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6.xml" ContentType="application/vnd.openxmlformats-officedocument.drawing+xml"/>
  <Override PartName="/xl/ctrlProps/ctrlProp1.xml" ContentType="application/vnd.ms-excel.controlpropertie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7.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drawings/drawing8.xml" ContentType="application/vnd.openxmlformats-officedocument.drawing+xml"/>
  <Override PartName="/xl/ctrlProps/ctrlProp15.xml" ContentType="application/vnd.ms-excel.controlproperties+xml"/>
  <Override PartName="/xl/comments17.xml" ContentType="application/vnd.openxmlformats-officedocument.spreadsheetml.comments+xml"/>
  <Override PartName="/xl/drawings/drawing9.xml" ContentType="application/vnd.openxmlformats-officedocument.drawing+xml"/>
  <Override PartName="/xl/ctrlProps/ctrlProp16.xml" ContentType="application/vnd.ms-excel.controlproperties+xml"/>
  <Override PartName="/xl/ctrlProps/ctrlProp17.xml" ContentType="application/vnd.ms-excel.controlproperties+xml"/>
  <Override PartName="/xl/comments18.xml" ContentType="application/vnd.openxmlformats-officedocument.spreadsheetml.comments+xml"/>
  <Override PartName="/xl/drawings/drawing10.xml" ContentType="application/vnd.openxmlformats-officedocument.drawing+xml"/>
  <Override PartName="/xl/comments19.xml" ContentType="application/vnd.openxmlformats-officedocument.spreadsheetml.comments+xml"/>
  <Override PartName="/xl/drawings/drawing11.xml" ContentType="application/vnd.openxmlformats-officedocument.drawing+xml"/>
  <Override PartName="/xl/comments20.xml" ContentType="application/vnd.openxmlformats-officedocument.spreadsheetml.comments+xml"/>
  <Override PartName="/xl/drawings/drawing12.xml" ContentType="application/vnd.openxmlformats-officedocument.drawing+xml"/>
  <Override PartName="/xl/comments21.xml" ContentType="application/vnd.openxmlformats-officedocument.spreadsheetml.comments+xml"/>
  <Override PartName="/xl/drawings/drawing13.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omments22.xml" ContentType="application/vnd.openxmlformats-officedocument.spreadsheetml.comments+xml"/>
  <Override PartName="/xl/drawings/drawing14.xml" ContentType="application/vnd.openxmlformats-officedocument.drawing+xml"/>
  <Override PartName="/xl/comments23.xml" ContentType="application/vnd.openxmlformats-officedocument.spreadsheetml.comments+xml"/>
  <Override PartName="/xl/comments24.xml" ContentType="application/vnd.openxmlformats-officedocument.spreadsheetml.comments+xml"/>
  <Override PartName="/xl/drawings/drawing15.xml" ContentType="application/vnd.openxmlformats-officedocument.drawing+xml"/>
  <Override PartName="/xl/ctrlProps/ctrlProp51.xml" ContentType="application/vnd.ms-excel.controlproperties+xml"/>
  <Override PartName="/xl/comments25.xml" ContentType="application/vnd.openxmlformats-officedocument.spreadsheetml.comments+xml"/>
  <Override PartName="/xl/drawings/drawing16.xml" ContentType="application/vnd.openxmlformats-officedocument.drawing+xml"/>
  <Override PartName="/xl/ctrlProps/ctrlProp52.xml" ContentType="application/vnd.ms-excel.controlproperties+xml"/>
  <Override PartName="/xl/comments26.xml" ContentType="application/vnd.openxmlformats-officedocument.spreadsheetml.comments+xml"/>
  <Override PartName="/xl/drawings/drawing17.xml" ContentType="application/vnd.openxmlformats-officedocument.drawing+xml"/>
  <Override PartName="/xl/ctrlProps/ctrlProp53.xml" ContentType="application/vnd.ms-excel.controlproperties+xml"/>
  <Override PartName="/xl/comments27.xml" ContentType="application/vnd.openxmlformats-officedocument.spreadsheetml.comments+xml"/>
  <Override PartName="/xl/drawings/drawing18.xml" ContentType="application/vnd.openxmlformats-officedocument.drawing+xml"/>
  <Override PartName="/xl/ctrlProps/ctrlProp54.xml" ContentType="application/vnd.ms-excel.controlpropertie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drawings/drawing19.xml" ContentType="application/vnd.openxmlformats-officedocument.drawing+xml"/>
  <Override PartName="/xl/ctrlProps/ctrlProp55.xml" ContentType="application/vnd.ms-excel.controlproperties+xml"/>
  <Override PartName="/xl/ctrlProps/ctrlProp56.xml" ContentType="application/vnd.ms-excel.controlproperties+xml"/>
  <Override PartName="/xl/comments3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0" windowWidth="19440" windowHeight="9135" tabRatio="833" firstSheet="18" activeTab="1"/>
  </bookViews>
  <sheets>
    <sheet name="Import" sheetId="55" state="hidden" r:id="rId1"/>
    <sheet name="Instrukcja" sheetId="101" r:id="rId2"/>
    <sheet name="grupy roślin stare" sheetId="92" state="hidden" r:id="rId3"/>
    <sheet name="grupy roślin" sheetId="104" r:id="rId4"/>
    <sheet name="kg_N_ha" sheetId="102" r:id="rId5"/>
    <sheet name="Wykaz roślin. pak.2 i pak.1" sheetId="95" r:id="rId6"/>
    <sheet name="Og s1" sheetId="1" r:id="rId7"/>
    <sheet name="Og s2" sheetId="2" r:id="rId8"/>
    <sheet name="Og s3a" sheetId="40" r:id="rId9"/>
    <sheet name="Og s3b" sheetId="3" r:id="rId10"/>
    <sheet name="płatn pow 100 ha (2)" sheetId="94" state="hidden" r:id="rId11"/>
    <sheet name="Og s4" sheetId="4" r:id="rId12"/>
    <sheet name="Og s5" sheetId="5" r:id="rId13"/>
    <sheet name="Og s6" sheetId="6" r:id="rId14"/>
    <sheet name="Og s7 i 8" sheetId="100" r:id="rId15"/>
    <sheet name="Pak1 s1" sheetId="39" r:id="rId16"/>
    <sheet name="Pak1 s2" sheetId="69" r:id="rId17"/>
    <sheet name="Pak1 s3" sheetId="56" r:id="rId18"/>
    <sheet name="Pak1 s4" sheetId="73" r:id="rId19"/>
    <sheet name="Pak2 s1" sheetId="85" r:id="rId20"/>
    <sheet name="Pak2 s2" sheetId="82" r:id="rId21"/>
    <sheet name="Pak2 s3" sheetId="86" r:id="rId22"/>
    <sheet name="Pak2 s4" sheetId="59" r:id="rId23"/>
    <sheet name="Pak3 s1" sheetId="60" r:id="rId24"/>
    <sheet name="Pak3 s2" sheetId="10" r:id="rId25"/>
    <sheet name="Pak3 s3" sheetId="61" r:id="rId26"/>
    <sheet name="Wypas" sheetId="62" r:id="rId27"/>
    <sheet name="Wypas cd." sheetId="99" r:id="rId28"/>
    <sheet name="Pak4i5 s1" sheetId="43" r:id="rId29"/>
    <sheet name="Pak4i5 s2" sheetId="70" r:id="rId30"/>
    <sheet name="Pak4i5 s2a" sheetId="88" r:id="rId31"/>
    <sheet name="Pak6 w6.1" sheetId="45" r:id="rId32"/>
    <sheet name="Pak6 w6.2" sheetId="47" r:id="rId33"/>
    <sheet name="Pak6 w6.3" sheetId="48" r:id="rId34"/>
    <sheet name="Pak6 w6.4" sheetId="49" r:id="rId35"/>
    <sheet name="Pak7 w7.1" sheetId="81" r:id="rId36"/>
    <sheet name="Pak7 w7.2" sheetId="80" r:id="rId37"/>
    <sheet name="Pak7 w7.3" sheetId="34" r:id="rId38"/>
    <sheet name="Pak7 w7.4" sheetId="79" r:id="rId39"/>
    <sheet name="Pak8.w.8.1;8.2;8.3" sheetId="106" r:id="rId40"/>
    <sheet name="Pak8 s2" sheetId="83" r:id="rId41"/>
    <sheet name="Pak8 s3" sheetId="63" r:id="rId42"/>
    <sheet name="Pak9" sheetId="84" r:id="rId43"/>
    <sheet name="Zobowiązania" sheetId="23" r:id="rId44"/>
    <sheet name="DEGRESYWNOŚĆ" sheetId="93" r:id="rId45"/>
  </sheets>
  <definedNames>
    <definedName name="_xlnm._FilterDatabase" localSheetId="3" hidden="1">'grupy roślin'!$B$4:$E$27</definedName>
    <definedName name="_xlnm._FilterDatabase" localSheetId="0" hidden="1">Import!$E$3:$F$17</definedName>
    <definedName name="_xlnm._FilterDatabase" localSheetId="7" hidden="1">'Og s2'!$B$8:$C$38</definedName>
    <definedName name="_xlnm._FilterDatabase" localSheetId="8" hidden="1">'Og s3a'!$A$5:$B$401</definedName>
    <definedName name="_xlnm._FilterDatabase" localSheetId="9" hidden="1">'Og s3b'!$A$5:$B$291</definedName>
    <definedName name="_xlnm._FilterDatabase" localSheetId="16" hidden="1">'Pak1 s2'!$A$7:$B$793</definedName>
    <definedName name="_xlnm._FilterDatabase" localSheetId="17" hidden="1">'Pak1 s3'!$A$8:$B$403</definedName>
    <definedName name="_xlnm._FilterDatabase" localSheetId="20" hidden="1">'Pak2 s2'!$A$7:$B$792</definedName>
    <definedName name="_xlnm._FilterDatabase" localSheetId="21" hidden="1">'Pak2 s3'!$A$6:$B$408</definedName>
    <definedName name="_xlnm._FilterDatabase" localSheetId="23" hidden="1">'Pak3 s1'!$A$28:$B$422</definedName>
    <definedName name="_xlnm._FilterDatabase" localSheetId="25" hidden="1">'Pak3 s3'!$A$3:$B$396</definedName>
    <definedName name="_xlnm._FilterDatabase" localSheetId="28" hidden="1">'Pak4i5 s1'!$B$6:$B$348</definedName>
    <definedName name="_xlnm._FilterDatabase" localSheetId="29" hidden="1">'Pak4i5 s2'!$A$7:$B$401</definedName>
    <definedName name="_xlnm._FilterDatabase" localSheetId="30" hidden="1">'Pak4i5 s2a'!$A$3:$B$396</definedName>
    <definedName name="_xlnm._FilterDatabase" localSheetId="34" hidden="1">'Pak6 w6.4'!$A$47:$B$87</definedName>
    <definedName name="_xlnm._FilterDatabase" localSheetId="40" hidden="1">'Pak8 s2'!$A$9:$B$799</definedName>
    <definedName name="_xlnm._FilterDatabase" localSheetId="42" hidden="1">'Pak9'!$A$30:$B$423</definedName>
    <definedName name="_xlnm._FilterDatabase" localSheetId="5" hidden="1">'Wykaz roślin. pak.2 i pak.1'!$C$12:$F$281</definedName>
    <definedName name="_xlnm._FilterDatabase" localSheetId="26" hidden="1">Wypas!$A$6:$B$200</definedName>
    <definedName name="_xlnm._FilterDatabase" localSheetId="27" hidden="1">'Wypas cd.'!$A$6:$B$200</definedName>
    <definedName name="_xlnm.Print_Area" localSheetId="44">DEGRESYWNOŚĆ!$A$1:$Q$47</definedName>
    <definedName name="_xlnm.Print_Area" localSheetId="3">'grupy roślin'!$B$2:$E$28</definedName>
    <definedName name="_xlnm.Print_Area" localSheetId="2">'grupy roślin stare'!$B$2:$E$102</definedName>
    <definedName name="_xlnm.Print_Area" localSheetId="1">Instrukcja!$A$1:$N$420</definedName>
    <definedName name="_xlnm.Print_Area" localSheetId="4">kg_N_ha!$B$2:$E$148</definedName>
    <definedName name="_xlnm.Print_Area" localSheetId="6">'Og s1'!$A$1:$Y$151</definedName>
    <definedName name="_xlnm.Print_Area" localSheetId="7">'Og s2'!$D$1:$L$38</definedName>
    <definedName name="_xlnm.Print_Area" localSheetId="8">'Og s3a'!$C$4:$H$401</definedName>
    <definedName name="_xlnm.Print_Area" localSheetId="9">'Og s3b'!$C$2:$G$291</definedName>
    <definedName name="_xlnm.Print_Area" localSheetId="11">'Og s4'!$A$1:$H$54</definedName>
    <definedName name="_xlnm.Print_Area" localSheetId="12">'Og s5'!$A$1:$G$36</definedName>
    <definedName name="_xlnm.Print_Area" localSheetId="13">'Og s6'!$A$1:$F$50</definedName>
    <definedName name="_xlnm.Print_Area" localSheetId="14">'Og s7 i 8'!$B$1:$H$38</definedName>
    <definedName name="_xlnm.Print_Area" localSheetId="15">'Pak1 s1'!$A$1:$K$48</definedName>
    <definedName name="_xlnm.Print_Area" localSheetId="16">'Pak1 s2'!$C$1:$K$793</definedName>
    <definedName name="_xlnm.Print_Area" localSheetId="17">'Pak1 s3'!$C$1:$J$403</definedName>
    <definedName name="_xlnm.Print_Area" localSheetId="18">'Pak1 s4'!$A$1:$L$17</definedName>
    <definedName name="_xlnm.Print_Area" localSheetId="19">'Pak2 s1'!$A$1:$M$59</definedName>
    <definedName name="_xlnm.Print_Area" localSheetId="20">'Pak2 s2'!$C$1:$K$792</definedName>
    <definedName name="_xlnm.Print_Area" localSheetId="21">'Pak2 s3'!$C$1:$P$399</definedName>
    <definedName name="_xlnm.Print_Area" localSheetId="22">'Pak2 s4'!$A$1:$L$38</definedName>
    <definedName name="_xlnm.Print_Area" localSheetId="23">'Pak3 s1'!$C$1:$J$422</definedName>
    <definedName name="_xlnm.Print_Area" localSheetId="24">'Pak3 s2'!$A$1:$N$38</definedName>
    <definedName name="_xlnm.Print_Area" localSheetId="25">'Pak3 s3'!$C$2:$I$396</definedName>
    <definedName name="_xlnm.Print_Area" localSheetId="28">'Pak4i5 s1'!$C$1:$AC$348</definedName>
    <definedName name="_xlnm.Print_Area" localSheetId="29">'Pak4i5 s2'!$C$2:$Q$401</definedName>
    <definedName name="_xlnm.Print_Area" localSheetId="30">'Pak4i5 s2a'!$C$2:$I$396</definedName>
    <definedName name="_xlnm.Print_Area" localSheetId="31">'Pak6 w6.1'!$A$1:$V$130</definedName>
    <definedName name="_xlnm.Print_Area" localSheetId="32">'Pak6 w6.2'!$A$1:$V$149</definedName>
    <definedName name="_xlnm.Print_Area" localSheetId="33">'Pak6 w6.3'!$A$1:$AA$66</definedName>
    <definedName name="_xlnm.Print_Area" localSheetId="34">'Pak6 w6.4'!$C$1:$K$104</definedName>
    <definedName name="_xlnm.Print_Area" localSheetId="35">'Pak7 w7.1'!$A$1:$J$68</definedName>
    <definedName name="_xlnm.Print_Area" localSheetId="36">'Pak7 w7.2'!$A$1:$J$74</definedName>
    <definedName name="_xlnm.Print_Area" localSheetId="37">'Pak7 w7.3'!$A$1:$J$79</definedName>
    <definedName name="_xlnm.Print_Area" localSheetId="38">'Pak7 w7.4'!$A$1:$J$65</definedName>
    <definedName name="_xlnm.Print_Area" localSheetId="40">'Pak8 s2'!$C$2:$P$799</definedName>
    <definedName name="_xlnm.Print_Area" localSheetId="41">'Pak8 s3'!$A$1:$K$9</definedName>
    <definedName name="_xlnm.Print_Area" localSheetId="42">'Pak9'!$C$1:$I$425</definedName>
    <definedName name="_xlnm.Print_Area" localSheetId="5">'Wykaz roślin. pak.2 i pak.1'!$B$1:$F$286</definedName>
    <definedName name="_xlnm.Print_Area" localSheetId="26">Wypas!$C$1:$U$200</definedName>
    <definedName name="_xlnm.Print_Area" localSheetId="27">'Wypas cd.'!$C$1:$U$200</definedName>
    <definedName name="_xlnm.Print_Area" localSheetId="43">Zobowiązania!$A$1:$K$40</definedName>
    <definedName name="_xlnm.Print_Titles" localSheetId="3">'grupy roślin'!$4:$4</definedName>
    <definedName name="_xlnm.Print_Titles" localSheetId="2">'grupy roślin stare'!$4:$4</definedName>
    <definedName name="_xlnm.Print_Titles" localSheetId="8">'Og s3a'!$5:$5</definedName>
    <definedName name="_xlnm.Print_Titles" localSheetId="16">'Pak1 s2'!$5:$7</definedName>
    <definedName name="_xlnm.Print_Titles" localSheetId="17">'Pak1 s3'!$7:$8</definedName>
    <definedName name="_xlnm.Print_Titles" localSheetId="20">'Pak2 s2'!$5:$7</definedName>
    <definedName name="_xlnm.Print_Titles" localSheetId="21">'Pak2 s3'!$4:$6</definedName>
    <definedName name="_xlnm.Print_Titles" localSheetId="23">'Pak3 s1'!$28:$28</definedName>
    <definedName name="_xlnm.Print_Titles" localSheetId="25">'Pak3 s3'!$3:$3</definedName>
    <definedName name="_xlnm.Print_Titles" localSheetId="29">'Pak4i5 s2'!$7:$7</definedName>
    <definedName name="_xlnm.Print_Titles" localSheetId="30">'Pak4i5 s2a'!$3:$3</definedName>
    <definedName name="_xlnm.Print_Titles" localSheetId="40">'Pak8 s2'!$7:$9</definedName>
  </definedNames>
  <calcPr calcId="145621"/>
</workbook>
</file>

<file path=xl/calcChain.xml><?xml version="1.0" encoding="utf-8"?>
<calcChain xmlns="http://schemas.openxmlformats.org/spreadsheetml/2006/main">
  <c r="E118" i="3" l="1"/>
  <c r="E78" i="3"/>
  <c r="E134" i="3"/>
  <c r="D78" i="3"/>
  <c r="D134" i="3" s="1"/>
  <c r="E77" i="3"/>
  <c r="E133" i="3"/>
  <c r="E188" i="3"/>
  <c r="E244" i="3" s="1"/>
  <c r="D77" i="3"/>
  <c r="D133" i="3"/>
  <c r="D188" i="3"/>
  <c r="D244" i="3" s="1"/>
  <c r="E76" i="3"/>
  <c r="E132" i="3"/>
  <c r="D76" i="3"/>
  <c r="D132" i="3" s="1"/>
  <c r="E75" i="3"/>
  <c r="E131" i="3"/>
  <c r="E187" i="3"/>
  <c r="E243" i="3" s="1"/>
  <c r="D75" i="3"/>
  <c r="D131" i="3"/>
  <c r="D187" i="3"/>
  <c r="D243" i="3" s="1"/>
  <c r="B18" i="85"/>
  <c r="B19" i="85"/>
  <c r="B20" i="85"/>
  <c r="B21" i="85"/>
  <c r="L13" i="1"/>
  <c r="Y15" i="106"/>
  <c r="Z14" i="106" s="1"/>
  <c r="A48" i="106" s="1"/>
  <c r="B15" i="106"/>
  <c r="Y14" i="106"/>
  <c r="B14" i="106"/>
  <c r="Y13" i="106"/>
  <c r="B13" i="106"/>
  <c r="Y12" i="106"/>
  <c r="Z12" i="106"/>
  <c r="A32" i="106" s="1"/>
  <c r="B12" i="106"/>
  <c r="Y11" i="106"/>
  <c r="Z10" i="106" s="1"/>
  <c r="A21" i="106" s="1"/>
  <c r="B11" i="106"/>
  <c r="Y10" i="106"/>
  <c r="D64" i="102"/>
  <c r="D65" i="102"/>
  <c r="D66" i="102"/>
  <c r="AG8" i="6"/>
  <c r="AG9" i="6"/>
  <c r="AG10" i="6"/>
  <c r="AG11" i="6"/>
  <c r="AG12" i="6"/>
  <c r="AG13" i="6"/>
  <c r="AG14" i="6"/>
  <c r="AG15" i="6"/>
  <c r="AG16" i="6"/>
  <c r="AG17" i="6"/>
  <c r="AG18" i="6"/>
  <c r="AG19" i="6"/>
  <c r="AG20" i="6"/>
  <c r="AG21" i="6"/>
  <c r="AG22" i="6"/>
  <c r="AG23" i="6"/>
  <c r="AG24" i="6"/>
  <c r="AG25" i="6"/>
  <c r="AG26" i="6"/>
  <c r="AG27" i="6"/>
  <c r="AG28" i="6"/>
  <c r="AG29" i="6"/>
  <c r="AG30" i="6"/>
  <c r="AG31" i="6"/>
  <c r="AG32" i="6"/>
  <c r="AG33" i="6"/>
  <c r="AG34" i="6"/>
  <c r="AG35" i="6"/>
  <c r="AG36" i="6"/>
  <c r="AG37" i="6"/>
  <c r="AG38" i="6"/>
  <c r="AG39" i="6"/>
  <c r="AG40" i="6"/>
  <c r="AG41" i="6"/>
  <c r="AG42" i="6"/>
  <c r="AG43" i="6"/>
  <c r="AG44" i="6"/>
  <c r="AG45" i="6"/>
  <c r="AG46" i="6"/>
  <c r="AG7" i="6"/>
  <c r="E54" i="102"/>
  <c r="D143" i="102"/>
  <c r="D138" i="102"/>
  <c r="D139" i="102"/>
  <c r="D140" i="102"/>
  <c r="D141" i="102"/>
  <c r="D137" i="102"/>
  <c r="D134" i="102"/>
  <c r="D135" i="102"/>
  <c r="D133" i="102"/>
  <c r="D97" i="102"/>
  <c r="D100" i="102"/>
  <c r="D101" i="102"/>
  <c r="D102" i="102"/>
  <c r="D103" i="102"/>
  <c r="D104" i="102"/>
  <c r="D106" i="102"/>
  <c r="D108" i="102"/>
  <c r="D110" i="102"/>
  <c r="D127" i="102"/>
  <c r="D128" i="102"/>
  <c r="D130" i="102"/>
  <c r="D120" i="102"/>
  <c r="D122" i="102"/>
  <c r="D123" i="102"/>
  <c r="D124" i="102"/>
  <c r="D77" i="102"/>
  <c r="D82" i="102"/>
  <c r="D83" i="102"/>
  <c r="D84" i="102"/>
  <c r="D85" i="102"/>
  <c r="D86" i="102"/>
  <c r="D87" i="102"/>
  <c r="D88" i="102"/>
  <c r="D90" i="102"/>
  <c r="D91" i="102"/>
  <c r="D92" i="102"/>
  <c r="D76" i="102"/>
  <c r="D69" i="102"/>
  <c r="D70" i="102"/>
  <c r="D71" i="102"/>
  <c r="D72" i="102"/>
  <c r="D73" i="102"/>
  <c r="D68" i="102"/>
  <c r="D50" i="102"/>
  <c r="D52" i="102"/>
  <c r="D53" i="102"/>
  <c r="D62" i="102"/>
  <c r="D60" i="102"/>
  <c r="D59" i="102"/>
  <c r="D58" i="102"/>
  <c r="D54" i="102"/>
  <c r="D55" i="102"/>
  <c r="D56" i="102"/>
  <c r="D48" i="102"/>
  <c r="D47" i="102"/>
  <c r="D46" i="102"/>
  <c r="D44" i="102"/>
  <c r="D43" i="102"/>
  <c r="D42" i="102"/>
  <c r="D41" i="102"/>
  <c r="D40" i="102"/>
  <c r="D39" i="102"/>
  <c r="D38" i="102"/>
  <c r="D37" i="102"/>
  <c r="D36" i="102"/>
  <c r="D35" i="102"/>
  <c r="D34" i="102"/>
  <c r="D32" i="102"/>
  <c r="D31" i="102"/>
  <c r="D30" i="102"/>
  <c r="D29" i="102"/>
  <c r="D27" i="102"/>
  <c r="D24" i="102"/>
  <c r="D22" i="102"/>
  <c r="D18" i="102"/>
  <c r="D9" i="102"/>
  <c r="D10" i="102"/>
  <c r="D11" i="102"/>
  <c r="D12" i="102"/>
  <c r="D15" i="102"/>
  <c r="D16" i="102"/>
  <c r="V7" i="39"/>
  <c r="V10" i="39"/>
  <c r="F11" i="39" s="1"/>
  <c r="I9" i="39"/>
  <c r="G9" i="39"/>
  <c r="E119" i="3"/>
  <c r="E175" i="3"/>
  <c r="E228" i="3"/>
  <c r="D119" i="3"/>
  <c r="D175" i="3" s="1"/>
  <c r="D228" i="3" s="1"/>
  <c r="D284" i="3" s="1"/>
  <c r="D118" i="3"/>
  <c r="D174" i="3" s="1"/>
  <c r="D227" i="3" s="1"/>
  <c r="D283" i="3" s="1"/>
  <c r="T44" i="49"/>
  <c r="T45" i="49"/>
  <c r="H43" i="49"/>
  <c r="V8" i="70"/>
  <c r="Q8" i="70" s="1"/>
  <c r="W8" i="70"/>
  <c r="V9" i="70"/>
  <c r="Q9" i="70" s="1"/>
  <c r="W9" i="70"/>
  <c r="V10" i="70"/>
  <c r="Q10" i="70" s="1"/>
  <c r="W10" i="70"/>
  <c r="V11" i="70"/>
  <c r="W11" i="70"/>
  <c r="V12" i="70"/>
  <c r="Q12" i="70" s="1"/>
  <c r="W12" i="70"/>
  <c r="V13" i="70"/>
  <c r="W13" i="70"/>
  <c r="V14" i="70"/>
  <c r="Q14" i="70" s="1"/>
  <c r="W14" i="70"/>
  <c r="V15" i="70"/>
  <c r="W15" i="70"/>
  <c r="V16" i="70"/>
  <c r="W16" i="70"/>
  <c r="V17" i="70"/>
  <c r="W17" i="70"/>
  <c r="V18" i="70"/>
  <c r="W18" i="70"/>
  <c r="V19" i="70"/>
  <c r="W19" i="70"/>
  <c r="V20" i="70"/>
  <c r="W20" i="70"/>
  <c r="V21" i="70"/>
  <c r="Q21" i="70" s="1"/>
  <c r="W21" i="70"/>
  <c r="V22" i="70"/>
  <c r="Q22" i="70" s="1"/>
  <c r="W22" i="70"/>
  <c r="V23" i="70"/>
  <c r="W23" i="70"/>
  <c r="V24" i="70"/>
  <c r="Q24" i="70" s="1"/>
  <c r="W24" i="70"/>
  <c r="V25" i="70"/>
  <c r="Q25" i="70" s="1"/>
  <c r="W25" i="70"/>
  <c r="V26" i="70"/>
  <c r="W26" i="70"/>
  <c r="V27" i="70"/>
  <c r="W27" i="70"/>
  <c r="V28" i="70"/>
  <c r="W28" i="70"/>
  <c r="Q28" i="70" s="1"/>
  <c r="P9" i="70"/>
  <c r="P10" i="70"/>
  <c r="P11" i="70"/>
  <c r="P12" i="70"/>
  <c r="P13" i="70"/>
  <c r="P14" i="70"/>
  <c r="P15" i="70"/>
  <c r="P16" i="70"/>
  <c r="P17" i="70"/>
  <c r="P18" i="70"/>
  <c r="P19" i="70"/>
  <c r="P20" i="70"/>
  <c r="P21" i="70"/>
  <c r="P22" i="70"/>
  <c r="P23" i="70"/>
  <c r="P24" i="70"/>
  <c r="P25" i="70"/>
  <c r="P26" i="70"/>
  <c r="P27" i="70"/>
  <c r="P28" i="70"/>
  <c r="P29" i="70"/>
  <c r="P30" i="70"/>
  <c r="P31" i="70"/>
  <c r="P32" i="70"/>
  <c r="P33" i="70"/>
  <c r="P34" i="70"/>
  <c r="P35" i="70"/>
  <c r="P36" i="70"/>
  <c r="P37" i="70"/>
  <c r="P38" i="70"/>
  <c r="P39" i="70"/>
  <c r="P40" i="70"/>
  <c r="P41" i="70"/>
  <c r="P42" i="70"/>
  <c r="P43" i="70"/>
  <c r="P44" i="70"/>
  <c r="P45" i="70"/>
  <c r="P46" i="70"/>
  <c r="P47" i="70"/>
  <c r="P48" i="70"/>
  <c r="P49" i="70"/>
  <c r="P50" i="70"/>
  <c r="P51" i="70"/>
  <c r="P52" i="70"/>
  <c r="P53" i="70"/>
  <c r="P54" i="70"/>
  <c r="P55" i="70"/>
  <c r="P56" i="70"/>
  <c r="P57" i="70"/>
  <c r="P58" i="70"/>
  <c r="P59" i="70"/>
  <c r="P60" i="70"/>
  <c r="P61" i="70"/>
  <c r="P62" i="70"/>
  <c r="P63" i="70"/>
  <c r="P64" i="70"/>
  <c r="P65" i="70"/>
  <c r="P66" i="70"/>
  <c r="P67" i="70"/>
  <c r="P68" i="70"/>
  <c r="P69" i="70"/>
  <c r="P70" i="70"/>
  <c r="P71" i="70"/>
  <c r="P72" i="70"/>
  <c r="P73" i="70"/>
  <c r="P74" i="70"/>
  <c r="P75" i="70"/>
  <c r="P76" i="70"/>
  <c r="P77" i="70"/>
  <c r="P78" i="70"/>
  <c r="P79" i="70"/>
  <c r="P80" i="70"/>
  <c r="P81" i="70"/>
  <c r="P82" i="70"/>
  <c r="P83" i="70"/>
  <c r="P84" i="70"/>
  <c r="P85" i="70"/>
  <c r="P86" i="70"/>
  <c r="P87" i="70"/>
  <c r="P88" i="70"/>
  <c r="P89" i="70"/>
  <c r="P90" i="70"/>
  <c r="P91" i="70"/>
  <c r="P92" i="70"/>
  <c r="P93" i="70"/>
  <c r="P94" i="70"/>
  <c r="P95" i="70"/>
  <c r="P96" i="70"/>
  <c r="P97" i="70"/>
  <c r="P98" i="70"/>
  <c r="P99" i="70"/>
  <c r="P100" i="70"/>
  <c r="P101" i="70"/>
  <c r="P102" i="70"/>
  <c r="P103" i="70"/>
  <c r="P104" i="70"/>
  <c r="P105" i="70"/>
  <c r="P106" i="70"/>
  <c r="P107" i="70"/>
  <c r="P108" i="70"/>
  <c r="P109" i="70"/>
  <c r="P110" i="70"/>
  <c r="P111" i="70"/>
  <c r="P112" i="70"/>
  <c r="P113" i="70"/>
  <c r="P114" i="70"/>
  <c r="P115" i="70"/>
  <c r="P116" i="70"/>
  <c r="P117" i="70"/>
  <c r="P118" i="70"/>
  <c r="P119" i="70"/>
  <c r="P120" i="70"/>
  <c r="P121" i="70"/>
  <c r="P122" i="70"/>
  <c r="P123" i="70"/>
  <c r="P124" i="70"/>
  <c r="P125" i="70"/>
  <c r="P126" i="70"/>
  <c r="P127" i="70"/>
  <c r="P128" i="70"/>
  <c r="P129" i="70"/>
  <c r="P130" i="70"/>
  <c r="P131" i="70"/>
  <c r="P132" i="70"/>
  <c r="P133" i="70"/>
  <c r="P134" i="70"/>
  <c r="P135" i="70"/>
  <c r="P136" i="70"/>
  <c r="P137" i="70"/>
  <c r="P138" i="70"/>
  <c r="P139" i="70"/>
  <c r="P140" i="70"/>
  <c r="P141" i="70"/>
  <c r="P142" i="70"/>
  <c r="P143" i="70"/>
  <c r="P144" i="70"/>
  <c r="P145" i="70"/>
  <c r="P146" i="70"/>
  <c r="P147" i="70"/>
  <c r="P148" i="70"/>
  <c r="P149" i="70"/>
  <c r="P150" i="70"/>
  <c r="P151" i="70"/>
  <c r="P152" i="70"/>
  <c r="P153" i="70"/>
  <c r="P154" i="70"/>
  <c r="P155" i="70"/>
  <c r="P156" i="70"/>
  <c r="P157" i="70"/>
  <c r="P158" i="70"/>
  <c r="P159" i="70"/>
  <c r="P160" i="70"/>
  <c r="P161" i="70"/>
  <c r="P162" i="70"/>
  <c r="P163" i="70"/>
  <c r="P164" i="70"/>
  <c r="P165" i="70"/>
  <c r="P166" i="70"/>
  <c r="P167" i="70"/>
  <c r="P168" i="70"/>
  <c r="P169" i="70"/>
  <c r="P170" i="70"/>
  <c r="P171" i="70"/>
  <c r="P172" i="70"/>
  <c r="P173" i="70"/>
  <c r="P174" i="70"/>
  <c r="P175" i="70"/>
  <c r="P176" i="70"/>
  <c r="P177" i="70"/>
  <c r="P178" i="70"/>
  <c r="P179" i="70"/>
  <c r="P180" i="70"/>
  <c r="P181" i="70"/>
  <c r="P182" i="70"/>
  <c r="P183" i="70"/>
  <c r="P184" i="70"/>
  <c r="P185" i="70"/>
  <c r="P186" i="70"/>
  <c r="P187" i="70"/>
  <c r="P188" i="70"/>
  <c r="P189" i="70"/>
  <c r="P190" i="70"/>
  <c r="P191" i="70"/>
  <c r="P192" i="70"/>
  <c r="P193" i="70"/>
  <c r="P194" i="70"/>
  <c r="P195" i="70"/>
  <c r="P196" i="70"/>
  <c r="P197" i="70"/>
  <c r="P198" i="70"/>
  <c r="P199" i="70"/>
  <c r="P200" i="70"/>
  <c r="P201" i="70"/>
  <c r="P202" i="70"/>
  <c r="P203" i="70"/>
  <c r="P204" i="70"/>
  <c r="P205" i="70"/>
  <c r="P206" i="70"/>
  <c r="P207" i="70"/>
  <c r="P208" i="70"/>
  <c r="P209" i="70"/>
  <c r="P210" i="70"/>
  <c r="P211" i="70"/>
  <c r="P212" i="70"/>
  <c r="P213" i="70"/>
  <c r="P214" i="70"/>
  <c r="P215" i="70"/>
  <c r="P216" i="70"/>
  <c r="P217" i="70"/>
  <c r="P218" i="70"/>
  <c r="P219" i="70"/>
  <c r="P220" i="70"/>
  <c r="P221" i="70"/>
  <c r="P222" i="70"/>
  <c r="P223" i="70"/>
  <c r="P224" i="70"/>
  <c r="P225" i="70"/>
  <c r="P226" i="70"/>
  <c r="P227" i="70"/>
  <c r="P228" i="70"/>
  <c r="P229" i="70"/>
  <c r="P230" i="70"/>
  <c r="P231" i="70"/>
  <c r="P232" i="70"/>
  <c r="P233" i="70"/>
  <c r="P234" i="70"/>
  <c r="P235" i="70"/>
  <c r="P236" i="70"/>
  <c r="P237" i="70"/>
  <c r="P238" i="70"/>
  <c r="P239" i="70"/>
  <c r="P240" i="70"/>
  <c r="P241" i="70"/>
  <c r="P242" i="70"/>
  <c r="P243" i="70"/>
  <c r="P244" i="70"/>
  <c r="P245" i="70"/>
  <c r="P246" i="70"/>
  <c r="P247" i="70"/>
  <c r="P248" i="70"/>
  <c r="P249" i="70"/>
  <c r="P250" i="70"/>
  <c r="P251" i="70"/>
  <c r="P252" i="70"/>
  <c r="P253" i="70"/>
  <c r="P254" i="70"/>
  <c r="P255" i="70"/>
  <c r="P256" i="70"/>
  <c r="P257" i="70"/>
  <c r="P258" i="70"/>
  <c r="P259" i="70"/>
  <c r="P260" i="70"/>
  <c r="P261" i="70"/>
  <c r="P262" i="70"/>
  <c r="P263" i="70"/>
  <c r="P264" i="70"/>
  <c r="P265" i="70"/>
  <c r="P266" i="70"/>
  <c r="P267" i="70"/>
  <c r="P268" i="70"/>
  <c r="P269" i="70"/>
  <c r="P270" i="70"/>
  <c r="P271" i="70"/>
  <c r="P272" i="70"/>
  <c r="P273" i="70"/>
  <c r="P274" i="70"/>
  <c r="P275" i="70"/>
  <c r="P276" i="70"/>
  <c r="P277" i="70"/>
  <c r="P278" i="70"/>
  <c r="P279" i="70"/>
  <c r="P280" i="70"/>
  <c r="P281" i="70"/>
  <c r="P282" i="70"/>
  <c r="P283" i="70"/>
  <c r="P284" i="70"/>
  <c r="P285" i="70"/>
  <c r="P286" i="70"/>
  <c r="P287" i="70"/>
  <c r="P288" i="70"/>
  <c r="P289" i="70"/>
  <c r="P290" i="70"/>
  <c r="P291" i="70"/>
  <c r="P292" i="70"/>
  <c r="P293" i="70"/>
  <c r="P294" i="70"/>
  <c r="P295" i="70"/>
  <c r="P296" i="70"/>
  <c r="P297" i="70"/>
  <c r="P298" i="70"/>
  <c r="P299" i="70"/>
  <c r="P300" i="70"/>
  <c r="P301" i="70"/>
  <c r="P302" i="70"/>
  <c r="P303" i="70"/>
  <c r="P304" i="70"/>
  <c r="P305" i="70"/>
  <c r="P306" i="70"/>
  <c r="P307" i="70"/>
  <c r="P308" i="70"/>
  <c r="P309" i="70"/>
  <c r="P310" i="70"/>
  <c r="P311" i="70"/>
  <c r="P312" i="70"/>
  <c r="P313" i="70"/>
  <c r="P314" i="70"/>
  <c r="P315" i="70"/>
  <c r="P316" i="70"/>
  <c r="P317" i="70"/>
  <c r="P318" i="70"/>
  <c r="P319" i="70"/>
  <c r="P320" i="70"/>
  <c r="P321" i="70"/>
  <c r="P322" i="70"/>
  <c r="P323" i="70"/>
  <c r="P324" i="70"/>
  <c r="P325" i="70"/>
  <c r="P326" i="70"/>
  <c r="P327" i="70"/>
  <c r="P328" i="70"/>
  <c r="P329" i="70"/>
  <c r="P330" i="70"/>
  <c r="P331" i="70"/>
  <c r="P332" i="70"/>
  <c r="P333" i="70"/>
  <c r="P334" i="70"/>
  <c r="P335" i="70"/>
  <c r="P336" i="70"/>
  <c r="P337" i="70"/>
  <c r="P338" i="70"/>
  <c r="P339" i="70"/>
  <c r="P340" i="70"/>
  <c r="P341" i="70"/>
  <c r="P342" i="70"/>
  <c r="P343" i="70"/>
  <c r="P344" i="70"/>
  <c r="P345" i="70"/>
  <c r="P346" i="70"/>
  <c r="P347" i="70"/>
  <c r="P348" i="70"/>
  <c r="P349" i="70"/>
  <c r="P350" i="70"/>
  <c r="P351" i="70"/>
  <c r="P352" i="70"/>
  <c r="P353" i="70"/>
  <c r="P354" i="70"/>
  <c r="P355" i="70"/>
  <c r="P356" i="70"/>
  <c r="P357" i="70"/>
  <c r="P358" i="70"/>
  <c r="P359" i="70"/>
  <c r="P360" i="70"/>
  <c r="P361" i="70"/>
  <c r="P362" i="70"/>
  <c r="P363" i="70"/>
  <c r="P364" i="70"/>
  <c r="P365" i="70"/>
  <c r="P366" i="70"/>
  <c r="P367" i="70"/>
  <c r="P368" i="70"/>
  <c r="P369" i="70"/>
  <c r="P370" i="70"/>
  <c r="P371" i="70"/>
  <c r="P372" i="70"/>
  <c r="P373" i="70"/>
  <c r="P374" i="70"/>
  <c r="P375" i="70"/>
  <c r="P376" i="70"/>
  <c r="P377" i="70"/>
  <c r="P378" i="70"/>
  <c r="P379" i="70"/>
  <c r="P380" i="70"/>
  <c r="P381" i="70"/>
  <c r="P382" i="70"/>
  <c r="P383" i="70"/>
  <c r="P384" i="70"/>
  <c r="P385" i="70"/>
  <c r="P386" i="70"/>
  <c r="P387" i="70"/>
  <c r="P388" i="70"/>
  <c r="P389" i="70"/>
  <c r="P390" i="70"/>
  <c r="P391" i="70"/>
  <c r="P392" i="70"/>
  <c r="P393" i="70"/>
  <c r="P394" i="70"/>
  <c r="P395" i="70"/>
  <c r="P396" i="70"/>
  <c r="P397" i="70"/>
  <c r="P398" i="70"/>
  <c r="P399" i="70"/>
  <c r="P8" i="70"/>
  <c r="G4" i="88"/>
  <c r="G5" i="88"/>
  <c r="G6" i="88"/>
  <c r="G7" i="88"/>
  <c r="G8" i="88"/>
  <c r="G9" i="88"/>
  <c r="G10" i="88"/>
  <c r="G11" i="88"/>
  <c r="G12" i="88"/>
  <c r="G13" i="88"/>
  <c r="G14" i="88"/>
  <c r="F4" i="88"/>
  <c r="F5" i="88"/>
  <c r="F6" i="88"/>
  <c r="F7" i="88"/>
  <c r="F8" i="88"/>
  <c r="F9" i="88"/>
  <c r="F10" i="88"/>
  <c r="F11" i="88"/>
  <c r="F12" i="88"/>
  <c r="F13" i="88"/>
  <c r="F14" i="88"/>
  <c r="F15" i="88"/>
  <c r="F16" i="88"/>
  <c r="F17" i="88"/>
  <c r="F18" i="88"/>
  <c r="F19" i="88"/>
  <c r="F20" i="88"/>
  <c r="F21" i="88"/>
  <c r="F22" i="88"/>
  <c r="F23" i="88"/>
  <c r="F24" i="88"/>
  <c r="F25" i="88"/>
  <c r="F26" i="88"/>
  <c r="F27" i="88"/>
  <c r="F28" i="88"/>
  <c r="F29" i="88"/>
  <c r="F30" i="88"/>
  <c r="F31" i="88"/>
  <c r="F32" i="88"/>
  <c r="F33" i="88"/>
  <c r="F34" i="88"/>
  <c r="F35" i="88"/>
  <c r="F36" i="88"/>
  <c r="F37" i="88"/>
  <c r="F38" i="88"/>
  <c r="F39" i="88"/>
  <c r="F40" i="88"/>
  <c r="F41" i="88"/>
  <c r="F42" i="88"/>
  <c r="F43" i="88"/>
  <c r="F44" i="88"/>
  <c r="F45" i="88"/>
  <c r="F46" i="88"/>
  <c r="F47" i="88"/>
  <c r="F48" i="88"/>
  <c r="F49" i="88"/>
  <c r="F50" i="88"/>
  <c r="F51" i="88"/>
  <c r="F52" i="88"/>
  <c r="F53" i="88"/>
  <c r="F15" i="99"/>
  <c r="D142" i="99"/>
  <c r="C142" i="99"/>
  <c r="D141" i="99"/>
  <c r="C141" i="99"/>
  <c r="D140" i="99"/>
  <c r="C140" i="99"/>
  <c r="D139" i="99"/>
  <c r="C139" i="99"/>
  <c r="D138" i="99"/>
  <c r="C138" i="99"/>
  <c r="D137" i="99"/>
  <c r="C137" i="99"/>
  <c r="T115" i="99"/>
  <c r="R115" i="99"/>
  <c r="P115" i="99"/>
  <c r="N115" i="99"/>
  <c r="L115" i="99"/>
  <c r="J115" i="99"/>
  <c r="H115" i="99"/>
  <c r="F115" i="99"/>
  <c r="R112" i="99"/>
  <c r="AA111" i="99"/>
  <c r="C112" i="99" s="1"/>
  <c r="Z111" i="99"/>
  <c r="T104" i="99"/>
  <c r="R104" i="99"/>
  <c r="P104" i="99"/>
  <c r="N104" i="99"/>
  <c r="L104" i="99"/>
  <c r="J104" i="99"/>
  <c r="H104" i="99"/>
  <c r="F104" i="99"/>
  <c r="R101" i="99"/>
  <c r="AA100" i="99"/>
  <c r="C101" i="99" s="1"/>
  <c r="Z100" i="99"/>
  <c r="T93" i="99"/>
  <c r="R93" i="99"/>
  <c r="P93" i="99"/>
  <c r="N93" i="99"/>
  <c r="L93" i="99"/>
  <c r="J93" i="99"/>
  <c r="H93" i="99"/>
  <c r="F93" i="99"/>
  <c r="R90" i="99"/>
  <c r="AA89" i="99"/>
  <c r="C90" i="99" s="1"/>
  <c r="Z89" i="99"/>
  <c r="AC82" i="99"/>
  <c r="T82" i="99"/>
  <c r="R82" i="99"/>
  <c r="P82" i="99"/>
  <c r="N82" i="99"/>
  <c r="L82" i="99"/>
  <c r="J82" i="99"/>
  <c r="H82" i="99"/>
  <c r="F82" i="99"/>
  <c r="AC80" i="99"/>
  <c r="R79" i="99"/>
  <c r="AA78" i="99"/>
  <c r="C79" i="99" s="1"/>
  <c r="Z78" i="99"/>
  <c r="AC71" i="99"/>
  <c r="T71" i="99"/>
  <c r="R71" i="99"/>
  <c r="P71" i="99"/>
  <c r="N71" i="99"/>
  <c r="L71" i="99"/>
  <c r="J71" i="99"/>
  <c r="H71" i="99"/>
  <c r="F71" i="99"/>
  <c r="AC69" i="99"/>
  <c r="R68" i="99"/>
  <c r="AA67" i="99"/>
  <c r="C68" i="99" s="1"/>
  <c r="Z67" i="99"/>
  <c r="AC53" i="99"/>
  <c r="T51" i="99"/>
  <c r="R51" i="99"/>
  <c r="P51" i="99"/>
  <c r="N51" i="99"/>
  <c r="L51" i="99"/>
  <c r="J51" i="99"/>
  <c r="H51" i="99"/>
  <c r="F51" i="99"/>
  <c r="R48" i="99"/>
  <c r="AA47" i="99"/>
  <c r="C48" i="99"/>
  <c r="Z47" i="99"/>
  <c r="AC42" i="99"/>
  <c r="Z42" i="99"/>
  <c r="Y42" i="99"/>
  <c r="AC41" i="99"/>
  <c r="Z41" i="99"/>
  <c r="Y41" i="99"/>
  <c r="Z40" i="99"/>
  <c r="Y40" i="99"/>
  <c r="T40" i="99"/>
  <c r="R40" i="99"/>
  <c r="P40" i="99"/>
  <c r="N40" i="99"/>
  <c r="L40" i="99"/>
  <c r="J40" i="99"/>
  <c r="H40" i="99"/>
  <c r="F40" i="99"/>
  <c r="R37" i="99"/>
  <c r="AA36" i="99"/>
  <c r="C37" i="99"/>
  <c r="Z36" i="99"/>
  <c r="Z33" i="99"/>
  <c r="Y33" i="99"/>
  <c r="Z32" i="99"/>
  <c r="Y32" i="99"/>
  <c r="Z31" i="99"/>
  <c r="Y31" i="99"/>
  <c r="Z30" i="99"/>
  <c r="Y30" i="99"/>
  <c r="Z29" i="99"/>
  <c r="Y29" i="99"/>
  <c r="T29" i="99"/>
  <c r="R29" i="99"/>
  <c r="P29" i="99"/>
  <c r="N29" i="99"/>
  <c r="L29" i="99"/>
  <c r="J29" i="99"/>
  <c r="H29" i="99"/>
  <c r="F29" i="99"/>
  <c r="R26" i="99"/>
  <c r="AC25" i="99"/>
  <c r="AA25" i="99"/>
  <c r="C26" i="99" s="1"/>
  <c r="Z25" i="99"/>
  <c r="Z24" i="99"/>
  <c r="Y24" i="99"/>
  <c r="Z23" i="99"/>
  <c r="Y23" i="99"/>
  <c r="E23" i="99"/>
  <c r="E34" i="99"/>
  <c r="E45" i="99" s="1"/>
  <c r="E56" i="99" s="1"/>
  <c r="E76" i="99" s="1"/>
  <c r="E87" i="99" s="1"/>
  <c r="E98" i="99" s="1"/>
  <c r="E109" i="99" s="1"/>
  <c r="E120" i="99" s="1"/>
  <c r="D23" i="99"/>
  <c r="C23" i="99"/>
  <c r="C148" i="99"/>
  <c r="Z22" i="99"/>
  <c r="Y22" i="99"/>
  <c r="E22" i="99"/>
  <c r="E33" i="99"/>
  <c r="E44" i="99" s="1"/>
  <c r="E55" i="99"/>
  <c r="E75" i="99" s="1"/>
  <c r="E86" i="99" s="1"/>
  <c r="E97" i="99" s="1"/>
  <c r="E108" i="99" s="1"/>
  <c r="E119" i="99" s="1"/>
  <c r="D22" i="99"/>
  <c r="C22" i="99"/>
  <c r="C147" i="99"/>
  <c r="Z21" i="99"/>
  <c r="Y21" i="99"/>
  <c r="E21" i="99"/>
  <c r="E32" i="99"/>
  <c r="E43" i="99" s="1"/>
  <c r="E54" i="99" s="1"/>
  <c r="E74" i="99" s="1"/>
  <c r="E85" i="99" s="1"/>
  <c r="E96" i="99" s="1"/>
  <c r="E107" i="99" s="1"/>
  <c r="E118" i="99" s="1"/>
  <c r="D21" i="99"/>
  <c r="C21" i="99"/>
  <c r="C32" i="99"/>
  <c r="Z20" i="99"/>
  <c r="Y20" i="99"/>
  <c r="E20" i="99"/>
  <c r="E31" i="99"/>
  <c r="E42" i="99" s="1"/>
  <c r="E53" i="99"/>
  <c r="E73" i="99" s="1"/>
  <c r="E84" i="99" s="1"/>
  <c r="E95" i="99" s="1"/>
  <c r="E106" i="99" s="1"/>
  <c r="E117" i="99" s="1"/>
  <c r="D20" i="99"/>
  <c r="G20" i="99" s="1"/>
  <c r="F20" i="99"/>
  <c r="C20" i="99"/>
  <c r="Z19" i="99"/>
  <c r="Y19" i="99"/>
  <c r="E19" i="99"/>
  <c r="E30" i="99" s="1"/>
  <c r="E41" i="99" s="1"/>
  <c r="E52" i="99" s="1"/>
  <c r="D19" i="99"/>
  <c r="S19" i="99" s="1"/>
  <c r="C19" i="99"/>
  <c r="AC18" i="99"/>
  <c r="Z18" i="99"/>
  <c r="Y18" i="99"/>
  <c r="T18" i="99"/>
  <c r="R18" i="99"/>
  <c r="P18" i="99"/>
  <c r="L18" i="99"/>
  <c r="H18" i="99"/>
  <c r="F18" i="99"/>
  <c r="E18" i="99"/>
  <c r="E29" i="99" s="1"/>
  <c r="E40" i="99" s="1"/>
  <c r="D18" i="99"/>
  <c r="J18" i="99"/>
  <c r="C18" i="99"/>
  <c r="C143" i="99"/>
  <c r="AC16" i="99"/>
  <c r="N15" i="99"/>
  <c r="J15" i="99"/>
  <c r="Z14" i="99"/>
  <c r="Z12" i="99"/>
  <c r="Y12" i="99"/>
  <c r="U12" i="99"/>
  <c r="T12" i="99"/>
  <c r="S12" i="99"/>
  <c r="R12" i="99"/>
  <c r="Q12" i="99"/>
  <c r="P12" i="99"/>
  <c r="O12" i="99"/>
  <c r="N12" i="99"/>
  <c r="M12" i="99"/>
  <c r="L12" i="99"/>
  <c r="K12" i="99"/>
  <c r="J12" i="99"/>
  <c r="I12" i="99"/>
  <c r="H12" i="99"/>
  <c r="G12" i="99"/>
  <c r="F12" i="99"/>
  <c r="AC11" i="99"/>
  <c r="AD9" i="99"/>
  <c r="Z11" i="99"/>
  <c r="Y11" i="99"/>
  <c r="U11" i="99"/>
  <c r="T11" i="99"/>
  <c r="S11" i="99"/>
  <c r="R11" i="99"/>
  <c r="Q11" i="99"/>
  <c r="P11" i="99"/>
  <c r="O11" i="99"/>
  <c r="M11" i="99"/>
  <c r="L11" i="99" s="1"/>
  <c r="K11" i="99"/>
  <c r="J11" i="99" s="1"/>
  <c r="I11" i="99"/>
  <c r="H11" i="99" s="1"/>
  <c r="G11" i="99"/>
  <c r="F11" i="99" s="1"/>
  <c r="Z10" i="99"/>
  <c r="Y10" i="99"/>
  <c r="U10" i="99"/>
  <c r="T10" i="99" s="1"/>
  <c r="S10" i="99"/>
  <c r="R10" i="99" s="1"/>
  <c r="Q10" i="99"/>
  <c r="P10" i="99" s="1"/>
  <c r="O10" i="99"/>
  <c r="N10" i="99" s="1"/>
  <c r="M10" i="99"/>
  <c r="K10" i="99"/>
  <c r="J10" i="99"/>
  <c r="I10" i="99"/>
  <c r="H10" i="99"/>
  <c r="G10" i="99"/>
  <c r="F10" i="99"/>
  <c r="Z9" i="99"/>
  <c r="Y9" i="99"/>
  <c r="U9" i="99"/>
  <c r="T9" i="99"/>
  <c r="S9" i="99"/>
  <c r="R9" i="99"/>
  <c r="Q9" i="99"/>
  <c r="P9" i="99"/>
  <c r="O9" i="99"/>
  <c r="N9" i="99"/>
  <c r="M9" i="99"/>
  <c r="K9" i="99"/>
  <c r="J9" i="99" s="1"/>
  <c r="I9" i="99"/>
  <c r="H9" i="99" s="1"/>
  <c r="G9" i="99"/>
  <c r="F9" i="99" s="1"/>
  <c r="AD8" i="99"/>
  <c r="Z8" i="99"/>
  <c r="Y8" i="99"/>
  <c r="U8" i="99"/>
  <c r="T8" i="99"/>
  <c r="S8" i="99"/>
  <c r="R8" i="99"/>
  <c r="Q8" i="99"/>
  <c r="O8" i="99"/>
  <c r="M8" i="99"/>
  <c r="L8" i="99"/>
  <c r="K8" i="99"/>
  <c r="J8" i="99"/>
  <c r="I8" i="99"/>
  <c r="H8" i="99"/>
  <c r="G8" i="99"/>
  <c r="AD7" i="99"/>
  <c r="AC7" i="99"/>
  <c r="Z7" i="99"/>
  <c r="Y7" i="99"/>
  <c r="T7" i="99"/>
  <c r="R7" i="99"/>
  <c r="P7" i="99"/>
  <c r="N7" i="99"/>
  <c r="L7" i="99"/>
  <c r="J7" i="99"/>
  <c r="H7" i="99"/>
  <c r="F7" i="99"/>
  <c r="AD6" i="99"/>
  <c r="AC6" i="99"/>
  <c r="R4" i="99"/>
  <c r="AA3" i="99"/>
  <c r="C4" i="99" s="1"/>
  <c r="Z3" i="99"/>
  <c r="E3" i="99"/>
  <c r="E67" i="99" s="1"/>
  <c r="Q8" i="62"/>
  <c r="Q9" i="62"/>
  <c r="P9" i="62"/>
  <c r="U9" i="62"/>
  <c r="T9" i="62"/>
  <c r="M9" i="62"/>
  <c r="L9" i="62"/>
  <c r="I9" i="62"/>
  <c r="H9" i="62"/>
  <c r="C18" i="62"/>
  <c r="C29" i="62"/>
  <c r="C40" i="62" s="1"/>
  <c r="D18" i="62"/>
  <c r="D29" i="62" s="1"/>
  <c r="D149" i="62" s="1"/>
  <c r="E18" i="62"/>
  <c r="C19" i="62"/>
  <c r="C30" i="62" s="1"/>
  <c r="C41" i="62"/>
  <c r="D19" i="62"/>
  <c r="M19" i="62"/>
  <c r="E19" i="62"/>
  <c r="E30" i="62"/>
  <c r="E41" i="62" s="1"/>
  <c r="E52" i="62" s="1"/>
  <c r="E72" i="62" s="1"/>
  <c r="E83" i="62" s="1"/>
  <c r="E94" i="62" s="1"/>
  <c r="E105" i="62" s="1"/>
  <c r="E116" i="62" s="1"/>
  <c r="C20" i="62"/>
  <c r="C31" i="62" s="1"/>
  <c r="C42" i="62" s="1"/>
  <c r="C53" i="62" s="1"/>
  <c r="D20" i="62"/>
  <c r="U20" i="62" s="1"/>
  <c r="E20" i="62"/>
  <c r="E31" i="62" s="1"/>
  <c r="E42" i="62"/>
  <c r="E53" i="62" s="1"/>
  <c r="E73" i="62" s="1"/>
  <c r="E84" i="62" s="1"/>
  <c r="E95" i="62" s="1"/>
  <c r="E106" i="62" s="1"/>
  <c r="E117" i="62" s="1"/>
  <c r="K10" i="62"/>
  <c r="J10" i="62"/>
  <c r="C21" i="62"/>
  <c r="C146" i="62"/>
  <c r="D21" i="62"/>
  <c r="E21" i="62"/>
  <c r="E32" i="62" s="1"/>
  <c r="E43" i="62" s="1"/>
  <c r="E54" i="62" s="1"/>
  <c r="E74" i="62" s="1"/>
  <c r="E85" i="62" s="1"/>
  <c r="E96" i="62"/>
  <c r="E107" i="62" s="1"/>
  <c r="E118" i="62" s="1"/>
  <c r="C22" i="62"/>
  <c r="C33" i="62"/>
  <c r="C44" i="62" s="1"/>
  <c r="C159" i="62"/>
  <c r="D22" i="62"/>
  <c r="S22" i="62"/>
  <c r="R22" i="62" s="1"/>
  <c r="E22" i="62"/>
  <c r="E33" i="62" s="1"/>
  <c r="E44" i="62"/>
  <c r="E55" i="62" s="1"/>
  <c r="E75" i="62" s="1"/>
  <c r="E86" i="62" s="1"/>
  <c r="E97" i="62" s="1"/>
  <c r="E108" i="62" s="1"/>
  <c r="E119" i="62" s="1"/>
  <c r="C23" i="62"/>
  <c r="C148" i="62"/>
  <c r="D23" i="62"/>
  <c r="Q23" i="62"/>
  <c r="P23" i="62" s="1"/>
  <c r="E23" i="62"/>
  <c r="E34" i="62" s="1"/>
  <c r="E45" i="62" s="1"/>
  <c r="E56" i="62" s="1"/>
  <c r="E76" i="62" s="1"/>
  <c r="E87" i="62" s="1"/>
  <c r="E98" i="62" s="1"/>
  <c r="E109" i="62" s="1"/>
  <c r="E120" i="62" s="1"/>
  <c r="I8" i="62"/>
  <c r="H8" i="62"/>
  <c r="T115" i="62"/>
  <c r="R115" i="62"/>
  <c r="N115" i="62"/>
  <c r="J115" i="62"/>
  <c r="F115" i="62"/>
  <c r="T104" i="62"/>
  <c r="R104" i="62"/>
  <c r="N104" i="62"/>
  <c r="J104" i="62"/>
  <c r="F104" i="62"/>
  <c r="T93" i="62"/>
  <c r="R93" i="62"/>
  <c r="N93" i="62"/>
  <c r="J93" i="62"/>
  <c r="F93" i="62"/>
  <c r="T82" i="62"/>
  <c r="R82" i="62"/>
  <c r="N82" i="62"/>
  <c r="J82" i="62"/>
  <c r="F82" i="62"/>
  <c r="T71" i="62"/>
  <c r="R71" i="62"/>
  <c r="N71" i="62"/>
  <c r="J71" i="62"/>
  <c r="F71" i="62"/>
  <c r="R51" i="62"/>
  <c r="N51" i="62"/>
  <c r="J51" i="62"/>
  <c r="F51" i="62"/>
  <c r="T40" i="62"/>
  <c r="R40" i="62"/>
  <c r="N40" i="62"/>
  <c r="J40" i="62"/>
  <c r="F40" i="62"/>
  <c r="T29" i="62"/>
  <c r="R29" i="62"/>
  <c r="N29" i="62"/>
  <c r="J29" i="62"/>
  <c r="F29" i="62"/>
  <c r="U12" i="62"/>
  <c r="T12" i="62" s="1"/>
  <c r="U11" i="62"/>
  <c r="T11" i="62" s="1"/>
  <c r="U10" i="62"/>
  <c r="T10" i="62" s="1"/>
  <c r="U8" i="62"/>
  <c r="S12" i="62"/>
  <c r="R12" i="62"/>
  <c r="S11" i="62"/>
  <c r="R11" i="62"/>
  <c r="S10" i="62"/>
  <c r="S9" i="62"/>
  <c r="R9" i="62" s="1"/>
  <c r="S8" i="62"/>
  <c r="R140" i="62" s="1"/>
  <c r="Q12" i="62"/>
  <c r="P12" i="62" s="1"/>
  <c r="Q11" i="62"/>
  <c r="P11" i="62" s="1"/>
  <c r="Q10" i="62"/>
  <c r="P10" i="62" s="1"/>
  <c r="O12" i="62"/>
  <c r="N12" i="62" s="1"/>
  <c r="O11" i="62"/>
  <c r="N11" i="62" s="1"/>
  <c r="O10" i="62"/>
  <c r="O9" i="62"/>
  <c r="N9" i="62"/>
  <c r="O8" i="62"/>
  <c r="N8" i="62"/>
  <c r="M12" i="62"/>
  <c r="L12" i="62"/>
  <c r="M11" i="62"/>
  <c r="L11" i="62"/>
  <c r="M10" i="62"/>
  <c r="L10" i="62"/>
  <c r="M8" i="62"/>
  <c r="L8" i="62"/>
  <c r="K9" i="62"/>
  <c r="J9" i="62"/>
  <c r="K11" i="62"/>
  <c r="K12" i="62"/>
  <c r="J12" i="62" s="1"/>
  <c r="K8" i="62"/>
  <c r="I10" i="62"/>
  <c r="H10" i="62"/>
  <c r="I11" i="62"/>
  <c r="H11" i="62"/>
  <c r="I12" i="62"/>
  <c r="H12" i="62"/>
  <c r="G9" i="62"/>
  <c r="F9" i="62"/>
  <c r="G10" i="62"/>
  <c r="F10" i="62"/>
  <c r="G11" i="62"/>
  <c r="F11" i="62"/>
  <c r="G12" i="62"/>
  <c r="F12" i="62"/>
  <c r="G8" i="62"/>
  <c r="F8" i="62"/>
  <c r="F18" i="62"/>
  <c r="P7" i="62"/>
  <c r="T55" i="49"/>
  <c r="T17" i="55"/>
  <c r="S18" i="55"/>
  <c r="T18" i="55"/>
  <c r="F20" i="3" s="1"/>
  <c r="G20" i="3" s="1"/>
  <c r="O166" i="94"/>
  <c r="H166" i="94"/>
  <c r="I166" i="94" s="1"/>
  <c r="U17" i="55"/>
  <c r="K19" i="3"/>
  <c r="H5" i="40"/>
  <c r="AC25" i="62"/>
  <c r="AC11" i="62"/>
  <c r="AD9" i="62"/>
  <c r="H12" i="69"/>
  <c r="I12" i="69"/>
  <c r="J12" i="69"/>
  <c r="K12" i="69"/>
  <c r="H13" i="69"/>
  <c r="I13" i="69"/>
  <c r="J13" i="69"/>
  <c r="K13" i="69"/>
  <c r="H14" i="69"/>
  <c r="I14" i="69"/>
  <c r="J14" i="69"/>
  <c r="K14" i="69"/>
  <c r="H15" i="69"/>
  <c r="I15" i="69"/>
  <c r="J15" i="69"/>
  <c r="K15" i="69"/>
  <c r="H16" i="69"/>
  <c r="I16" i="69"/>
  <c r="J16" i="69"/>
  <c r="K16" i="69"/>
  <c r="H17" i="69"/>
  <c r="I17" i="69"/>
  <c r="J17" i="69"/>
  <c r="K17" i="69"/>
  <c r="H18" i="69"/>
  <c r="I18" i="69"/>
  <c r="J18" i="69"/>
  <c r="K18" i="69"/>
  <c r="H19" i="69"/>
  <c r="I19" i="69"/>
  <c r="J19" i="69"/>
  <c r="K19" i="69"/>
  <c r="H20" i="69"/>
  <c r="I20" i="69"/>
  <c r="J20" i="69"/>
  <c r="K20" i="69"/>
  <c r="H21" i="69"/>
  <c r="I21" i="69"/>
  <c r="J21" i="69"/>
  <c r="K21" i="69"/>
  <c r="H22" i="69"/>
  <c r="I22" i="69"/>
  <c r="J22" i="69"/>
  <c r="K22" i="69"/>
  <c r="H23" i="69"/>
  <c r="I23" i="69"/>
  <c r="J23" i="69"/>
  <c r="K23" i="69"/>
  <c r="H24" i="69"/>
  <c r="I24" i="69"/>
  <c r="J24" i="69"/>
  <c r="K24" i="69"/>
  <c r="H25" i="69"/>
  <c r="I25" i="69"/>
  <c r="J25" i="69"/>
  <c r="K25" i="69"/>
  <c r="H26" i="69"/>
  <c r="I26" i="69"/>
  <c r="J26" i="69"/>
  <c r="K26" i="69"/>
  <c r="H27" i="69"/>
  <c r="I27" i="69"/>
  <c r="J27" i="69"/>
  <c r="K27" i="69"/>
  <c r="H28" i="69"/>
  <c r="I28" i="69"/>
  <c r="J28" i="69"/>
  <c r="K28" i="69"/>
  <c r="H29" i="69"/>
  <c r="I29" i="69"/>
  <c r="J29" i="69"/>
  <c r="K29" i="69"/>
  <c r="H30" i="69"/>
  <c r="I30" i="69"/>
  <c r="J30" i="69"/>
  <c r="K30" i="69"/>
  <c r="H31" i="69"/>
  <c r="I31" i="69"/>
  <c r="J31" i="69"/>
  <c r="K31" i="69"/>
  <c r="H32" i="69"/>
  <c r="I32" i="69"/>
  <c r="J32" i="69"/>
  <c r="K32" i="69"/>
  <c r="H33" i="69"/>
  <c r="I33" i="69"/>
  <c r="J33" i="69"/>
  <c r="K33" i="69"/>
  <c r="H34" i="69"/>
  <c r="I34" i="69"/>
  <c r="J34" i="69"/>
  <c r="K34" i="69"/>
  <c r="H35" i="69"/>
  <c r="I35" i="69"/>
  <c r="J35" i="69"/>
  <c r="K35" i="69"/>
  <c r="H36" i="69"/>
  <c r="I36" i="69"/>
  <c r="J36" i="69"/>
  <c r="K36" i="69"/>
  <c r="H37" i="69"/>
  <c r="I37" i="69"/>
  <c r="J37" i="69"/>
  <c r="K37" i="69"/>
  <c r="H38" i="69"/>
  <c r="I38" i="69"/>
  <c r="J38" i="69"/>
  <c r="K38" i="69"/>
  <c r="H39" i="69"/>
  <c r="I39" i="69"/>
  <c r="J39" i="69"/>
  <c r="K39" i="69"/>
  <c r="H40" i="69"/>
  <c r="I40" i="69"/>
  <c r="J40" i="69"/>
  <c r="K40" i="69"/>
  <c r="H41" i="69"/>
  <c r="I41" i="69"/>
  <c r="J41" i="69"/>
  <c r="K41" i="69"/>
  <c r="H42" i="69"/>
  <c r="I42" i="69"/>
  <c r="J42" i="69"/>
  <c r="K42" i="69"/>
  <c r="H43" i="69"/>
  <c r="I43" i="69"/>
  <c r="J43" i="69"/>
  <c r="K43" i="69"/>
  <c r="H44" i="69"/>
  <c r="I44" i="69"/>
  <c r="J44" i="69"/>
  <c r="K44" i="69"/>
  <c r="H45" i="69"/>
  <c r="I45" i="69"/>
  <c r="J45" i="69"/>
  <c r="K45" i="69"/>
  <c r="H46" i="69"/>
  <c r="I46" i="69"/>
  <c r="J46" i="69"/>
  <c r="K46" i="69"/>
  <c r="H47" i="69"/>
  <c r="I47" i="69"/>
  <c r="J47" i="69"/>
  <c r="K47" i="69"/>
  <c r="H48" i="69"/>
  <c r="I48" i="69"/>
  <c r="J48" i="69"/>
  <c r="K48" i="69"/>
  <c r="H49" i="69"/>
  <c r="I49" i="69"/>
  <c r="J49" i="69"/>
  <c r="K49" i="69"/>
  <c r="H50" i="69"/>
  <c r="I50" i="69"/>
  <c r="J50" i="69"/>
  <c r="K50" i="69"/>
  <c r="H51" i="69"/>
  <c r="I51" i="69"/>
  <c r="J51" i="69"/>
  <c r="K51" i="69"/>
  <c r="H52" i="69"/>
  <c r="I52" i="69"/>
  <c r="J52" i="69"/>
  <c r="K52" i="69"/>
  <c r="H53" i="69"/>
  <c r="I53" i="69"/>
  <c r="J53" i="69"/>
  <c r="K53" i="69"/>
  <c r="H54" i="69"/>
  <c r="I54" i="69"/>
  <c r="J54" i="69"/>
  <c r="K54" i="69"/>
  <c r="H55" i="69"/>
  <c r="I55" i="69"/>
  <c r="J55" i="69"/>
  <c r="K55" i="69"/>
  <c r="H56" i="69"/>
  <c r="I56" i="69"/>
  <c r="J56" i="69"/>
  <c r="K56" i="69"/>
  <c r="H57" i="69"/>
  <c r="I57" i="69"/>
  <c r="J57" i="69"/>
  <c r="K57" i="69"/>
  <c r="H58" i="69"/>
  <c r="I58" i="69"/>
  <c r="J58" i="69"/>
  <c r="K58" i="69"/>
  <c r="H59" i="69"/>
  <c r="I59" i="69"/>
  <c r="J59" i="69"/>
  <c r="K59" i="69"/>
  <c r="H60" i="69"/>
  <c r="I60" i="69"/>
  <c r="J60" i="69"/>
  <c r="K60" i="69"/>
  <c r="H61" i="69"/>
  <c r="I61" i="69"/>
  <c r="J61" i="69"/>
  <c r="K61" i="69"/>
  <c r="H62" i="69"/>
  <c r="I62" i="69"/>
  <c r="J62" i="69"/>
  <c r="K62" i="69"/>
  <c r="H63" i="69"/>
  <c r="I63" i="69"/>
  <c r="J63" i="69"/>
  <c r="K63" i="69"/>
  <c r="H64" i="69"/>
  <c r="I64" i="69"/>
  <c r="J64" i="69"/>
  <c r="K64" i="69"/>
  <c r="H65" i="69"/>
  <c r="I65" i="69"/>
  <c r="J65" i="69"/>
  <c r="K65" i="69"/>
  <c r="H66" i="69"/>
  <c r="I66" i="69"/>
  <c r="J66" i="69"/>
  <c r="K66" i="69"/>
  <c r="H67" i="69"/>
  <c r="I67" i="69"/>
  <c r="J67" i="69"/>
  <c r="K67" i="69"/>
  <c r="H68" i="69"/>
  <c r="I68" i="69"/>
  <c r="J68" i="69"/>
  <c r="K68" i="69"/>
  <c r="H69" i="69"/>
  <c r="I69" i="69"/>
  <c r="J69" i="69"/>
  <c r="K69" i="69"/>
  <c r="H70" i="69"/>
  <c r="I70" i="69"/>
  <c r="J70" i="69"/>
  <c r="K70" i="69"/>
  <c r="H71" i="69"/>
  <c r="I71" i="69"/>
  <c r="J71" i="69"/>
  <c r="K71" i="69"/>
  <c r="H72" i="69"/>
  <c r="I72" i="69"/>
  <c r="J72" i="69"/>
  <c r="K72" i="69"/>
  <c r="H73" i="69"/>
  <c r="I73" i="69"/>
  <c r="J73" i="69"/>
  <c r="K73" i="69"/>
  <c r="H74" i="69"/>
  <c r="I74" i="69"/>
  <c r="J74" i="69"/>
  <c r="K74" i="69"/>
  <c r="H75" i="69"/>
  <c r="I75" i="69"/>
  <c r="J75" i="69"/>
  <c r="K75" i="69"/>
  <c r="H76" i="69"/>
  <c r="I76" i="69"/>
  <c r="J76" i="69"/>
  <c r="K76" i="69"/>
  <c r="H77" i="69"/>
  <c r="I77" i="69"/>
  <c r="J77" i="69"/>
  <c r="K77" i="69"/>
  <c r="H78" i="69"/>
  <c r="I78" i="69"/>
  <c r="J78" i="69"/>
  <c r="K78" i="69"/>
  <c r="H79" i="69"/>
  <c r="I79" i="69"/>
  <c r="J79" i="69"/>
  <c r="K79" i="69"/>
  <c r="H80" i="69"/>
  <c r="I80" i="69"/>
  <c r="J80" i="69"/>
  <c r="K80" i="69"/>
  <c r="H81" i="69"/>
  <c r="I81" i="69"/>
  <c r="J81" i="69"/>
  <c r="K81" i="69"/>
  <c r="H82" i="69"/>
  <c r="I82" i="69"/>
  <c r="J82" i="69"/>
  <c r="K82" i="69"/>
  <c r="H83" i="69"/>
  <c r="I83" i="69"/>
  <c r="J83" i="69"/>
  <c r="K83" i="69"/>
  <c r="H84" i="69"/>
  <c r="I84" i="69"/>
  <c r="J84" i="69"/>
  <c r="K84" i="69"/>
  <c r="H85" i="69"/>
  <c r="I85" i="69"/>
  <c r="J85" i="69"/>
  <c r="K85" i="69"/>
  <c r="H86" i="69"/>
  <c r="I86" i="69"/>
  <c r="J86" i="69"/>
  <c r="K86" i="69"/>
  <c r="H87" i="69"/>
  <c r="I87" i="69"/>
  <c r="J87" i="69"/>
  <c r="K87" i="69"/>
  <c r="H88" i="69"/>
  <c r="I88" i="69"/>
  <c r="J88" i="69"/>
  <c r="K88" i="69"/>
  <c r="H89" i="69"/>
  <c r="I89" i="69"/>
  <c r="J89" i="69"/>
  <c r="K89" i="69"/>
  <c r="H90" i="69"/>
  <c r="I90" i="69"/>
  <c r="J90" i="69"/>
  <c r="K90" i="69"/>
  <c r="H91" i="69"/>
  <c r="I91" i="69"/>
  <c r="J91" i="69"/>
  <c r="K91" i="69"/>
  <c r="H92" i="69"/>
  <c r="I92" i="69"/>
  <c r="J92" i="69"/>
  <c r="K92" i="69"/>
  <c r="H93" i="69"/>
  <c r="I93" i="69"/>
  <c r="J93" i="69"/>
  <c r="K93" i="69"/>
  <c r="H94" i="69"/>
  <c r="I94" i="69"/>
  <c r="J94" i="69"/>
  <c r="K94" i="69"/>
  <c r="H95" i="69"/>
  <c r="I95" i="69"/>
  <c r="J95" i="69"/>
  <c r="K95" i="69"/>
  <c r="H96" i="69"/>
  <c r="I96" i="69"/>
  <c r="J96" i="69"/>
  <c r="K96" i="69"/>
  <c r="H97" i="69"/>
  <c r="I97" i="69"/>
  <c r="J97" i="69"/>
  <c r="K97" i="69"/>
  <c r="H98" i="69"/>
  <c r="I98" i="69"/>
  <c r="J98" i="69"/>
  <c r="K98" i="69"/>
  <c r="H99" i="69"/>
  <c r="I99" i="69"/>
  <c r="J99" i="69"/>
  <c r="K99" i="69"/>
  <c r="H100" i="69"/>
  <c r="I100" i="69"/>
  <c r="J100" i="69"/>
  <c r="K100" i="69"/>
  <c r="H101" i="69"/>
  <c r="I101" i="69"/>
  <c r="J101" i="69"/>
  <c r="K101" i="69"/>
  <c r="H102" i="69"/>
  <c r="I102" i="69"/>
  <c r="J102" i="69"/>
  <c r="K102" i="69"/>
  <c r="H103" i="69"/>
  <c r="I103" i="69"/>
  <c r="J103" i="69"/>
  <c r="K103" i="69"/>
  <c r="H104" i="69"/>
  <c r="I104" i="69"/>
  <c r="J104" i="69"/>
  <c r="K104" i="69"/>
  <c r="H105" i="69"/>
  <c r="I105" i="69"/>
  <c r="J105" i="69"/>
  <c r="K105" i="69"/>
  <c r="H106" i="69"/>
  <c r="I106" i="69"/>
  <c r="J106" i="69"/>
  <c r="K106" i="69"/>
  <c r="H107" i="69"/>
  <c r="I107" i="69"/>
  <c r="J107" i="69"/>
  <c r="K107" i="69"/>
  <c r="H108" i="69"/>
  <c r="I108" i="69"/>
  <c r="J108" i="69"/>
  <c r="K108" i="69"/>
  <c r="H109" i="69"/>
  <c r="I109" i="69"/>
  <c r="J109" i="69"/>
  <c r="K109" i="69"/>
  <c r="H110" i="69"/>
  <c r="I110" i="69"/>
  <c r="J110" i="69"/>
  <c r="K110" i="69"/>
  <c r="H111" i="69"/>
  <c r="I111" i="69"/>
  <c r="J111" i="69"/>
  <c r="K111" i="69"/>
  <c r="H112" i="69"/>
  <c r="I112" i="69"/>
  <c r="J112" i="69"/>
  <c r="K112" i="69"/>
  <c r="H113" i="69"/>
  <c r="I113" i="69"/>
  <c r="J113" i="69"/>
  <c r="K113" i="69"/>
  <c r="H114" i="69"/>
  <c r="I114" i="69"/>
  <c r="J114" i="69"/>
  <c r="K114" i="69"/>
  <c r="H115" i="69"/>
  <c r="I115" i="69"/>
  <c r="J115" i="69"/>
  <c r="K115" i="69"/>
  <c r="H116" i="69"/>
  <c r="I116" i="69"/>
  <c r="J116" i="69"/>
  <c r="K116" i="69"/>
  <c r="H117" i="69"/>
  <c r="I117" i="69"/>
  <c r="J117" i="69"/>
  <c r="K117" i="69"/>
  <c r="H118" i="69"/>
  <c r="I118" i="69"/>
  <c r="J118" i="69"/>
  <c r="K118" i="69"/>
  <c r="H119" i="69"/>
  <c r="I119" i="69"/>
  <c r="J119" i="69"/>
  <c r="K119" i="69"/>
  <c r="H120" i="69"/>
  <c r="I120" i="69"/>
  <c r="J120" i="69"/>
  <c r="K120" i="69"/>
  <c r="H121" i="69"/>
  <c r="I121" i="69"/>
  <c r="J121" i="69"/>
  <c r="K121" i="69"/>
  <c r="H122" i="69"/>
  <c r="I122" i="69"/>
  <c r="J122" i="69"/>
  <c r="K122" i="69"/>
  <c r="H123" i="69"/>
  <c r="I123" i="69"/>
  <c r="J123" i="69"/>
  <c r="K123" i="69"/>
  <c r="H124" i="69"/>
  <c r="I124" i="69"/>
  <c r="J124" i="69"/>
  <c r="K124" i="69"/>
  <c r="H125" i="69"/>
  <c r="I125" i="69"/>
  <c r="J125" i="69"/>
  <c r="K125" i="69"/>
  <c r="H126" i="69"/>
  <c r="I126" i="69"/>
  <c r="J126" i="69"/>
  <c r="K126" i="69"/>
  <c r="H127" i="69"/>
  <c r="I127" i="69"/>
  <c r="J127" i="69"/>
  <c r="K127" i="69"/>
  <c r="H128" i="69"/>
  <c r="I128" i="69"/>
  <c r="J128" i="69"/>
  <c r="K128" i="69"/>
  <c r="H129" i="69"/>
  <c r="I129" i="69"/>
  <c r="J129" i="69"/>
  <c r="K129" i="69"/>
  <c r="H130" i="69"/>
  <c r="I130" i="69"/>
  <c r="J130" i="69"/>
  <c r="K130" i="69"/>
  <c r="H131" i="69"/>
  <c r="I131" i="69"/>
  <c r="J131" i="69"/>
  <c r="K131" i="69"/>
  <c r="H132" i="69"/>
  <c r="I132" i="69"/>
  <c r="J132" i="69"/>
  <c r="K132" i="69"/>
  <c r="H133" i="69"/>
  <c r="I133" i="69"/>
  <c r="J133" i="69"/>
  <c r="K133" i="69"/>
  <c r="H134" i="69"/>
  <c r="I134" i="69"/>
  <c r="J134" i="69"/>
  <c r="K134" i="69"/>
  <c r="H135" i="69"/>
  <c r="I135" i="69"/>
  <c r="J135" i="69"/>
  <c r="K135" i="69"/>
  <c r="H136" i="69"/>
  <c r="I136" i="69"/>
  <c r="J136" i="69"/>
  <c r="K136" i="69"/>
  <c r="H137" i="69"/>
  <c r="I137" i="69"/>
  <c r="J137" i="69"/>
  <c r="K137" i="69"/>
  <c r="H138" i="69"/>
  <c r="I138" i="69"/>
  <c r="J138" i="69"/>
  <c r="K138" i="69"/>
  <c r="H139" i="69"/>
  <c r="I139" i="69"/>
  <c r="J139" i="69"/>
  <c r="K139" i="69"/>
  <c r="H140" i="69"/>
  <c r="I140" i="69"/>
  <c r="J140" i="69"/>
  <c r="K140" i="69"/>
  <c r="H141" i="69"/>
  <c r="I141" i="69"/>
  <c r="J141" i="69"/>
  <c r="K141" i="69"/>
  <c r="H142" i="69"/>
  <c r="I142" i="69"/>
  <c r="J142" i="69"/>
  <c r="K142" i="69"/>
  <c r="H143" i="69"/>
  <c r="I143" i="69"/>
  <c r="J143" i="69"/>
  <c r="K143" i="69"/>
  <c r="H144" i="69"/>
  <c r="I144" i="69"/>
  <c r="J144" i="69"/>
  <c r="K144" i="69"/>
  <c r="H145" i="69"/>
  <c r="I145" i="69"/>
  <c r="J145" i="69"/>
  <c r="K145" i="69"/>
  <c r="H146" i="69"/>
  <c r="I146" i="69"/>
  <c r="J146" i="69"/>
  <c r="K146" i="69"/>
  <c r="H147" i="69"/>
  <c r="I147" i="69"/>
  <c r="J147" i="69"/>
  <c r="K147" i="69"/>
  <c r="H148" i="69"/>
  <c r="I148" i="69"/>
  <c r="J148" i="69"/>
  <c r="K148" i="69"/>
  <c r="H149" i="69"/>
  <c r="I149" i="69"/>
  <c r="J149" i="69"/>
  <c r="K149" i="69"/>
  <c r="H150" i="69"/>
  <c r="I150" i="69"/>
  <c r="J150" i="69"/>
  <c r="K150" i="69"/>
  <c r="H151" i="69"/>
  <c r="I151" i="69"/>
  <c r="J151" i="69"/>
  <c r="K151" i="69"/>
  <c r="H152" i="69"/>
  <c r="I152" i="69"/>
  <c r="J152" i="69"/>
  <c r="K152" i="69"/>
  <c r="H153" i="69"/>
  <c r="I153" i="69"/>
  <c r="J153" i="69"/>
  <c r="K153" i="69"/>
  <c r="H154" i="69"/>
  <c r="I154" i="69"/>
  <c r="J154" i="69"/>
  <c r="K154" i="69"/>
  <c r="H155" i="69"/>
  <c r="I155" i="69"/>
  <c r="J155" i="69"/>
  <c r="K155" i="69"/>
  <c r="H156" i="69"/>
  <c r="I156" i="69"/>
  <c r="J156" i="69"/>
  <c r="K156" i="69"/>
  <c r="H157" i="69"/>
  <c r="I157" i="69"/>
  <c r="J157" i="69"/>
  <c r="K157" i="69"/>
  <c r="H158" i="69"/>
  <c r="I158" i="69"/>
  <c r="J158" i="69"/>
  <c r="K158" i="69"/>
  <c r="H159" i="69"/>
  <c r="I159" i="69"/>
  <c r="J159" i="69"/>
  <c r="K159" i="69"/>
  <c r="H160" i="69"/>
  <c r="I160" i="69"/>
  <c r="J160" i="69"/>
  <c r="K160" i="69"/>
  <c r="H161" i="69"/>
  <c r="I161" i="69"/>
  <c r="J161" i="69"/>
  <c r="K161" i="69"/>
  <c r="H162" i="69"/>
  <c r="I162" i="69"/>
  <c r="J162" i="69"/>
  <c r="K162" i="69"/>
  <c r="H163" i="69"/>
  <c r="I163" i="69"/>
  <c r="J163" i="69"/>
  <c r="K163" i="69"/>
  <c r="H164" i="69"/>
  <c r="I164" i="69"/>
  <c r="J164" i="69"/>
  <c r="K164" i="69"/>
  <c r="H165" i="69"/>
  <c r="I165" i="69"/>
  <c r="J165" i="69"/>
  <c r="K165" i="69"/>
  <c r="H166" i="69"/>
  <c r="I166" i="69"/>
  <c r="J166" i="69"/>
  <c r="K166" i="69"/>
  <c r="H167" i="69"/>
  <c r="I167" i="69"/>
  <c r="J167" i="69"/>
  <c r="K167" i="69"/>
  <c r="H168" i="69"/>
  <c r="I168" i="69"/>
  <c r="J168" i="69"/>
  <c r="K168" i="69"/>
  <c r="H169" i="69"/>
  <c r="I169" i="69"/>
  <c r="J169" i="69"/>
  <c r="K169" i="69"/>
  <c r="H170" i="69"/>
  <c r="I170" i="69"/>
  <c r="J170" i="69"/>
  <c r="K170" i="69"/>
  <c r="H171" i="69"/>
  <c r="I171" i="69"/>
  <c r="J171" i="69"/>
  <c r="K171" i="69"/>
  <c r="H172" i="69"/>
  <c r="I172" i="69"/>
  <c r="J172" i="69"/>
  <c r="K172" i="69"/>
  <c r="H173" i="69"/>
  <c r="I173" i="69"/>
  <c r="J173" i="69"/>
  <c r="K173" i="69"/>
  <c r="H174" i="69"/>
  <c r="I174" i="69"/>
  <c r="J174" i="69"/>
  <c r="K174" i="69"/>
  <c r="H175" i="69"/>
  <c r="I175" i="69"/>
  <c r="J175" i="69"/>
  <c r="K175" i="69"/>
  <c r="H176" i="69"/>
  <c r="I176" i="69"/>
  <c r="J176" i="69"/>
  <c r="K176" i="69"/>
  <c r="H177" i="69"/>
  <c r="I177" i="69"/>
  <c r="J177" i="69"/>
  <c r="K177" i="69"/>
  <c r="H178" i="69"/>
  <c r="I178" i="69"/>
  <c r="J178" i="69"/>
  <c r="K178" i="69"/>
  <c r="H179" i="69"/>
  <c r="I179" i="69"/>
  <c r="J179" i="69"/>
  <c r="K179" i="69"/>
  <c r="H180" i="69"/>
  <c r="I180" i="69"/>
  <c r="J180" i="69"/>
  <c r="K180" i="69"/>
  <c r="H181" i="69"/>
  <c r="I181" i="69"/>
  <c r="J181" i="69"/>
  <c r="K181" i="69"/>
  <c r="H182" i="69"/>
  <c r="I182" i="69"/>
  <c r="J182" i="69"/>
  <c r="K182" i="69"/>
  <c r="H183" i="69"/>
  <c r="I183" i="69"/>
  <c r="J183" i="69"/>
  <c r="K183" i="69"/>
  <c r="H184" i="69"/>
  <c r="I184" i="69"/>
  <c r="J184" i="69"/>
  <c r="K184" i="69"/>
  <c r="H185" i="69"/>
  <c r="I185" i="69"/>
  <c r="J185" i="69"/>
  <c r="K185" i="69"/>
  <c r="H186" i="69"/>
  <c r="I186" i="69"/>
  <c r="J186" i="69"/>
  <c r="K186" i="69"/>
  <c r="H187" i="69"/>
  <c r="I187" i="69"/>
  <c r="J187" i="69"/>
  <c r="K187" i="69"/>
  <c r="H188" i="69"/>
  <c r="I188" i="69"/>
  <c r="J188" i="69"/>
  <c r="K188" i="69"/>
  <c r="H189" i="69"/>
  <c r="I189" i="69"/>
  <c r="J189" i="69"/>
  <c r="K189" i="69"/>
  <c r="H190" i="69"/>
  <c r="I190" i="69"/>
  <c r="J190" i="69"/>
  <c r="K190" i="69"/>
  <c r="H191" i="69"/>
  <c r="I191" i="69"/>
  <c r="J191" i="69"/>
  <c r="K191" i="69"/>
  <c r="H192" i="69"/>
  <c r="I192" i="69"/>
  <c r="J192" i="69"/>
  <c r="K192" i="69"/>
  <c r="H193" i="69"/>
  <c r="I193" i="69"/>
  <c r="J193" i="69"/>
  <c r="K193" i="69"/>
  <c r="H194" i="69"/>
  <c r="I194" i="69"/>
  <c r="J194" i="69"/>
  <c r="K194" i="69"/>
  <c r="H195" i="69"/>
  <c r="I195" i="69"/>
  <c r="J195" i="69"/>
  <c r="K195" i="69"/>
  <c r="H196" i="69"/>
  <c r="I196" i="69"/>
  <c r="J196" i="69"/>
  <c r="K196" i="69"/>
  <c r="H197" i="69"/>
  <c r="I197" i="69"/>
  <c r="J197" i="69"/>
  <c r="K197" i="69"/>
  <c r="H198" i="69"/>
  <c r="I198" i="69"/>
  <c r="J198" i="69"/>
  <c r="K198" i="69"/>
  <c r="H199" i="69"/>
  <c r="I199" i="69"/>
  <c r="J199" i="69"/>
  <c r="K199" i="69"/>
  <c r="H200" i="69"/>
  <c r="I200" i="69"/>
  <c r="J200" i="69"/>
  <c r="K200" i="69"/>
  <c r="H201" i="69"/>
  <c r="I201" i="69"/>
  <c r="J201" i="69"/>
  <c r="K201" i="69"/>
  <c r="H202" i="69"/>
  <c r="I202" i="69"/>
  <c r="J202" i="69"/>
  <c r="K202" i="69"/>
  <c r="H203" i="69"/>
  <c r="I203" i="69"/>
  <c r="J203" i="69"/>
  <c r="K203" i="69"/>
  <c r="H204" i="69"/>
  <c r="I204" i="69"/>
  <c r="J204" i="69"/>
  <c r="K204" i="69"/>
  <c r="H205" i="69"/>
  <c r="I205" i="69"/>
  <c r="J205" i="69"/>
  <c r="K205" i="69"/>
  <c r="H206" i="69"/>
  <c r="I206" i="69"/>
  <c r="J206" i="69"/>
  <c r="K206" i="69"/>
  <c r="H207" i="69"/>
  <c r="I207" i="69"/>
  <c r="J207" i="69"/>
  <c r="K207" i="69"/>
  <c r="H208" i="69"/>
  <c r="I208" i="69"/>
  <c r="J208" i="69"/>
  <c r="K208" i="69"/>
  <c r="H209" i="69"/>
  <c r="I209" i="69"/>
  <c r="J209" i="69"/>
  <c r="K209" i="69"/>
  <c r="H210" i="69"/>
  <c r="I210" i="69"/>
  <c r="J210" i="69"/>
  <c r="K210" i="69"/>
  <c r="H211" i="69"/>
  <c r="I211" i="69"/>
  <c r="J211" i="69"/>
  <c r="K211" i="69"/>
  <c r="H212" i="69"/>
  <c r="I212" i="69"/>
  <c r="J212" i="69"/>
  <c r="K212" i="69"/>
  <c r="H213" i="69"/>
  <c r="I213" i="69"/>
  <c r="J213" i="69"/>
  <c r="K213" i="69"/>
  <c r="H214" i="69"/>
  <c r="I214" i="69"/>
  <c r="J214" i="69"/>
  <c r="K214" i="69"/>
  <c r="H215" i="69"/>
  <c r="I215" i="69"/>
  <c r="J215" i="69"/>
  <c r="K215" i="69"/>
  <c r="H216" i="69"/>
  <c r="I216" i="69"/>
  <c r="J216" i="69"/>
  <c r="K216" i="69"/>
  <c r="H217" i="69"/>
  <c r="I217" i="69"/>
  <c r="J217" i="69"/>
  <c r="K217" i="69"/>
  <c r="H218" i="69"/>
  <c r="I218" i="69"/>
  <c r="J218" i="69"/>
  <c r="K218" i="69"/>
  <c r="H219" i="69"/>
  <c r="I219" i="69"/>
  <c r="J219" i="69"/>
  <c r="K219" i="69"/>
  <c r="H220" i="69"/>
  <c r="I220" i="69"/>
  <c r="J220" i="69"/>
  <c r="K220" i="69"/>
  <c r="H221" i="69"/>
  <c r="I221" i="69"/>
  <c r="J221" i="69"/>
  <c r="K221" i="69"/>
  <c r="H222" i="69"/>
  <c r="I222" i="69"/>
  <c r="J222" i="69"/>
  <c r="K222" i="69"/>
  <c r="H223" i="69"/>
  <c r="I223" i="69"/>
  <c r="J223" i="69"/>
  <c r="K223" i="69"/>
  <c r="H224" i="69"/>
  <c r="I224" i="69"/>
  <c r="J224" i="69"/>
  <c r="K224" i="69"/>
  <c r="H225" i="69"/>
  <c r="I225" i="69"/>
  <c r="J225" i="69"/>
  <c r="K225" i="69"/>
  <c r="H226" i="69"/>
  <c r="I226" i="69"/>
  <c r="J226" i="69"/>
  <c r="K226" i="69"/>
  <c r="H227" i="69"/>
  <c r="I227" i="69"/>
  <c r="J227" i="69"/>
  <c r="K227" i="69"/>
  <c r="H228" i="69"/>
  <c r="I228" i="69"/>
  <c r="J228" i="69"/>
  <c r="K228" i="69"/>
  <c r="H229" i="69"/>
  <c r="I229" i="69"/>
  <c r="J229" i="69"/>
  <c r="K229" i="69"/>
  <c r="H230" i="69"/>
  <c r="I230" i="69"/>
  <c r="J230" i="69"/>
  <c r="K230" i="69"/>
  <c r="H231" i="69"/>
  <c r="I231" i="69"/>
  <c r="J231" i="69"/>
  <c r="K231" i="69"/>
  <c r="H232" i="69"/>
  <c r="I232" i="69"/>
  <c r="J232" i="69"/>
  <c r="K232" i="69"/>
  <c r="H233" i="69"/>
  <c r="I233" i="69"/>
  <c r="J233" i="69"/>
  <c r="K233" i="69"/>
  <c r="H234" i="69"/>
  <c r="I234" i="69"/>
  <c r="J234" i="69"/>
  <c r="K234" i="69"/>
  <c r="H235" i="69"/>
  <c r="I235" i="69"/>
  <c r="J235" i="69"/>
  <c r="K235" i="69"/>
  <c r="H236" i="69"/>
  <c r="I236" i="69"/>
  <c r="J236" i="69"/>
  <c r="K236" i="69"/>
  <c r="H237" i="69"/>
  <c r="I237" i="69"/>
  <c r="J237" i="69"/>
  <c r="K237" i="69"/>
  <c r="H238" i="69"/>
  <c r="I238" i="69"/>
  <c r="J238" i="69"/>
  <c r="K238" i="69"/>
  <c r="H239" i="69"/>
  <c r="I239" i="69"/>
  <c r="J239" i="69"/>
  <c r="K239" i="69"/>
  <c r="H240" i="69"/>
  <c r="I240" i="69"/>
  <c r="J240" i="69"/>
  <c r="K240" i="69"/>
  <c r="H241" i="69"/>
  <c r="I241" i="69"/>
  <c r="J241" i="69"/>
  <c r="K241" i="69"/>
  <c r="H242" i="69"/>
  <c r="I242" i="69"/>
  <c r="J242" i="69"/>
  <c r="K242" i="69"/>
  <c r="H243" i="69"/>
  <c r="I243" i="69"/>
  <c r="J243" i="69"/>
  <c r="K243" i="69"/>
  <c r="H244" i="69"/>
  <c r="I244" i="69"/>
  <c r="J244" i="69"/>
  <c r="K244" i="69"/>
  <c r="H245" i="69"/>
  <c r="I245" i="69"/>
  <c r="J245" i="69"/>
  <c r="K245" i="69"/>
  <c r="H246" i="69"/>
  <c r="I246" i="69"/>
  <c r="J246" i="69"/>
  <c r="K246" i="69"/>
  <c r="H247" i="69"/>
  <c r="I247" i="69"/>
  <c r="J247" i="69"/>
  <c r="K247" i="69"/>
  <c r="H248" i="69"/>
  <c r="I248" i="69"/>
  <c r="J248" i="69"/>
  <c r="K248" i="69"/>
  <c r="H249" i="69"/>
  <c r="I249" i="69"/>
  <c r="J249" i="69"/>
  <c r="K249" i="69"/>
  <c r="H250" i="69"/>
  <c r="I250" i="69"/>
  <c r="J250" i="69"/>
  <c r="K250" i="69"/>
  <c r="H251" i="69"/>
  <c r="I251" i="69"/>
  <c r="J251" i="69"/>
  <c r="K251" i="69"/>
  <c r="H252" i="69"/>
  <c r="I252" i="69"/>
  <c r="J252" i="69"/>
  <c r="K252" i="69"/>
  <c r="H253" i="69"/>
  <c r="I253" i="69"/>
  <c r="J253" i="69"/>
  <c r="K253" i="69"/>
  <c r="H254" i="69"/>
  <c r="I254" i="69"/>
  <c r="J254" i="69"/>
  <c r="K254" i="69"/>
  <c r="H255" i="69"/>
  <c r="I255" i="69"/>
  <c r="J255" i="69"/>
  <c r="K255" i="69"/>
  <c r="H256" i="69"/>
  <c r="I256" i="69"/>
  <c r="J256" i="69"/>
  <c r="K256" i="69"/>
  <c r="H257" i="69"/>
  <c r="I257" i="69"/>
  <c r="J257" i="69"/>
  <c r="K257" i="69"/>
  <c r="H258" i="69"/>
  <c r="I258" i="69"/>
  <c r="J258" i="69"/>
  <c r="K258" i="69"/>
  <c r="H259" i="69"/>
  <c r="I259" i="69"/>
  <c r="J259" i="69"/>
  <c r="K259" i="69"/>
  <c r="H260" i="69"/>
  <c r="I260" i="69"/>
  <c r="J260" i="69"/>
  <c r="K260" i="69"/>
  <c r="H261" i="69"/>
  <c r="I261" i="69"/>
  <c r="J261" i="69"/>
  <c r="K261" i="69"/>
  <c r="H262" i="69"/>
  <c r="I262" i="69"/>
  <c r="J262" i="69"/>
  <c r="K262" i="69"/>
  <c r="H263" i="69"/>
  <c r="I263" i="69"/>
  <c r="J263" i="69"/>
  <c r="K263" i="69"/>
  <c r="H264" i="69"/>
  <c r="I264" i="69"/>
  <c r="J264" i="69"/>
  <c r="K264" i="69"/>
  <c r="H265" i="69"/>
  <c r="I265" i="69"/>
  <c r="J265" i="69"/>
  <c r="K265" i="69"/>
  <c r="H266" i="69"/>
  <c r="I266" i="69"/>
  <c r="J266" i="69"/>
  <c r="K266" i="69"/>
  <c r="H267" i="69"/>
  <c r="I267" i="69"/>
  <c r="J267" i="69"/>
  <c r="K267" i="69"/>
  <c r="H268" i="69"/>
  <c r="I268" i="69"/>
  <c r="J268" i="69"/>
  <c r="K268" i="69"/>
  <c r="H269" i="69"/>
  <c r="I269" i="69"/>
  <c r="J269" i="69"/>
  <c r="K269" i="69"/>
  <c r="H270" i="69"/>
  <c r="I270" i="69"/>
  <c r="J270" i="69"/>
  <c r="K270" i="69"/>
  <c r="H271" i="69"/>
  <c r="I271" i="69"/>
  <c r="J271" i="69"/>
  <c r="K271" i="69"/>
  <c r="H272" i="69"/>
  <c r="I272" i="69"/>
  <c r="J272" i="69"/>
  <c r="K272" i="69"/>
  <c r="H273" i="69"/>
  <c r="I273" i="69"/>
  <c r="J273" i="69"/>
  <c r="K273" i="69"/>
  <c r="H274" i="69"/>
  <c r="I274" i="69"/>
  <c r="J274" i="69"/>
  <c r="K274" i="69"/>
  <c r="H275" i="69"/>
  <c r="I275" i="69"/>
  <c r="J275" i="69"/>
  <c r="K275" i="69"/>
  <c r="H276" i="69"/>
  <c r="I276" i="69"/>
  <c r="J276" i="69"/>
  <c r="K276" i="69"/>
  <c r="H277" i="69"/>
  <c r="I277" i="69"/>
  <c r="J277" i="69"/>
  <c r="K277" i="69"/>
  <c r="H278" i="69"/>
  <c r="I278" i="69"/>
  <c r="J278" i="69"/>
  <c r="K278" i="69"/>
  <c r="H279" i="69"/>
  <c r="I279" i="69"/>
  <c r="J279" i="69"/>
  <c r="K279" i="69"/>
  <c r="H280" i="69"/>
  <c r="I280" i="69"/>
  <c r="J280" i="69"/>
  <c r="K280" i="69"/>
  <c r="H281" i="69"/>
  <c r="I281" i="69"/>
  <c r="J281" i="69"/>
  <c r="K281" i="69"/>
  <c r="H282" i="69"/>
  <c r="I282" i="69"/>
  <c r="J282" i="69"/>
  <c r="K282" i="69"/>
  <c r="H283" i="69"/>
  <c r="I283" i="69"/>
  <c r="J283" i="69"/>
  <c r="K283" i="69"/>
  <c r="H284" i="69"/>
  <c r="I284" i="69"/>
  <c r="J284" i="69"/>
  <c r="K284" i="69"/>
  <c r="H285" i="69"/>
  <c r="I285" i="69"/>
  <c r="J285" i="69"/>
  <c r="K285" i="69"/>
  <c r="H286" i="69"/>
  <c r="I286" i="69"/>
  <c r="J286" i="69"/>
  <c r="K286" i="69"/>
  <c r="H287" i="69"/>
  <c r="I287" i="69"/>
  <c r="J287" i="69"/>
  <c r="K287" i="69"/>
  <c r="H288" i="69"/>
  <c r="I288" i="69"/>
  <c r="J288" i="69"/>
  <c r="K288" i="69"/>
  <c r="H289" i="69"/>
  <c r="I289" i="69"/>
  <c r="J289" i="69"/>
  <c r="K289" i="69"/>
  <c r="H290" i="69"/>
  <c r="I290" i="69"/>
  <c r="J290" i="69"/>
  <c r="K290" i="69"/>
  <c r="H291" i="69"/>
  <c r="I291" i="69"/>
  <c r="J291" i="69"/>
  <c r="K291" i="69"/>
  <c r="H292" i="69"/>
  <c r="I292" i="69"/>
  <c r="J292" i="69"/>
  <c r="K292" i="69"/>
  <c r="H293" i="69"/>
  <c r="I293" i="69"/>
  <c r="J293" i="69"/>
  <c r="K293" i="69"/>
  <c r="H294" i="69"/>
  <c r="I294" i="69"/>
  <c r="J294" i="69"/>
  <c r="K294" i="69"/>
  <c r="H295" i="69"/>
  <c r="I295" i="69"/>
  <c r="J295" i="69"/>
  <c r="K295" i="69"/>
  <c r="H296" i="69"/>
  <c r="I296" i="69"/>
  <c r="J296" i="69"/>
  <c r="K296" i="69"/>
  <c r="H297" i="69"/>
  <c r="I297" i="69"/>
  <c r="J297" i="69"/>
  <c r="K297" i="69"/>
  <c r="H298" i="69"/>
  <c r="I298" i="69"/>
  <c r="J298" i="69"/>
  <c r="K298" i="69"/>
  <c r="H299" i="69"/>
  <c r="I299" i="69"/>
  <c r="J299" i="69"/>
  <c r="K299" i="69"/>
  <c r="H300" i="69"/>
  <c r="I300" i="69"/>
  <c r="J300" i="69"/>
  <c r="K300" i="69"/>
  <c r="H301" i="69"/>
  <c r="I301" i="69"/>
  <c r="J301" i="69"/>
  <c r="K301" i="69"/>
  <c r="H302" i="69"/>
  <c r="I302" i="69"/>
  <c r="J302" i="69"/>
  <c r="K302" i="69"/>
  <c r="H303" i="69"/>
  <c r="I303" i="69"/>
  <c r="J303" i="69"/>
  <c r="K303" i="69"/>
  <c r="H304" i="69"/>
  <c r="I304" i="69"/>
  <c r="J304" i="69"/>
  <c r="K304" i="69"/>
  <c r="H305" i="69"/>
  <c r="I305" i="69"/>
  <c r="J305" i="69"/>
  <c r="K305" i="69"/>
  <c r="H306" i="69"/>
  <c r="I306" i="69"/>
  <c r="J306" i="69"/>
  <c r="K306" i="69"/>
  <c r="H307" i="69"/>
  <c r="I307" i="69"/>
  <c r="J307" i="69"/>
  <c r="K307" i="69"/>
  <c r="H308" i="69"/>
  <c r="I308" i="69"/>
  <c r="J308" i="69"/>
  <c r="K308" i="69"/>
  <c r="H309" i="69"/>
  <c r="I309" i="69"/>
  <c r="J309" i="69"/>
  <c r="K309" i="69"/>
  <c r="H310" i="69"/>
  <c r="I310" i="69"/>
  <c r="J310" i="69"/>
  <c r="K310" i="69"/>
  <c r="H311" i="69"/>
  <c r="I311" i="69"/>
  <c r="J311" i="69"/>
  <c r="K311" i="69"/>
  <c r="H312" i="69"/>
  <c r="I312" i="69"/>
  <c r="J312" i="69"/>
  <c r="K312" i="69"/>
  <c r="H313" i="69"/>
  <c r="I313" i="69"/>
  <c r="J313" i="69"/>
  <c r="K313" i="69"/>
  <c r="H314" i="69"/>
  <c r="I314" i="69"/>
  <c r="J314" i="69"/>
  <c r="K314" i="69"/>
  <c r="H315" i="69"/>
  <c r="I315" i="69"/>
  <c r="J315" i="69"/>
  <c r="K315" i="69"/>
  <c r="H316" i="69"/>
  <c r="I316" i="69"/>
  <c r="J316" i="69"/>
  <c r="K316" i="69"/>
  <c r="H317" i="69"/>
  <c r="I317" i="69"/>
  <c r="J317" i="69"/>
  <c r="K317" i="69"/>
  <c r="H318" i="69"/>
  <c r="I318" i="69"/>
  <c r="J318" i="69"/>
  <c r="K318" i="69"/>
  <c r="H319" i="69"/>
  <c r="I319" i="69"/>
  <c r="J319" i="69"/>
  <c r="K319" i="69"/>
  <c r="H320" i="69"/>
  <c r="I320" i="69"/>
  <c r="J320" i="69"/>
  <c r="K320" i="69"/>
  <c r="H321" i="69"/>
  <c r="I321" i="69"/>
  <c r="J321" i="69"/>
  <c r="K321" i="69"/>
  <c r="H322" i="69"/>
  <c r="I322" i="69"/>
  <c r="J322" i="69"/>
  <c r="K322" i="69"/>
  <c r="H323" i="69"/>
  <c r="I323" i="69"/>
  <c r="J323" i="69"/>
  <c r="K323" i="69"/>
  <c r="H324" i="69"/>
  <c r="I324" i="69"/>
  <c r="J324" i="69"/>
  <c r="K324" i="69"/>
  <c r="H325" i="69"/>
  <c r="I325" i="69"/>
  <c r="J325" i="69"/>
  <c r="K325" i="69"/>
  <c r="H326" i="69"/>
  <c r="I326" i="69"/>
  <c r="J326" i="69"/>
  <c r="K326" i="69"/>
  <c r="H327" i="69"/>
  <c r="I327" i="69"/>
  <c r="J327" i="69"/>
  <c r="K327" i="69"/>
  <c r="H328" i="69"/>
  <c r="I328" i="69"/>
  <c r="J328" i="69"/>
  <c r="K328" i="69"/>
  <c r="H329" i="69"/>
  <c r="I329" i="69"/>
  <c r="J329" i="69"/>
  <c r="K329" i="69"/>
  <c r="H330" i="69"/>
  <c r="I330" i="69"/>
  <c r="J330" i="69"/>
  <c r="K330" i="69"/>
  <c r="H331" i="69"/>
  <c r="I331" i="69"/>
  <c r="J331" i="69"/>
  <c r="K331" i="69"/>
  <c r="H332" i="69"/>
  <c r="I332" i="69"/>
  <c r="J332" i="69"/>
  <c r="K332" i="69"/>
  <c r="H333" i="69"/>
  <c r="I333" i="69"/>
  <c r="J333" i="69"/>
  <c r="K333" i="69"/>
  <c r="H334" i="69"/>
  <c r="I334" i="69"/>
  <c r="J334" i="69"/>
  <c r="K334" i="69"/>
  <c r="H335" i="69"/>
  <c r="I335" i="69"/>
  <c r="J335" i="69"/>
  <c r="K335" i="69"/>
  <c r="H336" i="69"/>
  <c r="I336" i="69"/>
  <c r="J336" i="69"/>
  <c r="K336" i="69"/>
  <c r="H337" i="69"/>
  <c r="I337" i="69"/>
  <c r="J337" i="69"/>
  <c r="K337" i="69"/>
  <c r="H338" i="69"/>
  <c r="I338" i="69"/>
  <c r="J338" i="69"/>
  <c r="K338" i="69"/>
  <c r="H339" i="69"/>
  <c r="I339" i="69"/>
  <c r="J339" i="69"/>
  <c r="K339" i="69"/>
  <c r="H340" i="69"/>
  <c r="I340" i="69"/>
  <c r="J340" i="69"/>
  <c r="K340" i="69"/>
  <c r="H341" i="69"/>
  <c r="I341" i="69"/>
  <c r="J341" i="69"/>
  <c r="K341" i="69"/>
  <c r="H342" i="69"/>
  <c r="I342" i="69"/>
  <c r="J342" i="69"/>
  <c r="K342" i="69"/>
  <c r="H343" i="69"/>
  <c r="I343" i="69"/>
  <c r="J343" i="69"/>
  <c r="K343" i="69"/>
  <c r="H344" i="69"/>
  <c r="I344" i="69"/>
  <c r="J344" i="69"/>
  <c r="K344" i="69"/>
  <c r="H345" i="69"/>
  <c r="I345" i="69"/>
  <c r="J345" i="69"/>
  <c r="K345" i="69"/>
  <c r="H346" i="69"/>
  <c r="I346" i="69"/>
  <c r="J346" i="69"/>
  <c r="K346" i="69"/>
  <c r="H347" i="69"/>
  <c r="I347" i="69"/>
  <c r="J347" i="69"/>
  <c r="K347" i="69"/>
  <c r="H348" i="69"/>
  <c r="I348" i="69"/>
  <c r="J348" i="69"/>
  <c r="K348" i="69"/>
  <c r="H349" i="69"/>
  <c r="I349" i="69"/>
  <c r="J349" i="69"/>
  <c r="K349" i="69"/>
  <c r="H350" i="69"/>
  <c r="I350" i="69"/>
  <c r="J350" i="69"/>
  <c r="K350" i="69"/>
  <c r="H351" i="69"/>
  <c r="I351" i="69"/>
  <c r="J351" i="69"/>
  <c r="K351" i="69"/>
  <c r="H352" i="69"/>
  <c r="I352" i="69"/>
  <c r="J352" i="69"/>
  <c r="K352" i="69"/>
  <c r="H353" i="69"/>
  <c r="I353" i="69"/>
  <c r="J353" i="69"/>
  <c r="K353" i="69"/>
  <c r="H354" i="69"/>
  <c r="I354" i="69"/>
  <c r="J354" i="69"/>
  <c r="K354" i="69"/>
  <c r="H355" i="69"/>
  <c r="I355" i="69"/>
  <c r="J355" i="69"/>
  <c r="K355" i="69"/>
  <c r="H356" i="69"/>
  <c r="I356" i="69"/>
  <c r="J356" i="69"/>
  <c r="K356" i="69"/>
  <c r="H357" i="69"/>
  <c r="I357" i="69"/>
  <c r="J357" i="69"/>
  <c r="K357" i="69"/>
  <c r="H358" i="69"/>
  <c r="I358" i="69"/>
  <c r="J358" i="69"/>
  <c r="K358" i="69"/>
  <c r="H359" i="69"/>
  <c r="I359" i="69"/>
  <c r="J359" i="69"/>
  <c r="K359" i="69"/>
  <c r="H360" i="69"/>
  <c r="I360" i="69"/>
  <c r="J360" i="69"/>
  <c r="K360" i="69"/>
  <c r="H361" i="69"/>
  <c r="I361" i="69"/>
  <c r="J361" i="69"/>
  <c r="K361" i="69"/>
  <c r="H362" i="69"/>
  <c r="I362" i="69"/>
  <c r="J362" i="69"/>
  <c r="K362" i="69"/>
  <c r="H363" i="69"/>
  <c r="I363" i="69"/>
  <c r="J363" i="69"/>
  <c r="K363" i="69"/>
  <c r="H364" i="69"/>
  <c r="I364" i="69"/>
  <c r="J364" i="69"/>
  <c r="K364" i="69"/>
  <c r="H365" i="69"/>
  <c r="I365" i="69"/>
  <c r="J365" i="69"/>
  <c r="K365" i="69"/>
  <c r="H366" i="69"/>
  <c r="I366" i="69"/>
  <c r="J366" i="69"/>
  <c r="K366" i="69"/>
  <c r="H367" i="69"/>
  <c r="I367" i="69"/>
  <c r="J367" i="69"/>
  <c r="K367" i="69"/>
  <c r="H368" i="69"/>
  <c r="I368" i="69"/>
  <c r="J368" i="69"/>
  <c r="K368" i="69"/>
  <c r="H369" i="69"/>
  <c r="I369" i="69"/>
  <c r="J369" i="69"/>
  <c r="K369" i="69"/>
  <c r="H370" i="69"/>
  <c r="I370" i="69"/>
  <c r="J370" i="69"/>
  <c r="K370" i="69"/>
  <c r="H371" i="69"/>
  <c r="I371" i="69"/>
  <c r="J371" i="69"/>
  <c r="K371" i="69"/>
  <c r="H372" i="69"/>
  <c r="I372" i="69"/>
  <c r="J372" i="69"/>
  <c r="K372" i="69"/>
  <c r="H373" i="69"/>
  <c r="I373" i="69"/>
  <c r="J373" i="69"/>
  <c r="K373" i="69"/>
  <c r="H374" i="69"/>
  <c r="I374" i="69"/>
  <c r="J374" i="69"/>
  <c r="K374" i="69"/>
  <c r="H375" i="69"/>
  <c r="I375" i="69"/>
  <c r="J375" i="69"/>
  <c r="K375" i="69"/>
  <c r="H376" i="69"/>
  <c r="I376" i="69"/>
  <c r="J376" i="69"/>
  <c r="K376" i="69"/>
  <c r="H377" i="69"/>
  <c r="I377" i="69"/>
  <c r="J377" i="69"/>
  <c r="K377" i="69"/>
  <c r="H378" i="69"/>
  <c r="I378" i="69"/>
  <c r="J378" i="69"/>
  <c r="K378" i="69"/>
  <c r="H379" i="69"/>
  <c r="I379" i="69"/>
  <c r="J379" i="69"/>
  <c r="K379" i="69"/>
  <c r="H380" i="69"/>
  <c r="I380" i="69"/>
  <c r="J380" i="69"/>
  <c r="K380" i="69"/>
  <c r="H381" i="69"/>
  <c r="I381" i="69"/>
  <c r="J381" i="69"/>
  <c r="K381" i="69"/>
  <c r="H382" i="69"/>
  <c r="I382" i="69"/>
  <c r="J382" i="69"/>
  <c r="K382" i="69"/>
  <c r="H383" i="69"/>
  <c r="I383" i="69"/>
  <c r="J383" i="69"/>
  <c r="K383" i="69"/>
  <c r="H384" i="69"/>
  <c r="I384" i="69"/>
  <c r="J384" i="69"/>
  <c r="K384" i="69"/>
  <c r="H385" i="69"/>
  <c r="I385" i="69"/>
  <c r="J385" i="69"/>
  <c r="K385" i="69"/>
  <c r="H386" i="69"/>
  <c r="I386" i="69"/>
  <c r="J386" i="69"/>
  <c r="K386" i="69"/>
  <c r="H387" i="69"/>
  <c r="I387" i="69"/>
  <c r="J387" i="69"/>
  <c r="K387" i="69"/>
  <c r="H388" i="69"/>
  <c r="I388" i="69"/>
  <c r="J388" i="69"/>
  <c r="K388" i="69"/>
  <c r="H389" i="69"/>
  <c r="I389" i="69"/>
  <c r="J389" i="69"/>
  <c r="K389" i="69"/>
  <c r="H390" i="69"/>
  <c r="I390" i="69"/>
  <c r="J390" i="69"/>
  <c r="K390" i="69"/>
  <c r="H391" i="69"/>
  <c r="I391" i="69"/>
  <c r="J391" i="69"/>
  <c r="K391" i="69"/>
  <c r="H392" i="69"/>
  <c r="I392" i="69"/>
  <c r="J392" i="69"/>
  <c r="K392" i="69"/>
  <c r="H393" i="69"/>
  <c r="I393" i="69"/>
  <c r="J393" i="69"/>
  <c r="K393" i="69"/>
  <c r="H394" i="69"/>
  <c r="I394" i="69"/>
  <c r="J394" i="69"/>
  <c r="K394" i="69"/>
  <c r="H395" i="69"/>
  <c r="I395" i="69"/>
  <c r="J395" i="69"/>
  <c r="K395" i="69"/>
  <c r="H396" i="69"/>
  <c r="I396" i="69"/>
  <c r="J396" i="69"/>
  <c r="K396" i="69"/>
  <c r="H397" i="69"/>
  <c r="I397" i="69"/>
  <c r="J397" i="69"/>
  <c r="K397" i="69"/>
  <c r="H398" i="69"/>
  <c r="I398" i="69"/>
  <c r="J398" i="69"/>
  <c r="K398" i="69"/>
  <c r="H399" i="69"/>
  <c r="I399" i="69"/>
  <c r="J399" i="69"/>
  <c r="K399" i="69"/>
  <c r="H400" i="69"/>
  <c r="I400" i="69"/>
  <c r="J400" i="69"/>
  <c r="K400" i="69"/>
  <c r="H401" i="69"/>
  <c r="I401" i="69"/>
  <c r="J401" i="69"/>
  <c r="K401" i="69"/>
  <c r="H402" i="69"/>
  <c r="I402" i="69"/>
  <c r="J402" i="69"/>
  <c r="K402" i="69"/>
  <c r="H403" i="69"/>
  <c r="I403" i="69"/>
  <c r="J403" i="69"/>
  <c r="K403" i="69"/>
  <c r="H404" i="69"/>
  <c r="I404" i="69"/>
  <c r="J404" i="69"/>
  <c r="K404" i="69"/>
  <c r="H405" i="69"/>
  <c r="I405" i="69"/>
  <c r="J405" i="69"/>
  <c r="K405" i="69"/>
  <c r="H406" i="69"/>
  <c r="I406" i="69"/>
  <c r="J406" i="69"/>
  <c r="K406" i="69"/>
  <c r="H407" i="69"/>
  <c r="I407" i="69"/>
  <c r="J407" i="69"/>
  <c r="K407" i="69"/>
  <c r="H408" i="69"/>
  <c r="I408" i="69"/>
  <c r="J408" i="69"/>
  <c r="K408" i="69"/>
  <c r="H409" i="69"/>
  <c r="I409" i="69"/>
  <c r="J409" i="69"/>
  <c r="K409" i="69"/>
  <c r="H410" i="69"/>
  <c r="I410" i="69"/>
  <c r="J410" i="69"/>
  <c r="K410" i="69"/>
  <c r="H411" i="69"/>
  <c r="I411" i="69"/>
  <c r="J411" i="69"/>
  <c r="K411" i="69"/>
  <c r="H412" i="69"/>
  <c r="I412" i="69"/>
  <c r="J412" i="69"/>
  <c r="K412" i="69"/>
  <c r="H413" i="69"/>
  <c r="I413" i="69"/>
  <c r="J413" i="69"/>
  <c r="K413" i="69"/>
  <c r="H414" i="69"/>
  <c r="I414" i="69"/>
  <c r="J414" i="69"/>
  <c r="K414" i="69"/>
  <c r="H415" i="69"/>
  <c r="I415" i="69"/>
  <c r="J415" i="69"/>
  <c r="K415" i="69"/>
  <c r="H416" i="69"/>
  <c r="I416" i="69"/>
  <c r="J416" i="69"/>
  <c r="K416" i="69"/>
  <c r="H417" i="69"/>
  <c r="I417" i="69"/>
  <c r="J417" i="69"/>
  <c r="K417" i="69"/>
  <c r="H418" i="69"/>
  <c r="I418" i="69"/>
  <c r="J418" i="69"/>
  <c r="K418" i="69"/>
  <c r="H419" i="69"/>
  <c r="I419" i="69"/>
  <c r="J419" i="69"/>
  <c r="K419" i="69"/>
  <c r="H420" i="69"/>
  <c r="I420" i="69"/>
  <c r="J420" i="69"/>
  <c r="K420" i="69"/>
  <c r="H421" i="69"/>
  <c r="I421" i="69"/>
  <c r="J421" i="69"/>
  <c r="K421" i="69"/>
  <c r="H422" i="69"/>
  <c r="I422" i="69"/>
  <c r="J422" i="69"/>
  <c r="K422" i="69"/>
  <c r="H423" i="69"/>
  <c r="I423" i="69"/>
  <c r="J423" i="69"/>
  <c r="K423" i="69"/>
  <c r="H424" i="69"/>
  <c r="I424" i="69"/>
  <c r="J424" i="69"/>
  <c r="K424" i="69"/>
  <c r="H425" i="69"/>
  <c r="I425" i="69"/>
  <c r="J425" i="69"/>
  <c r="K425" i="69"/>
  <c r="H426" i="69"/>
  <c r="I426" i="69"/>
  <c r="J426" i="69"/>
  <c r="K426" i="69"/>
  <c r="H427" i="69"/>
  <c r="I427" i="69"/>
  <c r="J427" i="69"/>
  <c r="K427" i="69"/>
  <c r="H428" i="69"/>
  <c r="I428" i="69"/>
  <c r="J428" i="69"/>
  <c r="K428" i="69"/>
  <c r="H429" i="69"/>
  <c r="I429" i="69"/>
  <c r="J429" i="69"/>
  <c r="K429" i="69"/>
  <c r="H430" i="69"/>
  <c r="I430" i="69"/>
  <c r="J430" i="69"/>
  <c r="K430" i="69"/>
  <c r="H431" i="69"/>
  <c r="I431" i="69"/>
  <c r="J431" i="69"/>
  <c r="K431" i="69"/>
  <c r="H432" i="69"/>
  <c r="I432" i="69"/>
  <c r="J432" i="69"/>
  <c r="K432" i="69"/>
  <c r="H433" i="69"/>
  <c r="I433" i="69"/>
  <c r="J433" i="69"/>
  <c r="K433" i="69"/>
  <c r="H434" i="69"/>
  <c r="I434" i="69"/>
  <c r="J434" i="69"/>
  <c r="K434" i="69"/>
  <c r="H435" i="69"/>
  <c r="I435" i="69"/>
  <c r="J435" i="69"/>
  <c r="K435" i="69"/>
  <c r="H436" i="69"/>
  <c r="I436" i="69"/>
  <c r="J436" i="69"/>
  <c r="K436" i="69"/>
  <c r="H437" i="69"/>
  <c r="I437" i="69"/>
  <c r="J437" i="69"/>
  <c r="K437" i="69"/>
  <c r="H438" i="69"/>
  <c r="I438" i="69"/>
  <c r="J438" i="69"/>
  <c r="K438" i="69"/>
  <c r="H439" i="69"/>
  <c r="I439" i="69"/>
  <c r="J439" i="69"/>
  <c r="K439" i="69"/>
  <c r="H440" i="69"/>
  <c r="I440" i="69"/>
  <c r="J440" i="69"/>
  <c r="K440" i="69"/>
  <c r="H441" i="69"/>
  <c r="I441" i="69"/>
  <c r="J441" i="69"/>
  <c r="K441" i="69"/>
  <c r="H442" i="69"/>
  <c r="I442" i="69"/>
  <c r="J442" i="69"/>
  <c r="K442" i="69"/>
  <c r="H443" i="69"/>
  <c r="I443" i="69"/>
  <c r="J443" i="69"/>
  <c r="K443" i="69"/>
  <c r="H444" i="69"/>
  <c r="I444" i="69"/>
  <c r="J444" i="69"/>
  <c r="K444" i="69"/>
  <c r="H445" i="69"/>
  <c r="I445" i="69"/>
  <c r="J445" i="69"/>
  <c r="K445" i="69"/>
  <c r="H446" i="69"/>
  <c r="I446" i="69"/>
  <c r="J446" i="69"/>
  <c r="K446" i="69"/>
  <c r="H447" i="69"/>
  <c r="I447" i="69"/>
  <c r="J447" i="69"/>
  <c r="K447" i="69"/>
  <c r="H448" i="69"/>
  <c r="I448" i="69"/>
  <c r="J448" i="69"/>
  <c r="K448" i="69"/>
  <c r="H449" i="69"/>
  <c r="I449" i="69"/>
  <c r="J449" i="69"/>
  <c r="K449" i="69"/>
  <c r="H450" i="69"/>
  <c r="I450" i="69"/>
  <c r="J450" i="69"/>
  <c r="K450" i="69"/>
  <c r="H451" i="69"/>
  <c r="I451" i="69"/>
  <c r="J451" i="69"/>
  <c r="K451" i="69"/>
  <c r="H452" i="69"/>
  <c r="I452" i="69"/>
  <c r="J452" i="69"/>
  <c r="K452" i="69"/>
  <c r="H453" i="69"/>
  <c r="I453" i="69"/>
  <c r="J453" i="69"/>
  <c r="K453" i="69"/>
  <c r="H454" i="69"/>
  <c r="I454" i="69"/>
  <c r="J454" i="69"/>
  <c r="K454" i="69"/>
  <c r="H455" i="69"/>
  <c r="I455" i="69"/>
  <c r="J455" i="69"/>
  <c r="K455" i="69"/>
  <c r="H456" i="69"/>
  <c r="I456" i="69"/>
  <c r="J456" i="69"/>
  <c r="K456" i="69"/>
  <c r="H457" i="69"/>
  <c r="I457" i="69"/>
  <c r="J457" i="69"/>
  <c r="K457" i="69"/>
  <c r="H458" i="69"/>
  <c r="I458" i="69"/>
  <c r="J458" i="69"/>
  <c r="K458" i="69"/>
  <c r="H459" i="69"/>
  <c r="I459" i="69"/>
  <c r="J459" i="69"/>
  <c r="K459" i="69"/>
  <c r="H460" i="69"/>
  <c r="I460" i="69"/>
  <c r="J460" i="69"/>
  <c r="K460" i="69"/>
  <c r="H461" i="69"/>
  <c r="I461" i="69"/>
  <c r="J461" i="69"/>
  <c r="K461" i="69"/>
  <c r="H462" i="69"/>
  <c r="I462" i="69"/>
  <c r="J462" i="69"/>
  <c r="K462" i="69"/>
  <c r="H463" i="69"/>
  <c r="I463" i="69"/>
  <c r="J463" i="69"/>
  <c r="K463" i="69"/>
  <c r="H464" i="69"/>
  <c r="I464" i="69"/>
  <c r="J464" i="69"/>
  <c r="K464" i="69"/>
  <c r="H465" i="69"/>
  <c r="I465" i="69"/>
  <c r="J465" i="69"/>
  <c r="K465" i="69"/>
  <c r="H466" i="69"/>
  <c r="I466" i="69"/>
  <c r="J466" i="69"/>
  <c r="K466" i="69"/>
  <c r="H467" i="69"/>
  <c r="I467" i="69"/>
  <c r="J467" i="69"/>
  <c r="K467" i="69"/>
  <c r="H468" i="69"/>
  <c r="I468" i="69"/>
  <c r="J468" i="69"/>
  <c r="K468" i="69"/>
  <c r="H469" i="69"/>
  <c r="I469" i="69"/>
  <c r="J469" i="69"/>
  <c r="K469" i="69"/>
  <c r="H470" i="69"/>
  <c r="I470" i="69"/>
  <c r="J470" i="69"/>
  <c r="K470" i="69"/>
  <c r="H471" i="69"/>
  <c r="I471" i="69"/>
  <c r="J471" i="69"/>
  <c r="K471" i="69"/>
  <c r="H472" i="69"/>
  <c r="I472" i="69"/>
  <c r="J472" i="69"/>
  <c r="K472" i="69"/>
  <c r="H473" i="69"/>
  <c r="I473" i="69"/>
  <c r="J473" i="69"/>
  <c r="K473" i="69"/>
  <c r="H474" i="69"/>
  <c r="I474" i="69"/>
  <c r="J474" i="69"/>
  <c r="K474" i="69"/>
  <c r="H475" i="69"/>
  <c r="I475" i="69"/>
  <c r="J475" i="69"/>
  <c r="K475" i="69"/>
  <c r="H476" i="69"/>
  <c r="I476" i="69"/>
  <c r="J476" i="69"/>
  <c r="K476" i="69"/>
  <c r="H477" i="69"/>
  <c r="I477" i="69"/>
  <c r="J477" i="69"/>
  <c r="K477" i="69"/>
  <c r="H478" i="69"/>
  <c r="I478" i="69"/>
  <c r="J478" i="69"/>
  <c r="K478" i="69"/>
  <c r="H479" i="69"/>
  <c r="I479" i="69"/>
  <c r="J479" i="69"/>
  <c r="K479" i="69"/>
  <c r="H480" i="69"/>
  <c r="I480" i="69"/>
  <c r="J480" i="69"/>
  <c r="K480" i="69"/>
  <c r="H481" i="69"/>
  <c r="I481" i="69"/>
  <c r="J481" i="69"/>
  <c r="K481" i="69"/>
  <c r="H482" i="69"/>
  <c r="I482" i="69"/>
  <c r="J482" i="69"/>
  <c r="K482" i="69"/>
  <c r="H483" i="69"/>
  <c r="I483" i="69"/>
  <c r="J483" i="69"/>
  <c r="K483" i="69"/>
  <c r="H484" i="69"/>
  <c r="I484" i="69"/>
  <c r="J484" i="69"/>
  <c r="K484" i="69"/>
  <c r="H485" i="69"/>
  <c r="I485" i="69"/>
  <c r="J485" i="69"/>
  <c r="K485" i="69"/>
  <c r="H486" i="69"/>
  <c r="I486" i="69"/>
  <c r="J486" i="69"/>
  <c r="K486" i="69"/>
  <c r="H487" i="69"/>
  <c r="I487" i="69"/>
  <c r="J487" i="69"/>
  <c r="K487" i="69"/>
  <c r="H488" i="69"/>
  <c r="I488" i="69"/>
  <c r="J488" i="69"/>
  <c r="K488" i="69"/>
  <c r="H489" i="69"/>
  <c r="I489" i="69"/>
  <c r="J489" i="69"/>
  <c r="K489" i="69"/>
  <c r="H490" i="69"/>
  <c r="I490" i="69"/>
  <c r="J490" i="69"/>
  <c r="K490" i="69"/>
  <c r="H491" i="69"/>
  <c r="I491" i="69"/>
  <c r="J491" i="69"/>
  <c r="K491" i="69"/>
  <c r="H492" i="69"/>
  <c r="I492" i="69"/>
  <c r="J492" i="69"/>
  <c r="K492" i="69"/>
  <c r="H493" i="69"/>
  <c r="I493" i="69"/>
  <c r="J493" i="69"/>
  <c r="K493" i="69"/>
  <c r="H494" i="69"/>
  <c r="I494" i="69"/>
  <c r="J494" i="69"/>
  <c r="K494" i="69"/>
  <c r="H495" i="69"/>
  <c r="I495" i="69"/>
  <c r="J495" i="69"/>
  <c r="K495" i="69"/>
  <c r="H496" i="69"/>
  <c r="I496" i="69"/>
  <c r="J496" i="69"/>
  <c r="K496" i="69"/>
  <c r="H497" i="69"/>
  <c r="I497" i="69"/>
  <c r="J497" i="69"/>
  <c r="K497" i="69"/>
  <c r="H498" i="69"/>
  <c r="I498" i="69"/>
  <c r="J498" i="69"/>
  <c r="K498" i="69"/>
  <c r="H499" i="69"/>
  <c r="I499" i="69"/>
  <c r="J499" i="69"/>
  <c r="K499" i="69"/>
  <c r="H500" i="69"/>
  <c r="I500" i="69"/>
  <c r="J500" i="69"/>
  <c r="K500" i="69"/>
  <c r="H501" i="69"/>
  <c r="I501" i="69"/>
  <c r="J501" i="69"/>
  <c r="K501" i="69"/>
  <c r="H502" i="69"/>
  <c r="I502" i="69"/>
  <c r="J502" i="69"/>
  <c r="K502" i="69"/>
  <c r="H503" i="69"/>
  <c r="I503" i="69"/>
  <c r="J503" i="69"/>
  <c r="K503" i="69"/>
  <c r="H504" i="69"/>
  <c r="I504" i="69"/>
  <c r="J504" i="69"/>
  <c r="K504" i="69"/>
  <c r="H505" i="69"/>
  <c r="I505" i="69"/>
  <c r="J505" i="69"/>
  <c r="K505" i="69"/>
  <c r="H506" i="69"/>
  <c r="I506" i="69"/>
  <c r="J506" i="69"/>
  <c r="K506" i="69"/>
  <c r="H507" i="69"/>
  <c r="I507" i="69"/>
  <c r="J507" i="69"/>
  <c r="K507" i="69"/>
  <c r="H508" i="69"/>
  <c r="I508" i="69"/>
  <c r="J508" i="69"/>
  <c r="K508" i="69"/>
  <c r="H509" i="69"/>
  <c r="I509" i="69"/>
  <c r="J509" i="69"/>
  <c r="K509" i="69"/>
  <c r="H510" i="69"/>
  <c r="I510" i="69"/>
  <c r="J510" i="69"/>
  <c r="K510" i="69"/>
  <c r="H511" i="69"/>
  <c r="I511" i="69"/>
  <c r="J511" i="69"/>
  <c r="K511" i="69"/>
  <c r="H512" i="69"/>
  <c r="I512" i="69"/>
  <c r="J512" i="69"/>
  <c r="K512" i="69"/>
  <c r="H513" i="69"/>
  <c r="I513" i="69"/>
  <c r="J513" i="69"/>
  <c r="K513" i="69"/>
  <c r="H514" i="69"/>
  <c r="I514" i="69"/>
  <c r="J514" i="69"/>
  <c r="K514" i="69"/>
  <c r="H515" i="69"/>
  <c r="I515" i="69"/>
  <c r="J515" i="69"/>
  <c r="K515" i="69"/>
  <c r="H516" i="69"/>
  <c r="I516" i="69"/>
  <c r="J516" i="69"/>
  <c r="K516" i="69"/>
  <c r="H517" i="69"/>
  <c r="I517" i="69"/>
  <c r="J517" i="69"/>
  <c r="K517" i="69"/>
  <c r="H518" i="69"/>
  <c r="I518" i="69"/>
  <c r="J518" i="69"/>
  <c r="K518" i="69"/>
  <c r="H519" i="69"/>
  <c r="I519" i="69"/>
  <c r="J519" i="69"/>
  <c r="K519" i="69"/>
  <c r="H520" i="69"/>
  <c r="I520" i="69"/>
  <c r="J520" i="69"/>
  <c r="K520" i="69"/>
  <c r="H521" i="69"/>
  <c r="I521" i="69"/>
  <c r="J521" i="69"/>
  <c r="K521" i="69"/>
  <c r="H522" i="69"/>
  <c r="I522" i="69"/>
  <c r="J522" i="69"/>
  <c r="K522" i="69"/>
  <c r="H523" i="69"/>
  <c r="I523" i="69"/>
  <c r="J523" i="69"/>
  <c r="K523" i="69"/>
  <c r="H524" i="69"/>
  <c r="I524" i="69"/>
  <c r="J524" i="69"/>
  <c r="K524" i="69"/>
  <c r="H525" i="69"/>
  <c r="I525" i="69"/>
  <c r="J525" i="69"/>
  <c r="K525" i="69"/>
  <c r="H526" i="69"/>
  <c r="I526" i="69"/>
  <c r="J526" i="69"/>
  <c r="K526" i="69"/>
  <c r="H527" i="69"/>
  <c r="I527" i="69"/>
  <c r="J527" i="69"/>
  <c r="K527" i="69"/>
  <c r="H528" i="69"/>
  <c r="I528" i="69"/>
  <c r="J528" i="69"/>
  <c r="K528" i="69"/>
  <c r="H529" i="69"/>
  <c r="I529" i="69"/>
  <c r="J529" i="69"/>
  <c r="K529" i="69"/>
  <c r="H530" i="69"/>
  <c r="I530" i="69"/>
  <c r="J530" i="69"/>
  <c r="K530" i="69"/>
  <c r="H531" i="69"/>
  <c r="I531" i="69"/>
  <c r="J531" i="69"/>
  <c r="K531" i="69"/>
  <c r="H532" i="69"/>
  <c r="I532" i="69"/>
  <c r="J532" i="69"/>
  <c r="K532" i="69"/>
  <c r="H533" i="69"/>
  <c r="I533" i="69"/>
  <c r="J533" i="69"/>
  <c r="K533" i="69"/>
  <c r="H534" i="69"/>
  <c r="I534" i="69"/>
  <c r="J534" i="69"/>
  <c r="K534" i="69"/>
  <c r="H535" i="69"/>
  <c r="I535" i="69"/>
  <c r="J535" i="69"/>
  <c r="K535" i="69"/>
  <c r="H536" i="69"/>
  <c r="I536" i="69"/>
  <c r="J536" i="69"/>
  <c r="K536" i="69"/>
  <c r="H537" i="69"/>
  <c r="I537" i="69"/>
  <c r="J537" i="69"/>
  <c r="K537" i="69"/>
  <c r="H538" i="69"/>
  <c r="I538" i="69"/>
  <c r="J538" i="69"/>
  <c r="K538" i="69"/>
  <c r="H539" i="69"/>
  <c r="I539" i="69"/>
  <c r="J539" i="69"/>
  <c r="K539" i="69"/>
  <c r="H540" i="69"/>
  <c r="I540" i="69"/>
  <c r="J540" i="69"/>
  <c r="K540" i="69"/>
  <c r="H541" i="69"/>
  <c r="I541" i="69"/>
  <c r="J541" i="69"/>
  <c r="K541" i="69"/>
  <c r="H542" i="69"/>
  <c r="I542" i="69"/>
  <c r="J542" i="69"/>
  <c r="K542" i="69"/>
  <c r="H543" i="69"/>
  <c r="I543" i="69"/>
  <c r="J543" i="69"/>
  <c r="K543" i="69"/>
  <c r="H544" i="69"/>
  <c r="I544" i="69"/>
  <c r="J544" i="69"/>
  <c r="K544" i="69"/>
  <c r="H545" i="69"/>
  <c r="I545" i="69"/>
  <c r="J545" i="69"/>
  <c r="K545" i="69"/>
  <c r="H546" i="69"/>
  <c r="I546" i="69"/>
  <c r="J546" i="69"/>
  <c r="K546" i="69"/>
  <c r="H547" i="69"/>
  <c r="I547" i="69"/>
  <c r="J547" i="69"/>
  <c r="K547" i="69"/>
  <c r="H548" i="69"/>
  <c r="I548" i="69"/>
  <c r="J548" i="69"/>
  <c r="K548" i="69"/>
  <c r="H549" i="69"/>
  <c r="I549" i="69"/>
  <c r="J549" i="69"/>
  <c r="K549" i="69"/>
  <c r="H550" i="69"/>
  <c r="I550" i="69"/>
  <c r="J550" i="69"/>
  <c r="K550" i="69"/>
  <c r="H551" i="69"/>
  <c r="I551" i="69"/>
  <c r="J551" i="69"/>
  <c r="K551" i="69"/>
  <c r="H552" i="69"/>
  <c r="I552" i="69"/>
  <c r="J552" i="69"/>
  <c r="K552" i="69"/>
  <c r="H553" i="69"/>
  <c r="I553" i="69"/>
  <c r="J553" i="69"/>
  <c r="K553" i="69"/>
  <c r="H554" i="69"/>
  <c r="I554" i="69"/>
  <c r="J554" i="69"/>
  <c r="K554" i="69"/>
  <c r="H555" i="69"/>
  <c r="I555" i="69"/>
  <c r="J555" i="69"/>
  <c r="K555" i="69"/>
  <c r="H556" i="69"/>
  <c r="I556" i="69"/>
  <c r="J556" i="69"/>
  <c r="K556" i="69"/>
  <c r="H557" i="69"/>
  <c r="I557" i="69"/>
  <c r="J557" i="69"/>
  <c r="K557" i="69"/>
  <c r="H558" i="69"/>
  <c r="I558" i="69"/>
  <c r="J558" i="69"/>
  <c r="K558" i="69"/>
  <c r="H559" i="69"/>
  <c r="I559" i="69"/>
  <c r="J559" i="69"/>
  <c r="K559" i="69"/>
  <c r="H560" i="69"/>
  <c r="I560" i="69"/>
  <c r="J560" i="69"/>
  <c r="K560" i="69"/>
  <c r="H561" i="69"/>
  <c r="I561" i="69"/>
  <c r="J561" i="69"/>
  <c r="K561" i="69"/>
  <c r="H562" i="69"/>
  <c r="I562" i="69"/>
  <c r="J562" i="69"/>
  <c r="K562" i="69"/>
  <c r="H563" i="69"/>
  <c r="I563" i="69"/>
  <c r="J563" i="69"/>
  <c r="K563" i="69"/>
  <c r="H564" i="69"/>
  <c r="I564" i="69"/>
  <c r="J564" i="69"/>
  <c r="K564" i="69"/>
  <c r="H565" i="69"/>
  <c r="I565" i="69"/>
  <c r="J565" i="69"/>
  <c r="K565" i="69"/>
  <c r="H566" i="69"/>
  <c r="I566" i="69"/>
  <c r="J566" i="69"/>
  <c r="K566" i="69"/>
  <c r="H567" i="69"/>
  <c r="I567" i="69"/>
  <c r="J567" i="69"/>
  <c r="K567" i="69"/>
  <c r="H568" i="69"/>
  <c r="I568" i="69"/>
  <c r="J568" i="69"/>
  <c r="K568" i="69"/>
  <c r="H569" i="69"/>
  <c r="I569" i="69"/>
  <c r="J569" i="69"/>
  <c r="K569" i="69"/>
  <c r="H570" i="69"/>
  <c r="I570" i="69"/>
  <c r="J570" i="69"/>
  <c r="K570" i="69"/>
  <c r="H571" i="69"/>
  <c r="I571" i="69"/>
  <c r="J571" i="69"/>
  <c r="K571" i="69"/>
  <c r="H572" i="69"/>
  <c r="I572" i="69"/>
  <c r="J572" i="69"/>
  <c r="K572" i="69"/>
  <c r="H573" i="69"/>
  <c r="I573" i="69"/>
  <c r="J573" i="69"/>
  <c r="K573" i="69"/>
  <c r="H574" i="69"/>
  <c r="I574" i="69"/>
  <c r="J574" i="69"/>
  <c r="K574" i="69"/>
  <c r="H575" i="69"/>
  <c r="I575" i="69"/>
  <c r="J575" i="69"/>
  <c r="K575" i="69"/>
  <c r="H576" i="69"/>
  <c r="I576" i="69"/>
  <c r="J576" i="69"/>
  <c r="K576" i="69"/>
  <c r="H577" i="69"/>
  <c r="I577" i="69"/>
  <c r="J577" i="69"/>
  <c r="K577" i="69"/>
  <c r="H578" i="69"/>
  <c r="I578" i="69"/>
  <c r="J578" i="69"/>
  <c r="K578" i="69"/>
  <c r="H579" i="69"/>
  <c r="I579" i="69"/>
  <c r="J579" i="69"/>
  <c r="K579" i="69"/>
  <c r="H580" i="69"/>
  <c r="I580" i="69"/>
  <c r="J580" i="69"/>
  <c r="K580" i="69"/>
  <c r="H581" i="69"/>
  <c r="I581" i="69"/>
  <c r="J581" i="69"/>
  <c r="K581" i="69"/>
  <c r="H582" i="69"/>
  <c r="I582" i="69"/>
  <c r="J582" i="69"/>
  <c r="K582" i="69"/>
  <c r="H583" i="69"/>
  <c r="I583" i="69"/>
  <c r="J583" i="69"/>
  <c r="K583" i="69"/>
  <c r="H584" i="69"/>
  <c r="I584" i="69"/>
  <c r="J584" i="69"/>
  <c r="K584" i="69"/>
  <c r="H585" i="69"/>
  <c r="I585" i="69"/>
  <c r="J585" i="69"/>
  <c r="K585" i="69"/>
  <c r="H586" i="69"/>
  <c r="I586" i="69"/>
  <c r="J586" i="69"/>
  <c r="K586" i="69"/>
  <c r="H587" i="69"/>
  <c r="I587" i="69"/>
  <c r="J587" i="69"/>
  <c r="K587" i="69"/>
  <c r="H588" i="69"/>
  <c r="I588" i="69"/>
  <c r="J588" i="69"/>
  <c r="K588" i="69"/>
  <c r="H589" i="69"/>
  <c r="I589" i="69"/>
  <c r="J589" i="69"/>
  <c r="K589" i="69"/>
  <c r="H590" i="69"/>
  <c r="I590" i="69"/>
  <c r="J590" i="69"/>
  <c r="K590" i="69"/>
  <c r="H591" i="69"/>
  <c r="I591" i="69"/>
  <c r="J591" i="69"/>
  <c r="K591" i="69"/>
  <c r="H592" i="69"/>
  <c r="I592" i="69"/>
  <c r="J592" i="69"/>
  <c r="K592" i="69"/>
  <c r="H593" i="69"/>
  <c r="I593" i="69"/>
  <c r="J593" i="69"/>
  <c r="K593" i="69"/>
  <c r="H594" i="69"/>
  <c r="I594" i="69"/>
  <c r="J594" i="69"/>
  <c r="K594" i="69"/>
  <c r="H595" i="69"/>
  <c r="I595" i="69"/>
  <c r="J595" i="69"/>
  <c r="K595" i="69"/>
  <c r="H596" i="69"/>
  <c r="I596" i="69"/>
  <c r="J596" i="69"/>
  <c r="K596" i="69"/>
  <c r="H597" i="69"/>
  <c r="I597" i="69"/>
  <c r="J597" i="69"/>
  <c r="K597" i="69"/>
  <c r="H598" i="69"/>
  <c r="I598" i="69"/>
  <c r="J598" i="69"/>
  <c r="K598" i="69"/>
  <c r="H599" i="69"/>
  <c r="I599" i="69"/>
  <c r="J599" i="69"/>
  <c r="K599" i="69"/>
  <c r="H600" i="69"/>
  <c r="I600" i="69"/>
  <c r="J600" i="69"/>
  <c r="K600" i="69"/>
  <c r="H601" i="69"/>
  <c r="I601" i="69"/>
  <c r="J601" i="69"/>
  <c r="K601" i="69"/>
  <c r="H602" i="69"/>
  <c r="I602" i="69"/>
  <c r="J602" i="69"/>
  <c r="K602" i="69"/>
  <c r="H603" i="69"/>
  <c r="I603" i="69"/>
  <c r="J603" i="69"/>
  <c r="K603" i="69"/>
  <c r="H604" i="69"/>
  <c r="I604" i="69"/>
  <c r="J604" i="69"/>
  <c r="K604" i="69"/>
  <c r="H605" i="69"/>
  <c r="I605" i="69"/>
  <c r="J605" i="69"/>
  <c r="K605" i="69"/>
  <c r="H606" i="69"/>
  <c r="I606" i="69"/>
  <c r="J606" i="69"/>
  <c r="K606" i="69"/>
  <c r="H607" i="69"/>
  <c r="I607" i="69"/>
  <c r="J607" i="69"/>
  <c r="K607" i="69"/>
  <c r="H608" i="69"/>
  <c r="I608" i="69"/>
  <c r="J608" i="69"/>
  <c r="K608" i="69"/>
  <c r="H609" i="69"/>
  <c r="I609" i="69"/>
  <c r="J609" i="69"/>
  <c r="K609" i="69"/>
  <c r="H610" i="69"/>
  <c r="I610" i="69"/>
  <c r="J610" i="69"/>
  <c r="K610" i="69"/>
  <c r="H611" i="69"/>
  <c r="I611" i="69"/>
  <c r="J611" i="69"/>
  <c r="K611" i="69"/>
  <c r="H612" i="69"/>
  <c r="I612" i="69"/>
  <c r="J612" i="69"/>
  <c r="K612" i="69"/>
  <c r="H613" i="69"/>
  <c r="I613" i="69"/>
  <c r="J613" i="69"/>
  <c r="K613" i="69"/>
  <c r="H614" i="69"/>
  <c r="I614" i="69"/>
  <c r="J614" i="69"/>
  <c r="K614" i="69"/>
  <c r="H615" i="69"/>
  <c r="I615" i="69"/>
  <c r="J615" i="69"/>
  <c r="K615" i="69"/>
  <c r="H616" i="69"/>
  <c r="I616" i="69"/>
  <c r="J616" i="69"/>
  <c r="K616" i="69"/>
  <c r="H617" i="69"/>
  <c r="I617" i="69"/>
  <c r="J617" i="69"/>
  <c r="K617" i="69"/>
  <c r="H618" i="69"/>
  <c r="I618" i="69"/>
  <c r="J618" i="69"/>
  <c r="K618" i="69"/>
  <c r="H619" i="69"/>
  <c r="I619" i="69"/>
  <c r="J619" i="69"/>
  <c r="K619" i="69"/>
  <c r="H620" i="69"/>
  <c r="I620" i="69"/>
  <c r="J620" i="69"/>
  <c r="K620" i="69"/>
  <c r="H621" i="69"/>
  <c r="I621" i="69"/>
  <c r="J621" i="69"/>
  <c r="K621" i="69"/>
  <c r="H622" i="69"/>
  <c r="I622" i="69"/>
  <c r="J622" i="69"/>
  <c r="K622" i="69"/>
  <c r="H623" i="69"/>
  <c r="I623" i="69"/>
  <c r="J623" i="69"/>
  <c r="K623" i="69"/>
  <c r="H624" i="69"/>
  <c r="I624" i="69"/>
  <c r="J624" i="69"/>
  <c r="K624" i="69"/>
  <c r="H625" i="69"/>
  <c r="I625" i="69"/>
  <c r="J625" i="69"/>
  <c r="K625" i="69"/>
  <c r="H626" i="69"/>
  <c r="I626" i="69"/>
  <c r="J626" i="69"/>
  <c r="K626" i="69"/>
  <c r="H627" i="69"/>
  <c r="I627" i="69"/>
  <c r="J627" i="69"/>
  <c r="K627" i="69"/>
  <c r="H628" i="69"/>
  <c r="I628" i="69"/>
  <c r="J628" i="69"/>
  <c r="K628" i="69"/>
  <c r="H629" i="69"/>
  <c r="I629" i="69"/>
  <c r="J629" i="69"/>
  <c r="K629" i="69"/>
  <c r="H630" i="69"/>
  <c r="I630" i="69"/>
  <c r="J630" i="69"/>
  <c r="K630" i="69"/>
  <c r="H631" i="69"/>
  <c r="I631" i="69"/>
  <c r="J631" i="69"/>
  <c r="K631" i="69"/>
  <c r="H632" i="69"/>
  <c r="I632" i="69"/>
  <c r="J632" i="69"/>
  <c r="K632" i="69"/>
  <c r="H633" i="69"/>
  <c r="I633" i="69"/>
  <c r="J633" i="69"/>
  <c r="K633" i="69"/>
  <c r="H634" i="69"/>
  <c r="I634" i="69"/>
  <c r="J634" i="69"/>
  <c r="K634" i="69"/>
  <c r="H635" i="69"/>
  <c r="I635" i="69"/>
  <c r="J635" i="69"/>
  <c r="K635" i="69"/>
  <c r="H636" i="69"/>
  <c r="I636" i="69"/>
  <c r="J636" i="69"/>
  <c r="K636" i="69"/>
  <c r="H637" i="69"/>
  <c r="I637" i="69"/>
  <c r="J637" i="69"/>
  <c r="K637" i="69"/>
  <c r="H638" i="69"/>
  <c r="I638" i="69"/>
  <c r="J638" i="69"/>
  <c r="K638" i="69"/>
  <c r="H639" i="69"/>
  <c r="I639" i="69"/>
  <c r="J639" i="69"/>
  <c r="K639" i="69"/>
  <c r="H640" i="69"/>
  <c r="I640" i="69"/>
  <c r="J640" i="69"/>
  <c r="K640" i="69"/>
  <c r="H641" i="69"/>
  <c r="I641" i="69"/>
  <c r="J641" i="69"/>
  <c r="K641" i="69"/>
  <c r="H642" i="69"/>
  <c r="I642" i="69"/>
  <c r="J642" i="69"/>
  <c r="K642" i="69"/>
  <c r="H643" i="69"/>
  <c r="I643" i="69"/>
  <c r="J643" i="69"/>
  <c r="K643" i="69"/>
  <c r="H644" i="69"/>
  <c r="I644" i="69"/>
  <c r="J644" i="69"/>
  <c r="K644" i="69"/>
  <c r="H645" i="69"/>
  <c r="I645" i="69"/>
  <c r="J645" i="69"/>
  <c r="K645" i="69"/>
  <c r="H646" i="69"/>
  <c r="I646" i="69"/>
  <c r="J646" i="69"/>
  <c r="K646" i="69"/>
  <c r="H647" i="69"/>
  <c r="I647" i="69"/>
  <c r="J647" i="69"/>
  <c r="K647" i="69"/>
  <c r="H648" i="69"/>
  <c r="I648" i="69"/>
  <c r="J648" i="69"/>
  <c r="K648" i="69"/>
  <c r="H649" i="69"/>
  <c r="I649" i="69"/>
  <c r="J649" i="69"/>
  <c r="K649" i="69"/>
  <c r="H650" i="69"/>
  <c r="I650" i="69"/>
  <c r="J650" i="69"/>
  <c r="K650" i="69"/>
  <c r="H651" i="69"/>
  <c r="I651" i="69"/>
  <c r="J651" i="69"/>
  <c r="K651" i="69"/>
  <c r="H652" i="69"/>
  <c r="I652" i="69"/>
  <c r="J652" i="69"/>
  <c r="K652" i="69"/>
  <c r="H653" i="69"/>
  <c r="I653" i="69"/>
  <c r="J653" i="69"/>
  <c r="K653" i="69"/>
  <c r="H654" i="69"/>
  <c r="I654" i="69"/>
  <c r="J654" i="69"/>
  <c r="K654" i="69"/>
  <c r="H655" i="69"/>
  <c r="I655" i="69"/>
  <c r="J655" i="69"/>
  <c r="K655" i="69"/>
  <c r="H656" i="69"/>
  <c r="I656" i="69"/>
  <c r="J656" i="69"/>
  <c r="K656" i="69"/>
  <c r="H657" i="69"/>
  <c r="I657" i="69"/>
  <c r="J657" i="69"/>
  <c r="K657" i="69"/>
  <c r="H658" i="69"/>
  <c r="I658" i="69"/>
  <c r="J658" i="69"/>
  <c r="K658" i="69"/>
  <c r="H659" i="69"/>
  <c r="I659" i="69"/>
  <c r="J659" i="69"/>
  <c r="K659" i="69"/>
  <c r="H660" i="69"/>
  <c r="I660" i="69"/>
  <c r="J660" i="69"/>
  <c r="K660" i="69"/>
  <c r="H661" i="69"/>
  <c r="I661" i="69"/>
  <c r="J661" i="69"/>
  <c r="K661" i="69"/>
  <c r="H662" i="69"/>
  <c r="I662" i="69"/>
  <c r="J662" i="69"/>
  <c r="K662" i="69"/>
  <c r="H663" i="69"/>
  <c r="I663" i="69"/>
  <c r="J663" i="69"/>
  <c r="K663" i="69"/>
  <c r="H664" i="69"/>
  <c r="I664" i="69"/>
  <c r="J664" i="69"/>
  <c r="K664" i="69"/>
  <c r="H665" i="69"/>
  <c r="I665" i="69"/>
  <c r="J665" i="69"/>
  <c r="K665" i="69"/>
  <c r="H666" i="69"/>
  <c r="I666" i="69"/>
  <c r="J666" i="69"/>
  <c r="K666" i="69"/>
  <c r="H667" i="69"/>
  <c r="I667" i="69"/>
  <c r="J667" i="69"/>
  <c r="K667" i="69"/>
  <c r="H668" i="69"/>
  <c r="I668" i="69"/>
  <c r="J668" i="69"/>
  <c r="K668" i="69"/>
  <c r="H669" i="69"/>
  <c r="I669" i="69"/>
  <c r="J669" i="69"/>
  <c r="K669" i="69"/>
  <c r="H670" i="69"/>
  <c r="I670" i="69"/>
  <c r="J670" i="69"/>
  <c r="K670" i="69"/>
  <c r="H671" i="69"/>
  <c r="I671" i="69"/>
  <c r="J671" i="69"/>
  <c r="K671" i="69"/>
  <c r="H672" i="69"/>
  <c r="I672" i="69"/>
  <c r="J672" i="69"/>
  <c r="K672" i="69"/>
  <c r="H673" i="69"/>
  <c r="I673" i="69"/>
  <c r="J673" i="69"/>
  <c r="K673" i="69"/>
  <c r="H674" i="69"/>
  <c r="I674" i="69"/>
  <c r="J674" i="69"/>
  <c r="K674" i="69"/>
  <c r="H675" i="69"/>
  <c r="I675" i="69"/>
  <c r="J675" i="69"/>
  <c r="K675" i="69"/>
  <c r="H676" i="69"/>
  <c r="I676" i="69"/>
  <c r="J676" i="69"/>
  <c r="K676" i="69"/>
  <c r="H677" i="69"/>
  <c r="I677" i="69"/>
  <c r="J677" i="69"/>
  <c r="K677" i="69"/>
  <c r="H678" i="69"/>
  <c r="I678" i="69"/>
  <c r="J678" i="69"/>
  <c r="K678" i="69"/>
  <c r="H679" i="69"/>
  <c r="I679" i="69"/>
  <c r="J679" i="69"/>
  <c r="K679" i="69"/>
  <c r="H680" i="69"/>
  <c r="I680" i="69"/>
  <c r="J680" i="69"/>
  <c r="K680" i="69"/>
  <c r="H681" i="69"/>
  <c r="I681" i="69"/>
  <c r="J681" i="69"/>
  <c r="K681" i="69"/>
  <c r="H682" i="69"/>
  <c r="I682" i="69"/>
  <c r="J682" i="69"/>
  <c r="K682" i="69"/>
  <c r="H683" i="69"/>
  <c r="I683" i="69"/>
  <c r="J683" i="69"/>
  <c r="K683" i="69"/>
  <c r="H684" i="69"/>
  <c r="I684" i="69"/>
  <c r="J684" i="69"/>
  <c r="K684" i="69"/>
  <c r="H685" i="69"/>
  <c r="I685" i="69"/>
  <c r="J685" i="69"/>
  <c r="K685" i="69"/>
  <c r="H686" i="69"/>
  <c r="I686" i="69"/>
  <c r="J686" i="69"/>
  <c r="K686" i="69"/>
  <c r="H687" i="69"/>
  <c r="I687" i="69"/>
  <c r="J687" i="69"/>
  <c r="K687" i="69"/>
  <c r="H688" i="69"/>
  <c r="I688" i="69"/>
  <c r="J688" i="69"/>
  <c r="K688" i="69"/>
  <c r="H689" i="69"/>
  <c r="I689" i="69"/>
  <c r="J689" i="69"/>
  <c r="K689" i="69"/>
  <c r="H690" i="69"/>
  <c r="I690" i="69"/>
  <c r="J690" i="69"/>
  <c r="K690" i="69"/>
  <c r="H691" i="69"/>
  <c r="I691" i="69"/>
  <c r="J691" i="69"/>
  <c r="K691" i="69"/>
  <c r="H692" i="69"/>
  <c r="I692" i="69"/>
  <c r="J692" i="69"/>
  <c r="K692" i="69"/>
  <c r="H693" i="69"/>
  <c r="I693" i="69"/>
  <c r="J693" i="69"/>
  <c r="K693" i="69"/>
  <c r="H694" i="69"/>
  <c r="I694" i="69"/>
  <c r="J694" i="69"/>
  <c r="K694" i="69"/>
  <c r="H695" i="69"/>
  <c r="I695" i="69"/>
  <c r="J695" i="69"/>
  <c r="K695" i="69"/>
  <c r="H696" i="69"/>
  <c r="I696" i="69"/>
  <c r="J696" i="69"/>
  <c r="K696" i="69"/>
  <c r="H697" i="69"/>
  <c r="I697" i="69"/>
  <c r="J697" i="69"/>
  <c r="K697" i="69"/>
  <c r="H698" i="69"/>
  <c r="I698" i="69"/>
  <c r="J698" i="69"/>
  <c r="K698" i="69"/>
  <c r="H699" i="69"/>
  <c r="I699" i="69"/>
  <c r="J699" i="69"/>
  <c r="K699" i="69"/>
  <c r="H700" i="69"/>
  <c r="I700" i="69"/>
  <c r="J700" i="69"/>
  <c r="K700" i="69"/>
  <c r="H701" i="69"/>
  <c r="I701" i="69"/>
  <c r="J701" i="69"/>
  <c r="K701" i="69"/>
  <c r="H702" i="69"/>
  <c r="I702" i="69"/>
  <c r="J702" i="69"/>
  <c r="K702" i="69"/>
  <c r="H703" i="69"/>
  <c r="I703" i="69"/>
  <c r="J703" i="69"/>
  <c r="K703" i="69"/>
  <c r="H704" i="69"/>
  <c r="I704" i="69"/>
  <c r="J704" i="69"/>
  <c r="K704" i="69"/>
  <c r="H705" i="69"/>
  <c r="I705" i="69"/>
  <c r="J705" i="69"/>
  <c r="K705" i="69"/>
  <c r="H706" i="69"/>
  <c r="I706" i="69"/>
  <c r="J706" i="69"/>
  <c r="K706" i="69"/>
  <c r="H707" i="69"/>
  <c r="I707" i="69"/>
  <c r="J707" i="69"/>
  <c r="K707" i="69"/>
  <c r="H708" i="69"/>
  <c r="I708" i="69"/>
  <c r="J708" i="69"/>
  <c r="K708" i="69"/>
  <c r="H709" i="69"/>
  <c r="I709" i="69"/>
  <c r="J709" i="69"/>
  <c r="K709" i="69"/>
  <c r="H710" i="69"/>
  <c r="I710" i="69"/>
  <c r="J710" i="69"/>
  <c r="K710" i="69"/>
  <c r="H711" i="69"/>
  <c r="I711" i="69"/>
  <c r="J711" i="69"/>
  <c r="K711" i="69"/>
  <c r="H712" i="69"/>
  <c r="I712" i="69"/>
  <c r="J712" i="69"/>
  <c r="K712" i="69"/>
  <c r="H713" i="69"/>
  <c r="I713" i="69"/>
  <c r="J713" i="69"/>
  <c r="K713" i="69"/>
  <c r="H714" i="69"/>
  <c r="I714" i="69"/>
  <c r="J714" i="69"/>
  <c r="K714" i="69"/>
  <c r="H715" i="69"/>
  <c r="I715" i="69"/>
  <c r="J715" i="69"/>
  <c r="K715" i="69"/>
  <c r="H716" i="69"/>
  <c r="I716" i="69"/>
  <c r="J716" i="69"/>
  <c r="K716" i="69"/>
  <c r="H717" i="69"/>
  <c r="I717" i="69"/>
  <c r="J717" i="69"/>
  <c r="K717" i="69"/>
  <c r="H718" i="69"/>
  <c r="I718" i="69"/>
  <c r="J718" i="69"/>
  <c r="K718" i="69"/>
  <c r="H719" i="69"/>
  <c r="I719" i="69"/>
  <c r="J719" i="69"/>
  <c r="K719" i="69"/>
  <c r="H720" i="69"/>
  <c r="I720" i="69"/>
  <c r="J720" i="69"/>
  <c r="K720" i="69"/>
  <c r="H721" i="69"/>
  <c r="I721" i="69"/>
  <c r="J721" i="69"/>
  <c r="K721" i="69"/>
  <c r="H722" i="69"/>
  <c r="I722" i="69"/>
  <c r="J722" i="69"/>
  <c r="K722" i="69"/>
  <c r="H723" i="69"/>
  <c r="I723" i="69"/>
  <c r="J723" i="69"/>
  <c r="K723" i="69"/>
  <c r="H724" i="69"/>
  <c r="I724" i="69"/>
  <c r="J724" i="69"/>
  <c r="K724" i="69"/>
  <c r="H725" i="69"/>
  <c r="I725" i="69"/>
  <c r="J725" i="69"/>
  <c r="K725" i="69"/>
  <c r="H726" i="69"/>
  <c r="I726" i="69"/>
  <c r="J726" i="69"/>
  <c r="K726" i="69"/>
  <c r="H727" i="69"/>
  <c r="I727" i="69"/>
  <c r="J727" i="69"/>
  <c r="K727" i="69"/>
  <c r="H728" i="69"/>
  <c r="I728" i="69"/>
  <c r="J728" i="69"/>
  <c r="K728" i="69"/>
  <c r="H729" i="69"/>
  <c r="I729" i="69"/>
  <c r="J729" i="69"/>
  <c r="K729" i="69"/>
  <c r="H730" i="69"/>
  <c r="I730" i="69"/>
  <c r="J730" i="69"/>
  <c r="K730" i="69"/>
  <c r="H731" i="69"/>
  <c r="I731" i="69"/>
  <c r="J731" i="69"/>
  <c r="K731" i="69"/>
  <c r="H732" i="69"/>
  <c r="I732" i="69"/>
  <c r="J732" i="69"/>
  <c r="K732" i="69"/>
  <c r="H733" i="69"/>
  <c r="I733" i="69"/>
  <c r="J733" i="69"/>
  <c r="K733" i="69"/>
  <c r="H734" i="69"/>
  <c r="I734" i="69"/>
  <c r="J734" i="69"/>
  <c r="K734" i="69"/>
  <c r="H735" i="69"/>
  <c r="I735" i="69"/>
  <c r="J735" i="69"/>
  <c r="K735" i="69"/>
  <c r="H736" i="69"/>
  <c r="I736" i="69"/>
  <c r="J736" i="69"/>
  <c r="K736" i="69"/>
  <c r="H737" i="69"/>
  <c r="I737" i="69"/>
  <c r="J737" i="69"/>
  <c r="K737" i="69"/>
  <c r="H738" i="69"/>
  <c r="I738" i="69"/>
  <c r="J738" i="69"/>
  <c r="K738" i="69"/>
  <c r="H739" i="69"/>
  <c r="I739" i="69"/>
  <c r="J739" i="69"/>
  <c r="K739" i="69"/>
  <c r="H740" i="69"/>
  <c r="I740" i="69"/>
  <c r="J740" i="69"/>
  <c r="K740" i="69"/>
  <c r="H741" i="69"/>
  <c r="I741" i="69"/>
  <c r="J741" i="69"/>
  <c r="K741" i="69"/>
  <c r="H742" i="69"/>
  <c r="I742" i="69"/>
  <c r="J742" i="69"/>
  <c r="K742" i="69"/>
  <c r="H743" i="69"/>
  <c r="I743" i="69"/>
  <c r="J743" i="69"/>
  <c r="K743" i="69"/>
  <c r="H744" i="69"/>
  <c r="I744" i="69"/>
  <c r="J744" i="69"/>
  <c r="K744" i="69"/>
  <c r="H745" i="69"/>
  <c r="I745" i="69"/>
  <c r="J745" i="69"/>
  <c r="K745" i="69"/>
  <c r="H746" i="69"/>
  <c r="I746" i="69"/>
  <c r="J746" i="69"/>
  <c r="K746" i="69"/>
  <c r="H747" i="69"/>
  <c r="I747" i="69"/>
  <c r="J747" i="69"/>
  <c r="K747" i="69"/>
  <c r="H748" i="69"/>
  <c r="I748" i="69"/>
  <c r="J748" i="69"/>
  <c r="K748" i="69"/>
  <c r="H749" i="69"/>
  <c r="I749" i="69"/>
  <c r="J749" i="69"/>
  <c r="K749" i="69"/>
  <c r="H750" i="69"/>
  <c r="I750" i="69"/>
  <c r="J750" i="69"/>
  <c r="K750" i="69"/>
  <c r="H751" i="69"/>
  <c r="I751" i="69"/>
  <c r="J751" i="69"/>
  <c r="K751" i="69"/>
  <c r="H752" i="69"/>
  <c r="I752" i="69"/>
  <c r="J752" i="69"/>
  <c r="K752" i="69"/>
  <c r="H753" i="69"/>
  <c r="I753" i="69"/>
  <c r="J753" i="69"/>
  <c r="K753" i="69"/>
  <c r="H754" i="69"/>
  <c r="I754" i="69"/>
  <c r="J754" i="69"/>
  <c r="K754" i="69"/>
  <c r="H755" i="69"/>
  <c r="I755" i="69"/>
  <c r="J755" i="69"/>
  <c r="K755" i="69"/>
  <c r="H756" i="69"/>
  <c r="I756" i="69"/>
  <c r="J756" i="69"/>
  <c r="K756" i="69"/>
  <c r="H757" i="69"/>
  <c r="I757" i="69"/>
  <c r="J757" i="69"/>
  <c r="K757" i="69"/>
  <c r="H758" i="69"/>
  <c r="I758" i="69"/>
  <c r="J758" i="69"/>
  <c r="K758" i="69"/>
  <c r="H759" i="69"/>
  <c r="I759" i="69"/>
  <c r="J759" i="69"/>
  <c r="K759" i="69"/>
  <c r="H760" i="69"/>
  <c r="I760" i="69"/>
  <c r="J760" i="69"/>
  <c r="K760" i="69"/>
  <c r="H761" i="69"/>
  <c r="I761" i="69"/>
  <c r="J761" i="69"/>
  <c r="K761" i="69"/>
  <c r="H762" i="69"/>
  <c r="I762" i="69"/>
  <c r="J762" i="69"/>
  <c r="K762" i="69"/>
  <c r="H763" i="69"/>
  <c r="I763" i="69"/>
  <c r="J763" i="69"/>
  <c r="K763" i="69"/>
  <c r="H764" i="69"/>
  <c r="I764" i="69"/>
  <c r="J764" i="69"/>
  <c r="K764" i="69"/>
  <c r="H765" i="69"/>
  <c r="I765" i="69"/>
  <c r="J765" i="69"/>
  <c r="K765" i="69"/>
  <c r="H766" i="69"/>
  <c r="I766" i="69"/>
  <c r="J766" i="69"/>
  <c r="K766" i="69"/>
  <c r="H767" i="69"/>
  <c r="I767" i="69"/>
  <c r="J767" i="69"/>
  <c r="K767" i="69"/>
  <c r="H768" i="69"/>
  <c r="I768" i="69"/>
  <c r="J768" i="69"/>
  <c r="K768" i="69"/>
  <c r="H769" i="69"/>
  <c r="I769" i="69"/>
  <c r="J769" i="69"/>
  <c r="K769" i="69"/>
  <c r="H770" i="69"/>
  <c r="I770" i="69"/>
  <c r="J770" i="69"/>
  <c r="K770" i="69"/>
  <c r="H771" i="69"/>
  <c r="I771" i="69"/>
  <c r="J771" i="69"/>
  <c r="K771" i="69"/>
  <c r="H772" i="69"/>
  <c r="I772" i="69"/>
  <c r="J772" i="69"/>
  <c r="K772" i="69"/>
  <c r="H773" i="69"/>
  <c r="I773" i="69"/>
  <c r="J773" i="69"/>
  <c r="K773" i="69"/>
  <c r="H774" i="69"/>
  <c r="I774" i="69"/>
  <c r="J774" i="69"/>
  <c r="K774" i="69"/>
  <c r="H775" i="69"/>
  <c r="I775" i="69"/>
  <c r="J775" i="69"/>
  <c r="K775" i="69"/>
  <c r="H776" i="69"/>
  <c r="I776" i="69"/>
  <c r="J776" i="69"/>
  <c r="K776" i="69"/>
  <c r="H777" i="69"/>
  <c r="I777" i="69"/>
  <c r="J777" i="69"/>
  <c r="K777" i="69"/>
  <c r="H778" i="69"/>
  <c r="I778" i="69"/>
  <c r="J778" i="69"/>
  <c r="K778" i="69"/>
  <c r="H779" i="69"/>
  <c r="I779" i="69"/>
  <c r="J779" i="69"/>
  <c r="K779" i="69"/>
  <c r="H780" i="69"/>
  <c r="I780" i="69"/>
  <c r="J780" i="69"/>
  <c r="K780" i="69"/>
  <c r="H781" i="69"/>
  <c r="I781" i="69"/>
  <c r="J781" i="69"/>
  <c r="K781" i="69"/>
  <c r="H782" i="69"/>
  <c r="I782" i="69"/>
  <c r="J782" i="69"/>
  <c r="K782" i="69"/>
  <c r="H783" i="69"/>
  <c r="I783" i="69"/>
  <c r="J783" i="69"/>
  <c r="K783" i="69"/>
  <c r="H784" i="69"/>
  <c r="I784" i="69"/>
  <c r="J784" i="69"/>
  <c r="K784" i="69"/>
  <c r="H785" i="69"/>
  <c r="I785" i="69"/>
  <c r="J785" i="69"/>
  <c r="K785" i="69"/>
  <c r="H786" i="69"/>
  <c r="I786" i="69"/>
  <c r="J786" i="69"/>
  <c r="K786" i="69"/>
  <c r="H787" i="69"/>
  <c r="I787" i="69"/>
  <c r="J787" i="69"/>
  <c r="K787" i="69"/>
  <c r="H788" i="69"/>
  <c r="I788" i="69"/>
  <c r="J788" i="69"/>
  <c r="K788" i="69"/>
  <c r="H789" i="69"/>
  <c r="I789" i="69"/>
  <c r="J789" i="69"/>
  <c r="K789" i="69"/>
  <c r="H790" i="69"/>
  <c r="I790" i="69"/>
  <c r="J790" i="69"/>
  <c r="K790" i="69"/>
  <c r="H791" i="69"/>
  <c r="I791" i="69"/>
  <c r="J791" i="69"/>
  <c r="K791" i="69"/>
  <c r="J10" i="69"/>
  <c r="K10" i="69"/>
  <c r="J11" i="69"/>
  <c r="K11" i="69"/>
  <c r="K9" i="69"/>
  <c r="K8" i="69"/>
  <c r="J9" i="69"/>
  <c r="J8" i="69"/>
  <c r="I10" i="69"/>
  <c r="I11" i="69"/>
  <c r="I9" i="69"/>
  <c r="I8" i="69"/>
  <c r="H11" i="69"/>
  <c r="H10" i="69"/>
  <c r="H9" i="69"/>
  <c r="H8" i="69"/>
  <c r="L31" i="1"/>
  <c r="Z12" i="83"/>
  <c r="Z14" i="83"/>
  <c r="Z16" i="83"/>
  <c r="Z18" i="83"/>
  <c r="Z20" i="83"/>
  <c r="Z22" i="83"/>
  <c r="BS22" i="83"/>
  <c r="BS23" i="83" s="1"/>
  <c r="Z24" i="83"/>
  <c r="Z26" i="83"/>
  <c r="BU26" i="83" s="1"/>
  <c r="Z28" i="83"/>
  <c r="Z30" i="83"/>
  <c r="Z32" i="83"/>
  <c r="Z34" i="83"/>
  <c r="Z36" i="83"/>
  <c r="AN36" i="83" s="1"/>
  <c r="Z38" i="83"/>
  <c r="AL38" i="83" s="1"/>
  <c r="AL39" i="83" s="1"/>
  <c r="Z40" i="83"/>
  <c r="Z42" i="83"/>
  <c r="Z44" i="83"/>
  <c r="Z46" i="83"/>
  <c r="Z48" i="83"/>
  <c r="Z50" i="83"/>
  <c r="Z52" i="83"/>
  <c r="BU52" i="83" s="1"/>
  <c r="Z54" i="83"/>
  <c r="BS54" i="83" s="1"/>
  <c r="BS55" i="83" s="1"/>
  <c r="Z56" i="83"/>
  <c r="Z58" i="83"/>
  <c r="Z60" i="83"/>
  <c r="Z62" i="83"/>
  <c r="Z64" i="83"/>
  <c r="Z66" i="83"/>
  <c r="Z68" i="83"/>
  <c r="Z70" i="83"/>
  <c r="AY70" i="83"/>
  <c r="Z72" i="83"/>
  <c r="Z74" i="83"/>
  <c r="AY74" i="83" s="1"/>
  <c r="Z76" i="83"/>
  <c r="Z78" i="83"/>
  <c r="Z80" i="83"/>
  <c r="Z82" i="83"/>
  <c r="Z84" i="83"/>
  <c r="Z86" i="83"/>
  <c r="Z88" i="83"/>
  <c r="Z90" i="83"/>
  <c r="Z92" i="83"/>
  <c r="Z94" i="83"/>
  <c r="Z96" i="83"/>
  <c r="Z98" i="83"/>
  <c r="Z100" i="83"/>
  <c r="Z102" i="83"/>
  <c r="BT102" i="83"/>
  <c r="Z104" i="83"/>
  <c r="Z106" i="83"/>
  <c r="AC106" i="83" s="1"/>
  <c r="Z108" i="83"/>
  <c r="Z110" i="83"/>
  <c r="Z112" i="83"/>
  <c r="Z114" i="83"/>
  <c r="Z116" i="83"/>
  <c r="Z118" i="83"/>
  <c r="CD118" i="83"/>
  <c r="CD119" i="83" s="1"/>
  <c r="Z120" i="83"/>
  <c r="AN120" i="83"/>
  <c r="Z122" i="83"/>
  <c r="BU122" i="83"/>
  <c r="Z124" i="83"/>
  <c r="Z126" i="83"/>
  <c r="Z128" i="83"/>
  <c r="Z130" i="83"/>
  <c r="Z132" i="83"/>
  <c r="Z134" i="83"/>
  <c r="AL134" i="83" s="1"/>
  <c r="AL135" i="83" s="1"/>
  <c r="Z136" i="83"/>
  <c r="Z138" i="83"/>
  <c r="Z140" i="83"/>
  <c r="Z142" i="83"/>
  <c r="Z144" i="83"/>
  <c r="Z146" i="83"/>
  <c r="Z148" i="83"/>
  <c r="Z150" i="83"/>
  <c r="AX150" i="83"/>
  <c r="Z152" i="83"/>
  <c r="Z154" i="83"/>
  <c r="Z156" i="83"/>
  <c r="Z158" i="83"/>
  <c r="Z160" i="83"/>
  <c r="Z162" i="83"/>
  <c r="Z164" i="83"/>
  <c r="Z166" i="83"/>
  <c r="Z168" i="83"/>
  <c r="AN168" i="83"/>
  <c r="Z170" i="83"/>
  <c r="AW170" i="83"/>
  <c r="AW171" i="83" s="1"/>
  <c r="Z172" i="83"/>
  <c r="Z174" i="83"/>
  <c r="Z176" i="83"/>
  <c r="Z178" i="83"/>
  <c r="Z180" i="83"/>
  <c r="Z182" i="83"/>
  <c r="BS182" i="83"/>
  <c r="BS183" i="83" s="1"/>
  <c r="Z184" i="83"/>
  <c r="AN184" i="83" s="1"/>
  <c r="Z186" i="83"/>
  <c r="BH186" i="83" s="1"/>
  <c r="BH187" i="83" s="1"/>
  <c r="Z188" i="83"/>
  <c r="Z190" i="83"/>
  <c r="Z192" i="83"/>
  <c r="Z194" i="83"/>
  <c r="Z196" i="83"/>
  <c r="Z198" i="83"/>
  <c r="Z200" i="83"/>
  <c r="AM200" i="83" s="1"/>
  <c r="Z202" i="83"/>
  <c r="Z204" i="83"/>
  <c r="Z206" i="83"/>
  <c r="Z208" i="83"/>
  <c r="Z210" i="83"/>
  <c r="Z212" i="83"/>
  <c r="Z214" i="83"/>
  <c r="Z216" i="83"/>
  <c r="AN216" i="83"/>
  <c r="Z218" i="83"/>
  <c r="Z220" i="83"/>
  <c r="Z222" i="83"/>
  <c r="Z224" i="83"/>
  <c r="Z226" i="83"/>
  <c r="Z228" i="83"/>
  <c r="Z230" i="83"/>
  <c r="AL230" i="83"/>
  <c r="AL231" i="83" s="1"/>
  <c r="Z232" i="83"/>
  <c r="Z234" i="83"/>
  <c r="AL234" i="83"/>
  <c r="AL235" i="83" s="1"/>
  <c r="Z236" i="83"/>
  <c r="Z238" i="83"/>
  <c r="Z240" i="83"/>
  <c r="Z242" i="83"/>
  <c r="Z244" i="83"/>
  <c r="Z246" i="83"/>
  <c r="Z248" i="83"/>
  <c r="Z250" i="83"/>
  <c r="Z252" i="83"/>
  <c r="Z254" i="83"/>
  <c r="Z256" i="83"/>
  <c r="Z258" i="83"/>
  <c r="Z260" i="83"/>
  <c r="Z262" i="83"/>
  <c r="Z264" i="83"/>
  <c r="AB264" i="83" s="1"/>
  <c r="Z266" i="83"/>
  <c r="Z268" i="83"/>
  <c r="Z270" i="83"/>
  <c r="Z272" i="83"/>
  <c r="Z274" i="83"/>
  <c r="Z276" i="83"/>
  <c r="Z278" i="83"/>
  <c r="Z280" i="83"/>
  <c r="Z282" i="83"/>
  <c r="Z284" i="83"/>
  <c r="Z286" i="83"/>
  <c r="Z288" i="83"/>
  <c r="Z290" i="83"/>
  <c r="Z292" i="83"/>
  <c r="Z294" i="83"/>
  <c r="Z296" i="83"/>
  <c r="Z298" i="83"/>
  <c r="Z300" i="83"/>
  <c r="Z302" i="83"/>
  <c r="Z304" i="83"/>
  <c r="Z306" i="83"/>
  <c r="Z308" i="83"/>
  <c r="Z310" i="83"/>
  <c r="AN310" i="83" s="1"/>
  <c r="Z312" i="83"/>
  <c r="Z314" i="83"/>
  <c r="AY314" i="83"/>
  <c r="Z316" i="83"/>
  <c r="Z318" i="83"/>
  <c r="Z320" i="83"/>
  <c r="Z322" i="83"/>
  <c r="Z324" i="83"/>
  <c r="Z326" i="83"/>
  <c r="BU326" i="83" s="1"/>
  <c r="Z328" i="83"/>
  <c r="Z330" i="83"/>
  <c r="AB330" i="83"/>
  <c r="Z332" i="83"/>
  <c r="Z334" i="83"/>
  <c r="Z336" i="83"/>
  <c r="Z338" i="83"/>
  <c r="Z340" i="83"/>
  <c r="Z342" i="83"/>
  <c r="AX342" i="83" s="1"/>
  <c r="Z344" i="83"/>
  <c r="Z346" i="83"/>
  <c r="Z348" i="83"/>
  <c r="Z350" i="83"/>
  <c r="Z352" i="83"/>
  <c r="Z354" i="83"/>
  <c r="Z356" i="83"/>
  <c r="Z358" i="83"/>
  <c r="BS358" i="83"/>
  <c r="BS359" i="83" s="1"/>
  <c r="Z360" i="83"/>
  <c r="Z362" i="83"/>
  <c r="BI362" i="83" s="1"/>
  <c r="Z364" i="83"/>
  <c r="Z366" i="83"/>
  <c r="Z368" i="83"/>
  <c r="Z370" i="83"/>
  <c r="Z372" i="83"/>
  <c r="Z374" i="83"/>
  <c r="Z376" i="83"/>
  <c r="Z378" i="83"/>
  <c r="AN378" i="83"/>
  <c r="Z380" i="83"/>
  <c r="Z382" i="83"/>
  <c r="Z384" i="83"/>
  <c r="Z386" i="83"/>
  <c r="Z388" i="83"/>
  <c r="Z390" i="83"/>
  <c r="BH390" i="83" s="1"/>
  <c r="BH391" i="83" s="1"/>
  <c r="Z392" i="83"/>
  <c r="Z394" i="83"/>
  <c r="Z396" i="83"/>
  <c r="Z398" i="83"/>
  <c r="Z400" i="83"/>
  <c r="Z402" i="83"/>
  <c r="Z404" i="83"/>
  <c r="Z406" i="83"/>
  <c r="Z408" i="83"/>
  <c r="Z410" i="83"/>
  <c r="BJ410" i="83"/>
  <c r="Z412" i="83"/>
  <c r="Z414" i="83"/>
  <c r="Z416" i="83"/>
  <c r="Z418" i="83"/>
  <c r="Z420" i="83"/>
  <c r="Z422" i="83"/>
  <c r="Z424" i="83"/>
  <c r="Z426" i="83"/>
  <c r="BU426" i="83" s="1"/>
  <c r="Z428" i="83"/>
  <c r="Z430" i="83"/>
  <c r="Z432" i="83"/>
  <c r="Z434" i="83"/>
  <c r="Z436" i="83"/>
  <c r="Z438" i="83"/>
  <c r="Z440" i="83"/>
  <c r="Z442" i="83"/>
  <c r="AL442" i="83"/>
  <c r="AL443" i="83" s="1"/>
  <c r="Z444" i="83"/>
  <c r="Z446" i="83"/>
  <c r="Z448" i="83"/>
  <c r="Z450" i="83"/>
  <c r="Z452" i="83"/>
  <c r="BJ452" i="83" s="1"/>
  <c r="Z454" i="83"/>
  <c r="AX454" i="83" s="1"/>
  <c r="Z456" i="83"/>
  <c r="Z458" i="83"/>
  <c r="Z460" i="83"/>
  <c r="Z462" i="83"/>
  <c r="Z464" i="83"/>
  <c r="Z466" i="83"/>
  <c r="Z468" i="83"/>
  <c r="AX468" i="83" s="1"/>
  <c r="Z470" i="83"/>
  <c r="Z472" i="83"/>
  <c r="Z474" i="83"/>
  <c r="Z476" i="83"/>
  <c r="Z478" i="83"/>
  <c r="Z480" i="83"/>
  <c r="Z482" i="83"/>
  <c r="Z484" i="83"/>
  <c r="Z486" i="83"/>
  <c r="Z488" i="83"/>
  <c r="Z490" i="83"/>
  <c r="Z492" i="83"/>
  <c r="Z494" i="83"/>
  <c r="Z496" i="83"/>
  <c r="Z498" i="83"/>
  <c r="Z500" i="83"/>
  <c r="Z502" i="83"/>
  <c r="Z504" i="83"/>
  <c r="Z506" i="83"/>
  <c r="BS506" i="83" s="1"/>
  <c r="BS507" i="83" s="1"/>
  <c r="Z508" i="83"/>
  <c r="Z510" i="83"/>
  <c r="Z512" i="83"/>
  <c r="Z514" i="83"/>
  <c r="Z516" i="83"/>
  <c r="Z518" i="83"/>
  <c r="Z520" i="83"/>
  <c r="Z522" i="83"/>
  <c r="Z524" i="83"/>
  <c r="Z526" i="83"/>
  <c r="Z528" i="83"/>
  <c r="Z530" i="83"/>
  <c r="Z532" i="83"/>
  <c r="Z534" i="83"/>
  <c r="Z536" i="83"/>
  <c r="Z538" i="83"/>
  <c r="Z540" i="83"/>
  <c r="Z542" i="83"/>
  <c r="Z544" i="83"/>
  <c r="Z546" i="83"/>
  <c r="Z548" i="83"/>
  <c r="Z550" i="83"/>
  <c r="AW550" i="83" s="1"/>
  <c r="AW551" i="83"/>
  <c r="Z552" i="83"/>
  <c r="Z554" i="83"/>
  <c r="BU554" i="83" s="1"/>
  <c r="Z556" i="83"/>
  <c r="Z558" i="83"/>
  <c r="Z560" i="83"/>
  <c r="Z562" i="83"/>
  <c r="Z564" i="83"/>
  <c r="Z566" i="83"/>
  <c r="Z568" i="83"/>
  <c r="Z570" i="83"/>
  <c r="Z572" i="83"/>
  <c r="Z574" i="83"/>
  <c r="Z576" i="83"/>
  <c r="Z578" i="83"/>
  <c r="Z580" i="83"/>
  <c r="Z582" i="83"/>
  <c r="Z584" i="83"/>
  <c r="Z586" i="83"/>
  <c r="Z588" i="83"/>
  <c r="Z590" i="83"/>
  <c r="Z592" i="83"/>
  <c r="Z594" i="83"/>
  <c r="Z596" i="83"/>
  <c r="Z598" i="83"/>
  <c r="AB598" i="83"/>
  <c r="Z600" i="83"/>
  <c r="Z602" i="83"/>
  <c r="Z604" i="83"/>
  <c r="Z606" i="83"/>
  <c r="Z608" i="83"/>
  <c r="Z610" i="83"/>
  <c r="Z612" i="83"/>
  <c r="Z614" i="83"/>
  <c r="AB614" i="83" s="1"/>
  <c r="Z616" i="83"/>
  <c r="Z618" i="83"/>
  <c r="Z620" i="83"/>
  <c r="Z622" i="83"/>
  <c r="Z624" i="83"/>
  <c r="Z626" i="83"/>
  <c r="Z628" i="83"/>
  <c r="Z630" i="83"/>
  <c r="AB630" i="83"/>
  <c r="Z632" i="83"/>
  <c r="Z634" i="83"/>
  <c r="Z636" i="83"/>
  <c r="Z638" i="83"/>
  <c r="Z640" i="83"/>
  <c r="Z642" i="83"/>
  <c r="Z644" i="83"/>
  <c r="Z646" i="83"/>
  <c r="Z648" i="83"/>
  <c r="Z650" i="83"/>
  <c r="Z652" i="83"/>
  <c r="Z654" i="83"/>
  <c r="Z656" i="83"/>
  <c r="Z658" i="83"/>
  <c r="Z660" i="83"/>
  <c r="Z662" i="83"/>
  <c r="AL662" i="83" s="1"/>
  <c r="AL663" i="83" s="1"/>
  <c r="Z664" i="83"/>
  <c r="Z666" i="83"/>
  <c r="BH666" i="83" s="1"/>
  <c r="BH667" i="83"/>
  <c r="Z668" i="83"/>
  <c r="Z670" i="83"/>
  <c r="Z672" i="83"/>
  <c r="Z674" i="83"/>
  <c r="Z676" i="83"/>
  <c r="Z678" i="83"/>
  <c r="BJ678" i="83" s="1"/>
  <c r="Z680" i="83"/>
  <c r="Z682" i="83"/>
  <c r="Z684" i="83"/>
  <c r="Z686" i="83"/>
  <c r="Z688" i="83"/>
  <c r="Z690" i="83"/>
  <c r="Z692" i="83"/>
  <c r="Z694" i="83"/>
  <c r="Z696" i="83"/>
  <c r="Z698" i="83"/>
  <c r="Z700" i="83"/>
  <c r="Z702" i="83"/>
  <c r="Z704" i="83"/>
  <c r="Z706" i="83"/>
  <c r="Z708" i="83"/>
  <c r="Z710" i="83"/>
  <c r="AB710" i="83"/>
  <c r="Z712" i="83"/>
  <c r="Z714" i="83"/>
  <c r="Z716" i="83"/>
  <c r="Z718" i="83"/>
  <c r="Z720" i="83"/>
  <c r="Z722" i="83"/>
  <c r="Z724" i="83"/>
  <c r="Z726" i="83"/>
  <c r="AB726" i="83" s="1"/>
  <c r="Z728" i="83"/>
  <c r="Z730" i="83"/>
  <c r="Z732" i="83"/>
  <c r="Z734" i="83"/>
  <c r="Z736" i="83"/>
  <c r="Z738" i="83"/>
  <c r="Z740" i="83"/>
  <c r="Z742" i="83"/>
  <c r="Z744" i="83"/>
  <c r="Z746" i="83"/>
  <c r="Z748" i="83"/>
  <c r="Z750" i="83"/>
  <c r="Z752" i="83"/>
  <c r="Z754" i="83"/>
  <c r="Z756" i="83"/>
  <c r="Z758" i="83"/>
  <c r="BS758" i="83"/>
  <c r="BS759" i="83" s="1"/>
  <c r="Z760" i="83"/>
  <c r="Z762" i="83"/>
  <c r="BJ762" i="83" s="1"/>
  <c r="Z764" i="83"/>
  <c r="Z766" i="83"/>
  <c r="Z768" i="83"/>
  <c r="Z770" i="83"/>
  <c r="Z772" i="83"/>
  <c r="Z774" i="83"/>
  <c r="Z776" i="83"/>
  <c r="Z778" i="83"/>
  <c r="Z780" i="83"/>
  <c r="Z782" i="83"/>
  <c r="Z784" i="83"/>
  <c r="Z786" i="83"/>
  <c r="Z788" i="83"/>
  <c r="Z790" i="83"/>
  <c r="AB790" i="83"/>
  <c r="Z792" i="83"/>
  <c r="Z10" i="83"/>
  <c r="E4" i="88"/>
  <c r="E5" i="88"/>
  <c r="J25" i="85"/>
  <c r="H25" i="85"/>
  <c r="K17" i="5"/>
  <c r="J17" i="5"/>
  <c r="I17" i="5" s="1"/>
  <c r="C16" i="5"/>
  <c r="N400" i="55"/>
  <c r="U10" i="83"/>
  <c r="AF10" i="83"/>
  <c r="N402" i="55"/>
  <c r="U12" i="83" s="1"/>
  <c r="N404" i="55"/>
  <c r="U14" i="83" s="1"/>
  <c r="N406" i="55"/>
  <c r="U16" i="83" s="1"/>
  <c r="H16" i="83" s="1"/>
  <c r="N408" i="55"/>
  <c r="U18" i="83"/>
  <c r="H18" i="83" s="1"/>
  <c r="N410" i="55"/>
  <c r="U20" i="83" s="1"/>
  <c r="H20" i="83" s="1"/>
  <c r="N412" i="55"/>
  <c r="U22" i="83" s="1"/>
  <c r="H22" i="83"/>
  <c r="N414" i="55"/>
  <c r="U24" i="83"/>
  <c r="H24" i="83" s="1"/>
  <c r="N416" i="55"/>
  <c r="U26" i="83" s="1"/>
  <c r="H26" i="83"/>
  <c r="AF26" i="83" s="1"/>
  <c r="N418" i="55"/>
  <c r="U28" i="83" s="1"/>
  <c r="H28" i="83"/>
  <c r="N420" i="55"/>
  <c r="U30" i="83"/>
  <c r="H30" i="83" s="1"/>
  <c r="N422" i="55"/>
  <c r="U32" i="83"/>
  <c r="H32" i="83" s="1"/>
  <c r="N424" i="55"/>
  <c r="U34" i="83"/>
  <c r="H34" i="83" s="1"/>
  <c r="N426" i="55"/>
  <c r="U36" i="83" s="1"/>
  <c r="H36" i="83"/>
  <c r="N428" i="55"/>
  <c r="U38" i="83"/>
  <c r="H38" i="83" s="1"/>
  <c r="N430" i="55"/>
  <c r="U40" i="83"/>
  <c r="H40" i="83" s="1"/>
  <c r="N432" i="55"/>
  <c r="U42" i="83" s="1"/>
  <c r="H42" i="83"/>
  <c r="AJ42" i="83" s="1"/>
  <c r="N434" i="55"/>
  <c r="U44" i="83" s="1"/>
  <c r="H44" i="83"/>
  <c r="N436" i="55"/>
  <c r="U46" i="83"/>
  <c r="H46" i="83" s="1"/>
  <c r="N438" i="55"/>
  <c r="U48" i="83" s="1"/>
  <c r="H48" i="83" s="1"/>
  <c r="N440" i="55"/>
  <c r="U50" i="83" s="1"/>
  <c r="H50" i="83" s="1"/>
  <c r="N442" i="55"/>
  <c r="U52" i="83"/>
  <c r="H52" i="83" s="1"/>
  <c r="N444" i="55"/>
  <c r="U54" i="83" s="1"/>
  <c r="H54" i="83" s="1"/>
  <c r="AF54" i="83" s="1"/>
  <c r="N446" i="55"/>
  <c r="U56" i="83" s="1"/>
  <c r="H56" i="83" s="1"/>
  <c r="N448" i="55"/>
  <c r="U58" i="83" s="1"/>
  <c r="H58" i="83" s="1"/>
  <c r="AH58" i="83" s="1"/>
  <c r="N450" i="55"/>
  <c r="U60" i="83" s="1"/>
  <c r="H60" i="83" s="1"/>
  <c r="N452" i="55"/>
  <c r="U62" i="83" s="1"/>
  <c r="H62" i="83"/>
  <c r="N454" i="55"/>
  <c r="U64" i="83"/>
  <c r="H64" i="83" s="1"/>
  <c r="N456" i="55"/>
  <c r="U66" i="83" s="1"/>
  <c r="H66" i="83"/>
  <c r="AI66" i="83" s="1"/>
  <c r="N458" i="55"/>
  <c r="U68" i="83" s="1"/>
  <c r="H68" i="83"/>
  <c r="AI68" i="83" s="1"/>
  <c r="N460" i="55"/>
  <c r="U70" i="83" s="1"/>
  <c r="H70" i="83"/>
  <c r="N462" i="55"/>
  <c r="U72" i="83"/>
  <c r="H72" i="83" s="1"/>
  <c r="N464" i="55"/>
  <c r="U74" i="83"/>
  <c r="H74" i="83" s="1"/>
  <c r="N466" i="55"/>
  <c r="U76" i="83" s="1"/>
  <c r="H76" i="83"/>
  <c r="AI76" i="83" s="1"/>
  <c r="N468" i="55"/>
  <c r="U78" i="83" s="1"/>
  <c r="H78" i="83"/>
  <c r="AG78" i="83" s="1"/>
  <c r="N470" i="55"/>
  <c r="U80" i="83" s="1"/>
  <c r="H80" i="83" s="1"/>
  <c r="N472" i="55"/>
  <c r="U82" i="83"/>
  <c r="H82" i="83" s="1"/>
  <c r="N474" i="55"/>
  <c r="U84" i="83" s="1"/>
  <c r="H84" i="83" s="1"/>
  <c r="AI84" i="83" s="1"/>
  <c r="N476" i="55"/>
  <c r="U86" i="83" s="1"/>
  <c r="H86" i="83" s="1"/>
  <c r="N478" i="55"/>
  <c r="U88" i="83" s="1"/>
  <c r="H88" i="83"/>
  <c r="N480" i="55"/>
  <c r="U90" i="83"/>
  <c r="H90" i="83" s="1"/>
  <c r="N482" i="55"/>
  <c r="U92" i="83" s="1"/>
  <c r="H92" i="83"/>
  <c r="N484" i="55"/>
  <c r="U94" i="83"/>
  <c r="H94" i="83" s="1"/>
  <c r="N486" i="55"/>
  <c r="U96" i="83"/>
  <c r="H96" i="83" s="1"/>
  <c r="N488" i="55"/>
  <c r="U98" i="83" s="1"/>
  <c r="H98" i="83" s="1"/>
  <c r="N490" i="55"/>
  <c r="U100" i="83"/>
  <c r="H100" i="83" s="1"/>
  <c r="N492" i="55"/>
  <c r="U102" i="83" s="1"/>
  <c r="H102" i="83" s="1"/>
  <c r="N494" i="55"/>
  <c r="U104" i="83" s="1"/>
  <c r="H104" i="83" s="1"/>
  <c r="AI104" i="83" s="1"/>
  <c r="N496" i="55"/>
  <c r="U106" i="83" s="1"/>
  <c r="H106" i="83" s="1"/>
  <c r="N498" i="55"/>
  <c r="U108" i="83" s="1"/>
  <c r="H108" i="83" s="1"/>
  <c r="N500" i="55"/>
  <c r="U110" i="83"/>
  <c r="H110" i="83" s="1"/>
  <c r="N502" i="55"/>
  <c r="U112" i="83"/>
  <c r="H112" i="83" s="1"/>
  <c r="N504" i="55"/>
  <c r="U114" i="83"/>
  <c r="H114" i="83" s="1"/>
  <c r="N506" i="55"/>
  <c r="U116" i="83"/>
  <c r="H116" i="83" s="1"/>
  <c r="AG116" i="83" s="1"/>
  <c r="N508" i="55"/>
  <c r="U118" i="83"/>
  <c r="H118" i="83" s="1"/>
  <c r="N510" i="55"/>
  <c r="U120" i="83" s="1"/>
  <c r="H120" i="83" s="1"/>
  <c r="AI120" i="83" s="1"/>
  <c r="N512" i="55"/>
  <c r="U122" i="83" s="1"/>
  <c r="H122" i="83" s="1"/>
  <c r="AH122" i="83"/>
  <c r="N514" i="55"/>
  <c r="U124" i="83"/>
  <c r="H124" i="83" s="1"/>
  <c r="N516" i="55"/>
  <c r="U126" i="83"/>
  <c r="H126" i="83" s="1"/>
  <c r="N518" i="55"/>
  <c r="U128" i="83"/>
  <c r="H128" i="83" s="1"/>
  <c r="N520" i="55"/>
  <c r="U130" i="83"/>
  <c r="H130" i="83" s="1"/>
  <c r="N522" i="55"/>
  <c r="U132" i="83" s="1"/>
  <c r="H132" i="83" s="1"/>
  <c r="N524" i="55"/>
  <c r="U134" i="83"/>
  <c r="H134" i="83" s="1"/>
  <c r="N526" i="55"/>
  <c r="U136" i="83"/>
  <c r="H136" i="83" s="1"/>
  <c r="N528" i="55"/>
  <c r="U138" i="83" s="1"/>
  <c r="H138" i="83"/>
  <c r="AH138" i="83" s="1"/>
  <c r="N530" i="55"/>
  <c r="U140" i="83" s="1"/>
  <c r="H140" i="83" s="1"/>
  <c r="N532" i="55"/>
  <c r="U142" i="83"/>
  <c r="H142" i="83" s="1"/>
  <c r="N534" i="55"/>
  <c r="U144" i="83"/>
  <c r="H144" i="83" s="1"/>
  <c r="N536" i="55"/>
  <c r="U146" i="83"/>
  <c r="H146" i="83" s="1"/>
  <c r="N538" i="55"/>
  <c r="U148" i="83" s="1"/>
  <c r="H148" i="83" s="1"/>
  <c r="N540" i="55"/>
  <c r="U150" i="83"/>
  <c r="H150" i="83" s="1"/>
  <c r="N542" i="55"/>
  <c r="U152" i="83" s="1"/>
  <c r="H152" i="83" s="1"/>
  <c r="N544" i="55"/>
  <c r="U154" i="83" s="1"/>
  <c r="H154" i="83" s="1"/>
  <c r="N546" i="55"/>
  <c r="U156" i="83" s="1"/>
  <c r="H156" i="83"/>
  <c r="N548" i="55"/>
  <c r="U158" i="83"/>
  <c r="H158" i="83" s="1"/>
  <c r="N550" i="55"/>
  <c r="U160" i="83" s="1"/>
  <c r="H160" i="83" s="1"/>
  <c r="N552" i="55"/>
  <c r="U162" i="83" s="1"/>
  <c r="H162" i="83"/>
  <c r="N554" i="55"/>
  <c r="U164" i="83"/>
  <c r="H164" i="83" s="1"/>
  <c r="N556" i="55"/>
  <c r="U166" i="83" s="1"/>
  <c r="H166" i="83"/>
  <c r="N558" i="55"/>
  <c r="U168" i="83"/>
  <c r="H168" i="83" s="1"/>
  <c r="AE168" i="83" s="1"/>
  <c r="N560" i="55"/>
  <c r="U170" i="83"/>
  <c r="H170" i="83" s="1"/>
  <c r="N562" i="55"/>
  <c r="U172" i="83"/>
  <c r="H172" i="83" s="1"/>
  <c r="N564" i="55"/>
  <c r="U174" i="83"/>
  <c r="H174" i="83" s="1"/>
  <c r="AH174" i="83" s="1"/>
  <c r="N566" i="55"/>
  <c r="U176" i="83" s="1"/>
  <c r="H176" i="83" s="1"/>
  <c r="N568" i="55"/>
  <c r="U178" i="83"/>
  <c r="H178" i="83" s="1"/>
  <c r="N570" i="55"/>
  <c r="U180" i="83" s="1"/>
  <c r="H180" i="83" s="1"/>
  <c r="N572" i="55"/>
  <c r="U182" i="83" s="1"/>
  <c r="H182" i="83" s="1"/>
  <c r="AH182" i="83" s="1"/>
  <c r="N574" i="55"/>
  <c r="U184" i="83" s="1"/>
  <c r="H184" i="83"/>
  <c r="N576" i="55"/>
  <c r="U186" i="83"/>
  <c r="H186" i="83" s="1"/>
  <c r="N578" i="55"/>
  <c r="U188" i="83" s="1"/>
  <c r="H188" i="83" s="1"/>
  <c r="N580" i="55"/>
  <c r="U190" i="83" s="1"/>
  <c r="H190" i="83" s="1"/>
  <c r="N582" i="55"/>
  <c r="U192" i="83" s="1"/>
  <c r="H192" i="83" s="1"/>
  <c r="AI192" i="83" s="1"/>
  <c r="N584" i="55"/>
  <c r="U194" i="83" s="1"/>
  <c r="H194" i="83" s="1"/>
  <c r="N586" i="55"/>
  <c r="U196" i="83" s="1"/>
  <c r="H196" i="83"/>
  <c r="N588" i="55"/>
  <c r="U198" i="83"/>
  <c r="H198" i="83" s="1"/>
  <c r="N590" i="55"/>
  <c r="U200" i="83"/>
  <c r="H200" i="83" s="1"/>
  <c r="N592" i="55"/>
  <c r="U202" i="83"/>
  <c r="H202" i="83" s="1"/>
  <c r="N594" i="55"/>
  <c r="U204" i="83" s="1"/>
  <c r="H204" i="83"/>
  <c r="N596" i="55"/>
  <c r="U206" i="83"/>
  <c r="H206" i="83" s="1"/>
  <c r="N598" i="55"/>
  <c r="U208" i="83" s="1"/>
  <c r="H208" i="83" s="1"/>
  <c r="AH208" i="83" s="1"/>
  <c r="N600" i="55"/>
  <c r="U210" i="83" s="1"/>
  <c r="H210" i="83" s="1"/>
  <c r="N602" i="55"/>
  <c r="U212" i="83" s="1"/>
  <c r="H212" i="83" s="1"/>
  <c r="N604" i="55"/>
  <c r="U214" i="83"/>
  <c r="H214" i="83" s="1"/>
  <c r="N606" i="55"/>
  <c r="U216" i="83" s="1"/>
  <c r="H216" i="83" s="1"/>
  <c r="N608" i="55"/>
  <c r="U218" i="83"/>
  <c r="H218" i="83" s="1"/>
  <c r="N610" i="55"/>
  <c r="U220" i="83"/>
  <c r="H220" i="83" s="1"/>
  <c r="N612" i="55"/>
  <c r="U222" i="83" s="1"/>
  <c r="H222" i="83"/>
  <c r="N614" i="55"/>
  <c r="U224" i="83"/>
  <c r="H224" i="83" s="1"/>
  <c r="N616" i="55"/>
  <c r="U226" i="83" s="1"/>
  <c r="H226" i="83" s="1"/>
  <c r="N618" i="55"/>
  <c r="U228" i="83" s="1"/>
  <c r="H228" i="83" s="1"/>
  <c r="N620" i="55"/>
  <c r="U230" i="83" s="1"/>
  <c r="H230" i="83" s="1"/>
  <c r="N622" i="55"/>
  <c r="U232" i="83"/>
  <c r="H232" i="83" s="1"/>
  <c r="AI232" i="83" s="1"/>
  <c r="N624" i="55"/>
  <c r="U234" i="83" s="1"/>
  <c r="H234" i="83" s="1"/>
  <c r="N626" i="55"/>
  <c r="U236" i="83" s="1"/>
  <c r="H236" i="83" s="1"/>
  <c r="AE236" i="83" s="1"/>
  <c r="N628" i="55"/>
  <c r="U238" i="83" s="1"/>
  <c r="H238" i="83" s="1"/>
  <c r="AJ238" i="83" s="1"/>
  <c r="N630" i="55"/>
  <c r="U240" i="83" s="1"/>
  <c r="H240" i="83" s="1"/>
  <c r="N632" i="55"/>
  <c r="U242" i="83" s="1"/>
  <c r="H242" i="83" s="1"/>
  <c r="AF242" i="83" s="1"/>
  <c r="N634" i="55"/>
  <c r="U244" i="83"/>
  <c r="H244" i="83" s="1"/>
  <c r="N636" i="55"/>
  <c r="U246" i="83"/>
  <c r="H246" i="83" s="1"/>
  <c r="AE246" i="83" s="1"/>
  <c r="N638" i="55"/>
  <c r="U248" i="83" s="1"/>
  <c r="H248" i="83"/>
  <c r="N640" i="55"/>
  <c r="U250" i="83"/>
  <c r="H250" i="83" s="1"/>
  <c r="N642" i="55"/>
  <c r="U252" i="83" s="1"/>
  <c r="H252" i="83" s="1"/>
  <c r="N644" i="55"/>
  <c r="U254" i="83" s="1"/>
  <c r="H254" i="83" s="1"/>
  <c r="N646" i="55"/>
  <c r="U256" i="83" s="1"/>
  <c r="H256" i="83" s="1"/>
  <c r="N648" i="55"/>
  <c r="U258" i="83" s="1"/>
  <c r="H258" i="83"/>
  <c r="AG258" i="83" s="1"/>
  <c r="N650" i="55"/>
  <c r="U260" i="83"/>
  <c r="H260" i="83" s="1"/>
  <c r="N652" i="55"/>
  <c r="U262" i="83" s="1"/>
  <c r="H262" i="83" s="1"/>
  <c r="N654" i="55"/>
  <c r="U264" i="83" s="1"/>
  <c r="H264" i="83" s="1"/>
  <c r="N656" i="55"/>
  <c r="U266" i="83" s="1"/>
  <c r="H266" i="83" s="1"/>
  <c r="AF266" i="83" s="1"/>
  <c r="N658" i="55"/>
  <c r="U268" i="83"/>
  <c r="H268" i="83" s="1"/>
  <c r="AF268" i="83"/>
  <c r="N660" i="55"/>
  <c r="U270" i="83"/>
  <c r="H270" i="83" s="1"/>
  <c r="N662" i="55"/>
  <c r="U272" i="83" s="1"/>
  <c r="H272" i="83"/>
  <c r="N664" i="55"/>
  <c r="U274" i="83"/>
  <c r="H274" i="83" s="1"/>
  <c r="N666" i="55"/>
  <c r="U276" i="83"/>
  <c r="H276" i="83" s="1"/>
  <c r="N668" i="55"/>
  <c r="U278" i="83"/>
  <c r="H278" i="83" s="1"/>
  <c r="N670" i="55"/>
  <c r="U280" i="83"/>
  <c r="H280" i="83" s="1"/>
  <c r="N672" i="55"/>
  <c r="U282" i="83" s="1"/>
  <c r="H282" i="83" s="1"/>
  <c r="N674" i="55"/>
  <c r="U284" i="83"/>
  <c r="H284" i="83" s="1"/>
  <c r="N676" i="55"/>
  <c r="U286" i="83"/>
  <c r="H286" i="83" s="1"/>
  <c r="N678" i="55"/>
  <c r="U288" i="83" s="1"/>
  <c r="H288" i="83"/>
  <c r="N680" i="55"/>
  <c r="U290" i="83"/>
  <c r="H290" i="83" s="1"/>
  <c r="N682" i="55"/>
  <c r="U292" i="83" s="1"/>
  <c r="H292" i="83" s="1"/>
  <c r="N684" i="55"/>
  <c r="U294" i="83" s="1"/>
  <c r="H294" i="83" s="1"/>
  <c r="N686" i="55"/>
  <c r="U296" i="83"/>
  <c r="H296" i="83" s="1"/>
  <c r="N688" i="55"/>
  <c r="U298" i="83" s="1"/>
  <c r="H298" i="83" s="1"/>
  <c r="N690" i="55"/>
  <c r="U300" i="83" s="1"/>
  <c r="H300" i="83" s="1"/>
  <c r="N692" i="55"/>
  <c r="U302" i="83" s="1"/>
  <c r="H302" i="83" s="1"/>
  <c r="N694" i="55"/>
  <c r="U304" i="83" s="1"/>
  <c r="H304" i="83"/>
  <c r="N696" i="55"/>
  <c r="U306" i="83"/>
  <c r="H306" i="83" s="1"/>
  <c r="N698" i="55"/>
  <c r="U308" i="83" s="1"/>
  <c r="H308" i="83" s="1"/>
  <c r="N700" i="55"/>
  <c r="U310" i="83" s="1"/>
  <c r="H310" i="83" s="1"/>
  <c r="AH310" i="83" s="1"/>
  <c r="N702" i="55"/>
  <c r="U312" i="83"/>
  <c r="H312" i="83" s="1"/>
  <c r="N704" i="55"/>
  <c r="U314" i="83" s="1"/>
  <c r="H314" i="83" s="1"/>
  <c r="AH314" i="83" s="1"/>
  <c r="N706" i="55"/>
  <c r="U316" i="83" s="1"/>
  <c r="H316" i="83"/>
  <c r="N708" i="55"/>
  <c r="U318" i="83"/>
  <c r="H318" i="83" s="1"/>
  <c r="N710" i="55"/>
  <c r="U320" i="83" s="1"/>
  <c r="H320" i="83" s="1"/>
  <c r="N712" i="55"/>
  <c r="U322" i="83" s="1"/>
  <c r="H322" i="83" s="1"/>
  <c r="N714" i="55"/>
  <c r="U324" i="83" s="1"/>
  <c r="H324" i="83" s="1"/>
  <c r="N716" i="55"/>
  <c r="U326" i="83"/>
  <c r="H326" i="83" s="1"/>
  <c r="N718" i="55"/>
  <c r="U328" i="83" s="1"/>
  <c r="H328" i="83" s="1"/>
  <c r="N720" i="55"/>
  <c r="U330" i="83" s="1"/>
  <c r="H330" i="83" s="1"/>
  <c r="N722" i="55"/>
  <c r="U332" i="83"/>
  <c r="H332" i="83" s="1"/>
  <c r="AH332" i="83" s="1"/>
  <c r="N724" i="55"/>
  <c r="U334" i="83"/>
  <c r="H334" i="83" s="1"/>
  <c r="AH334" i="83"/>
  <c r="N726" i="55"/>
  <c r="U336" i="83"/>
  <c r="H336" i="83" s="1"/>
  <c r="N728" i="55"/>
  <c r="U338" i="83" s="1"/>
  <c r="H338" i="83"/>
  <c r="N730" i="55"/>
  <c r="U340" i="83"/>
  <c r="H340" i="83" s="1"/>
  <c r="N732" i="55"/>
  <c r="U342" i="83"/>
  <c r="H342" i="83" s="1"/>
  <c r="AI342" i="83" s="1"/>
  <c r="N734" i="55"/>
  <c r="U344" i="83" s="1"/>
  <c r="H344" i="83" s="1"/>
  <c r="E411" i="40"/>
  <c r="D8" i="69"/>
  <c r="E11" i="40"/>
  <c r="E28" i="40"/>
  <c r="E12" i="40"/>
  <c r="E423" i="40"/>
  <c r="E29" i="40"/>
  <c r="E13" i="40"/>
  <c r="D14" i="86" s="1"/>
  <c r="E30" i="40"/>
  <c r="E14" i="40"/>
  <c r="E31" i="40"/>
  <c r="E461" i="40" s="1"/>
  <c r="E34" i="40"/>
  <c r="E467" i="40" s="1"/>
  <c r="D66" i="83"/>
  <c r="E15" i="40"/>
  <c r="E32" i="40"/>
  <c r="E16" i="40"/>
  <c r="E33" i="40"/>
  <c r="T47" i="55"/>
  <c r="F49" i="3"/>
  <c r="G49" i="3" s="1"/>
  <c r="T15" i="55"/>
  <c r="T12" i="55"/>
  <c r="F14" i="3"/>
  <c r="F74" i="3" s="1"/>
  <c r="T10" i="55"/>
  <c r="F12" i="3" s="1"/>
  <c r="T11" i="55"/>
  <c r="F13" i="3" s="1"/>
  <c r="T9" i="55"/>
  <c r="F11" i="3" s="1"/>
  <c r="T8" i="55"/>
  <c r="F10" i="3" s="1"/>
  <c r="F70" i="3" s="1"/>
  <c r="M70" i="3" s="1"/>
  <c r="U18" i="55"/>
  <c r="K20" i="3"/>
  <c r="T43" i="55"/>
  <c r="F45" i="3"/>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48" i="49"/>
  <c r="B147" i="3"/>
  <c r="B91" i="3"/>
  <c r="B31" i="3"/>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9" i="2"/>
  <c r="G4" i="93"/>
  <c r="G6" i="93" s="1"/>
  <c r="U61" i="55"/>
  <c r="K53" i="3" s="1"/>
  <c r="U62" i="55"/>
  <c r="K55" i="3" s="1"/>
  <c r="U60" i="55"/>
  <c r="K51" i="3" s="1"/>
  <c r="T61" i="55"/>
  <c r="T62" i="55"/>
  <c r="T60" i="55"/>
  <c r="C41" i="93"/>
  <c r="K41" i="93"/>
  <c r="C42" i="93"/>
  <c r="C43" i="93"/>
  <c r="C44" i="93"/>
  <c r="K44" i="93"/>
  <c r="C45" i="93"/>
  <c r="K45" i="93" s="1"/>
  <c r="C40" i="93"/>
  <c r="G30" i="93"/>
  <c r="G32" i="93"/>
  <c r="C14" i="93"/>
  <c r="G14" i="93"/>
  <c r="C15" i="93"/>
  <c r="G15" i="93"/>
  <c r="C16" i="93"/>
  <c r="K16" i="93"/>
  <c r="C17" i="93"/>
  <c r="G17" i="93"/>
  <c r="C18" i="93"/>
  <c r="K18" i="93"/>
  <c r="C19" i="93"/>
  <c r="G19" i="93"/>
  <c r="C20" i="93"/>
  <c r="G23" i="93"/>
  <c r="K25" i="93"/>
  <c r="C13" i="93"/>
  <c r="B166" i="94"/>
  <c r="E166" i="94" s="1"/>
  <c r="C92" i="94"/>
  <c r="C93" i="94"/>
  <c r="C132" i="94"/>
  <c r="C94" i="94"/>
  <c r="C95" i="94"/>
  <c r="C96" i="94"/>
  <c r="C135" i="94"/>
  <c r="C91" i="94"/>
  <c r="C130" i="94"/>
  <c r="C4" i="94"/>
  <c r="C47" i="94"/>
  <c r="C5" i="94"/>
  <c r="C6" i="94"/>
  <c r="C7" i="94"/>
  <c r="C29" i="94"/>
  <c r="C8" i="94"/>
  <c r="C30" i="94"/>
  <c r="C9" i="94"/>
  <c r="C31" i="94"/>
  <c r="C10" i="94"/>
  <c r="C11" i="94"/>
  <c r="C33" i="94" s="1"/>
  <c r="C12" i="94"/>
  <c r="C55" i="94"/>
  <c r="C13" i="94"/>
  <c r="C56" i="94" s="1"/>
  <c r="C15" i="94"/>
  <c r="C37" i="94" s="1"/>
  <c r="C3" i="94"/>
  <c r="C46" i="94"/>
  <c r="A116" i="94"/>
  <c r="A135" i="94"/>
  <c r="C151" i="94" s="1"/>
  <c r="A115" i="94"/>
  <c r="A134" i="94" s="1"/>
  <c r="C150" i="94"/>
  <c r="A114" i="94"/>
  <c r="A133" i="94"/>
  <c r="C149" i="94"/>
  <c r="A113" i="94"/>
  <c r="A132" i="94" s="1"/>
  <c r="C148" i="94" s="1"/>
  <c r="A112" i="94"/>
  <c r="A131" i="94"/>
  <c r="C147" i="94" s="1"/>
  <c r="A111" i="94"/>
  <c r="A130" i="94"/>
  <c r="C146" i="94"/>
  <c r="S89" i="94"/>
  <c r="X89" i="94" s="1"/>
  <c r="AC89" i="94" s="1"/>
  <c r="AH89" i="94" s="1"/>
  <c r="AM89" i="94" s="1"/>
  <c r="A38" i="94"/>
  <c r="A59" i="94"/>
  <c r="A37" i="94"/>
  <c r="A58" i="94" s="1"/>
  <c r="A36" i="94"/>
  <c r="A57" i="94"/>
  <c r="A35" i="94"/>
  <c r="A56" i="94" s="1"/>
  <c r="A34" i="94"/>
  <c r="A55" i="94"/>
  <c r="A33" i="94"/>
  <c r="A54" i="94" s="1"/>
  <c r="A32" i="94"/>
  <c r="A53" i="94"/>
  <c r="A31" i="94"/>
  <c r="A52" i="94" s="1"/>
  <c r="A30" i="94"/>
  <c r="A51" i="94"/>
  <c r="A29" i="94"/>
  <c r="A50" i="94" s="1"/>
  <c r="A28" i="94"/>
  <c r="A49" i="94"/>
  <c r="A27" i="94"/>
  <c r="A48" i="94" s="1"/>
  <c r="A26" i="94"/>
  <c r="A47" i="94"/>
  <c r="A25" i="94"/>
  <c r="A46" i="94" s="1"/>
  <c r="S1" i="94"/>
  <c r="X1" i="94"/>
  <c r="AC1" i="94"/>
  <c r="AH1" i="94" s="1"/>
  <c r="AM1" i="94" s="1"/>
  <c r="AR1" i="94" s="1"/>
  <c r="AW1" i="94"/>
  <c r="BB1" i="94" s="1"/>
  <c r="BG1" i="94" s="1"/>
  <c r="BL1" i="94" s="1"/>
  <c r="BQ1" i="94" s="1"/>
  <c r="BV1" i="94" s="1"/>
  <c r="CA1" i="94" s="1"/>
  <c r="M1" i="93"/>
  <c r="S62" i="55"/>
  <c r="S61" i="55"/>
  <c r="S60" i="55"/>
  <c r="AP92" i="83"/>
  <c r="AQ92" i="83"/>
  <c r="AR92" i="83"/>
  <c r="AS92" i="83"/>
  <c r="AT92" i="83"/>
  <c r="AU92" i="83"/>
  <c r="BA92" i="83"/>
  <c r="BB92" i="83"/>
  <c r="BC92" i="83"/>
  <c r="BD92" i="83"/>
  <c r="BE92" i="83"/>
  <c r="BF92" i="83"/>
  <c r="BL92" i="83"/>
  <c r="BM92" i="83"/>
  <c r="BN92" i="83"/>
  <c r="BO92" i="83"/>
  <c r="BP92" i="83"/>
  <c r="BQ92" i="83"/>
  <c r="BW92" i="83"/>
  <c r="BX92" i="83"/>
  <c r="BY92" i="83"/>
  <c r="BZ92" i="83"/>
  <c r="CA92" i="83"/>
  <c r="CB92" i="83"/>
  <c r="AP94" i="83"/>
  <c r="AQ94" i="83"/>
  <c r="AR94" i="83"/>
  <c r="AS94" i="83"/>
  <c r="AT94" i="83"/>
  <c r="AU94" i="83"/>
  <c r="BA94" i="83"/>
  <c r="BB94" i="83"/>
  <c r="BC94" i="83"/>
  <c r="BD94" i="83"/>
  <c r="BE94" i="83"/>
  <c r="BF94" i="83"/>
  <c r="BL94" i="83"/>
  <c r="BM94" i="83"/>
  <c r="BN94" i="83"/>
  <c r="BO94" i="83"/>
  <c r="BP94" i="83"/>
  <c r="BQ94" i="83"/>
  <c r="BR94" i="83" s="1"/>
  <c r="BW94" i="83"/>
  <c r="BX94" i="83"/>
  <c r="BY94" i="83"/>
  <c r="BZ94" i="83"/>
  <c r="CA94" i="83"/>
  <c r="CB94" i="83"/>
  <c r="AP96" i="83"/>
  <c r="AQ96" i="83"/>
  <c r="AR96" i="83"/>
  <c r="AS96" i="83"/>
  <c r="AT96" i="83"/>
  <c r="AU96" i="83"/>
  <c r="BA96" i="83"/>
  <c r="BB96" i="83"/>
  <c r="BC96" i="83"/>
  <c r="BD96" i="83"/>
  <c r="BE96" i="83"/>
  <c r="BF96" i="83"/>
  <c r="BL96" i="83"/>
  <c r="BM96" i="83"/>
  <c r="BN96" i="83"/>
  <c r="BO96" i="83"/>
  <c r="BP96" i="83"/>
  <c r="BQ96" i="83"/>
  <c r="BW96" i="83"/>
  <c r="BX96" i="83"/>
  <c r="BY96" i="83"/>
  <c r="BZ96" i="83"/>
  <c r="CA96" i="83"/>
  <c r="CB96" i="83"/>
  <c r="AP98" i="83"/>
  <c r="AQ98" i="83"/>
  <c r="AR98" i="83"/>
  <c r="AS98" i="83"/>
  <c r="AT98" i="83"/>
  <c r="AU98" i="83"/>
  <c r="BA98" i="83"/>
  <c r="BB98" i="83"/>
  <c r="BC98" i="83"/>
  <c r="BD98" i="83"/>
  <c r="BE98" i="83"/>
  <c r="BF98" i="83"/>
  <c r="BL98" i="83"/>
  <c r="BM98" i="83"/>
  <c r="BN98" i="83"/>
  <c r="BO98" i="83"/>
  <c r="BP98" i="83"/>
  <c r="BQ98" i="83"/>
  <c r="BW98" i="83"/>
  <c r="BX98" i="83"/>
  <c r="BY98" i="83"/>
  <c r="BZ98" i="83"/>
  <c r="CA98" i="83"/>
  <c r="CB98" i="83"/>
  <c r="AP100" i="83"/>
  <c r="AQ100" i="83"/>
  <c r="AR100" i="83"/>
  <c r="AS100" i="83"/>
  <c r="AT100" i="83"/>
  <c r="AU100" i="83"/>
  <c r="BA100" i="83"/>
  <c r="BB100" i="83"/>
  <c r="BC100" i="83"/>
  <c r="BD100" i="83"/>
  <c r="BE100" i="83"/>
  <c r="BF100" i="83"/>
  <c r="BL100" i="83"/>
  <c r="BM100" i="83"/>
  <c r="BN100" i="83"/>
  <c r="BO100" i="83"/>
  <c r="BP100" i="83"/>
  <c r="BQ100" i="83"/>
  <c r="BW100" i="83"/>
  <c r="BX100" i="83"/>
  <c r="BY100" i="83"/>
  <c r="BZ100" i="83"/>
  <c r="CA100" i="83"/>
  <c r="CB100" i="83"/>
  <c r="AP102" i="83"/>
  <c r="AQ102" i="83"/>
  <c r="AR102" i="83"/>
  <c r="AS102" i="83"/>
  <c r="AT102" i="83"/>
  <c r="AU102" i="83"/>
  <c r="BA102" i="83"/>
  <c r="BB102" i="83"/>
  <c r="BC102" i="83"/>
  <c r="BD102" i="83"/>
  <c r="BE102" i="83"/>
  <c r="BF102" i="83"/>
  <c r="BL102" i="83"/>
  <c r="BM102" i="83"/>
  <c r="BN102" i="83"/>
  <c r="BO102" i="83"/>
  <c r="BR102" i="83" s="1"/>
  <c r="BP102" i="83"/>
  <c r="BQ102" i="83"/>
  <c r="BW102" i="83"/>
  <c r="BX102" i="83"/>
  <c r="BY102" i="83"/>
  <c r="BZ102" i="83"/>
  <c r="CA102" i="83"/>
  <c r="CB102" i="83"/>
  <c r="AP104" i="83"/>
  <c r="AQ104" i="83"/>
  <c r="AR104" i="83"/>
  <c r="AS104" i="83"/>
  <c r="AT104" i="83"/>
  <c r="AU104" i="83"/>
  <c r="BA104" i="83"/>
  <c r="BB104" i="83"/>
  <c r="BC104" i="83"/>
  <c r="BD104" i="83"/>
  <c r="BE104" i="83"/>
  <c r="BF104" i="83"/>
  <c r="BL104" i="83"/>
  <c r="BM104" i="83"/>
  <c r="BN104" i="83"/>
  <c r="BO104" i="83"/>
  <c r="BP104" i="83"/>
  <c r="BQ104" i="83"/>
  <c r="BW104" i="83"/>
  <c r="BX104" i="83"/>
  <c r="BY104" i="83"/>
  <c r="BZ104" i="83"/>
  <c r="CA104" i="83"/>
  <c r="CB104" i="83"/>
  <c r="AP106" i="83"/>
  <c r="AQ106" i="83"/>
  <c r="AR106" i="83"/>
  <c r="AS106" i="83"/>
  <c r="AT106" i="83"/>
  <c r="AU106" i="83"/>
  <c r="BA106" i="83"/>
  <c r="BB106" i="83"/>
  <c r="BC106" i="83"/>
  <c r="BD106" i="83"/>
  <c r="BE106" i="83"/>
  <c r="BF106" i="83"/>
  <c r="BL106" i="83"/>
  <c r="BM106" i="83"/>
  <c r="BN106" i="83"/>
  <c r="BO106" i="83"/>
  <c r="BR106" i="83" s="1"/>
  <c r="BP106" i="83"/>
  <c r="BQ106" i="83"/>
  <c r="BW106" i="83"/>
  <c r="BX106" i="83"/>
  <c r="BY106" i="83"/>
  <c r="BZ106" i="83"/>
  <c r="CA106" i="83"/>
  <c r="CB106" i="83"/>
  <c r="AP108" i="83"/>
  <c r="AQ108" i="83"/>
  <c r="AR108" i="83"/>
  <c r="AS108" i="83"/>
  <c r="AT108" i="83"/>
  <c r="AU108" i="83"/>
  <c r="BA108" i="83"/>
  <c r="BB108" i="83"/>
  <c r="BC108" i="83"/>
  <c r="BD108" i="83"/>
  <c r="BE108" i="83"/>
  <c r="BF108" i="83"/>
  <c r="BL108" i="83"/>
  <c r="BM108" i="83"/>
  <c r="BN108" i="83"/>
  <c r="BO108" i="83"/>
  <c r="BP108" i="83"/>
  <c r="BQ108" i="83"/>
  <c r="BW108" i="83"/>
  <c r="BX108" i="83"/>
  <c r="BY108" i="83"/>
  <c r="BZ108" i="83"/>
  <c r="CA108" i="83"/>
  <c r="CB108" i="83"/>
  <c r="AP110" i="83"/>
  <c r="AQ110" i="83"/>
  <c r="AR110" i="83"/>
  <c r="AS110" i="83"/>
  <c r="AV110" i="83" s="1"/>
  <c r="AT110" i="83"/>
  <c r="AU110" i="83"/>
  <c r="BA110" i="83"/>
  <c r="BB110" i="83"/>
  <c r="BC110" i="83"/>
  <c r="BD110" i="83"/>
  <c r="BE110" i="83"/>
  <c r="BF110" i="83"/>
  <c r="BL110" i="83"/>
  <c r="BM110" i="83"/>
  <c r="BN110" i="83"/>
  <c r="BO110" i="83"/>
  <c r="BR110" i="83" s="1"/>
  <c r="BP110" i="83"/>
  <c r="BQ110" i="83"/>
  <c r="BW110" i="83"/>
  <c r="BX110" i="83"/>
  <c r="BY110" i="83"/>
  <c r="BZ110" i="83"/>
  <c r="CA110" i="83"/>
  <c r="CB110" i="83"/>
  <c r="AP112" i="83"/>
  <c r="AQ112" i="83"/>
  <c r="AR112" i="83"/>
  <c r="AS112" i="83"/>
  <c r="AT112" i="83"/>
  <c r="AU112" i="83"/>
  <c r="BA112" i="83"/>
  <c r="BB112" i="83"/>
  <c r="BC112" i="83"/>
  <c r="BD112" i="83"/>
  <c r="BE112" i="83"/>
  <c r="BF112" i="83"/>
  <c r="BL112" i="83"/>
  <c r="BM112" i="83"/>
  <c r="BN112" i="83"/>
  <c r="BO112" i="83"/>
  <c r="BP112" i="83"/>
  <c r="BQ112" i="83"/>
  <c r="BW112" i="83"/>
  <c r="BX112" i="83"/>
  <c r="BY112" i="83"/>
  <c r="BZ112" i="83"/>
  <c r="CA112" i="83"/>
  <c r="CB112" i="83"/>
  <c r="AP114" i="83"/>
  <c r="AQ114" i="83"/>
  <c r="AR114" i="83"/>
  <c r="AS114" i="83"/>
  <c r="AV114" i="83" s="1"/>
  <c r="AT114" i="83"/>
  <c r="AU114" i="83"/>
  <c r="BA114" i="83"/>
  <c r="BB114" i="83"/>
  <c r="BC114" i="83"/>
  <c r="BD114" i="83"/>
  <c r="BE114" i="83"/>
  <c r="BF114" i="83"/>
  <c r="BL114" i="83"/>
  <c r="BM114" i="83"/>
  <c r="BR114" i="83" s="1"/>
  <c r="BN114" i="83"/>
  <c r="BO114" i="83"/>
  <c r="BP114" i="83"/>
  <c r="BQ114" i="83"/>
  <c r="BW114" i="83"/>
  <c r="BX114" i="83"/>
  <c r="BY114" i="83"/>
  <c r="BZ114" i="83"/>
  <c r="CA114" i="83"/>
  <c r="CB114" i="83"/>
  <c r="AP116" i="83"/>
  <c r="AQ116" i="83"/>
  <c r="AR116" i="83"/>
  <c r="AS116" i="83"/>
  <c r="AT116" i="83"/>
  <c r="AU116" i="83"/>
  <c r="BA116" i="83"/>
  <c r="BB116" i="83"/>
  <c r="BC116" i="83"/>
  <c r="BD116" i="83"/>
  <c r="BE116" i="83"/>
  <c r="BF116" i="83"/>
  <c r="BL116" i="83"/>
  <c r="BM116" i="83"/>
  <c r="BN116" i="83"/>
  <c r="BO116" i="83"/>
  <c r="BP116" i="83"/>
  <c r="BQ116" i="83"/>
  <c r="BW116" i="83"/>
  <c r="BX116" i="83"/>
  <c r="BY116" i="83"/>
  <c r="BZ116" i="83"/>
  <c r="CA116" i="83"/>
  <c r="CB116" i="83"/>
  <c r="AP118" i="83"/>
  <c r="AQ118" i="83"/>
  <c r="AR118" i="83"/>
  <c r="AS118" i="83"/>
  <c r="AT118" i="83"/>
  <c r="AU118" i="83"/>
  <c r="BA118" i="83"/>
  <c r="BB118" i="83"/>
  <c r="BC118" i="83"/>
  <c r="BD118" i="83"/>
  <c r="BE118" i="83"/>
  <c r="BF118" i="83"/>
  <c r="BL118" i="83"/>
  <c r="BM118" i="83"/>
  <c r="BN118" i="83"/>
  <c r="BO118" i="83"/>
  <c r="BR118" i="83" s="1"/>
  <c r="BP118" i="83"/>
  <c r="BQ118" i="83"/>
  <c r="BW118" i="83"/>
  <c r="BX118" i="83"/>
  <c r="BY118" i="83"/>
  <c r="BZ118" i="83"/>
  <c r="CA118" i="83"/>
  <c r="CB118" i="83"/>
  <c r="AP120" i="83"/>
  <c r="AQ120" i="83"/>
  <c r="AR120" i="83"/>
  <c r="AS120" i="83"/>
  <c r="AT120" i="83"/>
  <c r="AU120" i="83"/>
  <c r="BA120" i="83"/>
  <c r="BB120" i="83"/>
  <c r="BC120" i="83"/>
  <c r="BD120" i="83"/>
  <c r="BE120" i="83"/>
  <c r="BF120" i="83"/>
  <c r="BL120" i="83"/>
  <c r="BM120" i="83"/>
  <c r="BN120" i="83"/>
  <c r="BO120" i="83"/>
  <c r="BR120" i="83" s="1"/>
  <c r="BP120" i="83"/>
  <c r="BQ120" i="83"/>
  <c r="BW120" i="83"/>
  <c r="BX120" i="83"/>
  <c r="BY120" i="83"/>
  <c r="BZ120" i="83"/>
  <c r="CA120" i="83"/>
  <c r="CB120" i="83"/>
  <c r="AP122" i="83"/>
  <c r="AQ122" i="83"/>
  <c r="AR122" i="83"/>
  <c r="AS122" i="83"/>
  <c r="AT122" i="83"/>
  <c r="AU122" i="83"/>
  <c r="BA122" i="83"/>
  <c r="BB122" i="83"/>
  <c r="BC122" i="83"/>
  <c r="BD122" i="83"/>
  <c r="BE122" i="83"/>
  <c r="BF122" i="83"/>
  <c r="BL122" i="83"/>
  <c r="BM122" i="83"/>
  <c r="BN122" i="83"/>
  <c r="BO122" i="83"/>
  <c r="BP122" i="83"/>
  <c r="BQ122" i="83"/>
  <c r="BW122" i="83"/>
  <c r="BX122" i="83"/>
  <c r="BY122" i="83"/>
  <c r="BZ122" i="83"/>
  <c r="CA122" i="83"/>
  <c r="CB122" i="83"/>
  <c r="AP124" i="83"/>
  <c r="AQ124" i="83"/>
  <c r="AR124" i="83"/>
  <c r="AS124" i="83"/>
  <c r="AV124" i="83" s="1"/>
  <c r="AT124" i="83"/>
  <c r="AU124" i="83"/>
  <c r="BA124" i="83"/>
  <c r="BB124" i="83"/>
  <c r="BC124" i="83"/>
  <c r="BD124" i="83"/>
  <c r="BE124" i="83"/>
  <c r="BF124" i="83"/>
  <c r="BL124" i="83"/>
  <c r="BM124" i="83"/>
  <c r="BN124" i="83"/>
  <c r="BO124" i="83"/>
  <c r="BR124" i="83" s="1"/>
  <c r="BP124" i="83"/>
  <c r="BQ124" i="83"/>
  <c r="BW124" i="83"/>
  <c r="BX124" i="83"/>
  <c r="BY124" i="83"/>
  <c r="BZ124" i="83"/>
  <c r="CA124" i="83"/>
  <c r="CB124" i="83"/>
  <c r="AP126" i="83"/>
  <c r="AQ126" i="83"/>
  <c r="AR126" i="83"/>
  <c r="AS126" i="83"/>
  <c r="AT126" i="83"/>
  <c r="AU126" i="83"/>
  <c r="BA126" i="83"/>
  <c r="BB126" i="83"/>
  <c r="BC126" i="83"/>
  <c r="BD126" i="83"/>
  <c r="BE126" i="83"/>
  <c r="BF126" i="83"/>
  <c r="BL126" i="83"/>
  <c r="BM126" i="83"/>
  <c r="BN126" i="83"/>
  <c r="BO126" i="83"/>
  <c r="BP126" i="83"/>
  <c r="BQ126" i="83"/>
  <c r="BW126" i="83"/>
  <c r="BX126" i="83"/>
  <c r="BY126" i="83"/>
  <c r="BZ126" i="83"/>
  <c r="CA126" i="83"/>
  <c r="CB126" i="83"/>
  <c r="AP128" i="83"/>
  <c r="AQ128" i="83"/>
  <c r="AR128" i="83"/>
  <c r="AS128" i="83"/>
  <c r="AT128" i="83"/>
  <c r="AU128" i="83"/>
  <c r="BA128" i="83"/>
  <c r="BB128" i="83"/>
  <c r="BC128" i="83"/>
  <c r="BD128" i="83"/>
  <c r="BE128" i="83"/>
  <c r="BF128" i="83"/>
  <c r="BL128" i="83"/>
  <c r="BM128" i="83"/>
  <c r="BN128" i="83"/>
  <c r="BO128" i="83"/>
  <c r="BR128" i="83" s="1"/>
  <c r="BP128" i="83"/>
  <c r="BQ128" i="83"/>
  <c r="BW128" i="83"/>
  <c r="BX128" i="83"/>
  <c r="BY128" i="83"/>
  <c r="BZ128" i="83"/>
  <c r="CA128" i="83"/>
  <c r="CB128" i="83"/>
  <c r="AP130" i="83"/>
  <c r="AQ130" i="83"/>
  <c r="AR130" i="83"/>
  <c r="AS130" i="83"/>
  <c r="AT130" i="83"/>
  <c r="AU130" i="83"/>
  <c r="BA130" i="83"/>
  <c r="BB130" i="83"/>
  <c r="BC130" i="83"/>
  <c r="BD130" i="83"/>
  <c r="BE130" i="83"/>
  <c r="BF130" i="83"/>
  <c r="BL130" i="83"/>
  <c r="BM130" i="83"/>
  <c r="BN130" i="83"/>
  <c r="BO130" i="83"/>
  <c r="BP130" i="83"/>
  <c r="BQ130" i="83"/>
  <c r="BW130" i="83"/>
  <c r="BX130" i="83"/>
  <c r="BY130" i="83"/>
  <c r="BZ130" i="83"/>
  <c r="CA130" i="83"/>
  <c r="CB130" i="83"/>
  <c r="AP132" i="83"/>
  <c r="AQ132" i="83"/>
  <c r="AR132" i="83"/>
  <c r="AS132" i="83"/>
  <c r="AT132" i="83"/>
  <c r="AU132" i="83"/>
  <c r="BA132" i="83"/>
  <c r="BB132" i="83"/>
  <c r="BC132" i="83"/>
  <c r="BD132" i="83"/>
  <c r="BE132" i="83"/>
  <c r="BF132" i="83"/>
  <c r="BL132" i="83"/>
  <c r="BM132" i="83"/>
  <c r="BN132" i="83"/>
  <c r="BO132" i="83"/>
  <c r="BR132" i="83" s="1"/>
  <c r="BP132" i="83"/>
  <c r="BQ132" i="83"/>
  <c r="BW132" i="83"/>
  <c r="BX132" i="83"/>
  <c r="BY132" i="83"/>
  <c r="BZ132" i="83"/>
  <c r="CA132" i="83"/>
  <c r="CB132" i="83"/>
  <c r="AP134" i="83"/>
  <c r="AQ134" i="83"/>
  <c r="AR134" i="83"/>
  <c r="AS134" i="83"/>
  <c r="AT134" i="83"/>
  <c r="AU134" i="83"/>
  <c r="BA134" i="83"/>
  <c r="BB134" i="83"/>
  <c r="BC134" i="83"/>
  <c r="BD134" i="83"/>
  <c r="BE134" i="83"/>
  <c r="BF134" i="83"/>
  <c r="BL134" i="83"/>
  <c r="BM134" i="83"/>
  <c r="BN134" i="83"/>
  <c r="BO134" i="83"/>
  <c r="BP134" i="83"/>
  <c r="BQ134" i="83"/>
  <c r="BW134" i="83"/>
  <c r="BX134" i="83"/>
  <c r="BY134" i="83"/>
  <c r="BZ134" i="83"/>
  <c r="CA134" i="83"/>
  <c r="CB134" i="83"/>
  <c r="AP136" i="83"/>
  <c r="AQ136" i="83"/>
  <c r="AR136" i="83"/>
  <c r="AS136" i="83"/>
  <c r="AT136" i="83"/>
  <c r="AU136" i="83"/>
  <c r="BA136" i="83"/>
  <c r="BB136" i="83"/>
  <c r="BC136" i="83"/>
  <c r="BD136" i="83"/>
  <c r="BE136" i="83"/>
  <c r="BF136" i="83"/>
  <c r="BL136" i="83"/>
  <c r="BM136" i="83"/>
  <c r="BN136" i="83"/>
  <c r="BO136" i="83"/>
  <c r="BP136" i="83"/>
  <c r="BQ136" i="83"/>
  <c r="BW136" i="83"/>
  <c r="BX136" i="83"/>
  <c r="BY136" i="83"/>
  <c r="BZ136" i="83"/>
  <c r="CA136" i="83"/>
  <c r="CB136" i="83"/>
  <c r="AP138" i="83"/>
  <c r="AQ138" i="83"/>
  <c r="AR138" i="83"/>
  <c r="AS138" i="83"/>
  <c r="AT138" i="83"/>
  <c r="AU138" i="83"/>
  <c r="AV138" i="83" s="1"/>
  <c r="BA138" i="83"/>
  <c r="BB138" i="83"/>
  <c r="BC138" i="83"/>
  <c r="BD138" i="83"/>
  <c r="BE138" i="83"/>
  <c r="BF138" i="83"/>
  <c r="BL138" i="83"/>
  <c r="BM138" i="83"/>
  <c r="BN138" i="83"/>
  <c r="BO138" i="83"/>
  <c r="BP138" i="83"/>
  <c r="BQ138" i="83"/>
  <c r="BW138" i="83"/>
  <c r="BX138" i="83"/>
  <c r="BY138" i="83"/>
  <c r="BZ138" i="83"/>
  <c r="CA138" i="83"/>
  <c r="CB138" i="83"/>
  <c r="AP140" i="83"/>
  <c r="AQ140" i="83"/>
  <c r="AR140" i="83"/>
  <c r="AS140" i="83"/>
  <c r="AT140" i="83"/>
  <c r="AU140" i="83"/>
  <c r="BA140" i="83"/>
  <c r="BB140" i="83"/>
  <c r="BC140" i="83"/>
  <c r="BD140" i="83"/>
  <c r="BE140" i="83"/>
  <c r="BF140" i="83"/>
  <c r="BL140" i="83"/>
  <c r="BM140" i="83"/>
  <c r="BN140" i="83"/>
  <c r="BO140" i="83"/>
  <c r="BP140" i="83"/>
  <c r="BQ140" i="83"/>
  <c r="BW140" i="83"/>
  <c r="BX140" i="83"/>
  <c r="BY140" i="83"/>
  <c r="BZ140" i="83"/>
  <c r="CA140" i="83"/>
  <c r="CB140" i="83"/>
  <c r="AP142" i="83"/>
  <c r="AQ142" i="83"/>
  <c r="AR142" i="83"/>
  <c r="AS142" i="83"/>
  <c r="AT142" i="83"/>
  <c r="AU142" i="83"/>
  <c r="AV142" i="83" s="1"/>
  <c r="BA142" i="83"/>
  <c r="BB142" i="83"/>
  <c r="BC142" i="83"/>
  <c r="BD142" i="83"/>
  <c r="BE142" i="83"/>
  <c r="BF142" i="83"/>
  <c r="BL142" i="83"/>
  <c r="BM142" i="83"/>
  <c r="BN142" i="83"/>
  <c r="BO142" i="83"/>
  <c r="BP142" i="83"/>
  <c r="BQ142" i="83"/>
  <c r="BW142" i="83"/>
  <c r="BX142" i="83"/>
  <c r="BY142" i="83"/>
  <c r="BZ142" i="83"/>
  <c r="CA142" i="83"/>
  <c r="CB142" i="83"/>
  <c r="AP144" i="83"/>
  <c r="AQ144" i="83"/>
  <c r="AR144" i="83"/>
  <c r="AS144" i="83"/>
  <c r="AT144" i="83"/>
  <c r="AU144" i="83"/>
  <c r="BA144" i="83"/>
  <c r="BB144" i="83"/>
  <c r="BC144" i="83"/>
  <c r="BD144" i="83"/>
  <c r="BE144" i="83"/>
  <c r="BF144" i="83"/>
  <c r="BL144" i="83"/>
  <c r="BM144" i="83"/>
  <c r="BN144" i="83"/>
  <c r="BO144" i="83"/>
  <c r="BP144" i="83"/>
  <c r="BQ144" i="83"/>
  <c r="BW144" i="83"/>
  <c r="BX144" i="83"/>
  <c r="BY144" i="83"/>
  <c r="BZ144" i="83"/>
  <c r="CA144" i="83"/>
  <c r="CB144" i="83"/>
  <c r="AP146" i="83"/>
  <c r="AQ146" i="83"/>
  <c r="AR146" i="83"/>
  <c r="AS146" i="83"/>
  <c r="AT146" i="83"/>
  <c r="AU146" i="83"/>
  <c r="AV146" i="83" s="1"/>
  <c r="BA146" i="83"/>
  <c r="BB146" i="83"/>
  <c r="BC146" i="83"/>
  <c r="BD146" i="83"/>
  <c r="BE146" i="83"/>
  <c r="BF146" i="83"/>
  <c r="BL146" i="83"/>
  <c r="BM146" i="83"/>
  <c r="BN146" i="83"/>
  <c r="BO146" i="83"/>
  <c r="BP146" i="83"/>
  <c r="BQ146" i="83"/>
  <c r="BW146" i="83"/>
  <c r="BX146" i="83"/>
  <c r="BY146" i="83"/>
  <c r="BZ146" i="83"/>
  <c r="CA146" i="83"/>
  <c r="CB146" i="83"/>
  <c r="AP148" i="83"/>
  <c r="AQ148" i="83"/>
  <c r="AR148" i="83"/>
  <c r="AS148" i="83"/>
  <c r="AT148" i="83"/>
  <c r="AU148" i="83"/>
  <c r="BA148" i="83"/>
  <c r="BB148" i="83"/>
  <c r="BC148" i="83"/>
  <c r="BD148" i="83"/>
  <c r="BE148" i="83"/>
  <c r="BF148" i="83"/>
  <c r="BL148" i="83"/>
  <c r="BM148" i="83"/>
  <c r="BN148" i="83"/>
  <c r="BO148" i="83"/>
  <c r="BP148" i="83"/>
  <c r="BQ148" i="83"/>
  <c r="BR148" i="83"/>
  <c r="BW148" i="83"/>
  <c r="BX148" i="83"/>
  <c r="BY148" i="83"/>
  <c r="BZ148" i="83"/>
  <c r="CA148" i="83"/>
  <c r="CB148" i="83"/>
  <c r="AP150" i="83"/>
  <c r="AQ150" i="83"/>
  <c r="AR150" i="83"/>
  <c r="AS150" i="83"/>
  <c r="AT150" i="83"/>
  <c r="AU150" i="83"/>
  <c r="BA150" i="83"/>
  <c r="BB150" i="83"/>
  <c r="BC150" i="83"/>
  <c r="BD150" i="83"/>
  <c r="BE150" i="83"/>
  <c r="BF150" i="83"/>
  <c r="BL150" i="83"/>
  <c r="BM150" i="83"/>
  <c r="BN150" i="83"/>
  <c r="BO150" i="83"/>
  <c r="BP150" i="83"/>
  <c r="BQ150" i="83"/>
  <c r="BW150" i="83"/>
  <c r="BX150" i="83"/>
  <c r="BY150" i="83"/>
  <c r="BZ150" i="83"/>
  <c r="CA150" i="83"/>
  <c r="CB150" i="83"/>
  <c r="AP152" i="83"/>
  <c r="AQ152" i="83"/>
  <c r="AR152" i="83"/>
  <c r="AS152" i="83"/>
  <c r="AT152" i="83"/>
  <c r="AU152" i="83"/>
  <c r="BA152" i="83"/>
  <c r="BB152" i="83"/>
  <c r="BC152" i="83"/>
  <c r="BD152" i="83"/>
  <c r="BE152" i="83"/>
  <c r="BF152" i="83"/>
  <c r="BL152" i="83"/>
  <c r="BM152" i="83"/>
  <c r="BN152" i="83"/>
  <c r="BO152" i="83"/>
  <c r="BP152" i="83"/>
  <c r="BQ152" i="83"/>
  <c r="BW152" i="83"/>
  <c r="BX152" i="83"/>
  <c r="BY152" i="83"/>
  <c r="BZ152" i="83"/>
  <c r="CA152" i="83"/>
  <c r="CB152" i="83"/>
  <c r="AP154" i="83"/>
  <c r="AQ154" i="83"/>
  <c r="AR154" i="83"/>
  <c r="AS154" i="83"/>
  <c r="AT154" i="83"/>
  <c r="AU154" i="83"/>
  <c r="AV154" i="83" s="1"/>
  <c r="BA154" i="83"/>
  <c r="BB154" i="83"/>
  <c r="BC154" i="83"/>
  <c r="BD154" i="83"/>
  <c r="BE154" i="83"/>
  <c r="BF154" i="83"/>
  <c r="BL154" i="83"/>
  <c r="BM154" i="83"/>
  <c r="BN154" i="83"/>
  <c r="BO154" i="83"/>
  <c r="BP154" i="83"/>
  <c r="BQ154" i="83"/>
  <c r="BW154" i="83"/>
  <c r="BX154" i="83"/>
  <c r="BY154" i="83"/>
  <c r="BZ154" i="83"/>
  <c r="CA154" i="83"/>
  <c r="CB154" i="83"/>
  <c r="AP156" i="83"/>
  <c r="AQ156" i="83"/>
  <c r="AR156" i="83"/>
  <c r="AS156" i="83"/>
  <c r="AT156" i="83"/>
  <c r="AU156" i="83"/>
  <c r="BA156" i="83"/>
  <c r="BB156" i="83"/>
  <c r="BC156" i="83"/>
  <c r="BD156" i="83"/>
  <c r="BE156" i="83"/>
  <c r="BF156" i="83"/>
  <c r="BL156" i="83"/>
  <c r="BM156" i="83"/>
  <c r="BN156" i="83"/>
  <c r="BO156" i="83"/>
  <c r="BP156" i="83"/>
  <c r="BQ156" i="83"/>
  <c r="BW156" i="83"/>
  <c r="BX156" i="83"/>
  <c r="BY156" i="83"/>
  <c r="BZ156" i="83"/>
  <c r="CA156" i="83"/>
  <c r="CB156" i="83"/>
  <c r="AP158" i="83"/>
  <c r="AQ158" i="83"/>
  <c r="AR158" i="83"/>
  <c r="AS158" i="83"/>
  <c r="AT158" i="83"/>
  <c r="AU158" i="83"/>
  <c r="BA158" i="83"/>
  <c r="BB158" i="83"/>
  <c r="BC158" i="83"/>
  <c r="BD158" i="83"/>
  <c r="BG158" i="83" s="1"/>
  <c r="BE158" i="83"/>
  <c r="BF158" i="83"/>
  <c r="BL158" i="83"/>
  <c r="BM158" i="83"/>
  <c r="BN158" i="83"/>
  <c r="BO158" i="83"/>
  <c r="BP158" i="83"/>
  <c r="BQ158" i="83"/>
  <c r="BW158" i="83"/>
  <c r="BX158" i="83"/>
  <c r="BY158" i="83"/>
  <c r="BZ158" i="83"/>
  <c r="CA158" i="83"/>
  <c r="CB158" i="83"/>
  <c r="AP160" i="83"/>
  <c r="AQ160" i="83"/>
  <c r="AR160" i="83"/>
  <c r="AS160" i="83"/>
  <c r="AT160" i="83"/>
  <c r="AU160" i="83"/>
  <c r="BA160" i="83"/>
  <c r="BB160" i="83"/>
  <c r="BC160" i="83"/>
  <c r="BD160" i="83"/>
  <c r="BE160" i="83"/>
  <c r="BF160" i="83"/>
  <c r="BL160" i="83"/>
  <c r="BM160" i="83"/>
  <c r="BN160" i="83"/>
  <c r="BO160" i="83"/>
  <c r="BP160" i="83"/>
  <c r="BQ160" i="83"/>
  <c r="BW160" i="83"/>
  <c r="BX160" i="83"/>
  <c r="BY160" i="83"/>
  <c r="BZ160" i="83"/>
  <c r="CA160" i="83"/>
  <c r="CB160" i="83"/>
  <c r="AP162" i="83"/>
  <c r="AQ162" i="83"/>
  <c r="AR162" i="83"/>
  <c r="AS162" i="83"/>
  <c r="AT162" i="83"/>
  <c r="AU162" i="83"/>
  <c r="AV162" i="83" s="1"/>
  <c r="BA162" i="83"/>
  <c r="BB162" i="83"/>
  <c r="BC162" i="83"/>
  <c r="BD162" i="83"/>
  <c r="BE162" i="83"/>
  <c r="BF162" i="83"/>
  <c r="BL162" i="83"/>
  <c r="BM162" i="83"/>
  <c r="BN162" i="83"/>
  <c r="BO162" i="83"/>
  <c r="BP162" i="83"/>
  <c r="BQ162" i="83"/>
  <c r="BW162" i="83"/>
  <c r="BX162" i="83"/>
  <c r="BY162" i="83"/>
  <c r="BZ162" i="83"/>
  <c r="CA162" i="83"/>
  <c r="CB162" i="83"/>
  <c r="AP164" i="83"/>
  <c r="AQ164" i="83"/>
  <c r="AR164" i="83"/>
  <c r="AS164" i="83"/>
  <c r="AT164" i="83"/>
  <c r="AU164" i="83"/>
  <c r="BA164" i="83"/>
  <c r="BB164" i="83"/>
  <c r="BC164" i="83"/>
  <c r="BD164" i="83"/>
  <c r="BE164" i="83"/>
  <c r="BF164" i="83"/>
  <c r="BL164" i="83"/>
  <c r="BM164" i="83"/>
  <c r="BN164" i="83"/>
  <c r="BO164" i="83"/>
  <c r="BP164" i="83"/>
  <c r="BQ164" i="83"/>
  <c r="BW164" i="83"/>
  <c r="BX164" i="83"/>
  <c r="BY164" i="83"/>
  <c r="BZ164" i="83"/>
  <c r="CA164" i="83"/>
  <c r="CB164" i="83"/>
  <c r="AP166" i="83"/>
  <c r="AQ166" i="83"/>
  <c r="AR166" i="83"/>
  <c r="AS166" i="83"/>
  <c r="AT166" i="83"/>
  <c r="AU166" i="83"/>
  <c r="BA166" i="83"/>
  <c r="BB166" i="83"/>
  <c r="BC166" i="83"/>
  <c r="BD166" i="83"/>
  <c r="BE166" i="83"/>
  <c r="BF166" i="83"/>
  <c r="BL166" i="83"/>
  <c r="BM166" i="83"/>
  <c r="BN166" i="83"/>
  <c r="BO166" i="83"/>
  <c r="BP166" i="83"/>
  <c r="BQ166" i="83"/>
  <c r="BW166" i="83"/>
  <c r="BX166" i="83"/>
  <c r="BY166" i="83"/>
  <c r="BZ166" i="83"/>
  <c r="CA166" i="83"/>
  <c r="CB166" i="83"/>
  <c r="AP168" i="83"/>
  <c r="AQ168" i="83"/>
  <c r="AR168" i="83"/>
  <c r="AS168" i="83"/>
  <c r="AV168" i="83" s="1"/>
  <c r="AT168" i="83"/>
  <c r="AU168" i="83"/>
  <c r="BA168" i="83"/>
  <c r="BB168" i="83"/>
  <c r="BC168" i="83"/>
  <c r="BD168" i="83"/>
  <c r="BE168" i="83"/>
  <c r="BF168" i="83"/>
  <c r="BL168" i="83"/>
  <c r="BM168" i="83"/>
  <c r="BN168" i="83"/>
  <c r="BO168" i="83"/>
  <c r="BR168" i="83" s="1"/>
  <c r="BP168" i="83"/>
  <c r="BQ168" i="83"/>
  <c r="BW168" i="83"/>
  <c r="BX168" i="83"/>
  <c r="BY168" i="83"/>
  <c r="BZ168" i="83"/>
  <c r="CA168" i="83"/>
  <c r="CB168" i="83"/>
  <c r="AP170" i="83"/>
  <c r="AQ170" i="83"/>
  <c r="AR170" i="83"/>
  <c r="AS170" i="83"/>
  <c r="AT170" i="83"/>
  <c r="AU170" i="83"/>
  <c r="BA170" i="83"/>
  <c r="BB170" i="83"/>
  <c r="BC170" i="83"/>
  <c r="BD170" i="83"/>
  <c r="BE170" i="83"/>
  <c r="BF170" i="83"/>
  <c r="BL170" i="83"/>
  <c r="BM170" i="83"/>
  <c r="BN170" i="83"/>
  <c r="BO170" i="83"/>
  <c r="BP170" i="83"/>
  <c r="BQ170" i="83"/>
  <c r="BW170" i="83"/>
  <c r="BX170" i="83"/>
  <c r="BY170" i="83"/>
  <c r="BZ170" i="83"/>
  <c r="CA170" i="83"/>
  <c r="CB170" i="83"/>
  <c r="AP172" i="83"/>
  <c r="AQ172" i="83"/>
  <c r="AR172" i="83"/>
  <c r="AS172" i="83"/>
  <c r="AT172" i="83"/>
  <c r="AU172" i="83"/>
  <c r="BA172" i="83"/>
  <c r="BB172" i="83"/>
  <c r="BC172" i="83"/>
  <c r="BD172" i="83"/>
  <c r="BE172" i="83"/>
  <c r="BF172" i="83"/>
  <c r="BL172" i="83"/>
  <c r="BM172" i="83"/>
  <c r="BN172" i="83"/>
  <c r="BO172" i="83"/>
  <c r="BR172" i="83" s="1"/>
  <c r="BP172" i="83"/>
  <c r="BQ172" i="83"/>
  <c r="BW172" i="83"/>
  <c r="BX172" i="83"/>
  <c r="BY172" i="83"/>
  <c r="BZ172" i="83"/>
  <c r="CA172" i="83"/>
  <c r="CB172" i="83"/>
  <c r="AP174" i="83"/>
  <c r="AQ174" i="83"/>
  <c r="AR174" i="83"/>
  <c r="AS174" i="83"/>
  <c r="AV174" i="83" s="1"/>
  <c r="AT174" i="83"/>
  <c r="AU174" i="83"/>
  <c r="BA174" i="83"/>
  <c r="BB174" i="83"/>
  <c r="BC174" i="83"/>
  <c r="BD174" i="83"/>
  <c r="BE174" i="83"/>
  <c r="BF174" i="83"/>
  <c r="BL174" i="83"/>
  <c r="BM174" i="83"/>
  <c r="BN174" i="83"/>
  <c r="BO174" i="83"/>
  <c r="BP174" i="83"/>
  <c r="BQ174" i="83"/>
  <c r="BW174" i="83"/>
  <c r="BX174" i="83"/>
  <c r="BY174" i="83"/>
  <c r="BZ174" i="83"/>
  <c r="CA174" i="83"/>
  <c r="CB174" i="83"/>
  <c r="AP176" i="83"/>
  <c r="AQ176" i="83"/>
  <c r="AR176" i="83"/>
  <c r="AS176" i="83"/>
  <c r="AT176" i="83"/>
  <c r="AU176" i="83"/>
  <c r="BA176" i="83"/>
  <c r="BB176" i="83"/>
  <c r="BC176" i="83"/>
  <c r="BD176" i="83"/>
  <c r="BE176" i="83"/>
  <c r="BF176" i="83"/>
  <c r="BL176" i="83"/>
  <c r="BM176" i="83"/>
  <c r="BN176" i="83"/>
  <c r="BO176" i="83"/>
  <c r="BP176" i="83"/>
  <c r="BQ176" i="83"/>
  <c r="BW176" i="83"/>
  <c r="BX176" i="83"/>
  <c r="BY176" i="83"/>
  <c r="BZ176" i="83"/>
  <c r="CA176" i="83"/>
  <c r="CB176" i="83"/>
  <c r="AP178" i="83"/>
  <c r="AQ178" i="83"/>
  <c r="AR178" i="83"/>
  <c r="AS178" i="83"/>
  <c r="AT178" i="83"/>
  <c r="AU178" i="83"/>
  <c r="BA178" i="83"/>
  <c r="BB178" i="83"/>
  <c r="BC178" i="83"/>
  <c r="BD178" i="83"/>
  <c r="BE178" i="83"/>
  <c r="BF178" i="83"/>
  <c r="BL178" i="83"/>
  <c r="BM178" i="83"/>
  <c r="BN178" i="83"/>
  <c r="BO178" i="83"/>
  <c r="BR178" i="83" s="1"/>
  <c r="BP178" i="83"/>
  <c r="BQ178" i="83"/>
  <c r="BW178" i="83"/>
  <c r="BX178" i="83"/>
  <c r="BY178" i="83"/>
  <c r="BZ178" i="83"/>
  <c r="CA178" i="83"/>
  <c r="CB178" i="83"/>
  <c r="AP180" i="83"/>
  <c r="AQ180" i="83"/>
  <c r="AR180" i="83"/>
  <c r="AS180" i="83"/>
  <c r="AT180" i="83"/>
  <c r="AU180" i="83"/>
  <c r="BA180" i="83"/>
  <c r="BB180" i="83"/>
  <c r="BC180" i="83"/>
  <c r="BD180" i="83"/>
  <c r="BE180" i="83"/>
  <c r="BF180" i="83"/>
  <c r="BL180" i="83"/>
  <c r="BM180" i="83"/>
  <c r="BN180" i="83"/>
  <c r="BO180" i="83"/>
  <c r="BP180" i="83"/>
  <c r="BQ180" i="83"/>
  <c r="BW180" i="83"/>
  <c r="BX180" i="83"/>
  <c r="BY180" i="83"/>
  <c r="BZ180" i="83"/>
  <c r="CA180" i="83"/>
  <c r="CB180" i="83"/>
  <c r="AP182" i="83"/>
  <c r="AQ182" i="83"/>
  <c r="AR182" i="83"/>
  <c r="AS182" i="83"/>
  <c r="AV182" i="83" s="1"/>
  <c r="AT182" i="83"/>
  <c r="AU182" i="83"/>
  <c r="BA182" i="83"/>
  <c r="BB182" i="83"/>
  <c r="BC182" i="83"/>
  <c r="BD182" i="83"/>
  <c r="BE182" i="83"/>
  <c r="BF182" i="83"/>
  <c r="BL182" i="83"/>
  <c r="BM182" i="83"/>
  <c r="BR182" i="83" s="1"/>
  <c r="BN182" i="83"/>
  <c r="BO182" i="83"/>
  <c r="BP182" i="83"/>
  <c r="BQ182" i="83"/>
  <c r="BW182" i="83"/>
  <c r="BX182" i="83"/>
  <c r="BY182" i="83"/>
  <c r="BZ182" i="83"/>
  <c r="CA182" i="83"/>
  <c r="CB182" i="83"/>
  <c r="AP184" i="83"/>
  <c r="AQ184" i="83"/>
  <c r="AR184" i="83"/>
  <c r="AS184" i="83"/>
  <c r="AT184" i="83"/>
  <c r="AU184" i="83"/>
  <c r="BA184" i="83"/>
  <c r="BB184" i="83"/>
  <c r="BC184" i="83"/>
  <c r="BD184" i="83"/>
  <c r="BE184" i="83"/>
  <c r="BF184" i="83"/>
  <c r="BL184" i="83"/>
  <c r="BM184" i="83"/>
  <c r="BN184" i="83"/>
  <c r="BO184" i="83"/>
  <c r="BP184" i="83"/>
  <c r="BQ184" i="83"/>
  <c r="BW184" i="83"/>
  <c r="BX184" i="83"/>
  <c r="BY184" i="83"/>
  <c r="BZ184" i="83"/>
  <c r="CA184" i="83"/>
  <c r="CB184" i="83"/>
  <c r="AP186" i="83"/>
  <c r="AQ186" i="83"/>
  <c r="AR186" i="83"/>
  <c r="AS186" i="83"/>
  <c r="AT186" i="83"/>
  <c r="AU186" i="83"/>
  <c r="BA186" i="83"/>
  <c r="BB186" i="83"/>
  <c r="BC186" i="83"/>
  <c r="BD186" i="83"/>
  <c r="BE186" i="83"/>
  <c r="BF186" i="83"/>
  <c r="BL186" i="83"/>
  <c r="BM186" i="83"/>
  <c r="BN186" i="83"/>
  <c r="BO186" i="83"/>
  <c r="BR186" i="83" s="1"/>
  <c r="BP186" i="83"/>
  <c r="BQ186" i="83"/>
  <c r="BW186" i="83"/>
  <c r="BX186" i="83"/>
  <c r="BY186" i="83"/>
  <c r="BZ186" i="83"/>
  <c r="CA186" i="83"/>
  <c r="CB186" i="83"/>
  <c r="AP188" i="83"/>
  <c r="AQ188" i="83"/>
  <c r="AR188" i="83"/>
  <c r="AS188" i="83"/>
  <c r="AT188" i="83"/>
  <c r="AU188" i="83"/>
  <c r="BA188" i="83"/>
  <c r="BB188" i="83"/>
  <c r="BC188" i="83"/>
  <c r="BD188" i="83"/>
  <c r="BE188" i="83"/>
  <c r="BF188" i="83"/>
  <c r="BL188" i="83"/>
  <c r="BM188" i="83"/>
  <c r="BN188" i="83"/>
  <c r="BO188" i="83"/>
  <c r="BP188" i="83"/>
  <c r="BQ188" i="83"/>
  <c r="BW188" i="83"/>
  <c r="BX188" i="83"/>
  <c r="BY188" i="83"/>
  <c r="BZ188" i="83"/>
  <c r="CA188" i="83"/>
  <c r="CB188" i="83"/>
  <c r="AP190" i="83"/>
  <c r="AQ190" i="83"/>
  <c r="AR190" i="83"/>
  <c r="AS190" i="83"/>
  <c r="AV190" i="83" s="1"/>
  <c r="AT190" i="83"/>
  <c r="AU190" i="83"/>
  <c r="BA190" i="83"/>
  <c r="BB190" i="83"/>
  <c r="BC190" i="83"/>
  <c r="BD190" i="83"/>
  <c r="BE190" i="83"/>
  <c r="BF190" i="83"/>
  <c r="BL190" i="83"/>
  <c r="BM190" i="83"/>
  <c r="BN190" i="83"/>
  <c r="BO190" i="83"/>
  <c r="BR190" i="83" s="1"/>
  <c r="BP190" i="83"/>
  <c r="BQ190" i="83"/>
  <c r="BW190" i="83"/>
  <c r="BX190" i="83"/>
  <c r="BY190" i="83"/>
  <c r="BZ190" i="83"/>
  <c r="CA190" i="83"/>
  <c r="CB190" i="83"/>
  <c r="AP192" i="83"/>
  <c r="AQ192" i="83"/>
  <c r="AR192" i="83"/>
  <c r="AS192" i="83"/>
  <c r="AT192" i="83"/>
  <c r="AU192" i="83"/>
  <c r="BA192" i="83"/>
  <c r="BB192" i="83"/>
  <c r="BC192" i="83"/>
  <c r="BD192" i="83"/>
  <c r="BE192" i="83"/>
  <c r="BF192" i="83"/>
  <c r="BL192" i="83"/>
  <c r="BM192" i="83"/>
  <c r="BN192" i="83"/>
  <c r="BO192" i="83"/>
  <c r="BP192" i="83"/>
  <c r="BQ192" i="83"/>
  <c r="BW192" i="83"/>
  <c r="BX192" i="83"/>
  <c r="BY192" i="83"/>
  <c r="BZ192" i="83"/>
  <c r="CA192" i="83"/>
  <c r="CB192" i="83"/>
  <c r="AP194" i="83"/>
  <c r="AQ194" i="83"/>
  <c r="AR194" i="83"/>
  <c r="AS194" i="83"/>
  <c r="AT194" i="83"/>
  <c r="AU194" i="83"/>
  <c r="BA194" i="83"/>
  <c r="BB194" i="83"/>
  <c r="BC194" i="83"/>
  <c r="BD194" i="83"/>
  <c r="BE194" i="83"/>
  <c r="BF194" i="83"/>
  <c r="BL194" i="83"/>
  <c r="BM194" i="83"/>
  <c r="BN194" i="83"/>
  <c r="BO194" i="83"/>
  <c r="BR194" i="83" s="1"/>
  <c r="BP194" i="83"/>
  <c r="BQ194" i="83"/>
  <c r="BW194" i="83"/>
  <c r="BX194" i="83"/>
  <c r="BY194" i="83"/>
  <c r="BZ194" i="83"/>
  <c r="CA194" i="83"/>
  <c r="CB194" i="83"/>
  <c r="AP196" i="83"/>
  <c r="AQ196" i="83"/>
  <c r="AR196" i="83"/>
  <c r="AS196" i="83"/>
  <c r="AT196" i="83"/>
  <c r="AU196" i="83"/>
  <c r="BA196" i="83"/>
  <c r="BB196" i="83"/>
  <c r="BC196" i="83"/>
  <c r="BD196" i="83"/>
  <c r="BE196" i="83"/>
  <c r="BF196" i="83"/>
  <c r="BL196" i="83"/>
  <c r="BM196" i="83"/>
  <c r="BN196" i="83"/>
  <c r="BO196" i="83"/>
  <c r="BP196" i="83"/>
  <c r="BQ196" i="83"/>
  <c r="BW196" i="83"/>
  <c r="BX196" i="83"/>
  <c r="BY196" i="83"/>
  <c r="BZ196" i="83"/>
  <c r="CA196" i="83"/>
  <c r="CB196" i="83"/>
  <c r="AP198" i="83"/>
  <c r="AQ198" i="83"/>
  <c r="AR198" i="83"/>
  <c r="AS198" i="83"/>
  <c r="AT198" i="83"/>
  <c r="AU198" i="83"/>
  <c r="BA198" i="83"/>
  <c r="BB198" i="83"/>
  <c r="BC198" i="83"/>
  <c r="BD198" i="83"/>
  <c r="BE198" i="83"/>
  <c r="BF198" i="83"/>
  <c r="BL198" i="83"/>
  <c r="BM198" i="83"/>
  <c r="BN198" i="83"/>
  <c r="BO198" i="83"/>
  <c r="BR198" i="83" s="1"/>
  <c r="BP198" i="83"/>
  <c r="BQ198" i="83"/>
  <c r="BW198" i="83"/>
  <c r="BX198" i="83"/>
  <c r="BY198" i="83"/>
  <c r="BZ198" i="83"/>
  <c r="CA198" i="83"/>
  <c r="CB198" i="83"/>
  <c r="AP200" i="83"/>
  <c r="AQ200" i="83"/>
  <c r="AR200" i="83"/>
  <c r="AS200" i="83"/>
  <c r="AT200" i="83"/>
  <c r="AU200" i="83"/>
  <c r="BA200" i="83"/>
  <c r="BB200" i="83"/>
  <c r="BC200" i="83"/>
  <c r="BD200" i="83"/>
  <c r="BE200" i="83"/>
  <c r="BF200" i="83"/>
  <c r="BL200" i="83"/>
  <c r="BM200" i="83"/>
  <c r="BN200" i="83"/>
  <c r="BO200" i="83"/>
  <c r="BP200" i="83"/>
  <c r="BQ200" i="83"/>
  <c r="BW200" i="83"/>
  <c r="BX200" i="83"/>
  <c r="BY200" i="83"/>
  <c r="BZ200" i="83"/>
  <c r="CA200" i="83"/>
  <c r="CB200" i="83"/>
  <c r="AP202" i="83"/>
  <c r="AQ202" i="83"/>
  <c r="AR202" i="83"/>
  <c r="AS202" i="83"/>
  <c r="AT202" i="83"/>
  <c r="AU202" i="83"/>
  <c r="BA202" i="83"/>
  <c r="BB202" i="83"/>
  <c r="BC202" i="83"/>
  <c r="BD202" i="83"/>
  <c r="BE202" i="83"/>
  <c r="BF202" i="83"/>
  <c r="BL202" i="83"/>
  <c r="BM202" i="83"/>
  <c r="BN202" i="83"/>
  <c r="BO202" i="83"/>
  <c r="BP202" i="83"/>
  <c r="BQ202" i="83"/>
  <c r="BW202" i="83"/>
  <c r="BX202" i="83"/>
  <c r="BY202" i="83"/>
  <c r="BZ202" i="83"/>
  <c r="CA202" i="83"/>
  <c r="CB202" i="83"/>
  <c r="AP204" i="83"/>
  <c r="AQ204" i="83"/>
  <c r="AR204" i="83"/>
  <c r="AS204" i="83"/>
  <c r="AT204" i="83"/>
  <c r="AU204" i="83"/>
  <c r="AV204" i="83" s="1"/>
  <c r="BA204" i="83"/>
  <c r="BB204" i="83"/>
  <c r="BC204" i="83"/>
  <c r="BD204" i="83"/>
  <c r="BE204" i="83"/>
  <c r="BF204" i="83"/>
  <c r="BL204" i="83"/>
  <c r="BM204" i="83"/>
  <c r="BN204" i="83"/>
  <c r="BO204" i="83"/>
  <c r="BP204" i="83"/>
  <c r="BQ204" i="83"/>
  <c r="BW204" i="83"/>
  <c r="BX204" i="83"/>
  <c r="BY204" i="83"/>
  <c r="BZ204" i="83"/>
  <c r="CA204" i="83"/>
  <c r="CB204" i="83"/>
  <c r="AP206" i="83"/>
  <c r="AQ206" i="83"/>
  <c r="AR206" i="83"/>
  <c r="AS206" i="83"/>
  <c r="AT206" i="83"/>
  <c r="AU206" i="83"/>
  <c r="BA206" i="83"/>
  <c r="BB206" i="83"/>
  <c r="BC206" i="83"/>
  <c r="BD206" i="83"/>
  <c r="BE206" i="83"/>
  <c r="BF206" i="83"/>
  <c r="BL206" i="83"/>
  <c r="BM206" i="83"/>
  <c r="BN206" i="83"/>
  <c r="BO206" i="83"/>
  <c r="BP206" i="83"/>
  <c r="BQ206" i="83"/>
  <c r="BW206" i="83"/>
  <c r="BX206" i="83"/>
  <c r="BY206" i="83"/>
  <c r="BZ206" i="83"/>
  <c r="CA206" i="83"/>
  <c r="CB206" i="83"/>
  <c r="AP208" i="83"/>
  <c r="AQ208" i="83"/>
  <c r="AR208" i="83"/>
  <c r="AS208" i="83"/>
  <c r="AT208" i="83"/>
  <c r="AU208" i="83"/>
  <c r="BA208" i="83"/>
  <c r="BB208" i="83"/>
  <c r="BC208" i="83"/>
  <c r="BD208" i="83"/>
  <c r="BE208" i="83"/>
  <c r="BF208" i="83"/>
  <c r="BL208" i="83"/>
  <c r="BM208" i="83"/>
  <c r="BN208" i="83"/>
  <c r="BO208" i="83"/>
  <c r="BP208" i="83"/>
  <c r="BQ208" i="83"/>
  <c r="BR208" i="83" s="1"/>
  <c r="BW208" i="83"/>
  <c r="BX208" i="83"/>
  <c r="BY208" i="83"/>
  <c r="BZ208" i="83"/>
  <c r="CA208" i="83"/>
  <c r="CB208" i="83"/>
  <c r="AP210" i="83"/>
  <c r="AQ210" i="83"/>
  <c r="AR210" i="83"/>
  <c r="AS210" i="83"/>
  <c r="AT210" i="83"/>
  <c r="AU210" i="83"/>
  <c r="BA210" i="83"/>
  <c r="BB210" i="83"/>
  <c r="BC210" i="83"/>
  <c r="BD210" i="83"/>
  <c r="BE210" i="83"/>
  <c r="BF210" i="83"/>
  <c r="BL210" i="83"/>
  <c r="BM210" i="83"/>
  <c r="BN210" i="83"/>
  <c r="BO210" i="83"/>
  <c r="BP210" i="83"/>
  <c r="BQ210" i="83"/>
  <c r="BW210" i="83"/>
  <c r="BX210" i="83"/>
  <c r="BY210" i="83"/>
  <c r="BZ210" i="83"/>
  <c r="CA210" i="83"/>
  <c r="CB210" i="83"/>
  <c r="AP212" i="83"/>
  <c r="AQ212" i="83"/>
  <c r="AR212" i="83"/>
  <c r="AS212" i="83"/>
  <c r="AT212" i="83"/>
  <c r="AU212" i="83"/>
  <c r="BA212" i="83"/>
  <c r="BB212" i="83"/>
  <c r="BC212" i="83"/>
  <c r="BD212" i="83"/>
  <c r="BE212" i="83"/>
  <c r="BF212" i="83"/>
  <c r="BL212" i="83"/>
  <c r="BM212" i="83"/>
  <c r="BN212" i="83"/>
  <c r="BO212" i="83"/>
  <c r="BP212" i="83"/>
  <c r="BQ212" i="83"/>
  <c r="BR212" i="83" s="1"/>
  <c r="BW212" i="83"/>
  <c r="BX212" i="83"/>
  <c r="BY212" i="83"/>
  <c r="BZ212" i="83"/>
  <c r="CA212" i="83"/>
  <c r="CB212" i="83"/>
  <c r="AP214" i="83"/>
  <c r="AQ214" i="83"/>
  <c r="AR214" i="83"/>
  <c r="AS214" i="83"/>
  <c r="AT214" i="83"/>
  <c r="AU214" i="83"/>
  <c r="BA214" i="83"/>
  <c r="BB214" i="83"/>
  <c r="BC214" i="83"/>
  <c r="BD214" i="83"/>
  <c r="BE214" i="83"/>
  <c r="BF214" i="83"/>
  <c r="BL214" i="83"/>
  <c r="BM214" i="83"/>
  <c r="BN214" i="83"/>
  <c r="BO214" i="83"/>
  <c r="BP214" i="83"/>
  <c r="BQ214" i="83"/>
  <c r="BW214" i="83"/>
  <c r="BX214" i="83"/>
  <c r="BY214" i="83"/>
  <c r="BZ214" i="83"/>
  <c r="CA214" i="83"/>
  <c r="CB214" i="83"/>
  <c r="AP216" i="83"/>
  <c r="AQ216" i="83"/>
  <c r="AR216" i="83"/>
  <c r="AS216" i="83"/>
  <c r="AT216" i="83"/>
  <c r="AU216" i="83"/>
  <c r="AV216" i="83"/>
  <c r="BA216" i="83"/>
  <c r="BB216" i="83"/>
  <c r="BC216" i="83"/>
  <c r="BD216" i="83"/>
  <c r="BG216" i="83" s="1"/>
  <c r="BE216" i="83"/>
  <c r="BF216" i="83"/>
  <c r="BL216" i="83"/>
  <c r="BM216" i="83"/>
  <c r="BN216" i="83"/>
  <c r="BO216" i="83"/>
  <c r="BP216" i="83"/>
  <c r="BQ216" i="83"/>
  <c r="BW216" i="83"/>
  <c r="BX216" i="83"/>
  <c r="BY216" i="83"/>
  <c r="BZ216" i="83"/>
  <c r="CA216" i="83"/>
  <c r="CB216" i="83"/>
  <c r="AP218" i="83"/>
  <c r="AQ218" i="83"/>
  <c r="AR218" i="83"/>
  <c r="AS218" i="83"/>
  <c r="AT218" i="83"/>
  <c r="AU218" i="83"/>
  <c r="BA218" i="83"/>
  <c r="BB218" i="83"/>
  <c r="BC218" i="83"/>
  <c r="BD218" i="83"/>
  <c r="BE218" i="83"/>
  <c r="BF218" i="83"/>
  <c r="BL218" i="83"/>
  <c r="BM218" i="83"/>
  <c r="BN218" i="83"/>
  <c r="BO218" i="83"/>
  <c r="BP218" i="83"/>
  <c r="BQ218" i="83"/>
  <c r="BW218" i="83"/>
  <c r="BX218" i="83"/>
  <c r="BY218" i="83"/>
  <c r="BZ218" i="83"/>
  <c r="CA218" i="83"/>
  <c r="CB218" i="83"/>
  <c r="AP220" i="83"/>
  <c r="AQ220" i="83"/>
  <c r="AR220" i="83"/>
  <c r="AS220" i="83"/>
  <c r="AT220" i="83"/>
  <c r="AU220" i="83"/>
  <c r="BA220" i="83"/>
  <c r="BB220" i="83"/>
  <c r="BC220" i="83"/>
  <c r="BD220" i="83"/>
  <c r="BE220" i="83"/>
  <c r="BF220" i="83"/>
  <c r="BL220" i="83"/>
  <c r="BM220" i="83"/>
  <c r="BN220" i="83"/>
  <c r="BO220" i="83"/>
  <c r="BP220" i="83"/>
  <c r="BQ220" i="83"/>
  <c r="BR220" i="83" s="1"/>
  <c r="BW220" i="83"/>
  <c r="BX220" i="83"/>
  <c r="BY220" i="83"/>
  <c r="BZ220" i="83"/>
  <c r="CA220" i="83"/>
  <c r="CB220" i="83"/>
  <c r="AP222" i="83"/>
  <c r="AQ222" i="83"/>
  <c r="AR222" i="83"/>
  <c r="AS222" i="83"/>
  <c r="AT222" i="83"/>
  <c r="AU222" i="83"/>
  <c r="BA222" i="83"/>
  <c r="BB222" i="83"/>
  <c r="BC222" i="83"/>
  <c r="BD222" i="83"/>
  <c r="BE222" i="83"/>
  <c r="BF222" i="83"/>
  <c r="BL222" i="83"/>
  <c r="BM222" i="83"/>
  <c r="BN222" i="83"/>
  <c r="BO222" i="83"/>
  <c r="BP222" i="83"/>
  <c r="BQ222" i="83"/>
  <c r="BW222" i="83"/>
  <c r="BX222" i="83"/>
  <c r="BY222" i="83"/>
  <c r="BZ222" i="83"/>
  <c r="CA222" i="83"/>
  <c r="CB222" i="83"/>
  <c r="AP224" i="83"/>
  <c r="AQ224" i="83"/>
  <c r="AR224" i="83"/>
  <c r="AS224" i="83"/>
  <c r="AT224" i="83"/>
  <c r="AU224" i="83"/>
  <c r="BA224" i="83"/>
  <c r="BB224" i="83"/>
  <c r="BC224" i="83"/>
  <c r="BD224" i="83"/>
  <c r="BE224" i="83"/>
  <c r="BF224" i="83"/>
  <c r="BL224" i="83"/>
  <c r="BM224" i="83"/>
  <c r="BN224" i="83"/>
  <c r="BO224" i="83"/>
  <c r="BP224" i="83"/>
  <c r="BQ224" i="83"/>
  <c r="BR224" i="83" s="1"/>
  <c r="BW224" i="83"/>
  <c r="BX224" i="83"/>
  <c r="BY224" i="83"/>
  <c r="BZ224" i="83"/>
  <c r="CA224" i="83"/>
  <c r="CB224" i="83"/>
  <c r="AP226" i="83"/>
  <c r="AQ226" i="83"/>
  <c r="AR226" i="83"/>
  <c r="AS226" i="83"/>
  <c r="AT226" i="83"/>
  <c r="AU226" i="83"/>
  <c r="BA226" i="83"/>
  <c r="BB226" i="83"/>
  <c r="BC226" i="83"/>
  <c r="BD226" i="83"/>
  <c r="BE226" i="83"/>
  <c r="BF226" i="83"/>
  <c r="BL226" i="83"/>
  <c r="BM226" i="83"/>
  <c r="BN226" i="83"/>
  <c r="BO226" i="83"/>
  <c r="BP226" i="83"/>
  <c r="BQ226" i="83"/>
  <c r="BW226" i="83"/>
  <c r="BX226" i="83"/>
  <c r="BY226" i="83"/>
  <c r="BZ226" i="83"/>
  <c r="CA226" i="83"/>
  <c r="CB226" i="83"/>
  <c r="AP228" i="83"/>
  <c r="AQ228" i="83"/>
  <c r="AR228" i="83"/>
  <c r="AS228" i="83"/>
  <c r="AT228" i="83"/>
  <c r="AU228" i="83"/>
  <c r="BA228" i="83"/>
  <c r="BB228" i="83"/>
  <c r="BC228" i="83"/>
  <c r="BD228" i="83"/>
  <c r="BE228" i="83"/>
  <c r="BF228" i="83"/>
  <c r="BL228" i="83"/>
  <c r="BM228" i="83"/>
  <c r="BN228" i="83"/>
  <c r="BO228" i="83"/>
  <c r="BP228" i="83"/>
  <c r="BQ228" i="83"/>
  <c r="BW228" i="83"/>
  <c r="BX228" i="83"/>
  <c r="BY228" i="83"/>
  <c r="BZ228" i="83"/>
  <c r="CA228" i="83"/>
  <c r="CB228" i="83"/>
  <c r="AP230" i="83"/>
  <c r="AQ230" i="83"/>
  <c r="AR230" i="83"/>
  <c r="AS230" i="83"/>
  <c r="AT230" i="83"/>
  <c r="AU230" i="83"/>
  <c r="AV230" i="83" s="1"/>
  <c r="BA230" i="83"/>
  <c r="BB230" i="83"/>
  <c r="BC230" i="83"/>
  <c r="BD230" i="83"/>
  <c r="BE230" i="83"/>
  <c r="BF230" i="83"/>
  <c r="BL230" i="83"/>
  <c r="BM230" i="83"/>
  <c r="BN230" i="83"/>
  <c r="BO230" i="83"/>
  <c r="BP230" i="83"/>
  <c r="BQ230" i="83"/>
  <c r="BW230" i="83"/>
  <c r="BX230" i="83"/>
  <c r="BY230" i="83"/>
  <c r="BZ230" i="83"/>
  <c r="CA230" i="83"/>
  <c r="CB230" i="83"/>
  <c r="AP232" i="83"/>
  <c r="AQ232" i="83"/>
  <c r="AR232" i="83"/>
  <c r="AS232" i="83"/>
  <c r="AT232" i="83"/>
  <c r="AU232" i="83"/>
  <c r="BA232" i="83"/>
  <c r="BB232" i="83"/>
  <c r="BC232" i="83"/>
  <c r="BD232" i="83"/>
  <c r="BE232" i="83"/>
  <c r="BF232" i="83"/>
  <c r="BL232" i="83"/>
  <c r="BM232" i="83"/>
  <c r="BN232" i="83"/>
  <c r="BO232" i="83"/>
  <c r="BP232" i="83"/>
  <c r="BQ232" i="83"/>
  <c r="BW232" i="83"/>
  <c r="BX232" i="83"/>
  <c r="BY232" i="83"/>
  <c r="BZ232" i="83"/>
  <c r="CA232" i="83"/>
  <c r="CB232" i="83"/>
  <c r="AP234" i="83"/>
  <c r="AQ234" i="83"/>
  <c r="AR234" i="83"/>
  <c r="AS234" i="83"/>
  <c r="AT234" i="83"/>
  <c r="AU234" i="83"/>
  <c r="BA234" i="83"/>
  <c r="BB234" i="83"/>
  <c r="BC234" i="83"/>
  <c r="BD234" i="83"/>
  <c r="BE234" i="83"/>
  <c r="BF234" i="83"/>
  <c r="BL234" i="83"/>
  <c r="BM234" i="83"/>
  <c r="BN234" i="83"/>
  <c r="BO234" i="83"/>
  <c r="BP234" i="83"/>
  <c r="BQ234" i="83"/>
  <c r="BW234" i="83"/>
  <c r="BX234" i="83"/>
  <c r="BY234" i="83"/>
  <c r="BZ234" i="83"/>
  <c r="CA234" i="83"/>
  <c r="CB234" i="83"/>
  <c r="AP236" i="83"/>
  <c r="AQ236" i="83"/>
  <c r="AR236" i="83"/>
  <c r="AS236" i="83"/>
  <c r="AT236" i="83"/>
  <c r="AU236" i="83"/>
  <c r="BA236" i="83"/>
  <c r="BB236" i="83"/>
  <c r="BC236" i="83"/>
  <c r="BD236" i="83"/>
  <c r="BE236" i="83"/>
  <c r="BF236" i="83"/>
  <c r="BL236" i="83"/>
  <c r="BM236" i="83"/>
  <c r="BN236" i="83"/>
  <c r="BO236" i="83"/>
  <c r="BR236" i="83" s="1"/>
  <c r="BP236" i="83"/>
  <c r="BQ236" i="83"/>
  <c r="BW236" i="83"/>
  <c r="BX236" i="83"/>
  <c r="BY236" i="83"/>
  <c r="BZ236" i="83"/>
  <c r="CA236" i="83"/>
  <c r="CB236" i="83"/>
  <c r="AP238" i="83"/>
  <c r="AQ238" i="83"/>
  <c r="AR238" i="83"/>
  <c r="AS238" i="83"/>
  <c r="AV238" i="83" s="1"/>
  <c r="AT238" i="83"/>
  <c r="AU238" i="83"/>
  <c r="BA238" i="83"/>
  <c r="BB238" i="83"/>
  <c r="BC238" i="83"/>
  <c r="BD238" i="83"/>
  <c r="BE238" i="83"/>
  <c r="BF238" i="83"/>
  <c r="BL238" i="83"/>
  <c r="BM238" i="83"/>
  <c r="BN238" i="83"/>
  <c r="BO238" i="83"/>
  <c r="BP238" i="83"/>
  <c r="BQ238" i="83"/>
  <c r="BW238" i="83"/>
  <c r="BX238" i="83"/>
  <c r="BY238" i="83"/>
  <c r="BZ238" i="83"/>
  <c r="CA238" i="83"/>
  <c r="CB238" i="83"/>
  <c r="AP240" i="83"/>
  <c r="AQ240" i="83"/>
  <c r="AR240" i="83"/>
  <c r="AS240" i="83"/>
  <c r="AT240" i="83"/>
  <c r="AU240" i="83"/>
  <c r="BA240" i="83"/>
  <c r="BB240" i="83"/>
  <c r="BC240" i="83"/>
  <c r="BD240" i="83"/>
  <c r="BE240" i="83"/>
  <c r="BF240" i="83"/>
  <c r="BL240" i="83"/>
  <c r="BM240" i="83"/>
  <c r="BN240" i="83"/>
  <c r="BO240" i="83"/>
  <c r="BP240" i="83"/>
  <c r="BQ240" i="83"/>
  <c r="BW240" i="83"/>
  <c r="BX240" i="83"/>
  <c r="BY240" i="83"/>
  <c r="BZ240" i="83"/>
  <c r="CA240" i="83"/>
  <c r="CB240" i="83"/>
  <c r="AP242" i="83"/>
  <c r="AQ242" i="83"/>
  <c r="AR242" i="83"/>
  <c r="AS242" i="83"/>
  <c r="AV242" i="83" s="1"/>
  <c r="AT242" i="83"/>
  <c r="AU242" i="83"/>
  <c r="BA242" i="83"/>
  <c r="BB242" i="83"/>
  <c r="BC242" i="83"/>
  <c r="BD242" i="83"/>
  <c r="BE242" i="83"/>
  <c r="BF242" i="83"/>
  <c r="BL242" i="83"/>
  <c r="BM242" i="83"/>
  <c r="BN242" i="83"/>
  <c r="BO242" i="83"/>
  <c r="BR242" i="83" s="1"/>
  <c r="BP242" i="83"/>
  <c r="BQ242" i="83"/>
  <c r="BW242" i="83"/>
  <c r="BX242" i="83"/>
  <c r="BY242" i="83"/>
  <c r="BZ242" i="83"/>
  <c r="CA242" i="83"/>
  <c r="CB242" i="83"/>
  <c r="AP244" i="83"/>
  <c r="AQ244" i="83"/>
  <c r="AR244" i="83"/>
  <c r="AS244" i="83"/>
  <c r="AT244" i="83"/>
  <c r="AU244" i="83"/>
  <c r="BA244" i="83"/>
  <c r="BB244" i="83"/>
  <c r="BC244" i="83"/>
  <c r="BD244" i="83"/>
  <c r="BE244" i="83"/>
  <c r="BF244" i="83"/>
  <c r="BL244" i="83"/>
  <c r="BM244" i="83"/>
  <c r="BN244" i="83"/>
  <c r="BO244" i="83"/>
  <c r="BP244" i="83"/>
  <c r="BQ244" i="83"/>
  <c r="BW244" i="83"/>
  <c r="BX244" i="83"/>
  <c r="BY244" i="83"/>
  <c r="BZ244" i="83"/>
  <c r="CA244" i="83"/>
  <c r="CB244" i="83"/>
  <c r="AP246" i="83"/>
  <c r="AQ246" i="83"/>
  <c r="AR246" i="83"/>
  <c r="AS246" i="83"/>
  <c r="AV246" i="83" s="1"/>
  <c r="AT246" i="83"/>
  <c r="AU246" i="83"/>
  <c r="BA246" i="83"/>
  <c r="BB246" i="83"/>
  <c r="BC246" i="83"/>
  <c r="BD246" i="83"/>
  <c r="BE246" i="83"/>
  <c r="BF246" i="83"/>
  <c r="BL246" i="83"/>
  <c r="BM246" i="83"/>
  <c r="BN246" i="83"/>
  <c r="BO246" i="83"/>
  <c r="BR246" i="83" s="1"/>
  <c r="BP246" i="83"/>
  <c r="BQ246" i="83"/>
  <c r="BW246" i="83"/>
  <c r="BX246" i="83"/>
  <c r="BY246" i="83"/>
  <c r="BZ246" i="83"/>
  <c r="CA246" i="83"/>
  <c r="CB246" i="83"/>
  <c r="AP248" i="83"/>
  <c r="AQ248" i="83"/>
  <c r="AR248" i="83"/>
  <c r="AS248" i="83"/>
  <c r="AT248" i="83"/>
  <c r="AU248" i="83"/>
  <c r="BA248" i="83"/>
  <c r="BB248" i="83"/>
  <c r="BC248" i="83"/>
  <c r="BD248" i="83"/>
  <c r="BE248" i="83"/>
  <c r="BF248" i="83"/>
  <c r="BL248" i="83"/>
  <c r="BM248" i="83"/>
  <c r="BN248" i="83"/>
  <c r="BO248" i="83"/>
  <c r="BP248" i="83"/>
  <c r="BQ248" i="83"/>
  <c r="BW248" i="83"/>
  <c r="BX248" i="83"/>
  <c r="BY248" i="83"/>
  <c r="BZ248" i="83"/>
  <c r="CA248" i="83"/>
  <c r="CB248" i="83"/>
  <c r="AP250" i="83"/>
  <c r="AQ250" i="83"/>
  <c r="AR250" i="83"/>
  <c r="AS250" i="83"/>
  <c r="AV250" i="83" s="1"/>
  <c r="AT250" i="83"/>
  <c r="AU250" i="83"/>
  <c r="BA250" i="83"/>
  <c r="BB250" i="83"/>
  <c r="BC250" i="83"/>
  <c r="BD250" i="83"/>
  <c r="BE250" i="83"/>
  <c r="BF250" i="83"/>
  <c r="BL250" i="83"/>
  <c r="BM250" i="83"/>
  <c r="BR250" i="83" s="1"/>
  <c r="BN250" i="83"/>
  <c r="BO250" i="83"/>
  <c r="BP250" i="83"/>
  <c r="BQ250" i="83"/>
  <c r="BW250" i="83"/>
  <c r="BX250" i="83"/>
  <c r="BY250" i="83"/>
  <c r="BZ250" i="83"/>
  <c r="CA250" i="83"/>
  <c r="CB250" i="83"/>
  <c r="AP252" i="83"/>
  <c r="AQ252" i="83"/>
  <c r="AR252" i="83"/>
  <c r="AS252" i="83"/>
  <c r="AT252" i="83"/>
  <c r="AU252" i="83"/>
  <c r="BA252" i="83"/>
  <c r="BB252" i="83"/>
  <c r="BC252" i="83"/>
  <c r="BD252" i="83"/>
  <c r="BE252" i="83"/>
  <c r="BF252" i="83"/>
  <c r="BL252" i="83"/>
  <c r="BM252" i="83"/>
  <c r="BN252" i="83"/>
  <c r="BO252" i="83"/>
  <c r="BP252" i="83"/>
  <c r="BQ252" i="83"/>
  <c r="BW252" i="83"/>
  <c r="BX252" i="83"/>
  <c r="BY252" i="83"/>
  <c r="BZ252" i="83"/>
  <c r="CA252" i="83"/>
  <c r="CB252" i="83"/>
  <c r="AP254" i="83"/>
  <c r="AQ254" i="83"/>
  <c r="AR254" i="83"/>
  <c r="AS254" i="83"/>
  <c r="AT254" i="83"/>
  <c r="AU254" i="83"/>
  <c r="BA254" i="83"/>
  <c r="BB254" i="83"/>
  <c r="BC254" i="83"/>
  <c r="BD254" i="83"/>
  <c r="BE254" i="83"/>
  <c r="BF254" i="83"/>
  <c r="BL254" i="83"/>
  <c r="BM254" i="83"/>
  <c r="BN254" i="83"/>
  <c r="BO254" i="83"/>
  <c r="BR254" i="83" s="1"/>
  <c r="BP254" i="83"/>
  <c r="BQ254" i="83"/>
  <c r="BW254" i="83"/>
  <c r="BX254" i="83"/>
  <c r="BY254" i="83"/>
  <c r="BZ254" i="83"/>
  <c r="CA254" i="83"/>
  <c r="CB254" i="83"/>
  <c r="AP256" i="83"/>
  <c r="AQ256" i="83"/>
  <c r="AR256" i="83"/>
  <c r="AS256" i="83"/>
  <c r="AT256" i="83"/>
  <c r="AU256" i="83"/>
  <c r="BA256" i="83"/>
  <c r="BB256" i="83"/>
  <c r="BC256" i="83"/>
  <c r="BD256" i="83"/>
  <c r="BE256" i="83"/>
  <c r="BF256" i="83"/>
  <c r="BL256" i="83"/>
  <c r="BM256" i="83"/>
  <c r="BN256" i="83"/>
  <c r="BO256" i="83"/>
  <c r="BP256" i="83"/>
  <c r="BQ256" i="83"/>
  <c r="BW256" i="83"/>
  <c r="BX256" i="83"/>
  <c r="BY256" i="83"/>
  <c r="BZ256" i="83"/>
  <c r="CA256" i="83"/>
  <c r="CB256" i="83"/>
  <c r="AP258" i="83"/>
  <c r="AQ258" i="83"/>
  <c r="AR258" i="83"/>
  <c r="AS258" i="83"/>
  <c r="AV258" i="83" s="1"/>
  <c r="AT258" i="83"/>
  <c r="AU258" i="83"/>
  <c r="BA258" i="83"/>
  <c r="BB258" i="83"/>
  <c r="BC258" i="83"/>
  <c r="BD258" i="83"/>
  <c r="BE258" i="83"/>
  <c r="BF258" i="83"/>
  <c r="BL258" i="83"/>
  <c r="BM258" i="83"/>
  <c r="BN258" i="83"/>
  <c r="BO258" i="83"/>
  <c r="BR258" i="83" s="1"/>
  <c r="BP258" i="83"/>
  <c r="BQ258" i="83"/>
  <c r="BW258" i="83"/>
  <c r="BX258" i="83"/>
  <c r="BY258" i="83"/>
  <c r="BZ258" i="83"/>
  <c r="CA258" i="83"/>
  <c r="CB258" i="83"/>
  <c r="AP260" i="83"/>
  <c r="AQ260" i="83"/>
  <c r="AR260" i="83"/>
  <c r="AS260" i="83"/>
  <c r="AT260" i="83"/>
  <c r="AU260" i="83"/>
  <c r="BA260" i="83"/>
  <c r="BB260" i="83"/>
  <c r="BC260" i="83"/>
  <c r="BD260" i="83"/>
  <c r="BE260" i="83"/>
  <c r="BF260" i="83"/>
  <c r="BL260" i="83"/>
  <c r="BM260" i="83"/>
  <c r="BN260" i="83"/>
  <c r="BO260" i="83"/>
  <c r="BP260" i="83"/>
  <c r="BQ260" i="83"/>
  <c r="BW260" i="83"/>
  <c r="BX260" i="83"/>
  <c r="BY260" i="83"/>
  <c r="BZ260" i="83"/>
  <c r="CA260" i="83"/>
  <c r="CB260" i="83"/>
  <c r="AP262" i="83"/>
  <c r="AQ262" i="83"/>
  <c r="AR262" i="83"/>
  <c r="AS262" i="83"/>
  <c r="AT262" i="83"/>
  <c r="AU262" i="83"/>
  <c r="BA262" i="83"/>
  <c r="BB262" i="83"/>
  <c r="BC262" i="83"/>
  <c r="BD262" i="83"/>
  <c r="BE262" i="83"/>
  <c r="BF262" i="83"/>
  <c r="BL262" i="83"/>
  <c r="BM262" i="83"/>
  <c r="BN262" i="83"/>
  <c r="BO262" i="83"/>
  <c r="BR262" i="83" s="1"/>
  <c r="BP262" i="83"/>
  <c r="BQ262" i="83"/>
  <c r="BW262" i="83"/>
  <c r="BX262" i="83"/>
  <c r="BY262" i="83"/>
  <c r="BZ262" i="83"/>
  <c r="CA262" i="83"/>
  <c r="CB262" i="83"/>
  <c r="AP264" i="83"/>
  <c r="AQ264" i="83"/>
  <c r="AR264" i="83"/>
  <c r="AS264" i="83"/>
  <c r="AT264" i="83"/>
  <c r="AU264" i="83"/>
  <c r="BA264" i="83"/>
  <c r="BB264" i="83"/>
  <c r="BC264" i="83"/>
  <c r="BD264" i="83"/>
  <c r="BE264" i="83"/>
  <c r="BF264" i="83"/>
  <c r="BL264" i="83"/>
  <c r="BM264" i="83"/>
  <c r="BN264" i="83"/>
  <c r="BO264" i="83"/>
  <c r="BP264" i="83"/>
  <c r="BQ264" i="83"/>
  <c r="BW264" i="83"/>
  <c r="BX264" i="83"/>
  <c r="BY264" i="83"/>
  <c r="BZ264" i="83"/>
  <c r="CA264" i="83"/>
  <c r="CB264" i="83"/>
  <c r="AP266" i="83"/>
  <c r="AQ266" i="83"/>
  <c r="AR266" i="83"/>
  <c r="AS266" i="83"/>
  <c r="AT266" i="83"/>
  <c r="AU266" i="83"/>
  <c r="BA266" i="83"/>
  <c r="BB266" i="83"/>
  <c r="BC266" i="83"/>
  <c r="BD266" i="83"/>
  <c r="BE266" i="83"/>
  <c r="BF266" i="83"/>
  <c r="BL266" i="83"/>
  <c r="BM266" i="83"/>
  <c r="BN266" i="83"/>
  <c r="BO266" i="83"/>
  <c r="BR266" i="83" s="1"/>
  <c r="BP266" i="83"/>
  <c r="BQ266" i="83"/>
  <c r="BW266" i="83"/>
  <c r="BX266" i="83"/>
  <c r="BY266" i="83"/>
  <c r="BZ266" i="83"/>
  <c r="CA266" i="83"/>
  <c r="CB266" i="83"/>
  <c r="AP268" i="83"/>
  <c r="AQ268" i="83"/>
  <c r="AR268" i="83"/>
  <c r="AS268" i="83"/>
  <c r="AT268" i="83"/>
  <c r="AU268" i="83"/>
  <c r="BA268" i="83"/>
  <c r="BB268" i="83"/>
  <c r="BC268" i="83"/>
  <c r="BD268" i="83"/>
  <c r="BE268" i="83"/>
  <c r="BF268" i="83"/>
  <c r="BL268" i="83"/>
  <c r="BM268" i="83"/>
  <c r="BN268" i="83"/>
  <c r="BO268" i="83"/>
  <c r="BP268" i="83"/>
  <c r="BQ268" i="83"/>
  <c r="BW268" i="83"/>
  <c r="BX268" i="83"/>
  <c r="BY268" i="83"/>
  <c r="BZ268" i="83"/>
  <c r="CA268" i="83"/>
  <c r="CB268" i="83"/>
  <c r="AP270" i="83"/>
  <c r="AQ270" i="83"/>
  <c r="AR270" i="83"/>
  <c r="AS270" i="83"/>
  <c r="AT270" i="83"/>
  <c r="AU270" i="83"/>
  <c r="BA270" i="83"/>
  <c r="BB270" i="83"/>
  <c r="BC270" i="83"/>
  <c r="BD270" i="83"/>
  <c r="BE270" i="83"/>
  <c r="BF270" i="83"/>
  <c r="BL270" i="83"/>
  <c r="BM270" i="83"/>
  <c r="BN270" i="83"/>
  <c r="BO270" i="83"/>
  <c r="BP270" i="83"/>
  <c r="BQ270" i="83"/>
  <c r="BW270" i="83"/>
  <c r="BX270" i="83"/>
  <c r="BY270" i="83"/>
  <c r="BZ270" i="83"/>
  <c r="CA270" i="83"/>
  <c r="CB270" i="83"/>
  <c r="AP272" i="83"/>
  <c r="AQ272" i="83"/>
  <c r="AR272" i="83"/>
  <c r="AS272" i="83"/>
  <c r="AT272" i="83"/>
  <c r="AU272" i="83"/>
  <c r="BA272" i="83"/>
  <c r="BB272" i="83"/>
  <c r="BC272" i="83"/>
  <c r="BD272" i="83"/>
  <c r="BE272" i="83"/>
  <c r="BF272" i="83"/>
  <c r="BL272" i="83"/>
  <c r="BM272" i="83"/>
  <c r="BN272" i="83"/>
  <c r="BO272" i="83"/>
  <c r="BP272" i="83"/>
  <c r="BQ272" i="83"/>
  <c r="BW272" i="83"/>
  <c r="BX272" i="83"/>
  <c r="BY272" i="83"/>
  <c r="BZ272" i="83"/>
  <c r="CA272" i="83"/>
  <c r="CB272" i="83"/>
  <c r="AP274" i="83"/>
  <c r="AQ274" i="83"/>
  <c r="AR274" i="83"/>
  <c r="AS274" i="83"/>
  <c r="AT274" i="83"/>
  <c r="AU274" i="83"/>
  <c r="BA274" i="83"/>
  <c r="BB274" i="83"/>
  <c r="BC274" i="83"/>
  <c r="BD274" i="83"/>
  <c r="BE274" i="83"/>
  <c r="BF274" i="83"/>
  <c r="BL274" i="83"/>
  <c r="BM274" i="83"/>
  <c r="BN274" i="83"/>
  <c r="BO274" i="83"/>
  <c r="BP274" i="83"/>
  <c r="BQ274" i="83"/>
  <c r="BW274" i="83"/>
  <c r="BX274" i="83"/>
  <c r="BY274" i="83"/>
  <c r="BZ274" i="83"/>
  <c r="CA274" i="83"/>
  <c r="CB274" i="83"/>
  <c r="AP276" i="83"/>
  <c r="AQ276" i="83"/>
  <c r="AR276" i="83"/>
  <c r="AS276" i="83"/>
  <c r="AT276" i="83"/>
  <c r="AU276" i="83"/>
  <c r="BA276" i="83"/>
  <c r="BB276" i="83"/>
  <c r="BC276" i="83"/>
  <c r="BD276" i="83"/>
  <c r="BE276" i="83"/>
  <c r="BF276" i="83"/>
  <c r="BL276" i="83"/>
  <c r="BM276" i="83"/>
  <c r="BN276" i="83"/>
  <c r="BO276" i="83"/>
  <c r="BP276" i="83"/>
  <c r="BQ276" i="83"/>
  <c r="BW276" i="83"/>
  <c r="BX276" i="83"/>
  <c r="BY276" i="83"/>
  <c r="BZ276" i="83"/>
  <c r="CA276" i="83"/>
  <c r="CB276" i="83"/>
  <c r="AP278" i="83"/>
  <c r="AQ278" i="83"/>
  <c r="AR278" i="83"/>
  <c r="AS278" i="83"/>
  <c r="AT278" i="83"/>
  <c r="AU278" i="83"/>
  <c r="BA278" i="83"/>
  <c r="BB278" i="83"/>
  <c r="BC278" i="83"/>
  <c r="BD278" i="83"/>
  <c r="BE278" i="83"/>
  <c r="BF278" i="83"/>
  <c r="BL278" i="83"/>
  <c r="BM278" i="83"/>
  <c r="BN278" i="83"/>
  <c r="BO278" i="83"/>
  <c r="BP278" i="83"/>
  <c r="BQ278" i="83"/>
  <c r="BW278" i="83"/>
  <c r="BX278" i="83"/>
  <c r="BY278" i="83"/>
  <c r="BZ278" i="83"/>
  <c r="CA278" i="83"/>
  <c r="CB278" i="83"/>
  <c r="AP280" i="83"/>
  <c r="AQ280" i="83"/>
  <c r="AR280" i="83"/>
  <c r="AS280" i="83"/>
  <c r="AT280" i="83"/>
  <c r="AU280" i="83"/>
  <c r="BA280" i="83"/>
  <c r="BB280" i="83"/>
  <c r="BC280" i="83"/>
  <c r="BD280" i="83"/>
  <c r="BE280" i="83"/>
  <c r="BF280" i="83"/>
  <c r="BL280" i="83"/>
  <c r="BM280" i="83"/>
  <c r="BN280" i="83"/>
  <c r="BO280" i="83"/>
  <c r="BP280" i="83"/>
  <c r="BQ280" i="83"/>
  <c r="BW280" i="83"/>
  <c r="BX280" i="83"/>
  <c r="BY280" i="83"/>
  <c r="BZ280" i="83"/>
  <c r="CA280" i="83"/>
  <c r="CB280" i="83"/>
  <c r="AP282" i="83"/>
  <c r="AQ282" i="83"/>
  <c r="AR282" i="83"/>
  <c r="AS282" i="83"/>
  <c r="AT282" i="83"/>
  <c r="AU282" i="83"/>
  <c r="BA282" i="83"/>
  <c r="BB282" i="83"/>
  <c r="BC282" i="83"/>
  <c r="BD282" i="83"/>
  <c r="BE282" i="83"/>
  <c r="BF282" i="83"/>
  <c r="BL282" i="83"/>
  <c r="BM282" i="83"/>
  <c r="BN282" i="83"/>
  <c r="BO282" i="83"/>
  <c r="BP282" i="83"/>
  <c r="BQ282" i="83"/>
  <c r="BW282" i="83"/>
  <c r="BX282" i="83"/>
  <c r="BY282" i="83"/>
  <c r="BZ282" i="83"/>
  <c r="CA282" i="83"/>
  <c r="CB282" i="83"/>
  <c r="AP284" i="83"/>
  <c r="AQ284" i="83"/>
  <c r="AR284" i="83"/>
  <c r="AS284" i="83"/>
  <c r="AT284" i="83"/>
  <c r="AU284" i="83"/>
  <c r="BA284" i="83"/>
  <c r="BB284" i="83"/>
  <c r="BC284" i="83"/>
  <c r="BD284" i="83"/>
  <c r="BE284" i="83"/>
  <c r="BF284" i="83"/>
  <c r="BL284" i="83"/>
  <c r="BM284" i="83"/>
  <c r="BN284" i="83"/>
  <c r="BO284" i="83"/>
  <c r="BP284" i="83"/>
  <c r="BQ284" i="83"/>
  <c r="BW284" i="83"/>
  <c r="BX284" i="83"/>
  <c r="BY284" i="83"/>
  <c r="BZ284" i="83"/>
  <c r="CA284" i="83"/>
  <c r="CB284" i="83"/>
  <c r="AP286" i="83"/>
  <c r="AQ286" i="83"/>
  <c r="AR286" i="83"/>
  <c r="AS286" i="83"/>
  <c r="AT286" i="83"/>
  <c r="AU286" i="83"/>
  <c r="BA286" i="83"/>
  <c r="BB286" i="83"/>
  <c r="BC286" i="83"/>
  <c r="BD286" i="83"/>
  <c r="BE286" i="83"/>
  <c r="BF286" i="83"/>
  <c r="BL286" i="83"/>
  <c r="BM286" i="83"/>
  <c r="BN286" i="83"/>
  <c r="BO286" i="83"/>
  <c r="BP286" i="83"/>
  <c r="BQ286" i="83"/>
  <c r="BW286" i="83"/>
  <c r="BX286" i="83"/>
  <c r="BY286" i="83"/>
  <c r="BZ286" i="83"/>
  <c r="CA286" i="83"/>
  <c r="CB286" i="83"/>
  <c r="AP288" i="83"/>
  <c r="AQ288" i="83"/>
  <c r="AR288" i="83"/>
  <c r="AS288" i="83"/>
  <c r="AT288" i="83"/>
  <c r="AU288" i="83"/>
  <c r="BA288" i="83"/>
  <c r="BB288" i="83"/>
  <c r="BC288" i="83"/>
  <c r="BD288" i="83"/>
  <c r="BE288" i="83"/>
  <c r="BF288" i="83"/>
  <c r="BL288" i="83"/>
  <c r="BM288" i="83"/>
  <c r="BN288" i="83"/>
  <c r="BO288" i="83"/>
  <c r="BP288" i="83"/>
  <c r="BQ288" i="83"/>
  <c r="BW288" i="83"/>
  <c r="BX288" i="83"/>
  <c r="BY288" i="83"/>
  <c r="BZ288" i="83"/>
  <c r="CA288" i="83"/>
  <c r="CB288" i="83"/>
  <c r="AP290" i="83"/>
  <c r="AQ290" i="83"/>
  <c r="AR290" i="83"/>
  <c r="AS290" i="83"/>
  <c r="AT290" i="83"/>
  <c r="AU290" i="83"/>
  <c r="BA290" i="83"/>
  <c r="BB290" i="83"/>
  <c r="BC290" i="83"/>
  <c r="BD290" i="83"/>
  <c r="BE290" i="83"/>
  <c r="BF290" i="83"/>
  <c r="BL290" i="83"/>
  <c r="BM290" i="83"/>
  <c r="BN290" i="83"/>
  <c r="BO290" i="83"/>
  <c r="BP290" i="83"/>
  <c r="BQ290" i="83"/>
  <c r="BW290" i="83"/>
  <c r="BX290" i="83"/>
  <c r="BY290" i="83"/>
  <c r="BZ290" i="83"/>
  <c r="CA290" i="83"/>
  <c r="CB290" i="83"/>
  <c r="AP292" i="83"/>
  <c r="AQ292" i="83"/>
  <c r="AR292" i="83"/>
  <c r="AS292" i="83"/>
  <c r="AT292" i="83"/>
  <c r="AU292" i="83"/>
  <c r="BA292" i="83"/>
  <c r="BB292" i="83"/>
  <c r="BC292" i="83"/>
  <c r="BD292" i="83"/>
  <c r="BE292" i="83"/>
  <c r="BF292" i="83"/>
  <c r="BL292" i="83"/>
  <c r="BM292" i="83"/>
  <c r="BN292" i="83"/>
  <c r="BO292" i="83"/>
  <c r="BP292" i="83"/>
  <c r="BQ292" i="83"/>
  <c r="BW292" i="83"/>
  <c r="BX292" i="83"/>
  <c r="BY292" i="83"/>
  <c r="BZ292" i="83"/>
  <c r="CA292" i="83"/>
  <c r="CB292" i="83"/>
  <c r="AP294" i="83"/>
  <c r="AQ294" i="83"/>
  <c r="AR294" i="83"/>
  <c r="AS294" i="83"/>
  <c r="AT294" i="83"/>
  <c r="AU294" i="83"/>
  <c r="BA294" i="83"/>
  <c r="BB294" i="83"/>
  <c r="BC294" i="83"/>
  <c r="BD294" i="83"/>
  <c r="BE294" i="83"/>
  <c r="BF294" i="83"/>
  <c r="BL294" i="83"/>
  <c r="BM294" i="83"/>
  <c r="BN294" i="83"/>
  <c r="BO294" i="83"/>
  <c r="BP294" i="83"/>
  <c r="BQ294" i="83"/>
  <c r="BW294" i="83"/>
  <c r="BX294" i="83"/>
  <c r="BY294" i="83"/>
  <c r="BZ294" i="83"/>
  <c r="CA294" i="83"/>
  <c r="CB294" i="83"/>
  <c r="AP296" i="83"/>
  <c r="AQ296" i="83"/>
  <c r="AR296" i="83"/>
  <c r="AS296" i="83"/>
  <c r="AT296" i="83"/>
  <c r="AU296" i="83"/>
  <c r="BA296" i="83"/>
  <c r="BB296" i="83"/>
  <c r="BC296" i="83"/>
  <c r="BD296" i="83"/>
  <c r="BE296" i="83"/>
  <c r="BF296" i="83"/>
  <c r="BL296" i="83"/>
  <c r="BM296" i="83"/>
  <c r="BN296" i="83"/>
  <c r="BO296" i="83"/>
  <c r="BP296" i="83"/>
  <c r="BQ296" i="83"/>
  <c r="BW296" i="83"/>
  <c r="BX296" i="83"/>
  <c r="BY296" i="83"/>
  <c r="BZ296" i="83"/>
  <c r="CA296" i="83"/>
  <c r="CB296" i="83"/>
  <c r="AP298" i="83"/>
  <c r="AQ298" i="83"/>
  <c r="AR298" i="83"/>
  <c r="AS298" i="83"/>
  <c r="AT298" i="83"/>
  <c r="AU298" i="83"/>
  <c r="BA298" i="83"/>
  <c r="BB298" i="83"/>
  <c r="BC298" i="83"/>
  <c r="BD298" i="83"/>
  <c r="BE298" i="83"/>
  <c r="BF298" i="83"/>
  <c r="BL298" i="83"/>
  <c r="BM298" i="83"/>
  <c r="BN298" i="83"/>
  <c r="BO298" i="83"/>
  <c r="BP298" i="83"/>
  <c r="BQ298" i="83"/>
  <c r="BW298" i="83"/>
  <c r="BX298" i="83"/>
  <c r="BY298" i="83"/>
  <c r="BZ298" i="83"/>
  <c r="CA298" i="83"/>
  <c r="CB298" i="83"/>
  <c r="AP300" i="83"/>
  <c r="AQ300" i="83"/>
  <c r="AR300" i="83"/>
  <c r="AS300" i="83"/>
  <c r="AT300" i="83"/>
  <c r="AU300" i="83"/>
  <c r="BA300" i="83"/>
  <c r="BB300" i="83"/>
  <c r="BC300" i="83"/>
  <c r="BD300" i="83"/>
  <c r="BE300" i="83"/>
  <c r="BF300" i="83"/>
  <c r="BL300" i="83"/>
  <c r="BM300" i="83"/>
  <c r="BN300" i="83"/>
  <c r="BO300" i="83"/>
  <c r="BP300" i="83"/>
  <c r="BQ300" i="83"/>
  <c r="BW300" i="83"/>
  <c r="BX300" i="83"/>
  <c r="BY300" i="83"/>
  <c r="BZ300" i="83"/>
  <c r="CA300" i="83"/>
  <c r="CB300" i="83"/>
  <c r="AP302" i="83"/>
  <c r="AQ302" i="83"/>
  <c r="AR302" i="83"/>
  <c r="AS302" i="83"/>
  <c r="AT302" i="83"/>
  <c r="AU302" i="83"/>
  <c r="BA302" i="83"/>
  <c r="BB302" i="83"/>
  <c r="BC302" i="83"/>
  <c r="BD302" i="83"/>
  <c r="BE302" i="83"/>
  <c r="BF302" i="83"/>
  <c r="BL302" i="83"/>
  <c r="BM302" i="83"/>
  <c r="BN302" i="83"/>
  <c r="BO302" i="83"/>
  <c r="BP302" i="83"/>
  <c r="BQ302" i="83"/>
  <c r="BW302" i="83"/>
  <c r="BX302" i="83"/>
  <c r="BY302" i="83"/>
  <c r="BZ302" i="83"/>
  <c r="CA302" i="83"/>
  <c r="CB302" i="83"/>
  <c r="AP304" i="83"/>
  <c r="AQ304" i="83"/>
  <c r="AR304" i="83"/>
  <c r="AS304" i="83"/>
  <c r="AT304" i="83"/>
  <c r="AU304" i="83"/>
  <c r="BA304" i="83"/>
  <c r="BB304" i="83"/>
  <c r="BC304" i="83"/>
  <c r="BD304" i="83"/>
  <c r="BE304" i="83"/>
  <c r="BF304" i="83"/>
  <c r="BL304" i="83"/>
  <c r="BM304" i="83"/>
  <c r="BN304" i="83"/>
  <c r="BO304" i="83"/>
  <c r="BP304" i="83"/>
  <c r="BQ304" i="83"/>
  <c r="BW304" i="83"/>
  <c r="BX304" i="83"/>
  <c r="BY304" i="83"/>
  <c r="BZ304" i="83"/>
  <c r="CA304" i="83"/>
  <c r="CB304" i="83"/>
  <c r="AP306" i="83"/>
  <c r="AQ306" i="83"/>
  <c r="AR306" i="83"/>
  <c r="AS306" i="83"/>
  <c r="AT306" i="83"/>
  <c r="AU306" i="83"/>
  <c r="BA306" i="83"/>
  <c r="BB306" i="83"/>
  <c r="BC306" i="83"/>
  <c r="BD306" i="83"/>
  <c r="BE306" i="83"/>
  <c r="BF306" i="83"/>
  <c r="BL306" i="83"/>
  <c r="BM306" i="83"/>
  <c r="BN306" i="83"/>
  <c r="BO306" i="83"/>
  <c r="BP306" i="83"/>
  <c r="BQ306" i="83"/>
  <c r="BW306" i="83"/>
  <c r="BX306" i="83"/>
  <c r="BY306" i="83"/>
  <c r="BZ306" i="83"/>
  <c r="CA306" i="83"/>
  <c r="CB306" i="83"/>
  <c r="AP308" i="83"/>
  <c r="AQ308" i="83"/>
  <c r="AR308" i="83"/>
  <c r="AS308" i="83"/>
  <c r="AT308" i="83"/>
  <c r="AU308" i="83"/>
  <c r="BA308" i="83"/>
  <c r="BB308" i="83"/>
  <c r="BC308" i="83"/>
  <c r="BD308" i="83"/>
  <c r="BE308" i="83"/>
  <c r="BF308" i="83"/>
  <c r="BL308" i="83"/>
  <c r="BM308" i="83"/>
  <c r="BN308" i="83"/>
  <c r="BO308" i="83"/>
  <c r="BP308" i="83"/>
  <c r="BQ308" i="83"/>
  <c r="BW308" i="83"/>
  <c r="BX308" i="83"/>
  <c r="BY308" i="83"/>
  <c r="BZ308" i="83"/>
  <c r="CA308" i="83"/>
  <c r="CB308" i="83"/>
  <c r="AP310" i="83"/>
  <c r="AQ310" i="83"/>
  <c r="AR310" i="83"/>
  <c r="AS310" i="83"/>
  <c r="AT310" i="83"/>
  <c r="AU310" i="83"/>
  <c r="BA310" i="83"/>
  <c r="BB310" i="83"/>
  <c r="BC310" i="83"/>
  <c r="BD310" i="83"/>
  <c r="BE310" i="83"/>
  <c r="BF310" i="83"/>
  <c r="BL310" i="83"/>
  <c r="BM310" i="83"/>
  <c r="BN310" i="83"/>
  <c r="BO310" i="83"/>
  <c r="BP310" i="83"/>
  <c r="BQ310" i="83"/>
  <c r="BW310" i="83"/>
  <c r="BX310" i="83"/>
  <c r="BY310" i="83"/>
  <c r="BZ310" i="83"/>
  <c r="CA310" i="83"/>
  <c r="CB310" i="83"/>
  <c r="AP312" i="83"/>
  <c r="AQ312" i="83"/>
  <c r="AR312" i="83"/>
  <c r="AS312" i="83"/>
  <c r="AT312" i="83"/>
  <c r="AU312" i="83"/>
  <c r="BA312" i="83"/>
  <c r="BB312" i="83"/>
  <c r="BC312" i="83"/>
  <c r="BD312" i="83"/>
  <c r="BE312" i="83"/>
  <c r="BF312" i="83"/>
  <c r="BL312" i="83"/>
  <c r="BM312" i="83"/>
  <c r="BN312" i="83"/>
  <c r="BO312" i="83"/>
  <c r="BP312" i="83"/>
  <c r="BQ312" i="83"/>
  <c r="BW312" i="83"/>
  <c r="BX312" i="83"/>
  <c r="BY312" i="83"/>
  <c r="BZ312" i="83"/>
  <c r="CA312" i="83"/>
  <c r="CB312" i="83"/>
  <c r="AP314" i="83"/>
  <c r="AQ314" i="83"/>
  <c r="AR314" i="83"/>
  <c r="AS314" i="83"/>
  <c r="AT314" i="83"/>
  <c r="AU314" i="83"/>
  <c r="BA314" i="83"/>
  <c r="BB314" i="83"/>
  <c r="BC314" i="83"/>
  <c r="BD314" i="83"/>
  <c r="BE314" i="83"/>
  <c r="BF314" i="83"/>
  <c r="BL314" i="83"/>
  <c r="BM314" i="83"/>
  <c r="BN314" i="83"/>
  <c r="BO314" i="83"/>
  <c r="BP314" i="83"/>
  <c r="BQ314" i="83"/>
  <c r="BW314" i="83"/>
  <c r="BX314" i="83"/>
  <c r="BY314" i="83"/>
  <c r="BZ314" i="83"/>
  <c r="CA314" i="83"/>
  <c r="CB314" i="83"/>
  <c r="AP316" i="83"/>
  <c r="AQ316" i="83"/>
  <c r="AR316" i="83"/>
  <c r="AS316" i="83"/>
  <c r="AT316" i="83"/>
  <c r="AU316" i="83"/>
  <c r="BA316" i="83"/>
  <c r="BB316" i="83"/>
  <c r="BC316" i="83"/>
  <c r="BD316" i="83"/>
  <c r="BE316" i="83"/>
  <c r="BF316" i="83"/>
  <c r="BL316" i="83"/>
  <c r="BM316" i="83"/>
  <c r="BN316" i="83"/>
  <c r="BO316" i="83"/>
  <c r="BP316" i="83"/>
  <c r="BQ316" i="83"/>
  <c r="BW316" i="83"/>
  <c r="BX316" i="83"/>
  <c r="BY316" i="83"/>
  <c r="BZ316" i="83"/>
  <c r="CA316" i="83"/>
  <c r="CB316" i="83"/>
  <c r="AP318" i="83"/>
  <c r="AQ318" i="83"/>
  <c r="AR318" i="83"/>
  <c r="AS318" i="83"/>
  <c r="AT318" i="83"/>
  <c r="AU318" i="83"/>
  <c r="BA318" i="83"/>
  <c r="BB318" i="83"/>
  <c r="BC318" i="83"/>
  <c r="BD318" i="83"/>
  <c r="BE318" i="83"/>
  <c r="BF318" i="83"/>
  <c r="BL318" i="83"/>
  <c r="BM318" i="83"/>
  <c r="BN318" i="83"/>
  <c r="BO318" i="83"/>
  <c r="BP318" i="83"/>
  <c r="BQ318" i="83"/>
  <c r="BW318" i="83"/>
  <c r="BX318" i="83"/>
  <c r="BY318" i="83"/>
  <c r="BZ318" i="83"/>
  <c r="CA318" i="83"/>
  <c r="CB318" i="83"/>
  <c r="AP320" i="83"/>
  <c r="AQ320" i="83"/>
  <c r="AR320" i="83"/>
  <c r="AS320" i="83"/>
  <c r="AT320" i="83"/>
  <c r="AU320" i="83"/>
  <c r="BA320" i="83"/>
  <c r="BB320" i="83"/>
  <c r="BC320" i="83"/>
  <c r="BD320" i="83"/>
  <c r="BE320" i="83"/>
  <c r="BF320" i="83"/>
  <c r="BL320" i="83"/>
  <c r="BM320" i="83"/>
  <c r="BN320" i="83"/>
  <c r="BO320" i="83"/>
  <c r="BP320" i="83"/>
  <c r="BQ320" i="83"/>
  <c r="BW320" i="83"/>
  <c r="BX320" i="83"/>
  <c r="BY320" i="83"/>
  <c r="BZ320" i="83"/>
  <c r="CA320" i="83"/>
  <c r="CB320" i="83"/>
  <c r="AP322" i="83"/>
  <c r="AQ322" i="83"/>
  <c r="AR322" i="83"/>
  <c r="AS322" i="83"/>
  <c r="AT322" i="83"/>
  <c r="AU322" i="83"/>
  <c r="BA322" i="83"/>
  <c r="BB322" i="83"/>
  <c r="BC322" i="83"/>
  <c r="BD322" i="83"/>
  <c r="BE322" i="83"/>
  <c r="BF322" i="83"/>
  <c r="BL322" i="83"/>
  <c r="BM322" i="83"/>
  <c r="BN322" i="83"/>
  <c r="BO322" i="83"/>
  <c r="BP322" i="83"/>
  <c r="BQ322" i="83"/>
  <c r="BW322" i="83"/>
  <c r="BX322" i="83"/>
  <c r="BY322" i="83"/>
  <c r="BZ322" i="83"/>
  <c r="CA322" i="83"/>
  <c r="CB322" i="83"/>
  <c r="AP324" i="83"/>
  <c r="AQ324" i="83"/>
  <c r="AR324" i="83"/>
  <c r="AS324" i="83"/>
  <c r="AT324" i="83"/>
  <c r="AU324" i="83"/>
  <c r="BA324" i="83"/>
  <c r="BB324" i="83"/>
  <c r="BC324" i="83"/>
  <c r="BD324" i="83"/>
  <c r="BE324" i="83"/>
  <c r="BF324" i="83"/>
  <c r="BL324" i="83"/>
  <c r="BM324" i="83"/>
  <c r="BN324" i="83"/>
  <c r="BO324" i="83"/>
  <c r="BP324" i="83"/>
  <c r="BQ324" i="83"/>
  <c r="BW324" i="83"/>
  <c r="BX324" i="83"/>
  <c r="BY324" i="83"/>
  <c r="BZ324" i="83"/>
  <c r="CA324" i="83"/>
  <c r="CB324" i="83"/>
  <c r="AP326" i="83"/>
  <c r="AQ326" i="83"/>
  <c r="AR326" i="83"/>
  <c r="AS326" i="83"/>
  <c r="AT326" i="83"/>
  <c r="AU326" i="83"/>
  <c r="BA326" i="83"/>
  <c r="BB326" i="83"/>
  <c r="BC326" i="83"/>
  <c r="BD326" i="83"/>
  <c r="BE326" i="83"/>
  <c r="BF326" i="83"/>
  <c r="BL326" i="83"/>
  <c r="BM326" i="83"/>
  <c r="BN326" i="83"/>
  <c r="BO326" i="83"/>
  <c r="BP326" i="83"/>
  <c r="BQ326" i="83"/>
  <c r="BW326" i="83"/>
  <c r="BX326" i="83"/>
  <c r="BY326" i="83"/>
  <c r="BZ326" i="83"/>
  <c r="CA326" i="83"/>
  <c r="CB326" i="83"/>
  <c r="AP328" i="83"/>
  <c r="AQ328" i="83"/>
  <c r="AR328" i="83"/>
  <c r="AS328" i="83"/>
  <c r="AT328" i="83"/>
  <c r="AU328" i="83"/>
  <c r="BA328" i="83"/>
  <c r="BB328" i="83"/>
  <c r="BC328" i="83"/>
  <c r="BD328" i="83"/>
  <c r="BE328" i="83"/>
  <c r="BF328" i="83"/>
  <c r="BL328" i="83"/>
  <c r="BM328" i="83"/>
  <c r="BN328" i="83"/>
  <c r="BO328" i="83"/>
  <c r="BP328" i="83"/>
  <c r="BQ328" i="83"/>
  <c r="BW328" i="83"/>
  <c r="BX328" i="83"/>
  <c r="BY328" i="83"/>
  <c r="BZ328" i="83"/>
  <c r="CA328" i="83"/>
  <c r="CB328" i="83"/>
  <c r="AP330" i="83"/>
  <c r="AQ330" i="83"/>
  <c r="AR330" i="83"/>
  <c r="AS330" i="83"/>
  <c r="AT330" i="83"/>
  <c r="AU330" i="83"/>
  <c r="BA330" i="83"/>
  <c r="BB330" i="83"/>
  <c r="BC330" i="83"/>
  <c r="BD330" i="83"/>
  <c r="BE330" i="83"/>
  <c r="BF330" i="83"/>
  <c r="BL330" i="83"/>
  <c r="BM330" i="83"/>
  <c r="BN330" i="83"/>
  <c r="BO330" i="83"/>
  <c r="BP330" i="83"/>
  <c r="BQ330" i="83"/>
  <c r="BW330" i="83"/>
  <c r="BX330" i="83"/>
  <c r="BY330" i="83"/>
  <c r="BZ330" i="83"/>
  <c r="CA330" i="83"/>
  <c r="CB330" i="83"/>
  <c r="AP332" i="83"/>
  <c r="AQ332" i="83"/>
  <c r="AR332" i="83"/>
  <c r="AS332" i="83"/>
  <c r="AT332" i="83"/>
  <c r="AU332" i="83"/>
  <c r="BA332" i="83"/>
  <c r="BB332" i="83"/>
  <c r="BC332" i="83"/>
  <c r="BD332" i="83"/>
  <c r="BE332" i="83"/>
  <c r="BF332" i="83"/>
  <c r="BL332" i="83"/>
  <c r="BM332" i="83"/>
  <c r="BN332" i="83"/>
  <c r="BO332" i="83"/>
  <c r="BP332" i="83"/>
  <c r="BQ332" i="83"/>
  <c r="BW332" i="83"/>
  <c r="BX332" i="83"/>
  <c r="BY332" i="83"/>
  <c r="BZ332" i="83"/>
  <c r="CA332" i="83"/>
  <c r="CB332" i="83"/>
  <c r="AP334" i="83"/>
  <c r="AQ334" i="83"/>
  <c r="AR334" i="83"/>
  <c r="AS334" i="83"/>
  <c r="AT334" i="83"/>
  <c r="AU334" i="83"/>
  <c r="BA334" i="83"/>
  <c r="BB334" i="83"/>
  <c r="BC334" i="83"/>
  <c r="BD334" i="83"/>
  <c r="BE334" i="83"/>
  <c r="BF334" i="83"/>
  <c r="BL334" i="83"/>
  <c r="BM334" i="83"/>
  <c r="BN334" i="83"/>
  <c r="BO334" i="83"/>
  <c r="BP334" i="83"/>
  <c r="BQ334" i="83"/>
  <c r="BW334" i="83"/>
  <c r="BX334" i="83"/>
  <c r="BY334" i="83"/>
  <c r="BZ334" i="83"/>
  <c r="CA334" i="83"/>
  <c r="CB334" i="83"/>
  <c r="AP336" i="83"/>
  <c r="AQ336" i="83"/>
  <c r="AR336" i="83"/>
  <c r="AS336" i="83"/>
  <c r="AT336" i="83"/>
  <c r="AU336" i="83"/>
  <c r="BA336" i="83"/>
  <c r="BB336" i="83"/>
  <c r="BC336" i="83"/>
  <c r="BD336" i="83"/>
  <c r="BE336" i="83"/>
  <c r="BF336" i="83"/>
  <c r="BL336" i="83"/>
  <c r="BM336" i="83"/>
  <c r="BN336" i="83"/>
  <c r="BO336" i="83"/>
  <c r="BP336" i="83"/>
  <c r="BQ336" i="83"/>
  <c r="BW336" i="83"/>
  <c r="BX336" i="83"/>
  <c r="BY336" i="83"/>
  <c r="BZ336" i="83"/>
  <c r="CA336" i="83"/>
  <c r="CB336" i="83"/>
  <c r="AP338" i="83"/>
  <c r="AQ338" i="83"/>
  <c r="AR338" i="83"/>
  <c r="AS338" i="83"/>
  <c r="AT338" i="83"/>
  <c r="AU338" i="83"/>
  <c r="BA338" i="83"/>
  <c r="BB338" i="83"/>
  <c r="BC338" i="83"/>
  <c r="BD338" i="83"/>
  <c r="BE338" i="83"/>
  <c r="BF338" i="83"/>
  <c r="BL338" i="83"/>
  <c r="BM338" i="83"/>
  <c r="BN338" i="83"/>
  <c r="BO338" i="83"/>
  <c r="BP338" i="83"/>
  <c r="BQ338" i="83"/>
  <c r="BW338" i="83"/>
  <c r="BX338" i="83"/>
  <c r="BY338" i="83"/>
  <c r="BZ338" i="83"/>
  <c r="CA338" i="83"/>
  <c r="CB338" i="83"/>
  <c r="AP340" i="83"/>
  <c r="AQ340" i="83"/>
  <c r="AR340" i="83"/>
  <c r="AS340" i="83"/>
  <c r="AT340" i="83"/>
  <c r="AU340" i="83"/>
  <c r="BA340" i="83"/>
  <c r="BB340" i="83"/>
  <c r="BC340" i="83"/>
  <c r="BD340" i="83"/>
  <c r="BE340" i="83"/>
  <c r="BF340" i="83"/>
  <c r="BL340" i="83"/>
  <c r="BM340" i="83"/>
  <c r="BN340" i="83"/>
  <c r="BO340" i="83"/>
  <c r="BP340" i="83"/>
  <c r="BQ340" i="83"/>
  <c r="BW340" i="83"/>
  <c r="BX340" i="83"/>
  <c r="BY340" i="83"/>
  <c r="BZ340" i="83"/>
  <c r="CA340" i="83"/>
  <c r="CB340" i="83"/>
  <c r="AP342" i="83"/>
  <c r="AQ342" i="83"/>
  <c r="AR342" i="83"/>
  <c r="AS342" i="83"/>
  <c r="AT342" i="83"/>
  <c r="AU342" i="83"/>
  <c r="BA342" i="83"/>
  <c r="BB342" i="83"/>
  <c r="BC342" i="83"/>
  <c r="BD342" i="83"/>
  <c r="BE342" i="83"/>
  <c r="BF342" i="83"/>
  <c r="BL342" i="83"/>
  <c r="BM342" i="83"/>
  <c r="BN342" i="83"/>
  <c r="BO342" i="83"/>
  <c r="BP342" i="83"/>
  <c r="BQ342" i="83"/>
  <c r="BW342" i="83"/>
  <c r="BX342" i="83"/>
  <c r="BY342" i="83"/>
  <c r="BZ342" i="83"/>
  <c r="CA342" i="83"/>
  <c r="CB342" i="83"/>
  <c r="AP344" i="83"/>
  <c r="AQ344" i="83"/>
  <c r="AR344" i="83"/>
  <c r="AS344" i="83"/>
  <c r="AT344" i="83"/>
  <c r="AU344" i="83"/>
  <c r="BA344" i="83"/>
  <c r="BB344" i="83"/>
  <c r="BC344" i="83"/>
  <c r="BD344" i="83"/>
  <c r="BE344" i="83"/>
  <c r="BF344" i="83"/>
  <c r="BL344" i="83"/>
  <c r="BM344" i="83"/>
  <c r="BN344" i="83"/>
  <c r="BO344" i="83"/>
  <c r="BP344" i="83"/>
  <c r="BQ344" i="83"/>
  <c r="BW344" i="83"/>
  <c r="BX344" i="83"/>
  <c r="BY344" i="83"/>
  <c r="BZ344" i="83"/>
  <c r="CA344" i="83"/>
  <c r="CB344" i="83"/>
  <c r="AP346" i="83"/>
  <c r="AQ346" i="83"/>
  <c r="AR346" i="83"/>
  <c r="AS346" i="83"/>
  <c r="AT346" i="83"/>
  <c r="AU346" i="83"/>
  <c r="BA346" i="83"/>
  <c r="BB346" i="83"/>
  <c r="BC346" i="83"/>
  <c r="BD346" i="83"/>
  <c r="BE346" i="83"/>
  <c r="BF346" i="83"/>
  <c r="BL346" i="83"/>
  <c r="BM346" i="83"/>
  <c r="BN346" i="83"/>
  <c r="BO346" i="83"/>
  <c r="BP346" i="83"/>
  <c r="BQ346" i="83"/>
  <c r="BW346" i="83"/>
  <c r="BX346" i="83"/>
  <c r="BY346" i="83"/>
  <c r="BZ346" i="83"/>
  <c r="CA346" i="83"/>
  <c r="CB346" i="83"/>
  <c r="AP348" i="83"/>
  <c r="AQ348" i="83"/>
  <c r="AR348" i="83"/>
  <c r="AS348" i="83"/>
  <c r="AT348" i="83"/>
  <c r="AU348" i="83"/>
  <c r="BA348" i="83"/>
  <c r="BB348" i="83"/>
  <c r="BC348" i="83"/>
  <c r="BD348" i="83"/>
  <c r="BE348" i="83"/>
  <c r="BF348" i="83"/>
  <c r="BL348" i="83"/>
  <c r="BM348" i="83"/>
  <c r="BN348" i="83"/>
  <c r="BO348" i="83"/>
  <c r="BP348" i="83"/>
  <c r="BQ348" i="83"/>
  <c r="BW348" i="83"/>
  <c r="BX348" i="83"/>
  <c r="BY348" i="83"/>
  <c r="BZ348" i="83"/>
  <c r="CA348" i="83"/>
  <c r="CB348" i="83"/>
  <c r="AP350" i="83"/>
  <c r="AQ350" i="83"/>
  <c r="AR350" i="83"/>
  <c r="AS350" i="83"/>
  <c r="AT350" i="83"/>
  <c r="AU350" i="83"/>
  <c r="BA350" i="83"/>
  <c r="BB350" i="83"/>
  <c r="BC350" i="83"/>
  <c r="BD350" i="83"/>
  <c r="BE350" i="83"/>
  <c r="BF350" i="83"/>
  <c r="BL350" i="83"/>
  <c r="BM350" i="83"/>
  <c r="BN350" i="83"/>
  <c r="BO350" i="83"/>
  <c r="BP350" i="83"/>
  <c r="BQ350" i="83"/>
  <c r="BW350" i="83"/>
  <c r="BX350" i="83"/>
  <c r="BY350" i="83"/>
  <c r="BZ350" i="83"/>
  <c r="CA350" i="83"/>
  <c r="CB350" i="83"/>
  <c r="AP352" i="83"/>
  <c r="AQ352" i="83"/>
  <c r="AR352" i="83"/>
  <c r="AS352" i="83"/>
  <c r="AT352" i="83"/>
  <c r="AU352" i="83"/>
  <c r="BA352" i="83"/>
  <c r="BB352" i="83"/>
  <c r="BC352" i="83"/>
  <c r="BD352" i="83"/>
  <c r="BE352" i="83"/>
  <c r="BF352" i="83"/>
  <c r="BL352" i="83"/>
  <c r="BM352" i="83"/>
  <c r="BN352" i="83"/>
  <c r="BO352" i="83"/>
  <c r="BP352" i="83"/>
  <c r="BQ352" i="83"/>
  <c r="BW352" i="83"/>
  <c r="BX352" i="83"/>
  <c r="BY352" i="83"/>
  <c r="BZ352" i="83"/>
  <c r="CA352" i="83"/>
  <c r="CB352" i="83"/>
  <c r="AP354" i="83"/>
  <c r="AQ354" i="83"/>
  <c r="AR354" i="83"/>
  <c r="AS354" i="83"/>
  <c r="AT354" i="83"/>
  <c r="AU354" i="83"/>
  <c r="BA354" i="83"/>
  <c r="BB354" i="83"/>
  <c r="BC354" i="83"/>
  <c r="BD354" i="83"/>
  <c r="BE354" i="83"/>
  <c r="BF354" i="83"/>
  <c r="BL354" i="83"/>
  <c r="BM354" i="83"/>
  <c r="BN354" i="83"/>
  <c r="BO354" i="83"/>
  <c r="BP354" i="83"/>
  <c r="BQ354" i="83"/>
  <c r="BW354" i="83"/>
  <c r="BX354" i="83"/>
  <c r="BY354" i="83"/>
  <c r="BZ354" i="83"/>
  <c r="CA354" i="83"/>
  <c r="CB354" i="83"/>
  <c r="AP356" i="83"/>
  <c r="AQ356" i="83"/>
  <c r="AR356" i="83"/>
  <c r="AS356" i="83"/>
  <c r="AT356" i="83"/>
  <c r="AU356" i="83"/>
  <c r="BA356" i="83"/>
  <c r="BB356" i="83"/>
  <c r="BC356" i="83"/>
  <c r="BD356" i="83"/>
  <c r="BE356" i="83"/>
  <c r="BF356" i="83"/>
  <c r="BL356" i="83"/>
  <c r="BM356" i="83"/>
  <c r="BN356" i="83"/>
  <c r="BO356" i="83"/>
  <c r="BP356" i="83"/>
  <c r="BQ356" i="83"/>
  <c r="BW356" i="83"/>
  <c r="BX356" i="83"/>
  <c r="BY356" i="83"/>
  <c r="BZ356" i="83"/>
  <c r="CA356" i="83"/>
  <c r="CB356" i="83"/>
  <c r="AP358" i="83"/>
  <c r="AQ358" i="83"/>
  <c r="AR358" i="83"/>
  <c r="AS358" i="83"/>
  <c r="AT358" i="83"/>
  <c r="AU358" i="83"/>
  <c r="BA358" i="83"/>
  <c r="BB358" i="83"/>
  <c r="BC358" i="83"/>
  <c r="BD358" i="83"/>
  <c r="BE358" i="83"/>
  <c r="BF358" i="83"/>
  <c r="BL358" i="83"/>
  <c r="BM358" i="83"/>
  <c r="BN358" i="83"/>
  <c r="BO358" i="83"/>
  <c r="BP358" i="83"/>
  <c r="BQ358" i="83"/>
  <c r="BW358" i="83"/>
  <c r="BX358" i="83"/>
  <c r="BY358" i="83"/>
  <c r="BZ358" i="83"/>
  <c r="CA358" i="83"/>
  <c r="CB358" i="83"/>
  <c r="AP360" i="83"/>
  <c r="AQ360" i="83"/>
  <c r="AR360" i="83"/>
  <c r="AS360" i="83"/>
  <c r="AT360" i="83"/>
  <c r="AU360" i="83"/>
  <c r="BA360" i="83"/>
  <c r="BB360" i="83"/>
  <c r="BC360" i="83"/>
  <c r="BD360" i="83"/>
  <c r="BE360" i="83"/>
  <c r="BF360" i="83"/>
  <c r="BL360" i="83"/>
  <c r="BM360" i="83"/>
  <c r="BN360" i="83"/>
  <c r="BO360" i="83"/>
  <c r="BP360" i="83"/>
  <c r="BQ360" i="83"/>
  <c r="BW360" i="83"/>
  <c r="BX360" i="83"/>
  <c r="BY360" i="83"/>
  <c r="BZ360" i="83"/>
  <c r="CA360" i="83"/>
  <c r="CB360" i="83"/>
  <c r="AP362" i="83"/>
  <c r="AQ362" i="83"/>
  <c r="AR362" i="83"/>
  <c r="AS362" i="83"/>
  <c r="AT362" i="83"/>
  <c r="AU362" i="83"/>
  <c r="BA362" i="83"/>
  <c r="BB362" i="83"/>
  <c r="BC362" i="83"/>
  <c r="BD362" i="83"/>
  <c r="BE362" i="83"/>
  <c r="BF362" i="83"/>
  <c r="BL362" i="83"/>
  <c r="BM362" i="83"/>
  <c r="BN362" i="83"/>
  <c r="BO362" i="83"/>
  <c r="BP362" i="83"/>
  <c r="BQ362" i="83"/>
  <c r="BW362" i="83"/>
  <c r="BX362" i="83"/>
  <c r="BY362" i="83"/>
  <c r="BZ362" i="83"/>
  <c r="CA362" i="83"/>
  <c r="CB362" i="83"/>
  <c r="AP364" i="83"/>
  <c r="AQ364" i="83"/>
  <c r="AR364" i="83"/>
  <c r="AS364" i="83"/>
  <c r="AT364" i="83"/>
  <c r="AU364" i="83"/>
  <c r="BA364" i="83"/>
  <c r="BB364" i="83"/>
  <c r="BC364" i="83"/>
  <c r="BD364" i="83"/>
  <c r="BE364" i="83"/>
  <c r="BF364" i="83"/>
  <c r="BL364" i="83"/>
  <c r="BM364" i="83"/>
  <c r="BN364" i="83"/>
  <c r="BO364" i="83"/>
  <c r="BP364" i="83"/>
  <c r="BQ364" i="83"/>
  <c r="BW364" i="83"/>
  <c r="BX364" i="83"/>
  <c r="BY364" i="83"/>
  <c r="BZ364" i="83"/>
  <c r="CA364" i="83"/>
  <c r="CB364" i="83"/>
  <c r="AP366" i="83"/>
  <c r="AQ366" i="83"/>
  <c r="AR366" i="83"/>
  <c r="AS366" i="83"/>
  <c r="AT366" i="83"/>
  <c r="AU366" i="83"/>
  <c r="BA366" i="83"/>
  <c r="BB366" i="83"/>
  <c r="BC366" i="83"/>
  <c r="BD366" i="83"/>
  <c r="BE366" i="83"/>
  <c r="BF366" i="83"/>
  <c r="BL366" i="83"/>
  <c r="BM366" i="83"/>
  <c r="BN366" i="83"/>
  <c r="BO366" i="83"/>
  <c r="BP366" i="83"/>
  <c r="BQ366" i="83"/>
  <c r="BW366" i="83"/>
  <c r="BX366" i="83"/>
  <c r="BY366" i="83"/>
  <c r="BZ366" i="83"/>
  <c r="CA366" i="83"/>
  <c r="CB366" i="83"/>
  <c r="AP368" i="83"/>
  <c r="AQ368" i="83"/>
  <c r="AR368" i="83"/>
  <c r="AS368" i="83"/>
  <c r="AT368" i="83"/>
  <c r="AU368" i="83"/>
  <c r="BA368" i="83"/>
  <c r="BB368" i="83"/>
  <c r="BC368" i="83"/>
  <c r="BD368" i="83"/>
  <c r="BE368" i="83"/>
  <c r="BF368" i="83"/>
  <c r="BL368" i="83"/>
  <c r="BM368" i="83"/>
  <c r="BN368" i="83"/>
  <c r="BO368" i="83"/>
  <c r="BP368" i="83"/>
  <c r="BQ368" i="83"/>
  <c r="BW368" i="83"/>
  <c r="BX368" i="83"/>
  <c r="BY368" i="83"/>
  <c r="BZ368" i="83"/>
  <c r="CA368" i="83"/>
  <c r="CB368" i="83"/>
  <c r="AP370" i="83"/>
  <c r="AQ370" i="83"/>
  <c r="AR370" i="83"/>
  <c r="AS370" i="83"/>
  <c r="AT370" i="83"/>
  <c r="AU370" i="83"/>
  <c r="BA370" i="83"/>
  <c r="BB370" i="83"/>
  <c r="BC370" i="83"/>
  <c r="BD370" i="83"/>
  <c r="BE370" i="83"/>
  <c r="BF370" i="83"/>
  <c r="BL370" i="83"/>
  <c r="BM370" i="83"/>
  <c r="BN370" i="83"/>
  <c r="BO370" i="83"/>
  <c r="BP370" i="83"/>
  <c r="BQ370" i="83"/>
  <c r="BW370" i="83"/>
  <c r="BX370" i="83"/>
  <c r="BY370" i="83"/>
  <c r="BZ370" i="83"/>
  <c r="CA370" i="83"/>
  <c r="CB370" i="83"/>
  <c r="AP372" i="83"/>
  <c r="AQ372" i="83"/>
  <c r="AR372" i="83"/>
  <c r="AS372" i="83"/>
  <c r="AT372" i="83"/>
  <c r="AU372" i="83"/>
  <c r="BA372" i="83"/>
  <c r="BB372" i="83"/>
  <c r="BC372" i="83"/>
  <c r="BD372" i="83"/>
  <c r="BE372" i="83"/>
  <c r="BF372" i="83"/>
  <c r="BL372" i="83"/>
  <c r="BM372" i="83"/>
  <c r="BN372" i="83"/>
  <c r="BO372" i="83"/>
  <c r="BP372" i="83"/>
  <c r="BQ372" i="83"/>
  <c r="BW372" i="83"/>
  <c r="BX372" i="83"/>
  <c r="BY372" i="83"/>
  <c r="BZ372" i="83"/>
  <c r="CA372" i="83"/>
  <c r="CB372" i="83"/>
  <c r="AP374" i="83"/>
  <c r="AQ374" i="83"/>
  <c r="AR374" i="83"/>
  <c r="AS374" i="83"/>
  <c r="AT374" i="83"/>
  <c r="AU374" i="83"/>
  <c r="BA374" i="83"/>
  <c r="BB374" i="83"/>
  <c r="BC374" i="83"/>
  <c r="BD374" i="83"/>
  <c r="BE374" i="83"/>
  <c r="BF374" i="83"/>
  <c r="BL374" i="83"/>
  <c r="BM374" i="83"/>
  <c r="BN374" i="83"/>
  <c r="BO374" i="83"/>
  <c r="BP374" i="83"/>
  <c r="BQ374" i="83"/>
  <c r="BW374" i="83"/>
  <c r="BX374" i="83"/>
  <c r="BY374" i="83"/>
  <c r="BZ374" i="83"/>
  <c r="CA374" i="83"/>
  <c r="CB374" i="83"/>
  <c r="AP376" i="83"/>
  <c r="AQ376" i="83"/>
  <c r="AR376" i="83"/>
  <c r="AS376" i="83"/>
  <c r="AT376" i="83"/>
  <c r="AU376" i="83"/>
  <c r="BA376" i="83"/>
  <c r="BB376" i="83"/>
  <c r="BC376" i="83"/>
  <c r="BD376" i="83"/>
  <c r="BE376" i="83"/>
  <c r="BF376" i="83"/>
  <c r="BL376" i="83"/>
  <c r="BM376" i="83"/>
  <c r="BN376" i="83"/>
  <c r="BO376" i="83"/>
  <c r="BP376" i="83"/>
  <c r="BQ376" i="83"/>
  <c r="BW376" i="83"/>
  <c r="BX376" i="83"/>
  <c r="BY376" i="83"/>
  <c r="BZ376" i="83"/>
  <c r="CA376" i="83"/>
  <c r="CB376" i="83"/>
  <c r="AP378" i="83"/>
  <c r="AQ378" i="83"/>
  <c r="AR378" i="83"/>
  <c r="AS378" i="83"/>
  <c r="AT378" i="83"/>
  <c r="AU378" i="83"/>
  <c r="BA378" i="83"/>
  <c r="BB378" i="83"/>
  <c r="BC378" i="83"/>
  <c r="BD378" i="83"/>
  <c r="BE378" i="83"/>
  <c r="BF378" i="83"/>
  <c r="BL378" i="83"/>
  <c r="BM378" i="83"/>
  <c r="BN378" i="83"/>
  <c r="BO378" i="83"/>
  <c r="BP378" i="83"/>
  <c r="BQ378" i="83"/>
  <c r="BW378" i="83"/>
  <c r="BX378" i="83"/>
  <c r="BY378" i="83"/>
  <c r="BZ378" i="83"/>
  <c r="CA378" i="83"/>
  <c r="CB378" i="83"/>
  <c r="AP380" i="83"/>
  <c r="AQ380" i="83"/>
  <c r="AR380" i="83"/>
  <c r="AS380" i="83"/>
  <c r="AT380" i="83"/>
  <c r="AU380" i="83"/>
  <c r="BA380" i="83"/>
  <c r="BB380" i="83"/>
  <c r="BC380" i="83"/>
  <c r="BD380" i="83"/>
  <c r="BE380" i="83"/>
  <c r="BF380" i="83"/>
  <c r="BL380" i="83"/>
  <c r="BM380" i="83"/>
  <c r="BN380" i="83"/>
  <c r="BO380" i="83"/>
  <c r="BP380" i="83"/>
  <c r="BQ380" i="83"/>
  <c r="BW380" i="83"/>
  <c r="BX380" i="83"/>
  <c r="BY380" i="83"/>
  <c r="BZ380" i="83"/>
  <c r="CA380" i="83"/>
  <c r="CB380" i="83"/>
  <c r="AP382" i="83"/>
  <c r="AQ382" i="83"/>
  <c r="AR382" i="83"/>
  <c r="AS382" i="83"/>
  <c r="AT382" i="83"/>
  <c r="AU382" i="83"/>
  <c r="BA382" i="83"/>
  <c r="BB382" i="83"/>
  <c r="BC382" i="83"/>
  <c r="BD382" i="83"/>
  <c r="BE382" i="83"/>
  <c r="BF382" i="83"/>
  <c r="BL382" i="83"/>
  <c r="BM382" i="83"/>
  <c r="BN382" i="83"/>
  <c r="BO382" i="83"/>
  <c r="BP382" i="83"/>
  <c r="BQ382" i="83"/>
  <c r="BW382" i="83"/>
  <c r="BX382" i="83"/>
  <c r="BY382" i="83"/>
  <c r="BZ382" i="83"/>
  <c r="CA382" i="83"/>
  <c r="CB382" i="83"/>
  <c r="AP384" i="83"/>
  <c r="AQ384" i="83"/>
  <c r="AR384" i="83"/>
  <c r="AS384" i="83"/>
  <c r="AT384" i="83"/>
  <c r="AU384" i="83"/>
  <c r="BA384" i="83"/>
  <c r="BB384" i="83"/>
  <c r="BC384" i="83"/>
  <c r="BD384" i="83"/>
  <c r="BE384" i="83"/>
  <c r="BF384" i="83"/>
  <c r="BL384" i="83"/>
  <c r="BM384" i="83"/>
  <c r="BN384" i="83"/>
  <c r="BO384" i="83"/>
  <c r="BP384" i="83"/>
  <c r="BQ384" i="83"/>
  <c r="BW384" i="83"/>
  <c r="BX384" i="83"/>
  <c r="BY384" i="83"/>
  <c r="BZ384" i="83"/>
  <c r="CA384" i="83"/>
  <c r="CB384" i="83"/>
  <c r="AP386" i="83"/>
  <c r="AQ386" i="83"/>
  <c r="AR386" i="83"/>
  <c r="AS386" i="83"/>
  <c r="AT386" i="83"/>
  <c r="AU386" i="83"/>
  <c r="BA386" i="83"/>
  <c r="BB386" i="83"/>
  <c r="BC386" i="83"/>
  <c r="BD386" i="83"/>
  <c r="BE386" i="83"/>
  <c r="BF386" i="83"/>
  <c r="BL386" i="83"/>
  <c r="BM386" i="83"/>
  <c r="BN386" i="83"/>
  <c r="BO386" i="83"/>
  <c r="BP386" i="83"/>
  <c r="BQ386" i="83"/>
  <c r="BW386" i="83"/>
  <c r="BX386" i="83"/>
  <c r="BY386" i="83"/>
  <c r="BZ386" i="83"/>
  <c r="CA386" i="83"/>
  <c r="CB386" i="83"/>
  <c r="AP388" i="83"/>
  <c r="AQ388" i="83"/>
  <c r="AR388" i="83"/>
  <c r="AS388" i="83"/>
  <c r="AT388" i="83"/>
  <c r="AU388" i="83"/>
  <c r="BA388" i="83"/>
  <c r="BB388" i="83"/>
  <c r="BC388" i="83"/>
  <c r="BD388" i="83"/>
  <c r="BE388" i="83"/>
  <c r="BF388" i="83"/>
  <c r="BL388" i="83"/>
  <c r="BM388" i="83"/>
  <c r="BN388" i="83"/>
  <c r="BO388" i="83"/>
  <c r="BP388" i="83"/>
  <c r="BQ388" i="83"/>
  <c r="BW388" i="83"/>
  <c r="BX388" i="83"/>
  <c r="BY388" i="83"/>
  <c r="BZ388" i="83"/>
  <c r="CA388" i="83"/>
  <c r="CB388" i="83"/>
  <c r="AP390" i="83"/>
  <c r="AQ390" i="83"/>
  <c r="AR390" i="83"/>
  <c r="AS390" i="83"/>
  <c r="AT390" i="83"/>
  <c r="AU390" i="83"/>
  <c r="BA390" i="83"/>
  <c r="BB390" i="83"/>
  <c r="BC390" i="83"/>
  <c r="BD390" i="83"/>
  <c r="BE390" i="83"/>
  <c r="BF390" i="83"/>
  <c r="BL390" i="83"/>
  <c r="BM390" i="83"/>
  <c r="BN390" i="83"/>
  <c r="BO390" i="83"/>
  <c r="BP390" i="83"/>
  <c r="BQ390" i="83"/>
  <c r="BW390" i="83"/>
  <c r="BX390" i="83"/>
  <c r="BY390" i="83"/>
  <c r="BZ390" i="83"/>
  <c r="CA390" i="83"/>
  <c r="CB390" i="83"/>
  <c r="AP392" i="83"/>
  <c r="AQ392" i="83"/>
  <c r="AR392" i="83"/>
  <c r="AS392" i="83"/>
  <c r="AT392" i="83"/>
  <c r="AU392" i="83"/>
  <c r="BA392" i="83"/>
  <c r="BB392" i="83"/>
  <c r="BC392" i="83"/>
  <c r="BD392" i="83"/>
  <c r="BE392" i="83"/>
  <c r="BF392" i="83"/>
  <c r="BL392" i="83"/>
  <c r="BM392" i="83"/>
  <c r="BN392" i="83"/>
  <c r="BO392" i="83"/>
  <c r="BP392" i="83"/>
  <c r="BQ392" i="83"/>
  <c r="BW392" i="83"/>
  <c r="BX392" i="83"/>
  <c r="BY392" i="83"/>
  <c r="BZ392" i="83"/>
  <c r="CA392" i="83"/>
  <c r="CB392" i="83"/>
  <c r="AP394" i="83"/>
  <c r="AQ394" i="83"/>
  <c r="AR394" i="83"/>
  <c r="AS394" i="83"/>
  <c r="AT394" i="83"/>
  <c r="AU394" i="83"/>
  <c r="BA394" i="83"/>
  <c r="BB394" i="83"/>
  <c r="BC394" i="83"/>
  <c r="BD394" i="83"/>
  <c r="BE394" i="83"/>
  <c r="BF394" i="83"/>
  <c r="BL394" i="83"/>
  <c r="BM394" i="83"/>
  <c r="BN394" i="83"/>
  <c r="BO394" i="83"/>
  <c r="BP394" i="83"/>
  <c r="BQ394" i="83"/>
  <c r="BW394" i="83"/>
  <c r="BX394" i="83"/>
  <c r="BY394" i="83"/>
  <c r="BZ394" i="83"/>
  <c r="CA394" i="83"/>
  <c r="CB394" i="83"/>
  <c r="AP396" i="83"/>
  <c r="AQ396" i="83"/>
  <c r="AR396" i="83"/>
  <c r="AS396" i="83"/>
  <c r="AT396" i="83"/>
  <c r="AU396" i="83"/>
  <c r="BA396" i="83"/>
  <c r="BB396" i="83"/>
  <c r="BC396" i="83"/>
  <c r="BD396" i="83"/>
  <c r="BE396" i="83"/>
  <c r="BF396" i="83"/>
  <c r="BL396" i="83"/>
  <c r="BM396" i="83"/>
  <c r="BN396" i="83"/>
  <c r="BO396" i="83"/>
  <c r="BP396" i="83"/>
  <c r="BQ396" i="83"/>
  <c r="BW396" i="83"/>
  <c r="BX396" i="83"/>
  <c r="BY396" i="83"/>
  <c r="BZ396" i="83"/>
  <c r="CA396" i="83"/>
  <c r="CB396" i="83"/>
  <c r="AP398" i="83"/>
  <c r="AQ398" i="83"/>
  <c r="AR398" i="83"/>
  <c r="AS398" i="83"/>
  <c r="AT398" i="83"/>
  <c r="AU398" i="83"/>
  <c r="BA398" i="83"/>
  <c r="BB398" i="83"/>
  <c r="BC398" i="83"/>
  <c r="BD398" i="83"/>
  <c r="BE398" i="83"/>
  <c r="BF398" i="83"/>
  <c r="BL398" i="83"/>
  <c r="BM398" i="83"/>
  <c r="BN398" i="83"/>
  <c r="BO398" i="83"/>
  <c r="BP398" i="83"/>
  <c r="BQ398" i="83"/>
  <c r="BW398" i="83"/>
  <c r="BX398" i="83"/>
  <c r="BY398" i="83"/>
  <c r="BZ398" i="83"/>
  <c r="CA398" i="83"/>
  <c r="CB398" i="83"/>
  <c r="AP400" i="83"/>
  <c r="AQ400" i="83"/>
  <c r="AR400" i="83"/>
  <c r="AS400" i="83"/>
  <c r="AT400" i="83"/>
  <c r="AU400" i="83"/>
  <c r="BA400" i="83"/>
  <c r="BB400" i="83"/>
  <c r="BC400" i="83"/>
  <c r="BD400" i="83"/>
  <c r="BE400" i="83"/>
  <c r="BF400" i="83"/>
  <c r="BL400" i="83"/>
  <c r="BM400" i="83"/>
  <c r="BN400" i="83"/>
  <c r="BO400" i="83"/>
  <c r="BP400" i="83"/>
  <c r="BQ400" i="83"/>
  <c r="BW400" i="83"/>
  <c r="BX400" i="83"/>
  <c r="BY400" i="83"/>
  <c r="BZ400" i="83"/>
  <c r="CA400" i="83"/>
  <c r="CB400" i="83"/>
  <c r="AP402" i="83"/>
  <c r="AQ402" i="83"/>
  <c r="AR402" i="83"/>
  <c r="AS402" i="83"/>
  <c r="AT402" i="83"/>
  <c r="AU402" i="83"/>
  <c r="BA402" i="83"/>
  <c r="BB402" i="83"/>
  <c r="BC402" i="83"/>
  <c r="BD402" i="83"/>
  <c r="BE402" i="83"/>
  <c r="BF402" i="83"/>
  <c r="BL402" i="83"/>
  <c r="BM402" i="83"/>
  <c r="BN402" i="83"/>
  <c r="BO402" i="83"/>
  <c r="BP402" i="83"/>
  <c r="BQ402" i="83"/>
  <c r="BW402" i="83"/>
  <c r="BX402" i="83"/>
  <c r="BY402" i="83"/>
  <c r="BZ402" i="83"/>
  <c r="CA402" i="83"/>
  <c r="CB402" i="83"/>
  <c r="AP404" i="83"/>
  <c r="AQ404" i="83"/>
  <c r="AR404" i="83"/>
  <c r="AS404" i="83"/>
  <c r="AT404" i="83"/>
  <c r="AU404" i="83"/>
  <c r="BA404" i="83"/>
  <c r="BB404" i="83"/>
  <c r="BC404" i="83"/>
  <c r="BD404" i="83"/>
  <c r="BE404" i="83"/>
  <c r="BF404" i="83"/>
  <c r="BL404" i="83"/>
  <c r="BM404" i="83"/>
  <c r="BN404" i="83"/>
  <c r="BO404" i="83"/>
  <c r="BP404" i="83"/>
  <c r="BQ404" i="83"/>
  <c r="BW404" i="83"/>
  <c r="BX404" i="83"/>
  <c r="BY404" i="83"/>
  <c r="BZ404" i="83"/>
  <c r="CA404" i="83"/>
  <c r="CB404" i="83"/>
  <c r="AP406" i="83"/>
  <c r="AQ406" i="83"/>
  <c r="AR406" i="83"/>
  <c r="AS406" i="83"/>
  <c r="AT406" i="83"/>
  <c r="AU406" i="83"/>
  <c r="BA406" i="83"/>
  <c r="BB406" i="83"/>
  <c r="BC406" i="83"/>
  <c r="BD406" i="83"/>
  <c r="BE406" i="83"/>
  <c r="BF406" i="83"/>
  <c r="BL406" i="83"/>
  <c r="BM406" i="83"/>
  <c r="BN406" i="83"/>
  <c r="BO406" i="83"/>
  <c r="BP406" i="83"/>
  <c r="BQ406" i="83"/>
  <c r="BW406" i="83"/>
  <c r="BX406" i="83"/>
  <c r="BY406" i="83"/>
  <c r="BZ406" i="83"/>
  <c r="CA406" i="83"/>
  <c r="CB406" i="83"/>
  <c r="AP408" i="83"/>
  <c r="AQ408" i="83"/>
  <c r="AR408" i="83"/>
  <c r="AS408" i="83"/>
  <c r="AT408" i="83"/>
  <c r="AU408" i="83"/>
  <c r="BA408" i="83"/>
  <c r="BB408" i="83"/>
  <c r="BC408" i="83"/>
  <c r="BD408" i="83"/>
  <c r="BE408" i="83"/>
  <c r="BF408" i="83"/>
  <c r="BL408" i="83"/>
  <c r="BM408" i="83"/>
  <c r="BN408" i="83"/>
  <c r="BO408" i="83"/>
  <c r="BP408" i="83"/>
  <c r="BQ408" i="83"/>
  <c r="BW408" i="83"/>
  <c r="BX408" i="83"/>
  <c r="BY408" i="83"/>
  <c r="BZ408" i="83"/>
  <c r="CA408" i="83"/>
  <c r="CB408" i="83"/>
  <c r="AP410" i="83"/>
  <c r="AQ410" i="83"/>
  <c r="AR410" i="83"/>
  <c r="AS410" i="83"/>
  <c r="AT410" i="83"/>
  <c r="AU410" i="83"/>
  <c r="BA410" i="83"/>
  <c r="BB410" i="83"/>
  <c r="BC410" i="83"/>
  <c r="BD410" i="83"/>
  <c r="BE410" i="83"/>
  <c r="BF410" i="83"/>
  <c r="BL410" i="83"/>
  <c r="BM410" i="83"/>
  <c r="BN410" i="83"/>
  <c r="BO410" i="83"/>
  <c r="BP410" i="83"/>
  <c r="BQ410" i="83"/>
  <c r="BW410" i="83"/>
  <c r="BX410" i="83"/>
  <c r="BY410" i="83"/>
  <c r="BZ410" i="83"/>
  <c r="CA410" i="83"/>
  <c r="CB410" i="83"/>
  <c r="AP412" i="83"/>
  <c r="AQ412" i="83"/>
  <c r="AR412" i="83"/>
  <c r="AS412" i="83"/>
  <c r="AT412" i="83"/>
  <c r="AU412" i="83"/>
  <c r="BA412" i="83"/>
  <c r="BB412" i="83"/>
  <c r="BC412" i="83"/>
  <c r="BD412" i="83"/>
  <c r="BE412" i="83"/>
  <c r="BF412" i="83"/>
  <c r="BL412" i="83"/>
  <c r="BM412" i="83"/>
  <c r="BN412" i="83"/>
  <c r="BO412" i="83"/>
  <c r="BP412" i="83"/>
  <c r="BQ412" i="83"/>
  <c r="BW412" i="83"/>
  <c r="BX412" i="83"/>
  <c r="BY412" i="83"/>
  <c r="BZ412" i="83"/>
  <c r="CA412" i="83"/>
  <c r="CB412" i="83"/>
  <c r="AP414" i="83"/>
  <c r="AQ414" i="83"/>
  <c r="AR414" i="83"/>
  <c r="AS414" i="83"/>
  <c r="AT414" i="83"/>
  <c r="AU414" i="83"/>
  <c r="BA414" i="83"/>
  <c r="BB414" i="83"/>
  <c r="BC414" i="83"/>
  <c r="BD414" i="83"/>
  <c r="BE414" i="83"/>
  <c r="BF414" i="83"/>
  <c r="BL414" i="83"/>
  <c r="BM414" i="83"/>
  <c r="BN414" i="83"/>
  <c r="BO414" i="83"/>
  <c r="BP414" i="83"/>
  <c r="BQ414" i="83"/>
  <c r="BW414" i="83"/>
  <c r="BX414" i="83"/>
  <c r="BY414" i="83"/>
  <c r="BZ414" i="83"/>
  <c r="CA414" i="83"/>
  <c r="CB414" i="83"/>
  <c r="AP416" i="83"/>
  <c r="AQ416" i="83"/>
  <c r="AR416" i="83"/>
  <c r="AS416" i="83"/>
  <c r="AT416" i="83"/>
  <c r="AU416" i="83"/>
  <c r="BA416" i="83"/>
  <c r="BB416" i="83"/>
  <c r="BC416" i="83"/>
  <c r="BD416" i="83"/>
  <c r="BE416" i="83"/>
  <c r="BF416" i="83"/>
  <c r="BL416" i="83"/>
  <c r="BM416" i="83"/>
  <c r="BN416" i="83"/>
  <c r="BO416" i="83"/>
  <c r="BP416" i="83"/>
  <c r="BQ416" i="83"/>
  <c r="BW416" i="83"/>
  <c r="BX416" i="83"/>
  <c r="BY416" i="83"/>
  <c r="BZ416" i="83"/>
  <c r="CA416" i="83"/>
  <c r="CB416" i="83"/>
  <c r="AP418" i="83"/>
  <c r="AQ418" i="83"/>
  <c r="AR418" i="83"/>
  <c r="AS418" i="83"/>
  <c r="AT418" i="83"/>
  <c r="AU418" i="83"/>
  <c r="BA418" i="83"/>
  <c r="BB418" i="83"/>
  <c r="BC418" i="83"/>
  <c r="BD418" i="83"/>
  <c r="BE418" i="83"/>
  <c r="BF418" i="83"/>
  <c r="BL418" i="83"/>
  <c r="BM418" i="83"/>
  <c r="BN418" i="83"/>
  <c r="BO418" i="83"/>
  <c r="BP418" i="83"/>
  <c r="BQ418" i="83"/>
  <c r="BW418" i="83"/>
  <c r="BX418" i="83"/>
  <c r="BY418" i="83"/>
  <c r="BZ418" i="83"/>
  <c r="CA418" i="83"/>
  <c r="CB418" i="83"/>
  <c r="AP420" i="83"/>
  <c r="AQ420" i="83"/>
  <c r="AR420" i="83"/>
  <c r="AS420" i="83"/>
  <c r="AT420" i="83"/>
  <c r="AU420" i="83"/>
  <c r="BA420" i="83"/>
  <c r="BB420" i="83"/>
  <c r="BC420" i="83"/>
  <c r="BD420" i="83"/>
  <c r="BE420" i="83"/>
  <c r="BF420" i="83"/>
  <c r="BL420" i="83"/>
  <c r="BM420" i="83"/>
  <c r="BN420" i="83"/>
  <c r="BO420" i="83"/>
  <c r="BP420" i="83"/>
  <c r="BQ420" i="83"/>
  <c r="BW420" i="83"/>
  <c r="BX420" i="83"/>
  <c r="BY420" i="83"/>
  <c r="BZ420" i="83"/>
  <c r="CA420" i="83"/>
  <c r="CB420" i="83"/>
  <c r="AP422" i="83"/>
  <c r="AQ422" i="83"/>
  <c r="AR422" i="83"/>
  <c r="AS422" i="83"/>
  <c r="AT422" i="83"/>
  <c r="AU422" i="83"/>
  <c r="BA422" i="83"/>
  <c r="BB422" i="83"/>
  <c r="BC422" i="83"/>
  <c r="BD422" i="83"/>
  <c r="BE422" i="83"/>
  <c r="BF422" i="83"/>
  <c r="BL422" i="83"/>
  <c r="BM422" i="83"/>
  <c r="BN422" i="83"/>
  <c r="BO422" i="83"/>
  <c r="BP422" i="83"/>
  <c r="BQ422" i="83"/>
  <c r="BW422" i="83"/>
  <c r="BX422" i="83"/>
  <c r="BY422" i="83"/>
  <c r="BZ422" i="83"/>
  <c r="CA422" i="83"/>
  <c r="CB422" i="83"/>
  <c r="AP424" i="83"/>
  <c r="AQ424" i="83"/>
  <c r="AR424" i="83"/>
  <c r="AS424" i="83"/>
  <c r="AT424" i="83"/>
  <c r="AU424" i="83"/>
  <c r="BA424" i="83"/>
  <c r="BB424" i="83"/>
  <c r="BC424" i="83"/>
  <c r="BD424" i="83"/>
  <c r="BE424" i="83"/>
  <c r="BF424" i="83"/>
  <c r="BL424" i="83"/>
  <c r="BM424" i="83"/>
  <c r="BN424" i="83"/>
  <c r="BO424" i="83"/>
  <c r="BP424" i="83"/>
  <c r="BQ424" i="83"/>
  <c r="BW424" i="83"/>
  <c r="BX424" i="83"/>
  <c r="BY424" i="83"/>
  <c r="BZ424" i="83"/>
  <c r="CA424" i="83"/>
  <c r="CB424" i="83"/>
  <c r="AP426" i="83"/>
  <c r="AQ426" i="83"/>
  <c r="AR426" i="83"/>
  <c r="AS426" i="83"/>
  <c r="AT426" i="83"/>
  <c r="AU426" i="83"/>
  <c r="BA426" i="83"/>
  <c r="BB426" i="83"/>
  <c r="BC426" i="83"/>
  <c r="BD426" i="83"/>
  <c r="BE426" i="83"/>
  <c r="BF426" i="83"/>
  <c r="BL426" i="83"/>
  <c r="BM426" i="83"/>
  <c r="BN426" i="83"/>
  <c r="BO426" i="83"/>
  <c r="BP426" i="83"/>
  <c r="BQ426" i="83"/>
  <c r="BW426" i="83"/>
  <c r="BX426" i="83"/>
  <c r="BY426" i="83"/>
  <c r="BZ426" i="83"/>
  <c r="CA426" i="83"/>
  <c r="CB426" i="83"/>
  <c r="AP428" i="83"/>
  <c r="AQ428" i="83"/>
  <c r="AR428" i="83"/>
  <c r="AS428" i="83"/>
  <c r="AT428" i="83"/>
  <c r="AU428" i="83"/>
  <c r="BA428" i="83"/>
  <c r="BB428" i="83"/>
  <c r="BC428" i="83"/>
  <c r="BD428" i="83"/>
  <c r="BE428" i="83"/>
  <c r="BF428" i="83"/>
  <c r="BL428" i="83"/>
  <c r="BM428" i="83"/>
  <c r="BN428" i="83"/>
  <c r="BO428" i="83"/>
  <c r="BP428" i="83"/>
  <c r="BQ428" i="83"/>
  <c r="BW428" i="83"/>
  <c r="BX428" i="83"/>
  <c r="BY428" i="83"/>
  <c r="BZ428" i="83"/>
  <c r="CA428" i="83"/>
  <c r="CB428" i="83"/>
  <c r="AP430" i="83"/>
  <c r="AQ430" i="83"/>
  <c r="AR430" i="83"/>
  <c r="AS430" i="83"/>
  <c r="AT430" i="83"/>
  <c r="AU430" i="83"/>
  <c r="BA430" i="83"/>
  <c r="BB430" i="83"/>
  <c r="BC430" i="83"/>
  <c r="BD430" i="83"/>
  <c r="BE430" i="83"/>
  <c r="BF430" i="83"/>
  <c r="BL430" i="83"/>
  <c r="BM430" i="83"/>
  <c r="BN430" i="83"/>
  <c r="BO430" i="83"/>
  <c r="BP430" i="83"/>
  <c r="BQ430" i="83"/>
  <c r="BW430" i="83"/>
  <c r="BX430" i="83"/>
  <c r="BY430" i="83"/>
  <c r="BZ430" i="83"/>
  <c r="CA430" i="83"/>
  <c r="CB430" i="83"/>
  <c r="AP432" i="83"/>
  <c r="AQ432" i="83"/>
  <c r="AR432" i="83"/>
  <c r="AS432" i="83"/>
  <c r="AT432" i="83"/>
  <c r="AU432" i="83"/>
  <c r="BA432" i="83"/>
  <c r="BB432" i="83"/>
  <c r="BC432" i="83"/>
  <c r="BD432" i="83"/>
  <c r="BE432" i="83"/>
  <c r="BF432" i="83"/>
  <c r="BL432" i="83"/>
  <c r="BM432" i="83"/>
  <c r="BN432" i="83"/>
  <c r="BO432" i="83"/>
  <c r="BP432" i="83"/>
  <c r="BQ432" i="83"/>
  <c r="BW432" i="83"/>
  <c r="BX432" i="83"/>
  <c r="BY432" i="83"/>
  <c r="BZ432" i="83"/>
  <c r="CA432" i="83"/>
  <c r="CB432" i="83"/>
  <c r="AP434" i="83"/>
  <c r="AQ434" i="83"/>
  <c r="AR434" i="83"/>
  <c r="AS434" i="83"/>
  <c r="AT434" i="83"/>
  <c r="AU434" i="83"/>
  <c r="BA434" i="83"/>
  <c r="BB434" i="83"/>
  <c r="BC434" i="83"/>
  <c r="BD434" i="83"/>
  <c r="BE434" i="83"/>
  <c r="BF434" i="83"/>
  <c r="BL434" i="83"/>
  <c r="BM434" i="83"/>
  <c r="BN434" i="83"/>
  <c r="BO434" i="83"/>
  <c r="BP434" i="83"/>
  <c r="BQ434" i="83"/>
  <c r="BW434" i="83"/>
  <c r="BX434" i="83"/>
  <c r="BY434" i="83"/>
  <c r="BZ434" i="83"/>
  <c r="CA434" i="83"/>
  <c r="CB434" i="83"/>
  <c r="AP436" i="83"/>
  <c r="AQ436" i="83"/>
  <c r="AR436" i="83"/>
  <c r="AS436" i="83"/>
  <c r="AT436" i="83"/>
  <c r="AU436" i="83"/>
  <c r="BA436" i="83"/>
  <c r="BB436" i="83"/>
  <c r="BC436" i="83"/>
  <c r="BD436" i="83"/>
  <c r="BE436" i="83"/>
  <c r="BF436" i="83"/>
  <c r="BL436" i="83"/>
  <c r="BM436" i="83"/>
  <c r="BN436" i="83"/>
  <c r="BO436" i="83"/>
  <c r="BP436" i="83"/>
  <c r="BQ436" i="83"/>
  <c r="BW436" i="83"/>
  <c r="BX436" i="83"/>
  <c r="BY436" i="83"/>
  <c r="BZ436" i="83"/>
  <c r="CA436" i="83"/>
  <c r="CB436" i="83"/>
  <c r="AP438" i="83"/>
  <c r="AQ438" i="83"/>
  <c r="AR438" i="83"/>
  <c r="AS438" i="83"/>
  <c r="AT438" i="83"/>
  <c r="AU438" i="83"/>
  <c r="BA438" i="83"/>
  <c r="BB438" i="83"/>
  <c r="BC438" i="83"/>
  <c r="BD438" i="83"/>
  <c r="BE438" i="83"/>
  <c r="BF438" i="83"/>
  <c r="BL438" i="83"/>
  <c r="BM438" i="83"/>
  <c r="BN438" i="83"/>
  <c r="BO438" i="83"/>
  <c r="BP438" i="83"/>
  <c r="BQ438" i="83"/>
  <c r="BW438" i="83"/>
  <c r="BX438" i="83"/>
  <c r="BY438" i="83"/>
  <c r="BZ438" i="83"/>
  <c r="CA438" i="83"/>
  <c r="CB438" i="83"/>
  <c r="AP440" i="83"/>
  <c r="AQ440" i="83"/>
  <c r="AR440" i="83"/>
  <c r="AS440" i="83"/>
  <c r="AT440" i="83"/>
  <c r="AU440" i="83"/>
  <c r="BA440" i="83"/>
  <c r="BB440" i="83"/>
  <c r="BC440" i="83"/>
  <c r="BD440" i="83"/>
  <c r="BE440" i="83"/>
  <c r="BF440" i="83"/>
  <c r="BL440" i="83"/>
  <c r="BM440" i="83"/>
  <c r="BN440" i="83"/>
  <c r="BO440" i="83"/>
  <c r="BP440" i="83"/>
  <c r="BQ440" i="83"/>
  <c r="BW440" i="83"/>
  <c r="BX440" i="83"/>
  <c r="BY440" i="83"/>
  <c r="BZ440" i="83"/>
  <c r="CA440" i="83"/>
  <c r="CB440" i="83"/>
  <c r="AP442" i="83"/>
  <c r="AQ442" i="83"/>
  <c r="AR442" i="83"/>
  <c r="AS442" i="83"/>
  <c r="AT442" i="83"/>
  <c r="AU442" i="83"/>
  <c r="BA442" i="83"/>
  <c r="BB442" i="83"/>
  <c r="BC442" i="83"/>
  <c r="BD442" i="83"/>
  <c r="BE442" i="83"/>
  <c r="BF442" i="83"/>
  <c r="BL442" i="83"/>
  <c r="BM442" i="83"/>
  <c r="BN442" i="83"/>
  <c r="BO442" i="83"/>
  <c r="BP442" i="83"/>
  <c r="BQ442" i="83"/>
  <c r="BW442" i="83"/>
  <c r="BX442" i="83"/>
  <c r="BY442" i="83"/>
  <c r="BZ442" i="83"/>
  <c r="CA442" i="83"/>
  <c r="CB442" i="83"/>
  <c r="AP444" i="83"/>
  <c r="AQ444" i="83"/>
  <c r="AR444" i="83"/>
  <c r="AS444" i="83"/>
  <c r="AT444" i="83"/>
  <c r="AU444" i="83"/>
  <c r="BA444" i="83"/>
  <c r="BB444" i="83"/>
  <c r="BC444" i="83"/>
  <c r="BD444" i="83"/>
  <c r="BE444" i="83"/>
  <c r="BF444" i="83"/>
  <c r="BL444" i="83"/>
  <c r="BM444" i="83"/>
  <c r="BN444" i="83"/>
  <c r="BO444" i="83"/>
  <c r="BP444" i="83"/>
  <c r="BQ444" i="83"/>
  <c r="BW444" i="83"/>
  <c r="BX444" i="83"/>
  <c r="BY444" i="83"/>
  <c r="BZ444" i="83"/>
  <c r="CA444" i="83"/>
  <c r="CB444" i="83"/>
  <c r="AP446" i="83"/>
  <c r="AQ446" i="83"/>
  <c r="AR446" i="83"/>
  <c r="AS446" i="83"/>
  <c r="AT446" i="83"/>
  <c r="AU446" i="83"/>
  <c r="BA446" i="83"/>
  <c r="BB446" i="83"/>
  <c r="BC446" i="83"/>
  <c r="BD446" i="83"/>
  <c r="BE446" i="83"/>
  <c r="BF446" i="83"/>
  <c r="BL446" i="83"/>
  <c r="BM446" i="83"/>
  <c r="BN446" i="83"/>
  <c r="BO446" i="83"/>
  <c r="BP446" i="83"/>
  <c r="BQ446" i="83"/>
  <c r="BW446" i="83"/>
  <c r="BX446" i="83"/>
  <c r="BY446" i="83"/>
  <c r="BZ446" i="83"/>
  <c r="CA446" i="83"/>
  <c r="CB446" i="83"/>
  <c r="AP448" i="83"/>
  <c r="AQ448" i="83"/>
  <c r="AR448" i="83"/>
  <c r="AS448" i="83"/>
  <c r="AT448" i="83"/>
  <c r="AU448" i="83"/>
  <c r="BA448" i="83"/>
  <c r="BB448" i="83"/>
  <c r="BC448" i="83"/>
  <c r="BD448" i="83"/>
  <c r="BE448" i="83"/>
  <c r="BF448" i="83"/>
  <c r="BL448" i="83"/>
  <c r="BM448" i="83"/>
  <c r="BN448" i="83"/>
  <c r="BO448" i="83"/>
  <c r="BP448" i="83"/>
  <c r="BQ448" i="83"/>
  <c r="BW448" i="83"/>
  <c r="BX448" i="83"/>
  <c r="BY448" i="83"/>
  <c r="BZ448" i="83"/>
  <c r="CA448" i="83"/>
  <c r="CB448" i="83"/>
  <c r="AP450" i="83"/>
  <c r="AQ450" i="83"/>
  <c r="AR450" i="83"/>
  <c r="AS450" i="83"/>
  <c r="AT450" i="83"/>
  <c r="AU450" i="83"/>
  <c r="BA450" i="83"/>
  <c r="BB450" i="83"/>
  <c r="BC450" i="83"/>
  <c r="BD450" i="83"/>
  <c r="BE450" i="83"/>
  <c r="BF450" i="83"/>
  <c r="BL450" i="83"/>
  <c r="BM450" i="83"/>
  <c r="BN450" i="83"/>
  <c r="BO450" i="83"/>
  <c r="BP450" i="83"/>
  <c r="BQ450" i="83"/>
  <c r="BW450" i="83"/>
  <c r="BX450" i="83"/>
  <c r="BY450" i="83"/>
  <c r="BZ450" i="83"/>
  <c r="CA450" i="83"/>
  <c r="CB450" i="83"/>
  <c r="AP452" i="83"/>
  <c r="AQ452" i="83"/>
  <c r="AR452" i="83"/>
  <c r="AS452" i="83"/>
  <c r="AT452" i="83"/>
  <c r="AU452" i="83"/>
  <c r="BA452" i="83"/>
  <c r="BB452" i="83"/>
  <c r="BC452" i="83"/>
  <c r="BD452" i="83"/>
  <c r="BE452" i="83"/>
  <c r="BF452" i="83"/>
  <c r="BL452" i="83"/>
  <c r="BM452" i="83"/>
  <c r="BN452" i="83"/>
  <c r="BO452" i="83"/>
  <c r="BP452" i="83"/>
  <c r="BQ452" i="83"/>
  <c r="BW452" i="83"/>
  <c r="BX452" i="83"/>
  <c r="BY452" i="83"/>
  <c r="BZ452" i="83"/>
  <c r="CA452" i="83"/>
  <c r="CB452" i="83"/>
  <c r="AP454" i="83"/>
  <c r="AQ454" i="83"/>
  <c r="AR454" i="83"/>
  <c r="AS454" i="83"/>
  <c r="AT454" i="83"/>
  <c r="AU454" i="83"/>
  <c r="BA454" i="83"/>
  <c r="BB454" i="83"/>
  <c r="BC454" i="83"/>
  <c r="BD454" i="83"/>
  <c r="BE454" i="83"/>
  <c r="BF454" i="83"/>
  <c r="BL454" i="83"/>
  <c r="BM454" i="83"/>
  <c r="BN454" i="83"/>
  <c r="BO454" i="83"/>
  <c r="BP454" i="83"/>
  <c r="BQ454" i="83"/>
  <c r="BW454" i="83"/>
  <c r="BX454" i="83"/>
  <c r="BY454" i="83"/>
  <c r="BZ454" i="83"/>
  <c r="CA454" i="83"/>
  <c r="CB454" i="83"/>
  <c r="AP456" i="83"/>
  <c r="AQ456" i="83"/>
  <c r="AR456" i="83"/>
  <c r="AS456" i="83"/>
  <c r="AT456" i="83"/>
  <c r="AU456" i="83"/>
  <c r="BA456" i="83"/>
  <c r="BB456" i="83"/>
  <c r="BC456" i="83"/>
  <c r="BD456" i="83"/>
  <c r="BE456" i="83"/>
  <c r="BF456" i="83"/>
  <c r="BL456" i="83"/>
  <c r="BM456" i="83"/>
  <c r="BN456" i="83"/>
  <c r="BO456" i="83"/>
  <c r="BP456" i="83"/>
  <c r="BQ456" i="83"/>
  <c r="BW456" i="83"/>
  <c r="BX456" i="83"/>
  <c r="BY456" i="83"/>
  <c r="BZ456" i="83"/>
  <c r="CA456" i="83"/>
  <c r="CB456" i="83"/>
  <c r="AP458" i="83"/>
  <c r="AQ458" i="83"/>
  <c r="AR458" i="83"/>
  <c r="AS458" i="83"/>
  <c r="AT458" i="83"/>
  <c r="AU458" i="83"/>
  <c r="BA458" i="83"/>
  <c r="BB458" i="83"/>
  <c r="BC458" i="83"/>
  <c r="BD458" i="83"/>
  <c r="BE458" i="83"/>
  <c r="BF458" i="83"/>
  <c r="BL458" i="83"/>
  <c r="BM458" i="83"/>
  <c r="BN458" i="83"/>
  <c r="BO458" i="83"/>
  <c r="BP458" i="83"/>
  <c r="BQ458" i="83"/>
  <c r="BW458" i="83"/>
  <c r="BX458" i="83"/>
  <c r="BY458" i="83"/>
  <c r="BZ458" i="83"/>
  <c r="CA458" i="83"/>
  <c r="CB458" i="83"/>
  <c r="AP460" i="83"/>
  <c r="AQ460" i="83"/>
  <c r="AR460" i="83"/>
  <c r="AS460" i="83"/>
  <c r="AT460" i="83"/>
  <c r="AU460" i="83"/>
  <c r="BA460" i="83"/>
  <c r="BB460" i="83"/>
  <c r="BC460" i="83"/>
  <c r="BD460" i="83"/>
  <c r="BE460" i="83"/>
  <c r="BF460" i="83"/>
  <c r="BL460" i="83"/>
  <c r="BM460" i="83"/>
  <c r="BN460" i="83"/>
  <c r="BO460" i="83"/>
  <c r="BP460" i="83"/>
  <c r="BQ460" i="83"/>
  <c r="BW460" i="83"/>
  <c r="BX460" i="83"/>
  <c r="BY460" i="83"/>
  <c r="BZ460" i="83"/>
  <c r="CA460" i="83"/>
  <c r="CB460" i="83"/>
  <c r="AP462" i="83"/>
  <c r="AQ462" i="83"/>
  <c r="AR462" i="83"/>
  <c r="AS462" i="83"/>
  <c r="AT462" i="83"/>
  <c r="AU462" i="83"/>
  <c r="BA462" i="83"/>
  <c r="BB462" i="83"/>
  <c r="BC462" i="83"/>
  <c r="BD462" i="83"/>
  <c r="BE462" i="83"/>
  <c r="BF462" i="83"/>
  <c r="BL462" i="83"/>
  <c r="BM462" i="83"/>
  <c r="BN462" i="83"/>
  <c r="BO462" i="83"/>
  <c r="BP462" i="83"/>
  <c r="BQ462" i="83"/>
  <c r="BW462" i="83"/>
  <c r="BX462" i="83"/>
  <c r="BY462" i="83"/>
  <c r="BZ462" i="83"/>
  <c r="CA462" i="83"/>
  <c r="CB462" i="83"/>
  <c r="AP464" i="83"/>
  <c r="AQ464" i="83"/>
  <c r="AR464" i="83"/>
  <c r="AS464" i="83"/>
  <c r="AT464" i="83"/>
  <c r="AU464" i="83"/>
  <c r="BA464" i="83"/>
  <c r="BB464" i="83"/>
  <c r="BC464" i="83"/>
  <c r="BD464" i="83"/>
  <c r="BE464" i="83"/>
  <c r="BF464" i="83"/>
  <c r="BL464" i="83"/>
  <c r="BM464" i="83"/>
  <c r="BN464" i="83"/>
  <c r="BO464" i="83"/>
  <c r="BP464" i="83"/>
  <c r="BQ464" i="83"/>
  <c r="BW464" i="83"/>
  <c r="BX464" i="83"/>
  <c r="BY464" i="83"/>
  <c r="BZ464" i="83"/>
  <c r="CA464" i="83"/>
  <c r="CB464" i="83"/>
  <c r="AP466" i="83"/>
  <c r="AQ466" i="83"/>
  <c r="AR466" i="83"/>
  <c r="AS466" i="83"/>
  <c r="AT466" i="83"/>
  <c r="AU466" i="83"/>
  <c r="BA466" i="83"/>
  <c r="BB466" i="83"/>
  <c r="BC466" i="83"/>
  <c r="BD466" i="83"/>
  <c r="BE466" i="83"/>
  <c r="BF466" i="83"/>
  <c r="BL466" i="83"/>
  <c r="BM466" i="83"/>
  <c r="BN466" i="83"/>
  <c r="BO466" i="83"/>
  <c r="BP466" i="83"/>
  <c r="BQ466" i="83"/>
  <c r="BW466" i="83"/>
  <c r="BX466" i="83"/>
  <c r="BY466" i="83"/>
  <c r="BZ466" i="83"/>
  <c r="CA466" i="83"/>
  <c r="CB466" i="83"/>
  <c r="AP468" i="83"/>
  <c r="AQ468" i="83"/>
  <c r="AR468" i="83"/>
  <c r="AS468" i="83"/>
  <c r="AT468" i="83"/>
  <c r="AU468" i="83"/>
  <c r="BA468" i="83"/>
  <c r="BB468" i="83"/>
  <c r="BC468" i="83"/>
  <c r="BD468" i="83"/>
  <c r="BE468" i="83"/>
  <c r="BF468" i="83"/>
  <c r="BL468" i="83"/>
  <c r="BM468" i="83"/>
  <c r="BN468" i="83"/>
  <c r="BO468" i="83"/>
  <c r="BP468" i="83"/>
  <c r="BQ468" i="83"/>
  <c r="BW468" i="83"/>
  <c r="BX468" i="83"/>
  <c r="BY468" i="83"/>
  <c r="BZ468" i="83"/>
  <c r="CA468" i="83"/>
  <c r="CB468" i="83"/>
  <c r="AP470" i="83"/>
  <c r="AQ470" i="83"/>
  <c r="AR470" i="83"/>
  <c r="AS470" i="83"/>
  <c r="AT470" i="83"/>
  <c r="AU470" i="83"/>
  <c r="BA470" i="83"/>
  <c r="BB470" i="83"/>
  <c r="BC470" i="83"/>
  <c r="BD470" i="83"/>
  <c r="BE470" i="83"/>
  <c r="BF470" i="83"/>
  <c r="BL470" i="83"/>
  <c r="BM470" i="83"/>
  <c r="BN470" i="83"/>
  <c r="BO470" i="83"/>
  <c r="BP470" i="83"/>
  <c r="BQ470" i="83"/>
  <c r="BW470" i="83"/>
  <c r="BX470" i="83"/>
  <c r="BY470" i="83"/>
  <c r="BZ470" i="83"/>
  <c r="CA470" i="83"/>
  <c r="CB470" i="83"/>
  <c r="AP472" i="83"/>
  <c r="AQ472" i="83"/>
  <c r="AR472" i="83"/>
  <c r="AS472" i="83"/>
  <c r="AT472" i="83"/>
  <c r="AU472" i="83"/>
  <c r="BA472" i="83"/>
  <c r="BB472" i="83"/>
  <c r="BC472" i="83"/>
  <c r="BD472" i="83"/>
  <c r="BE472" i="83"/>
  <c r="BF472" i="83"/>
  <c r="BL472" i="83"/>
  <c r="BM472" i="83"/>
  <c r="BN472" i="83"/>
  <c r="BO472" i="83"/>
  <c r="BP472" i="83"/>
  <c r="BQ472" i="83"/>
  <c r="BW472" i="83"/>
  <c r="BX472" i="83"/>
  <c r="BY472" i="83"/>
  <c r="BZ472" i="83"/>
  <c r="CA472" i="83"/>
  <c r="CB472" i="83"/>
  <c r="AP474" i="83"/>
  <c r="AQ474" i="83"/>
  <c r="AR474" i="83"/>
  <c r="AS474" i="83"/>
  <c r="AT474" i="83"/>
  <c r="AU474" i="83"/>
  <c r="BA474" i="83"/>
  <c r="BB474" i="83"/>
  <c r="BC474" i="83"/>
  <c r="BD474" i="83"/>
  <c r="BE474" i="83"/>
  <c r="BF474" i="83"/>
  <c r="BL474" i="83"/>
  <c r="BM474" i="83"/>
  <c r="BN474" i="83"/>
  <c r="BO474" i="83"/>
  <c r="BP474" i="83"/>
  <c r="BQ474" i="83"/>
  <c r="BW474" i="83"/>
  <c r="BX474" i="83"/>
  <c r="BY474" i="83"/>
  <c r="BZ474" i="83"/>
  <c r="CC474" i="83" s="1"/>
  <c r="CA474" i="83"/>
  <c r="CB474" i="83"/>
  <c r="AP476" i="83"/>
  <c r="AQ476" i="83"/>
  <c r="AR476" i="83"/>
  <c r="AS476" i="83"/>
  <c r="AT476" i="83"/>
  <c r="AU476" i="83"/>
  <c r="BA476" i="83"/>
  <c r="BB476" i="83"/>
  <c r="BC476" i="83"/>
  <c r="BD476" i="83"/>
  <c r="BE476" i="83"/>
  <c r="BF476" i="83"/>
  <c r="BL476" i="83"/>
  <c r="BM476" i="83"/>
  <c r="BN476" i="83"/>
  <c r="BO476" i="83"/>
  <c r="BP476" i="83"/>
  <c r="BQ476" i="83"/>
  <c r="BW476" i="83"/>
  <c r="BX476" i="83"/>
  <c r="BY476" i="83"/>
  <c r="BZ476" i="83"/>
  <c r="CA476" i="83"/>
  <c r="CB476" i="83"/>
  <c r="AP478" i="83"/>
  <c r="AQ478" i="83"/>
  <c r="AR478" i="83"/>
  <c r="AS478" i="83"/>
  <c r="AT478" i="83"/>
  <c r="AU478" i="83"/>
  <c r="BA478" i="83"/>
  <c r="BB478" i="83"/>
  <c r="BC478" i="83"/>
  <c r="BD478" i="83"/>
  <c r="BE478" i="83"/>
  <c r="BF478" i="83"/>
  <c r="BL478" i="83"/>
  <c r="BM478" i="83"/>
  <c r="BN478" i="83"/>
  <c r="BO478" i="83"/>
  <c r="BP478" i="83"/>
  <c r="BQ478" i="83"/>
  <c r="BW478" i="83"/>
  <c r="BX478" i="83"/>
  <c r="BY478" i="83"/>
  <c r="BZ478" i="83"/>
  <c r="CA478" i="83"/>
  <c r="CB478" i="83"/>
  <c r="AP480" i="83"/>
  <c r="AQ480" i="83"/>
  <c r="AR480" i="83"/>
  <c r="AS480" i="83"/>
  <c r="AT480" i="83"/>
  <c r="AU480" i="83"/>
  <c r="BA480" i="83"/>
  <c r="BB480" i="83"/>
  <c r="BC480" i="83"/>
  <c r="BD480" i="83"/>
  <c r="BE480" i="83"/>
  <c r="BF480" i="83"/>
  <c r="BL480" i="83"/>
  <c r="BM480" i="83"/>
  <c r="BN480" i="83"/>
  <c r="BO480" i="83"/>
  <c r="BP480" i="83"/>
  <c r="BQ480" i="83"/>
  <c r="BW480" i="83"/>
  <c r="BX480" i="83"/>
  <c r="BY480" i="83"/>
  <c r="BZ480" i="83"/>
  <c r="CA480" i="83"/>
  <c r="CB480" i="83"/>
  <c r="AP482" i="83"/>
  <c r="AQ482" i="83"/>
  <c r="AR482" i="83"/>
  <c r="AS482" i="83"/>
  <c r="AT482" i="83"/>
  <c r="AU482" i="83"/>
  <c r="BA482" i="83"/>
  <c r="BB482" i="83"/>
  <c r="BC482" i="83"/>
  <c r="BD482" i="83"/>
  <c r="BE482" i="83"/>
  <c r="BF482" i="83"/>
  <c r="BL482" i="83"/>
  <c r="BM482" i="83"/>
  <c r="BN482" i="83"/>
  <c r="BO482" i="83"/>
  <c r="BP482" i="83"/>
  <c r="BQ482" i="83"/>
  <c r="BW482" i="83"/>
  <c r="BX482" i="83"/>
  <c r="BY482" i="83"/>
  <c r="BZ482" i="83"/>
  <c r="CA482" i="83"/>
  <c r="CB482" i="83"/>
  <c r="AP484" i="83"/>
  <c r="AQ484" i="83"/>
  <c r="AR484" i="83"/>
  <c r="AS484" i="83"/>
  <c r="AT484" i="83"/>
  <c r="AU484" i="83"/>
  <c r="BA484" i="83"/>
  <c r="BB484" i="83"/>
  <c r="BC484" i="83"/>
  <c r="BD484" i="83"/>
  <c r="BE484" i="83"/>
  <c r="BF484" i="83"/>
  <c r="BL484" i="83"/>
  <c r="BM484" i="83"/>
  <c r="BN484" i="83"/>
  <c r="BO484" i="83"/>
  <c r="BP484" i="83"/>
  <c r="BQ484" i="83"/>
  <c r="BW484" i="83"/>
  <c r="BX484" i="83"/>
  <c r="BY484" i="83"/>
  <c r="BZ484" i="83"/>
  <c r="CA484" i="83"/>
  <c r="CB484" i="83"/>
  <c r="AP486" i="83"/>
  <c r="AQ486" i="83"/>
  <c r="AR486" i="83"/>
  <c r="AS486" i="83"/>
  <c r="AT486" i="83"/>
  <c r="AU486" i="83"/>
  <c r="BA486" i="83"/>
  <c r="BB486" i="83"/>
  <c r="BC486" i="83"/>
  <c r="BD486" i="83"/>
  <c r="BE486" i="83"/>
  <c r="BF486" i="83"/>
  <c r="BL486" i="83"/>
  <c r="BM486" i="83"/>
  <c r="BN486" i="83"/>
  <c r="BO486" i="83"/>
  <c r="BP486" i="83"/>
  <c r="BQ486" i="83"/>
  <c r="BW486" i="83"/>
  <c r="BX486" i="83"/>
  <c r="BY486" i="83"/>
  <c r="BZ486" i="83"/>
  <c r="CA486" i="83"/>
  <c r="CB486" i="83"/>
  <c r="AP488" i="83"/>
  <c r="AQ488" i="83"/>
  <c r="AR488" i="83"/>
  <c r="AS488" i="83"/>
  <c r="AT488" i="83"/>
  <c r="AU488" i="83"/>
  <c r="BA488" i="83"/>
  <c r="BB488" i="83"/>
  <c r="BC488" i="83"/>
  <c r="BD488" i="83"/>
  <c r="BG488" i="83" s="1"/>
  <c r="BE488" i="83"/>
  <c r="BF488" i="83"/>
  <c r="BL488" i="83"/>
  <c r="BM488" i="83"/>
  <c r="BN488" i="83"/>
  <c r="BO488" i="83"/>
  <c r="BP488" i="83"/>
  <c r="BQ488" i="83"/>
  <c r="BW488" i="83"/>
  <c r="BX488" i="83"/>
  <c r="BY488" i="83"/>
  <c r="BZ488" i="83"/>
  <c r="CA488" i="83"/>
  <c r="CB488" i="83"/>
  <c r="AP490" i="83"/>
  <c r="AQ490" i="83"/>
  <c r="AR490" i="83"/>
  <c r="AS490" i="83"/>
  <c r="AT490" i="83"/>
  <c r="AU490" i="83"/>
  <c r="BA490" i="83"/>
  <c r="BB490" i="83"/>
  <c r="BC490" i="83"/>
  <c r="BD490" i="83"/>
  <c r="BE490" i="83"/>
  <c r="BF490" i="83"/>
  <c r="BL490" i="83"/>
  <c r="BM490" i="83"/>
  <c r="BN490" i="83"/>
  <c r="BO490" i="83"/>
  <c r="BP490" i="83"/>
  <c r="BQ490" i="83"/>
  <c r="BW490" i="83"/>
  <c r="BX490" i="83"/>
  <c r="BY490" i="83"/>
  <c r="BZ490" i="83"/>
  <c r="CA490" i="83"/>
  <c r="CB490" i="83"/>
  <c r="AP492" i="83"/>
  <c r="AQ492" i="83"/>
  <c r="AR492" i="83"/>
  <c r="AS492" i="83"/>
  <c r="AT492" i="83"/>
  <c r="AU492" i="83"/>
  <c r="BA492" i="83"/>
  <c r="BB492" i="83"/>
  <c r="BC492" i="83"/>
  <c r="BD492" i="83"/>
  <c r="BE492" i="83"/>
  <c r="BF492" i="83"/>
  <c r="BL492" i="83"/>
  <c r="BM492" i="83"/>
  <c r="BN492" i="83"/>
  <c r="BO492" i="83"/>
  <c r="BP492" i="83"/>
  <c r="BQ492" i="83"/>
  <c r="BW492" i="83"/>
  <c r="BX492" i="83"/>
  <c r="BY492" i="83"/>
  <c r="BZ492" i="83"/>
  <c r="CA492" i="83"/>
  <c r="CB492" i="83"/>
  <c r="AP494" i="83"/>
  <c r="AQ494" i="83"/>
  <c r="AR494" i="83"/>
  <c r="AS494" i="83"/>
  <c r="AT494" i="83"/>
  <c r="AU494" i="83"/>
  <c r="BA494" i="83"/>
  <c r="BB494" i="83"/>
  <c r="BC494" i="83"/>
  <c r="BD494" i="83"/>
  <c r="BE494" i="83"/>
  <c r="BF494" i="83"/>
  <c r="BL494" i="83"/>
  <c r="BM494" i="83"/>
  <c r="BN494" i="83"/>
  <c r="BO494" i="83"/>
  <c r="BP494" i="83"/>
  <c r="BQ494" i="83"/>
  <c r="BW494" i="83"/>
  <c r="BX494" i="83"/>
  <c r="BY494" i="83"/>
  <c r="BZ494" i="83"/>
  <c r="CA494" i="83"/>
  <c r="CB494" i="83"/>
  <c r="AP496" i="83"/>
  <c r="AQ496" i="83"/>
  <c r="AR496" i="83"/>
  <c r="AS496" i="83"/>
  <c r="AT496" i="83"/>
  <c r="AU496" i="83"/>
  <c r="BA496" i="83"/>
  <c r="BB496" i="83"/>
  <c r="BC496" i="83"/>
  <c r="BD496" i="83"/>
  <c r="BE496" i="83"/>
  <c r="BF496" i="83"/>
  <c r="BL496" i="83"/>
  <c r="BM496" i="83"/>
  <c r="BN496" i="83"/>
  <c r="BO496" i="83"/>
  <c r="BP496" i="83"/>
  <c r="BQ496" i="83"/>
  <c r="BW496" i="83"/>
  <c r="BX496" i="83"/>
  <c r="BY496" i="83"/>
  <c r="BZ496" i="83"/>
  <c r="CA496" i="83"/>
  <c r="CB496" i="83"/>
  <c r="AP498" i="83"/>
  <c r="AQ498" i="83"/>
  <c r="AR498" i="83"/>
  <c r="AS498" i="83"/>
  <c r="AT498" i="83"/>
  <c r="AU498" i="83"/>
  <c r="BA498" i="83"/>
  <c r="BB498" i="83"/>
  <c r="BC498" i="83"/>
  <c r="BD498" i="83"/>
  <c r="BE498" i="83"/>
  <c r="BF498" i="83"/>
  <c r="BL498" i="83"/>
  <c r="BM498" i="83"/>
  <c r="BN498" i="83"/>
  <c r="BO498" i="83"/>
  <c r="BP498" i="83"/>
  <c r="BQ498" i="83"/>
  <c r="BW498" i="83"/>
  <c r="BX498" i="83"/>
  <c r="BY498" i="83"/>
  <c r="BZ498" i="83"/>
  <c r="CA498" i="83"/>
  <c r="CB498" i="83"/>
  <c r="AP500" i="83"/>
  <c r="AQ500" i="83"/>
  <c r="AR500" i="83"/>
  <c r="AS500" i="83"/>
  <c r="AT500" i="83"/>
  <c r="AU500" i="83"/>
  <c r="BA500" i="83"/>
  <c r="BB500" i="83"/>
  <c r="BC500" i="83"/>
  <c r="BD500" i="83"/>
  <c r="BE500" i="83"/>
  <c r="BF500" i="83"/>
  <c r="BL500" i="83"/>
  <c r="BM500" i="83"/>
  <c r="BN500" i="83"/>
  <c r="BO500" i="83"/>
  <c r="BP500" i="83"/>
  <c r="BQ500" i="83"/>
  <c r="BW500" i="83"/>
  <c r="BX500" i="83"/>
  <c r="BY500" i="83"/>
  <c r="BZ500" i="83"/>
  <c r="CA500" i="83"/>
  <c r="CB500" i="83"/>
  <c r="AP502" i="83"/>
  <c r="AQ502" i="83"/>
  <c r="AR502" i="83"/>
  <c r="AS502" i="83"/>
  <c r="AT502" i="83"/>
  <c r="AU502" i="83"/>
  <c r="BA502" i="83"/>
  <c r="BB502" i="83"/>
  <c r="BC502" i="83"/>
  <c r="BD502" i="83"/>
  <c r="BE502" i="83"/>
  <c r="BF502" i="83"/>
  <c r="BL502" i="83"/>
  <c r="BM502" i="83"/>
  <c r="BN502" i="83"/>
  <c r="BO502" i="83"/>
  <c r="BP502" i="83"/>
  <c r="BQ502" i="83"/>
  <c r="BW502" i="83"/>
  <c r="BX502" i="83"/>
  <c r="BY502" i="83"/>
  <c r="BZ502" i="83"/>
  <c r="CA502" i="83"/>
  <c r="CB502" i="83"/>
  <c r="AP504" i="83"/>
  <c r="AQ504" i="83"/>
  <c r="AR504" i="83"/>
  <c r="AS504" i="83"/>
  <c r="AT504" i="83"/>
  <c r="AU504" i="83"/>
  <c r="BA504" i="83"/>
  <c r="BB504" i="83"/>
  <c r="BC504" i="83"/>
  <c r="BD504" i="83"/>
  <c r="BE504" i="83"/>
  <c r="BF504" i="83"/>
  <c r="BL504" i="83"/>
  <c r="BM504" i="83"/>
  <c r="BN504" i="83"/>
  <c r="BO504" i="83"/>
  <c r="BP504" i="83"/>
  <c r="BQ504" i="83"/>
  <c r="BW504" i="83"/>
  <c r="BX504" i="83"/>
  <c r="BY504" i="83"/>
  <c r="BZ504" i="83"/>
  <c r="CA504" i="83"/>
  <c r="CB504" i="83"/>
  <c r="AP506" i="83"/>
  <c r="AQ506" i="83"/>
  <c r="AR506" i="83"/>
  <c r="AS506" i="83"/>
  <c r="AT506" i="83"/>
  <c r="AU506" i="83"/>
  <c r="BA506" i="83"/>
  <c r="BB506" i="83"/>
  <c r="BC506" i="83"/>
  <c r="BD506" i="83"/>
  <c r="BE506" i="83"/>
  <c r="BF506" i="83"/>
  <c r="BL506" i="83"/>
  <c r="BM506" i="83"/>
  <c r="BN506" i="83"/>
  <c r="BO506" i="83"/>
  <c r="BP506" i="83"/>
  <c r="BQ506" i="83"/>
  <c r="BW506" i="83"/>
  <c r="BX506" i="83"/>
  <c r="BY506" i="83"/>
  <c r="BZ506" i="83"/>
  <c r="CA506" i="83"/>
  <c r="CB506" i="83"/>
  <c r="AP508" i="83"/>
  <c r="AQ508" i="83"/>
  <c r="AR508" i="83"/>
  <c r="AS508" i="83"/>
  <c r="AT508" i="83"/>
  <c r="AU508" i="83"/>
  <c r="BA508" i="83"/>
  <c r="BB508" i="83"/>
  <c r="BC508" i="83"/>
  <c r="BD508" i="83"/>
  <c r="BE508" i="83"/>
  <c r="BF508" i="83"/>
  <c r="BL508" i="83"/>
  <c r="BM508" i="83"/>
  <c r="BN508" i="83"/>
  <c r="BO508" i="83"/>
  <c r="BP508" i="83"/>
  <c r="BQ508" i="83"/>
  <c r="BW508" i="83"/>
  <c r="BX508" i="83"/>
  <c r="BY508" i="83"/>
  <c r="BZ508" i="83"/>
  <c r="CA508" i="83"/>
  <c r="CB508" i="83"/>
  <c r="AP510" i="83"/>
  <c r="AQ510" i="83"/>
  <c r="AR510" i="83"/>
  <c r="AS510" i="83"/>
  <c r="AT510" i="83"/>
  <c r="AU510" i="83"/>
  <c r="BA510" i="83"/>
  <c r="BB510" i="83"/>
  <c r="BC510" i="83"/>
  <c r="BD510" i="83"/>
  <c r="BE510" i="83"/>
  <c r="BF510" i="83"/>
  <c r="BL510" i="83"/>
  <c r="BM510" i="83"/>
  <c r="BN510" i="83"/>
  <c r="BO510" i="83"/>
  <c r="BP510" i="83"/>
  <c r="BQ510" i="83"/>
  <c r="BW510" i="83"/>
  <c r="BX510" i="83"/>
  <c r="BY510" i="83"/>
  <c r="BZ510" i="83"/>
  <c r="CA510" i="83"/>
  <c r="CB510" i="83"/>
  <c r="AP512" i="83"/>
  <c r="AQ512" i="83"/>
  <c r="AR512" i="83"/>
  <c r="AS512" i="83"/>
  <c r="AT512" i="83"/>
  <c r="AU512" i="83"/>
  <c r="BA512" i="83"/>
  <c r="BB512" i="83"/>
  <c r="BC512" i="83"/>
  <c r="BD512" i="83"/>
  <c r="BE512" i="83"/>
  <c r="BF512" i="83"/>
  <c r="BL512" i="83"/>
  <c r="BM512" i="83"/>
  <c r="BN512" i="83"/>
  <c r="BO512" i="83"/>
  <c r="BP512" i="83"/>
  <c r="BQ512" i="83"/>
  <c r="BW512" i="83"/>
  <c r="BX512" i="83"/>
  <c r="BY512" i="83"/>
  <c r="BZ512" i="83"/>
  <c r="CA512" i="83"/>
  <c r="CB512" i="83"/>
  <c r="AP514" i="83"/>
  <c r="AQ514" i="83"/>
  <c r="AR514" i="83"/>
  <c r="AS514" i="83"/>
  <c r="AT514" i="83"/>
  <c r="AU514" i="83"/>
  <c r="BA514" i="83"/>
  <c r="BB514" i="83"/>
  <c r="BC514" i="83"/>
  <c r="BD514" i="83"/>
  <c r="BE514" i="83"/>
  <c r="BF514" i="83"/>
  <c r="BL514" i="83"/>
  <c r="BM514" i="83"/>
  <c r="BN514" i="83"/>
  <c r="BO514" i="83"/>
  <c r="BP514" i="83"/>
  <c r="BQ514" i="83"/>
  <c r="BW514" i="83"/>
  <c r="BX514" i="83"/>
  <c r="BY514" i="83"/>
  <c r="BZ514" i="83"/>
  <c r="CA514" i="83"/>
  <c r="CB514" i="83"/>
  <c r="AP516" i="83"/>
  <c r="AQ516" i="83"/>
  <c r="AR516" i="83"/>
  <c r="AS516" i="83"/>
  <c r="AT516" i="83"/>
  <c r="AU516" i="83"/>
  <c r="BA516" i="83"/>
  <c r="BB516" i="83"/>
  <c r="BC516" i="83"/>
  <c r="BD516" i="83"/>
  <c r="BE516" i="83"/>
  <c r="BF516" i="83"/>
  <c r="BL516" i="83"/>
  <c r="BM516" i="83"/>
  <c r="BN516" i="83"/>
  <c r="BO516" i="83"/>
  <c r="BP516" i="83"/>
  <c r="BQ516" i="83"/>
  <c r="BW516" i="83"/>
  <c r="BX516" i="83"/>
  <c r="BY516" i="83"/>
  <c r="BZ516" i="83"/>
  <c r="CA516" i="83"/>
  <c r="CB516" i="83"/>
  <c r="AP518" i="83"/>
  <c r="AQ518" i="83"/>
  <c r="AR518" i="83"/>
  <c r="AS518" i="83"/>
  <c r="AT518" i="83"/>
  <c r="AU518" i="83"/>
  <c r="BA518" i="83"/>
  <c r="BB518" i="83"/>
  <c r="BC518" i="83"/>
  <c r="BD518" i="83"/>
  <c r="BE518" i="83"/>
  <c r="BF518" i="83"/>
  <c r="BL518" i="83"/>
  <c r="BM518" i="83"/>
  <c r="BN518" i="83"/>
  <c r="BO518" i="83"/>
  <c r="BP518" i="83"/>
  <c r="BQ518" i="83"/>
  <c r="BW518" i="83"/>
  <c r="BX518" i="83"/>
  <c r="BY518" i="83"/>
  <c r="BZ518" i="83"/>
  <c r="CA518" i="83"/>
  <c r="CB518" i="83"/>
  <c r="AP520" i="83"/>
  <c r="AQ520" i="83"/>
  <c r="AR520" i="83"/>
  <c r="AS520" i="83"/>
  <c r="AT520" i="83"/>
  <c r="AU520" i="83"/>
  <c r="BA520" i="83"/>
  <c r="BB520" i="83"/>
  <c r="BC520" i="83"/>
  <c r="BD520" i="83"/>
  <c r="BE520" i="83"/>
  <c r="BF520" i="83"/>
  <c r="BL520" i="83"/>
  <c r="BM520" i="83"/>
  <c r="BN520" i="83"/>
  <c r="BO520" i="83"/>
  <c r="BP520" i="83"/>
  <c r="BQ520" i="83"/>
  <c r="BW520" i="83"/>
  <c r="BX520" i="83"/>
  <c r="BY520" i="83"/>
  <c r="BZ520" i="83"/>
  <c r="CA520" i="83"/>
  <c r="CB520" i="83"/>
  <c r="AP522" i="83"/>
  <c r="AQ522" i="83"/>
  <c r="AR522" i="83"/>
  <c r="AS522" i="83"/>
  <c r="AT522" i="83"/>
  <c r="AU522" i="83"/>
  <c r="BA522" i="83"/>
  <c r="BB522" i="83"/>
  <c r="BC522" i="83"/>
  <c r="BD522" i="83"/>
  <c r="BE522" i="83"/>
  <c r="BF522" i="83"/>
  <c r="BL522" i="83"/>
  <c r="BM522" i="83"/>
  <c r="BN522" i="83"/>
  <c r="BO522" i="83"/>
  <c r="BP522" i="83"/>
  <c r="BQ522" i="83"/>
  <c r="BW522" i="83"/>
  <c r="BX522" i="83"/>
  <c r="BY522" i="83"/>
  <c r="BZ522" i="83"/>
  <c r="CA522" i="83"/>
  <c r="CB522" i="83"/>
  <c r="AP524" i="83"/>
  <c r="AQ524" i="83"/>
  <c r="AR524" i="83"/>
  <c r="AS524" i="83"/>
  <c r="AT524" i="83"/>
  <c r="AU524" i="83"/>
  <c r="BA524" i="83"/>
  <c r="BB524" i="83"/>
  <c r="BC524" i="83"/>
  <c r="BD524" i="83"/>
  <c r="BE524" i="83"/>
  <c r="BF524" i="83"/>
  <c r="BL524" i="83"/>
  <c r="BM524" i="83"/>
  <c r="BN524" i="83"/>
  <c r="BO524" i="83"/>
  <c r="BP524" i="83"/>
  <c r="BQ524" i="83"/>
  <c r="BW524" i="83"/>
  <c r="BX524" i="83"/>
  <c r="BY524" i="83"/>
  <c r="BZ524" i="83"/>
  <c r="CA524" i="83"/>
  <c r="CB524" i="83"/>
  <c r="AP526" i="83"/>
  <c r="AQ526" i="83"/>
  <c r="AR526" i="83"/>
  <c r="AS526" i="83"/>
  <c r="AT526" i="83"/>
  <c r="AU526" i="83"/>
  <c r="BA526" i="83"/>
  <c r="BB526" i="83"/>
  <c r="BC526" i="83"/>
  <c r="BD526" i="83"/>
  <c r="BE526" i="83"/>
  <c r="BF526" i="83"/>
  <c r="BL526" i="83"/>
  <c r="BM526" i="83"/>
  <c r="BN526" i="83"/>
  <c r="BO526" i="83"/>
  <c r="BP526" i="83"/>
  <c r="BQ526" i="83"/>
  <c r="BW526" i="83"/>
  <c r="BX526" i="83"/>
  <c r="BY526" i="83"/>
  <c r="BZ526" i="83"/>
  <c r="CA526" i="83"/>
  <c r="CB526" i="83"/>
  <c r="AP528" i="83"/>
  <c r="AQ528" i="83"/>
  <c r="AR528" i="83"/>
  <c r="AS528" i="83"/>
  <c r="AT528" i="83"/>
  <c r="AU528" i="83"/>
  <c r="BA528" i="83"/>
  <c r="BB528" i="83"/>
  <c r="BC528" i="83"/>
  <c r="BD528" i="83"/>
  <c r="BE528" i="83"/>
  <c r="BF528" i="83"/>
  <c r="BL528" i="83"/>
  <c r="BM528" i="83"/>
  <c r="BN528" i="83"/>
  <c r="BO528" i="83"/>
  <c r="BP528" i="83"/>
  <c r="BQ528" i="83"/>
  <c r="BW528" i="83"/>
  <c r="BX528" i="83"/>
  <c r="BY528" i="83"/>
  <c r="BZ528" i="83"/>
  <c r="CA528" i="83"/>
  <c r="CB528" i="83"/>
  <c r="AP530" i="83"/>
  <c r="AQ530" i="83"/>
  <c r="AR530" i="83"/>
  <c r="AS530" i="83"/>
  <c r="AT530" i="83"/>
  <c r="AU530" i="83"/>
  <c r="BA530" i="83"/>
  <c r="BB530" i="83"/>
  <c r="BC530" i="83"/>
  <c r="BD530" i="83"/>
  <c r="BE530" i="83"/>
  <c r="BF530" i="83"/>
  <c r="BL530" i="83"/>
  <c r="BM530" i="83"/>
  <c r="BN530" i="83"/>
  <c r="BO530" i="83"/>
  <c r="BP530" i="83"/>
  <c r="BQ530" i="83"/>
  <c r="BW530" i="83"/>
  <c r="BX530" i="83"/>
  <c r="BY530" i="83"/>
  <c r="BZ530" i="83"/>
  <c r="CA530" i="83"/>
  <c r="CB530" i="83"/>
  <c r="AP532" i="83"/>
  <c r="AQ532" i="83"/>
  <c r="AR532" i="83"/>
  <c r="AS532" i="83"/>
  <c r="AT532" i="83"/>
  <c r="AU532" i="83"/>
  <c r="BA532" i="83"/>
  <c r="BB532" i="83"/>
  <c r="BC532" i="83"/>
  <c r="BD532" i="83"/>
  <c r="BE532" i="83"/>
  <c r="BF532" i="83"/>
  <c r="BL532" i="83"/>
  <c r="BM532" i="83"/>
  <c r="BN532" i="83"/>
  <c r="BO532" i="83"/>
  <c r="BP532" i="83"/>
  <c r="BQ532" i="83"/>
  <c r="BW532" i="83"/>
  <c r="BX532" i="83"/>
  <c r="BY532" i="83"/>
  <c r="BZ532" i="83"/>
  <c r="CA532" i="83"/>
  <c r="CB532" i="83"/>
  <c r="AP534" i="83"/>
  <c r="AQ534" i="83"/>
  <c r="AR534" i="83"/>
  <c r="AS534" i="83"/>
  <c r="AT534" i="83"/>
  <c r="AU534" i="83"/>
  <c r="BA534" i="83"/>
  <c r="BB534" i="83"/>
  <c r="BC534" i="83"/>
  <c r="BD534" i="83"/>
  <c r="BE534" i="83"/>
  <c r="BF534" i="83"/>
  <c r="BL534" i="83"/>
  <c r="BM534" i="83"/>
  <c r="BN534" i="83"/>
  <c r="BO534" i="83"/>
  <c r="BP534" i="83"/>
  <c r="BQ534" i="83"/>
  <c r="BW534" i="83"/>
  <c r="BX534" i="83"/>
  <c r="BY534" i="83"/>
  <c r="BZ534" i="83"/>
  <c r="CA534" i="83"/>
  <c r="CB534" i="83"/>
  <c r="AP536" i="83"/>
  <c r="AQ536" i="83"/>
  <c r="AR536" i="83"/>
  <c r="AS536" i="83"/>
  <c r="AT536" i="83"/>
  <c r="AU536" i="83"/>
  <c r="BA536" i="83"/>
  <c r="BB536" i="83"/>
  <c r="BC536" i="83"/>
  <c r="BD536" i="83"/>
  <c r="BE536" i="83"/>
  <c r="BF536" i="83"/>
  <c r="BL536" i="83"/>
  <c r="BM536" i="83"/>
  <c r="BN536" i="83"/>
  <c r="BO536" i="83"/>
  <c r="BP536" i="83"/>
  <c r="BQ536" i="83"/>
  <c r="BW536" i="83"/>
  <c r="BX536" i="83"/>
  <c r="BY536" i="83"/>
  <c r="BZ536" i="83"/>
  <c r="CA536" i="83"/>
  <c r="CB536" i="83"/>
  <c r="AP538" i="83"/>
  <c r="AQ538" i="83"/>
  <c r="AR538" i="83"/>
  <c r="AS538" i="83"/>
  <c r="AT538" i="83"/>
  <c r="AU538" i="83"/>
  <c r="BA538" i="83"/>
  <c r="BB538" i="83"/>
  <c r="BC538" i="83"/>
  <c r="BD538" i="83"/>
  <c r="BE538" i="83"/>
  <c r="BF538" i="83"/>
  <c r="BL538" i="83"/>
  <c r="BM538" i="83"/>
  <c r="BN538" i="83"/>
  <c r="BO538" i="83"/>
  <c r="BP538" i="83"/>
  <c r="BQ538" i="83"/>
  <c r="BW538" i="83"/>
  <c r="BX538" i="83"/>
  <c r="BY538" i="83"/>
  <c r="BZ538" i="83"/>
  <c r="CA538" i="83"/>
  <c r="CB538" i="83"/>
  <c r="AP540" i="83"/>
  <c r="AQ540" i="83"/>
  <c r="AR540" i="83"/>
  <c r="AS540" i="83"/>
  <c r="AT540" i="83"/>
  <c r="AU540" i="83"/>
  <c r="BA540" i="83"/>
  <c r="BB540" i="83"/>
  <c r="BC540" i="83"/>
  <c r="BD540" i="83"/>
  <c r="BE540" i="83"/>
  <c r="BF540" i="83"/>
  <c r="BL540" i="83"/>
  <c r="BM540" i="83"/>
  <c r="BN540" i="83"/>
  <c r="BO540" i="83"/>
  <c r="BP540" i="83"/>
  <c r="BQ540" i="83"/>
  <c r="BW540" i="83"/>
  <c r="BX540" i="83"/>
  <c r="BY540" i="83"/>
  <c r="BZ540" i="83"/>
  <c r="CA540" i="83"/>
  <c r="CB540" i="83"/>
  <c r="AP542" i="83"/>
  <c r="AQ542" i="83"/>
  <c r="AR542" i="83"/>
  <c r="AS542" i="83"/>
  <c r="AT542" i="83"/>
  <c r="AU542" i="83"/>
  <c r="BA542" i="83"/>
  <c r="BB542" i="83"/>
  <c r="BC542" i="83"/>
  <c r="BD542" i="83"/>
  <c r="BE542" i="83"/>
  <c r="BF542" i="83"/>
  <c r="BL542" i="83"/>
  <c r="BM542" i="83"/>
  <c r="BN542" i="83"/>
  <c r="BO542" i="83"/>
  <c r="BP542" i="83"/>
  <c r="BQ542" i="83"/>
  <c r="BW542" i="83"/>
  <c r="BX542" i="83"/>
  <c r="BY542" i="83"/>
  <c r="BZ542" i="83"/>
  <c r="CA542" i="83"/>
  <c r="CB542" i="83"/>
  <c r="AP544" i="83"/>
  <c r="AQ544" i="83"/>
  <c r="AR544" i="83"/>
  <c r="AS544" i="83"/>
  <c r="AT544" i="83"/>
  <c r="AU544" i="83"/>
  <c r="BA544" i="83"/>
  <c r="BB544" i="83"/>
  <c r="BC544" i="83"/>
  <c r="BD544" i="83"/>
  <c r="BE544" i="83"/>
  <c r="BF544" i="83"/>
  <c r="BL544" i="83"/>
  <c r="BM544" i="83"/>
  <c r="BN544" i="83"/>
  <c r="BO544" i="83"/>
  <c r="BP544" i="83"/>
  <c r="BQ544" i="83"/>
  <c r="BW544" i="83"/>
  <c r="BX544" i="83"/>
  <c r="BY544" i="83"/>
  <c r="BZ544" i="83"/>
  <c r="CA544" i="83"/>
  <c r="CB544" i="83"/>
  <c r="AP546" i="83"/>
  <c r="AQ546" i="83"/>
  <c r="AR546" i="83"/>
  <c r="AS546" i="83"/>
  <c r="AT546" i="83"/>
  <c r="AU546" i="83"/>
  <c r="BA546" i="83"/>
  <c r="BB546" i="83"/>
  <c r="BC546" i="83"/>
  <c r="BD546" i="83"/>
  <c r="BE546" i="83"/>
  <c r="BF546" i="83"/>
  <c r="BL546" i="83"/>
  <c r="BM546" i="83"/>
  <c r="BN546" i="83"/>
  <c r="BO546" i="83"/>
  <c r="BP546" i="83"/>
  <c r="BQ546" i="83"/>
  <c r="BW546" i="83"/>
  <c r="BX546" i="83"/>
  <c r="BY546" i="83"/>
  <c r="BZ546" i="83"/>
  <c r="CA546" i="83"/>
  <c r="CB546" i="83"/>
  <c r="AP548" i="83"/>
  <c r="AQ548" i="83"/>
  <c r="AR548" i="83"/>
  <c r="AS548" i="83"/>
  <c r="AT548" i="83"/>
  <c r="AU548" i="83"/>
  <c r="BA548" i="83"/>
  <c r="BB548" i="83"/>
  <c r="BC548" i="83"/>
  <c r="BD548" i="83"/>
  <c r="BE548" i="83"/>
  <c r="BF548" i="83"/>
  <c r="BL548" i="83"/>
  <c r="BM548" i="83"/>
  <c r="BN548" i="83"/>
  <c r="BO548" i="83"/>
  <c r="BP548" i="83"/>
  <c r="BQ548" i="83"/>
  <c r="BW548" i="83"/>
  <c r="BX548" i="83"/>
  <c r="BY548" i="83"/>
  <c r="BZ548" i="83"/>
  <c r="CA548" i="83"/>
  <c r="CB548" i="83"/>
  <c r="AP550" i="83"/>
  <c r="AQ550" i="83"/>
  <c r="AR550" i="83"/>
  <c r="AS550" i="83"/>
  <c r="AT550" i="83"/>
  <c r="AU550" i="83"/>
  <c r="BA550" i="83"/>
  <c r="BB550" i="83"/>
  <c r="BC550" i="83"/>
  <c r="BD550" i="83"/>
  <c r="BE550" i="83"/>
  <c r="BF550" i="83"/>
  <c r="BL550" i="83"/>
  <c r="BM550" i="83"/>
  <c r="BN550" i="83"/>
  <c r="BO550" i="83"/>
  <c r="BP550" i="83"/>
  <c r="BQ550" i="83"/>
  <c r="BW550" i="83"/>
  <c r="BX550" i="83"/>
  <c r="BY550" i="83"/>
  <c r="BZ550" i="83"/>
  <c r="CA550" i="83"/>
  <c r="CB550" i="83"/>
  <c r="AP552" i="83"/>
  <c r="AQ552" i="83"/>
  <c r="AR552" i="83"/>
  <c r="AS552" i="83"/>
  <c r="AT552" i="83"/>
  <c r="AU552" i="83"/>
  <c r="BA552" i="83"/>
  <c r="BB552" i="83"/>
  <c r="BC552" i="83"/>
  <c r="BD552" i="83"/>
  <c r="BE552" i="83"/>
  <c r="BF552" i="83"/>
  <c r="BL552" i="83"/>
  <c r="BM552" i="83"/>
  <c r="BN552" i="83"/>
  <c r="BO552" i="83"/>
  <c r="BP552" i="83"/>
  <c r="BQ552" i="83"/>
  <c r="BW552" i="83"/>
  <c r="BX552" i="83"/>
  <c r="BY552" i="83"/>
  <c r="BZ552" i="83"/>
  <c r="CA552" i="83"/>
  <c r="CB552" i="83"/>
  <c r="AP554" i="83"/>
  <c r="AQ554" i="83"/>
  <c r="AR554" i="83"/>
  <c r="AS554" i="83"/>
  <c r="AT554" i="83"/>
  <c r="AU554" i="83"/>
  <c r="BA554" i="83"/>
  <c r="BB554" i="83"/>
  <c r="BC554" i="83"/>
  <c r="BD554" i="83"/>
  <c r="BE554" i="83"/>
  <c r="BF554" i="83"/>
  <c r="BL554" i="83"/>
  <c r="BM554" i="83"/>
  <c r="BN554" i="83"/>
  <c r="BO554" i="83"/>
  <c r="BP554" i="83"/>
  <c r="BQ554" i="83"/>
  <c r="BW554" i="83"/>
  <c r="BX554" i="83"/>
  <c r="BY554" i="83"/>
  <c r="BZ554" i="83"/>
  <c r="CA554" i="83"/>
  <c r="CB554" i="83"/>
  <c r="AP556" i="83"/>
  <c r="AQ556" i="83"/>
  <c r="AR556" i="83"/>
  <c r="AS556" i="83"/>
  <c r="AT556" i="83"/>
  <c r="AU556" i="83"/>
  <c r="BA556" i="83"/>
  <c r="BB556" i="83"/>
  <c r="BC556" i="83"/>
  <c r="BD556" i="83"/>
  <c r="BE556" i="83"/>
  <c r="BF556" i="83"/>
  <c r="BL556" i="83"/>
  <c r="BM556" i="83"/>
  <c r="BN556" i="83"/>
  <c r="BO556" i="83"/>
  <c r="BP556" i="83"/>
  <c r="BQ556" i="83"/>
  <c r="BW556" i="83"/>
  <c r="BX556" i="83"/>
  <c r="BY556" i="83"/>
  <c r="BZ556" i="83"/>
  <c r="CA556" i="83"/>
  <c r="CB556" i="83"/>
  <c r="AP558" i="83"/>
  <c r="AQ558" i="83"/>
  <c r="AR558" i="83"/>
  <c r="AS558" i="83"/>
  <c r="AT558" i="83"/>
  <c r="AU558" i="83"/>
  <c r="BA558" i="83"/>
  <c r="BB558" i="83"/>
  <c r="BC558" i="83"/>
  <c r="BD558" i="83"/>
  <c r="BE558" i="83"/>
  <c r="BF558" i="83"/>
  <c r="BL558" i="83"/>
  <c r="BM558" i="83"/>
  <c r="BN558" i="83"/>
  <c r="BO558" i="83"/>
  <c r="BP558" i="83"/>
  <c r="BQ558" i="83"/>
  <c r="BW558" i="83"/>
  <c r="BX558" i="83"/>
  <c r="BY558" i="83"/>
  <c r="BZ558" i="83"/>
  <c r="CA558" i="83"/>
  <c r="CB558" i="83"/>
  <c r="AP560" i="83"/>
  <c r="AQ560" i="83"/>
  <c r="AR560" i="83"/>
  <c r="AS560" i="83"/>
  <c r="AT560" i="83"/>
  <c r="AU560" i="83"/>
  <c r="BA560" i="83"/>
  <c r="BB560" i="83"/>
  <c r="BC560" i="83"/>
  <c r="BD560" i="83"/>
  <c r="BE560" i="83"/>
  <c r="BF560" i="83"/>
  <c r="BL560" i="83"/>
  <c r="BM560" i="83"/>
  <c r="BN560" i="83"/>
  <c r="BO560" i="83"/>
  <c r="BP560" i="83"/>
  <c r="BQ560" i="83"/>
  <c r="BW560" i="83"/>
  <c r="BX560" i="83"/>
  <c r="BY560" i="83"/>
  <c r="BZ560" i="83"/>
  <c r="CA560" i="83"/>
  <c r="CB560" i="83"/>
  <c r="AP562" i="83"/>
  <c r="AQ562" i="83"/>
  <c r="AR562" i="83"/>
  <c r="AS562" i="83"/>
  <c r="AT562" i="83"/>
  <c r="AU562" i="83"/>
  <c r="BA562" i="83"/>
  <c r="BB562" i="83"/>
  <c r="BC562" i="83"/>
  <c r="BD562" i="83"/>
  <c r="BE562" i="83"/>
  <c r="BF562" i="83"/>
  <c r="BL562" i="83"/>
  <c r="BM562" i="83"/>
  <c r="BN562" i="83"/>
  <c r="BO562" i="83"/>
  <c r="BP562" i="83"/>
  <c r="BQ562" i="83"/>
  <c r="BW562" i="83"/>
  <c r="BX562" i="83"/>
  <c r="BY562" i="83"/>
  <c r="BZ562" i="83"/>
  <c r="CA562" i="83"/>
  <c r="CB562" i="83"/>
  <c r="AP564" i="83"/>
  <c r="AQ564" i="83"/>
  <c r="AR564" i="83"/>
  <c r="AS564" i="83"/>
  <c r="AT564" i="83"/>
  <c r="AU564" i="83"/>
  <c r="BA564" i="83"/>
  <c r="BB564" i="83"/>
  <c r="BC564" i="83"/>
  <c r="BD564" i="83"/>
  <c r="BE564" i="83"/>
  <c r="BF564" i="83"/>
  <c r="BL564" i="83"/>
  <c r="BM564" i="83"/>
  <c r="BN564" i="83"/>
  <c r="BO564" i="83"/>
  <c r="BP564" i="83"/>
  <c r="BQ564" i="83"/>
  <c r="BW564" i="83"/>
  <c r="BX564" i="83"/>
  <c r="BY564" i="83"/>
  <c r="BZ564" i="83"/>
  <c r="CA564" i="83"/>
  <c r="CB564" i="83"/>
  <c r="AP566" i="83"/>
  <c r="AQ566" i="83"/>
  <c r="AR566" i="83"/>
  <c r="AS566" i="83"/>
  <c r="AT566" i="83"/>
  <c r="AU566" i="83"/>
  <c r="BA566" i="83"/>
  <c r="BB566" i="83"/>
  <c r="BC566" i="83"/>
  <c r="BD566" i="83"/>
  <c r="BE566" i="83"/>
  <c r="BF566" i="83"/>
  <c r="BL566" i="83"/>
  <c r="BM566" i="83"/>
  <c r="BN566" i="83"/>
  <c r="BO566" i="83"/>
  <c r="BP566" i="83"/>
  <c r="BQ566" i="83"/>
  <c r="BW566" i="83"/>
  <c r="BX566" i="83"/>
  <c r="BY566" i="83"/>
  <c r="BZ566" i="83"/>
  <c r="CA566" i="83"/>
  <c r="CB566" i="83"/>
  <c r="AP568" i="83"/>
  <c r="AQ568" i="83"/>
  <c r="AR568" i="83"/>
  <c r="AS568" i="83"/>
  <c r="AT568" i="83"/>
  <c r="AU568" i="83"/>
  <c r="BA568" i="83"/>
  <c r="BB568" i="83"/>
  <c r="BC568" i="83"/>
  <c r="BD568" i="83"/>
  <c r="BE568" i="83"/>
  <c r="BF568" i="83"/>
  <c r="BL568" i="83"/>
  <c r="BM568" i="83"/>
  <c r="BN568" i="83"/>
  <c r="BO568" i="83"/>
  <c r="BP568" i="83"/>
  <c r="BQ568" i="83"/>
  <c r="BW568" i="83"/>
  <c r="BX568" i="83"/>
  <c r="BY568" i="83"/>
  <c r="BZ568" i="83"/>
  <c r="CA568" i="83"/>
  <c r="CB568" i="83"/>
  <c r="AP570" i="83"/>
  <c r="AQ570" i="83"/>
  <c r="AR570" i="83"/>
  <c r="AS570" i="83"/>
  <c r="AT570" i="83"/>
  <c r="AU570" i="83"/>
  <c r="BA570" i="83"/>
  <c r="BB570" i="83"/>
  <c r="BC570" i="83"/>
  <c r="BD570" i="83"/>
  <c r="BE570" i="83"/>
  <c r="BF570" i="83"/>
  <c r="BL570" i="83"/>
  <c r="BM570" i="83"/>
  <c r="BN570" i="83"/>
  <c r="BO570" i="83"/>
  <c r="BP570" i="83"/>
  <c r="BQ570" i="83"/>
  <c r="BW570" i="83"/>
  <c r="BX570" i="83"/>
  <c r="BY570" i="83"/>
  <c r="BZ570" i="83"/>
  <c r="CA570" i="83"/>
  <c r="CB570" i="83"/>
  <c r="AP572" i="83"/>
  <c r="AQ572" i="83"/>
  <c r="AR572" i="83"/>
  <c r="AS572" i="83"/>
  <c r="AT572" i="83"/>
  <c r="AU572" i="83"/>
  <c r="BA572" i="83"/>
  <c r="BB572" i="83"/>
  <c r="BC572" i="83"/>
  <c r="BD572" i="83"/>
  <c r="BE572" i="83"/>
  <c r="BF572" i="83"/>
  <c r="BL572" i="83"/>
  <c r="BM572" i="83"/>
  <c r="BN572" i="83"/>
  <c r="BO572" i="83"/>
  <c r="BP572" i="83"/>
  <c r="BQ572" i="83"/>
  <c r="BW572" i="83"/>
  <c r="BX572" i="83"/>
  <c r="BY572" i="83"/>
  <c r="BZ572" i="83"/>
  <c r="CA572" i="83"/>
  <c r="CB572" i="83"/>
  <c r="AP574" i="83"/>
  <c r="AQ574" i="83"/>
  <c r="AR574" i="83"/>
  <c r="AS574" i="83"/>
  <c r="AT574" i="83"/>
  <c r="AU574" i="83"/>
  <c r="BA574" i="83"/>
  <c r="BB574" i="83"/>
  <c r="BC574" i="83"/>
  <c r="BD574" i="83"/>
  <c r="BE574" i="83"/>
  <c r="BF574" i="83"/>
  <c r="BL574" i="83"/>
  <c r="BM574" i="83"/>
  <c r="BN574" i="83"/>
  <c r="BO574" i="83"/>
  <c r="BP574" i="83"/>
  <c r="BQ574" i="83"/>
  <c r="BW574" i="83"/>
  <c r="BX574" i="83"/>
  <c r="BY574" i="83"/>
  <c r="BZ574" i="83"/>
  <c r="CA574" i="83"/>
  <c r="CB574" i="83"/>
  <c r="AP576" i="83"/>
  <c r="AQ576" i="83"/>
  <c r="AR576" i="83"/>
  <c r="AS576" i="83"/>
  <c r="AT576" i="83"/>
  <c r="AU576" i="83"/>
  <c r="BA576" i="83"/>
  <c r="BB576" i="83"/>
  <c r="BC576" i="83"/>
  <c r="BD576" i="83"/>
  <c r="BE576" i="83"/>
  <c r="BF576" i="83"/>
  <c r="BL576" i="83"/>
  <c r="BM576" i="83"/>
  <c r="BN576" i="83"/>
  <c r="BO576" i="83"/>
  <c r="BP576" i="83"/>
  <c r="BQ576" i="83"/>
  <c r="BW576" i="83"/>
  <c r="BX576" i="83"/>
  <c r="BY576" i="83"/>
  <c r="BZ576" i="83"/>
  <c r="CA576" i="83"/>
  <c r="CB576" i="83"/>
  <c r="AP578" i="83"/>
  <c r="AQ578" i="83"/>
  <c r="AR578" i="83"/>
  <c r="AS578" i="83"/>
  <c r="AT578" i="83"/>
  <c r="AU578" i="83"/>
  <c r="BA578" i="83"/>
  <c r="BB578" i="83"/>
  <c r="BC578" i="83"/>
  <c r="BD578" i="83"/>
  <c r="BE578" i="83"/>
  <c r="BF578" i="83"/>
  <c r="BL578" i="83"/>
  <c r="BM578" i="83"/>
  <c r="BN578" i="83"/>
  <c r="BO578" i="83"/>
  <c r="BP578" i="83"/>
  <c r="BQ578" i="83"/>
  <c r="BW578" i="83"/>
  <c r="BX578" i="83"/>
  <c r="BY578" i="83"/>
  <c r="BZ578" i="83"/>
  <c r="CA578" i="83"/>
  <c r="CB578" i="83"/>
  <c r="AP580" i="83"/>
  <c r="AQ580" i="83"/>
  <c r="AR580" i="83"/>
  <c r="AS580" i="83"/>
  <c r="AT580" i="83"/>
  <c r="AU580" i="83"/>
  <c r="BA580" i="83"/>
  <c r="BB580" i="83"/>
  <c r="BC580" i="83"/>
  <c r="BD580" i="83"/>
  <c r="BE580" i="83"/>
  <c r="BF580" i="83"/>
  <c r="BL580" i="83"/>
  <c r="BM580" i="83"/>
  <c r="BN580" i="83"/>
  <c r="BO580" i="83"/>
  <c r="BP580" i="83"/>
  <c r="BQ580" i="83"/>
  <c r="BW580" i="83"/>
  <c r="BX580" i="83"/>
  <c r="BY580" i="83"/>
  <c r="BZ580" i="83"/>
  <c r="CA580" i="83"/>
  <c r="CB580" i="83"/>
  <c r="AP582" i="83"/>
  <c r="AQ582" i="83"/>
  <c r="AR582" i="83"/>
  <c r="AS582" i="83"/>
  <c r="AT582" i="83"/>
  <c r="AU582" i="83"/>
  <c r="BA582" i="83"/>
  <c r="BB582" i="83"/>
  <c r="BC582" i="83"/>
  <c r="BD582" i="83"/>
  <c r="BE582" i="83"/>
  <c r="BF582" i="83"/>
  <c r="BL582" i="83"/>
  <c r="BM582" i="83"/>
  <c r="BN582" i="83"/>
  <c r="BO582" i="83"/>
  <c r="BP582" i="83"/>
  <c r="BQ582" i="83"/>
  <c r="BW582" i="83"/>
  <c r="BX582" i="83"/>
  <c r="BY582" i="83"/>
  <c r="BZ582" i="83"/>
  <c r="CA582" i="83"/>
  <c r="CB582" i="83"/>
  <c r="AP584" i="83"/>
  <c r="AQ584" i="83"/>
  <c r="AR584" i="83"/>
  <c r="AS584" i="83"/>
  <c r="AT584" i="83"/>
  <c r="AU584" i="83"/>
  <c r="BA584" i="83"/>
  <c r="BB584" i="83"/>
  <c r="BC584" i="83"/>
  <c r="BD584" i="83"/>
  <c r="BE584" i="83"/>
  <c r="BF584" i="83"/>
  <c r="BL584" i="83"/>
  <c r="BM584" i="83"/>
  <c r="BN584" i="83"/>
  <c r="BO584" i="83"/>
  <c r="BP584" i="83"/>
  <c r="BQ584" i="83"/>
  <c r="BW584" i="83"/>
  <c r="BX584" i="83"/>
  <c r="BY584" i="83"/>
  <c r="BZ584" i="83"/>
  <c r="CA584" i="83"/>
  <c r="CB584" i="83"/>
  <c r="AP586" i="83"/>
  <c r="AQ586" i="83"/>
  <c r="AR586" i="83"/>
  <c r="AS586" i="83"/>
  <c r="AT586" i="83"/>
  <c r="AU586" i="83"/>
  <c r="BA586" i="83"/>
  <c r="BB586" i="83"/>
  <c r="BC586" i="83"/>
  <c r="BD586" i="83"/>
  <c r="BE586" i="83"/>
  <c r="BF586" i="83"/>
  <c r="BL586" i="83"/>
  <c r="BM586" i="83"/>
  <c r="BN586" i="83"/>
  <c r="BO586" i="83"/>
  <c r="BP586" i="83"/>
  <c r="BQ586" i="83"/>
  <c r="BW586" i="83"/>
  <c r="BX586" i="83"/>
  <c r="BY586" i="83"/>
  <c r="BZ586" i="83"/>
  <c r="CA586" i="83"/>
  <c r="CB586" i="83"/>
  <c r="AP588" i="83"/>
  <c r="AQ588" i="83"/>
  <c r="AR588" i="83"/>
  <c r="AS588" i="83"/>
  <c r="AT588" i="83"/>
  <c r="AU588" i="83"/>
  <c r="BA588" i="83"/>
  <c r="BB588" i="83"/>
  <c r="BC588" i="83"/>
  <c r="BD588" i="83"/>
  <c r="BE588" i="83"/>
  <c r="BF588" i="83"/>
  <c r="BL588" i="83"/>
  <c r="BM588" i="83"/>
  <c r="BN588" i="83"/>
  <c r="BO588" i="83"/>
  <c r="BP588" i="83"/>
  <c r="BQ588" i="83"/>
  <c r="BW588" i="83"/>
  <c r="BX588" i="83"/>
  <c r="BY588" i="83"/>
  <c r="BZ588" i="83"/>
  <c r="CA588" i="83"/>
  <c r="CB588" i="83"/>
  <c r="AP590" i="83"/>
  <c r="AQ590" i="83"/>
  <c r="AR590" i="83"/>
  <c r="AS590" i="83"/>
  <c r="AT590" i="83"/>
  <c r="AU590" i="83"/>
  <c r="BA590" i="83"/>
  <c r="BB590" i="83"/>
  <c r="BC590" i="83"/>
  <c r="BD590" i="83"/>
  <c r="BE590" i="83"/>
  <c r="BF590" i="83"/>
  <c r="BL590" i="83"/>
  <c r="BM590" i="83"/>
  <c r="BN590" i="83"/>
  <c r="BO590" i="83"/>
  <c r="BP590" i="83"/>
  <c r="BQ590" i="83"/>
  <c r="BR590" i="83" s="1"/>
  <c r="BW590" i="83"/>
  <c r="BX590" i="83"/>
  <c r="BY590" i="83"/>
  <c r="BZ590" i="83"/>
  <c r="CA590" i="83"/>
  <c r="CB590" i="83"/>
  <c r="AP592" i="83"/>
  <c r="AQ592" i="83"/>
  <c r="AR592" i="83"/>
  <c r="AS592" i="83"/>
  <c r="AT592" i="83"/>
  <c r="AU592" i="83"/>
  <c r="BA592" i="83"/>
  <c r="BB592" i="83"/>
  <c r="BC592" i="83"/>
  <c r="BD592" i="83"/>
  <c r="BG592" i="83" s="1"/>
  <c r="BE592" i="83"/>
  <c r="BF592" i="83"/>
  <c r="BL592" i="83"/>
  <c r="BM592" i="83"/>
  <c r="BN592" i="83"/>
  <c r="BO592" i="83"/>
  <c r="BP592" i="83"/>
  <c r="BQ592" i="83"/>
  <c r="BW592" i="83"/>
  <c r="BX592" i="83"/>
  <c r="BY592" i="83"/>
  <c r="BZ592" i="83"/>
  <c r="CA592" i="83"/>
  <c r="CB592" i="83"/>
  <c r="AP594" i="83"/>
  <c r="AQ594" i="83"/>
  <c r="AR594" i="83"/>
  <c r="AS594" i="83"/>
  <c r="AT594" i="83"/>
  <c r="AU594" i="83"/>
  <c r="BA594" i="83"/>
  <c r="BB594" i="83"/>
  <c r="BC594" i="83"/>
  <c r="BD594" i="83"/>
  <c r="BE594" i="83"/>
  <c r="BF594" i="83"/>
  <c r="BL594" i="83"/>
  <c r="BM594" i="83"/>
  <c r="BN594" i="83"/>
  <c r="BO594" i="83"/>
  <c r="BP594" i="83"/>
  <c r="BQ594" i="83"/>
  <c r="BW594" i="83"/>
  <c r="BX594" i="83"/>
  <c r="BY594" i="83"/>
  <c r="BZ594" i="83"/>
  <c r="CC594" i="83" s="1"/>
  <c r="CA594" i="83"/>
  <c r="CB594" i="83"/>
  <c r="AP596" i="83"/>
  <c r="AQ596" i="83"/>
  <c r="AR596" i="83"/>
  <c r="AS596" i="83"/>
  <c r="AT596" i="83"/>
  <c r="AU596" i="83"/>
  <c r="BA596" i="83"/>
  <c r="BB596" i="83"/>
  <c r="BC596" i="83"/>
  <c r="BD596" i="83"/>
  <c r="BE596" i="83"/>
  <c r="BF596" i="83"/>
  <c r="BL596" i="83"/>
  <c r="BM596" i="83"/>
  <c r="BN596" i="83"/>
  <c r="BO596" i="83"/>
  <c r="BP596" i="83"/>
  <c r="BQ596" i="83"/>
  <c r="BW596" i="83"/>
  <c r="BX596" i="83"/>
  <c r="BY596" i="83"/>
  <c r="BZ596" i="83"/>
  <c r="CA596" i="83"/>
  <c r="CB596" i="83"/>
  <c r="AP598" i="83"/>
  <c r="AQ598" i="83"/>
  <c r="AR598" i="83"/>
  <c r="AS598" i="83"/>
  <c r="AT598" i="83"/>
  <c r="AU598" i="83"/>
  <c r="BA598" i="83"/>
  <c r="BB598" i="83"/>
  <c r="BC598" i="83"/>
  <c r="BD598" i="83"/>
  <c r="BE598" i="83"/>
  <c r="BF598" i="83"/>
  <c r="BL598" i="83"/>
  <c r="BM598" i="83"/>
  <c r="BN598" i="83"/>
  <c r="BO598" i="83"/>
  <c r="BP598" i="83"/>
  <c r="BQ598" i="83"/>
  <c r="BW598" i="83"/>
  <c r="BX598" i="83"/>
  <c r="BY598" i="83"/>
  <c r="BZ598" i="83"/>
  <c r="CA598" i="83"/>
  <c r="CB598" i="83"/>
  <c r="AP600" i="83"/>
  <c r="AQ600" i="83"/>
  <c r="AR600" i="83"/>
  <c r="AS600" i="83"/>
  <c r="AT600" i="83"/>
  <c r="AU600" i="83"/>
  <c r="BA600" i="83"/>
  <c r="BB600" i="83"/>
  <c r="BC600" i="83"/>
  <c r="BD600" i="83"/>
  <c r="BG600" i="83" s="1"/>
  <c r="BE600" i="83"/>
  <c r="BF600" i="83"/>
  <c r="BL600" i="83"/>
  <c r="BM600" i="83"/>
  <c r="BN600" i="83"/>
  <c r="BO600" i="83"/>
  <c r="BP600" i="83"/>
  <c r="BQ600" i="83"/>
  <c r="BW600" i="83"/>
  <c r="BX600" i="83"/>
  <c r="BY600" i="83"/>
  <c r="BZ600" i="83"/>
  <c r="CA600" i="83"/>
  <c r="CB600" i="83"/>
  <c r="AP602" i="83"/>
  <c r="AQ602" i="83"/>
  <c r="AR602" i="83"/>
  <c r="AS602" i="83"/>
  <c r="AT602" i="83"/>
  <c r="AU602" i="83"/>
  <c r="BA602" i="83"/>
  <c r="BB602" i="83"/>
  <c r="BC602" i="83"/>
  <c r="BD602" i="83"/>
  <c r="BE602" i="83"/>
  <c r="BF602" i="83"/>
  <c r="BL602" i="83"/>
  <c r="BM602" i="83"/>
  <c r="BN602" i="83"/>
  <c r="BO602" i="83"/>
  <c r="BP602" i="83"/>
  <c r="BQ602" i="83"/>
  <c r="BW602" i="83"/>
  <c r="BX602" i="83"/>
  <c r="BY602" i="83"/>
  <c r="BZ602" i="83"/>
  <c r="CA602" i="83"/>
  <c r="CB602" i="83"/>
  <c r="AP604" i="83"/>
  <c r="AQ604" i="83"/>
  <c r="AR604" i="83"/>
  <c r="AS604" i="83"/>
  <c r="AT604" i="83"/>
  <c r="AU604" i="83"/>
  <c r="BA604" i="83"/>
  <c r="BB604" i="83"/>
  <c r="BC604" i="83"/>
  <c r="BD604" i="83"/>
  <c r="BG604" i="83" s="1"/>
  <c r="BE604" i="83"/>
  <c r="BF604" i="83"/>
  <c r="BL604" i="83"/>
  <c r="BM604" i="83"/>
  <c r="BN604" i="83"/>
  <c r="BO604" i="83"/>
  <c r="BP604" i="83"/>
  <c r="BQ604" i="83"/>
  <c r="BW604" i="83"/>
  <c r="BX604" i="83"/>
  <c r="BY604" i="83"/>
  <c r="BZ604" i="83"/>
  <c r="CA604" i="83"/>
  <c r="CB604" i="83"/>
  <c r="AP606" i="83"/>
  <c r="AQ606" i="83"/>
  <c r="AR606" i="83"/>
  <c r="AS606" i="83"/>
  <c r="AT606" i="83"/>
  <c r="AU606" i="83"/>
  <c r="BA606" i="83"/>
  <c r="BB606" i="83"/>
  <c r="BC606" i="83"/>
  <c r="BD606" i="83"/>
  <c r="BE606" i="83"/>
  <c r="BF606" i="83"/>
  <c r="BL606" i="83"/>
  <c r="BM606" i="83"/>
  <c r="BN606" i="83"/>
  <c r="BO606" i="83"/>
  <c r="BP606" i="83"/>
  <c r="BQ606" i="83"/>
  <c r="BW606" i="83"/>
  <c r="BX606" i="83"/>
  <c r="BY606" i="83"/>
  <c r="BZ606" i="83"/>
  <c r="CA606" i="83"/>
  <c r="CB606" i="83"/>
  <c r="AP608" i="83"/>
  <c r="AQ608" i="83"/>
  <c r="AR608" i="83"/>
  <c r="AS608" i="83"/>
  <c r="AT608" i="83"/>
  <c r="AU608" i="83"/>
  <c r="BA608" i="83"/>
  <c r="BB608" i="83"/>
  <c r="BC608" i="83"/>
  <c r="BD608" i="83"/>
  <c r="BE608" i="83"/>
  <c r="BF608" i="83"/>
  <c r="BL608" i="83"/>
  <c r="BM608" i="83"/>
  <c r="BN608" i="83"/>
  <c r="BO608" i="83"/>
  <c r="BP608" i="83"/>
  <c r="BQ608" i="83"/>
  <c r="BW608" i="83"/>
  <c r="BX608" i="83"/>
  <c r="BY608" i="83"/>
  <c r="BZ608" i="83"/>
  <c r="CA608" i="83"/>
  <c r="CB608" i="83"/>
  <c r="AP610" i="83"/>
  <c r="AQ610" i="83"/>
  <c r="AR610" i="83"/>
  <c r="AS610" i="83"/>
  <c r="AT610" i="83"/>
  <c r="AU610" i="83"/>
  <c r="BA610" i="83"/>
  <c r="BB610" i="83"/>
  <c r="BC610" i="83"/>
  <c r="BD610" i="83"/>
  <c r="BE610" i="83"/>
  <c r="BF610" i="83"/>
  <c r="BL610" i="83"/>
  <c r="BM610" i="83"/>
  <c r="BN610" i="83"/>
  <c r="BO610" i="83"/>
  <c r="BP610" i="83"/>
  <c r="BQ610" i="83"/>
  <c r="BW610" i="83"/>
  <c r="BX610" i="83"/>
  <c r="BY610" i="83"/>
  <c r="BZ610" i="83"/>
  <c r="CA610" i="83"/>
  <c r="CB610" i="83"/>
  <c r="AP612" i="83"/>
  <c r="AQ612" i="83"/>
  <c r="AR612" i="83"/>
  <c r="AS612" i="83"/>
  <c r="AT612" i="83"/>
  <c r="AU612" i="83"/>
  <c r="BA612" i="83"/>
  <c r="BB612" i="83"/>
  <c r="BC612" i="83"/>
  <c r="BD612" i="83"/>
  <c r="BE612" i="83"/>
  <c r="BF612" i="83"/>
  <c r="BL612" i="83"/>
  <c r="BM612" i="83"/>
  <c r="BN612" i="83"/>
  <c r="BO612" i="83"/>
  <c r="BP612" i="83"/>
  <c r="BQ612" i="83"/>
  <c r="BW612" i="83"/>
  <c r="BX612" i="83"/>
  <c r="BY612" i="83"/>
  <c r="BZ612" i="83"/>
  <c r="CA612" i="83"/>
  <c r="CB612" i="83"/>
  <c r="AP614" i="83"/>
  <c r="AQ614" i="83"/>
  <c r="AR614" i="83"/>
  <c r="AS614" i="83"/>
  <c r="AT614" i="83"/>
  <c r="AU614" i="83"/>
  <c r="BA614" i="83"/>
  <c r="BB614" i="83"/>
  <c r="BC614" i="83"/>
  <c r="BD614" i="83"/>
  <c r="BE614" i="83"/>
  <c r="BF614" i="83"/>
  <c r="BL614" i="83"/>
  <c r="BM614" i="83"/>
  <c r="BN614" i="83"/>
  <c r="BO614" i="83"/>
  <c r="BP614" i="83"/>
  <c r="BQ614" i="83"/>
  <c r="BW614" i="83"/>
  <c r="BX614" i="83"/>
  <c r="BY614" i="83"/>
  <c r="BZ614" i="83"/>
  <c r="CA614" i="83"/>
  <c r="CB614" i="83"/>
  <c r="AP616" i="83"/>
  <c r="AQ616" i="83"/>
  <c r="AR616" i="83"/>
  <c r="AS616" i="83"/>
  <c r="AT616" i="83"/>
  <c r="AU616" i="83"/>
  <c r="BA616" i="83"/>
  <c r="BB616" i="83"/>
  <c r="BC616" i="83"/>
  <c r="BD616" i="83"/>
  <c r="BG616" i="83" s="1"/>
  <c r="BE616" i="83"/>
  <c r="BF616" i="83"/>
  <c r="BL616" i="83"/>
  <c r="BM616" i="83"/>
  <c r="BN616" i="83"/>
  <c r="BO616" i="83"/>
  <c r="BP616" i="83"/>
  <c r="BQ616" i="83"/>
  <c r="BW616" i="83"/>
  <c r="BX616" i="83"/>
  <c r="BY616" i="83"/>
  <c r="BZ616" i="83"/>
  <c r="CA616" i="83"/>
  <c r="CB616" i="83"/>
  <c r="AP618" i="83"/>
  <c r="AQ618" i="83"/>
  <c r="AR618" i="83"/>
  <c r="AS618" i="83"/>
  <c r="AT618" i="83"/>
  <c r="AU618" i="83"/>
  <c r="BA618" i="83"/>
  <c r="BB618" i="83"/>
  <c r="BC618" i="83"/>
  <c r="BD618" i="83"/>
  <c r="BG618" i="83" s="1"/>
  <c r="BE618" i="83"/>
  <c r="BF618" i="83"/>
  <c r="BL618" i="83"/>
  <c r="BM618" i="83"/>
  <c r="BN618" i="83"/>
  <c r="BO618" i="83"/>
  <c r="BP618" i="83"/>
  <c r="BQ618" i="83"/>
  <c r="BW618" i="83"/>
  <c r="BX618" i="83"/>
  <c r="BY618" i="83"/>
  <c r="BZ618" i="83"/>
  <c r="CA618" i="83"/>
  <c r="CB618" i="83"/>
  <c r="AP620" i="83"/>
  <c r="AQ620" i="83"/>
  <c r="AR620" i="83"/>
  <c r="AS620" i="83"/>
  <c r="AT620" i="83"/>
  <c r="AU620" i="83"/>
  <c r="BA620" i="83"/>
  <c r="BB620" i="83"/>
  <c r="BC620" i="83"/>
  <c r="BD620" i="83"/>
  <c r="BE620" i="83"/>
  <c r="BF620" i="83"/>
  <c r="BL620" i="83"/>
  <c r="BM620" i="83"/>
  <c r="BN620" i="83"/>
  <c r="BO620" i="83"/>
  <c r="BP620" i="83"/>
  <c r="BQ620" i="83"/>
  <c r="BW620" i="83"/>
  <c r="BX620" i="83"/>
  <c r="BY620" i="83"/>
  <c r="BZ620" i="83"/>
  <c r="CA620" i="83"/>
  <c r="CB620" i="83"/>
  <c r="AP622" i="83"/>
  <c r="AQ622" i="83"/>
  <c r="AR622" i="83"/>
  <c r="AS622" i="83"/>
  <c r="AT622" i="83"/>
  <c r="AU622" i="83"/>
  <c r="BA622" i="83"/>
  <c r="BB622" i="83"/>
  <c r="BC622" i="83"/>
  <c r="BD622" i="83"/>
  <c r="BE622" i="83"/>
  <c r="BF622" i="83"/>
  <c r="BL622" i="83"/>
  <c r="BM622" i="83"/>
  <c r="BN622" i="83"/>
  <c r="BO622" i="83"/>
  <c r="BP622" i="83"/>
  <c r="BQ622" i="83"/>
  <c r="BW622" i="83"/>
  <c r="BX622" i="83"/>
  <c r="BY622" i="83"/>
  <c r="BZ622" i="83"/>
  <c r="CA622" i="83"/>
  <c r="CB622" i="83"/>
  <c r="AP624" i="83"/>
  <c r="AQ624" i="83"/>
  <c r="AR624" i="83"/>
  <c r="AS624" i="83"/>
  <c r="AT624" i="83"/>
  <c r="AU624" i="83"/>
  <c r="BA624" i="83"/>
  <c r="BB624" i="83"/>
  <c r="BC624" i="83"/>
  <c r="BD624" i="83"/>
  <c r="BE624" i="83"/>
  <c r="BF624" i="83"/>
  <c r="BL624" i="83"/>
  <c r="BM624" i="83"/>
  <c r="BN624" i="83"/>
  <c r="BO624" i="83"/>
  <c r="BP624" i="83"/>
  <c r="BQ624" i="83"/>
  <c r="BW624" i="83"/>
  <c r="BX624" i="83"/>
  <c r="BY624" i="83"/>
  <c r="BZ624" i="83"/>
  <c r="CA624" i="83"/>
  <c r="CB624" i="83"/>
  <c r="AP626" i="83"/>
  <c r="AQ626" i="83"/>
  <c r="AR626" i="83"/>
  <c r="AS626" i="83"/>
  <c r="AT626" i="83"/>
  <c r="AU626" i="83"/>
  <c r="BA626" i="83"/>
  <c r="BB626" i="83"/>
  <c r="BC626" i="83"/>
  <c r="BD626" i="83"/>
  <c r="BE626" i="83"/>
  <c r="BF626" i="83"/>
  <c r="BL626" i="83"/>
  <c r="BM626" i="83"/>
  <c r="BN626" i="83"/>
  <c r="BO626" i="83"/>
  <c r="BP626" i="83"/>
  <c r="BQ626" i="83"/>
  <c r="BW626" i="83"/>
  <c r="BX626" i="83"/>
  <c r="BY626" i="83"/>
  <c r="BZ626" i="83"/>
  <c r="CA626" i="83"/>
  <c r="CB626" i="83"/>
  <c r="AP628" i="83"/>
  <c r="AQ628" i="83"/>
  <c r="AR628" i="83"/>
  <c r="AS628" i="83"/>
  <c r="AT628" i="83"/>
  <c r="AU628" i="83"/>
  <c r="BA628" i="83"/>
  <c r="BB628" i="83"/>
  <c r="BC628" i="83"/>
  <c r="BD628" i="83"/>
  <c r="BE628" i="83"/>
  <c r="BF628" i="83"/>
  <c r="BL628" i="83"/>
  <c r="BM628" i="83"/>
  <c r="BN628" i="83"/>
  <c r="BO628" i="83"/>
  <c r="BP628" i="83"/>
  <c r="BQ628" i="83"/>
  <c r="BW628" i="83"/>
  <c r="BX628" i="83"/>
  <c r="BY628" i="83"/>
  <c r="BZ628" i="83"/>
  <c r="CA628" i="83"/>
  <c r="CB628" i="83"/>
  <c r="AP630" i="83"/>
  <c r="AQ630" i="83"/>
  <c r="AR630" i="83"/>
  <c r="AS630" i="83"/>
  <c r="AT630" i="83"/>
  <c r="AU630" i="83"/>
  <c r="BA630" i="83"/>
  <c r="BB630" i="83"/>
  <c r="BC630" i="83"/>
  <c r="BD630" i="83"/>
  <c r="BE630" i="83"/>
  <c r="BF630" i="83"/>
  <c r="BL630" i="83"/>
  <c r="BM630" i="83"/>
  <c r="BN630" i="83"/>
  <c r="BO630" i="83"/>
  <c r="BP630" i="83"/>
  <c r="BQ630" i="83"/>
  <c r="BW630" i="83"/>
  <c r="BX630" i="83"/>
  <c r="BY630" i="83"/>
  <c r="BZ630" i="83"/>
  <c r="CC630" i="83" s="1"/>
  <c r="CA630" i="83"/>
  <c r="CB630" i="83"/>
  <c r="AP632" i="83"/>
  <c r="AQ632" i="83"/>
  <c r="AR632" i="83"/>
  <c r="AS632" i="83"/>
  <c r="AT632" i="83"/>
  <c r="AU632" i="83"/>
  <c r="BA632" i="83"/>
  <c r="BB632" i="83"/>
  <c r="BC632" i="83"/>
  <c r="BD632" i="83"/>
  <c r="BG632" i="83" s="1"/>
  <c r="BE632" i="83"/>
  <c r="BF632" i="83"/>
  <c r="BL632" i="83"/>
  <c r="BM632" i="83"/>
  <c r="BN632" i="83"/>
  <c r="BO632" i="83"/>
  <c r="BP632" i="83"/>
  <c r="BQ632" i="83"/>
  <c r="BW632" i="83"/>
  <c r="BX632" i="83"/>
  <c r="BY632" i="83"/>
  <c r="BZ632" i="83"/>
  <c r="CA632" i="83"/>
  <c r="CB632" i="83"/>
  <c r="AP634" i="83"/>
  <c r="AQ634" i="83"/>
  <c r="AR634" i="83"/>
  <c r="AS634" i="83"/>
  <c r="AT634" i="83"/>
  <c r="AU634" i="83"/>
  <c r="BA634" i="83"/>
  <c r="BB634" i="83"/>
  <c r="BC634" i="83"/>
  <c r="BD634" i="83"/>
  <c r="BG634" i="83" s="1"/>
  <c r="BE634" i="83"/>
  <c r="BF634" i="83"/>
  <c r="BL634" i="83"/>
  <c r="BM634" i="83"/>
  <c r="BN634" i="83"/>
  <c r="BO634" i="83"/>
  <c r="BP634" i="83"/>
  <c r="BQ634" i="83"/>
  <c r="BW634" i="83"/>
  <c r="BX634" i="83"/>
  <c r="BY634" i="83"/>
  <c r="BZ634" i="83"/>
  <c r="CA634" i="83"/>
  <c r="CB634" i="83"/>
  <c r="AP636" i="83"/>
  <c r="AQ636" i="83"/>
  <c r="AR636" i="83"/>
  <c r="AS636" i="83"/>
  <c r="AT636" i="83"/>
  <c r="AU636" i="83"/>
  <c r="BA636" i="83"/>
  <c r="BB636" i="83"/>
  <c r="BC636" i="83"/>
  <c r="BD636" i="83"/>
  <c r="BE636" i="83"/>
  <c r="BF636" i="83"/>
  <c r="BL636" i="83"/>
  <c r="BM636" i="83"/>
  <c r="BN636" i="83"/>
  <c r="BO636" i="83"/>
  <c r="BP636" i="83"/>
  <c r="BQ636" i="83"/>
  <c r="BW636" i="83"/>
  <c r="BX636" i="83"/>
  <c r="BY636" i="83"/>
  <c r="BZ636" i="83"/>
  <c r="CA636" i="83"/>
  <c r="CB636" i="83"/>
  <c r="AP638" i="83"/>
  <c r="AQ638" i="83"/>
  <c r="AR638" i="83"/>
  <c r="AS638" i="83"/>
  <c r="AT638" i="83"/>
  <c r="AU638" i="83"/>
  <c r="BA638" i="83"/>
  <c r="BB638" i="83"/>
  <c r="BC638" i="83"/>
  <c r="BD638" i="83"/>
  <c r="BE638" i="83"/>
  <c r="BF638" i="83"/>
  <c r="BL638" i="83"/>
  <c r="BM638" i="83"/>
  <c r="BN638" i="83"/>
  <c r="BO638" i="83"/>
  <c r="BP638" i="83"/>
  <c r="BQ638" i="83"/>
  <c r="BW638" i="83"/>
  <c r="BX638" i="83"/>
  <c r="BY638" i="83"/>
  <c r="BZ638" i="83"/>
  <c r="CA638" i="83"/>
  <c r="CB638" i="83"/>
  <c r="AP640" i="83"/>
  <c r="AQ640" i="83"/>
  <c r="AR640" i="83"/>
  <c r="AS640" i="83"/>
  <c r="AT640" i="83"/>
  <c r="AU640" i="83"/>
  <c r="BA640" i="83"/>
  <c r="BB640" i="83"/>
  <c r="BC640" i="83"/>
  <c r="BD640" i="83"/>
  <c r="BE640" i="83"/>
  <c r="BF640" i="83"/>
  <c r="BL640" i="83"/>
  <c r="BM640" i="83"/>
  <c r="BN640" i="83"/>
  <c r="BO640" i="83"/>
  <c r="BP640" i="83"/>
  <c r="BQ640" i="83"/>
  <c r="BW640" i="83"/>
  <c r="BX640" i="83"/>
  <c r="BY640" i="83"/>
  <c r="BZ640" i="83"/>
  <c r="CA640" i="83"/>
  <c r="CB640" i="83"/>
  <c r="AP642" i="83"/>
  <c r="AQ642" i="83"/>
  <c r="AR642" i="83"/>
  <c r="AS642" i="83"/>
  <c r="AT642" i="83"/>
  <c r="AU642" i="83"/>
  <c r="BA642" i="83"/>
  <c r="BB642" i="83"/>
  <c r="BC642" i="83"/>
  <c r="BD642" i="83"/>
  <c r="BE642" i="83"/>
  <c r="BF642" i="83"/>
  <c r="BL642" i="83"/>
  <c r="BM642" i="83"/>
  <c r="BN642" i="83"/>
  <c r="BO642" i="83"/>
  <c r="BP642" i="83"/>
  <c r="BQ642" i="83"/>
  <c r="BW642" i="83"/>
  <c r="BX642" i="83"/>
  <c r="BY642" i="83"/>
  <c r="BZ642" i="83"/>
  <c r="CA642" i="83"/>
  <c r="CB642" i="83"/>
  <c r="AP644" i="83"/>
  <c r="AQ644" i="83"/>
  <c r="AR644" i="83"/>
  <c r="AS644" i="83"/>
  <c r="AT644" i="83"/>
  <c r="AU644" i="83"/>
  <c r="BA644" i="83"/>
  <c r="BB644" i="83"/>
  <c r="BC644" i="83"/>
  <c r="BD644" i="83"/>
  <c r="BE644" i="83"/>
  <c r="BF644" i="83"/>
  <c r="BL644" i="83"/>
  <c r="BM644" i="83"/>
  <c r="BN644" i="83"/>
  <c r="BO644" i="83"/>
  <c r="BP644" i="83"/>
  <c r="BQ644" i="83"/>
  <c r="BW644" i="83"/>
  <c r="BX644" i="83"/>
  <c r="BY644" i="83"/>
  <c r="BZ644" i="83"/>
  <c r="CA644" i="83"/>
  <c r="CB644" i="83"/>
  <c r="AP646" i="83"/>
  <c r="AQ646" i="83"/>
  <c r="AR646" i="83"/>
  <c r="AS646" i="83"/>
  <c r="AT646" i="83"/>
  <c r="AU646" i="83"/>
  <c r="BA646" i="83"/>
  <c r="BB646" i="83"/>
  <c r="BC646" i="83"/>
  <c r="BD646" i="83"/>
  <c r="BE646" i="83"/>
  <c r="BF646" i="83"/>
  <c r="BL646" i="83"/>
  <c r="BM646" i="83"/>
  <c r="BN646" i="83"/>
  <c r="BO646" i="83"/>
  <c r="BP646" i="83"/>
  <c r="BQ646" i="83"/>
  <c r="BW646" i="83"/>
  <c r="BX646" i="83"/>
  <c r="BY646" i="83"/>
  <c r="BZ646" i="83"/>
  <c r="CA646" i="83"/>
  <c r="CB646" i="83"/>
  <c r="AP648" i="83"/>
  <c r="AQ648" i="83"/>
  <c r="AR648" i="83"/>
  <c r="AS648" i="83"/>
  <c r="AT648" i="83"/>
  <c r="AU648" i="83"/>
  <c r="BA648" i="83"/>
  <c r="BB648" i="83"/>
  <c r="BC648" i="83"/>
  <c r="BD648" i="83"/>
  <c r="BE648" i="83"/>
  <c r="BF648" i="83"/>
  <c r="BL648" i="83"/>
  <c r="BM648" i="83"/>
  <c r="BN648" i="83"/>
  <c r="BO648" i="83"/>
  <c r="BP648" i="83"/>
  <c r="BQ648" i="83"/>
  <c r="BW648" i="83"/>
  <c r="BX648" i="83"/>
  <c r="BY648" i="83"/>
  <c r="BZ648" i="83"/>
  <c r="CA648" i="83"/>
  <c r="CB648" i="83"/>
  <c r="AP650" i="83"/>
  <c r="AQ650" i="83"/>
  <c r="AR650" i="83"/>
  <c r="AS650" i="83"/>
  <c r="AT650" i="83"/>
  <c r="AU650" i="83"/>
  <c r="BA650" i="83"/>
  <c r="BB650" i="83"/>
  <c r="BC650" i="83"/>
  <c r="BD650" i="83"/>
  <c r="BE650" i="83"/>
  <c r="BF650" i="83"/>
  <c r="BL650" i="83"/>
  <c r="BM650" i="83"/>
  <c r="BN650" i="83"/>
  <c r="BO650" i="83"/>
  <c r="BP650" i="83"/>
  <c r="BQ650" i="83"/>
  <c r="BW650" i="83"/>
  <c r="BX650" i="83"/>
  <c r="BY650" i="83"/>
  <c r="BZ650" i="83"/>
  <c r="CA650" i="83"/>
  <c r="CB650" i="83"/>
  <c r="AP652" i="83"/>
  <c r="AQ652" i="83"/>
  <c r="AR652" i="83"/>
  <c r="AS652" i="83"/>
  <c r="AT652" i="83"/>
  <c r="AU652" i="83"/>
  <c r="BA652" i="83"/>
  <c r="BB652" i="83"/>
  <c r="BC652" i="83"/>
  <c r="BD652" i="83"/>
  <c r="BE652" i="83"/>
  <c r="BF652" i="83"/>
  <c r="BL652" i="83"/>
  <c r="BM652" i="83"/>
  <c r="BN652" i="83"/>
  <c r="BO652" i="83"/>
  <c r="BP652" i="83"/>
  <c r="BQ652" i="83"/>
  <c r="BW652" i="83"/>
  <c r="BX652" i="83"/>
  <c r="BY652" i="83"/>
  <c r="BZ652" i="83"/>
  <c r="CA652" i="83"/>
  <c r="CB652" i="83"/>
  <c r="AP654" i="83"/>
  <c r="AQ654" i="83"/>
  <c r="AR654" i="83"/>
  <c r="AS654" i="83"/>
  <c r="AT654" i="83"/>
  <c r="AU654" i="83"/>
  <c r="BA654" i="83"/>
  <c r="BB654" i="83"/>
  <c r="BC654" i="83"/>
  <c r="BD654" i="83"/>
  <c r="BE654" i="83"/>
  <c r="BF654" i="83"/>
  <c r="BL654" i="83"/>
  <c r="BM654" i="83"/>
  <c r="BN654" i="83"/>
  <c r="BO654" i="83"/>
  <c r="BP654" i="83"/>
  <c r="BQ654" i="83"/>
  <c r="BW654" i="83"/>
  <c r="BX654" i="83"/>
  <c r="BY654" i="83"/>
  <c r="BZ654" i="83"/>
  <c r="CA654" i="83"/>
  <c r="CB654" i="83"/>
  <c r="AP656" i="83"/>
  <c r="AQ656" i="83"/>
  <c r="AR656" i="83"/>
  <c r="AS656" i="83"/>
  <c r="AT656" i="83"/>
  <c r="AU656" i="83"/>
  <c r="BA656" i="83"/>
  <c r="BB656" i="83"/>
  <c r="BC656" i="83"/>
  <c r="BD656" i="83"/>
  <c r="BE656" i="83"/>
  <c r="BF656" i="83"/>
  <c r="BL656" i="83"/>
  <c r="BM656" i="83"/>
  <c r="BN656" i="83"/>
  <c r="BO656" i="83"/>
  <c r="BP656" i="83"/>
  <c r="BQ656" i="83"/>
  <c r="BW656" i="83"/>
  <c r="BX656" i="83"/>
  <c r="BY656" i="83"/>
  <c r="BZ656" i="83"/>
  <c r="CA656" i="83"/>
  <c r="CB656" i="83"/>
  <c r="AP658" i="83"/>
  <c r="AQ658" i="83"/>
  <c r="AR658" i="83"/>
  <c r="AS658" i="83"/>
  <c r="AT658" i="83"/>
  <c r="AU658" i="83"/>
  <c r="BA658" i="83"/>
  <c r="BB658" i="83"/>
  <c r="BC658" i="83"/>
  <c r="BD658" i="83"/>
  <c r="BE658" i="83"/>
  <c r="BF658" i="83"/>
  <c r="BL658" i="83"/>
  <c r="BM658" i="83"/>
  <c r="BN658" i="83"/>
  <c r="BO658" i="83"/>
  <c r="BP658" i="83"/>
  <c r="BQ658" i="83"/>
  <c r="BW658" i="83"/>
  <c r="BX658" i="83"/>
  <c r="BY658" i="83"/>
  <c r="BZ658" i="83"/>
  <c r="CA658" i="83"/>
  <c r="CB658" i="83"/>
  <c r="AP660" i="83"/>
  <c r="AQ660" i="83"/>
  <c r="AR660" i="83"/>
  <c r="AS660" i="83"/>
  <c r="AT660" i="83"/>
  <c r="AU660" i="83"/>
  <c r="BA660" i="83"/>
  <c r="BB660" i="83"/>
  <c r="BC660" i="83"/>
  <c r="BD660" i="83"/>
  <c r="BE660" i="83"/>
  <c r="BF660" i="83"/>
  <c r="BL660" i="83"/>
  <c r="BM660" i="83"/>
  <c r="BN660" i="83"/>
  <c r="BO660" i="83"/>
  <c r="BP660" i="83"/>
  <c r="BQ660" i="83"/>
  <c r="BW660" i="83"/>
  <c r="BX660" i="83"/>
  <c r="BY660" i="83"/>
  <c r="BZ660" i="83"/>
  <c r="CA660" i="83"/>
  <c r="CB660" i="83"/>
  <c r="AP662" i="83"/>
  <c r="AQ662" i="83"/>
  <c r="AR662" i="83"/>
  <c r="AS662" i="83"/>
  <c r="AT662" i="83"/>
  <c r="AU662" i="83"/>
  <c r="BA662" i="83"/>
  <c r="BB662" i="83"/>
  <c r="BC662" i="83"/>
  <c r="BD662" i="83"/>
  <c r="BE662" i="83"/>
  <c r="BF662" i="83"/>
  <c r="BL662" i="83"/>
  <c r="BM662" i="83"/>
  <c r="BN662" i="83"/>
  <c r="BO662" i="83"/>
  <c r="BP662" i="83"/>
  <c r="BQ662" i="83"/>
  <c r="BW662" i="83"/>
  <c r="BX662" i="83"/>
  <c r="BY662" i="83"/>
  <c r="BZ662" i="83"/>
  <c r="CA662" i="83"/>
  <c r="CB662" i="83"/>
  <c r="AP664" i="83"/>
  <c r="AQ664" i="83"/>
  <c r="AR664" i="83"/>
  <c r="AS664" i="83"/>
  <c r="AT664" i="83"/>
  <c r="AU664" i="83"/>
  <c r="BA664" i="83"/>
  <c r="BB664" i="83"/>
  <c r="BC664" i="83"/>
  <c r="BD664" i="83"/>
  <c r="BE664" i="83"/>
  <c r="BF664" i="83"/>
  <c r="BL664" i="83"/>
  <c r="BM664" i="83"/>
  <c r="BN664" i="83"/>
  <c r="BO664" i="83"/>
  <c r="BP664" i="83"/>
  <c r="BQ664" i="83"/>
  <c r="BW664" i="83"/>
  <c r="BX664" i="83"/>
  <c r="BY664" i="83"/>
  <c r="BZ664" i="83"/>
  <c r="CA664" i="83"/>
  <c r="CB664" i="83"/>
  <c r="AP666" i="83"/>
  <c r="AQ666" i="83"/>
  <c r="AR666" i="83"/>
  <c r="AS666" i="83"/>
  <c r="AT666" i="83"/>
  <c r="AU666" i="83"/>
  <c r="BA666" i="83"/>
  <c r="BB666" i="83"/>
  <c r="BC666" i="83"/>
  <c r="BD666" i="83"/>
  <c r="BE666" i="83"/>
  <c r="BF666" i="83"/>
  <c r="BL666" i="83"/>
  <c r="BM666" i="83"/>
  <c r="BN666" i="83"/>
  <c r="BO666" i="83"/>
  <c r="BP666" i="83"/>
  <c r="BQ666" i="83"/>
  <c r="BW666" i="83"/>
  <c r="BX666" i="83"/>
  <c r="BY666" i="83"/>
  <c r="BZ666" i="83"/>
  <c r="CA666" i="83"/>
  <c r="CB666" i="83"/>
  <c r="AP668" i="83"/>
  <c r="AQ668" i="83"/>
  <c r="AR668" i="83"/>
  <c r="AS668" i="83"/>
  <c r="AT668" i="83"/>
  <c r="AU668" i="83"/>
  <c r="BA668" i="83"/>
  <c r="BB668" i="83"/>
  <c r="BC668" i="83"/>
  <c r="BD668" i="83"/>
  <c r="BE668" i="83"/>
  <c r="BF668" i="83"/>
  <c r="BL668" i="83"/>
  <c r="BM668" i="83"/>
  <c r="BN668" i="83"/>
  <c r="BO668" i="83"/>
  <c r="BP668" i="83"/>
  <c r="BQ668" i="83"/>
  <c r="BW668" i="83"/>
  <c r="BX668" i="83"/>
  <c r="BY668" i="83"/>
  <c r="BZ668" i="83"/>
  <c r="CA668" i="83"/>
  <c r="CB668" i="83"/>
  <c r="AP670" i="83"/>
  <c r="AQ670" i="83"/>
  <c r="AR670" i="83"/>
  <c r="AS670" i="83"/>
  <c r="AT670" i="83"/>
  <c r="AU670" i="83"/>
  <c r="BA670" i="83"/>
  <c r="BB670" i="83"/>
  <c r="BC670" i="83"/>
  <c r="BD670" i="83"/>
  <c r="BE670" i="83"/>
  <c r="BF670" i="83"/>
  <c r="BL670" i="83"/>
  <c r="BM670" i="83"/>
  <c r="BN670" i="83"/>
  <c r="BO670" i="83"/>
  <c r="BP670" i="83"/>
  <c r="BQ670" i="83"/>
  <c r="BW670" i="83"/>
  <c r="BX670" i="83"/>
  <c r="BY670" i="83"/>
  <c r="BZ670" i="83"/>
  <c r="CA670" i="83"/>
  <c r="CB670" i="83"/>
  <c r="AP672" i="83"/>
  <c r="AQ672" i="83"/>
  <c r="AR672" i="83"/>
  <c r="AS672" i="83"/>
  <c r="AT672" i="83"/>
  <c r="AU672" i="83"/>
  <c r="BA672" i="83"/>
  <c r="BB672" i="83"/>
  <c r="BC672" i="83"/>
  <c r="BD672" i="83"/>
  <c r="BE672" i="83"/>
  <c r="BF672" i="83"/>
  <c r="BL672" i="83"/>
  <c r="BM672" i="83"/>
  <c r="BN672" i="83"/>
  <c r="BO672" i="83"/>
  <c r="BP672" i="83"/>
  <c r="BQ672" i="83"/>
  <c r="BW672" i="83"/>
  <c r="BX672" i="83"/>
  <c r="BY672" i="83"/>
  <c r="BZ672" i="83"/>
  <c r="CA672" i="83"/>
  <c r="CB672" i="83"/>
  <c r="AP674" i="83"/>
  <c r="AQ674" i="83"/>
  <c r="AR674" i="83"/>
  <c r="AS674" i="83"/>
  <c r="AT674" i="83"/>
  <c r="AU674" i="83"/>
  <c r="BA674" i="83"/>
  <c r="BB674" i="83"/>
  <c r="BC674" i="83"/>
  <c r="BD674" i="83"/>
  <c r="BE674" i="83"/>
  <c r="BF674" i="83"/>
  <c r="BL674" i="83"/>
  <c r="BM674" i="83"/>
  <c r="BN674" i="83"/>
  <c r="BO674" i="83"/>
  <c r="BP674" i="83"/>
  <c r="BQ674" i="83"/>
  <c r="BW674" i="83"/>
  <c r="BX674" i="83"/>
  <c r="BY674" i="83"/>
  <c r="BZ674" i="83"/>
  <c r="CA674" i="83"/>
  <c r="CB674" i="83"/>
  <c r="AP676" i="83"/>
  <c r="AQ676" i="83"/>
  <c r="AR676" i="83"/>
  <c r="AS676" i="83"/>
  <c r="AT676" i="83"/>
  <c r="AU676" i="83"/>
  <c r="BA676" i="83"/>
  <c r="BB676" i="83"/>
  <c r="BC676" i="83"/>
  <c r="BD676" i="83"/>
  <c r="BE676" i="83"/>
  <c r="BF676" i="83"/>
  <c r="BL676" i="83"/>
  <c r="BM676" i="83"/>
  <c r="BN676" i="83"/>
  <c r="BO676" i="83"/>
  <c r="BP676" i="83"/>
  <c r="BQ676" i="83"/>
  <c r="BW676" i="83"/>
  <c r="BX676" i="83"/>
  <c r="BY676" i="83"/>
  <c r="BZ676" i="83"/>
  <c r="CA676" i="83"/>
  <c r="CB676" i="83"/>
  <c r="AP678" i="83"/>
  <c r="AQ678" i="83"/>
  <c r="AR678" i="83"/>
  <c r="AS678" i="83"/>
  <c r="AT678" i="83"/>
  <c r="AU678" i="83"/>
  <c r="BA678" i="83"/>
  <c r="BB678" i="83"/>
  <c r="BC678" i="83"/>
  <c r="BD678" i="83"/>
  <c r="BE678" i="83"/>
  <c r="BF678" i="83"/>
  <c r="BL678" i="83"/>
  <c r="BM678" i="83"/>
  <c r="BN678" i="83"/>
  <c r="BO678" i="83"/>
  <c r="BP678" i="83"/>
  <c r="BQ678" i="83"/>
  <c r="BW678" i="83"/>
  <c r="BX678" i="83"/>
  <c r="BY678" i="83"/>
  <c r="BZ678" i="83"/>
  <c r="CA678" i="83"/>
  <c r="CB678" i="83"/>
  <c r="AP680" i="83"/>
  <c r="AQ680" i="83"/>
  <c r="AR680" i="83"/>
  <c r="AS680" i="83"/>
  <c r="AT680" i="83"/>
  <c r="AU680" i="83"/>
  <c r="BA680" i="83"/>
  <c r="BB680" i="83"/>
  <c r="BC680" i="83"/>
  <c r="BD680" i="83"/>
  <c r="BE680" i="83"/>
  <c r="BF680" i="83"/>
  <c r="BL680" i="83"/>
  <c r="BM680" i="83"/>
  <c r="BN680" i="83"/>
  <c r="BO680" i="83"/>
  <c r="BP680" i="83"/>
  <c r="BQ680" i="83"/>
  <c r="BW680" i="83"/>
  <c r="BX680" i="83"/>
  <c r="BY680" i="83"/>
  <c r="BZ680" i="83"/>
  <c r="CA680" i="83"/>
  <c r="CB680" i="83"/>
  <c r="AP682" i="83"/>
  <c r="AQ682" i="83"/>
  <c r="AR682" i="83"/>
  <c r="AS682" i="83"/>
  <c r="AT682" i="83"/>
  <c r="AU682" i="83"/>
  <c r="BA682" i="83"/>
  <c r="BB682" i="83"/>
  <c r="BC682" i="83"/>
  <c r="BD682" i="83"/>
  <c r="BE682" i="83"/>
  <c r="BF682" i="83"/>
  <c r="BL682" i="83"/>
  <c r="BM682" i="83"/>
  <c r="BN682" i="83"/>
  <c r="BO682" i="83"/>
  <c r="BP682" i="83"/>
  <c r="BQ682" i="83"/>
  <c r="BW682" i="83"/>
  <c r="BX682" i="83"/>
  <c r="BY682" i="83"/>
  <c r="BZ682" i="83"/>
  <c r="CA682" i="83"/>
  <c r="CB682" i="83"/>
  <c r="AP684" i="83"/>
  <c r="AQ684" i="83"/>
  <c r="AR684" i="83"/>
  <c r="AS684" i="83"/>
  <c r="AT684" i="83"/>
  <c r="AU684" i="83"/>
  <c r="BA684" i="83"/>
  <c r="BB684" i="83"/>
  <c r="BC684" i="83"/>
  <c r="BD684" i="83"/>
  <c r="BE684" i="83"/>
  <c r="BF684" i="83"/>
  <c r="BL684" i="83"/>
  <c r="BM684" i="83"/>
  <c r="BN684" i="83"/>
  <c r="BO684" i="83"/>
  <c r="BP684" i="83"/>
  <c r="BQ684" i="83"/>
  <c r="BW684" i="83"/>
  <c r="BX684" i="83"/>
  <c r="BY684" i="83"/>
  <c r="BZ684" i="83"/>
  <c r="CA684" i="83"/>
  <c r="CB684" i="83"/>
  <c r="AP686" i="83"/>
  <c r="AQ686" i="83"/>
  <c r="AR686" i="83"/>
  <c r="AS686" i="83"/>
  <c r="AT686" i="83"/>
  <c r="AU686" i="83"/>
  <c r="BA686" i="83"/>
  <c r="BB686" i="83"/>
  <c r="BC686" i="83"/>
  <c r="BD686" i="83"/>
  <c r="BE686" i="83"/>
  <c r="BF686" i="83"/>
  <c r="BL686" i="83"/>
  <c r="BM686" i="83"/>
  <c r="BN686" i="83"/>
  <c r="BO686" i="83"/>
  <c r="BP686" i="83"/>
  <c r="BQ686" i="83"/>
  <c r="BW686" i="83"/>
  <c r="BX686" i="83"/>
  <c r="BY686" i="83"/>
  <c r="BZ686" i="83"/>
  <c r="CA686" i="83"/>
  <c r="CB686" i="83"/>
  <c r="AP688" i="83"/>
  <c r="AQ688" i="83"/>
  <c r="AR688" i="83"/>
  <c r="AS688" i="83"/>
  <c r="AT688" i="83"/>
  <c r="AU688" i="83"/>
  <c r="BA688" i="83"/>
  <c r="BB688" i="83"/>
  <c r="BC688" i="83"/>
  <c r="BD688" i="83"/>
  <c r="BE688" i="83"/>
  <c r="BF688" i="83"/>
  <c r="BL688" i="83"/>
  <c r="BM688" i="83"/>
  <c r="BN688" i="83"/>
  <c r="BO688" i="83"/>
  <c r="BP688" i="83"/>
  <c r="BQ688" i="83"/>
  <c r="BW688" i="83"/>
  <c r="BX688" i="83"/>
  <c r="BY688" i="83"/>
  <c r="BZ688" i="83"/>
  <c r="CA688" i="83"/>
  <c r="CB688" i="83"/>
  <c r="AP690" i="83"/>
  <c r="AQ690" i="83"/>
  <c r="AR690" i="83"/>
  <c r="AS690" i="83"/>
  <c r="AT690" i="83"/>
  <c r="AU690" i="83"/>
  <c r="BA690" i="83"/>
  <c r="BB690" i="83"/>
  <c r="BC690" i="83"/>
  <c r="BD690" i="83"/>
  <c r="BE690" i="83"/>
  <c r="BF690" i="83"/>
  <c r="BL690" i="83"/>
  <c r="BM690" i="83"/>
  <c r="BN690" i="83"/>
  <c r="BO690" i="83"/>
  <c r="BP690" i="83"/>
  <c r="BQ690" i="83"/>
  <c r="BW690" i="83"/>
  <c r="BX690" i="83"/>
  <c r="BY690" i="83"/>
  <c r="BZ690" i="83"/>
  <c r="CA690" i="83"/>
  <c r="CB690" i="83"/>
  <c r="AP692" i="83"/>
  <c r="AQ692" i="83"/>
  <c r="AR692" i="83"/>
  <c r="AS692" i="83"/>
  <c r="AT692" i="83"/>
  <c r="AU692" i="83"/>
  <c r="BA692" i="83"/>
  <c r="BB692" i="83"/>
  <c r="BC692" i="83"/>
  <c r="BD692" i="83"/>
  <c r="BE692" i="83"/>
  <c r="BF692" i="83"/>
  <c r="BL692" i="83"/>
  <c r="BM692" i="83"/>
  <c r="BN692" i="83"/>
  <c r="BO692" i="83"/>
  <c r="BP692" i="83"/>
  <c r="BQ692" i="83"/>
  <c r="BW692" i="83"/>
  <c r="BX692" i="83"/>
  <c r="BY692" i="83"/>
  <c r="BZ692" i="83"/>
  <c r="CA692" i="83"/>
  <c r="CB692" i="83"/>
  <c r="AP694" i="83"/>
  <c r="AQ694" i="83"/>
  <c r="AR694" i="83"/>
  <c r="AS694" i="83"/>
  <c r="AT694" i="83"/>
  <c r="AU694" i="83"/>
  <c r="BA694" i="83"/>
  <c r="BB694" i="83"/>
  <c r="BC694" i="83"/>
  <c r="BD694" i="83"/>
  <c r="BE694" i="83"/>
  <c r="BF694" i="83"/>
  <c r="BL694" i="83"/>
  <c r="BM694" i="83"/>
  <c r="BN694" i="83"/>
  <c r="BO694" i="83"/>
  <c r="BP694" i="83"/>
  <c r="BQ694" i="83"/>
  <c r="BW694" i="83"/>
  <c r="BX694" i="83"/>
  <c r="BY694" i="83"/>
  <c r="BZ694" i="83"/>
  <c r="CA694" i="83"/>
  <c r="CB694" i="83"/>
  <c r="AP696" i="83"/>
  <c r="AQ696" i="83"/>
  <c r="AR696" i="83"/>
  <c r="AS696" i="83"/>
  <c r="AT696" i="83"/>
  <c r="AU696" i="83"/>
  <c r="BA696" i="83"/>
  <c r="BB696" i="83"/>
  <c r="BC696" i="83"/>
  <c r="BD696" i="83"/>
  <c r="BE696" i="83"/>
  <c r="BF696" i="83"/>
  <c r="BL696" i="83"/>
  <c r="BM696" i="83"/>
  <c r="BN696" i="83"/>
  <c r="BO696" i="83"/>
  <c r="BP696" i="83"/>
  <c r="BQ696" i="83"/>
  <c r="BW696" i="83"/>
  <c r="BX696" i="83"/>
  <c r="BY696" i="83"/>
  <c r="BZ696" i="83"/>
  <c r="CA696" i="83"/>
  <c r="CB696" i="83"/>
  <c r="AP698" i="83"/>
  <c r="AQ698" i="83"/>
  <c r="AR698" i="83"/>
  <c r="AS698" i="83"/>
  <c r="AT698" i="83"/>
  <c r="AU698" i="83"/>
  <c r="BA698" i="83"/>
  <c r="BB698" i="83"/>
  <c r="BC698" i="83"/>
  <c r="BD698" i="83"/>
  <c r="BE698" i="83"/>
  <c r="BF698" i="83"/>
  <c r="BL698" i="83"/>
  <c r="BM698" i="83"/>
  <c r="BN698" i="83"/>
  <c r="BO698" i="83"/>
  <c r="BP698" i="83"/>
  <c r="BQ698" i="83"/>
  <c r="BW698" i="83"/>
  <c r="BX698" i="83"/>
  <c r="BY698" i="83"/>
  <c r="BZ698" i="83"/>
  <c r="CA698" i="83"/>
  <c r="CB698" i="83"/>
  <c r="AP700" i="83"/>
  <c r="AQ700" i="83"/>
  <c r="AR700" i="83"/>
  <c r="AS700" i="83"/>
  <c r="AT700" i="83"/>
  <c r="AU700" i="83"/>
  <c r="BA700" i="83"/>
  <c r="BB700" i="83"/>
  <c r="BC700" i="83"/>
  <c r="BD700" i="83"/>
  <c r="BE700" i="83"/>
  <c r="BF700" i="83"/>
  <c r="BL700" i="83"/>
  <c r="BM700" i="83"/>
  <c r="BN700" i="83"/>
  <c r="BO700" i="83"/>
  <c r="BP700" i="83"/>
  <c r="BQ700" i="83"/>
  <c r="BW700" i="83"/>
  <c r="BX700" i="83"/>
  <c r="BY700" i="83"/>
  <c r="BZ700" i="83"/>
  <c r="CA700" i="83"/>
  <c r="CB700" i="83"/>
  <c r="AP702" i="83"/>
  <c r="AQ702" i="83"/>
  <c r="AR702" i="83"/>
  <c r="AS702" i="83"/>
  <c r="AT702" i="83"/>
  <c r="AU702" i="83"/>
  <c r="BA702" i="83"/>
  <c r="BB702" i="83"/>
  <c r="BC702" i="83"/>
  <c r="BD702" i="83"/>
  <c r="BE702" i="83"/>
  <c r="BF702" i="83"/>
  <c r="BL702" i="83"/>
  <c r="BM702" i="83"/>
  <c r="BN702" i="83"/>
  <c r="BO702" i="83"/>
  <c r="BP702" i="83"/>
  <c r="BQ702" i="83"/>
  <c r="BW702" i="83"/>
  <c r="BX702" i="83"/>
  <c r="BY702" i="83"/>
  <c r="BZ702" i="83"/>
  <c r="CA702" i="83"/>
  <c r="CB702" i="83"/>
  <c r="AP704" i="83"/>
  <c r="AQ704" i="83"/>
  <c r="AR704" i="83"/>
  <c r="AS704" i="83"/>
  <c r="AT704" i="83"/>
  <c r="AU704" i="83"/>
  <c r="BA704" i="83"/>
  <c r="BB704" i="83"/>
  <c r="BC704" i="83"/>
  <c r="BD704" i="83"/>
  <c r="BE704" i="83"/>
  <c r="BF704" i="83"/>
  <c r="BL704" i="83"/>
  <c r="BM704" i="83"/>
  <c r="BN704" i="83"/>
  <c r="BO704" i="83"/>
  <c r="BP704" i="83"/>
  <c r="BQ704" i="83"/>
  <c r="BW704" i="83"/>
  <c r="BX704" i="83"/>
  <c r="BY704" i="83"/>
  <c r="BZ704" i="83"/>
  <c r="CA704" i="83"/>
  <c r="CB704" i="83"/>
  <c r="AP706" i="83"/>
  <c r="AQ706" i="83"/>
  <c r="AR706" i="83"/>
  <c r="AS706" i="83"/>
  <c r="AT706" i="83"/>
  <c r="AU706" i="83"/>
  <c r="BA706" i="83"/>
  <c r="BB706" i="83"/>
  <c r="BC706" i="83"/>
  <c r="BD706" i="83"/>
  <c r="BE706" i="83"/>
  <c r="BF706" i="83"/>
  <c r="BL706" i="83"/>
  <c r="BM706" i="83"/>
  <c r="BN706" i="83"/>
  <c r="BO706" i="83"/>
  <c r="BP706" i="83"/>
  <c r="BQ706" i="83"/>
  <c r="BW706" i="83"/>
  <c r="BX706" i="83"/>
  <c r="BY706" i="83"/>
  <c r="BZ706" i="83"/>
  <c r="CA706" i="83"/>
  <c r="CB706" i="83"/>
  <c r="AP708" i="83"/>
  <c r="AQ708" i="83"/>
  <c r="AR708" i="83"/>
  <c r="AS708" i="83"/>
  <c r="AT708" i="83"/>
  <c r="AU708" i="83"/>
  <c r="BA708" i="83"/>
  <c r="BB708" i="83"/>
  <c r="BC708" i="83"/>
  <c r="BD708" i="83"/>
  <c r="BE708" i="83"/>
  <c r="BF708" i="83"/>
  <c r="BL708" i="83"/>
  <c r="BM708" i="83"/>
  <c r="BN708" i="83"/>
  <c r="BO708" i="83"/>
  <c r="BP708" i="83"/>
  <c r="BQ708" i="83"/>
  <c r="BW708" i="83"/>
  <c r="BX708" i="83"/>
  <c r="BY708" i="83"/>
  <c r="BZ708" i="83"/>
  <c r="CA708" i="83"/>
  <c r="CB708" i="83"/>
  <c r="AP710" i="83"/>
  <c r="AQ710" i="83"/>
  <c r="AR710" i="83"/>
  <c r="AS710" i="83"/>
  <c r="AT710" i="83"/>
  <c r="AU710" i="83"/>
  <c r="BA710" i="83"/>
  <c r="BB710" i="83"/>
  <c r="BC710" i="83"/>
  <c r="BD710" i="83"/>
  <c r="BE710" i="83"/>
  <c r="BF710" i="83"/>
  <c r="BL710" i="83"/>
  <c r="BM710" i="83"/>
  <c r="BN710" i="83"/>
  <c r="BO710" i="83"/>
  <c r="BP710" i="83"/>
  <c r="BQ710" i="83"/>
  <c r="BW710" i="83"/>
  <c r="BX710" i="83"/>
  <c r="BY710" i="83"/>
  <c r="BZ710" i="83"/>
  <c r="CA710" i="83"/>
  <c r="CB710" i="83"/>
  <c r="AP712" i="83"/>
  <c r="AQ712" i="83"/>
  <c r="AR712" i="83"/>
  <c r="AS712" i="83"/>
  <c r="AT712" i="83"/>
  <c r="AU712" i="83"/>
  <c r="BA712" i="83"/>
  <c r="BB712" i="83"/>
  <c r="BC712" i="83"/>
  <c r="BD712" i="83"/>
  <c r="BE712" i="83"/>
  <c r="BF712" i="83"/>
  <c r="BL712" i="83"/>
  <c r="BM712" i="83"/>
  <c r="BN712" i="83"/>
  <c r="BO712" i="83"/>
  <c r="BP712" i="83"/>
  <c r="BQ712" i="83"/>
  <c r="BW712" i="83"/>
  <c r="BX712" i="83"/>
  <c r="BY712" i="83"/>
  <c r="BZ712" i="83"/>
  <c r="CA712" i="83"/>
  <c r="CB712" i="83"/>
  <c r="AP714" i="83"/>
  <c r="AQ714" i="83"/>
  <c r="AR714" i="83"/>
  <c r="AS714" i="83"/>
  <c r="AT714" i="83"/>
  <c r="AU714" i="83"/>
  <c r="BA714" i="83"/>
  <c r="BB714" i="83"/>
  <c r="BC714" i="83"/>
  <c r="BD714" i="83"/>
  <c r="BE714" i="83"/>
  <c r="BF714" i="83"/>
  <c r="BL714" i="83"/>
  <c r="BM714" i="83"/>
  <c r="BN714" i="83"/>
  <c r="BO714" i="83"/>
  <c r="BP714" i="83"/>
  <c r="BQ714" i="83"/>
  <c r="BW714" i="83"/>
  <c r="BX714" i="83"/>
  <c r="BY714" i="83"/>
  <c r="BZ714" i="83"/>
  <c r="CA714" i="83"/>
  <c r="CB714" i="83"/>
  <c r="AP716" i="83"/>
  <c r="AQ716" i="83"/>
  <c r="AR716" i="83"/>
  <c r="AS716" i="83"/>
  <c r="AT716" i="83"/>
  <c r="AU716" i="83"/>
  <c r="BA716" i="83"/>
  <c r="BB716" i="83"/>
  <c r="BC716" i="83"/>
  <c r="BD716" i="83"/>
  <c r="BE716" i="83"/>
  <c r="BF716" i="83"/>
  <c r="BL716" i="83"/>
  <c r="BM716" i="83"/>
  <c r="BN716" i="83"/>
  <c r="BO716" i="83"/>
  <c r="BP716" i="83"/>
  <c r="BQ716" i="83"/>
  <c r="BW716" i="83"/>
  <c r="BX716" i="83"/>
  <c r="BY716" i="83"/>
  <c r="BZ716" i="83"/>
  <c r="CA716" i="83"/>
  <c r="CB716" i="83"/>
  <c r="AP718" i="83"/>
  <c r="AQ718" i="83"/>
  <c r="AR718" i="83"/>
  <c r="AS718" i="83"/>
  <c r="AT718" i="83"/>
  <c r="AU718" i="83"/>
  <c r="BA718" i="83"/>
  <c r="BB718" i="83"/>
  <c r="BC718" i="83"/>
  <c r="BD718" i="83"/>
  <c r="BE718" i="83"/>
  <c r="BF718" i="83"/>
  <c r="BL718" i="83"/>
  <c r="BM718" i="83"/>
  <c r="BN718" i="83"/>
  <c r="BO718" i="83"/>
  <c r="BP718" i="83"/>
  <c r="BQ718" i="83"/>
  <c r="BW718" i="83"/>
  <c r="BX718" i="83"/>
  <c r="BY718" i="83"/>
  <c r="BZ718" i="83"/>
  <c r="CA718" i="83"/>
  <c r="CB718" i="83"/>
  <c r="AP720" i="83"/>
  <c r="AQ720" i="83"/>
  <c r="AR720" i="83"/>
  <c r="AS720" i="83"/>
  <c r="AT720" i="83"/>
  <c r="AU720" i="83"/>
  <c r="BA720" i="83"/>
  <c r="BB720" i="83"/>
  <c r="BC720" i="83"/>
  <c r="BD720" i="83"/>
  <c r="BE720" i="83"/>
  <c r="BF720" i="83"/>
  <c r="BL720" i="83"/>
  <c r="BM720" i="83"/>
  <c r="BN720" i="83"/>
  <c r="BO720" i="83"/>
  <c r="BP720" i="83"/>
  <c r="BQ720" i="83"/>
  <c r="BW720" i="83"/>
  <c r="BX720" i="83"/>
  <c r="BY720" i="83"/>
  <c r="BZ720" i="83"/>
  <c r="CA720" i="83"/>
  <c r="CB720" i="83"/>
  <c r="AP722" i="83"/>
  <c r="AQ722" i="83"/>
  <c r="AR722" i="83"/>
  <c r="AS722" i="83"/>
  <c r="AT722" i="83"/>
  <c r="AU722" i="83"/>
  <c r="BA722" i="83"/>
  <c r="BB722" i="83"/>
  <c r="BC722" i="83"/>
  <c r="BD722" i="83"/>
  <c r="BE722" i="83"/>
  <c r="BF722" i="83"/>
  <c r="BL722" i="83"/>
  <c r="BM722" i="83"/>
  <c r="BN722" i="83"/>
  <c r="BO722" i="83"/>
  <c r="BP722" i="83"/>
  <c r="BQ722" i="83"/>
  <c r="BW722" i="83"/>
  <c r="BX722" i="83"/>
  <c r="BY722" i="83"/>
  <c r="BZ722" i="83"/>
  <c r="CA722" i="83"/>
  <c r="CB722" i="83"/>
  <c r="AP724" i="83"/>
  <c r="AQ724" i="83"/>
  <c r="AR724" i="83"/>
  <c r="AS724" i="83"/>
  <c r="AT724" i="83"/>
  <c r="AU724" i="83"/>
  <c r="BA724" i="83"/>
  <c r="BB724" i="83"/>
  <c r="BC724" i="83"/>
  <c r="BD724" i="83"/>
  <c r="BE724" i="83"/>
  <c r="BF724" i="83"/>
  <c r="BL724" i="83"/>
  <c r="BM724" i="83"/>
  <c r="BN724" i="83"/>
  <c r="BO724" i="83"/>
  <c r="BP724" i="83"/>
  <c r="BQ724" i="83"/>
  <c r="BW724" i="83"/>
  <c r="BX724" i="83"/>
  <c r="BY724" i="83"/>
  <c r="BZ724" i="83"/>
  <c r="CA724" i="83"/>
  <c r="CB724" i="83"/>
  <c r="AP726" i="83"/>
  <c r="AQ726" i="83"/>
  <c r="AR726" i="83"/>
  <c r="AS726" i="83"/>
  <c r="AT726" i="83"/>
  <c r="AU726" i="83"/>
  <c r="BA726" i="83"/>
  <c r="BB726" i="83"/>
  <c r="BC726" i="83"/>
  <c r="BD726" i="83"/>
  <c r="BE726" i="83"/>
  <c r="BF726" i="83"/>
  <c r="BL726" i="83"/>
  <c r="BM726" i="83"/>
  <c r="BN726" i="83"/>
  <c r="BO726" i="83"/>
  <c r="BP726" i="83"/>
  <c r="BQ726" i="83"/>
  <c r="BW726" i="83"/>
  <c r="BX726" i="83"/>
  <c r="BY726" i="83"/>
  <c r="BZ726" i="83"/>
  <c r="CA726" i="83"/>
  <c r="CB726" i="83"/>
  <c r="AP728" i="83"/>
  <c r="AQ728" i="83"/>
  <c r="AR728" i="83"/>
  <c r="AS728" i="83"/>
  <c r="AT728" i="83"/>
  <c r="AU728" i="83"/>
  <c r="BA728" i="83"/>
  <c r="BB728" i="83"/>
  <c r="BC728" i="83"/>
  <c r="BD728" i="83"/>
  <c r="BE728" i="83"/>
  <c r="BF728" i="83"/>
  <c r="BL728" i="83"/>
  <c r="BM728" i="83"/>
  <c r="BN728" i="83"/>
  <c r="BO728" i="83"/>
  <c r="BP728" i="83"/>
  <c r="BQ728" i="83"/>
  <c r="BW728" i="83"/>
  <c r="BX728" i="83"/>
  <c r="BY728" i="83"/>
  <c r="BZ728" i="83"/>
  <c r="CA728" i="83"/>
  <c r="CB728" i="83"/>
  <c r="AP730" i="83"/>
  <c r="AQ730" i="83"/>
  <c r="AR730" i="83"/>
  <c r="AS730" i="83"/>
  <c r="AT730" i="83"/>
  <c r="AU730" i="83"/>
  <c r="BA730" i="83"/>
  <c r="BB730" i="83"/>
  <c r="BC730" i="83"/>
  <c r="BD730" i="83"/>
  <c r="BE730" i="83"/>
  <c r="BF730" i="83"/>
  <c r="BL730" i="83"/>
  <c r="BM730" i="83"/>
  <c r="BN730" i="83"/>
  <c r="BO730" i="83"/>
  <c r="BP730" i="83"/>
  <c r="BQ730" i="83"/>
  <c r="BW730" i="83"/>
  <c r="BX730" i="83"/>
  <c r="BY730" i="83"/>
  <c r="BZ730" i="83"/>
  <c r="CA730" i="83"/>
  <c r="CB730" i="83"/>
  <c r="AP732" i="83"/>
  <c r="AQ732" i="83"/>
  <c r="AR732" i="83"/>
  <c r="AS732" i="83"/>
  <c r="AT732" i="83"/>
  <c r="AU732" i="83"/>
  <c r="BA732" i="83"/>
  <c r="BB732" i="83"/>
  <c r="BC732" i="83"/>
  <c r="BD732" i="83"/>
  <c r="BE732" i="83"/>
  <c r="BF732" i="83"/>
  <c r="BL732" i="83"/>
  <c r="BM732" i="83"/>
  <c r="BN732" i="83"/>
  <c r="BO732" i="83"/>
  <c r="BP732" i="83"/>
  <c r="BQ732" i="83"/>
  <c r="BW732" i="83"/>
  <c r="BX732" i="83"/>
  <c r="BY732" i="83"/>
  <c r="BZ732" i="83"/>
  <c r="CA732" i="83"/>
  <c r="CB732" i="83"/>
  <c r="AP734" i="83"/>
  <c r="AQ734" i="83"/>
  <c r="AR734" i="83"/>
  <c r="AS734" i="83"/>
  <c r="AT734" i="83"/>
  <c r="AU734" i="83"/>
  <c r="BA734" i="83"/>
  <c r="BB734" i="83"/>
  <c r="BC734" i="83"/>
  <c r="BD734" i="83"/>
  <c r="BE734" i="83"/>
  <c r="BF734" i="83"/>
  <c r="BL734" i="83"/>
  <c r="BM734" i="83"/>
  <c r="BN734" i="83"/>
  <c r="BO734" i="83"/>
  <c r="BP734" i="83"/>
  <c r="BQ734" i="83"/>
  <c r="BW734" i="83"/>
  <c r="BX734" i="83"/>
  <c r="BY734" i="83"/>
  <c r="BZ734" i="83"/>
  <c r="CA734" i="83"/>
  <c r="CB734" i="83"/>
  <c r="AP736" i="83"/>
  <c r="AQ736" i="83"/>
  <c r="AR736" i="83"/>
  <c r="AS736" i="83"/>
  <c r="AT736" i="83"/>
  <c r="AU736" i="83"/>
  <c r="BA736" i="83"/>
  <c r="BB736" i="83"/>
  <c r="BC736" i="83"/>
  <c r="BD736" i="83"/>
  <c r="BE736" i="83"/>
  <c r="BF736" i="83"/>
  <c r="BL736" i="83"/>
  <c r="BM736" i="83"/>
  <c r="BN736" i="83"/>
  <c r="BO736" i="83"/>
  <c r="BP736" i="83"/>
  <c r="BQ736" i="83"/>
  <c r="BW736" i="83"/>
  <c r="BX736" i="83"/>
  <c r="BY736" i="83"/>
  <c r="BZ736" i="83"/>
  <c r="CA736" i="83"/>
  <c r="CB736" i="83"/>
  <c r="AP738" i="83"/>
  <c r="AQ738" i="83"/>
  <c r="AR738" i="83"/>
  <c r="AS738" i="83"/>
  <c r="AT738" i="83"/>
  <c r="AU738" i="83"/>
  <c r="BA738" i="83"/>
  <c r="BB738" i="83"/>
  <c r="BC738" i="83"/>
  <c r="BD738" i="83"/>
  <c r="BE738" i="83"/>
  <c r="BF738" i="83"/>
  <c r="BL738" i="83"/>
  <c r="BM738" i="83"/>
  <c r="BN738" i="83"/>
  <c r="BO738" i="83"/>
  <c r="BP738" i="83"/>
  <c r="BQ738" i="83"/>
  <c r="BW738" i="83"/>
  <c r="BX738" i="83"/>
  <c r="BY738" i="83"/>
  <c r="BZ738" i="83"/>
  <c r="CA738" i="83"/>
  <c r="CB738" i="83"/>
  <c r="AP740" i="83"/>
  <c r="AQ740" i="83"/>
  <c r="AR740" i="83"/>
  <c r="AS740" i="83"/>
  <c r="AT740" i="83"/>
  <c r="AU740" i="83"/>
  <c r="BA740" i="83"/>
  <c r="BB740" i="83"/>
  <c r="BC740" i="83"/>
  <c r="BD740" i="83"/>
  <c r="BE740" i="83"/>
  <c r="BF740" i="83"/>
  <c r="BL740" i="83"/>
  <c r="BM740" i="83"/>
  <c r="BN740" i="83"/>
  <c r="BO740" i="83"/>
  <c r="BP740" i="83"/>
  <c r="BQ740" i="83"/>
  <c r="BW740" i="83"/>
  <c r="BX740" i="83"/>
  <c r="BY740" i="83"/>
  <c r="BZ740" i="83"/>
  <c r="CA740" i="83"/>
  <c r="CB740" i="83"/>
  <c r="AP742" i="83"/>
  <c r="AQ742" i="83"/>
  <c r="AR742" i="83"/>
  <c r="AS742" i="83"/>
  <c r="AT742" i="83"/>
  <c r="AU742" i="83"/>
  <c r="BA742" i="83"/>
  <c r="BB742" i="83"/>
  <c r="BC742" i="83"/>
  <c r="BD742" i="83"/>
  <c r="BE742" i="83"/>
  <c r="BF742" i="83"/>
  <c r="BL742" i="83"/>
  <c r="BM742" i="83"/>
  <c r="BN742" i="83"/>
  <c r="BO742" i="83"/>
  <c r="BP742" i="83"/>
  <c r="BQ742" i="83"/>
  <c r="BW742" i="83"/>
  <c r="BX742" i="83"/>
  <c r="BY742" i="83"/>
  <c r="BZ742" i="83"/>
  <c r="CA742" i="83"/>
  <c r="CB742" i="83"/>
  <c r="AP744" i="83"/>
  <c r="AQ744" i="83"/>
  <c r="AR744" i="83"/>
  <c r="AS744" i="83"/>
  <c r="AT744" i="83"/>
  <c r="AU744" i="83"/>
  <c r="BA744" i="83"/>
  <c r="BB744" i="83"/>
  <c r="BC744" i="83"/>
  <c r="BD744" i="83"/>
  <c r="BE744" i="83"/>
  <c r="BF744" i="83"/>
  <c r="BL744" i="83"/>
  <c r="BM744" i="83"/>
  <c r="BN744" i="83"/>
  <c r="BO744" i="83"/>
  <c r="BP744" i="83"/>
  <c r="BQ744" i="83"/>
  <c r="BW744" i="83"/>
  <c r="BX744" i="83"/>
  <c r="BY744" i="83"/>
  <c r="BZ744" i="83"/>
  <c r="CA744" i="83"/>
  <c r="CB744" i="83"/>
  <c r="AP746" i="83"/>
  <c r="AQ746" i="83"/>
  <c r="AR746" i="83"/>
  <c r="AS746" i="83"/>
  <c r="AT746" i="83"/>
  <c r="AU746" i="83"/>
  <c r="BA746" i="83"/>
  <c r="BB746" i="83"/>
  <c r="BC746" i="83"/>
  <c r="BD746" i="83"/>
  <c r="BE746" i="83"/>
  <c r="BF746" i="83"/>
  <c r="BL746" i="83"/>
  <c r="BM746" i="83"/>
  <c r="BN746" i="83"/>
  <c r="BO746" i="83"/>
  <c r="BP746" i="83"/>
  <c r="BQ746" i="83"/>
  <c r="BW746" i="83"/>
  <c r="BX746" i="83"/>
  <c r="BY746" i="83"/>
  <c r="BZ746" i="83"/>
  <c r="CA746" i="83"/>
  <c r="CB746" i="83"/>
  <c r="AP748" i="83"/>
  <c r="AQ748" i="83"/>
  <c r="AR748" i="83"/>
  <c r="AS748" i="83"/>
  <c r="AT748" i="83"/>
  <c r="AU748" i="83"/>
  <c r="BA748" i="83"/>
  <c r="BB748" i="83"/>
  <c r="BC748" i="83"/>
  <c r="BD748" i="83"/>
  <c r="BE748" i="83"/>
  <c r="BF748" i="83"/>
  <c r="BL748" i="83"/>
  <c r="BM748" i="83"/>
  <c r="BN748" i="83"/>
  <c r="BO748" i="83"/>
  <c r="BP748" i="83"/>
  <c r="BQ748" i="83"/>
  <c r="BW748" i="83"/>
  <c r="BX748" i="83"/>
  <c r="BY748" i="83"/>
  <c r="BZ748" i="83"/>
  <c r="CA748" i="83"/>
  <c r="CB748" i="83"/>
  <c r="AP750" i="83"/>
  <c r="AQ750" i="83"/>
  <c r="AR750" i="83"/>
  <c r="AS750" i="83"/>
  <c r="AT750" i="83"/>
  <c r="AU750" i="83"/>
  <c r="BA750" i="83"/>
  <c r="BB750" i="83"/>
  <c r="BC750" i="83"/>
  <c r="BD750" i="83"/>
  <c r="BE750" i="83"/>
  <c r="BF750" i="83"/>
  <c r="BL750" i="83"/>
  <c r="BM750" i="83"/>
  <c r="BN750" i="83"/>
  <c r="BO750" i="83"/>
  <c r="BP750" i="83"/>
  <c r="BQ750" i="83"/>
  <c r="BW750" i="83"/>
  <c r="BX750" i="83"/>
  <c r="BY750" i="83"/>
  <c r="BZ750" i="83"/>
  <c r="CA750" i="83"/>
  <c r="CB750" i="83"/>
  <c r="AP752" i="83"/>
  <c r="AQ752" i="83"/>
  <c r="AR752" i="83"/>
  <c r="AS752" i="83"/>
  <c r="AT752" i="83"/>
  <c r="AU752" i="83"/>
  <c r="BA752" i="83"/>
  <c r="BB752" i="83"/>
  <c r="BC752" i="83"/>
  <c r="BD752" i="83"/>
  <c r="BE752" i="83"/>
  <c r="BF752" i="83"/>
  <c r="BL752" i="83"/>
  <c r="BM752" i="83"/>
  <c r="BN752" i="83"/>
  <c r="BO752" i="83"/>
  <c r="BP752" i="83"/>
  <c r="BQ752" i="83"/>
  <c r="BW752" i="83"/>
  <c r="BX752" i="83"/>
  <c r="BY752" i="83"/>
  <c r="BZ752" i="83"/>
  <c r="CA752" i="83"/>
  <c r="CB752" i="83"/>
  <c r="AP754" i="83"/>
  <c r="AQ754" i="83"/>
  <c r="AR754" i="83"/>
  <c r="AS754" i="83"/>
  <c r="AT754" i="83"/>
  <c r="AU754" i="83"/>
  <c r="BA754" i="83"/>
  <c r="BB754" i="83"/>
  <c r="BC754" i="83"/>
  <c r="BD754" i="83"/>
  <c r="BE754" i="83"/>
  <c r="BF754" i="83"/>
  <c r="BL754" i="83"/>
  <c r="BM754" i="83"/>
  <c r="BN754" i="83"/>
  <c r="BO754" i="83"/>
  <c r="BP754" i="83"/>
  <c r="BQ754" i="83"/>
  <c r="BW754" i="83"/>
  <c r="BX754" i="83"/>
  <c r="BY754" i="83"/>
  <c r="BZ754" i="83"/>
  <c r="CA754" i="83"/>
  <c r="CB754" i="83"/>
  <c r="AP756" i="83"/>
  <c r="AQ756" i="83"/>
  <c r="AR756" i="83"/>
  <c r="AS756" i="83"/>
  <c r="AT756" i="83"/>
  <c r="AU756" i="83"/>
  <c r="BA756" i="83"/>
  <c r="BB756" i="83"/>
  <c r="BC756" i="83"/>
  <c r="BD756" i="83"/>
  <c r="BE756" i="83"/>
  <c r="BF756" i="83"/>
  <c r="BL756" i="83"/>
  <c r="BM756" i="83"/>
  <c r="BN756" i="83"/>
  <c r="BO756" i="83"/>
  <c r="BP756" i="83"/>
  <c r="BQ756" i="83"/>
  <c r="BW756" i="83"/>
  <c r="BX756" i="83"/>
  <c r="BY756" i="83"/>
  <c r="BZ756" i="83"/>
  <c r="CA756" i="83"/>
  <c r="CB756" i="83"/>
  <c r="AP758" i="83"/>
  <c r="AQ758" i="83"/>
  <c r="AR758" i="83"/>
  <c r="AS758" i="83"/>
  <c r="AT758" i="83"/>
  <c r="AU758" i="83"/>
  <c r="BA758" i="83"/>
  <c r="BB758" i="83"/>
  <c r="BC758" i="83"/>
  <c r="BD758" i="83"/>
  <c r="BE758" i="83"/>
  <c r="BF758" i="83"/>
  <c r="BL758" i="83"/>
  <c r="BM758" i="83"/>
  <c r="BN758" i="83"/>
  <c r="BO758" i="83"/>
  <c r="BP758" i="83"/>
  <c r="BQ758" i="83"/>
  <c r="BW758" i="83"/>
  <c r="BX758" i="83"/>
  <c r="BY758" i="83"/>
  <c r="BZ758" i="83"/>
  <c r="CA758" i="83"/>
  <c r="CB758" i="83"/>
  <c r="AP760" i="83"/>
  <c r="AQ760" i="83"/>
  <c r="AR760" i="83"/>
  <c r="AS760" i="83"/>
  <c r="AT760" i="83"/>
  <c r="AU760" i="83"/>
  <c r="BA760" i="83"/>
  <c r="BB760" i="83"/>
  <c r="BC760" i="83"/>
  <c r="BD760" i="83"/>
  <c r="BE760" i="83"/>
  <c r="BF760" i="83"/>
  <c r="BL760" i="83"/>
  <c r="BM760" i="83"/>
  <c r="BN760" i="83"/>
  <c r="BO760" i="83"/>
  <c r="BP760" i="83"/>
  <c r="BQ760" i="83"/>
  <c r="BW760" i="83"/>
  <c r="BX760" i="83"/>
  <c r="BY760" i="83"/>
  <c r="BZ760" i="83"/>
  <c r="CA760" i="83"/>
  <c r="CB760" i="83"/>
  <c r="AP762" i="83"/>
  <c r="AQ762" i="83"/>
  <c r="AR762" i="83"/>
  <c r="AS762" i="83"/>
  <c r="AT762" i="83"/>
  <c r="AU762" i="83"/>
  <c r="BA762" i="83"/>
  <c r="BB762" i="83"/>
  <c r="BC762" i="83"/>
  <c r="BD762" i="83"/>
  <c r="BE762" i="83"/>
  <c r="BF762" i="83"/>
  <c r="BL762" i="83"/>
  <c r="BM762" i="83"/>
  <c r="BN762" i="83"/>
  <c r="BO762" i="83"/>
  <c r="BP762" i="83"/>
  <c r="BQ762" i="83"/>
  <c r="BW762" i="83"/>
  <c r="BX762" i="83"/>
  <c r="BY762" i="83"/>
  <c r="BZ762" i="83"/>
  <c r="CA762" i="83"/>
  <c r="CB762" i="83"/>
  <c r="AP764" i="83"/>
  <c r="AQ764" i="83"/>
  <c r="AR764" i="83"/>
  <c r="AS764" i="83"/>
  <c r="AT764" i="83"/>
  <c r="AU764" i="83"/>
  <c r="BA764" i="83"/>
  <c r="BB764" i="83"/>
  <c r="BC764" i="83"/>
  <c r="BD764" i="83"/>
  <c r="BE764" i="83"/>
  <c r="BF764" i="83"/>
  <c r="BL764" i="83"/>
  <c r="BM764" i="83"/>
  <c r="BN764" i="83"/>
  <c r="BO764" i="83"/>
  <c r="BP764" i="83"/>
  <c r="BQ764" i="83"/>
  <c r="BW764" i="83"/>
  <c r="BX764" i="83"/>
  <c r="BY764" i="83"/>
  <c r="BZ764" i="83"/>
  <c r="CA764" i="83"/>
  <c r="CB764" i="83"/>
  <c r="AP766" i="83"/>
  <c r="AQ766" i="83"/>
  <c r="AR766" i="83"/>
  <c r="AS766" i="83"/>
  <c r="AT766" i="83"/>
  <c r="AU766" i="83"/>
  <c r="BA766" i="83"/>
  <c r="BB766" i="83"/>
  <c r="BC766" i="83"/>
  <c r="BD766" i="83"/>
  <c r="BE766" i="83"/>
  <c r="BF766" i="83"/>
  <c r="BL766" i="83"/>
  <c r="BM766" i="83"/>
  <c r="BN766" i="83"/>
  <c r="BO766" i="83"/>
  <c r="BP766" i="83"/>
  <c r="BQ766" i="83"/>
  <c r="BW766" i="83"/>
  <c r="BX766" i="83"/>
  <c r="BY766" i="83"/>
  <c r="BZ766" i="83"/>
  <c r="CA766" i="83"/>
  <c r="CB766" i="83"/>
  <c r="AP768" i="83"/>
  <c r="AQ768" i="83"/>
  <c r="AR768" i="83"/>
  <c r="AS768" i="83"/>
  <c r="AT768" i="83"/>
  <c r="AU768" i="83"/>
  <c r="BA768" i="83"/>
  <c r="BB768" i="83"/>
  <c r="BC768" i="83"/>
  <c r="BD768" i="83"/>
  <c r="BE768" i="83"/>
  <c r="BF768" i="83"/>
  <c r="BL768" i="83"/>
  <c r="BM768" i="83"/>
  <c r="BN768" i="83"/>
  <c r="BO768" i="83"/>
  <c r="BP768" i="83"/>
  <c r="BQ768" i="83"/>
  <c r="BW768" i="83"/>
  <c r="BX768" i="83"/>
  <c r="BY768" i="83"/>
  <c r="BZ768" i="83"/>
  <c r="CA768" i="83"/>
  <c r="CB768" i="83"/>
  <c r="AP770" i="83"/>
  <c r="AQ770" i="83"/>
  <c r="AR770" i="83"/>
  <c r="AS770" i="83"/>
  <c r="AT770" i="83"/>
  <c r="AU770" i="83"/>
  <c r="BA770" i="83"/>
  <c r="BB770" i="83"/>
  <c r="BC770" i="83"/>
  <c r="BD770" i="83"/>
  <c r="BE770" i="83"/>
  <c r="BF770" i="83"/>
  <c r="BL770" i="83"/>
  <c r="BM770" i="83"/>
  <c r="BN770" i="83"/>
  <c r="BO770" i="83"/>
  <c r="BP770" i="83"/>
  <c r="BQ770" i="83"/>
  <c r="BW770" i="83"/>
  <c r="BX770" i="83"/>
  <c r="BY770" i="83"/>
  <c r="BZ770" i="83"/>
  <c r="CA770" i="83"/>
  <c r="CB770" i="83"/>
  <c r="AP772" i="83"/>
  <c r="AQ772" i="83"/>
  <c r="AR772" i="83"/>
  <c r="AS772" i="83"/>
  <c r="AT772" i="83"/>
  <c r="AU772" i="83"/>
  <c r="BA772" i="83"/>
  <c r="BB772" i="83"/>
  <c r="BC772" i="83"/>
  <c r="BD772" i="83"/>
  <c r="BE772" i="83"/>
  <c r="BF772" i="83"/>
  <c r="BL772" i="83"/>
  <c r="BM772" i="83"/>
  <c r="BN772" i="83"/>
  <c r="BO772" i="83"/>
  <c r="BP772" i="83"/>
  <c r="BQ772" i="83"/>
  <c r="BW772" i="83"/>
  <c r="BX772" i="83"/>
  <c r="BY772" i="83"/>
  <c r="BZ772" i="83"/>
  <c r="CA772" i="83"/>
  <c r="CB772" i="83"/>
  <c r="AP774" i="83"/>
  <c r="AQ774" i="83"/>
  <c r="AR774" i="83"/>
  <c r="AS774" i="83"/>
  <c r="AT774" i="83"/>
  <c r="AU774" i="83"/>
  <c r="BA774" i="83"/>
  <c r="BB774" i="83"/>
  <c r="BC774" i="83"/>
  <c r="BD774" i="83"/>
  <c r="BE774" i="83"/>
  <c r="BF774" i="83"/>
  <c r="BL774" i="83"/>
  <c r="BM774" i="83"/>
  <c r="BN774" i="83"/>
  <c r="BO774" i="83"/>
  <c r="BP774" i="83"/>
  <c r="BQ774" i="83"/>
  <c r="BW774" i="83"/>
  <c r="BX774" i="83"/>
  <c r="BY774" i="83"/>
  <c r="BZ774" i="83"/>
  <c r="CA774" i="83"/>
  <c r="CB774" i="83"/>
  <c r="AP776" i="83"/>
  <c r="AQ776" i="83"/>
  <c r="AR776" i="83"/>
  <c r="AS776" i="83"/>
  <c r="AT776" i="83"/>
  <c r="AU776" i="83"/>
  <c r="BA776" i="83"/>
  <c r="BB776" i="83"/>
  <c r="BC776" i="83"/>
  <c r="BD776" i="83"/>
  <c r="BE776" i="83"/>
  <c r="BF776" i="83"/>
  <c r="BL776" i="83"/>
  <c r="BM776" i="83"/>
  <c r="BN776" i="83"/>
  <c r="BO776" i="83"/>
  <c r="BP776" i="83"/>
  <c r="BQ776" i="83"/>
  <c r="BW776" i="83"/>
  <c r="BX776" i="83"/>
  <c r="BY776" i="83"/>
  <c r="BZ776" i="83"/>
  <c r="CA776" i="83"/>
  <c r="CB776" i="83"/>
  <c r="AP778" i="83"/>
  <c r="AQ778" i="83"/>
  <c r="AR778" i="83"/>
  <c r="AS778" i="83"/>
  <c r="AT778" i="83"/>
  <c r="AU778" i="83"/>
  <c r="BA778" i="83"/>
  <c r="BB778" i="83"/>
  <c r="BC778" i="83"/>
  <c r="BD778" i="83"/>
  <c r="BE778" i="83"/>
  <c r="BF778" i="83"/>
  <c r="BL778" i="83"/>
  <c r="BM778" i="83"/>
  <c r="BN778" i="83"/>
  <c r="BO778" i="83"/>
  <c r="BP778" i="83"/>
  <c r="BQ778" i="83"/>
  <c r="BW778" i="83"/>
  <c r="BX778" i="83"/>
  <c r="BY778" i="83"/>
  <c r="BZ778" i="83"/>
  <c r="CA778" i="83"/>
  <c r="CB778" i="83"/>
  <c r="AP780" i="83"/>
  <c r="AQ780" i="83"/>
  <c r="AR780" i="83"/>
  <c r="AS780" i="83"/>
  <c r="AT780" i="83"/>
  <c r="AU780" i="83"/>
  <c r="BA780" i="83"/>
  <c r="BB780" i="83"/>
  <c r="BC780" i="83"/>
  <c r="BD780" i="83"/>
  <c r="BE780" i="83"/>
  <c r="BF780" i="83"/>
  <c r="BL780" i="83"/>
  <c r="BM780" i="83"/>
  <c r="BN780" i="83"/>
  <c r="BO780" i="83"/>
  <c r="BP780" i="83"/>
  <c r="BQ780" i="83"/>
  <c r="BW780" i="83"/>
  <c r="BX780" i="83"/>
  <c r="BY780" i="83"/>
  <c r="BZ780" i="83"/>
  <c r="CA780" i="83"/>
  <c r="CB780" i="83"/>
  <c r="AP782" i="83"/>
  <c r="AQ782" i="83"/>
  <c r="AR782" i="83"/>
  <c r="AS782" i="83"/>
  <c r="AT782" i="83"/>
  <c r="AU782" i="83"/>
  <c r="BA782" i="83"/>
  <c r="BB782" i="83"/>
  <c r="BC782" i="83"/>
  <c r="BD782" i="83"/>
  <c r="BE782" i="83"/>
  <c r="BF782" i="83"/>
  <c r="BL782" i="83"/>
  <c r="BM782" i="83"/>
  <c r="BN782" i="83"/>
  <c r="BO782" i="83"/>
  <c r="BP782" i="83"/>
  <c r="BQ782" i="83"/>
  <c r="BW782" i="83"/>
  <c r="BX782" i="83"/>
  <c r="BY782" i="83"/>
  <c r="BZ782" i="83"/>
  <c r="CA782" i="83"/>
  <c r="CB782" i="83"/>
  <c r="AP784" i="83"/>
  <c r="AQ784" i="83"/>
  <c r="AR784" i="83"/>
  <c r="AS784" i="83"/>
  <c r="AT784" i="83"/>
  <c r="AU784" i="83"/>
  <c r="BA784" i="83"/>
  <c r="BB784" i="83"/>
  <c r="BC784" i="83"/>
  <c r="BD784" i="83"/>
  <c r="BE784" i="83"/>
  <c r="BF784" i="83"/>
  <c r="BL784" i="83"/>
  <c r="BM784" i="83"/>
  <c r="BN784" i="83"/>
  <c r="BO784" i="83"/>
  <c r="BP784" i="83"/>
  <c r="BQ784" i="83"/>
  <c r="BW784" i="83"/>
  <c r="BX784" i="83"/>
  <c r="BY784" i="83"/>
  <c r="BZ784" i="83"/>
  <c r="CA784" i="83"/>
  <c r="CB784" i="83"/>
  <c r="AP786" i="83"/>
  <c r="AQ786" i="83"/>
  <c r="AR786" i="83"/>
  <c r="AS786" i="83"/>
  <c r="AT786" i="83"/>
  <c r="AU786" i="83"/>
  <c r="BA786" i="83"/>
  <c r="BB786" i="83"/>
  <c r="BC786" i="83"/>
  <c r="BD786" i="83"/>
  <c r="BE786" i="83"/>
  <c r="BF786" i="83"/>
  <c r="BL786" i="83"/>
  <c r="BM786" i="83"/>
  <c r="BN786" i="83"/>
  <c r="BO786" i="83"/>
  <c r="BP786" i="83"/>
  <c r="BQ786" i="83"/>
  <c r="BW786" i="83"/>
  <c r="BX786" i="83"/>
  <c r="BY786" i="83"/>
  <c r="BZ786" i="83"/>
  <c r="CA786" i="83"/>
  <c r="CB786" i="83"/>
  <c r="AP788" i="83"/>
  <c r="AQ788" i="83"/>
  <c r="AR788" i="83"/>
  <c r="AS788" i="83"/>
  <c r="AT788" i="83"/>
  <c r="AU788" i="83"/>
  <c r="BA788" i="83"/>
  <c r="BB788" i="83"/>
  <c r="BC788" i="83"/>
  <c r="BD788" i="83"/>
  <c r="BE788" i="83"/>
  <c r="BF788" i="83"/>
  <c r="BL788" i="83"/>
  <c r="BM788" i="83"/>
  <c r="BN788" i="83"/>
  <c r="BO788" i="83"/>
  <c r="BP788" i="83"/>
  <c r="BQ788" i="83"/>
  <c r="BW788" i="83"/>
  <c r="BX788" i="83"/>
  <c r="BY788" i="83"/>
  <c r="BZ788" i="83"/>
  <c r="CA788" i="83"/>
  <c r="CB788" i="83"/>
  <c r="AP790" i="83"/>
  <c r="AQ790" i="83"/>
  <c r="AR790" i="83"/>
  <c r="AS790" i="83"/>
  <c r="AT790" i="83"/>
  <c r="AU790" i="83"/>
  <c r="BA790" i="83"/>
  <c r="BB790" i="83"/>
  <c r="BC790" i="83"/>
  <c r="BD790" i="83"/>
  <c r="BE790" i="83"/>
  <c r="BF790" i="83"/>
  <c r="BL790" i="83"/>
  <c r="BM790" i="83"/>
  <c r="BN790" i="83"/>
  <c r="BO790" i="83"/>
  <c r="BP790" i="83"/>
  <c r="BQ790" i="83"/>
  <c r="BW790" i="83"/>
  <c r="BX790" i="83"/>
  <c r="BY790" i="83"/>
  <c r="BZ790" i="83"/>
  <c r="CA790" i="83"/>
  <c r="CB790" i="83"/>
  <c r="AP792" i="83"/>
  <c r="AQ792" i="83"/>
  <c r="AR792" i="83"/>
  <c r="AS792" i="83"/>
  <c r="AT792" i="83"/>
  <c r="AU792" i="83"/>
  <c r="BA792" i="83"/>
  <c r="BB792" i="83"/>
  <c r="BC792" i="83"/>
  <c r="BD792" i="83"/>
  <c r="BE792" i="83"/>
  <c r="BF792" i="83"/>
  <c r="BL792" i="83"/>
  <c r="BM792" i="83"/>
  <c r="BN792" i="83"/>
  <c r="BO792" i="83"/>
  <c r="BP792" i="83"/>
  <c r="BQ792" i="83"/>
  <c r="BW792" i="83"/>
  <c r="BX792" i="83"/>
  <c r="BY792" i="83"/>
  <c r="BZ792" i="83"/>
  <c r="CA792" i="83"/>
  <c r="CB792" i="83"/>
  <c r="AP18" i="83"/>
  <c r="AS18" i="83"/>
  <c r="AT18" i="83"/>
  <c r="AU18" i="83"/>
  <c r="BB18" i="83"/>
  <c r="BC18" i="83"/>
  <c r="BD18" i="83"/>
  <c r="BE18" i="83"/>
  <c r="BF18" i="83"/>
  <c r="BL18" i="83"/>
  <c r="BM18" i="83"/>
  <c r="BO18" i="83"/>
  <c r="BP18" i="83"/>
  <c r="BQ18" i="83"/>
  <c r="BW18" i="83"/>
  <c r="BY18" i="83"/>
  <c r="BZ18" i="83"/>
  <c r="CB18" i="83"/>
  <c r="AQ20" i="83"/>
  <c r="AR20" i="83"/>
  <c r="AS20" i="83"/>
  <c r="AT20" i="83"/>
  <c r="AU20" i="83"/>
  <c r="BA20" i="83"/>
  <c r="BB20" i="83"/>
  <c r="BC20" i="83"/>
  <c r="BD20" i="83"/>
  <c r="BE20" i="83"/>
  <c r="BF20" i="83"/>
  <c r="BL20" i="83"/>
  <c r="BM20" i="83"/>
  <c r="BN20" i="83"/>
  <c r="BO20" i="83"/>
  <c r="BP20" i="83"/>
  <c r="BQ20" i="83"/>
  <c r="BW20" i="83"/>
  <c r="BX20" i="83"/>
  <c r="BY20" i="83"/>
  <c r="BZ20" i="83"/>
  <c r="CA20" i="83"/>
  <c r="CB20" i="83"/>
  <c r="AR22" i="83"/>
  <c r="AS22" i="83"/>
  <c r="AT22" i="83"/>
  <c r="AU22" i="83"/>
  <c r="BB22" i="83"/>
  <c r="BD22" i="83"/>
  <c r="BE22" i="83"/>
  <c r="BF22" i="83"/>
  <c r="BM22" i="83"/>
  <c r="BN22" i="83"/>
  <c r="BQ22" i="83"/>
  <c r="BX22" i="83"/>
  <c r="BY22" i="83"/>
  <c r="BZ22" i="83"/>
  <c r="CB22" i="83"/>
  <c r="AP24" i="83"/>
  <c r="AR24" i="83"/>
  <c r="AT24" i="83"/>
  <c r="AU24" i="83"/>
  <c r="BA24" i="83"/>
  <c r="BC24" i="83"/>
  <c r="BD24" i="83"/>
  <c r="BF24" i="83"/>
  <c r="BL24" i="83"/>
  <c r="BN24" i="83"/>
  <c r="BO24" i="83"/>
  <c r="BP24" i="83"/>
  <c r="BZ24" i="83"/>
  <c r="CA24" i="83"/>
  <c r="CB24" i="83"/>
  <c r="AQ26" i="83"/>
  <c r="AS26" i="83"/>
  <c r="AT26" i="83"/>
  <c r="AU26" i="83"/>
  <c r="BA26" i="83"/>
  <c r="BD26" i="83"/>
  <c r="BF26" i="83"/>
  <c r="BL26" i="83"/>
  <c r="BM26" i="83"/>
  <c r="BO26" i="83"/>
  <c r="BP26" i="83"/>
  <c r="BQ26" i="83"/>
  <c r="BW26" i="83"/>
  <c r="BX26" i="83"/>
  <c r="CB26" i="83"/>
  <c r="AP28" i="83"/>
  <c r="AQ28" i="83"/>
  <c r="AR28" i="83"/>
  <c r="AT28" i="83"/>
  <c r="AU28" i="83"/>
  <c r="BA28" i="83"/>
  <c r="BC28" i="83"/>
  <c r="BE28" i="83"/>
  <c r="BF28" i="83"/>
  <c r="BL28" i="83"/>
  <c r="BM28" i="83"/>
  <c r="BN28" i="83"/>
  <c r="BP28" i="83"/>
  <c r="BQ28" i="83"/>
  <c r="BW28" i="83"/>
  <c r="BX28" i="83"/>
  <c r="BY28" i="83"/>
  <c r="CA28" i="83"/>
  <c r="CB28" i="83"/>
  <c r="AP30" i="83"/>
  <c r="AQ30" i="83"/>
  <c r="AR30" i="83"/>
  <c r="AS30" i="83"/>
  <c r="BA30" i="83"/>
  <c r="BB30" i="83"/>
  <c r="BC30" i="83"/>
  <c r="BD30" i="83"/>
  <c r="BF30" i="83"/>
  <c r="BL30" i="83"/>
  <c r="BM30" i="83"/>
  <c r="BN30" i="83"/>
  <c r="BO30" i="83"/>
  <c r="BW30" i="83"/>
  <c r="BX30" i="83"/>
  <c r="BY30" i="83"/>
  <c r="BZ30" i="83"/>
  <c r="AQ32" i="83"/>
  <c r="AR32" i="83"/>
  <c r="AS32" i="83"/>
  <c r="AT32" i="83"/>
  <c r="BB32" i="83"/>
  <c r="BC32" i="83"/>
  <c r="BD32" i="83"/>
  <c r="BE32" i="83"/>
  <c r="BM32" i="83"/>
  <c r="BN32" i="83"/>
  <c r="BO32" i="83"/>
  <c r="BP32" i="83"/>
  <c r="BX32" i="83"/>
  <c r="BY32" i="83"/>
  <c r="BZ32" i="83"/>
  <c r="CA32" i="83"/>
  <c r="AP34" i="83"/>
  <c r="AQ34" i="83"/>
  <c r="AR34" i="83"/>
  <c r="AS34" i="83"/>
  <c r="AT34" i="83"/>
  <c r="AU34" i="83"/>
  <c r="BA34" i="83"/>
  <c r="BB34" i="83"/>
  <c r="BC34" i="83"/>
  <c r="BD34" i="83"/>
  <c r="BE34" i="83"/>
  <c r="BF34" i="83"/>
  <c r="BL34" i="83"/>
  <c r="BM34" i="83"/>
  <c r="BN34" i="83"/>
  <c r="BO34" i="83"/>
  <c r="BP34" i="83"/>
  <c r="BQ34" i="83"/>
  <c r="BW34" i="83"/>
  <c r="BX34" i="83"/>
  <c r="BY34" i="83"/>
  <c r="BZ34" i="83"/>
  <c r="CA34" i="83"/>
  <c r="CB34" i="83"/>
  <c r="AP36" i="83"/>
  <c r="AQ36" i="83"/>
  <c r="AR36" i="83"/>
  <c r="AT36" i="83"/>
  <c r="AU36" i="83"/>
  <c r="BA36" i="83"/>
  <c r="BB36" i="83"/>
  <c r="BC36" i="83"/>
  <c r="BD36" i="83"/>
  <c r="BE36" i="83"/>
  <c r="BF36" i="83"/>
  <c r="BL36" i="83"/>
  <c r="BM36" i="83"/>
  <c r="BN36" i="83"/>
  <c r="BO36" i="83"/>
  <c r="BP36" i="83"/>
  <c r="BQ36" i="83"/>
  <c r="BW36" i="83"/>
  <c r="BY36" i="83"/>
  <c r="BZ36" i="83"/>
  <c r="CA36" i="83"/>
  <c r="CB36" i="83"/>
  <c r="AP38" i="83"/>
  <c r="AQ38" i="83"/>
  <c r="AR38" i="83"/>
  <c r="AS38" i="83"/>
  <c r="AT38" i="83"/>
  <c r="AU38" i="83"/>
  <c r="BA38" i="83"/>
  <c r="BB38" i="83"/>
  <c r="BC38" i="83"/>
  <c r="BD38" i="83"/>
  <c r="BE38" i="83"/>
  <c r="BF38" i="83"/>
  <c r="BL38" i="83"/>
  <c r="BM38" i="83"/>
  <c r="BN38" i="83"/>
  <c r="BO38" i="83"/>
  <c r="BP38" i="83"/>
  <c r="BQ38" i="83"/>
  <c r="BW38" i="83"/>
  <c r="BX38" i="83"/>
  <c r="BY38" i="83"/>
  <c r="BZ38" i="83"/>
  <c r="CA38" i="83"/>
  <c r="CB38" i="83"/>
  <c r="AP40" i="83"/>
  <c r="AQ40" i="83"/>
  <c r="AR40" i="83"/>
  <c r="AS40" i="83"/>
  <c r="AT40" i="83"/>
  <c r="AU40" i="83"/>
  <c r="BA40" i="83"/>
  <c r="BB40" i="83"/>
  <c r="BC40" i="83"/>
  <c r="BD40" i="83"/>
  <c r="BE40" i="83"/>
  <c r="BF40" i="83"/>
  <c r="BL40" i="83"/>
  <c r="BM40" i="83"/>
  <c r="BN40" i="83"/>
  <c r="BO40" i="83"/>
  <c r="BP40" i="83"/>
  <c r="BQ40" i="83"/>
  <c r="BW40" i="83"/>
  <c r="BX40" i="83"/>
  <c r="BY40" i="83"/>
  <c r="BZ40" i="83"/>
  <c r="CA40" i="83"/>
  <c r="CB40" i="83"/>
  <c r="AP42" i="83"/>
  <c r="AQ42" i="83"/>
  <c r="AR42" i="83"/>
  <c r="AS42" i="83"/>
  <c r="AT42" i="83"/>
  <c r="AU42" i="83"/>
  <c r="BA42" i="83"/>
  <c r="BB42" i="83"/>
  <c r="BC42" i="83"/>
  <c r="BD42" i="83"/>
  <c r="BE42" i="83"/>
  <c r="BF42" i="83"/>
  <c r="BL42" i="83"/>
  <c r="BM42" i="83"/>
  <c r="BN42" i="83"/>
  <c r="BO42" i="83"/>
  <c r="BP42" i="83"/>
  <c r="BQ42" i="83"/>
  <c r="BW42" i="83"/>
  <c r="BX42" i="83"/>
  <c r="BY42" i="83"/>
  <c r="BZ42" i="83"/>
  <c r="CA42" i="83"/>
  <c r="CB42" i="83"/>
  <c r="AP44" i="83"/>
  <c r="AQ44" i="83"/>
  <c r="AR44" i="83"/>
  <c r="AS44" i="83"/>
  <c r="AT44" i="83"/>
  <c r="AU44" i="83"/>
  <c r="BA44" i="83"/>
  <c r="BB44" i="83"/>
  <c r="BC44" i="83"/>
  <c r="BD44" i="83"/>
  <c r="BE44" i="83"/>
  <c r="BF44" i="83"/>
  <c r="BL44" i="83"/>
  <c r="BM44" i="83"/>
  <c r="BN44" i="83"/>
  <c r="BO44" i="83"/>
  <c r="BP44" i="83"/>
  <c r="BQ44" i="83"/>
  <c r="BW44" i="83"/>
  <c r="BX44" i="83"/>
  <c r="BY44" i="83"/>
  <c r="BZ44" i="83"/>
  <c r="CA44" i="83"/>
  <c r="CB44" i="83"/>
  <c r="AP46" i="83"/>
  <c r="AQ46" i="83"/>
  <c r="AR46" i="83"/>
  <c r="AS46" i="83"/>
  <c r="AT46" i="83"/>
  <c r="AU46" i="83"/>
  <c r="BA46" i="83"/>
  <c r="BB46" i="83"/>
  <c r="BC46" i="83"/>
  <c r="BD46" i="83"/>
  <c r="BE46" i="83"/>
  <c r="BF46" i="83"/>
  <c r="BL46" i="83"/>
  <c r="BM46" i="83"/>
  <c r="BN46" i="83"/>
  <c r="BO46" i="83"/>
  <c r="BP46" i="83"/>
  <c r="BQ46" i="83"/>
  <c r="BW46" i="83"/>
  <c r="BX46" i="83"/>
  <c r="BY46" i="83"/>
  <c r="BZ46" i="83"/>
  <c r="CA46" i="83"/>
  <c r="CB46" i="83"/>
  <c r="AP48" i="83"/>
  <c r="AQ48" i="83"/>
  <c r="AR48" i="83"/>
  <c r="AS48" i="83"/>
  <c r="AT48" i="83"/>
  <c r="AU48" i="83"/>
  <c r="BA48" i="83"/>
  <c r="BB48" i="83"/>
  <c r="BC48" i="83"/>
  <c r="BD48" i="83"/>
  <c r="BE48" i="83"/>
  <c r="BF48" i="83"/>
  <c r="BL48" i="83"/>
  <c r="BM48" i="83"/>
  <c r="BN48" i="83"/>
  <c r="BO48" i="83"/>
  <c r="BP48" i="83"/>
  <c r="BQ48" i="83"/>
  <c r="BW48" i="83"/>
  <c r="BX48" i="83"/>
  <c r="BY48" i="83"/>
  <c r="BZ48" i="83"/>
  <c r="CA48" i="83"/>
  <c r="CB48" i="83"/>
  <c r="AP50" i="83"/>
  <c r="AQ50" i="83"/>
  <c r="AR50" i="83"/>
  <c r="AS50" i="83"/>
  <c r="AT50" i="83"/>
  <c r="AU50" i="83"/>
  <c r="BA50" i="83"/>
  <c r="BB50" i="83"/>
  <c r="BC50" i="83"/>
  <c r="BD50" i="83"/>
  <c r="BE50" i="83"/>
  <c r="BF50" i="83"/>
  <c r="BL50" i="83"/>
  <c r="BM50" i="83"/>
  <c r="BN50" i="83"/>
  <c r="BO50" i="83"/>
  <c r="BP50" i="83"/>
  <c r="BQ50" i="83"/>
  <c r="BW50" i="83"/>
  <c r="BX50" i="83"/>
  <c r="BY50" i="83"/>
  <c r="BZ50" i="83"/>
  <c r="CA50" i="83"/>
  <c r="CB50" i="83"/>
  <c r="AP52" i="83"/>
  <c r="AQ52" i="83"/>
  <c r="AR52" i="83"/>
  <c r="AS52" i="83"/>
  <c r="AT52" i="83"/>
  <c r="AU52" i="83"/>
  <c r="BA52" i="83"/>
  <c r="BB52" i="83"/>
  <c r="BC52" i="83"/>
  <c r="BD52" i="83"/>
  <c r="BE52" i="83"/>
  <c r="BF52" i="83"/>
  <c r="BL52" i="83"/>
  <c r="BM52" i="83"/>
  <c r="BN52" i="83"/>
  <c r="BO52" i="83"/>
  <c r="BP52" i="83"/>
  <c r="BQ52" i="83"/>
  <c r="BW52" i="83"/>
  <c r="BX52" i="83"/>
  <c r="BY52" i="83"/>
  <c r="BZ52" i="83"/>
  <c r="CA52" i="83"/>
  <c r="CB52" i="83"/>
  <c r="AP54" i="83"/>
  <c r="AQ54" i="83"/>
  <c r="AR54" i="83"/>
  <c r="AS54" i="83"/>
  <c r="AT54" i="83"/>
  <c r="AU54" i="83"/>
  <c r="BA54" i="83"/>
  <c r="BB54" i="83"/>
  <c r="BC54" i="83"/>
  <c r="BD54" i="83"/>
  <c r="BE54" i="83"/>
  <c r="BF54" i="83"/>
  <c r="BL54" i="83"/>
  <c r="BM54" i="83"/>
  <c r="BN54" i="83"/>
  <c r="BO54" i="83"/>
  <c r="BP54" i="83"/>
  <c r="BQ54" i="83"/>
  <c r="BW54" i="83"/>
  <c r="BX54" i="83"/>
  <c r="BY54" i="83"/>
  <c r="BZ54" i="83"/>
  <c r="CA54" i="83"/>
  <c r="CB54" i="83"/>
  <c r="AP56" i="83"/>
  <c r="AQ56" i="83"/>
  <c r="AR56" i="83"/>
  <c r="AS56" i="83"/>
  <c r="AT56" i="83"/>
  <c r="AU56" i="83"/>
  <c r="BA56" i="83"/>
  <c r="BB56" i="83"/>
  <c r="BC56" i="83"/>
  <c r="BD56" i="83"/>
  <c r="BE56" i="83"/>
  <c r="BF56" i="83"/>
  <c r="BL56" i="83"/>
  <c r="BM56" i="83"/>
  <c r="BN56" i="83"/>
  <c r="BO56" i="83"/>
  <c r="BP56" i="83"/>
  <c r="BQ56" i="83"/>
  <c r="BW56" i="83"/>
  <c r="BX56" i="83"/>
  <c r="BY56" i="83"/>
  <c r="BZ56" i="83"/>
  <c r="CA56" i="83"/>
  <c r="CB56" i="83"/>
  <c r="AP58" i="83"/>
  <c r="AQ58" i="83"/>
  <c r="AR58" i="83"/>
  <c r="AS58" i="83"/>
  <c r="AT58" i="83"/>
  <c r="AU58" i="83"/>
  <c r="BA58" i="83"/>
  <c r="BB58" i="83"/>
  <c r="BC58" i="83"/>
  <c r="BD58" i="83"/>
  <c r="BE58" i="83"/>
  <c r="BF58" i="83"/>
  <c r="BL58" i="83"/>
  <c r="BM58" i="83"/>
  <c r="BN58" i="83"/>
  <c r="BO58" i="83"/>
  <c r="BP58" i="83"/>
  <c r="BQ58" i="83"/>
  <c r="BW58" i="83"/>
  <c r="BX58" i="83"/>
  <c r="BY58" i="83"/>
  <c r="BZ58" i="83"/>
  <c r="CA58" i="83"/>
  <c r="CB58" i="83"/>
  <c r="AP60" i="83"/>
  <c r="AQ60" i="83"/>
  <c r="AR60" i="83"/>
  <c r="AS60" i="83"/>
  <c r="AT60" i="83"/>
  <c r="AU60" i="83"/>
  <c r="BA60" i="83"/>
  <c r="BB60" i="83"/>
  <c r="BC60" i="83"/>
  <c r="BD60" i="83"/>
  <c r="BE60" i="83"/>
  <c r="BF60" i="83"/>
  <c r="BL60" i="83"/>
  <c r="BM60" i="83"/>
  <c r="BN60" i="83"/>
  <c r="BO60" i="83"/>
  <c r="BP60" i="83"/>
  <c r="BQ60" i="83"/>
  <c r="BW60" i="83"/>
  <c r="BX60" i="83"/>
  <c r="BY60" i="83"/>
  <c r="BZ60" i="83"/>
  <c r="CA60" i="83"/>
  <c r="CB60" i="83"/>
  <c r="AP62" i="83"/>
  <c r="AQ62" i="83"/>
  <c r="AR62" i="83"/>
  <c r="AS62" i="83"/>
  <c r="AT62" i="83"/>
  <c r="AU62" i="83"/>
  <c r="BA62" i="83"/>
  <c r="BB62" i="83"/>
  <c r="BC62" i="83"/>
  <c r="BD62" i="83"/>
  <c r="BE62" i="83"/>
  <c r="BF62" i="83"/>
  <c r="BL62" i="83"/>
  <c r="BM62" i="83"/>
  <c r="BN62" i="83"/>
  <c r="BO62" i="83"/>
  <c r="BP62" i="83"/>
  <c r="BQ62" i="83"/>
  <c r="BW62" i="83"/>
  <c r="BX62" i="83"/>
  <c r="BY62" i="83"/>
  <c r="BZ62" i="83"/>
  <c r="CA62" i="83"/>
  <c r="CB62" i="83"/>
  <c r="AP64" i="83"/>
  <c r="AQ64" i="83"/>
  <c r="AR64" i="83"/>
  <c r="AS64" i="83"/>
  <c r="AT64" i="83"/>
  <c r="AU64" i="83"/>
  <c r="BA64" i="83"/>
  <c r="BB64" i="83"/>
  <c r="BC64" i="83"/>
  <c r="BD64" i="83"/>
  <c r="BE64" i="83"/>
  <c r="BF64" i="83"/>
  <c r="BL64" i="83"/>
  <c r="BM64" i="83"/>
  <c r="BN64" i="83"/>
  <c r="BO64" i="83"/>
  <c r="BP64" i="83"/>
  <c r="BQ64" i="83"/>
  <c r="BW64" i="83"/>
  <c r="BX64" i="83"/>
  <c r="BY64" i="83"/>
  <c r="BZ64" i="83"/>
  <c r="CA64" i="83"/>
  <c r="CB64" i="83"/>
  <c r="AP66" i="83"/>
  <c r="AQ66" i="83"/>
  <c r="AR66" i="83"/>
  <c r="AS66" i="83"/>
  <c r="AT66" i="83"/>
  <c r="AU66" i="83"/>
  <c r="BA66" i="83"/>
  <c r="BB66" i="83"/>
  <c r="BC66" i="83"/>
  <c r="BD66" i="83"/>
  <c r="BE66" i="83"/>
  <c r="BF66" i="83"/>
  <c r="BL66" i="83"/>
  <c r="BM66" i="83"/>
  <c r="BN66" i="83"/>
  <c r="BO66" i="83"/>
  <c r="BP66" i="83"/>
  <c r="BQ66" i="83"/>
  <c r="BW66" i="83"/>
  <c r="BX66" i="83"/>
  <c r="BY66" i="83"/>
  <c r="BZ66" i="83"/>
  <c r="CA66" i="83"/>
  <c r="CB66" i="83"/>
  <c r="AP68" i="83"/>
  <c r="AQ68" i="83"/>
  <c r="AR68" i="83"/>
  <c r="AS68" i="83"/>
  <c r="AT68" i="83"/>
  <c r="AU68" i="83"/>
  <c r="BA68" i="83"/>
  <c r="BB68" i="83"/>
  <c r="BC68" i="83"/>
  <c r="BD68" i="83"/>
  <c r="BE68" i="83"/>
  <c r="BF68" i="83"/>
  <c r="BL68" i="83"/>
  <c r="BM68" i="83"/>
  <c r="BN68" i="83"/>
  <c r="BO68" i="83"/>
  <c r="BP68" i="83"/>
  <c r="BQ68" i="83"/>
  <c r="BW68" i="83"/>
  <c r="BX68" i="83"/>
  <c r="BY68" i="83"/>
  <c r="BZ68" i="83"/>
  <c r="CA68" i="83"/>
  <c r="CB68" i="83"/>
  <c r="AP70" i="83"/>
  <c r="AQ70" i="83"/>
  <c r="AR70" i="83"/>
  <c r="AS70" i="83"/>
  <c r="AT70" i="83"/>
  <c r="AU70" i="83"/>
  <c r="BA70" i="83"/>
  <c r="BB70" i="83"/>
  <c r="BC70" i="83"/>
  <c r="BD70" i="83"/>
  <c r="BE70" i="83"/>
  <c r="BF70" i="83"/>
  <c r="BL70" i="83"/>
  <c r="BM70" i="83"/>
  <c r="BN70" i="83"/>
  <c r="BO70" i="83"/>
  <c r="BP70" i="83"/>
  <c r="BQ70" i="83"/>
  <c r="BW70" i="83"/>
  <c r="BX70" i="83"/>
  <c r="BY70" i="83"/>
  <c r="BZ70" i="83"/>
  <c r="CA70" i="83"/>
  <c r="CB70" i="83"/>
  <c r="AP72" i="83"/>
  <c r="AQ72" i="83"/>
  <c r="AR72" i="83"/>
  <c r="AS72" i="83"/>
  <c r="AT72" i="83"/>
  <c r="AU72" i="83"/>
  <c r="BA72" i="83"/>
  <c r="BB72" i="83"/>
  <c r="BC72" i="83"/>
  <c r="BD72" i="83"/>
  <c r="BE72" i="83"/>
  <c r="BF72" i="83"/>
  <c r="BL72" i="83"/>
  <c r="BM72" i="83"/>
  <c r="BN72" i="83"/>
  <c r="BO72" i="83"/>
  <c r="BP72" i="83"/>
  <c r="BQ72" i="83"/>
  <c r="BW72" i="83"/>
  <c r="BX72" i="83"/>
  <c r="BY72" i="83"/>
  <c r="BZ72" i="83"/>
  <c r="CA72" i="83"/>
  <c r="CB72" i="83"/>
  <c r="AP74" i="83"/>
  <c r="AQ74" i="83"/>
  <c r="AR74" i="83"/>
  <c r="AS74" i="83"/>
  <c r="AT74" i="83"/>
  <c r="AU74" i="83"/>
  <c r="BA74" i="83"/>
  <c r="BB74" i="83"/>
  <c r="BC74" i="83"/>
  <c r="BD74" i="83"/>
  <c r="BE74" i="83"/>
  <c r="BF74" i="83"/>
  <c r="BL74" i="83"/>
  <c r="BM74" i="83"/>
  <c r="BN74" i="83"/>
  <c r="BO74" i="83"/>
  <c r="BP74" i="83"/>
  <c r="BQ74" i="83"/>
  <c r="BW74" i="83"/>
  <c r="BX74" i="83"/>
  <c r="BY74" i="83"/>
  <c r="BZ74" i="83"/>
  <c r="CA74" i="83"/>
  <c r="CB74" i="83"/>
  <c r="AP76" i="83"/>
  <c r="AQ76" i="83"/>
  <c r="AR76" i="83"/>
  <c r="AS76" i="83"/>
  <c r="AT76" i="83"/>
  <c r="AU76" i="83"/>
  <c r="BA76" i="83"/>
  <c r="BB76" i="83"/>
  <c r="BC76" i="83"/>
  <c r="BD76" i="83"/>
  <c r="BE76" i="83"/>
  <c r="BF76" i="83"/>
  <c r="BL76" i="83"/>
  <c r="BM76" i="83"/>
  <c r="BN76" i="83"/>
  <c r="BO76" i="83"/>
  <c r="BP76" i="83"/>
  <c r="BQ76" i="83"/>
  <c r="BW76" i="83"/>
  <c r="BX76" i="83"/>
  <c r="BY76" i="83"/>
  <c r="BZ76" i="83"/>
  <c r="CA76" i="83"/>
  <c r="CB76" i="83"/>
  <c r="AP78" i="83"/>
  <c r="AQ78" i="83"/>
  <c r="AR78" i="83"/>
  <c r="AS78" i="83"/>
  <c r="AT78" i="83"/>
  <c r="AU78" i="83"/>
  <c r="BA78" i="83"/>
  <c r="BB78" i="83"/>
  <c r="BC78" i="83"/>
  <c r="BD78" i="83"/>
  <c r="BE78" i="83"/>
  <c r="BF78" i="83"/>
  <c r="BL78" i="83"/>
  <c r="BM78" i="83"/>
  <c r="BN78" i="83"/>
  <c r="BO78" i="83"/>
  <c r="BP78" i="83"/>
  <c r="BQ78" i="83"/>
  <c r="BW78" i="83"/>
  <c r="BX78" i="83"/>
  <c r="BY78" i="83"/>
  <c r="BZ78" i="83"/>
  <c r="CA78" i="83"/>
  <c r="CB78" i="83"/>
  <c r="AP80" i="83"/>
  <c r="AQ80" i="83"/>
  <c r="AR80" i="83"/>
  <c r="AS80" i="83"/>
  <c r="AT80" i="83"/>
  <c r="AU80" i="83"/>
  <c r="BA80" i="83"/>
  <c r="BB80" i="83"/>
  <c r="BC80" i="83"/>
  <c r="BD80" i="83"/>
  <c r="BE80" i="83"/>
  <c r="BF80" i="83"/>
  <c r="BL80" i="83"/>
  <c r="BM80" i="83"/>
  <c r="BN80" i="83"/>
  <c r="BO80" i="83"/>
  <c r="BP80" i="83"/>
  <c r="BQ80" i="83"/>
  <c r="BW80" i="83"/>
  <c r="BX80" i="83"/>
  <c r="BY80" i="83"/>
  <c r="BZ80" i="83"/>
  <c r="CA80" i="83"/>
  <c r="CB80" i="83"/>
  <c r="AP82" i="83"/>
  <c r="AQ82" i="83"/>
  <c r="AR82" i="83"/>
  <c r="AS82" i="83"/>
  <c r="AT82" i="83"/>
  <c r="AU82" i="83"/>
  <c r="BA82" i="83"/>
  <c r="BB82" i="83"/>
  <c r="BC82" i="83"/>
  <c r="BD82" i="83"/>
  <c r="BE82" i="83"/>
  <c r="BF82" i="83"/>
  <c r="BL82" i="83"/>
  <c r="BM82" i="83"/>
  <c r="BN82" i="83"/>
  <c r="BO82" i="83"/>
  <c r="BP82" i="83"/>
  <c r="BQ82" i="83"/>
  <c r="BW82" i="83"/>
  <c r="BX82" i="83"/>
  <c r="BY82" i="83"/>
  <c r="BZ82" i="83"/>
  <c r="CA82" i="83"/>
  <c r="CB82" i="83"/>
  <c r="AP84" i="83"/>
  <c r="AQ84" i="83"/>
  <c r="AR84" i="83"/>
  <c r="AS84" i="83"/>
  <c r="AT84" i="83"/>
  <c r="AU84" i="83"/>
  <c r="BA84" i="83"/>
  <c r="BB84" i="83"/>
  <c r="BC84" i="83"/>
  <c r="BD84" i="83"/>
  <c r="BE84" i="83"/>
  <c r="BF84" i="83"/>
  <c r="BL84" i="83"/>
  <c r="BM84" i="83"/>
  <c r="BN84" i="83"/>
  <c r="BO84" i="83"/>
  <c r="BP84" i="83"/>
  <c r="BQ84" i="83"/>
  <c r="BW84" i="83"/>
  <c r="BX84" i="83"/>
  <c r="BY84" i="83"/>
  <c r="BZ84" i="83"/>
  <c r="CA84" i="83"/>
  <c r="CB84" i="83"/>
  <c r="AP86" i="83"/>
  <c r="AQ86" i="83"/>
  <c r="AR86" i="83"/>
  <c r="AS86" i="83"/>
  <c r="AT86" i="83"/>
  <c r="AU86" i="83"/>
  <c r="BA86" i="83"/>
  <c r="BB86" i="83"/>
  <c r="BC86" i="83"/>
  <c r="BD86" i="83"/>
  <c r="BE86" i="83"/>
  <c r="BF86" i="83"/>
  <c r="BL86" i="83"/>
  <c r="BM86" i="83"/>
  <c r="BN86" i="83"/>
  <c r="BO86" i="83"/>
  <c r="BP86" i="83"/>
  <c r="BQ86" i="83"/>
  <c r="BW86" i="83"/>
  <c r="BX86" i="83"/>
  <c r="BY86" i="83"/>
  <c r="BZ86" i="83"/>
  <c r="CA86" i="83"/>
  <c r="CB86" i="83"/>
  <c r="AP88" i="83"/>
  <c r="AQ88" i="83"/>
  <c r="AR88" i="83"/>
  <c r="AS88" i="83"/>
  <c r="AT88" i="83"/>
  <c r="AU88" i="83"/>
  <c r="BA88" i="83"/>
  <c r="BB88" i="83"/>
  <c r="BC88" i="83"/>
  <c r="BD88" i="83"/>
  <c r="BE88" i="83"/>
  <c r="BF88" i="83"/>
  <c r="BL88" i="83"/>
  <c r="BM88" i="83"/>
  <c r="BN88" i="83"/>
  <c r="BO88" i="83"/>
  <c r="BP88" i="83"/>
  <c r="BQ88" i="83"/>
  <c r="BW88" i="83"/>
  <c r="BX88" i="83"/>
  <c r="BY88" i="83"/>
  <c r="BZ88" i="83"/>
  <c r="CA88" i="83"/>
  <c r="CB88" i="83"/>
  <c r="AP90" i="83"/>
  <c r="AQ90" i="83"/>
  <c r="AR90" i="83"/>
  <c r="AS90" i="83"/>
  <c r="AT90" i="83"/>
  <c r="AU90" i="83"/>
  <c r="BA90" i="83"/>
  <c r="BB90" i="83"/>
  <c r="BC90" i="83"/>
  <c r="BD90" i="83"/>
  <c r="BE90" i="83"/>
  <c r="BF90" i="83"/>
  <c r="BL90" i="83"/>
  <c r="BM90" i="83"/>
  <c r="BN90" i="83"/>
  <c r="BO90" i="83"/>
  <c r="BP90" i="83"/>
  <c r="BQ90" i="83"/>
  <c r="BW90" i="83"/>
  <c r="BX90" i="83"/>
  <c r="BY90" i="83"/>
  <c r="BZ90" i="83"/>
  <c r="CA90" i="83"/>
  <c r="CB90" i="83"/>
  <c r="BX10" i="83"/>
  <c r="BY10" i="83"/>
  <c r="BZ10" i="83"/>
  <c r="CB10" i="83"/>
  <c r="BX12" i="83"/>
  <c r="BY12" i="83"/>
  <c r="BZ12" i="83"/>
  <c r="CA12" i="83"/>
  <c r="BX14" i="83"/>
  <c r="BZ14" i="83"/>
  <c r="CA14" i="83"/>
  <c r="CB14" i="83"/>
  <c r="BX16" i="83"/>
  <c r="BY16" i="83"/>
  <c r="BZ16" i="83"/>
  <c r="BM10" i="83"/>
  <c r="BN10" i="83"/>
  <c r="BO10" i="83"/>
  <c r="BP10" i="83"/>
  <c r="BM12" i="83"/>
  <c r="BO12" i="83"/>
  <c r="BP12" i="83"/>
  <c r="BN14" i="83"/>
  <c r="BP14" i="83"/>
  <c r="BM16" i="83"/>
  <c r="BN16" i="83"/>
  <c r="BO16" i="83"/>
  <c r="BP16" i="83"/>
  <c r="BB10" i="83"/>
  <c r="BC10" i="83"/>
  <c r="BE10" i="83"/>
  <c r="BF10" i="83"/>
  <c r="BC12" i="83"/>
  <c r="BF12" i="83"/>
  <c r="BB14" i="83"/>
  <c r="BD14" i="83"/>
  <c r="BE14" i="83"/>
  <c r="BB16" i="83"/>
  <c r="BD16" i="83"/>
  <c r="BF16" i="83"/>
  <c r="AQ10" i="83"/>
  <c r="AR10" i="83"/>
  <c r="AT10" i="83"/>
  <c r="AU10" i="83"/>
  <c r="AR12" i="83"/>
  <c r="AT12" i="83"/>
  <c r="AU12" i="83"/>
  <c r="AS14" i="83"/>
  <c r="AT14" i="83"/>
  <c r="AU14" i="83"/>
  <c r="AQ16" i="83"/>
  <c r="AR16" i="83"/>
  <c r="AU16" i="83"/>
  <c r="D115" i="3"/>
  <c r="D171" i="3" s="1"/>
  <c r="D224" i="3" s="1"/>
  <c r="D280" i="3" s="1"/>
  <c r="E115" i="3"/>
  <c r="E171" i="3" s="1"/>
  <c r="E224" i="3" s="1"/>
  <c r="E280" i="3" s="1"/>
  <c r="D113" i="3"/>
  <c r="D169" i="3" s="1"/>
  <c r="D222" i="3" s="1"/>
  <c r="D278" i="3" s="1"/>
  <c r="E113" i="3"/>
  <c r="E169" i="3" s="1"/>
  <c r="E222" i="3" s="1"/>
  <c r="E278" i="3" s="1"/>
  <c r="D111" i="3"/>
  <c r="D167" i="3" s="1"/>
  <c r="D220" i="3" s="1"/>
  <c r="D276" i="3" s="1"/>
  <c r="E111" i="3"/>
  <c r="E167" i="3" s="1"/>
  <c r="E220" i="3" s="1"/>
  <c r="E276" i="3" s="1"/>
  <c r="B63" i="3"/>
  <c r="B64" i="3"/>
  <c r="B122" i="3"/>
  <c r="B123" i="3"/>
  <c r="B124" i="3"/>
  <c r="B178" i="3"/>
  <c r="B179" i="3"/>
  <c r="B180" i="3"/>
  <c r="B232" i="3"/>
  <c r="B233" i="3"/>
  <c r="B234" i="3"/>
  <c r="B235" i="3"/>
  <c r="B236" i="3"/>
  <c r="N15" i="62"/>
  <c r="J15" i="62"/>
  <c r="G9" i="83"/>
  <c r="AE8" i="83" s="1"/>
  <c r="AP8" i="83"/>
  <c r="BA8" i="83" s="1"/>
  <c r="BL8" i="83" s="1"/>
  <c r="BW8" i="83" s="1"/>
  <c r="M58" i="88"/>
  <c r="M59" i="88"/>
  <c r="M60" i="88"/>
  <c r="M61" i="88"/>
  <c r="M62" i="88"/>
  <c r="M63" i="88"/>
  <c r="M64" i="88"/>
  <c r="M65" i="88"/>
  <c r="M66" i="88"/>
  <c r="M67" i="88"/>
  <c r="M68" i="88"/>
  <c r="M69" i="88"/>
  <c r="M70" i="88"/>
  <c r="M71" i="88"/>
  <c r="M72" i="88"/>
  <c r="M73" i="88"/>
  <c r="M74" i="88"/>
  <c r="M75" i="88"/>
  <c r="M76" i="88"/>
  <c r="M77" i="88"/>
  <c r="M78" i="88"/>
  <c r="M79" i="88"/>
  <c r="M80" i="88"/>
  <c r="M81" i="88"/>
  <c r="M82" i="88"/>
  <c r="M83" i="88"/>
  <c r="M84" i="88"/>
  <c r="M85" i="88"/>
  <c r="M86" i="88"/>
  <c r="M87" i="88"/>
  <c r="M88" i="88"/>
  <c r="M89" i="88"/>
  <c r="M90" i="88"/>
  <c r="M91" i="88"/>
  <c r="M92" i="88"/>
  <c r="M93" i="88"/>
  <c r="M94" i="88"/>
  <c r="M95" i="88"/>
  <c r="M96" i="88"/>
  <c r="M97" i="88"/>
  <c r="M98" i="88"/>
  <c r="M99" i="88"/>
  <c r="M100" i="88"/>
  <c r="M101" i="88"/>
  <c r="M102" i="88"/>
  <c r="M103" i="88"/>
  <c r="M104" i="88"/>
  <c r="M105" i="88"/>
  <c r="M106" i="88"/>
  <c r="M107" i="88"/>
  <c r="M108" i="88"/>
  <c r="M109" i="88"/>
  <c r="M110" i="88"/>
  <c r="M111" i="88"/>
  <c r="M112" i="88"/>
  <c r="M113" i="88"/>
  <c r="M114" i="88"/>
  <c r="M115" i="88"/>
  <c r="M116" i="88"/>
  <c r="M117" i="88"/>
  <c r="M118" i="88"/>
  <c r="M119" i="88"/>
  <c r="M120" i="88"/>
  <c r="M121" i="88"/>
  <c r="M122" i="88"/>
  <c r="M123" i="88"/>
  <c r="M124" i="88"/>
  <c r="M125" i="88"/>
  <c r="H125" i="88" s="1"/>
  <c r="M126" i="88"/>
  <c r="M127" i="88"/>
  <c r="M128" i="88"/>
  <c r="M129" i="88"/>
  <c r="M130" i="88"/>
  <c r="M131" i="88"/>
  <c r="M132" i="88"/>
  <c r="M133" i="88"/>
  <c r="M134" i="88"/>
  <c r="M135" i="88"/>
  <c r="M136" i="88"/>
  <c r="M137" i="88"/>
  <c r="M138" i="88"/>
  <c r="M139" i="88"/>
  <c r="M140" i="88"/>
  <c r="M141" i="88"/>
  <c r="M142" i="88"/>
  <c r="M143" i="88"/>
  <c r="M144" i="88"/>
  <c r="M145" i="88"/>
  <c r="M146" i="88"/>
  <c r="M147" i="88"/>
  <c r="M148" i="88"/>
  <c r="M149" i="88"/>
  <c r="M150" i="88"/>
  <c r="M151" i="88"/>
  <c r="M152" i="88"/>
  <c r="M153" i="88"/>
  <c r="M154" i="88"/>
  <c r="M155" i="88"/>
  <c r="M156" i="88"/>
  <c r="M157" i="88"/>
  <c r="M158" i="88"/>
  <c r="M159" i="88"/>
  <c r="M160" i="88"/>
  <c r="M161" i="88"/>
  <c r="M162" i="88"/>
  <c r="M163" i="88"/>
  <c r="M164" i="88"/>
  <c r="M165" i="88"/>
  <c r="M166" i="88"/>
  <c r="M167" i="88"/>
  <c r="M168" i="88"/>
  <c r="M169" i="88"/>
  <c r="M170" i="88"/>
  <c r="M171" i="88"/>
  <c r="M172" i="88"/>
  <c r="M173" i="88"/>
  <c r="M174" i="88"/>
  <c r="M175" i="88"/>
  <c r="M176" i="88"/>
  <c r="M177" i="88"/>
  <c r="M178" i="88"/>
  <c r="M179" i="88"/>
  <c r="M180" i="88"/>
  <c r="M181" i="88"/>
  <c r="M182" i="88"/>
  <c r="M183" i="88"/>
  <c r="M184" i="88"/>
  <c r="M185" i="88"/>
  <c r="M186" i="88"/>
  <c r="M187" i="88"/>
  <c r="M188" i="88"/>
  <c r="M189" i="88"/>
  <c r="M190" i="88"/>
  <c r="M191" i="88"/>
  <c r="M192" i="88"/>
  <c r="M193" i="88"/>
  <c r="M194" i="88"/>
  <c r="M195" i="88"/>
  <c r="M196" i="88"/>
  <c r="M197" i="88"/>
  <c r="M198" i="88"/>
  <c r="M199" i="88"/>
  <c r="M200" i="88"/>
  <c r="M201" i="88"/>
  <c r="M202" i="88"/>
  <c r="M203" i="88"/>
  <c r="M204" i="88"/>
  <c r="M205" i="88"/>
  <c r="M206" i="88"/>
  <c r="M207" i="88"/>
  <c r="M208" i="88"/>
  <c r="M209" i="88"/>
  <c r="M210" i="88"/>
  <c r="M211" i="88"/>
  <c r="M212" i="88"/>
  <c r="M213" i="88"/>
  <c r="M214" i="88"/>
  <c r="M215" i="88"/>
  <c r="M216" i="88"/>
  <c r="M217" i="88"/>
  <c r="M218" i="88"/>
  <c r="M219" i="88"/>
  <c r="M220" i="88"/>
  <c r="M221" i="88"/>
  <c r="M222" i="88"/>
  <c r="M223" i="88"/>
  <c r="M224" i="88"/>
  <c r="M225" i="88"/>
  <c r="M226" i="88"/>
  <c r="M227" i="88"/>
  <c r="M228" i="88"/>
  <c r="M229" i="88"/>
  <c r="M230" i="88"/>
  <c r="M231" i="88"/>
  <c r="M232" i="88"/>
  <c r="M233" i="88"/>
  <c r="M234" i="88"/>
  <c r="M235" i="88"/>
  <c r="M236" i="88"/>
  <c r="M237" i="88"/>
  <c r="M238" i="88"/>
  <c r="M239" i="88"/>
  <c r="M240" i="88"/>
  <c r="M241" i="88"/>
  <c r="M242" i="88"/>
  <c r="M243" i="88"/>
  <c r="M244" i="88"/>
  <c r="M245" i="88"/>
  <c r="M246" i="88"/>
  <c r="M247" i="88"/>
  <c r="M248" i="88"/>
  <c r="M249" i="88"/>
  <c r="M250" i="88"/>
  <c r="M251" i="88"/>
  <c r="M252" i="88"/>
  <c r="M253" i="88"/>
  <c r="M254" i="88"/>
  <c r="M255" i="88"/>
  <c r="M256" i="88"/>
  <c r="M257" i="88"/>
  <c r="M258" i="88"/>
  <c r="M259" i="88"/>
  <c r="M260" i="88"/>
  <c r="M261" i="88"/>
  <c r="M262" i="88"/>
  <c r="M263" i="88"/>
  <c r="M264" i="88"/>
  <c r="M265" i="88"/>
  <c r="M266" i="88"/>
  <c r="M267" i="88"/>
  <c r="M268" i="88"/>
  <c r="M269" i="88"/>
  <c r="M270" i="88"/>
  <c r="M271" i="88"/>
  <c r="M272" i="88"/>
  <c r="M273" i="88"/>
  <c r="M274" i="88"/>
  <c r="M275" i="88"/>
  <c r="M276" i="88"/>
  <c r="M277" i="88"/>
  <c r="M278" i="88"/>
  <c r="M279" i="88"/>
  <c r="M280" i="88"/>
  <c r="M281" i="88"/>
  <c r="M282" i="88"/>
  <c r="M283" i="88"/>
  <c r="M284" i="88"/>
  <c r="M285" i="88"/>
  <c r="M286" i="88"/>
  <c r="M287" i="88"/>
  <c r="M288" i="88"/>
  <c r="M289" i="88"/>
  <c r="M290" i="88"/>
  <c r="M291" i="88"/>
  <c r="M292" i="88"/>
  <c r="M293" i="88"/>
  <c r="M294" i="88"/>
  <c r="M295" i="88"/>
  <c r="M296" i="88"/>
  <c r="M297" i="88"/>
  <c r="M298" i="88"/>
  <c r="M299" i="88"/>
  <c r="M300" i="88"/>
  <c r="M301" i="88"/>
  <c r="M302" i="88"/>
  <c r="M303" i="88"/>
  <c r="M304" i="88"/>
  <c r="M305" i="88"/>
  <c r="M306" i="88"/>
  <c r="M307" i="88"/>
  <c r="M308" i="88"/>
  <c r="M309" i="88"/>
  <c r="M310" i="88"/>
  <c r="M311" i="88"/>
  <c r="M312" i="88"/>
  <c r="M313" i="88"/>
  <c r="M314" i="88"/>
  <c r="M315" i="88"/>
  <c r="M316" i="88"/>
  <c r="M317" i="88"/>
  <c r="M318" i="88"/>
  <c r="M319" i="88"/>
  <c r="M320" i="88"/>
  <c r="M321" i="88"/>
  <c r="M322" i="88"/>
  <c r="M323" i="88"/>
  <c r="M324" i="88"/>
  <c r="M325" i="88"/>
  <c r="M326" i="88"/>
  <c r="M327" i="88"/>
  <c r="M328" i="88"/>
  <c r="M329" i="88"/>
  <c r="M330" i="88"/>
  <c r="M331" i="88"/>
  <c r="M332" i="88"/>
  <c r="M333" i="88"/>
  <c r="M334" i="88"/>
  <c r="M335" i="88"/>
  <c r="M336" i="88"/>
  <c r="M337" i="88"/>
  <c r="M338" i="88"/>
  <c r="M339" i="88"/>
  <c r="M340" i="88"/>
  <c r="M341" i="88"/>
  <c r="M342" i="88"/>
  <c r="M343" i="88"/>
  <c r="M344" i="88"/>
  <c r="M345" i="88"/>
  <c r="M346" i="88"/>
  <c r="M347" i="88"/>
  <c r="M348" i="88"/>
  <c r="M349" i="88"/>
  <c r="M350" i="88"/>
  <c r="M351" i="88"/>
  <c r="M352" i="88"/>
  <c r="M353" i="88"/>
  <c r="M354" i="88"/>
  <c r="M355" i="88"/>
  <c r="M356" i="88"/>
  <c r="M357" i="88"/>
  <c r="M358" i="88"/>
  <c r="M359" i="88"/>
  <c r="M360" i="88"/>
  <c r="M361" i="88"/>
  <c r="M362" i="88"/>
  <c r="M363" i="88"/>
  <c r="M364" i="88"/>
  <c r="M365" i="88"/>
  <c r="M366" i="88"/>
  <c r="M367" i="88"/>
  <c r="M368" i="88"/>
  <c r="M369" i="88"/>
  <c r="M370" i="88"/>
  <c r="M371" i="88"/>
  <c r="H371" i="88" s="1"/>
  <c r="M372" i="88"/>
  <c r="M373" i="88"/>
  <c r="M374" i="88"/>
  <c r="M375" i="88"/>
  <c r="M376" i="88"/>
  <c r="M377" i="88"/>
  <c r="M378" i="88"/>
  <c r="M379" i="88"/>
  <c r="H379" i="88" s="1"/>
  <c r="M380" i="88"/>
  <c r="M381" i="88"/>
  <c r="M382" i="88"/>
  <c r="M383" i="88"/>
  <c r="M384" i="88"/>
  <c r="M385" i="88"/>
  <c r="M386" i="88"/>
  <c r="M387" i="88"/>
  <c r="M388" i="88"/>
  <c r="M389" i="88"/>
  <c r="M390" i="88"/>
  <c r="M391" i="88"/>
  <c r="M392" i="88"/>
  <c r="M393" i="88"/>
  <c r="M394" i="88"/>
  <c r="M395" i="88"/>
  <c r="M5" i="88"/>
  <c r="N5" i="88"/>
  <c r="M6" i="88"/>
  <c r="N6" i="88"/>
  <c r="H6" i="88" s="1"/>
  <c r="M7" i="88"/>
  <c r="N7" i="88"/>
  <c r="M8" i="88"/>
  <c r="N8" i="88"/>
  <c r="H8" i="88" s="1"/>
  <c r="M9" i="88"/>
  <c r="N9" i="88"/>
  <c r="M10" i="88"/>
  <c r="N10" i="88"/>
  <c r="M11" i="88"/>
  <c r="N11" i="88"/>
  <c r="M12" i="88"/>
  <c r="N12" i="88"/>
  <c r="M13" i="88"/>
  <c r="N13" i="88"/>
  <c r="M14" i="88"/>
  <c r="N14" i="88"/>
  <c r="M15" i="88"/>
  <c r="H15" i="88" s="1"/>
  <c r="N15" i="88"/>
  <c r="M16" i="88"/>
  <c r="H16" i="88"/>
  <c r="N16" i="88"/>
  <c r="M17" i="88"/>
  <c r="N17" i="88"/>
  <c r="H17" i="88"/>
  <c r="M18" i="88"/>
  <c r="N18" i="88"/>
  <c r="H18" i="88"/>
  <c r="M19" i="88"/>
  <c r="H19" i="88" s="1"/>
  <c r="N19" i="88"/>
  <c r="M20" i="88"/>
  <c r="N20" i="88"/>
  <c r="M21" i="88"/>
  <c r="N21" i="88"/>
  <c r="M22" i="88"/>
  <c r="N22" i="88"/>
  <c r="H22" i="88" s="1"/>
  <c r="M23" i="88"/>
  <c r="N23" i="88"/>
  <c r="H23" i="88"/>
  <c r="M24" i="88"/>
  <c r="N24" i="88"/>
  <c r="M25" i="88"/>
  <c r="N25" i="88"/>
  <c r="M26" i="88"/>
  <c r="N26" i="88"/>
  <c r="M27" i="88"/>
  <c r="N27" i="88"/>
  <c r="M28" i="88"/>
  <c r="N28" i="88"/>
  <c r="M29" i="88"/>
  <c r="N29" i="88"/>
  <c r="M30" i="88"/>
  <c r="N30" i="88"/>
  <c r="M31" i="88"/>
  <c r="N31" i="88"/>
  <c r="M32" i="88"/>
  <c r="N32" i="88"/>
  <c r="M33" i="88"/>
  <c r="N33" i="88"/>
  <c r="M34" i="88"/>
  <c r="N34" i="88"/>
  <c r="M35" i="88"/>
  <c r="N35" i="88"/>
  <c r="M36" i="88"/>
  <c r="N36" i="88"/>
  <c r="M37" i="88"/>
  <c r="N37" i="88"/>
  <c r="M38" i="88"/>
  <c r="N38" i="88"/>
  <c r="M39" i="88"/>
  <c r="N39" i="88"/>
  <c r="M40" i="88"/>
  <c r="N40" i="88"/>
  <c r="M41" i="88"/>
  <c r="N41" i="88"/>
  <c r="M42" i="88"/>
  <c r="N42" i="88"/>
  <c r="M43" i="88"/>
  <c r="N43" i="88"/>
  <c r="M44" i="88"/>
  <c r="N44" i="88"/>
  <c r="M45" i="88"/>
  <c r="N45" i="88"/>
  <c r="M46" i="88"/>
  <c r="H46" i="88" s="1"/>
  <c r="N46" i="88"/>
  <c r="M47" i="88"/>
  <c r="N47" i="88"/>
  <c r="M48" i="88"/>
  <c r="H48" i="88" s="1"/>
  <c r="N48" i="88"/>
  <c r="M49" i="88"/>
  <c r="N49" i="88"/>
  <c r="M50" i="88"/>
  <c r="N50" i="88"/>
  <c r="M51" i="88"/>
  <c r="N51" i="88"/>
  <c r="M52" i="88"/>
  <c r="N52" i="88"/>
  <c r="M53" i="88"/>
  <c r="N53" i="88"/>
  <c r="M54" i="88"/>
  <c r="N54" i="88"/>
  <c r="M55" i="88"/>
  <c r="N55" i="88"/>
  <c r="H55" i="88" s="1"/>
  <c r="M56" i="88"/>
  <c r="N56" i="88"/>
  <c r="M57" i="88"/>
  <c r="N57" i="88"/>
  <c r="N58" i="88"/>
  <c r="N59" i="88"/>
  <c r="N60" i="88"/>
  <c r="N61" i="88"/>
  <c r="H61" i="88"/>
  <c r="N62" i="88"/>
  <c r="N63" i="88"/>
  <c r="N64" i="88"/>
  <c r="N65" i="88"/>
  <c r="N66" i="88"/>
  <c r="N67" i="88"/>
  <c r="N68" i="88"/>
  <c r="N69" i="88"/>
  <c r="N70" i="88"/>
  <c r="N71" i="88"/>
  <c r="N72" i="88"/>
  <c r="N73" i="88"/>
  <c r="N74" i="88"/>
  <c r="N75" i="88"/>
  <c r="N76" i="88"/>
  <c r="N77" i="88"/>
  <c r="N78" i="88"/>
  <c r="N79" i="88"/>
  <c r="N80" i="88"/>
  <c r="N81" i="88"/>
  <c r="N82" i="88"/>
  <c r="N83" i="88"/>
  <c r="N84" i="88"/>
  <c r="N85" i="88"/>
  <c r="N86" i="88"/>
  <c r="N87" i="88"/>
  <c r="N88" i="88"/>
  <c r="N89" i="88"/>
  <c r="N90" i="88"/>
  <c r="N91" i="88"/>
  <c r="N92" i="88"/>
  <c r="N93" i="88"/>
  <c r="N94" i="88"/>
  <c r="N95" i="88"/>
  <c r="N96" i="88"/>
  <c r="N97" i="88"/>
  <c r="N98" i="88"/>
  <c r="N99" i="88"/>
  <c r="N100" i="88"/>
  <c r="N101" i="88"/>
  <c r="N102" i="88"/>
  <c r="N103" i="88"/>
  <c r="N104" i="88"/>
  <c r="N105" i="88"/>
  <c r="N106" i="88"/>
  <c r="N107" i="88"/>
  <c r="N108" i="88"/>
  <c r="N109" i="88"/>
  <c r="N110" i="88"/>
  <c r="N111" i="88"/>
  <c r="N112" i="88"/>
  <c r="N113" i="88"/>
  <c r="N114" i="88"/>
  <c r="N115" i="88"/>
  <c r="N116" i="88"/>
  <c r="N117" i="88"/>
  <c r="N118" i="88"/>
  <c r="N119" i="88"/>
  <c r="N120" i="88"/>
  <c r="N121" i="88"/>
  <c r="N122" i="88"/>
  <c r="N123" i="88"/>
  <c r="N124" i="88"/>
  <c r="N125" i="88"/>
  <c r="N126" i="88"/>
  <c r="N127" i="88"/>
  <c r="N128" i="88"/>
  <c r="N129" i="88"/>
  <c r="N130" i="88"/>
  <c r="N131" i="88"/>
  <c r="N132" i="88"/>
  <c r="N133" i="88"/>
  <c r="N134" i="88"/>
  <c r="N135" i="88"/>
  <c r="N136" i="88"/>
  <c r="N137" i="88"/>
  <c r="N138" i="88"/>
  <c r="N139" i="88"/>
  <c r="N140" i="88"/>
  <c r="N141" i="88"/>
  <c r="N142" i="88"/>
  <c r="H142" i="88"/>
  <c r="N143" i="88"/>
  <c r="N144" i="88"/>
  <c r="N145" i="88"/>
  <c r="N146" i="88"/>
  <c r="N147" i="88"/>
  <c r="N148" i="88"/>
  <c r="N149" i="88"/>
  <c r="N150" i="88"/>
  <c r="H150" i="88"/>
  <c r="N151" i="88"/>
  <c r="N152" i="88"/>
  <c r="N153" i="88"/>
  <c r="N154" i="88"/>
  <c r="N155" i="88"/>
  <c r="N156" i="88"/>
  <c r="N157" i="88"/>
  <c r="N158" i="88"/>
  <c r="N159" i="88"/>
  <c r="N160" i="88"/>
  <c r="N161" i="88"/>
  <c r="N162" i="88"/>
  <c r="N163" i="88"/>
  <c r="N164" i="88"/>
  <c r="N165" i="88"/>
  <c r="H165" i="88"/>
  <c r="N166" i="88"/>
  <c r="N167" i="88"/>
  <c r="N168" i="88"/>
  <c r="N169" i="88"/>
  <c r="N170" i="88"/>
  <c r="N171" i="88"/>
  <c r="N172" i="88"/>
  <c r="N173" i="88"/>
  <c r="N174" i="88"/>
  <c r="N175" i="88"/>
  <c r="N176" i="88"/>
  <c r="N177" i="88"/>
  <c r="N178" i="88"/>
  <c r="N179" i="88"/>
  <c r="N180" i="88"/>
  <c r="N181" i="88"/>
  <c r="N182" i="88"/>
  <c r="N183" i="88"/>
  <c r="N184" i="88"/>
  <c r="N185" i="88"/>
  <c r="N186" i="88"/>
  <c r="N187" i="88"/>
  <c r="N188" i="88"/>
  <c r="N189" i="88"/>
  <c r="H189" i="88" s="1"/>
  <c r="N190" i="88"/>
  <c r="N191" i="88"/>
  <c r="N192" i="88"/>
  <c r="N193" i="88"/>
  <c r="H193" i="88"/>
  <c r="N194" i="88"/>
  <c r="N195" i="88"/>
  <c r="N196" i="88"/>
  <c r="N197" i="88"/>
  <c r="N198" i="88"/>
  <c r="N199" i="88"/>
  <c r="N200" i="88"/>
  <c r="N201" i="88"/>
  <c r="N202" i="88"/>
  <c r="N203" i="88"/>
  <c r="N204" i="88"/>
  <c r="N205" i="88"/>
  <c r="N206" i="88"/>
  <c r="N207" i="88"/>
  <c r="N208" i="88"/>
  <c r="N209" i="88"/>
  <c r="N210" i="88"/>
  <c r="N211" i="88"/>
  <c r="N212" i="88"/>
  <c r="N213" i="88"/>
  <c r="N214" i="88"/>
  <c r="N215" i="88"/>
  <c r="N216" i="88"/>
  <c r="N217" i="88"/>
  <c r="N218" i="88"/>
  <c r="N219" i="88"/>
  <c r="N220" i="88"/>
  <c r="N221" i="88"/>
  <c r="N222" i="88"/>
  <c r="N223" i="88"/>
  <c r="N224" i="88"/>
  <c r="N225" i="88"/>
  <c r="N226" i="88"/>
  <c r="N227" i="88"/>
  <c r="N228" i="88"/>
  <c r="N229" i="88"/>
  <c r="N230" i="88"/>
  <c r="N231" i="88"/>
  <c r="N232" i="88"/>
  <c r="N233" i="88"/>
  <c r="N234" i="88"/>
  <c r="N235" i="88"/>
  <c r="N236" i="88"/>
  <c r="N237" i="88"/>
  <c r="N238" i="88"/>
  <c r="N239" i="88"/>
  <c r="N240" i="88"/>
  <c r="N241" i="88"/>
  <c r="N242" i="88"/>
  <c r="N243" i="88"/>
  <c r="N244" i="88"/>
  <c r="N245" i="88"/>
  <c r="N246" i="88"/>
  <c r="N247" i="88"/>
  <c r="N248" i="88"/>
  <c r="N249" i="88"/>
  <c r="H249" i="88"/>
  <c r="N250" i="88"/>
  <c r="N251" i="88"/>
  <c r="N252" i="88"/>
  <c r="N253" i="88"/>
  <c r="N254" i="88"/>
  <c r="N255" i="88"/>
  <c r="N256" i="88"/>
  <c r="N257" i="88"/>
  <c r="N258" i="88"/>
  <c r="N259" i="88"/>
  <c r="N260" i="88"/>
  <c r="N261" i="88"/>
  <c r="N262" i="88"/>
  <c r="N263" i="88"/>
  <c r="N264" i="88"/>
  <c r="N265" i="88"/>
  <c r="N266" i="88"/>
  <c r="N267" i="88"/>
  <c r="N268" i="88"/>
  <c r="N269" i="88"/>
  <c r="N270" i="88"/>
  <c r="N271" i="88"/>
  <c r="N272" i="88"/>
  <c r="N273" i="88"/>
  <c r="N274" i="88"/>
  <c r="N275" i="88"/>
  <c r="N276" i="88"/>
  <c r="N277" i="88"/>
  <c r="N278" i="88"/>
  <c r="N279" i="88"/>
  <c r="N280" i="88"/>
  <c r="N281" i="88"/>
  <c r="N282" i="88"/>
  <c r="N283" i="88"/>
  <c r="N284" i="88"/>
  <c r="N285" i="88"/>
  <c r="H285" i="88" s="1"/>
  <c r="N286" i="88"/>
  <c r="N287" i="88"/>
  <c r="N288" i="88"/>
  <c r="N289" i="88"/>
  <c r="N290" i="88"/>
  <c r="N291" i="88"/>
  <c r="N292" i="88"/>
  <c r="N293" i="88"/>
  <c r="N294" i="88"/>
  <c r="N295" i="88"/>
  <c r="N296" i="88"/>
  <c r="N297" i="88"/>
  <c r="N298" i="88"/>
  <c r="N299" i="88"/>
  <c r="N300" i="88"/>
  <c r="N301" i="88"/>
  <c r="N302" i="88"/>
  <c r="N303" i="88"/>
  <c r="N304" i="88"/>
  <c r="N305" i="88"/>
  <c r="N306" i="88"/>
  <c r="N307" i="88"/>
  <c r="N308" i="88"/>
  <c r="N309" i="88"/>
  <c r="H309" i="88" s="1"/>
  <c r="N310" i="88"/>
  <c r="N311" i="88"/>
  <c r="N312" i="88"/>
  <c r="N313" i="88"/>
  <c r="N314" i="88"/>
  <c r="N315" i="88"/>
  <c r="N316" i="88"/>
  <c r="N317" i="88"/>
  <c r="N318" i="88"/>
  <c r="N319" i="88"/>
  <c r="N320" i="88"/>
  <c r="N321" i="88"/>
  <c r="N322" i="88"/>
  <c r="N323" i="88"/>
  <c r="N324" i="88"/>
  <c r="N325" i="88"/>
  <c r="N326" i="88"/>
  <c r="N327" i="88"/>
  <c r="N328" i="88"/>
  <c r="N329" i="88"/>
  <c r="N330" i="88"/>
  <c r="N331" i="88"/>
  <c r="N332" i="88"/>
  <c r="N333" i="88"/>
  <c r="N334" i="88"/>
  <c r="N335" i="88"/>
  <c r="N336" i="88"/>
  <c r="N337" i="88"/>
  <c r="H337" i="88"/>
  <c r="N338" i="88"/>
  <c r="N339" i="88"/>
  <c r="N340" i="88"/>
  <c r="N341" i="88"/>
  <c r="N342" i="88"/>
  <c r="N343" i="88"/>
  <c r="N344" i="88"/>
  <c r="N345" i="88"/>
  <c r="N346" i="88"/>
  <c r="N347" i="88"/>
  <c r="N348" i="88"/>
  <c r="N349" i="88"/>
  <c r="N350" i="88"/>
  <c r="N351" i="88"/>
  <c r="N352" i="88"/>
  <c r="N353" i="88"/>
  <c r="N354" i="88"/>
  <c r="N355" i="88"/>
  <c r="N356" i="88"/>
  <c r="N357" i="88"/>
  <c r="N358" i="88"/>
  <c r="N359" i="88"/>
  <c r="N360" i="88"/>
  <c r="N361" i="88"/>
  <c r="N362" i="88"/>
  <c r="N363" i="88"/>
  <c r="N364" i="88"/>
  <c r="N365" i="88"/>
  <c r="N366" i="88"/>
  <c r="N367" i="88"/>
  <c r="N368" i="88"/>
  <c r="N369" i="88"/>
  <c r="N370" i="88"/>
  <c r="N371" i="88"/>
  <c r="N372" i="88"/>
  <c r="N373" i="88"/>
  <c r="N374" i="88"/>
  <c r="N375" i="88"/>
  <c r="N376" i="88"/>
  <c r="N377" i="88"/>
  <c r="N378" i="88"/>
  <c r="N379" i="88"/>
  <c r="N380" i="88"/>
  <c r="N381" i="88"/>
  <c r="N382" i="88"/>
  <c r="N383" i="88"/>
  <c r="N384" i="88"/>
  <c r="N385" i="88"/>
  <c r="N386" i="88"/>
  <c r="N387" i="88"/>
  <c r="N388" i="88"/>
  <c r="N389" i="88"/>
  <c r="N390" i="88"/>
  <c r="N391" i="88"/>
  <c r="N392" i="88"/>
  <c r="N393" i="88"/>
  <c r="N394" i="88"/>
  <c r="N395" i="88"/>
  <c r="N4" i="88"/>
  <c r="M4" i="88"/>
  <c r="H4" i="88" s="1"/>
  <c r="L3" i="88"/>
  <c r="T54" i="55"/>
  <c r="F59" i="3" s="1"/>
  <c r="T53" i="55"/>
  <c r="F58" i="3"/>
  <c r="B58" i="3"/>
  <c r="T52" i="55"/>
  <c r="T51" i="55"/>
  <c r="T46" i="55"/>
  <c r="F48" i="3"/>
  <c r="B48" i="3" s="1"/>
  <c r="T45" i="55"/>
  <c r="F47" i="3" s="1"/>
  <c r="T44" i="55"/>
  <c r="F46" i="3"/>
  <c r="T55" i="55"/>
  <c r="T42" i="55"/>
  <c r="F44" i="3"/>
  <c r="B44" i="3"/>
  <c r="T41" i="55"/>
  <c r="F43" i="3" s="1"/>
  <c r="T40" i="55"/>
  <c r="F42" i="3" s="1"/>
  <c r="T39" i="55"/>
  <c r="F41" i="3" s="1"/>
  <c r="C5" i="88"/>
  <c r="D8" i="86"/>
  <c r="C9" i="40"/>
  <c r="D9" i="40"/>
  <c r="E9" i="40"/>
  <c r="C10" i="40"/>
  <c r="C35" i="84" s="1"/>
  <c r="D10" i="40"/>
  <c r="E10" i="40"/>
  <c r="D11" i="86" s="1"/>
  <c r="F10" i="40"/>
  <c r="C11" i="40"/>
  <c r="C9" i="88" s="1"/>
  <c r="D11" i="40"/>
  <c r="F11" i="40"/>
  <c r="C12" i="40"/>
  <c r="D12" i="40"/>
  <c r="F12" i="40"/>
  <c r="B12" i="40" s="1"/>
  <c r="C13" i="40"/>
  <c r="C14" i="86"/>
  <c r="D13" i="40"/>
  <c r="F13" i="40"/>
  <c r="C14" i="40"/>
  <c r="D14" i="40"/>
  <c r="F14" i="40"/>
  <c r="C15" i="40"/>
  <c r="D15" i="40"/>
  <c r="F15" i="40"/>
  <c r="E16" i="86" s="1"/>
  <c r="B16" i="86" s="1"/>
  <c r="C16" i="40"/>
  <c r="D16" i="40"/>
  <c r="F16" i="40"/>
  <c r="O18" i="70" s="1"/>
  <c r="B18" i="70" s="1"/>
  <c r="C17" i="40"/>
  <c r="D17" i="40"/>
  <c r="E17" i="40"/>
  <c r="F17" i="40"/>
  <c r="B17" i="40" s="1"/>
  <c r="C18" i="40"/>
  <c r="D18" i="40"/>
  <c r="E18" i="40"/>
  <c r="E435" i="40" s="1"/>
  <c r="F18" i="40"/>
  <c r="C19" i="40"/>
  <c r="D19" i="40"/>
  <c r="L44" i="84"/>
  <c r="E19" i="40"/>
  <c r="F19" i="40"/>
  <c r="C20" i="40"/>
  <c r="D20" i="40"/>
  <c r="E20" i="40"/>
  <c r="F20" i="40"/>
  <c r="C21" i="40"/>
  <c r="C19" i="88"/>
  <c r="D21" i="40"/>
  <c r="E21" i="40"/>
  <c r="F21" i="40"/>
  <c r="C22" i="40"/>
  <c r="C47" i="84"/>
  <c r="D22" i="40"/>
  <c r="E22" i="40"/>
  <c r="F22" i="40"/>
  <c r="C23" i="40"/>
  <c r="D23" i="40"/>
  <c r="E23" i="40"/>
  <c r="I25" i="70"/>
  <c r="F23" i="40"/>
  <c r="C24" i="40"/>
  <c r="D24" i="40"/>
  <c r="U26" i="70"/>
  <c r="E24" i="40"/>
  <c r="E447" i="40" s="1"/>
  <c r="D44" i="82" s="1"/>
  <c r="F24" i="40"/>
  <c r="C25" i="40"/>
  <c r="D25" i="40"/>
  <c r="E25" i="40"/>
  <c r="E449" i="40" s="1"/>
  <c r="D46" i="82" s="1"/>
  <c r="F25" i="40"/>
  <c r="E26" i="86"/>
  <c r="B26" i="86" s="1"/>
  <c r="C26" i="40"/>
  <c r="D26" i="40"/>
  <c r="E26" i="40"/>
  <c r="F26" i="40"/>
  <c r="C27" i="40"/>
  <c r="D27" i="40"/>
  <c r="E27" i="40"/>
  <c r="F27" i="40"/>
  <c r="C28" i="40"/>
  <c r="D28" i="40"/>
  <c r="L53" i="84"/>
  <c r="F28" i="40"/>
  <c r="C29" i="40"/>
  <c r="D29" i="40"/>
  <c r="D457" i="40"/>
  <c r="F29" i="40"/>
  <c r="C30" i="40"/>
  <c r="D30" i="40"/>
  <c r="F30" i="40"/>
  <c r="B30" i="40" s="1"/>
  <c r="C31" i="40"/>
  <c r="C461" i="40" s="1"/>
  <c r="C58" i="69" s="1"/>
  <c r="D31" i="40"/>
  <c r="F31" i="40"/>
  <c r="C32" i="40"/>
  <c r="D32" i="40"/>
  <c r="F32" i="40"/>
  <c r="G35" i="56"/>
  <c r="A35" i="56" s="1"/>
  <c r="C33" i="40"/>
  <c r="D33" i="40"/>
  <c r="F33" i="40"/>
  <c r="C34" i="40"/>
  <c r="C32" i="88" s="1"/>
  <c r="D34" i="40"/>
  <c r="F34" i="40"/>
  <c r="C35" i="40"/>
  <c r="D35" i="40"/>
  <c r="E35" i="40"/>
  <c r="E469" i="40" s="1"/>
  <c r="F35" i="40"/>
  <c r="C36" i="40"/>
  <c r="C471" i="40" s="1"/>
  <c r="D36" i="40"/>
  <c r="E36" i="40"/>
  <c r="F36" i="40"/>
  <c r="B36" i="40" s="1"/>
  <c r="C37" i="40"/>
  <c r="C35" i="88" s="1"/>
  <c r="D37" i="40"/>
  <c r="E37" i="40"/>
  <c r="F37" i="40"/>
  <c r="F62" i="84" s="1"/>
  <c r="B62" i="84" s="1"/>
  <c r="C38" i="40"/>
  <c r="D38" i="40"/>
  <c r="E38" i="40"/>
  <c r="D39" i="86" s="1"/>
  <c r="F38" i="40"/>
  <c r="C39" i="40"/>
  <c r="C37" i="88" s="1"/>
  <c r="D39" i="40"/>
  <c r="E39" i="40"/>
  <c r="D40" i="86" s="1"/>
  <c r="F39" i="40"/>
  <c r="C40" i="40"/>
  <c r="C65" i="84" s="1"/>
  <c r="D40" i="40"/>
  <c r="D479" i="40" s="1"/>
  <c r="E40" i="40"/>
  <c r="E479" i="40" s="1"/>
  <c r="F40" i="40"/>
  <c r="C41" i="40"/>
  <c r="D41" i="40"/>
  <c r="E41" i="40"/>
  <c r="F41" i="40"/>
  <c r="C42" i="40"/>
  <c r="D42" i="40"/>
  <c r="E42" i="40"/>
  <c r="F42" i="40"/>
  <c r="F483" i="40" s="1"/>
  <c r="C43" i="40"/>
  <c r="D43" i="40"/>
  <c r="E43" i="40"/>
  <c r="F43" i="40"/>
  <c r="C44" i="40"/>
  <c r="D44" i="40"/>
  <c r="E44" i="40"/>
  <c r="D45" i="86" s="1"/>
  <c r="F44" i="40"/>
  <c r="C45" i="40"/>
  <c r="C70" i="84" s="1"/>
  <c r="D45" i="40"/>
  <c r="E45" i="40"/>
  <c r="F45" i="40"/>
  <c r="C46" i="40"/>
  <c r="D46" i="40"/>
  <c r="E46" i="40"/>
  <c r="F46" i="40"/>
  <c r="C47" i="40"/>
  <c r="D47" i="40"/>
  <c r="E47" i="40"/>
  <c r="F47" i="40"/>
  <c r="F493" i="40"/>
  <c r="C48" i="40"/>
  <c r="D48" i="40"/>
  <c r="L73" i="84" s="1"/>
  <c r="E48" i="40"/>
  <c r="F48" i="40"/>
  <c r="C49" i="40"/>
  <c r="D49" i="40"/>
  <c r="E49" i="40"/>
  <c r="F49" i="40"/>
  <c r="E50" i="86" s="1"/>
  <c r="B50" i="86" s="1"/>
  <c r="C50" i="40"/>
  <c r="C75" i="84" s="1"/>
  <c r="D50" i="40"/>
  <c r="E50" i="40"/>
  <c r="F50" i="40"/>
  <c r="B50" i="40" s="1"/>
  <c r="C51" i="40"/>
  <c r="D51" i="40"/>
  <c r="L76" i="84" s="1"/>
  <c r="E51" i="40"/>
  <c r="F51" i="40"/>
  <c r="C52" i="40"/>
  <c r="D52" i="40"/>
  <c r="E52" i="40"/>
  <c r="F52" i="40"/>
  <c r="B52" i="40" s="1"/>
  <c r="C53" i="40"/>
  <c r="D53" i="40"/>
  <c r="D505" i="40"/>
  <c r="E53" i="40"/>
  <c r="F76" i="60" s="1"/>
  <c r="F53" i="40"/>
  <c r="C54" i="40"/>
  <c r="D54" i="40"/>
  <c r="L79" i="84" s="1"/>
  <c r="E54" i="40"/>
  <c r="D55" i="86"/>
  <c r="F54" i="40"/>
  <c r="C55" i="40"/>
  <c r="D55" i="40"/>
  <c r="L80" i="84"/>
  <c r="E55" i="40"/>
  <c r="D56" i="86" s="1"/>
  <c r="F55" i="40"/>
  <c r="C56" i="40"/>
  <c r="D56" i="40"/>
  <c r="E56" i="40"/>
  <c r="F56" i="40"/>
  <c r="E57" i="86"/>
  <c r="B57" i="86" s="1"/>
  <c r="C57" i="40"/>
  <c r="D57" i="40"/>
  <c r="E57" i="40"/>
  <c r="D58" i="86" s="1"/>
  <c r="F57" i="40"/>
  <c r="C58" i="40"/>
  <c r="D58" i="40"/>
  <c r="L56" i="88" s="1"/>
  <c r="E58" i="40"/>
  <c r="F58" i="40"/>
  <c r="C59" i="40"/>
  <c r="D59" i="40"/>
  <c r="E59" i="40"/>
  <c r="F59" i="40"/>
  <c r="C60" i="40"/>
  <c r="C85" i="84" s="1"/>
  <c r="D60" i="40"/>
  <c r="E60" i="40"/>
  <c r="F60" i="40"/>
  <c r="C61" i="40"/>
  <c r="D61" i="40"/>
  <c r="E61" i="40"/>
  <c r="F61" i="40"/>
  <c r="C62" i="40"/>
  <c r="C87" i="84" s="1"/>
  <c r="D62" i="40"/>
  <c r="E62" i="40"/>
  <c r="F62" i="40"/>
  <c r="C63" i="40"/>
  <c r="D63" i="40"/>
  <c r="D525" i="40" s="1"/>
  <c r="E63" i="40"/>
  <c r="F63" i="40"/>
  <c r="C64" i="40"/>
  <c r="D64" i="40"/>
  <c r="E64" i="40"/>
  <c r="F64" i="40"/>
  <c r="C65" i="40"/>
  <c r="D65" i="40"/>
  <c r="D529" i="40" s="1"/>
  <c r="P126" i="82" s="1"/>
  <c r="E65" i="40"/>
  <c r="F65" i="40"/>
  <c r="C66" i="40"/>
  <c r="D66" i="40"/>
  <c r="E66" i="40"/>
  <c r="F66" i="40"/>
  <c r="E67" i="86" s="1"/>
  <c r="B67" i="86" s="1"/>
  <c r="C67" i="40"/>
  <c r="C92" i="84" s="1"/>
  <c r="D67" i="40"/>
  <c r="E67" i="40"/>
  <c r="F67" i="40"/>
  <c r="F533" i="40" s="1"/>
  <c r="C68" i="40"/>
  <c r="D68" i="40"/>
  <c r="E68" i="40"/>
  <c r="D69" i="86" s="1"/>
  <c r="F68" i="40"/>
  <c r="C69" i="40"/>
  <c r="D69" i="40"/>
  <c r="E69" i="40"/>
  <c r="F69" i="40"/>
  <c r="C70" i="40"/>
  <c r="D70" i="40"/>
  <c r="E70" i="40"/>
  <c r="F70" i="40"/>
  <c r="C71" i="40"/>
  <c r="D71" i="40"/>
  <c r="E71" i="40"/>
  <c r="F94" i="60" s="1"/>
  <c r="F71" i="40"/>
  <c r="C72" i="40"/>
  <c r="D72" i="40"/>
  <c r="E72" i="40"/>
  <c r="D73" i="86" s="1"/>
  <c r="F72" i="40"/>
  <c r="C73" i="40"/>
  <c r="D73" i="40"/>
  <c r="E73" i="40"/>
  <c r="F73" i="40"/>
  <c r="C74" i="40"/>
  <c r="D74" i="40"/>
  <c r="D547" i="40" s="1"/>
  <c r="E74" i="40"/>
  <c r="F74" i="40"/>
  <c r="C75" i="40"/>
  <c r="C549" i="40" s="1"/>
  <c r="D75" i="40"/>
  <c r="E75" i="40"/>
  <c r="F75" i="40"/>
  <c r="C76" i="40"/>
  <c r="C551" i="40" s="1"/>
  <c r="D76" i="40"/>
  <c r="E76" i="40"/>
  <c r="D77" i="86" s="1"/>
  <c r="F76" i="40"/>
  <c r="C77" i="40"/>
  <c r="D77" i="40"/>
  <c r="E77" i="40"/>
  <c r="F77" i="40"/>
  <c r="C78" i="40"/>
  <c r="C76" i="88"/>
  <c r="D78" i="40"/>
  <c r="D555" i="40" s="1"/>
  <c r="E78" i="40"/>
  <c r="D79" i="86" s="1"/>
  <c r="F78" i="40"/>
  <c r="D76" i="88" s="1"/>
  <c r="B76" i="88" s="1"/>
  <c r="C79" i="40"/>
  <c r="C77" i="88" s="1"/>
  <c r="D79" i="40"/>
  <c r="E79" i="40"/>
  <c r="F79" i="40"/>
  <c r="C80" i="40"/>
  <c r="D80" i="40"/>
  <c r="E80" i="40"/>
  <c r="D81" i="86" s="1"/>
  <c r="F80" i="40"/>
  <c r="C81" i="40"/>
  <c r="C79" i="88"/>
  <c r="D81" i="40"/>
  <c r="E81" i="40"/>
  <c r="E561" i="40" s="1"/>
  <c r="F81" i="40"/>
  <c r="C82" i="40"/>
  <c r="C80" i="88" s="1"/>
  <c r="D82" i="40"/>
  <c r="E82" i="40"/>
  <c r="F82" i="40"/>
  <c r="C83" i="40"/>
  <c r="D83" i="40"/>
  <c r="E83" i="40"/>
  <c r="D84" i="86" s="1"/>
  <c r="F83" i="40"/>
  <c r="C84" i="40"/>
  <c r="D84" i="40"/>
  <c r="L82" i="88" s="1"/>
  <c r="E84" i="40"/>
  <c r="F84" i="40"/>
  <c r="C85" i="40"/>
  <c r="C110" i="84" s="1"/>
  <c r="D85" i="40"/>
  <c r="E85" i="40"/>
  <c r="D86" i="86" s="1"/>
  <c r="F85" i="40"/>
  <c r="C86" i="40"/>
  <c r="D86" i="40"/>
  <c r="L111" i="84" s="1"/>
  <c r="E86" i="40"/>
  <c r="D87" i="86" s="1"/>
  <c r="F86" i="40"/>
  <c r="F111" i="84"/>
  <c r="B111" i="84" s="1"/>
  <c r="C87" i="40"/>
  <c r="D87" i="40"/>
  <c r="E87" i="40"/>
  <c r="I89" i="70" s="1"/>
  <c r="F87" i="40"/>
  <c r="C88" i="40"/>
  <c r="D88" i="40"/>
  <c r="E88" i="40"/>
  <c r="D89" i="86" s="1"/>
  <c r="F88" i="40"/>
  <c r="F575" i="40" s="1"/>
  <c r="C89" i="40"/>
  <c r="C87" i="88" s="1"/>
  <c r="D89" i="40"/>
  <c r="E89" i="40"/>
  <c r="F89" i="40"/>
  <c r="C90" i="40"/>
  <c r="C88" i="88" s="1"/>
  <c r="D90" i="40"/>
  <c r="D579" i="40" s="1"/>
  <c r="E90" i="40"/>
  <c r="D91" i="86" s="1"/>
  <c r="F90" i="40"/>
  <c r="B90" i="40" s="1"/>
  <c r="C91" i="40"/>
  <c r="D91" i="40"/>
  <c r="E91" i="40"/>
  <c r="F91" i="40"/>
  <c r="C92" i="40"/>
  <c r="D92" i="40"/>
  <c r="E92" i="40"/>
  <c r="D93" i="86" s="1"/>
  <c r="F92" i="40"/>
  <c r="C93" i="40"/>
  <c r="C91" i="88"/>
  <c r="D93" i="40"/>
  <c r="D585" i="40" s="1"/>
  <c r="E93" i="40"/>
  <c r="F93" i="40"/>
  <c r="C94" i="40"/>
  <c r="C119" i="84" s="1"/>
  <c r="D94" i="40"/>
  <c r="E94" i="40"/>
  <c r="D95" i="86" s="1"/>
  <c r="F94" i="40"/>
  <c r="E95" i="86" s="1"/>
  <c r="B95" i="86"/>
  <c r="C95" i="40"/>
  <c r="D95" i="40"/>
  <c r="L120" i="84" s="1"/>
  <c r="E95" i="40"/>
  <c r="F95" i="40"/>
  <c r="C96" i="40"/>
  <c r="D96" i="40"/>
  <c r="E96" i="40"/>
  <c r="D97" i="86" s="1"/>
  <c r="F96" i="40"/>
  <c r="C97" i="40"/>
  <c r="D97" i="40"/>
  <c r="E97" i="40"/>
  <c r="F97" i="40"/>
  <c r="C98" i="40"/>
  <c r="C123" i="84" s="1"/>
  <c r="D98" i="40"/>
  <c r="E98" i="40"/>
  <c r="D99" i="86" s="1"/>
  <c r="F98" i="40"/>
  <c r="C99" i="40"/>
  <c r="D99" i="40"/>
  <c r="D597" i="40"/>
  <c r="E99" i="40"/>
  <c r="D100" i="86" s="1"/>
  <c r="F99" i="40"/>
  <c r="C100" i="40"/>
  <c r="C98" i="88" s="1"/>
  <c r="D100" i="40"/>
  <c r="E100" i="40"/>
  <c r="F100" i="40"/>
  <c r="C101" i="40"/>
  <c r="D101" i="40"/>
  <c r="E101" i="40"/>
  <c r="F101" i="40"/>
  <c r="C102" i="40"/>
  <c r="D102" i="40"/>
  <c r="E102" i="40"/>
  <c r="D103" i="86" s="1"/>
  <c r="F102" i="40"/>
  <c r="F603" i="40" s="1"/>
  <c r="C103" i="40"/>
  <c r="D103" i="40"/>
  <c r="E103" i="40"/>
  <c r="F103" i="40"/>
  <c r="C104" i="40"/>
  <c r="D104" i="40"/>
  <c r="L102" i="88" s="1"/>
  <c r="E104" i="40"/>
  <c r="F104" i="40"/>
  <c r="C105" i="40"/>
  <c r="D105" i="40"/>
  <c r="R108" i="56" s="1"/>
  <c r="E105" i="40"/>
  <c r="E609" i="40" s="1"/>
  <c r="D106" i="86"/>
  <c r="F105" i="40"/>
  <c r="C106" i="40"/>
  <c r="D106" i="40"/>
  <c r="E106" i="40"/>
  <c r="F106" i="40"/>
  <c r="E107" i="86" s="1"/>
  <c r="B107" i="86" s="1"/>
  <c r="C107" i="40"/>
  <c r="D107" i="40"/>
  <c r="E107" i="40"/>
  <c r="F107" i="40"/>
  <c r="C108" i="40"/>
  <c r="D108" i="40"/>
  <c r="E108" i="40"/>
  <c r="F108" i="40"/>
  <c r="F615" i="40" s="1"/>
  <c r="C109" i="40"/>
  <c r="D109" i="40"/>
  <c r="E109" i="40"/>
  <c r="F109" i="40"/>
  <c r="C110" i="40"/>
  <c r="D110" i="40"/>
  <c r="D619" i="40" s="1"/>
  <c r="E110" i="40"/>
  <c r="F110" i="40"/>
  <c r="C111" i="40"/>
  <c r="D111" i="40"/>
  <c r="E111" i="40"/>
  <c r="F111" i="40"/>
  <c r="C112" i="40"/>
  <c r="D112" i="40"/>
  <c r="L110" i="88" s="1"/>
  <c r="E112" i="40"/>
  <c r="F112" i="40"/>
  <c r="C113" i="40"/>
  <c r="D113" i="40"/>
  <c r="E113" i="40"/>
  <c r="D114" i="86" s="1"/>
  <c r="F113" i="40"/>
  <c r="C114" i="40"/>
  <c r="D114" i="40"/>
  <c r="E114" i="40"/>
  <c r="D115" i="86"/>
  <c r="F114" i="40"/>
  <c r="C115" i="40"/>
  <c r="D115" i="40"/>
  <c r="L140" i="84"/>
  <c r="E115" i="40"/>
  <c r="F115" i="40"/>
  <c r="C116" i="40"/>
  <c r="C118" i="70"/>
  <c r="D116" i="40"/>
  <c r="L141" i="84" s="1"/>
  <c r="E116" i="40"/>
  <c r="D117" i="86"/>
  <c r="F116" i="40"/>
  <c r="O118" i="70" s="1"/>
  <c r="B118" i="70" s="1"/>
  <c r="C117" i="40"/>
  <c r="C115" i="88"/>
  <c r="D117" i="40"/>
  <c r="E117" i="40"/>
  <c r="D118" i="86" s="1"/>
  <c r="F117" i="40"/>
  <c r="C118" i="40"/>
  <c r="C143" i="84"/>
  <c r="D118" i="40"/>
  <c r="E118" i="40"/>
  <c r="D119" i="86"/>
  <c r="F118" i="40"/>
  <c r="C119" i="40"/>
  <c r="C142" i="60" s="1"/>
  <c r="D119" i="40"/>
  <c r="E119" i="40"/>
  <c r="D120" i="86"/>
  <c r="F119" i="40"/>
  <c r="D117" i="88" s="1"/>
  <c r="B117" i="88" s="1"/>
  <c r="C120" i="40"/>
  <c r="D120" i="40"/>
  <c r="L118" i="88" s="1"/>
  <c r="E120" i="40"/>
  <c r="F143" i="60" s="1"/>
  <c r="F120" i="40"/>
  <c r="C121" i="40"/>
  <c r="C119" i="88"/>
  <c r="D121" i="40"/>
  <c r="E121" i="40"/>
  <c r="D122" i="86" s="1"/>
  <c r="F121" i="40"/>
  <c r="C122" i="40"/>
  <c r="D122" i="40"/>
  <c r="L120" i="88" s="1"/>
  <c r="E122" i="40"/>
  <c r="F122" i="40"/>
  <c r="C123" i="40"/>
  <c r="D123" i="40"/>
  <c r="E123" i="40"/>
  <c r="F123" i="40"/>
  <c r="O125" i="70" s="1"/>
  <c r="C124" i="40"/>
  <c r="D124" i="40"/>
  <c r="E124" i="40"/>
  <c r="F124" i="40"/>
  <c r="I147" i="60" s="1"/>
  <c r="C125" i="40"/>
  <c r="C123" i="88" s="1"/>
  <c r="D125" i="40"/>
  <c r="E125" i="40"/>
  <c r="D126" i="86" s="1"/>
  <c r="F125" i="40"/>
  <c r="F649" i="40"/>
  <c r="C126" i="40"/>
  <c r="C124" i="88" s="1"/>
  <c r="D126" i="40"/>
  <c r="M149" i="60"/>
  <c r="E126" i="40"/>
  <c r="F126" i="40"/>
  <c r="C127" i="40"/>
  <c r="D127" i="40"/>
  <c r="E127" i="40"/>
  <c r="F127" i="40"/>
  <c r="O129" i="70" s="1"/>
  <c r="B129" i="70" s="1"/>
  <c r="C128" i="40"/>
  <c r="C153" i="84"/>
  <c r="D128" i="40"/>
  <c r="E128" i="40"/>
  <c r="F128" i="40"/>
  <c r="C129" i="40"/>
  <c r="D129" i="40"/>
  <c r="E129" i="40"/>
  <c r="E657" i="40" s="1"/>
  <c r="D254" i="69" s="1"/>
  <c r="F129" i="40"/>
  <c r="C130" i="40"/>
  <c r="C155" i="84" s="1"/>
  <c r="D130" i="40"/>
  <c r="E130" i="40"/>
  <c r="D131" i="86" s="1"/>
  <c r="F130" i="40"/>
  <c r="C131" i="40"/>
  <c r="C156" i="84"/>
  <c r="D131" i="40"/>
  <c r="E131" i="40"/>
  <c r="D132" i="86" s="1"/>
  <c r="F131" i="40"/>
  <c r="E132" i="86" s="1"/>
  <c r="B132" i="86" s="1"/>
  <c r="C132" i="40"/>
  <c r="D132" i="40"/>
  <c r="D663" i="40" s="1"/>
  <c r="E132" i="40"/>
  <c r="D133" i="86" s="1"/>
  <c r="F132" i="40"/>
  <c r="B132" i="40" s="1"/>
  <c r="C133" i="40"/>
  <c r="C665" i="40" s="1"/>
  <c r="C262" i="69" s="1"/>
  <c r="D133" i="40"/>
  <c r="E133" i="40"/>
  <c r="F133" i="40"/>
  <c r="D131" i="88" s="1"/>
  <c r="B131" i="88" s="1"/>
  <c r="C134" i="40"/>
  <c r="D134" i="40"/>
  <c r="L159" i="84" s="1"/>
  <c r="E134" i="40"/>
  <c r="F134" i="40"/>
  <c r="C135" i="40"/>
  <c r="C133" i="88" s="1"/>
  <c r="D135" i="40"/>
  <c r="L160" i="84" s="1"/>
  <c r="E135" i="40"/>
  <c r="E669" i="40" s="1"/>
  <c r="D266" i="69" s="1"/>
  <c r="F135" i="40"/>
  <c r="C136" i="40"/>
  <c r="D136" i="40"/>
  <c r="L161" i="84" s="1"/>
  <c r="E136" i="40"/>
  <c r="I138" i="70" s="1"/>
  <c r="F136" i="40"/>
  <c r="E137" i="86"/>
  <c r="B137" i="86"/>
  <c r="C137" i="40"/>
  <c r="D137" i="40"/>
  <c r="E137" i="40"/>
  <c r="E140" i="56" s="1"/>
  <c r="F137" i="40"/>
  <c r="C138" i="40"/>
  <c r="C163" i="84" s="1"/>
  <c r="D138" i="40"/>
  <c r="E138" i="40"/>
  <c r="F161" i="60"/>
  <c r="F138" i="40"/>
  <c r="C139" i="40"/>
  <c r="D139" i="40"/>
  <c r="E139" i="40"/>
  <c r="F139" i="40"/>
  <c r="C140" i="40"/>
  <c r="D140" i="40"/>
  <c r="E140" i="40"/>
  <c r="E143" i="56" s="1"/>
  <c r="F140" i="40"/>
  <c r="C141" i="40"/>
  <c r="D141" i="40"/>
  <c r="E141" i="40"/>
  <c r="D142" i="86" s="1"/>
  <c r="F141" i="40"/>
  <c r="F681" i="40"/>
  <c r="E280" i="83"/>
  <c r="A280" i="83" s="1"/>
  <c r="A281" i="83" s="1"/>
  <c r="C142" i="40"/>
  <c r="D142" i="40"/>
  <c r="D683" i="40" s="1"/>
  <c r="E142" i="40"/>
  <c r="F142" i="40"/>
  <c r="C143" i="40"/>
  <c r="D143" i="40"/>
  <c r="E143" i="40"/>
  <c r="F143" i="40"/>
  <c r="C144" i="40"/>
  <c r="D144" i="40"/>
  <c r="E144" i="40"/>
  <c r="F144" i="40"/>
  <c r="C145" i="40"/>
  <c r="C143" i="88" s="1"/>
  <c r="D145" i="40"/>
  <c r="U147" i="70"/>
  <c r="E145" i="40"/>
  <c r="E689" i="40" s="1"/>
  <c r="F145" i="40"/>
  <c r="F170" i="84" s="1"/>
  <c r="B170" i="84" s="1"/>
  <c r="C146" i="40"/>
  <c r="D146" i="40"/>
  <c r="E146" i="40"/>
  <c r="D147" i="86" s="1"/>
  <c r="F146" i="40"/>
  <c r="C147" i="40"/>
  <c r="D147" i="40"/>
  <c r="E147" i="40"/>
  <c r="I149" i="70" s="1"/>
  <c r="F147" i="40"/>
  <c r="C148" i="40"/>
  <c r="D148" i="40"/>
  <c r="L146" i="61" s="1"/>
  <c r="E148" i="40"/>
  <c r="F148" i="40"/>
  <c r="C149" i="40"/>
  <c r="D149" i="40"/>
  <c r="E149" i="40"/>
  <c r="F149" i="40"/>
  <c r="C150" i="40"/>
  <c r="D150" i="40"/>
  <c r="E150" i="40"/>
  <c r="F150" i="40"/>
  <c r="F699" i="40"/>
  <c r="E296" i="82" s="1"/>
  <c r="A296" i="82" s="1"/>
  <c r="A297" i="82" s="1"/>
  <c r="C151" i="40"/>
  <c r="C701" i="40" s="1"/>
  <c r="D151" i="40"/>
  <c r="E151" i="40"/>
  <c r="F151" i="40"/>
  <c r="F701" i="40" s="1"/>
  <c r="E298" i="69" s="1"/>
  <c r="A298" i="69" s="1"/>
  <c r="A299" i="69" s="1"/>
  <c r="C152" i="40"/>
  <c r="D152" i="40"/>
  <c r="E152" i="40"/>
  <c r="F152" i="40"/>
  <c r="C153" i="40"/>
  <c r="D153" i="40"/>
  <c r="L151" i="88" s="1"/>
  <c r="E153" i="40"/>
  <c r="D154" i="86" s="1"/>
  <c r="F153" i="40"/>
  <c r="C154" i="40"/>
  <c r="C707" i="40" s="1"/>
  <c r="D154" i="40"/>
  <c r="E154" i="40"/>
  <c r="D155" i="86"/>
  <c r="F154" i="40"/>
  <c r="O156" i="70" s="1"/>
  <c r="C155" i="40"/>
  <c r="C153" i="88" s="1"/>
  <c r="D155" i="40"/>
  <c r="L180" i="84"/>
  <c r="E155" i="40"/>
  <c r="F155" i="40"/>
  <c r="B155" i="40" s="1"/>
  <c r="C156" i="40"/>
  <c r="D156" i="40"/>
  <c r="E156" i="40"/>
  <c r="F156" i="40"/>
  <c r="C157" i="40"/>
  <c r="D157" i="40"/>
  <c r="E157" i="40"/>
  <c r="F157" i="40"/>
  <c r="E158" i="86"/>
  <c r="B158" i="86" s="1"/>
  <c r="C158" i="40"/>
  <c r="D158" i="40"/>
  <c r="E158" i="40"/>
  <c r="F158" i="40"/>
  <c r="C159" i="40"/>
  <c r="C717" i="40" s="1"/>
  <c r="C314" i="69" s="1"/>
  <c r="D159" i="40"/>
  <c r="D717" i="40"/>
  <c r="E159" i="40"/>
  <c r="F159" i="40"/>
  <c r="F184" i="84" s="1"/>
  <c r="B184" i="84" s="1"/>
  <c r="C160" i="40"/>
  <c r="D160" i="40"/>
  <c r="E160" i="40"/>
  <c r="F160" i="40"/>
  <c r="C161" i="40"/>
  <c r="C159" i="88"/>
  <c r="D161" i="40"/>
  <c r="E161" i="40"/>
  <c r="D162" i="86" s="1"/>
  <c r="F161" i="40"/>
  <c r="C162" i="40"/>
  <c r="D162" i="40"/>
  <c r="E162" i="40"/>
  <c r="E165" i="56"/>
  <c r="F162" i="40"/>
  <c r="C163" i="40"/>
  <c r="D163" i="40"/>
  <c r="E163" i="40"/>
  <c r="F163" i="40"/>
  <c r="C164" i="40"/>
  <c r="D164" i="40"/>
  <c r="E164" i="40"/>
  <c r="F164" i="40"/>
  <c r="C165" i="40"/>
  <c r="D165" i="40"/>
  <c r="D729" i="40"/>
  <c r="E165" i="40"/>
  <c r="F165" i="40"/>
  <c r="D163" i="61"/>
  <c r="C166" i="40"/>
  <c r="D166" i="40"/>
  <c r="E166" i="40"/>
  <c r="F166" i="40"/>
  <c r="O168" i="70"/>
  <c r="B168" i="70" s="1"/>
  <c r="C167" i="40"/>
  <c r="D167" i="40"/>
  <c r="E167" i="40"/>
  <c r="D168" i="86" s="1"/>
  <c r="F167" i="40"/>
  <c r="C168" i="40"/>
  <c r="C735" i="40" s="1"/>
  <c r="D168" i="40"/>
  <c r="D735" i="40" s="1"/>
  <c r="E168" i="40"/>
  <c r="D169" i="86" s="1"/>
  <c r="F168" i="40"/>
  <c r="C169" i="40"/>
  <c r="D169" i="40"/>
  <c r="S170" i="86" s="1"/>
  <c r="E169" i="40"/>
  <c r="F169" i="40"/>
  <c r="C170" i="40"/>
  <c r="D170" i="40"/>
  <c r="E170" i="40"/>
  <c r="F170" i="40"/>
  <c r="E171" i="86"/>
  <c r="B171" i="86" s="1"/>
  <c r="C171" i="40"/>
  <c r="D171" i="40"/>
  <c r="D741" i="40"/>
  <c r="P338" i="69" s="1"/>
  <c r="G338" i="69" s="1"/>
  <c r="E171" i="40"/>
  <c r="F171" i="40"/>
  <c r="C172" i="40"/>
  <c r="D172" i="40"/>
  <c r="E172" i="40"/>
  <c r="F172" i="40"/>
  <c r="B172" i="40" s="1"/>
  <c r="C173" i="40"/>
  <c r="D173" i="40"/>
  <c r="E173" i="40"/>
  <c r="F173" i="40"/>
  <c r="C174" i="40"/>
  <c r="D174" i="40"/>
  <c r="E174" i="40"/>
  <c r="D175" i="86"/>
  <c r="F174" i="40"/>
  <c r="C175" i="40"/>
  <c r="D175" i="40"/>
  <c r="L173" i="61"/>
  <c r="E175" i="40"/>
  <c r="F175" i="40"/>
  <c r="C176" i="40"/>
  <c r="C201" i="84"/>
  <c r="D176" i="40"/>
  <c r="E176" i="40"/>
  <c r="F176" i="40"/>
  <c r="C177" i="40"/>
  <c r="D177" i="40"/>
  <c r="E177" i="40"/>
  <c r="D178" i="86" s="1"/>
  <c r="F177" i="40"/>
  <c r="O179" i="70" s="1"/>
  <c r="B179" i="70" s="1"/>
  <c r="C178" i="40"/>
  <c r="C755" i="40" s="1"/>
  <c r="C352" i="69" s="1"/>
  <c r="D178" i="40"/>
  <c r="E178" i="40"/>
  <c r="F178" i="40"/>
  <c r="C179" i="40"/>
  <c r="D179" i="40"/>
  <c r="E179" i="40"/>
  <c r="F202" i="60" s="1"/>
  <c r="F179" i="40"/>
  <c r="C180" i="40"/>
  <c r="C182" i="70" s="1"/>
  <c r="D180" i="40"/>
  <c r="E180" i="40"/>
  <c r="F180" i="40"/>
  <c r="F205" i="84" s="1"/>
  <c r="B205" i="84" s="1"/>
  <c r="C181" i="40"/>
  <c r="D181" i="40"/>
  <c r="E181" i="40"/>
  <c r="D182" i="86" s="1"/>
  <c r="F181" i="40"/>
  <c r="C182" i="40"/>
  <c r="D182" i="40"/>
  <c r="M205" i="60" s="1"/>
  <c r="E182" i="40"/>
  <c r="F182" i="40"/>
  <c r="G185" i="56" s="1"/>
  <c r="C183" i="40"/>
  <c r="C181" i="61" s="1"/>
  <c r="D183" i="40"/>
  <c r="E183" i="40"/>
  <c r="F183" i="40"/>
  <c r="F208" i="84" s="1"/>
  <c r="B208" i="84" s="1"/>
  <c r="C184" i="40"/>
  <c r="C767" i="40"/>
  <c r="D184" i="40"/>
  <c r="E184" i="40"/>
  <c r="F207" i="60" s="1"/>
  <c r="F184" i="40"/>
  <c r="E185" i="86" s="1"/>
  <c r="B185" i="86" s="1"/>
  <c r="C185" i="40"/>
  <c r="D185" i="40"/>
  <c r="M208" i="60" s="1"/>
  <c r="E185" i="40"/>
  <c r="F185" i="40"/>
  <c r="C186" i="40"/>
  <c r="D186" i="40"/>
  <c r="M209" i="60" s="1"/>
  <c r="E186" i="40"/>
  <c r="E189" i="56"/>
  <c r="F186" i="40"/>
  <c r="C187" i="40"/>
  <c r="D187" i="40"/>
  <c r="E187" i="40"/>
  <c r="D188" i="86" s="1"/>
  <c r="F187" i="40"/>
  <c r="G190" i="56" s="1"/>
  <c r="A190" i="56" s="1"/>
  <c r="C188" i="40"/>
  <c r="D188" i="40"/>
  <c r="L186" i="88" s="1"/>
  <c r="E188" i="40"/>
  <c r="F188" i="40"/>
  <c r="C189" i="40"/>
  <c r="C214" i="84"/>
  <c r="D189" i="40"/>
  <c r="E189" i="40"/>
  <c r="D190" i="86" s="1"/>
  <c r="F189" i="40"/>
  <c r="C190" i="40"/>
  <c r="D190" i="40"/>
  <c r="E190" i="40"/>
  <c r="F190" i="40"/>
  <c r="B190" i="40" s="1"/>
  <c r="C191" i="40"/>
  <c r="D191" i="40"/>
  <c r="E191" i="40"/>
  <c r="F191" i="40"/>
  <c r="C192" i="40"/>
  <c r="C215" i="60" s="1"/>
  <c r="D192" i="40"/>
  <c r="D783" i="40" s="1"/>
  <c r="E192" i="40"/>
  <c r="F192" i="40"/>
  <c r="C193" i="40"/>
  <c r="D193" i="40"/>
  <c r="L191" i="88" s="1"/>
  <c r="E193" i="40"/>
  <c r="F193" i="40"/>
  <c r="C194" i="40"/>
  <c r="C192" i="88" s="1"/>
  <c r="D194" i="40"/>
  <c r="E194" i="40"/>
  <c r="D195" i="86"/>
  <c r="F194" i="40"/>
  <c r="D192" i="61" s="1"/>
  <c r="B192" i="61" s="1"/>
  <c r="C195" i="40"/>
  <c r="D195" i="40"/>
  <c r="L193" i="88"/>
  <c r="E195" i="40"/>
  <c r="D196" i="86" s="1"/>
  <c r="F195" i="40"/>
  <c r="C196" i="40"/>
  <c r="C194" i="88"/>
  <c r="D196" i="40"/>
  <c r="E196" i="40"/>
  <c r="F196" i="40"/>
  <c r="C197" i="40"/>
  <c r="D197" i="40"/>
  <c r="E197" i="40"/>
  <c r="F197" i="40"/>
  <c r="C198" i="40"/>
  <c r="D198" i="40"/>
  <c r="L223" i="84" s="1"/>
  <c r="E198" i="40"/>
  <c r="D199" i="86" s="1"/>
  <c r="F198" i="40"/>
  <c r="C199" i="40"/>
  <c r="C197" i="88" s="1"/>
  <c r="D199" i="40"/>
  <c r="E199" i="40"/>
  <c r="F199" i="40"/>
  <c r="C200" i="40"/>
  <c r="C198" i="88" s="1"/>
  <c r="D200" i="40"/>
  <c r="E200" i="40"/>
  <c r="I202" i="70" s="1"/>
  <c r="F200" i="40"/>
  <c r="E201" i="86" s="1"/>
  <c r="B201" i="86" s="1"/>
  <c r="C201" i="40"/>
  <c r="C199" i="88" s="1"/>
  <c r="D201" i="40"/>
  <c r="E201" i="40"/>
  <c r="F201" i="40"/>
  <c r="F801" i="40" s="1"/>
  <c r="C202" i="40"/>
  <c r="D202" i="40"/>
  <c r="E202" i="40"/>
  <c r="D203" i="86" s="1"/>
  <c r="F202" i="40"/>
  <c r="C203" i="40"/>
  <c r="D203" i="40"/>
  <c r="U205" i="70" s="1"/>
  <c r="E203" i="40"/>
  <c r="E206" i="56"/>
  <c r="F203" i="40"/>
  <c r="B203" i="40" s="1"/>
  <c r="C204" i="40"/>
  <c r="C807" i="40"/>
  <c r="D204" i="40"/>
  <c r="E204" i="40"/>
  <c r="E807" i="40" s="1"/>
  <c r="F204" i="40"/>
  <c r="C205" i="40"/>
  <c r="D205" i="40"/>
  <c r="E205" i="40"/>
  <c r="D206" i="86" s="1"/>
  <c r="F205" i="40"/>
  <c r="C206" i="40"/>
  <c r="D206" i="40"/>
  <c r="D811" i="40" s="1"/>
  <c r="P408" i="82" s="1"/>
  <c r="G408" i="82" s="1"/>
  <c r="E206" i="40"/>
  <c r="F206" i="40"/>
  <c r="C207" i="40"/>
  <c r="C209" i="70"/>
  <c r="D207" i="40"/>
  <c r="E207" i="40"/>
  <c r="F207" i="40"/>
  <c r="F813" i="40"/>
  <c r="C208" i="40"/>
  <c r="D208" i="40"/>
  <c r="L233" i="84" s="1"/>
  <c r="E208" i="40"/>
  <c r="D209" i="86" s="1"/>
  <c r="F208" i="40"/>
  <c r="C209" i="40"/>
  <c r="C234" i="84"/>
  <c r="D209" i="40"/>
  <c r="L207" i="88" s="1"/>
  <c r="E209" i="40"/>
  <c r="F209" i="40"/>
  <c r="B209" i="40" s="1"/>
  <c r="C210" i="40"/>
  <c r="D210" i="40"/>
  <c r="L235" i="84" s="1"/>
  <c r="E210" i="40"/>
  <c r="F210" i="40"/>
  <c r="F235" i="84" s="1"/>
  <c r="B235" i="84" s="1"/>
  <c r="C211" i="40"/>
  <c r="D211" i="40"/>
  <c r="E211" i="40"/>
  <c r="F211" i="40"/>
  <c r="C212" i="40"/>
  <c r="D212" i="40"/>
  <c r="E212" i="40"/>
  <c r="F212" i="40"/>
  <c r="C213" i="40"/>
  <c r="C214" i="86" s="1"/>
  <c r="D213" i="40"/>
  <c r="L211" i="88" s="1"/>
  <c r="E213" i="40"/>
  <c r="F213" i="40"/>
  <c r="C214" i="40"/>
  <c r="D214" i="40"/>
  <c r="E214" i="40"/>
  <c r="F214" i="40"/>
  <c r="C215" i="40"/>
  <c r="D215" i="40"/>
  <c r="E215" i="40"/>
  <c r="F215" i="40"/>
  <c r="C216" i="40"/>
  <c r="D216" i="40"/>
  <c r="E216" i="40"/>
  <c r="E831" i="40" s="1"/>
  <c r="D428" i="82" s="1"/>
  <c r="F216" i="40"/>
  <c r="C217" i="40"/>
  <c r="D217" i="40"/>
  <c r="L215" i="88" s="1"/>
  <c r="E217" i="40"/>
  <c r="F217" i="40"/>
  <c r="B217" i="40" s="1"/>
  <c r="C218" i="40"/>
  <c r="D218" i="40"/>
  <c r="E218" i="40"/>
  <c r="F218" i="40"/>
  <c r="B218" i="40" s="1"/>
  <c r="C219" i="40"/>
  <c r="D219" i="40"/>
  <c r="E219" i="40"/>
  <c r="F219" i="40"/>
  <c r="F244" i="84" s="1"/>
  <c r="B244" i="84" s="1"/>
  <c r="C220" i="40"/>
  <c r="D220" i="40"/>
  <c r="L218" i="61" s="1"/>
  <c r="E220" i="40"/>
  <c r="D221" i="86" s="1"/>
  <c r="F220" i="40"/>
  <c r="F245" i="84" s="1"/>
  <c r="B245" i="84" s="1"/>
  <c r="C221" i="40"/>
  <c r="D221" i="40"/>
  <c r="E221" i="40"/>
  <c r="F221" i="40"/>
  <c r="C222" i="40"/>
  <c r="D222" i="40"/>
  <c r="E222" i="40"/>
  <c r="F222" i="40"/>
  <c r="C223" i="40"/>
  <c r="D223" i="40"/>
  <c r="E223" i="40"/>
  <c r="D224" i="86" s="1"/>
  <c r="F223" i="40"/>
  <c r="F248" i="84" s="1"/>
  <c r="B248" i="84" s="1"/>
  <c r="C224" i="40"/>
  <c r="C249" i="84" s="1"/>
  <c r="D224" i="40"/>
  <c r="E224" i="40"/>
  <c r="D225" i="86"/>
  <c r="F224" i="40"/>
  <c r="O226" i="70" s="1"/>
  <c r="C225" i="40"/>
  <c r="D225" i="40"/>
  <c r="L223" i="61"/>
  <c r="E225" i="40"/>
  <c r="F225" i="40"/>
  <c r="C226" i="40"/>
  <c r="C249" i="60"/>
  <c r="D226" i="40"/>
  <c r="E226" i="40"/>
  <c r="F226" i="40"/>
  <c r="C227" i="40"/>
  <c r="D227" i="40"/>
  <c r="E227" i="40"/>
  <c r="D228" i="86"/>
  <c r="F227" i="40"/>
  <c r="C228" i="40"/>
  <c r="D228" i="40"/>
  <c r="E228" i="40"/>
  <c r="F228" i="40"/>
  <c r="C229" i="40"/>
  <c r="C227" i="88" s="1"/>
  <c r="D229" i="40"/>
  <c r="E229" i="40"/>
  <c r="F229" i="40"/>
  <c r="C230" i="40"/>
  <c r="D230" i="40"/>
  <c r="E230" i="40"/>
  <c r="D231" i="86" s="1"/>
  <c r="F230" i="40"/>
  <c r="F255" i="84" s="1"/>
  <c r="B255" i="84" s="1"/>
  <c r="C231" i="40"/>
  <c r="D231" i="40"/>
  <c r="L256" i="84"/>
  <c r="E231" i="40"/>
  <c r="D232" i="86" s="1"/>
  <c r="F231" i="40"/>
  <c r="C232" i="40"/>
  <c r="D232" i="40"/>
  <c r="L230" i="88" s="1"/>
  <c r="E232" i="40"/>
  <c r="F232" i="40"/>
  <c r="C233" i="40"/>
  <c r="C234" i="86"/>
  <c r="D233" i="40"/>
  <c r="E233" i="40"/>
  <c r="F233" i="40"/>
  <c r="C234" i="40"/>
  <c r="C237" i="56" s="1"/>
  <c r="D234" i="40"/>
  <c r="E234" i="40"/>
  <c r="F234" i="40"/>
  <c r="C235" i="40"/>
  <c r="D235" i="40"/>
  <c r="L260" i="84" s="1"/>
  <c r="E235" i="40"/>
  <c r="F235" i="40"/>
  <c r="C236" i="40"/>
  <c r="D236" i="40"/>
  <c r="E236" i="40"/>
  <c r="F236" i="40"/>
  <c r="C237" i="40"/>
  <c r="D237" i="40"/>
  <c r="E237" i="40"/>
  <c r="F237" i="40"/>
  <c r="C238" i="40"/>
  <c r="C236" i="88" s="1"/>
  <c r="D238" i="40"/>
  <c r="E238" i="40"/>
  <c r="E875" i="40" s="1"/>
  <c r="F238" i="40"/>
  <c r="C239" i="40"/>
  <c r="D239" i="40"/>
  <c r="E239" i="40"/>
  <c r="F239" i="40"/>
  <c r="F264" i="84"/>
  <c r="B264" i="84" s="1"/>
  <c r="C240" i="40"/>
  <c r="D240" i="40"/>
  <c r="E240" i="40"/>
  <c r="F240" i="40"/>
  <c r="C241" i="40"/>
  <c r="D241" i="40"/>
  <c r="E241" i="40"/>
  <c r="E244" i="56"/>
  <c r="F241" i="40"/>
  <c r="C242" i="40"/>
  <c r="D242" i="40"/>
  <c r="E242" i="40"/>
  <c r="F242" i="40"/>
  <c r="C243" i="40"/>
  <c r="C885" i="40" s="1"/>
  <c r="D243" i="40"/>
  <c r="E243" i="40"/>
  <c r="F266" i="60" s="1"/>
  <c r="F243" i="40"/>
  <c r="D241" i="61"/>
  <c r="B241" i="61" s="1"/>
  <c r="C244" i="40"/>
  <c r="C242" i="88" s="1"/>
  <c r="D244" i="40"/>
  <c r="E244" i="40"/>
  <c r="F244" i="40"/>
  <c r="C245" i="40"/>
  <c r="D245" i="40"/>
  <c r="E245" i="40"/>
  <c r="F245" i="40"/>
  <c r="C246" i="40"/>
  <c r="C244" i="61" s="1"/>
  <c r="D246" i="40"/>
  <c r="E246" i="40"/>
  <c r="F246" i="40"/>
  <c r="C247" i="40"/>
  <c r="D247" i="40"/>
  <c r="E247" i="40"/>
  <c r="F247" i="40"/>
  <c r="D245" i="61" s="1"/>
  <c r="B245" i="61" s="1"/>
  <c r="C248" i="40"/>
  <c r="C895" i="40"/>
  <c r="C492" i="82" s="1"/>
  <c r="D248" i="40"/>
  <c r="E248" i="40"/>
  <c r="F248" i="40"/>
  <c r="B248" i="40" s="1"/>
  <c r="C249" i="40"/>
  <c r="D249" i="40"/>
  <c r="E249" i="40"/>
  <c r="F249" i="40"/>
  <c r="C250" i="40"/>
  <c r="D250" i="40"/>
  <c r="E250" i="40"/>
  <c r="D251" i="86" s="1"/>
  <c r="F250" i="40"/>
  <c r="F899" i="40"/>
  <c r="E496" i="69" s="1"/>
  <c r="A496" i="69" s="1"/>
  <c r="A497" i="69" s="1"/>
  <c r="C251" i="40"/>
  <c r="C249" i="88"/>
  <c r="D251" i="40"/>
  <c r="U253" i="70" s="1"/>
  <c r="E251" i="40"/>
  <c r="F251" i="40"/>
  <c r="C252" i="40"/>
  <c r="D252" i="40"/>
  <c r="E252" i="40"/>
  <c r="F252" i="40"/>
  <c r="B252" i="40"/>
  <c r="C253" i="40"/>
  <c r="D253" i="40"/>
  <c r="E253" i="40"/>
  <c r="D254" i="86"/>
  <c r="F253" i="40"/>
  <c r="C254" i="40"/>
  <c r="D254" i="40"/>
  <c r="E254" i="40"/>
  <c r="F254" i="40"/>
  <c r="C255" i="40"/>
  <c r="C253" i="88" s="1"/>
  <c r="D255" i="40"/>
  <c r="E255" i="40"/>
  <c r="F255" i="40"/>
  <c r="C256" i="40"/>
  <c r="D256" i="40"/>
  <c r="M279" i="60" s="1"/>
  <c r="E256" i="40"/>
  <c r="F256" i="40"/>
  <c r="D254" i="88" s="1"/>
  <c r="B254" i="88" s="1"/>
  <c r="C257" i="40"/>
  <c r="C260" i="56"/>
  <c r="D257" i="40"/>
  <c r="E257" i="40"/>
  <c r="F257" i="40"/>
  <c r="C258" i="40"/>
  <c r="C283" i="84" s="1"/>
  <c r="D258" i="40"/>
  <c r="E258" i="40"/>
  <c r="F258" i="40"/>
  <c r="C259" i="40"/>
  <c r="D259" i="40"/>
  <c r="E259" i="40"/>
  <c r="F259" i="40"/>
  <c r="C260" i="40"/>
  <c r="D260" i="40"/>
  <c r="E260" i="40"/>
  <c r="F260" i="40"/>
  <c r="C261" i="40"/>
  <c r="D261" i="40"/>
  <c r="E261" i="40"/>
  <c r="F261" i="40"/>
  <c r="C262" i="40"/>
  <c r="D262" i="40"/>
  <c r="L260" i="88" s="1"/>
  <c r="E262" i="40"/>
  <c r="F262" i="40"/>
  <c r="F923" i="40" s="1"/>
  <c r="E520" i="69" s="1"/>
  <c r="A520" i="69" s="1"/>
  <c r="A521" i="69" s="1"/>
  <c r="C263" i="40"/>
  <c r="D263" i="40"/>
  <c r="E263" i="40"/>
  <c r="F263" i="40"/>
  <c r="C264" i="40"/>
  <c r="D264" i="40"/>
  <c r="L289" i="84"/>
  <c r="E264" i="40"/>
  <c r="D265" i="86" s="1"/>
  <c r="F264" i="40"/>
  <c r="C265" i="40"/>
  <c r="D265" i="40"/>
  <c r="E265" i="40"/>
  <c r="E929" i="40" s="1"/>
  <c r="F265" i="40"/>
  <c r="C266" i="40"/>
  <c r="D266" i="40"/>
  <c r="E266" i="40"/>
  <c r="F289" i="60" s="1"/>
  <c r="F266" i="40"/>
  <c r="C267" i="40"/>
  <c r="C290" i="60" s="1"/>
  <c r="D267" i="40"/>
  <c r="E267" i="40"/>
  <c r="F267" i="40"/>
  <c r="D265" i="88" s="1"/>
  <c r="B265" i="88" s="1"/>
  <c r="C268" i="40"/>
  <c r="D268" i="40"/>
  <c r="L266" i="88" s="1"/>
  <c r="E268" i="40"/>
  <c r="F268" i="40"/>
  <c r="F293" i="84" s="1"/>
  <c r="B293" i="84" s="1"/>
  <c r="C269" i="40"/>
  <c r="D269" i="40"/>
  <c r="L267" i="88" s="1"/>
  <c r="E269" i="40"/>
  <c r="F269" i="40"/>
  <c r="F294" i="84" s="1"/>
  <c r="B294" i="84" s="1"/>
  <c r="C270" i="40"/>
  <c r="D270" i="40"/>
  <c r="L268" i="88" s="1"/>
  <c r="E270" i="40"/>
  <c r="F293" i="60" s="1"/>
  <c r="F270" i="40"/>
  <c r="C271" i="40"/>
  <c r="D271" i="40"/>
  <c r="E271" i="40"/>
  <c r="F271" i="40"/>
  <c r="C272" i="40"/>
  <c r="D272" i="40"/>
  <c r="E272" i="40"/>
  <c r="F272" i="40"/>
  <c r="C273" i="40"/>
  <c r="D273" i="40"/>
  <c r="L271" i="88" s="1"/>
  <c r="E273" i="40"/>
  <c r="F273" i="40"/>
  <c r="C274" i="40"/>
  <c r="D274" i="40"/>
  <c r="E274" i="40"/>
  <c r="E947" i="40"/>
  <c r="D544" i="82" s="1"/>
  <c r="F274" i="40"/>
  <c r="C275" i="40"/>
  <c r="D275" i="40"/>
  <c r="E275" i="40"/>
  <c r="D276" i="86" s="1"/>
  <c r="F275" i="40"/>
  <c r="C276" i="40"/>
  <c r="C301" i="84" s="1"/>
  <c r="D276" i="40"/>
  <c r="L274" i="61" s="1"/>
  <c r="E276" i="40"/>
  <c r="D277" i="86"/>
  <c r="F276" i="40"/>
  <c r="D274" i="61" s="1"/>
  <c r="B274" i="61" s="1"/>
  <c r="C277" i="40"/>
  <c r="D277" i="40"/>
  <c r="E277" i="40"/>
  <c r="I279" i="70" s="1"/>
  <c r="F277" i="40"/>
  <c r="F302" i="84"/>
  <c r="B302" i="84" s="1"/>
  <c r="C278" i="40"/>
  <c r="C301" i="60" s="1"/>
  <c r="D278" i="40"/>
  <c r="E278" i="40"/>
  <c r="D279" i="86" s="1"/>
  <c r="F278" i="40"/>
  <c r="C279" i="40"/>
  <c r="D279" i="40"/>
  <c r="E279" i="40"/>
  <c r="F279" i="40"/>
  <c r="C280" i="40"/>
  <c r="D280" i="40"/>
  <c r="L278" i="88" s="1"/>
  <c r="E280" i="40"/>
  <c r="F280" i="40"/>
  <c r="C281" i="40"/>
  <c r="D281" i="40"/>
  <c r="E281" i="40"/>
  <c r="D282" i="86" s="1"/>
  <c r="F281" i="40"/>
  <c r="C282" i="40"/>
  <c r="D282" i="40"/>
  <c r="L280" i="61" s="1"/>
  <c r="E282" i="40"/>
  <c r="F282" i="40"/>
  <c r="B282" i="40"/>
  <c r="C283" i="40"/>
  <c r="C965" i="40" s="1"/>
  <c r="C562" i="69" s="1"/>
  <c r="D283" i="40"/>
  <c r="E283" i="40"/>
  <c r="F283" i="40"/>
  <c r="C284" i="40"/>
  <c r="D284" i="40"/>
  <c r="E284" i="40"/>
  <c r="F284" i="40"/>
  <c r="C285" i="40"/>
  <c r="D285" i="40"/>
  <c r="L283" i="61" s="1"/>
  <c r="E285" i="40"/>
  <c r="F285" i="40"/>
  <c r="C286" i="40"/>
  <c r="C311" i="84" s="1"/>
  <c r="C284" i="88"/>
  <c r="D286" i="40"/>
  <c r="L284" i="88" s="1"/>
  <c r="E286" i="40"/>
  <c r="F286" i="40"/>
  <c r="C287" i="40"/>
  <c r="D287" i="40"/>
  <c r="E287" i="40"/>
  <c r="F287" i="40"/>
  <c r="F973" i="40" s="1"/>
  <c r="C288" i="40"/>
  <c r="C286" i="61" s="1"/>
  <c r="D288" i="40"/>
  <c r="E288" i="40"/>
  <c r="I290" i="70" s="1"/>
  <c r="F288" i="40"/>
  <c r="C289" i="40"/>
  <c r="D289" i="40"/>
  <c r="E289" i="40"/>
  <c r="F312" i="60" s="1"/>
  <c r="F289" i="40"/>
  <c r="F977" i="40" s="1"/>
  <c r="E574" i="69" s="1"/>
  <c r="A574" i="69" s="1"/>
  <c r="C290" i="40"/>
  <c r="D290" i="40"/>
  <c r="L315" i="84" s="1"/>
  <c r="E290" i="40"/>
  <c r="F290" i="40"/>
  <c r="B290" i="40" s="1"/>
  <c r="C291" i="40"/>
  <c r="D291" i="40"/>
  <c r="D981" i="40" s="1"/>
  <c r="E291" i="40"/>
  <c r="E294" i="56" s="1"/>
  <c r="F291" i="40"/>
  <c r="C292" i="40"/>
  <c r="D292" i="40"/>
  <c r="L317" i="84" s="1"/>
  <c r="E292" i="40"/>
  <c r="F292" i="40"/>
  <c r="C293" i="40"/>
  <c r="C318" i="84" s="1"/>
  <c r="D293" i="40"/>
  <c r="E293" i="40"/>
  <c r="F293" i="40"/>
  <c r="C294" i="40"/>
  <c r="C295" i="86"/>
  <c r="D294" i="40"/>
  <c r="E294" i="40"/>
  <c r="D295" i="86" s="1"/>
  <c r="F294" i="40"/>
  <c r="C295" i="40"/>
  <c r="D295" i="40"/>
  <c r="E295" i="40"/>
  <c r="I297" i="70"/>
  <c r="F295" i="40"/>
  <c r="O297" i="70" s="1"/>
  <c r="B297" i="70" s="1"/>
  <c r="C296" i="40"/>
  <c r="C294" i="61" s="1"/>
  <c r="D296" i="40"/>
  <c r="L321" i="84" s="1"/>
  <c r="E296" i="40"/>
  <c r="F296" i="40"/>
  <c r="C297" i="40"/>
  <c r="C295" i="88" s="1"/>
  <c r="D297" i="40"/>
  <c r="E297" i="40"/>
  <c r="F297" i="40"/>
  <c r="O299" i="70" s="1"/>
  <c r="B299" i="70" s="1"/>
  <c r="C298" i="40"/>
  <c r="C995" i="40"/>
  <c r="C592" i="69"/>
  <c r="D298" i="40"/>
  <c r="E298" i="40"/>
  <c r="F298" i="40"/>
  <c r="C299" i="40"/>
  <c r="C297" i="88" s="1"/>
  <c r="D299" i="40"/>
  <c r="E299" i="40"/>
  <c r="D300" i="86"/>
  <c r="F299" i="40"/>
  <c r="F997" i="40" s="1"/>
  <c r="C300" i="40"/>
  <c r="D300" i="40"/>
  <c r="E300" i="40"/>
  <c r="F300" i="40"/>
  <c r="C301" i="40"/>
  <c r="D301" i="40"/>
  <c r="E301" i="40"/>
  <c r="F301" i="40"/>
  <c r="G304" i="56" s="1"/>
  <c r="A304" i="56" s="1"/>
  <c r="C302" i="40"/>
  <c r="C300" i="88" s="1"/>
  <c r="D302" i="40"/>
  <c r="L300" i="88"/>
  <c r="E302" i="40"/>
  <c r="F302" i="40"/>
  <c r="C303" i="40"/>
  <c r="C1005" i="40"/>
  <c r="D303" i="40"/>
  <c r="E303" i="40"/>
  <c r="F303" i="40"/>
  <c r="C304" i="40"/>
  <c r="D304" i="40"/>
  <c r="E304" i="40"/>
  <c r="F304" i="40"/>
  <c r="C305" i="40"/>
  <c r="D305" i="40"/>
  <c r="L303" i="88" s="1"/>
  <c r="E305" i="40"/>
  <c r="F305" i="40"/>
  <c r="C306" i="40"/>
  <c r="D306" i="40"/>
  <c r="E306" i="40"/>
  <c r="D307" i="86"/>
  <c r="F306" i="40"/>
  <c r="C307" i="40"/>
  <c r="C305" i="88" s="1"/>
  <c r="D307" i="40"/>
  <c r="E307" i="40"/>
  <c r="F307" i="40"/>
  <c r="C308" i="40"/>
  <c r="C306" i="88"/>
  <c r="D308" i="40"/>
  <c r="E308" i="40"/>
  <c r="D309" i="86" s="1"/>
  <c r="F308" i="40"/>
  <c r="C309" i="40"/>
  <c r="D309" i="40"/>
  <c r="D1017" i="40"/>
  <c r="E309" i="40"/>
  <c r="F309" i="40"/>
  <c r="B309" i="40" s="1"/>
  <c r="C310" i="40"/>
  <c r="D310" i="40"/>
  <c r="E310" i="40"/>
  <c r="F310" i="40"/>
  <c r="C311" i="40"/>
  <c r="D311" i="40"/>
  <c r="E311" i="40"/>
  <c r="F311" i="40"/>
  <c r="C312" i="40"/>
  <c r="D312" i="40"/>
  <c r="E312" i="40"/>
  <c r="D313" i="86" s="1"/>
  <c r="F312" i="40"/>
  <c r="F1023" i="40" s="1"/>
  <c r="E620" i="69" s="1"/>
  <c r="A620" i="69"/>
  <c r="A621" i="69" s="1"/>
  <c r="C313" i="40"/>
  <c r="C315" i="70" s="1"/>
  <c r="D313" i="40"/>
  <c r="E313" i="40"/>
  <c r="F313" i="40"/>
  <c r="C314" i="40"/>
  <c r="D314" i="40"/>
  <c r="E314" i="40"/>
  <c r="D315" i="86" s="1"/>
  <c r="F314" i="40"/>
  <c r="B314" i="40" s="1"/>
  <c r="C315" i="40"/>
  <c r="C313" i="88" s="1"/>
  <c r="D315" i="40"/>
  <c r="E315" i="40"/>
  <c r="F315" i="40"/>
  <c r="C316" i="40"/>
  <c r="D316" i="40"/>
  <c r="E316" i="40"/>
  <c r="F316" i="40"/>
  <c r="C317" i="40"/>
  <c r="D317" i="40"/>
  <c r="L342" i="84" s="1"/>
  <c r="E317" i="40"/>
  <c r="D318" i="86" s="1"/>
  <c r="F317" i="40"/>
  <c r="C318" i="40"/>
  <c r="D318" i="40"/>
  <c r="E318" i="40"/>
  <c r="F318" i="40"/>
  <c r="B318" i="40"/>
  <c r="C319" i="40"/>
  <c r="D319" i="40"/>
  <c r="S320" i="86"/>
  <c r="E319" i="40"/>
  <c r="F319" i="40"/>
  <c r="C320" i="40"/>
  <c r="C323" i="56"/>
  <c r="D320" i="40"/>
  <c r="E320" i="40"/>
  <c r="F320" i="40"/>
  <c r="C321" i="40"/>
  <c r="C319" i="88"/>
  <c r="D321" i="40"/>
  <c r="L346" i="84" s="1"/>
  <c r="E321" i="40"/>
  <c r="F321" i="40"/>
  <c r="C322" i="40"/>
  <c r="D322" i="40"/>
  <c r="E322" i="40"/>
  <c r="D323" i="86"/>
  <c r="F322" i="40"/>
  <c r="C323" i="40"/>
  <c r="D323" i="40"/>
  <c r="L348" i="84"/>
  <c r="E323" i="40"/>
  <c r="D324" i="86" s="1"/>
  <c r="F323" i="40"/>
  <c r="B323" i="40"/>
  <c r="C324" i="40"/>
  <c r="D324" i="40"/>
  <c r="E324" i="40"/>
  <c r="D325" i="86"/>
  <c r="F324" i="40"/>
  <c r="F1047" i="40" s="1"/>
  <c r="C325" i="40"/>
  <c r="C1049" i="40"/>
  <c r="D325" i="40"/>
  <c r="L350" i="84" s="1"/>
  <c r="E325" i="40"/>
  <c r="F348" i="60"/>
  <c r="F325" i="40"/>
  <c r="C326" i="40"/>
  <c r="D326" i="40"/>
  <c r="E326" i="40"/>
  <c r="F326" i="40"/>
  <c r="C327" i="40"/>
  <c r="D327" i="40"/>
  <c r="E327" i="40"/>
  <c r="F327" i="40"/>
  <c r="F1053" i="40" s="1"/>
  <c r="C328" i="40"/>
  <c r="D328" i="40"/>
  <c r="E328" i="40"/>
  <c r="F328" i="40"/>
  <c r="F1055" i="40"/>
  <c r="C329" i="40"/>
  <c r="D329" i="40"/>
  <c r="E329" i="40"/>
  <c r="F329" i="40"/>
  <c r="O331" i="70" s="1"/>
  <c r="B331" i="70" s="1"/>
  <c r="C330" i="40"/>
  <c r="C1059" i="40" s="1"/>
  <c r="D330" i="40"/>
  <c r="L355" i="84"/>
  <c r="E330" i="40"/>
  <c r="F330" i="40"/>
  <c r="C331" i="40"/>
  <c r="D331" i="40"/>
  <c r="E331" i="40"/>
  <c r="F331" i="40"/>
  <c r="C332" i="40"/>
  <c r="D332" i="40"/>
  <c r="E332" i="40"/>
  <c r="F332" i="40"/>
  <c r="F357" i="84" s="1"/>
  <c r="B357" i="84" s="1"/>
  <c r="C333" i="40"/>
  <c r="D333" i="40"/>
  <c r="E333" i="40"/>
  <c r="F356" i="60" s="1"/>
  <c r="F333" i="40"/>
  <c r="C334" i="40"/>
  <c r="D334" i="40"/>
  <c r="E334" i="40"/>
  <c r="F334" i="40"/>
  <c r="C335" i="40"/>
  <c r="C333" i="88"/>
  <c r="D335" i="40"/>
  <c r="E335" i="40"/>
  <c r="F335" i="40"/>
  <c r="C336" i="40"/>
  <c r="D336" i="40"/>
  <c r="E336" i="40"/>
  <c r="F336" i="40"/>
  <c r="C337" i="40"/>
  <c r="D337" i="40"/>
  <c r="E337" i="40"/>
  <c r="D338" i="86"/>
  <c r="F337" i="40"/>
  <c r="C338" i="40"/>
  <c r="D338" i="40"/>
  <c r="E338" i="40"/>
  <c r="F338" i="40"/>
  <c r="C339" i="40"/>
  <c r="C337" i="88" s="1"/>
  <c r="D339" i="40"/>
  <c r="E339" i="40"/>
  <c r="F339" i="40"/>
  <c r="C340" i="40"/>
  <c r="D340" i="40"/>
  <c r="L338" i="88" s="1"/>
  <c r="E340" i="40"/>
  <c r="E1079" i="40" s="1"/>
  <c r="F340" i="40"/>
  <c r="C341" i="40"/>
  <c r="C343" i="70" s="1"/>
  <c r="D341" i="40"/>
  <c r="E341" i="40"/>
  <c r="F341" i="40"/>
  <c r="C342" i="40"/>
  <c r="D342" i="40"/>
  <c r="L367" i="84" s="1"/>
  <c r="E342" i="40"/>
  <c r="F342" i="40"/>
  <c r="C343" i="40"/>
  <c r="D343" i="40"/>
  <c r="E343" i="40"/>
  <c r="D344" i="86" s="1"/>
  <c r="F343" i="40"/>
  <c r="C344" i="40"/>
  <c r="D344" i="40"/>
  <c r="E344" i="40"/>
  <c r="D345" i="86" s="1"/>
  <c r="F344" i="40"/>
  <c r="C345" i="40"/>
  <c r="D345" i="40"/>
  <c r="E345" i="40"/>
  <c r="F345" i="40"/>
  <c r="C346" i="40"/>
  <c r="D346" i="40"/>
  <c r="L344" i="88" s="1"/>
  <c r="E346" i="40"/>
  <c r="E1091" i="40"/>
  <c r="D347" i="86"/>
  <c r="F346" i="40"/>
  <c r="F1091" i="40" s="1"/>
  <c r="C347" i="40"/>
  <c r="D347" i="40"/>
  <c r="E347" i="40"/>
  <c r="F347" i="40"/>
  <c r="C348" i="40"/>
  <c r="D348" i="40"/>
  <c r="L346" i="61" s="1"/>
  <c r="E348" i="40"/>
  <c r="F348" i="40"/>
  <c r="C349" i="40"/>
  <c r="D349" i="40"/>
  <c r="E349" i="40"/>
  <c r="F349" i="40"/>
  <c r="C350" i="40"/>
  <c r="D350" i="40"/>
  <c r="L348" i="88" s="1"/>
  <c r="E350" i="40"/>
  <c r="F350" i="40"/>
  <c r="C351" i="40"/>
  <c r="C349" i="61" s="1"/>
  <c r="D351" i="40"/>
  <c r="E351" i="40"/>
  <c r="F351" i="40"/>
  <c r="C352" i="40"/>
  <c r="D352" i="40"/>
  <c r="E352" i="40"/>
  <c r="F352" i="40"/>
  <c r="C353" i="40"/>
  <c r="D353" i="40"/>
  <c r="S354" i="86" s="1"/>
  <c r="E353" i="40"/>
  <c r="F353" i="40"/>
  <c r="C354" i="40"/>
  <c r="C379" i="84" s="1"/>
  <c r="D354" i="40"/>
  <c r="L352" i="88" s="1"/>
  <c r="E354" i="40"/>
  <c r="F354" i="40"/>
  <c r="C355" i="40"/>
  <c r="D355" i="40"/>
  <c r="E355" i="40"/>
  <c r="F355" i="40"/>
  <c r="C356" i="40"/>
  <c r="D356" i="40"/>
  <c r="M379" i="60"/>
  <c r="E356" i="40"/>
  <c r="D357" i="86" s="1"/>
  <c r="F356" i="40"/>
  <c r="C357" i="40"/>
  <c r="C1113" i="40" s="1"/>
  <c r="D357" i="40"/>
  <c r="D1113" i="40" s="1"/>
  <c r="E357" i="40"/>
  <c r="F357" i="40"/>
  <c r="C358" i="40"/>
  <c r="D358" i="40"/>
  <c r="E358" i="40"/>
  <c r="F358" i="40"/>
  <c r="O360" i="70" s="1"/>
  <c r="B360" i="70" s="1"/>
  <c r="C359" i="40"/>
  <c r="C357" i="88" s="1"/>
  <c r="D359" i="40"/>
  <c r="E359" i="40"/>
  <c r="F359" i="40"/>
  <c r="C360" i="40"/>
  <c r="C358" i="88" s="1"/>
  <c r="D360" i="40"/>
  <c r="E360" i="40"/>
  <c r="F360" i="40"/>
  <c r="O362" i="70" s="1"/>
  <c r="C361" i="40"/>
  <c r="D361" i="40"/>
  <c r="R364" i="56" s="1"/>
  <c r="E361" i="40"/>
  <c r="D362" i="86"/>
  <c r="F361" i="40"/>
  <c r="C362" i="40"/>
  <c r="D362" i="40"/>
  <c r="E362" i="40"/>
  <c r="F362" i="40"/>
  <c r="C363" i="40"/>
  <c r="D363" i="40"/>
  <c r="U365" i="70"/>
  <c r="E363" i="40"/>
  <c r="F363" i="40"/>
  <c r="C364" i="40"/>
  <c r="D364" i="40"/>
  <c r="E364" i="40"/>
  <c r="F364" i="40"/>
  <c r="G367" i="56"/>
  <c r="A367" i="56"/>
  <c r="C365" i="40"/>
  <c r="C390" i="84" s="1"/>
  <c r="D365" i="40"/>
  <c r="E365" i="40"/>
  <c r="F365" i="40"/>
  <c r="C366" i="40"/>
  <c r="D366" i="40"/>
  <c r="R369" i="56"/>
  <c r="E366" i="40"/>
  <c r="F366" i="40"/>
  <c r="C367" i="40"/>
  <c r="D367" i="40"/>
  <c r="E367" i="40"/>
  <c r="F367" i="40"/>
  <c r="C368" i="40"/>
  <c r="C366" i="88"/>
  <c r="D368" i="40"/>
  <c r="E368" i="40"/>
  <c r="D369" i="86"/>
  <c r="F368" i="40"/>
  <c r="I391" i="60" s="1"/>
  <c r="B391" i="60" s="1"/>
  <c r="C369" i="40"/>
  <c r="C367" i="88" s="1"/>
  <c r="D369" i="40"/>
  <c r="E369" i="40"/>
  <c r="D370" i="86" s="1"/>
  <c r="F369" i="40"/>
  <c r="D367" i="61" s="1"/>
  <c r="C370" i="40"/>
  <c r="D370" i="40"/>
  <c r="L368" i="88" s="1"/>
  <c r="E370" i="40"/>
  <c r="F370" i="40"/>
  <c r="D368" i="88"/>
  <c r="B368" i="88" s="1"/>
  <c r="C371" i="40"/>
  <c r="D371" i="40"/>
  <c r="L396" i="84"/>
  <c r="E371" i="40"/>
  <c r="I373" i="70" s="1"/>
  <c r="F371" i="40"/>
  <c r="C372" i="40"/>
  <c r="D372" i="40"/>
  <c r="L370" i="61" s="1"/>
  <c r="E372" i="40"/>
  <c r="F372" i="40"/>
  <c r="B372" i="40"/>
  <c r="C373" i="40"/>
  <c r="D373" i="40"/>
  <c r="E373" i="40"/>
  <c r="F373" i="40"/>
  <c r="O375" i="70" s="1"/>
  <c r="B375" i="70" s="1"/>
  <c r="C374" i="40"/>
  <c r="D374" i="40"/>
  <c r="L372" i="88"/>
  <c r="E374" i="40"/>
  <c r="F374" i="40"/>
  <c r="B374" i="40" s="1"/>
  <c r="C375" i="40"/>
  <c r="D375" i="40"/>
  <c r="E375" i="40"/>
  <c r="F375" i="40"/>
  <c r="C376" i="40"/>
  <c r="D376" i="40"/>
  <c r="E376" i="40"/>
  <c r="F376" i="40"/>
  <c r="B376" i="40"/>
  <c r="C377" i="40"/>
  <c r="C402" i="84" s="1"/>
  <c r="D377" i="40"/>
  <c r="L375" i="88"/>
  <c r="E377" i="40"/>
  <c r="F377" i="40"/>
  <c r="C378" i="40"/>
  <c r="C1155" i="40"/>
  <c r="D378" i="40"/>
  <c r="E378" i="40"/>
  <c r="F378" i="40"/>
  <c r="C379" i="40"/>
  <c r="D379" i="40"/>
  <c r="E379" i="40"/>
  <c r="F379" i="40"/>
  <c r="C380" i="40"/>
  <c r="D380" i="40"/>
  <c r="E380" i="40"/>
  <c r="F403" i="60"/>
  <c r="F380" i="40"/>
  <c r="B380" i="40" s="1"/>
  <c r="C381" i="40"/>
  <c r="D381" i="40"/>
  <c r="E381" i="40"/>
  <c r="F381" i="40"/>
  <c r="C382" i="40"/>
  <c r="D382" i="40"/>
  <c r="L380" i="88" s="1"/>
  <c r="E382" i="40"/>
  <c r="F382" i="40"/>
  <c r="C383" i="40"/>
  <c r="C406" i="60" s="1"/>
  <c r="D383" i="40"/>
  <c r="L381" i="88" s="1"/>
  <c r="E383" i="40"/>
  <c r="F406" i="60"/>
  <c r="F383" i="40"/>
  <c r="C384" i="40"/>
  <c r="D384" i="40"/>
  <c r="E384" i="40"/>
  <c r="F384" i="40"/>
  <c r="D382" i="61" s="1"/>
  <c r="B382" i="61" s="1"/>
  <c r="C385" i="40"/>
  <c r="D385" i="40"/>
  <c r="E385" i="40"/>
  <c r="F385" i="40"/>
  <c r="C386" i="40"/>
  <c r="D386" i="40"/>
  <c r="E386" i="40"/>
  <c r="F386" i="40"/>
  <c r="C387" i="40"/>
  <c r="D387" i="40"/>
  <c r="E387" i="40"/>
  <c r="I389" i="70" s="1"/>
  <c r="F387" i="40"/>
  <c r="C388" i="40"/>
  <c r="D388" i="40"/>
  <c r="E388" i="40"/>
  <c r="F388" i="40"/>
  <c r="C389" i="40"/>
  <c r="C1177" i="40" s="1"/>
  <c r="D389" i="40"/>
  <c r="E389" i="40"/>
  <c r="E1177" i="40" s="1"/>
  <c r="F389" i="40"/>
  <c r="C390" i="40"/>
  <c r="D390" i="40"/>
  <c r="E390" i="40"/>
  <c r="F390" i="40"/>
  <c r="C391" i="40"/>
  <c r="C389" i="88" s="1"/>
  <c r="D391" i="40"/>
  <c r="E391" i="40"/>
  <c r="F391" i="40"/>
  <c r="C392" i="40"/>
  <c r="D392" i="40"/>
  <c r="M415" i="60" s="1"/>
  <c r="E392" i="40"/>
  <c r="F392" i="40"/>
  <c r="C393" i="40"/>
  <c r="D393" i="40"/>
  <c r="E393" i="40"/>
  <c r="F393" i="40"/>
  <c r="C394" i="40"/>
  <c r="D394" i="40"/>
  <c r="E394" i="40"/>
  <c r="I396" i="70"/>
  <c r="F394" i="40"/>
  <c r="C395" i="40"/>
  <c r="D395" i="40"/>
  <c r="E395" i="40"/>
  <c r="D396" i="86" s="1"/>
  <c r="F395" i="40"/>
  <c r="C396" i="40"/>
  <c r="D396" i="40"/>
  <c r="E396" i="40"/>
  <c r="F396" i="40"/>
  <c r="F421" i="84" s="1"/>
  <c r="B421" i="84" s="1"/>
  <c r="C397" i="40"/>
  <c r="D397" i="40"/>
  <c r="L395" i="88" s="1"/>
  <c r="E397" i="40"/>
  <c r="F397" i="40"/>
  <c r="L4" i="88"/>
  <c r="AC82" i="62"/>
  <c r="AC80" i="62"/>
  <c r="AC71" i="62"/>
  <c r="AC69" i="62"/>
  <c r="AC53" i="62"/>
  <c r="AC42" i="62"/>
  <c r="AC41" i="62"/>
  <c r="L75" i="1"/>
  <c r="B72" i="1"/>
  <c r="AD75" i="1"/>
  <c r="AD74" i="1"/>
  <c r="AD73" i="1"/>
  <c r="AD72" i="1"/>
  <c r="AD71" i="1"/>
  <c r="AA71" i="1"/>
  <c r="AA72" i="1" s="1"/>
  <c r="AA73" i="1"/>
  <c r="AA74" i="1" s="1"/>
  <c r="AA75" i="1" s="1"/>
  <c r="B149" i="1"/>
  <c r="B131" i="1"/>
  <c r="B112" i="1"/>
  <c r="B93" i="1"/>
  <c r="R149" i="1"/>
  <c r="L143" i="1"/>
  <c r="R131" i="1"/>
  <c r="L125" i="1"/>
  <c r="R112" i="1"/>
  <c r="L106" i="1"/>
  <c r="R93" i="1"/>
  <c r="L87" i="1"/>
  <c r="V65" i="49"/>
  <c r="V84" i="49"/>
  <c r="DM84" i="49" s="1"/>
  <c r="V85" i="49"/>
  <c r="V86" i="49"/>
  <c r="DM86" i="49"/>
  <c r="V87" i="49"/>
  <c r="G15" i="88"/>
  <c r="G16" i="88"/>
  <c r="G17" i="88"/>
  <c r="G18" i="88"/>
  <c r="G19" i="88"/>
  <c r="G20" i="88"/>
  <c r="G21" i="88"/>
  <c r="G22" i="88"/>
  <c r="G23" i="88"/>
  <c r="G24" i="88"/>
  <c r="G25" i="88"/>
  <c r="G26" i="88"/>
  <c r="G27" i="88"/>
  <c r="G28" i="88"/>
  <c r="G29" i="88"/>
  <c r="G30" i="88"/>
  <c r="G31" i="88"/>
  <c r="G32" i="88"/>
  <c r="G33" i="88"/>
  <c r="G34" i="88"/>
  <c r="G35" i="88"/>
  <c r="G36" i="88"/>
  <c r="G37" i="88"/>
  <c r="G38" i="88"/>
  <c r="G39" i="88"/>
  <c r="G40" i="88"/>
  <c r="G41" i="88"/>
  <c r="G42" i="88"/>
  <c r="G43" i="88"/>
  <c r="G44" i="88"/>
  <c r="G45" i="88"/>
  <c r="G46" i="88"/>
  <c r="G47" i="88"/>
  <c r="G48" i="88"/>
  <c r="G49" i="88"/>
  <c r="G50" i="88"/>
  <c r="G51" i="88"/>
  <c r="G52" i="88"/>
  <c r="G53" i="88"/>
  <c r="G54" i="88"/>
  <c r="G55" i="88"/>
  <c r="G56" i="88"/>
  <c r="G57" i="88"/>
  <c r="G58" i="88"/>
  <c r="G59" i="88"/>
  <c r="G60" i="88"/>
  <c r="G61" i="88"/>
  <c r="G62" i="88"/>
  <c r="G63" i="88"/>
  <c r="G64" i="88"/>
  <c r="G65" i="88"/>
  <c r="G66" i="88"/>
  <c r="G67" i="88"/>
  <c r="G68" i="88"/>
  <c r="G69" i="88"/>
  <c r="G70" i="88"/>
  <c r="G71" i="88"/>
  <c r="G72" i="88"/>
  <c r="G73" i="88"/>
  <c r="G74" i="88"/>
  <c r="G75" i="88"/>
  <c r="G76" i="88"/>
  <c r="G77" i="88"/>
  <c r="G78" i="88"/>
  <c r="G79" i="88"/>
  <c r="G80" i="88"/>
  <c r="G81" i="88"/>
  <c r="G82" i="88"/>
  <c r="G83" i="88"/>
  <c r="G84" i="88"/>
  <c r="G85" i="88"/>
  <c r="G86" i="88"/>
  <c r="G87" i="88"/>
  <c r="G88" i="88"/>
  <c r="G89" i="88"/>
  <c r="G90" i="88"/>
  <c r="G91" i="88"/>
  <c r="G92" i="88"/>
  <c r="G93" i="88"/>
  <c r="G94" i="88"/>
  <c r="G95" i="88"/>
  <c r="G96" i="88"/>
  <c r="G97" i="88"/>
  <c r="G98" i="88"/>
  <c r="G99" i="88"/>
  <c r="G100" i="88"/>
  <c r="G101" i="88"/>
  <c r="G102" i="88"/>
  <c r="G103" i="88"/>
  <c r="G104" i="88"/>
  <c r="G105" i="88"/>
  <c r="G106" i="88"/>
  <c r="G107" i="88"/>
  <c r="G108" i="88"/>
  <c r="G109" i="88"/>
  <c r="G110" i="88"/>
  <c r="G111" i="88"/>
  <c r="G112" i="88"/>
  <c r="G113" i="88"/>
  <c r="G114" i="88"/>
  <c r="G115" i="88"/>
  <c r="G116" i="88"/>
  <c r="G117" i="88"/>
  <c r="G118" i="88"/>
  <c r="G119" i="88"/>
  <c r="G120" i="88"/>
  <c r="G121" i="88"/>
  <c r="G122" i="88"/>
  <c r="G123" i="88"/>
  <c r="G124" i="88"/>
  <c r="G125" i="88"/>
  <c r="G126" i="88"/>
  <c r="G127" i="88"/>
  <c r="G128" i="88"/>
  <c r="G129" i="88"/>
  <c r="G130" i="88"/>
  <c r="G131" i="88"/>
  <c r="G132" i="88"/>
  <c r="G133" i="88"/>
  <c r="G134" i="88"/>
  <c r="G135" i="88"/>
  <c r="G136" i="88"/>
  <c r="G137" i="88"/>
  <c r="G138" i="88"/>
  <c r="G139" i="88"/>
  <c r="G140" i="88"/>
  <c r="G141" i="88"/>
  <c r="G142" i="88"/>
  <c r="G143" i="88"/>
  <c r="G144" i="88"/>
  <c r="G145" i="88"/>
  <c r="G146" i="88"/>
  <c r="G147" i="88"/>
  <c r="G148" i="88"/>
  <c r="G149" i="88"/>
  <c r="G150" i="88"/>
  <c r="G151" i="88"/>
  <c r="G152" i="88"/>
  <c r="G153" i="88"/>
  <c r="G154" i="88"/>
  <c r="G155" i="88"/>
  <c r="G156" i="88"/>
  <c r="G157" i="88"/>
  <c r="G158" i="88"/>
  <c r="G159" i="88"/>
  <c r="G160" i="88"/>
  <c r="G161" i="88"/>
  <c r="G162" i="88"/>
  <c r="G163" i="88"/>
  <c r="G164" i="88"/>
  <c r="G165" i="88"/>
  <c r="G166" i="88"/>
  <c r="G167" i="88"/>
  <c r="G168" i="88"/>
  <c r="G169" i="88"/>
  <c r="G170" i="88"/>
  <c r="G171" i="88"/>
  <c r="G172" i="88"/>
  <c r="G173" i="88"/>
  <c r="G174" i="88"/>
  <c r="G175" i="88"/>
  <c r="G176" i="88"/>
  <c r="G177" i="88"/>
  <c r="G178" i="88"/>
  <c r="G179" i="88"/>
  <c r="G180" i="88"/>
  <c r="G181" i="88"/>
  <c r="G182" i="88"/>
  <c r="G183" i="88"/>
  <c r="G184" i="88"/>
  <c r="G185" i="88"/>
  <c r="G186" i="88"/>
  <c r="G187" i="88"/>
  <c r="G188" i="88"/>
  <c r="G189" i="88"/>
  <c r="G190" i="88"/>
  <c r="G191" i="88"/>
  <c r="G192" i="88"/>
  <c r="G193" i="88"/>
  <c r="G194" i="88"/>
  <c r="G195" i="88"/>
  <c r="G196" i="88"/>
  <c r="G197" i="88"/>
  <c r="G198" i="88"/>
  <c r="G199" i="88"/>
  <c r="G200" i="88"/>
  <c r="G201" i="88"/>
  <c r="G202" i="88"/>
  <c r="G203" i="88"/>
  <c r="G204" i="88"/>
  <c r="G205" i="88"/>
  <c r="G206" i="88"/>
  <c r="G207" i="88"/>
  <c r="G208" i="88"/>
  <c r="G209" i="88"/>
  <c r="G210" i="88"/>
  <c r="G211" i="88"/>
  <c r="G212" i="88"/>
  <c r="G213" i="88"/>
  <c r="G214" i="88"/>
  <c r="G215" i="88"/>
  <c r="G216" i="88"/>
  <c r="G217" i="88"/>
  <c r="G218" i="88"/>
  <c r="G219" i="88"/>
  <c r="G220" i="88"/>
  <c r="G221" i="88"/>
  <c r="G222" i="88"/>
  <c r="G223" i="88"/>
  <c r="G224" i="88"/>
  <c r="G225" i="88"/>
  <c r="G226" i="88"/>
  <c r="G227" i="88"/>
  <c r="G228" i="88"/>
  <c r="G229" i="88"/>
  <c r="G230" i="88"/>
  <c r="G231" i="88"/>
  <c r="G232" i="88"/>
  <c r="G233" i="88"/>
  <c r="G234" i="88"/>
  <c r="G235" i="88"/>
  <c r="G236" i="88"/>
  <c r="G237" i="88"/>
  <c r="G238" i="88"/>
  <c r="G239" i="88"/>
  <c r="G240" i="88"/>
  <c r="G241" i="88"/>
  <c r="G242" i="88"/>
  <c r="G243" i="88"/>
  <c r="G244" i="88"/>
  <c r="G245" i="88"/>
  <c r="G246" i="88"/>
  <c r="G247" i="88"/>
  <c r="G248" i="88"/>
  <c r="G249" i="88"/>
  <c r="G250" i="88"/>
  <c r="G251" i="88"/>
  <c r="G252" i="88"/>
  <c r="G253" i="88"/>
  <c r="G254" i="88"/>
  <c r="G255" i="88"/>
  <c r="G256" i="88"/>
  <c r="G257" i="88"/>
  <c r="G258" i="88"/>
  <c r="G259" i="88"/>
  <c r="G260" i="88"/>
  <c r="G261" i="88"/>
  <c r="G262" i="88"/>
  <c r="G263" i="88"/>
  <c r="G264" i="88"/>
  <c r="G265" i="88"/>
  <c r="G266" i="88"/>
  <c r="G267" i="88"/>
  <c r="G268" i="88"/>
  <c r="G269" i="88"/>
  <c r="G270" i="88"/>
  <c r="G271" i="88"/>
  <c r="G272" i="88"/>
  <c r="G273" i="88"/>
  <c r="G274" i="88"/>
  <c r="G275" i="88"/>
  <c r="G276" i="88"/>
  <c r="G277" i="88"/>
  <c r="G278" i="88"/>
  <c r="G279" i="88"/>
  <c r="G280" i="88"/>
  <c r="G281" i="88"/>
  <c r="G282" i="88"/>
  <c r="G283" i="88"/>
  <c r="G284" i="88"/>
  <c r="G285" i="88"/>
  <c r="G286" i="88"/>
  <c r="G287" i="88"/>
  <c r="G288" i="88"/>
  <c r="G289" i="88"/>
  <c r="G290" i="88"/>
  <c r="G291" i="88"/>
  <c r="G292" i="88"/>
  <c r="G293" i="88"/>
  <c r="G294" i="88"/>
  <c r="G295" i="88"/>
  <c r="G296" i="88"/>
  <c r="G297" i="88"/>
  <c r="G298" i="88"/>
  <c r="G299" i="88"/>
  <c r="G300" i="88"/>
  <c r="G301" i="88"/>
  <c r="G302" i="88"/>
  <c r="G303" i="88"/>
  <c r="G304" i="88"/>
  <c r="G305" i="88"/>
  <c r="G306" i="88"/>
  <c r="G307" i="88"/>
  <c r="G308" i="88"/>
  <c r="G309" i="88"/>
  <c r="G310" i="88"/>
  <c r="G311" i="88"/>
  <c r="G312" i="88"/>
  <c r="G313" i="88"/>
  <c r="G314" i="88"/>
  <c r="G315" i="88"/>
  <c r="G316" i="88"/>
  <c r="G317" i="88"/>
  <c r="G318" i="88"/>
  <c r="G319" i="88"/>
  <c r="G320" i="88"/>
  <c r="G321" i="88"/>
  <c r="G322" i="88"/>
  <c r="G323" i="88"/>
  <c r="G324" i="88"/>
  <c r="G325" i="88"/>
  <c r="G326" i="88"/>
  <c r="G327" i="88"/>
  <c r="G328" i="88"/>
  <c r="G329" i="88"/>
  <c r="G330" i="88"/>
  <c r="G331" i="88"/>
  <c r="G332" i="88"/>
  <c r="G333" i="88"/>
  <c r="G334" i="88"/>
  <c r="G335" i="88"/>
  <c r="G336" i="88"/>
  <c r="G337" i="88"/>
  <c r="G338" i="88"/>
  <c r="G339" i="88"/>
  <c r="G340" i="88"/>
  <c r="G341" i="88"/>
  <c r="G342" i="88"/>
  <c r="G343" i="88"/>
  <c r="G344" i="88"/>
  <c r="G345" i="88"/>
  <c r="G346" i="88"/>
  <c r="G347" i="88"/>
  <c r="G348" i="88"/>
  <c r="G349" i="88"/>
  <c r="G350" i="88"/>
  <c r="G351" i="88"/>
  <c r="G352" i="88"/>
  <c r="G353" i="88"/>
  <c r="G354" i="88"/>
  <c r="G355" i="88"/>
  <c r="G356" i="88"/>
  <c r="G357" i="88"/>
  <c r="G358" i="88"/>
  <c r="G359" i="88"/>
  <c r="G360" i="88"/>
  <c r="G361" i="88"/>
  <c r="G362" i="88"/>
  <c r="G363" i="88"/>
  <c r="G364" i="88"/>
  <c r="G365" i="88"/>
  <c r="G366" i="88"/>
  <c r="G367" i="88"/>
  <c r="G368" i="88"/>
  <c r="G369" i="88"/>
  <c r="G370" i="88"/>
  <c r="G371" i="88"/>
  <c r="G372" i="88"/>
  <c r="G373" i="88"/>
  <c r="G374" i="88"/>
  <c r="G375" i="88"/>
  <c r="G376" i="88"/>
  <c r="G377" i="88"/>
  <c r="G378" i="88"/>
  <c r="G379" i="88"/>
  <c r="G380" i="88"/>
  <c r="G381" i="88"/>
  <c r="G382" i="88"/>
  <c r="G383" i="88"/>
  <c r="G384" i="88"/>
  <c r="G385" i="88"/>
  <c r="G386" i="88"/>
  <c r="G387" i="88"/>
  <c r="G388" i="88"/>
  <c r="G389" i="88"/>
  <c r="G390" i="88"/>
  <c r="G391" i="88"/>
  <c r="G392" i="88"/>
  <c r="G393" i="88"/>
  <c r="G394" i="88"/>
  <c r="G395" i="88"/>
  <c r="F54" i="88"/>
  <c r="F55" i="88"/>
  <c r="F56" i="88"/>
  <c r="F57" i="88"/>
  <c r="F58" i="88"/>
  <c r="F59" i="88"/>
  <c r="F60" i="88"/>
  <c r="F61" i="88"/>
  <c r="F62" i="88"/>
  <c r="F63" i="88"/>
  <c r="F64" i="88"/>
  <c r="F65" i="88"/>
  <c r="F66" i="88"/>
  <c r="F67" i="88"/>
  <c r="F68" i="88"/>
  <c r="F69" i="88"/>
  <c r="F70" i="88"/>
  <c r="F71" i="88"/>
  <c r="F72" i="88"/>
  <c r="F73" i="88"/>
  <c r="F74" i="88"/>
  <c r="F75" i="88"/>
  <c r="F76" i="88"/>
  <c r="F77" i="88"/>
  <c r="F78" i="88"/>
  <c r="F79" i="88"/>
  <c r="F80" i="88"/>
  <c r="F81" i="88"/>
  <c r="F82" i="88"/>
  <c r="F83" i="88"/>
  <c r="F84" i="88"/>
  <c r="F85" i="88"/>
  <c r="F86" i="88"/>
  <c r="F87" i="88"/>
  <c r="F88" i="88"/>
  <c r="F89" i="88"/>
  <c r="F90" i="88"/>
  <c r="F91" i="88"/>
  <c r="F92" i="88"/>
  <c r="F93" i="88"/>
  <c r="F94" i="88"/>
  <c r="F95" i="88"/>
  <c r="F96" i="88"/>
  <c r="F97" i="88"/>
  <c r="F98" i="88"/>
  <c r="F99" i="88"/>
  <c r="F100" i="88"/>
  <c r="F101" i="88"/>
  <c r="F102" i="88"/>
  <c r="F103" i="88"/>
  <c r="F104" i="88"/>
  <c r="F105" i="88"/>
  <c r="F106" i="88"/>
  <c r="F107" i="88"/>
  <c r="F108" i="88"/>
  <c r="F109" i="88"/>
  <c r="F110" i="88"/>
  <c r="F111" i="88"/>
  <c r="F112" i="88"/>
  <c r="F113" i="88"/>
  <c r="F114" i="88"/>
  <c r="F115" i="88"/>
  <c r="F116" i="88"/>
  <c r="F117" i="88"/>
  <c r="F118" i="88"/>
  <c r="F119" i="88"/>
  <c r="F120" i="88"/>
  <c r="F121" i="88"/>
  <c r="F122" i="88"/>
  <c r="F123" i="88"/>
  <c r="F124" i="88"/>
  <c r="F125" i="88"/>
  <c r="F126" i="88"/>
  <c r="F127" i="88"/>
  <c r="F128" i="88"/>
  <c r="F129" i="88"/>
  <c r="F130" i="88"/>
  <c r="F131" i="88"/>
  <c r="F132" i="88"/>
  <c r="F133" i="88"/>
  <c r="F134" i="88"/>
  <c r="F135" i="88"/>
  <c r="F136" i="88"/>
  <c r="F137" i="88"/>
  <c r="F138" i="88"/>
  <c r="F139" i="88"/>
  <c r="F140" i="88"/>
  <c r="F141" i="88"/>
  <c r="F142" i="88"/>
  <c r="F143" i="88"/>
  <c r="F144" i="88"/>
  <c r="F145" i="88"/>
  <c r="F146" i="88"/>
  <c r="F147" i="88"/>
  <c r="F148" i="88"/>
  <c r="F149" i="88"/>
  <c r="F150" i="88"/>
  <c r="F151" i="88"/>
  <c r="F152" i="88"/>
  <c r="F153" i="88"/>
  <c r="F154" i="88"/>
  <c r="F155" i="88"/>
  <c r="F156" i="88"/>
  <c r="F157" i="88"/>
  <c r="F158" i="88"/>
  <c r="F159" i="88"/>
  <c r="F160" i="88"/>
  <c r="F161" i="88"/>
  <c r="F162" i="88"/>
  <c r="F163" i="88"/>
  <c r="F164" i="88"/>
  <c r="F165" i="88"/>
  <c r="F166" i="88"/>
  <c r="F167" i="88"/>
  <c r="F168" i="88"/>
  <c r="F169" i="88"/>
  <c r="F170" i="88"/>
  <c r="F171" i="88"/>
  <c r="F172" i="88"/>
  <c r="F173" i="88"/>
  <c r="F174" i="88"/>
  <c r="F175" i="88"/>
  <c r="F176" i="88"/>
  <c r="F177" i="88"/>
  <c r="F178" i="88"/>
  <c r="F179" i="88"/>
  <c r="F180" i="88"/>
  <c r="F181" i="88"/>
  <c r="F182" i="88"/>
  <c r="F183" i="88"/>
  <c r="F184" i="88"/>
  <c r="F185" i="88"/>
  <c r="F186" i="88"/>
  <c r="F187" i="88"/>
  <c r="F188" i="88"/>
  <c r="F189" i="88"/>
  <c r="F190" i="88"/>
  <c r="F191" i="88"/>
  <c r="F192" i="88"/>
  <c r="F193" i="88"/>
  <c r="F194" i="88"/>
  <c r="F195" i="88"/>
  <c r="F196" i="88"/>
  <c r="F197" i="88"/>
  <c r="F198" i="88"/>
  <c r="F199" i="88"/>
  <c r="F200" i="88"/>
  <c r="F201" i="88"/>
  <c r="F202" i="88"/>
  <c r="F203" i="88"/>
  <c r="F204" i="88"/>
  <c r="F205" i="88"/>
  <c r="F206" i="88"/>
  <c r="F207" i="88"/>
  <c r="F208" i="88"/>
  <c r="F209" i="88"/>
  <c r="F210" i="88"/>
  <c r="F211" i="88"/>
  <c r="F212" i="88"/>
  <c r="F213" i="88"/>
  <c r="F214" i="88"/>
  <c r="F215" i="88"/>
  <c r="F216" i="88"/>
  <c r="F217" i="88"/>
  <c r="F218" i="88"/>
  <c r="F219" i="88"/>
  <c r="F220" i="88"/>
  <c r="F221" i="88"/>
  <c r="F222" i="88"/>
  <c r="F223" i="88"/>
  <c r="F224" i="88"/>
  <c r="F225" i="88"/>
  <c r="F226" i="88"/>
  <c r="F227" i="88"/>
  <c r="F228" i="88"/>
  <c r="F229" i="88"/>
  <c r="F230" i="88"/>
  <c r="F231" i="88"/>
  <c r="F232" i="88"/>
  <c r="F233" i="88"/>
  <c r="F234" i="88"/>
  <c r="F235" i="88"/>
  <c r="F236" i="88"/>
  <c r="F237" i="88"/>
  <c r="F238" i="88"/>
  <c r="F239" i="88"/>
  <c r="F240" i="88"/>
  <c r="F241" i="88"/>
  <c r="F242" i="88"/>
  <c r="F243" i="88"/>
  <c r="F244" i="88"/>
  <c r="F245" i="88"/>
  <c r="F246" i="88"/>
  <c r="F247" i="88"/>
  <c r="F248" i="88"/>
  <c r="F249" i="88"/>
  <c r="F250" i="88"/>
  <c r="F251" i="88"/>
  <c r="F252" i="88"/>
  <c r="F253" i="88"/>
  <c r="F254" i="88"/>
  <c r="F255" i="88"/>
  <c r="F256" i="88"/>
  <c r="F257" i="88"/>
  <c r="F258" i="88"/>
  <c r="F259" i="88"/>
  <c r="F260" i="88"/>
  <c r="F261" i="88"/>
  <c r="F262" i="88"/>
  <c r="F263" i="88"/>
  <c r="F264" i="88"/>
  <c r="F265" i="88"/>
  <c r="F266" i="88"/>
  <c r="F267" i="88"/>
  <c r="F268" i="88"/>
  <c r="F269" i="88"/>
  <c r="F270" i="88"/>
  <c r="F271" i="88"/>
  <c r="F272" i="88"/>
  <c r="F273" i="88"/>
  <c r="F274" i="88"/>
  <c r="F275" i="88"/>
  <c r="F276" i="88"/>
  <c r="F277" i="88"/>
  <c r="F278" i="88"/>
  <c r="F279" i="88"/>
  <c r="F280" i="88"/>
  <c r="F281" i="88"/>
  <c r="F282" i="88"/>
  <c r="F283" i="88"/>
  <c r="F284" i="88"/>
  <c r="F285" i="88"/>
  <c r="F286" i="88"/>
  <c r="F287" i="88"/>
  <c r="F288" i="88"/>
  <c r="F289" i="88"/>
  <c r="F290" i="88"/>
  <c r="F291" i="88"/>
  <c r="F292" i="88"/>
  <c r="F293" i="88"/>
  <c r="F294" i="88"/>
  <c r="F295" i="88"/>
  <c r="F296" i="88"/>
  <c r="F297" i="88"/>
  <c r="F298" i="88"/>
  <c r="F299" i="88"/>
  <c r="F300" i="88"/>
  <c r="F301" i="88"/>
  <c r="F302" i="88"/>
  <c r="F303" i="88"/>
  <c r="F304" i="88"/>
  <c r="F305" i="88"/>
  <c r="F306" i="88"/>
  <c r="F307" i="88"/>
  <c r="F308" i="88"/>
  <c r="F309" i="88"/>
  <c r="F310" i="88"/>
  <c r="F311" i="88"/>
  <c r="F312" i="88"/>
  <c r="F313" i="88"/>
  <c r="F314" i="88"/>
  <c r="F315" i="88"/>
  <c r="F316" i="88"/>
  <c r="F317" i="88"/>
  <c r="F318" i="88"/>
  <c r="F319" i="88"/>
  <c r="F320" i="88"/>
  <c r="F321" i="88"/>
  <c r="F322" i="88"/>
  <c r="F323" i="88"/>
  <c r="F324" i="88"/>
  <c r="F325" i="88"/>
  <c r="F326" i="88"/>
  <c r="F327" i="88"/>
  <c r="F328" i="88"/>
  <c r="F329" i="88"/>
  <c r="F330" i="88"/>
  <c r="F331" i="88"/>
  <c r="F332" i="88"/>
  <c r="F333" i="88"/>
  <c r="F334" i="88"/>
  <c r="F335" i="88"/>
  <c r="F336" i="88"/>
  <c r="F337" i="88"/>
  <c r="F338" i="88"/>
  <c r="F339" i="88"/>
  <c r="F340" i="88"/>
  <c r="F341" i="88"/>
  <c r="F342" i="88"/>
  <c r="F343" i="88"/>
  <c r="F344" i="88"/>
  <c r="F345" i="88"/>
  <c r="F346" i="88"/>
  <c r="F347" i="88"/>
  <c r="F348" i="88"/>
  <c r="F349" i="88"/>
  <c r="F350" i="88"/>
  <c r="F351" i="88"/>
  <c r="F352" i="88"/>
  <c r="F353" i="88"/>
  <c r="F354" i="88"/>
  <c r="F355" i="88"/>
  <c r="F356" i="88"/>
  <c r="F357" i="88"/>
  <c r="F358" i="88"/>
  <c r="F359" i="88"/>
  <c r="F360" i="88"/>
  <c r="F361" i="88"/>
  <c r="F362" i="88"/>
  <c r="F363" i="88"/>
  <c r="F364" i="88"/>
  <c r="F365" i="88"/>
  <c r="F366" i="88"/>
  <c r="F367" i="88"/>
  <c r="F368" i="88"/>
  <c r="F369" i="88"/>
  <c r="F370" i="88"/>
  <c r="F371" i="88"/>
  <c r="F372" i="88"/>
  <c r="F373" i="88"/>
  <c r="F374" i="88"/>
  <c r="F375" i="88"/>
  <c r="F376" i="88"/>
  <c r="F377" i="88"/>
  <c r="F378" i="88"/>
  <c r="F379" i="88"/>
  <c r="F380" i="88"/>
  <c r="F381" i="88"/>
  <c r="F382" i="88"/>
  <c r="F383" i="88"/>
  <c r="F384" i="88"/>
  <c r="F385" i="88"/>
  <c r="F386" i="88"/>
  <c r="F387" i="88"/>
  <c r="F388" i="88"/>
  <c r="F389" i="88"/>
  <c r="F390" i="88"/>
  <c r="F391" i="88"/>
  <c r="F392" i="88"/>
  <c r="F393" i="88"/>
  <c r="F394" i="88"/>
  <c r="F395" i="88"/>
  <c r="E4" i="2"/>
  <c r="H4" i="2" s="1"/>
  <c r="T5" i="55"/>
  <c r="F7" i="3"/>
  <c r="T6" i="55"/>
  <c r="F8" i="3"/>
  <c r="J9" i="1"/>
  <c r="BW10" i="83"/>
  <c r="BW14" i="83"/>
  <c r="BW16" i="83"/>
  <c r="BL10" i="83"/>
  <c r="BL12" i="83"/>
  <c r="BL14" i="83"/>
  <c r="BL16" i="83"/>
  <c r="BA10" i="83"/>
  <c r="BA14" i="83"/>
  <c r="BA16" i="83"/>
  <c r="AP10" i="83"/>
  <c r="AP12" i="83"/>
  <c r="AP16" i="83"/>
  <c r="AD8" i="62"/>
  <c r="AD7" i="62"/>
  <c r="AD6" i="62"/>
  <c r="AC18" i="62"/>
  <c r="AC16" i="62"/>
  <c r="AC7" i="62"/>
  <c r="AC6" i="62"/>
  <c r="T57" i="55"/>
  <c r="T56" i="55"/>
  <c r="N736" i="55"/>
  <c r="U346" i="83"/>
  <c r="H346" i="83" s="1"/>
  <c r="N738" i="55"/>
  <c r="U348" i="83" s="1"/>
  <c r="H348" i="83" s="1"/>
  <c r="N740" i="55"/>
  <c r="U350" i="83"/>
  <c r="H350" i="83" s="1"/>
  <c r="N742" i="55"/>
  <c r="U352" i="83"/>
  <c r="H352" i="83"/>
  <c r="N744" i="55"/>
  <c r="U354" i="83"/>
  <c r="H354" i="83" s="1"/>
  <c r="N746" i="55"/>
  <c r="U356" i="83"/>
  <c r="H356" i="83" s="1"/>
  <c r="N748" i="55"/>
  <c r="U358" i="83"/>
  <c r="H358" i="83"/>
  <c r="N750" i="55"/>
  <c r="U360" i="83"/>
  <c r="H360" i="83" s="1"/>
  <c r="N752" i="55"/>
  <c r="U362" i="83" s="1"/>
  <c r="H362" i="83" s="1"/>
  <c r="AG362" i="83" s="1"/>
  <c r="N754" i="55"/>
  <c r="U364" i="83"/>
  <c r="H364" i="83" s="1"/>
  <c r="N756" i="55"/>
  <c r="U366" i="83" s="1"/>
  <c r="H366" i="83" s="1"/>
  <c r="N758" i="55"/>
  <c r="U368" i="83"/>
  <c r="H368" i="83" s="1"/>
  <c r="N760" i="55"/>
  <c r="U370" i="83"/>
  <c r="H370" i="83"/>
  <c r="N762" i="55"/>
  <c r="U372" i="83"/>
  <c r="H372" i="83" s="1"/>
  <c r="N764" i="55"/>
  <c r="U374" i="83"/>
  <c r="H374" i="83" s="1"/>
  <c r="N766" i="55"/>
  <c r="U376" i="83"/>
  <c r="H376" i="83"/>
  <c r="AG376" i="83" s="1"/>
  <c r="N768" i="55"/>
  <c r="U378" i="83"/>
  <c r="H378" i="83"/>
  <c r="AI378" i="83" s="1"/>
  <c r="N770" i="55"/>
  <c r="U380" i="83"/>
  <c r="H380" i="83"/>
  <c r="N772" i="55"/>
  <c r="U382" i="83"/>
  <c r="H382" i="83"/>
  <c r="N774" i="55"/>
  <c r="U384" i="83" s="1"/>
  <c r="H384" i="83" s="1"/>
  <c r="AG384" i="83" s="1"/>
  <c r="U57" i="55"/>
  <c r="U56" i="55"/>
  <c r="T4" i="55"/>
  <c r="F6" i="3" s="1"/>
  <c r="E6" i="88"/>
  <c r="E7" i="88"/>
  <c r="E8" i="88"/>
  <c r="E9" i="88"/>
  <c r="E10" i="88"/>
  <c r="E11" i="88"/>
  <c r="E12" i="88"/>
  <c r="E13" i="88"/>
  <c r="E14" i="88"/>
  <c r="E15" i="88"/>
  <c r="E16" i="88"/>
  <c r="E17" i="88"/>
  <c r="E18" i="88"/>
  <c r="E19" i="88"/>
  <c r="E20" i="88"/>
  <c r="E21" i="88"/>
  <c r="E22" i="88"/>
  <c r="E23" i="88"/>
  <c r="E24" i="88"/>
  <c r="E25" i="88"/>
  <c r="E26" i="88"/>
  <c r="E27" i="88"/>
  <c r="E28" i="88"/>
  <c r="E29" i="88"/>
  <c r="E30" i="88"/>
  <c r="E31" i="88"/>
  <c r="E32" i="88"/>
  <c r="E33" i="88"/>
  <c r="E34" i="88"/>
  <c r="E35" i="88"/>
  <c r="E36" i="88"/>
  <c r="E37" i="88"/>
  <c r="E38" i="88"/>
  <c r="E39" i="88"/>
  <c r="E40" i="88"/>
  <c r="E41" i="88"/>
  <c r="E42" i="88"/>
  <c r="E43" i="88"/>
  <c r="E44" i="88"/>
  <c r="E45" i="88"/>
  <c r="E46" i="88"/>
  <c r="E47" i="88"/>
  <c r="E48" i="88"/>
  <c r="E49" i="88"/>
  <c r="E50" i="88"/>
  <c r="E51" i="88"/>
  <c r="E52" i="88"/>
  <c r="E53" i="88"/>
  <c r="E54" i="88"/>
  <c r="E55" i="88"/>
  <c r="E56" i="88"/>
  <c r="E57" i="88"/>
  <c r="E58" i="88"/>
  <c r="E59" i="88"/>
  <c r="E60" i="88"/>
  <c r="E61" i="88"/>
  <c r="E62" i="88"/>
  <c r="E63" i="88"/>
  <c r="E64" i="88"/>
  <c r="E65" i="88"/>
  <c r="E66" i="88"/>
  <c r="E67" i="88"/>
  <c r="E68" i="88"/>
  <c r="E69" i="88"/>
  <c r="E70" i="88"/>
  <c r="E71" i="88"/>
  <c r="E72" i="88"/>
  <c r="E73" i="88"/>
  <c r="E74" i="88"/>
  <c r="E75" i="88"/>
  <c r="E76" i="88"/>
  <c r="E77" i="88"/>
  <c r="E78" i="88"/>
  <c r="E79" i="88"/>
  <c r="E80" i="88"/>
  <c r="E81" i="88"/>
  <c r="E82" i="88"/>
  <c r="E83" i="88"/>
  <c r="E84" i="88"/>
  <c r="E85" i="88"/>
  <c r="E86" i="88"/>
  <c r="E87" i="88"/>
  <c r="E88" i="88"/>
  <c r="E89" i="88"/>
  <c r="E90" i="88"/>
  <c r="E91" i="88"/>
  <c r="E92" i="88"/>
  <c r="E93" i="88"/>
  <c r="E94" i="88"/>
  <c r="E95" i="88"/>
  <c r="E96" i="88"/>
  <c r="E97" i="88"/>
  <c r="E98" i="88"/>
  <c r="E99" i="88"/>
  <c r="E100" i="88"/>
  <c r="E101" i="88"/>
  <c r="E102" i="88"/>
  <c r="E103" i="88"/>
  <c r="E104" i="88"/>
  <c r="E105" i="88"/>
  <c r="E106" i="88"/>
  <c r="E107" i="88"/>
  <c r="E108" i="88"/>
  <c r="E109" i="88"/>
  <c r="E110" i="88"/>
  <c r="E111" i="88"/>
  <c r="E112" i="88"/>
  <c r="E113" i="88"/>
  <c r="E114" i="88"/>
  <c r="E115" i="88"/>
  <c r="E116" i="88"/>
  <c r="E117" i="88"/>
  <c r="E118" i="88"/>
  <c r="E119" i="88"/>
  <c r="E120" i="88"/>
  <c r="E121" i="88"/>
  <c r="E122" i="88"/>
  <c r="E123" i="88"/>
  <c r="E124" i="88"/>
  <c r="E125" i="88"/>
  <c r="E126" i="88"/>
  <c r="E127" i="88"/>
  <c r="E128" i="88"/>
  <c r="E129" i="88"/>
  <c r="E130" i="88"/>
  <c r="E131" i="88"/>
  <c r="E132" i="88"/>
  <c r="E133" i="88"/>
  <c r="E134" i="88"/>
  <c r="E135" i="88"/>
  <c r="E136" i="88"/>
  <c r="E137" i="88"/>
  <c r="E138" i="88"/>
  <c r="E139" i="88"/>
  <c r="E140" i="88"/>
  <c r="E141" i="88"/>
  <c r="E142" i="88"/>
  <c r="E143" i="88"/>
  <c r="E144" i="88"/>
  <c r="E145" i="88"/>
  <c r="E146" i="88"/>
  <c r="E147" i="88"/>
  <c r="E148" i="88"/>
  <c r="E149" i="88"/>
  <c r="E150" i="88"/>
  <c r="E151" i="88"/>
  <c r="E152" i="88"/>
  <c r="E153" i="88"/>
  <c r="E154" i="88"/>
  <c r="E155" i="88"/>
  <c r="E156" i="88"/>
  <c r="E157" i="88"/>
  <c r="E158" i="88"/>
  <c r="E159" i="88"/>
  <c r="E160" i="88"/>
  <c r="E161" i="88"/>
  <c r="E162" i="88"/>
  <c r="E163" i="88"/>
  <c r="E164" i="88"/>
  <c r="E165" i="88"/>
  <c r="E166" i="88"/>
  <c r="E167" i="88"/>
  <c r="E168" i="88"/>
  <c r="E169" i="88"/>
  <c r="E170" i="88"/>
  <c r="E171" i="88"/>
  <c r="E172" i="88"/>
  <c r="E173" i="88"/>
  <c r="E174" i="88"/>
  <c r="E175" i="88"/>
  <c r="E176" i="88"/>
  <c r="E177" i="88"/>
  <c r="E178" i="88"/>
  <c r="E179" i="88"/>
  <c r="E180" i="88"/>
  <c r="E181" i="88"/>
  <c r="E182" i="88"/>
  <c r="E183" i="88"/>
  <c r="E184" i="88"/>
  <c r="E185" i="88"/>
  <c r="E186" i="88"/>
  <c r="E187" i="88"/>
  <c r="E188" i="88"/>
  <c r="E189" i="88"/>
  <c r="E190" i="88"/>
  <c r="E191" i="88"/>
  <c r="E192" i="88"/>
  <c r="E193" i="88"/>
  <c r="E194" i="88"/>
  <c r="E195" i="88"/>
  <c r="E196" i="88"/>
  <c r="E197" i="88"/>
  <c r="E198" i="88"/>
  <c r="E199" i="88"/>
  <c r="E200" i="88"/>
  <c r="E201" i="88"/>
  <c r="E202" i="88"/>
  <c r="E203" i="88"/>
  <c r="E204" i="88"/>
  <c r="E205" i="88"/>
  <c r="E206" i="88"/>
  <c r="E207" i="88"/>
  <c r="E208" i="88"/>
  <c r="E209" i="88"/>
  <c r="E210" i="88"/>
  <c r="E211" i="88"/>
  <c r="E212" i="88"/>
  <c r="E213" i="88"/>
  <c r="E214" i="88"/>
  <c r="E215" i="88"/>
  <c r="E216" i="88"/>
  <c r="E217" i="88"/>
  <c r="E218" i="88"/>
  <c r="E219" i="88"/>
  <c r="E220" i="88"/>
  <c r="E221" i="88"/>
  <c r="E222" i="88"/>
  <c r="E223" i="88"/>
  <c r="E224" i="88"/>
  <c r="E225" i="88"/>
  <c r="E226" i="88"/>
  <c r="E227" i="88"/>
  <c r="E228" i="88"/>
  <c r="E229" i="88"/>
  <c r="E230" i="88"/>
  <c r="E231" i="88"/>
  <c r="E232" i="88"/>
  <c r="E233" i="88"/>
  <c r="E234" i="88"/>
  <c r="E235" i="88"/>
  <c r="E236" i="88"/>
  <c r="E237" i="88"/>
  <c r="E238" i="88"/>
  <c r="E239" i="88"/>
  <c r="E240" i="88"/>
  <c r="E241" i="88"/>
  <c r="E242" i="88"/>
  <c r="E243" i="88"/>
  <c r="E244" i="88"/>
  <c r="E245" i="88"/>
  <c r="E246" i="88"/>
  <c r="E247" i="88"/>
  <c r="E248" i="88"/>
  <c r="E249" i="88"/>
  <c r="E250" i="88"/>
  <c r="E251" i="88"/>
  <c r="E252" i="88"/>
  <c r="E253" i="88"/>
  <c r="E254" i="88"/>
  <c r="E255" i="88"/>
  <c r="E256" i="88"/>
  <c r="E257" i="88"/>
  <c r="E258" i="88"/>
  <c r="E259" i="88"/>
  <c r="E260" i="88"/>
  <c r="E261" i="88"/>
  <c r="E262" i="88"/>
  <c r="E263" i="88"/>
  <c r="E264" i="88"/>
  <c r="E265" i="88"/>
  <c r="E266" i="88"/>
  <c r="E267" i="88"/>
  <c r="E268" i="88"/>
  <c r="E269" i="88"/>
  <c r="E270" i="88"/>
  <c r="E271" i="88"/>
  <c r="E272" i="88"/>
  <c r="E273" i="88"/>
  <c r="E274" i="88"/>
  <c r="E275" i="88"/>
  <c r="E276" i="88"/>
  <c r="E277" i="88"/>
  <c r="E278" i="88"/>
  <c r="E279" i="88"/>
  <c r="E280" i="88"/>
  <c r="E281" i="88"/>
  <c r="E282" i="88"/>
  <c r="E283" i="88"/>
  <c r="E284" i="88"/>
  <c r="E285" i="88"/>
  <c r="E286" i="88"/>
  <c r="E287" i="88"/>
  <c r="E288" i="88"/>
  <c r="E289" i="88"/>
  <c r="E290" i="88"/>
  <c r="E291" i="88"/>
  <c r="E292" i="88"/>
  <c r="E293" i="88"/>
  <c r="E294" i="88"/>
  <c r="E295" i="88"/>
  <c r="E296" i="88"/>
  <c r="E297" i="88"/>
  <c r="E298" i="88"/>
  <c r="E299" i="88"/>
  <c r="E300" i="88"/>
  <c r="E301" i="88"/>
  <c r="E302" i="88"/>
  <c r="E303" i="88"/>
  <c r="E304" i="88"/>
  <c r="E305" i="88"/>
  <c r="E306" i="88"/>
  <c r="E307" i="88"/>
  <c r="E308" i="88"/>
  <c r="E309" i="88"/>
  <c r="E310" i="88"/>
  <c r="E311" i="88"/>
  <c r="E312" i="88"/>
  <c r="E313" i="88"/>
  <c r="E314" i="88"/>
  <c r="E315" i="88"/>
  <c r="E316" i="88"/>
  <c r="E317" i="88"/>
  <c r="E318" i="88"/>
  <c r="E319" i="88"/>
  <c r="E320" i="88"/>
  <c r="E321" i="88"/>
  <c r="E322" i="88"/>
  <c r="E323" i="88"/>
  <c r="E324" i="88"/>
  <c r="E325" i="88"/>
  <c r="E326" i="88"/>
  <c r="E327" i="88"/>
  <c r="E328" i="88"/>
  <c r="E329" i="88"/>
  <c r="E330" i="88"/>
  <c r="E331" i="88"/>
  <c r="E332" i="88"/>
  <c r="E333" i="88"/>
  <c r="E334" i="88"/>
  <c r="E335" i="88"/>
  <c r="E336" i="88"/>
  <c r="E337" i="88"/>
  <c r="E338" i="88"/>
  <c r="E339" i="88"/>
  <c r="E340" i="88"/>
  <c r="E341" i="88"/>
  <c r="E342" i="88"/>
  <c r="E343" i="88"/>
  <c r="E344" i="88"/>
  <c r="E345" i="88"/>
  <c r="E346" i="88"/>
  <c r="E347" i="88"/>
  <c r="E348" i="88"/>
  <c r="E349" i="88"/>
  <c r="E350" i="88"/>
  <c r="E351" i="88"/>
  <c r="E352" i="88"/>
  <c r="E353" i="88"/>
  <c r="E354" i="88"/>
  <c r="E355" i="88"/>
  <c r="E356" i="88"/>
  <c r="E357" i="88"/>
  <c r="E358" i="88"/>
  <c r="E359" i="88"/>
  <c r="E360" i="88"/>
  <c r="E361" i="88"/>
  <c r="E362" i="88"/>
  <c r="E363" i="88"/>
  <c r="E364" i="88"/>
  <c r="E365" i="88"/>
  <c r="E366" i="88"/>
  <c r="E367" i="88"/>
  <c r="E368" i="88"/>
  <c r="E369" i="88"/>
  <c r="E370" i="88"/>
  <c r="E371" i="88"/>
  <c r="E372" i="88"/>
  <c r="E373" i="88"/>
  <c r="E374" i="88"/>
  <c r="E375" i="88"/>
  <c r="E376" i="88"/>
  <c r="E377" i="88"/>
  <c r="E378" i="88"/>
  <c r="E379" i="88"/>
  <c r="E380" i="88"/>
  <c r="E381" i="88"/>
  <c r="E382" i="88"/>
  <c r="E383" i="88"/>
  <c r="E384" i="88"/>
  <c r="E385" i="88"/>
  <c r="E386" i="88"/>
  <c r="E387" i="88"/>
  <c r="E388" i="88"/>
  <c r="E389" i="88"/>
  <c r="E390" i="88"/>
  <c r="E391" i="88"/>
  <c r="E392" i="88"/>
  <c r="E393" i="88"/>
  <c r="E394" i="88"/>
  <c r="E395" i="88"/>
  <c r="K4" i="88"/>
  <c r="K5" i="88"/>
  <c r="K6" i="88"/>
  <c r="K7" i="88"/>
  <c r="K8" i="88"/>
  <c r="K9" i="88"/>
  <c r="K10" i="88"/>
  <c r="K11" i="88"/>
  <c r="K12" i="88"/>
  <c r="K13" i="88"/>
  <c r="K14" i="88"/>
  <c r="K15" i="88"/>
  <c r="K16" i="88"/>
  <c r="K17" i="88"/>
  <c r="K18" i="88"/>
  <c r="K19" i="88"/>
  <c r="K20" i="88"/>
  <c r="K21" i="88"/>
  <c r="K22" i="88"/>
  <c r="K23" i="88"/>
  <c r="K24" i="88"/>
  <c r="K25" i="88"/>
  <c r="K26" i="88"/>
  <c r="K27" i="88"/>
  <c r="K28" i="88"/>
  <c r="K29" i="88"/>
  <c r="K30" i="88"/>
  <c r="K31" i="88"/>
  <c r="K32" i="88"/>
  <c r="K33" i="88"/>
  <c r="K34" i="88"/>
  <c r="K35" i="88"/>
  <c r="K36" i="88"/>
  <c r="K37" i="88"/>
  <c r="K38" i="88"/>
  <c r="K39" i="88"/>
  <c r="K40" i="88"/>
  <c r="K41" i="88"/>
  <c r="K42" i="88"/>
  <c r="K43" i="88"/>
  <c r="K44" i="88"/>
  <c r="K45" i="88"/>
  <c r="K46" i="88"/>
  <c r="K47" i="88"/>
  <c r="K48" i="88"/>
  <c r="K49" i="88"/>
  <c r="K50" i="88"/>
  <c r="K51" i="88"/>
  <c r="K52" i="88"/>
  <c r="K53" i="88"/>
  <c r="K54" i="88"/>
  <c r="K55" i="88"/>
  <c r="K56" i="88"/>
  <c r="K57" i="88"/>
  <c r="K58" i="88"/>
  <c r="K59" i="88"/>
  <c r="K60" i="88"/>
  <c r="K61" i="88"/>
  <c r="K62" i="88"/>
  <c r="K63" i="88"/>
  <c r="K64" i="88"/>
  <c r="K65" i="88"/>
  <c r="K66" i="88"/>
  <c r="K67" i="88"/>
  <c r="K68" i="88"/>
  <c r="K69" i="88"/>
  <c r="K70" i="88"/>
  <c r="K71" i="88"/>
  <c r="K72" i="88"/>
  <c r="K73" i="88"/>
  <c r="K74" i="88"/>
  <c r="K75" i="88"/>
  <c r="K76" i="88"/>
  <c r="K77" i="88"/>
  <c r="K78" i="88"/>
  <c r="K79" i="88"/>
  <c r="K80" i="88"/>
  <c r="K81" i="88"/>
  <c r="K82" i="88"/>
  <c r="K83" i="88"/>
  <c r="K84" i="88"/>
  <c r="K85" i="88"/>
  <c r="K86" i="88"/>
  <c r="K87" i="88"/>
  <c r="K88" i="88"/>
  <c r="K89" i="88"/>
  <c r="K90" i="88"/>
  <c r="K91" i="88"/>
  <c r="K92" i="88"/>
  <c r="K93" i="88"/>
  <c r="K94" i="88"/>
  <c r="K95" i="88"/>
  <c r="K96" i="88"/>
  <c r="K97" i="88"/>
  <c r="K98" i="88"/>
  <c r="K99" i="88"/>
  <c r="K100" i="88"/>
  <c r="K101" i="88"/>
  <c r="K102" i="88"/>
  <c r="K103" i="88"/>
  <c r="K104" i="88"/>
  <c r="K105" i="88"/>
  <c r="K106" i="88"/>
  <c r="K107" i="88"/>
  <c r="K108" i="88"/>
  <c r="K109" i="88"/>
  <c r="K110" i="88"/>
  <c r="K111" i="88"/>
  <c r="K112" i="88"/>
  <c r="K113" i="88"/>
  <c r="K114" i="88"/>
  <c r="K115" i="88"/>
  <c r="K116" i="88"/>
  <c r="K117" i="88"/>
  <c r="K118" i="88"/>
  <c r="K119" i="88"/>
  <c r="K120" i="88"/>
  <c r="K121" i="88"/>
  <c r="K122" i="88"/>
  <c r="K123" i="88"/>
  <c r="K124" i="88"/>
  <c r="K125" i="88"/>
  <c r="K126" i="88"/>
  <c r="K127" i="88"/>
  <c r="K128" i="88"/>
  <c r="K129" i="88"/>
  <c r="K130" i="88"/>
  <c r="K131" i="88"/>
  <c r="K132" i="88"/>
  <c r="K133" i="88"/>
  <c r="K134" i="88"/>
  <c r="K135" i="88"/>
  <c r="K136" i="88"/>
  <c r="K137" i="88"/>
  <c r="K138" i="88"/>
  <c r="K139" i="88"/>
  <c r="K140" i="88"/>
  <c r="K141" i="88"/>
  <c r="K142" i="88"/>
  <c r="K143" i="88"/>
  <c r="K144" i="88"/>
  <c r="K145" i="88"/>
  <c r="K146" i="88"/>
  <c r="K147" i="88"/>
  <c r="K148" i="88"/>
  <c r="K149" i="88"/>
  <c r="K150" i="88"/>
  <c r="K151" i="88"/>
  <c r="K152" i="88"/>
  <c r="K153" i="88"/>
  <c r="K154" i="88"/>
  <c r="K155" i="88"/>
  <c r="K156" i="88"/>
  <c r="K157" i="88"/>
  <c r="K158" i="88"/>
  <c r="K159" i="88"/>
  <c r="K160" i="88"/>
  <c r="K161" i="88"/>
  <c r="K162" i="88"/>
  <c r="K163" i="88"/>
  <c r="K164" i="88"/>
  <c r="K165" i="88"/>
  <c r="K166" i="88"/>
  <c r="K167" i="88"/>
  <c r="K168" i="88"/>
  <c r="K169" i="88"/>
  <c r="K170" i="88"/>
  <c r="K171" i="88"/>
  <c r="K172" i="88"/>
  <c r="K173" i="88"/>
  <c r="K174" i="88"/>
  <c r="K175" i="88"/>
  <c r="K176" i="88"/>
  <c r="K177" i="88"/>
  <c r="K178" i="88"/>
  <c r="K179" i="88"/>
  <c r="K180" i="88"/>
  <c r="K181" i="88"/>
  <c r="K182" i="88"/>
  <c r="K183" i="88"/>
  <c r="K184" i="88"/>
  <c r="K185" i="88"/>
  <c r="K186" i="88"/>
  <c r="K187" i="88"/>
  <c r="K188" i="88"/>
  <c r="K189" i="88"/>
  <c r="K190" i="88"/>
  <c r="K191" i="88"/>
  <c r="K192" i="88"/>
  <c r="K193" i="88"/>
  <c r="K194" i="88"/>
  <c r="K195" i="88"/>
  <c r="K196" i="88"/>
  <c r="K197" i="88"/>
  <c r="K198" i="88"/>
  <c r="K199" i="88"/>
  <c r="K200" i="88"/>
  <c r="D201" i="88"/>
  <c r="B201" i="88" s="1"/>
  <c r="K201" i="88"/>
  <c r="K202" i="88"/>
  <c r="K203" i="88"/>
  <c r="K204" i="88"/>
  <c r="K205" i="88"/>
  <c r="K206" i="88"/>
  <c r="K207" i="88"/>
  <c r="K208" i="88"/>
  <c r="K209" i="88"/>
  <c r="K210" i="88"/>
  <c r="K211" i="88"/>
  <c r="K212" i="88"/>
  <c r="K213" i="88"/>
  <c r="K214" i="88"/>
  <c r="K215" i="88"/>
  <c r="K216" i="88"/>
  <c r="K217" i="88"/>
  <c r="K218" i="88"/>
  <c r="K219" i="88"/>
  <c r="K220" i="88"/>
  <c r="K221" i="88"/>
  <c r="K222" i="88"/>
  <c r="K223" i="88"/>
  <c r="K224" i="88"/>
  <c r="K225" i="88"/>
  <c r="K226" i="88"/>
  <c r="K227" i="88"/>
  <c r="K228" i="88"/>
  <c r="K229" i="88"/>
  <c r="K230" i="88"/>
  <c r="K231" i="88"/>
  <c r="K232" i="88"/>
  <c r="K233" i="88"/>
  <c r="K234" i="88"/>
  <c r="K235" i="88"/>
  <c r="K236" i="88"/>
  <c r="K237" i="88"/>
  <c r="K238" i="88"/>
  <c r="K239" i="88"/>
  <c r="K240" i="88"/>
  <c r="K241" i="88"/>
  <c r="K242" i="88"/>
  <c r="K243" i="88"/>
  <c r="K244" i="88"/>
  <c r="K245" i="88"/>
  <c r="K246" i="88"/>
  <c r="K247" i="88"/>
  <c r="K248" i="88"/>
  <c r="K249" i="88"/>
  <c r="K250" i="88"/>
  <c r="K251" i="88"/>
  <c r="K252" i="88"/>
  <c r="K253" i="88"/>
  <c r="K254" i="88"/>
  <c r="K255" i="88"/>
  <c r="K256" i="88"/>
  <c r="K257" i="88"/>
  <c r="K258" i="88"/>
  <c r="K259" i="88"/>
  <c r="K260" i="88"/>
  <c r="K261" i="88"/>
  <c r="K262" i="88"/>
  <c r="K263" i="88"/>
  <c r="K264" i="88"/>
  <c r="K265" i="88"/>
  <c r="K266" i="88"/>
  <c r="K267" i="88"/>
  <c r="K268" i="88"/>
  <c r="K269" i="88"/>
  <c r="K270" i="88"/>
  <c r="K271" i="88"/>
  <c r="K272" i="88"/>
  <c r="K273" i="88"/>
  <c r="K274" i="88"/>
  <c r="K275" i="88"/>
  <c r="K276" i="88"/>
  <c r="K277" i="88"/>
  <c r="K278" i="88"/>
  <c r="K279" i="88"/>
  <c r="K280" i="88"/>
  <c r="K281" i="88"/>
  <c r="K282" i="88"/>
  <c r="K283" i="88"/>
  <c r="K284" i="88"/>
  <c r="K285" i="88"/>
  <c r="K286" i="88"/>
  <c r="K287" i="88"/>
  <c r="K288" i="88"/>
  <c r="K289" i="88"/>
  <c r="K290" i="88"/>
  <c r="K291" i="88"/>
  <c r="K292" i="88"/>
  <c r="K293" i="88"/>
  <c r="K294" i="88"/>
  <c r="K295" i="88"/>
  <c r="K296" i="88"/>
  <c r="K297" i="88"/>
  <c r="K298" i="88"/>
  <c r="K299" i="88"/>
  <c r="K300" i="88"/>
  <c r="K301" i="88"/>
  <c r="K302" i="88"/>
  <c r="K303" i="88"/>
  <c r="K304" i="88"/>
  <c r="K305" i="88"/>
  <c r="K306" i="88"/>
  <c r="K307" i="88"/>
  <c r="K308" i="88"/>
  <c r="K309" i="88"/>
  <c r="K310" i="88"/>
  <c r="K311" i="88"/>
  <c r="K312" i="88"/>
  <c r="K313" i="88"/>
  <c r="K314" i="88"/>
  <c r="K315" i="88"/>
  <c r="K316" i="88"/>
  <c r="K317" i="88"/>
  <c r="K318" i="88"/>
  <c r="K319" i="88"/>
  <c r="K320" i="88"/>
  <c r="K321" i="88"/>
  <c r="K322" i="88"/>
  <c r="K323" i="88"/>
  <c r="K324" i="88"/>
  <c r="K325" i="88"/>
  <c r="K326" i="88"/>
  <c r="K327" i="88"/>
  <c r="K328" i="88"/>
  <c r="K329" i="88"/>
  <c r="K330" i="88"/>
  <c r="K331" i="88"/>
  <c r="K332" i="88"/>
  <c r="K333" i="88"/>
  <c r="K334" i="88"/>
  <c r="K335" i="88"/>
  <c r="K336" i="88"/>
  <c r="K337" i="88"/>
  <c r="K338" i="88"/>
  <c r="K339" i="88"/>
  <c r="K340" i="88"/>
  <c r="K341" i="88"/>
  <c r="K342" i="88"/>
  <c r="K343" i="88"/>
  <c r="K344" i="88"/>
  <c r="K345" i="88"/>
  <c r="K346" i="88"/>
  <c r="K347" i="88"/>
  <c r="K348" i="88"/>
  <c r="K349" i="88"/>
  <c r="K350" i="88"/>
  <c r="K351" i="88"/>
  <c r="K352" i="88"/>
  <c r="K353" i="88"/>
  <c r="K354" i="88"/>
  <c r="K355" i="88"/>
  <c r="K356" i="88"/>
  <c r="K357" i="88"/>
  <c r="K358" i="88"/>
  <c r="K359" i="88"/>
  <c r="K360" i="88"/>
  <c r="K361" i="88"/>
  <c r="K362" i="88"/>
  <c r="K363" i="88"/>
  <c r="K364" i="88"/>
  <c r="K365" i="88"/>
  <c r="K366" i="88"/>
  <c r="K367" i="88"/>
  <c r="K368" i="88"/>
  <c r="K369" i="88"/>
  <c r="K370" i="88"/>
  <c r="K371" i="88"/>
  <c r="K372" i="88"/>
  <c r="K373" i="88"/>
  <c r="K374" i="88"/>
  <c r="K375" i="88"/>
  <c r="K376" i="88"/>
  <c r="K377" i="88"/>
  <c r="K378" i="88"/>
  <c r="K379" i="88"/>
  <c r="K380" i="88"/>
  <c r="K381" i="88"/>
  <c r="K382" i="88"/>
  <c r="K383" i="88"/>
  <c r="K384" i="88"/>
  <c r="K385" i="88"/>
  <c r="K386" i="88"/>
  <c r="K387" i="88"/>
  <c r="K388" i="88"/>
  <c r="K389" i="88"/>
  <c r="K390" i="88"/>
  <c r="K391" i="88"/>
  <c r="K392" i="88"/>
  <c r="K393" i="88"/>
  <c r="K394" i="88"/>
  <c r="K395" i="88"/>
  <c r="B59" i="1"/>
  <c r="B57" i="1"/>
  <c r="R59" i="1"/>
  <c r="L43" i="1"/>
  <c r="L52" i="1" s="1"/>
  <c r="D79" i="45"/>
  <c r="D91" i="45" s="1"/>
  <c r="D103" i="45"/>
  <c r="D115" i="45" s="1"/>
  <c r="I79" i="45"/>
  <c r="I91" i="45" s="1"/>
  <c r="I103" i="45"/>
  <c r="I115" i="45" s="1"/>
  <c r="O79" i="45"/>
  <c r="O91" i="45" s="1"/>
  <c r="O103" i="45"/>
  <c r="O115" i="45" s="1"/>
  <c r="R79" i="45"/>
  <c r="R91" i="45" s="1"/>
  <c r="R103" i="45"/>
  <c r="R115" i="45" s="1"/>
  <c r="D80" i="45"/>
  <c r="D92" i="45" s="1"/>
  <c r="D104" i="45"/>
  <c r="D116" i="45" s="1"/>
  <c r="I80" i="45"/>
  <c r="I92" i="45" s="1"/>
  <c r="I104" i="45"/>
  <c r="I116" i="45" s="1"/>
  <c r="O80" i="45"/>
  <c r="O92" i="45" s="1"/>
  <c r="O104" i="45"/>
  <c r="O116" i="45" s="1"/>
  <c r="R80" i="45"/>
  <c r="R92" i="45" s="1"/>
  <c r="R104" i="45"/>
  <c r="R116" i="45" s="1"/>
  <c r="D81" i="45"/>
  <c r="D93" i="45" s="1"/>
  <c r="D105" i="45"/>
  <c r="D117" i="45" s="1"/>
  <c r="I81" i="45"/>
  <c r="I93" i="45" s="1"/>
  <c r="I105" i="45"/>
  <c r="I117" i="45" s="1"/>
  <c r="O81" i="45"/>
  <c r="O93" i="45" s="1"/>
  <c r="O105" i="45"/>
  <c r="O117" i="45" s="1"/>
  <c r="R81" i="45"/>
  <c r="R93" i="45" s="1"/>
  <c r="R105" i="45"/>
  <c r="R117" i="45" s="1"/>
  <c r="D82" i="45"/>
  <c r="D94" i="45" s="1"/>
  <c r="D106" i="45"/>
  <c r="D118" i="45" s="1"/>
  <c r="I82" i="45"/>
  <c r="I94" i="45" s="1"/>
  <c r="I106" i="45"/>
  <c r="I118" i="45" s="1"/>
  <c r="O82" i="45"/>
  <c r="O94" i="45"/>
  <c r="O106" i="45"/>
  <c r="O118" i="45" s="1"/>
  <c r="R82" i="45"/>
  <c r="R94" i="45"/>
  <c r="R106" i="45"/>
  <c r="R118" i="45" s="1"/>
  <c r="D83" i="45"/>
  <c r="D95" i="45"/>
  <c r="D107" i="45"/>
  <c r="D119" i="45" s="1"/>
  <c r="I83" i="45"/>
  <c r="I95" i="45"/>
  <c r="I107" i="45"/>
  <c r="I119" i="45" s="1"/>
  <c r="O83" i="45"/>
  <c r="O95" i="45"/>
  <c r="O107" i="45"/>
  <c r="O119" i="45" s="1"/>
  <c r="R83" i="45"/>
  <c r="R95" i="45"/>
  <c r="R107" i="45"/>
  <c r="R119" i="45" s="1"/>
  <c r="G6" i="86"/>
  <c r="I6" i="86" s="1"/>
  <c r="K6" i="86" s="1"/>
  <c r="M6" i="86" s="1"/>
  <c r="O6" i="86" s="1"/>
  <c r="F8" i="86"/>
  <c r="F9" i="86"/>
  <c r="F10" i="86"/>
  <c r="F11" i="86"/>
  <c r="F12" i="86"/>
  <c r="F13" i="86"/>
  <c r="F14" i="86"/>
  <c r="F15" i="86"/>
  <c r="F16" i="86"/>
  <c r="F17" i="86"/>
  <c r="F18" i="86"/>
  <c r="F19" i="86"/>
  <c r="F20" i="86"/>
  <c r="F21" i="86"/>
  <c r="F22" i="86"/>
  <c r="F23" i="86"/>
  <c r="F24" i="86"/>
  <c r="F25" i="86"/>
  <c r="F26" i="86"/>
  <c r="F27" i="86"/>
  <c r="F28" i="86"/>
  <c r="F29" i="86"/>
  <c r="F30" i="86"/>
  <c r="F31" i="86"/>
  <c r="F32" i="86"/>
  <c r="F33" i="86"/>
  <c r="F34" i="86"/>
  <c r="F35" i="86"/>
  <c r="F36" i="86"/>
  <c r="F37" i="86"/>
  <c r="F38" i="86"/>
  <c r="F39" i="86"/>
  <c r="F40" i="86"/>
  <c r="F41" i="86"/>
  <c r="F42" i="86"/>
  <c r="F43" i="86"/>
  <c r="F44" i="86"/>
  <c r="F45" i="86"/>
  <c r="F46" i="86"/>
  <c r="F47" i="86"/>
  <c r="F48" i="86"/>
  <c r="F49" i="86"/>
  <c r="F50" i="86"/>
  <c r="F51" i="86"/>
  <c r="F52" i="86"/>
  <c r="F53" i="86"/>
  <c r="F54" i="86"/>
  <c r="F55" i="86"/>
  <c r="F56" i="86"/>
  <c r="F57" i="86"/>
  <c r="F58" i="86"/>
  <c r="F59" i="86"/>
  <c r="F60" i="86"/>
  <c r="F61" i="86"/>
  <c r="F62" i="86"/>
  <c r="F63" i="86"/>
  <c r="F64" i="86"/>
  <c r="F65" i="86"/>
  <c r="F66" i="86"/>
  <c r="F67" i="86"/>
  <c r="F68" i="86"/>
  <c r="F69" i="86"/>
  <c r="F70" i="86"/>
  <c r="F71" i="86"/>
  <c r="F72" i="86"/>
  <c r="F73" i="86"/>
  <c r="F74" i="86"/>
  <c r="F75" i="86"/>
  <c r="F76" i="86"/>
  <c r="F77" i="86"/>
  <c r="F78" i="86"/>
  <c r="F79" i="86"/>
  <c r="F80" i="86"/>
  <c r="F81" i="86"/>
  <c r="F82" i="86"/>
  <c r="F83" i="86"/>
  <c r="F84" i="86"/>
  <c r="F85" i="86"/>
  <c r="F86" i="86"/>
  <c r="F87" i="86"/>
  <c r="F88" i="86"/>
  <c r="F89" i="86"/>
  <c r="F90" i="86"/>
  <c r="F91" i="86"/>
  <c r="F92" i="86"/>
  <c r="F93" i="86"/>
  <c r="F94" i="86"/>
  <c r="F95" i="86"/>
  <c r="F96" i="86"/>
  <c r="F97" i="86"/>
  <c r="F98" i="86"/>
  <c r="F99" i="86"/>
  <c r="F100" i="86"/>
  <c r="F101" i="86"/>
  <c r="F102" i="86"/>
  <c r="F103" i="86"/>
  <c r="F104" i="86"/>
  <c r="F105" i="86"/>
  <c r="F106" i="86"/>
  <c r="F107" i="86"/>
  <c r="F108" i="86"/>
  <c r="F109" i="86"/>
  <c r="F110" i="86"/>
  <c r="F111" i="86"/>
  <c r="F112" i="86"/>
  <c r="F113" i="86"/>
  <c r="F114" i="86"/>
  <c r="F115" i="86"/>
  <c r="F116" i="86"/>
  <c r="F117" i="86"/>
  <c r="F118" i="86"/>
  <c r="F119" i="86"/>
  <c r="F120" i="86"/>
  <c r="F121" i="86"/>
  <c r="F122" i="86"/>
  <c r="F123" i="86"/>
  <c r="F124" i="86"/>
  <c r="F125" i="86"/>
  <c r="F126" i="86"/>
  <c r="F127" i="86"/>
  <c r="F128" i="86"/>
  <c r="F129" i="86"/>
  <c r="F130" i="86"/>
  <c r="F131" i="86"/>
  <c r="F132" i="86"/>
  <c r="F133" i="86"/>
  <c r="F134" i="86"/>
  <c r="F135" i="86"/>
  <c r="F136" i="86"/>
  <c r="F137" i="86"/>
  <c r="F138" i="86"/>
  <c r="F139" i="86"/>
  <c r="F140" i="86"/>
  <c r="F141" i="86"/>
  <c r="F142" i="86"/>
  <c r="F143" i="86"/>
  <c r="F144" i="86"/>
  <c r="F145" i="86"/>
  <c r="F146" i="86"/>
  <c r="F147" i="86"/>
  <c r="F148" i="86"/>
  <c r="F149" i="86"/>
  <c r="F150" i="86"/>
  <c r="F151" i="86"/>
  <c r="F152" i="86"/>
  <c r="F153" i="86"/>
  <c r="F154" i="86"/>
  <c r="F155" i="86"/>
  <c r="F156" i="86"/>
  <c r="F157" i="86"/>
  <c r="F158" i="86"/>
  <c r="F159" i="86"/>
  <c r="F160" i="86"/>
  <c r="F161" i="86"/>
  <c r="F162" i="86"/>
  <c r="F163" i="86"/>
  <c r="F164" i="86"/>
  <c r="F165" i="86"/>
  <c r="F166" i="86"/>
  <c r="F167" i="86"/>
  <c r="F168" i="86"/>
  <c r="F169" i="86"/>
  <c r="F170" i="86"/>
  <c r="F171" i="86"/>
  <c r="F172" i="86"/>
  <c r="F173" i="86"/>
  <c r="F174" i="86"/>
  <c r="F175" i="86"/>
  <c r="F176" i="86"/>
  <c r="F177" i="86"/>
  <c r="F178" i="86"/>
  <c r="F179" i="86"/>
  <c r="F180" i="86"/>
  <c r="F181" i="86"/>
  <c r="F182" i="86"/>
  <c r="F183" i="86"/>
  <c r="F184" i="86"/>
  <c r="F185" i="86"/>
  <c r="F186" i="86"/>
  <c r="F187" i="86"/>
  <c r="F188" i="86"/>
  <c r="F189" i="86"/>
  <c r="F190" i="86"/>
  <c r="F191" i="86"/>
  <c r="F192" i="86"/>
  <c r="F193" i="86"/>
  <c r="F194" i="86"/>
  <c r="F195" i="86"/>
  <c r="F196" i="86"/>
  <c r="F197" i="86"/>
  <c r="F198" i="86"/>
  <c r="F199" i="86"/>
  <c r="F200" i="86"/>
  <c r="F201" i="86"/>
  <c r="F202" i="86"/>
  <c r="F203" i="86"/>
  <c r="F204" i="86"/>
  <c r="F205" i="86"/>
  <c r="F206" i="86"/>
  <c r="F207" i="86"/>
  <c r="F208" i="86"/>
  <c r="F209" i="86"/>
  <c r="F210" i="86"/>
  <c r="F211" i="86"/>
  <c r="F212" i="86"/>
  <c r="F213" i="86"/>
  <c r="F214" i="86"/>
  <c r="F215" i="86"/>
  <c r="F216" i="86"/>
  <c r="F217" i="86"/>
  <c r="F218" i="86"/>
  <c r="F219" i="86"/>
  <c r="F220" i="86"/>
  <c r="F221" i="86"/>
  <c r="F222" i="86"/>
  <c r="F223" i="86"/>
  <c r="F224" i="86"/>
  <c r="F225" i="86"/>
  <c r="F226" i="86"/>
  <c r="F227" i="86"/>
  <c r="F228" i="86"/>
  <c r="F229" i="86"/>
  <c r="F230" i="86"/>
  <c r="F231" i="86"/>
  <c r="F232" i="86"/>
  <c r="F233" i="86"/>
  <c r="F234" i="86"/>
  <c r="F235" i="86"/>
  <c r="F236" i="86"/>
  <c r="F237" i="86"/>
  <c r="F238" i="86"/>
  <c r="F239" i="86"/>
  <c r="F240" i="86"/>
  <c r="F241" i="86"/>
  <c r="F242" i="86"/>
  <c r="F243" i="86"/>
  <c r="F244" i="86"/>
  <c r="F245" i="86"/>
  <c r="F246" i="86"/>
  <c r="F247" i="86"/>
  <c r="F248" i="86"/>
  <c r="F249" i="86"/>
  <c r="F250" i="86"/>
  <c r="F251" i="86"/>
  <c r="F252" i="86"/>
  <c r="F253" i="86"/>
  <c r="F254" i="86"/>
  <c r="F255" i="86"/>
  <c r="F256" i="86"/>
  <c r="F257" i="86"/>
  <c r="F258" i="86"/>
  <c r="F259" i="86"/>
  <c r="F260" i="86"/>
  <c r="F261" i="86"/>
  <c r="F262" i="86"/>
  <c r="F263" i="86"/>
  <c r="F264" i="86"/>
  <c r="F265" i="86"/>
  <c r="F266" i="86"/>
  <c r="F267" i="86"/>
  <c r="F268" i="86"/>
  <c r="F269" i="86"/>
  <c r="F270" i="86"/>
  <c r="F271" i="86"/>
  <c r="F272" i="86"/>
  <c r="F273" i="86"/>
  <c r="F274" i="86"/>
  <c r="F275" i="86"/>
  <c r="F276" i="86"/>
  <c r="F277" i="86"/>
  <c r="F278" i="86"/>
  <c r="F279" i="86"/>
  <c r="F280" i="86"/>
  <c r="F281" i="86"/>
  <c r="F282" i="86"/>
  <c r="F283" i="86"/>
  <c r="F284" i="86"/>
  <c r="F285" i="86"/>
  <c r="F286" i="86"/>
  <c r="F287" i="86"/>
  <c r="F288" i="86"/>
  <c r="F289" i="86"/>
  <c r="F290" i="86"/>
  <c r="F291" i="86"/>
  <c r="F292" i="86"/>
  <c r="F293" i="86"/>
  <c r="F294" i="86"/>
  <c r="F295" i="86"/>
  <c r="F296" i="86"/>
  <c r="F297" i="86"/>
  <c r="F298" i="86"/>
  <c r="F299" i="86"/>
  <c r="F300" i="86"/>
  <c r="F301" i="86"/>
  <c r="F302" i="86"/>
  <c r="F303" i="86"/>
  <c r="F304" i="86"/>
  <c r="F305" i="86"/>
  <c r="F306" i="86"/>
  <c r="F307" i="86"/>
  <c r="F308" i="86"/>
  <c r="F309" i="86"/>
  <c r="F310" i="86"/>
  <c r="F311" i="86"/>
  <c r="F312" i="86"/>
  <c r="F313" i="86"/>
  <c r="F314" i="86"/>
  <c r="F315" i="86"/>
  <c r="F316" i="86"/>
  <c r="F317" i="86"/>
  <c r="F318" i="86"/>
  <c r="F319" i="86"/>
  <c r="F320" i="86"/>
  <c r="F321" i="86"/>
  <c r="F322" i="86"/>
  <c r="F323" i="86"/>
  <c r="F324" i="86"/>
  <c r="F325" i="86"/>
  <c r="F326" i="86"/>
  <c r="F327" i="86"/>
  <c r="F328" i="86"/>
  <c r="F329" i="86"/>
  <c r="F330" i="86"/>
  <c r="F331" i="86"/>
  <c r="F332" i="86"/>
  <c r="F333" i="86"/>
  <c r="F334" i="86"/>
  <c r="F335" i="86"/>
  <c r="F336" i="86"/>
  <c r="F337" i="86"/>
  <c r="F338" i="86"/>
  <c r="F339" i="86"/>
  <c r="F340" i="86"/>
  <c r="F341" i="86"/>
  <c r="F342" i="86"/>
  <c r="F343" i="86"/>
  <c r="F344" i="86"/>
  <c r="F345" i="86"/>
  <c r="F346" i="86"/>
  <c r="F347" i="86"/>
  <c r="F348" i="86"/>
  <c r="F349" i="86"/>
  <c r="F350" i="86"/>
  <c r="F351" i="86"/>
  <c r="F352" i="86"/>
  <c r="F353" i="86"/>
  <c r="F354" i="86"/>
  <c r="F355" i="86"/>
  <c r="F356" i="86"/>
  <c r="F357" i="86"/>
  <c r="F358" i="86"/>
  <c r="F359" i="86"/>
  <c r="F360" i="86"/>
  <c r="F361" i="86"/>
  <c r="F362" i="86"/>
  <c r="F363" i="86"/>
  <c r="F364" i="86"/>
  <c r="F365" i="86"/>
  <c r="F366" i="86"/>
  <c r="F367" i="86"/>
  <c r="F368" i="86"/>
  <c r="F369" i="86"/>
  <c r="F370" i="86"/>
  <c r="F371" i="86"/>
  <c r="F372" i="86"/>
  <c r="F373" i="86"/>
  <c r="F374" i="86"/>
  <c r="F375" i="86"/>
  <c r="F376" i="86"/>
  <c r="F377" i="86"/>
  <c r="F378" i="86"/>
  <c r="F379" i="86"/>
  <c r="F380" i="86"/>
  <c r="F381" i="86"/>
  <c r="F382" i="86"/>
  <c r="F383" i="86"/>
  <c r="F384" i="86"/>
  <c r="F385" i="86"/>
  <c r="F386" i="86"/>
  <c r="F387" i="86"/>
  <c r="F388" i="86"/>
  <c r="F389" i="86"/>
  <c r="F390" i="86"/>
  <c r="F391" i="86"/>
  <c r="F392" i="86"/>
  <c r="F393" i="86"/>
  <c r="F394" i="86"/>
  <c r="F395" i="86"/>
  <c r="F396" i="86"/>
  <c r="F397" i="86"/>
  <c r="F398" i="86"/>
  <c r="E60" i="86"/>
  <c r="B60" i="86"/>
  <c r="E68" i="86"/>
  <c r="B68" i="86" s="1"/>
  <c r="E71" i="86"/>
  <c r="B71" i="86"/>
  <c r="E79" i="86"/>
  <c r="B79" i="86" s="1"/>
  <c r="E227" i="86"/>
  <c r="B227" i="86" s="1"/>
  <c r="C8" i="86"/>
  <c r="C17" i="86"/>
  <c r="D47" i="86"/>
  <c r="D48" i="86"/>
  <c r="D74" i="86"/>
  <c r="D75" i="86"/>
  <c r="D76" i="86"/>
  <c r="D111" i="86"/>
  <c r="C134" i="86"/>
  <c r="D136" i="86"/>
  <c r="D159" i="86"/>
  <c r="C200" i="86"/>
  <c r="C201" i="86"/>
  <c r="C248" i="86"/>
  <c r="F7" i="86"/>
  <c r="G400" i="86"/>
  <c r="I400" i="86"/>
  <c r="K400" i="86"/>
  <c r="M400" i="86"/>
  <c r="O400" i="86"/>
  <c r="L4" i="5"/>
  <c r="L5" i="5"/>
  <c r="L6" i="5" s="1"/>
  <c r="L7" i="5" s="1"/>
  <c r="L8" i="5" s="1"/>
  <c r="L9" i="5" s="1"/>
  <c r="L10" i="5" s="1"/>
  <c r="L11" i="5" s="1"/>
  <c r="L12" i="5" s="1"/>
  <c r="L13" i="5" s="1"/>
  <c r="L14" i="5" s="1"/>
  <c r="L15" i="5" s="1"/>
  <c r="L16" i="5" s="1"/>
  <c r="L17" i="5" s="1"/>
  <c r="L18" i="5" s="1"/>
  <c r="L19" i="5" s="1"/>
  <c r="L20" i="5" s="1"/>
  <c r="L21" i="5" s="1"/>
  <c r="L22" i="5" s="1"/>
  <c r="L23" i="5" s="1"/>
  <c r="L24" i="5" s="1"/>
  <c r="L25" i="5" s="1"/>
  <c r="N6" i="40"/>
  <c r="N7" i="40"/>
  <c r="N8" i="40"/>
  <c r="N9" i="40"/>
  <c r="N10" i="40"/>
  <c r="N11" i="40"/>
  <c r="N12" i="40"/>
  <c r="N13" i="40"/>
  <c r="N14" i="40"/>
  <c r="N15" i="40"/>
  <c r="N16" i="40"/>
  <c r="N17" i="40"/>
  <c r="N18" i="40"/>
  <c r="N19" i="40"/>
  <c r="N20" i="40"/>
  <c r="N21" i="40"/>
  <c r="N22" i="40"/>
  <c r="N23" i="40"/>
  <c r="N24" i="40"/>
  <c r="N25" i="40"/>
  <c r="N26" i="40"/>
  <c r="N27" i="40"/>
  <c r="N28" i="40"/>
  <c r="N29" i="40"/>
  <c r="N30" i="40"/>
  <c r="N31" i="40"/>
  <c r="N32" i="40"/>
  <c r="N33" i="40"/>
  <c r="N34" i="40"/>
  <c r="N35" i="40"/>
  <c r="N36" i="40"/>
  <c r="N37" i="40"/>
  <c r="N38" i="40"/>
  <c r="N39" i="40"/>
  <c r="N40" i="40"/>
  <c r="N41" i="40"/>
  <c r="N42" i="40"/>
  <c r="N43" i="40"/>
  <c r="N44" i="40"/>
  <c r="N45" i="40"/>
  <c r="N46" i="40"/>
  <c r="N47" i="40"/>
  <c r="N48" i="40"/>
  <c r="N49" i="40"/>
  <c r="N50" i="40"/>
  <c r="N51" i="40"/>
  <c r="N52" i="40"/>
  <c r="N53" i="40"/>
  <c r="N54" i="40"/>
  <c r="N55" i="40"/>
  <c r="N56" i="40"/>
  <c r="N57" i="40"/>
  <c r="N58" i="40"/>
  <c r="N59" i="40"/>
  <c r="N60" i="40"/>
  <c r="N61" i="40"/>
  <c r="N62" i="40"/>
  <c r="N63" i="40"/>
  <c r="N64" i="40"/>
  <c r="N65" i="40"/>
  <c r="N66" i="40"/>
  <c r="N67" i="40"/>
  <c r="N68" i="40"/>
  <c r="N69" i="40"/>
  <c r="N70" i="40"/>
  <c r="N71" i="40"/>
  <c r="N72" i="40"/>
  <c r="N73" i="40"/>
  <c r="N74" i="40"/>
  <c r="N75" i="40"/>
  <c r="N76" i="40"/>
  <c r="N77" i="40"/>
  <c r="N78" i="40"/>
  <c r="N79" i="40"/>
  <c r="N80" i="40"/>
  <c r="N81" i="40"/>
  <c r="N82" i="40"/>
  <c r="N83" i="40"/>
  <c r="N84" i="40"/>
  <c r="N85" i="40"/>
  <c r="N86" i="40"/>
  <c r="N87" i="40"/>
  <c r="N88" i="40"/>
  <c r="N89" i="40"/>
  <c r="N90" i="40"/>
  <c r="N91" i="40"/>
  <c r="N92" i="40"/>
  <c r="N93" i="40"/>
  <c r="N94" i="40"/>
  <c r="N95" i="40"/>
  <c r="N96" i="40"/>
  <c r="N97" i="40"/>
  <c r="N98" i="40"/>
  <c r="N99" i="40"/>
  <c r="N100" i="40"/>
  <c r="N101" i="40"/>
  <c r="N102" i="40"/>
  <c r="N103" i="40"/>
  <c r="N104" i="40"/>
  <c r="N105" i="40"/>
  <c r="N106" i="40"/>
  <c r="N107" i="40"/>
  <c r="N108" i="40"/>
  <c r="N109" i="40"/>
  <c r="N110" i="40"/>
  <c r="N111" i="40"/>
  <c r="N112" i="40"/>
  <c r="N113" i="40"/>
  <c r="N114" i="40"/>
  <c r="N115" i="40"/>
  <c r="N116" i="40"/>
  <c r="N117" i="40"/>
  <c r="N118" i="40"/>
  <c r="N119" i="40"/>
  <c r="N120" i="40"/>
  <c r="N121" i="40"/>
  <c r="N122" i="40"/>
  <c r="N123" i="40"/>
  <c r="N124" i="40"/>
  <c r="N125" i="40"/>
  <c r="N126" i="40"/>
  <c r="N127" i="40"/>
  <c r="N128" i="40"/>
  <c r="N129" i="40"/>
  <c r="N130" i="40"/>
  <c r="N131" i="40"/>
  <c r="N132" i="40"/>
  <c r="N133" i="40"/>
  <c r="N134" i="40"/>
  <c r="N135" i="40"/>
  <c r="N136" i="40"/>
  <c r="N137" i="40"/>
  <c r="N138" i="40"/>
  <c r="N139" i="40"/>
  <c r="N140" i="40"/>
  <c r="N141" i="40"/>
  <c r="N142" i="40"/>
  <c r="N143" i="40"/>
  <c r="N144" i="40"/>
  <c r="N145" i="40"/>
  <c r="N146" i="40"/>
  <c r="N147" i="40"/>
  <c r="N148" i="40"/>
  <c r="N149" i="40"/>
  <c r="N150" i="40"/>
  <c r="N151" i="40"/>
  <c r="N152" i="40"/>
  <c r="N153" i="40"/>
  <c r="N154" i="40"/>
  <c r="N155" i="40"/>
  <c r="N156" i="40"/>
  <c r="N157" i="40"/>
  <c r="N158" i="40"/>
  <c r="N159" i="40"/>
  <c r="N160" i="40"/>
  <c r="N161" i="40"/>
  <c r="N162" i="40"/>
  <c r="N163" i="40"/>
  <c r="N164" i="40"/>
  <c r="N165" i="40"/>
  <c r="N166" i="40"/>
  <c r="N167" i="40"/>
  <c r="N168" i="40"/>
  <c r="N169" i="40"/>
  <c r="N170" i="40"/>
  <c r="N171" i="40"/>
  <c r="N172" i="40"/>
  <c r="N173" i="40"/>
  <c r="N174" i="40"/>
  <c r="N175" i="40"/>
  <c r="N176" i="40"/>
  <c r="N177" i="40"/>
  <c r="N178" i="40"/>
  <c r="N179" i="40"/>
  <c r="N180" i="40"/>
  <c r="N181" i="40"/>
  <c r="N182" i="40"/>
  <c r="N183" i="40"/>
  <c r="N184" i="40"/>
  <c r="N185" i="40"/>
  <c r="N186" i="40"/>
  <c r="N187" i="40"/>
  <c r="N188" i="40"/>
  <c r="N189" i="40"/>
  <c r="N190" i="40"/>
  <c r="N191" i="40"/>
  <c r="N192" i="40"/>
  <c r="N193" i="40"/>
  <c r="N194" i="40"/>
  <c r="N195" i="40"/>
  <c r="N196" i="40"/>
  <c r="N197" i="40"/>
  <c r="N198" i="40"/>
  <c r="N199" i="40"/>
  <c r="N200" i="40"/>
  <c r="N201" i="40"/>
  <c r="N202" i="40"/>
  <c r="N203" i="40"/>
  <c r="N204" i="40"/>
  <c r="N205" i="40"/>
  <c r="N206" i="40"/>
  <c r="N207" i="40"/>
  <c r="N208" i="40"/>
  <c r="N209" i="40"/>
  <c r="N210" i="40"/>
  <c r="N211" i="40"/>
  <c r="N212" i="40"/>
  <c r="N213" i="40"/>
  <c r="N214" i="40"/>
  <c r="N215" i="40"/>
  <c r="N216" i="40"/>
  <c r="N217" i="40"/>
  <c r="N218" i="40"/>
  <c r="N219" i="40"/>
  <c r="N220" i="40"/>
  <c r="N221" i="40"/>
  <c r="N222" i="40"/>
  <c r="N223" i="40"/>
  <c r="N224" i="40"/>
  <c r="N225" i="40"/>
  <c r="N226" i="40"/>
  <c r="N227" i="40"/>
  <c r="N228" i="40"/>
  <c r="N229" i="40"/>
  <c r="N230" i="40"/>
  <c r="N231" i="40"/>
  <c r="N232" i="40"/>
  <c r="N233" i="40"/>
  <c r="N234" i="40"/>
  <c r="N235" i="40"/>
  <c r="N236" i="40"/>
  <c r="N237" i="40"/>
  <c r="N238" i="40"/>
  <c r="N239" i="40"/>
  <c r="N240" i="40"/>
  <c r="N241" i="40"/>
  <c r="N242" i="40"/>
  <c r="N243" i="40"/>
  <c r="N244" i="40"/>
  <c r="N245" i="40"/>
  <c r="N246" i="40"/>
  <c r="N247" i="40"/>
  <c r="N248" i="40"/>
  <c r="N249" i="40"/>
  <c r="N250" i="40"/>
  <c r="N251" i="40"/>
  <c r="N252" i="40"/>
  <c r="N253" i="40"/>
  <c r="N254" i="40"/>
  <c r="N255" i="40"/>
  <c r="N256" i="40"/>
  <c r="N257" i="40"/>
  <c r="N258" i="40"/>
  <c r="N259" i="40"/>
  <c r="N260" i="40"/>
  <c r="N261" i="40"/>
  <c r="N262" i="40"/>
  <c r="N263" i="40"/>
  <c r="N264" i="40"/>
  <c r="N265" i="40"/>
  <c r="N266" i="40"/>
  <c r="N267" i="40"/>
  <c r="N268" i="40"/>
  <c r="N269" i="40"/>
  <c r="N270" i="40"/>
  <c r="N271" i="40"/>
  <c r="N272" i="40"/>
  <c r="N273" i="40"/>
  <c r="N274" i="40"/>
  <c r="N275" i="40"/>
  <c r="N276" i="40"/>
  <c r="N277" i="40"/>
  <c r="N278" i="40"/>
  <c r="N279" i="40"/>
  <c r="N280" i="40"/>
  <c r="N281" i="40"/>
  <c r="N282" i="40"/>
  <c r="N283" i="40"/>
  <c r="N284" i="40"/>
  <c r="N285" i="40"/>
  <c r="N286" i="40"/>
  <c r="N287" i="40"/>
  <c r="N288" i="40"/>
  <c r="N289" i="40"/>
  <c r="N290" i="40"/>
  <c r="N291" i="40"/>
  <c r="N292" i="40"/>
  <c r="N293" i="40"/>
  <c r="N294" i="40"/>
  <c r="N295" i="40"/>
  <c r="N296" i="40"/>
  <c r="N297" i="40"/>
  <c r="N298" i="40"/>
  <c r="N299" i="40"/>
  <c r="N300" i="40"/>
  <c r="N301" i="40"/>
  <c r="N302" i="40"/>
  <c r="N303" i="40"/>
  <c r="N304" i="40"/>
  <c r="N305" i="40"/>
  <c r="N306" i="40"/>
  <c r="N307" i="40"/>
  <c r="N308" i="40"/>
  <c r="N309" i="40"/>
  <c r="N310" i="40"/>
  <c r="N311" i="40"/>
  <c r="N312" i="40"/>
  <c r="N313" i="40"/>
  <c r="N314" i="40"/>
  <c r="N315" i="40"/>
  <c r="N316" i="40"/>
  <c r="N317" i="40"/>
  <c r="N318" i="40"/>
  <c r="N319" i="40"/>
  <c r="N320" i="40"/>
  <c r="N321" i="40"/>
  <c r="N322" i="40"/>
  <c r="N323" i="40"/>
  <c r="N324" i="40"/>
  <c r="N325" i="40"/>
  <c r="N326" i="40"/>
  <c r="N327" i="40"/>
  <c r="N328" i="40"/>
  <c r="N329" i="40"/>
  <c r="N330" i="40"/>
  <c r="N331" i="40"/>
  <c r="N332" i="40"/>
  <c r="N333" i="40"/>
  <c r="N334" i="40"/>
  <c r="N335" i="40"/>
  <c r="N336" i="40"/>
  <c r="N337" i="40"/>
  <c r="N338" i="40"/>
  <c r="N339" i="40"/>
  <c r="N340" i="40"/>
  <c r="N341" i="40"/>
  <c r="N342" i="40"/>
  <c r="N343" i="40"/>
  <c r="N344" i="40"/>
  <c r="N345" i="40"/>
  <c r="N346" i="40"/>
  <c r="N347" i="40"/>
  <c r="N348" i="40"/>
  <c r="N349" i="40"/>
  <c r="N350" i="40"/>
  <c r="N351" i="40"/>
  <c r="N352" i="40"/>
  <c r="N353" i="40"/>
  <c r="N354" i="40"/>
  <c r="N355" i="40"/>
  <c r="N356" i="40"/>
  <c r="N357" i="40"/>
  <c r="N358" i="40"/>
  <c r="N359" i="40"/>
  <c r="N360" i="40"/>
  <c r="N361" i="40"/>
  <c r="N362" i="40"/>
  <c r="N363" i="40"/>
  <c r="N364" i="40"/>
  <c r="N365" i="40"/>
  <c r="N366" i="40"/>
  <c r="N367" i="40"/>
  <c r="N368" i="40"/>
  <c r="N369" i="40"/>
  <c r="N370" i="40"/>
  <c r="N371" i="40"/>
  <c r="N372" i="40"/>
  <c r="N373" i="40"/>
  <c r="N374" i="40"/>
  <c r="N375" i="40"/>
  <c r="N376" i="40"/>
  <c r="N377" i="40"/>
  <c r="N378" i="40"/>
  <c r="N379" i="40"/>
  <c r="N380" i="40"/>
  <c r="N381" i="40"/>
  <c r="N382" i="40"/>
  <c r="N383" i="40"/>
  <c r="N384" i="40"/>
  <c r="N385" i="40"/>
  <c r="N386" i="40"/>
  <c r="N387" i="40"/>
  <c r="N388" i="40"/>
  <c r="N389" i="40"/>
  <c r="N390" i="40"/>
  <c r="N391" i="40"/>
  <c r="N392" i="40"/>
  <c r="N393" i="40"/>
  <c r="N394" i="40"/>
  <c r="N395" i="40"/>
  <c r="N396" i="40"/>
  <c r="N397" i="40"/>
  <c r="M6" i="40"/>
  <c r="M7" i="40"/>
  <c r="M8" i="40"/>
  <c r="M9" i="40"/>
  <c r="M10" i="40"/>
  <c r="M11" i="40"/>
  <c r="M12" i="40"/>
  <c r="M13" i="40"/>
  <c r="M14" i="40"/>
  <c r="M15" i="40"/>
  <c r="M16" i="40"/>
  <c r="M17" i="40"/>
  <c r="M18" i="40"/>
  <c r="M19" i="40"/>
  <c r="M20" i="40"/>
  <c r="M21" i="40"/>
  <c r="M22" i="40"/>
  <c r="M23" i="40"/>
  <c r="M24" i="40"/>
  <c r="M25" i="40"/>
  <c r="M26" i="40"/>
  <c r="M27" i="40"/>
  <c r="M28" i="40"/>
  <c r="M29" i="40"/>
  <c r="M30" i="40"/>
  <c r="M31" i="40"/>
  <c r="M32" i="40"/>
  <c r="M33" i="40"/>
  <c r="M34" i="40"/>
  <c r="M35" i="40"/>
  <c r="M36" i="40"/>
  <c r="M37" i="40"/>
  <c r="M38" i="40"/>
  <c r="M39" i="40"/>
  <c r="M40" i="40"/>
  <c r="M41" i="40"/>
  <c r="M42" i="40"/>
  <c r="M43" i="40"/>
  <c r="M44" i="40"/>
  <c r="M45" i="40"/>
  <c r="M46" i="40"/>
  <c r="M47" i="40"/>
  <c r="M48" i="40"/>
  <c r="M49" i="40"/>
  <c r="M50" i="40"/>
  <c r="M51" i="40"/>
  <c r="M52" i="40"/>
  <c r="M53" i="40"/>
  <c r="M54" i="40"/>
  <c r="M55" i="40"/>
  <c r="M56" i="40"/>
  <c r="M57" i="40"/>
  <c r="M58" i="40"/>
  <c r="M59" i="40"/>
  <c r="M60" i="40"/>
  <c r="M61" i="40"/>
  <c r="M62" i="40"/>
  <c r="M63" i="40"/>
  <c r="M64" i="40"/>
  <c r="M65" i="40"/>
  <c r="M66" i="40"/>
  <c r="M67" i="40"/>
  <c r="M68" i="40"/>
  <c r="M69" i="40"/>
  <c r="M70" i="40"/>
  <c r="M71" i="40"/>
  <c r="M72" i="40"/>
  <c r="M73" i="40"/>
  <c r="M74" i="40"/>
  <c r="M75" i="40"/>
  <c r="M76" i="40"/>
  <c r="M77" i="40"/>
  <c r="M78" i="40"/>
  <c r="M79" i="40"/>
  <c r="M80" i="40"/>
  <c r="M81" i="40"/>
  <c r="M82" i="40"/>
  <c r="M83" i="40"/>
  <c r="M84" i="40"/>
  <c r="M85" i="40"/>
  <c r="M86" i="40"/>
  <c r="M87" i="40"/>
  <c r="M88" i="40"/>
  <c r="M89" i="40"/>
  <c r="M90" i="40"/>
  <c r="M91" i="40"/>
  <c r="M92" i="40"/>
  <c r="M93" i="40"/>
  <c r="M94" i="40"/>
  <c r="M95" i="40"/>
  <c r="M96" i="40"/>
  <c r="M97" i="40"/>
  <c r="M98" i="40"/>
  <c r="M99" i="40"/>
  <c r="M100" i="40"/>
  <c r="M101" i="40"/>
  <c r="M102" i="40"/>
  <c r="M103" i="40"/>
  <c r="M104" i="40"/>
  <c r="M105" i="40"/>
  <c r="M106" i="40"/>
  <c r="M107" i="40"/>
  <c r="M108" i="40"/>
  <c r="M109" i="40"/>
  <c r="M110" i="40"/>
  <c r="M111" i="40"/>
  <c r="M112" i="40"/>
  <c r="M113" i="40"/>
  <c r="M114" i="40"/>
  <c r="M115" i="40"/>
  <c r="M116" i="40"/>
  <c r="M117" i="40"/>
  <c r="M118" i="40"/>
  <c r="M119" i="40"/>
  <c r="M120" i="40"/>
  <c r="M121" i="40"/>
  <c r="M122" i="40"/>
  <c r="M123" i="40"/>
  <c r="M124" i="40"/>
  <c r="M125" i="40"/>
  <c r="M126" i="40"/>
  <c r="M127" i="40"/>
  <c r="M128" i="40"/>
  <c r="M129" i="40"/>
  <c r="M130" i="40"/>
  <c r="M131" i="40"/>
  <c r="M132" i="40"/>
  <c r="M133" i="40"/>
  <c r="M134" i="40"/>
  <c r="M135" i="40"/>
  <c r="M136" i="40"/>
  <c r="M137" i="40"/>
  <c r="M138" i="40"/>
  <c r="M139" i="40"/>
  <c r="M140" i="40"/>
  <c r="M141" i="40"/>
  <c r="M142" i="40"/>
  <c r="M143" i="40"/>
  <c r="M144" i="40"/>
  <c r="M145" i="40"/>
  <c r="M146" i="40"/>
  <c r="M147" i="40"/>
  <c r="M148" i="40"/>
  <c r="M149" i="40"/>
  <c r="M150" i="40"/>
  <c r="M151" i="40"/>
  <c r="M152" i="40"/>
  <c r="M153" i="40"/>
  <c r="M154" i="40"/>
  <c r="M155" i="40"/>
  <c r="M156" i="40"/>
  <c r="M157" i="40"/>
  <c r="M158" i="40"/>
  <c r="M159" i="40"/>
  <c r="M160" i="40"/>
  <c r="M161" i="40"/>
  <c r="M162" i="40"/>
  <c r="M163" i="40"/>
  <c r="M164" i="40"/>
  <c r="M165" i="40"/>
  <c r="M166" i="40"/>
  <c r="M167" i="40"/>
  <c r="M168" i="40"/>
  <c r="M169" i="40"/>
  <c r="M170" i="40"/>
  <c r="M171" i="40"/>
  <c r="M172" i="40"/>
  <c r="M173" i="40"/>
  <c r="M174" i="40"/>
  <c r="M175" i="40"/>
  <c r="M176" i="40"/>
  <c r="M177" i="40"/>
  <c r="M178" i="40"/>
  <c r="M179" i="40"/>
  <c r="M180" i="40"/>
  <c r="M181" i="40"/>
  <c r="M182" i="40"/>
  <c r="M183" i="40"/>
  <c r="M184" i="40"/>
  <c r="M185" i="40"/>
  <c r="M186" i="40"/>
  <c r="M187" i="40"/>
  <c r="M188" i="40"/>
  <c r="M189" i="40"/>
  <c r="M190" i="40"/>
  <c r="M191" i="40"/>
  <c r="M192" i="40"/>
  <c r="M193" i="40"/>
  <c r="M194" i="40"/>
  <c r="M195" i="40"/>
  <c r="M196" i="40"/>
  <c r="M197" i="40"/>
  <c r="M198" i="40"/>
  <c r="M199" i="40"/>
  <c r="M200" i="40"/>
  <c r="M201" i="40"/>
  <c r="M202" i="40"/>
  <c r="M203" i="40"/>
  <c r="M204" i="40"/>
  <c r="M205" i="40"/>
  <c r="M206" i="40"/>
  <c r="M207" i="40"/>
  <c r="M208" i="40"/>
  <c r="M209" i="40"/>
  <c r="M210" i="40"/>
  <c r="M211" i="40"/>
  <c r="M212" i="40"/>
  <c r="M213" i="40"/>
  <c r="M214" i="40"/>
  <c r="M215" i="40"/>
  <c r="M216" i="40"/>
  <c r="M217" i="40"/>
  <c r="M218" i="40"/>
  <c r="M219" i="40"/>
  <c r="M220" i="40"/>
  <c r="M221" i="40"/>
  <c r="M222" i="40"/>
  <c r="M223" i="40"/>
  <c r="M224" i="40"/>
  <c r="M225" i="40"/>
  <c r="M226" i="40"/>
  <c r="M227" i="40"/>
  <c r="M228" i="40"/>
  <c r="M229" i="40"/>
  <c r="M230" i="40"/>
  <c r="M231" i="40"/>
  <c r="M232" i="40"/>
  <c r="M233" i="40"/>
  <c r="M234" i="40"/>
  <c r="M235" i="40"/>
  <c r="M236" i="40"/>
  <c r="M237" i="40"/>
  <c r="M238" i="40"/>
  <c r="M239" i="40"/>
  <c r="M240" i="40"/>
  <c r="M241" i="40"/>
  <c r="M242" i="40"/>
  <c r="M243" i="40"/>
  <c r="M244" i="40"/>
  <c r="M245" i="40"/>
  <c r="M246" i="40"/>
  <c r="M247" i="40"/>
  <c r="M248" i="40"/>
  <c r="M249" i="40"/>
  <c r="M250" i="40"/>
  <c r="M251" i="40"/>
  <c r="M252" i="40"/>
  <c r="M253" i="40"/>
  <c r="M254" i="40"/>
  <c r="M255" i="40"/>
  <c r="M256" i="40"/>
  <c r="M257" i="40"/>
  <c r="M258" i="40"/>
  <c r="M259" i="40"/>
  <c r="M260" i="40"/>
  <c r="M261" i="40"/>
  <c r="M262" i="40"/>
  <c r="M263" i="40"/>
  <c r="M264" i="40"/>
  <c r="M265" i="40"/>
  <c r="M266" i="40"/>
  <c r="M267" i="40"/>
  <c r="M268" i="40"/>
  <c r="M269" i="40"/>
  <c r="M270" i="40"/>
  <c r="M271" i="40"/>
  <c r="M272" i="40"/>
  <c r="M273" i="40"/>
  <c r="M274" i="40"/>
  <c r="M275" i="40"/>
  <c r="M276" i="40"/>
  <c r="M277" i="40"/>
  <c r="M278" i="40"/>
  <c r="M279" i="40"/>
  <c r="M280" i="40"/>
  <c r="M281" i="40"/>
  <c r="M282" i="40"/>
  <c r="M283" i="40"/>
  <c r="M284" i="40"/>
  <c r="M285" i="40"/>
  <c r="M286" i="40"/>
  <c r="M287" i="40"/>
  <c r="M288" i="40"/>
  <c r="M289" i="40"/>
  <c r="M290" i="40"/>
  <c r="M291" i="40"/>
  <c r="M292" i="40"/>
  <c r="M293" i="40"/>
  <c r="M294" i="40"/>
  <c r="M295" i="40"/>
  <c r="M296" i="40"/>
  <c r="M297" i="40"/>
  <c r="M298" i="40"/>
  <c r="M299" i="40"/>
  <c r="M300" i="40"/>
  <c r="M301" i="40"/>
  <c r="M302" i="40"/>
  <c r="M303" i="40"/>
  <c r="M304" i="40"/>
  <c r="M305" i="40"/>
  <c r="M306" i="40"/>
  <c r="M307" i="40"/>
  <c r="M308" i="40"/>
  <c r="M309" i="40"/>
  <c r="M310" i="40"/>
  <c r="M311" i="40"/>
  <c r="M312" i="40"/>
  <c r="M313" i="40"/>
  <c r="M314" i="40"/>
  <c r="M315" i="40"/>
  <c r="M316" i="40"/>
  <c r="M317" i="40"/>
  <c r="M318" i="40"/>
  <c r="M319" i="40"/>
  <c r="M320" i="40"/>
  <c r="M321" i="40"/>
  <c r="M322" i="40"/>
  <c r="M323" i="40"/>
  <c r="M324" i="40"/>
  <c r="M325" i="40"/>
  <c r="M326" i="40"/>
  <c r="M327" i="40"/>
  <c r="M328" i="40"/>
  <c r="M329" i="40"/>
  <c r="M330" i="40"/>
  <c r="M331" i="40"/>
  <c r="M332" i="40"/>
  <c r="M333" i="40"/>
  <c r="M334" i="40"/>
  <c r="M335" i="40"/>
  <c r="M336" i="40"/>
  <c r="M337" i="40"/>
  <c r="M338" i="40"/>
  <c r="M339" i="40"/>
  <c r="M340" i="40"/>
  <c r="M341" i="40"/>
  <c r="M342" i="40"/>
  <c r="M343" i="40"/>
  <c r="M344" i="40"/>
  <c r="M345" i="40"/>
  <c r="M346" i="40"/>
  <c r="M347" i="40"/>
  <c r="M348" i="40"/>
  <c r="M349" i="40"/>
  <c r="M350" i="40"/>
  <c r="M351" i="40"/>
  <c r="M352" i="40"/>
  <c r="M353" i="40"/>
  <c r="M354" i="40"/>
  <c r="M355" i="40"/>
  <c r="M356" i="40"/>
  <c r="M357" i="40"/>
  <c r="M358" i="40"/>
  <c r="M359" i="40"/>
  <c r="M360" i="40"/>
  <c r="M361" i="40"/>
  <c r="M362" i="40"/>
  <c r="M363" i="40"/>
  <c r="M364" i="40"/>
  <c r="M365" i="40"/>
  <c r="M366" i="40"/>
  <c r="M367" i="40"/>
  <c r="M368" i="40"/>
  <c r="M369" i="40"/>
  <c r="M370" i="40"/>
  <c r="M371" i="40"/>
  <c r="M372" i="40"/>
  <c r="M373" i="40"/>
  <c r="M374" i="40"/>
  <c r="M375" i="40"/>
  <c r="M376" i="40"/>
  <c r="M377" i="40"/>
  <c r="M378" i="40"/>
  <c r="M379" i="40"/>
  <c r="M380" i="40"/>
  <c r="M381" i="40"/>
  <c r="M382" i="40"/>
  <c r="M383" i="40"/>
  <c r="M384" i="40"/>
  <c r="M385" i="40"/>
  <c r="M386" i="40"/>
  <c r="M387" i="40"/>
  <c r="M388" i="40"/>
  <c r="M389" i="40"/>
  <c r="M390" i="40"/>
  <c r="M391" i="40"/>
  <c r="M392" i="40"/>
  <c r="M393" i="40"/>
  <c r="M394" i="40"/>
  <c r="M395" i="40"/>
  <c r="M396" i="40"/>
  <c r="M397" i="40"/>
  <c r="O6" i="40"/>
  <c r="O7" i="40"/>
  <c r="O8" i="40"/>
  <c r="O9" i="40"/>
  <c r="O10" i="40"/>
  <c r="O11" i="40"/>
  <c r="O12" i="40"/>
  <c r="O13" i="40"/>
  <c r="O14" i="40"/>
  <c r="O15" i="40"/>
  <c r="O16" i="40"/>
  <c r="O17" i="40"/>
  <c r="O18" i="40"/>
  <c r="O19" i="40"/>
  <c r="O20" i="40"/>
  <c r="O21" i="40"/>
  <c r="O22" i="40"/>
  <c r="O23" i="40"/>
  <c r="O24" i="40"/>
  <c r="O25" i="40"/>
  <c r="O26" i="40"/>
  <c r="O27" i="40"/>
  <c r="O28" i="40"/>
  <c r="O29" i="40"/>
  <c r="O30" i="40"/>
  <c r="O31" i="40"/>
  <c r="O32" i="40"/>
  <c r="O33" i="40"/>
  <c r="O34" i="40"/>
  <c r="O35" i="40"/>
  <c r="O36" i="40"/>
  <c r="O37" i="40"/>
  <c r="O38" i="40"/>
  <c r="O39" i="40"/>
  <c r="O40" i="40"/>
  <c r="O41" i="40"/>
  <c r="O42" i="40"/>
  <c r="O43" i="40"/>
  <c r="O44" i="40"/>
  <c r="O45" i="40"/>
  <c r="O46" i="40"/>
  <c r="O47" i="40"/>
  <c r="O48" i="40"/>
  <c r="O49" i="40"/>
  <c r="O50" i="40"/>
  <c r="O51" i="40"/>
  <c r="O52" i="40"/>
  <c r="O53" i="40"/>
  <c r="O54" i="40"/>
  <c r="O55" i="40"/>
  <c r="O56" i="40"/>
  <c r="O57" i="40"/>
  <c r="O58" i="40"/>
  <c r="O59" i="40"/>
  <c r="O60" i="40"/>
  <c r="O61" i="40"/>
  <c r="O62" i="40"/>
  <c r="O63" i="40"/>
  <c r="O64" i="40"/>
  <c r="O65" i="40"/>
  <c r="O66" i="40"/>
  <c r="O67" i="40"/>
  <c r="O68" i="40"/>
  <c r="O69" i="40"/>
  <c r="O70" i="40"/>
  <c r="O71" i="40"/>
  <c r="O72" i="40"/>
  <c r="O73" i="40"/>
  <c r="O74" i="40"/>
  <c r="O75" i="40"/>
  <c r="O76" i="40"/>
  <c r="O77" i="40"/>
  <c r="O78" i="40"/>
  <c r="O79" i="40"/>
  <c r="O80" i="40"/>
  <c r="O81" i="40"/>
  <c r="O82" i="40"/>
  <c r="O83" i="40"/>
  <c r="O84" i="40"/>
  <c r="O85" i="40"/>
  <c r="O86" i="40"/>
  <c r="O87" i="40"/>
  <c r="O88" i="40"/>
  <c r="O89" i="40"/>
  <c r="O90" i="40"/>
  <c r="O91" i="40"/>
  <c r="O92" i="40"/>
  <c r="O93" i="40"/>
  <c r="O94" i="40"/>
  <c r="O95" i="40"/>
  <c r="O96" i="40"/>
  <c r="O97" i="40"/>
  <c r="O98" i="40"/>
  <c r="O99" i="40"/>
  <c r="O100" i="40"/>
  <c r="O101" i="40"/>
  <c r="O102" i="40"/>
  <c r="O103" i="40"/>
  <c r="O104" i="40"/>
  <c r="O105" i="40"/>
  <c r="O106" i="40"/>
  <c r="O107" i="40"/>
  <c r="O108" i="40"/>
  <c r="O109" i="40"/>
  <c r="O110" i="40"/>
  <c r="O111" i="40"/>
  <c r="O112" i="40"/>
  <c r="O113" i="40"/>
  <c r="O114" i="40"/>
  <c r="O115" i="40"/>
  <c r="O116" i="40"/>
  <c r="O117" i="40"/>
  <c r="O118" i="40"/>
  <c r="O119" i="40"/>
  <c r="O120" i="40"/>
  <c r="O121" i="40"/>
  <c r="O122" i="40"/>
  <c r="O123" i="40"/>
  <c r="O124" i="40"/>
  <c r="O125" i="40"/>
  <c r="O126" i="40"/>
  <c r="O127" i="40"/>
  <c r="O128" i="40"/>
  <c r="O129" i="40"/>
  <c r="O130" i="40"/>
  <c r="O131" i="40"/>
  <c r="O132" i="40"/>
  <c r="O133" i="40"/>
  <c r="O134" i="40"/>
  <c r="O135" i="40"/>
  <c r="O136" i="40"/>
  <c r="O137" i="40"/>
  <c r="O138" i="40"/>
  <c r="O139" i="40"/>
  <c r="O140" i="40"/>
  <c r="O141" i="40"/>
  <c r="O142" i="40"/>
  <c r="O143" i="40"/>
  <c r="O144" i="40"/>
  <c r="O145" i="40"/>
  <c r="O146" i="40"/>
  <c r="O147" i="40"/>
  <c r="O148" i="40"/>
  <c r="O149" i="40"/>
  <c r="O150" i="40"/>
  <c r="O151" i="40"/>
  <c r="O152" i="40"/>
  <c r="O153" i="40"/>
  <c r="O154" i="40"/>
  <c r="O155" i="40"/>
  <c r="O156" i="40"/>
  <c r="O157" i="40"/>
  <c r="O158" i="40"/>
  <c r="O159" i="40"/>
  <c r="O160" i="40"/>
  <c r="O161" i="40"/>
  <c r="O162" i="40"/>
  <c r="O163" i="40"/>
  <c r="O164" i="40"/>
  <c r="O165" i="40"/>
  <c r="O166" i="40"/>
  <c r="O167" i="40"/>
  <c r="O168" i="40"/>
  <c r="O169" i="40"/>
  <c r="O170" i="40"/>
  <c r="O171" i="40"/>
  <c r="O172" i="40"/>
  <c r="O173" i="40"/>
  <c r="O174" i="40"/>
  <c r="O175" i="40"/>
  <c r="O176" i="40"/>
  <c r="O177" i="40"/>
  <c r="O178" i="40"/>
  <c r="O179" i="40"/>
  <c r="O180" i="40"/>
  <c r="O181" i="40"/>
  <c r="O182" i="40"/>
  <c r="O183" i="40"/>
  <c r="O184" i="40"/>
  <c r="O185" i="40"/>
  <c r="O186" i="40"/>
  <c r="O187" i="40"/>
  <c r="O188" i="40"/>
  <c r="O189" i="40"/>
  <c r="O190" i="40"/>
  <c r="O191" i="40"/>
  <c r="O192" i="40"/>
  <c r="O193" i="40"/>
  <c r="O194" i="40"/>
  <c r="O195" i="40"/>
  <c r="O196" i="40"/>
  <c r="O197" i="40"/>
  <c r="O198" i="40"/>
  <c r="O199" i="40"/>
  <c r="O200" i="40"/>
  <c r="O201" i="40"/>
  <c r="O202" i="40"/>
  <c r="O203" i="40"/>
  <c r="O204" i="40"/>
  <c r="O205" i="40"/>
  <c r="O206" i="40"/>
  <c r="O207" i="40"/>
  <c r="O208" i="40"/>
  <c r="O209" i="40"/>
  <c r="O210" i="40"/>
  <c r="O211" i="40"/>
  <c r="O212" i="40"/>
  <c r="O213" i="40"/>
  <c r="O214" i="40"/>
  <c r="O215" i="40"/>
  <c r="O216" i="40"/>
  <c r="O217" i="40"/>
  <c r="O218" i="40"/>
  <c r="O219" i="40"/>
  <c r="O220" i="40"/>
  <c r="O221" i="40"/>
  <c r="O222" i="40"/>
  <c r="O223" i="40"/>
  <c r="O224" i="40"/>
  <c r="O225" i="40"/>
  <c r="O226" i="40"/>
  <c r="O227" i="40"/>
  <c r="O228" i="40"/>
  <c r="O229" i="40"/>
  <c r="O230" i="40"/>
  <c r="O231" i="40"/>
  <c r="O232" i="40"/>
  <c r="O233" i="40"/>
  <c r="O234" i="40"/>
  <c r="O235" i="40"/>
  <c r="O236" i="40"/>
  <c r="O237" i="40"/>
  <c r="O238" i="40"/>
  <c r="O239" i="40"/>
  <c r="O240" i="40"/>
  <c r="O241" i="40"/>
  <c r="O242" i="40"/>
  <c r="O243" i="40"/>
  <c r="O244" i="40"/>
  <c r="O245" i="40"/>
  <c r="O246" i="40"/>
  <c r="O247" i="40"/>
  <c r="O248" i="40"/>
  <c r="O249" i="40"/>
  <c r="O250" i="40"/>
  <c r="O251" i="40"/>
  <c r="O252" i="40"/>
  <c r="O253" i="40"/>
  <c r="O254" i="40"/>
  <c r="O255" i="40"/>
  <c r="O256" i="40"/>
  <c r="O257" i="40"/>
  <c r="O258" i="40"/>
  <c r="O259" i="40"/>
  <c r="O260" i="40"/>
  <c r="O261" i="40"/>
  <c r="O262" i="40"/>
  <c r="O263" i="40"/>
  <c r="O264" i="40"/>
  <c r="O265" i="40"/>
  <c r="O266" i="40"/>
  <c r="O267" i="40"/>
  <c r="O268" i="40"/>
  <c r="O269" i="40"/>
  <c r="O270" i="40"/>
  <c r="O271" i="40"/>
  <c r="O272" i="40"/>
  <c r="O273" i="40"/>
  <c r="O274" i="40"/>
  <c r="O275" i="40"/>
  <c r="O276" i="40"/>
  <c r="O277" i="40"/>
  <c r="O278" i="40"/>
  <c r="O279" i="40"/>
  <c r="O280" i="40"/>
  <c r="O281" i="40"/>
  <c r="O282" i="40"/>
  <c r="O283" i="40"/>
  <c r="O284" i="40"/>
  <c r="O285" i="40"/>
  <c r="O286" i="40"/>
  <c r="O287" i="40"/>
  <c r="O288" i="40"/>
  <c r="O289" i="40"/>
  <c r="O290" i="40"/>
  <c r="O291" i="40"/>
  <c r="O292" i="40"/>
  <c r="O293" i="40"/>
  <c r="O294" i="40"/>
  <c r="O295" i="40"/>
  <c r="O296" i="40"/>
  <c r="O297" i="40"/>
  <c r="O298" i="40"/>
  <c r="O299" i="40"/>
  <c r="O300" i="40"/>
  <c r="O301" i="40"/>
  <c r="O302" i="40"/>
  <c r="O303" i="40"/>
  <c r="O304" i="40"/>
  <c r="O305" i="40"/>
  <c r="O306" i="40"/>
  <c r="O307" i="40"/>
  <c r="O308" i="40"/>
  <c r="O309" i="40"/>
  <c r="O310" i="40"/>
  <c r="O311" i="40"/>
  <c r="O312" i="40"/>
  <c r="O313" i="40"/>
  <c r="O314" i="40"/>
  <c r="O315" i="40"/>
  <c r="O316" i="40"/>
  <c r="O317" i="40"/>
  <c r="O318" i="40"/>
  <c r="O319" i="40"/>
  <c r="O320" i="40"/>
  <c r="O321" i="40"/>
  <c r="O322" i="40"/>
  <c r="O323" i="40"/>
  <c r="O324" i="40"/>
  <c r="O325" i="40"/>
  <c r="O326" i="40"/>
  <c r="O327" i="40"/>
  <c r="O328" i="40"/>
  <c r="O329" i="40"/>
  <c r="O330" i="40"/>
  <c r="O331" i="40"/>
  <c r="O332" i="40"/>
  <c r="O333" i="40"/>
  <c r="O334" i="40"/>
  <c r="O335" i="40"/>
  <c r="O336" i="40"/>
  <c r="O337" i="40"/>
  <c r="O338" i="40"/>
  <c r="O339" i="40"/>
  <c r="O340" i="40"/>
  <c r="O341" i="40"/>
  <c r="O342" i="40"/>
  <c r="O343" i="40"/>
  <c r="O344" i="40"/>
  <c r="O345" i="40"/>
  <c r="O346" i="40"/>
  <c r="O347" i="40"/>
  <c r="O348" i="40"/>
  <c r="O349" i="40"/>
  <c r="O350" i="40"/>
  <c r="O351" i="40"/>
  <c r="O352" i="40"/>
  <c r="O353" i="40"/>
  <c r="O354" i="40"/>
  <c r="O355" i="40"/>
  <c r="O356" i="40"/>
  <c r="O357" i="40"/>
  <c r="O358" i="40"/>
  <c r="O359" i="40"/>
  <c r="O360" i="40"/>
  <c r="O361" i="40"/>
  <c r="O362" i="40"/>
  <c r="O363" i="40"/>
  <c r="O364" i="40"/>
  <c r="O365" i="40"/>
  <c r="O366" i="40"/>
  <c r="O367" i="40"/>
  <c r="O368" i="40"/>
  <c r="O369" i="40"/>
  <c r="O370" i="40"/>
  <c r="O371" i="40"/>
  <c r="O372" i="40"/>
  <c r="O373" i="40"/>
  <c r="O374" i="40"/>
  <c r="O375" i="40"/>
  <c r="O376" i="40"/>
  <c r="O377" i="40"/>
  <c r="O378" i="40"/>
  <c r="O379" i="40"/>
  <c r="O380" i="40"/>
  <c r="O381" i="40"/>
  <c r="O382" i="40"/>
  <c r="O383" i="40"/>
  <c r="O384" i="40"/>
  <c r="O385" i="40"/>
  <c r="O386" i="40"/>
  <c r="O387" i="40"/>
  <c r="O388" i="40"/>
  <c r="O389" i="40"/>
  <c r="O390" i="40"/>
  <c r="O391" i="40"/>
  <c r="O392" i="40"/>
  <c r="O393" i="40"/>
  <c r="O394" i="40"/>
  <c r="O395" i="40"/>
  <c r="O396" i="40"/>
  <c r="O397" i="40"/>
  <c r="P6" i="40"/>
  <c r="P7" i="40"/>
  <c r="P8" i="40"/>
  <c r="P9" i="40"/>
  <c r="P10" i="40"/>
  <c r="P11" i="40"/>
  <c r="P12" i="40"/>
  <c r="P13" i="40"/>
  <c r="P14" i="40"/>
  <c r="P15" i="40"/>
  <c r="P16" i="40"/>
  <c r="P17" i="40"/>
  <c r="P18" i="40"/>
  <c r="P19" i="40"/>
  <c r="P20" i="40"/>
  <c r="P21" i="40"/>
  <c r="P22" i="40"/>
  <c r="P23" i="40"/>
  <c r="P24" i="40"/>
  <c r="P25" i="40"/>
  <c r="P26" i="40"/>
  <c r="P27" i="40"/>
  <c r="P28" i="40"/>
  <c r="P29" i="40"/>
  <c r="P30" i="40"/>
  <c r="P31" i="40"/>
  <c r="P32" i="40"/>
  <c r="P33" i="40"/>
  <c r="P34" i="40"/>
  <c r="P35" i="40"/>
  <c r="P36" i="40"/>
  <c r="P37" i="40"/>
  <c r="P38" i="40"/>
  <c r="P39" i="40"/>
  <c r="P40" i="40"/>
  <c r="P41" i="40"/>
  <c r="P42" i="40"/>
  <c r="P43" i="40"/>
  <c r="P44" i="40"/>
  <c r="P45" i="40"/>
  <c r="P46" i="40"/>
  <c r="P47" i="40"/>
  <c r="P48" i="40"/>
  <c r="P49" i="40"/>
  <c r="P50" i="40"/>
  <c r="P51" i="40"/>
  <c r="P52" i="40"/>
  <c r="P53" i="40"/>
  <c r="P54" i="40"/>
  <c r="P55" i="40"/>
  <c r="P56" i="40"/>
  <c r="P57" i="40"/>
  <c r="P58" i="40"/>
  <c r="P59" i="40"/>
  <c r="P60" i="40"/>
  <c r="P61" i="40"/>
  <c r="P62" i="40"/>
  <c r="P63" i="40"/>
  <c r="P64" i="40"/>
  <c r="P65" i="40"/>
  <c r="P66" i="40"/>
  <c r="P67" i="40"/>
  <c r="P68" i="40"/>
  <c r="P69" i="40"/>
  <c r="P70" i="40"/>
  <c r="P71" i="40"/>
  <c r="P72" i="40"/>
  <c r="P73" i="40"/>
  <c r="P74" i="40"/>
  <c r="P75" i="40"/>
  <c r="P76" i="40"/>
  <c r="P77" i="40"/>
  <c r="P78" i="40"/>
  <c r="P79" i="40"/>
  <c r="P80" i="40"/>
  <c r="P81" i="40"/>
  <c r="P82" i="40"/>
  <c r="P83" i="40"/>
  <c r="P84" i="40"/>
  <c r="P85" i="40"/>
  <c r="P86" i="40"/>
  <c r="P87" i="40"/>
  <c r="P88" i="40"/>
  <c r="P89" i="40"/>
  <c r="P90" i="40"/>
  <c r="P91" i="40"/>
  <c r="P92" i="40"/>
  <c r="P93" i="40"/>
  <c r="P94" i="40"/>
  <c r="P95" i="40"/>
  <c r="P96" i="40"/>
  <c r="P97" i="40"/>
  <c r="P98" i="40"/>
  <c r="P99" i="40"/>
  <c r="P100" i="40"/>
  <c r="P101" i="40"/>
  <c r="P102" i="40"/>
  <c r="P103" i="40"/>
  <c r="P104" i="40"/>
  <c r="P105" i="40"/>
  <c r="P106" i="40"/>
  <c r="P107" i="40"/>
  <c r="P108" i="40"/>
  <c r="P109" i="40"/>
  <c r="P110" i="40"/>
  <c r="P111" i="40"/>
  <c r="P112" i="40"/>
  <c r="P113" i="40"/>
  <c r="P114" i="40"/>
  <c r="P115" i="40"/>
  <c r="P116" i="40"/>
  <c r="P117" i="40"/>
  <c r="P118" i="40"/>
  <c r="P119" i="40"/>
  <c r="P120" i="40"/>
  <c r="P121" i="40"/>
  <c r="P122" i="40"/>
  <c r="P123" i="40"/>
  <c r="P124" i="40"/>
  <c r="P125" i="40"/>
  <c r="P126" i="40"/>
  <c r="P127" i="40"/>
  <c r="P128" i="40"/>
  <c r="P129" i="40"/>
  <c r="P130" i="40"/>
  <c r="P131" i="40"/>
  <c r="P132" i="40"/>
  <c r="P133" i="40"/>
  <c r="P134" i="40"/>
  <c r="P135" i="40"/>
  <c r="P136" i="40"/>
  <c r="P137" i="40"/>
  <c r="P138" i="40"/>
  <c r="P139" i="40"/>
  <c r="P140" i="40"/>
  <c r="P141" i="40"/>
  <c r="P142" i="40"/>
  <c r="P143" i="40"/>
  <c r="P144" i="40"/>
  <c r="P145" i="40"/>
  <c r="P146" i="40"/>
  <c r="P147" i="40"/>
  <c r="P148" i="40"/>
  <c r="P149" i="40"/>
  <c r="P150" i="40"/>
  <c r="P151" i="40"/>
  <c r="P152" i="40"/>
  <c r="P153" i="40"/>
  <c r="P154" i="40"/>
  <c r="P155" i="40"/>
  <c r="P156" i="40"/>
  <c r="P157" i="40"/>
  <c r="P158" i="40"/>
  <c r="P159" i="40"/>
  <c r="P160" i="40"/>
  <c r="P161" i="40"/>
  <c r="P162" i="40"/>
  <c r="P163" i="40"/>
  <c r="P164" i="40"/>
  <c r="P165" i="40"/>
  <c r="P166" i="40"/>
  <c r="P167" i="40"/>
  <c r="P168" i="40"/>
  <c r="P169" i="40"/>
  <c r="P170" i="40"/>
  <c r="P171" i="40"/>
  <c r="P172" i="40"/>
  <c r="P173" i="40"/>
  <c r="P174" i="40"/>
  <c r="P175" i="40"/>
  <c r="P176" i="40"/>
  <c r="P177" i="40"/>
  <c r="P178" i="40"/>
  <c r="P179" i="40"/>
  <c r="P180" i="40"/>
  <c r="P181" i="40"/>
  <c r="P182" i="40"/>
  <c r="P183" i="40"/>
  <c r="P184" i="40"/>
  <c r="P185" i="40"/>
  <c r="P186" i="40"/>
  <c r="P187" i="40"/>
  <c r="P188" i="40"/>
  <c r="P189" i="40"/>
  <c r="P190" i="40"/>
  <c r="P191" i="40"/>
  <c r="P192" i="40"/>
  <c r="P193" i="40"/>
  <c r="P194" i="40"/>
  <c r="P195" i="40"/>
  <c r="P196" i="40"/>
  <c r="P197" i="40"/>
  <c r="P198" i="40"/>
  <c r="P199" i="40"/>
  <c r="P200" i="40"/>
  <c r="P201" i="40"/>
  <c r="P202" i="40"/>
  <c r="P203" i="40"/>
  <c r="P204" i="40"/>
  <c r="P205" i="40"/>
  <c r="P206" i="40"/>
  <c r="P207" i="40"/>
  <c r="P208" i="40"/>
  <c r="P209" i="40"/>
  <c r="P210" i="40"/>
  <c r="P211" i="40"/>
  <c r="P212" i="40"/>
  <c r="P213" i="40"/>
  <c r="P214" i="40"/>
  <c r="P215" i="40"/>
  <c r="P216" i="40"/>
  <c r="P217" i="40"/>
  <c r="P218" i="40"/>
  <c r="P219" i="40"/>
  <c r="P220" i="40"/>
  <c r="P221" i="40"/>
  <c r="P222" i="40"/>
  <c r="P223" i="40"/>
  <c r="P224" i="40"/>
  <c r="P225" i="40"/>
  <c r="P226" i="40"/>
  <c r="P227" i="40"/>
  <c r="P228" i="40"/>
  <c r="P229" i="40"/>
  <c r="P230" i="40"/>
  <c r="P231" i="40"/>
  <c r="P232" i="40"/>
  <c r="P233" i="40"/>
  <c r="P234" i="40"/>
  <c r="P235" i="40"/>
  <c r="P236" i="40"/>
  <c r="P237" i="40"/>
  <c r="P238" i="40"/>
  <c r="P239" i="40"/>
  <c r="P240" i="40"/>
  <c r="P241" i="40"/>
  <c r="P242" i="40"/>
  <c r="P243" i="40"/>
  <c r="P244" i="40"/>
  <c r="P245" i="40"/>
  <c r="P246" i="40"/>
  <c r="P247" i="40"/>
  <c r="P248" i="40"/>
  <c r="P249" i="40"/>
  <c r="P250" i="40"/>
  <c r="P251" i="40"/>
  <c r="P252" i="40"/>
  <c r="P253" i="40"/>
  <c r="P254" i="40"/>
  <c r="P255" i="40"/>
  <c r="P256" i="40"/>
  <c r="P257" i="40"/>
  <c r="P258" i="40"/>
  <c r="P259" i="40"/>
  <c r="P260" i="40"/>
  <c r="P261" i="40"/>
  <c r="P262" i="40"/>
  <c r="P263" i="40"/>
  <c r="P264" i="40"/>
  <c r="P265" i="40"/>
  <c r="P266" i="40"/>
  <c r="P267" i="40"/>
  <c r="P268" i="40"/>
  <c r="P269" i="40"/>
  <c r="P270" i="40"/>
  <c r="P271" i="40"/>
  <c r="P272" i="40"/>
  <c r="P273" i="40"/>
  <c r="P274" i="40"/>
  <c r="P275" i="40"/>
  <c r="P276" i="40"/>
  <c r="P277" i="40"/>
  <c r="P278" i="40"/>
  <c r="P279" i="40"/>
  <c r="P280" i="40"/>
  <c r="P281" i="40"/>
  <c r="P282" i="40"/>
  <c r="P283" i="40"/>
  <c r="P284" i="40"/>
  <c r="P285" i="40"/>
  <c r="P286" i="40"/>
  <c r="P287" i="40"/>
  <c r="P288" i="40"/>
  <c r="P289" i="40"/>
  <c r="P290" i="40"/>
  <c r="P291" i="40"/>
  <c r="P292" i="40"/>
  <c r="P293" i="40"/>
  <c r="P294" i="40"/>
  <c r="P295" i="40"/>
  <c r="P296" i="40"/>
  <c r="P297" i="40"/>
  <c r="P298" i="40"/>
  <c r="P299" i="40"/>
  <c r="P300" i="40"/>
  <c r="P301" i="40"/>
  <c r="P302" i="40"/>
  <c r="P303" i="40"/>
  <c r="P304" i="40"/>
  <c r="P305" i="40"/>
  <c r="P306" i="40"/>
  <c r="P307" i="40"/>
  <c r="P308" i="40"/>
  <c r="P309" i="40"/>
  <c r="P310" i="40"/>
  <c r="P311" i="40"/>
  <c r="P312" i="40"/>
  <c r="P313" i="40"/>
  <c r="P314" i="40"/>
  <c r="P315" i="40"/>
  <c r="P316" i="40"/>
  <c r="P317" i="40"/>
  <c r="P318" i="40"/>
  <c r="P319" i="40"/>
  <c r="P320" i="40"/>
  <c r="P321" i="40"/>
  <c r="P322" i="40"/>
  <c r="P323" i="40"/>
  <c r="P324" i="40"/>
  <c r="P325" i="40"/>
  <c r="P326" i="40"/>
  <c r="P327" i="40"/>
  <c r="P328" i="40"/>
  <c r="P329" i="40"/>
  <c r="P330" i="40"/>
  <c r="P331" i="40"/>
  <c r="P332" i="40"/>
  <c r="P333" i="40"/>
  <c r="P334" i="40"/>
  <c r="P335" i="40"/>
  <c r="P336" i="40"/>
  <c r="P337" i="40"/>
  <c r="P338" i="40"/>
  <c r="P339" i="40"/>
  <c r="P340" i="40"/>
  <c r="P341" i="40"/>
  <c r="P342" i="40"/>
  <c r="P343" i="40"/>
  <c r="P344" i="40"/>
  <c r="P345" i="40"/>
  <c r="P346" i="40"/>
  <c r="P347" i="40"/>
  <c r="P348" i="40"/>
  <c r="P349" i="40"/>
  <c r="P350" i="40"/>
  <c r="P351" i="40"/>
  <c r="P352" i="40"/>
  <c r="P353" i="40"/>
  <c r="P354" i="40"/>
  <c r="P355" i="40"/>
  <c r="P356" i="40"/>
  <c r="P357" i="40"/>
  <c r="P358" i="40"/>
  <c r="P359" i="40"/>
  <c r="P360" i="40"/>
  <c r="P361" i="40"/>
  <c r="P362" i="40"/>
  <c r="P363" i="40"/>
  <c r="P364" i="40"/>
  <c r="P365" i="40"/>
  <c r="P366" i="40"/>
  <c r="P367" i="40"/>
  <c r="P368" i="40"/>
  <c r="P369" i="40"/>
  <c r="P370" i="40"/>
  <c r="P371" i="40"/>
  <c r="P372" i="40"/>
  <c r="P373" i="40"/>
  <c r="P374" i="40"/>
  <c r="P375" i="40"/>
  <c r="P376" i="40"/>
  <c r="P377" i="40"/>
  <c r="P378" i="40"/>
  <c r="P379" i="40"/>
  <c r="P380" i="40"/>
  <c r="P381" i="40"/>
  <c r="P382" i="40"/>
  <c r="P383" i="40"/>
  <c r="P384" i="40"/>
  <c r="P385" i="40"/>
  <c r="P386" i="40"/>
  <c r="P387" i="40"/>
  <c r="P388" i="40"/>
  <c r="P389" i="40"/>
  <c r="P390" i="40"/>
  <c r="P391" i="40"/>
  <c r="P392" i="40"/>
  <c r="P393" i="40"/>
  <c r="P394" i="40"/>
  <c r="P395" i="40"/>
  <c r="P396" i="40"/>
  <c r="P397" i="40"/>
  <c r="T28" i="55"/>
  <c r="F30" i="3"/>
  <c r="T31" i="55"/>
  <c r="F33" i="3"/>
  <c r="B33" i="3" s="1"/>
  <c r="T32" i="55"/>
  <c r="F34" i="3"/>
  <c r="G34" i="3" s="1"/>
  <c r="T33" i="55"/>
  <c r="F35" i="3"/>
  <c r="B35" i="3"/>
  <c r="T34" i="55"/>
  <c r="F36" i="3" s="1"/>
  <c r="G36" i="3" s="1"/>
  <c r="T35" i="55"/>
  <c r="F37" i="3"/>
  <c r="B37" i="3" s="1"/>
  <c r="T36" i="55"/>
  <c r="F38" i="3" s="1"/>
  <c r="B38" i="3" s="1"/>
  <c r="T37" i="55"/>
  <c r="F39" i="3"/>
  <c r="T38" i="55"/>
  <c r="F40" i="3"/>
  <c r="T30" i="55"/>
  <c r="F32" i="3"/>
  <c r="B32" i="3" s="1"/>
  <c r="T24" i="55"/>
  <c r="F26" i="3"/>
  <c r="B26" i="3" s="1"/>
  <c r="T25" i="55"/>
  <c r="F27" i="3" s="1"/>
  <c r="T26" i="55"/>
  <c r="F28" i="3"/>
  <c r="B28" i="3"/>
  <c r="T27" i="55"/>
  <c r="F29" i="3"/>
  <c r="S51" i="55"/>
  <c r="S52" i="55"/>
  <c r="S53" i="55"/>
  <c r="S54" i="55"/>
  <c r="T52" i="49"/>
  <c r="G147" i="3"/>
  <c r="G91" i="3"/>
  <c r="B10" i="85"/>
  <c r="V10" i="85"/>
  <c r="B11" i="85"/>
  <c r="V11" i="85"/>
  <c r="B12" i="85"/>
  <c r="V12" i="85"/>
  <c r="B13" i="85"/>
  <c r="V13" i="85"/>
  <c r="B14" i="85"/>
  <c r="V14" i="85"/>
  <c r="B15" i="85"/>
  <c r="V15" i="85"/>
  <c r="B16" i="85"/>
  <c r="V16" i="85"/>
  <c r="B17" i="85"/>
  <c r="V17" i="85"/>
  <c r="V18" i="85"/>
  <c r="V19" i="85"/>
  <c r="V20" i="85"/>
  <c r="V21" i="85"/>
  <c r="U62" i="85"/>
  <c r="U63" i="85"/>
  <c r="U64" i="85"/>
  <c r="U65" i="85" s="1"/>
  <c r="U66" i="85" s="1"/>
  <c r="U67" i="85" s="1"/>
  <c r="U68" i="85" s="1"/>
  <c r="U69" i="85" s="1"/>
  <c r="D5" i="40"/>
  <c r="J13" i="5"/>
  <c r="I13" i="5" s="1"/>
  <c r="C13" i="5" s="1"/>
  <c r="K13" i="5"/>
  <c r="J10" i="5"/>
  <c r="K10" i="5"/>
  <c r="J8" i="5"/>
  <c r="K8" i="5"/>
  <c r="K6" i="5"/>
  <c r="J6" i="5"/>
  <c r="J4" i="5"/>
  <c r="K4" i="5"/>
  <c r="E66" i="3"/>
  <c r="E126" i="3" s="1"/>
  <c r="E67" i="3"/>
  <c r="E127" i="3"/>
  <c r="E183" i="3" s="1"/>
  <c r="E239" i="3" s="1"/>
  <c r="E69" i="3"/>
  <c r="E128" i="3"/>
  <c r="E184" i="3"/>
  <c r="E240" i="3" s="1"/>
  <c r="E71" i="3"/>
  <c r="E129" i="3"/>
  <c r="E185" i="3" s="1"/>
  <c r="E241" i="3" s="1"/>
  <c r="E73" i="3"/>
  <c r="E130" i="3"/>
  <c r="E186" i="3"/>
  <c r="E242" i="3" s="1"/>
  <c r="E80" i="3"/>
  <c r="E136" i="3"/>
  <c r="E190" i="3" s="1"/>
  <c r="E246" i="3" s="1"/>
  <c r="E110" i="3"/>
  <c r="E166" i="3"/>
  <c r="E219" i="3"/>
  <c r="E275" i="3" s="1"/>
  <c r="E112" i="3"/>
  <c r="E168" i="3"/>
  <c r="E221" i="3" s="1"/>
  <c r="E277" i="3" s="1"/>
  <c r="E114" i="3"/>
  <c r="E170" i="3"/>
  <c r="E223" i="3"/>
  <c r="E279" i="3" s="1"/>
  <c r="E81" i="3"/>
  <c r="E137" i="3"/>
  <c r="E82" i="3"/>
  <c r="E138" i="3" s="1"/>
  <c r="E192" i="3" s="1"/>
  <c r="E248" i="3"/>
  <c r="E83" i="3"/>
  <c r="E139" i="3" s="1"/>
  <c r="E193" i="3" s="1"/>
  <c r="E249" i="3"/>
  <c r="E84" i="3"/>
  <c r="E140" i="3" s="1"/>
  <c r="E85" i="3"/>
  <c r="E86" i="3"/>
  <c r="E142" i="3"/>
  <c r="E196" i="3" s="1"/>
  <c r="E87" i="3"/>
  <c r="E143" i="3"/>
  <c r="E88" i="3"/>
  <c r="E89" i="3"/>
  <c r="E145" i="3"/>
  <c r="E199" i="3"/>
  <c r="E90" i="3"/>
  <c r="E146" i="3" s="1"/>
  <c r="E200" i="3" s="1"/>
  <c r="E92" i="3"/>
  <c r="E93" i="3"/>
  <c r="E149" i="3" s="1"/>
  <c r="E94" i="3"/>
  <c r="E150" i="3"/>
  <c r="E203" i="3"/>
  <c r="E259" i="3" s="1"/>
  <c r="E95" i="3"/>
  <c r="E151" i="3"/>
  <c r="E204" i="3" s="1"/>
  <c r="E96" i="3"/>
  <c r="E152" i="3"/>
  <c r="E97" i="3"/>
  <c r="E153" i="3" s="1"/>
  <c r="E206" i="3" s="1"/>
  <c r="E262" i="3" s="1"/>
  <c r="E98" i="3"/>
  <c r="E154" i="3" s="1"/>
  <c r="E99" i="3"/>
  <c r="E100" i="3"/>
  <c r="E156" i="3"/>
  <c r="E209" i="3" s="1"/>
  <c r="E265" i="3" s="1"/>
  <c r="E101" i="3"/>
  <c r="E157" i="3"/>
  <c r="E210" i="3"/>
  <c r="E266" i="3" s="1"/>
  <c r="E102" i="3"/>
  <c r="E158" i="3"/>
  <c r="E103" i="3"/>
  <c r="E159" i="3" s="1"/>
  <c r="E212" i="3" s="1"/>
  <c r="E268" i="3"/>
  <c r="E104" i="3"/>
  <c r="E105" i="3"/>
  <c r="E161" i="3"/>
  <c r="E214" i="3"/>
  <c r="E106" i="3"/>
  <c r="E162" i="3" s="1"/>
  <c r="E107" i="3"/>
  <c r="E108" i="3"/>
  <c r="E109" i="3"/>
  <c r="E165" i="3" s="1"/>
  <c r="E218" i="3" s="1"/>
  <c r="E274" i="3" s="1"/>
  <c r="E68" i="3"/>
  <c r="E70" i="3"/>
  <c r="E72" i="3"/>
  <c r="E74" i="3"/>
  <c r="AQ22" i="83"/>
  <c r="N776" i="55"/>
  <c r="U386" i="83"/>
  <c r="H386" i="83"/>
  <c r="N778" i="55"/>
  <c r="U388" i="83" s="1"/>
  <c r="H388" i="83" s="1"/>
  <c r="N780" i="55"/>
  <c r="U390" i="83"/>
  <c r="H390" i="83" s="1"/>
  <c r="N782" i="55"/>
  <c r="U392" i="83"/>
  <c r="H392" i="83" s="1"/>
  <c r="N784" i="55"/>
  <c r="U394" i="83" s="1"/>
  <c r="H394" i="83" s="1"/>
  <c r="N786" i="55"/>
  <c r="U396" i="83"/>
  <c r="H396" i="83" s="1"/>
  <c r="N788" i="55"/>
  <c r="U398" i="83" s="1"/>
  <c r="H398" i="83" s="1"/>
  <c r="N790" i="55"/>
  <c r="U400" i="83"/>
  <c r="H400" i="83" s="1"/>
  <c r="N792" i="55"/>
  <c r="U402" i="83"/>
  <c r="H402" i="83" s="1"/>
  <c r="N794" i="55"/>
  <c r="U404" i="83" s="1"/>
  <c r="H404" i="83" s="1"/>
  <c r="N796" i="55"/>
  <c r="U406" i="83" s="1"/>
  <c r="H406" i="83" s="1"/>
  <c r="N798" i="55"/>
  <c r="U408" i="83"/>
  <c r="H408" i="83"/>
  <c r="N800" i="55"/>
  <c r="U410" i="83"/>
  <c r="H410" i="83" s="1"/>
  <c r="N802" i="55"/>
  <c r="U412" i="83"/>
  <c r="H412" i="83" s="1"/>
  <c r="N804" i="55"/>
  <c r="U414" i="83"/>
  <c r="H414" i="83" s="1"/>
  <c r="AG414" i="83" s="1"/>
  <c r="N806" i="55"/>
  <c r="U416" i="83"/>
  <c r="H416" i="83"/>
  <c r="N808" i="55"/>
  <c r="U418" i="83"/>
  <c r="H418" i="83"/>
  <c r="N810" i="55"/>
  <c r="U420" i="83" s="1"/>
  <c r="H420" i="83" s="1"/>
  <c r="N812" i="55"/>
  <c r="U422" i="83"/>
  <c r="H422" i="83" s="1"/>
  <c r="N814" i="55"/>
  <c r="U424" i="83" s="1"/>
  <c r="H424" i="83" s="1"/>
  <c r="N816" i="55"/>
  <c r="U426" i="83" s="1"/>
  <c r="H426" i="83" s="1"/>
  <c r="N818" i="55"/>
  <c r="U428" i="83"/>
  <c r="H428" i="83" s="1"/>
  <c r="N820" i="55"/>
  <c r="U430" i="83" s="1"/>
  <c r="H430" i="83" s="1"/>
  <c r="AF430" i="83" s="1"/>
  <c r="N822" i="55"/>
  <c r="U432" i="83"/>
  <c r="H432" i="83" s="1"/>
  <c r="AH432" i="83" s="1"/>
  <c r="N824" i="55"/>
  <c r="U434" i="83"/>
  <c r="H434" i="83" s="1"/>
  <c r="N826" i="55"/>
  <c r="U436" i="83" s="1"/>
  <c r="H436" i="83" s="1"/>
  <c r="N828" i="55"/>
  <c r="U438" i="83" s="1"/>
  <c r="H438" i="83" s="1"/>
  <c r="N830" i="55"/>
  <c r="U440" i="83"/>
  <c r="H440" i="83" s="1"/>
  <c r="N832" i="55"/>
  <c r="U442" i="83"/>
  <c r="H442" i="83" s="1"/>
  <c r="AE442" i="83" s="1"/>
  <c r="N834" i="55"/>
  <c r="U444" i="83"/>
  <c r="H444" i="83" s="1"/>
  <c r="N836" i="55"/>
  <c r="U446" i="83"/>
  <c r="H446" i="83" s="1"/>
  <c r="N838" i="55"/>
  <c r="U448" i="83" s="1"/>
  <c r="H448" i="83" s="1"/>
  <c r="N840" i="55"/>
  <c r="U450" i="83" s="1"/>
  <c r="H450" i="83" s="1"/>
  <c r="N842" i="55"/>
  <c r="U452" i="83" s="1"/>
  <c r="H452" i="83" s="1"/>
  <c r="AI452" i="83" s="1"/>
  <c r="N844" i="55"/>
  <c r="U454" i="83"/>
  <c r="H454" i="83" s="1"/>
  <c r="N846" i="55"/>
  <c r="U456" i="83" s="1"/>
  <c r="H456" i="83" s="1"/>
  <c r="N848" i="55"/>
  <c r="U458" i="83"/>
  <c r="H458" i="83" s="1"/>
  <c r="N850" i="55"/>
  <c r="U460" i="83"/>
  <c r="H460" i="83" s="1"/>
  <c r="N852" i="55"/>
  <c r="U462" i="83" s="1"/>
  <c r="H462" i="83" s="1"/>
  <c r="N854" i="55"/>
  <c r="U464" i="83"/>
  <c r="H464" i="83" s="1"/>
  <c r="AG464" i="83" s="1"/>
  <c r="N856" i="55"/>
  <c r="U466" i="83"/>
  <c r="H466" i="83" s="1"/>
  <c r="N858" i="55"/>
  <c r="U468" i="83" s="1"/>
  <c r="H468" i="83" s="1"/>
  <c r="AJ468" i="83" s="1"/>
  <c r="N860" i="55"/>
  <c r="U470" i="83" s="1"/>
  <c r="H470" i="83" s="1"/>
  <c r="N862" i="55"/>
  <c r="U472" i="83" s="1"/>
  <c r="H472" i="83" s="1"/>
  <c r="N864" i="55"/>
  <c r="U474" i="83" s="1"/>
  <c r="H474" i="83" s="1"/>
  <c r="N866" i="55"/>
  <c r="U476" i="83"/>
  <c r="H476" i="83" s="1"/>
  <c r="AH476" i="83" s="1"/>
  <c r="N868" i="55"/>
  <c r="U478" i="83"/>
  <c r="H478" i="83" s="1"/>
  <c r="N870" i="55"/>
  <c r="U480" i="83" s="1"/>
  <c r="H480" i="83" s="1"/>
  <c r="N872" i="55"/>
  <c r="U482" i="83" s="1"/>
  <c r="H482" i="83" s="1"/>
  <c r="N874" i="55"/>
  <c r="U484" i="83"/>
  <c r="H484" i="83" s="1"/>
  <c r="N876" i="55"/>
  <c r="U486" i="83" s="1"/>
  <c r="H486" i="83" s="1"/>
  <c r="N878" i="55"/>
  <c r="U488" i="83"/>
  <c r="H488" i="83" s="1"/>
  <c r="N880" i="55"/>
  <c r="U490" i="83"/>
  <c r="H490" i="83" s="1"/>
  <c r="N882" i="55"/>
  <c r="U492" i="83" s="1"/>
  <c r="H492" i="83" s="1"/>
  <c r="N884" i="55"/>
  <c r="U494" i="83"/>
  <c r="H494" i="83" s="1"/>
  <c r="N886" i="55"/>
  <c r="U496" i="83" s="1"/>
  <c r="H496" i="83" s="1"/>
  <c r="N888" i="55"/>
  <c r="U498" i="83" s="1"/>
  <c r="H498" i="83" s="1"/>
  <c r="N890" i="55"/>
  <c r="U500" i="83" s="1"/>
  <c r="H500" i="83" s="1"/>
  <c r="N892" i="55"/>
  <c r="U502" i="83"/>
  <c r="H502" i="83" s="1"/>
  <c r="N894" i="55"/>
  <c r="U504" i="83" s="1"/>
  <c r="H504" i="83" s="1"/>
  <c r="N896" i="55"/>
  <c r="U506" i="83" s="1"/>
  <c r="H506" i="83" s="1"/>
  <c r="AJ506" i="83" s="1"/>
  <c r="N898" i="55"/>
  <c r="U508" i="83" s="1"/>
  <c r="H508" i="83" s="1"/>
  <c r="AE508" i="83" s="1"/>
  <c r="N900" i="55"/>
  <c r="U510" i="83"/>
  <c r="H510" i="83" s="1"/>
  <c r="N902" i="55"/>
  <c r="U512" i="83" s="1"/>
  <c r="H512" i="83" s="1"/>
  <c r="AJ512" i="83" s="1"/>
  <c r="N904" i="55"/>
  <c r="U514" i="83" s="1"/>
  <c r="H514" i="83" s="1"/>
  <c r="N906" i="55"/>
  <c r="U516" i="83" s="1"/>
  <c r="H516" i="83" s="1"/>
  <c r="N908" i="55"/>
  <c r="U518" i="83" s="1"/>
  <c r="H518" i="83" s="1"/>
  <c r="AI518" i="83" s="1"/>
  <c r="N910" i="55"/>
  <c r="U520" i="83"/>
  <c r="H520" i="83" s="1"/>
  <c r="N912" i="55"/>
  <c r="U522" i="83" s="1"/>
  <c r="H522" i="83" s="1"/>
  <c r="N914" i="55"/>
  <c r="U524" i="83"/>
  <c r="H524" i="83" s="1"/>
  <c r="N916" i="55"/>
  <c r="U526" i="83" s="1"/>
  <c r="H526" i="83" s="1"/>
  <c r="N918" i="55"/>
  <c r="U528" i="83" s="1"/>
  <c r="H528" i="83" s="1"/>
  <c r="N920" i="55"/>
  <c r="U530" i="83" s="1"/>
  <c r="H530" i="83" s="1"/>
  <c r="N922" i="55"/>
  <c r="U532" i="83"/>
  <c r="H532" i="83" s="1"/>
  <c r="N924" i="55"/>
  <c r="U534" i="83" s="1"/>
  <c r="H534" i="83" s="1"/>
  <c r="AI534" i="83" s="1"/>
  <c r="N926" i="55"/>
  <c r="U536" i="83" s="1"/>
  <c r="H536" i="83" s="1"/>
  <c r="N928" i="55"/>
  <c r="U538" i="83" s="1"/>
  <c r="H538" i="83" s="1"/>
  <c r="N930" i="55"/>
  <c r="U540" i="83" s="1"/>
  <c r="H540" i="83" s="1"/>
  <c r="N932" i="55"/>
  <c r="U542" i="83"/>
  <c r="H542" i="83" s="1"/>
  <c r="N934" i="55"/>
  <c r="U544" i="83" s="1"/>
  <c r="H544" i="83" s="1"/>
  <c r="N936" i="55"/>
  <c r="U546" i="83" s="1"/>
  <c r="H546" i="83" s="1"/>
  <c r="N938" i="55"/>
  <c r="U548" i="83" s="1"/>
  <c r="H548" i="83" s="1"/>
  <c r="N940" i="55"/>
  <c r="U550" i="83"/>
  <c r="H550" i="83" s="1"/>
  <c r="N942" i="55"/>
  <c r="U552" i="83" s="1"/>
  <c r="H552" i="83" s="1"/>
  <c r="N944" i="55"/>
  <c r="U554" i="83"/>
  <c r="H554" i="83" s="1"/>
  <c r="N946" i="55"/>
  <c r="U556" i="83"/>
  <c r="H556" i="83" s="1"/>
  <c r="N948" i="55"/>
  <c r="U558" i="83" s="1"/>
  <c r="H558" i="83" s="1"/>
  <c r="N950" i="55"/>
  <c r="U560" i="83"/>
  <c r="H560" i="83" s="1"/>
  <c r="N952" i="55"/>
  <c r="U562" i="83" s="1"/>
  <c r="H562" i="83" s="1"/>
  <c r="N954" i="55"/>
  <c r="U564" i="83" s="1"/>
  <c r="H564" i="83" s="1"/>
  <c r="N956" i="55"/>
  <c r="U566" i="83"/>
  <c r="H566" i="83" s="1"/>
  <c r="N958" i="55"/>
  <c r="U568" i="83" s="1"/>
  <c r="H568" i="83" s="1"/>
  <c r="N960" i="55"/>
  <c r="U570" i="83"/>
  <c r="H570" i="83" s="1"/>
  <c r="N962" i="55"/>
  <c r="U572" i="83"/>
  <c r="H572" i="83" s="1"/>
  <c r="N964" i="55"/>
  <c r="U574" i="83"/>
  <c r="H574" i="83" s="1"/>
  <c r="N966" i="55"/>
  <c r="U576" i="83" s="1"/>
  <c r="H576" i="83" s="1"/>
  <c r="N968" i="55"/>
  <c r="U578" i="83"/>
  <c r="H578" i="83" s="1"/>
  <c r="N970" i="55"/>
  <c r="U580" i="83"/>
  <c r="H580" i="83" s="1"/>
  <c r="N972" i="55"/>
  <c r="U582" i="83" s="1"/>
  <c r="H582" i="83" s="1"/>
  <c r="N974" i="55"/>
  <c r="U584" i="83"/>
  <c r="H584" i="83" s="1"/>
  <c r="N976" i="55"/>
  <c r="U586" i="83" s="1"/>
  <c r="H586" i="83" s="1"/>
  <c r="N978" i="55"/>
  <c r="U588" i="83" s="1"/>
  <c r="H588" i="83" s="1"/>
  <c r="AH588" i="83" s="1"/>
  <c r="N980" i="55"/>
  <c r="U590" i="83"/>
  <c r="H590" i="83" s="1"/>
  <c r="N982" i="55"/>
  <c r="U592" i="83" s="1"/>
  <c r="H592" i="83" s="1"/>
  <c r="N984" i="55"/>
  <c r="U594" i="83"/>
  <c r="H594" i="83" s="1"/>
  <c r="N986" i="55"/>
  <c r="U596" i="83"/>
  <c r="H596" i="83" s="1"/>
  <c r="N988" i="55"/>
  <c r="U598" i="83" s="1"/>
  <c r="H598" i="83" s="1"/>
  <c r="N990" i="55"/>
  <c r="U600" i="83"/>
  <c r="H600" i="83" s="1"/>
  <c r="AF600" i="83" s="1"/>
  <c r="N992" i="55"/>
  <c r="U602" i="83"/>
  <c r="H602" i="83" s="1"/>
  <c r="N994" i="55"/>
  <c r="U604" i="83" s="1"/>
  <c r="H604" i="83" s="1"/>
  <c r="N996" i="55"/>
  <c r="U606" i="83" s="1"/>
  <c r="H606" i="83" s="1"/>
  <c r="N998" i="55"/>
  <c r="U608" i="83" s="1"/>
  <c r="H608" i="83" s="1"/>
  <c r="N1000" i="55"/>
  <c r="U610" i="83"/>
  <c r="H610" i="83" s="1"/>
  <c r="N1002" i="55"/>
  <c r="U612" i="83" s="1"/>
  <c r="H612" i="83" s="1"/>
  <c r="N1004" i="55"/>
  <c r="U614" i="83" s="1"/>
  <c r="H614" i="83" s="1"/>
  <c r="N1006" i="55"/>
  <c r="U616" i="83"/>
  <c r="H616" i="83" s="1"/>
  <c r="N1008" i="55"/>
  <c r="U618" i="83" s="1"/>
  <c r="H618" i="83" s="1"/>
  <c r="N1010" i="55"/>
  <c r="U620" i="83"/>
  <c r="H620" i="83" s="1"/>
  <c r="AH620" i="83" s="1"/>
  <c r="N1012" i="55"/>
  <c r="U622" i="83"/>
  <c r="H622" i="83" s="1"/>
  <c r="N1014" i="55"/>
  <c r="U624" i="83" s="1"/>
  <c r="H624" i="83" s="1"/>
  <c r="N1016" i="55"/>
  <c r="U626" i="83"/>
  <c r="H626" i="83" s="1"/>
  <c r="AF626" i="83" s="1"/>
  <c r="N1018" i="55"/>
  <c r="U628" i="83"/>
  <c r="H628" i="83" s="1"/>
  <c r="N1020" i="55"/>
  <c r="U630" i="83" s="1"/>
  <c r="H630" i="83" s="1"/>
  <c r="AF630" i="83" s="1"/>
  <c r="N1022" i="55"/>
  <c r="U632" i="83" s="1"/>
  <c r="H632" i="83" s="1"/>
  <c r="AH632" i="83" s="1"/>
  <c r="N1024" i="55"/>
  <c r="U634" i="83" s="1"/>
  <c r="H634" i="83" s="1"/>
  <c r="N1026" i="55"/>
  <c r="U636" i="83" s="1"/>
  <c r="H636" i="83" s="1"/>
  <c r="N1028" i="55"/>
  <c r="U638" i="83"/>
  <c r="H638" i="83" s="1"/>
  <c r="N1030" i="55"/>
  <c r="U640" i="83" s="1"/>
  <c r="H640" i="83" s="1"/>
  <c r="N1032" i="55"/>
  <c r="U642" i="83"/>
  <c r="H642" i="83" s="1"/>
  <c r="AI642" i="83" s="1"/>
  <c r="N1034" i="55"/>
  <c r="U644" i="83"/>
  <c r="H644" i="83" s="1"/>
  <c r="N1036" i="55"/>
  <c r="U646" i="83"/>
  <c r="H646" i="83" s="1"/>
  <c r="AE646" i="83" s="1"/>
  <c r="N1038" i="55"/>
  <c r="U648" i="83" s="1"/>
  <c r="H648" i="83"/>
  <c r="N1040" i="55"/>
  <c r="U650" i="83"/>
  <c r="H650" i="83" s="1"/>
  <c r="N1042" i="55"/>
  <c r="U652" i="83" s="1"/>
  <c r="H652" i="83" s="1"/>
  <c r="N1044" i="55"/>
  <c r="U654" i="83"/>
  <c r="H654" i="83" s="1"/>
  <c r="N1046" i="55"/>
  <c r="U656" i="83"/>
  <c r="H656" i="83" s="1"/>
  <c r="N1048" i="55"/>
  <c r="U658" i="83"/>
  <c r="H658" i="83" s="1"/>
  <c r="N1050" i="55"/>
  <c r="U660" i="83" s="1"/>
  <c r="H660" i="83" s="1"/>
  <c r="N1052" i="55"/>
  <c r="U662" i="83"/>
  <c r="H662" i="83" s="1"/>
  <c r="N1054" i="55"/>
  <c r="U664" i="83"/>
  <c r="H664" i="83" s="1"/>
  <c r="N1056" i="55"/>
  <c r="U666" i="83"/>
  <c r="H666" i="83" s="1"/>
  <c r="N1058" i="55"/>
  <c r="U668" i="83" s="1"/>
  <c r="H668" i="83" s="1"/>
  <c r="N1060" i="55"/>
  <c r="U670" i="83"/>
  <c r="H670" i="83" s="1"/>
  <c r="N1062" i="55"/>
  <c r="U672" i="83"/>
  <c r="H672" i="83" s="1"/>
  <c r="AG672" i="83" s="1"/>
  <c r="N1064" i="55"/>
  <c r="U674" i="83" s="1"/>
  <c r="H674" i="83" s="1"/>
  <c r="N1066" i="55"/>
  <c r="U676" i="83"/>
  <c r="H676" i="83" s="1"/>
  <c r="N1068" i="55"/>
  <c r="U678" i="83" s="1"/>
  <c r="H678" i="83" s="1"/>
  <c r="N1070" i="55"/>
  <c r="U680" i="83"/>
  <c r="H680" i="83" s="1"/>
  <c r="N1072" i="55"/>
  <c r="U682" i="83"/>
  <c r="H682" i="83" s="1"/>
  <c r="N1074" i="55"/>
  <c r="U684" i="83"/>
  <c r="H684" i="83" s="1"/>
  <c r="N1076" i="55"/>
  <c r="U686" i="83" s="1"/>
  <c r="H686" i="83" s="1"/>
  <c r="N1078" i="55"/>
  <c r="U688" i="83"/>
  <c r="H688" i="83" s="1"/>
  <c r="N1080" i="55"/>
  <c r="U690" i="83"/>
  <c r="H690" i="83" s="1"/>
  <c r="N1082" i="55"/>
  <c r="U692" i="83"/>
  <c r="H692" i="83" s="1"/>
  <c r="N1084" i="55"/>
  <c r="U694" i="83" s="1"/>
  <c r="H694" i="83"/>
  <c r="N1086" i="55"/>
  <c r="U696" i="83"/>
  <c r="H696" i="83" s="1"/>
  <c r="AI696" i="83" s="1"/>
  <c r="N1088" i="55"/>
  <c r="U698" i="83"/>
  <c r="H698" i="83" s="1"/>
  <c r="N1090" i="55"/>
  <c r="U700" i="83" s="1"/>
  <c r="H700" i="83" s="1"/>
  <c r="N1092" i="55"/>
  <c r="U702" i="83" s="1"/>
  <c r="H702" i="83"/>
  <c r="N1094" i="55"/>
  <c r="U704" i="83"/>
  <c r="H704" i="83" s="1"/>
  <c r="N1096" i="55"/>
  <c r="U706" i="83" s="1"/>
  <c r="H706" i="83" s="1"/>
  <c r="N1098" i="55"/>
  <c r="U708" i="83"/>
  <c r="H708" i="83" s="1"/>
  <c r="N1100" i="55"/>
  <c r="U710" i="83"/>
  <c r="H710" i="83" s="1"/>
  <c r="AH710" i="83" s="1"/>
  <c r="N1102" i="55"/>
  <c r="U712" i="83" s="1"/>
  <c r="H712" i="83" s="1"/>
  <c r="N1104" i="55"/>
  <c r="U714" i="83" s="1"/>
  <c r="H714" i="83" s="1"/>
  <c r="N1106" i="55"/>
  <c r="U716" i="83"/>
  <c r="H716" i="83" s="1"/>
  <c r="N1108" i="55"/>
  <c r="U718" i="83" s="1"/>
  <c r="H718" i="83" s="1"/>
  <c r="N1110" i="55"/>
  <c r="U720" i="83" s="1"/>
  <c r="H720" i="83" s="1"/>
  <c r="N1112" i="55"/>
  <c r="U722" i="83"/>
  <c r="H722" i="83" s="1"/>
  <c r="N1114" i="55"/>
  <c r="U724" i="83" s="1"/>
  <c r="H724" i="83" s="1"/>
  <c r="N1116" i="55"/>
  <c r="U726" i="83"/>
  <c r="H726" i="83" s="1"/>
  <c r="N1118" i="55"/>
  <c r="U728" i="83"/>
  <c r="H728" i="83" s="1"/>
  <c r="N1120" i="55"/>
  <c r="U730" i="83" s="1"/>
  <c r="H730" i="83" s="1"/>
  <c r="N1122" i="55"/>
  <c r="U732" i="83"/>
  <c r="H732" i="83" s="1"/>
  <c r="AI732" i="83" s="1"/>
  <c r="N1124" i="55"/>
  <c r="U734" i="83"/>
  <c r="H734" i="83" s="1"/>
  <c r="N1126" i="55"/>
  <c r="U736" i="83" s="1"/>
  <c r="H736" i="83" s="1"/>
  <c r="N1128" i="55"/>
  <c r="U738" i="83" s="1"/>
  <c r="H738" i="83" s="1"/>
  <c r="AI738" i="83" s="1"/>
  <c r="N1130" i="55"/>
  <c r="U740" i="83"/>
  <c r="H740" i="83" s="1"/>
  <c r="N1132" i="55"/>
  <c r="U742" i="83"/>
  <c r="H742" i="83" s="1"/>
  <c r="AE742" i="83" s="1"/>
  <c r="N1134" i="55"/>
  <c r="U744" i="83" s="1"/>
  <c r="H744" i="83" s="1"/>
  <c r="N1136" i="55"/>
  <c r="U746" i="83"/>
  <c r="H746" i="83" s="1"/>
  <c r="N1138" i="55"/>
  <c r="U748" i="83" s="1"/>
  <c r="H748" i="83" s="1"/>
  <c r="N1140" i="55"/>
  <c r="U750" i="83"/>
  <c r="H750" i="83" s="1"/>
  <c r="N1142" i="55"/>
  <c r="U752" i="83"/>
  <c r="H752" i="83" s="1"/>
  <c r="N1144" i="55"/>
  <c r="U754" i="83" s="1"/>
  <c r="H754" i="83"/>
  <c r="AF754" i="83" s="1"/>
  <c r="N1146" i="55"/>
  <c r="U756" i="83" s="1"/>
  <c r="H756" i="83" s="1"/>
  <c r="AH756" i="83" s="1"/>
  <c r="N1148" i="55"/>
  <c r="U758" i="83" s="1"/>
  <c r="H758" i="83"/>
  <c r="AG758" i="83" s="1"/>
  <c r="N1150" i="55"/>
  <c r="U760" i="83" s="1"/>
  <c r="H760" i="83" s="1"/>
  <c r="AJ760" i="83" s="1"/>
  <c r="N1152" i="55"/>
  <c r="U762" i="83" s="1"/>
  <c r="H762" i="83"/>
  <c r="AJ762" i="83" s="1"/>
  <c r="N1154" i="55"/>
  <c r="U764" i="83" s="1"/>
  <c r="H764" i="83" s="1"/>
  <c r="N1156" i="55"/>
  <c r="U766" i="83"/>
  <c r="H766" i="83" s="1"/>
  <c r="N1158" i="55"/>
  <c r="U768" i="83" s="1"/>
  <c r="H768" i="83" s="1"/>
  <c r="N1160" i="55"/>
  <c r="U770" i="83" s="1"/>
  <c r="H770" i="83" s="1"/>
  <c r="N1162" i="55"/>
  <c r="U772" i="83" s="1"/>
  <c r="H772" i="83" s="1"/>
  <c r="N1164" i="55"/>
  <c r="U774" i="83"/>
  <c r="H774" i="83" s="1"/>
  <c r="N1166" i="55"/>
  <c r="U776" i="83" s="1"/>
  <c r="H776" i="83" s="1"/>
  <c r="N1168" i="55"/>
  <c r="U778" i="83" s="1"/>
  <c r="H778" i="83" s="1"/>
  <c r="N1170" i="55"/>
  <c r="U780" i="83" s="1"/>
  <c r="H780" i="83" s="1"/>
  <c r="N1172" i="55"/>
  <c r="U782" i="83"/>
  <c r="H782" i="83" s="1"/>
  <c r="N1174" i="55"/>
  <c r="U784" i="83" s="1"/>
  <c r="H784" i="83" s="1"/>
  <c r="AF784" i="83" s="1"/>
  <c r="N1176" i="55"/>
  <c r="U786" i="83" s="1"/>
  <c r="H786" i="83" s="1"/>
  <c r="N1178" i="55"/>
  <c r="U788" i="83" s="1"/>
  <c r="H788" i="83" s="1"/>
  <c r="N1180" i="55"/>
  <c r="U790" i="83" s="1"/>
  <c r="H790" i="83"/>
  <c r="AJ790" i="83" s="1"/>
  <c r="N1182" i="55"/>
  <c r="U792" i="83"/>
  <c r="H792" i="83" s="1"/>
  <c r="G31" i="3"/>
  <c r="L31" i="3" s="1"/>
  <c r="F61" i="79"/>
  <c r="G61" i="79" s="1"/>
  <c r="H61" i="79" s="1"/>
  <c r="I61" i="79" s="1"/>
  <c r="J61" i="79" s="1"/>
  <c r="F64" i="34"/>
  <c r="G64" i="34" s="1"/>
  <c r="H64" i="34" s="1"/>
  <c r="I64" i="34" s="1"/>
  <c r="J64" i="34" s="1"/>
  <c r="F62" i="80"/>
  <c r="G62" i="80" s="1"/>
  <c r="H62" i="80" s="1"/>
  <c r="I62" i="80"/>
  <c r="J62" i="80" s="1"/>
  <c r="F63" i="81"/>
  <c r="G63" i="81" s="1"/>
  <c r="H63" i="81" s="1"/>
  <c r="I63" i="81" s="1"/>
  <c r="J63" i="81" s="1"/>
  <c r="F40" i="84"/>
  <c r="B40" i="84" s="1"/>
  <c r="F44" i="84"/>
  <c r="B44" i="84" s="1"/>
  <c r="F48" i="84"/>
  <c r="B48" i="84"/>
  <c r="F58" i="84"/>
  <c r="B58" i="84" s="1"/>
  <c r="F60" i="84"/>
  <c r="B60" i="84" s="1"/>
  <c r="F61" i="84"/>
  <c r="B61" i="84" s="1"/>
  <c r="F63" i="84"/>
  <c r="B63" i="84"/>
  <c r="F74" i="84"/>
  <c r="B74" i="84"/>
  <c r="F76" i="84"/>
  <c r="B76" i="84" s="1"/>
  <c r="F79" i="84"/>
  <c r="B79" i="84" s="1"/>
  <c r="F83" i="84"/>
  <c r="B83" i="84" s="1"/>
  <c r="F84" i="84"/>
  <c r="B84" i="84"/>
  <c r="F86" i="84"/>
  <c r="B86" i="84" s="1"/>
  <c r="F88" i="84"/>
  <c r="B88" i="84" s="1"/>
  <c r="F95" i="84"/>
  <c r="B95" i="84" s="1"/>
  <c r="F99" i="84"/>
  <c r="B99" i="84" s="1"/>
  <c r="F103" i="84"/>
  <c r="B103" i="84" s="1"/>
  <c r="F107" i="84"/>
  <c r="B107" i="84" s="1"/>
  <c r="F113" i="84"/>
  <c r="B113" i="84"/>
  <c r="F115" i="84"/>
  <c r="B115" i="84" s="1"/>
  <c r="F119" i="84"/>
  <c r="B119" i="84" s="1"/>
  <c r="F127" i="84"/>
  <c r="B127" i="84" s="1"/>
  <c r="F139" i="84"/>
  <c r="B139" i="84" s="1"/>
  <c r="F142" i="84"/>
  <c r="B142" i="84" s="1"/>
  <c r="F180" i="84"/>
  <c r="B180" i="84"/>
  <c r="F195" i="84"/>
  <c r="B195" i="84" s="1"/>
  <c r="F203" i="84"/>
  <c r="B203" i="84" s="1"/>
  <c r="F227" i="84"/>
  <c r="B227" i="84" s="1"/>
  <c r="F228" i="84"/>
  <c r="B228" i="84"/>
  <c r="F243" i="84"/>
  <c r="B243" i="84" s="1"/>
  <c r="F251" i="84"/>
  <c r="B251" i="84" s="1"/>
  <c r="F258" i="84"/>
  <c r="B258" i="84" s="1"/>
  <c r="F265" i="84"/>
  <c r="B265" i="84" s="1"/>
  <c r="F267" i="84"/>
  <c r="B267" i="84" s="1"/>
  <c r="F277" i="84"/>
  <c r="B277" i="84" s="1"/>
  <c r="F292" i="84"/>
  <c r="B292" i="84"/>
  <c r="F307" i="84"/>
  <c r="B307" i="84" s="1"/>
  <c r="F334" i="84"/>
  <c r="B334" i="84" s="1"/>
  <c r="F340" i="84"/>
  <c r="B340" i="84" s="1"/>
  <c r="F348" i="84"/>
  <c r="B348" i="84"/>
  <c r="F352" i="84"/>
  <c r="B352" i="84" s="1"/>
  <c r="F392" i="84"/>
  <c r="B392" i="84" s="1"/>
  <c r="F406" i="84"/>
  <c r="B406" i="84" s="1"/>
  <c r="C32" i="84"/>
  <c r="C36" i="84"/>
  <c r="C46" i="84"/>
  <c r="C53" i="84"/>
  <c r="C57" i="84"/>
  <c r="C59" i="84"/>
  <c r="C68" i="84"/>
  <c r="C69" i="84"/>
  <c r="C73" i="84"/>
  <c r="C79" i="84"/>
  <c r="C80" i="84"/>
  <c r="C84" i="84"/>
  <c r="C91" i="84"/>
  <c r="C93" i="84"/>
  <c r="C94" i="84"/>
  <c r="C96" i="84"/>
  <c r="C102" i="84"/>
  <c r="C103" i="84"/>
  <c r="C104" i="84"/>
  <c r="C107" i="84"/>
  <c r="C111" i="84"/>
  <c r="C112" i="84"/>
  <c r="C113" i="84"/>
  <c r="C114" i="84"/>
  <c r="C115" i="84"/>
  <c r="C117" i="84"/>
  <c r="C118" i="84"/>
  <c r="C125" i="84"/>
  <c r="C131" i="84"/>
  <c r="C134" i="84"/>
  <c r="C149" i="84"/>
  <c r="C151" i="84"/>
  <c r="C170" i="84"/>
  <c r="C180" i="84"/>
  <c r="C186" i="84"/>
  <c r="C187" i="84"/>
  <c r="C192" i="84"/>
  <c r="C193" i="84"/>
  <c r="C219" i="84"/>
  <c r="C221" i="84"/>
  <c r="C224" i="84"/>
  <c r="C225" i="84"/>
  <c r="C226" i="84"/>
  <c r="C230" i="84"/>
  <c r="C233" i="84"/>
  <c r="C253" i="84"/>
  <c r="C254" i="84"/>
  <c r="C263" i="84"/>
  <c r="C269" i="84"/>
  <c r="C294" i="84"/>
  <c r="C302" i="84"/>
  <c r="C315" i="84"/>
  <c r="C317" i="84"/>
  <c r="C333" i="84"/>
  <c r="C351" i="84"/>
  <c r="C363" i="84"/>
  <c r="M38" i="84"/>
  <c r="M39" i="84"/>
  <c r="M40" i="84"/>
  <c r="M41" i="84"/>
  <c r="M42" i="84"/>
  <c r="M43" i="84"/>
  <c r="M44" i="84"/>
  <c r="M45" i="84"/>
  <c r="M46" i="84"/>
  <c r="M47" i="84"/>
  <c r="M48" i="84"/>
  <c r="M49" i="84"/>
  <c r="M50" i="84"/>
  <c r="L51" i="84"/>
  <c r="M51" i="84"/>
  <c r="M52" i="84"/>
  <c r="M53" i="84"/>
  <c r="M54" i="84"/>
  <c r="M55" i="84"/>
  <c r="M56" i="84"/>
  <c r="M57" i="84"/>
  <c r="M58" i="84"/>
  <c r="M59" i="84"/>
  <c r="M60" i="84"/>
  <c r="L61" i="84"/>
  <c r="M61" i="84"/>
  <c r="L62" i="84"/>
  <c r="M62" i="84"/>
  <c r="M63" i="84"/>
  <c r="M64" i="84"/>
  <c r="M65" i="84"/>
  <c r="M66" i="84"/>
  <c r="M67" i="84"/>
  <c r="M68" i="84"/>
  <c r="M69" i="84"/>
  <c r="M70" i="84"/>
  <c r="M71" i="84"/>
  <c r="M72" i="84"/>
  <c r="M73" i="84"/>
  <c r="M74" i="84"/>
  <c r="M75" i="84"/>
  <c r="M76" i="84"/>
  <c r="M77" i="84"/>
  <c r="L78" i="84"/>
  <c r="M78" i="84"/>
  <c r="M79" i="84"/>
  <c r="M80" i="84"/>
  <c r="L81" i="84"/>
  <c r="M81" i="84"/>
  <c r="M82" i="84"/>
  <c r="L83" i="84"/>
  <c r="M83" i="84"/>
  <c r="M84" i="84"/>
  <c r="L85" i="84"/>
  <c r="M85" i="84"/>
  <c r="M86" i="84"/>
  <c r="M87" i="84"/>
  <c r="L88" i="84"/>
  <c r="M88" i="84"/>
  <c r="M89" i="84"/>
  <c r="L90" i="84"/>
  <c r="M90" i="84"/>
  <c r="M91" i="84"/>
  <c r="M92" i="84"/>
  <c r="M93" i="84"/>
  <c r="M94" i="84"/>
  <c r="M95" i="84"/>
  <c r="M96" i="84"/>
  <c r="M97" i="84"/>
  <c r="L98" i="84"/>
  <c r="M98" i="84"/>
  <c r="L99" i="84"/>
  <c r="M99" i="84"/>
  <c r="L100" i="84"/>
  <c r="M100" i="84"/>
  <c r="L101" i="84"/>
  <c r="M101" i="84"/>
  <c r="L102" i="84"/>
  <c r="M102" i="84"/>
  <c r="L103" i="84"/>
  <c r="M103" i="84"/>
  <c r="M104" i="84"/>
  <c r="L105" i="84"/>
  <c r="M105" i="84"/>
  <c r="M106" i="84"/>
  <c r="M107" i="84"/>
  <c r="M108" i="84"/>
  <c r="M109" i="84"/>
  <c r="M110" i="84"/>
  <c r="M111" i="84"/>
  <c r="L112" i="84"/>
  <c r="M112" i="84"/>
  <c r="L113" i="84"/>
  <c r="M113" i="84"/>
  <c r="M114" i="84"/>
  <c r="L115" i="84"/>
  <c r="M115" i="84"/>
  <c r="M116" i="84"/>
  <c r="L117" i="84"/>
  <c r="M117" i="84"/>
  <c r="L118" i="84"/>
  <c r="M118" i="84"/>
  <c r="M119" i="84"/>
  <c r="M120" i="84"/>
  <c r="M121" i="84"/>
  <c r="L122" i="84"/>
  <c r="M122" i="84"/>
  <c r="M123" i="84"/>
  <c r="L124" i="84"/>
  <c r="M124" i="84"/>
  <c r="M125" i="84"/>
  <c r="M126" i="84"/>
  <c r="M127" i="84"/>
  <c r="M128" i="84"/>
  <c r="L129" i="84"/>
  <c r="M129" i="84"/>
  <c r="M130" i="84"/>
  <c r="M131" i="84"/>
  <c r="L132" i="84"/>
  <c r="M132" i="84"/>
  <c r="M133" i="84"/>
  <c r="M134" i="84"/>
  <c r="L135" i="84"/>
  <c r="M135" i="84"/>
  <c r="M136" i="84"/>
  <c r="M137" i="84"/>
  <c r="M138" i="84"/>
  <c r="M139" i="84"/>
  <c r="M140" i="84"/>
  <c r="M141" i="84"/>
  <c r="L142" i="84"/>
  <c r="M142" i="84"/>
  <c r="M143" i="84"/>
  <c r="M144" i="84"/>
  <c r="L145" i="84"/>
  <c r="M145" i="84"/>
  <c r="M146" i="84"/>
  <c r="M147" i="84"/>
  <c r="M148" i="84"/>
  <c r="M149" i="84"/>
  <c r="M150" i="84"/>
  <c r="M151" i="84"/>
  <c r="M152" i="84"/>
  <c r="M153" i="84"/>
  <c r="M154" i="84"/>
  <c r="M155" i="84"/>
  <c r="M156" i="84"/>
  <c r="M157" i="84"/>
  <c r="M158" i="84"/>
  <c r="M159" i="84"/>
  <c r="M160" i="84"/>
  <c r="M161" i="84"/>
  <c r="M162" i="84"/>
  <c r="M163" i="84"/>
  <c r="M164" i="84"/>
  <c r="M165" i="84"/>
  <c r="L166" i="84"/>
  <c r="M166" i="84"/>
  <c r="M167" i="84"/>
  <c r="L168" i="84"/>
  <c r="M168" i="84"/>
  <c r="L169" i="84"/>
  <c r="M169" i="84"/>
  <c r="M170" i="84"/>
  <c r="M171" i="84"/>
  <c r="M172" i="84"/>
  <c r="M173" i="84"/>
  <c r="M174" i="84"/>
  <c r="M175" i="84"/>
  <c r="M176" i="84"/>
  <c r="L177" i="84"/>
  <c r="M177" i="84"/>
  <c r="L178" i="84"/>
  <c r="M178" i="84"/>
  <c r="M179" i="84"/>
  <c r="M180" i="84"/>
  <c r="M181" i="84"/>
  <c r="L182" i="84"/>
  <c r="M182" i="84"/>
  <c r="M183" i="84"/>
  <c r="M184" i="84"/>
  <c r="M185" i="84"/>
  <c r="M186" i="84"/>
  <c r="M187" i="84"/>
  <c r="L188" i="84"/>
  <c r="M188" i="84"/>
  <c r="L189" i="84"/>
  <c r="M189" i="84"/>
  <c r="M190" i="84"/>
  <c r="L191" i="84"/>
  <c r="M191" i="84"/>
  <c r="M192" i="84"/>
  <c r="M193" i="84"/>
  <c r="M194" i="84"/>
  <c r="M195" i="84"/>
  <c r="L196" i="84"/>
  <c r="M196" i="84"/>
  <c r="M197" i="84"/>
  <c r="M198" i="84"/>
  <c r="M199" i="84"/>
  <c r="M200" i="84"/>
  <c r="L201" i="84"/>
  <c r="M201" i="84"/>
  <c r="M202" i="84"/>
  <c r="L203" i="84"/>
  <c r="M203" i="84"/>
  <c r="M204" i="84"/>
  <c r="M205" i="84"/>
  <c r="M206" i="84"/>
  <c r="M207" i="84"/>
  <c r="M208" i="84"/>
  <c r="M209" i="84"/>
  <c r="M210" i="84"/>
  <c r="M211" i="84"/>
  <c r="M212" i="84"/>
  <c r="L213" i="84"/>
  <c r="M213" i="84"/>
  <c r="M214" i="84"/>
  <c r="M215" i="84"/>
  <c r="M216" i="84"/>
  <c r="M217" i="84"/>
  <c r="M218" i="84"/>
  <c r="M219" i="84"/>
  <c r="M220" i="84"/>
  <c r="M221" i="84"/>
  <c r="M222" i="84"/>
  <c r="M223" i="84"/>
  <c r="M224" i="84"/>
  <c r="M225" i="84"/>
  <c r="M226" i="84"/>
  <c r="M227" i="84"/>
  <c r="M228" i="84"/>
  <c r="L229" i="84"/>
  <c r="M229" i="84"/>
  <c r="L230" i="84"/>
  <c r="M230" i="84"/>
  <c r="L231" i="84"/>
  <c r="M231" i="84"/>
  <c r="M232" i="84"/>
  <c r="M233" i="84"/>
  <c r="L234" i="84"/>
  <c r="M234" i="84"/>
  <c r="M235" i="84"/>
  <c r="M236" i="84"/>
  <c r="M237" i="84"/>
  <c r="M238" i="84"/>
  <c r="M239" i="84"/>
  <c r="M240" i="84"/>
  <c r="M241" i="84"/>
  <c r="M242" i="84"/>
  <c r="M243" i="84"/>
  <c r="M244" i="84"/>
  <c r="M245" i="84"/>
  <c r="M246" i="84"/>
  <c r="L247" i="84"/>
  <c r="M247" i="84"/>
  <c r="M248" i="84"/>
  <c r="M249" i="84"/>
  <c r="M250" i="84"/>
  <c r="M251" i="84"/>
  <c r="M252" i="84"/>
  <c r="M253" i="84"/>
  <c r="M254" i="84"/>
  <c r="M255" i="84"/>
  <c r="M256" i="84"/>
  <c r="M257" i="84"/>
  <c r="M258" i="84"/>
  <c r="M259" i="84"/>
  <c r="M260" i="84"/>
  <c r="M261" i="84"/>
  <c r="M262" i="84"/>
  <c r="M263" i="84"/>
  <c r="M264" i="84"/>
  <c r="M265" i="84"/>
  <c r="M266" i="84"/>
  <c r="M267" i="84"/>
  <c r="M268" i="84"/>
  <c r="M269" i="84"/>
  <c r="M270" i="84"/>
  <c r="M271" i="84"/>
  <c r="M272" i="84"/>
  <c r="L273" i="84"/>
  <c r="M273" i="84"/>
  <c r="M274" i="84"/>
  <c r="M275" i="84"/>
  <c r="M276" i="84"/>
  <c r="M277" i="84"/>
  <c r="M278" i="84"/>
  <c r="M279" i="84"/>
  <c r="M280" i="84"/>
  <c r="M281" i="84"/>
  <c r="M282" i="84"/>
  <c r="L283" i="84"/>
  <c r="M283" i="84"/>
  <c r="M284" i="84"/>
  <c r="M285" i="84"/>
  <c r="M286" i="84"/>
  <c r="L287" i="84"/>
  <c r="M287" i="84"/>
  <c r="M288" i="84"/>
  <c r="M289" i="84"/>
  <c r="M290" i="84"/>
  <c r="M291" i="84"/>
  <c r="M292" i="84"/>
  <c r="M293" i="84"/>
  <c r="M294" i="84"/>
  <c r="M295" i="84"/>
  <c r="M296" i="84"/>
  <c r="M297" i="84"/>
  <c r="M298" i="84"/>
  <c r="M299" i="84"/>
  <c r="M300" i="84"/>
  <c r="M301" i="84"/>
  <c r="M302" i="84"/>
  <c r="L303" i="84"/>
  <c r="M303" i="84"/>
  <c r="M304" i="84"/>
  <c r="L305" i="84"/>
  <c r="M305" i="84"/>
  <c r="M306" i="84"/>
  <c r="M307" i="84"/>
  <c r="M308" i="84"/>
  <c r="M309" i="84"/>
  <c r="M310" i="84"/>
  <c r="L311" i="84"/>
  <c r="M311" i="84"/>
  <c r="M312" i="84"/>
  <c r="M313" i="84"/>
  <c r="M314" i="84"/>
  <c r="M315" i="84"/>
  <c r="M316" i="84"/>
  <c r="M317" i="84"/>
  <c r="M318" i="84"/>
  <c r="M319" i="84"/>
  <c r="M320" i="84"/>
  <c r="M321" i="84"/>
  <c r="M322" i="84"/>
  <c r="M323" i="84"/>
  <c r="M324" i="84"/>
  <c r="M325" i="84"/>
  <c r="M326" i="84"/>
  <c r="M327" i="84"/>
  <c r="M328" i="84"/>
  <c r="M329" i="84"/>
  <c r="M330" i="84"/>
  <c r="M331" i="84"/>
  <c r="M332" i="84"/>
  <c r="M333" i="84"/>
  <c r="M334" i="84"/>
  <c r="M335" i="84"/>
  <c r="M336" i="84"/>
  <c r="M337" i="84"/>
  <c r="M338" i="84"/>
  <c r="M339" i="84"/>
  <c r="M340" i="84"/>
  <c r="M341" i="84"/>
  <c r="M342" i="84"/>
  <c r="M343" i="84"/>
  <c r="M344" i="84"/>
  <c r="M345" i="84"/>
  <c r="M346" i="84"/>
  <c r="M347" i="84"/>
  <c r="M348" i="84"/>
  <c r="M349" i="84"/>
  <c r="M350" i="84"/>
  <c r="M351" i="84"/>
  <c r="M352" i="84"/>
  <c r="M353" i="84"/>
  <c r="M354" i="84"/>
  <c r="M355" i="84"/>
  <c r="L356" i="84"/>
  <c r="M356" i="84"/>
  <c r="M357" i="84"/>
  <c r="M358" i="84"/>
  <c r="M359" i="84"/>
  <c r="M360" i="84"/>
  <c r="M361" i="84"/>
  <c r="M362" i="84"/>
  <c r="M363" i="84"/>
  <c r="M364" i="84"/>
  <c r="M365" i="84"/>
  <c r="M366" i="84"/>
  <c r="M367" i="84"/>
  <c r="M368" i="84"/>
  <c r="M369" i="84"/>
  <c r="M370" i="84"/>
  <c r="M371" i="84"/>
  <c r="M372" i="84"/>
  <c r="M373" i="84"/>
  <c r="M374" i="84"/>
  <c r="M375" i="84"/>
  <c r="M376" i="84"/>
  <c r="M377" i="84"/>
  <c r="M378" i="84"/>
  <c r="M379" i="84"/>
  <c r="M380" i="84"/>
  <c r="M381" i="84"/>
  <c r="M382" i="84"/>
  <c r="M383" i="84"/>
  <c r="M384" i="84"/>
  <c r="M385" i="84"/>
  <c r="M386" i="84"/>
  <c r="M387" i="84"/>
  <c r="M388" i="84"/>
  <c r="M389" i="84"/>
  <c r="M390" i="84"/>
  <c r="M391" i="84"/>
  <c r="M392" i="84"/>
  <c r="M393" i="84"/>
  <c r="M394" i="84"/>
  <c r="M395" i="84"/>
  <c r="M396" i="84"/>
  <c r="M397" i="84"/>
  <c r="M398" i="84"/>
  <c r="M399" i="84"/>
  <c r="M400" i="84"/>
  <c r="M401" i="84"/>
  <c r="M402" i="84"/>
  <c r="M403" i="84"/>
  <c r="M404" i="84"/>
  <c r="M405" i="84"/>
  <c r="M406" i="84"/>
  <c r="M407" i="84"/>
  <c r="M408" i="84"/>
  <c r="L409" i="84"/>
  <c r="M409" i="84"/>
  <c r="M410" i="84"/>
  <c r="M411" i="84"/>
  <c r="M412" i="84"/>
  <c r="M413" i="84"/>
  <c r="M414" i="84"/>
  <c r="M415" i="84"/>
  <c r="M416" i="84"/>
  <c r="M417" i="84"/>
  <c r="M418" i="84"/>
  <c r="M419" i="84"/>
  <c r="M420" i="84"/>
  <c r="M421" i="84"/>
  <c r="M422" i="84"/>
  <c r="M32" i="84"/>
  <c r="M33" i="84"/>
  <c r="M34" i="84"/>
  <c r="M35" i="84"/>
  <c r="M36" i="84"/>
  <c r="M37" i="84"/>
  <c r="M31" i="84"/>
  <c r="L36" i="84"/>
  <c r="L30" i="84"/>
  <c r="M26" i="84" s="1"/>
  <c r="M24" i="84"/>
  <c r="Q10" i="84"/>
  <c r="Q11" i="84"/>
  <c r="D12" i="84"/>
  <c r="Q12" i="84"/>
  <c r="C20" i="84"/>
  <c r="Q13" i="84"/>
  <c r="D13" i="84"/>
  <c r="L24" i="84"/>
  <c r="M25" i="84"/>
  <c r="BN12" i="83"/>
  <c r="BB12" i="83"/>
  <c r="BA12" i="83"/>
  <c r="BC16" i="83"/>
  <c r="AR14" i="83"/>
  <c r="D455" i="40"/>
  <c r="P52" i="82" s="1"/>
  <c r="G52" i="82" s="1"/>
  <c r="D471" i="40"/>
  <c r="P68" i="82"/>
  <c r="G68" i="82" s="1"/>
  <c r="D495" i="40"/>
  <c r="D501" i="40"/>
  <c r="D509" i="40"/>
  <c r="D511" i="40"/>
  <c r="D519" i="40"/>
  <c r="D545" i="40"/>
  <c r="P142" i="69" s="1"/>
  <c r="G142" i="69" s="1"/>
  <c r="D549" i="40"/>
  <c r="D551" i="40"/>
  <c r="T150" i="83" s="1"/>
  <c r="G150" i="83" s="1"/>
  <c r="D553" i="40"/>
  <c r="T152" i="83" s="1"/>
  <c r="G152" i="83" s="1"/>
  <c r="D559" i="40"/>
  <c r="P156" i="69" s="1"/>
  <c r="G156" i="69" s="1"/>
  <c r="D571" i="40"/>
  <c r="D573" i="40"/>
  <c r="D575" i="40"/>
  <c r="D583" i="40"/>
  <c r="P180" i="69" s="1"/>
  <c r="G180" i="69" s="1"/>
  <c r="D589" i="40"/>
  <c r="D593" i="40"/>
  <c r="P190" i="69" s="1"/>
  <c r="G190" i="69"/>
  <c r="D607" i="40"/>
  <c r="P204" i="69"/>
  <c r="G204" i="69" s="1"/>
  <c r="D613" i="40"/>
  <c r="D629" i="40"/>
  <c r="T228" i="83"/>
  <c r="G228" i="83" s="1"/>
  <c r="D633" i="40"/>
  <c r="T232" i="83" s="1"/>
  <c r="G232" i="83" s="1"/>
  <c r="D639" i="40"/>
  <c r="P236" i="69"/>
  <c r="G236" i="69" s="1"/>
  <c r="D643" i="40"/>
  <c r="P240" i="69" s="1"/>
  <c r="G240" i="69" s="1"/>
  <c r="T262" i="83"/>
  <c r="G262" i="83" s="1"/>
  <c r="D667" i="40"/>
  <c r="D669" i="40"/>
  <c r="D675" i="40"/>
  <c r="P272" i="69" s="1"/>
  <c r="G272" i="69" s="1"/>
  <c r="D687" i="40"/>
  <c r="D697" i="40"/>
  <c r="D705" i="40"/>
  <c r="D709" i="40"/>
  <c r="D713" i="40"/>
  <c r="D725" i="40"/>
  <c r="P322" i="69" s="1"/>
  <c r="G322" i="69"/>
  <c r="D731" i="40"/>
  <c r="D751" i="40"/>
  <c r="T350" i="83" s="1"/>
  <c r="G350" i="83"/>
  <c r="D755" i="40"/>
  <c r="P352" i="82" s="1"/>
  <c r="G352" i="82" s="1"/>
  <c r="D775" i="40"/>
  <c r="P372" i="69" s="1"/>
  <c r="G372" i="69" s="1"/>
  <c r="D779" i="40"/>
  <c r="D785" i="40"/>
  <c r="D787" i="40"/>
  <c r="D789" i="40"/>
  <c r="D795" i="40"/>
  <c r="D815" i="40"/>
  <c r="D817" i="40"/>
  <c r="D819" i="40"/>
  <c r="D841" i="40"/>
  <c r="P438" i="82"/>
  <c r="G438" i="82" s="1"/>
  <c r="D869" i="40"/>
  <c r="P466" i="69"/>
  <c r="G466" i="69" s="1"/>
  <c r="D877" i="40"/>
  <c r="D895" i="40"/>
  <c r="D919" i="40"/>
  <c r="D923" i="40"/>
  <c r="D947" i="40"/>
  <c r="T546" i="83" s="1"/>
  <c r="D959" i="40"/>
  <c r="D971" i="40"/>
  <c r="D993" i="40"/>
  <c r="D1003" i="40"/>
  <c r="D1079" i="40"/>
  <c r="P676" i="69"/>
  <c r="G676" i="69" s="1"/>
  <c r="D1083" i="40"/>
  <c r="D1091" i="40"/>
  <c r="P688" i="69"/>
  <c r="G688" i="69" s="1"/>
  <c r="D1155" i="40"/>
  <c r="D437" i="40"/>
  <c r="D427" i="40"/>
  <c r="D421" i="40"/>
  <c r="P18" i="69" s="1"/>
  <c r="G18" i="69"/>
  <c r="U11" i="83"/>
  <c r="U13" i="83"/>
  <c r="U15" i="83"/>
  <c r="U17" i="83"/>
  <c r="U19" i="83"/>
  <c r="U21" i="83"/>
  <c r="U23" i="83"/>
  <c r="U25" i="83"/>
  <c r="U27" i="83"/>
  <c r="U29" i="83"/>
  <c r="U31" i="83"/>
  <c r="U33" i="83"/>
  <c r="U35" i="83"/>
  <c r="U37" i="83"/>
  <c r="U39" i="83"/>
  <c r="U41" i="83"/>
  <c r="U43" i="83"/>
  <c r="U45" i="83"/>
  <c r="U47" i="83"/>
  <c r="U49" i="83"/>
  <c r="U51" i="83"/>
  <c r="U53" i="83"/>
  <c r="U55" i="83"/>
  <c r="U57" i="83"/>
  <c r="U59" i="83"/>
  <c r="U61" i="83"/>
  <c r="U63" i="83"/>
  <c r="U65" i="83"/>
  <c r="U67" i="83"/>
  <c r="U69" i="83"/>
  <c r="U71" i="83"/>
  <c r="U73" i="83"/>
  <c r="U75" i="83"/>
  <c r="U77" i="83"/>
  <c r="U79" i="83"/>
  <c r="U81" i="83"/>
  <c r="U83" i="83"/>
  <c r="U85" i="83"/>
  <c r="U87" i="83"/>
  <c r="U89" i="83"/>
  <c r="U91" i="83"/>
  <c r="U93" i="83"/>
  <c r="U95" i="83"/>
  <c r="U97" i="83"/>
  <c r="U99" i="83"/>
  <c r="U101" i="83"/>
  <c r="U103" i="83"/>
  <c r="U105" i="83"/>
  <c r="U107" i="83"/>
  <c r="U109" i="83"/>
  <c r="U111" i="83"/>
  <c r="U113" i="83"/>
  <c r="U115" i="83"/>
  <c r="U117" i="83"/>
  <c r="U119" i="83"/>
  <c r="U121" i="83"/>
  <c r="U123" i="83"/>
  <c r="U125" i="83"/>
  <c r="U127" i="83"/>
  <c r="U129" i="83"/>
  <c r="U131" i="83"/>
  <c r="U133" i="83"/>
  <c r="U135" i="83"/>
  <c r="U137" i="83"/>
  <c r="U139" i="83"/>
  <c r="U141" i="83"/>
  <c r="U143" i="83"/>
  <c r="U145" i="83"/>
  <c r="U147" i="83"/>
  <c r="U149" i="83"/>
  <c r="U151" i="83"/>
  <c r="U153" i="83"/>
  <c r="U155" i="83"/>
  <c r="U157" i="83"/>
  <c r="U159" i="83"/>
  <c r="U161" i="83"/>
  <c r="U163" i="83"/>
  <c r="U165" i="83"/>
  <c r="U167" i="83"/>
  <c r="U169" i="83"/>
  <c r="U171" i="83"/>
  <c r="U173" i="83"/>
  <c r="U175" i="83"/>
  <c r="U177" i="83"/>
  <c r="U179" i="83"/>
  <c r="U181" i="83"/>
  <c r="U183" i="83"/>
  <c r="U185" i="83"/>
  <c r="U187" i="83"/>
  <c r="U189" i="83"/>
  <c r="U191" i="83"/>
  <c r="U193" i="83"/>
  <c r="U195" i="83"/>
  <c r="U197" i="83"/>
  <c r="U199" i="83"/>
  <c r="U201" i="83"/>
  <c r="U203" i="83"/>
  <c r="U205" i="83"/>
  <c r="U207" i="83"/>
  <c r="U209" i="83"/>
  <c r="U211" i="83"/>
  <c r="U213" i="83"/>
  <c r="U215" i="83"/>
  <c r="U217" i="83"/>
  <c r="U219" i="83"/>
  <c r="U221" i="83"/>
  <c r="U223" i="83"/>
  <c r="U225" i="83"/>
  <c r="U227" i="83"/>
  <c r="U229" i="83"/>
  <c r="U231" i="83"/>
  <c r="U233" i="83"/>
  <c r="U235" i="83"/>
  <c r="U237" i="83"/>
  <c r="U239" i="83"/>
  <c r="U241" i="83"/>
  <c r="U243" i="83"/>
  <c r="U245" i="83"/>
  <c r="U247" i="83"/>
  <c r="U249" i="83"/>
  <c r="U251" i="83"/>
  <c r="U253" i="83"/>
  <c r="U255" i="83"/>
  <c r="U257" i="83"/>
  <c r="U259" i="83"/>
  <c r="U261" i="83"/>
  <c r="U263" i="83"/>
  <c r="U265" i="83"/>
  <c r="U267" i="83"/>
  <c r="U269" i="83"/>
  <c r="U271" i="83"/>
  <c r="U273" i="83"/>
  <c r="U275" i="83"/>
  <c r="U277" i="83"/>
  <c r="U279" i="83"/>
  <c r="U281" i="83"/>
  <c r="U283" i="83"/>
  <c r="U285" i="83"/>
  <c r="U287" i="83"/>
  <c r="U289" i="83"/>
  <c r="U291" i="83"/>
  <c r="U293" i="83"/>
  <c r="U295" i="83"/>
  <c r="U297" i="83"/>
  <c r="U299" i="83"/>
  <c r="U301" i="83"/>
  <c r="U303" i="83"/>
  <c r="U305" i="83"/>
  <c r="U307" i="83"/>
  <c r="U309" i="83"/>
  <c r="U311" i="83"/>
  <c r="U313" i="83"/>
  <c r="U315" i="83"/>
  <c r="U317" i="83"/>
  <c r="U319" i="83"/>
  <c r="U321" i="83"/>
  <c r="U323" i="83"/>
  <c r="U325" i="83"/>
  <c r="U327" i="83"/>
  <c r="U329" i="83"/>
  <c r="U331" i="83"/>
  <c r="U333" i="83"/>
  <c r="U335" i="83"/>
  <c r="U337" i="83"/>
  <c r="U339" i="83"/>
  <c r="U341" i="83"/>
  <c r="U343" i="83"/>
  <c r="U345" i="83"/>
  <c r="U347" i="83"/>
  <c r="U349" i="83"/>
  <c r="U351" i="83"/>
  <c r="U353" i="83"/>
  <c r="U355" i="83"/>
  <c r="U357" i="83"/>
  <c r="U359" i="83"/>
  <c r="U361" i="83"/>
  <c r="U363" i="83"/>
  <c r="U365" i="83"/>
  <c r="U367" i="83"/>
  <c r="U369" i="83"/>
  <c r="U371" i="83"/>
  <c r="U373" i="83"/>
  <c r="U375" i="83"/>
  <c r="U377" i="83"/>
  <c r="U379" i="83"/>
  <c r="U381" i="83"/>
  <c r="U383" i="83"/>
  <c r="U385" i="83"/>
  <c r="U387" i="83"/>
  <c r="U389" i="83"/>
  <c r="U391" i="83"/>
  <c r="U393" i="83"/>
  <c r="U395" i="83"/>
  <c r="U397" i="83"/>
  <c r="U399" i="83"/>
  <c r="U401" i="83"/>
  <c r="U403" i="83"/>
  <c r="U405" i="83"/>
  <c r="U407" i="83"/>
  <c r="U409" i="83"/>
  <c r="U411" i="83"/>
  <c r="U413" i="83"/>
  <c r="U415" i="83"/>
  <c r="U417" i="83"/>
  <c r="U419" i="83"/>
  <c r="U421" i="83"/>
  <c r="U423" i="83"/>
  <c r="U425" i="83"/>
  <c r="U427" i="83"/>
  <c r="U429" i="83"/>
  <c r="U431" i="83"/>
  <c r="U433" i="83"/>
  <c r="U435" i="83"/>
  <c r="U437" i="83"/>
  <c r="U439" i="83"/>
  <c r="U441" i="83"/>
  <c r="U443" i="83"/>
  <c r="U445" i="83"/>
  <c r="U447" i="83"/>
  <c r="U449" i="83"/>
  <c r="U451" i="83"/>
  <c r="U453" i="83"/>
  <c r="U455" i="83"/>
  <c r="U457" i="83"/>
  <c r="U459" i="83"/>
  <c r="U461" i="83"/>
  <c r="U463" i="83"/>
  <c r="U465" i="83"/>
  <c r="U467" i="83"/>
  <c r="U469" i="83"/>
  <c r="U471" i="83"/>
  <c r="U473" i="83"/>
  <c r="U475" i="83"/>
  <c r="U477" i="83"/>
  <c r="U479" i="83"/>
  <c r="U481" i="83"/>
  <c r="U483" i="83"/>
  <c r="U485" i="83"/>
  <c r="U487" i="83"/>
  <c r="U489" i="83"/>
  <c r="U491" i="83"/>
  <c r="U493" i="83"/>
  <c r="U495" i="83"/>
  <c r="U497" i="83"/>
  <c r="U499" i="83"/>
  <c r="U501" i="83"/>
  <c r="U503" i="83"/>
  <c r="U505" i="83"/>
  <c r="U507" i="83"/>
  <c r="U509" i="83"/>
  <c r="U511" i="83"/>
  <c r="U513" i="83"/>
  <c r="U515" i="83"/>
  <c r="U517" i="83"/>
  <c r="U519" i="83"/>
  <c r="U521" i="83"/>
  <c r="U523" i="83"/>
  <c r="U525" i="83"/>
  <c r="U527" i="83"/>
  <c r="U529" i="83"/>
  <c r="U531" i="83"/>
  <c r="U533" i="83"/>
  <c r="U535" i="83"/>
  <c r="U537" i="83"/>
  <c r="U539" i="83"/>
  <c r="U541" i="83"/>
  <c r="U543" i="83"/>
  <c r="U545" i="83"/>
  <c r="U547" i="83"/>
  <c r="U549" i="83"/>
  <c r="U551" i="83"/>
  <c r="U553" i="83"/>
  <c r="U555" i="83"/>
  <c r="U557" i="83"/>
  <c r="U559" i="83"/>
  <c r="U561" i="83"/>
  <c r="U563" i="83"/>
  <c r="U565" i="83"/>
  <c r="U567" i="83"/>
  <c r="U569" i="83"/>
  <c r="U571" i="83"/>
  <c r="U573" i="83"/>
  <c r="U575" i="83"/>
  <c r="U577" i="83"/>
  <c r="U579" i="83"/>
  <c r="U581" i="83"/>
  <c r="U583" i="83"/>
  <c r="U585" i="83"/>
  <c r="U587" i="83"/>
  <c r="U589" i="83"/>
  <c r="U591" i="83"/>
  <c r="U593" i="83"/>
  <c r="U595" i="83"/>
  <c r="U597" i="83"/>
  <c r="U599" i="83"/>
  <c r="U601" i="83"/>
  <c r="U603" i="83"/>
  <c r="U605" i="83"/>
  <c r="U607" i="83"/>
  <c r="U609" i="83"/>
  <c r="U611" i="83"/>
  <c r="U613" i="83"/>
  <c r="U615" i="83"/>
  <c r="U617" i="83"/>
  <c r="U619" i="83"/>
  <c r="U621" i="83"/>
  <c r="U623" i="83"/>
  <c r="U625" i="83"/>
  <c r="U627" i="83"/>
  <c r="U629" i="83"/>
  <c r="U631" i="83"/>
  <c r="U633" i="83"/>
  <c r="U635" i="83"/>
  <c r="U637" i="83"/>
  <c r="U639" i="83"/>
  <c r="U641" i="83"/>
  <c r="U643" i="83"/>
  <c r="U645" i="83"/>
  <c r="U647" i="83"/>
  <c r="U649" i="83"/>
  <c r="U651" i="83"/>
  <c r="U653" i="83"/>
  <c r="U655" i="83"/>
  <c r="U657" i="83"/>
  <c r="U659" i="83"/>
  <c r="U661" i="83"/>
  <c r="U663" i="83"/>
  <c r="U665" i="83"/>
  <c r="U667" i="83"/>
  <c r="U669" i="83"/>
  <c r="U671" i="83"/>
  <c r="U673" i="83"/>
  <c r="U675" i="83"/>
  <c r="U677" i="83"/>
  <c r="U679" i="83"/>
  <c r="U681" i="83"/>
  <c r="U683" i="83"/>
  <c r="U685" i="83"/>
  <c r="U687" i="83"/>
  <c r="U689" i="83"/>
  <c r="U691" i="83"/>
  <c r="U693" i="83"/>
  <c r="U695" i="83"/>
  <c r="U697" i="83"/>
  <c r="U699" i="83"/>
  <c r="U701" i="83"/>
  <c r="U703" i="83"/>
  <c r="U705" i="83"/>
  <c r="U707" i="83"/>
  <c r="U709" i="83"/>
  <c r="U711" i="83"/>
  <c r="U713" i="83"/>
  <c r="U715" i="83"/>
  <c r="U717" i="83"/>
  <c r="U719" i="83"/>
  <c r="U721" i="83"/>
  <c r="U723" i="83"/>
  <c r="U725" i="83"/>
  <c r="U727" i="83"/>
  <c r="U729" i="83"/>
  <c r="U731" i="83"/>
  <c r="U733" i="83"/>
  <c r="U735" i="83"/>
  <c r="U737" i="83"/>
  <c r="U739" i="83"/>
  <c r="U741" i="83"/>
  <c r="U743" i="83"/>
  <c r="U745" i="83"/>
  <c r="U747" i="83"/>
  <c r="U749" i="83"/>
  <c r="U751" i="83"/>
  <c r="U753" i="83"/>
  <c r="U755" i="83"/>
  <c r="U757" i="83"/>
  <c r="U759" i="83"/>
  <c r="U761" i="83"/>
  <c r="U763" i="83"/>
  <c r="U765" i="83"/>
  <c r="U767" i="83"/>
  <c r="U769" i="83"/>
  <c r="U771" i="83"/>
  <c r="U773" i="83"/>
  <c r="U775" i="83"/>
  <c r="U777" i="83"/>
  <c r="U779" i="83"/>
  <c r="U781" i="83"/>
  <c r="U783" i="83"/>
  <c r="U785" i="83"/>
  <c r="U787" i="83"/>
  <c r="U789" i="83"/>
  <c r="U791" i="83"/>
  <c r="U793" i="83"/>
  <c r="G399" i="55"/>
  <c r="F417" i="40"/>
  <c r="E14" i="82" s="1"/>
  <c r="A14" i="82" s="1"/>
  <c r="A15" i="82" s="1"/>
  <c r="F419" i="40"/>
  <c r="F427" i="40"/>
  <c r="F429" i="40"/>
  <c r="E28" i="83" s="1"/>
  <c r="A28" i="83"/>
  <c r="A29" i="83" s="1"/>
  <c r="F445" i="40"/>
  <c r="E42" i="82" s="1"/>
  <c r="F459" i="40"/>
  <c r="F465" i="40"/>
  <c r="F469" i="40"/>
  <c r="F471" i="40"/>
  <c r="F473" i="40"/>
  <c r="E70" i="69"/>
  <c r="A70" i="69" s="1"/>
  <c r="A71" i="69" s="1"/>
  <c r="F497" i="40"/>
  <c r="E96" i="83" s="1"/>
  <c r="A96" i="83" s="1"/>
  <c r="A97" i="83" s="1"/>
  <c r="F499" i="40"/>
  <c r="E96" i="69" s="1"/>
  <c r="A96" i="69" s="1"/>
  <c r="A97" i="69" s="1"/>
  <c r="F501" i="40"/>
  <c r="E98" i="69" s="1"/>
  <c r="A98" i="69" s="1"/>
  <c r="A99" i="69" s="1"/>
  <c r="F503" i="40"/>
  <c r="E100" i="82" s="1"/>
  <c r="A100" i="82" s="1"/>
  <c r="A101" i="82" s="1"/>
  <c r="F505" i="40"/>
  <c r="F507" i="40"/>
  <c r="F511" i="40"/>
  <c r="F517" i="40"/>
  <c r="E114" i="69"/>
  <c r="A114" i="69" s="1"/>
  <c r="A115" i="69" s="1"/>
  <c r="F521" i="40"/>
  <c r="F539" i="40"/>
  <c r="E138" i="83" s="1"/>
  <c r="A138" i="83" s="1"/>
  <c r="A139" i="83" s="1"/>
  <c r="F547" i="40"/>
  <c r="E144" i="82" s="1"/>
  <c r="F551" i="40"/>
  <c r="F555" i="40"/>
  <c r="F561" i="40"/>
  <c r="F563" i="40"/>
  <c r="F567" i="40"/>
  <c r="E166" i="83"/>
  <c r="A166" i="83" s="1"/>
  <c r="A167" i="83" s="1"/>
  <c r="F571" i="40"/>
  <c r="E168" i="82" s="1"/>
  <c r="A168" i="82" s="1"/>
  <c r="A169" i="82" s="1"/>
  <c r="F577" i="40"/>
  <c r="E176" i="83" s="1"/>
  <c r="A176" i="83" s="1"/>
  <c r="F579" i="40"/>
  <c r="F587" i="40"/>
  <c r="F611" i="40"/>
  <c r="F623" i="40"/>
  <c r="E220" i="69" s="1"/>
  <c r="A220" i="69"/>
  <c r="A221" i="69" s="1"/>
  <c r="F627" i="40"/>
  <c r="F633" i="40"/>
  <c r="E230" i="82" s="1"/>
  <c r="A230" i="82"/>
  <c r="A231" i="82" s="1"/>
  <c r="F661" i="40"/>
  <c r="E258" i="69"/>
  <c r="A258" i="69" s="1"/>
  <c r="A259" i="69" s="1"/>
  <c r="F663" i="40"/>
  <c r="F671" i="40"/>
  <c r="E268" i="82" s="1"/>
  <c r="A268" i="82" s="1"/>
  <c r="A269" i="82" s="1"/>
  <c r="F673" i="40"/>
  <c r="E270" i="82" s="1"/>
  <c r="A270" i="82" s="1"/>
  <c r="A271" i="82" s="1"/>
  <c r="F689" i="40"/>
  <c r="E286" i="69" s="1"/>
  <c r="A286" i="69" s="1"/>
  <c r="A287" i="69" s="1"/>
  <c r="F691" i="40"/>
  <c r="F705" i="40"/>
  <c r="E302" i="69" s="1"/>
  <c r="A302" i="69" s="1"/>
  <c r="A303" i="69" s="1"/>
  <c r="F709" i="40"/>
  <c r="E306" i="69" s="1"/>
  <c r="A306" i="69" s="1"/>
  <c r="A307" i="69" s="1"/>
  <c r="F711" i="40"/>
  <c r="E308" i="82" s="1"/>
  <c r="F715" i="40"/>
  <c r="F717" i="40"/>
  <c r="E314" i="69" s="1"/>
  <c r="A314" i="69" s="1"/>
  <c r="A315" i="69" s="1"/>
  <c r="F727" i="40"/>
  <c r="E324" i="82" s="1"/>
  <c r="A324" i="82" s="1"/>
  <c r="A325" i="82" s="1"/>
  <c r="F733" i="40"/>
  <c r="E330" i="69" s="1"/>
  <c r="A330" i="69" s="1"/>
  <c r="A331" i="69" s="1"/>
  <c r="F735" i="40"/>
  <c r="F737" i="40"/>
  <c r="E334" i="82"/>
  <c r="F739" i="40"/>
  <c r="E336" i="69"/>
  <c r="A336" i="69" s="1"/>
  <c r="A337" i="69" s="1"/>
  <c r="F755" i="40"/>
  <c r="F765" i="40"/>
  <c r="E362" i="69" s="1"/>
  <c r="A362" i="69"/>
  <c r="A363" i="69" s="1"/>
  <c r="F767" i="40"/>
  <c r="F779" i="40"/>
  <c r="G411" i="40"/>
  <c r="G413" i="40"/>
  <c r="N10" i="82"/>
  <c r="G415" i="40"/>
  <c r="N12" i="69"/>
  <c r="G417" i="40"/>
  <c r="N14" i="69" s="1"/>
  <c r="G419" i="40"/>
  <c r="N16" i="69" s="1"/>
  <c r="C421" i="40"/>
  <c r="G421" i="40"/>
  <c r="G423" i="40"/>
  <c r="C425" i="40"/>
  <c r="C24" i="83" s="1"/>
  <c r="AS24" i="83"/>
  <c r="G425" i="40"/>
  <c r="N22" i="69" s="1"/>
  <c r="C427" i="40"/>
  <c r="G427" i="40"/>
  <c r="C429" i="40"/>
  <c r="C26" i="69" s="1"/>
  <c r="G429" i="40"/>
  <c r="N26" i="69" s="1"/>
  <c r="C431" i="40"/>
  <c r="BE30" i="83"/>
  <c r="G431" i="40"/>
  <c r="N28" i="69" s="1"/>
  <c r="G433" i="40"/>
  <c r="G435" i="40"/>
  <c r="G437" i="40"/>
  <c r="G439" i="40"/>
  <c r="S38" i="83" s="1"/>
  <c r="C441" i="40"/>
  <c r="C38" i="69" s="1"/>
  <c r="G441" i="40"/>
  <c r="C443" i="40"/>
  <c r="G443" i="40"/>
  <c r="N40" i="82" s="1"/>
  <c r="G445" i="40"/>
  <c r="S44" i="83" s="1"/>
  <c r="G447" i="40"/>
  <c r="N44" i="69"/>
  <c r="G449" i="40"/>
  <c r="G451" i="40"/>
  <c r="C453" i="40"/>
  <c r="C50" i="69" s="1"/>
  <c r="G453" i="40"/>
  <c r="G455" i="40"/>
  <c r="C457" i="40"/>
  <c r="G457" i="40"/>
  <c r="G459" i="40"/>
  <c r="G461" i="40"/>
  <c r="N58" i="82"/>
  <c r="G463" i="40"/>
  <c r="G465" i="40"/>
  <c r="C467" i="40"/>
  <c r="C64" i="69"/>
  <c r="G467" i="40"/>
  <c r="G469" i="40"/>
  <c r="G471" i="40"/>
  <c r="C473" i="40"/>
  <c r="C70" i="82" s="1"/>
  <c r="G473" i="40"/>
  <c r="N70" i="82" s="1"/>
  <c r="E475" i="40"/>
  <c r="G475" i="40"/>
  <c r="C477" i="40"/>
  <c r="E477" i="40"/>
  <c r="G477" i="40"/>
  <c r="N74" i="82" s="1"/>
  <c r="C479" i="40"/>
  <c r="G479" i="40"/>
  <c r="G481" i="40"/>
  <c r="N78" i="69" s="1"/>
  <c r="G483" i="40"/>
  <c r="N80" i="69" s="1"/>
  <c r="G485" i="40"/>
  <c r="E487" i="40"/>
  <c r="D84" i="82" s="1"/>
  <c r="G487" i="40"/>
  <c r="C489" i="40"/>
  <c r="G489" i="40"/>
  <c r="E491" i="40"/>
  <c r="G491" i="40"/>
  <c r="S90" i="83" s="1"/>
  <c r="E493" i="40"/>
  <c r="G493" i="40"/>
  <c r="C495" i="40"/>
  <c r="C92" i="69" s="1"/>
  <c r="G495" i="40"/>
  <c r="G497" i="40"/>
  <c r="N94" i="82" s="1"/>
  <c r="G499" i="40"/>
  <c r="G501" i="40"/>
  <c r="G503" i="40"/>
  <c r="G505" i="40"/>
  <c r="C507" i="40"/>
  <c r="E507" i="40"/>
  <c r="G507" i="40"/>
  <c r="E509" i="40"/>
  <c r="D108" i="83"/>
  <c r="AA108" i="83" s="1"/>
  <c r="G509" i="40"/>
  <c r="G511" i="40"/>
  <c r="N108" i="69"/>
  <c r="E513" i="40"/>
  <c r="D110" i="69" s="1"/>
  <c r="G513" i="40"/>
  <c r="N110" i="82" s="1"/>
  <c r="C515" i="40"/>
  <c r="C112" i="69" s="1"/>
  <c r="G515" i="40"/>
  <c r="G517" i="40"/>
  <c r="N114" i="82" s="1"/>
  <c r="C519" i="40"/>
  <c r="G519" i="40"/>
  <c r="C521" i="40"/>
  <c r="G521" i="40"/>
  <c r="G523" i="40"/>
  <c r="N120" i="69" s="1"/>
  <c r="C525" i="40"/>
  <c r="C122" i="69"/>
  <c r="G525" i="40"/>
  <c r="E527" i="40"/>
  <c r="D124" i="82" s="1"/>
  <c r="G527" i="40"/>
  <c r="N124" i="82" s="1"/>
  <c r="G529" i="40"/>
  <c r="N126" i="82" s="1"/>
  <c r="C531" i="40"/>
  <c r="C128" i="82" s="1"/>
  <c r="G531" i="40"/>
  <c r="G533" i="40"/>
  <c r="C535" i="40"/>
  <c r="C132" i="69" s="1"/>
  <c r="E535" i="40"/>
  <c r="G535" i="40"/>
  <c r="N132" i="82"/>
  <c r="C537" i="40"/>
  <c r="G537" i="40"/>
  <c r="G539" i="40"/>
  <c r="N136" i="69"/>
  <c r="C541" i="40"/>
  <c r="G541" i="40"/>
  <c r="N138" i="82" s="1"/>
  <c r="E543" i="40"/>
  <c r="D140" i="82" s="1"/>
  <c r="G543" i="40"/>
  <c r="N140" i="82"/>
  <c r="E545" i="40"/>
  <c r="D142" i="69" s="1"/>
  <c r="G545" i="40"/>
  <c r="E547" i="40"/>
  <c r="D144" i="82"/>
  <c r="G547" i="40"/>
  <c r="N144" i="69" s="1"/>
  <c r="E549" i="40"/>
  <c r="D146" i="82" s="1"/>
  <c r="G549" i="40"/>
  <c r="N146" i="82" s="1"/>
  <c r="E551" i="40"/>
  <c r="G551" i="40"/>
  <c r="C553" i="40"/>
  <c r="G553" i="40"/>
  <c r="C555" i="40"/>
  <c r="E555" i="40"/>
  <c r="D152" i="69" s="1"/>
  <c r="G555" i="40"/>
  <c r="C557" i="40"/>
  <c r="C154" i="69"/>
  <c r="G557" i="40"/>
  <c r="E559" i="40"/>
  <c r="D156" i="69" s="1"/>
  <c r="G559" i="40"/>
  <c r="N156" i="82" s="1"/>
  <c r="D158" i="82"/>
  <c r="G561" i="40"/>
  <c r="N158" i="69"/>
  <c r="C563" i="40"/>
  <c r="G563" i="40"/>
  <c r="E565" i="40"/>
  <c r="D162" i="82"/>
  <c r="G565" i="40"/>
  <c r="S164" i="83"/>
  <c r="G567" i="40"/>
  <c r="E569" i="40"/>
  <c r="G569" i="40"/>
  <c r="C571" i="40"/>
  <c r="E571" i="40"/>
  <c r="D168" i="82"/>
  <c r="G571" i="40"/>
  <c r="G573" i="40"/>
  <c r="N170" i="69" s="1"/>
  <c r="C575" i="40"/>
  <c r="E575" i="40"/>
  <c r="G575" i="40"/>
  <c r="N172" i="82" s="1"/>
  <c r="C577" i="40"/>
  <c r="G577" i="40"/>
  <c r="N174" i="69"/>
  <c r="C579" i="40"/>
  <c r="C176" i="69"/>
  <c r="E579" i="40"/>
  <c r="G579" i="40"/>
  <c r="C581" i="40"/>
  <c r="G581" i="40"/>
  <c r="C583" i="40"/>
  <c r="E583" i="40"/>
  <c r="G583" i="40"/>
  <c r="C585" i="40"/>
  <c r="G585" i="40"/>
  <c r="E587" i="40"/>
  <c r="G587" i="40"/>
  <c r="N184" i="82"/>
  <c r="C589" i="40"/>
  <c r="C186" i="82"/>
  <c r="G589" i="40"/>
  <c r="E591" i="40"/>
  <c r="D188" i="69" s="1"/>
  <c r="G591" i="40"/>
  <c r="N188" i="82"/>
  <c r="G593" i="40"/>
  <c r="C595" i="40"/>
  <c r="E595" i="40"/>
  <c r="D192" i="69"/>
  <c r="G595" i="40"/>
  <c r="N192" i="69" s="1"/>
  <c r="E597" i="40"/>
  <c r="D196" i="83" s="1"/>
  <c r="AA196" i="83" s="1"/>
  <c r="G597" i="40"/>
  <c r="C599" i="40"/>
  <c r="C196" i="69"/>
  <c r="G599" i="40"/>
  <c r="N196" i="82" s="1"/>
  <c r="C601" i="40"/>
  <c r="C200" i="83" s="1"/>
  <c r="G601" i="40"/>
  <c r="E603" i="40"/>
  <c r="G603" i="40"/>
  <c r="N200" i="69" s="1"/>
  <c r="G605" i="40"/>
  <c r="N202" i="69" s="1"/>
  <c r="G607" i="40"/>
  <c r="G609" i="40"/>
  <c r="C611" i="40"/>
  <c r="G611" i="40"/>
  <c r="G613" i="40"/>
  <c r="E615" i="40"/>
  <c r="G615" i="40"/>
  <c r="C617" i="40"/>
  <c r="C216" i="83"/>
  <c r="G617" i="40"/>
  <c r="E619" i="40"/>
  <c r="G619" i="40"/>
  <c r="G621" i="40"/>
  <c r="S220" i="83" s="1"/>
  <c r="G623" i="40"/>
  <c r="E625" i="40"/>
  <c r="D222" i="69" s="1"/>
  <c r="G625" i="40"/>
  <c r="S224" i="83" s="1"/>
  <c r="E627" i="40"/>
  <c r="D224" i="69"/>
  <c r="G627" i="40"/>
  <c r="N224" i="69" s="1"/>
  <c r="G629" i="40"/>
  <c r="E631" i="40"/>
  <c r="D228" i="82"/>
  <c r="G631" i="40"/>
  <c r="N228" i="69"/>
  <c r="C633" i="40"/>
  <c r="G633" i="40"/>
  <c r="C635" i="40"/>
  <c r="E635" i="40"/>
  <c r="G635" i="40"/>
  <c r="E637" i="40"/>
  <c r="G637" i="40"/>
  <c r="S236" i="83" s="1"/>
  <c r="G639" i="40"/>
  <c r="C641" i="40"/>
  <c r="E641" i="40"/>
  <c r="D238" i="69" s="1"/>
  <c r="G641" i="40"/>
  <c r="N238" i="69"/>
  <c r="G643" i="40"/>
  <c r="S242" i="83" s="1"/>
  <c r="G645" i="40"/>
  <c r="C647" i="40"/>
  <c r="G647" i="40"/>
  <c r="E649" i="40"/>
  <c r="G649" i="40"/>
  <c r="N246" i="82" s="1"/>
  <c r="C651" i="40"/>
  <c r="G651" i="40"/>
  <c r="G653" i="40"/>
  <c r="C655" i="40"/>
  <c r="C252" i="82" s="1"/>
  <c r="G655" i="40"/>
  <c r="N252" i="82" s="1"/>
  <c r="C657" i="40"/>
  <c r="G657" i="40"/>
  <c r="C659" i="40"/>
  <c r="G659" i="40"/>
  <c r="N256" i="69"/>
  <c r="C661" i="40"/>
  <c r="E661" i="40"/>
  <c r="G661" i="40"/>
  <c r="N258" i="69"/>
  <c r="C663" i="40"/>
  <c r="G663" i="40"/>
  <c r="G665" i="40"/>
  <c r="C667" i="40"/>
  <c r="G667" i="40"/>
  <c r="N264" i="82"/>
  <c r="G669" i="40"/>
  <c r="G671" i="40"/>
  <c r="N268" i="82"/>
  <c r="C673" i="40"/>
  <c r="G673" i="40"/>
  <c r="N270" i="82" s="1"/>
  <c r="C675" i="40"/>
  <c r="C272" i="82" s="1"/>
  <c r="G675" i="40"/>
  <c r="N272" i="82" s="1"/>
  <c r="G677" i="40"/>
  <c r="G679" i="40"/>
  <c r="E681" i="40"/>
  <c r="D278" i="69" s="1"/>
  <c r="G681" i="40"/>
  <c r="G683" i="40"/>
  <c r="G685" i="40"/>
  <c r="G687" i="40"/>
  <c r="N284" i="82" s="1"/>
  <c r="C689" i="40"/>
  <c r="G689" i="40"/>
  <c r="N286" i="82"/>
  <c r="E691" i="40"/>
  <c r="G691" i="40"/>
  <c r="E693" i="40"/>
  <c r="G693" i="40"/>
  <c r="E695" i="40"/>
  <c r="D292" i="69" s="1"/>
  <c r="G695" i="40"/>
  <c r="N292" i="82" s="1"/>
  <c r="G697" i="40"/>
  <c r="N294" i="82" s="1"/>
  <c r="G699" i="40"/>
  <c r="C300" i="83"/>
  <c r="G701" i="40"/>
  <c r="G703" i="40"/>
  <c r="E705" i="40"/>
  <c r="G705" i="40"/>
  <c r="E707" i="40"/>
  <c r="G707" i="40"/>
  <c r="N304" i="82" s="1"/>
  <c r="C709" i="40"/>
  <c r="C306" i="82" s="1"/>
  <c r="G709" i="40"/>
  <c r="N306" i="69"/>
  <c r="G711" i="40"/>
  <c r="N308" i="82"/>
  <c r="G713" i="40"/>
  <c r="N310" i="82"/>
  <c r="C715" i="40"/>
  <c r="E715" i="40"/>
  <c r="D312" i="69" s="1"/>
  <c r="G715" i="40"/>
  <c r="N312" i="82"/>
  <c r="G717" i="40"/>
  <c r="N314" i="82" s="1"/>
  <c r="G719" i="40"/>
  <c r="N316" i="82" s="1"/>
  <c r="C721" i="40"/>
  <c r="C318" i="69" s="1"/>
  <c r="E721" i="40"/>
  <c r="G721" i="40"/>
  <c r="C723" i="40"/>
  <c r="C320" i="82" s="1"/>
  <c r="G723" i="40"/>
  <c r="G725" i="40"/>
  <c r="N322" i="69"/>
  <c r="G727" i="40"/>
  <c r="E729" i="40"/>
  <c r="D326" i="69" s="1"/>
  <c r="G729" i="40"/>
  <c r="G731" i="40"/>
  <c r="S330" i="83" s="1"/>
  <c r="C733" i="40"/>
  <c r="E733" i="40"/>
  <c r="D332" i="83" s="1"/>
  <c r="AA332" i="83" s="1"/>
  <c r="G733" i="40"/>
  <c r="E735" i="40"/>
  <c r="D332" i="69" s="1"/>
  <c r="G735" i="40"/>
  <c r="G737" i="40"/>
  <c r="G739" i="40"/>
  <c r="G741" i="40"/>
  <c r="G743" i="40"/>
  <c r="G745" i="40"/>
  <c r="C747" i="40"/>
  <c r="E747" i="40"/>
  <c r="D344" i="69"/>
  <c r="G747" i="40"/>
  <c r="N344" i="82"/>
  <c r="G749" i="40"/>
  <c r="N346" i="69"/>
  <c r="G751" i="40"/>
  <c r="E753" i="40"/>
  <c r="G753" i="40"/>
  <c r="G755" i="40"/>
  <c r="N352" i="69" s="1"/>
  <c r="G757" i="40"/>
  <c r="N354" i="69" s="1"/>
  <c r="C759" i="40"/>
  <c r="G759" i="40"/>
  <c r="S358" i="83" s="1"/>
  <c r="E761" i="40"/>
  <c r="D358" i="82"/>
  <c r="G761" i="40"/>
  <c r="S360" i="83" s="1"/>
  <c r="G763" i="40"/>
  <c r="N360" i="82" s="1"/>
  <c r="G765" i="40"/>
  <c r="G767" i="40"/>
  <c r="G769" i="40"/>
  <c r="N366" i="82" s="1"/>
  <c r="G771" i="40"/>
  <c r="E773" i="40"/>
  <c r="D370" i="69" s="1"/>
  <c r="G773" i="40"/>
  <c r="S372" i="83" s="1"/>
  <c r="G775" i="40"/>
  <c r="C777" i="40"/>
  <c r="E777" i="40"/>
  <c r="G777" i="40"/>
  <c r="C779" i="40"/>
  <c r="G779" i="40"/>
  <c r="S378" i="83"/>
  <c r="C781" i="40"/>
  <c r="G781" i="40"/>
  <c r="E783" i="40"/>
  <c r="D380" i="82"/>
  <c r="G783" i="40"/>
  <c r="C785" i="40"/>
  <c r="G785" i="40"/>
  <c r="C787" i="40"/>
  <c r="E787" i="40"/>
  <c r="G787" i="40"/>
  <c r="E789" i="40"/>
  <c r="G789" i="40"/>
  <c r="C791" i="40"/>
  <c r="G791" i="40"/>
  <c r="N388" i="82" s="1"/>
  <c r="G793" i="40"/>
  <c r="C795" i="40"/>
  <c r="C392" i="69" s="1"/>
  <c r="E795" i="40"/>
  <c r="D392" i="69"/>
  <c r="G795" i="40"/>
  <c r="N392" i="69" s="1"/>
  <c r="C797" i="40"/>
  <c r="G797" i="40"/>
  <c r="C799" i="40"/>
  <c r="G799" i="40"/>
  <c r="C801" i="40"/>
  <c r="G801" i="40"/>
  <c r="E803" i="40"/>
  <c r="D400" i="69" s="1"/>
  <c r="F803" i="40"/>
  <c r="E400" i="69"/>
  <c r="A400" i="69" s="1"/>
  <c r="A401" i="69" s="1"/>
  <c r="G803" i="40"/>
  <c r="S402" i="83" s="1"/>
  <c r="F805" i="40"/>
  <c r="E402" i="82" s="1"/>
  <c r="A402" i="82" s="1"/>
  <c r="A403" i="82" s="1"/>
  <c r="G805" i="40"/>
  <c r="G807" i="40"/>
  <c r="N404" i="82" s="1"/>
  <c r="C809" i="40"/>
  <c r="C408" i="83"/>
  <c r="E809" i="40"/>
  <c r="D406" i="69" s="1"/>
  <c r="G809" i="40"/>
  <c r="C811" i="40"/>
  <c r="G811" i="40"/>
  <c r="E410" i="82"/>
  <c r="A410" i="82"/>
  <c r="A411" i="82" s="1"/>
  <c r="G813" i="40"/>
  <c r="E815" i="40"/>
  <c r="G815" i="40"/>
  <c r="G817" i="40"/>
  <c r="F819" i="40"/>
  <c r="E418" i="83" s="1"/>
  <c r="A418" i="83"/>
  <c r="A419" i="83" s="1"/>
  <c r="G819" i="40"/>
  <c r="G821" i="40"/>
  <c r="G823" i="40"/>
  <c r="N420" i="69" s="1"/>
  <c r="G825" i="40"/>
  <c r="S424" i="83" s="1"/>
  <c r="G827" i="40"/>
  <c r="G829" i="40"/>
  <c r="G831" i="40"/>
  <c r="N428" i="69" s="1"/>
  <c r="C833" i="40"/>
  <c r="F833" i="40"/>
  <c r="E430" i="69"/>
  <c r="A430" i="69" s="1"/>
  <c r="A431" i="69" s="1"/>
  <c r="G833" i="40"/>
  <c r="F835" i="40"/>
  <c r="G835" i="40"/>
  <c r="S434" i="83" s="1"/>
  <c r="F837" i="40"/>
  <c r="G837" i="40"/>
  <c r="E839" i="40"/>
  <c r="G839" i="40"/>
  <c r="C841" i="40"/>
  <c r="G841" i="40"/>
  <c r="N438" i="82" s="1"/>
  <c r="C843" i="40"/>
  <c r="E843" i="40"/>
  <c r="D440" i="82"/>
  <c r="G843" i="40"/>
  <c r="S442" i="83" s="1"/>
  <c r="E845" i="40"/>
  <c r="D442" i="69" s="1"/>
  <c r="F845" i="40"/>
  <c r="G845" i="40"/>
  <c r="E847" i="40"/>
  <c r="G847" i="40"/>
  <c r="N444" i="69"/>
  <c r="E849" i="40"/>
  <c r="G849" i="40"/>
  <c r="N446" i="69" s="1"/>
  <c r="F851" i="40"/>
  <c r="E448" i="69" s="1"/>
  <c r="A448" i="69" s="1"/>
  <c r="A449" i="69" s="1"/>
  <c r="G851" i="40"/>
  <c r="N448" i="82" s="1"/>
  <c r="E853" i="40"/>
  <c r="D450" i="69" s="1"/>
  <c r="G853" i="40"/>
  <c r="S452" i="83" s="1"/>
  <c r="C855" i="40"/>
  <c r="C452" i="69"/>
  <c r="G855" i="40"/>
  <c r="C857" i="40"/>
  <c r="C456" i="83" s="1"/>
  <c r="G857" i="40"/>
  <c r="C859" i="40"/>
  <c r="C456" i="69" s="1"/>
  <c r="E859" i="40"/>
  <c r="D456" i="69" s="1"/>
  <c r="F859" i="40"/>
  <c r="E456" i="69"/>
  <c r="A456" i="69" s="1"/>
  <c r="A457" i="69" s="1"/>
  <c r="G859" i="40"/>
  <c r="C861" i="40"/>
  <c r="E861" i="40"/>
  <c r="G861" i="40"/>
  <c r="C863" i="40"/>
  <c r="G863" i="40"/>
  <c r="G865" i="40"/>
  <c r="G867" i="40"/>
  <c r="G869" i="40"/>
  <c r="G871" i="40"/>
  <c r="G873" i="40"/>
  <c r="S472" i="83" s="1"/>
  <c r="C875" i="40"/>
  <c r="G875" i="40"/>
  <c r="F877" i="40"/>
  <c r="G877" i="40"/>
  <c r="N474" i="69" s="1"/>
  <c r="F879" i="40"/>
  <c r="E476" i="69" s="1"/>
  <c r="A476" i="69" s="1"/>
  <c r="A477" i="69" s="1"/>
  <c r="G879" i="40"/>
  <c r="G881" i="40"/>
  <c r="F883" i="40"/>
  <c r="G883" i="40"/>
  <c r="N480" i="82" s="1"/>
  <c r="G885" i="40"/>
  <c r="C887" i="40"/>
  <c r="F887" i="40"/>
  <c r="E484" i="69" s="1"/>
  <c r="A484" i="69" s="1"/>
  <c r="A485" i="69" s="1"/>
  <c r="G887" i="40"/>
  <c r="F889" i="40"/>
  <c r="E486" i="69" s="1"/>
  <c r="A486" i="69" s="1"/>
  <c r="A487" i="69" s="1"/>
  <c r="G889" i="40"/>
  <c r="F891" i="40"/>
  <c r="G891" i="40"/>
  <c r="N488" i="82" s="1"/>
  <c r="C893" i="40"/>
  <c r="G893" i="40"/>
  <c r="N490" i="82"/>
  <c r="G895" i="40"/>
  <c r="G897" i="40"/>
  <c r="G899" i="40"/>
  <c r="S498" i="83"/>
  <c r="C901" i="40"/>
  <c r="G901" i="40"/>
  <c r="F903" i="40"/>
  <c r="E500" i="69"/>
  <c r="A500" i="69" s="1"/>
  <c r="A501" i="69" s="1"/>
  <c r="G903" i="40"/>
  <c r="E905" i="40"/>
  <c r="D502" i="69" s="1"/>
  <c r="G905" i="40"/>
  <c r="N502" i="82"/>
  <c r="G907" i="40"/>
  <c r="N504" i="82" s="1"/>
  <c r="C909" i="40"/>
  <c r="C506" i="69" s="1"/>
  <c r="E909" i="40"/>
  <c r="G909" i="40"/>
  <c r="S508" i="83"/>
  <c r="G911" i="40"/>
  <c r="G913" i="40"/>
  <c r="N510" i="82" s="1"/>
  <c r="G915" i="40"/>
  <c r="G917" i="40"/>
  <c r="N514" i="82"/>
  <c r="C919" i="40"/>
  <c r="G919" i="40"/>
  <c r="G921" i="40"/>
  <c r="G923" i="40"/>
  <c r="S522" i="83" s="1"/>
  <c r="G925" i="40"/>
  <c r="N522" i="69" s="1"/>
  <c r="E927" i="40"/>
  <c r="G927" i="40"/>
  <c r="N524" i="82" s="1"/>
  <c r="G929" i="40"/>
  <c r="N526" i="82" s="1"/>
  <c r="G931" i="40"/>
  <c r="G933" i="40"/>
  <c r="C935" i="40"/>
  <c r="C532" i="82" s="1"/>
  <c r="F935" i="40"/>
  <c r="G935" i="40"/>
  <c r="N532" i="69" s="1"/>
  <c r="C937" i="40"/>
  <c r="F937" i="40"/>
  <c r="G937" i="40"/>
  <c r="N534" i="82" s="1"/>
  <c r="G939" i="40"/>
  <c r="N536" i="82" s="1"/>
  <c r="C941" i="40"/>
  <c r="C540" i="83"/>
  <c r="F941" i="40"/>
  <c r="G941" i="40"/>
  <c r="N538" i="82" s="1"/>
  <c r="G943" i="40"/>
  <c r="F945" i="40"/>
  <c r="G945" i="40"/>
  <c r="F947" i="40"/>
  <c r="E544" i="69"/>
  <c r="A544" i="69" s="1"/>
  <c r="A545" i="69" s="1"/>
  <c r="G947" i="40"/>
  <c r="C949" i="40"/>
  <c r="C546" i="69" s="1"/>
  <c r="G949" i="40"/>
  <c r="N546" i="82" s="1"/>
  <c r="E951" i="40"/>
  <c r="F951" i="40"/>
  <c r="E548" i="69" s="1"/>
  <c r="A548" i="69" s="1"/>
  <c r="A549" i="69" s="1"/>
  <c r="G951" i="40"/>
  <c r="E953" i="40"/>
  <c r="F953" i="40"/>
  <c r="G953" i="40"/>
  <c r="E955" i="40"/>
  <c r="G955" i="40"/>
  <c r="C957" i="40"/>
  <c r="C554" i="69" s="1"/>
  <c r="G957" i="40"/>
  <c r="F959" i="40"/>
  <c r="G959" i="40"/>
  <c r="G961" i="40"/>
  <c r="N558" i="82"/>
  <c r="F963" i="40"/>
  <c r="E560" i="69" s="1"/>
  <c r="A560" i="69" s="1"/>
  <c r="A561" i="69" s="1"/>
  <c r="G963" i="40"/>
  <c r="F965" i="40"/>
  <c r="E562" i="69"/>
  <c r="A562" i="69" s="1"/>
  <c r="A563" i="69" s="1"/>
  <c r="G965" i="40"/>
  <c r="N562" i="82" s="1"/>
  <c r="C967" i="40"/>
  <c r="G967" i="40"/>
  <c r="N564" i="82" s="1"/>
  <c r="G969" i="40"/>
  <c r="C971" i="40"/>
  <c r="C568" i="69" s="1"/>
  <c r="G971" i="40"/>
  <c r="N568" i="69" s="1"/>
  <c r="G973" i="40"/>
  <c r="G975" i="40"/>
  <c r="A575" i="69"/>
  <c r="G977" i="40"/>
  <c r="G979" i="40"/>
  <c r="G981" i="40"/>
  <c r="C983" i="40"/>
  <c r="C580" i="69"/>
  <c r="F983" i="40"/>
  <c r="G983" i="40"/>
  <c r="C985" i="40"/>
  <c r="F985" i="40"/>
  <c r="G985" i="40"/>
  <c r="C987" i="40"/>
  <c r="E987" i="40"/>
  <c r="G987" i="40"/>
  <c r="N584" i="82" s="1"/>
  <c r="G989" i="40"/>
  <c r="N586" i="69" s="1"/>
  <c r="G991" i="40"/>
  <c r="N588" i="82"/>
  <c r="C993" i="40"/>
  <c r="C592" i="83" s="1"/>
  <c r="G993" i="40"/>
  <c r="G995" i="40"/>
  <c r="C997" i="40"/>
  <c r="E997" i="40"/>
  <c r="E594" i="69"/>
  <c r="A594" i="69" s="1"/>
  <c r="A595" i="69" s="1"/>
  <c r="G997" i="40"/>
  <c r="N594" i="82" s="1"/>
  <c r="C999" i="40"/>
  <c r="C598" i="83" s="1"/>
  <c r="G999" i="40"/>
  <c r="N596" i="82" s="1"/>
  <c r="G1001" i="40"/>
  <c r="N598" i="69"/>
  <c r="G1003" i="40"/>
  <c r="N600" i="82" s="1"/>
  <c r="F1005" i="40"/>
  <c r="G1005" i="40"/>
  <c r="G1007" i="40"/>
  <c r="G1009" i="40"/>
  <c r="N606" i="69"/>
  <c r="E1011" i="40"/>
  <c r="G1011" i="40"/>
  <c r="C1013" i="40"/>
  <c r="G1013" i="40"/>
  <c r="C1015" i="40"/>
  <c r="C612" i="82" s="1"/>
  <c r="E1015" i="40"/>
  <c r="G1015" i="40"/>
  <c r="E1017" i="40"/>
  <c r="F1017" i="40"/>
  <c r="G1017" i="40"/>
  <c r="C1019" i="40"/>
  <c r="F1019" i="40"/>
  <c r="G1019" i="40"/>
  <c r="F1021" i="40"/>
  <c r="E620" i="83" s="1"/>
  <c r="A620" i="83" s="1"/>
  <c r="G1021" i="40"/>
  <c r="E1023" i="40"/>
  <c r="D622" i="83" s="1"/>
  <c r="AA622" i="83"/>
  <c r="G1023" i="40"/>
  <c r="S622" i="83" s="1"/>
  <c r="G1025" i="40"/>
  <c r="N622" i="69" s="1"/>
  <c r="C1027" i="40"/>
  <c r="G1027" i="40"/>
  <c r="F1029" i="40"/>
  <c r="G1029" i="40"/>
  <c r="G1031" i="40"/>
  <c r="G1033" i="40"/>
  <c r="N630" i="69" s="1"/>
  <c r="F1035" i="40"/>
  <c r="G1035" i="40"/>
  <c r="G1037" i="40"/>
  <c r="N634" i="69" s="1"/>
  <c r="E1039" i="40"/>
  <c r="D636" i="82" s="1"/>
  <c r="G1039" i="40"/>
  <c r="C1041" i="40"/>
  <c r="G1041" i="40"/>
  <c r="N638" i="69" s="1"/>
  <c r="E1043" i="40"/>
  <c r="G1043" i="40"/>
  <c r="E1045" i="40"/>
  <c r="D642" i="69" s="1"/>
  <c r="F1045" i="40"/>
  <c r="E642" i="82"/>
  <c r="A642" i="82" s="1"/>
  <c r="A643" i="82" s="1"/>
  <c r="G1045" i="40"/>
  <c r="C1047" i="40"/>
  <c r="E1047" i="40"/>
  <c r="G1047" i="40"/>
  <c r="G1049" i="40"/>
  <c r="C1051" i="40"/>
  <c r="G1051" i="40"/>
  <c r="G1053" i="40"/>
  <c r="G1055" i="40"/>
  <c r="G1057" i="40"/>
  <c r="G1059" i="40"/>
  <c r="G1061" i="40"/>
  <c r="F1063" i="40"/>
  <c r="E660" i="69" s="1"/>
  <c r="A660" i="69" s="1"/>
  <c r="E662" i="83"/>
  <c r="A662" i="83" s="1"/>
  <c r="A661" i="69"/>
  <c r="G1063" i="40"/>
  <c r="G1065" i="40"/>
  <c r="G1067" i="40"/>
  <c r="E1069" i="40"/>
  <c r="F1069" i="40"/>
  <c r="E666" i="69"/>
  <c r="A666" i="69" s="1"/>
  <c r="A667" i="69" s="1"/>
  <c r="G1069" i="40"/>
  <c r="N666" i="69"/>
  <c r="F1071" i="40"/>
  <c r="G1071" i="40"/>
  <c r="F1073" i="40"/>
  <c r="G1073" i="40"/>
  <c r="N670" i="69" s="1"/>
  <c r="G1075" i="40"/>
  <c r="G1077" i="40"/>
  <c r="G1079" i="40"/>
  <c r="N676" i="69" s="1"/>
  <c r="G1081" i="40"/>
  <c r="N678" i="82" s="1"/>
  <c r="F1083" i="40"/>
  <c r="E680" i="82" s="1"/>
  <c r="A680" i="82" s="1"/>
  <c r="A681" i="82" s="1"/>
  <c r="G1083" i="40"/>
  <c r="E1085" i="40"/>
  <c r="D684" i="83"/>
  <c r="AA684" i="83" s="1"/>
  <c r="G1085" i="40"/>
  <c r="E1087" i="40"/>
  <c r="G1087" i="40"/>
  <c r="N684" i="82" s="1"/>
  <c r="G1089" i="40"/>
  <c r="N686" i="69" s="1"/>
  <c r="G1091" i="40"/>
  <c r="G1093" i="40"/>
  <c r="S692" i="83"/>
  <c r="G1095" i="40"/>
  <c r="C1097" i="40"/>
  <c r="G1097" i="40"/>
  <c r="S696" i="83"/>
  <c r="G1099" i="40"/>
  <c r="F1101" i="40"/>
  <c r="E698" i="82" s="1"/>
  <c r="A698" i="82" s="1"/>
  <c r="A699" i="82" s="1"/>
  <c r="G1101" i="40"/>
  <c r="G1103" i="40"/>
  <c r="C1105" i="40"/>
  <c r="C702" i="69" s="1"/>
  <c r="G1105" i="40"/>
  <c r="C1107" i="40"/>
  <c r="F1107" i="40"/>
  <c r="E706" i="83" s="1"/>
  <c r="A706" i="83" s="1"/>
  <c r="A707" i="83" s="1"/>
  <c r="G1107" i="40"/>
  <c r="C1109" i="40"/>
  <c r="G1109" i="40"/>
  <c r="N706" i="82" s="1"/>
  <c r="E1111" i="40"/>
  <c r="G1111" i="40"/>
  <c r="G1113" i="40"/>
  <c r="N710" i="82"/>
  <c r="G1115" i="40"/>
  <c r="G1117" i="40"/>
  <c r="E1119" i="40"/>
  <c r="F1119" i="40"/>
  <c r="G1119" i="40"/>
  <c r="E1121" i="40"/>
  <c r="G1121" i="40"/>
  <c r="N718" i="69" s="1"/>
  <c r="G1123" i="40"/>
  <c r="F1125" i="40"/>
  <c r="G1125" i="40"/>
  <c r="G1127" i="40"/>
  <c r="N724" i="82" s="1"/>
  <c r="G1129" i="40"/>
  <c r="C1131" i="40"/>
  <c r="G1131" i="40"/>
  <c r="F1133" i="40"/>
  <c r="G1133" i="40"/>
  <c r="S732" i="83" s="1"/>
  <c r="E1135" i="40"/>
  <c r="D732" i="82" s="1"/>
  <c r="G1135" i="40"/>
  <c r="E1137" i="40"/>
  <c r="G1137" i="40"/>
  <c r="G1139" i="40"/>
  <c r="F1141" i="40"/>
  <c r="G1141" i="40"/>
  <c r="F1143" i="40"/>
  <c r="G1143" i="40"/>
  <c r="G1145" i="40"/>
  <c r="F1147" i="40"/>
  <c r="G1147" i="40"/>
  <c r="F1149" i="40"/>
  <c r="G1149" i="40"/>
  <c r="F1151" i="40"/>
  <c r="G1151" i="40"/>
  <c r="G1153" i="40"/>
  <c r="N750" i="69" s="1"/>
  <c r="G1155" i="40"/>
  <c r="G1157" i="40"/>
  <c r="G1159" i="40"/>
  <c r="F1161" i="40"/>
  <c r="G1161" i="40"/>
  <c r="G1163" i="40"/>
  <c r="G1165" i="40"/>
  <c r="G1167" i="40"/>
  <c r="G1169" i="40"/>
  <c r="S768" i="83" s="1"/>
  <c r="F1171" i="40"/>
  <c r="G1171" i="40"/>
  <c r="G1173" i="40"/>
  <c r="G1175" i="40"/>
  <c r="G1177" i="40"/>
  <c r="N774" i="69" s="1"/>
  <c r="C1179" i="40"/>
  <c r="C776" i="69" s="1"/>
  <c r="G1179" i="40"/>
  <c r="N776" i="82" s="1"/>
  <c r="C1181" i="40"/>
  <c r="C778" i="82" s="1"/>
  <c r="G1181" i="40"/>
  <c r="G1183" i="40"/>
  <c r="S782" i="83"/>
  <c r="G1185" i="40"/>
  <c r="G1187" i="40"/>
  <c r="G1189" i="40"/>
  <c r="G1191" i="40"/>
  <c r="N788" i="82" s="1"/>
  <c r="G1193" i="40"/>
  <c r="N790" i="82" s="1"/>
  <c r="AK9" i="43"/>
  <c r="AK7" i="43" s="1"/>
  <c r="AF16" i="43"/>
  <c r="T9" i="70"/>
  <c r="T10" i="70"/>
  <c r="T11" i="70"/>
  <c r="T12" i="70"/>
  <c r="T13" i="70"/>
  <c r="T14" i="70"/>
  <c r="T15" i="70"/>
  <c r="T16" i="70"/>
  <c r="T17" i="70"/>
  <c r="T18" i="70"/>
  <c r="T19" i="70"/>
  <c r="T20" i="70"/>
  <c r="T21" i="70"/>
  <c r="T22" i="70"/>
  <c r="T23" i="70"/>
  <c r="T24" i="70"/>
  <c r="T25" i="70"/>
  <c r="T26" i="70"/>
  <c r="T27" i="70"/>
  <c r="T28" i="70"/>
  <c r="T29" i="70"/>
  <c r="T30" i="70"/>
  <c r="T31" i="70"/>
  <c r="T32" i="70"/>
  <c r="T33" i="70"/>
  <c r="T34" i="70"/>
  <c r="T35" i="70"/>
  <c r="T36" i="70"/>
  <c r="T37" i="70"/>
  <c r="T38" i="70"/>
  <c r="T39" i="70"/>
  <c r="T40" i="70"/>
  <c r="T41" i="70"/>
  <c r="T42" i="70"/>
  <c r="T43" i="70"/>
  <c r="T44" i="70"/>
  <c r="T45" i="70"/>
  <c r="T46" i="70"/>
  <c r="T47" i="70"/>
  <c r="T48" i="70"/>
  <c r="T49" i="70"/>
  <c r="T50" i="70"/>
  <c r="T51" i="70"/>
  <c r="T52" i="70"/>
  <c r="T53" i="70"/>
  <c r="T54" i="70"/>
  <c r="T55" i="70"/>
  <c r="T56" i="70"/>
  <c r="T57" i="70"/>
  <c r="T58" i="70"/>
  <c r="T59" i="70"/>
  <c r="T60" i="70"/>
  <c r="T61" i="70"/>
  <c r="T62" i="70"/>
  <c r="T63" i="70"/>
  <c r="T64" i="70"/>
  <c r="T65" i="70"/>
  <c r="T66" i="70"/>
  <c r="T67" i="70"/>
  <c r="T68" i="70"/>
  <c r="T69" i="70"/>
  <c r="T70" i="70"/>
  <c r="T71" i="70"/>
  <c r="T72" i="70"/>
  <c r="T73" i="70"/>
  <c r="T74" i="70"/>
  <c r="T75" i="70"/>
  <c r="T76" i="70"/>
  <c r="T77" i="70"/>
  <c r="T78" i="70"/>
  <c r="T79" i="70"/>
  <c r="T80" i="70"/>
  <c r="T81" i="70"/>
  <c r="T82" i="70"/>
  <c r="T83" i="70"/>
  <c r="T84" i="70"/>
  <c r="T85" i="70"/>
  <c r="T86" i="70"/>
  <c r="T87" i="70"/>
  <c r="T88" i="70"/>
  <c r="T89" i="70"/>
  <c r="T90" i="70"/>
  <c r="T91" i="70"/>
  <c r="T92" i="70"/>
  <c r="T93" i="70"/>
  <c r="T94" i="70"/>
  <c r="T95" i="70"/>
  <c r="T96" i="70"/>
  <c r="T97" i="70"/>
  <c r="T98" i="70"/>
  <c r="T99" i="70"/>
  <c r="T100" i="70"/>
  <c r="T101" i="70"/>
  <c r="T102" i="70"/>
  <c r="T103" i="70"/>
  <c r="T104" i="70"/>
  <c r="T105" i="70"/>
  <c r="T106" i="70"/>
  <c r="T107" i="70"/>
  <c r="T108" i="70"/>
  <c r="T109" i="70"/>
  <c r="T110" i="70"/>
  <c r="T111" i="70"/>
  <c r="T112" i="70"/>
  <c r="T113" i="70"/>
  <c r="T114" i="70"/>
  <c r="T115" i="70"/>
  <c r="T116" i="70"/>
  <c r="T117" i="70"/>
  <c r="T118" i="70"/>
  <c r="T119" i="70"/>
  <c r="T120" i="70"/>
  <c r="T121" i="70"/>
  <c r="T122" i="70"/>
  <c r="T123" i="70"/>
  <c r="T124" i="70"/>
  <c r="T125" i="70"/>
  <c r="T126" i="70"/>
  <c r="T127" i="70"/>
  <c r="T128" i="70"/>
  <c r="T129" i="70"/>
  <c r="T130" i="70"/>
  <c r="T131" i="70"/>
  <c r="T132" i="70"/>
  <c r="T133" i="70"/>
  <c r="T134" i="70"/>
  <c r="T135" i="70"/>
  <c r="T136" i="70"/>
  <c r="T137" i="70"/>
  <c r="T138" i="70"/>
  <c r="T139" i="70"/>
  <c r="T140" i="70"/>
  <c r="T141" i="70"/>
  <c r="T142" i="70"/>
  <c r="T143" i="70"/>
  <c r="T144" i="70"/>
  <c r="T145" i="70"/>
  <c r="T146" i="70"/>
  <c r="T147" i="70"/>
  <c r="T148" i="70"/>
  <c r="T149" i="70"/>
  <c r="T150" i="70"/>
  <c r="T151" i="70"/>
  <c r="T152" i="70"/>
  <c r="T153" i="70"/>
  <c r="T154" i="70"/>
  <c r="T155" i="70"/>
  <c r="T156" i="70"/>
  <c r="T157" i="70"/>
  <c r="T158" i="70"/>
  <c r="T159" i="70"/>
  <c r="T160" i="70"/>
  <c r="T161" i="70"/>
  <c r="T162" i="70"/>
  <c r="T163" i="70"/>
  <c r="T164" i="70"/>
  <c r="T165" i="70"/>
  <c r="T166" i="70"/>
  <c r="T167" i="70"/>
  <c r="T168" i="70"/>
  <c r="T169" i="70"/>
  <c r="T170" i="70"/>
  <c r="T171" i="70"/>
  <c r="T172" i="70"/>
  <c r="T173" i="70"/>
  <c r="T174" i="70"/>
  <c r="T175" i="70"/>
  <c r="T176" i="70"/>
  <c r="T177" i="70"/>
  <c r="T178" i="70"/>
  <c r="T179" i="70"/>
  <c r="T180" i="70"/>
  <c r="T181" i="70"/>
  <c r="T182" i="70"/>
  <c r="T183" i="70"/>
  <c r="T184" i="70"/>
  <c r="T185" i="70"/>
  <c r="T186" i="70"/>
  <c r="T187" i="70"/>
  <c r="T188" i="70"/>
  <c r="T189" i="70"/>
  <c r="T190" i="70"/>
  <c r="T191" i="70"/>
  <c r="T192" i="70"/>
  <c r="T193" i="70"/>
  <c r="T194" i="70"/>
  <c r="T195" i="70"/>
  <c r="T196" i="70"/>
  <c r="T197" i="70"/>
  <c r="T198" i="70"/>
  <c r="T199" i="70"/>
  <c r="T200" i="70"/>
  <c r="T201" i="70"/>
  <c r="T202" i="70"/>
  <c r="T203" i="70"/>
  <c r="T204" i="70"/>
  <c r="T205" i="70"/>
  <c r="T206" i="70"/>
  <c r="T207" i="70"/>
  <c r="T208" i="70"/>
  <c r="T209" i="70"/>
  <c r="T210" i="70"/>
  <c r="T211" i="70"/>
  <c r="T212" i="70"/>
  <c r="T213" i="70"/>
  <c r="T214" i="70"/>
  <c r="T215" i="70"/>
  <c r="T216" i="70"/>
  <c r="T217" i="70"/>
  <c r="T218" i="70"/>
  <c r="T219" i="70"/>
  <c r="T220" i="70"/>
  <c r="T221" i="70"/>
  <c r="T222" i="70"/>
  <c r="T223" i="70"/>
  <c r="T224" i="70"/>
  <c r="T225" i="70"/>
  <c r="T226" i="70"/>
  <c r="T227" i="70"/>
  <c r="T228" i="70"/>
  <c r="T229" i="70"/>
  <c r="T230" i="70"/>
  <c r="T231" i="70"/>
  <c r="T232" i="70"/>
  <c r="T233" i="70"/>
  <c r="T234" i="70"/>
  <c r="T235" i="70"/>
  <c r="T236" i="70"/>
  <c r="T237" i="70"/>
  <c r="T238" i="70"/>
  <c r="T239" i="70"/>
  <c r="T240" i="70"/>
  <c r="T241" i="70"/>
  <c r="T242" i="70"/>
  <c r="T243" i="70"/>
  <c r="T244" i="70"/>
  <c r="T245" i="70"/>
  <c r="T246" i="70"/>
  <c r="T247" i="70"/>
  <c r="T248" i="70"/>
  <c r="T249" i="70"/>
  <c r="T250" i="70"/>
  <c r="T251" i="70"/>
  <c r="T252" i="70"/>
  <c r="T253" i="70"/>
  <c r="T254" i="70"/>
  <c r="T255" i="70"/>
  <c r="T256" i="70"/>
  <c r="T257" i="70"/>
  <c r="T258" i="70"/>
  <c r="T259" i="70"/>
  <c r="T260" i="70"/>
  <c r="T261" i="70"/>
  <c r="T262" i="70"/>
  <c r="T263" i="70"/>
  <c r="T264" i="70"/>
  <c r="T265" i="70"/>
  <c r="T266" i="70"/>
  <c r="T267" i="70"/>
  <c r="T268" i="70"/>
  <c r="T269" i="70"/>
  <c r="T270" i="70"/>
  <c r="T271" i="70"/>
  <c r="T272" i="70"/>
  <c r="T273" i="70"/>
  <c r="T274" i="70"/>
  <c r="T275" i="70"/>
  <c r="T276" i="70"/>
  <c r="T277" i="70"/>
  <c r="T278" i="70"/>
  <c r="T279" i="70"/>
  <c r="T280" i="70"/>
  <c r="T281" i="70"/>
  <c r="T282" i="70"/>
  <c r="T283" i="70"/>
  <c r="T284" i="70"/>
  <c r="T285" i="70"/>
  <c r="T286" i="70"/>
  <c r="T287" i="70"/>
  <c r="T288" i="70"/>
  <c r="T289" i="70"/>
  <c r="T290" i="70"/>
  <c r="T291" i="70"/>
  <c r="T292" i="70"/>
  <c r="T293" i="70"/>
  <c r="T294" i="70"/>
  <c r="T295" i="70"/>
  <c r="T296" i="70"/>
  <c r="T297" i="70"/>
  <c r="T298" i="70"/>
  <c r="T299" i="70"/>
  <c r="T300" i="70"/>
  <c r="T301" i="70"/>
  <c r="T302" i="70"/>
  <c r="T303" i="70"/>
  <c r="T304" i="70"/>
  <c r="T305" i="70"/>
  <c r="T306" i="70"/>
  <c r="T307" i="70"/>
  <c r="T308" i="70"/>
  <c r="T309" i="70"/>
  <c r="T310" i="70"/>
  <c r="T311" i="70"/>
  <c r="T312" i="70"/>
  <c r="T313" i="70"/>
  <c r="T314" i="70"/>
  <c r="T315" i="70"/>
  <c r="T316" i="70"/>
  <c r="T317" i="70"/>
  <c r="T318" i="70"/>
  <c r="T319" i="70"/>
  <c r="T320" i="70"/>
  <c r="T321" i="70"/>
  <c r="T322" i="70"/>
  <c r="T323" i="70"/>
  <c r="T324" i="70"/>
  <c r="T325" i="70"/>
  <c r="T326" i="70"/>
  <c r="T327" i="70"/>
  <c r="T328" i="70"/>
  <c r="T329" i="70"/>
  <c r="T330" i="70"/>
  <c r="T331" i="70"/>
  <c r="T332" i="70"/>
  <c r="T333" i="70"/>
  <c r="T334" i="70"/>
  <c r="T335" i="70"/>
  <c r="T336" i="70"/>
  <c r="T337" i="70"/>
  <c r="T338" i="70"/>
  <c r="T339" i="70"/>
  <c r="T340" i="70"/>
  <c r="T341" i="70"/>
  <c r="T342" i="70"/>
  <c r="T343" i="70"/>
  <c r="T344" i="70"/>
  <c r="T345" i="70"/>
  <c r="T346" i="70"/>
  <c r="T347" i="70"/>
  <c r="T348" i="70"/>
  <c r="T349" i="70"/>
  <c r="T350" i="70"/>
  <c r="T351" i="70"/>
  <c r="T352" i="70"/>
  <c r="T353" i="70"/>
  <c r="T354" i="70"/>
  <c r="T355" i="70"/>
  <c r="T356" i="70"/>
  <c r="T357" i="70"/>
  <c r="T358" i="70"/>
  <c r="T359" i="70"/>
  <c r="T360" i="70"/>
  <c r="T361" i="70"/>
  <c r="T362" i="70"/>
  <c r="T363" i="70"/>
  <c r="T364" i="70"/>
  <c r="T365" i="70"/>
  <c r="T366" i="70"/>
  <c r="T367" i="70"/>
  <c r="T368" i="70"/>
  <c r="T369" i="70"/>
  <c r="T370" i="70"/>
  <c r="T371" i="70"/>
  <c r="T372" i="70"/>
  <c r="T373" i="70"/>
  <c r="T374" i="70"/>
  <c r="T375" i="70"/>
  <c r="T376" i="70"/>
  <c r="T377" i="70"/>
  <c r="T378" i="70"/>
  <c r="T379" i="70"/>
  <c r="T380" i="70"/>
  <c r="T381" i="70"/>
  <c r="T382" i="70"/>
  <c r="T383" i="70"/>
  <c r="T384" i="70"/>
  <c r="T385" i="70"/>
  <c r="T386" i="70"/>
  <c r="T387" i="70"/>
  <c r="T388" i="70"/>
  <c r="T389" i="70"/>
  <c r="T390" i="70"/>
  <c r="T391" i="70"/>
  <c r="T392" i="70"/>
  <c r="T393" i="70"/>
  <c r="T394" i="70"/>
  <c r="T395" i="70"/>
  <c r="T396" i="70"/>
  <c r="T397" i="70"/>
  <c r="T398" i="70"/>
  <c r="T399" i="70"/>
  <c r="T8" i="70"/>
  <c r="AK59" i="43"/>
  <c r="F59" i="43"/>
  <c r="AI24" i="43"/>
  <c r="AH24" i="43"/>
  <c r="AG24" i="43"/>
  <c r="AI23" i="43"/>
  <c r="AH23" i="43"/>
  <c r="AG23" i="43"/>
  <c r="AI22" i="43"/>
  <c r="AH22" i="43"/>
  <c r="AG22" i="43"/>
  <c r="AH21" i="43"/>
  <c r="AG21" i="43"/>
  <c r="AI21" i="43"/>
  <c r="AI20" i="43"/>
  <c r="AH20" i="43"/>
  <c r="AG20" i="43"/>
  <c r="AI19" i="43"/>
  <c r="AH19" i="43"/>
  <c r="AG19" i="43"/>
  <c r="AH18" i="43"/>
  <c r="AG18" i="43"/>
  <c r="AI18" i="43"/>
  <c r="AI17" i="43"/>
  <c r="AH17" i="43"/>
  <c r="AG17" i="43"/>
  <c r="AH16" i="43"/>
  <c r="AG16" i="43"/>
  <c r="AI16" i="43"/>
  <c r="AM16" i="43"/>
  <c r="B143" i="43"/>
  <c r="AM17" i="43"/>
  <c r="B172" i="43" s="1"/>
  <c r="AM18" i="43"/>
  <c r="AM19" i="43"/>
  <c r="B206" i="43" s="1"/>
  <c r="B216" i="43"/>
  <c r="AM20" i="43"/>
  <c r="AM21" i="43"/>
  <c r="AM22" i="43"/>
  <c r="AM23" i="43"/>
  <c r="B311" i="43"/>
  <c r="AM24" i="43"/>
  <c r="B335" i="43" s="1"/>
  <c r="B321" i="43"/>
  <c r="AM15" i="43"/>
  <c r="B57" i="43" s="1"/>
  <c r="AI15" i="43"/>
  <c r="AH15" i="43"/>
  <c r="AG15" i="43"/>
  <c r="F16" i="43"/>
  <c r="F17" i="43"/>
  <c r="F18" i="43"/>
  <c r="F19" i="43"/>
  <c r="F20" i="43"/>
  <c r="F21" i="43"/>
  <c r="F22" i="43"/>
  <c r="F23" i="43"/>
  <c r="F24" i="43"/>
  <c r="F15" i="43"/>
  <c r="K5" i="61"/>
  <c r="K6" i="61"/>
  <c r="K7" i="61"/>
  <c r="K8" i="61"/>
  <c r="K9" i="61"/>
  <c r="K10" i="61"/>
  <c r="K11" i="61"/>
  <c r="K12" i="61"/>
  <c r="K13" i="61"/>
  <c r="K14" i="61"/>
  <c r="K15" i="61"/>
  <c r="K16" i="61"/>
  <c r="K17" i="61"/>
  <c r="K18" i="61"/>
  <c r="K19" i="61"/>
  <c r="K20" i="61"/>
  <c r="K21" i="61"/>
  <c r="K22" i="61"/>
  <c r="K23" i="61"/>
  <c r="K24" i="61"/>
  <c r="K25" i="61"/>
  <c r="K26" i="61"/>
  <c r="K27" i="61"/>
  <c r="K28" i="61"/>
  <c r="K29" i="61"/>
  <c r="K30" i="61"/>
  <c r="K31" i="61"/>
  <c r="K32" i="61"/>
  <c r="K33" i="61"/>
  <c r="K34" i="61"/>
  <c r="K35" i="61"/>
  <c r="K36" i="61"/>
  <c r="K37" i="61"/>
  <c r="K38" i="61"/>
  <c r="K39" i="61"/>
  <c r="K40" i="61"/>
  <c r="K41" i="61"/>
  <c r="K42" i="61"/>
  <c r="K43" i="61"/>
  <c r="K44" i="61"/>
  <c r="K45" i="61"/>
  <c r="K46" i="61"/>
  <c r="K47" i="61"/>
  <c r="K48" i="61"/>
  <c r="K49" i="61"/>
  <c r="K50" i="61"/>
  <c r="K51" i="61"/>
  <c r="K52" i="61"/>
  <c r="K53" i="61"/>
  <c r="K54" i="61"/>
  <c r="K55" i="61"/>
  <c r="K56" i="61"/>
  <c r="K57" i="61"/>
  <c r="K58" i="61"/>
  <c r="K59" i="61"/>
  <c r="K60" i="61"/>
  <c r="K61" i="61"/>
  <c r="K62" i="61"/>
  <c r="K63" i="61"/>
  <c r="K64" i="61"/>
  <c r="K65" i="61"/>
  <c r="K66" i="61"/>
  <c r="K67" i="61"/>
  <c r="K68" i="61"/>
  <c r="K69" i="61"/>
  <c r="K70" i="61"/>
  <c r="K71" i="61"/>
  <c r="K72" i="61"/>
  <c r="K73" i="61"/>
  <c r="K74" i="61"/>
  <c r="K75" i="61"/>
  <c r="K76" i="61"/>
  <c r="K77" i="61"/>
  <c r="K78" i="61"/>
  <c r="K79" i="61"/>
  <c r="K80" i="61"/>
  <c r="K81" i="61"/>
  <c r="K82" i="61"/>
  <c r="K83" i="61"/>
  <c r="K84" i="61"/>
  <c r="K85" i="61"/>
  <c r="K86" i="61"/>
  <c r="K87" i="61"/>
  <c r="K88" i="61"/>
  <c r="K89" i="61"/>
  <c r="K90" i="61"/>
  <c r="K91" i="61"/>
  <c r="K92" i="61"/>
  <c r="K93" i="61"/>
  <c r="K94" i="61"/>
  <c r="K95" i="61"/>
  <c r="K96" i="61"/>
  <c r="K97" i="61"/>
  <c r="K98" i="61"/>
  <c r="K99" i="61"/>
  <c r="K100" i="61"/>
  <c r="K101" i="61"/>
  <c r="K102" i="61"/>
  <c r="K103" i="61"/>
  <c r="K104" i="61"/>
  <c r="K105" i="61"/>
  <c r="K106" i="61"/>
  <c r="K107" i="61"/>
  <c r="K108" i="61"/>
  <c r="K109" i="61"/>
  <c r="K110" i="61"/>
  <c r="K111" i="61"/>
  <c r="K112" i="61"/>
  <c r="K113" i="61"/>
  <c r="K114" i="61"/>
  <c r="K115" i="61"/>
  <c r="K116" i="61"/>
  <c r="K117" i="61"/>
  <c r="K118" i="61"/>
  <c r="K119" i="61"/>
  <c r="K120" i="61"/>
  <c r="K121" i="61"/>
  <c r="K122" i="61"/>
  <c r="K123" i="61"/>
  <c r="K124" i="61"/>
  <c r="K125" i="61"/>
  <c r="K126" i="61"/>
  <c r="K127" i="61"/>
  <c r="K128" i="61"/>
  <c r="K129" i="61"/>
  <c r="K130" i="61"/>
  <c r="K131" i="61"/>
  <c r="K132" i="61"/>
  <c r="K133" i="61"/>
  <c r="K134" i="61"/>
  <c r="K135" i="61"/>
  <c r="K136" i="61"/>
  <c r="K137" i="61"/>
  <c r="K138" i="61"/>
  <c r="K139" i="61"/>
  <c r="K140" i="61"/>
  <c r="K141" i="61"/>
  <c r="K142" i="61"/>
  <c r="K143" i="61"/>
  <c r="K144" i="61"/>
  <c r="K145" i="61"/>
  <c r="K146" i="61"/>
  <c r="K147" i="61"/>
  <c r="K148" i="61"/>
  <c r="K149" i="61"/>
  <c r="K150" i="61"/>
  <c r="K151" i="61"/>
  <c r="K152" i="61"/>
  <c r="K153" i="61"/>
  <c r="K154" i="61"/>
  <c r="K155" i="61"/>
  <c r="K156" i="61"/>
  <c r="K157" i="61"/>
  <c r="K158" i="61"/>
  <c r="K159" i="61"/>
  <c r="K160" i="61"/>
  <c r="K161" i="61"/>
  <c r="K162" i="61"/>
  <c r="K163" i="61"/>
  <c r="K164" i="61"/>
  <c r="K165" i="61"/>
  <c r="K166" i="61"/>
  <c r="K167" i="61"/>
  <c r="K168" i="61"/>
  <c r="K169" i="61"/>
  <c r="K170" i="61"/>
  <c r="K171" i="61"/>
  <c r="K172" i="61"/>
  <c r="K173" i="61"/>
  <c r="K174" i="61"/>
  <c r="K175" i="61"/>
  <c r="K176" i="61"/>
  <c r="K177" i="61"/>
  <c r="K178" i="61"/>
  <c r="K179" i="61"/>
  <c r="K180" i="61"/>
  <c r="K181" i="61"/>
  <c r="K182" i="61"/>
  <c r="K183" i="61"/>
  <c r="K184" i="61"/>
  <c r="K185" i="61"/>
  <c r="K186" i="61"/>
  <c r="K187" i="61"/>
  <c r="K188" i="61"/>
  <c r="K189" i="61"/>
  <c r="K190" i="61"/>
  <c r="K191" i="61"/>
  <c r="K192" i="61"/>
  <c r="K193" i="61"/>
  <c r="K194" i="61"/>
  <c r="K195" i="61"/>
  <c r="K196" i="61"/>
  <c r="K197" i="61"/>
  <c r="K198" i="61"/>
  <c r="K199" i="61"/>
  <c r="K200" i="61"/>
  <c r="K201" i="61"/>
  <c r="K202" i="61"/>
  <c r="K203" i="61"/>
  <c r="K204" i="61"/>
  <c r="K205" i="61"/>
  <c r="K206" i="61"/>
  <c r="K207" i="61"/>
  <c r="K208" i="61"/>
  <c r="K209" i="61"/>
  <c r="K210" i="61"/>
  <c r="K211" i="61"/>
  <c r="K212" i="61"/>
  <c r="K213" i="61"/>
  <c r="K214" i="61"/>
  <c r="K215" i="61"/>
  <c r="K216" i="61"/>
  <c r="K217" i="61"/>
  <c r="K218" i="61"/>
  <c r="K219" i="61"/>
  <c r="K220" i="61"/>
  <c r="K221" i="61"/>
  <c r="K222" i="61"/>
  <c r="K223" i="61"/>
  <c r="K224" i="61"/>
  <c r="K225" i="61"/>
  <c r="K226" i="61"/>
  <c r="K227" i="61"/>
  <c r="K228" i="61"/>
  <c r="K229" i="61"/>
  <c r="K230" i="61"/>
  <c r="K231" i="61"/>
  <c r="K232" i="61"/>
  <c r="K233" i="61"/>
  <c r="K234" i="61"/>
  <c r="K235" i="61"/>
  <c r="K236" i="61"/>
  <c r="K237" i="61"/>
  <c r="K238" i="61"/>
  <c r="K239" i="61"/>
  <c r="K240" i="61"/>
  <c r="K241" i="61"/>
  <c r="K242" i="61"/>
  <c r="K243" i="61"/>
  <c r="K244" i="61"/>
  <c r="K245" i="61"/>
  <c r="K246" i="61"/>
  <c r="K247" i="61"/>
  <c r="K248" i="61"/>
  <c r="K249" i="61"/>
  <c r="K250" i="61"/>
  <c r="K251" i="61"/>
  <c r="K252" i="61"/>
  <c r="K253" i="61"/>
  <c r="K254" i="61"/>
  <c r="K255" i="61"/>
  <c r="K256" i="61"/>
  <c r="K257" i="61"/>
  <c r="K258" i="61"/>
  <c r="K259" i="61"/>
  <c r="K260" i="61"/>
  <c r="K261" i="61"/>
  <c r="K262" i="61"/>
  <c r="K263" i="61"/>
  <c r="K264" i="61"/>
  <c r="K265" i="61"/>
  <c r="K266" i="61"/>
  <c r="K267" i="61"/>
  <c r="K268" i="61"/>
  <c r="K269" i="61"/>
  <c r="K270" i="61"/>
  <c r="K271" i="61"/>
  <c r="K272" i="61"/>
  <c r="K273" i="61"/>
  <c r="K274" i="61"/>
  <c r="K275" i="61"/>
  <c r="K276" i="61"/>
  <c r="K277" i="61"/>
  <c r="K278" i="61"/>
  <c r="K279" i="61"/>
  <c r="K280" i="61"/>
  <c r="K281" i="61"/>
  <c r="K282" i="61"/>
  <c r="K283" i="61"/>
  <c r="K284" i="61"/>
  <c r="K285" i="61"/>
  <c r="K286" i="61"/>
  <c r="K287" i="61"/>
  <c r="K288" i="61"/>
  <c r="K289" i="61"/>
  <c r="K290" i="61"/>
  <c r="K291" i="61"/>
  <c r="K292" i="61"/>
  <c r="K293" i="61"/>
  <c r="K294" i="61"/>
  <c r="K295" i="61"/>
  <c r="K296" i="61"/>
  <c r="K297" i="61"/>
  <c r="K298" i="61"/>
  <c r="K299" i="61"/>
  <c r="K300" i="61"/>
  <c r="K301" i="61"/>
  <c r="K302" i="61"/>
  <c r="K303" i="61"/>
  <c r="K304" i="61"/>
  <c r="K305" i="61"/>
  <c r="K306" i="61"/>
  <c r="K307" i="61"/>
  <c r="K308" i="61"/>
  <c r="K309" i="61"/>
  <c r="K310" i="61"/>
  <c r="K311" i="61"/>
  <c r="K312" i="61"/>
  <c r="K313" i="61"/>
  <c r="K314" i="61"/>
  <c r="K315" i="61"/>
  <c r="K316" i="61"/>
  <c r="K317" i="61"/>
  <c r="K318" i="61"/>
  <c r="K319" i="61"/>
  <c r="K320" i="61"/>
  <c r="K321" i="61"/>
  <c r="K322" i="61"/>
  <c r="K323" i="61"/>
  <c r="K324" i="61"/>
  <c r="K325" i="61"/>
  <c r="K326" i="61"/>
  <c r="K327" i="61"/>
  <c r="K328" i="61"/>
  <c r="K329" i="61"/>
  <c r="K330" i="61"/>
  <c r="K331" i="61"/>
  <c r="K332" i="61"/>
  <c r="K333" i="61"/>
  <c r="K334" i="61"/>
  <c r="K335" i="61"/>
  <c r="K336" i="61"/>
  <c r="K337" i="61"/>
  <c r="K338" i="61"/>
  <c r="K339" i="61"/>
  <c r="K340" i="61"/>
  <c r="K341" i="61"/>
  <c r="K342" i="61"/>
  <c r="K343" i="61"/>
  <c r="K344" i="61"/>
  <c r="K345" i="61"/>
  <c r="K346" i="61"/>
  <c r="K347" i="61"/>
  <c r="K348" i="61"/>
  <c r="K349" i="61"/>
  <c r="K350" i="61"/>
  <c r="K351" i="61"/>
  <c r="K352" i="61"/>
  <c r="K353" i="61"/>
  <c r="K354" i="61"/>
  <c r="K355" i="61"/>
  <c r="K356" i="61"/>
  <c r="K357" i="61"/>
  <c r="K358" i="61"/>
  <c r="K359" i="61"/>
  <c r="K360" i="61"/>
  <c r="K361" i="61"/>
  <c r="K362" i="61"/>
  <c r="K363" i="61"/>
  <c r="K364" i="61"/>
  <c r="K365" i="61"/>
  <c r="K366" i="61"/>
  <c r="K367" i="61"/>
  <c r="K368" i="61"/>
  <c r="K369" i="61"/>
  <c r="K370" i="61"/>
  <c r="K371" i="61"/>
  <c r="K372" i="61"/>
  <c r="K373" i="61"/>
  <c r="K374" i="61"/>
  <c r="K375" i="61"/>
  <c r="K376" i="61"/>
  <c r="K377" i="61"/>
  <c r="K378" i="61"/>
  <c r="K379" i="61"/>
  <c r="K380" i="61"/>
  <c r="K381" i="61"/>
  <c r="K382" i="61"/>
  <c r="K383" i="61"/>
  <c r="K384" i="61"/>
  <c r="K385" i="61"/>
  <c r="K386" i="61"/>
  <c r="K387" i="61"/>
  <c r="K388" i="61"/>
  <c r="K389" i="61"/>
  <c r="K390" i="61"/>
  <c r="K391" i="61"/>
  <c r="K392" i="61"/>
  <c r="K393" i="61"/>
  <c r="K394" i="61"/>
  <c r="K395" i="61"/>
  <c r="K4" i="61"/>
  <c r="L30" i="60"/>
  <c r="L31" i="60"/>
  <c r="L32" i="60"/>
  <c r="L33" i="60"/>
  <c r="L34" i="60"/>
  <c r="L35" i="60"/>
  <c r="L36" i="60"/>
  <c r="L37" i="60"/>
  <c r="L38" i="60"/>
  <c r="L39" i="60"/>
  <c r="L40" i="60"/>
  <c r="L41" i="60"/>
  <c r="L42" i="60"/>
  <c r="L43" i="60"/>
  <c r="L44" i="60"/>
  <c r="L45" i="60"/>
  <c r="L46" i="60"/>
  <c r="L47" i="60"/>
  <c r="L48" i="60"/>
  <c r="L49" i="60"/>
  <c r="L50" i="60"/>
  <c r="L51" i="60"/>
  <c r="L52" i="60"/>
  <c r="L53" i="60"/>
  <c r="L54" i="60"/>
  <c r="L55" i="60"/>
  <c r="L56" i="60"/>
  <c r="L57" i="60"/>
  <c r="L58" i="60"/>
  <c r="L59" i="60"/>
  <c r="L60" i="60"/>
  <c r="L61" i="60"/>
  <c r="L62" i="60"/>
  <c r="L63" i="60"/>
  <c r="L64" i="60"/>
  <c r="L65" i="60"/>
  <c r="L66" i="60"/>
  <c r="L67" i="60"/>
  <c r="L68" i="60"/>
  <c r="L69" i="60"/>
  <c r="L70" i="60"/>
  <c r="L71" i="60"/>
  <c r="L72" i="60"/>
  <c r="L73" i="60"/>
  <c r="L74" i="60"/>
  <c r="L75" i="60"/>
  <c r="L76" i="60"/>
  <c r="L77" i="60"/>
  <c r="L78" i="60"/>
  <c r="L79" i="60"/>
  <c r="L80" i="60"/>
  <c r="L81" i="60"/>
  <c r="L82" i="60"/>
  <c r="L83" i="60"/>
  <c r="L84" i="60"/>
  <c r="L85" i="60"/>
  <c r="L86" i="60"/>
  <c r="L87" i="60"/>
  <c r="L88" i="60"/>
  <c r="L89" i="60"/>
  <c r="L90" i="60"/>
  <c r="L91" i="60"/>
  <c r="L92" i="60"/>
  <c r="L93" i="60"/>
  <c r="L94" i="60"/>
  <c r="L95" i="60"/>
  <c r="L96" i="60"/>
  <c r="L97" i="60"/>
  <c r="L98" i="60"/>
  <c r="L99" i="60"/>
  <c r="L100" i="60"/>
  <c r="L101" i="60"/>
  <c r="L102" i="60"/>
  <c r="L103" i="60"/>
  <c r="L104" i="60"/>
  <c r="L105" i="60"/>
  <c r="L106" i="60"/>
  <c r="L107" i="60"/>
  <c r="L108" i="60"/>
  <c r="L109" i="60"/>
  <c r="L110" i="60"/>
  <c r="L111" i="60"/>
  <c r="L112" i="60"/>
  <c r="L113" i="60"/>
  <c r="L114" i="60"/>
  <c r="L115" i="60"/>
  <c r="L116" i="60"/>
  <c r="L117" i="60"/>
  <c r="L118" i="60"/>
  <c r="L119" i="60"/>
  <c r="L120" i="60"/>
  <c r="L121" i="60"/>
  <c r="L122" i="60"/>
  <c r="L123" i="60"/>
  <c r="L124" i="60"/>
  <c r="L125" i="60"/>
  <c r="L126" i="60"/>
  <c r="L127" i="60"/>
  <c r="L128" i="60"/>
  <c r="L129" i="60"/>
  <c r="L130" i="60"/>
  <c r="L131" i="60"/>
  <c r="L132" i="60"/>
  <c r="L133" i="60"/>
  <c r="L134" i="60"/>
  <c r="L135" i="60"/>
  <c r="L136" i="60"/>
  <c r="L137" i="60"/>
  <c r="L138" i="60"/>
  <c r="L139" i="60"/>
  <c r="L140" i="60"/>
  <c r="L141" i="60"/>
  <c r="L142" i="60"/>
  <c r="L143" i="60"/>
  <c r="L144" i="60"/>
  <c r="L145" i="60"/>
  <c r="L146" i="60"/>
  <c r="L147" i="60"/>
  <c r="L148" i="60"/>
  <c r="L149" i="60"/>
  <c r="L150" i="60"/>
  <c r="L151" i="60"/>
  <c r="L152" i="60"/>
  <c r="L153" i="60"/>
  <c r="L154" i="60"/>
  <c r="L155" i="60"/>
  <c r="L156" i="60"/>
  <c r="L157" i="60"/>
  <c r="L158" i="60"/>
  <c r="L159" i="60"/>
  <c r="L160" i="60"/>
  <c r="L161" i="60"/>
  <c r="L162" i="60"/>
  <c r="L163" i="60"/>
  <c r="L164" i="60"/>
  <c r="L165" i="60"/>
  <c r="L166" i="60"/>
  <c r="L167" i="60"/>
  <c r="L168" i="60"/>
  <c r="L169" i="60"/>
  <c r="L170" i="60"/>
  <c r="L171" i="60"/>
  <c r="L172" i="60"/>
  <c r="L173" i="60"/>
  <c r="L174" i="60"/>
  <c r="L175" i="60"/>
  <c r="L176" i="60"/>
  <c r="L177" i="60"/>
  <c r="L178" i="60"/>
  <c r="L179" i="60"/>
  <c r="L180" i="60"/>
  <c r="L181" i="60"/>
  <c r="L182" i="60"/>
  <c r="L183" i="60"/>
  <c r="L184" i="60"/>
  <c r="L185" i="60"/>
  <c r="L186" i="60"/>
  <c r="L187" i="60"/>
  <c r="L188" i="60"/>
  <c r="L189" i="60"/>
  <c r="L190" i="60"/>
  <c r="L191" i="60"/>
  <c r="L192" i="60"/>
  <c r="L193" i="60"/>
  <c r="L194" i="60"/>
  <c r="L195" i="60"/>
  <c r="L196" i="60"/>
  <c r="L197" i="60"/>
  <c r="L198" i="60"/>
  <c r="L199" i="60"/>
  <c r="L200" i="60"/>
  <c r="L201" i="60"/>
  <c r="L202" i="60"/>
  <c r="L203" i="60"/>
  <c r="L204" i="60"/>
  <c r="L205" i="60"/>
  <c r="L206" i="60"/>
  <c r="L207" i="60"/>
  <c r="L208" i="60"/>
  <c r="L209" i="60"/>
  <c r="L210" i="60"/>
  <c r="L211" i="60"/>
  <c r="L212" i="60"/>
  <c r="L213" i="60"/>
  <c r="L214" i="60"/>
  <c r="L215" i="60"/>
  <c r="L216" i="60"/>
  <c r="L217" i="60"/>
  <c r="L218" i="60"/>
  <c r="L219" i="60"/>
  <c r="L220" i="60"/>
  <c r="L221" i="60"/>
  <c r="L222" i="60"/>
  <c r="L223" i="60"/>
  <c r="L224" i="60"/>
  <c r="L225" i="60"/>
  <c r="L226" i="60"/>
  <c r="L227" i="60"/>
  <c r="L228" i="60"/>
  <c r="L229" i="60"/>
  <c r="L230" i="60"/>
  <c r="L231" i="60"/>
  <c r="L232" i="60"/>
  <c r="L233" i="60"/>
  <c r="L234" i="60"/>
  <c r="L235" i="60"/>
  <c r="L236" i="60"/>
  <c r="L237" i="60"/>
  <c r="L238" i="60"/>
  <c r="L239" i="60"/>
  <c r="L240" i="60"/>
  <c r="L241" i="60"/>
  <c r="L242" i="60"/>
  <c r="L243" i="60"/>
  <c r="L244" i="60"/>
  <c r="L245" i="60"/>
  <c r="L246" i="60"/>
  <c r="L247" i="60"/>
  <c r="L248" i="60"/>
  <c r="L249" i="60"/>
  <c r="L250" i="60"/>
  <c r="L251" i="60"/>
  <c r="L252" i="60"/>
  <c r="L253" i="60"/>
  <c r="L254" i="60"/>
  <c r="L255" i="60"/>
  <c r="L256" i="60"/>
  <c r="L257" i="60"/>
  <c r="L258" i="60"/>
  <c r="L259" i="60"/>
  <c r="L260" i="60"/>
  <c r="L261" i="60"/>
  <c r="L262" i="60"/>
  <c r="L263" i="60"/>
  <c r="L264" i="60"/>
  <c r="L265" i="60"/>
  <c r="L266" i="60"/>
  <c r="L267" i="60"/>
  <c r="L268" i="60"/>
  <c r="L269" i="60"/>
  <c r="L270" i="60"/>
  <c r="L271" i="60"/>
  <c r="L272" i="60"/>
  <c r="L273" i="60"/>
  <c r="L274" i="60"/>
  <c r="L275" i="60"/>
  <c r="L276" i="60"/>
  <c r="L277" i="60"/>
  <c r="L278" i="60"/>
  <c r="L279" i="60"/>
  <c r="L280" i="60"/>
  <c r="L281" i="60"/>
  <c r="L282" i="60"/>
  <c r="L283" i="60"/>
  <c r="L284" i="60"/>
  <c r="L285" i="60"/>
  <c r="L286" i="60"/>
  <c r="L287" i="60"/>
  <c r="L288" i="60"/>
  <c r="L289" i="60"/>
  <c r="L290" i="60"/>
  <c r="L291" i="60"/>
  <c r="L292" i="60"/>
  <c r="L293" i="60"/>
  <c r="L294" i="60"/>
  <c r="L295" i="60"/>
  <c r="L296" i="60"/>
  <c r="L297" i="60"/>
  <c r="L298" i="60"/>
  <c r="L299" i="60"/>
  <c r="L300" i="60"/>
  <c r="L301" i="60"/>
  <c r="L302" i="60"/>
  <c r="L303" i="60"/>
  <c r="L304" i="60"/>
  <c r="L305" i="60"/>
  <c r="L306" i="60"/>
  <c r="L307" i="60"/>
  <c r="L308" i="60"/>
  <c r="L309" i="60"/>
  <c r="L310" i="60"/>
  <c r="L311" i="60"/>
  <c r="L312" i="60"/>
  <c r="L313" i="60"/>
  <c r="L314" i="60"/>
  <c r="L315" i="60"/>
  <c r="L316" i="60"/>
  <c r="L317" i="60"/>
  <c r="L318" i="60"/>
  <c r="L319" i="60"/>
  <c r="L320" i="60"/>
  <c r="L321" i="60"/>
  <c r="L322" i="60"/>
  <c r="L323" i="60"/>
  <c r="L324" i="60"/>
  <c r="L325" i="60"/>
  <c r="L326" i="60"/>
  <c r="L327" i="60"/>
  <c r="L328" i="60"/>
  <c r="L329" i="60"/>
  <c r="L330" i="60"/>
  <c r="L331" i="60"/>
  <c r="L332" i="60"/>
  <c r="L333" i="60"/>
  <c r="L334" i="60"/>
  <c r="L335" i="60"/>
  <c r="L336" i="60"/>
  <c r="L337" i="60"/>
  <c r="L338" i="60"/>
  <c r="L339" i="60"/>
  <c r="L340" i="60"/>
  <c r="L341" i="60"/>
  <c r="L342" i="60"/>
  <c r="L343" i="60"/>
  <c r="L344" i="60"/>
  <c r="L345" i="60"/>
  <c r="L346" i="60"/>
  <c r="L347" i="60"/>
  <c r="L348" i="60"/>
  <c r="L349" i="60"/>
  <c r="L350" i="60"/>
  <c r="L351" i="60"/>
  <c r="L352" i="60"/>
  <c r="L353" i="60"/>
  <c r="L354" i="60"/>
  <c r="L355" i="60"/>
  <c r="L356" i="60"/>
  <c r="L357" i="60"/>
  <c r="L358" i="60"/>
  <c r="L359" i="60"/>
  <c r="L360" i="60"/>
  <c r="L361" i="60"/>
  <c r="L362" i="60"/>
  <c r="L363" i="60"/>
  <c r="L364" i="60"/>
  <c r="L365" i="60"/>
  <c r="L366" i="60"/>
  <c r="L367" i="60"/>
  <c r="L368" i="60"/>
  <c r="L369" i="60"/>
  <c r="L370" i="60"/>
  <c r="L371" i="60"/>
  <c r="L372" i="60"/>
  <c r="L373" i="60"/>
  <c r="L374" i="60"/>
  <c r="L375" i="60"/>
  <c r="L376" i="60"/>
  <c r="L377" i="60"/>
  <c r="L378" i="60"/>
  <c r="L379" i="60"/>
  <c r="L380" i="60"/>
  <c r="L381" i="60"/>
  <c r="L382" i="60"/>
  <c r="L383" i="60"/>
  <c r="L384" i="60"/>
  <c r="L385" i="60"/>
  <c r="L386" i="60"/>
  <c r="L387" i="60"/>
  <c r="L388" i="60"/>
  <c r="L389" i="60"/>
  <c r="L390" i="60"/>
  <c r="L391" i="60"/>
  <c r="L392" i="60"/>
  <c r="L393" i="60"/>
  <c r="L394" i="60"/>
  <c r="L395" i="60"/>
  <c r="L396" i="60"/>
  <c r="L397" i="60"/>
  <c r="L398" i="60"/>
  <c r="L399" i="60"/>
  <c r="L400" i="60"/>
  <c r="L401" i="60"/>
  <c r="L402" i="60"/>
  <c r="L403" i="60"/>
  <c r="L404" i="60"/>
  <c r="L405" i="60"/>
  <c r="L406" i="60"/>
  <c r="L407" i="60"/>
  <c r="L408" i="60"/>
  <c r="L409" i="60"/>
  <c r="L410" i="60"/>
  <c r="L411" i="60"/>
  <c r="L412" i="60"/>
  <c r="L413" i="60"/>
  <c r="L414" i="60"/>
  <c r="L415" i="60"/>
  <c r="L416" i="60"/>
  <c r="L417" i="60"/>
  <c r="L418" i="60"/>
  <c r="L419" i="60"/>
  <c r="L420" i="60"/>
  <c r="L29" i="60"/>
  <c r="F14" i="60"/>
  <c r="X14" i="60"/>
  <c r="H415" i="40"/>
  <c r="O12" i="82"/>
  <c r="F12" i="82"/>
  <c r="H417" i="40"/>
  <c r="H419" i="40"/>
  <c r="H421" i="40"/>
  <c r="H423" i="40"/>
  <c r="H425" i="40"/>
  <c r="O22" i="69" s="1"/>
  <c r="F22" i="69" s="1"/>
  <c r="H427" i="40"/>
  <c r="O24" i="82"/>
  <c r="F24" i="82"/>
  <c r="H429" i="40"/>
  <c r="O26" i="82" s="1"/>
  <c r="F26" i="82" s="1"/>
  <c r="H431" i="40"/>
  <c r="H433" i="40"/>
  <c r="H435" i="40"/>
  <c r="H437" i="40"/>
  <c r="O34" i="69" s="1"/>
  <c r="F34" i="69" s="1"/>
  <c r="H439" i="40"/>
  <c r="H441" i="40"/>
  <c r="H443" i="40"/>
  <c r="O40" i="69"/>
  <c r="F40" i="69" s="1"/>
  <c r="H445" i="40"/>
  <c r="H447" i="40"/>
  <c r="H449" i="40"/>
  <c r="H451" i="40"/>
  <c r="O48" i="82"/>
  <c r="F48" i="82" s="1"/>
  <c r="H453" i="40"/>
  <c r="O50" i="69" s="1"/>
  <c r="F50" i="69" s="1"/>
  <c r="H455" i="40"/>
  <c r="H457" i="40"/>
  <c r="H473" i="40"/>
  <c r="H477" i="40"/>
  <c r="H485" i="40"/>
  <c r="H487" i="40"/>
  <c r="H489" i="40"/>
  <c r="H491" i="40"/>
  <c r="H493" i="40"/>
  <c r="H495" i="40"/>
  <c r="H497" i="40"/>
  <c r="H499" i="40"/>
  <c r="H501" i="40"/>
  <c r="O98" i="82"/>
  <c r="F98" i="82" s="1"/>
  <c r="H503" i="40"/>
  <c r="O100" i="69" s="1"/>
  <c r="F100" i="69" s="1"/>
  <c r="H505" i="40"/>
  <c r="H507" i="40"/>
  <c r="H509" i="40"/>
  <c r="O106" i="69"/>
  <c r="F106" i="69" s="1"/>
  <c r="H511" i="40"/>
  <c r="H513" i="40"/>
  <c r="H515" i="40"/>
  <c r="O112" i="82" s="1"/>
  <c r="F112" i="82" s="1"/>
  <c r="H517" i="40"/>
  <c r="O114" i="82" s="1"/>
  <c r="F114" i="82" s="1"/>
  <c r="H519" i="40"/>
  <c r="O116" i="69" s="1"/>
  <c r="H521" i="40"/>
  <c r="H523" i="40"/>
  <c r="O120" i="82"/>
  <c r="F120" i="82" s="1"/>
  <c r="H525" i="40"/>
  <c r="O122" i="69" s="1"/>
  <c r="F122" i="69" s="1"/>
  <c r="H527" i="40"/>
  <c r="H529" i="40"/>
  <c r="H531" i="40"/>
  <c r="O128" i="82" s="1"/>
  <c r="H533" i="40"/>
  <c r="O130" i="69" s="1"/>
  <c r="H535" i="40"/>
  <c r="O132" i="82" s="1"/>
  <c r="F132" i="82" s="1"/>
  <c r="H537" i="40"/>
  <c r="H539" i="40"/>
  <c r="O136" i="82" s="1"/>
  <c r="H541" i="40"/>
  <c r="H543" i="40"/>
  <c r="H545" i="40"/>
  <c r="H547" i="40"/>
  <c r="H549" i="40"/>
  <c r="O146" i="69" s="1"/>
  <c r="H551" i="40"/>
  <c r="H553" i="40"/>
  <c r="H555" i="40"/>
  <c r="O152" i="82" s="1"/>
  <c r="H557" i="40"/>
  <c r="O154" i="69" s="1"/>
  <c r="F154" i="69" s="1"/>
  <c r="H559" i="40"/>
  <c r="H561" i="40"/>
  <c r="O158" i="69" s="1"/>
  <c r="H563" i="40"/>
  <c r="O160" i="82" s="1"/>
  <c r="F160" i="82" s="1"/>
  <c r="H565" i="40"/>
  <c r="H567" i="40"/>
  <c r="O164" i="69" s="1"/>
  <c r="F164" i="69" s="1"/>
  <c r="H569" i="40"/>
  <c r="H571" i="40"/>
  <c r="H573" i="40"/>
  <c r="H575" i="40"/>
  <c r="H577" i="40"/>
  <c r="H579" i="40"/>
  <c r="H581" i="40"/>
  <c r="H583" i="40"/>
  <c r="H585" i="40"/>
  <c r="H587" i="40"/>
  <c r="H589" i="40"/>
  <c r="H591" i="40"/>
  <c r="H593" i="40"/>
  <c r="H595" i="40"/>
  <c r="H597" i="40"/>
  <c r="H599" i="40"/>
  <c r="H601" i="40"/>
  <c r="H603" i="40"/>
  <c r="H605" i="40"/>
  <c r="H607" i="40"/>
  <c r="H609" i="40"/>
  <c r="H611" i="40"/>
  <c r="H613" i="40"/>
  <c r="H615" i="40"/>
  <c r="H617" i="40"/>
  <c r="H619" i="40"/>
  <c r="H621" i="40"/>
  <c r="H623" i="40"/>
  <c r="H625" i="40"/>
  <c r="H627" i="40"/>
  <c r="O224" i="69" s="1"/>
  <c r="F224" i="69" s="1"/>
  <c r="H629" i="40"/>
  <c r="H631" i="40"/>
  <c r="H633" i="40"/>
  <c r="O230" i="69"/>
  <c r="H635" i="40"/>
  <c r="H637" i="40"/>
  <c r="H639" i="40"/>
  <c r="H641" i="40"/>
  <c r="H643" i="40"/>
  <c r="H645" i="40"/>
  <c r="O242" i="69" s="1"/>
  <c r="H647" i="40"/>
  <c r="H649" i="40"/>
  <c r="H651" i="40"/>
  <c r="H653" i="40"/>
  <c r="H655" i="40"/>
  <c r="H657" i="40"/>
  <c r="O254" i="69"/>
  <c r="F254" i="69" s="1"/>
  <c r="H659" i="40"/>
  <c r="O256" i="82" s="1"/>
  <c r="F256" i="82" s="1"/>
  <c r="H661" i="40"/>
  <c r="O258" i="69"/>
  <c r="H663" i="40"/>
  <c r="H665" i="40"/>
  <c r="O262" i="69" s="1"/>
  <c r="F262" i="69" s="1"/>
  <c r="H667" i="40"/>
  <c r="H669" i="40"/>
  <c r="H671" i="40"/>
  <c r="H673" i="40"/>
  <c r="H675" i="40"/>
  <c r="H677" i="40"/>
  <c r="H679" i="40"/>
  <c r="H681" i="40"/>
  <c r="O278" i="69" s="1"/>
  <c r="F278" i="69" s="1"/>
  <c r="H683" i="40"/>
  <c r="O280" i="82"/>
  <c r="F280" i="82" s="1"/>
  <c r="H685" i="40"/>
  <c r="H687" i="40"/>
  <c r="H689" i="40"/>
  <c r="H691" i="40"/>
  <c r="O288" i="82"/>
  <c r="F288" i="82" s="1"/>
  <c r="H693" i="40"/>
  <c r="H695" i="40"/>
  <c r="H697" i="40"/>
  <c r="H699" i="40"/>
  <c r="O296" i="69" s="1"/>
  <c r="F296" i="69" s="1"/>
  <c r="H701" i="40"/>
  <c r="H703" i="40"/>
  <c r="O300" i="69"/>
  <c r="F300" i="69" s="1"/>
  <c r="H705" i="40"/>
  <c r="O302" i="82" s="1"/>
  <c r="F302" i="82" s="1"/>
  <c r="H707" i="40"/>
  <c r="O304" i="82" s="1"/>
  <c r="F304" i="82" s="1"/>
  <c r="H709" i="40"/>
  <c r="H711" i="40"/>
  <c r="H713" i="40"/>
  <c r="H715" i="40"/>
  <c r="H717" i="40"/>
  <c r="O314" i="69" s="1"/>
  <c r="F314" i="69" s="1"/>
  <c r="H719" i="40"/>
  <c r="H721" i="40"/>
  <c r="H723" i="40"/>
  <c r="H725" i="40"/>
  <c r="O322" i="69" s="1"/>
  <c r="F322" i="69" s="1"/>
  <c r="H727" i="40"/>
  <c r="H729" i="40"/>
  <c r="H731" i="40"/>
  <c r="H733" i="40"/>
  <c r="H735" i="40"/>
  <c r="H737" i="40"/>
  <c r="H739" i="40"/>
  <c r="H741" i="40"/>
  <c r="H743" i="40"/>
  <c r="O340" i="82" s="1"/>
  <c r="F340" i="82" s="1"/>
  <c r="H745" i="40"/>
  <c r="O342" i="69" s="1"/>
  <c r="H747" i="40"/>
  <c r="H749" i="40"/>
  <c r="H751" i="40"/>
  <c r="O348" i="69" s="1"/>
  <c r="F348" i="69" s="1"/>
  <c r="H753" i="40"/>
  <c r="H755" i="40"/>
  <c r="H757" i="40"/>
  <c r="H759" i="40"/>
  <c r="H761" i="40"/>
  <c r="H763" i="40"/>
  <c r="O360" i="69"/>
  <c r="F360" i="69" s="1"/>
  <c r="H765" i="40"/>
  <c r="O362" i="82"/>
  <c r="F362" i="82" s="1"/>
  <c r="H767" i="40"/>
  <c r="H769" i="40"/>
  <c r="H771" i="40"/>
  <c r="H773" i="40"/>
  <c r="H775" i="40"/>
  <c r="H777" i="40"/>
  <c r="H779" i="40"/>
  <c r="H781" i="40"/>
  <c r="H783" i="40"/>
  <c r="H785" i="40"/>
  <c r="H787" i="40"/>
  <c r="H789" i="40"/>
  <c r="H791" i="40"/>
  <c r="H793" i="40"/>
  <c r="H795" i="40"/>
  <c r="H797" i="40"/>
  <c r="H799" i="40"/>
  <c r="O396" i="82" s="1"/>
  <c r="F396" i="82" s="1"/>
  <c r="H801" i="40"/>
  <c r="H803" i="40"/>
  <c r="H805" i="40"/>
  <c r="H807" i="40"/>
  <c r="H809" i="40"/>
  <c r="H811" i="40"/>
  <c r="H813" i="40"/>
  <c r="H815" i="40"/>
  <c r="H817" i="40"/>
  <c r="H819" i="40"/>
  <c r="H821" i="40"/>
  <c r="O418" i="82"/>
  <c r="F418" i="82" s="1"/>
  <c r="H823" i="40"/>
  <c r="O420" i="69"/>
  <c r="F420" i="69" s="1"/>
  <c r="H825" i="40"/>
  <c r="H827" i="40"/>
  <c r="O424" i="69"/>
  <c r="H829" i="40"/>
  <c r="H831" i="40"/>
  <c r="O428" i="82" s="1"/>
  <c r="F428" i="82" s="1"/>
  <c r="H833" i="40"/>
  <c r="H835" i="40"/>
  <c r="O432" i="82" s="1"/>
  <c r="F432" i="82" s="1"/>
  <c r="H837" i="40"/>
  <c r="O434" i="69" s="1"/>
  <c r="F434" i="69" s="1"/>
  <c r="H839" i="40"/>
  <c r="H841" i="40"/>
  <c r="H843" i="40"/>
  <c r="O440" i="82" s="1"/>
  <c r="F440" i="82" s="1"/>
  <c r="H845" i="40"/>
  <c r="O442" i="69" s="1"/>
  <c r="H847" i="40"/>
  <c r="H849" i="40"/>
  <c r="H851" i="40"/>
  <c r="H853" i="40"/>
  <c r="H855" i="40"/>
  <c r="O452" i="82" s="1"/>
  <c r="F452" i="82" s="1"/>
  <c r="H857" i="40"/>
  <c r="O454" i="82" s="1"/>
  <c r="F454" i="82" s="1"/>
  <c r="H859" i="40"/>
  <c r="H861" i="40"/>
  <c r="O458" i="82" s="1"/>
  <c r="H863" i="40"/>
  <c r="O460" i="82" s="1"/>
  <c r="F460" i="82" s="1"/>
  <c r="H865" i="40"/>
  <c r="H867" i="40"/>
  <c r="H869" i="40"/>
  <c r="H871" i="40"/>
  <c r="H873" i="40"/>
  <c r="H875" i="40"/>
  <c r="H877" i="40"/>
  <c r="H879" i="40"/>
  <c r="O476" i="69" s="1"/>
  <c r="F476" i="69" s="1"/>
  <c r="H881" i="40"/>
  <c r="O478" i="69"/>
  <c r="H883" i="40"/>
  <c r="H885" i="40"/>
  <c r="H887" i="40"/>
  <c r="O484" i="82"/>
  <c r="F484" i="82" s="1"/>
  <c r="H889" i="40"/>
  <c r="O486" i="82" s="1"/>
  <c r="F486" i="82" s="1"/>
  <c r="H891" i="40"/>
  <c r="O488" i="82" s="1"/>
  <c r="F488" i="82" s="1"/>
  <c r="H893" i="40"/>
  <c r="O490" i="69" s="1"/>
  <c r="F490" i="69" s="1"/>
  <c r="H895" i="40"/>
  <c r="H897" i="40"/>
  <c r="H899" i="40"/>
  <c r="H901" i="40"/>
  <c r="H903" i="40"/>
  <c r="H905" i="40"/>
  <c r="H907" i="40"/>
  <c r="H909" i="40"/>
  <c r="O506" i="69" s="1"/>
  <c r="H911" i="40"/>
  <c r="H913" i="40"/>
  <c r="H915" i="40"/>
  <c r="H917" i="40"/>
  <c r="O514" i="69" s="1"/>
  <c r="H919" i="40"/>
  <c r="H921" i="40"/>
  <c r="O518" i="82"/>
  <c r="F518" i="82" s="1"/>
  <c r="H923" i="40"/>
  <c r="H925" i="40"/>
  <c r="O522" i="82" s="1"/>
  <c r="F522" i="82" s="1"/>
  <c r="H927" i="40"/>
  <c r="H929" i="40"/>
  <c r="H931" i="40"/>
  <c r="H933" i="40"/>
  <c r="H935" i="40"/>
  <c r="H937" i="40"/>
  <c r="H939" i="40"/>
  <c r="H941" i="40"/>
  <c r="H943" i="40"/>
  <c r="H945" i="40"/>
  <c r="O542" i="82"/>
  <c r="F542" i="82" s="1"/>
  <c r="H947" i="40"/>
  <c r="H949" i="40"/>
  <c r="O546" i="69" s="1"/>
  <c r="F546" i="69" s="1"/>
  <c r="H951" i="40"/>
  <c r="H953" i="40"/>
  <c r="H955" i="40"/>
  <c r="O552" i="82" s="1"/>
  <c r="H957" i="40"/>
  <c r="O554" i="82" s="1"/>
  <c r="F554" i="82" s="1"/>
  <c r="H959" i="40"/>
  <c r="H961" i="40"/>
  <c r="H963" i="40"/>
  <c r="H965" i="40"/>
  <c r="O562" i="69"/>
  <c r="H967" i="40"/>
  <c r="O564" i="82" s="1"/>
  <c r="H969" i="40"/>
  <c r="H971" i="40"/>
  <c r="H973" i="40"/>
  <c r="H975" i="40"/>
  <c r="O572" i="69" s="1"/>
  <c r="H977" i="40"/>
  <c r="H979" i="40"/>
  <c r="H981" i="40"/>
  <c r="O578" i="82" s="1"/>
  <c r="F578" i="82" s="1"/>
  <c r="H983" i="40"/>
  <c r="O580" i="82" s="1"/>
  <c r="F580" i="82" s="1"/>
  <c r="H985" i="40"/>
  <c r="O582" i="69"/>
  <c r="H987" i="40"/>
  <c r="H989" i="40"/>
  <c r="H991" i="40"/>
  <c r="O588" i="82"/>
  <c r="F588" i="82" s="1"/>
  <c r="H993" i="40"/>
  <c r="O590" i="82" s="1"/>
  <c r="F590" i="82" s="1"/>
  <c r="H995" i="40"/>
  <c r="H997" i="40"/>
  <c r="H999" i="40"/>
  <c r="H1001" i="40"/>
  <c r="H1003" i="40"/>
  <c r="H1005" i="40"/>
  <c r="H1007" i="40"/>
  <c r="H1009" i="40"/>
  <c r="O606" i="82" s="1"/>
  <c r="F606" i="82" s="1"/>
  <c r="H1011" i="40"/>
  <c r="H1013" i="40"/>
  <c r="H1015" i="40"/>
  <c r="H1017" i="40"/>
  <c r="H1019" i="40"/>
  <c r="H1021" i="40"/>
  <c r="H1023" i="40"/>
  <c r="H1025" i="40"/>
  <c r="O622" i="69" s="1"/>
  <c r="F622" i="69" s="1"/>
  <c r="H1027" i="40"/>
  <c r="H1029" i="40"/>
  <c r="H1031" i="40"/>
  <c r="H1033" i="40"/>
  <c r="O630" i="69" s="1"/>
  <c r="F630" i="69" s="1"/>
  <c r="H1035" i="40"/>
  <c r="O632" i="82"/>
  <c r="F632" i="82" s="1"/>
  <c r="H1037" i="40"/>
  <c r="H1039" i="40"/>
  <c r="H1041" i="40"/>
  <c r="O638" i="69" s="1"/>
  <c r="F638" i="69" s="1"/>
  <c r="H1043" i="40"/>
  <c r="H1045" i="40"/>
  <c r="H1047" i="40"/>
  <c r="O644" i="82" s="1"/>
  <c r="O644" i="69"/>
  <c r="F644" i="69" s="1"/>
  <c r="H1049" i="40"/>
  <c r="O646" i="82"/>
  <c r="F646" i="82" s="1"/>
  <c r="H1051" i="40"/>
  <c r="H1053" i="40"/>
  <c r="O650" i="82"/>
  <c r="F650" i="82" s="1"/>
  <c r="H1055" i="40"/>
  <c r="H1057" i="40"/>
  <c r="H1059" i="40"/>
  <c r="H1061" i="40"/>
  <c r="O658" i="69" s="1"/>
  <c r="H1063" i="40"/>
  <c r="H1065" i="40"/>
  <c r="H1067" i="40"/>
  <c r="H1069" i="40"/>
  <c r="H1071" i="40"/>
  <c r="H1073" i="40"/>
  <c r="O670" i="69"/>
  <c r="F670" i="69" s="1"/>
  <c r="H1075" i="40"/>
  <c r="H1077" i="40"/>
  <c r="O674" i="69"/>
  <c r="F674" i="69" s="1"/>
  <c r="H1079" i="40"/>
  <c r="H1081" i="40"/>
  <c r="H1083" i="40"/>
  <c r="H1085" i="40"/>
  <c r="O682" i="82" s="1"/>
  <c r="F682" i="82" s="1"/>
  <c r="H1087" i="40"/>
  <c r="O684" i="82" s="1"/>
  <c r="F684" i="82" s="1"/>
  <c r="H1089" i="40"/>
  <c r="O686" i="82" s="1"/>
  <c r="F686" i="82" s="1"/>
  <c r="H1091" i="40"/>
  <c r="O688" i="69" s="1"/>
  <c r="F688" i="69" s="1"/>
  <c r="H1093" i="40"/>
  <c r="H1095" i="40"/>
  <c r="H1097" i="40"/>
  <c r="H1099" i="40"/>
  <c r="O696" i="82" s="1"/>
  <c r="F696" i="82" s="1"/>
  <c r="H1101" i="40"/>
  <c r="H1103" i="40"/>
  <c r="O700" i="69" s="1"/>
  <c r="H1105" i="40"/>
  <c r="O702" i="69"/>
  <c r="F702" i="69" s="1"/>
  <c r="H1107" i="40"/>
  <c r="H1109" i="40"/>
  <c r="H1111" i="40"/>
  <c r="O708" i="82" s="1"/>
  <c r="H1113" i="40"/>
  <c r="H1115" i="40"/>
  <c r="H1117" i="40"/>
  <c r="H1119" i="40"/>
  <c r="H1121" i="40"/>
  <c r="H1123" i="40"/>
  <c r="O720" i="82"/>
  <c r="F720" i="82" s="1"/>
  <c r="H1125" i="40"/>
  <c r="H1127" i="40"/>
  <c r="H1129" i="40"/>
  <c r="H1131" i="40"/>
  <c r="O728" i="82" s="1"/>
  <c r="F728" i="82" s="1"/>
  <c r="H1133" i="40"/>
  <c r="H1135" i="40"/>
  <c r="H1137" i="40"/>
  <c r="O734" i="82"/>
  <c r="H1139" i="40"/>
  <c r="H1141" i="40"/>
  <c r="H1143" i="40"/>
  <c r="H1145" i="40"/>
  <c r="H1147" i="40"/>
  <c r="O744" i="82" s="1"/>
  <c r="F744" i="82" s="1"/>
  <c r="H1149" i="40"/>
  <c r="H1151" i="40"/>
  <c r="H1153" i="40"/>
  <c r="H1155" i="40"/>
  <c r="H1157" i="40"/>
  <c r="H1159" i="40"/>
  <c r="H1161" i="40"/>
  <c r="O758" i="82" s="1"/>
  <c r="F758" i="82" s="1"/>
  <c r="H1163" i="40"/>
  <c r="H1165" i="40"/>
  <c r="H1167" i="40"/>
  <c r="H1169" i="40"/>
  <c r="O766" i="82"/>
  <c r="F766" i="82" s="1"/>
  <c r="H1171" i="40"/>
  <c r="O768" i="82" s="1"/>
  <c r="F768" i="82" s="1"/>
  <c r="H1173" i="40"/>
  <c r="H1175" i="40"/>
  <c r="O772" i="82" s="1"/>
  <c r="H1177" i="40"/>
  <c r="H1179" i="40"/>
  <c r="O776" i="82" s="1"/>
  <c r="H1181" i="40"/>
  <c r="H1183" i="40"/>
  <c r="O780" i="82" s="1"/>
  <c r="F780" i="82" s="1"/>
  <c r="H1185" i="40"/>
  <c r="H1187" i="40"/>
  <c r="O784" i="69" s="1"/>
  <c r="H1189" i="40"/>
  <c r="O786" i="82" s="1"/>
  <c r="F786" i="82" s="1"/>
  <c r="H1191" i="40"/>
  <c r="O788" i="82"/>
  <c r="H1193" i="40"/>
  <c r="O790" i="82" s="1"/>
  <c r="F790" i="82" s="1"/>
  <c r="H413" i="40"/>
  <c r="O10" i="82" s="1"/>
  <c r="F10" i="82" s="1"/>
  <c r="G7" i="82"/>
  <c r="H411" i="40"/>
  <c r="I15" i="56"/>
  <c r="O5" i="56"/>
  <c r="M5" i="56"/>
  <c r="I25" i="56"/>
  <c r="N5" i="56"/>
  <c r="I16" i="56"/>
  <c r="E15" i="56"/>
  <c r="P5" i="56"/>
  <c r="P89" i="56" s="1"/>
  <c r="I59" i="56"/>
  <c r="I17" i="56"/>
  <c r="I18" i="56"/>
  <c r="I19" i="56"/>
  <c r="I20" i="56"/>
  <c r="I21" i="56"/>
  <c r="E21" i="56"/>
  <c r="I22" i="56"/>
  <c r="I23" i="56"/>
  <c r="E23" i="56"/>
  <c r="I24" i="56"/>
  <c r="E25" i="56"/>
  <c r="I26" i="56"/>
  <c r="E26" i="56"/>
  <c r="I27" i="56"/>
  <c r="E27" i="56"/>
  <c r="I28" i="56"/>
  <c r="O28" i="56"/>
  <c r="E28" i="56"/>
  <c r="I29" i="56"/>
  <c r="I30" i="56"/>
  <c r="I31" i="56"/>
  <c r="I32" i="56"/>
  <c r="I33" i="56"/>
  <c r="I34" i="56"/>
  <c r="I35" i="56"/>
  <c r="I36" i="56"/>
  <c r="O36" i="56"/>
  <c r="I37" i="56"/>
  <c r="I38" i="56"/>
  <c r="I39" i="56"/>
  <c r="I40" i="56"/>
  <c r="N40" i="56" s="1"/>
  <c r="I41" i="56"/>
  <c r="I42" i="56"/>
  <c r="I43" i="56"/>
  <c r="I44" i="56"/>
  <c r="O44" i="56" s="1"/>
  <c r="I45" i="56"/>
  <c r="I46" i="56"/>
  <c r="I47" i="56"/>
  <c r="I48" i="56"/>
  <c r="N48" i="56"/>
  <c r="I49" i="56"/>
  <c r="I50" i="56"/>
  <c r="I51" i="56"/>
  <c r="I52" i="56"/>
  <c r="I53" i="56"/>
  <c r="I54" i="56"/>
  <c r="I55" i="56"/>
  <c r="I56" i="56"/>
  <c r="I57" i="56"/>
  <c r="I58" i="56"/>
  <c r="I60" i="56"/>
  <c r="I61" i="56"/>
  <c r="I62" i="56"/>
  <c r="I63" i="56"/>
  <c r="I64" i="56"/>
  <c r="I65" i="56"/>
  <c r="I66" i="56"/>
  <c r="I67" i="56"/>
  <c r="I68" i="56"/>
  <c r="I69" i="56"/>
  <c r="I70" i="56"/>
  <c r="I71" i="56"/>
  <c r="I72" i="56"/>
  <c r="I73" i="56"/>
  <c r="O73" i="56" s="1"/>
  <c r="I74" i="56"/>
  <c r="I75" i="56"/>
  <c r="I76" i="56"/>
  <c r="I77" i="56"/>
  <c r="I78" i="56"/>
  <c r="I79" i="56"/>
  <c r="I80" i="56"/>
  <c r="I81" i="56"/>
  <c r="I82" i="56"/>
  <c r="I83" i="56"/>
  <c r="I84" i="56"/>
  <c r="I85" i="56"/>
  <c r="I86" i="56"/>
  <c r="I87" i="56"/>
  <c r="I88" i="56"/>
  <c r="I89" i="56"/>
  <c r="I90" i="56"/>
  <c r="I91" i="56"/>
  <c r="I92" i="56"/>
  <c r="I93" i="56"/>
  <c r="N93" i="56" s="1"/>
  <c r="I94" i="56"/>
  <c r="I95" i="56"/>
  <c r="I96" i="56"/>
  <c r="I97" i="56"/>
  <c r="I98" i="56"/>
  <c r="I99" i="56"/>
  <c r="I100" i="56"/>
  <c r="I101" i="56"/>
  <c r="O101" i="56"/>
  <c r="I102" i="56"/>
  <c r="I103" i="56"/>
  <c r="I104" i="56"/>
  <c r="I105" i="56"/>
  <c r="I106" i="56"/>
  <c r="I107" i="56"/>
  <c r="I108" i="56"/>
  <c r="I109" i="56"/>
  <c r="O109" i="56" s="1"/>
  <c r="I110" i="56"/>
  <c r="I111" i="56"/>
  <c r="I112" i="56"/>
  <c r="I113" i="56"/>
  <c r="I114" i="56"/>
  <c r="I115" i="56"/>
  <c r="I116" i="56"/>
  <c r="I117" i="56"/>
  <c r="I118" i="56"/>
  <c r="I119" i="56"/>
  <c r="I120" i="56"/>
  <c r="I121" i="56"/>
  <c r="O121" i="56" s="1"/>
  <c r="I122" i="56"/>
  <c r="I123" i="56"/>
  <c r="I124" i="56"/>
  <c r="I125" i="56"/>
  <c r="I126" i="56"/>
  <c r="I127" i="56"/>
  <c r="I128" i="56"/>
  <c r="I129" i="56"/>
  <c r="O129" i="56"/>
  <c r="I130" i="56"/>
  <c r="I131" i="56"/>
  <c r="I132" i="56"/>
  <c r="N132" i="56"/>
  <c r="I133" i="56"/>
  <c r="I134" i="56"/>
  <c r="I135" i="56"/>
  <c r="I136" i="56"/>
  <c r="I137" i="56"/>
  <c r="I138" i="56"/>
  <c r="I139" i="56"/>
  <c r="I140" i="56"/>
  <c r="I141" i="56"/>
  <c r="I142" i="56"/>
  <c r="I143" i="56"/>
  <c r="I144" i="56"/>
  <c r="I145" i="56"/>
  <c r="I146" i="56"/>
  <c r="I147" i="56"/>
  <c r="I148" i="56"/>
  <c r="O148" i="56" s="1"/>
  <c r="I149" i="56"/>
  <c r="I150" i="56"/>
  <c r="I151" i="56"/>
  <c r="I152" i="56"/>
  <c r="N152" i="56" s="1"/>
  <c r="I153" i="56"/>
  <c r="I154" i="56"/>
  <c r="I155" i="56"/>
  <c r="I156" i="56"/>
  <c r="O156" i="56"/>
  <c r="I157" i="56"/>
  <c r="I158" i="56"/>
  <c r="I159" i="56"/>
  <c r="I160" i="56"/>
  <c r="I161" i="56"/>
  <c r="I162" i="56"/>
  <c r="I163" i="56"/>
  <c r="I164" i="56"/>
  <c r="I165" i="56"/>
  <c r="I166" i="56"/>
  <c r="I167" i="56"/>
  <c r="I168" i="56"/>
  <c r="I169" i="56"/>
  <c r="I170" i="56"/>
  <c r="I171" i="56"/>
  <c r="I172" i="56"/>
  <c r="O172" i="56" s="1"/>
  <c r="I173" i="56"/>
  <c r="I174" i="56"/>
  <c r="I175" i="56"/>
  <c r="I176" i="56"/>
  <c r="I177" i="56"/>
  <c r="I178" i="56"/>
  <c r="I179" i="56"/>
  <c r="I180" i="56"/>
  <c r="I181" i="56"/>
  <c r="I182" i="56"/>
  <c r="I183" i="56"/>
  <c r="I184" i="56"/>
  <c r="N184" i="56" s="1"/>
  <c r="I185" i="56"/>
  <c r="I186" i="56"/>
  <c r="I187" i="56"/>
  <c r="O187" i="56" s="1"/>
  <c r="I188" i="56"/>
  <c r="O188" i="56" s="1"/>
  <c r="I189" i="56"/>
  <c r="I190" i="56"/>
  <c r="I191" i="56"/>
  <c r="I192" i="56"/>
  <c r="N192" i="56"/>
  <c r="I193" i="56"/>
  <c r="O193" i="56" s="1"/>
  <c r="I194" i="56"/>
  <c r="I195" i="56"/>
  <c r="I196" i="56"/>
  <c r="I197" i="56"/>
  <c r="O197" i="56" s="1"/>
  <c r="I198" i="56"/>
  <c r="I199" i="56"/>
  <c r="I200" i="56"/>
  <c r="I201" i="56"/>
  <c r="O201" i="56" s="1"/>
  <c r="I202" i="56"/>
  <c r="I203" i="56"/>
  <c r="I204" i="56"/>
  <c r="I205" i="56"/>
  <c r="I206" i="56"/>
  <c r="I207" i="56"/>
  <c r="I208" i="56"/>
  <c r="O208" i="56" s="1"/>
  <c r="I209" i="56"/>
  <c r="I210" i="56"/>
  <c r="I211" i="56"/>
  <c r="I212" i="56"/>
  <c r="I213" i="56"/>
  <c r="I214" i="56"/>
  <c r="I215" i="56"/>
  <c r="I216" i="56"/>
  <c r="I217" i="56"/>
  <c r="I218" i="56"/>
  <c r="I219" i="56"/>
  <c r="I220" i="56"/>
  <c r="N220" i="56" s="1"/>
  <c r="I221" i="56"/>
  <c r="I222" i="56"/>
  <c r="I223" i="56"/>
  <c r="I224" i="56"/>
  <c r="O224" i="56" s="1"/>
  <c r="I225" i="56"/>
  <c r="I226" i="56"/>
  <c r="I227" i="56"/>
  <c r="I228" i="56"/>
  <c r="O228" i="56"/>
  <c r="I229" i="56"/>
  <c r="I230" i="56"/>
  <c r="I231" i="56"/>
  <c r="I232" i="56"/>
  <c r="O232" i="56" s="1"/>
  <c r="I233" i="56"/>
  <c r="I234" i="56"/>
  <c r="I235" i="56"/>
  <c r="I236" i="56"/>
  <c r="I237" i="56"/>
  <c r="I238" i="56"/>
  <c r="I239" i="56"/>
  <c r="I240" i="56"/>
  <c r="M240" i="56" s="1"/>
  <c r="I241" i="56"/>
  <c r="I242" i="56"/>
  <c r="I243" i="56"/>
  <c r="I244" i="56"/>
  <c r="I245" i="56"/>
  <c r="I246" i="56"/>
  <c r="I247" i="56"/>
  <c r="I248" i="56"/>
  <c r="I249" i="56"/>
  <c r="I250" i="56"/>
  <c r="I251" i="56"/>
  <c r="I252" i="56"/>
  <c r="I253" i="56"/>
  <c r="I254" i="56"/>
  <c r="I255" i="56"/>
  <c r="I256" i="56"/>
  <c r="I257" i="56"/>
  <c r="I258" i="56"/>
  <c r="I259" i="56"/>
  <c r="I260" i="56"/>
  <c r="O260" i="56"/>
  <c r="I261" i="56"/>
  <c r="I262" i="56"/>
  <c r="I263" i="56"/>
  <c r="I264" i="56"/>
  <c r="O264" i="56" s="1"/>
  <c r="I265" i="56"/>
  <c r="I266" i="56"/>
  <c r="I267" i="56"/>
  <c r="I268" i="56"/>
  <c r="O268" i="56"/>
  <c r="I269" i="56"/>
  <c r="I270" i="56"/>
  <c r="I271" i="56"/>
  <c r="I272" i="56"/>
  <c r="I273" i="56"/>
  <c r="I274" i="56"/>
  <c r="I275" i="56"/>
  <c r="I276" i="56"/>
  <c r="I277" i="56"/>
  <c r="I278" i="56"/>
  <c r="I279" i="56"/>
  <c r="I280" i="56"/>
  <c r="I281" i="56"/>
  <c r="I282" i="56"/>
  <c r="I283" i="56"/>
  <c r="I284" i="56"/>
  <c r="O284" i="56" s="1"/>
  <c r="I285" i="56"/>
  <c r="I286" i="56"/>
  <c r="O286" i="56" s="1"/>
  <c r="I287" i="56"/>
  <c r="I288" i="56"/>
  <c r="I289" i="56"/>
  <c r="I290" i="56"/>
  <c r="N290" i="56" s="1"/>
  <c r="I291" i="56"/>
  <c r="I292" i="56"/>
  <c r="I293" i="56"/>
  <c r="I294" i="56"/>
  <c r="N294" i="56" s="1"/>
  <c r="I295" i="56"/>
  <c r="I296" i="56"/>
  <c r="I297" i="56"/>
  <c r="I298" i="56"/>
  <c r="O298" i="56" s="1"/>
  <c r="I299" i="56"/>
  <c r="I300" i="56"/>
  <c r="I301" i="56"/>
  <c r="I302" i="56"/>
  <c r="O302" i="56" s="1"/>
  <c r="I303" i="56"/>
  <c r="I304" i="56"/>
  <c r="I305" i="56"/>
  <c r="I306" i="56"/>
  <c r="I307" i="56"/>
  <c r="I308" i="56"/>
  <c r="I309" i="56"/>
  <c r="I310" i="56"/>
  <c r="I311" i="56"/>
  <c r="I312" i="56"/>
  <c r="I313" i="56"/>
  <c r="I314" i="56"/>
  <c r="I315" i="56"/>
  <c r="I316" i="56"/>
  <c r="I317" i="56"/>
  <c r="I318" i="56"/>
  <c r="I319" i="56"/>
  <c r="I320" i="56"/>
  <c r="I321" i="56"/>
  <c r="I322" i="56"/>
  <c r="I323" i="56"/>
  <c r="I324" i="56"/>
  <c r="I325" i="56"/>
  <c r="I326" i="56"/>
  <c r="O326" i="56" s="1"/>
  <c r="I327" i="56"/>
  <c r="I328" i="56"/>
  <c r="I329" i="56"/>
  <c r="I330" i="56"/>
  <c r="I331" i="56"/>
  <c r="I332" i="56"/>
  <c r="I333" i="56"/>
  <c r="I334" i="56"/>
  <c r="I335" i="56"/>
  <c r="I336" i="56"/>
  <c r="I337" i="56"/>
  <c r="I338" i="56"/>
  <c r="I339" i="56"/>
  <c r="I340" i="56"/>
  <c r="I341" i="56"/>
  <c r="I342" i="56"/>
  <c r="O342" i="56" s="1"/>
  <c r="I343" i="56"/>
  <c r="N343" i="56" s="1"/>
  <c r="I344" i="56"/>
  <c r="I345" i="56"/>
  <c r="I346" i="56"/>
  <c r="I347" i="56"/>
  <c r="I348" i="56"/>
  <c r="I349" i="56"/>
  <c r="I350" i="56"/>
  <c r="I351" i="56"/>
  <c r="I352" i="56"/>
  <c r="I353" i="56"/>
  <c r="I354" i="56"/>
  <c r="I355" i="56"/>
  <c r="I356" i="56"/>
  <c r="I357" i="56"/>
  <c r="I358" i="56"/>
  <c r="I359" i="56"/>
  <c r="I360" i="56"/>
  <c r="I361" i="56"/>
  <c r="I362" i="56"/>
  <c r="I363" i="56"/>
  <c r="I364" i="56"/>
  <c r="I365" i="56"/>
  <c r="I366" i="56"/>
  <c r="O366" i="56" s="1"/>
  <c r="I367" i="56"/>
  <c r="I368" i="56"/>
  <c r="I369" i="56"/>
  <c r="I370" i="56"/>
  <c r="I371" i="56"/>
  <c r="I372" i="56"/>
  <c r="I373" i="56"/>
  <c r="I374" i="56"/>
  <c r="O374" i="56" s="1"/>
  <c r="I375" i="56"/>
  <c r="I376" i="56"/>
  <c r="I377" i="56"/>
  <c r="I378" i="56"/>
  <c r="I379" i="56"/>
  <c r="I380" i="56"/>
  <c r="I381" i="56"/>
  <c r="I382" i="56"/>
  <c r="O382" i="56" s="1"/>
  <c r="I383" i="56"/>
  <c r="I384" i="56"/>
  <c r="I385" i="56"/>
  <c r="I386" i="56"/>
  <c r="I387" i="56"/>
  <c r="I388" i="56"/>
  <c r="I389" i="56"/>
  <c r="I390" i="56"/>
  <c r="O390" i="56" s="1"/>
  <c r="I391" i="56"/>
  <c r="I392" i="56"/>
  <c r="I393" i="56"/>
  <c r="I394" i="56"/>
  <c r="I395" i="56"/>
  <c r="I396" i="56"/>
  <c r="I397" i="56"/>
  <c r="I398" i="56"/>
  <c r="I399" i="56"/>
  <c r="I400" i="56"/>
  <c r="I10" i="56"/>
  <c r="I11" i="56"/>
  <c r="M11" i="56" s="1"/>
  <c r="I12" i="56"/>
  <c r="I13" i="56"/>
  <c r="I14" i="56"/>
  <c r="I9" i="56"/>
  <c r="E13" i="56"/>
  <c r="E9" i="56"/>
  <c r="R8" i="56"/>
  <c r="Q8" i="56" s="1"/>
  <c r="Q21" i="56"/>
  <c r="Q22" i="56"/>
  <c r="Q23" i="56"/>
  <c r="Q24" i="56"/>
  <c r="Q25" i="56"/>
  <c r="Q26" i="56"/>
  <c r="Q27" i="56"/>
  <c r="Q28" i="56"/>
  <c r="Q29" i="56"/>
  <c r="Q30" i="56"/>
  <c r="Q31" i="56"/>
  <c r="Q32" i="56"/>
  <c r="Q40" i="56"/>
  <c r="Q42" i="56"/>
  <c r="Q46" i="56"/>
  <c r="Q47" i="56"/>
  <c r="Q48" i="56"/>
  <c r="Q49" i="56"/>
  <c r="Q50" i="56"/>
  <c r="Q51" i="56"/>
  <c r="Q52" i="56"/>
  <c r="Q53" i="56"/>
  <c r="Q54" i="56"/>
  <c r="Q55" i="56"/>
  <c r="Q56" i="56"/>
  <c r="Q57" i="56"/>
  <c r="Q58" i="56"/>
  <c r="Q59" i="56"/>
  <c r="Q60" i="56"/>
  <c r="Q61" i="56"/>
  <c r="Q62" i="56"/>
  <c r="Q63" i="56"/>
  <c r="Q64" i="56"/>
  <c r="Q65" i="56"/>
  <c r="Q66" i="56"/>
  <c r="Q67" i="56"/>
  <c r="Q68" i="56"/>
  <c r="Q69" i="56"/>
  <c r="Q70" i="56"/>
  <c r="Q71" i="56"/>
  <c r="Q72" i="56"/>
  <c r="Q73" i="56"/>
  <c r="Q74" i="56"/>
  <c r="Q75" i="56"/>
  <c r="Q76" i="56"/>
  <c r="Q77" i="56"/>
  <c r="Q78" i="56"/>
  <c r="Q79" i="56"/>
  <c r="Q80" i="56"/>
  <c r="Q81" i="56"/>
  <c r="Q82" i="56"/>
  <c r="Q83" i="56"/>
  <c r="Q84" i="56"/>
  <c r="Q85" i="56"/>
  <c r="Q86" i="56"/>
  <c r="Q87" i="56"/>
  <c r="Q88" i="56"/>
  <c r="Q89" i="56"/>
  <c r="Q90" i="56"/>
  <c r="Q91" i="56"/>
  <c r="Q92" i="56"/>
  <c r="Q93" i="56"/>
  <c r="Q94" i="56"/>
  <c r="Q95" i="56"/>
  <c r="Q96" i="56"/>
  <c r="Q97" i="56"/>
  <c r="Q98" i="56"/>
  <c r="Q99" i="56"/>
  <c r="Q100" i="56"/>
  <c r="Q101" i="56"/>
  <c r="Q102" i="56"/>
  <c r="Q103" i="56"/>
  <c r="Q104" i="56"/>
  <c r="Q105" i="56"/>
  <c r="Q106" i="56"/>
  <c r="Q107" i="56"/>
  <c r="Q108" i="56"/>
  <c r="Q109" i="56"/>
  <c r="Q110" i="56"/>
  <c r="Q111" i="56"/>
  <c r="Q112" i="56"/>
  <c r="Q113" i="56"/>
  <c r="Q114" i="56"/>
  <c r="Q115" i="56"/>
  <c r="Q116" i="56"/>
  <c r="Q117" i="56"/>
  <c r="Q118" i="56"/>
  <c r="Q119" i="56"/>
  <c r="Q120" i="56"/>
  <c r="Q121" i="56"/>
  <c r="Q122" i="56"/>
  <c r="Q123" i="56"/>
  <c r="Q124" i="56"/>
  <c r="Q125" i="56"/>
  <c r="Q126" i="56"/>
  <c r="Q127" i="56"/>
  <c r="Q128" i="56"/>
  <c r="Q129" i="56"/>
  <c r="Q130" i="56"/>
  <c r="Q131" i="56"/>
  <c r="Q132" i="56"/>
  <c r="Q133" i="56"/>
  <c r="Q134" i="56"/>
  <c r="Q135" i="56"/>
  <c r="Q136" i="56"/>
  <c r="Q137" i="56"/>
  <c r="Q138" i="56"/>
  <c r="Q139" i="56"/>
  <c r="Q140" i="56"/>
  <c r="Q141" i="56"/>
  <c r="Q142" i="56"/>
  <c r="Q143" i="56"/>
  <c r="Q144" i="56"/>
  <c r="Q145" i="56"/>
  <c r="Q146" i="56"/>
  <c r="Q147" i="56"/>
  <c r="Q148" i="56"/>
  <c r="Q149" i="56"/>
  <c r="Q150" i="56"/>
  <c r="Q151" i="56"/>
  <c r="Q152" i="56"/>
  <c r="Q153" i="56"/>
  <c r="Q154" i="56"/>
  <c r="Q155" i="56"/>
  <c r="Q156" i="56"/>
  <c r="Q157" i="56"/>
  <c r="Q158" i="56"/>
  <c r="Q159" i="56"/>
  <c r="Q160" i="56"/>
  <c r="Q161" i="56"/>
  <c r="Q162" i="56"/>
  <c r="Q163" i="56"/>
  <c r="Q164" i="56"/>
  <c r="Q165" i="56"/>
  <c r="Q166" i="56"/>
  <c r="Q167" i="56"/>
  <c r="Q168" i="56"/>
  <c r="Q169" i="56"/>
  <c r="Q170" i="56"/>
  <c r="Q171" i="56"/>
  <c r="Q172" i="56"/>
  <c r="Q173" i="56"/>
  <c r="Q174" i="56"/>
  <c r="Q175" i="56"/>
  <c r="Q176" i="56"/>
  <c r="Q177" i="56"/>
  <c r="Q178" i="56"/>
  <c r="Q179" i="56"/>
  <c r="Q180" i="56"/>
  <c r="Q181" i="56"/>
  <c r="Q182" i="56"/>
  <c r="Q183" i="56"/>
  <c r="Q184" i="56"/>
  <c r="Q185" i="56"/>
  <c r="Q186" i="56"/>
  <c r="Q187" i="56"/>
  <c r="Q188" i="56"/>
  <c r="Q189" i="56"/>
  <c r="Q190" i="56"/>
  <c r="Q191" i="56"/>
  <c r="Q192" i="56"/>
  <c r="Q193" i="56"/>
  <c r="Q194" i="56"/>
  <c r="Q195" i="56"/>
  <c r="Q196" i="56"/>
  <c r="Q197" i="56"/>
  <c r="Q198" i="56"/>
  <c r="Q199" i="56"/>
  <c r="Q200" i="56"/>
  <c r="Q201" i="56"/>
  <c r="Q202" i="56"/>
  <c r="Q203" i="56"/>
  <c r="Q204" i="56"/>
  <c r="Q205" i="56"/>
  <c r="Q206" i="56"/>
  <c r="Q207" i="56"/>
  <c r="Q208" i="56"/>
  <c r="Q209" i="56"/>
  <c r="Q210" i="56"/>
  <c r="Q211" i="56"/>
  <c r="Q212" i="56"/>
  <c r="Q213" i="56"/>
  <c r="Q214" i="56"/>
  <c r="Q215" i="56"/>
  <c r="Q216" i="56"/>
  <c r="Q217" i="56"/>
  <c r="Q218" i="56"/>
  <c r="Q219" i="56"/>
  <c r="Q220" i="56"/>
  <c r="Q221" i="56"/>
  <c r="Q222" i="56"/>
  <c r="Q223" i="56"/>
  <c r="Q224" i="56"/>
  <c r="Q225" i="56"/>
  <c r="Q226" i="56"/>
  <c r="Q227" i="56"/>
  <c r="Q228" i="56"/>
  <c r="Q229" i="56"/>
  <c r="Q230" i="56"/>
  <c r="Q231" i="56"/>
  <c r="Q232" i="56"/>
  <c r="Q233" i="56"/>
  <c r="Q234" i="56"/>
  <c r="Q235" i="56"/>
  <c r="Q236" i="56"/>
  <c r="Q237" i="56"/>
  <c r="Q238" i="56"/>
  <c r="Q239" i="56"/>
  <c r="Q240" i="56"/>
  <c r="Q241" i="56"/>
  <c r="Q242" i="56"/>
  <c r="Q243" i="56"/>
  <c r="Q244" i="56"/>
  <c r="Q245" i="56"/>
  <c r="Q246" i="56"/>
  <c r="Q247" i="56"/>
  <c r="Q248" i="56"/>
  <c r="Q249" i="56"/>
  <c r="Q250" i="56"/>
  <c r="Q251" i="56"/>
  <c r="Q252" i="56"/>
  <c r="Q253" i="56"/>
  <c r="Q254" i="56"/>
  <c r="Q255" i="56"/>
  <c r="Q256" i="56"/>
  <c r="Q257" i="56"/>
  <c r="Q258" i="56"/>
  <c r="Q259" i="56"/>
  <c r="Q260" i="56"/>
  <c r="Q261" i="56"/>
  <c r="Q262" i="56"/>
  <c r="Q263" i="56"/>
  <c r="Q264" i="56"/>
  <c r="Q265" i="56"/>
  <c r="Q266" i="56"/>
  <c r="Q267" i="56"/>
  <c r="Q268" i="56"/>
  <c r="Q269" i="56"/>
  <c r="Q270" i="56"/>
  <c r="Q271" i="56"/>
  <c r="Q272" i="56"/>
  <c r="Q273" i="56"/>
  <c r="Q274" i="56"/>
  <c r="Q275" i="56"/>
  <c r="Q276" i="56"/>
  <c r="Q277" i="56"/>
  <c r="Q278" i="56"/>
  <c r="Q279" i="56"/>
  <c r="Q280" i="56"/>
  <c r="Q281" i="56"/>
  <c r="Q282" i="56"/>
  <c r="Q283" i="56"/>
  <c r="Q284" i="56"/>
  <c r="Q285" i="56"/>
  <c r="Q286" i="56"/>
  <c r="Q287" i="56"/>
  <c r="Q288" i="56"/>
  <c r="Q289" i="56"/>
  <c r="Q290" i="56"/>
  <c r="Q291" i="56"/>
  <c r="Q292" i="56"/>
  <c r="Q293" i="56"/>
  <c r="Q294" i="56"/>
  <c r="Q295" i="56"/>
  <c r="Q296" i="56"/>
  <c r="Q297" i="56"/>
  <c r="Q298" i="56"/>
  <c r="Q299" i="56"/>
  <c r="Q300" i="56"/>
  <c r="Q301" i="56"/>
  <c r="Q302" i="56"/>
  <c r="Q303" i="56"/>
  <c r="Q304" i="56"/>
  <c r="Q305" i="56"/>
  <c r="Q306" i="56"/>
  <c r="Q307" i="56"/>
  <c r="Q308" i="56"/>
  <c r="Q309" i="56"/>
  <c r="Q310" i="56"/>
  <c r="Q311" i="56"/>
  <c r="Q312" i="56"/>
  <c r="Q313" i="56"/>
  <c r="Q314" i="56"/>
  <c r="Q315" i="56"/>
  <c r="Q316" i="56"/>
  <c r="Q317" i="56"/>
  <c r="Q318" i="56"/>
  <c r="Q319" i="56"/>
  <c r="Q320" i="56"/>
  <c r="Q321" i="56"/>
  <c r="Q322" i="56"/>
  <c r="Q323" i="56"/>
  <c r="Q324" i="56"/>
  <c r="Q325" i="56"/>
  <c r="Q326" i="56"/>
  <c r="Q327" i="56"/>
  <c r="Q328" i="56"/>
  <c r="Q329" i="56"/>
  <c r="Q330" i="56"/>
  <c r="Q331" i="56"/>
  <c r="Q332" i="56"/>
  <c r="Q333" i="56"/>
  <c r="Q334" i="56"/>
  <c r="Q335" i="56"/>
  <c r="Q336" i="56"/>
  <c r="Q337" i="56"/>
  <c r="Q338" i="56"/>
  <c r="Q339" i="56"/>
  <c r="Q340" i="56"/>
  <c r="Q341" i="56"/>
  <c r="Q342" i="56"/>
  <c r="Q343" i="56"/>
  <c r="Q344" i="56"/>
  <c r="Q345" i="56"/>
  <c r="Q346" i="56"/>
  <c r="Q347" i="56"/>
  <c r="Q348" i="56"/>
  <c r="Q349" i="56"/>
  <c r="Q350" i="56"/>
  <c r="Q351" i="56"/>
  <c r="Q352" i="56"/>
  <c r="Q353" i="56"/>
  <c r="Q354" i="56"/>
  <c r="Q355" i="56"/>
  <c r="Q356" i="56"/>
  <c r="Q357" i="56"/>
  <c r="Q358" i="56"/>
  <c r="Q359" i="56"/>
  <c r="Q360" i="56"/>
  <c r="Q361" i="56"/>
  <c r="Q362" i="56"/>
  <c r="Q363" i="56"/>
  <c r="Q364" i="56"/>
  <c r="Q365" i="56"/>
  <c r="Q366" i="56"/>
  <c r="Q367" i="56"/>
  <c r="Q368" i="56"/>
  <c r="Q369" i="56"/>
  <c r="Q370" i="56"/>
  <c r="Q371" i="56"/>
  <c r="Q372" i="56"/>
  <c r="Q373" i="56"/>
  <c r="Q374" i="56"/>
  <c r="Q375" i="56"/>
  <c r="Q376" i="56"/>
  <c r="Q377" i="56"/>
  <c r="Q378" i="56"/>
  <c r="Q379" i="56"/>
  <c r="Q380" i="56"/>
  <c r="Q381" i="56"/>
  <c r="Q382" i="56"/>
  <c r="Q383" i="56"/>
  <c r="Q384" i="56"/>
  <c r="Q385" i="56"/>
  <c r="Q386" i="56"/>
  <c r="Q387" i="56"/>
  <c r="Q388" i="56"/>
  <c r="Q389" i="56"/>
  <c r="Q390" i="56"/>
  <c r="Q391" i="56"/>
  <c r="Q392" i="56"/>
  <c r="Q393" i="56"/>
  <c r="Q394" i="56"/>
  <c r="Q395" i="56"/>
  <c r="Q396" i="56"/>
  <c r="Q397" i="56"/>
  <c r="Q398" i="56"/>
  <c r="Q399" i="56"/>
  <c r="Q400" i="56"/>
  <c r="Q10" i="56"/>
  <c r="Q11" i="56"/>
  <c r="Q12" i="56"/>
  <c r="Q13" i="56"/>
  <c r="Q14" i="56"/>
  <c r="Q15" i="56"/>
  <c r="Q16" i="56"/>
  <c r="Q17" i="56"/>
  <c r="Q18" i="56"/>
  <c r="Q19" i="56"/>
  <c r="Q20" i="56"/>
  <c r="Q9" i="56"/>
  <c r="P408" i="69"/>
  <c r="G408" i="69"/>
  <c r="H410" i="40"/>
  <c r="G7" i="69"/>
  <c r="H7" i="69"/>
  <c r="I7" i="69"/>
  <c r="J7" i="69" s="1"/>
  <c r="K7" i="69" s="1"/>
  <c r="P7" i="69"/>
  <c r="V49" i="49"/>
  <c r="W49" i="49"/>
  <c r="X49" i="49"/>
  <c r="Y49" i="49"/>
  <c r="Z49" i="49"/>
  <c r="V50" i="49"/>
  <c r="W50" i="49"/>
  <c r="X50" i="49"/>
  <c r="Y50" i="49"/>
  <c r="Z50" i="49"/>
  <c r="V51" i="49"/>
  <c r="W51" i="49"/>
  <c r="X51" i="49"/>
  <c r="Y51" i="49"/>
  <c r="Z51" i="49"/>
  <c r="V52" i="49"/>
  <c r="W52" i="49"/>
  <c r="X52" i="49"/>
  <c r="Y52" i="49"/>
  <c r="Z52" i="49"/>
  <c r="V53" i="49"/>
  <c r="W53" i="49"/>
  <c r="X53" i="49"/>
  <c r="Y53" i="49"/>
  <c r="Z53" i="49"/>
  <c r="V54" i="49"/>
  <c r="DM54" i="49"/>
  <c r="W54" i="49"/>
  <c r="X54" i="49"/>
  <c r="Y54" i="49"/>
  <c r="Z54" i="49"/>
  <c r="V55" i="49"/>
  <c r="W55" i="49"/>
  <c r="X55" i="49"/>
  <c r="Y55" i="49"/>
  <c r="Z55" i="49"/>
  <c r="V56" i="49"/>
  <c r="W56" i="49"/>
  <c r="X56" i="49"/>
  <c r="Y56" i="49"/>
  <c r="Z56" i="49"/>
  <c r="V57" i="49"/>
  <c r="DM57" i="49"/>
  <c r="W57" i="49"/>
  <c r="X57" i="49"/>
  <c r="Y57" i="49"/>
  <c r="Z57" i="49"/>
  <c r="V58" i="49"/>
  <c r="W58" i="49"/>
  <c r="X58" i="49"/>
  <c r="Y58" i="49"/>
  <c r="Z58" i="49"/>
  <c r="V59" i="49"/>
  <c r="DM59" i="49"/>
  <c r="W59" i="49"/>
  <c r="X59" i="49"/>
  <c r="Y59" i="49"/>
  <c r="Z59" i="49"/>
  <c r="V60" i="49"/>
  <c r="W60" i="49"/>
  <c r="X60" i="49"/>
  <c r="Y60" i="49"/>
  <c r="Z60" i="49"/>
  <c r="V61" i="49"/>
  <c r="W61" i="49"/>
  <c r="X61" i="49"/>
  <c r="Y61" i="49"/>
  <c r="Z61" i="49"/>
  <c r="V62" i="49"/>
  <c r="W62" i="49"/>
  <c r="X62" i="49"/>
  <c r="Y62" i="49"/>
  <c r="Z62" i="49"/>
  <c r="V63" i="49"/>
  <c r="DM63" i="49"/>
  <c r="W63" i="49"/>
  <c r="X63" i="49"/>
  <c r="Y63" i="49"/>
  <c r="Z63" i="49"/>
  <c r="V64" i="49"/>
  <c r="DM64" i="49"/>
  <c r="W64" i="49"/>
  <c r="X64" i="49"/>
  <c r="Y64" i="49"/>
  <c r="Z64" i="49"/>
  <c r="W65" i="49"/>
  <c r="X65" i="49"/>
  <c r="Y65" i="49"/>
  <c r="Z65" i="49"/>
  <c r="V66" i="49"/>
  <c r="W66" i="49"/>
  <c r="X66" i="49"/>
  <c r="Y66" i="49"/>
  <c r="Z66" i="49"/>
  <c r="V67" i="49"/>
  <c r="W67" i="49"/>
  <c r="X67" i="49"/>
  <c r="Y67" i="49"/>
  <c r="Z67" i="49"/>
  <c r="V68" i="49"/>
  <c r="W68" i="49"/>
  <c r="X68" i="49"/>
  <c r="Y68" i="49"/>
  <c r="Z68" i="49"/>
  <c r="V69" i="49"/>
  <c r="W69" i="49"/>
  <c r="X69" i="49"/>
  <c r="U69" i="49" s="1"/>
  <c r="Y69" i="49"/>
  <c r="Z69" i="49"/>
  <c r="V70" i="49"/>
  <c r="W70" i="49"/>
  <c r="X70" i="49"/>
  <c r="Y70" i="49"/>
  <c r="Z70" i="49"/>
  <c r="V71" i="49"/>
  <c r="W71" i="49"/>
  <c r="X71" i="49"/>
  <c r="Y71" i="49"/>
  <c r="Z71" i="49"/>
  <c r="V72" i="49"/>
  <c r="W72" i="49"/>
  <c r="X72" i="49"/>
  <c r="Y72" i="49"/>
  <c r="Z72" i="49"/>
  <c r="V73" i="49"/>
  <c r="W73" i="49"/>
  <c r="X73" i="49"/>
  <c r="Y73" i="49"/>
  <c r="Z73" i="49"/>
  <c r="V74" i="49"/>
  <c r="DM74" i="49" s="1"/>
  <c r="W74" i="49"/>
  <c r="X74" i="49"/>
  <c r="Y74" i="49"/>
  <c r="Z74" i="49"/>
  <c r="V75" i="49"/>
  <c r="W75" i="49"/>
  <c r="X75" i="49"/>
  <c r="Y75" i="49"/>
  <c r="Z75" i="49"/>
  <c r="V76" i="49"/>
  <c r="W76" i="49"/>
  <c r="X76" i="49"/>
  <c r="Y76" i="49"/>
  <c r="Z76" i="49"/>
  <c r="V77" i="49"/>
  <c r="W77" i="49"/>
  <c r="X77" i="49"/>
  <c r="Y77" i="49"/>
  <c r="U77" i="49"/>
  <c r="Z77" i="49"/>
  <c r="V78" i="49"/>
  <c r="DM78" i="49" s="1"/>
  <c r="W78" i="49"/>
  <c r="X78" i="49"/>
  <c r="Y78" i="49"/>
  <c r="Z78" i="49"/>
  <c r="V79" i="49"/>
  <c r="DM79" i="49" s="1"/>
  <c r="W79" i="49"/>
  <c r="X79" i="49"/>
  <c r="Y79" i="49"/>
  <c r="Z79" i="49"/>
  <c r="V80" i="49"/>
  <c r="W80" i="49"/>
  <c r="X80" i="49"/>
  <c r="Y80" i="49"/>
  <c r="Z80" i="49"/>
  <c r="V81" i="49"/>
  <c r="DM81" i="49"/>
  <c r="W81" i="49"/>
  <c r="X81" i="49"/>
  <c r="Y81" i="49"/>
  <c r="Z81" i="49"/>
  <c r="V82" i="49"/>
  <c r="W82" i="49"/>
  <c r="X82" i="49"/>
  <c r="Y82" i="49"/>
  <c r="Z82" i="49"/>
  <c r="V83" i="49"/>
  <c r="W83" i="49"/>
  <c r="X83" i="49"/>
  <c r="U83" i="49" s="1"/>
  <c r="Y83" i="49"/>
  <c r="Z83" i="49"/>
  <c r="W84" i="49"/>
  <c r="U84" i="49" s="1"/>
  <c r="X84" i="49"/>
  <c r="Y84" i="49"/>
  <c r="Z84" i="49"/>
  <c r="W85" i="49"/>
  <c r="X85" i="49"/>
  <c r="Y85" i="49"/>
  <c r="Z85" i="49"/>
  <c r="W86" i="49"/>
  <c r="U86" i="49" s="1"/>
  <c r="X86" i="49"/>
  <c r="Y86" i="49"/>
  <c r="Z86" i="49"/>
  <c r="W87" i="49"/>
  <c r="X87" i="49"/>
  <c r="U87" i="49" s="1"/>
  <c r="Y87" i="49"/>
  <c r="Z87" i="49"/>
  <c r="V48" i="49"/>
  <c r="W48" i="49"/>
  <c r="X48" i="49"/>
  <c r="Y48" i="49"/>
  <c r="Z48" i="49"/>
  <c r="AB47" i="49"/>
  <c r="AC47" i="49" s="1"/>
  <c r="AD47" i="49" s="1"/>
  <c r="AE47" i="49" s="1"/>
  <c r="AF47" i="49" s="1"/>
  <c r="AG47" i="49" s="1"/>
  <c r="AH47" i="49" s="1"/>
  <c r="AI47" i="49" s="1"/>
  <c r="AJ47" i="49" s="1"/>
  <c r="AK47" i="49" s="1"/>
  <c r="AL47" i="49" s="1"/>
  <c r="AM47" i="49" s="1"/>
  <c r="AN47" i="49" s="1"/>
  <c r="AO47" i="49" s="1"/>
  <c r="AP47" i="49" s="1"/>
  <c r="AQ47" i="49" s="1"/>
  <c r="AR47" i="49" s="1"/>
  <c r="AS47" i="49" s="1"/>
  <c r="AT47" i="49" s="1"/>
  <c r="AU47" i="49" s="1"/>
  <c r="AV47" i="49" s="1"/>
  <c r="AW47" i="49" s="1"/>
  <c r="AX47" i="49" s="1"/>
  <c r="AY47" i="49" s="1"/>
  <c r="AZ47" i="49" s="1"/>
  <c r="BA47" i="49" s="1"/>
  <c r="BB47" i="49" s="1"/>
  <c r="BC47" i="49" s="1"/>
  <c r="BD47" i="49" s="1"/>
  <c r="BE47" i="49" s="1"/>
  <c r="BF47" i="49" s="1"/>
  <c r="BG47" i="49" s="1"/>
  <c r="BH47" i="49" s="1"/>
  <c r="BI47" i="49" s="1"/>
  <c r="BJ47" i="49" s="1"/>
  <c r="BK47" i="49" s="1"/>
  <c r="BL47" i="49" s="1"/>
  <c r="BM47" i="49" s="1"/>
  <c r="BN47" i="49" s="1"/>
  <c r="BO47" i="49" s="1"/>
  <c r="BP47" i="49" s="1"/>
  <c r="BQ47" i="49" s="1"/>
  <c r="BR47" i="49" s="1"/>
  <c r="BS47" i="49" s="1"/>
  <c r="BT47" i="49" s="1"/>
  <c r="BU47" i="49" s="1"/>
  <c r="BV47" i="49" s="1"/>
  <c r="BW47" i="49" s="1"/>
  <c r="BX47" i="49" s="1"/>
  <c r="BY47" i="49" s="1"/>
  <c r="BZ47" i="49" s="1"/>
  <c r="CA47" i="49" s="1"/>
  <c r="CB47" i="49" s="1"/>
  <c r="CC47" i="49" s="1"/>
  <c r="CD47" i="49" s="1"/>
  <c r="CE47" i="49" s="1"/>
  <c r="CF47" i="49" s="1"/>
  <c r="CG47" i="49" s="1"/>
  <c r="CH47" i="49" s="1"/>
  <c r="CI47" i="49" s="1"/>
  <c r="CJ47" i="49" s="1"/>
  <c r="CK47" i="49" s="1"/>
  <c r="CL47" i="49" s="1"/>
  <c r="CM47" i="49" s="1"/>
  <c r="CN47" i="49" s="1"/>
  <c r="CO47" i="49" s="1"/>
  <c r="CP47" i="49" s="1"/>
  <c r="CQ47" i="49" s="1"/>
  <c r="CR47" i="49" s="1"/>
  <c r="CS47" i="49" s="1"/>
  <c r="CT47" i="49" s="1"/>
  <c r="CU47" i="49" s="1"/>
  <c r="CV47" i="49" s="1"/>
  <c r="CW47" i="49" s="1"/>
  <c r="CX47" i="49" s="1"/>
  <c r="CY47" i="49" s="1"/>
  <c r="CZ47" i="49" s="1"/>
  <c r="DA47" i="49" s="1"/>
  <c r="DB47" i="49" s="1"/>
  <c r="DC47" i="49" s="1"/>
  <c r="DD47" i="49" s="1"/>
  <c r="DE47" i="49" s="1"/>
  <c r="DF47" i="49" s="1"/>
  <c r="DG47" i="49" s="1"/>
  <c r="DH47" i="49" s="1"/>
  <c r="DI47" i="49" s="1"/>
  <c r="DJ47" i="49" s="1"/>
  <c r="DK47" i="49" s="1"/>
  <c r="DL47" i="49" s="1"/>
  <c r="DM47" i="49" s="1"/>
  <c r="D109" i="49"/>
  <c r="D110" i="49" s="1"/>
  <c r="D111" i="49" s="1"/>
  <c r="D112" i="49" s="1"/>
  <c r="D113" i="49" s="1"/>
  <c r="D114" i="49" s="1"/>
  <c r="D115" i="49" s="1"/>
  <c r="D116" i="49" s="1"/>
  <c r="D117" i="49" s="1"/>
  <c r="D118" i="49" s="1"/>
  <c r="D119" i="49" s="1"/>
  <c r="D120" i="49" s="1"/>
  <c r="D121" i="49" s="1"/>
  <c r="D122" i="49" s="1"/>
  <c r="D123" i="49" s="1"/>
  <c r="D124" i="49" s="1"/>
  <c r="D125" i="49" s="1"/>
  <c r="D126" i="49" s="1"/>
  <c r="D127" i="49" s="1"/>
  <c r="D128" i="49" s="1"/>
  <c r="D129" i="49" s="1"/>
  <c r="D130" i="49" s="1"/>
  <c r="D131" i="49" s="1"/>
  <c r="D132" i="49" s="1"/>
  <c r="D133" i="49" s="1"/>
  <c r="D134" i="49" s="1"/>
  <c r="D135" i="49" s="1"/>
  <c r="D136" i="49" s="1"/>
  <c r="D137" i="49" s="1"/>
  <c r="D138" i="49" s="1"/>
  <c r="D139" i="49" s="1"/>
  <c r="D140" i="49" s="1"/>
  <c r="D141" i="49" s="1"/>
  <c r="D142" i="49" s="1"/>
  <c r="D143" i="49" s="1"/>
  <c r="D144" i="49" s="1"/>
  <c r="D145" i="49" s="1"/>
  <c r="D146" i="49" s="1"/>
  <c r="D147" i="49" s="1"/>
  <c r="D148" i="49" s="1"/>
  <c r="D149" i="49" s="1"/>
  <c r="D150" i="49" s="1"/>
  <c r="D151" i="49" s="1"/>
  <c r="D152" i="49" s="1"/>
  <c r="D153" i="49" s="1"/>
  <c r="D154" i="49" s="1"/>
  <c r="D155" i="49" s="1"/>
  <c r="D156" i="49" s="1"/>
  <c r="D157" i="49" s="1"/>
  <c r="D158" i="49" s="1"/>
  <c r="D159" i="49" s="1"/>
  <c r="D160" i="49" s="1"/>
  <c r="D161" i="49" s="1"/>
  <c r="D162" i="49" s="1"/>
  <c r="D163" i="49" s="1"/>
  <c r="D164" i="49" s="1"/>
  <c r="D165" i="49" s="1"/>
  <c r="D166" i="49" s="1"/>
  <c r="D167" i="49" s="1"/>
  <c r="D168" i="49" s="1"/>
  <c r="D169" i="49" s="1"/>
  <c r="D170" i="49" s="1"/>
  <c r="D171" i="49" s="1"/>
  <c r="D172" i="49" s="1"/>
  <c r="D173" i="49" s="1"/>
  <c r="D174" i="49" s="1"/>
  <c r="D175" i="49" s="1"/>
  <c r="D176" i="49" s="1"/>
  <c r="D177" i="49" s="1"/>
  <c r="D178" i="49" s="1"/>
  <c r="D179" i="49" s="1"/>
  <c r="D180" i="49" s="1"/>
  <c r="D181" i="49" s="1"/>
  <c r="D182" i="49" s="1"/>
  <c r="D183" i="49" s="1"/>
  <c r="D184" i="49" s="1"/>
  <c r="D185" i="49" s="1"/>
  <c r="D186" i="49" s="1"/>
  <c r="D187" i="49" s="1"/>
  <c r="D188" i="49" s="1"/>
  <c r="D189" i="49" s="1"/>
  <c r="D190" i="49" s="1"/>
  <c r="D191" i="49" s="1"/>
  <c r="D192" i="49" s="1"/>
  <c r="D193" i="49" s="1"/>
  <c r="D194" i="49" s="1"/>
  <c r="D195" i="49" s="1"/>
  <c r="D196" i="49" s="1"/>
  <c r="D197" i="49" s="1"/>
  <c r="AW13" i="48"/>
  <c r="AH12" i="47"/>
  <c r="AH11" i="47"/>
  <c r="AR10" i="45"/>
  <c r="AH10" i="47"/>
  <c r="AX14" i="49"/>
  <c r="C14" i="49"/>
  <c r="C13" i="49"/>
  <c r="C12" i="49"/>
  <c r="C11" i="49"/>
  <c r="B14" i="48"/>
  <c r="B13" i="48"/>
  <c r="B12" i="48"/>
  <c r="B11" i="48"/>
  <c r="B30" i="45"/>
  <c r="B32" i="45" s="1"/>
  <c r="E32" i="45" s="1"/>
  <c r="I32" i="45" s="1"/>
  <c r="B66" i="45"/>
  <c r="B78" i="45" s="1"/>
  <c r="B90" i="45" s="1"/>
  <c r="B102" i="45" s="1"/>
  <c r="B114" i="45" s="1"/>
  <c r="O75" i="45"/>
  <c r="O87" i="45" s="1"/>
  <c r="O76" i="45"/>
  <c r="O88" i="45"/>
  <c r="O100" i="45" s="1"/>
  <c r="O112" i="45" s="1"/>
  <c r="O77" i="45"/>
  <c r="O89" i="45"/>
  <c r="O101" i="45" s="1"/>
  <c r="O113" i="45" s="1"/>
  <c r="O78" i="45"/>
  <c r="O90" i="45"/>
  <c r="O102" i="45" s="1"/>
  <c r="O114" i="45" s="1"/>
  <c r="O84" i="45"/>
  <c r="O96" i="45"/>
  <c r="O108" i="45" s="1"/>
  <c r="O120" i="45" s="1"/>
  <c r="O85" i="45"/>
  <c r="O97" i="45"/>
  <c r="O109" i="45" s="1"/>
  <c r="O121" i="45" s="1"/>
  <c r="O74" i="45"/>
  <c r="R85" i="45"/>
  <c r="R97" i="45" s="1"/>
  <c r="R109" i="45" s="1"/>
  <c r="R121" i="45" s="1"/>
  <c r="I85" i="45"/>
  <c r="I97" i="45" s="1"/>
  <c r="I109" i="45" s="1"/>
  <c r="I121" i="45" s="1"/>
  <c r="D85" i="45"/>
  <c r="D97" i="45" s="1"/>
  <c r="D109" i="45" s="1"/>
  <c r="D121" i="45" s="1"/>
  <c r="R84" i="45"/>
  <c r="R96" i="45" s="1"/>
  <c r="R108" i="45" s="1"/>
  <c r="R120" i="45" s="1"/>
  <c r="I84" i="45"/>
  <c r="I96" i="45" s="1"/>
  <c r="I108" i="45" s="1"/>
  <c r="I120" i="45" s="1"/>
  <c r="D84" i="45"/>
  <c r="D96" i="45" s="1"/>
  <c r="D108" i="45" s="1"/>
  <c r="D120" i="45" s="1"/>
  <c r="R78" i="45"/>
  <c r="R90" i="45" s="1"/>
  <c r="R102" i="45" s="1"/>
  <c r="R114" i="45" s="1"/>
  <c r="I78" i="45"/>
  <c r="I90" i="45" s="1"/>
  <c r="I102" i="45" s="1"/>
  <c r="I114" i="45" s="1"/>
  <c r="D78" i="45"/>
  <c r="D90" i="45" s="1"/>
  <c r="D102" i="45" s="1"/>
  <c r="D114" i="45" s="1"/>
  <c r="R77" i="45"/>
  <c r="R89" i="45" s="1"/>
  <c r="R101" i="45" s="1"/>
  <c r="R113" i="45" s="1"/>
  <c r="I77" i="45"/>
  <c r="I89" i="45" s="1"/>
  <c r="I101" i="45" s="1"/>
  <c r="I113" i="45" s="1"/>
  <c r="D77" i="45"/>
  <c r="D89" i="45" s="1"/>
  <c r="D101" i="45" s="1"/>
  <c r="D113" i="45" s="1"/>
  <c r="R76" i="45"/>
  <c r="R88" i="45" s="1"/>
  <c r="R100" i="45" s="1"/>
  <c r="R112" i="45" s="1"/>
  <c r="I76" i="45"/>
  <c r="I88" i="45" s="1"/>
  <c r="I100" i="45" s="1"/>
  <c r="I112" i="45" s="1"/>
  <c r="D76" i="45"/>
  <c r="D88" i="45" s="1"/>
  <c r="D100" i="45" s="1"/>
  <c r="D112" i="45" s="1"/>
  <c r="R75" i="45"/>
  <c r="R87" i="45" s="1"/>
  <c r="R99" i="45" s="1"/>
  <c r="R111" i="45" s="1"/>
  <c r="I75" i="45"/>
  <c r="I87" i="45" s="1"/>
  <c r="I99" i="45" s="1"/>
  <c r="I111" i="45" s="1"/>
  <c r="D75" i="45"/>
  <c r="D87" i="45" s="1"/>
  <c r="D99" i="45" s="1"/>
  <c r="D111" i="45" s="1"/>
  <c r="B13" i="47"/>
  <c r="B12" i="47"/>
  <c r="B11" i="47"/>
  <c r="B10" i="47"/>
  <c r="O20" i="79"/>
  <c r="B20" i="79" s="1"/>
  <c r="O19" i="79"/>
  <c r="B19" i="79" s="1"/>
  <c r="O18" i="79"/>
  <c r="B18" i="79" s="1"/>
  <c r="O17" i="79"/>
  <c r="B17" i="79" s="1"/>
  <c r="O20" i="34"/>
  <c r="B20" i="34" s="1"/>
  <c r="O19" i="34"/>
  <c r="B19" i="34" s="1"/>
  <c r="O18" i="34"/>
  <c r="B18" i="34" s="1"/>
  <c r="O17" i="34"/>
  <c r="B17" i="34"/>
  <c r="O17" i="80"/>
  <c r="B17" i="80" s="1"/>
  <c r="O18" i="81"/>
  <c r="B18" i="81" s="1"/>
  <c r="O17" i="81"/>
  <c r="B17" i="81" s="1"/>
  <c r="F67" i="81"/>
  <c r="G67" i="81" s="1"/>
  <c r="H67" i="81" s="1"/>
  <c r="I67" i="81" s="1"/>
  <c r="J67" i="81" s="1"/>
  <c r="F66" i="81"/>
  <c r="G66" i="81"/>
  <c r="H66" i="81" s="1"/>
  <c r="I66" i="81" s="1"/>
  <c r="J66" i="81" s="1"/>
  <c r="F65" i="81"/>
  <c r="G65" i="81" s="1"/>
  <c r="H65" i="81" s="1"/>
  <c r="I65" i="81" s="1"/>
  <c r="J65" i="81" s="1"/>
  <c r="F64" i="81"/>
  <c r="G64" i="81" s="1"/>
  <c r="H64" i="81" s="1"/>
  <c r="I64" i="81" s="1"/>
  <c r="J64" i="81" s="1"/>
  <c r="C67" i="81"/>
  <c r="C66" i="81"/>
  <c r="C65" i="81"/>
  <c r="C64" i="81"/>
  <c r="C29" i="81"/>
  <c r="C28" i="81"/>
  <c r="C27" i="81"/>
  <c r="C26" i="81"/>
  <c r="O19" i="81"/>
  <c r="B19" i="81"/>
  <c r="O20" i="81"/>
  <c r="B20" i="81" s="1"/>
  <c r="O20" i="80"/>
  <c r="B20" i="80" s="1"/>
  <c r="O18" i="80"/>
  <c r="B18" i="80"/>
  <c r="O19" i="80"/>
  <c r="B19" i="80" s="1"/>
  <c r="F64" i="80"/>
  <c r="G64" i="80"/>
  <c r="H64" i="80" s="1"/>
  <c r="I64" i="80" s="1"/>
  <c r="J64" i="80" s="1"/>
  <c r="F65" i="80"/>
  <c r="G65" i="80" s="1"/>
  <c r="H65" i="80" s="1"/>
  <c r="I65" i="80" s="1"/>
  <c r="J65" i="80" s="1"/>
  <c r="F66" i="80"/>
  <c r="G66" i="80" s="1"/>
  <c r="H66" i="80" s="1"/>
  <c r="I66" i="80" s="1"/>
  <c r="J66" i="80" s="1"/>
  <c r="F67" i="80"/>
  <c r="G67" i="80"/>
  <c r="H67" i="80"/>
  <c r="I67" i="80" s="1"/>
  <c r="J67" i="80" s="1"/>
  <c r="F68" i="80"/>
  <c r="G68" i="80"/>
  <c r="H68" i="80" s="1"/>
  <c r="I68" i="80" s="1"/>
  <c r="J68" i="80" s="1"/>
  <c r="F69" i="80"/>
  <c r="G69" i="80" s="1"/>
  <c r="H69" i="80" s="1"/>
  <c r="I69" i="80" s="1"/>
  <c r="J69" i="80" s="1"/>
  <c r="F63" i="80"/>
  <c r="G63" i="80" s="1"/>
  <c r="H63" i="80" s="1"/>
  <c r="I63" i="80" s="1"/>
  <c r="J63" i="80" s="1"/>
  <c r="C64" i="80"/>
  <c r="C65" i="80"/>
  <c r="C66" i="80"/>
  <c r="C67" i="80"/>
  <c r="C68" i="80"/>
  <c r="C69" i="80"/>
  <c r="C63" i="80"/>
  <c r="C31" i="80"/>
  <c r="C30" i="80"/>
  <c r="C29" i="80"/>
  <c r="C28" i="80"/>
  <c r="C27" i="80"/>
  <c r="C26" i="80"/>
  <c r="C25" i="80"/>
  <c r="F63" i="79"/>
  <c r="G63" i="79" s="1"/>
  <c r="H63" i="79" s="1"/>
  <c r="I63" i="79" s="1"/>
  <c r="J63" i="79" s="1"/>
  <c r="F64" i="79"/>
  <c r="G64" i="79" s="1"/>
  <c r="H64" i="79" s="1"/>
  <c r="I64" i="79" s="1"/>
  <c r="J64" i="79" s="1"/>
  <c r="F62" i="79"/>
  <c r="G62" i="79" s="1"/>
  <c r="H62" i="79" s="1"/>
  <c r="I62" i="79" s="1"/>
  <c r="J62" i="79" s="1"/>
  <c r="C63" i="79"/>
  <c r="C64" i="79"/>
  <c r="C62" i="79"/>
  <c r="D27" i="79"/>
  <c r="D26" i="79"/>
  <c r="D25" i="79"/>
  <c r="F69" i="34"/>
  <c r="G69" i="34"/>
  <c r="H69" i="34" s="1"/>
  <c r="I69" i="34" s="1"/>
  <c r="J69" i="34" s="1"/>
  <c r="F67" i="34"/>
  <c r="G67" i="34"/>
  <c r="H67" i="34"/>
  <c r="I67" i="34" s="1"/>
  <c r="J67" i="34" s="1"/>
  <c r="F66" i="34"/>
  <c r="G66" i="34"/>
  <c r="H66" i="34" s="1"/>
  <c r="I66" i="34" s="1"/>
  <c r="J66" i="34" s="1"/>
  <c r="F68" i="34"/>
  <c r="G68" i="34" s="1"/>
  <c r="H68" i="34" s="1"/>
  <c r="I68" i="34" s="1"/>
  <c r="J68" i="34" s="1"/>
  <c r="F70" i="34"/>
  <c r="G70" i="34"/>
  <c r="H70" i="34" s="1"/>
  <c r="I70" i="34" s="1"/>
  <c r="J70" i="34" s="1"/>
  <c r="F71" i="34"/>
  <c r="G71" i="34"/>
  <c r="H71" i="34"/>
  <c r="I71" i="34" s="1"/>
  <c r="J71" i="34" s="1"/>
  <c r="F72" i="34"/>
  <c r="G72" i="34"/>
  <c r="H72" i="34" s="1"/>
  <c r="I72" i="34" s="1"/>
  <c r="J72" i="34" s="1"/>
  <c r="F73" i="34"/>
  <c r="G73" i="34" s="1"/>
  <c r="H73" i="34" s="1"/>
  <c r="I73" i="34" s="1"/>
  <c r="J73" i="34" s="1"/>
  <c r="F74" i="34"/>
  <c r="G74" i="34"/>
  <c r="H74" i="34" s="1"/>
  <c r="I74" i="34" s="1"/>
  <c r="J74" i="34" s="1"/>
  <c r="F75" i="34"/>
  <c r="G75" i="34"/>
  <c r="H75" i="34"/>
  <c r="I75" i="34" s="1"/>
  <c r="J75" i="34" s="1"/>
  <c r="F76" i="34"/>
  <c r="G76" i="34"/>
  <c r="H76" i="34" s="1"/>
  <c r="I76" i="34" s="1"/>
  <c r="J76" i="34" s="1"/>
  <c r="F77" i="34"/>
  <c r="G77" i="34" s="1"/>
  <c r="H77" i="34" s="1"/>
  <c r="I77" i="34" s="1"/>
  <c r="J77" i="34" s="1"/>
  <c r="F65" i="34"/>
  <c r="G65" i="34"/>
  <c r="H65" i="34" s="1"/>
  <c r="I65" i="34" s="1"/>
  <c r="J65" i="34" s="1"/>
  <c r="C66" i="34"/>
  <c r="C67" i="34"/>
  <c r="C68" i="34"/>
  <c r="C69" i="34"/>
  <c r="C70" i="34"/>
  <c r="C71" i="34"/>
  <c r="C72" i="34"/>
  <c r="C73" i="34"/>
  <c r="C74" i="34"/>
  <c r="C75" i="34"/>
  <c r="C76" i="34"/>
  <c r="C77" i="34"/>
  <c r="C65" i="34"/>
  <c r="T54" i="49"/>
  <c r="L54" i="49"/>
  <c r="L60" i="49"/>
  <c r="C6" i="3"/>
  <c r="S49" i="3"/>
  <c r="C66" i="3"/>
  <c r="C126" i="3" s="1"/>
  <c r="M3" i="3"/>
  <c r="C229" i="3" s="1"/>
  <c r="P2" i="40"/>
  <c r="AB38" i="48"/>
  <c r="AD36" i="48"/>
  <c r="A45" i="48"/>
  <c r="T50" i="55"/>
  <c r="T49" i="55"/>
  <c r="T48" i="55"/>
  <c r="U4" i="55"/>
  <c r="K6" i="3"/>
  <c r="U7" i="70"/>
  <c r="C8" i="70"/>
  <c r="I8" i="70"/>
  <c r="U8" i="70"/>
  <c r="C10" i="70"/>
  <c r="U11" i="70"/>
  <c r="U13" i="70"/>
  <c r="U14" i="70"/>
  <c r="O15" i="70"/>
  <c r="B15" i="70" s="1"/>
  <c r="C15" i="70"/>
  <c r="O16" i="70"/>
  <c r="B16" i="70" s="1"/>
  <c r="O17" i="70"/>
  <c r="B17" i="70" s="1"/>
  <c r="I17" i="70"/>
  <c r="C18" i="70"/>
  <c r="O19" i="70"/>
  <c r="B19" i="70" s="1"/>
  <c r="C19" i="70"/>
  <c r="I19" i="70"/>
  <c r="I20" i="70"/>
  <c r="U20" i="70"/>
  <c r="U21" i="70"/>
  <c r="I22" i="70"/>
  <c r="U22" i="70"/>
  <c r="C23" i="70"/>
  <c r="U23" i="70"/>
  <c r="O24" i="70"/>
  <c r="B24" i="70"/>
  <c r="C24" i="70"/>
  <c r="I24" i="70"/>
  <c r="U24" i="70"/>
  <c r="O25" i="70"/>
  <c r="B25" i="70" s="1"/>
  <c r="O26" i="70"/>
  <c r="B26" i="70" s="1"/>
  <c r="C26" i="70"/>
  <c r="I26" i="70"/>
  <c r="I27" i="70"/>
  <c r="U28" i="70"/>
  <c r="C29" i="70"/>
  <c r="I29" i="70"/>
  <c r="U29" i="70"/>
  <c r="V29" i="70"/>
  <c r="W29" i="70"/>
  <c r="C30" i="70"/>
  <c r="U30" i="70"/>
  <c r="V30" i="70"/>
  <c r="W30" i="70"/>
  <c r="Q30" i="70" s="1"/>
  <c r="C31" i="70"/>
  <c r="I31" i="70"/>
  <c r="V31" i="70"/>
  <c r="W31" i="70"/>
  <c r="O32" i="70"/>
  <c r="B32" i="70" s="1"/>
  <c r="C32" i="70"/>
  <c r="U32" i="70"/>
  <c r="V32" i="70"/>
  <c r="W32" i="70"/>
  <c r="C33" i="70"/>
  <c r="I33" i="70"/>
  <c r="U33" i="70"/>
  <c r="V33" i="70"/>
  <c r="W33" i="70"/>
  <c r="C34" i="70"/>
  <c r="I34" i="70"/>
  <c r="V34" i="70"/>
  <c r="Q34" i="70" s="1"/>
  <c r="W34" i="70"/>
  <c r="O35" i="70"/>
  <c r="B35" i="70"/>
  <c r="V35" i="70"/>
  <c r="W35" i="70"/>
  <c r="O36" i="70"/>
  <c r="B36" i="70" s="1"/>
  <c r="C36" i="70"/>
  <c r="I36" i="70"/>
  <c r="V36" i="70"/>
  <c r="W36" i="70"/>
  <c r="O37" i="70"/>
  <c r="B37" i="70" s="1"/>
  <c r="I37" i="70"/>
  <c r="V37" i="70"/>
  <c r="W37" i="70"/>
  <c r="O38" i="70"/>
  <c r="B38" i="70" s="1"/>
  <c r="C38" i="70"/>
  <c r="I38" i="70"/>
  <c r="U38" i="70"/>
  <c r="V38" i="70"/>
  <c r="W38" i="70"/>
  <c r="O39" i="70"/>
  <c r="B39" i="70" s="1"/>
  <c r="C39" i="70"/>
  <c r="V39" i="70"/>
  <c r="W39" i="70"/>
  <c r="Q39" i="70" s="1"/>
  <c r="O40" i="70"/>
  <c r="B40" i="70" s="1"/>
  <c r="I40" i="70"/>
  <c r="V40" i="70"/>
  <c r="W40" i="70"/>
  <c r="O41" i="70"/>
  <c r="B41" i="70" s="1"/>
  <c r="C41" i="70"/>
  <c r="I41" i="70"/>
  <c r="V41" i="70"/>
  <c r="W41" i="70"/>
  <c r="C42" i="70"/>
  <c r="U42" i="70"/>
  <c r="V42" i="70"/>
  <c r="W42" i="70"/>
  <c r="V43" i="70"/>
  <c r="W43" i="70"/>
  <c r="O44" i="70"/>
  <c r="B44" i="70" s="1"/>
  <c r="C44" i="70"/>
  <c r="V44" i="70"/>
  <c r="W44" i="70"/>
  <c r="I45" i="70"/>
  <c r="V45" i="70"/>
  <c r="W45" i="70"/>
  <c r="I46" i="70"/>
  <c r="V46" i="70"/>
  <c r="W46" i="70"/>
  <c r="C47" i="70"/>
  <c r="I47" i="70"/>
  <c r="V47" i="70"/>
  <c r="W47" i="70"/>
  <c r="O48" i="70"/>
  <c r="B48" i="70" s="1"/>
  <c r="I48" i="70"/>
  <c r="U48" i="70"/>
  <c r="V48" i="70"/>
  <c r="W48" i="70"/>
  <c r="O49" i="70"/>
  <c r="B49" i="70" s="1"/>
  <c r="I49" i="70"/>
  <c r="U49" i="70"/>
  <c r="V49" i="70"/>
  <c r="Q49" i="70" s="1"/>
  <c r="W49" i="70"/>
  <c r="C50" i="70"/>
  <c r="I50" i="70"/>
  <c r="U50" i="70"/>
  <c r="V50" i="70"/>
  <c r="W50" i="70"/>
  <c r="O51" i="70"/>
  <c r="B51" i="70" s="1"/>
  <c r="I51" i="70"/>
  <c r="U51" i="70"/>
  <c r="V51" i="70"/>
  <c r="W51" i="70"/>
  <c r="O52" i="70"/>
  <c r="B52" i="70" s="1"/>
  <c r="I52" i="70"/>
  <c r="V52" i="70"/>
  <c r="W52" i="70"/>
  <c r="O53" i="70"/>
  <c r="B53" i="70"/>
  <c r="U53" i="70"/>
  <c r="V53" i="70"/>
  <c r="W53" i="70"/>
  <c r="O54" i="70"/>
  <c r="B54" i="70" s="1"/>
  <c r="C54" i="70"/>
  <c r="I54" i="70"/>
  <c r="U54" i="70"/>
  <c r="V54" i="70"/>
  <c r="W54" i="70"/>
  <c r="Q54" i="70" s="1"/>
  <c r="C55" i="70"/>
  <c r="I55" i="70"/>
  <c r="U55" i="70"/>
  <c r="V55" i="70"/>
  <c r="W55" i="70"/>
  <c r="O56" i="70"/>
  <c r="B56" i="70"/>
  <c r="C56" i="70"/>
  <c r="I56" i="70"/>
  <c r="U56" i="70"/>
  <c r="V56" i="70"/>
  <c r="W56" i="70"/>
  <c r="C57" i="70"/>
  <c r="I57" i="70"/>
  <c r="U57" i="70"/>
  <c r="V57" i="70"/>
  <c r="W57" i="70"/>
  <c r="O58" i="70"/>
  <c r="B58" i="70"/>
  <c r="C58" i="70"/>
  <c r="I58" i="70"/>
  <c r="U58" i="70"/>
  <c r="V58" i="70"/>
  <c r="W58" i="70"/>
  <c r="C59" i="70"/>
  <c r="I59" i="70"/>
  <c r="V59" i="70"/>
  <c r="Q59" i="70"/>
  <c r="W59" i="70"/>
  <c r="C60" i="70"/>
  <c r="I60" i="70"/>
  <c r="U60" i="70"/>
  <c r="V60" i="70"/>
  <c r="Q60" i="70" s="1"/>
  <c r="W60" i="70"/>
  <c r="O61" i="70"/>
  <c r="B61" i="70"/>
  <c r="C61" i="70"/>
  <c r="I61" i="70"/>
  <c r="U61" i="70"/>
  <c r="V61" i="70"/>
  <c r="W61" i="70"/>
  <c r="O62" i="70"/>
  <c r="B62" i="70"/>
  <c r="C62" i="70"/>
  <c r="I62" i="70"/>
  <c r="U62" i="70"/>
  <c r="V62" i="70"/>
  <c r="W62" i="70"/>
  <c r="O63" i="70"/>
  <c r="B63" i="70" s="1"/>
  <c r="C63" i="70"/>
  <c r="I63" i="70"/>
  <c r="U63" i="70"/>
  <c r="V63" i="70"/>
  <c r="W63" i="70"/>
  <c r="C64" i="70"/>
  <c r="V64" i="70"/>
  <c r="W64" i="70"/>
  <c r="O65" i="70"/>
  <c r="B65" i="70" s="1"/>
  <c r="C65" i="70"/>
  <c r="U65" i="70"/>
  <c r="V65" i="70"/>
  <c r="W65" i="70"/>
  <c r="U66" i="70"/>
  <c r="V66" i="70"/>
  <c r="W66" i="70"/>
  <c r="C67" i="70"/>
  <c r="U67" i="70"/>
  <c r="V67" i="70"/>
  <c r="W67" i="70"/>
  <c r="C68" i="70"/>
  <c r="I68" i="70"/>
  <c r="V68" i="70"/>
  <c r="W68" i="70"/>
  <c r="C69" i="70"/>
  <c r="U69" i="70"/>
  <c r="V69" i="70"/>
  <c r="W69" i="70"/>
  <c r="C70" i="70"/>
  <c r="I70" i="70"/>
  <c r="V70" i="70"/>
  <c r="W70" i="70"/>
  <c r="C71" i="70"/>
  <c r="I71" i="70"/>
  <c r="U71" i="70"/>
  <c r="V71" i="70"/>
  <c r="W71" i="70"/>
  <c r="O72" i="70"/>
  <c r="B72" i="70" s="1"/>
  <c r="I72" i="70"/>
  <c r="U72" i="70"/>
  <c r="V72" i="70"/>
  <c r="W72" i="70"/>
  <c r="O73" i="70"/>
  <c r="B73" i="70" s="1"/>
  <c r="C73" i="70"/>
  <c r="U73" i="70"/>
  <c r="V73" i="70"/>
  <c r="W73" i="70"/>
  <c r="C74" i="70"/>
  <c r="I74" i="70"/>
  <c r="V74" i="70"/>
  <c r="W74" i="70"/>
  <c r="I75" i="70"/>
  <c r="U75" i="70"/>
  <c r="V75" i="70"/>
  <c r="W75" i="70"/>
  <c r="O76" i="70"/>
  <c r="B76" i="70"/>
  <c r="C76" i="70"/>
  <c r="I76" i="70"/>
  <c r="U76" i="70"/>
  <c r="V76" i="70"/>
  <c r="W76" i="70"/>
  <c r="O77" i="70"/>
  <c r="B77" i="70" s="1"/>
  <c r="C77" i="70"/>
  <c r="I77" i="70"/>
  <c r="U77" i="70"/>
  <c r="V77" i="70"/>
  <c r="W77" i="70"/>
  <c r="O78" i="70"/>
  <c r="B78" i="70" s="1"/>
  <c r="I78" i="70"/>
  <c r="U78" i="70"/>
  <c r="V78" i="70"/>
  <c r="W78" i="70"/>
  <c r="C79" i="70"/>
  <c r="I79" i="70"/>
  <c r="U79" i="70"/>
  <c r="V79" i="70"/>
  <c r="W79" i="70"/>
  <c r="O80" i="70"/>
  <c r="B80" i="70" s="1"/>
  <c r="C80" i="70"/>
  <c r="I80" i="70"/>
  <c r="U80" i="70"/>
  <c r="V80" i="70"/>
  <c r="W80" i="70"/>
  <c r="O81" i="70"/>
  <c r="B81" i="70"/>
  <c r="C81" i="70"/>
  <c r="I81" i="70"/>
  <c r="U81" i="70"/>
  <c r="V81" i="70"/>
  <c r="W81" i="70"/>
  <c r="C82" i="70"/>
  <c r="I82" i="70"/>
  <c r="U82" i="70"/>
  <c r="V82" i="70"/>
  <c r="W82" i="70"/>
  <c r="O83" i="70"/>
  <c r="B83" i="70" s="1"/>
  <c r="C83" i="70"/>
  <c r="I83" i="70"/>
  <c r="V83" i="70"/>
  <c r="W83" i="70"/>
  <c r="O84" i="70"/>
  <c r="B84" i="70"/>
  <c r="C84" i="70"/>
  <c r="I84" i="70"/>
  <c r="U84" i="70"/>
  <c r="V84" i="70"/>
  <c r="W84" i="70"/>
  <c r="I85" i="70"/>
  <c r="U85" i="70"/>
  <c r="V85" i="70"/>
  <c r="W85" i="70"/>
  <c r="O86" i="70"/>
  <c r="B86" i="70" s="1"/>
  <c r="V86" i="70"/>
  <c r="W86" i="70"/>
  <c r="Q86" i="70"/>
  <c r="C87" i="70"/>
  <c r="I87" i="70"/>
  <c r="U87" i="70"/>
  <c r="V87" i="70"/>
  <c r="W87" i="70"/>
  <c r="O88" i="70"/>
  <c r="B88" i="70"/>
  <c r="C88" i="70"/>
  <c r="I88" i="70"/>
  <c r="U88" i="70"/>
  <c r="V88" i="70"/>
  <c r="W88" i="70"/>
  <c r="O89" i="70"/>
  <c r="B89" i="70" s="1"/>
  <c r="C89" i="70"/>
  <c r="U89" i="70"/>
  <c r="V89" i="70"/>
  <c r="W89" i="70"/>
  <c r="O90" i="70"/>
  <c r="B90" i="70"/>
  <c r="C90" i="70"/>
  <c r="I90" i="70"/>
  <c r="U90" i="70"/>
  <c r="V90" i="70"/>
  <c r="W90" i="70"/>
  <c r="O91" i="70"/>
  <c r="B91" i="70"/>
  <c r="C91" i="70"/>
  <c r="I91" i="70"/>
  <c r="V91" i="70"/>
  <c r="W91" i="70"/>
  <c r="O92" i="70"/>
  <c r="B92" i="70" s="1"/>
  <c r="C92" i="70"/>
  <c r="I92" i="70"/>
  <c r="U92" i="70"/>
  <c r="V92" i="70"/>
  <c r="W92" i="70"/>
  <c r="C93" i="70"/>
  <c r="I93" i="70"/>
  <c r="U93" i="70"/>
  <c r="V93" i="70"/>
  <c r="W93" i="70"/>
  <c r="C94" i="70"/>
  <c r="I94" i="70"/>
  <c r="U94" i="70"/>
  <c r="V94" i="70"/>
  <c r="W94" i="70"/>
  <c r="O95" i="70"/>
  <c r="B95" i="70" s="1"/>
  <c r="C95" i="70"/>
  <c r="U95" i="70"/>
  <c r="V95" i="70"/>
  <c r="W95" i="70"/>
  <c r="O96" i="70"/>
  <c r="B96" i="70" s="1"/>
  <c r="C96" i="70"/>
  <c r="I96" i="70"/>
  <c r="V96" i="70"/>
  <c r="W96" i="70"/>
  <c r="C97" i="70"/>
  <c r="U97" i="70"/>
  <c r="V97" i="70"/>
  <c r="W97" i="70"/>
  <c r="I98" i="70"/>
  <c r="U98" i="70"/>
  <c r="V98" i="70"/>
  <c r="W98" i="70"/>
  <c r="I99" i="70"/>
  <c r="U99" i="70"/>
  <c r="V99" i="70"/>
  <c r="W99" i="70"/>
  <c r="O100" i="70"/>
  <c r="B100" i="70" s="1"/>
  <c r="C100" i="70"/>
  <c r="I100" i="70"/>
  <c r="U100" i="70"/>
  <c r="V100" i="70"/>
  <c r="W100" i="70"/>
  <c r="I101" i="70"/>
  <c r="U101" i="70"/>
  <c r="V101" i="70"/>
  <c r="W101" i="70"/>
  <c r="C102" i="70"/>
  <c r="I102" i="70"/>
  <c r="V102" i="70"/>
  <c r="W102" i="70"/>
  <c r="C103" i="70"/>
  <c r="I103" i="70"/>
  <c r="V103" i="70"/>
  <c r="W103" i="70"/>
  <c r="O104" i="70"/>
  <c r="B104" i="70"/>
  <c r="I104" i="70"/>
  <c r="V104" i="70"/>
  <c r="W104" i="70"/>
  <c r="I105" i="70"/>
  <c r="V105" i="70"/>
  <c r="W105" i="70"/>
  <c r="I106" i="70"/>
  <c r="U106" i="70"/>
  <c r="V106" i="70"/>
  <c r="W106" i="70"/>
  <c r="O107" i="70"/>
  <c r="B107" i="70" s="1"/>
  <c r="I107" i="70"/>
  <c r="V107" i="70"/>
  <c r="W107" i="70"/>
  <c r="C108" i="70"/>
  <c r="V108" i="70"/>
  <c r="W108" i="70"/>
  <c r="U109" i="70"/>
  <c r="V109" i="70"/>
  <c r="W109" i="70"/>
  <c r="C110" i="70"/>
  <c r="I110" i="70"/>
  <c r="V110" i="70"/>
  <c r="W110" i="70"/>
  <c r="O111" i="70"/>
  <c r="B111" i="70" s="1"/>
  <c r="C111" i="70"/>
  <c r="U111" i="70"/>
  <c r="V111" i="70"/>
  <c r="W111" i="70"/>
  <c r="I112" i="70"/>
  <c r="U112" i="70"/>
  <c r="V112" i="70"/>
  <c r="W112" i="70"/>
  <c r="U113" i="70"/>
  <c r="V113" i="70"/>
  <c r="W113" i="70"/>
  <c r="Q113" i="70" s="1"/>
  <c r="O114" i="70"/>
  <c r="B114" i="70" s="1"/>
  <c r="V114" i="70"/>
  <c r="W114" i="70"/>
  <c r="I115" i="70"/>
  <c r="V115" i="70"/>
  <c r="W115" i="70"/>
  <c r="O116" i="70"/>
  <c r="B116" i="70"/>
  <c r="I116" i="70"/>
  <c r="V116" i="70"/>
  <c r="W116" i="70"/>
  <c r="O117" i="70"/>
  <c r="B117" i="70" s="1"/>
  <c r="U117" i="70"/>
  <c r="V117" i="70"/>
  <c r="W117" i="70"/>
  <c r="I118" i="70"/>
  <c r="U118" i="70"/>
  <c r="V118" i="70"/>
  <c r="W118" i="70"/>
  <c r="C119" i="70"/>
  <c r="U119" i="70"/>
  <c r="V119" i="70"/>
  <c r="W119" i="70"/>
  <c r="C120" i="70"/>
  <c r="I120" i="70"/>
  <c r="U120" i="70"/>
  <c r="V120" i="70"/>
  <c r="W120" i="70"/>
  <c r="O121" i="70"/>
  <c r="B121" i="70"/>
  <c r="I121" i="70"/>
  <c r="V121" i="70"/>
  <c r="W121" i="70"/>
  <c r="C122" i="70"/>
  <c r="U122" i="70"/>
  <c r="V122" i="70"/>
  <c r="W122" i="70"/>
  <c r="C123" i="70"/>
  <c r="I123" i="70"/>
  <c r="V123" i="70"/>
  <c r="W123" i="70"/>
  <c r="V124" i="70"/>
  <c r="W124" i="70"/>
  <c r="B125" i="70"/>
  <c r="U125" i="70"/>
  <c r="V125" i="70"/>
  <c r="W125" i="70"/>
  <c r="O126" i="70"/>
  <c r="B126" i="70" s="1"/>
  <c r="C126" i="70"/>
  <c r="U126" i="70"/>
  <c r="V126" i="70"/>
  <c r="W126" i="70"/>
  <c r="O127" i="70"/>
  <c r="B127" i="70"/>
  <c r="I127" i="70"/>
  <c r="U127" i="70"/>
  <c r="V127" i="70"/>
  <c r="W127" i="70"/>
  <c r="O128" i="70"/>
  <c r="B128" i="70" s="1"/>
  <c r="C128" i="70"/>
  <c r="V128" i="70"/>
  <c r="W128" i="70"/>
  <c r="C129" i="70"/>
  <c r="I129" i="70"/>
  <c r="V129" i="70"/>
  <c r="W129" i="70"/>
  <c r="Q129" i="70" s="1"/>
  <c r="O130" i="70"/>
  <c r="B130" i="70" s="1"/>
  <c r="C130" i="70"/>
  <c r="I130" i="70"/>
  <c r="V130" i="70"/>
  <c r="W130" i="70"/>
  <c r="O131" i="70"/>
  <c r="B131" i="70"/>
  <c r="C131" i="70"/>
  <c r="I131" i="70"/>
  <c r="V131" i="70"/>
  <c r="W131" i="70"/>
  <c r="Q131" i="70" s="1"/>
  <c r="C132" i="70"/>
  <c r="I132" i="70"/>
  <c r="U132" i="70"/>
  <c r="V132" i="70"/>
  <c r="W132" i="70"/>
  <c r="O133" i="70"/>
  <c r="B133" i="70" s="1"/>
  <c r="C133" i="70"/>
  <c r="I133" i="70"/>
  <c r="V133" i="70"/>
  <c r="W133" i="70"/>
  <c r="O134" i="70"/>
  <c r="B134" i="70" s="1"/>
  <c r="C134" i="70"/>
  <c r="V134" i="70"/>
  <c r="W134" i="70"/>
  <c r="C135" i="70"/>
  <c r="U135" i="70"/>
  <c r="V135" i="70"/>
  <c r="W135" i="70"/>
  <c r="C136" i="70"/>
  <c r="U136" i="70"/>
  <c r="V136" i="70"/>
  <c r="W136" i="70"/>
  <c r="I137" i="70"/>
  <c r="U137" i="70"/>
  <c r="V137" i="70"/>
  <c r="Q137" i="70" s="1"/>
  <c r="W137" i="70"/>
  <c r="O138" i="70"/>
  <c r="B138" i="70" s="1"/>
  <c r="C138" i="70"/>
  <c r="V138" i="70"/>
  <c r="W138" i="70"/>
  <c r="O139" i="70"/>
  <c r="B139" i="70" s="1"/>
  <c r="C139" i="70"/>
  <c r="V139" i="70"/>
  <c r="W139" i="70"/>
  <c r="C140" i="70"/>
  <c r="V140" i="70"/>
  <c r="W140" i="70"/>
  <c r="O141" i="70"/>
  <c r="B141" i="70" s="1"/>
  <c r="C141" i="70"/>
  <c r="V141" i="70"/>
  <c r="W141" i="70"/>
  <c r="V142" i="70"/>
  <c r="W142" i="70"/>
  <c r="C143" i="70"/>
  <c r="I143" i="70"/>
  <c r="U143" i="70"/>
  <c r="V143" i="70"/>
  <c r="W143" i="70"/>
  <c r="I144" i="70"/>
  <c r="V144" i="70"/>
  <c r="W144" i="70"/>
  <c r="I145" i="70"/>
  <c r="U145" i="70"/>
  <c r="V145" i="70"/>
  <c r="W145" i="70"/>
  <c r="C146" i="70"/>
  <c r="U146" i="70"/>
  <c r="V146" i="70"/>
  <c r="W146" i="70"/>
  <c r="O147" i="70"/>
  <c r="B147" i="70" s="1"/>
  <c r="C147" i="70"/>
  <c r="V147" i="70"/>
  <c r="W147" i="70"/>
  <c r="O148" i="70"/>
  <c r="B148" i="70"/>
  <c r="I148" i="70"/>
  <c r="V148" i="70"/>
  <c r="W148" i="70"/>
  <c r="V149" i="70"/>
  <c r="W149" i="70"/>
  <c r="O150" i="70"/>
  <c r="B150" i="70" s="1"/>
  <c r="I150" i="70"/>
  <c r="U150" i="70"/>
  <c r="V150" i="70"/>
  <c r="W150" i="70"/>
  <c r="I151" i="70"/>
  <c r="V151" i="70"/>
  <c r="W151" i="70"/>
  <c r="O152" i="70"/>
  <c r="B152" i="70" s="1"/>
  <c r="I152" i="70"/>
  <c r="U152" i="70"/>
  <c r="V152" i="70"/>
  <c r="W152" i="70"/>
  <c r="O153" i="70"/>
  <c r="B153" i="70" s="1"/>
  <c r="C153" i="70"/>
  <c r="V153" i="70"/>
  <c r="W153" i="70"/>
  <c r="O154" i="70"/>
  <c r="B154" i="70" s="1"/>
  <c r="C154" i="70"/>
  <c r="I154" i="70"/>
  <c r="U154" i="70"/>
  <c r="V154" i="70"/>
  <c r="W154" i="70"/>
  <c r="O155" i="70"/>
  <c r="B155" i="70" s="1"/>
  <c r="I155" i="70"/>
  <c r="U155" i="70"/>
  <c r="V155" i="70"/>
  <c r="W155" i="70"/>
  <c r="B156" i="70"/>
  <c r="C156" i="70"/>
  <c r="I156" i="70"/>
  <c r="U156" i="70"/>
  <c r="V156" i="70"/>
  <c r="W156" i="70"/>
  <c r="O157" i="70"/>
  <c r="B157" i="70" s="1"/>
  <c r="C157" i="70"/>
  <c r="U157" i="70"/>
  <c r="V157" i="70"/>
  <c r="W157" i="70"/>
  <c r="O158" i="70"/>
  <c r="B158" i="70" s="1"/>
  <c r="C158" i="70"/>
  <c r="I158" i="70"/>
  <c r="U158" i="70"/>
  <c r="V158" i="70"/>
  <c r="Q158" i="70" s="1"/>
  <c r="W158" i="70"/>
  <c r="O159" i="70"/>
  <c r="B159" i="70" s="1"/>
  <c r="U159" i="70"/>
  <c r="V159" i="70"/>
  <c r="W159" i="70"/>
  <c r="C160" i="70"/>
  <c r="I160" i="70"/>
  <c r="V160" i="70"/>
  <c r="W160" i="70"/>
  <c r="O161" i="70"/>
  <c r="B161" i="70" s="1"/>
  <c r="C161" i="70"/>
  <c r="U161" i="70"/>
  <c r="V161" i="70"/>
  <c r="W161" i="70"/>
  <c r="C162" i="70"/>
  <c r="I162" i="70"/>
  <c r="V162" i="70"/>
  <c r="W162" i="70"/>
  <c r="C163" i="70"/>
  <c r="I163" i="70"/>
  <c r="V163" i="70"/>
  <c r="W163" i="70"/>
  <c r="C164" i="70"/>
  <c r="V164" i="70"/>
  <c r="W164" i="70"/>
  <c r="O165" i="70"/>
  <c r="B165" i="70" s="1"/>
  <c r="U165" i="70"/>
  <c r="V165" i="70"/>
  <c r="W165" i="70"/>
  <c r="O166" i="70"/>
  <c r="B166" i="70"/>
  <c r="U166" i="70"/>
  <c r="V166" i="70"/>
  <c r="W166" i="70"/>
  <c r="C167" i="70"/>
  <c r="I167" i="70"/>
  <c r="V167" i="70"/>
  <c r="W167" i="70"/>
  <c r="U168" i="70"/>
  <c r="V168" i="70"/>
  <c r="W168" i="70"/>
  <c r="O169" i="70"/>
  <c r="B169" i="70"/>
  <c r="C169" i="70"/>
  <c r="I169" i="70"/>
  <c r="U169" i="70"/>
  <c r="V169" i="70"/>
  <c r="W169" i="70"/>
  <c r="O170" i="70"/>
  <c r="B170" i="70" s="1"/>
  <c r="C170" i="70"/>
  <c r="I170" i="70"/>
  <c r="U170" i="70"/>
  <c r="V170" i="70"/>
  <c r="W170" i="70"/>
  <c r="O171" i="70"/>
  <c r="B171" i="70"/>
  <c r="V171" i="70"/>
  <c r="W171" i="70"/>
  <c r="O172" i="70"/>
  <c r="B172" i="70" s="1"/>
  <c r="C172" i="70"/>
  <c r="I172" i="70"/>
  <c r="V172" i="70"/>
  <c r="W172" i="70"/>
  <c r="I173" i="70"/>
  <c r="U173" i="70"/>
  <c r="V173" i="70"/>
  <c r="W173" i="70"/>
  <c r="U174" i="70"/>
  <c r="V174" i="70"/>
  <c r="W174" i="70"/>
  <c r="C175" i="70"/>
  <c r="V175" i="70"/>
  <c r="W175" i="70"/>
  <c r="Q175" i="70" s="1"/>
  <c r="C176" i="70"/>
  <c r="I176" i="70"/>
  <c r="V176" i="70"/>
  <c r="W176" i="70"/>
  <c r="V177" i="70"/>
  <c r="W177" i="70"/>
  <c r="O178" i="70"/>
  <c r="B178" i="70"/>
  <c r="C178" i="70"/>
  <c r="U178" i="70"/>
  <c r="V178" i="70"/>
  <c r="W178" i="70"/>
  <c r="C179" i="70"/>
  <c r="I179" i="70"/>
  <c r="V179" i="70"/>
  <c r="W179" i="70"/>
  <c r="C180" i="70"/>
  <c r="U180" i="70"/>
  <c r="V180" i="70"/>
  <c r="W180" i="70"/>
  <c r="I181" i="70"/>
  <c r="U181" i="70"/>
  <c r="V181" i="70"/>
  <c r="W181" i="70"/>
  <c r="O182" i="70"/>
  <c r="B182" i="70" s="1"/>
  <c r="I182" i="70"/>
  <c r="V182" i="70"/>
  <c r="W182" i="70"/>
  <c r="C183" i="70"/>
  <c r="I183" i="70"/>
  <c r="V183" i="70"/>
  <c r="W183" i="70"/>
  <c r="I184" i="70"/>
  <c r="V184" i="70"/>
  <c r="W184" i="70"/>
  <c r="O185" i="70"/>
  <c r="B185" i="70"/>
  <c r="C185" i="70"/>
  <c r="V185" i="70"/>
  <c r="W185" i="70"/>
  <c r="O186" i="70"/>
  <c r="B186" i="70" s="1"/>
  <c r="C186" i="70"/>
  <c r="U186" i="70"/>
  <c r="V186" i="70"/>
  <c r="W186" i="70"/>
  <c r="O187" i="70"/>
  <c r="B187" i="70"/>
  <c r="V187" i="70"/>
  <c r="W187" i="70"/>
  <c r="V188" i="70"/>
  <c r="W188" i="70"/>
  <c r="I189" i="70"/>
  <c r="V189" i="70"/>
  <c r="W189" i="70"/>
  <c r="I190" i="70"/>
  <c r="U190" i="70"/>
  <c r="V190" i="70"/>
  <c r="W190" i="70"/>
  <c r="O191" i="70"/>
  <c r="B191" i="70" s="1"/>
  <c r="C191" i="70"/>
  <c r="I191" i="70"/>
  <c r="U191" i="70"/>
  <c r="V191" i="70"/>
  <c r="W191" i="70"/>
  <c r="O192" i="70"/>
  <c r="B192" i="70" s="1"/>
  <c r="U192" i="70"/>
  <c r="V192" i="70"/>
  <c r="W192" i="70"/>
  <c r="C193" i="70"/>
  <c r="V193" i="70"/>
  <c r="W193" i="70"/>
  <c r="Q193" i="70" s="1"/>
  <c r="V194" i="70"/>
  <c r="W194" i="70"/>
  <c r="C195" i="70"/>
  <c r="I195" i="70"/>
  <c r="U195" i="70"/>
  <c r="V195" i="70"/>
  <c r="W195" i="70"/>
  <c r="Q195" i="70" s="1"/>
  <c r="C196" i="70"/>
  <c r="I196" i="70"/>
  <c r="V196" i="70"/>
  <c r="Q196" i="70" s="1"/>
  <c r="W196" i="70"/>
  <c r="I197" i="70"/>
  <c r="U197" i="70"/>
  <c r="V197" i="70"/>
  <c r="W197" i="70"/>
  <c r="C198" i="70"/>
  <c r="I198" i="70"/>
  <c r="U198" i="70"/>
  <c r="V198" i="70"/>
  <c r="W198" i="70"/>
  <c r="C199" i="70"/>
  <c r="I199" i="70"/>
  <c r="V199" i="70"/>
  <c r="W199" i="70"/>
  <c r="C200" i="70"/>
  <c r="I200" i="70"/>
  <c r="U200" i="70"/>
  <c r="V200" i="70"/>
  <c r="W200" i="70"/>
  <c r="O201" i="70"/>
  <c r="B201" i="70"/>
  <c r="C201" i="70"/>
  <c r="V201" i="70"/>
  <c r="W201" i="70"/>
  <c r="O202" i="70"/>
  <c r="B202" i="70" s="1"/>
  <c r="C202" i="70"/>
  <c r="V202" i="70"/>
  <c r="W202" i="70"/>
  <c r="O203" i="70"/>
  <c r="B203" i="70" s="1"/>
  <c r="C203" i="70"/>
  <c r="V203" i="70"/>
  <c r="W203" i="70"/>
  <c r="O204" i="70"/>
  <c r="B204" i="70" s="1"/>
  <c r="I204" i="70"/>
  <c r="V204" i="70"/>
  <c r="W204" i="70"/>
  <c r="O205" i="70"/>
  <c r="B205" i="70"/>
  <c r="I205" i="70"/>
  <c r="V205" i="70"/>
  <c r="Q205" i="70" s="1"/>
  <c r="W205" i="70"/>
  <c r="O206" i="70"/>
  <c r="B206" i="70"/>
  <c r="C206" i="70"/>
  <c r="I206" i="70"/>
  <c r="U206" i="70"/>
  <c r="V206" i="70"/>
  <c r="W206" i="70"/>
  <c r="C207" i="70"/>
  <c r="I207" i="70"/>
  <c r="U207" i="70"/>
  <c r="V207" i="70"/>
  <c r="W207" i="70"/>
  <c r="C208" i="70"/>
  <c r="U208" i="70"/>
  <c r="V208" i="70"/>
  <c r="W208" i="70"/>
  <c r="O209" i="70"/>
  <c r="B209" i="70" s="1"/>
  <c r="V209" i="70"/>
  <c r="W209" i="70"/>
  <c r="I210" i="70"/>
  <c r="V210" i="70"/>
  <c r="W210" i="70"/>
  <c r="C211" i="70"/>
  <c r="I211" i="70"/>
  <c r="U211" i="70"/>
  <c r="V211" i="70"/>
  <c r="W211" i="70"/>
  <c r="O212" i="70"/>
  <c r="B212" i="70" s="1"/>
  <c r="I212" i="70"/>
  <c r="U212" i="70"/>
  <c r="V212" i="70"/>
  <c r="W212" i="70"/>
  <c r="I213" i="70"/>
  <c r="V213" i="70"/>
  <c r="W213" i="70"/>
  <c r="I214" i="70"/>
  <c r="U214" i="70"/>
  <c r="V214" i="70"/>
  <c r="W214" i="70"/>
  <c r="C215" i="70"/>
  <c r="U215" i="70"/>
  <c r="V215" i="70"/>
  <c r="W215" i="70"/>
  <c r="V216" i="70"/>
  <c r="W216" i="70"/>
  <c r="O217" i="70"/>
  <c r="B217" i="70" s="1"/>
  <c r="V217" i="70"/>
  <c r="W217" i="70"/>
  <c r="Q217" i="70" s="1"/>
  <c r="I218" i="70"/>
  <c r="V218" i="70"/>
  <c r="Q218" i="70" s="1"/>
  <c r="W218" i="70"/>
  <c r="O219" i="70"/>
  <c r="B219" i="70"/>
  <c r="C219" i="70"/>
  <c r="I219" i="70"/>
  <c r="U219" i="70"/>
  <c r="V219" i="70"/>
  <c r="W219" i="70"/>
  <c r="O220" i="70"/>
  <c r="B220" i="70" s="1"/>
  <c r="I220" i="70"/>
  <c r="U220" i="70"/>
  <c r="V220" i="70"/>
  <c r="W220" i="70"/>
  <c r="O221" i="70"/>
  <c r="B221" i="70"/>
  <c r="V221" i="70"/>
  <c r="W221" i="70"/>
  <c r="I222" i="70"/>
  <c r="V222" i="70"/>
  <c r="Q222" i="70" s="1"/>
  <c r="W222" i="70"/>
  <c r="C223" i="70"/>
  <c r="U223" i="70"/>
  <c r="V223" i="70"/>
  <c r="W223" i="70"/>
  <c r="C224" i="70"/>
  <c r="V224" i="70"/>
  <c r="W224" i="70"/>
  <c r="O225" i="70"/>
  <c r="B225" i="70"/>
  <c r="I225" i="70"/>
  <c r="U225" i="70"/>
  <c r="V225" i="70"/>
  <c r="W225" i="70"/>
  <c r="B226" i="70"/>
  <c r="C226" i="70"/>
  <c r="I226" i="70"/>
  <c r="U226" i="70"/>
  <c r="V226" i="70"/>
  <c r="W226" i="70"/>
  <c r="U227" i="70"/>
  <c r="V227" i="70"/>
  <c r="W227" i="70"/>
  <c r="O228" i="70"/>
  <c r="B228" i="70" s="1"/>
  <c r="I228" i="70"/>
  <c r="V228" i="70"/>
  <c r="W228" i="70"/>
  <c r="O229" i="70"/>
  <c r="B229" i="70"/>
  <c r="I229" i="70"/>
  <c r="U229" i="70"/>
  <c r="V229" i="70"/>
  <c r="W229" i="70"/>
  <c r="O230" i="70"/>
  <c r="B230" i="70" s="1"/>
  <c r="C230" i="70"/>
  <c r="U230" i="70"/>
  <c r="V230" i="70"/>
  <c r="Q230" i="70" s="1"/>
  <c r="W230" i="70"/>
  <c r="C231" i="70"/>
  <c r="I231" i="70"/>
  <c r="V231" i="70"/>
  <c r="W231" i="70"/>
  <c r="O232" i="70"/>
  <c r="B232" i="70" s="1"/>
  <c r="C232" i="70"/>
  <c r="I232" i="70"/>
  <c r="U232" i="70"/>
  <c r="V232" i="70"/>
  <c r="W232" i="70"/>
  <c r="C233" i="70"/>
  <c r="I233" i="70"/>
  <c r="U233" i="70"/>
  <c r="V233" i="70"/>
  <c r="W233" i="70"/>
  <c r="Q233" i="70"/>
  <c r="C234" i="70"/>
  <c r="I234" i="70"/>
  <c r="U234" i="70"/>
  <c r="V234" i="70"/>
  <c r="Q234" i="70" s="1"/>
  <c r="W234" i="70"/>
  <c r="O235" i="70"/>
  <c r="B235" i="70"/>
  <c r="V235" i="70"/>
  <c r="W235" i="70"/>
  <c r="I236" i="70"/>
  <c r="U236" i="70"/>
  <c r="V236" i="70"/>
  <c r="W236" i="70"/>
  <c r="C237" i="70"/>
  <c r="U237" i="70"/>
  <c r="V237" i="70"/>
  <c r="W237" i="70"/>
  <c r="I238" i="70"/>
  <c r="V238" i="70"/>
  <c r="W238" i="70"/>
  <c r="C239" i="70"/>
  <c r="I239" i="70"/>
  <c r="V239" i="70"/>
  <c r="Q239" i="70" s="1"/>
  <c r="W239" i="70"/>
  <c r="O240" i="70"/>
  <c r="B240" i="70" s="1"/>
  <c r="C240" i="70"/>
  <c r="U240" i="70"/>
  <c r="V240" i="70"/>
  <c r="W240" i="70"/>
  <c r="O241" i="70"/>
  <c r="B241" i="70"/>
  <c r="I241" i="70"/>
  <c r="U241" i="70"/>
  <c r="V241" i="70"/>
  <c r="W241" i="70"/>
  <c r="O242" i="70"/>
  <c r="B242" i="70" s="1"/>
  <c r="V242" i="70"/>
  <c r="W242" i="70"/>
  <c r="C243" i="70"/>
  <c r="V243" i="70"/>
  <c r="W243" i="70"/>
  <c r="O244" i="70"/>
  <c r="B244" i="70" s="1"/>
  <c r="C244" i="70"/>
  <c r="V244" i="70"/>
  <c r="W244" i="70"/>
  <c r="C245" i="70"/>
  <c r="V245" i="70"/>
  <c r="W245" i="70"/>
  <c r="O246" i="70"/>
  <c r="B246" i="70" s="1"/>
  <c r="C246" i="70"/>
  <c r="V246" i="70"/>
  <c r="Q246" i="70" s="1"/>
  <c r="W246" i="70"/>
  <c r="O247" i="70"/>
  <c r="B247" i="70" s="1"/>
  <c r="V247" i="70"/>
  <c r="Q247" i="70" s="1"/>
  <c r="W247" i="70"/>
  <c r="O248" i="70"/>
  <c r="B248" i="70"/>
  <c r="I248" i="70"/>
  <c r="U248" i="70"/>
  <c r="V248" i="70"/>
  <c r="Q248" i="70" s="1"/>
  <c r="W248" i="70"/>
  <c r="C249" i="70"/>
  <c r="I249" i="70"/>
  <c r="U249" i="70"/>
  <c r="V249" i="70"/>
  <c r="W249" i="70"/>
  <c r="I250" i="70"/>
  <c r="U250" i="70"/>
  <c r="V250" i="70"/>
  <c r="W250" i="70"/>
  <c r="C251" i="70"/>
  <c r="U251" i="70"/>
  <c r="V251" i="70"/>
  <c r="W251" i="70"/>
  <c r="O252" i="70"/>
  <c r="B252" i="70"/>
  <c r="C252" i="70"/>
  <c r="V252" i="70"/>
  <c r="W252" i="70"/>
  <c r="C253" i="70"/>
  <c r="V253" i="70"/>
  <c r="W253" i="70"/>
  <c r="O254" i="70"/>
  <c r="B254" i="70"/>
  <c r="V254" i="70"/>
  <c r="W254" i="70"/>
  <c r="I255" i="70"/>
  <c r="U255" i="70"/>
  <c r="V255" i="70"/>
  <c r="Q255" i="70" s="1"/>
  <c r="W255" i="70"/>
  <c r="U256" i="70"/>
  <c r="V256" i="70"/>
  <c r="W256" i="70"/>
  <c r="O257" i="70"/>
  <c r="B257" i="70"/>
  <c r="C257" i="70"/>
  <c r="V257" i="70"/>
  <c r="W257" i="70"/>
  <c r="V258" i="70"/>
  <c r="W258" i="70"/>
  <c r="C259" i="70"/>
  <c r="U259" i="70"/>
  <c r="V259" i="70"/>
  <c r="Q259" i="70" s="1"/>
  <c r="W259" i="70"/>
  <c r="O260" i="70"/>
  <c r="B260" i="70" s="1"/>
  <c r="U260" i="70"/>
  <c r="V260" i="70"/>
  <c r="W260" i="70"/>
  <c r="I261" i="70"/>
  <c r="V261" i="70"/>
  <c r="W261" i="70"/>
  <c r="C262" i="70"/>
  <c r="U262" i="70"/>
  <c r="V262" i="70"/>
  <c r="W262" i="70"/>
  <c r="Q262" i="70" s="1"/>
  <c r="O263" i="70"/>
  <c r="B263" i="70" s="1"/>
  <c r="C263" i="70"/>
  <c r="U263" i="70"/>
  <c r="V263" i="70"/>
  <c r="W263" i="70"/>
  <c r="O264" i="70"/>
  <c r="B264" i="70"/>
  <c r="U264" i="70"/>
  <c r="V264" i="70"/>
  <c r="W264" i="70"/>
  <c r="O265" i="70"/>
  <c r="B265" i="70" s="1"/>
  <c r="V265" i="70"/>
  <c r="W265" i="70"/>
  <c r="C266" i="70"/>
  <c r="I266" i="70"/>
  <c r="U266" i="70"/>
  <c r="V266" i="70"/>
  <c r="W266" i="70"/>
  <c r="U267" i="70"/>
  <c r="V267" i="70"/>
  <c r="W267" i="70"/>
  <c r="C268" i="70"/>
  <c r="V268" i="70"/>
  <c r="W268" i="70"/>
  <c r="O269" i="70"/>
  <c r="B269" i="70"/>
  <c r="V269" i="70"/>
  <c r="W269" i="70"/>
  <c r="O270" i="70"/>
  <c r="B270" i="70"/>
  <c r="C270" i="70"/>
  <c r="U270" i="70"/>
  <c r="V270" i="70"/>
  <c r="W270" i="70"/>
  <c r="O271" i="70"/>
  <c r="B271" i="70"/>
  <c r="C271" i="70"/>
  <c r="U271" i="70"/>
  <c r="V271" i="70"/>
  <c r="W271" i="70"/>
  <c r="I272" i="70"/>
  <c r="U272" i="70"/>
  <c r="V272" i="70"/>
  <c r="W272" i="70"/>
  <c r="O273" i="70"/>
  <c r="B273" i="70"/>
  <c r="C273" i="70"/>
  <c r="V273" i="70"/>
  <c r="W273" i="70"/>
  <c r="O274" i="70"/>
  <c r="B274" i="70" s="1"/>
  <c r="I274" i="70"/>
  <c r="V274" i="70"/>
  <c r="W274" i="70"/>
  <c r="O275" i="70"/>
  <c r="B275" i="70"/>
  <c r="C275" i="70"/>
  <c r="V275" i="70"/>
  <c r="W275" i="70"/>
  <c r="O276" i="70"/>
  <c r="B276" i="70" s="1"/>
  <c r="I276" i="70"/>
  <c r="U276" i="70"/>
  <c r="V276" i="70"/>
  <c r="W276" i="70"/>
  <c r="C277" i="70"/>
  <c r="I277" i="70"/>
  <c r="V277" i="70"/>
  <c r="Q277" i="70" s="1"/>
  <c r="W277" i="70"/>
  <c r="O278" i="70"/>
  <c r="B278" i="70" s="1"/>
  <c r="C278" i="70"/>
  <c r="I278" i="70"/>
  <c r="U278" i="70"/>
  <c r="V278" i="70"/>
  <c r="W278" i="70"/>
  <c r="O279" i="70"/>
  <c r="B279" i="70" s="1"/>
  <c r="C279" i="70"/>
  <c r="V279" i="70"/>
  <c r="W279" i="70"/>
  <c r="I280" i="70"/>
  <c r="U280" i="70"/>
  <c r="V280" i="70"/>
  <c r="W280" i="70"/>
  <c r="C281" i="70"/>
  <c r="U281" i="70"/>
  <c r="V281" i="70"/>
  <c r="W281" i="70"/>
  <c r="O282" i="70"/>
  <c r="B282" i="70"/>
  <c r="C282" i="70"/>
  <c r="U282" i="70"/>
  <c r="V282" i="70"/>
  <c r="W282" i="70"/>
  <c r="V283" i="70"/>
  <c r="W283" i="70"/>
  <c r="O284" i="70"/>
  <c r="B284" i="70"/>
  <c r="C284" i="70"/>
  <c r="U284" i="70"/>
  <c r="V284" i="70"/>
  <c r="W284" i="70"/>
  <c r="I285" i="70"/>
  <c r="V285" i="70"/>
  <c r="W285" i="70"/>
  <c r="I286" i="70"/>
  <c r="V286" i="70"/>
  <c r="W286" i="70"/>
  <c r="C287" i="70"/>
  <c r="I287" i="70"/>
  <c r="V287" i="70"/>
  <c r="Q287" i="70" s="1"/>
  <c r="W287" i="70"/>
  <c r="C288" i="70"/>
  <c r="I288" i="70"/>
  <c r="U288" i="70"/>
  <c r="V288" i="70"/>
  <c r="W288" i="70"/>
  <c r="O289" i="70"/>
  <c r="B289" i="70" s="1"/>
  <c r="C289" i="70"/>
  <c r="I289" i="70"/>
  <c r="U289" i="70"/>
  <c r="V289" i="70"/>
  <c r="Q289" i="70" s="1"/>
  <c r="W289" i="70"/>
  <c r="V290" i="70"/>
  <c r="W290" i="70"/>
  <c r="O291" i="70"/>
  <c r="B291" i="70" s="1"/>
  <c r="C291" i="70"/>
  <c r="V291" i="70"/>
  <c r="W291" i="70"/>
  <c r="O292" i="70"/>
  <c r="B292" i="70" s="1"/>
  <c r="U292" i="70"/>
  <c r="V292" i="70"/>
  <c r="W292" i="70"/>
  <c r="C293" i="70"/>
  <c r="I293" i="70"/>
  <c r="V293" i="70"/>
  <c r="W293" i="70"/>
  <c r="O294" i="70"/>
  <c r="B294" i="70"/>
  <c r="C294" i="70"/>
  <c r="U294" i="70"/>
  <c r="V294" i="70"/>
  <c r="W294" i="70"/>
  <c r="Q294" i="70" s="1"/>
  <c r="O295" i="70"/>
  <c r="B295" i="70" s="1"/>
  <c r="C295" i="70"/>
  <c r="V295" i="70"/>
  <c r="W295" i="70"/>
  <c r="C296" i="70"/>
  <c r="I296" i="70"/>
  <c r="U296" i="70"/>
  <c r="V296" i="70"/>
  <c r="W296" i="70"/>
  <c r="C297" i="70"/>
  <c r="U297" i="70"/>
  <c r="V297" i="70"/>
  <c r="W297" i="70"/>
  <c r="U298" i="70"/>
  <c r="V298" i="70"/>
  <c r="W298" i="70"/>
  <c r="C299" i="70"/>
  <c r="U299" i="70"/>
  <c r="V299" i="70"/>
  <c r="W299" i="70"/>
  <c r="C300" i="70"/>
  <c r="U300" i="70"/>
  <c r="V300" i="70"/>
  <c r="W300" i="70"/>
  <c r="O301" i="70"/>
  <c r="B301" i="70" s="1"/>
  <c r="C301" i="70"/>
  <c r="I301" i="70"/>
  <c r="V301" i="70"/>
  <c r="W301" i="70"/>
  <c r="O302" i="70"/>
  <c r="B302" i="70" s="1"/>
  <c r="C302" i="70"/>
  <c r="I302" i="70"/>
  <c r="V302" i="70"/>
  <c r="W302" i="70"/>
  <c r="O303" i="70"/>
  <c r="B303" i="70" s="1"/>
  <c r="C303" i="70"/>
  <c r="I303" i="70"/>
  <c r="V303" i="70"/>
  <c r="W303" i="70"/>
  <c r="U304" i="70"/>
  <c r="V304" i="70"/>
  <c r="W304" i="70"/>
  <c r="Q304" i="70" s="1"/>
  <c r="O305" i="70"/>
  <c r="B305" i="70" s="1"/>
  <c r="C305" i="70"/>
  <c r="V305" i="70"/>
  <c r="W305" i="70"/>
  <c r="O306" i="70"/>
  <c r="B306" i="70" s="1"/>
  <c r="U306" i="70"/>
  <c r="V306" i="70"/>
  <c r="W306" i="70"/>
  <c r="I307" i="70"/>
  <c r="U307" i="70"/>
  <c r="V307" i="70"/>
  <c r="Q307" i="70" s="1"/>
  <c r="W307" i="70"/>
  <c r="C308" i="70"/>
  <c r="I308" i="70"/>
  <c r="U308" i="70"/>
  <c r="V308" i="70"/>
  <c r="W308" i="70"/>
  <c r="C309" i="70"/>
  <c r="V309" i="70"/>
  <c r="W309" i="70"/>
  <c r="C310" i="70"/>
  <c r="I310" i="70"/>
  <c r="U310" i="70"/>
  <c r="V310" i="70"/>
  <c r="W310" i="70"/>
  <c r="O311" i="70"/>
  <c r="B311" i="70" s="1"/>
  <c r="C311" i="70"/>
  <c r="U311" i="70"/>
  <c r="V311" i="70"/>
  <c r="W311" i="70"/>
  <c r="O312" i="70"/>
  <c r="B312" i="70" s="1"/>
  <c r="C312" i="70"/>
  <c r="U312" i="70"/>
  <c r="V312" i="70"/>
  <c r="W312" i="70"/>
  <c r="O313" i="70"/>
  <c r="B313" i="70" s="1"/>
  <c r="C313" i="70"/>
  <c r="U313" i="70"/>
  <c r="V313" i="70"/>
  <c r="W313" i="70"/>
  <c r="O314" i="70"/>
  <c r="B314" i="70" s="1"/>
  <c r="I314" i="70"/>
  <c r="U314" i="70"/>
  <c r="V314" i="70"/>
  <c r="Q314" i="70" s="1"/>
  <c r="W314" i="70"/>
  <c r="O315" i="70"/>
  <c r="B315" i="70" s="1"/>
  <c r="U315" i="70"/>
  <c r="V315" i="70"/>
  <c r="W315" i="70"/>
  <c r="O316" i="70"/>
  <c r="B316" i="70" s="1"/>
  <c r="C316" i="70"/>
  <c r="I316" i="70"/>
  <c r="V316" i="70"/>
  <c r="W316" i="70"/>
  <c r="I317" i="70"/>
  <c r="V317" i="70"/>
  <c r="Q317" i="70" s="1"/>
  <c r="W317" i="70"/>
  <c r="I318" i="70"/>
  <c r="V318" i="70"/>
  <c r="W318" i="70"/>
  <c r="U319" i="70"/>
  <c r="V319" i="70"/>
  <c r="W319" i="70"/>
  <c r="O320" i="70"/>
  <c r="B320" i="70" s="1"/>
  <c r="V320" i="70"/>
  <c r="W320" i="70"/>
  <c r="I321" i="70"/>
  <c r="U321" i="70"/>
  <c r="V321" i="70"/>
  <c r="W321" i="70"/>
  <c r="V322" i="70"/>
  <c r="Q322" i="70" s="1"/>
  <c r="W322" i="70"/>
  <c r="O323" i="70"/>
  <c r="B323" i="70" s="1"/>
  <c r="U323" i="70"/>
  <c r="V323" i="70"/>
  <c r="W323" i="70"/>
  <c r="Q323" i="70" s="1"/>
  <c r="O324" i="70"/>
  <c r="B324" i="70" s="1"/>
  <c r="I324" i="70"/>
  <c r="V324" i="70"/>
  <c r="Q324" i="70" s="1"/>
  <c r="W324" i="70"/>
  <c r="O325" i="70"/>
  <c r="B325" i="70" s="1"/>
  <c r="I325" i="70"/>
  <c r="U325" i="70"/>
  <c r="V325" i="70"/>
  <c r="Q325" i="70" s="1"/>
  <c r="W325" i="70"/>
  <c r="O326" i="70"/>
  <c r="B326" i="70" s="1"/>
  <c r="C326" i="70"/>
  <c r="I326" i="70"/>
  <c r="V326" i="70"/>
  <c r="W326" i="70"/>
  <c r="O327" i="70"/>
  <c r="B327" i="70" s="1"/>
  <c r="C327" i="70"/>
  <c r="I327" i="70"/>
  <c r="U327" i="70"/>
  <c r="V327" i="70"/>
  <c r="W327" i="70"/>
  <c r="O328" i="70"/>
  <c r="B328" i="70" s="1"/>
  <c r="C328" i="70"/>
  <c r="I328" i="70"/>
  <c r="V328" i="70"/>
  <c r="W328" i="70"/>
  <c r="O329" i="70"/>
  <c r="B329" i="70"/>
  <c r="U329" i="70"/>
  <c r="V329" i="70"/>
  <c r="Q329" i="70" s="1"/>
  <c r="W329" i="70"/>
  <c r="O330" i="70"/>
  <c r="B330" i="70" s="1"/>
  <c r="V330" i="70"/>
  <c r="W330" i="70"/>
  <c r="C331" i="70"/>
  <c r="I331" i="70"/>
  <c r="U331" i="70"/>
  <c r="V331" i="70"/>
  <c r="W331" i="70"/>
  <c r="U332" i="70"/>
  <c r="V332" i="70"/>
  <c r="W332" i="70"/>
  <c r="O333" i="70"/>
  <c r="B333" i="70" s="1"/>
  <c r="C333" i="70"/>
  <c r="I333" i="70"/>
  <c r="U333" i="70"/>
  <c r="V333" i="70"/>
  <c r="Q333" i="70" s="1"/>
  <c r="W333" i="70"/>
  <c r="O334" i="70"/>
  <c r="B334" i="70" s="1"/>
  <c r="U334" i="70"/>
  <c r="V334" i="70"/>
  <c r="Q334" i="70" s="1"/>
  <c r="W334" i="70"/>
  <c r="V335" i="70"/>
  <c r="W335" i="70"/>
  <c r="I336" i="70"/>
  <c r="U336" i="70"/>
  <c r="V336" i="70"/>
  <c r="W336" i="70"/>
  <c r="O337" i="70"/>
  <c r="B337" i="70" s="1"/>
  <c r="C337" i="70"/>
  <c r="U337" i="70"/>
  <c r="V337" i="70"/>
  <c r="Q337" i="70" s="1"/>
  <c r="W337" i="70"/>
  <c r="O338" i="70"/>
  <c r="B338" i="70" s="1"/>
  <c r="V338" i="70"/>
  <c r="Q338" i="70" s="1"/>
  <c r="W338" i="70"/>
  <c r="I339" i="70"/>
  <c r="V339" i="70"/>
  <c r="W339" i="70"/>
  <c r="Q339" i="70" s="1"/>
  <c r="C340" i="70"/>
  <c r="I340" i="70"/>
  <c r="V340" i="70"/>
  <c r="W340" i="70"/>
  <c r="V341" i="70"/>
  <c r="Q341" i="70" s="1"/>
  <c r="W341" i="70"/>
  <c r="V342" i="70"/>
  <c r="W342" i="70"/>
  <c r="Q342" i="70" s="1"/>
  <c r="I343" i="70"/>
  <c r="V343" i="70"/>
  <c r="W343" i="70"/>
  <c r="O344" i="70"/>
  <c r="B344" i="70" s="1"/>
  <c r="U344" i="70"/>
  <c r="V344" i="70"/>
  <c r="W344" i="70"/>
  <c r="I345" i="70"/>
  <c r="V345" i="70"/>
  <c r="W345" i="70"/>
  <c r="I346" i="70"/>
  <c r="U346" i="70"/>
  <c r="V346" i="70"/>
  <c r="W346" i="70"/>
  <c r="O347" i="70"/>
  <c r="B347" i="70" s="1"/>
  <c r="I347" i="70"/>
  <c r="V347" i="70"/>
  <c r="W347" i="70"/>
  <c r="O348" i="70"/>
  <c r="B348" i="70" s="1"/>
  <c r="I348" i="70"/>
  <c r="U348" i="70"/>
  <c r="V348" i="70"/>
  <c r="W348" i="70"/>
  <c r="O349" i="70"/>
  <c r="B349" i="70" s="1"/>
  <c r="I349" i="70"/>
  <c r="U349" i="70"/>
  <c r="V349" i="70"/>
  <c r="W349" i="70"/>
  <c r="U350" i="70"/>
  <c r="V350" i="70"/>
  <c r="W350" i="70"/>
  <c r="C351" i="70"/>
  <c r="V351" i="70"/>
  <c r="Q351" i="70" s="1"/>
  <c r="W351" i="70"/>
  <c r="C352" i="70"/>
  <c r="U352" i="70"/>
  <c r="V352" i="70"/>
  <c r="W352" i="70"/>
  <c r="V353" i="70"/>
  <c r="Q353" i="70" s="1"/>
  <c r="W353" i="70"/>
  <c r="C354" i="70"/>
  <c r="I354" i="70"/>
  <c r="U354" i="70"/>
  <c r="V354" i="70"/>
  <c r="W354" i="70"/>
  <c r="Q354" i="70" s="1"/>
  <c r="C355" i="70"/>
  <c r="I355" i="70"/>
  <c r="U355" i="70"/>
  <c r="V355" i="70"/>
  <c r="W355" i="70"/>
  <c r="O356" i="70"/>
  <c r="B356" i="70" s="1"/>
  <c r="C356" i="70"/>
  <c r="I356" i="70"/>
  <c r="U356" i="70"/>
  <c r="V356" i="70"/>
  <c r="W356" i="70"/>
  <c r="I357" i="70"/>
  <c r="V357" i="70"/>
  <c r="W357" i="70"/>
  <c r="I358" i="70"/>
  <c r="V358" i="70"/>
  <c r="Q358" i="70" s="1"/>
  <c r="W358" i="70"/>
  <c r="U359" i="70"/>
  <c r="V359" i="70"/>
  <c r="W359" i="70"/>
  <c r="I360" i="70"/>
  <c r="V360" i="70"/>
  <c r="W360" i="70"/>
  <c r="I361" i="70"/>
  <c r="V361" i="70"/>
  <c r="W361" i="70"/>
  <c r="B362" i="70"/>
  <c r="C362" i="70"/>
  <c r="V362" i="70"/>
  <c r="W362" i="70"/>
  <c r="C363" i="70"/>
  <c r="I363" i="70"/>
  <c r="V363" i="70"/>
  <c r="W363" i="70"/>
  <c r="I364" i="70"/>
  <c r="V364" i="70"/>
  <c r="W364" i="70"/>
  <c r="O365" i="70"/>
  <c r="B365" i="70"/>
  <c r="V365" i="70"/>
  <c r="W365" i="70"/>
  <c r="V366" i="70"/>
  <c r="W366" i="70"/>
  <c r="Q366" i="70" s="1"/>
  <c r="C367" i="70"/>
  <c r="V367" i="70"/>
  <c r="W367" i="70"/>
  <c r="C368" i="70"/>
  <c r="V368" i="70"/>
  <c r="W368" i="70"/>
  <c r="O369" i="70"/>
  <c r="B369" i="70"/>
  <c r="V369" i="70"/>
  <c r="W369" i="70"/>
  <c r="C370" i="70"/>
  <c r="I370" i="70"/>
  <c r="U370" i="70"/>
  <c r="V370" i="70"/>
  <c r="W370" i="70"/>
  <c r="O371" i="70"/>
  <c r="B371" i="70" s="1"/>
  <c r="I371" i="70"/>
  <c r="V371" i="70"/>
  <c r="W371" i="70"/>
  <c r="C372" i="70"/>
  <c r="U372" i="70"/>
  <c r="V372" i="70"/>
  <c r="W372" i="70"/>
  <c r="O373" i="70"/>
  <c r="B373" i="70" s="1"/>
  <c r="C373" i="70"/>
  <c r="U373" i="70"/>
  <c r="V373" i="70"/>
  <c r="W373" i="70"/>
  <c r="O374" i="70"/>
  <c r="B374" i="70" s="1"/>
  <c r="U374" i="70"/>
  <c r="V374" i="70"/>
  <c r="W374" i="70"/>
  <c r="I375" i="70"/>
  <c r="V375" i="70"/>
  <c r="W375" i="70"/>
  <c r="Q375" i="70" s="1"/>
  <c r="O376" i="70"/>
  <c r="B376" i="70" s="1"/>
  <c r="U376" i="70"/>
  <c r="V376" i="70"/>
  <c r="W376" i="70"/>
  <c r="O377" i="70"/>
  <c r="B377" i="70" s="1"/>
  <c r="C377" i="70"/>
  <c r="V377" i="70"/>
  <c r="W377" i="70"/>
  <c r="O378" i="70"/>
  <c r="B378" i="70" s="1"/>
  <c r="I378" i="70"/>
  <c r="V378" i="70"/>
  <c r="W378" i="70"/>
  <c r="I379" i="70"/>
  <c r="U379" i="70"/>
  <c r="V379" i="70"/>
  <c r="W379" i="70"/>
  <c r="C380" i="70"/>
  <c r="V380" i="70"/>
  <c r="Q380" i="70" s="1"/>
  <c r="W380" i="70"/>
  <c r="V381" i="70"/>
  <c r="W381" i="70"/>
  <c r="U382" i="70"/>
  <c r="V382" i="70"/>
  <c r="W382" i="70"/>
  <c r="O383" i="70"/>
  <c r="B383" i="70" s="1"/>
  <c r="V383" i="70"/>
  <c r="W383" i="70"/>
  <c r="V384" i="70"/>
  <c r="W384" i="70"/>
  <c r="C385" i="70"/>
  <c r="V385" i="70"/>
  <c r="W385" i="70"/>
  <c r="O386" i="70"/>
  <c r="B386" i="70" s="1"/>
  <c r="U386" i="70"/>
  <c r="V386" i="70"/>
  <c r="W386" i="70"/>
  <c r="U387" i="70"/>
  <c r="V387" i="70"/>
  <c r="W387" i="70"/>
  <c r="O388" i="70"/>
  <c r="B388" i="70" s="1"/>
  <c r="V388" i="70"/>
  <c r="W388" i="70"/>
  <c r="U389" i="70"/>
  <c r="V389" i="70"/>
  <c r="W389" i="70"/>
  <c r="O390" i="70"/>
  <c r="B390" i="70" s="1"/>
  <c r="C390" i="70"/>
  <c r="V390" i="70"/>
  <c r="Q390" i="70" s="1"/>
  <c r="W390" i="70"/>
  <c r="C391" i="70"/>
  <c r="V391" i="70"/>
  <c r="W391" i="70"/>
  <c r="C392" i="70"/>
  <c r="V392" i="70"/>
  <c r="W392" i="70"/>
  <c r="O393" i="70"/>
  <c r="B393" i="70" s="1"/>
  <c r="C393" i="70"/>
  <c r="V393" i="70"/>
  <c r="W393" i="70"/>
  <c r="U394" i="70"/>
  <c r="V394" i="70"/>
  <c r="Q394" i="70" s="1"/>
  <c r="W394" i="70"/>
  <c r="O395" i="70"/>
  <c r="B395" i="70" s="1"/>
  <c r="V395" i="70"/>
  <c r="W395" i="70"/>
  <c r="V396" i="70"/>
  <c r="W396" i="70"/>
  <c r="V397" i="70"/>
  <c r="W397" i="70"/>
  <c r="V398" i="70"/>
  <c r="W398" i="70"/>
  <c r="U399" i="70"/>
  <c r="V399" i="70"/>
  <c r="W399" i="70"/>
  <c r="D66" i="69"/>
  <c r="E278" i="69"/>
  <c r="A278" i="69" s="1"/>
  <c r="A279" i="69" s="1"/>
  <c r="C332" i="69"/>
  <c r="H7" i="6"/>
  <c r="D7" i="6" s="1"/>
  <c r="H8" i="6"/>
  <c r="D8" i="6"/>
  <c r="AC8" i="6" s="1"/>
  <c r="AD8" i="6" s="1"/>
  <c r="H9" i="6"/>
  <c r="D9" i="6"/>
  <c r="H10" i="6"/>
  <c r="D10" i="6" s="1"/>
  <c r="H11" i="6"/>
  <c r="D11" i="6"/>
  <c r="H12" i="6"/>
  <c r="D12" i="6" s="1"/>
  <c r="H13" i="6"/>
  <c r="D13" i="6"/>
  <c r="H14" i="6"/>
  <c r="D14" i="6" s="1"/>
  <c r="F14" i="6" s="1"/>
  <c r="H15" i="6"/>
  <c r="D15" i="6" s="1"/>
  <c r="H16" i="6"/>
  <c r="D16" i="6" s="1"/>
  <c r="H17" i="6"/>
  <c r="D17" i="6" s="1"/>
  <c r="H18" i="6"/>
  <c r="D18" i="6" s="1"/>
  <c r="AC18" i="6" s="1"/>
  <c r="AD18" i="6" s="1"/>
  <c r="H19" i="6"/>
  <c r="D19" i="6" s="1"/>
  <c r="H20" i="6"/>
  <c r="D20" i="6" s="1"/>
  <c r="H21" i="6"/>
  <c r="D21" i="6" s="1"/>
  <c r="H22" i="6"/>
  <c r="D22" i="6" s="1"/>
  <c r="H23" i="6"/>
  <c r="D23" i="6" s="1"/>
  <c r="AC23" i="6" s="1"/>
  <c r="AD23" i="6" s="1"/>
  <c r="H24" i="6"/>
  <c r="D24" i="6" s="1"/>
  <c r="H25" i="6"/>
  <c r="D25" i="6" s="1"/>
  <c r="AC25" i="6" s="1"/>
  <c r="AD25" i="6" s="1"/>
  <c r="H26" i="6"/>
  <c r="D26" i="6" s="1"/>
  <c r="H27" i="6"/>
  <c r="D27" i="6" s="1"/>
  <c r="H28" i="6"/>
  <c r="D28" i="6" s="1"/>
  <c r="H29" i="6"/>
  <c r="D29" i="6" s="1"/>
  <c r="H30" i="6"/>
  <c r="D30" i="6" s="1"/>
  <c r="F30" i="6" s="1"/>
  <c r="H31" i="6"/>
  <c r="D31" i="6"/>
  <c r="H32" i="6"/>
  <c r="D32" i="6"/>
  <c r="H33" i="6"/>
  <c r="D33" i="6"/>
  <c r="H34" i="6"/>
  <c r="D34" i="6" s="1"/>
  <c r="H35" i="6"/>
  <c r="D35" i="6"/>
  <c r="H36" i="6"/>
  <c r="D36" i="6" s="1"/>
  <c r="H37" i="6"/>
  <c r="D37" i="6"/>
  <c r="H38" i="6"/>
  <c r="D38" i="6" s="1"/>
  <c r="H39" i="6"/>
  <c r="D39" i="6"/>
  <c r="H40" i="6"/>
  <c r="D40" i="6" s="1"/>
  <c r="H41" i="6"/>
  <c r="D41" i="6"/>
  <c r="H42" i="6"/>
  <c r="D42" i="6" s="1"/>
  <c r="H43" i="6"/>
  <c r="D43" i="6"/>
  <c r="AC43" i="6" s="1"/>
  <c r="AD43" i="6" s="1"/>
  <c r="H44" i="6"/>
  <c r="D44" i="6"/>
  <c r="H45" i="6"/>
  <c r="D45" i="6" s="1"/>
  <c r="L5" i="61"/>
  <c r="L7" i="61"/>
  <c r="L9" i="61"/>
  <c r="L10" i="61"/>
  <c r="L12" i="61"/>
  <c r="L13" i="61"/>
  <c r="L16" i="61"/>
  <c r="L17" i="61"/>
  <c r="L18" i="61"/>
  <c r="L19" i="61"/>
  <c r="L22" i="61"/>
  <c r="L25" i="61"/>
  <c r="L26" i="61"/>
  <c r="L38" i="61"/>
  <c r="L42" i="61"/>
  <c r="L43" i="61"/>
  <c r="L44" i="61"/>
  <c r="L46" i="61"/>
  <c r="L47" i="61"/>
  <c r="L48" i="61"/>
  <c r="L49" i="61"/>
  <c r="L50" i="61"/>
  <c r="L51" i="61"/>
  <c r="L52" i="61"/>
  <c r="L53" i="61"/>
  <c r="L54" i="61"/>
  <c r="L56" i="61"/>
  <c r="L57" i="61"/>
  <c r="L58" i="61"/>
  <c r="L59" i="61"/>
  <c r="L60" i="61"/>
  <c r="L61" i="61"/>
  <c r="L63" i="61"/>
  <c r="L65" i="61"/>
  <c r="L67" i="61"/>
  <c r="L68" i="61"/>
  <c r="L71" i="61"/>
  <c r="L72" i="61"/>
  <c r="L73" i="61"/>
  <c r="L74" i="61"/>
  <c r="L75" i="61"/>
  <c r="L76" i="61"/>
  <c r="L77" i="61"/>
  <c r="L78" i="61"/>
  <c r="L80" i="61"/>
  <c r="L81" i="61"/>
  <c r="L83" i="61"/>
  <c r="L84" i="61"/>
  <c r="L85" i="61"/>
  <c r="L86" i="61"/>
  <c r="L88" i="61"/>
  <c r="L89" i="61"/>
  <c r="L90" i="61"/>
  <c r="L91" i="61"/>
  <c r="L93" i="61"/>
  <c r="L94" i="61"/>
  <c r="L95" i="61"/>
  <c r="L96" i="61"/>
  <c r="L97" i="61"/>
  <c r="L102" i="61"/>
  <c r="L105" i="61"/>
  <c r="L107" i="61"/>
  <c r="L108" i="61"/>
  <c r="L109" i="61"/>
  <c r="L113" i="61"/>
  <c r="L115" i="61"/>
  <c r="L116" i="61"/>
  <c r="L118" i="61"/>
  <c r="L120" i="61"/>
  <c r="L121" i="61"/>
  <c r="L122" i="61"/>
  <c r="L123" i="61"/>
  <c r="L128" i="61"/>
  <c r="L131" i="61"/>
  <c r="L132" i="61"/>
  <c r="L133" i="61"/>
  <c r="L139" i="61"/>
  <c r="L142" i="61"/>
  <c r="L143" i="61"/>
  <c r="L145" i="61"/>
  <c r="L147" i="61"/>
  <c r="L148" i="61"/>
  <c r="L151" i="61"/>
  <c r="L152" i="61"/>
  <c r="L153" i="61"/>
  <c r="L154" i="61"/>
  <c r="L155" i="61"/>
  <c r="L160" i="61"/>
  <c r="L161" i="61"/>
  <c r="L162" i="61"/>
  <c r="L163" i="61"/>
  <c r="L164" i="61"/>
  <c r="L165" i="61"/>
  <c r="L166" i="61"/>
  <c r="L169" i="61"/>
  <c r="L170" i="61"/>
  <c r="L174" i="61"/>
  <c r="L176" i="61"/>
  <c r="L177" i="61"/>
  <c r="L182" i="61"/>
  <c r="L183" i="61"/>
  <c r="L186" i="61"/>
  <c r="L191" i="61"/>
  <c r="L192" i="61"/>
  <c r="L193" i="61"/>
  <c r="L194" i="61"/>
  <c r="L196" i="61"/>
  <c r="L201" i="61"/>
  <c r="L202" i="61"/>
  <c r="L203" i="61"/>
  <c r="L204" i="61"/>
  <c r="L207" i="61"/>
  <c r="L208" i="61"/>
  <c r="L210" i="61"/>
  <c r="L211" i="61"/>
  <c r="L214" i="61"/>
  <c r="L215" i="61"/>
  <c r="L219" i="61"/>
  <c r="L220" i="61"/>
  <c r="L222" i="61"/>
  <c r="L224" i="61"/>
  <c r="L225" i="61"/>
  <c r="L228" i="61"/>
  <c r="L229" i="61"/>
  <c r="L232" i="61"/>
  <c r="L233" i="61"/>
  <c r="L234" i="61"/>
  <c r="L236" i="61"/>
  <c r="L237" i="61"/>
  <c r="L239" i="61"/>
  <c r="L243" i="61"/>
  <c r="L244" i="61"/>
  <c r="L245" i="61"/>
  <c r="L246" i="61"/>
  <c r="L247" i="61"/>
  <c r="L251" i="61"/>
  <c r="L255" i="61"/>
  <c r="L256" i="61"/>
  <c r="L258" i="61"/>
  <c r="L259" i="61"/>
  <c r="L260" i="61"/>
  <c r="L261" i="61"/>
  <c r="L262" i="61"/>
  <c r="L265" i="61"/>
  <c r="L266" i="61"/>
  <c r="L268" i="61"/>
  <c r="L271" i="61"/>
  <c r="L276" i="61"/>
  <c r="L277" i="61"/>
  <c r="L278" i="61"/>
  <c r="L284" i="61"/>
  <c r="L287" i="61"/>
  <c r="L288" i="61"/>
  <c r="L289" i="61"/>
  <c r="L292" i="61"/>
  <c r="L293" i="61"/>
  <c r="L294" i="61"/>
  <c r="L295" i="61"/>
  <c r="L299" i="61"/>
  <c r="L300" i="61"/>
  <c r="L301" i="61"/>
  <c r="L302" i="61"/>
  <c r="L303" i="61"/>
  <c r="L304" i="61"/>
  <c r="L306" i="61"/>
  <c r="L307" i="61"/>
  <c r="L309" i="61"/>
  <c r="L310" i="61"/>
  <c r="L315" i="61"/>
  <c r="L317" i="61"/>
  <c r="L318" i="61"/>
  <c r="L319" i="61"/>
  <c r="L320" i="61"/>
  <c r="L321" i="61"/>
  <c r="L323" i="61"/>
  <c r="L325" i="61"/>
  <c r="L326" i="61"/>
  <c r="L327" i="61"/>
  <c r="L328" i="61"/>
  <c r="L330" i="61"/>
  <c r="L331" i="61"/>
  <c r="L332" i="61"/>
  <c r="L333" i="61"/>
  <c r="L336" i="61"/>
  <c r="L338" i="61"/>
  <c r="L339" i="61"/>
  <c r="L340" i="61"/>
  <c r="L342" i="61"/>
  <c r="L344" i="61"/>
  <c r="L347" i="61"/>
  <c r="L348" i="61"/>
  <c r="L350" i="61"/>
  <c r="L351" i="61"/>
  <c r="L352" i="61"/>
  <c r="L355" i="61"/>
  <c r="L357" i="61"/>
  <c r="L359" i="61"/>
  <c r="L361" i="61"/>
  <c r="L368" i="61"/>
  <c r="L369" i="61"/>
  <c r="L372" i="61"/>
  <c r="L375" i="61"/>
  <c r="L376" i="61"/>
  <c r="L378" i="61"/>
  <c r="L382" i="61"/>
  <c r="L383" i="61"/>
  <c r="L385" i="61"/>
  <c r="L395" i="61"/>
  <c r="L4" i="61"/>
  <c r="C6" i="61"/>
  <c r="D10" i="61"/>
  <c r="B10" i="61" s="1"/>
  <c r="D11" i="61"/>
  <c r="B11" i="61" s="1"/>
  <c r="C11" i="61"/>
  <c r="D12" i="61"/>
  <c r="B12" i="61" s="1"/>
  <c r="D13" i="61"/>
  <c r="B13" i="61" s="1"/>
  <c r="D14" i="61"/>
  <c r="B14" i="61"/>
  <c r="C14" i="61"/>
  <c r="D15" i="61"/>
  <c r="B15" i="61"/>
  <c r="C15" i="61"/>
  <c r="D16" i="61"/>
  <c r="B16" i="61" s="1"/>
  <c r="C17" i="61"/>
  <c r="C19" i="61"/>
  <c r="D20" i="61"/>
  <c r="B20" i="61" s="1"/>
  <c r="C20" i="61"/>
  <c r="D21" i="61"/>
  <c r="B21" i="61" s="1"/>
  <c r="D22" i="61"/>
  <c r="B22" i="61" s="1"/>
  <c r="C22" i="61"/>
  <c r="C24" i="61"/>
  <c r="C25" i="61"/>
  <c r="C26" i="61"/>
  <c r="C27" i="61"/>
  <c r="D28" i="61"/>
  <c r="B28" i="61"/>
  <c r="C28" i="61"/>
  <c r="C29" i="61"/>
  <c r="C30" i="61"/>
  <c r="D31" i="61"/>
  <c r="B31" i="61" s="1"/>
  <c r="D32" i="61"/>
  <c r="B32" i="61" s="1"/>
  <c r="C32" i="61"/>
  <c r="D33" i="61"/>
  <c r="B33" i="61" s="1"/>
  <c r="D34" i="61"/>
  <c r="B34" i="61" s="1"/>
  <c r="C34" i="61"/>
  <c r="D35" i="61"/>
  <c r="B35" i="61" s="1"/>
  <c r="C35" i="61"/>
  <c r="D36" i="61"/>
  <c r="B36" i="61" s="1"/>
  <c r="C37" i="61"/>
  <c r="C38" i="61"/>
  <c r="D40" i="61"/>
  <c r="B40" i="61" s="1"/>
  <c r="C40" i="61"/>
  <c r="D41" i="61"/>
  <c r="B41" i="61" s="1"/>
  <c r="C43" i="61"/>
  <c r="D44" i="61"/>
  <c r="B44" i="61" s="1"/>
  <c r="D45" i="61"/>
  <c r="B45" i="61" s="1"/>
  <c r="C46" i="61"/>
  <c r="D47" i="61"/>
  <c r="B47" i="61"/>
  <c r="D48" i="61"/>
  <c r="B48" i="61" s="1"/>
  <c r="C48" i="61"/>
  <c r="D49" i="61"/>
  <c r="B49" i="61"/>
  <c r="D50" i="61"/>
  <c r="B50" i="61" s="1"/>
  <c r="C50" i="61"/>
  <c r="D51" i="61"/>
  <c r="B51" i="61" s="1"/>
  <c r="C51" i="61"/>
  <c r="D52" i="61"/>
  <c r="B52" i="61" s="1"/>
  <c r="C52" i="61"/>
  <c r="D53" i="61"/>
  <c r="B53" i="61" s="1"/>
  <c r="C53" i="61"/>
  <c r="D54" i="61"/>
  <c r="B54" i="61" s="1"/>
  <c r="C56" i="61"/>
  <c r="D57" i="61"/>
  <c r="B57" i="61" s="1"/>
  <c r="C57" i="61"/>
  <c r="D58" i="61"/>
  <c r="B58" i="61" s="1"/>
  <c r="C58" i="61"/>
  <c r="D59" i="61"/>
  <c r="B59" i="61"/>
  <c r="C59" i="61"/>
  <c r="C60" i="61"/>
  <c r="D61" i="61"/>
  <c r="B61" i="61"/>
  <c r="C61" i="61"/>
  <c r="D63" i="61"/>
  <c r="B63" i="61" s="1"/>
  <c r="C63" i="61"/>
  <c r="C64" i="61"/>
  <c r="D65" i="61"/>
  <c r="B65" i="61" s="1"/>
  <c r="C65" i="61"/>
  <c r="C66" i="61"/>
  <c r="C67" i="61"/>
  <c r="D68" i="61"/>
  <c r="B68" i="61" s="1"/>
  <c r="D69" i="61"/>
  <c r="B69" i="61" s="1"/>
  <c r="C69" i="61"/>
  <c r="C70" i="61"/>
  <c r="D72" i="61"/>
  <c r="B72" i="61"/>
  <c r="C72" i="61"/>
  <c r="D73" i="61"/>
  <c r="B73" i="61" s="1"/>
  <c r="C73" i="61"/>
  <c r="D74" i="61"/>
  <c r="B74" i="61" s="1"/>
  <c r="C74" i="61"/>
  <c r="C75" i="61"/>
  <c r="D76" i="61"/>
  <c r="B76" i="61" s="1"/>
  <c r="C76" i="61"/>
  <c r="D77" i="61"/>
  <c r="B77" i="61" s="1"/>
  <c r="C77" i="61"/>
  <c r="C78" i="61"/>
  <c r="D79" i="61"/>
  <c r="B79" i="61" s="1"/>
  <c r="C79" i="61"/>
  <c r="D80" i="61"/>
  <c r="B80" i="61" s="1"/>
  <c r="C80" i="61"/>
  <c r="D82" i="61"/>
  <c r="B82" i="61"/>
  <c r="D83" i="61"/>
  <c r="B83" i="61" s="1"/>
  <c r="C83" i="61"/>
  <c r="D84" i="61"/>
  <c r="B84" i="61"/>
  <c r="C84" i="61"/>
  <c r="D85" i="61"/>
  <c r="B85" i="61"/>
  <c r="C85" i="61"/>
  <c r="D86" i="61"/>
  <c r="B86" i="61" s="1"/>
  <c r="C86" i="61"/>
  <c r="D87" i="61"/>
  <c r="B87" i="61" s="1"/>
  <c r="C87" i="61"/>
  <c r="D88" i="61"/>
  <c r="B88" i="61"/>
  <c r="C88" i="61"/>
  <c r="C89" i="61"/>
  <c r="C90" i="61"/>
  <c r="D91" i="61"/>
  <c r="B91" i="61" s="1"/>
  <c r="C91" i="61"/>
  <c r="D92" i="61"/>
  <c r="B92" i="61" s="1"/>
  <c r="C92" i="61"/>
  <c r="C93" i="61"/>
  <c r="C96" i="61"/>
  <c r="D98" i="61"/>
  <c r="B98" i="61" s="1"/>
  <c r="C98" i="61"/>
  <c r="C99" i="61"/>
  <c r="D100" i="61"/>
  <c r="B100" i="61" s="1"/>
  <c r="C100" i="61"/>
  <c r="D103" i="61"/>
  <c r="B103" i="61" s="1"/>
  <c r="D104" i="61"/>
  <c r="B104" i="61"/>
  <c r="C104" i="61"/>
  <c r="C107" i="61"/>
  <c r="D110" i="61"/>
  <c r="B110" i="61"/>
  <c r="D112" i="61"/>
  <c r="B112" i="61" s="1"/>
  <c r="C113" i="61"/>
  <c r="D114" i="61"/>
  <c r="B114" i="61"/>
  <c r="D115" i="61"/>
  <c r="B115" i="61" s="1"/>
  <c r="C115" i="61"/>
  <c r="C116" i="61"/>
  <c r="D117" i="61"/>
  <c r="B117" i="61" s="1"/>
  <c r="C118" i="61"/>
  <c r="C119" i="61"/>
  <c r="D122" i="61"/>
  <c r="B122" i="61" s="1"/>
  <c r="C122" i="61"/>
  <c r="D123" i="61"/>
  <c r="B123" i="61" s="1"/>
  <c r="C124" i="61"/>
  <c r="D125" i="61"/>
  <c r="B125" i="61" s="1"/>
  <c r="C125" i="61"/>
  <c r="D126" i="61"/>
  <c r="B126" i="61" s="1"/>
  <c r="C126" i="61"/>
  <c r="D127" i="61"/>
  <c r="B127" i="61"/>
  <c r="C127" i="61"/>
  <c r="C128" i="61"/>
  <c r="D129" i="61"/>
  <c r="B129" i="61"/>
  <c r="C129" i="61"/>
  <c r="D130" i="61"/>
  <c r="B130" i="61"/>
  <c r="C130" i="61"/>
  <c r="D131" i="61"/>
  <c r="B131" i="61" s="1"/>
  <c r="C131" i="61"/>
  <c r="C132" i="61"/>
  <c r="C133" i="61"/>
  <c r="D134" i="61"/>
  <c r="B134" i="61" s="1"/>
  <c r="C134" i="61"/>
  <c r="D135" i="61"/>
  <c r="B135" i="61" s="1"/>
  <c r="C135" i="61"/>
  <c r="C136" i="61"/>
  <c r="D137" i="61"/>
  <c r="B137" i="61" s="1"/>
  <c r="C137" i="61"/>
  <c r="C138" i="61"/>
  <c r="D139" i="61"/>
  <c r="B139" i="61" s="1"/>
  <c r="C139" i="61"/>
  <c r="D142" i="61"/>
  <c r="B142" i="61" s="1"/>
  <c r="C142" i="61"/>
  <c r="D143" i="61"/>
  <c r="B143" i="61"/>
  <c r="C143" i="61"/>
  <c r="D144" i="61"/>
  <c r="B144" i="61" s="1"/>
  <c r="D146" i="61"/>
  <c r="B146" i="61" s="1"/>
  <c r="D148" i="61"/>
  <c r="B148" i="61" s="1"/>
  <c r="D149" i="61"/>
  <c r="B149" i="61"/>
  <c r="C149" i="61"/>
  <c r="D150" i="61"/>
  <c r="B150" i="61" s="1"/>
  <c r="C150" i="61"/>
  <c r="D151" i="61"/>
  <c r="B151" i="61"/>
  <c r="C151" i="61"/>
  <c r="C152" i="61"/>
  <c r="D153" i="61"/>
  <c r="B153" i="61"/>
  <c r="C153" i="61"/>
  <c r="D154" i="61"/>
  <c r="B154" i="61"/>
  <c r="C154" i="61"/>
  <c r="D155" i="61"/>
  <c r="B155" i="61" s="1"/>
  <c r="D156" i="61"/>
  <c r="B156" i="61"/>
  <c r="C156" i="61"/>
  <c r="D157" i="61"/>
  <c r="B157" i="61"/>
  <c r="C157" i="61"/>
  <c r="D158" i="61"/>
  <c r="B158" i="61" s="1"/>
  <c r="C158" i="61"/>
  <c r="C159" i="61"/>
  <c r="D160" i="61"/>
  <c r="B160" i="61" s="1"/>
  <c r="C160" i="61"/>
  <c r="D161" i="61"/>
  <c r="B161" i="61" s="1"/>
  <c r="D162" i="61"/>
  <c r="B162" i="61" s="1"/>
  <c r="C162" i="61"/>
  <c r="B163" i="61"/>
  <c r="C163" i="61"/>
  <c r="C165" i="61"/>
  <c r="D166" i="61"/>
  <c r="B166" i="61"/>
  <c r="C166" i="61"/>
  <c r="D167" i="61"/>
  <c r="B167" i="61" s="1"/>
  <c r="D168" i="61"/>
  <c r="B168" i="61"/>
  <c r="C168" i="61"/>
  <c r="C171" i="61"/>
  <c r="D172" i="61"/>
  <c r="B172" i="61" s="1"/>
  <c r="C172" i="61"/>
  <c r="D174" i="61"/>
  <c r="B174" i="61" s="1"/>
  <c r="C174" i="61"/>
  <c r="D175" i="61"/>
  <c r="B175" i="61" s="1"/>
  <c r="C175" i="61"/>
  <c r="D176" i="61"/>
  <c r="B176" i="61" s="1"/>
  <c r="C176" i="61"/>
  <c r="D178" i="61"/>
  <c r="B178" i="61" s="1"/>
  <c r="C178" i="61"/>
  <c r="D179" i="61"/>
  <c r="B179" i="61" s="1"/>
  <c r="D181" i="61"/>
  <c r="B181" i="61" s="1"/>
  <c r="D182" i="61"/>
  <c r="B182" i="61" s="1"/>
  <c r="C182" i="61"/>
  <c r="D183" i="61"/>
  <c r="B183" i="61" s="1"/>
  <c r="C183" i="61"/>
  <c r="D187" i="61"/>
  <c r="B187" i="61" s="1"/>
  <c r="C187" i="61"/>
  <c r="D188" i="61"/>
  <c r="B188" i="61"/>
  <c r="C189" i="61"/>
  <c r="C191" i="61"/>
  <c r="C192" i="61"/>
  <c r="D193" i="61"/>
  <c r="B193" i="61" s="1"/>
  <c r="C194" i="61"/>
  <c r="C195" i="61"/>
  <c r="C196" i="61"/>
  <c r="D197" i="61"/>
  <c r="B197" i="61"/>
  <c r="C197" i="61"/>
  <c r="D198" i="61"/>
  <c r="B198" i="61" s="1"/>
  <c r="C198" i="61"/>
  <c r="D199" i="61"/>
  <c r="B199" i="61" s="1"/>
  <c r="C199" i="61"/>
  <c r="D200" i="61"/>
  <c r="B200" i="61"/>
  <c r="D201" i="61"/>
  <c r="B201" i="61" s="1"/>
  <c r="C202" i="61"/>
  <c r="C203" i="61"/>
  <c r="D204" i="61"/>
  <c r="B204" i="61" s="1"/>
  <c r="C204" i="61"/>
  <c r="D205" i="61"/>
  <c r="B205" i="61" s="1"/>
  <c r="C205" i="61"/>
  <c r="D207" i="61"/>
  <c r="B207" i="61" s="1"/>
  <c r="C207" i="61"/>
  <c r="D208" i="61"/>
  <c r="B208" i="61"/>
  <c r="C209" i="61"/>
  <c r="D211" i="61"/>
  <c r="B211" i="61" s="1"/>
  <c r="C211" i="61"/>
  <c r="D212" i="61"/>
  <c r="B212" i="61" s="1"/>
  <c r="D213" i="61"/>
  <c r="B213" i="61"/>
  <c r="D215" i="61"/>
  <c r="B215" i="61" s="1"/>
  <c r="C215" i="61"/>
  <c r="D216" i="61"/>
  <c r="B216" i="61"/>
  <c r="D217" i="61"/>
  <c r="B217" i="61" s="1"/>
  <c r="D218" i="61"/>
  <c r="B218" i="61"/>
  <c r="C219" i="61"/>
  <c r="C220" i="61"/>
  <c r="D221" i="61"/>
  <c r="B221" i="61"/>
  <c r="C222" i="61"/>
  <c r="D224" i="61"/>
  <c r="B224" i="61" s="1"/>
  <c r="D225" i="61"/>
  <c r="B225" i="61" s="1"/>
  <c r="C225" i="61"/>
  <c r="C226" i="61"/>
  <c r="C227" i="61"/>
  <c r="D228" i="61"/>
  <c r="B228" i="61" s="1"/>
  <c r="C228" i="61"/>
  <c r="C229" i="61"/>
  <c r="C230" i="61"/>
  <c r="D231" i="61"/>
  <c r="B231" i="61" s="1"/>
  <c r="C233" i="61"/>
  <c r="C235" i="61"/>
  <c r="D236" i="61"/>
  <c r="B236" i="61" s="1"/>
  <c r="C236" i="61"/>
  <c r="D237" i="61"/>
  <c r="B237" i="61" s="1"/>
  <c r="C237" i="61"/>
  <c r="D238" i="61"/>
  <c r="B238" i="61" s="1"/>
  <c r="D239" i="61"/>
  <c r="B239" i="61"/>
  <c r="C239" i="61"/>
  <c r="D240" i="61"/>
  <c r="B240" i="61" s="1"/>
  <c r="C240" i="61"/>
  <c r="C241" i="61"/>
  <c r="D242" i="61"/>
  <c r="B242" i="61" s="1"/>
  <c r="C242" i="61"/>
  <c r="D243" i="61"/>
  <c r="B243" i="61" s="1"/>
  <c r="D244" i="61"/>
  <c r="B244" i="61" s="1"/>
  <c r="C245" i="61"/>
  <c r="D246" i="61"/>
  <c r="B246" i="61" s="1"/>
  <c r="D248" i="61"/>
  <c r="B248" i="61" s="1"/>
  <c r="C248" i="61"/>
  <c r="D249" i="61"/>
  <c r="B249" i="61"/>
  <c r="C249" i="61"/>
  <c r="D250" i="61"/>
  <c r="B250" i="61" s="1"/>
  <c r="C250" i="61"/>
  <c r="D251" i="61"/>
  <c r="B251" i="61" s="1"/>
  <c r="C253" i="61"/>
  <c r="C254" i="61"/>
  <c r="C256" i="61"/>
  <c r="C258" i="61"/>
  <c r="D259" i="61"/>
  <c r="B259" i="61" s="1"/>
  <c r="D260" i="61"/>
  <c r="B260" i="61" s="1"/>
  <c r="D261" i="61"/>
  <c r="B261" i="61"/>
  <c r="C264" i="61"/>
  <c r="D265" i="61"/>
  <c r="B265" i="61" s="1"/>
  <c r="C265" i="61"/>
  <c r="D266" i="61"/>
  <c r="B266" i="61"/>
  <c r="C266" i="61"/>
  <c r="D267" i="61"/>
  <c r="B267" i="61"/>
  <c r="C267" i="61"/>
  <c r="D268" i="61"/>
  <c r="B268" i="61" s="1"/>
  <c r="D269" i="61"/>
  <c r="B269" i="61"/>
  <c r="C269" i="61"/>
  <c r="D271" i="61"/>
  <c r="B271" i="61"/>
  <c r="D272" i="61"/>
  <c r="B272" i="61" s="1"/>
  <c r="D273" i="61"/>
  <c r="B273" i="61" s="1"/>
  <c r="C273" i="61"/>
  <c r="C274" i="61"/>
  <c r="D275" i="61"/>
  <c r="B275" i="61" s="1"/>
  <c r="C275" i="61"/>
  <c r="C277" i="61"/>
  <c r="D278" i="61"/>
  <c r="B278" i="61" s="1"/>
  <c r="C278" i="61"/>
  <c r="D280" i="61"/>
  <c r="B280" i="61" s="1"/>
  <c r="D281" i="61"/>
  <c r="B281" i="61"/>
  <c r="C281" i="61"/>
  <c r="C282" i="61"/>
  <c r="D284" i="61"/>
  <c r="B284" i="61"/>
  <c r="C284" i="61"/>
  <c r="D285" i="61"/>
  <c r="B285" i="61" s="1"/>
  <c r="C285" i="61"/>
  <c r="D286" i="61"/>
  <c r="B286" i="61" s="1"/>
  <c r="D287" i="61"/>
  <c r="B287" i="61" s="1"/>
  <c r="C287" i="61"/>
  <c r="D288" i="61"/>
  <c r="B288" i="61" s="1"/>
  <c r="D290" i="61"/>
  <c r="B290" i="61" s="1"/>
  <c r="C290" i="61"/>
  <c r="D291" i="61"/>
  <c r="B291" i="61" s="1"/>
  <c r="C291" i="61"/>
  <c r="C292" i="61"/>
  <c r="C293" i="61"/>
  <c r="D295" i="61"/>
  <c r="B295" i="61" s="1"/>
  <c r="C295" i="61"/>
  <c r="C296" i="61"/>
  <c r="D297" i="61"/>
  <c r="B297" i="61" s="1"/>
  <c r="C297" i="61"/>
  <c r="D298" i="61"/>
  <c r="B298" i="61" s="1"/>
  <c r="C298" i="61"/>
  <c r="D299" i="61"/>
  <c r="B299" i="61" s="1"/>
  <c r="C299" i="61"/>
  <c r="D300" i="61"/>
  <c r="B300" i="61" s="1"/>
  <c r="C300" i="61"/>
  <c r="D301" i="61"/>
  <c r="B301" i="61" s="1"/>
  <c r="C301" i="61"/>
  <c r="D304" i="61"/>
  <c r="B304" i="61" s="1"/>
  <c r="D305" i="61"/>
  <c r="B305" i="61" s="1"/>
  <c r="C305" i="61"/>
  <c r="C306" i="61"/>
  <c r="D307" i="61"/>
  <c r="B307" i="61" s="1"/>
  <c r="D308" i="61"/>
  <c r="B308" i="61" s="1"/>
  <c r="C308" i="61"/>
  <c r="D309" i="61"/>
  <c r="B309" i="61" s="1"/>
  <c r="C309" i="61"/>
  <c r="D310" i="61"/>
  <c r="B310" i="61" s="1"/>
  <c r="C310" i="61"/>
  <c r="D311" i="61"/>
  <c r="B311" i="61" s="1"/>
  <c r="C311" i="61"/>
  <c r="D312" i="61"/>
  <c r="B312" i="61"/>
  <c r="C312" i="61"/>
  <c r="C314" i="61"/>
  <c r="D315" i="61"/>
  <c r="B315" i="61" s="1"/>
  <c r="D316" i="61"/>
  <c r="B316" i="61" s="1"/>
  <c r="D317" i="61"/>
  <c r="B317" i="61" s="1"/>
  <c r="D318" i="61"/>
  <c r="B318" i="61" s="1"/>
  <c r="D319" i="61"/>
  <c r="B319" i="61" s="1"/>
  <c r="C319" i="61"/>
  <c r="D320" i="61"/>
  <c r="B320" i="61" s="1"/>
  <c r="D321" i="61"/>
  <c r="B321" i="61"/>
  <c r="D322" i="61"/>
  <c r="B322" i="61" s="1"/>
  <c r="C322" i="61"/>
  <c r="D323" i="61"/>
  <c r="B323" i="61"/>
  <c r="C323" i="61"/>
  <c r="D324" i="61"/>
  <c r="B324" i="61" s="1"/>
  <c r="C324" i="61"/>
  <c r="D325" i="61"/>
  <c r="B325" i="61" s="1"/>
  <c r="C325" i="61"/>
  <c r="D326" i="61"/>
  <c r="B326" i="61" s="1"/>
  <c r="C326" i="61"/>
  <c r="D327" i="61"/>
  <c r="B327" i="61" s="1"/>
  <c r="D329" i="61"/>
  <c r="B329" i="61"/>
  <c r="C329" i="61"/>
  <c r="D330" i="61"/>
  <c r="B330" i="61" s="1"/>
  <c r="D331" i="61"/>
  <c r="B331" i="61"/>
  <c r="D332" i="61"/>
  <c r="B332" i="61" s="1"/>
  <c r="D333" i="61"/>
  <c r="B333" i="61"/>
  <c r="C333" i="61"/>
  <c r="D337" i="61"/>
  <c r="B337" i="61"/>
  <c r="C337" i="61"/>
  <c r="D340" i="61"/>
  <c r="B340" i="61" s="1"/>
  <c r="C343" i="61"/>
  <c r="D344" i="61"/>
  <c r="B344" i="61" s="1"/>
  <c r="C345" i="61"/>
  <c r="C347" i="61"/>
  <c r="C348" i="61"/>
  <c r="D349" i="61"/>
  <c r="B349" i="61" s="1"/>
  <c r="C351" i="61"/>
  <c r="D352" i="61"/>
  <c r="B352" i="61" s="1"/>
  <c r="C352" i="61"/>
  <c r="D353" i="61"/>
  <c r="B353" i="61"/>
  <c r="C353" i="61"/>
  <c r="D354" i="61"/>
  <c r="B354" i="61" s="1"/>
  <c r="D357" i="61"/>
  <c r="B357" i="61"/>
  <c r="D358" i="61"/>
  <c r="B358" i="61" s="1"/>
  <c r="D360" i="61"/>
  <c r="B360" i="61"/>
  <c r="D361" i="61"/>
  <c r="B361" i="61" s="1"/>
  <c r="C363" i="61"/>
  <c r="D364" i="61"/>
  <c r="B364" i="61" s="1"/>
  <c r="C364" i="61"/>
  <c r="D365" i="61"/>
  <c r="B365" i="61" s="1"/>
  <c r="C366" i="61"/>
  <c r="B367" i="61"/>
  <c r="C368" i="61"/>
  <c r="D369" i="61"/>
  <c r="B369" i="61"/>
  <c r="D370" i="61"/>
  <c r="B370" i="61" s="1"/>
  <c r="D371" i="61"/>
  <c r="B371" i="61" s="1"/>
  <c r="D372" i="61"/>
  <c r="B372" i="61" s="1"/>
  <c r="D373" i="61"/>
  <c r="B373" i="61" s="1"/>
  <c r="D374" i="61"/>
  <c r="B374" i="61" s="1"/>
  <c r="C376" i="61"/>
  <c r="D379" i="61"/>
  <c r="B379" i="61" s="1"/>
  <c r="D380" i="61"/>
  <c r="B380" i="61" s="1"/>
  <c r="C381" i="61"/>
  <c r="D384" i="61"/>
  <c r="B384" i="61" s="1"/>
  <c r="C384" i="61"/>
  <c r="C385" i="61"/>
  <c r="D386" i="61"/>
  <c r="B386" i="61" s="1"/>
  <c r="C386" i="61"/>
  <c r="C387" i="61"/>
  <c r="C388" i="61"/>
  <c r="D389" i="61"/>
  <c r="B389" i="61" s="1"/>
  <c r="C389" i="61"/>
  <c r="D391" i="61"/>
  <c r="B391" i="61" s="1"/>
  <c r="C5" i="61"/>
  <c r="C4" i="61"/>
  <c r="M30" i="60"/>
  <c r="M32" i="60"/>
  <c r="M34" i="60"/>
  <c r="M35" i="60"/>
  <c r="M36" i="60"/>
  <c r="M41" i="60"/>
  <c r="M42" i="60"/>
  <c r="M43" i="60"/>
  <c r="M44" i="60"/>
  <c r="M47" i="60"/>
  <c r="M49" i="60"/>
  <c r="M50" i="60"/>
  <c r="M51" i="60"/>
  <c r="M53" i="60"/>
  <c r="M54" i="60"/>
  <c r="M58" i="60"/>
  <c r="M60" i="60"/>
  <c r="M63" i="60"/>
  <c r="M66" i="60"/>
  <c r="M68" i="60"/>
  <c r="M69" i="60"/>
  <c r="M70" i="60"/>
  <c r="M71" i="60"/>
  <c r="M72" i="60"/>
  <c r="M73" i="60"/>
  <c r="M74" i="60"/>
  <c r="M75" i="60"/>
  <c r="M76" i="60"/>
  <c r="M77" i="60"/>
  <c r="M78" i="60"/>
  <c r="M79" i="60"/>
  <c r="M80" i="60"/>
  <c r="M81" i="60"/>
  <c r="M82" i="60"/>
  <c r="M83" i="60"/>
  <c r="M84" i="60"/>
  <c r="M85" i="60"/>
  <c r="M86" i="60"/>
  <c r="M88" i="60"/>
  <c r="M90" i="60"/>
  <c r="M92" i="60"/>
  <c r="M93" i="60"/>
  <c r="M96" i="60"/>
  <c r="M97" i="60"/>
  <c r="M98" i="60"/>
  <c r="M99" i="60"/>
  <c r="M100" i="60"/>
  <c r="M101" i="60"/>
  <c r="M102" i="60"/>
  <c r="M103" i="60"/>
  <c r="M106" i="60"/>
  <c r="M107" i="60"/>
  <c r="M108" i="60"/>
  <c r="M109" i="60"/>
  <c r="M110" i="60"/>
  <c r="M111" i="60"/>
  <c r="M113" i="60"/>
  <c r="M114" i="60"/>
  <c r="M115" i="60"/>
  <c r="M116" i="60"/>
  <c r="M118" i="60"/>
  <c r="M119" i="60"/>
  <c r="M120" i="60"/>
  <c r="M121" i="60"/>
  <c r="M122" i="60"/>
  <c r="M127" i="60"/>
  <c r="M130" i="60"/>
  <c r="M132" i="60"/>
  <c r="M133" i="60"/>
  <c r="M134" i="60"/>
  <c r="M135" i="60"/>
  <c r="M138" i="60"/>
  <c r="M139" i="60"/>
  <c r="M140" i="60"/>
  <c r="M141" i="60"/>
  <c r="M143" i="60"/>
  <c r="M146" i="60"/>
  <c r="M147" i="60"/>
  <c r="M148" i="60"/>
  <c r="M152" i="60"/>
  <c r="M153" i="60"/>
  <c r="M156" i="60"/>
  <c r="M157" i="60"/>
  <c r="M158" i="60"/>
  <c r="M161" i="60"/>
  <c r="M164" i="60"/>
  <c r="M166" i="60"/>
  <c r="M167" i="60"/>
  <c r="M168" i="60"/>
  <c r="M171" i="60"/>
  <c r="M173" i="60"/>
  <c r="M175" i="60"/>
  <c r="M176" i="60"/>
  <c r="M177" i="60"/>
  <c r="M178" i="60"/>
  <c r="M179" i="60"/>
  <c r="M180" i="60"/>
  <c r="M182" i="60"/>
  <c r="M186" i="60"/>
  <c r="M187" i="60"/>
  <c r="M189" i="60"/>
  <c r="M190" i="60"/>
  <c r="M191" i="60"/>
  <c r="M194" i="60"/>
  <c r="M195" i="60"/>
  <c r="M196" i="60"/>
  <c r="M199" i="60"/>
  <c r="M201" i="60"/>
  <c r="M207" i="60"/>
  <c r="M211" i="60"/>
  <c r="M212" i="60"/>
  <c r="M214" i="60"/>
  <c r="M216" i="60"/>
  <c r="M217" i="60"/>
  <c r="M218" i="60"/>
  <c r="M219" i="60"/>
  <c r="M221" i="60"/>
  <c r="M226" i="60"/>
  <c r="M227" i="60"/>
  <c r="M228" i="60"/>
  <c r="M229" i="60"/>
  <c r="M231" i="60"/>
  <c r="M232" i="60"/>
  <c r="M233" i="60"/>
  <c r="M235" i="60"/>
  <c r="M236" i="60"/>
  <c r="M238" i="60"/>
  <c r="M240" i="60"/>
  <c r="M241" i="60"/>
  <c r="M243" i="60"/>
  <c r="M244" i="60"/>
  <c r="M245" i="60"/>
  <c r="M247" i="60"/>
  <c r="M248" i="60"/>
  <c r="M249" i="60"/>
  <c r="M250" i="60"/>
  <c r="M252" i="60"/>
  <c r="M253" i="60"/>
  <c r="M254" i="60"/>
  <c r="M255" i="60"/>
  <c r="M257" i="60"/>
  <c r="M258" i="60"/>
  <c r="M259" i="60"/>
  <c r="M261" i="60"/>
  <c r="M262" i="60"/>
  <c r="M268" i="60"/>
  <c r="M270" i="60"/>
  <c r="M271" i="60"/>
  <c r="M273" i="60"/>
  <c r="M276" i="60"/>
  <c r="M280" i="60"/>
  <c r="M281" i="60"/>
  <c r="M283" i="60"/>
  <c r="M284" i="60"/>
  <c r="M285" i="60"/>
  <c r="M286" i="60"/>
  <c r="M287" i="60"/>
  <c r="M288" i="60"/>
  <c r="M291" i="60"/>
  <c r="M293" i="60"/>
  <c r="M295" i="60"/>
  <c r="M299" i="60"/>
  <c r="M301" i="60"/>
  <c r="M302" i="60"/>
  <c r="M303" i="60"/>
  <c r="M305" i="60"/>
  <c r="M308" i="60"/>
  <c r="M309" i="60"/>
  <c r="M310" i="60"/>
  <c r="M312" i="60"/>
  <c r="M313" i="60"/>
  <c r="M314" i="60"/>
  <c r="M317" i="60"/>
  <c r="M318" i="60"/>
  <c r="M319" i="60"/>
  <c r="M320" i="60"/>
  <c r="M321" i="60"/>
  <c r="M323" i="60"/>
  <c r="M324" i="60"/>
  <c r="M325" i="60"/>
  <c r="M326" i="60"/>
  <c r="M327" i="60"/>
  <c r="M328" i="60"/>
  <c r="M329" i="60"/>
  <c r="M331" i="60"/>
  <c r="M332" i="60"/>
  <c r="M333" i="60"/>
  <c r="M334" i="60"/>
  <c r="M335" i="60"/>
  <c r="M340" i="60"/>
  <c r="M342" i="60"/>
  <c r="M343" i="60"/>
  <c r="M344" i="60"/>
  <c r="M345" i="60"/>
  <c r="M346" i="60"/>
  <c r="M348" i="60"/>
  <c r="M350" i="60"/>
  <c r="M351" i="60"/>
  <c r="M352" i="60"/>
  <c r="M353" i="60"/>
  <c r="M355" i="60"/>
  <c r="M356" i="60"/>
  <c r="M357" i="60"/>
  <c r="M358" i="60"/>
  <c r="M363" i="60"/>
  <c r="M365" i="60"/>
  <c r="M366" i="60"/>
  <c r="M367" i="60"/>
  <c r="M369" i="60"/>
  <c r="M371" i="60"/>
  <c r="M372" i="60"/>
  <c r="M373" i="60"/>
  <c r="M375" i="60"/>
  <c r="M376" i="60"/>
  <c r="M377" i="60"/>
  <c r="M380" i="60"/>
  <c r="M386" i="60"/>
  <c r="M389" i="60"/>
  <c r="M393" i="60"/>
  <c r="M394" i="60"/>
  <c r="M395" i="60"/>
  <c r="M397" i="60"/>
  <c r="M400" i="60"/>
  <c r="M401" i="60"/>
  <c r="M403" i="60"/>
  <c r="M407" i="60"/>
  <c r="M408" i="60"/>
  <c r="M410" i="60"/>
  <c r="M420" i="60"/>
  <c r="M29" i="60"/>
  <c r="F30" i="60"/>
  <c r="F33" i="60"/>
  <c r="F34" i="60"/>
  <c r="F38" i="60"/>
  <c r="F40" i="60"/>
  <c r="F41" i="60"/>
  <c r="F43" i="60"/>
  <c r="F45" i="60"/>
  <c r="F46" i="60"/>
  <c r="F47" i="60"/>
  <c r="F48" i="60"/>
  <c r="F50" i="60"/>
  <c r="F54" i="60"/>
  <c r="F55" i="60"/>
  <c r="F57" i="60"/>
  <c r="F58" i="60"/>
  <c r="F61" i="60"/>
  <c r="F62" i="60"/>
  <c r="F66" i="60"/>
  <c r="F67" i="60"/>
  <c r="F68" i="60"/>
  <c r="F69" i="60"/>
  <c r="F70" i="60"/>
  <c r="F71" i="60"/>
  <c r="F72" i="60"/>
  <c r="F73" i="60"/>
  <c r="F75" i="60"/>
  <c r="F77" i="60"/>
  <c r="F78" i="60"/>
  <c r="F79" i="60"/>
  <c r="F80" i="60"/>
  <c r="F81" i="60"/>
  <c r="F82" i="60"/>
  <c r="F83" i="60"/>
  <c r="F84" i="60"/>
  <c r="F87" i="60"/>
  <c r="F89" i="60"/>
  <c r="F91" i="60"/>
  <c r="F92" i="60"/>
  <c r="F93" i="60"/>
  <c r="F95" i="60"/>
  <c r="F96" i="60"/>
  <c r="F97" i="60"/>
  <c r="F98" i="60"/>
  <c r="F99" i="60"/>
  <c r="F101" i="60"/>
  <c r="F102" i="60"/>
  <c r="F103" i="60"/>
  <c r="F105" i="60"/>
  <c r="F106" i="60"/>
  <c r="F108" i="60"/>
  <c r="F109" i="60"/>
  <c r="F110" i="60"/>
  <c r="F111" i="60"/>
  <c r="F112" i="60"/>
  <c r="F113" i="60"/>
  <c r="F114" i="60"/>
  <c r="F115" i="60"/>
  <c r="F117" i="60"/>
  <c r="F119" i="60"/>
  <c r="F120" i="60"/>
  <c r="F121" i="60"/>
  <c r="F122" i="60"/>
  <c r="F123" i="60"/>
  <c r="F124" i="60"/>
  <c r="F125" i="60"/>
  <c r="F127" i="60"/>
  <c r="F128" i="60"/>
  <c r="F133" i="60"/>
  <c r="F136" i="60"/>
  <c r="F137" i="60"/>
  <c r="F139" i="60"/>
  <c r="F141" i="60"/>
  <c r="F142" i="60"/>
  <c r="F144" i="60"/>
  <c r="F148" i="60"/>
  <c r="F150" i="60"/>
  <c r="F152" i="60"/>
  <c r="F153" i="60"/>
  <c r="F154" i="60"/>
  <c r="F158" i="60"/>
  <c r="F164" i="60"/>
  <c r="F165" i="60"/>
  <c r="F167" i="60"/>
  <c r="F168" i="60"/>
  <c r="F169" i="60"/>
  <c r="F170" i="60"/>
  <c r="F172" i="60"/>
  <c r="F173" i="60"/>
  <c r="F175" i="60"/>
  <c r="F176" i="60"/>
  <c r="F177" i="60"/>
  <c r="F178" i="60"/>
  <c r="F179" i="60"/>
  <c r="F180" i="60"/>
  <c r="F181" i="60"/>
  <c r="F182" i="60"/>
  <c r="F184" i="60"/>
  <c r="F189" i="60"/>
  <c r="F190" i="60"/>
  <c r="F191" i="60"/>
  <c r="F193" i="60"/>
  <c r="F197" i="60"/>
  <c r="F200" i="60"/>
  <c r="F204" i="60"/>
  <c r="F205" i="60"/>
  <c r="F206" i="60"/>
  <c r="F210" i="60"/>
  <c r="F211" i="60"/>
  <c r="F212" i="60"/>
  <c r="F216" i="60"/>
  <c r="F217" i="60"/>
  <c r="F218" i="60"/>
  <c r="F219" i="60"/>
  <c r="F220" i="60"/>
  <c r="F221" i="60"/>
  <c r="F224" i="60"/>
  <c r="F225" i="60"/>
  <c r="F227" i="60"/>
  <c r="F228" i="60"/>
  <c r="F229" i="60"/>
  <c r="F231" i="60"/>
  <c r="F233" i="60"/>
  <c r="F234" i="60"/>
  <c r="F235" i="60"/>
  <c r="F240" i="60"/>
  <c r="F241" i="60"/>
  <c r="F242" i="60"/>
  <c r="F243" i="60"/>
  <c r="F244" i="60"/>
  <c r="F245" i="60"/>
  <c r="F246" i="60"/>
  <c r="F247" i="60"/>
  <c r="F248" i="60"/>
  <c r="F249" i="60"/>
  <c r="F250" i="60"/>
  <c r="F251" i="60"/>
  <c r="F252" i="60"/>
  <c r="F253" i="60"/>
  <c r="F254" i="60"/>
  <c r="F255" i="60"/>
  <c r="F256" i="60"/>
  <c r="F257" i="60"/>
  <c r="F258" i="60"/>
  <c r="F259" i="60"/>
  <c r="F260" i="60"/>
  <c r="F262" i="60"/>
  <c r="F263" i="60"/>
  <c r="F268" i="60"/>
  <c r="F269" i="60"/>
  <c r="F270" i="60"/>
  <c r="F276" i="60"/>
  <c r="F280" i="60"/>
  <c r="F282" i="60"/>
  <c r="F285" i="60"/>
  <c r="F287" i="60"/>
  <c r="F290" i="60"/>
  <c r="F291" i="60"/>
  <c r="F295" i="60"/>
  <c r="F296" i="60"/>
  <c r="F297" i="60"/>
  <c r="F299" i="60"/>
  <c r="F300" i="60"/>
  <c r="F301" i="60"/>
  <c r="F306" i="60"/>
  <c r="F307" i="60"/>
  <c r="F309" i="60"/>
  <c r="F311" i="60"/>
  <c r="F313" i="60"/>
  <c r="F314" i="60"/>
  <c r="F315" i="60"/>
  <c r="F316" i="60"/>
  <c r="F317" i="60"/>
  <c r="F320" i="60"/>
  <c r="F322" i="60"/>
  <c r="F323" i="60"/>
  <c r="F324" i="60"/>
  <c r="F328" i="60"/>
  <c r="F329" i="60"/>
  <c r="F331" i="60"/>
  <c r="F332" i="60"/>
  <c r="F333" i="60"/>
  <c r="F335" i="60"/>
  <c r="F337" i="60"/>
  <c r="F338" i="60"/>
  <c r="F339" i="60"/>
  <c r="F340" i="60"/>
  <c r="F345" i="60"/>
  <c r="F346" i="60"/>
  <c r="F347" i="60"/>
  <c r="F351" i="60"/>
  <c r="F352" i="60"/>
  <c r="F354" i="60"/>
  <c r="F358" i="60"/>
  <c r="F360" i="60"/>
  <c r="F361" i="60"/>
  <c r="F363" i="60"/>
  <c r="F364" i="60"/>
  <c r="F366" i="60"/>
  <c r="F367" i="60"/>
  <c r="F368" i="60"/>
  <c r="F369" i="60"/>
  <c r="F370" i="60"/>
  <c r="F373" i="60"/>
  <c r="F377" i="60"/>
  <c r="F378" i="60"/>
  <c r="F379" i="60"/>
  <c r="F380" i="60"/>
  <c r="F381" i="60"/>
  <c r="F382" i="60"/>
  <c r="F383" i="60"/>
  <c r="F384" i="60"/>
  <c r="F385" i="60"/>
  <c r="F391" i="60"/>
  <c r="F392" i="60"/>
  <c r="F396" i="60"/>
  <c r="F397" i="60"/>
  <c r="F399" i="60"/>
  <c r="F400" i="60"/>
  <c r="F412" i="60"/>
  <c r="F415" i="60"/>
  <c r="F417" i="60"/>
  <c r="F419" i="60"/>
  <c r="C30" i="60"/>
  <c r="C31" i="60"/>
  <c r="C36" i="60"/>
  <c r="C37" i="60"/>
  <c r="C39" i="60"/>
  <c r="C40" i="60"/>
  <c r="C44" i="60"/>
  <c r="C45" i="60"/>
  <c r="C46" i="60"/>
  <c r="C48" i="60"/>
  <c r="C49" i="60"/>
  <c r="C50" i="60"/>
  <c r="C51" i="60"/>
  <c r="C52" i="60"/>
  <c r="C53" i="60"/>
  <c r="C54" i="60"/>
  <c r="C55" i="60"/>
  <c r="C57" i="60"/>
  <c r="C59" i="60"/>
  <c r="C60" i="60"/>
  <c r="C62" i="60"/>
  <c r="C63" i="60"/>
  <c r="C65" i="60"/>
  <c r="C68" i="60"/>
  <c r="C69" i="60"/>
  <c r="C71" i="60"/>
  <c r="C73" i="60"/>
  <c r="C75" i="60"/>
  <c r="C76" i="60"/>
  <c r="C77" i="60"/>
  <c r="C78" i="60"/>
  <c r="C81" i="60"/>
  <c r="C82" i="60"/>
  <c r="C83" i="60"/>
  <c r="C84" i="60"/>
  <c r="C85" i="60"/>
  <c r="C86" i="60"/>
  <c r="C88" i="60"/>
  <c r="C89" i="60"/>
  <c r="C90" i="60"/>
  <c r="C91" i="60"/>
  <c r="C92" i="60"/>
  <c r="C94" i="60"/>
  <c r="C95" i="60"/>
  <c r="C97" i="60"/>
  <c r="C98" i="60"/>
  <c r="C100" i="60"/>
  <c r="C101" i="60"/>
  <c r="C102" i="60"/>
  <c r="C103" i="60"/>
  <c r="C104" i="60"/>
  <c r="C105" i="60"/>
  <c r="C108" i="60"/>
  <c r="C109" i="60"/>
  <c r="C110" i="60"/>
  <c r="C111" i="60"/>
  <c r="C112" i="60"/>
  <c r="C113" i="60"/>
  <c r="C114" i="60"/>
  <c r="C115" i="60"/>
  <c r="C116" i="60"/>
  <c r="C117" i="60"/>
  <c r="C118" i="60"/>
  <c r="C121" i="60"/>
  <c r="C123" i="60"/>
  <c r="C124" i="60"/>
  <c r="C129" i="60"/>
  <c r="C132" i="60"/>
  <c r="C137" i="60"/>
  <c r="C140" i="60"/>
  <c r="C141" i="60"/>
  <c r="C143" i="60"/>
  <c r="C144" i="60"/>
  <c r="C147" i="60"/>
  <c r="C149" i="60"/>
  <c r="C150" i="60"/>
  <c r="C151" i="60"/>
  <c r="C152" i="60"/>
  <c r="C153" i="60"/>
  <c r="C154" i="60"/>
  <c r="C155" i="60"/>
  <c r="C156" i="60"/>
  <c r="C157" i="60"/>
  <c r="C159" i="60"/>
  <c r="C160" i="60"/>
  <c r="C161" i="60"/>
  <c r="C162" i="60"/>
  <c r="C164" i="60"/>
  <c r="C167" i="60"/>
  <c r="C168" i="60"/>
  <c r="C174" i="60"/>
  <c r="C175" i="60"/>
  <c r="C177" i="60"/>
  <c r="C178" i="60"/>
  <c r="C179" i="60"/>
  <c r="C181" i="60"/>
  <c r="C182" i="60"/>
  <c r="C183" i="60"/>
  <c r="C184" i="60"/>
  <c r="C185" i="60"/>
  <c r="C187" i="60"/>
  <c r="C188" i="60"/>
  <c r="C190" i="60"/>
  <c r="C191" i="60"/>
  <c r="C193" i="60"/>
  <c r="C196" i="60"/>
  <c r="C197" i="60"/>
  <c r="C199" i="60"/>
  <c r="C201" i="60"/>
  <c r="C203" i="60"/>
  <c r="C204" i="60"/>
  <c r="C207" i="60"/>
  <c r="C212" i="60"/>
  <c r="C213" i="60"/>
  <c r="C214" i="60"/>
  <c r="C216" i="60"/>
  <c r="C217" i="60"/>
  <c r="C219" i="60"/>
  <c r="C220" i="60"/>
  <c r="C221" i="60"/>
  <c r="C222" i="60"/>
  <c r="C223" i="60"/>
  <c r="C224" i="60"/>
  <c r="C225" i="60"/>
  <c r="C227" i="60"/>
  <c r="C228" i="60"/>
  <c r="C229" i="60"/>
  <c r="C230" i="60"/>
  <c r="C232" i="60"/>
  <c r="C233" i="60"/>
  <c r="C236" i="60"/>
  <c r="C240" i="60"/>
  <c r="C244" i="60"/>
  <c r="C245" i="60"/>
  <c r="C247" i="60"/>
  <c r="C248" i="60"/>
  <c r="C251" i="60"/>
  <c r="C252" i="60"/>
  <c r="C253" i="60"/>
  <c r="C254" i="60"/>
  <c r="C255" i="60"/>
  <c r="C259" i="60"/>
  <c r="C260" i="60"/>
  <c r="C261" i="60"/>
  <c r="C264" i="60"/>
  <c r="C265" i="60"/>
  <c r="C266" i="60"/>
  <c r="C267" i="60"/>
  <c r="C270" i="60"/>
  <c r="C272" i="60"/>
  <c r="C273" i="60"/>
  <c r="C274" i="60"/>
  <c r="C275" i="60"/>
  <c r="C278" i="60"/>
  <c r="C279" i="60"/>
  <c r="C281" i="60"/>
  <c r="C283" i="60"/>
  <c r="C284" i="60"/>
  <c r="C289" i="60"/>
  <c r="C291" i="60"/>
  <c r="C292" i="60"/>
  <c r="C294" i="60"/>
  <c r="C296" i="60"/>
  <c r="C298" i="60"/>
  <c r="C299" i="60"/>
  <c r="C300" i="60"/>
  <c r="C302" i="60"/>
  <c r="C303" i="60"/>
  <c r="C305" i="60"/>
  <c r="C308" i="60"/>
  <c r="C309" i="60"/>
  <c r="C310" i="60"/>
  <c r="C312" i="60"/>
  <c r="C314" i="60"/>
  <c r="C315" i="60"/>
  <c r="C316" i="60"/>
  <c r="C317" i="60"/>
  <c r="C318" i="60"/>
  <c r="C320" i="60"/>
  <c r="C321" i="60"/>
  <c r="C322" i="60"/>
  <c r="C323" i="60"/>
  <c r="C325" i="60"/>
  <c r="C326" i="60"/>
  <c r="C329" i="60"/>
  <c r="C330" i="60"/>
  <c r="C331" i="60"/>
  <c r="C333" i="60"/>
  <c r="C334" i="60"/>
  <c r="C335" i="60"/>
  <c r="C336" i="60"/>
  <c r="C337" i="60"/>
  <c r="C338" i="60"/>
  <c r="C339" i="60"/>
  <c r="C341" i="60"/>
  <c r="C344" i="60"/>
  <c r="C347" i="60"/>
  <c r="C348" i="60"/>
  <c r="C349" i="60"/>
  <c r="C350" i="60"/>
  <c r="C352" i="60"/>
  <c r="C354" i="60"/>
  <c r="C358" i="60"/>
  <c r="C361" i="60"/>
  <c r="C362" i="60"/>
  <c r="C367" i="60"/>
  <c r="C372" i="60"/>
  <c r="C373" i="60"/>
  <c r="C376" i="60"/>
  <c r="C377" i="60"/>
  <c r="C383" i="60"/>
  <c r="C384" i="60"/>
  <c r="C386" i="60"/>
  <c r="C388" i="60"/>
  <c r="C389" i="60"/>
  <c r="C390" i="60"/>
  <c r="C391" i="60"/>
  <c r="C393" i="60"/>
  <c r="C395" i="60"/>
  <c r="C401" i="60"/>
  <c r="C405" i="60"/>
  <c r="C411" i="60"/>
  <c r="C412" i="60"/>
  <c r="C413" i="60"/>
  <c r="C414" i="60"/>
  <c r="C420" i="60"/>
  <c r="I32" i="60"/>
  <c r="B32" i="60" s="1"/>
  <c r="I35" i="60"/>
  <c r="B35" i="60" s="1"/>
  <c r="I36" i="60"/>
  <c r="B36" i="60" s="1"/>
  <c r="I38" i="60"/>
  <c r="B38" i="60" s="1"/>
  <c r="I39" i="60"/>
  <c r="B39" i="60" s="1"/>
  <c r="I40" i="60"/>
  <c r="B40" i="60" s="1"/>
  <c r="I41" i="60"/>
  <c r="B41" i="60"/>
  <c r="I45" i="60"/>
  <c r="B45" i="60" s="1"/>
  <c r="I46" i="60"/>
  <c r="B46" i="60"/>
  <c r="I47" i="60"/>
  <c r="B47" i="60" s="1"/>
  <c r="I53" i="60"/>
  <c r="B53" i="60" s="1"/>
  <c r="I55" i="60"/>
  <c r="B55" i="60" s="1"/>
  <c r="I56" i="60"/>
  <c r="B56" i="60" s="1"/>
  <c r="I58" i="60"/>
  <c r="B58" i="60" s="1"/>
  <c r="I59" i="60"/>
  <c r="B59" i="60"/>
  <c r="I60" i="60"/>
  <c r="B60" i="60" s="1"/>
  <c r="I61" i="60"/>
  <c r="B61" i="60"/>
  <c r="I62" i="60"/>
  <c r="B62" i="60" s="1"/>
  <c r="I65" i="60"/>
  <c r="B65" i="60" s="1"/>
  <c r="I66" i="60"/>
  <c r="B66" i="60" s="1"/>
  <c r="I69" i="60"/>
  <c r="B69" i="60" s="1"/>
  <c r="I70" i="60"/>
  <c r="B70" i="60" s="1"/>
  <c r="I72" i="60"/>
  <c r="B72" i="60"/>
  <c r="I73" i="60"/>
  <c r="B73" i="60" s="1"/>
  <c r="I74" i="60"/>
  <c r="B74" i="60"/>
  <c r="I75" i="60"/>
  <c r="B75" i="60" s="1"/>
  <c r="I76" i="60"/>
  <c r="B76" i="60" s="1"/>
  <c r="I77" i="60"/>
  <c r="B77" i="60" s="1"/>
  <c r="I78" i="60"/>
  <c r="B78" i="60" s="1"/>
  <c r="I79" i="60"/>
  <c r="B79" i="60" s="1"/>
  <c r="I81" i="60"/>
  <c r="B81" i="60"/>
  <c r="I82" i="60"/>
  <c r="B82" i="60" s="1"/>
  <c r="I83" i="60"/>
  <c r="B83" i="60"/>
  <c r="I84" i="60"/>
  <c r="B84" i="60" s="1"/>
  <c r="I86" i="60"/>
  <c r="B86" i="60" s="1"/>
  <c r="I90" i="60"/>
  <c r="B90" i="60"/>
  <c r="I91" i="60"/>
  <c r="B91" i="60" s="1"/>
  <c r="I93" i="60"/>
  <c r="B93" i="60"/>
  <c r="I94" i="60"/>
  <c r="B94" i="60" s="1"/>
  <c r="I97" i="60"/>
  <c r="B97" i="60" s="1"/>
  <c r="I99" i="60"/>
  <c r="B99" i="60"/>
  <c r="I101" i="60"/>
  <c r="B101" i="60" s="1"/>
  <c r="I102" i="60"/>
  <c r="B102" i="60" s="1"/>
  <c r="I104" i="60"/>
  <c r="B104" i="60" s="1"/>
  <c r="I105" i="60"/>
  <c r="B105" i="60" s="1"/>
  <c r="I107" i="60"/>
  <c r="B107" i="60" s="1"/>
  <c r="I108" i="60"/>
  <c r="B108" i="60"/>
  <c r="I109" i="60"/>
  <c r="B109" i="60" s="1"/>
  <c r="I110" i="60"/>
  <c r="B110" i="60"/>
  <c r="I111" i="60"/>
  <c r="B111" i="60" s="1"/>
  <c r="I112" i="60"/>
  <c r="B112" i="60" s="1"/>
  <c r="I113" i="60"/>
  <c r="B113" i="60" s="1"/>
  <c r="I116" i="60"/>
  <c r="B116" i="60" s="1"/>
  <c r="I117" i="60"/>
  <c r="B117" i="60" s="1"/>
  <c r="I121" i="60"/>
  <c r="B121" i="60" s="1"/>
  <c r="I123" i="60"/>
  <c r="B123" i="60" s="1"/>
  <c r="I125" i="60"/>
  <c r="B125" i="60" s="1"/>
  <c r="I128" i="60"/>
  <c r="B128" i="60"/>
  <c r="I129" i="60"/>
  <c r="B129" i="60" s="1"/>
  <c r="I135" i="60"/>
  <c r="B135" i="60" s="1"/>
  <c r="I137" i="60"/>
  <c r="B137" i="60"/>
  <c r="I138" i="60"/>
  <c r="B138" i="60" s="1"/>
  <c r="I139" i="60"/>
  <c r="B139" i="60"/>
  <c r="I140" i="60"/>
  <c r="B140" i="60" s="1"/>
  <c r="I142" i="60"/>
  <c r="B142" i="60" s="1"/>
  <c r="I144" i="60"/>
  <c r="B144" i="60" s="1"/>
  <c r="I146" i="60"/>
  <c r="B146" i="60" s="1"/>
  <c r="B147" i="60"/>
  <c r="I148" i="60"/>
  <c r="B148" i="60" s="1"/>
  <c r="I150" i="60"/>
  <c r="B150" i="60" s="1"/>
  <c r="I151" i="60"/>
  <c r="B151" i="60" s="1"/>
  <c r="I152" i="60"/>
  <c r="B152" i="60" s="1"/>
  <c r="I153" i="60"/>
  <c r="B153" i="60"/>
  <c r="I154" i="60"/>
  <c r="B154" i="60" s="1"/>
  <c r="I155" i="60"/>
  <c r="B155" i="60"/>
  <c r="I156" i="60"/>
  <c r="B156" i="60" s="1"/>
  <c r="I159" i="60"/>
  <c r="B159" i="60" s="1"/>
  <c r="I160" i="60"/>
  <c r="B160" i="60" s="1"/>
  <c r="I162" i="60"/>
  <c r="B162" i="60" s="1"/>
  <c r="I164" i="60"/>
  <c r="B164" i="60" s="1"/>
  <c r="I167" i="60"/>
  <c r="B167" i="60"/>
  <c r="I168" i="60"/>
  <c r="B168" i="60" s="1"/>
  <c r="I169" i="60"/>
  <c r="B169" i="60"/>
  <c r="I171" i="60"/>
  <c r="B171" i="60" s="1"/>
  <c r="I173" i="60"/>
  <c r="B173" i="60" s="1"/>
  <c r="I174" i="60"/>
  <c r="B174" i="60" s="1"/>
  <c r="I175" i="60"/>
  <c r="B175" i="60" s="1"/>
  <c r="I176" i="60"/>
  <c r="B176" i="60" s="1"/>
  <c r="I178" i="60"/>
  <c r="B178" i="60"/>
  <c r="I179" i="60"/>
  <c r="B179" i="60" s="1"/>
  <c r="I180" i="60"/>
  <c r="B180" i="60"/>
  <c r="I181" i="60"/>
  <c r="B181" i="60" s="1"/>
  <c r="I182" i="60"/>
  <c r="B182" i="60" s="1"/>
  <c r="I184" i="60"/>
  <c r="B184" i="60" s="1"/>
  <c r="I185" i="60"/>
  <c r="B185" i="60" s="1"/>
  <c r="I186" i="60"/>
  <c r="B186" i="60" s="1"/>
  <c r="I187" i="60"/>
  <c r="B187" i="60"/>
  <c r="I188" i="60"/>
  <c r="B188" i="60" s="1"/>
  <c r="I190" i="60"/>
  <c r="B190" i="60"/>
  <c r="I191" i="60"/>
  <c r="B191" i="60" s="1"/>
  <c r="I192" i="60"/>
  <c r="B192" i="60" s="1"/>
  <c r="I193" i="60"/>
  <c r="B193" i="60" s="1"/>
  <c r="I197" i="60"/>
  <c r="B197" i="60" s="1"/>
  <c r="I199" i="60"/>
  <c r="B199" i="60" s="1"/>
  <c r="I200" i="60"/>
  <c r="B200" i="60"/>
  <c r="I201" i="60"/>
  <c r="B201" i="60" s="1"/>
  <c r="I203" i="60"/>
  <c r="B203" i="60"/>
  <c r="I204" i="60"/>
  <c r="B204" i="60" s="1"/>
  <c r="I206" i="60"/>
  <c r="B206" i="60" s="1"/>
  <c r="I207" i="60"/>
  <c r="B207" i="60" s="1"/>
  <c r="I208" i="60"/>
  <c r="B208" i="60" s="1"/>
  <c r="I211" i="60"/>
  <c r="B211" i="60" s="1"/>
  <c r="I212" i="60"/>
  <c r="B212" i="60"/>
  <c r="I213" i="60"/>
  <c r="B213" i="60" s="1"/>
  <c r="I215" i="60"/>
  <c r="B215" i="60" s="1"/>
  <c r="I216" i="60"/>
  <c r="B216" i="60"/>
  <c r="I217" i="60"/>
  <c r="B217" i="60" s="1"/>
  <c r="I220" i="60"/>
  <c r="B220" i="60"/>
  <c r="I222" i="60"/>
  <c r="B222" i="60" s="1"/>
  <c r="I223" i="60"/>
  <c r="B223" i="60" s="1"/>
  <c r="I224" i="60"/>
  <c r="B224" i="60" s="1"/>
  <c r="I225" i="60"/>
  <c r="B225" i="60" s="1"/>
  <c r="I226" i="60"/>
  <c r="B226" i="60" s="1"/>
  <c r="I229" i="60"/>
  <c r="B229" i="60"/>
  <c r="I230" i="60"/>
  <c r="B230" i="60" s="1"/>
  <c r="I232" i="60"/>
  <c r="B232" i="60"/>
  <c r="I233" i="60"/>
  <c r="B233" i="60" s="1"/>
  <c r="I237" i="60"/>
  <c r="B237" i="60" s="1"/>
  <c r="I238" i="60"/>
  <c r="B238" i="60" s="1"/>
  <c r="I240" i="60"/>
  <c r="B240" i="60" s="1"/>
  <c r="I241" i="60"/>
  <c r="B241" i="60" s="1"/>
  <c r="I242" i="60"/>
  <c r="B242" i="60"/>
  <c r="I243" i="60"/>
  <c r="B243" i="60"/>
  <c r="I246" i="60"/>
  <c r="B246" i="60"/>
  <c r="I247" i="60"/>
  <c r="B247" i="60"/>
  <c r="I249" i="60"/>
  <c r="B249" i="60"/>
  <c r="I250" i="60"/>
  <c r="B250" i="60"/>
  <c r="I253" i="60"/>
  <c r="B253" i="60"/>
  <c r="I257" i="60"/>
  <c r="B257" i="60"/>
  <c r="I261" i="60"/>
  <c r="B261" i="60"/>
  <c r="I262" i="60"/>
  <c r="B262" i="60"/>
  <c r="I263" i="60"/>
  <c r="B263" i="60"/>
  <c r="I264" i="60"/>
  <c r="B264" i="60"/>
  <c r="I265" i="60"/>
  <c r="B265" i="60"/>
  <c r="I266" i="60"/>
  <c r="B266" i="60"/>
  <c r="I267" i="60"/>
  <c r="B267" i="60"/>
  <c r="I268" i="60"/>
  <c r="B268" i="60"/>
  <c r="I269" i="60"/>
  <c r="B269" i="60"/>
  <c r="I273" i="60"/>
  <c r="B273" i="60"/>
  <c r="I274" i="60"/>
  <c r="B274" i="60"/>
  <c r="I275" i="60"/>
  <c r="B275" i="60"/>
  <c r="I278" i="60"/>
  <c r="B278" i="60"/>
  <c r="I284" i="60"/>
  <c r="B284" i="60"/>
  <c r="I285" i="60"/>
  <c r="B285" i="60"/>
  <c r="I286" i="60"/>
  <c r="B286" i="60"/>
  <c r="I287" i="60"/>
  <c r="B287" i="60"/>
  <c r="I290" i="60"/>
  <c r="B290" i="60"/>
  <c r="I291" i="60"/>
  <c r="B291" i="60"/>
  <c r="I292" i="60"/>
  <c r="B292" i="60"/>
  <c r="I293" i="60"/>
  <c r="B293" i="60"/>
  <c r="I294" i="60"/>
  <c r="B294" i="60"/>
  <c r="I296" i="60"/>
  <c r="B296" i="60"/>
  <c r="I297" i="60"/>
  <c r="B297" i="60"/>
  <c r="I298" i="60"/>
  <c r="B298" i="60"/>
  <c r="I299" i="60"/>
  <c r="B299" i="60"/>
  <c r="I300" i="60"/>
  <c r="B300" i="60"/>
  <c r="I303" i="60"/>
  <c r="B303" i="60"/>
  <c r="I305" i="60"/>
  <c r="B305" i="60"/>
  <c r="I306" i="60"/>
  <c r="B306" i="60"/>
  <c r="I310" i="60"/>
  <c r="B310" i="60"/>
  <c r="I311" i="60"/>
  <c r="B311" i="60"/>
  <c r="I312" i="60"/>
  <c r="B312" i="60"/>
  <c r="I313" i="60"/>
  <c r="B313" i="60"/>
  <c r="I314" i="60"/>
  <c r="B314" i="60"/>
  <c r="I315" i="60"/>
  <c r="B315" i="60"/>
  <c r="I316" i="60"/>
  <c r="B316" i="60"/>
  <c r="I318" i="60"/>
  <c r="B318" i="60"/>
  <c r="I320" i="60"/>
  <c r="B320" i="60"/>
  <c r="I322" i="60"/>
  <c r="B322" i="60"/>
  <c r="I323" i="60"/>
  <c r="B323" i="60"/>
  <c r="I324" i="60"/>
  <c r="B324" i="60"/>
  <c r="I326" i="60"/>
  <c r="B326" i="60"/>
  <c r="I327" i="60"/>
  <c r="B327" i="60"/>
  <c r="I329" i="60"/>
  <c r="B329" i="60"/>
  <c r="I332" i="60"/>
  <c r="B332" i="60"/>
  <c r="I333" i="60"/>
  <c r="B333" i="60"/>
  <c r="I334" i="60"/>
  <c r="B334" i="60"/>
  <c r="I335" i="60"/>
  <c r="B335" i="60"/>
  <c r="I337" i="60"/>
  <c r="B337" i="60"/>
  <c r="I338" i="60"/>
  <c r="B338" i="60"/>
  <c r="I340" i="60"/>
  <c r="B340" i="60"/>
  <c r="I341" i="60"/>
  <c r="B341" i="60"/>
  <c r="I342" i="60"/>
  <c r="B342" i="60"/>
  <c r="I344" i="60"/>
  <c r="B344" i="60"/>
  <c r="I345" i="60"/>
  <c r="B345" i="60"/>
  <c r="I346" i="60"/>
  <c r="B346" i="60"/>
  <c r="I347" i="60"/>
  <c r="B347" i="60"/>
  <c r="I348" i="60"/>
  <c r="B348" i="60"/>
  <c r="I349" i="60"/>
  <c r="B349" i="60"/>
  <c r="I350" i="60"/>
  <c r="B350" i="60"/>
  <c r="I351" i="60"/>
  <c r="B351" i="60"/>
  <c r="I352" i="60"/>
  <c r="B352" i="60"/>
  <c r="I355" i="60"/>
  <c r="B355" i="60"/>
  <c r="I356" i="60"/>
  <c r="B356" i="60"/>
  <c r="I357" i="60"/>
  <c r="B357" i="60"/>
  <c r="I358" i="60"/>
  <c r="B358" i="60"/>
  <c r="I359" i="60"/>
  <c r="B359" i="60"/>
  <c r="I365" i="60"/>
  <c r="B365" i="60"/>
  <c r="I368" i="60"/>
  <c r="B368" i="60"/>
  <c r="I369" i="60"/>
  <c r="B369" i="60"/>
  <c r="I370" i="60"/>
  <c r="B370" i="60"/>
  <c r="I374" i="60"/>
  <c r="B374" i="60"/>
  <c r="I377" i="60"/>
  <c r="B377" i="60"/>
  <c r="I378" i="60"/>
  <c r="B378" i="60"/>
  <c r="I382" i="60"/>
  <c r="B382" i="60"/>
  <c r="I383" i="60"/>
  <c r="B383" i="60"/>
  <c r="I384" i="60"/>
  <c r="B384" i="60"/>
  <c r="I385" i="60"/>
  <c r="B385" i="60"/>
  <c r="I386" i="60"/>
  <c r="B386" i="60"/>
  <c r="I389" i="60"/>
  <c r="B389" i="60"/>
  <c r="I390" i="60"/>
  <c r="B390" i="60"/>
  <c r="I392" i="60"/>
  <c r="B392" i="60"/>
  <c r="I394" i="60"/>
  <c r="B394" i="60"/>
  <c r="I395" i="60"/>
  <c r="B395" i="60"/>
  <c r="I396" i="60"/>
  <c r="B396" i="60"/>
  <c r="I397" i="60"/>
  <c r="B397" i="60"/>
  <c r="I398" i="60"/>
  <c r="B398" i="60"/>
  <c r="I399" i="60"/>
  <c r="B399" i="60"/>
  <c r="I404" i="60"/>
  <c r="B404" i="60"/>
  <c r="I405" i="60"/>
  <c r="B405" i="60"/>
  <c r="I406" i="60"/>
  <c r="B406" i="60"/>
  <c r="I407" i="60"/>
  <c r="B407" i="60"/>
  <c r="I409" i="60"/>
  <c r="B409" i="60"/>
  <c r="I411" i="60"/>
  <c r="B411" i="60"/>
  <c r="I414" i="60"/>
  <c r="B414" i="60"/>
  <c r="I416" i="60"/>
  <c r="B416" i="60"/>
  <c r="F29" i="60"/>
  <c r="R10" i="56"/>
  <c r="R12" i="56"/>
  <c r="R14" i="56"/>
  <c r="R15" i="56"/>
  <c r="R19" i="56"/>
  <c r="R21" i="56"/>
  <c r="R22" i="56"/>
  <c r="R23" i="56"/>
  <c r="R24" i="56"/>
  <c r="R25" i="56"/>
  <c r="R27" i="56"/>
  <c r="R28" i="56"/>
  <c r="R29" i="56"/>
  <c r="R30" i="56"/>
  <c r="R31" i="56"/>
  <c r="R34" i="56"/>
  <c r="R40" i="56"/>
  <c r="R43" i="56"/>
  <c r="R45" i="56"/>
  <c r="R47" i="56"/>
  <c r="R48" i="56"/>
  <c r="R49" i="56"/>
  <c r="R51" i="56"/>
  <c r="R52" i="56"/>
  <c r="R53" i="56"/>
  <c r="R54" i="56"/>
  <c r="R55" i="56"/>
  <c r="R56" i="56"/>
  <c r="R57" i="56"/>
  <c r="R58" i="56"/>
  <c r="R59" i="56"/>
  <c r="R60" i="56"/>
  <c r="R61" i="56"/>
  <c r="R62" i="56"/>
  <c r="R63" i="56"/>
  <c r="R64" i="56"/>
  <c r="R65" i="56"/>
  <c r="R66" i="56"/>
  <c r="R67" i="56"/>
  <c r="R68" i="56"/>
  <c r="R70" i="56"/>
  <c r="R72" i="56"/>
  <c r="R73" i="56"/>
  <c r="R74" i="56"/>
  <c r="R76" i="56"/>
  <c r="R77" i="56"/>
  <c r="R78" i="56"/>
  <c r="R79" i="56"/>
  <c r="R80" i="56"/>
  <c r="R81" i="56"/>
  <c r="R82" i="56"/>
  <c r="R83" i="56"/>
  <c r="R85" i="56"/>
  <c r="R86" i="56"/>
  <c r="R88" i="56"/>
  <c r="R89" i="56"/>
  <c r="R90" i="56"/>
  <c r="R91" i="56"/>
  <c r="R93" i="56"/>
  <c r="R94" i="56"/>
  <c r="R95" i="56"/>
  <c r="R96" i="56"/>
  <c r="R98" i="56"/>
  <c r="R99" i="56"/>
  <c r="R100" i="56"/>
  <c r="R101" i="56"/>
  <c r="R102" i="56"/>
  <c r="R106" i="56"/>
  <c r="R107" i="56"/>
  <c r="R110" i="56"/>
  <c r="R112" i="56"/>
  <c r="R113" i="56"/>
  <c r="R114" i="56"/>
  <c r="R118" i="56"/>
  <c r="R119" i="56"/>
  <c r="R120" i="56"/>
  <c r="R121" i="56"/>
  <c r="R123" i="56"/>
  <c r="R126" i="56"/>
  <c r="R127" i="56"/>
  <c r="R128" i="56"/>
  <c r="R132" i="56"/>
  <c r="R133" i="56"/>
  <c r="R136" i="56"/>
  <c r="R137" i="56"/>
  <c r="R138" i="56"/>
  <c r="R141" i="56"/>
  <c r="R144" i="56"/>
  <c r="R145" i="56"/>
  <c r="R146" i="56"/>
  <c r="R147" i="56"/>
  <c r="R148" i="56"/>
  <c r="R150" i="56"/>
  <c r="R151" i="56"/>
  <c r="R152" i="56"/>
  <c r="R153" i="56"/>
  <c r="R155" i="56"/>
  <c r="R156" i="56"/>
  <c r="R157" i="56"/>
  <c r="R158" i="56"/>
  <c r="R159" i="56"/>
  <c r="R160" i="56"/>
  <c r="R162" i="56"/>
  <c r="R165" i="56"/>
  <c r="R166" i="56"/>
  <c r="R167" i="56"/>
  <c r="R168" i="56"/>
  <c r="R169" i="56"/>
  <c r="R170" i="56"/>
  <c r="R171" i="56"/>
  <c r="R172" i="56"/>
  <c r="R174" i="56"/>
  <c r="R175" i="56"/>
  <c r="R176" i="56"/>
  <c r="R179" i="56"/>
  <c r="R181" i="56"/>
  <c r="R185" i="56"/>
  <c r="R187" i="56"/>
  <c r="R188" i="56"/>
  <c r="R191" i="56"/>
  <c r="R192" i="56"/>
  <c r="R193" i="56"/>
  <c r="R194" i="56"/>
  <c r="R196" i="56"/>
  <c r="R197" i="56"/>
  <c r="R198" i="56"/>
  <c r="R199" i="56"/>
  <c r="R200" i="56"/>
  <c r="R201" i="56"/>
  <c r="R206" i="56"/>
  <c r="R207" i="56"/>
  <c r="R208" i="56"/>
  <c r="R209" i="56"/>
  <c r="R211" i="56"/>
  <c r="R212" i="56"/>
  <c r="R213" i="56"/>
  <c r="R215" i="56"/>
  <c r="R216" i="56"/>
  <c r="R219" i="56"/>
  <c r="R220" i="56"/>
  <c r="R221" i="56"/>
  <c r="R223" i="56"/>
  <c r="R224" i="56"/>
  <c r="R225" i="56"/>
  <c r="R226" i="56"/>
  <c r="R228" i="56"/>
  <c r="R229" i="56"/>
  <c r="R230" i="56"/>
  <c r="R232" i="56"/>
  <c r="R233" i="56"/>
  <c r="R234" i="56"/>
  <c r="R235" i="56"/>
  <c r="R237" i="56"/>
  <c r="R238" i="56"/>
  <c r="R241" i="56"/>
  <c r="R242" i="56"/>
  <c r="R243" i="56"/>
  <c r="R248" i="56"/>
  <c r="R249" i="56"/>
  <c r="R250" i="56"/>
  <c r="R251" i="56"/>
  <c r="R256" i="56"/>
  <c r="R258" i="56"/>
  <c r="R259" i="56"/>
  <c r="R260" i="56"/>
  <c r="R261" i="56"/>
  <c r="R263" i="56"/>
  <c r="R264" i="56"/>
  <c r="R265" i="56"/>
  <c r="R266" i="56"/>
  <c r="R267" i="56"/>
  <c r="R270" i="56"/>
  <c r="R271" i="56"/>
  <c r="R272" i="56"/>
  <c r="R273" i="56"/>
  <c r="R276" i="56"/>
  <c r="R277" i="56"/>
  <c r="R278" i="56"/>
  <c r="R279" i="56"/>
  <c r="R281" i="56"/>
  <c r="R282" i="56"/>
  <c r="R283" i="56"/>
  <c r="R285" i="56"/>
  <c r="R286" i="56"/>
  <c r="R287" i="56"/>
  <c r="R288" i="56"/>
  <c r="R289" i="56"/>
  <c r="R292" i="56"/>
  <c r="R293" i="56"/>
  <c r="R294" i="56"/>
  <c r="R295" i="56"/>
  <c r="R297" i="56"/>
  <c r="R298" i="56"/>
  <c r="R299" i="56"/>
  <c r="R300" i="56"/>
  <c r="R301" i="56"/>
  <c r="R304" i="56"/>
  <c r="R305" i="56"/>
  <c r="R307" i="56"/>
  <c r="R308" i="56"/>
  <c r="R309" i="56"/>
  <c r="R311" i="56"/>
  <c r="R312" i="56"/>
  <c r="R314" i="56"/>
  <c r="R315" i="56"/>
  <c r="R318" i="56"/>
  <c r="R320" i="56"/>
  <c r="R321" i="56"/>
  <c r="R322" i="56"/>
  <c r="R323" i="56"/>
  <c r="R324" i="56"/>
  <c r="R325" i="56"/>
  <c r="R326" i="56"/>
  <c r="R327" i="56"/>
  <c r="R328" i="56"/>
  <c r="R330" i="56"/>
  <c r="R331" i="56"/>
  <c r="R332" i="56"/>
  <c r="R333" i="56"/>
  <c r="R334" i="56"/>
  <c r="R335" i="56"/>
  <c r="R337" i="56"/>
  <c r="R338" i="56"/>
  <c r="R341" i="56"/>
  <c r="R343" i="56"/>
  <c r="R345" i="56"/>
  <c r="R347" i="56"/>
  <c r="R349" i="56"/>
  <c r="R351" i="56"/>
  <c r="R353" i="56"/>
  <c r="R355" i="56"/>
  <c r="R356" i="56"/>
  <c r="R357" i="56"/>
  <c r="R359" i="56"/>
  <c r="R360" i="56"/>
  <c r="R361" i="56"/>
  <c r="R366" i="56"/>
  <c r="R367" i="56"/>
  <c r="R371" i="56"/>
  <c r="R373" i="56"/>
  <c r="R374" i="56"/>
  <c r="R375" i="56"/>
  <c r="R377" i="56"/>
  <c r="R380" i="56"/>
  <c r="R381" i="56"/>
  <c r="R383" i="56"/>
  <c r="R387" i="56"/>
  <c r="R388" i="56"/>
  <c r="R390" i="56"/>
  <c r="R394" i="56"/>
  <c r="R400" i="56"/>
  <c r="E30" i="56"/>
  <c r="E32" i="56"/>
  <c r="E34" i="56"/>
  <c r="E35" i="56"/>
  <c r="E36" i="56"/>
  <c r="E37" i="56"/>
  <c r="E38" i="56"/>
  <c r="E41" i="56"/>
  <c r="E42" i="56"/>
  <c r="E46" i="56"/>
  <c r="E47" i="56"/>
  <c r="E48" i="56"/>
  <c r="E49" i="56"/>
  <c r="E50" i="56"/>
  <c r="E51" i="56"/>
  <c r="E52" i="56"/>
  <c r="E53" i="56"/>
  <c r="E55" i="56"/>
  <c r="E56" i="56"/>
  <c r="E57" i="56"/>
  <c r="E58" i="56"/>
  <c r="E59" i="56"/>
  <c r="E60" i="56"/>
  <c r="E61" i="56"/>
  <c r="E62" i="56"/>
  <c r="E63" i="56"/>
  <c r="E64" i="56"/>
  <c r="E67" i="56"/>
  <c r="E69" i="56"/>
  <c r="E70" i="56"/>
  <c r="E71" i="56"/>
  <c r="E72" i="56"/>
  <c r="E73" i="56"/>
  <c r="E75" i="56"/>
  <c r="E76" i="56"/>
  <c r="E77" i="56"/>
  <c r="E78" i="56"/>
  <c r="E79" i="56"/>
  <c r="E81" i="56"/>
  <c r="E82" i="56"/>
  <c r="E83" i="56"/>
  <c r="E84" i="56"/>
  <c r="E85" i="56"/>
  <c r="E86" i="56"/>
  <c r="E88" i="56"/>
  <c r="E89" i="56"/>
  <c r="E91" i="56"/>
  <c r="E92" i="56"/>
  <c r="E93" i="56"/>
  <c r="E94" i="56"/>
  <c r="E95" i="56"/>
  <c r="E97" i="56"/>
  <c r="E99" i="56"/>
  <c r="E100" i="56"/>
  <c r="E101" i="56"/>
  <c r="E102" i="56"/>
  <c r="E103" i="56"/>
  <c r="E104" i="56"/>
  <c r="E105" i="56"/>
  <c r="E106" i="56"/>
  <c r="E107" i="56"/>
  <c r="E108" i="56"/>
  <c r="E111" i="56"/>
  <c r="E113" i="56"/>
  <c r="E116" i="56"/>
  <c r="E117" i="56"/>
  <c r="E119" i="56"/>
  <c r="E121" i="56"/>
  <c r="E122" i="56"/>
  <c r="E123" i="56"/>
  <c r="E124" i="56"/>
  <c r="E128" i="56"/>
  <c r="E130" i="56"/>
  <c r="E131" i="56"/>
  <c r="E132" i="56"/>
  <c r="E133" i="56"/>
  <c r="E134" i="56"/>
  <c r="E135" i="56"/>
  <c r="E138" i="56"/>
  <c r="E141" i="56"/>
  <c r="E144" i="56"/>
  <c r="E145" i="56"/>
  <c r="E148" i="56"/>
  <c r="E149" i="56"/>
  <c r="E150" i="56"/>
  <c r="E151" i="56"/>
  <c r="E152" i="56"/>
  <c r="E154" i="56"/>
  <c r="E155" i="56"/>
  <c r="E156" i="56"/>
  <c r="E157" i="56"/>
  <c r="E159" i="56"/>
  <c r="E160" i="56"/>
  <c r="E161" i="56"/>
  <c r="E162" i="56"/>
  <c r="E163" i="56"/>
  <c r="E164" i="56"/>
  <c r="E166" i="56"/>
  <c r="E168" i="56"/>
  <c r="E169" i="56"/>
  <c r="E170" i="56"/>
  <c r="E171" i="56"/>
  <c r="E173" i="56"/>
  <c r="E174" i="56"/>
  <c r="E177" i="56"/>
  <c r="E178" i="56"/>
  <c r="E180" i="56"/>
  <c r="E182" i="56"/>
  <c r="E183" i="56"/>
  <c r="E184" i="56"/>
  <c r="E185" i="56"/>
  <c r="E186" i="56"/>
  <c r="E187" i="56"/>
  <c r="E190" i="56"/>
  <c r="E191" i="56"/>
  <c r="E192" i="56"/>
  <c r="E194" i="56"/>
  <c r="E196" i="56"/>
  <c r="E197" i="56"/>
  <c r="E198" i="56"/>
  <c r="E199" i="56"/>
  <c r="E200" i="56"/>
  <c r="E201" i="56"/>
  <c r="E204" i="56"/>
  <c r="E205" i="56"/>
  <c r="E207" i="56"/>
  <c r="E208" i="56"/>
  <c r="E211" i="56"/>
  <c r="E213" i="56"/>
  <c r="E214" i="56"/>
  <c r="E215" i="56"/>
  <c r="E219" i="56"/>
  <c r="E220" i="56"/>
  <c r="E221" i="56"/>
  <c r="E222" i="56"/>
  <c r="E223" i="56"/>
  <c r="E224" i="56"/>
  <c r="E225" i="56"/>
  <c r="E226" i="56"/>
  <c r="E227" i="56"/>
  <c r="E228" i="56"/>
  <c r="E229" i="56"/>
  <c r="E230" i="56"/>
  <c r="E232" i="56"/>
  <c r="E233" i="56"/>
  <c r="E234" i="56"/>
  <c r="E235" i="56"/>
  <c r="E236" i="56"/>
  <c r="E237" i="56"/>
  <c r="E238" i="56"/>
  <c r="E239" i="56"/>
  <c r="E240" i="56"/>
  <c r="E241" i="56"/>
  <c r="E242" i="56"/>
  <c r="E248" i="56"/>
  <c r="E249" i="56"/>
  <c r="E250" i="56"/>
  <c r="E256" i="56"/>
  <c r="E258" i="56"/>
  <c r="E262" i="56"/>
  <c r="E263" i="56"/>
  <c r="E267" i="56"/>
  <c r="E269" i="56"/>
  <c r="E271" i="56"/>
  <c r="E272" i="56"/>
  <c r="E273" i="56"/>
  <c r="E274" i="56"/>
  <c r="E275" i="56"/>
  <c r="E276" i="56"/>
  <c r="E277" i="56"/>
  <c r="E278" i="56"/>
  <c r="E279" i="56"/>
  <c r="E280" i="56"/>
  <c r="E281" i="56"/>
  <c r="E284" i="56"/>
  <c r="E286" i="56"/>
  <c r="E287" i="56"/>
  <c r="E288" i="56"/>
  <c r="E289" i="56"/>
  <c r="E290" i="56"/>
  <c r="E291" i="56"/>
  <c r="E292" i="56"/>
  <c r="E295" i="56"/>
  <c r="E296" i="56"/>
  <c r="E297" i="56"/>
  <c r="E299" i="56"/>
  <c r="E300" i="56"/>
  <c r="E301" i="56"/>
  <c r="E302" i="56"/>
  <c r="E303" i="56"/>
  <c r="E304" i="56"/>
  <c r="E306" i="56"/>
  <c r="E308" i="56"/>
  <c r="E309" i="56"/>
  <c r="E311" i="56"/>
  <c r="E315" i="56"/>
  <c r="E317" i="56"/>
  <c r="E318" i="56"/>
  <c r="E319" i="56"/>
  <c r="E320" i="56"/>
  <c r="E322" i="56"/>
  <c r="E323" i="56"/>
  <c r="E325" i="56"/>
  <c r="E326" i="56"/>
  <c r="E327" i="56"/>
  <c r="E328" i="56"/>
  <c r="E329" i="56"/>
  <c r="E330" i="56"/>
  <c r="E331" i="56"/>
  <c r="E332" i="56"/>
  <c r="E333" i="56"/>
  <c r="E334" i="56"/>
  <c r="E337" i="56"/>
  <c r="E338" i="56"/>
  <c r="E341" i="56"/>
  <c r="E343" i="56"/>
  <c r="E344" i="56"/>
  <c r="E346" i="56"/>
  <c r="E347" i="56"/>
  <c r="E348" i="56"/>
  <c r="E349" i="56"/>
  <c r="E350" i="56"/>
  <c r="E353" i="56"/>
  <c r="E355" i="56"/>
  <c r="E357" i="56"/>
  <c r="E358" i="56"/>
  <c r="E359" i="56"/>
  <c r="E360" i="56"/>
  <c r="E361" i="56"/>
  <c r="E362" i="56"/>
  <c r="E363" i="56"/>
  <c r="E364" i="56"/>
  <c r="E365" i="56"/>
  <c r="E371" i="56"/>
  <c r="E372" i="56"/>
  <c r="E373" i="56"/>
  <c r="E376" i="56"/>
  <c r="E379" i="56"/>
  <c r="E380" i="56"/>
  <c r="E391" i="56"/>
  <c r="E396" i="56"/>
  <c r="E397" i="56"/>
  <c r="C11" i="56"/>
  <c r="C16" i="56"/>
  <c r="C18" i="56"/>
  <c r="C19" i="56"/>
  <c r="C20" i="56"/>
  <c r="C21" i="56"/>
  <c r="C22" i="56"/>
  <c r="C24" i="56"/>
  <c r="C25" i="56"/>
  <c r="C27" i="56"/>
  <c r="C28" i="56"/>
  <c r="C30" i="56"/>
  <c r="C31" i="56"/>
  <c r="C32" i="56"/>
  <c r="C33" i="56"/>
  <c r="C34" i="56"/>
  <c r="C35" i="56"/>
  <c r="C37" i="56"/>
  <c r="C39" i="56"/>
  <c r="C40" i="56"/>
  <c r="C42" i="56"/>
  <c r="C43" i="56"/>
  <c r="C45" i="56"/>
  <c r="C48" i="56"/>
  <c r="C49" i="56"/>
  <c r="C50" i="56"/>
  <c r="C51" i="56"/>
  <c r="C52" i="56"/>
  <c r="C53" i="56"/>
  <c r="C54" i="56"/>
  <c r="C55" i="56"/>
  <c r="C56" i="56"/>
  <c r="C57" i="56"/>
  <c r="C58" i="56"/>
  <c r="C59" i="56"/>
  <c r="C60" i="56"/>
  <c r="C61" i="56"/>
  <c r="C62" i="56"/>
  <c r="C63" i="56"/>
  <c r="C64" i="56"/>
  <c r="C65" i="56"/>
  <c r="C66" i="56"/>
  <c r="C68" i="56"/>
  <c r="C69" i="56"/>
  <c r="C70" i="56"/>
  <c r="C71" i="56"/>
  <c r="C72" i="56"/>
  <c r="C74" i="56"/>
  <c r="C75" i="56"/>
  <c r="C77" i="56"/>
  <c r="C78" i="56"/>
  <c r="C79" i="56"/>
  <c r="C80" i="56"/>
  <c r="C81" i="56"/>
  <c r="C82" i="56"/>
  <c r="C83" i="56"/>
  <c r="C84" i="56"/>
  <c r="C85" i="56"/>
  <c r="C88" i="56"/>
  <c r="C89" i="56"/>
  <c r="C90" i="56"/>
  <c r="C91" i="56"/>
  <c r="C92" i="56"/>
  <c r="C93" i="56"/>
  <c r="C94" i="56"/>
  <c r="C95" i="56"/>
  <c r="C96" i="56"/>
  <c r="C97" i="56"/>
  <c r="C98" i="56"/>
  <c r="C101" i="56"/>
  <c r="C103" i="56"/>
  <c r="C104" i="56"/>
  <c r="C105" i="56"/>
  <c r="C109" i="56"/>
  <c r="C111" i="56"/>
  <c r="C112" i="56"/>
  <c r="C113" i="56"/>
  <c r="C118" i="56"/>
  <c r="C120" i="56"/>
  <c r="C121" i="56"/>
  <c r="C123" i="56"/>
  <c r="C124" i="56"/>
  <c r="C126" i="56"/>
  <c r="C127" i="56"/>
  <c r="C129" i="56"/>
  <c r="C130" i="56"/>
  <c r="C131" i="56"/>
  <c r="C132" i="56"/>
  <c r="C133" i="56"/>
  <c r="C134" i="56"/>
  <c r="C135" i="56"/>
  <c r="C136" i="56"/>
  <c r="C137" i="56"/>
  <c r="C139" i="56"/>
  <c r="C140" i="56"/>
  <c r="C141" i="56"/>
  <c r="C142" i="56"/>
  <c r="C143" i="56"/>
  <c r="C144" i="56"/>
  <c r="C146" i="56"/>
  <c r="C147" i="56"/>
  <c r="C148" i="56"/>
  <c r="C151" i="56"/>
  <c r="C154" i="56"/>
  <c r="C155" i="56"/>
  <c r="C157" i="56"/>
  <c r="C158" i="56"/>
  <c r="C159" i="56"/>
  <c r="C161" i="56"/>
  <c r="C162" i="56"/>
  <c r="C163" i="56"/>
  <c r="C164" i="56"/>
  <c r="C165" i="56"/>
  <c r="C167" i="56"/>
  <c r="C168" i="56"/>
  <c r="C170" i="56"/>
  <c r="C171" i="56"/>
  <c r="C173" i="56"/>
  <c r="C177" i="56"/>
  <c r="C179" i="56"/>
  <c r="C181" i="56"/>
  <c r="C182" i="56"/>
  <c r="C183" i="56"/>
  <c r="C184" i="56"/>
  <c r="C187" i="56"/>
  <c r="C188" i="56"/>
  <c r="C190" i="56"/>
  <c r="C192" i="56"/>
  <c r="C193" i="56"/>
  <c r="C194" i="56"/>
  <c r="C195" i="56"/>
  <c r="C196" i="56"/>
  <c r="C197" i="56"/>
  <c r="C199" i="56"/>
  <c r="C200" i="56"/>
  <c r="C201" i="56"/>
  <c r="C202" i="56"/>
  <c r="C203" i="56"/>
  <c r="C204" i="56"/>
  <c r="C207" i="56"/>
  <c r="C208" i="56"/>
  <c r="C209" i="56"/>
  <c r="C210" i="56"/>
  <c r="C212" i="56"/>
  <c r="C215" i="56"/>
  <c r="C216" i="56"/>
  <c r="C220" i="56"/>
  <c r="C224" i="56"/>
  <c r="C225" i="56"/>
  <c r="C227" i="56"/>
  <c r="C228" i="56"/>
  <c r="C229" i="56"/>
  <c r="C230" i="56"/>
  <c r="C231" i="56"/>
  <c r="C232" i="56"/>
  <c r="C233" i="56"/>
  <c r="C234" i="56"/>
  <c r="C235" i="56"/>
  <c r="C240" i="56"/>
  <c r="C241" i="56"/>
  <c r="C242" i="56"/>
  <c r="C244" i="56"/>
  <c r="C245" i="56"/>
  <c r="C246" i="56"/>
  <c r="C247" i="56"/>
  <c r="C250" i="56"/>
  <c r="C251" i="56"/>
  <c r="C252" i="56"/>
  <c r="C253" i="56"/>
  <c r="C254" i="56"/>
  <c r="C256" i="56"/>
  <c r="C258" i="56"/>
  <c r="C262" i="56"/>
  <c r="C263" i="56"/>
  <c r="C264" i="56"/>
  <c r="C267" i="56"/>
  <c r="C271" i="56"/>
  <c r="C272" i="56"/>
  <c r="C274" i="56"/>
  <c r="C276" i="56"/>
  <c r="C277" i="56"/>
  <c r="C278" i="56"/>
  <c r="C279" i="56"/>
  <c r="C280" i="56"/>
  <c r="C281" i="56"/>
  <c r="C282" i="56"/>
  <c r="C283" i="56"/>
  <c r="C285" i="56"/>
  <c r="C286" i="56"/>
  <c r="C287" i="56"/>
  <c r="C288" i="56"/>
  <c r="C289" i="56"/>
  <c r="C290" i="56"/>
  <c r="C292" i="56"/>
  <c r="C294" i="56"/>
  <c r="C295" i="56"/>
  <c r="C296" i="56"/>
  <c r="C297" i="56"/>
  <c r="C298" i="56"/>
  <c r="C300" i="56"/>
  <c r="C301" i="56"/>
  <c r="C302" i="56"/>
  <c r="C303" i="56"/>
  <c r="C304" i="56"/>
  <c r="C305" i="56"/>
  <c r="C306" i="56"/>
  <c r="C308" i="56"/>
  <c r="C309" i="56"/>
  <c r="C310" i="56"/>
  <c r="C311" i="56"/>
  <c r="C312" i="56"/>
  <c r="C313" i="56"/>
  <c r="C314" i="56"/>
  <c r="C315" i="56"/>
  <c r="C316" i="56"/>
  <c r="C317" i="56"/>
  <c r="C321" i="56"/>
  <c r="C322" i="56"/>
  <c r="C324" i="56"/>
  <c r="C325" i="56"/>
  <c r="C326" i="56"/>
  <c r="C327" i="56"/>
  <c r="C328" i="56"/>
  <c r="C329" i="56"/>
  <c r="C330" i="56"/>
  <c r="C334" i="56"/>
  <c r="C335" i="56"/>
  <c r="C336" i="56"/>
  <c r="C338" i="56"/>
  <c r="C341" i="56"/>
  <c r="C345" i="56"/>
  <c r="C350" i="56"/>
  <c r="C352" i="56"/>
  <c r="C353" i="56"/>
  <c r="C354" i="56"/>
  <c r="C356" i="56"/>
  <c r="C357" i="56"/>
  <c r="C358" i="56"/>
  <c r="C359" i="56"/>
  <c r="C363" i="56"/>
  <c r="C368" i="56"/>
  <c r="C369" i="56"/>
  <c r="C370" i="56"/>
  <c r="C371" i="56"/>
  <c r="C373" i="56"/>
  <c r="C374" i="56"/>
  <c r="C378" i="56"/>
  <c r="C381" i="56"/>
  <c r="C386" i="56"/>
  <c r="C391" i="56"/>
  <c r="C392" i="56"/>
  <c r="C393" i="56"/>
  <c r="C394" i="56"/>
  <c r="C400" i="56"/>
  <c r="G16" i="56"/>
  <c r="A16" i="56"/>
  <c r="G18" i="56"/>
  <c r="A18" i="56"/>
  <c r="G19" i="56"/>
  <c r="A19" i="56"/>
  <c r="G20" i="56"/>
  <c r="A20" i="56"/>
  <c r="G21" i="56"/>
  <c r="A21" i="56"/>
  <c r="G23" i="56"/>
  <c r="A23" i="56"/>
  <c r="G25" i="56"/>
  <c r="A25" i="56"/>
  <c r="G26" i="56"/>
  <c r="A26" i="56"/>
  <c r="G27" i="56"/>
  <c r="A27" i="56"/>
  <c r="G33" i="56"/>
  <c r="A33" i="56"/>
  <c r="G36" i="56"/>
  <c r="A36" i="56"/>
  <c r="G37" i="56"/>
  <c r="A37" i="56"/>
  <c r="G38" i="56"/>
  <c r="A38" i="56"/>
  <c r="G39" i="56"/>
  <c r="A39" i="56"/>
  <c r="G40" i="56"/>
  <c r="A40" i="56"/>
  <c r="G41" i="56"/>
  <c r="A41" i="56"/>
  <c r="G45" i="56"/>
  <c r="A45" i="56"/>
  <c r="G46" i="56"/>
  <c r="A46" i="56"/>
  <c r="G48" i="56"/>
  <c r="A48" i="56" s="1"/>
  <c r="G49" i="56"/>
  <c r="A49" i="56" s="1"/>
  <c r="G50" i="56"/>
  <c r="A50" i="56" s="1"/>
  <c r="G51" i="56"/>
  <c r="A51" i="56"/>
  <c r="G52" i="56"/>
  <c r="A52" i="56" s="1"/>
  <c r="G53" i="56"/>
  <c r="A53" i="56" s="1"/>
  <c r="G54" i="56"/>
  <c r="A54" i="56" s="1"/>
  <c r="G55" i="56"/>
  <c r="A55" i="56"/>
  <c r="G56" i="56"/>
  <c r="A56" i="56" s="1"/>
  <c r="G57" i="56"/>
  <c r="A57" i="56" s="1"/>
  <c r="G58" i="56"/>
  <c r="A58" i="56" s="1"/>
  <c r="G59" i="56"/>
  <c r="A59" i="56"/>
  <c r="G61" i="56"/>
  <c r="A61" i="56" s="1"/>
  <c r="G62" i="56"/>
  <c r="A62" i="56" s="1"/>
  <c r="G63" i="56"/>
  <c r="A63" i="56" s="1"/>
  <c r="G64" i="56"/>
  <c r="A64" i="56"/>
  <c r="G66" i="56"/>
  <c r="A66" i="56" s="1"/>
  <c r="G70" i="56"/>
  <c r="A70" i="56" s="1"/>
  <c r="G71" i="56"/>
  <c r="A71" i="56" s="1"/>
  <c r="G73" i="56"/>
  <c r="A73" i="56" s="1"/>
  <c r="G74" i="56"/>
  <c r="A74" i="56" s="1"/>
  <c r="G77" i="56"/>
  <c r="A77" i="56" s="1"/>
  <c r="G79" i="56"/>
  <c r="A79" i="56"/>
  <c r="G81" i="56"/>
  <c r="A81" i="56" s="1"/>
  <c r="G82" i="56"/>
  <c r="A82" i="56" s="1"/>
  <c r="G84" i="56"/>
  <c r="A84" i="56" s="1"/>
  <c r="G85" i="56"/>
  <c r="A85" i="56"/>
  <c r="G87" i="56"/>
  <c r="A87" i="56" s="1"/>
  <c r="G88" i="56"/>
  <c r="A88" i="56" s="1"/>
  <c r="G89" i="56"/>
  <c r="A89" i="56" s="1"/>
  <c r="G90" i="56"/>
  <c r="A90" i="56"/>
  <c r="G91" i="56"/>
  <c r="A91" i="56" s="1"/>
  <c r="G92" i="56"/>
  <c r="A92" i="56" s="1"/>
  <c r="G93" i="56"/>
  <c r="A93" i="56" s="1"/>
  <c r="G96" i="56"/>
  <c r="A96" i="56"/>
  <c r="G97" i="56"/>
  <c r="A97" i="56" s="1"/>
  <c r="G104" i="56"/>
  <c r="A104" i="56" s="1"/>
  <c r="G105" i="56"/>
  <c r="A105" i="56" s="1"/>
  <c r="G107" i="56"/>
  <c r="A107" i="56" s="1"/>
  <c r="G108" i="56"/>
  <c r="A108" i="56" s="1"/>
  <c r="G109" i="56"/>
  <c r="A109" i="56" s="1"/>
  <c r="G111" i="56"/>
  <c r="A111" i="56" s="1"/>
  <c r="G113" i="56"/>
  <c r="A113" i="56" s="1"/>
  <c r="G115" i="56"/>
  <c r="A115" i="56"/>
  <c r="G117" i="56"/>
  <c r="A117" i="56" s="1"/>
  <c r="G118" i="56"/>
  <c r="A118" i="56" s="1"/>
  <c r="G119" i="56"/>
  <c r="A119" i="56" s="1"/>
  <c r="G120" i="56"/>
  <c r="A120" i="56"/>
  <c r="G122" i="56"/>
  <c r="A122" i="56" s="1"/>
  <c r="G124" i="56"/>
  <c r="A124" i="56" s="1"/>
  <c r="G125" i="56"/>
  <c r="A125" i="56" s="1"/>
  <c r="G127" i="56"/>
  <c r="A127" i="56"/>
  <c r="G128" i="56"/>
  <c r="A128" i="56" s="1"/>
  <c r="G129" i="56"/>
  <c r="A129" i="56" s="1"/>
  <c r="G130" i="56"/>
  <c r="A130" i="56" s="1"/>
  <c r="G131" i="56"/>
  <c r="A131" i="56"/>
  <c r="G132" i="56"/>
  <c r="A132" i="56" s="1"/>
  <c r="G133" i="56"/>
  <c r="A133" i="56" s="1"/>
  <c r="G134" i="56"/>
  <c r="A134" i="56" s="1"/>
  <c r="G135" i="56"/>
  <c r="A135" i="56"/>
  <c r="G136" i="56"/>
  <c r="A136" i="56" s="1"/>
  <c r="G138" i="56"/>
  <c r="A138" i="56" s="1"/>
  <c r="G139" i="56"/>
  <c r="A139" i="56" s="1"/>
  <c r="G140" i="56"/>
  <c r="A140" i="56"/>
  <c r="G141" i="56"/>
  <c r="A141" i="56" s="1"/>
  <c r="G142" i="56"/>
  <c r="A142" i="56" s="1"/>
  <c r="G144" i="56"/>
  <c r="A144" i="56" s="1"/>
  <c r="G147" i="56"/>
  <c r="A147" i="56"/>
  <c r="G148" i="56"/>
  <c r="A148" i="56" s="1"/>
  <c r="G149" i="56"/>
  <c r="A149" i="56" s="1"/>
  <c r="G151" i="56"/>
  <c r="A151" i="56" s="1"/>
  <c r="G153" i="56"/>
  <c r="A153" i="56"/>
  <c r="G154" i="56"/>
  <c r="A154" i="56" s="1"/>
  <c r="G155" i="56"/>
  <c r="A155" i="56" s="1"/>
  <c r="G156" i="56"/>
  <c r="A156" i="56" s="1"/>
  <c r="G157" i="56"/>
  <c r="A157" i="56"/>
  <c r="G158" i="56"/>
  <c r="A158" i="56" s="1"/>
  <c r="G159" i="56"/>
  <c r="A159" i="56" s="1"/>
  <c r="G160" i="56"/>
  <c r="A160" i="56" s="1"/>
  <c r="G161" i="56"/>
  <c r="A161" i="56"/>
  <c r="G162" i="56"/>
  <c r="A162" i="56" s="1"/>
  <c r="G165" i="56"/>
  <c r="A165" i="56" s="1"/>
  <c r="G166" i="56"/>
  <c r="A166" i="56" s="1"/>
  <c r="G167" i="56"/>
  <c r="A167" i="56" s="1"/>
  <c r="G168" i="56"/>
  <c r="A168" i="56" s="1"/>
  <c r="G170" i="56"/>
  <c r="A170" i="56" s="1"/>
  <c r="G171" i="56"/>
  <c r="A171" i="56" s="1"/>
  <c r="G172" i="56"/>
  <c r="A172" i="56" s="1"/>
  <c r="G173" i="56"/>
  <c r="A173" i="56" s="1"/>
  <c r="G177" i="56"/>
  <c r="A177" i="56" s="1"/>
  <c r="G179" i="56"/>
  <c r="A179" i="56" s="1"/>
  <c r="G180" i="56"/>
  <c r="A180" i="56" s="1"/>
  <c r="G181" i="56"/>
  <c r="A181" i="56" s="1"/>
  <c r="G183" i="56"/>
  <c r="A183" i="56" s="1"/>
  <c r="G184" i="56"/>
  <c r="A184" i="56" s="1"/>
  <c r="A185" i="56"/>
  <c r="G186" i="56"/>
  <c r="A186" i="56" s="1"/>
  <c r="G187" i="56"/>
  <c r="A187" i="56" s="1"/>
  <c r="G188" i="56"/>
  <c r="A188" i="56" s="1"/>
  <c r="G191" i="56"/>
  <c r="A191" i="56"/>
  <c r="G192" i="56"/>
  <c r="A192" i="56" s="1"/>
  <c r="G193" i="56"/>
  <c r="A193" i="56" s="1"/>
  <c r="G194" i="56"/>
  <c r="A194" i="56" s="1"/>
  <c r="G195" i="56"/>
  <c r="A195" i="56"/>
  <c r="G197" i="56"/>
  <c r="A197" i="56" s="1"/>
  <c r="G202" i="56"/>
  <c r="A202" i="56" s="1"/>
  <c r="G203" i="56"/>
  <c r="A203" i="56" s="1"/>
  <c r="G204" i="56"/>
  <c r="A204" i="56"/>
  <c r="G205" i="56"/>
  <c r="A205" i="56" s="1"/>
  <c r="G206" i="56"/>
  <c r="A206" i="56" s="1"/>
  <c r="G210" i="56"/>
  <c r="A210" i="56" s="1"/>
  <c r="G212" i="56"/>
  <c r="A212" i="56"/>
  <c r="G213" i="56"/>
  <c r="A213" i="56" s="1"/>
  <c r="G216" i="56"/>
  <c r="A216" i="56" s="1"/>
  <c r="G218" i="56"/>
  <c r="A218" i="56" s="1"/>
  <c r="G220" i="56"/>
  <c r="A220" i="56"/>
  <c r="G221" i="56"/>
  <c r="A221" i="56" s="1"/>
  <c r="G222" i="56"/>
  <c r="A222" i="56" s="1"/>
  <c r="G226" i="56"/>
  <c r="A226" i="56" s="1"/>
  <c r="G227" i="56"/>
  <c r="A227" i="56"/>
  <c r="G229" i="56"/>
  <c r="A229" i="56" s="1"/>
  <c r="G230" i="56"/>
  <c r="A230" i="56" s="1"/>
  <c r="G233" i="56"/>
  <c r="A233" i="56" s="1"/>
  <c r="G236" i="56"/>
  <c r="A236" i="56"/>
  <c r="G241" i="56"/>
  <c r="A241" i="56" s="1"/>
  <c r="G242" i="56"/>
  <c r="A242" i="56" s="1"/>
  <c r="G243" i="56"/>
  <c r="A243" i="56" s="1"/>
  <c r="G245" i="56"/>
  <c r="A245" i="56"/>
  <c r="G247" i="56"/>
  <c r="A247" i="56" s="1"/>
  <c r="G248" i="56"/>
  <c r="A248" i="56" s="1"/>
  <c r="G249" i="56"/>
  <c r="A249" i="56" s="1"/>
  <c r="G250" i="56"/>
  <c r="A250" i="56"/>
  <c r="G253" i="56"/>
  <c r="A253" i="56" s="1"/>
  <c r="G255" i="56"/>
  <c r="A255" i="56" s="1"/>
  <c r="G261" i="56"/>
  <c r="A261" i="56" s="1"/>
  <c r="G264" i="56"/>
  <c r="A264" i="56"/>
  <c r="G265" i="56"/>
  <c r="A265" i="56" s="1"/>
  <c r="G266" i="56"/>
  <c r="A266" i="56" s="1"/>
  <c r="G267" i="56"/>
  <c r="A267" i="56" s="1"/>
  <c r="G270" i="56"/>
  <c r="A270" i="56"/>
  <c r="G271" i="56"/>
  <c r="A271" i="56" s="1"/>
  <c r="G272" i="56"/>
  <c r="A272" i="56" s="1"/>
  <c r="G273" i="56"/>
  <c r="A273" i="56" s="1"/>
  <c r="G274" i="56"/>
  <c r="A274" i="56"/>
  <c r="G276" i="56"/>
  <c r="A276" i="56" s="1"/>
  <c r="G277" i="56"/>
  <c r="A277" i="56" s="1"/>
  <c r="G279" i="56"/>
  <c r="A279" i="56" s="1"/>
  <c r="G280" i="56"/>
  <c r="A280" i="56"/>
  <c r="G282" i="56"/>
  <c r="A282" i="56" s="1"/>
  <c r="G283" i="56"/>
  <c r="A283" i="56" s="1"/>
  <c r="G285" i="56"/>
  <c r="A285" i="56" s="1"/>
  <c r="G286" i="56"/>
  <c r="A286" i="56"/>
  <c r="G290" i="56"/>
  <c r="A290" i="56" s="1"/>
  <c r="G291" i="56"/>
  <c r="A291" i="56" s="1"/>
  <c r="G292" i="56"/>
  <c r="A292" i="56" s="1"/>
  <c r="G293" i="56"/>
  <c r="A293" i="56"/>
  <c r="G294" i="56"/>
  <c r="A294" i="56" s="1"/>
  <c r="G295" i="56"/>
  <c r="A295" i="56" s="1"/>
  <c r="G296" i="56"/>
  <c r="A296" i="56" s="1"/>
  <c r="G298" i="56"/>
  <c r="A298" i="56"/>
  <c r="G300" i="56"/>
  <c r="A300" i="56" s="1"/>
  <c r="G302" i="56"/>
  <c r="A302" i="56" s="1"/>
  <c r="G303" i="56"/>
  <c r="A303" i="56" s="1"/>
  <c r="G306" i="56"/>
  <c r="A306" i="56"/>
  <c r="G307" i="56"/>
  <c r="A307" i="56" s="1"/>
  <c r="G309" i="56"/>
  <c r="A309" i="56" s="1"/>
  <c r="G310" i="56"/>
  <c r="A310" i="56"/>
  <c r="G312" i="56"/>
  <c r="A312" i="56" s="1"/>
  <c r="G313" i="56"/>
  <c r="A313" i="56" s="1"/>
  <c r="G314" i="56"/>
  <c r="A314" i="56" s="1"/>
  <c r="G315" i="56"/>
  <c r="A315" i="56"/>
  <c r="G317" i="56"/>
  <c r="A317" i="56" s="1"/>
  <c r="G318" i="56"/>
  <c r="A318" i="56" s="1"/>
  <c r="G320" i="56"/>
  <c r="A320" i="56" s="1"/>
  <c r="G321" i="56"/>
  <c r="A321" i="56"/>
  <c r="G322" i="56"/>
  <c r="A322" i="56" s="1"/>
  <c r="G323" i="56"/>
  <c r="A323" i="56" s="1"/>
  <c r="G324" i="56"/>
  <c r="A324" i="56" s="1"/>
  <c r="G325" i="56"/>
  <c r="A325" i="56"/>
  <c r="G326" i="56"/>
  <c r="A326" i="56" s="1"/>
  <c r="G327" i="56"/>
  <c r="A327" i="56" s="1"/>
  <c r="G328" i="56"/>
  <c r="A328" i="56" s="1"/>
  <c r="G329" i="56"/>
  <c r="A329" i="56"/>
  <c r="G330" i="56"/>
  <c r="A330" i="56" s="1"/>
  <c r="G331" i="56"/>
  <c r="A331" i="56" s="1"/>
  <c r="G332" i="56"/>
  <c r="A332" i="56" s="1"/>
  <c r="G335" i="56"/>
  <c r="A335" i="56"/>
  <c r="G338" i="56"/>
  <c r="A338" i="56" s="1"/>
  <c r="G339" i="56"/>
  <c r="A339" i="56" s="1"/>
  <c r="G340" i="56"/>
  <c r="A340" i="56" s="1"/>
  <c r="G345" i="56"/>
  <c r="A345" i="56"/>
  <c r="G348" i="56"/>
  <c r="A348" i="56" s="1"/>
  <c r="G349" i="56"/>
  <c r="A349" i="56" s="1"/>
  <c r="G350" i="56"/>
  <c r="A350" i="56" s="1"/>
  <c r="G354" i="56"/>
  <c r="A354" i="56"/>
  <c r="G356" i="56"/>
  <c r="A356" i="56" s="1"/>
  <c r="G357" i="56"/>
  <c r="A357" i="56" s="1"/>
  <c r="G358" i="56"/>
  <c r="A358" i="56" s="1"/>
  <c r="G359" i="56"/>
  <c r="A359" i="56"/>
  <c r="G360" i="56"/>
  <c r="A360" i="56" s="1"/>
  <c r="G362" i="56"/>
  <c r="A362" i="56" s="1"/>
  <c r="G363" i="56"/>
  <c r="A363" i="56" s="1"/>
  <c r="G364" i="56"/>
  <c r="A364" i="56"/>
  <c r="G365" i="56"/>
  <c r="A365" i="56" s="1"/>
  <c r="G366" i="56"/>
  <c r="A366" i="56" s="1"/>
  <c r="G369" i="56"/>
  <c r="A369" i="56" s="1"/>
  <c r="G370" i="56"/>
  <c r="A370" i="56"/>
  <c r="G372" i="56"/>
  <c r="A372" i="56" s="1"/>
  <c r="G374" i="56"/>
  <c r="A374" i="56" s="1"/>
  <c r="G375" i="56"/>
  <c r="A375" i="56" s="1"/>
  <c r="G376" i="56"/>
  <c r="A376" i="56"/>
  <c r="G377" i="56"/>
  <c r="A377" i="56" s="1"/>
  <c r="G378" i="56"/>
  <c r="A378" i="56" s="1"/>
  <c r="G379" i="56"/>
  <c r="A379" i="56" s="1"/>
  <c r="G383" i="56"/>
  <c r="A383" i="56"/>
  <c r="G384" i="56"/>
  <c r="A384" i="56" s="1"/>
  <c r="G385" i="56"/>
  <c r="A385" i="56" s="1"/>
  <c r="G386" i="56"/>
  <c r="A386" i="56" s="1"/>
  <c r="G387" i="56"/>
  <c r="A387" i="56"/>
  <c r="G389" i="56"/>
  <c r="A389" i="56" s="1"/>
  <c r="G391" i="56"/>
  <c r="A391" i="56" s="1"/>
  <c r="G392" i="56"/>
  <c r="A392" i="56" s="1"/>
  <c r="G393" i="56"/>
  <c r="A393" i="56"/>
  <c r="G394" i="56"/>
  <c r="A394" i="56" s="1"/>
  <c r="G395" i="56"/>
  <c r="A395" i="56" s="1"/>
  <c r="G396" i="56"/>
  <c r="A396" i="56" s="1"/>
  <c r="R9" i="56"/>
  <c r="D410" i="40"/>
  <c r="U49" i="55"/>
  <c r="K52" i="3"/>
  <c r="U50" i="55"/>
  <c r="K54" i="3"/>
  <c r="U48" i="55"/>
  <c r="K50" i="3"/>
  <c r="U6" i="55"/>
  <c r="K8" i="3"/>
  <c r="U7" i="55"/>
  <c r="K9" i="3"/>
  <c r="U8" i="55"/>
  <c r="K10" i="3"/>
  <c r="U9" i="55"/>
  <c r="K11" i="3"/>
  <c r="U10" i="55"/>
  <c r="K12" i="3"/>
  <c r="U11" i="55"/>
  <c r="K13" i="3"/>
  <c r="U12" i="55"/>
  <c r="K14" i="3"/>
  <c r="U13" i="55"/>
  <c r="K15" i="3"/>
  <c r="U14" i="55"/>
  <c r="K16" i="3"/>
  <c r="U15" i="55"/>
  <c r="K17" i="3"/>
  <c r="U16" i="55"/>
  <c r="K18" i="3"/>
  <c r="U5" i="55"/>
  <c r="K7" i="3"/>
  <c r="U19" i="55"/>
  <c r="K21" i="3"/>
  <c r="U20" i="55"/>
  <c r="K22" i="3"/>
  <c r="U21" i="55"/>
  <c r="K23" i="3"/>
  <c r="U22" i="55"/>
  <c r="K24" i="3"/>
  <c r="U23" i="55"/>
  <c r="K25" i="3"/>
  <c r="U24" i="55"/>
  <c r="K26" i="3"/>
  <c r="U25" i="55"/>
  <c r="K27" i="3"/>
  <c r="U26" i="55"/>
  <c r="K28" i="3"/>
  <c r="U27" i="55"/>
  <c r="K29" i="3"/>
  <c r="U28" i="55"/>
  <c r="K30" i="3"/>
  <c r="U30" i="55"/>
  <c r="K32" i="3"/>
  <c r="U31" i="55"/>
  <c r="K33" i="3" s="1"/>
  <c r="U32" i="55"/>
  <c r="K34" i="3" s="1"/>
  <c r="U33" i="55"/>
  <c r="K35" i="3" s="1"/>
  <c r="U34" i="55"/>
  <c r="K36" i="3" s="1"/>
  <c r="U35" i="55"/>
  <c r="K37" i="3" s="1"/>
  <c r="U36" i="55"/>
  <c r="K38" i="3" s="1"/>
  <c r="U37" i="55"/>
  <c r="K39" i="3" s="1"/>
  <c r="U38" i="55"/>
  <c r="K40" i="3" s="1"/>
  <c r="U39" i="55"/>
  <c r="K41" i="3" s="1"/>
  <c r="U40" i="55"/>
  <c r="K42" i="3" s="1"/>
  <c r="U41" i="55"/>
  <c r="K43" i="3" s="1"/>
  <c r="U42" i="55"/>
  <c r="K44" i="3" s="1"/>
  <c r="U43" i="55"/>
  <c r="K45" i="3" s="1"/>
  <c r="U44" i="55"/>
  <c r="K46" i="3" s="1"/>
  <c r="U45" i="55"/>
  <c r="K47" i="3" s="1"/>
  <c r="U46" i="55"/>
  <c r="K48" i="3" s="1"/>
  <c r="U47" i="55"/>
  <c r="K49" i="3" s="1"/>
  <c r="U51" i="55"/>
  <c r="U52" i="55"/>
  <c r="U53" i="55"/>
  <c r="U54" i="55"/>
  <c r="R65" i="1"/>
  <c r="G39" i="23" s="1"/>
  <c r="R4" i="62"/>
  <c r="N7" i="62"/>
  <c r="L7" i="62"/>
  <c r="Z111" i="62"/>
  <c r="Z100" i="62"/>
  <c r="Z89" i="62"/>
  <c r="Z78" i="62"/>
  <c r="Z67" i="62"/>
  <c r="Z47" i="62"/>
  <c r="Z36" i="62"/>
  <c r="Z25" i="62"/>
  <c r="Z14" i="62"/>
  <c r="Z3" i="62"/>
  <c r="AA111" i="62"/>
  <c r="C112" i="62"/>
  <c r="AA100" i="62"/>
  <c r="C101" i="62"/>
  <c r="AA89" i="62"/>
  <c r="C90" i="62"/>
  <c r="AA78" i="62"/>
  <c r="C79" i="62"/>
  <c r="AA67" i="62"/>
  <c r="C68" i="62"/>
  <c r="AA36" i="62"/>
  <c r="C37" i="62"/>
  <c r="AA25" i="62"/>
  <c r="C26" i="62"/>
  <c r="AA3" i="62"/>
  <c r="C4" i="62"/>
  <c r="M6" i="61"/>
  <c r="M7" i="61"/>
  <c r="M8" i="61"/>
  <c r="M9" i="61"/>
  <c r="M10" i="61"/>
  <c r="M11" i="61"/>
  <c r="M12" i="61"/>
  <c r="M13" i="61"/>
  <c r="M14" i="61"/>
  <c r="M15" i="61"/>
  <c r="M16" i="61"/>
  <c r="M17" i="61"/>
  <c r="M18" i="61"/>
  <c r="M19" i="61"/>
  <c r="M20" i="61"/>
  <c r="M21" i="61"/>
  <c r="M22" i="61"/>
  <c r="M23" i="61"/>
  <c r="M24" i="61"/>
  <c r="M25" i="61"/>
  <c r="M26" i="61"/>
  <c r="M27" i="61"/>
  <c r="M28" i="61"/>
  <c r="M29" i="61"/>
  <c r="M30" i="61"/>
  <c r="M31" i="61"/>
  <c r="M32" i="61"/>
  <c r="M33" i="61"/>
  <c r="M34" i="61"/>
  <c r="M35" i="61"/>
  <c r="M36" i="61"/>
  <c r="M37" i="61"/>
  <c r="M38" i="61"/>
  <c r="M39" i="61"/>
  <c r="M40" i="61"/>
  <c r="M41" i="61"/>
  <c r="M42" i="61"/>
  <c r="M43" i="61"/>
  <c r="M44" i="61"/>
  <c r="M45" i="61"/>
  <c r="M46" i="61"/>
  <c r="M47" i="61"/>
  <c r="M48" i="61"/>
  <c r="M49" i="61"/>
  <c r="M50" i="61"/>
  <c r="M51" i="61"/>
  <c r="M52" i="61"/>
  <c r="M53" i="61"/>
  <c r="M54" i="61"/>
  <c r="M55" i="61"/>
  <c r="M56" i="61"/>
  <c r="M57" i="61"/>
  <c r="M58" i="61"/>
  <c r="M59" i="61"/>
  <c r="M60" i="61"/>
  <c r="M61" i="61"/>
  <c r="M62" i="61"/>
  <c r="M63" i="61"/>
  <c r="M64" i="61"/>
  <c r="M65" i="61"/>
  <c r="M66" i="61"/>
  <c r="M67" i="61"/>
  <c r="M68" i="61"/>
  <c r="M69" i="61"/>
  <c r="M70" i="61"/>
  <c r="M71" i="61"/>
  <c r="M72" i="61"/>
  <c r="M73" i="61"/>
  <c r="M74" i="61"/>
  <c r="M75" i="61"/>
  <c r="M76" i="61"/>
  <c r="M77" i="61"/>
  <c r="M78" i="61"/>
  <c r="M79" i="61"/>
  <c r="M80" i="61"/>
  <c r="M81" i="61"/>
  <c r="M82" i="61"/>
  <c r="M83" i="61"/>
  <c r="M84" i="61"/>
  <c r="M85" i="61"/>
  <c r="M86" i="61"/>
  <c r="M87" i="61"/>
  <c r="M88" i="61"/>
  <c r="M89" i="61"/>
  <c r="M90" i="61"/>
  <c r="M91" i="61"/>
  <c r="M92" i="61"/>
  <c r="M93" i="61"/>
  <c r="M94" i="61"/>
  <c r="M95" i="61"/>
  <c r="M96" i="61"/>
  <c r="M97" i="61"/>
  <c r="M98" i="61"/>
  <c r="M99" i="61"/>
  <c r="M100" i="61"/>
  <c r="M101" i="61"/>
  <c r="M102" i="61"/>
  <c r="M103" i="61"/>
  <c r="M104" i="61"/>
  <c r="M105" i="61"/>
  <c r="M106" i="61"/>
  <c r="M107" i="61"/>
  <c r="M108" i="61"/>
  <c r="M109" i="61"/>
  <c r="M110" i="61"/>
  <c r="M111" i="61"/>
  <c r="M112" i="61"/>
  <c r="M113" i="61"/>
  <c r="M114" i="61"/>
  <c r="M115" i="61"/>
  <c r="M116" i="61"/>
  <c r="M117" i="61"/>
  <c r="M118" i="61"/>
  <c r="M119" i="61"/>
  <c r="M120" i="61"/>
  <c r="M121" i="61"/>
  <c r="M122" i="61"/>
  <c r="M123" i="61"/>
  <c r="M124" i="61"/>
  <c r="M125" i="61"/>
  <c r="M126" i="61"/>
  <c r="M127" i="61"/>
  <c r="M128" i="61"/>
  <c r="M129" i="61"/>
  <c r="M130" i="61"/>
  <c r="M131" i="61"/>
  <c r="M132" i="61"/>
  <c r="M133" i="61"/>
  <c r="M134" i="61"/>
  <c r="M135" i="61"/>
  <c r="M136" i="61"/>
  <c r="M137" i="61"/>
  <c r="M138" i="61"/>
  <c r="M139" i="61"/>
  <c r="M140" i="61"/>
  <c r="M141" i="61"/>
  <c r="M142" i="61"/>
  <c r="M143" i="61"/>
  <c r="M144" i="61"/>
  <c r="M145" i="61"/>
  <c r="M146" i="61"/>
  <c r="M147" i="61"/>
  <c r="M148" i="61"/>
  <c r="M149" i="61"/>
  <c r="M150" i="61"/>
  <c r="M151" i="61"/>
  <c r="M152" i="61"/>
  <c r="M153" i="61"/>
  <c r="M154" i="61"/>
  <c r="M155" i="61"/>
  <c r="M156" i="61"/>
  <c r="M157" i="61"/>
  <c r="M158" i="61"/>
  <c r="M159" i="61"/>
  <c r="M160" i="61"/>
  <c r="M161" i="61"/>
  <c r="M162" i="61"/>
  <c r="M163" i="61"/>
  <c r="M164" i="61"/>
  <c r="M165" i="61"/>
  <c r="M166" i="61"/>
  <c r="M167" i="61"/>
  <c r="M168" i="61"/>
  <c r="M169" i="61"/>
  <c r="M170" i="61"/>
  <c r="M171" i="61"/>
  <c r="M172" i="61"/>
  <c r="M173" i="61"/>
  <c r="M174" i="61"/>
  <c r="M175" i="61"/>
  <c r="M176" i="61"/>
  <c r="M177" i="61"/>
  <c r="M178" i="61"/>
  <c r="M179" i="61"/>
  <c r="M180" i="61"/>
  <c r="M181" i="61"/>
  <c r="M182" i="61"/>
  <c r="M183" i="61"/>
  <c r="M184" i="61"/>
  <c r="M185" i="61"/>
  <c r="M186" i="61"/>
  <c r="M187" i="61"/>
  <c r="M188" i="61"/>
  <c r="M189" i="61"/>
  <c r="M190" i="61"/>
  <c r="M191" i="61"/>
  <c r="M192" i="61"/>
  <c r="M193" i="61"/>
  <c r="M194" i="61"/>
  <c r="M195" i="61"/>
  <c r="M196" i="61"/>
  <c r="M197" i="61"/>
  <c r="M198" i="61"/>
  <c r="M199" i="61"/>
  <c r="M200" i="61"/>
  <c r="M201" i="61"/>
  <c r="M202" i="61"/>
  <c r="M203" i="61"/>
  <c r="M204" i="61"/>
  <c r="M205" i="61"/>
  <c r="M206" i="61"/>
  <c r="M207" i="61"/>
  <c r="M208" i="61"/>
  <c r="M209" i="61"/>
  <c r="M210" i="61"/>
  <c r="M211" i="61"/>
  <c r="M212" i="61"/>
  <c r="M213" i="61"/>
  <c r="M214" i="61"/>
  <c r="M215" i="61"/>
  <c r="M216" i="61"/>
  <c r="M217" i="61"/>
  <c r="M218" i="61"/>
  <c r="M219" i="61"/>
  <c r="M220" i="61"/>
  <c r="M221" i="61"/>
  <c r="M222" i="61"/>
  <c r="M223" i="61"/>
  <c r="M224" i="61"/>
  <c r="M225" i="61"/>
  <c r="M226" i="61"/>
  <c r="M227" i="61"/>
  <c r="M228" i="61"/>
  <c r="M229" i="61"/>
  <c r="M230" i="61"/>
  <c r="M231" i="61"/>
  <c r="M232" i="61"/>
  <c r="M233" i="61"/>
  <c r="M234" i="61"/>
  <c r="M235" i="61"/>
  <c r="M236" i="61"/>
  <c r="M237" i="61"/>
  <c r="M238" i="61"/>
  <c r="M239" i="61"/>
  <c r="M240" i="61"/>
  <c r="M241" i="61"/>
  <c r="M242" i="61"/>
  <c r="M243" i="61"/>
  <c r="M244" i="61"/>
  <c r="M245" i="61"/>
  <c r="M246" i="61"/>
  <c r="M247" i="61"/>
  <c r="M248" i="61"/>
  <c r="M249" i="61"/>
  <c r="M250" i="61"/>
  <c r="M251" i="61"/>
  <c r="M252" i="61"/>
  <c r="M253" i="61"/>
  <c r="M254" i="61"/>
  <c r="M255" i="61"/>
  <c r="M256" i="61"/>
  <c r="M257" i="61"/>
  <c r="M258" i="61"/>
  <c r="M259" i="61"/>
  <c r="M260" i="61"/>
  <c r="M261" i="61"/>
  <c r="M262" i="61"/>
  <c r="M263" i="61"/>
  <c r="M264" i="61"/>
  <c r="M265" i="61"/>
  <c r="M266" i="61"/>
  <c r="M267" i="61"/>
  <c r="M268" i="61"/>
  <c r="M269" i="61"/>
  <c r="M270" i="61"/>
  <c r="M271" i="61"/>
  <c r="M272" i="61"/>
  <c r="M273" i="61"/>
  <c r="M274" i="61"/>
  <c r="M275" i="61"/>
  <c r="M276" i="61"/>
  <c r="M277" i="61"/>
  <c r="M278" i="61"/>
  <c r="M279" i="61"/>
  <c r="M280" i="61"/>
  <c r="M281" i="61"/>
  <c r="M282" i="61"/>
  <c r="M283" i="61"/>
  <c r="M284" i="61"/>
  <c r="M285" i="61"/>
  <c r="M286" i="61"/>
  <c r="M287" i="61"/>
  <c r="M288" i="61"/>
  <c r="M289" i="61"/>
  <c r="M290" i="61"/>
  <c r="M291" i="61"/>
  <c r="M292" i="61"/>
  <c r="M293" i="61"/>
  <c r="M294" i="61"/>
  <c r="M295" i="61"/>
  <c r="M296" i="61"/>
  <c r="M297" i="61"/>
  <c r="M298" i="61"/>
  <c r="M299" i="61"/>
  <c r="M300" i="61"/>
  <c r="M301" i="61"/>
  <c r="M302" i="61"/>
  <c r="M303" i="61"/>
  <c r="M304" i="61"/>
  <c r="M305" i="61"/>
  <c r="M306" i="61"/>
  <c r="M307" i="61"/>
  <c r="M308" i="61"/>
  <c r="M309" i="61"/>
  <c r="M310" i="61"/>
  <c r="M311" i="61"/>
  <c r="M312" i="61"/>
  <c r="M313" i="61"/>
  <c r="M314" i="61"/>
  <c r="M315" i="61"/>
  <c r="M316" i="61"/>
  <c r="M317" i="61"/>
  <c r="M318" i="61"/>
  <c r="M319" i="61"/>
  <c r="M320" i="61"/>
  <c r="M321" i="61"/>
  <c r="M322" i="61"/>
  <c r="M323" i="61"/>
  <c r="M324" i="61"/>
  <c r="M325" i="61"/>
  <c r="M326" i="61"/>
  <c r="M327" i="61"/>
  <c r="M328" i="61"/>
  <c r="M329" i="61"/>
  <c r="M330" i="61"/>
  <c r="M331" i="61"/>
  <c r="M332" i="61"/>
  <c r="M333" i="61"/>
  <c r="M334" i="61"/>
  <c r="M335" i="61"/>
  <c r="M336" i="61"/>
  <c r="M337" i="61"/>
  <c r="M338" i="61"/>
  <c r="M339" i="61"/>
  <c r="M340" i="61"/>
  <c r="M341" i="61"/>
  <c r="M342" i="61"/>
  <c r="M343" i="61"/>
  <c r="M344" i="61"/>
  <c r="M345" i="61"/>
  <c r="M346" i="61"/>
  <c r="M347" i="61"/>
  <c r="M348" i="61"/>
  <c r="M349" i="61"/>
  <c r="M350" i="61"/>
  <c r="M351" i="61"/>
  <c r="M352" i="61"/>
  <c r="M353" i="61"/>
  <c r="M354" i="61"/>
  <c r="M355" i="61"/>
  <c r="M356" i="61"/>
  <c r="M357" i="61"/>
  <c r="M358" i="61"/>
  <c r="M359" i="61"/>
  <c r="M360" i="61"/>
  <c r="M361" i="61"/>
  <c r="M362" i="61"/>
  <c r="M363" i="61"/>
  <c r="M364" i="61"/>
  <c r="M365" i="61"/>
  <c r="M366" i="61"/>
  <c r="M367" i="61"/>
  <c r="M368" i="61"/>
  <c r="M369" i="61"/>
  <c r="M370" i="61"/>
  <c r="M371" i="61"/>
  <c r="M372" i="61"/>
  <c r="M373" i="61"/>
  <c r="M374" i="61"/>
  <c r="M375" i="61"/>
  <c r="M376" i="61"/>
  <c r="M377" i="61"/>
  <c r="M378" i="61"/>
  <c r="M379" i="61"/>
  <c r="M380" i="61"/>
  <c r="M381" i="61"/>
  <c r="M382" i="61"/>
  <c r="M383" i="61"/>
  <c r="M384" i="61"/>
  <c r="M385" i="61"/>
  <c r="M386" i="61"/>
  <c r="M387" i="61"/>
  <c r="M388" i="61"/>
  <c r="M389" i="61"/>
  <c r="M390" i="61"/>
  <c r="M391" i="61"/>
  <c r="M392" i="61"/>
  <c r="M393" i="61"/>
  <c r="M394" i="61"/>
  <c r="M395" i="61"/>
  <c r="M5" i="61"/>
  <c r="M4" i="61"/>
  <c r="L3" i="61"/>
  <c r="M1" i="61"/>
  <c r="M28" i="60"/>
  <c r="N22" i="60"/>
  <c r="N34" i="60"/>
  <c r="N35" i="60"/>
  <c r="N36" i="60"/>
  <c r="N37" i="60"/>
  <c r="N38" i="60"/>
  <c r="N39" i="60"/>
  <c r="N40" i="60"/>
  <c r="N41" i="60"/>
  <c r="N42" i="60"/>
  <c r="N43" i="60"/>
  <c r="N44" i="60"/>
  <c r="N45" i="60"/>
  <c r="N46" i="60"/>
  <c r="N47" i="60"/>
  <c r="N48" i="60"/>
  <c r="N49" i="60"/>
  <c r="N50" i="60"/>
  <c r="N51" i="60"/>
  <c r="N52" i="60"/>
  <c r="N53" i="60"/>
  <c r="N54" i="60"/>
  <c r="N55" i="60"/>
  <c r="N56" i="60"/>
  <c r="N57" i="60"/>
  <c r="N58" i="60"/>
  <c r="N59" i="60"/>
  <c r="N60" i="60"/>
  <c r="N61" i="60"/>
  <c r="N62" i="60"/>
  <c r="N63" i="60"/>
  <c r="N64" i="60"/>
  <c r="N65" i="60"/>
  <c r="N66" i="60"/>
  <c r="N67" i="60"/>
  <c r="N68" i="60"/>
  <c r="N69" i="60"/>
  <c r="N70" i="60"/>
  <c r="N71" i="60"/>
  <c r="N72" i="60"/>
  <c r="N73" i="60"/>
  <c r="N74" i="60"/>
  <c r="N75" i="60"/>
  <c r="N76" i="60"/>
  <c r="N77" i="60"/>
  <c r="N78" i="60"/>
  <c r="N79" i="60"/>
  <c r="N80" i="60"/>
  <c r="N81" i="60"/>
  <c r="N82" i="60"/>
  <c r="N83" i="60"/>
  <c r="N84" i="60"/>
  <c r="N85" i="60"/>
  <c r="N86" i="60"/>
  <c r="N87" i="60"/>
  <c r="N88" i="60"/>
  <c r="N89" i="60"/>
  <c r="N90" i="60"/>
  <c r="N91" i="60"/>
  <c r="N92" i="60"/>
  <c r="N93" i="60"/>
  <c r="N94" i="60"/>
  <c r="N95" i="60"/>
  <c r="N96" i="60"/>
  <c r="N97" i="60"/>
  <c r="N98" i="60"/>
  <c r="N99" i="60"/>
  <c r="N100" i="60"/>
  <c r="N101" i="60"/>
  <c r="N102" i="60"/>
  <c r="N103" i="60"/>
  <c r="N104" i="60"/>
  <c r="N105" i="60"/>
  <c r="N106" i="60"/>
  <c r="N107" i="60"/>
  <c r="N108" i="60"/>
  <c r="N109" i="60"/>
  <c r="N110" i="60"/>
  <c r="N111" i="60"/>
  <c r="N112" i="60"/>
  <c r="N113" i="60"/>
  <c r="N114" i="60"/>
  <c r="N115" i="60"/>
  <c r="N116" i="60"/>
  <c r="N117" i="60"/>
  <c r="N118" i="60"/>
  <c r="N119" i="60"/>
  <c r="N120" i="60"/>
  <c r="N121" i="60"/>
  <c r="N122" i="60"/>
  <c r="N123" i="60"/>
  <c r="N124" i="60"/>
  <c r="N125" i="60"/>
  <c r="N126" i="60"/>
  <c r="N127" i="60"/>
  <c r="N128" i="60"/>
  <c r="N129" i="60"/>
  <c r="N130" i="60"/>
  <c r="N131" i="60"/>
  <c r="N132" i="60"/>
  <c r="N133" i="60"/>
  <c r="N134" i="60"/>
  <c r="N135" i="60"/>
  <c r="N136" i="60"/>
  <c r="N137" i="60"/>
  <c r="N138" i="60"/>
  <c r="N139" i="60"/>
  <c r="N140" i="60"/>
  <c r="N141" i="60"/>
  <c r="N142" i="60"/>
  <c r="N143" i="60"/>
  <c r="N144" i="60"/>
  <c r="N145" i="60"/>
  <c r="N146" i="60"/>
  <c r="N147" i="60"/>
  <c r="N148" i="60"/>
  <c r="N149" i="60"/>
  <c r="N150" i="60"/>
  <c r="N151" i="60"/>
  <c r="N152" i="60"/>
  <c r="N153" i="60"/>
  <c r="N154" i="60"/>
  <c r="N155" i="60"/>
  <c r="N156" i="60"/>
  <c r="N157" i="60"/>
  <c r="N158" i="60"/>
  <c r="N159" i="60"/>
  <c r="N160" i="60"/>
  <c r="N161" i="60"/>
  <c r="N162" i="60"/>
  <c r="N163" i="60"/>
  <c r="N164" i="60"/>
  <c r="N165" i="60"/>
  <c r="N166" i="60"/>
  <c r="N167" i="60"/>
  <c r="N168" i="60"/>
  <c r="N169" i="60"/>
  <c r="N170" i="60"/>
  <c r="N171" i="60"/>
  <c r="N172" i="60"/>
  <c r="N173" i="60"/>
  <c r="N174" i="60"/>
  <c r="N175" i="60"/>
  <c r="N176" i="60"/>
  <c r="N177" i="60"/>
  <c r="N178" i="60"/>
  <c r="N179" i="60"/>
  <c r="N180" i="60"/>
  <c r="N181" i="60"/>
  <c r="N182" i="60"/>
  <c r="N183" i="60"/>
  <c r="N184" i="60"/>
  <c r="N185" i="60"/>
  <c r="N186" i="60"/>
  <c r="N187" i="60"/>
  <c r="N188" i="60"/>
  <c r="N189" i="60"/>
  <c r="N190" i="60"/>
  <c r="N191" i="60"/>
  <c r="N192" i="60"/>
  <c r="N193" i="60"/>
  <c r="N194" i="60"/>
  <c r="N195" i="60"/>
  <c r="N196" i="60"/>
  <c r="N197" i="60"/>
  <c r="N198" i="60"/>
  <c r="N199" i="60"/>
  <c r="N200" i="60"/>
  <c r="N201" i="60"/>
  <c r="N202" i="60"/>
  <c r="N203" i="60"/>
  <c r="N204" i="60"/>
  <c r="N205" i="60"/>
  <c r="N206" i="60"/>
  <c r="N207" i="60"/>
  <c r="N208" i="60"/>
  <c r="N209" i="60"/>
  <c r="N210" i="60"/>
  <c r="N211" i="60"/>
  <c r="N212" i="60"/>
  <c r="N213" i="60"/>
  <c r="N214" i="60"/>
  <c r="N215" i="60"/>
  <c r="N216" i="60"/>
  <c r="N217" i="60"/>
  <c r="N218" i="60"/>
  <c r="N219" i="60"/>
  <c r="N220" i="60"/>
  <c r="N221" i="60"/>
  <c r="N222" i="60"/>
  <c r="N223" i="60"/>
  <c r="N224" i="60"/>
  <c r="N225" i="60"/>
  <c r="N226" i="60"/>
  <c r="N227" i="60"/>
  <c r="N228" i="60"/>
  <c r="N229" i="60"/>
  <c r="N230" i="60"/>
  <c r="N231" i="60"/>
  <c r="N232" i="60"/>
  <c r="N233" i="60"/>
  <c r="N234" i="60"/>
  <c r="N235" i="60"/>
  <c r="N236" i="60"/>
  <c r="N237" i="60"/>
  <c r="N238" i="60"/>
  <c r="N239" i="60"/>
  <c r="N240" i="60"/>
  <c r="N241" i="60"/>
  <c r="N242" i="60"/>
  <c r="N243" i="60"/>
  <c r="N244" i="60"/>
  <c r="N245" i="60"/>
  <c r="N246" i="60"/>
  <c r="N247" i="60"/>
  <c r="N248" i="60"/>
  <c r="N249" i="60"/>
  <c r="N250" i="60"/>
  <c r="N251" i="60"/>
  <c r="N252" i="60"/>
  <c r="N253" i="60"/>
  <c r="N254" i="60"/>
  <c r="N255" i="60"/>
  <c r="N256" i="60"/>
  <c r="N257" i="60"/>
  <c r="N258" i="60"/>
  <c r="N259" i="60"/>
  <c r="N260" i="60"/>
  <c r="N261" i="60"/>
  <c r="N262" i="60"/>
  <c r="N263" i="60"/>
  <c r="N264" i="60"/>
  <c r="N265" i="60"/>
  <c r="N266" i="60"/>
  <c r="N267" i="60"/>
  <c r="N268" i="60"/>
  <c r="N269" i="60"/>
  <c r="N270" i="60"/>
  <c r="N271" i="60"/>
  <c r="N272" i="60"/>
  <c r="N273" i="60"/>
  <c r="N274" i="60"/>
  <c r="N275" i="60"/>
  <c r="N276" i="60"/>
  <c r="N277" i="60"/>
  <c r="N278" i="60"/>
  <c r="N279" i="60"/>
  <c r="N280" i="60"/>
  <c r="N281" i="60"/>
  <c r="N282" i="60"/>
  <c r="N283" i="60"/>
  <c r="N284" i="60"/>
  <c r="N285" i="60"/>
  <c r="N286" i="60"/>
  <c r="N287" i="60"/>
  <c r="N288" i="60"/>
  <c r="N289" i="60"/>
  <c r="N290" i="60"/>
  <c r="N291" i="60"/>
  <c r="N292" i="60"/>
  <c r="N293" i="60"/>
  <c r="N294" i="60"/>
  <c r="N295" i="60"/>
  <c r="N296" i="60"/>
  <c r="N297" i="60"/>
  <c r="N298" i="60"/>
  <c r="N299" i="60"/>
  <c r="N300" i="60"/>
  <c r="N301" i="60"/>
  <c r="N302" i="60"/>
  <c r="N303" i="60"/>
  <c r="N304" i="60"/>
  <c r="N305" i="60"/>
  <c r="N306" i="60"/>
  <c r="N307" i="60"/>
  <c r="N308" i="60"/>
  <c r="N309" i="60"/>
  <c r="N310" i="60"/>
  <c r="N311" i="60"/>
  <c r="N312" i="60"/>
  <c r="N313" i="60"/>
  <c r="N314" i="60"/>
  <c r="N315" i="60"/>
  <c r="N316" i="60"/>
  <c r="N317" i="60"/>
  <c r="N318" i="60"/>
  <c r="N319" i="60"/>
  <c r="N320" i="60"/>
  <c r="N321" i="60"/>
  <c r="N322" i="60"/>
  <c r="N323" i="60"/>
  <c r="N324" i="60"/>
  <c r="N325" i="60"/>
  <c r="N326" i="60"/>
  <c r="N327" i="60"/>
  <c r="N328" i="60"/>
  <c r="N329" i="60"/>
  <c r="N330" i="60"/>
  <c r="N331" i="60"/>
  <c r="N332" i="60"/>
  <c r="N333" i="60"/>
  <c r="N334" i="60"/>
  <c r="N335" i="60"/>
  <c r="N336" i="60"/>
  <c r="N337" i="60"/>
  <c r="N338" i="60"/>
  <c r="N339" i="60"/>
  <c r="N340" i="60"/>
  <c r="N341" i="60"/>
  <c r="N342" i="60"/>
  <c r="N343" i="60"/>
  <c r="N344" i="60"/>
  <c r="N345" i="60"/>
  <c r="N346" i="60"/>
  <c r="N347" i="60"/>
  <c r="N348" i="60"/>
  <c r="N349" i="60"/>
  <c r="N350" i="60"/>
  <c r="N351" i="60"/>
  <c r="N352" i="60"/>
  <c r="N353" i="60"/>
  <c r="N354" i="60"/>
  <c r="N355" i="60"/>
  <c r="N356" i="60"/>
  <c r="N357" i="60"/>
  <c r="N358" i="60"/>
  <c r="N359" i="60"/>
  <c r="N360" i="60"/>
  <c r="N361" i="60"/>
  <c r="N362" i="60"/>
  <c r="N363" i="60"/>
  <c r="N364" i="60"/>
  <c r="N365" i="60"/>
  <c r="N366" i="60"/>
  <c r="N367" i="60"/>
  <c r="N368" i="60"/>
  <c r="N369" i="60"/>
  <c r="N370" i="60"/>
  <c r="N371" i="60"/>
  <c r="N372" i="60"/>
  <c r="N373" i="60"/>
  <c r="N374" i="60"/>
  <c r="N375" i="60"/>
  <c r="N376" i="60"/>
  <c r="N377" i="60"/>
  <c r="N378" i="60"/>
  <c r="N379" i="60"/>
  <c r="N380" i="60"/>
  <c r="N381" i="60"/>
  <c r="N382" i="60"/>
  <c r="N383" i="60"/>
  <c r="N384" i="60"/>
  <c r="N385" i="60"/>
  <c r="N386" i="60"/>
  <c r="N387" i="60"/>
  <c r="N388" i="60"/>
  <c r="N389" i="60"/>
  <c r="N390" i="60"/>
  <c r="N391" i="60"/>
  <c r="N392" i="60"/>
  <c r="N393" i="60"/>
  <c r="N394" i="60"/>
  <c r="N395" i="60"/>
  <c r="N396" i="60"/>
  <c r="N397" i="60"/>
  <c r="N398" i="60"/>
  <c r="N399" i="60"/>
  <c r="N400" i="60"/>
  <c r="N401" i="60"/>
  <c r="N402" i="60"/>
  <c r="N403" i="60"/>
  <c r="N404" i="60"/>
  <c r="N405" i="60"/>
  <c r="N406" i="60"/>
  <c r="N407" i="60"/>
  <c r="N408" i="60"/>
  <c r="N409" i="60"/>
  <c r="N410" i="60"/>
  <c r="N411" i="60"/>
  <c r="N412" i="60"/>
  <c r="N413" i="60"/>
  <c r="N414" i="60"/>
  <c r="N415" i="60"/>
  <c r="N416" i="60"/>
  <c r="N417" i="60"/>
  <c r="N418" i="60"/>
  <c r="N419" i="60"/>
  <c r="N420" i="60"/>
  <c r="N30" i="60"/>
  <c r="N31" i="60"/>
  <c r="N32" i="60"/>
  <c r="N33" i="60"/>
  <c r="N29" i="60"/>
  <c r="R57" i="1"/>
  <c r="AB5" i="1"/>
  <c r="L30" i="1"/>
  <c r="L29" i="1"/>
  <c r="L28" i="1"/>
  <c r="L27" i="1"/>
  <c r="F68" i="6"/>
  <c r="H68" i="6"/>
  <c r="F46" i="6" s="1"/>
  <c r="R124" i="47"/>
  <c r="R131" i="47" s="1"/>
  <c r="R138" i="47" s="1"/>
  <c r="R145" i="47" s="1"/>
  <c r="O124" i="47"/>
  <c r="O131" i="47" s="1"/>
  <c r="O138" i="47" s="1"/>
  <c r="O145" i="47" s="1"/>
  <c r="I124" i="47"/>
  <c r="I131" i="47" s="1"/>
  <c r="I138" i="47" s="1"/>
  <c r="I145" i="47" s="1"/>
  <c r="D124" i="47"/>
  <c r="D131" i="47" s="1"/>
  <c r="D138" i="47" s="1"/>
  <c r="D145" i="47" s="1"/>
  <c r="R123" i="47"/>
  <c r="R130" i="47" s="1"/>
  <c r="R137" i="47" s="1"/>
  <c r="R144" i="47" s="1"/>
  <c r="O123" i="47"/>
  <c r="O130" i="47" s="1"/>
  <c r="O137" i="47" s="1"/>
  <c r="O144" i="47" s="1"/>
  <c r="I123" i="47"/>
  <c r="I130" i="47" s="1"/>
  <c r="I137" i="47" s="1"/>
  <c r="I144" i="47" s="1"/>
  <c r="D123" i="47"/>
  <c r="D130" i="47" s="1"/>
  <c r="D137" i="47" s="1"/>
  <c r="D144" i="47" s="1"/>
  <c r="R122" i="47"/>
  <c r="R129" i="47" s="1"/>
  <c r="R136" i="47" s="1"/>
  <c r="R143" i="47" s="1"/>
  <c r="O122" i="47"/>
  <c r="O129" i="47" s="1"/>
  <c r="O136" i="47" s="1"/>
  <c r="O143" i="47" s="1"/>
  <c r="I122" i="47"/>
  <c r="I129" i="47" s="1"/>
  <c r="I136" i="47" s="1"/>
  <c r="I143" i="47" s="1"/>
  <c r="D122" i="47"/>
  <c r="D129" i="47" s="1"/>
  <c r="D136" i="47" s="1"/>
  <c r="D143" i="47" s="1"/>
  <c r="R121" i="47"/>
  <c r="R128" i="47" s="1"/>
  <c r="R135" i="47" s="1"/>
  <c r="R142" i="47" s="1"/>
  <c r="O121" i="47"/>
  <c r="O128" i="47" s="1"/>
  <c r="O135" i="47" s="1"/>
  <c r="O142" i="47" s="1"/>
  <c r="I121" i="47"/>
  <c r="I128" i="47" s="1"/>
  <c r="I135" i="47" s="1"/>
  <c r="I142" i="47" s="1"/>
  <c r="D121" i="47"/>
  <c r="D128" i="47" s="1"/>
  <c r="D135" i="47" s="1"/>
  <c r="D142" i="47" s="1"/>
  <c r="R120" i="47"/>
  <c r="R127" i="47" s="1"/>
  <c r="R134" i="47" s="1"/>
  <c r="R141" i="47" s="1"/>
  <c r="O120" i="47"/>
  <c r="O127" i="47"/>
  <c r="O134" i="47" s="1"/>
  <c r="O141" i="47" s="1"/>
  <c r="I120" i="47"/>
  <c r="I127" i="47"/>
  <c r="I134" i="47" s="1"/>
  <c r="I141" i="47" s="1"/>
  <c r="D120" i="47"/>
  <c r="D127" i="47"/>
  <c r="D134" i="47" s="1"/>
  <c r="D141" i="47" s="1"/>
  <c r="R119" i="47"/>
  <c r="R126" i="47"/>
  <c r="R133" i="47" s="1"/>
  <c r="R140" i="47" s="1"/>
  <c r="O119" i="47"/>
  <c r="O125" i="47" s="1"/>
  <c r="I119" i="47"/>
  <c r="I126" i="47" s="1"/>
  <c r="I133" i="47" s="1"/>
  <c r="I140" i="47" s="1"/>
  <c r="D119" i="47"/>
  <c r="D126" i="47" s="1"/>
  <c r="D133" i="47" s="1"/>
  <c r="D140" i="47" s="1"/>
  <c r="D114" i="3"/>
  <c r="D170" i="3" s="1"/>
  <c r="D223" i="3" s="1"/>
  <c r="D279" i="3" s="1"/>
  <c r="D112" i="3"/>
  <c r="D168" i="3" s="1"/>
  <c r="D221" i="3" s="1"/>
  <c r="D277" i="3" s="1"/>
  <c r="D110" i="3"/>
  <c r="D166" i="3" s="1"/>
  <c r="D219" i="3" s="1"/>
  <c r="D275" i="3" s="1"/>
  <c r="D109" i="3"/>
  <c r="D165" i="3" s="1"/>
  <c r="D218" i="3" s="1"/>
  <c r="D274" i="3" s="1"/>
  <c r="D108" i="3"/>
  <c r="D164" i="3" s="1"/>
  <c r="D217" i="3" s="1"/>
  <c r="D273" i="3" s="1"/>
  <c r="D107" i="3"/>
  <c r="D163" i="3" s="1"/>
  <c r="D216" i="3" s="1"/>
  <c r="D272" i="3" s="1"/>
  <c r="D106" i="3"/>
  <c r="D162" i="3" s="1"/>
  <c r="D215" i="3" s="1"/>
  <c r="D271" i="3" s="1"/>
  <c r="D105" i="3"/>
  <c r="D161" i="3" s="1"/>
  <c r="D214" i="3" s="1"/>
  <c r="D270" i="3" s="1"/>
  <c r="D104" i="3"/>
  <c r="D160" i="3" s="1"/>
  <c r="D213" i="3" s="1"/>
  <c r="D269" i="3" s="1"/>
  <c r="D103" i="3"/>
  <c r="D159" i="3" s="1"/>
  <c r="D212" i="3" s="1"/>
  <c r="D268" i="3" s="1"/>
  <c r="D102" i="3"/>
  <c r="D158" i="3" s="1"/>
  <c r="D211" i="3" s="1"/>
  <c r="D267" i="3" s="1"/>
  <c r="D101" i="3"/>
  <c r="D157" i="3" s="1"/>
  <c r="D210" i="3" s="1"/>
  <c r="D266" i="3" s="1"/>
  <c r="D100" i="3"/>
  <c r="D156" i="3" s="1"/>
  <c r="D209" i="3" s="1"/>
  <c r="D265" i="3" s="1"/>
  <c r="D99" i="3"/>
  <c r="D155" i="3" s="1"/>
  <c r="D208" i="3" s="1"/>
  <c r="D264" i="3" s="1"/>
  <c r="D98" i="3"/>
  <c r="D154" i="3" s="1"/>
  <c r="D207" i="3" s="1"/>
  <c r="D263" i="3" s="1"/>
  <c r="D97" i="3"/>
  <c r="D153" i="3" s="1"/>
  <c r="D206" i="3" s="1"/>
  <c r="D262" i="3" s="1"/>
  <c r="D96" i="3"/>
  <c r="D152" i="3" s="1"/>
  <c r="D205" i="3" s="1"/>
  <c r="D261" i="3" s="1"/>
  <c r="D95" i="3"/>
  <c r="D151" i="3" s="1"/>
  <c r="D204" i="3" s="1"/>
  <c r="D260" i="3" s="1"/>
  <c r="D94" i="3"/>
  <c r="D150" i="3" s="1"/>
  <c r="D203" i="3" s="1"/>
  <c r="D259" i="3" s="1"/>
  <c r="D93" i="3"/>
  <c r="D149" i="3" s="1"/>
  <c r="D202" i="3" s="1"/>
  <c r="D258" i="3" s="1"/>
  <c r="D92" i="3"/>
  <c r="D148" i="3" s="1"/>
  <c r="D201" i="3" s="1"/>
  <c r="D257" i="3" s="1"/>
  <c r="D90" i="3"/>
  <c r="D146" i="3" s="1"/>
  <c r="D200" i="3" s="1"/>
  <c r="D256" i="3" s="1"/>
  <c r="D89" i="3"/>
  <c r="D145" i="3" s="1"/>
  <c r="D199" i="3" s="1"/>
  <c r="D255" i="3" s="1"/>
  <c r="D88" i="3"/>
  <c r="D144" i="3" s="1"/>
  <c r="D198" i="3" s="1"/>
  <c r="D254" i="3" s="1"/>
  <c r="D87" i="3"/>
  <c r="D143" i="3" s="1"/>
  <c r="D197" i="3" s="1"/>
  <c r="D253" i="3" s="1"/>
  <c r="D86" i="3"/>
  <c r="D142" i="3" s="1"/>
  <c r="D196" i="3" s="1"/>
  <c r="D252" i="3" s="1"/>
  <c r="D85" i="3"/>
  <c r="D141" i="3" s="1"/>
  <c r="D195" i="3" s="1"/>
  <c r="D251" i="3" s="1"/>
  <c r="D84" i="3"/>
  <c r="D140" i="3" s="1"/>
  <c r="D194" i="3" s="1"/>
  <c r="D250" i="3" s="1"/>
  <c r="D83" i="3"/>
  <c r="D139" i="3" s="1"/>
  <c r="D193" i="3" s="1"/>
  <c r="D249" i="3" s="1"/>
  <c r="D82" i="3"/>
  <c r="D138" i="3" s="1"/>
  <c r="D192" i="3" s="1"/>
  <c r="D248" i="3" s="1"/>
  <c r="D81" i="3"/>
  <c r="D137" i="3" s="1"/>
  <c r="D191" i="3" s="1"/>
  <c r="D247" i="3" s="1"/>
  <c r="D80" i="3"/>
  <c r="D136" i="3" s="1"/>
  <c r="D190" i="3" s="1"/>
  <c r="D246" i="3" s="1"/>
  <c r="D74" i="3"/>
  <c r="D73" i="3"/>
  <c r="D130" i="3"/>
  <c r="D186" i="3" s="1"/>
  <c r="D242" i="3" s="1"/>
  <c r="D72" i="3"/>
  <c r="D71" i="3"/>
  <c r="D129" i="3" s="1"/>
  <c r="D185" i="3" s="1"/>
  <c r="D241" i="3" s="1"/>
  <c r="D70" i="3"/>
  <c r="D69" i="3"/>
  <c r="D128" i="3"/>
  <c r="D184" i="3" s="1"/>
  <c r="D240" i="3" s="1"/>
  <c r="D68" i="3"/>
  <c r="D67" i="3"/>
  <c r="D127" i="3" s="1"/>
  <c r="D183" i="3" s="1"/>
  <c r="D239" i="3" s="1"/>
  <c r="D66" i="3"/>
  <c r="D126" i="3" s="1"/>
  <c r="D182" i="3" s="1"/>
  <c r="D238" i="3" s="1"/>
  <c r="G65" i="3"/>
  <c r="G125" i="3" s="1"/>
  <c r="G181" i="3" s="1"/>
  <c r="G237" i="3" s="1"/>
  <c r="F65" i="3"/>
  <c r="E65" i="3"/>
  <c r="E125" i="3"/>
  <c r="E181" i="3" s="1"/>
  <c r="E237" i="3" s="1"/>
  <c r="S5" i="55"/>
  <c r="S6" i="55"/>
  <c r="S7" i="55"/>
  <c r="S8" i="55"/>
  <c r="S9" i="55"/>
  <c r="S10" i="55"/>
  <c r="S11" i="55"/>
  <c r="S12" i="55"/>
  <c r="S13" i="55"/>
  <c r="S14" i="55"/>
  <c r="S15" i="55"/>
  <c r="S16" i="55"/>
  <c r="S17" i="55"/>
  <c r="S19" i="55"/>
  <c r="S20" i="55"/>
  <c r="S21" i="55"/>
  <c r="S22" i="55"/>
  <c r="S23" i="55"/>
  <c r="S24" i="55"/>
  <c r="S25" i="55"/>
  <c r="S26" i="55"/>
  <c r="S27" i="55"/>
  <c r="S28" i="55"/>
  <c r="S29" i="55"/>
  <c r="S30" i="55"/>
  <c r="S31" i="55"/>
  <c r="S32" i="55"/>
  <c r="S33" i="55"/>
  <c r="S34" i="55"/>
  <c r="S35" i="55"/>
  <c r="S36" i="55"/>
  <c r="S37" i="55"/>
  <c r="S38" i="55"/>
  <c r="S39" i="55"/>
  <c r="S40" i="55"/>
  <c r="S41" i="55"/>
  <c r="S42" i="55"/>
  <c r="S43" i="55"/>
  <c r="S44" i="55"/>
  <c r="S45" i="55"/>
  <c r="S46" i="55"/>
  <c r="S47" i="55"/>
  <c r="S48" i="55"/>
  <c r="S49" i="55"/>
  <c r="S50" i="55"/>
  <c r="S4" i="55"/>
  <c r="D26" i="34"/>
  <c r="D27" i="34"/>
  <c r="D28" i="34"/>
  <c r="D29" i="34"/>
  <c r="D30" i="34"/>
  <c r="D31" i="34"/>
  <c r="D32" i="34"/>
  <c r="D33" i="34"/>
  <c r="D34" i="34"/>
  <c r="D35" i="34"/>
  <c r="D36" i="34"/>
  <c r="D37" i="34"/>
  <c r="D25" i="34"/>
  <c r="B115" i="47"/>
  <c r="B122" i="47" s="1"/>
  <c r="B129" i="47" s="1"/>
  <c r="B136" i="47" s="1"/>
  <c r="B143" i="47" s="1"/>
  <c r="B11" i="45"/>
  <c r="B12" i="45"/>
  <c r="B13" i="45"/>
  <c r="B10" i="45"/>
  <c r="Y41" i="62"/>
  <c r="Z41" i="62"/>
  <c r="Y42" i="62"/>
  <c r="Z42" i="62"/>
  <c r="Z40" i="62"/>
  <c r="Y40" i="62"/>
  <c r="Z30" i="62"/>
  <c r="Z31" i="62"/>
  <c r="Z32" i="62"/>
  <c r="Z33" i="62"/>
  <c r="Z29" i="62"/>
  <c r="Y30" i="62"/>
  <c r="Y31" i="62"/>
  <c r="Y32" i="62"/>
  <c r="Y33" i="62"/>
  <c r="Y29" i="62"/>
  <c r="Z19" i="62"/>
  <c r="Z20" i="62"/>
  <c r="Z21" i="62"/>
  <c r="Z22" i="62"/>
  <c r="Z23" i="62"/>
  <c r="Z24" i="62"/>
  <c r="Z18" i="62"/>
  <c r="Y24" i="62"/>
  <c r="Y19" i="62"/>
  <c r="Y20" i="62"/>
  <c r="Y21" i="62"/>
  <c r="Y22" i="62"/>
  <c r="Y23" i="62"/>
  <c r="Y18" i="62"/>
  <c r="Z8" i="62"/>
  <c r="Z9" i="62"/>
  <c r="Z10" i="62"/>
  <c r="Z11" i="62"/>
  <c r="Z12" i="62"/>
  <c r="Z7" i="62"/>
  <c r="Y8" i="62"/>
  <c r="Y9" i="62"/>
  <c r="Y10" i="62"/>
  <c r="Y11" i="62"/>
  <c r="Y12" i="62"/>
  <c r="Y7" i="62"/>
  <c r="E3" i="62"/>
  <c r="C137" i="62"/>
  <c r="D137" i="62"/>
  <c r="C138" i="62"/>
  <c r="D138" i="62"/>
  <c r="C139" i="62"/>
  <c r="D139" i="62"/>
  <c r="C140" i="62"/>
  <c r="D140" i="62"/>
  <c r="C141" i="62"/>
  <c r="D141" i="62"/>
  <c r="C142" i="62"/>
  <c r="D142" i="62"/>
  <c r="C27" i="10"/>
  <c r="C25" i="10"/>
  <c r="E402" i="55"/>
  <c r="D402" i="55"/>
  <c r="E404" i="55"/>
  <c r="D404" i="55"/>
  <c r="E406" i="55"/>
  <c r="D406" i="55"/>
  <c r="E408" i="55"/>
  <c r="D408" i="55"/>
  <c r="E410" i="55"/>
  <c r="D410" i="55"/>
  <c r="E412" i="55"/>
  <c r="D412" i="55"/>
  <c r="E414" i="55"/>
  <c r="D414" i="55"/>
  <c r="E416" i="55"/>
  <c r="D416" i="55"/>
  <c r="E418" i="55"/>
  <c r="D418" i="55"/>
  <c r="E420" i="55"/>
  <c r="D420" i="55"/>
  <c r="E422" i="55"/>
  <c r="D422" i="55"/>
  <c r="E424" i="55"/>
  <c r="D424" i="55"/>
  <c r="E426" i="55"/>
  <c r="D426" i="55"/>
  <c r="E428" i="55"/>
  <c r="D428" i="55"/>
  <c r="E430" i="55"/>
  <c r="D430" i="55"/>
  <c r="E432" i="55"/>
  <c r="D432" i="55"/>
  <c r="E434" i="55"/>
  <c r="D434" i="55"/>
  <c r="E436" i="55"/>
  <c r="D436" i="55"/>
  <c r="E438" i="55"/>
  <c r="D438" i="55"/>
  <c r="E440" i="55"/>
  <c r="D440" i="55"/>
  <c r="E442" i="55"/>
  <c r="D442" i="55"/>
  <c r="E444" i="55"/>
  <c r="D444" i="55"/>
  <c r="E446" i="55"/>
  <c r="D446" i="55"/>
  <c r="E448" i="55"/>
  <c r="D448" i="55"/>
  <c r="E450" i="55"/>
  <c r="D450" i="55"/>
  <c r="E452" i="55"/>
  <c r="D452" i="55"/>
  <c r="E454" i="55"/>
  <c r="D454" i="55"/>
  <c r="E456" i="55"/>
  <c r="D456" i="55"/>
  <c r="E458" i="55"/>
  <c r="D458" i="55"/>
  <c r="E460" i="55"/>
  <c r="D460" i="55"/>
  <c r="E462" i="55"/>
  <c r="D462" i="55"/>
  <c r="E464" i="55"/>
  <c r="D464" i="55"/>
  <c r="E466" i="55"/>
  <c r="D466" i="55"/>
  <c r="E468" i="55"/>
  <c r="D468" i="55"/>
  <c r="E470" i="55"/>
  <c r="D470" i="55"/>
  <c r="E472" i="55"/>
  <c r="D472" i="55"/>
  <c r="E474" i="55"/>
  <c r="D474" i="55"/>
  <c r="E476" i="55"/>
  <c r="D476" i="55"/>
  <c r="E478" i="55"/>
  <c r="D478" i="55"/>
  <c r="E480" i="55"/>
  <c r="D480" i="55"/>
  <c r="E482" i="55"/>
  <c r="D482" i="55"/>
  <c r="E484" i="55"/>
  <c r="D484" i="55"/>
  <c r="E486" i="55"/>
  <c r="D486" i="55"/>
  <c r="E488" i="55"/>
  <c r="D488" i="55"/>
  <c r="E490" i="55"/>
  <c r="D490" i="55"/>
  <c r="E492" i="55"/>
  <c r="D492" i="55"/>
  <c r="E494" i="55"/>
  <c r="D494" i="55"/>
  <c r="E496" i="55"/>
  <c r="D496" i="55"/>
  <c r="E498" i="55"/>
  <c r="D498" i="55"/>
  <c r="E500" i="55"/>
  <c r="D500" i="55"/>
  <c r="E502" i="55"/>
  <c r="D502" i="55"/>
  <c r="E504" i="55"/>
  <c r="D504" i="55"/>
  <c r="E506" i="55"/>
  <c r="D506" i="55"/>
  <c r="E508" i="55"/>
  <c r="D508" i="55"/>
  <c r="E510" i="55"/>
  <c r="D510" i="55"/>
  <c r="E512" i="55"/>
  <c r="D512" i="55"/>
  <c r="E514" i="55"/>
  <c r="D514" i="55"/>
  <c r="E516" i="55"/>
  <c r="D516" i="55"/>
  <c r="E518" i="55"/>
  <c r="D518" i="55"/>
  <c r="E520" i="55"/>
  <c r="D520" i="55"/>
  <c r="E522" i="55"/>
  <c r="D522" i="55"/>
  <c r="E524" i="55"/>
  <c r="D524" i="55"/>
  <c r="E526" i="55"/>
  <c r="D526" i="55"/>
  <c r="E528" i="55"/>
  <c r="D528" i="55"/>
  <c r="E530" i="55"/>
  <c r="D530" i="55"/>
  <c r="E532" i="55"/>
  <c r="D532" i="55"/>
  <c r="E534" i="55"/>
  <c r="D534" i="55"/>
  <c r="E536" i="55"/>
  <c r="D536" i="55"/>
  <c r="E538" i="55"/>
  <c r="D538" i="55"/>
  <c r="E540" i="55"/>
  <c r="D540" i="55"/>
  <c r="E542" i="55"/>
  <c r="D542" i="55"/>
  <c r="E544" i="55"/>
  <c r="D544" i="55"/>
  <c r="E546" i="55"/>
  <c r="D546" i="55"/>
  <c r="E548" i="55"/>
  <c r="D548" i="55"/>
  <c r="E550" i="55"/>
  <c r="D550" i="55"/>
  <c r="E552" i="55"/>
  <c r="D552" i="55"/>
  <c r="E554" i="55"/>
  <c r="D554" i="55"/>
  <c r="E556" i="55"/>
  <c r="D556" i="55"/>
  <c r="E558" i="55"/>
  <c r="D558" i="55"/>
  <c r="E560" i="55"/>
  <c r="D560" i="55"/>
  <c r="E562" i="55"/>
  <c r="D562" i="55"/>
  <c r="E564" i="55"/>
  <c r="D564" i="55"/>
  <c r="E566" i="55"/>
  <c r="D566" i="55"/>
  <c r="E568" i="55"/>
  <c r="D568" i="55"/>
  <c r="E570" i="55"/>
  <c r="D570" i="55"/>
  <c r="E572" i="55"/>
  <c r="D572" i="55"/>
  <c r="E574" i="55"/>
  <c r="D574" i="55"/>
  <c r="E576" i="55"/>
  <c r="D576" i="55"/>
  <c r="E578" i="55"/>
  <c r="D578" i="55"/>
  <c r="E580" i="55"/>
  <c r="D580" i="55"/>
  <c r="E582" i="55"/>
  <c r="D582" i="55"/>
  <c r="E584" i="55"/>
  <c r="D584" i="55"/>
  <c r="E586" i="55"/>
  <c r="D586" i="55"/>
  <c r="E588" i="55"/>
  <c r="D588" i="55"/>
  <c r="E590" i="55"/>
  <c r="D590" i="55"/>
  <c r="E592" i="55"/>
  <c r="D592" i="55"/>
  <c r="E594" i="55"/>
  <c r="D594" i="55"/>
  <c r="E596" i="55"/>
  <c r="D596" i="55"/>
  <c r="E598" i="55"/>
  <c r="D598" i="55"/>
  <c r="E600" i="55"/>
  <c r="D600" i="55"/>
  <c r="E602" i="55"/>
  <c r="D602" i="55"/>
  <c r="E604" i="55"/>
  <c r="D604" i="55"/>
  <c r="E606" i="55"/>
  <c r="D606" i="55"/>
  <c r="E608" i="55"/>
  <c r="D608" i="55"/>
  <c r="E610" i="55"/>
  <c r="D610" i="55"/>
  <c r="E612" i="55"/>
  <c r="D612" i="55"/>
  <c r="E614" i="55"/>
  <c r="D614" i="55"/>
  <c r="E616" i="55"/>
  <c r="D616" i="55"/>
  <c r="E618" i="55"/>
  <c r="D618" i="55"/>
  <c r="E620" i="55"/>
  <c r="D620" i="55"/>
  <c r="E622" i="55"/>
  <c r="D622" i="55"/>
  <c r="E624" i="55"/>
  <c r="D624" i="55"/>
  <c r="E626" i="55"/>
  <c r="D626" i="55"/>
  <c r="E628" i="55"/>
  <c r="D628" i="55"/>
  <c r="E630" i="55"/>
  <c r="D630" i="55"/>
  <c r="E632" i="55"/>
  <c r="D632" i="55"/>
  <c r="E634" i="55"/>
  <c r="D634" i="55"/>
  <c r="E636" i="55"/>
  <c r="D636" i="55"/>
  <c r="E638" i="55"/>
  <c r="D638" i="55"/>
  <c r="E640" i="55"/>
  <c r="D640" i="55"/>
  <c r="E642" i="55"/>
  <c r="D642" i="55"/>
  <c r="E644" i="55"/>
  <c r="D644" i="55"/>
  <c r="E646" i="55"/>
  <c r="D646" i="55"/>
  <c r="E648" i="55"/>
  <c r="D648" i="55"/>
  <c r="E650" i="55"/>
  <c r="D650" i="55"/>
  <c r="E652" i="55"/>
  <c r="D652" i="55"/>
  <c r="E654" i="55"/>
  <c r="D654" i="55"/>
  <c r="E656" i="55"/>
  <c r="D656" i="55"/>
  <c r="E658" i="55"/>
  <c r="D658" i="55"/>
  <c r="E660" i="55"/>
  <c r="D660" i="55"/>
  <c r="E662" i="55"/>
  <c r="D662" i="55"/>
  <c r="E664" i="55"/>
  <c r="D664" i="55"/>
  <c r="E666" i="55"/>
  <c r="D666" i="55"/>
  <c r="E668" i="55"/>
  <c r="D668" i="55"/>
  <c r="E670" i="55"/>
  <c r="D670" i="55"/>
  <c r="E672" i="55"/>
  <c r="D672" i="55"/>
  <c r="E674" i="55"/>
  <c r="D674" i="55"/>
  <c r="E676" i="55"/>
  <c r="D676" i="55"/>
  <c r="E678" i="55"/>
  <c r="D678" i="55"/>
  <c r="E680" i="55"/>
  <c r="D680" i="55"/>
  <c r="E682" i="55"/>
  <c r="D682" i="55"/>
  <c r="E684" i="55"/>
  <c r="D684" i="55"/>
  <c r="E686" i="55"/>
  <c r="D686" i="55"/>
  <c r="E688" i="55"/>
  <c r="D688" i="55"/>
  <c r="E690" i="55"/>
  <c r="D690" i="55"/>
  <c r="E692" i="55"/>
  <c r="D692" i="55"/>
  <c r="E694" i="55"/>
  <c r="D694" i="55"/>
  <c r="E696" i="55"/>
  <c r="D696" i="55"/>
  <c r="E698" i="55"/>
  <c r="D698" i="55"/>
  <c r="E700" i="55"/>
  <c r="D700" i="55"/>
  <c r="E702" i="55"/>
  <c r="D702" i="55"/>
  <c r="E704" i="55"/>
  <c r="D704" i="55"/>
  <c r="E706" i="55"/>
  <c r="D706" i="55"/>
  <c r="E708" i="55"/>
  <c r="D708" i="55"/>
  <c r="E710" i="55"/>
  <c r="D710" i="55"/>
  <c r="E712" i="55"/>
  <c r="D712" i="55"/>
  <c r="E714" i="55"/>
  <c r="D714" i="55"/>
  <c r="E716" i="55"/>
  <c r="D716" i="55"/>
  <c r="E718" i="55"/>
  <c r="D718" i="55"/>
  <c r="E720" i="55"/>
  <c r="D720" i="55"/>
  <c r="E722" i="55"/>
  <c r="D722" i="55"/>
  <c r="E724" i="55"/>
  <c r="D724" i="55"/>
  <c r="E726" i="55"/>
  <c r="D726" i="55"/>
  <c r="E728" i="55"/>
  <c r="D728" i="55"/>
  <c r="E730" i="55"/>
  <c r="D730" i="55"/>
  <c r="E732" i="55"/>
  <c r="D732" i="55"/>
  <c r="E734" i="55"/>
  <c r="D734" i="55"/>
  <c r="E736" i="55"/>
  <c r="D736" i="55"/>
  <c r="E738" i="55"/>
  <c r="D738" i="55"/>
  <c r="E740" i="55"/>
  <c r="D740" i="55"/>
  <c r="E742" i="55"/>
  <c r="D742" i="55"/>
  <c r="E744" i="55"/>
  <c r="D744" i="55"/>
  <c r="E746" i="55"/>
  <c r="D746" i="55"/>
  <c r="E748" i="55"/>
  <c r="D748" i="55"/>
  <c r="E750" i="55"/>
  <c r="D750" i="55"/>
  <c r="E752" i="55"/>
  <c r="D752" i="55"/>
  <c r="E754" i="55"/>
  <c r="D754" i="55"/>
  <c r="E756" i="55"/>
  <c r="D756" i="55"/>
  <c r="E758" i="55"/>
  <c r="D758" i="55"/>
  <c r="E760" i="55"/>
  <c r="D760" i="55"/>
  <c r="E762" i="55"/>
  <c r="D762" i="55"/>
  <c r="E764" i="55"/>
  <c r="D764" i="55"/>
  <c r="E766" i="55"/>
  <c r="D766" i="55"/>
  <c r="E768" i="55"/>
  <c r="D768" i="55"/>
  <c r="E770" i="55"/>
  <c r="D770" i="55"/>
  <c r="E772" i="55"/>
  <c r="D772" i="55"/>
  <c r="E774" i="55"/>
  <c r="D774" i="55"/>
  <c r="E776" i="55"/>
  <c r="D776" i="55"/>
  <c r="E778" i="55"/>
  <c r="D778" i="55"/>
  <c r="E780" i="55"/>
  <c r="D780" i="55"/>
  <c r="E782" i="55"/>
  <c r="D782" i="55"/>
  <c r="E784" i="55"/>
  <c r="D784" i="55"/>
  <c r="E786" i="55"/>
  <c r="D786" i="55"/>
  <c r="E788" i="55"/>
  <c r="D788" i="55"/>
  <c r="E790" i="55"/>
  <c r="D790" i="55"/>
  <c r="E792" i="55"/>
  <c r="D792" i="55"/>
  <c r="E794" i="55"/>
  <c r="D794" i="55"/>
  <c r="E796" i="55"/>
  <c r="D796" i="55"/>
  <c r="E798" i="55"/>
  <c r="D798" i="55"/>
  <c r="E800" i="55"/>
  <c r="D800" i="55"/>
  <c r="E802" i="55"/>
  <c r="D802" i="55"/>
  <c r="E804" i="55"/>
  <c r="D804" i="55"/>
  <c r="E806" i="55"/>
  <c r="D806" i="55"/>
  <c r="E808" i="55"/>
  <c r="D808" i="55"/>
  <c r="E810" i="55"/>
  <c r="D810" i="55"/>
  <c r="E812" i="55"/>
  <c r="D812" i="55"/>
  <c r="E814" i="55"/>
  <c r="D814" i="55"/>
  <c r="E816" i="55"/>
  <c r="D816" i="55"/>
  <c r="E818" i="55"/>
  <c r="D818" i="55"/>
  <c r="E820" i="55"/>
  <c r="D820" i="55"/>
  <c r="E822" i="55"/>
  <c r="D822" i="55"/>
  <c r="E824" i="55"/>
  <c r="D824" i="55"/>
  <c r="E826" i="55"/>
  <c r="D826" i="55"/>
  <c r="E828" i="55"/>
  <c r="D828" i="55"/>
  <c r="E830" i="55"/>
  <c r="D830" i="55"/>
  <c r="E832" i="55"/>
  <c r="D832" i="55"/>
  <c r="E834" i="55"/>
  <c r="D834" i="55"/>
  <c r="E836" i="55"/>
  <c r="D836" i="55"/>
  <c r="E838" i="55"/>
  <c r="D838" i="55"/>
  <c r="E840" i="55"/>
  <c r="D840" i="55"/>
  <c r="E842" i="55"/>
  <c r="D842" i="55"/>
  <c r="E844" i="55"/>
  <c r="D844" i="55"/>
  <c r="E846" i="55"/>
  <c r="D846" i="55"/>
  <c r="E848" i="55"/>
  <c r="D848" i="55"/>
  <c r="E850" i="55"/>
  <c r="D850" i="55"/>
  <c r="E852" i="55"/>
  <c r="D852" i="55"/>
  <c r="E854" i="55"/>
  <c r="D854" i="55"/>
  <c r="E856" i="55"/>
  <c r="D856" i="55"/>
  <c r="E858" i="55"/>
  <c r="D858" i="55"/>
  <c r="E860" i="55"/>
  <c r="D860" i="55"/>
  <c r="E862" i="55"/>
  <c r="D862" i="55"/>
  <c r="E864" i="55"/>
  <c r="D864" i="55"/>
  <c r="E866" i="55"/>
  <c r="D866" i="55"/>
  <c r="E868" i="55"/>
  <c r="D868" i="55"/>
  <c r="E870" i="55"/>
  <c r="D870" i="55"/>
  <c r="E872" i="55"/>
  <c r="D872" i="55"/>
  <c r="E874" i="55"/>
  <c r="D874" i="55"/>
  <c r="E876" i="55"/>
  <c r="D876" i="55"/>
  <c r="E878" i="55"/>
  <c r="D878" i="55"/>
  <c r="E880" i="55"/>
  <c r="D880" i="55"/>
  <c r="E882" i="55"/>
  <c r="D882" i="55"/>
  <c r="E884" i="55"/>
  <c r="D884" i="55"/>
  <c r="E886" i="55"/>
  <c r="D886" i="55"/>
  <c r="E888" i="55"/>
  <c r="D888" i="55"/>
  <c r="E890" i="55"/>
  <c r="D890" i="55"/>
  <c r="E892" i="55"/>
  <c r="D892" i="55"/>
  <c r="E894" i="55"/>
  <c r="D894" i="55"/>
  <c r="E896" i="55"/>
  <c r="D896" i="55"/>
  <c r="E898" i="55"/>
  <c r="D898" i="55"/>
  <c r="E900" i="55"/>
  <c r="D900" i="55"/>
  <c r="E902" i="55"/>
  <c r="D902" i="55"/>
  <c r="E904" i="55"/>
  <c r="D904" i="55"/>
  <c r="E906" i="55"/>
  <c r="D906" i="55"/>
  <c r="E908" i="55"/>
  <c r="D908" i="55"/>
  <c r="E910" i="55"/>
  <c r="D910" i="55"/>
  <c r="E912" i="55"/>
  <c r="D912" i="55"/>
  <c r="E914" i="55"/>
  <c r="D914" i="55"/>
  <c r="E916" i="55"/>
  <c r="D916" i="55"/>
  <c r="E918" i="55"/>
  <c r="D918" i="55"/>
  <c r="E920" i="55"/>
  <c r="D920" i="55"/>
  <c r="E922" i="55"/>
  <c r="D922" i="55"/>
  <c r="E924" i="55"/>
  <c r="D924" i="55"/>
  <c r="E926" i="55"/>
  <c r="D926" i="55"/>
  <c r="E928" i="55"/>
  <c r="D928" i="55"/>
  <c r="E930" i="55"/>
  <c r="D930" i="55"/>
  <c r="E932" i="55"/>
  <c r="D932" i="55"/>
  <c r="E934" i="55"/>
  <c r="D934" i="55"/>
  <c r="E936" i="55"/>
  <c r="D936" i="55"/>
  <c r="E938" i="55"/>
  <c r="D938" i="55"/>
  <c r="E940" i="55"/>
  <c r="D940" i="55"/>
  <c r="E942" i="55"/>
  <c r="D942" i="55"/>
  <c r="E944" i="55"/>
  <c r="D944" i="55"/>
  <c r="E946" i="55"/>
  <c r="D946" i="55"/>
  <c r="E948" i="55"/>
  <c r="D948" i="55"/>
  <c r="E950" i="55"/>
  <c r="D950" i="55"/>
  <c r="E952" i="55"/>
  <c r="D952" i="55"/>
  <c r="E954" i="55"/>
  <c r="D954" i="55"/>
  <c r="E956" i="55"/>
  <c r="D956" i="55"/>
  <c r="E958" i="55"/>
  <c r="D958" i="55"/>
  <c r="E960" i="55"/>
  <c r="D960" i="55"/>
  <c r="E962" i="55"/>
  <c r="D962" i="55"/>
  <c r="E964" i="55"/>
  <c r="D964" i="55"/>
  <c r="E966" i="55"/>
  <c r="D966" i="55"/>
  <c r="E968" i="55"/>
  <c r="D968" i="55"/>
  <c r="E970" i="55"/>
  <c r="D970" i="55"/>
  <c r="E972" i="55"/>
  <c r="D972" i="55"/>
  <c r="E974" i="55"/>
  <c r="D974" i="55"/>
  <c r="E976" i="55"/>
  <c r="D976" i="55"/>
  <c r="E978" i="55"/>
  <c r="D978" i="55"/>
  <c r="E980" i="55"/>
  <c r="D980" i="55"/>
  <c r="E982" i="55"/>
  <c r="D982" i="55"/>
  <c r="E984" i="55"/>
  <c r="D984" i="55"/>
  <c r="E986" i="55"/>
  <c r="D986" i="55"/>
  <c r="E988" i="55"/>
  <c r="D988" i="55"/>
  <c r="E990" i="55"/>
  <c r="D990" i="55"/>
  <c r="E992" i="55"/>
  <c r="D992" i="55"/>
  <c r="E994" i="55"/>
  <c r="D994" i="55"/>
  <c r="E996" i="55"/>
  <c r="D996" i="55"/>
  <c r="E998" i="55"/>
  <c r="D998" i="55"/>
  <c r="E1000" i="55"/>
  <c r="D1000" i="55"/>
  <c r="E1002" i="55"/>
  <c r="D1002" i="55"/>
  <c r="E1004" i="55"/>
  <c r="D1004" i="55"/>
  <c r="E1006" i="55"/>
  <c r="D1006" i="55"/>
  <c r="E1008" i="55"/>
  <c r="D1008" i="55"/>
  <c r="E1010" i="55"/>
  <c r="D1010" i="55"/>
  <c r="E1012" i="55"/>
  <c r="D1012" i="55"/>
  <c r="E1014" i="55"/>
  <c r="D1014" i="55"/>
  <c r="E1016" i="55"/>
  <c r="D1016" i="55"/>
  <c r="E1018" i="55"/>
  <c r="D1018" i="55"/>
  <c r="E1020" i="55"/>
  <c r="D1020" i="55"/>
  <c r="E1022" i="55"/>
  <c r="D1022" i="55"/>
  <c r="E1024" i="55"/>
  <c r="D1024" i="55"/>
  <c r="E1026" i="55"/>
  <c r="D1026" i="55"/>
  <c r="E1028" i="55"/>
  <c r="D1028" i="55"/>
  <c r="E1030" i="55"/>
  <c r="D1030" i="55"/>
  <c r="E1032" i="55"/>
  <c r="D1032" i="55"/>
  <c r="E1034" i="55"/>
  <c r="D1034" i="55"/>
  <c r="E1036" i="55"/>
  <c r="D1036" i="55"/>
  <c r="E1038" i="55"/>
  <c r="D1038" i="55"/>
  <c r="E1040" i="55"/>
  <c r="D1040" i="55"/>
  <c r="E1042" i="55"/>
  <c r="D1042" i="55"/>
  <c r="E1044" i="55"/>
  <c r="D1044" i="55"/>
  <c r="E1046" i="55"/>
  <c r="D1046" i="55"/>
  <c r="E1048" i="55"/>
  <c r="D1048" i="55"/>
  <c r="E1050" i="55"/>
  <c r="D1050" i="55"/>
  <c r="E1052" i="55"/>
  <c r="D1052" i="55"/>
  <c r="E1054" i="55"/>
  <c r="D1054" i="55"/>
  <c r="E1056" i="55"/>
  <c r="D1056" i="55"/>
  <c r="E1058" i="55"/>
  <c r="D1058" i="55"/>
  <c r="E1060" i="55"/>
  <c r="D1060" i="55"/>
  <c r="E1062" i="55"/>
  <c r="D1062" i="55"/>
  <c r="E1064" i="55"/>
  <c r="D1064" i="55"/>
  <c r="E1066" i="55"/>
  <c r="D1066" i="55"/>
  <c r="E1068" i="55"/>
  <c r="D1068" i="55"/>
  <c r="E1070" i="55"/>
  <c r="D1070" i="55"/>
  <c r="E1072" i="55"/>
  <c r="D1072" i="55"/>
  <c r="E1074" i="55"/>
  <c r="D1074" i="55"/>
  <c r="E1076" i="55"/>
  <c r="D1076" i="55"/>
  <c r="E1078" i="55"/>
  <c r="D1078" i="55"/>
  <c r="E1080" i="55"/>
  <c r="D1080" i="55"/>
  <c r="E1082" i="55"/>
  <c r="D1082" i="55"/>
  <c r="E1084" i="55"/>
  <c r="D1084" i="55"/>
  <c r="E1086" i="55"/>
  <c r="D1086" i="55"/>
  <c r="E1088" i="55"/>
  <c r="D1088" i="55"/>
  <c r="E1090" i="55"/>
  <c r="D1090" i="55"/>
  <c r="E1092" i="55"/>
  <c r="D1092" i="55"/>
  <c r="E1094" i="55"/>
  <c r="D1094" i="55"/>
  <c r="E1096" i="55"/>
  <c r="D1096" i="55"/>
  <c r="E1098" i="55"/>
  <c r="D1098" i="55"/>
  <c r="E1100" i="55"/>
  <c r="D1100" i="55"/>
  <c r="E1102" i="55"/>
  <c r="D1102" i="55"/>
  <c r="E1104" i="55"/>
  <c r="D1104" i="55"/>
  <c r="E1106" i="55"/>
  <c r="D1106" i="55"/>
  <c r="E1108" i="55"/>
  <c r="D1108" i="55"/>
  <c r="E1110" i="55"/>
  <c r="D1110" i="55"/>
  <c r="E1112" i="55"/>
  <c r="D1112" i="55"/>
  <c r="E1114" i="55"/>
  <c r="D1114" i="55"/>
  <c r="E1116" i="55"/>
  <c r="D1116" i="55"/>
  <c r="E1118" i="55"/>
  <c r="D1118" i="55"/>
  <c r="E1120" i="55"/>
  <c r="D1120" i="55"/>
  <c r="E1122" i="55"/>
  <c r="D1122" i="55"/>
  <c r="E1124" i="55"/>
  <c r="D1124" i="55"/>
  <c r="E1126" i="55"/>
  <c r="D1126" i="55"/>
  <c r="E1128" i="55"/>
  <c r="D1128" i="55"/>
  <c r="E1130" i="55"/>
  <c r="D1130" i="55"/>
  <c r="E1132" i="55"/>
  <c r="D1132" i="55"/>
  <c r="E1134" i="55"/>
  <c r="D1134" i="55"/>
  <c r="E1136" i="55"/>
  <c r="D1136" i="55"/>
  <c r="E1138" i="55"/>
  <c r="D1138" i="55"/>
  <c r="E1140" i="55"/>
  <c r="D1140" i="55"/>
  <c r="E1142" i="55"/>
  <c r="D1142" i="55"/>
  <c r="E1144" i="55"/>
  <c r="D1144" i="55"/>
  <c r="E1146" i="55"/>
  <c r="D1146" i="55"/>
  <c r="E1148" i="55"/>
  <c r="D1148" i="55"/>
  <c r="E1150" i="55"/>
  <c r="D1150" i="55"/>
  <c r="E1152" i="55"/>
  <c r="D1152" i="55"/>
  <c r="E1154" i="55"/>
  <c r="D1154" i="55"/>
  <c r="E1156" i="55"/>
  <c r="D1156" i="55"/>
  <c r="E1158" i="55"/>
  <c r="D1158" i="55"/>
  <c r="E1160" i="55"/>
  <c r="D1160" i="55"/>
  <c r="E1162" i="55"/>
  <c r="D1162" i="55"/>
  <c r="E1164" i="55"/>
  <c r="D1164" i="55"/>
  <c r="E1166" i="55"/>
  <c r="D1166" i="55"/>
  <c r="E1168" i="55"/>
  <c r="D1168" i="55"/>
  <c r="E1170" i="55"/>
  <c r="D1170" i="55"/>
  <c r="E1172" i="55"/>
  <c r="D1172" i="55"/>
  <c r="E1174" i="55"/>
  <c r="D1174" i="55"/>
  <c r="E1176" i="55"/>
  <c r="D1176" i="55"/>
  <c r="E1178" i="55"/>
  <c r="D1178" i="55"/>
  <c r="E1180" i="55"/>
  <c r="D1180" i="55"/>
  <c r="E1182" i="55"/>
  <c r="D1182" i="55"/>
  <c r="D400" i="55"/>
  <c r="E400" i="55"/>
  <c r="F400" i="55"/>
  <c r="F402" i="55"/>
  <c r="F404" i="55"/>
  <c r="F406" i="55"/>
  <c r="F408" i="55"/>
  <c r="F410" i="55"/>
  <c r="F412" i="55"/>
  <c r="F414" i="55"/>
  <c r="F416" i="55"/>
  <c r="F418" i="55"/>
  <c r="F420" i="55"/>
  <c r="F422" i="55"/>
  <c r="F424" i="55"/>
  <c r="F426" i="55"/>
  <c r="F428" i="55"/>
  <c r="F430" i="55"/>
  <c r="F432" i="55"/>
  <c r="F434" i="55"/>
  <c r="F436" i="55"/>
  <c r="F438" i="55"/>
  <c r="F440" i="55"/>
  <c r="F442" i="55"/>
  <c r="F444" i="55"/>
  <c r="F446" i="55"/>
  <c r="F448" i="55"/>
  <c r="F450" i="55"/>
  <c r="F452" i="55"/>
  <c r="F454" i="55"/>
  <c r="F456" i="55"/>
  <c r="F458" i="55"/>
  <c r="F460" i="55"/>
  <c r="F462" i="55"/>
  <c r="F464" i="55"/>
  <c r="F466" i="55"/>
  <c r="F468" i="55"/>
  <c r="F470" i="55"/>
  <c r="F472" i="55"/>
  <c r="F474" i="55"/>
  <c r="F476" i="55"/>
  <c r="F478" i="55"/>
  <c r="F480" i="55"/>
  <c r="F482" i="55"/>
  <c r="F484" i="55"/>
  <c r="F486" i="55"/>
  <c r="F488" i="55"/>
  <c r="F490" i="55"/>
  <c r="F492" i="55"/>
  <c r="F494" i="55"/>
  <c r="F496" i="55"/>
  <c r="F498" i="55"/>
  <c r="F500" i="55"/>
  <c r="F502" i="55"/>
  <c r="F504" i="55"/>
  <c r="F506" i="55"/>
  <c r="F508" i="55"/>
  <c r="F510" i="55"/>
  <c r="F512" i="55"/>
  <c r="F514" i="55"/>
  <c r="F516" i="55"/>
  <c r="F518" i="55"/>
  <c r="F520" i="55"/>
  <c r="F522" i="55"/>
  <c r="F524" i="55"/>
  <c r="F526" i="55"/>
  <c r="F528" i="55"/>
  <c r="F530" i="55"/>
  <c r="F532" i="55"/>
  <c r="F534" i="55"/>
  <c r="F536" i="55"/>
  <c r="F538" i="55"/>
  <c r="F540" i="55"/>
  <c r="F542" i="55"/>
  <c r="F544" i="55"/>
  <c r="F546" i="55"/>
  <c r="F548" i="55"/>
  <c r="F550" i="55"/>
  <c r="F552" i="55"/>
  <c r="F554" i="55"/>
  <c r="F556" i="55"/>
  <c r="F558" i="55"/>
  <c r="F560" i="55"/>
  <c r="F562" i="55"/>
  <c r="F564" i="55"/>
  <c r="F566" i="55"/>
  <c r="F568" i="55"/>
  <c r="F570" i="55"/>
  <c r="F572" i="55"/>
  <c r="F574" i="55"/>
  <c r="F576" i="55"/>
  <c r="F578" i="55"/>
  <c r="F580" i="55"/>
  <c r="F582" i="55"/>
  <c r="F584" i="55"/>
  <c r="F586" i="55"/>
  <c r="F588" i="55"/>
  <c r="F590" i="55"/>
  <c r="F592" i="55"/>
  <c r="F594" i="55"/>
  <c r="F596" i="55"/>
  <c r="F598" i="55"/>
  <c r="F600" i="55"/>
  <c r="F602" i="55"/>
  <c r="F604" i="55"/>
  <c r="F606" i="55"/>
  <c r="F608" i="55"/>
  <c r="F610" i="55"/>
  <c r="F612" i="55"/>
  <c r="F614" i="55"/>
  <c r="F616" i="55"/>
  <c r="F618" i="55"/>
  <c r="F620" i="55"/>
  <c r="F622" i="55"/>
  <c r="F624" i="55"/>
  <c r="F626" i="55"/>
  <c r="F628" i="55"/>
  <c r="F630" i="55"/>
  <c r="F632" i="55"/>
  <c r="F634" i="55"/>
  <c r="F636" i="55"/>
  <c r="F638" i="55"/>
  <c r="F640" i="55"/>
  <c r="F642" i="55"/>
  <c r="F644" i="55"/>
  <c r="F646" i="55"/>
  <c r="F648" i="55"/>
  <c r="F650" i="55"/>
  <c r="F652" i="55"/>
  <c r="F654" i="55"/>
  <c r="F656" i="55"/>
  <c r="F658" i="55"/>
  <c r="F660" i="55"/>
  <c r="F662" i="55"/>
  <c r="F664" i="55"/>
  <c r="F666" i="55"/>
  <c r="F668" i="55"/>
  <c r="F670" i="55"/>
  <c r="F672" i="55"/>
  <c r="F674" i="55"/>
  <c r="F676" i="55"/>
  <c r="F678" i="55"/>
  <c r="F680" i="55"/>
  <c r="F682" i="55"/>
  <c r="F684" i="55"/>
  <c r="F686" i="55"/>
  <c r="F688" i="55"/>
  <c r="F690" i="55"/>
  <c r="F692" i="55"/>
  <c r="F694" i="55"/>
  <c r="F696" i="55"/>
  <c r="F698" i="55"/>
  <c r="F700" i="55"/>
  <c r="F702" i="55"/>
  <c r="F704" i="55"/>
  <c r="F706" i="55"/>
  <c r="F708" i="55"/>
  <c r="F710" i="55"/>
  <c r="F712" i="55"/>
  <c r="F714" i="55"/>
  <c r="F716" i="55"/>
  <c r="F718" i="55"/>
  <c r="F720" i="55"/>
  <c r="F722" i="55"/>
  <c r="F724" i="55"/>
  <c r="F726" i="55"/>
  <c r="F728" i="55"/>
  <c r="F730" i="55"/>
  <c r="F732" i="55"/>
  <c r="F734" i="55"/>
  <c r="F736" i="55"/>
  <c r="F738" i="55"/>
  <c r="F740" i="55"/>
  <c r="F742" i="55"/>
  <c r="F744" i="55"/>
  <c r="F746" i="55"/>
  <c r="F748" i="55"/>
  <c r="F750" i="55"/>
  <c r="F752" i="55"/>
  <c r="F754" i="55"/>
  <c r="F756" i="55"/>
  <c r="F758" i="55"/>
  <c r="F760" i="55"/>
  <c r="F762" i="55"/>
  <c r="F764" i="55"/>
  <c r="F766" i="55"/>
  <c r="F768" i="55"/>
  <c r="F770" i="55"/>
  <c r="F772" i="55"/>
  <c r="F774" i="55"/>
  <c r="F776" i="55"/>
  <c r="F778" i="55"/>
  <c r="F780" i="55"/>
  <c r="F782" i="55"/>
  <c r="F784" i="55"/>
  <c r="F786" i="55"/>
  <c r="F788" i="55"/>
  <c r="F790" i="55"/>
  <c r="F792" i="55"/>
  <c r="F794" i="55"/>
  <c r="F796" i="55"/>
  <c r="F798" i="55"/>
  <c r="F800" i="55"/>
  <c r="F802" i="55"/>
  <c r="F804" i="55"/>
  <c r="F806" i="55"/>
  <c r="F808" i="55"/>
  <c r="F810" i="55"/>
  <c r="F812" i="55"/>
  <c r="F814" i="55"/>
  <c r="F816" i="55"/>
  <c r="F818" i="55"/>
  <c r="F820" i="55"/>
  <c r="F822" i="55"/>
  <c r="F824" i="55"/>
  <c r="F826" i="55"/>
  <c r="F828" i="55"/>
  <c r="F830" i="55"/>
  <c r="F832" i="55"/>
  <c r="F834" i="55"/>
  <c r="F836" i="55"/>
  <c r="F838" i="55"/>
  <c r="F840" i="55"/>
  <c r="F842" i="55"/>
  <c r="F844" i="55"/>
  <c r="F846" i="55"/>
  <c r="F848" i="55"/>
  <c r="F850" i="55"/>
  <c r="F852" i="55"/>
  <c r="F854" i="55"/>
  <c r="F856" i="55"/>
  <c r="F858" i="55"/>
  <c r="F860" i="55"/>
  <c r="F862" i="55"/>
  <c r="F864" i="55"/>
  <c r="F866" i="55"/>
  <c r="F868" i="55"/>
  <c r="F870" i="55"/>
  <c r="F872" i="55"/>
  <c r="F874" i="55"/>
  <c r="F876" i="55"/>
  <c r="F878" i="55"/>
  <c r="F880" i="55"/>
  <c r="F882" i="55"/>
  <c r="F884" i="55"/>
  <c r="F886" i="55"/>
  <c r="F888" i="55"/>
  <c r="F890" i="55"/>
  <c r="F892" i="55"/>
  <c r="F894" i="55"/>
  <c r="F896" i="55"/>
  <c r="F898" i="55"/>
  <c r="F900" i="55"/>
  <c r="F902" i="55"/>
  <c r="F904" i="55"/>
  <c r="F906" i="55"/>
  <c r="F908" i="55"/>
  <c r="F910" i="55"/>
  <c r="F912" i="55"/>
  <c r="F914" i="55"/>
  <c r="F916" i="55"/>
  <c r="F918" i="55"/>
  <c r="F920" i="55"/>
  <c r="F922" i="55"/>
  <c r="F924" i="55"/>
  <c r="F926" i="55"/>
  <c r="F928" i="55"/>
  <c r="F930" i="55"/>
  <c r="F932" i="55"/>
  <c r="F934" i="55"/>
  <c r="F936" i="55"/>
  <c r="F938" i="55"/>
  <c r="F940" i="55"/>
  <c r="F942" i="55"/>
  <c r="F944" i="55"/>
  <c r="F946" i="55"/>
  <c r="F948" i="55"/>
  <c r="F950" i="55"/>
  <c r="F952" i="55"/>
  <c r="F954" i="55"/>
  <c r="F956" i="55"/>
  <c r="F958" i="55"/>
  <c r="F960" i="55"/>
  <c r="F962" i="55"/>
  <c r="F964" i="55"/>
  <c r="F966" i="55"/>
  <c r="F968" i="55"/>
  <c r="F970" i="55"/>
  <c r="F972" i="55"/>
  <c r="F974" i="55"/>
  <c r="F976" i="55"/>
  <c r="F978" i="55"/>
  <c r="F980" i="55"/>
  <c r="F982" i="55"/>
  <c r="F984" i="55"/>
  <c r="F986" i="55"/>
  <c r="F988" i="55"/>
  <c r="F990" i="55"/>
  <c r="F992" i="55"/>
  <c r="F994" i="55"/>
  <c r="F996" i="55"/>
  <c r="F998" i="55"/>
  <c r="F1000" i="55"/>
  <c r="F1002" i="55"/>
  <c r="F1004" i="55"/>
  <c r="F1006" i="55"/>
  <c r="F1008" i="55"/>
  <c r="F1010" i="55"/>
  <c r="F1012" i="55"/>
  <c r="F1014" i="55"/>
  <c r="F1016" i="55"/>
  <c r="F1018" i="55"/>
  <c r="F1020" i="55"/>
  <c r="F1022" i="55"/>
  <c r="F1024" i="55"/>
  <c r="F1026" i="55"/>
  <c r="F1028" i="55"/>
  <c r="F1030" i="55"/>
  <c r="F1032" i="55"/>
  <c r="F1034" i="55"/>
  <c r="F1036" i="55"/>
  <c r="F1038" i="55"/>
  <c r="F1040" i="55"/>
  <c r="F1042" i="55"/>
  <c r="F1044" i="55"/>
  <c r="F1046" i="55"/>
  <c r="F1048" i="55"/>
  <c r="F1050" i="55"/>
  <c r="F1052" i="55"/>
  <c r="F1054" i="55"/>
  <c r="F1056" i="55"/>
  <c r="F1058" i="55"/>
  <c r="F1060" i="55"/>
  <c r="F1062" i="55"/>
  <c r="F1064" i="55"/>
  <c r="F1066" i="55"/>
  <c r="F1068" i="55"/>
  <c r="F1070" i="55"/>
  <c r="F1072" i="55"/>
  <c r="F1074" i="55"/>
  <c r="F1076" i="55"/>
  <c r="F1078" i="55"/>
  <c r="F1080" i="55"/>
  <c r="F1082" i="55"/>
  <c r="F1084" i="55"/>
  <c r="F1086" i="55"/>
  <c r="F1088" i="55"/>
  <c r="F1090" i="55"/>
  <c r="F1092" i="55"/>
  <c r="F1094" i="55"/>
  <c r="F1096" i="55"/>
  <c r="F1098" i="55"/>
  <c r="F1100" i="55"/>
  <c r="F1102" i="55"/>
  <c r="F1104" i="55"/>
  <c r="F1106" i="55"/>
  <c r="F1108" i="55"/>
  <c r="F1110" i="55"/>
  <c r="F1112" i="55"/>
  <c r="F1114" i="55"/>
  <c r="F1116" i="55"/>
  <c r="F1118" i="55"/>
  <c r="F1120" i="55"/>
  <c r="F1122" i="55"/>
  <c r="F1124" i="55"/>
  <c r="F1126" i="55"/>
  <c r="F1128" i="55"/>
  <c r="F1130" i="55"/>
  <c r="F1132" i="55"/>
  <c r="F1134" i="55"/>
  <c r="F1136" i="55"/>
  <c r="F1138" i="55"/>
  <c r="F1140" i="55"/>
  <c r="F1142" i="55"/>
  <c r="F1144" i="55"/>
  <c r="F1146" i="55"/>
  <c r="F1148" i="55"/>
  <c r="F1150" i="55"/>
  <c r="F1152" i="55"/>
  <c r="F1154" i="55"/>
  <c r="F1156" i="55"/>
  <c r="F1158" i="55"/>
  <c r="F1160" i="55"/>
  <c r="F1162" i="55"/>
  <c r="F1164" i="55"/>
  <c r="F1166" i="55"/>
  <c r="F1168" i="55"/>
  <c r="F1170" i="55"/>
  <c r="F1172" i="55"/>
  <c r="F1174" i="55"/>
  <c r="F1176" i="55"/>
  <c r="F1178" i="55"/>
  <c r="F1180" i="55"/>
  <c r="F1182" i="55"/>
  <c r="G904" i="55"/>
  <c r="G906" i="55"/>
  <c r="G908" i="55"/>
  <c r="G910" i="55"/>
  <c r="G912" i="55"/>
  <c r="G914" i="55"/>
  <c r="G916" i="55"/>
  <c r="G918" i="55"/>
  <c r="G920" i="55"/>
  <c r="G922" i="55"/>
  <c r="G924" i="55"/>
  <c r="G926" i="55"/>
  <c r="G928" i="55"/>
  <c r="G930" i="55"/>
  <c r="G932" i="55"/>
  <c r="G934" i="55"/>
  <c r="G936" i="55"/>
  <c r="G938" i="55"/>
  <c r="G940" i="55"/>
  <c r="G942" i="55"/>
  <c r="G944" i="55"/>
  <c r="G946" i="55"/>
  <c r="G948" i="55"/>
  <c r="G950" i="55"/>
  <c r="G952" i="55"/>
  <c r="G954" i="55"/>
  <c r="G956" i="55"/>
  <c r="G958" i="55"/>
  <c r="G960" i="55"/>
  <c r="G962" i="55"/>
  <c r="G964" i="55"/>
  <c r="G966" i="55"/>
  <c r="G968" i="55"/>
  <c r="G970" i="55"/>
  <c r="G972" i="55"/>
  <c r="G974" i="55"/>
  <c r="G976" i="55"/>
  <c r="G978" i="55"/>
  <c r="G980" i="55"/>
  <c r="G982" i="55"/>
  <c r="G984" i="55"/>
  <c r="G986" i="55"/>
  <c r="G988" i="55"/>
  <c r="G990" i="55"/>
  <c r="G992" i="55"/>
  <c r="G994" i="55"/>
  <c r="G996" i="55"/>
  <c r="G998" i="55"/>
  <c r="G1000" i="55"/>
  <c r="G1002" i="55"/>
  <c r="G1004" i="55"/>
  <c r="G1006" i="55"/>
  <c r="G1008" i="55"/>
  <c r="G1010" i="55"/>
  <c r="G1012" i="55"/>
  <c r="G1014" i="55"/>
  <c r="G1016" i="55"/>
  <c r="G1018" i="55"/>
  <c r="G1020" i="55"/>
  <c r="G1022" i="55"/>
  <c r="G1024" i="55"/>
  <c r="G1026" i="55"/>
  <c r="G1028" i="55"/>
  <c r="G1030" i="55"/>
  <c r="G1032" i="55"/>
  <c r="G1034" i="55"/>
  <c r="G1036" i="55"/>
  <c r="G1038" i="55"/>
  <c r="G1040" i="55"/>
  <c r="G1042" i="55"/>
  <c r="G1044" i="55"/>
  <c r="G1046" i="55"/>
  <c r="G1048" i="55"/>
  <c r="G1050" i="55"/>
  <c r="G1052" i="55"/>
  <c r="G1054" i="55"/>
  <c r="G1056" i="55"/>
  <c r="G1058" i="55"/>
  <c r="G1060" i="55"/>
  <c r="G1062" i="55"/>
  <c r="G1064" i="55"/>
  <c r="G1066" i="55"/>
  <c r="G1068" i="55"/>
  <c r="G1070" i="55"/>
  <c r="G1072" i="55"/>
  <c r="G1074" i="55"/>
  <c r="G1076" i="55"/>
  <c r="G1078" i="55"/>
  <c r="G1080" i="55"/>
  <c r="G1082" i="55"/>
  <c r="G1084" i="55"/>
  <c r="G1086" i="55"/>
  <c r="G1088" i="55"/>
  <c r="G1090" i="55"/>
  <c r="G1092" i="55"/>
  <c r="G1094" i="55"/>
  <c r="G1096" i="55"/>
  <c r="G1098" i="55"/>
  <c r="G1100" i="55"/>
  <c r="G1102" i="55"/>
  <c r="G1104" i="55"/>
  <c r="G1106" i="55"/>
  <c r="G1108" i="55"/>
  <c r="G1110" i="55"/>
  <c r="G1112" i="55"/>
  <c r="G1114" i="55"/>
  <c r="G1116" i="55"/>
  <c r="G1118" i="55"/>
  <c r="G1120" i="55"/>
  <c r="G1122" i="55"/>
  <c r="G1124" i="55"/>
  <c r="G1126" i="55"/>
  <c r="G1128" i="55"/>
  <c r="G1130" i="55"/>
  <c r="G1132" i="55"/>
  <c r="G1134" i="55"/>
  <c r="G1136" i="55"/>
  <c r="G1138" i="55"/>
  <c r="G1140" i="55"/>
  <c r="G1142" i="55"/>
  <c r="G1144" i="55"/>
  <c r="G1146" i="55"/>
  <c r="G1148" i="55"/>
  <c r="G1150" i="55"/>
  <c r="G1152" i="55"/>
  <c r="G1154" i="55"/>
  <c r="G1156" i="55"/>
  <c r="G1158" i="55"/>
  <c r="G1160" i="55"/>
  <c r="G1162" i="55"/>
  <c r="G1164" i="55"/>
  <c r="G1166" i="55"/>
  <c r="G1168" i="55"/>
  <c r="G1170" i="55"/>
  <c r="G1172" i="55"/>
  <c r="G1174" i="55"/>
  <c r="G1176" i="55"/>
  <c r="G1178" i="55"/>
  <c r="G1180" i="55"/>
  <c r="G1182" i="55"/>
  <c r="G432" i="55"/>
  <c r="G434" i="55"/>
  <c r="G436" i="55"/>
  <c r="G438" i="55"/>
  <c r="G440" i="55"/>
  <c r="G442" i="55"/>
  <c r="G444" i="55"/>
  <c r="G446" i="55"/>
  <c r="G448" i="55"/>
  <c r="G450" i="55"/>
  <c r="G452" i="55"/>
  <c r="G454" i="55"/>
  <c r="G456" i="55"/>
  <c r="G458" i="55"/>
  <c r="G460" i="55"/>
  <c r="G462" i="55"/>
  <c r="G464" i="55"/>
  <c r="G466" i="55"/>
  <c r="G468" i="55"/>
  <c r="G470" i="55"/>
  <c r="G472" i="55"/>
  <c r="G474" i="55"/>
  <c r="G476" i="55"/>
  <c r="G478" i="55"/>
  <c r="G480" i="55"/>
  <c r="G482" i="55"/>
  <c r="G484" i="55"/>
  <c r="G486" i="55"/>
  <c r="G488" i="55"/>
  <c r="G490" i="55"/>
  <c r="G492" i="55"/>
  <c r="G494" i="55"/>
  <c r="G496" i="55"/>
  <c r="G498" i="55"/>
  <c r="G500" i="55"/>
  <c r="G502" i="55"/>
  <c r="G504" i="55"/>
  <c r="G506" i="55"/>
  <c r="G508" i="55"/>
  <c r="G510" i="55"/>
  <c r="G512" i="55"/>
  <c r="G514" i="55"/>
  <c r="G516" i="55"/>
  <c r="G518" i="55"/>
  <c r="G520" i="55"/>
  <c r="G522" i="55"/>
  <c r="G524" i="55"/>
  <c r="G526" i="55"/>
  <c r="G528" i="55"/>
  <c r="G530" i="55"/>
  <c r="G532" i="55"/>
  <c r="G534" i="55"/>
  <c r="G536" i="55"/>
  <c r="G538" i="55"/>
  <c r="G540" i="55"/>
  <c r="G542" i="55"/>
  <c r="G544" i="55"/>
  <c r="G546" i="55"/>
  <c r="G548" i="55"/>
  <c r="G550" i="55"/>
  <c r="G552" i="55"/>
  <c r="G554" i="55"/>
  <c r="G556" i="55"/>
  <c r="G558" i="55"/>
  <c r="G560" i="55"/>
  <c r="G562" i="55"/>
  <c r="G564" i="55"/>
  <c r="G566" i="55"/>
  <c r="G568" i="55"/>
  <c r="G570" i="55"/>
  <c r="G572" i="55"/>
  <c r="G574" i="55"/>
  <c r="G576" i="55"/>
  <c r="G578" i="55"/>
  <c r="G580" i="55"/>
  <c r="G582" i="55"/>
  <c r="G584" i="55"/>
  <c r="G586" i="55"/>
  <c r="G588" i="55"/>
  <c r="G590" i="55"/>
  <c r="G592" i="55"/>
  <c r="G594" i="55"/>
  <c r="G596" i="55"/>
  <c r="G598" i="55"/>
  <c r="G600" i="55"/>
  <c r="G602" i="55"/>
  <c r="G604" i="55"/>
  <c r="G606" i="55"/>
  <c r="G608" i="55"/>
  <c r="G610" i="55"/>
  <c r="G612" i="55"/>
  <c r="G614" i="55"/>
  <c r="G616" i="55"/>
  <c r="G618" i="55"/>
  <c r="G620" i="55"/>
  <c r="G622" i="55"/>
  <c r="G624" i="55"/>
  <c r="G626" i="55"/>
  <c r="G628" i="55"/>
  <c r="G630" i="55"/>
  <c r="G632" i="55"/>
  <c r="G634" i="55"/>
  <c r="G636" i="55"/>
  <c r="G638" i="55"/>
  <c r="G640" i="55"/>
  <c r="G642" i="55"/>
  <c r="G644" i="55"/>
  <c r="G646" i="55"/>
  <c r="G648" i="55"/>
  <c r="G650" i="55"/>
  <c r="G652" i="55"/>
  <c r="G654" i="55"/>
  <c r="G656" i="55"/>
  <c r="G658" i="55"/>
  <c r="G660" i="55"/>
  <c r="G662" i="55"/>
  <c r="G664" i="55"/>
  <c r="G666" i="55"/>
  <c r="G668" i="55"/>
  <c r="G670" i="55"/>
  <c r="G672" i="55"/>
  <c r="G674" i="55"/>
  <c r="G676" i="55"/>
  <c r="G678" i="55"/>
  <c r="G680" i="55"/>
  <c r="G682" i="55"/>
  <c r="G684" i="55"/>
  <c r="G686" i="55"/>
  <c r="G688" i="55"/>
  <c r="G690" i="55"/>
  <c r="G692" i="55"/>
  <c r="G694" i="55"/>
  <c r="G696" i="55"/>
  <c r="G698" i="55"/>
  <c r="G700" i="55"/>
  <c r="G702" i="55"/>
  <c r="G704" i="55"/>
  <c r="G706" i="55"/>
  <c r="G708" i="55"/>
  <c r="G710" i="55"/>
  <c r="G712" i="55"/>
  <c r="G714" i="55"/>
  <c r="G716" i="55"/>
  <c r="G718" i="55"/>
  <c r="G720" i="55"/>
  <c r="G722" i="55"/>
  <c r="G724" i="55"/>
  <c r="G726" i="55"/>
  <c r="G728" i="55"/>
  <c r="G730" i="55"/>
  <c r="G732" i="55"/>
  <c r="G734" i="55"/>
  <c r="G736" i="55"/>
  <c r="G738" i="55"/>
  <c r="G740" i="55"/>
  <c r="G742" i="55"/>
  <c r="G744" i="55"/>
  <c r="G746" i="55"/>
  <c r="G748" i="55"/>
  <c r="G750" i="55"/>
  <c r="G752" i="55"/>
  <c r="G754" i="55"/>
  <c r="G756" i="55"/>
  <c r="G758" i="55"/>
  <c r="G760" i="55"/>
  <c r="G762" i="55"/>
  <c r="G764" i="55"/>
  <c r="G766" i="55"/>
  <c r="G768" i="55"/>
  <c r="G770" i="55"/>
  <c r="G772" i="55"/>
  <c r="G774" i="55"/>
  <c r="G776" i="55"/>
  <c r="G778" i="55"/>
  <c r="G780" i="55"/>
  <c r="G782" i="55"/>
  <c r="G784" i="55"/>
  <c r="G786" i="55"/>
  <c r="G788" i="55"/>
  <c r="G790" i="55"/>
  <c r="G792" i="55"/>
  <c r="G794" i="55"/>
  <c r="G796" i="55"/>
  <c r="G798" i="55"/>
  <c r="G800" i="55"/>
  <c r="G802" i="55"/>
  <c r="G804" i="55"/>
  <c r="G806" i="55"/>
  <c r="G808" i="55"/>
  <c r="G810" i="55"/>
  <c r="G812" i="55"/>
  <c r="G814" i="55"/>
  <c r="G816" i="55"/>
  <c r="G818" i="55"/>
  <c r="G820" i="55"/>
  <c r="G822" i="55"/>
  <c r="G824" i="55"/>
  <c r="G826" i="55"/>
  <c r="G828" i="55"/>
  <c r="G830" i="55"/>
  <c r="G832" i="55"/>
  <c r="G834" i="55"/>
  <c r="G836" i="55"/>
  <c r="G838" i="55"/>
  <c r="G840" i="55"/>
  <c r="G842" i="55"/>
  <c r="G844" i="55"/>
  <c r="G846" i="55"/>
  <c r="G848" i="55"/>
  <c r="G850" i="55"/>
  <c r="G852" i="55"/>
  <c r="G854" i="55"/>
  <c r="G856" i="55"/>
  <c r="G858" i="55"/>
  <c r="G860" i="55"/>
  <c r="G862" i="55"/>
  <c r="G864" i="55"/>
  <c r="G866" i="55"/>
  <c r="G868" i="55"/>
  <c r="G870" i="55"/>
  <c r="G872" i="55"/>
  <c r="G874" i="55"/>
  <c r="G876" i="55"/>
  <c r="G878" i="55"/>
  <c r="G880" i="55"/>
  <c r="G882" i="55"/>
  <c r="G884" i="55"/>
  <c r="G886" i="55"/>
  <c r="G888" i="55"/>
  <c r="G890" i="55"/>
  <c r="G892" i="55"/>
  <c r="G894" i="55"/>
  <c r="G896" i="55"/>
  <c r="G898" i="55"/>
  <c r="G900" i="55"/>
  <c r="G902" i="55"/>
  <c r="G402" i="55"/>
  <c r="G404" i="55"/>
  <c r="G406" i="55"/>
  <c r="G408" i="55"/>
  <c r="G410" i="55"/>
  <c r="G412" i="55"/>
  <c r="G414" i="55"/>
  <c r="G416" i="55"/>
  <c r="G418" i="55"/>
  <c r="G420" i="55"/>
  <c r="G422" i="55"/>
  <c r="G424" i="55"/>
  <c r="G426" i="55"/>
  <c r="G428" i="55"/>
  <c r="G430" i="55"/>
  <c r="G400" i="55"/>
  <c r="J8" i="56"/>
  <c r="G3" i="55"/>
  <c r="D46" i="6"/>
  <c r="F70" i="6"/>
  <c r="H70" i="6"/>
  <c r="F69" i="6"/>
  <c r="H69" i="6" s="1"/>
  <c r="O13" i="2"/>
  <c r="P13" i="2"/>
  <c r="O14" i="2"/>
  <c r="P14" i="2"/>
  <c r="O15" i="2"/>
  <c r="P15" i="2"/>
  <c r="O16" i="2"/>
  <c r="P16" i="2"/>
  <c r="Q16" i="2"/>
  <c r="O17" i="2"/>
  <c r="P17" i="2"/>
  <c r="O18" i="2"/>
  <c r="P18" i="2"/>
  <c r="O19" i="2"/>
  <c r="P19" i="2"/>
  <c r="O20" i="2"/>
  <c r="P20" i="2"/>
  <c r="O21" i="2"/>
  <c r="P21" i="2"/>
  <c r="O22" i="2"/>
  <c r="P22" i="2"/>
  <c r="Q22" i="2" s="1"/>
  <c r="O23" i="2"/>
  <c r="P23" i="2"/>
  <c r="O24" i="2"/>
  <c r="P24" i="2"/>
  <c r="O25" i="2"/>
  <c r="P25" i="2"/>
  <c r="O26" i="2"/>
  <c r="P26" i="2"/>
  <c r="O27" i="2"/>
  <c r="Q27" i="2" s="1"/>
  <c r="P27" i="2"/>
  <c r="O28" i="2"/>
  <c r="P28" i="2"/>
  <c r="O29" i="2"/>
  <c r="P29" i="2"/>
  <c r="O30" i="2"/>
  <c r="P30" i="2"/>
  <c r="O31" i="2"/>
  <c r="P31" i="2"/>
  <c r="O32" i="2"/>
  <c r="Q32" i="2" s="1"/>
  <c r="P32" i="2"/>
  <c r="O33" i="2"/>
  <c r="P33" i="2"/>
  <c r="O34" i="2"/>
  <c r="P34" i="2"/>
  <c r="O35" i="2"/>
  <c r="P35" i="2"/>
  <c r="O36" i="2"/>
  <c r="P36" i="2"/>
  <c r="O37" i="2"/>
  <c r="P37" i="2"/>
  <c r="O38" i="2"/>
  <c r="Q38" i="2" s="1"/>
  <c r="P38" i="2"/>
  <c r="O10" i="2"/>
  <c r="P10" i="2"/>
  <c r="O11" i="2"/>
  <c r="P11" i="2"/>
  <c r="O12" i="2"/>
  <c r="P12" i="2"/>
  <c r="O9" i="2"/>
  <c r="P9" i="2"/>
  <c r="S8" i="2"/>
  <c r="T8" i="2" s="1"/>
  <c r="U8" i="2" s="1"/>
  <c r="V8" i="2" s="1"/>
  <c r="W8" i="2" s="1"/>
  <c r="X8" i="2" s="1"/>
  <c r="Y8" i="2" s="1"/>
  <c r="Z8" i="2" s="1"/>
  <c r="AA8" i="2" s="1"/>
  <c r="AB8" i="2" s="1"/>
  <c r="AC8" i="2" s="1"/>
  <c r="AD8" i="2" s="1"/>
  <c r="P152" i="2"/>
  <c r="P153" i="2" s="1"/>
  <c r="P154" i="2" s="1"/>
  <c r="P155" i="2" s="1"/>
  <c r="P156" i="2" s="1"/>
  <c r="P157" i="2" s="1"/>
  <c r="P158" i="2" s="1"/>
  <c r="P159" i="2" s="1"/>
  <c r="P160" i="2" s="1"/>
  <c r="P161" i="2" s="1"/>
  <c r="P162" i="2" s="1"/>
  <c r="P163" i="2" s="1"/>
  <c r="P139" i="2"/>
  <c r="P140" i="2" s="1"/>
  <c r="P141" i="2" s="1"/>
  <c r="P142" i="2" s="1"/>
  <c r="P143" i="2" s="1"/>
  <c r="P144" i="2" s="1"/>
  <c r="P145" i="2" s="1"/>
  <c r="P146" i="2" s="1"/>
  <c r="P147" i="2" s="1"/>
  <c r="P148" i="2" s="1"/>
  <c r="P149" i="2" s="1"/>
  <c r="P150" i="2" s="1"/>
  <c r="P126" i="2"/>
  <c r="P127" i="2" s="1"/>
  <c r="P128" i="2" s="1"/>
  <c r="P129" i="2" s="1"/>
  <c r="P130" i="2" s="1"/>
  <c r="P131" i="2" s="1"/>
  <c r="P132" i="2" s="1"/>
  <c r="P133" i="2" s="1"/>
  <c r="P134" i="2" s="1"/>
  <c r="P135" i="2" s="1"/>
  <c r="P136" i="2" s="1"/>
  <c r="P137" i="2" s="1"/>
  <c r="P113" i="2"/>
  <c r="P114" i="2" s="1"/>
  <c r="P115" i="2" s="1"/>
  <c r="P116" i="2" s="1"/>
  <c r="P117" i="2" s="1"/>
  <c r="P118" i="2" s="1"/>
  <c r="P119" i="2" s="1"/>
  <c r="P120" i="2" s="1"/>
  <c r="P121" i="2" s="1"/>
  <c r="P122" i="2" s="1"/>
  <c r="P123" i="2" s="1"/>
  <c r="P124" i="2" s="1"/>
  <c r="P100" i="2"/>
  <c r="P101" i="2" s="1"/>
  <c r="P102" i="2" s="1"/>
  <c r="P103" i="2" s="1"/>
  <c r="P104" i="2" s="1"/>
  <c r="P105" i="2" s="1"/>
  <c r="P106" i="2" s="1"/>
  <c r="P107" i="2" s="1"/>
  <c r="P108" i="2" s="1"/>
  <c r="P109" i="2" s="1"/>
  <c r="P110" i="2" s="1"/>
  <c r="P111" i="2" s="1"/>
  <c r="P87" i="2"/>
  <c r="P88" i="2" s="1"/>
  <c r="P89" i="2" s="1"/>
  <c r="P90" i="2" s="1"/>
  <c r="P91" i="2" s="1"/>
  <c r="P92" i="2" s="1"/>
  <c r="P93" i="2" s="1"/>
  <c r="P94" i="2" s="1"/>
  <c r="P95" i="2" s="1"/>
  <c r="P96" i="2" s="1"/>
  <c r="P97" i="2" s="1"/>
  <c r="P98" i="2" s="1"/>
  <c r="P74" i="2"/>
  <c r="P75" i="2" s="1"/>
  <c r="P76" i="2" s="1"/>
  <c r="P77" i="2" s="1"/>
  <c r="P78" i="2" s="1"/>
  <c r="P79" i="2" s="1"/>
  <c r="P80" i="2" s="1"/>
  <c r="P81" i="2" s="1"/>
  <c r="P82" i="2" s="1"/>
  <c r="P83" i="2" s="1"/>
  <c r="P84" i="2" s="1"/>
  <c r="P85" i="2" s="1"/>
  <c r="P61" i="2"/>
  <c r="P62" i="2" s="1"/>
  <c r="P63" i="2" s="1"/>
  <c r="P64" i="2" s="1"/>
  <c r="P65" i="2" s="1"/>
  <c r="P66" i="2" s="1"/>
  <c r="P67" i="2" s="1"/>
  <c r="P68" i="2" s="1"/>
  <c r="P69" i="2" s="1"/>
  <c r="P70" i="2" s="1"/>
  <c r="P71" i="2" s="1"/>
  <c r="P72" i="2" s="1"/>
  <c r="P48" i="2"/>
  <c r="P49" i="2" s="1"/>
  <c r="P50" i="2" s="1"/>
  <c r="P51" i="2" s="1"/>
  <c r="P52" i="2" s="1"/>
  <c r="P53" i="2" s="1"/>
  <c r="P54" i="2" s="1"/>
  <c r="P55" i="2" s="1"/>
  <c r="P56" i="2" s="1"/>
  <c r="P57" i="2" s="1"/>
  <c r="P58" i="2" s="1"/>
  <c r="P59" i="2" s="1"/>
  <c r="N10" i="2"/>
  <c r="N11" i="2" s="1"/>
  <c r="N12" i="2" s="1"/>
  <c r="N13" i="2" s="1"/>
  <c r="N14" i="2" s="1"/>
  <c r="N15" i="2" s="1"/>
  <c r="N16" i="2" s="1"/>
  <c r="N17" i="2" s="1"/>
  <c r="N18" i="2" s="1"/>
  <c r="N19" i="2" s="1"/>
  <c r="N20" i="2" s="1"/>
  <c r="N21" i="2" s="1"/>
  <c r="N22" i="2" s="1"/>
  <c r="N23" i="2" s="1"/>
  <c r="N24" i="2" s="1"/>
  <c r="N25" i="2" s="1"/>
  <c r="N26" i="2" s="1"/>
  <c r="N27" i="2" s="1"/>
  <c r="N28" i="2" s="1"/>
  <c r="N29" i="2" s="1"/>
  <c r="N30" i="2" s="1"/>
  <c r="N31" i="2" s="1"/>
  <c r="N32" i="2" s="1"/>
  <c r="N33" i="2" s="1"/>
  <c r="N34" i="2" s="1"/>
  <c r="N35" i="2" s="1"/>
  <c r="N36" i="2" s="1"/>
  <c r="N37" i="2" s="1"/>
  <c r="N38" i="2" s="1"/>
  <c r="O118" i="47"/>
  <c r="AA10" i="1"/>
  <c r="AA11" i="1" s="1"/>
  <c r="AA12" i="1"/>
  <c r="AA13" i="1" s="1"/>
  <c r="AA14" i="1" s="1"/>
  <c r="AA15" i="1" s="1"/>
  <c r="AA16" i="1" s="1"/>
  <c r="AA17" i="1" s="1"/>
  <c r="AA18" i="1" s="1"/>
  <c r="AA19" i="1" s="1"/>
  <c r="AA20" i="1" s="1"/>
  <c r="AA21" i="1" s="1"/>
  <c r="AA22" i="1" s="1"/>
  <c r="AA23" i="1" s="1"/>
  <c r="AA24" i="1" s="1"/>
  <c r="L37" i="5"/>
  <c r="L38" i="5" s="1"/>
  <c r="L39" i="5" s="1"/>
  <c r="L40" i="5" s="1"/>
  <c r="L41" i="5" s="1"/>
  <c r="L42" i="5" s="1"/>
  <c r="L43" i="5" s="1"/>
  <c r="L44" i="5" s="1"/>
  <c r="L45" i="5" s="1"/>
  <c r="L46" i="5" s="1"/>
  <c r="L47" i="5" s="1"/>
  <c r="L48" i="5" s="1"/>
  <c r="L49" i="5" s="1"/>
  <c r="L50" i="5" s="1"/>
  <c r="L51" i="5" s="1"/>
  <c r="L52" i="5" s="1"/>
  <c r="L53" i="5" s="1"/>
  <c r="Q307" i="5"/>
  <c r="Q308" i="5" s="1"/>
  <c r="Q309" i="5"/>
  <c r="Q310" i="5" s="1"/>
  <c r="Q311" i="5" s="1"/>
  <c r="Q312" i="5" s="1"/>
  <c r="Q313" i="5" s="1"/>
  <c r="Q314" i="5" s="1"/>
  <c r="Q315" i="5" s="1"/>
  <c r="Q316" i="5" s="1"/>
  <c r="Q317" i="5" s="1"/>
  <c r="Q318" i="5" s="1"/>
  <c r="Q319" i="5" s="1"/>
  <c r="Q320" i="5" s="1"/>
  <c r="Q321" i="5" s="1"/>
  <c r="Q322" i="5" s="1"/>
  <c r="Q323" i="5" s="1"/>
  <c r="Q287" i="5"/>
  <c r="Q288" i="5"/>
  <c r="Q289" i="5" s="1"/>
  <c r="Q290" i="5" s="1"/>
  <c r="Q291" i="5" s="1"/>
  <c r="Q292" i="5"/>
  <c r="Q293" i="5" s="1"/>
  <c r="Q294" i="5" s="1"/>
  <c r="Q295" i="5" s="1"/>
  <c r="Q296" i="5" s="1"/>
  <c r="Q297" i="5" s="1"/>
  <c r="Q298" i="5" s="1"/>
  <c r="Q299" i="5" s="1"/>
  <c r="Q300" i="5" s="1"/>
  <c r="Q301" i="5" s="1"/>
  <c r="Q302" i="5" s="1"/>
  <c r="Q303" i="5" s="1"/>
  <c r="Q267" i="5"/>
  <c r="Q268" i="5" s="1"/>
  <c r="Q269" i="5" s="1"/>
  <c r="Q270" i="5" s="1"/>
  <c r="Q271" i="5"/>
  <c r="Q272" i="5" s="1"/>
  <c r="Q273" i="5" s="1"/>
  <c r="Q274" i="5" s="1"/>
  <c r="Q275" i="5" s="1"/>
  <c r="Q276" i="5" s="1"/>
  <c r="Q277" i="5" s="1"/>
  <c r="Q278" i="5" s="1"/>
  <c r="Q279" i="5" s="1"/>
  <c r="Q280" i="5" s="1"/>
  <c r="Q281" i="5" s="1"/>
  <c r="Q282" i="5" s="1"/>
  <c r="Q283" i="5" s="1"/>
  <c r="Q247" i="5"/>
  <c r="Q248" i="5" s="1"/>
  <c r="Q249" i="5" s="1"/>
  <c r="Q250" i="5" s="1"/>
  <c r="Q251" i="5" s="1"/>
  <c r="Q252" i="5" s="1"/>
  <c r="Q253" i="5" s="1"/>
  <c r="Q254" i="5" s="1"/>
  <c r="Q255" i="5" s="1"/>
  <c r="Q256" i="5" s="1"/>
  <c r="Q257" i="5" s="1"/>
  <c r="Q258" i="5" s="1"/>
  <c r="Q259" i="5" s="1"/>
  <c r="Q260" i="5" s="1"/>
  <c r="Q261" i="5" s="1"/>
  <c r="Q262" i="5" s="1"/>
  <c r="Q263" i="5" s="1"/>
  <c r="Q227" i="5"/>
  <c r="Q228" i="5"/>
  <c r="Q229" i="5"/>
  <c r="Q230" i="5" s="1"/>
  <c r="Q231" i="5" s="1"/>
  <c r="Q232" i="5" s="1"/>
  <c r="Q233" i="5"/>
  <c r="Q234" i="5" s="1"/>
  <c r="Q235" i="5" s="1"/>
  <c r="Q236" i="5" s="1"/>
  <c r="Q237" i="5" s="1"/>
  <c r="Q238" i="5" s="1"/>
  <c r="Q239" i="5" s="1"/>
  <c r="Q240" i="5" s="1"/>
  <c r="Q241" i="5" s="1"/>
  <c r="Q242" i="5" s="1"/>
  <c r="Q243" i="5" s="1"/>
  <c r="Q207" i="5"/>
  <c r="Q208" i="5"/>
  <c r="Q209" i="5" s="1"/>
  <c r="Q210" i="5" s="1"/>
  <c r="Q211" i="5" s="1"/>
  <c r="Q212" i="5" s="1"/>
  <c r="Q213" i="5" s="1"/>
  <c r="Q214" i="5" s="1"/>
  <c r="Q215" i="5" s="1"/>
  <c r="Q216" i="5" s="1"/>
  <c r="Q217" i="5" s="1"/>
  <c r="Q218" i="5" s="1"/>
  <c r="Q219" i="5" s="1"/>
  <c r="Q220" i="5" s="1"/>
  <c r="Q221" i="5" s="1"/>
  <c r="Q222" i="5" s="1"/>
  <c r="Q223" i="5" s="1"/>
  <c r="Q187" i="5"/>
  <c r="Q188" i="5" s="1"/>
  <c r="Q189" i="5" s="1"/>
  <c r="Q190" i="5" s="1"/>
  <c r="Q191" i="5" s="1"/>
  <c r="Q192" i="5" s="1"/>
  <c r="Q193" i="5" s="1"/>
  <c r="Q194" i="5" s="1"/>
  <c r="Q195" i="5" s="1"/>
  <c r="Q196" i="5" s="1"/>
  <c r="Q197" i="5" s="1"/>
  <c r="Q198" i="5" s="1"/>
  <c r="Q199" i="5" s="1"/>
  <c r="Q200" i="5" s="1"/>
  <c r="Q201" i="5" s="1"/>
  <c r="Q202" i="5" s="1"/>
  <c r="Q203" i="5" s="1"/>
  <c r="Q167" i="5"/>
  <c r="Q168" i="5" s="1"/>
  <c r="Q169" i="5" s="1"/>
  <c r="Q170" i="5"/>
  <c r="Q171" i="5" s="1"/>
  <c r="Q172" i="5" s="1"/>
  <c r="Q173" i="5" s="1"/>
  <c r="Q174" i="5" s="1"/>
  <c r="Q175" i="5" s="1"/>
  <c r="Q176" i="5" s="1"/>
  <c r="Q177" i="5" s="1"/>
  <c r="Q178" i="5" s="1"/>
  <c r="Q179" i="5" s="1"/>
  <c r="Q180" i="5" s="1"/>
  <c r="Q181" i="5" s="1"/>
  <c r="Q182" i="5" s="1"/>
  <c r="Q183" i="5" s="1"/>
  <c r="Q147" i="5"/>
  <c r="Q148" i="5" s="1"/>
  <c r="Q149" i="5" s="1"/>
  <c r="Q150" i="5" s="1"/>
  <c r="Q151" i="5" s="1"/>
  <c r="Q152" i="5" s="1"/>
  <c r="Q153" i="5" s="1"/>
  <c r="Q154" i="5" s="1"/>
  <c r="Q155" i="5" s="1"/>
  <c r="Q156" i="5" s="1"/>
  <c r="Q157" i="5" s="1"/>
  <c r="Q158" i="5" s="1"/>
  <c r="Q159" i="5" s="1"/>
  <c r="Q160" i="5" s="1"/>
  <c r="Q161" i="5" s="1"/>
  <c r="Q162" i="5" s="1"/>
  <c r="Q163" i="5" s="1"/>
  <c r="Q127" i="5"/>
  <c r="Q128" i="5"/>
  <c r="Q129" i="5" s="1"/>
  <c r="Q130" i="5" s="1"/>
  <c r="Q131" i="5" s="1"/>
  <c r="Q132" i="5" s="1"/>
  <c r="Q133" i="5" s="1"/>
  <c r="Q134" i="5" s="1"/>
  <c r="Q135" i="5" s="1"/>
  <c r="Q136" i="5" s="1"/>
  <c r="Q137" i="5" s="1"/>
  <c r="Q138" i="5" s="1"/>
  <c r="Q139" i="5" s="1"/>
  <c r="Q140" i="5" s="1"/>
  <c r="Q141" i="5" s="1"/>
  <c r="Q142" i="5" s="1"/>
  <c r="Q143" i="5" s="1"/>
  <c r="Q107" i="5"/>
  <c r="Q108" i="5" s="1"/>
  <c r="Q109" i="5" s="1"/>
  <c r="Q110" i="5" s="1"/>
  <c r="Q111" i="5" s="1"/>
  <c r="Q112" i="5" s="1"/>
  <c r="Q113" i="5" s="1"/>
  <c r="Q114" i="5" s="1"/>
  <c r="Q115" i="5" s="1"/>
  <c r="Q116" i="5" s="1"/>
  <c r="Q117" i="5" s="1"/>
  <c r="Q118" i="5" s="1"/>
  <c r="Q119" i="5" s="1"/>
  <c r="Q120" i="5" s="1"/>
  <c r="Q121" i="5" s="1"/>
  <c r="Q122" i="5" s="1"/>
  <c r="Q123" i="5" s="1"/>
  <c r="Q87" i="5"/>
  <c r="Q88" i="5" s="1"/>
  <c r="Q89" i="5" s="1"/>
  <c r="Q90" i="5"/>
  <c r="Q91" i="5" s="1"/>
  <c r="Q92" i="5" s="1"/>
  <c r="Q93" i="5" s="1"/>
  <c r="Q94" i="5" s="1"/>
  <c r="Q95" i="5" s="1"/>
  <c r="Q96" i="5" s="1"/>
  <c r="Q97" i="5" s="1"/>
  <c r="Q98" i="5" s="1"/>
  <c r="Q99" i="5" s="1"/>
  <c r="Q100" i="5" s="1"/>
  <c r="Q101" i="5" s="1"/>
  <c r="Q102" i="5" s="1"/>
  <c r="Q103" i="5" s="1"/>
  <c r="Q67" i="5"/>
  <c r="Q68" i="5" s="1"/>
  <c r="Q69" i="5" s="1"/>
  <c r="Q70" i="5" s="1"/>
  <c r="Q71" i="5" s="1"/>
  <c r="Q72" i="5" s="1"/>
  <c r="Q73" i="5" s="1"/>
  <c r="Q74" i="5" s="1"/>
  <c r="Q75" i="5" s="1"/>
  <c r="Q76" i="5" s="1"/>
  <c r="Q77" i="5" s="1"/>
  <c r="Q78" i="5" s="1"/>
  <c r="Q79" i="5" s="1"/>
  <c r="Q80" i="5" s="1"/>
  <c r="Q81" i="5" s="1"/>
  <c r="Q82" i="5" s="1"/>
  <c r="Q83" i="5" s="1"/>
  <c r="Q25" i="5"/>
  <c r="Q26" i="5"/>
  <c r="Q28" i="5" s="1"/>
  <c r="Q29" i="5" s="1"/>
  <c r="Q30" i="5" s="1"/>
  <c r="Q32" i="5" s="1"/>
  <c r="Q33" i="5" s="1"/>
  <c r="Q34" i="5" s="1"/>
  <c r="Q35" i="5" s="1"/>
  <c r="Q36" i="5" s="1"/>
  <c r="Q37" i="5" s="1"/>
  <c r="Q38" i="5" s="1"/>
  <c r="Q39" i="5" s="1"/>
  <c r="Q40" i="5" s="1"/>
  <c r="Q41" i="5" s="1"/>
  <c r="Q42" i="5" s="1"/>
  <c r="Q43" i="5" s="1"/>
  <c r="Q5" i="5"/>
  <c r="Q6" i="5" s="1"/>
  <c r="Q7" i="5" s="1"/>
  <c r="Q8" i="5" s="1"/>
  <c r="Q9" i="5" s="1"/>
  <c r="Q10" i="5" s="1"/>
  <c r="Q11" i="5" s="1"/>
  <c r="Q12" i="5" s="1"/>
  <c r="Q13" i="5" s="1"/>
  <c r="Q14" i="5" s="1"/>
  <c r="Q15" i="5" s="1"/>
  <c r="Q16" i="5" s="1"/>
  <c r="Q17" i="5" s="1"/>
  <c r="Q18" i="5" s="1"/>
  <c r="Q19" i="5" s="1"/>
  <c r="Q20" i="5" s="1"/>
  <c r="Q21" i="5" s="1"/>
  <c r="Q47" i="5"/>
  <c r="Q48" i="5" s="1"/>
  <c r="Q49" i="5" s="1"/>
  <c r="Q50" i="5" s="1"/>
  <c r="Q51" i="5" s="1"/>
  <c r="Q52" i="5" s="1"/>
  <c r="Q53" i="5" s="1"/>
  <c r="Q54" i="5" s="1"/>
  <c r="Q55" i="5" s="1"/>
  <c r="Q56" i="5" s="1"/>
  <c r="Q57" i="5" s="1"/>
  <c r="Q58" i="5" s="1"/>
  <c r="Q59" i="5" s="1"/>
  <c r="Q60" i="5" s="1"/>
  <c r="Q61" i="5" s="1"/>
  <c r="Q62" i="5" s="1"/>
  <c r="Q63" i="5" s="1"/>
  <c r="R37" i="62"/>
  <c r="R26" i="62"/>
  <c r="T19" i="55"/>
  <c r="F21" i="3"/>
  <c r="T20" i="55"/>
  <c r="F22" i="3"/>
  <c r="T21" i="55"/>
  <c r="F23" i="3"/>
  <c r="T22" i="55"/>
  <c r="F24" i="3"/>
  <c r="T23" i="55"/>
  <c r="F25" i="3"/>
  <c r="C398" i="86"/>
  <c r="C384" i="86"/>
  <c r="C368" i="86"/>
  <c r="C366" i="86"/>
  <c r="C364" i="86"/>
  <c r="C352" i="86"/>
  <c r="C350" i="86"/>
  <c r="C348" i="86"/>
  <c r="C346" i="86"/>
  <c r="C336" i="86"/>
  <c r="C334" i="86"/>
  <c r="C332" i="86"/>
  <c r="C320" i="86"/>
  <c r="C316" i="86"/>
  <c r="C315" i="86"/>
  <c r="C303" i="86"/>
  <c r="C301" i="86"/>
  <c r="C299" i="86"/>
  <c r="C288" i="86"/>
  <c r="C287" i="86"/>
  <c r="C285" i="86"/>
  <c r="C283" i="86"/>
  <c r="C269" i="86"/>
  <c r="C267" i="86"/>
  <c r="C256" i="86"/>
  <c r="C252" i="86"/>
  <c r="C240" i="86"/>
  <c r="C238" i="86"/>
  <c r="C236" i="86"/>
  <c r="C225" i="86"/>
  <c r="C223" i="86"/>
  <c r="C221" i="86"/>
  <c r="C209" i="86"/>
  <c r="C207" i="86"/>
  <c r="C205" i="86"/>
  <c r="C203" i="86"/>
  <c r="C193" i="86"/>
  <c r="C191" i="86"/>
  <c r="C174" i="86"/>
  <c r="C160" i="86"/>
  <c r="C156" i="86"/>
  <c r="C153" i="86"/>
  <c r="C128" i="86"/>
  <c r="C126" i="86"/>
  <c r="C122" i="86"/>
  <c r="C118" i="86"/>
  <c r="C116" i="86"/>
  <c r="C114" i="86"/>
  <c r="C96" i="86"/>
  <c r="C94" i="86"/>
  <c r="C92" i="86"/>
  <c r="C90" i="86"/>
  <c r="C88" i="86"/>
  <c r="C86" i="86"/>
  <c r="C82" i="86"/>
  <c r="C64" i="86"/>
  <c r="C62" i="86"/>
  <c r="C60" i="86"/>
  <c r="C58" i="86"/>
  <c r="C56" i="86"/>
  <c r="C54" i="86"/>
  <c r="C52" i="86"/>
  <c r="C50" i="86"/>
  <c r="C32" i="86"/>
  <c r="C30" i="86"/>
  <c r="C28" i="86"/>
  <c r="C22" i="86"/>
  <c r="C20" i="86"/>
  <c r="C18" i="86"/>
  <c r="E312" i="86"/>
  <c r="B312" i="86" s="1"/>
  <c r="E310" i="86"/>
  <c r="B310" i="86" s="1"/>
  <c r="E308" i="86"/>
  <c r="B308" i="86"/>
  <c r="E304" i="86"/>
  <c r="B304" i="86" s="1"/>
  <c r="E302" i="86"/>
  <c r="B302" i="86" s="1"/>
  <c r="E300" i="86"/>
  <c r="B300" i="86" s="1"/>
  <c r="E298" i="86"/>
  <c r="B298" i="86"/>
  <c r="E294" i="86"/>
  <c r="B294" i="86" s="1"/>
  <c r="E290" i="86"/>
  <c r="B290" i="86" s="1"/>
  <c r="E284" i="86"/>
  <c r="B284" i="86" s="1"/>
  <c r="E278" i="86"/>
  <c r="B278" i="86"/>
  <c r="E276" i="86"/>
  <c r="B276" i="86" s="1"/>
  <c r="E274" i="86"/>
  <c r="B274" i="86" s="1"/>
  <c r="E272" i="86"/>
  <c r="B272" i="86" s="1"/>
  <c r="E264" i="86"/>
  <c r="B264" i="86"/>
  <c r="E262" i="86"/>
  <c r="B262" i="86" s="1"/>
  <c r="E224" i="86"/>
  <c r="B224" i="86" s="1"/>
  <c r="E222" i="86"/>
  <c r="B222" i="86" s="1"/>
  <c r="E220" i="86"/>
  <c r="B220" i="86"/>
  <c r="E218" i="86"/>
  <c r="B218" i="86" s="1"/>
  <c r="E216" i="86"/>
  <c r="B216" i="86" s="1"/>
  <c r="E210" i="86"/>
  <c r="B210" i="86" s="1"/>
  <c r="E208" i="86"/>
  <c r="B208" i="86"/>
  <c r="E204" i="86"/>
  <c r="B204" i="86" s="1"/>
  <c r="E202" i="86"/>
  <c r="B202" i="86" s="1"/>
  <c r="E200" i="86"/>
  <c r="B200" i="86" s="1"/>
  <c r="E198" i="86"/>
  <c r="B198" i="86"/>
  <c r="E194" i="86"/>
  <c r="B194" i="86" s="1"/>
  <c r="E192" i="86"/>
  <c r="B192" i="86" s="1"/>
  <c r="E190" i="86"/>
  <c r="B190" i="86" s="1"/>
  <c r="E186" i="86"/>
  <c r="B186" i="86"/>
  <c r="E184" i="86"/>
  <c r="B184" i="86" s="1"/>
  <c r="E182" i="86"/>
  <c r="B182" i="86" s="1"/>
  <c r="E142" i="86"/>
  <c r="B142" i="86" s="1"/>
  <c r="S310" i="86"/>
  <c r="S306" i="86"/>
  <c r="S302" i="86"/>
  <c r="S298" i="86"/>
  <c r="S294" i="86"/>
  <c r="S290" i="86"/>
  <c r="S282" i="86"/>
  <c r="S278" i="86"/>
  <c r="S274" i="86"/>
  <c r="S270" i="86"/>
  <c r="S266" i="86"/>
  <c r="S262" i="86"/>
  <c r="S226" i="86"/>
  <c r="S224" i="86"/>
  <c r="S222" i="86"/>
  <c r="S218" i="86"/>
  <c r="S214" i="86"/>
  <c r="S212" i="86"/>
  <c r="S210" i="86"/>
  <c r="S206" i="86"/>
  <c r="S204" i="86"/>
  <c r="S198" i="86"/>
  <c r="S196" i="86"/>
  <c r="S194" i="86"/>
  <c r="S192" i="86"/>
  <c r="S190" i="86"/>
  <c r="S186" i="86"/>
  <c r="S150" i="86"/>
  <c r="S148" i="86"/>
  <c r="S146" i="86"/>
  <c r="S144" i="86"/>
  <c r="S142" i="86"/>
  <c r="R10" i="84"/>
  <c r="N52" i="49"/>
  <c r="S393" i="86"/>
  <c r="S385" i="86"/>
  <c r="S383" i="86"/>
  <c r="S381" i="86"/>
  <c r="S379" i="86"/>
  <c r="S375" i="86"/>
  <c r="S373" i="86"/>
  <c r="S371" i="86"/>
  <c r="S369" i="86"/>
  <c r="S367" i="86"/>
  <c r="S365" i="86"/>
  <c r="S359" i="86"/>
  <c r="S357" i="86"/>
  <c r="S355" i="86"/>
  <c r="S353" i="86"/>
  <c r="S351" i="86"/>
  <c r="S349" i="86"/>
  <c r="S347" i="86"/>
  <c r="S345" i="86"/>
  <c r="S343" i="86"/>
  <c r="S341" i="86"/>
  <c r="S335" i="86"/>
  <c r="S333" i="86"/>
  <c r="S331" i="86"/>
  <c r="S329" i="86"/>
  <c r="S327" i="86"/>
  <c r="S325" i="86"/>
  <c r="S323" i="86"/>
  <c r="S321" i="86"/>
  <c r="S319" i="86"/>
  <c r="S313" i="86"/>
  <c r="S311" i="86"/>
  <c r="S309" i="86"/>
  <c r="S307" i="86"/>
  <c r="S305" i="86"/>
  <c r="S303" i="86"/>
  <c r="S301" i="86"/>
  <c r="S299" i="86"/>
  <c r="S297" i="86"/>
  <c r="S295" i="86"/>
  <c r="S293" i="86"/>
  <c r="S291" i="86"/>
  <c r="S289" i="86"/>
  <c r="S287" i="86"/>
  <c r="S283" i="86"/>
  <c r="S281" i="86"/>
  <c r="S279" i="86"/>
  <c r="S277" i="86"/>
  <c r="S275" i="86"/>
  <c r="S273" i="86"/>
  <c r="S271" i="86"/>
  <c r="S269" i="86"/>
  <c r="S265" i="86"/>
  <c r="S263" i="86"/>
  <c r="S261" i="86"/>
  <c r="S259" i="86"/>
  <c r="D310" i="88"/>
  <c r="B310" i="88"/>
  <c r="E313" i="86"/>
  <c r="B313" i="86"/>
  <c r="L293" i="88"/>
  <c r="S296" i="86"/>
  <c r="D282" i="88"/>
  <c r="B282" i="88"/>
  <c r="D274" i="88"/>
  <c r="B274" i="88"/>
  <c r="E277" i="86"/>
  <c r="B277" i="86"/>
  <c r="D257" i="88"/>
  <c r="B257" i="88"/>
  <c r="L255" i="88"/>
  <c r="S258" i="86"/>
  <c r="L253" i="88"/>
  <c r="D216" i="88"/>
  <c r="B216" i="88" s="1"/>
  <c r="E219" i="86"/>
  <c r="B219" i="86" s="1"/>
  <c r="C160" i="88"/>
  <c r="C163" i="86"/>
  <c r="C158" i="88"/>
  <c r="C161" i="86"/>
  <c r="C154" i="88"/>
  <c r="C157" i="86"/>
  <c r="C142" i="88"/>
  <c r="C145" i="86"/>
  <c r="C136" i="88"/>
  <c r="C139" i="86"/>
  <c r="C134" i="88"/>
  <c r="C137" i="86"/>
  <c r="L133" i="88"/>
  <c r="S136" i="86"/>
  <c r="L131" i="88"/>
  <c r="S134" i="86"/>
  <c r="C128" i="88"/>
  <c r="C131" i="86"/>
  <c r="L127" i="88"/>
  <c r="S130" i="86"/>
  <c r="C126" i="88"/>
  <c r="C129" i="86"/>
  <c r="L123" i="88"/>
  <c r="S126" i="86"/>
  <c r="C122" i="88"/>
  <c r="C125" i="86"/>
  <c r="L121" i="88"/>
  <c r="S124" i="86"/>
  <c r="L119" i="88"/>
  <c r="S122" i="86"/>
  <c r="C118" i="88"/>
  <c r="C121" i="86"/>
  <c r="L115" i="88"/>
  <c r="S118" i="86"/>
  <c r="L113" i="88"/>
  <c r="S116" i="86"/>
  <c r="S114" i="86"/>
  <c r="L109" i="88"/>
  <c r="S112" i="86"/>
  <c r="L107" i="88"/>
  <c r="S110" i="86"/>
  <c r="L105" i="88"/>
  <c r="S108" i="86"/>
  <c r="C104" i="88"/>
  <c r="C107" i="86"/>
  <c r="L101" i="88"/>
  <c r="S104" i="86"/>
  <c r="L97" i="88"/>
  <c r="S100" i="86"/>
  <c r="C96" i="88"/>
  <c r="C99" i="86"/>
  <c r="L95" i="88"/>
  <c r="S98" i="86"/>
  <c r="L93" i="88"/>
  <c r="S96" i="86"/>
  <c r="L91" i="88"/>
  <c r="S94" i="86"/>
  <c r="C90" i="88"/>
  <c r="C93" i="86"/>
  <c r="L89" i="88"/>
  <c r="S92" i="86"/>
  <c r="C86" i="88"/>
  <c r="C89" i="86"/>
  <c r="L85" i="88"/>
  <c r="S88" i="86"/>
  <c r="L83" i="88"/>
  <c r="S86" i="86"/>
  <c r="L81" i="88"/>
  <c r="S84" i="86"/>
  <c r="C78" i="88"/>
  <c r="C81" i="86"/>
  <c r="L77" i="88"/>
  <c r="S80" i="86"/>
  <c r="L75" i="88"/>
  <c r="S78" i="86"/>
  <c r="L73" i="88"/>
  <c r="S76" i="86"/>
  <c r="C72" i="88"/>
  <c r="C75" i="86"/>
  <c r="L71" i="88"/>
  <c r="S74" i="86"/>
  <c r="C70" i="88"/>
  <c r="C73" i="86"/>
  <c r="L69" i="88"/>
  <c r="S72" i="86"/>
  <c r="L67" i="88"/>
  <c r="S70" i="86"/>
  <c r="L65" i="88"/>
  <c r="S68" i="86"/>
  <c r="C64" i="88"/>
  <c r="C67" i="86"/>
  <c r="L63" i="88"/>
  <c r="S66" i="86"/>
  <c r="C65" i="86"/>
  <c r="L61" i="88"/>
  <c r="S64" i="86"/>
  <c r="L59" i="88"/>
  <c r="S62" i="86"/>
  <c r="C58" i="88"/>
  <c r="C61" i="86"/>
  <c r="L57" i="88"/>
  <c r="S60" i="86"/>
  <c r="L55" i="88"/>
  <c r="S58" i="86"/>
  <c r="C54" i="88"/>
  <c r="C57" i="86"/>
  <c r="L53" i="88"/>
  <c r="S56" i="86"/>
  <c r="L51" i="88"/>
  <c r="S54" i="86"/>
  <c r="C50" i="88"/>
  <c r="C53" i="86"/>
  <c r="L49" i="88"/>
  <c r="S52" i="86"/>
  <c r="L47" i="88"/>
  <c r="S50" i="86"/>
  <c r="C46" i="88"/>
  <c r="C49" i="86"/>
  <c r="L45" i="88"/>
  <c r="S48" i="86"/>
  <c r="L43" i="88"/>
  <c r="S46" i="86"/>
  <c r="C40" i="88"/>
  <c r="C43" i="86"/>
  <c r="L39" i="88"/>
  <c r="S42" i="86"/>
  <c r="C38" i="88"/>
  <c r="C41" i="86"/>
  <c r="L35" i="88"/>
  <c r="S38" i="86"/>
  <c r="L33" i="88"/>
  <c r="S36" i="86"/>
  <c r="L29" i="88"/>
  <c r="S32" i="86"/>
  <c r="C28" i="88"/>
  <c r="C31" i="86"/>
  <c r="L25" i="88"/>
  <c r="S28" i="86"/>
  <c r="L23" i="88"/>
  <c r="S26" i="86"/>
  <c r="C20" i="88"/>
  <c r="C23" i="86"/>
  <c r="L19" i="88"/>
  <c r="S22" i="86"/>
  <c r="L17" i="88"/>
  <c r="S20" i="86"/>
  <c r="C16" i="88"/>
  <c r="C19" i="86"/>
  <c r="L13" i="88"/>
  <c r="C12" i="88"/>
  <c r="L11" i="88"/>
  <c r="S14" i="86"/>
  <c r="L9" i="88"/>
  <c r="S12" i="86"/>
  <c r="L7" i="88"/>
  <c r="S10" i="86"/>
  <c r="L5" i="88"/>
  <c r="S8" i="86"/>
  <c r="D369" i="88"/>
  <c r="B369" i="88"/>
  <c r="E372" i="86"/>
  <c r="B372" i="86" s="1"/>
  <c r="D361" i="88"/>
  <c r="B361" i="88" s="1"/>
  <c r="E364" i="86"/>
  <c r="B364" i="86" s="1"/>
  <c r="D357" i="88"/>
  <c r="B357" i="88"/>
  <c r="E360" i="86"/>
  <c r="B360" i="86" s="1"/>
  <c r="D353" i="88"/>
  <c r="B353" i="88" s="1"/>
  <c r="E356" i="86"/>
  <c r="B356" i="86" s="1"/>
  <c r="D351" i="88"/>
  <c r="B351" i="88"/>
  <c r="E352" i="86"/>
  <c r="B352" i="86" s="1"/>
  <c r="D345" i="88"/>
  <c r="B345" i="88" s="1"/>
  <c r="E348" i="86"/>
  <c r="B348" i="86" s="1"/>
  <c r="D343" i="88"/>
  <c r="B343" i="88"/>
  <c r="E346" i="86"/>
  <c r="B346" i="86" s="1"/>
  <c r="D337" i="88"/>
  <c r="B337" i="88" s="1"/>
  <c r="E340" i="86"/>
  <c r="B340" i="86" s="1"/>
  <c r="E338" i="86"/>
  <c r="B338" i="86"/>
  <c r="L331" i="88"/>
  <c r="D331" i="88"/>
  <c r="B331" i="88" s="1"/>
  <c r="E334" i="86"/>
  <c r="B334" i="86" s="1"/>
  <c r="L327" i="88"/>
  <c r="S330" i="86"/>
  <c r="D327" i="88"/>
  <c r="B327" i="88" s="1"/>
  <c r="E330" i="86"/>
  <c r="B330" i="86" s="1"/>
  <c r="D325" i="88"/>
  <c r="B325" i="88" s="1"/>
  <c r="E328" i="86"/>
  <c r="B328" i="86" s="1"/>
  <c r="L323" i="88"/>
  <c r="S326" i="86"/>
  <c r="D323" i="88"/>
  <c r="B323" i="88" s="1"/>
  <c r="E326" i="86"/>
  <c r="B326" i="86" s="1"/>
  <c r="D321" i="88"/>
  <c r="B321" i="88" s="1"/>
  <c r="E324" i="86"/>
  <c r="B324" i="86" s="1"/>
  <c r="L319" i="88"/>
  <c r="S322" i="86"/>
  <c r="D319" i="88"/>
  <c r="B319" i="88" s="1"/>
  <c r="E322" i="86"/>
  <c r="B322" i="86" s="1"/>
  <c r="D317" i="88"/>
  <c r="B317" i="88" s="1"/>
  <c r="E320" i="86"/>
  <c r="B320" i="86" s="1"/>
  <c r="D313" i="88"/>
  <c r="B313" i="88" s="1"/>
  <c r="E316" i="86"/>
  <c r="B316" i="86" s="1"/>
  <c r="D302" i="88"/>
  <c r="B302" i="88" s="1"/>
  <c r="E305" i="86"/>
  <c r="B305" i="86" s="1"/>
  <c r="D292" i="88"/>
  <c r="B292" i="88" s="1"/>
  <c r="E295" i="86"/>
  <c r="B295" i="86" s="1"/>
  <c r="D251" i="88"/>
  <c r="B251" i="88" s="1"/>
  <c r="D249" i="88"/>
  <c r="B249" i="88" s="1"/>
  <c r="E252" i="86"/>
  <c r="B252" i="86" s="1"/>
  <c r="D233" i="88"/>
  <c r="B233" i="88" s="1"/>
  <c r="E236" i="86"/>
  <c r="B236" i="86" s="1"/>
  <c r="D212" i="88"/>
  <c r="B212" i="88" s="1"/>
  <c r="E215" i="86"/>
  <c r="B215" i="86" s="1"/>
  <c r="C360" i="86"/>
  <c r="C354" i="86"/>
  <c r="C314" i="86"/>
  <c r="C291" i="86"/>
  <c r="C284" i="86"/>
  <c r="C278" i="86"/>
  <c r="C276" i="86"/>
  <c r="C272" i="86"/>
  <c r="C263" i="86"/>
  <c r="C261" i="86"/>
  <c r="C246" i="86"/>
  <c r="C244" i="86"/>
  <c r="C230" i="86"/>
  <c r="C228" i="86"/>
  <c r="C213" i="86"/>
  <c r="C199" i="86"/>
  <c r="C197" i="86"/>
  <c r="C181" i="86"/>
  <c r="C175" i="86"/>
  <c r="C171" i="86"/>
  <c r="C165" i="86"/>
  <c r="C155" i="86"/>
  <c r="E367" i="86"/>
  <c r="B367" i="86" s="1"/>
  <c r="E363" i="86"/>
  <c r="B363" i="86" s="1"/>
  <c r="E361" i="86"/>
  <c r="B361" i="86"/>
  <c r="E357" i="86"/>
  <c r="B357" i="86" s="1"/>
  <c r="E335" i="86"/>
  <c r="B335" i="86" s="1"/>
  <c r="E327" i="86"/>
  <c r="B327" i="86" s="1"/>
  <c r="E323" i="86"/>
  <c r="B323" i="86"/>
  <c r="E319" i="86"/>
  <c r="B319" i="86" s="1"/>
  <c r="E317" i="86"/>
  <c r="B317" i="86" s="1"/>
  <c r="E311" i="86"/>
  <c r="B311" i="86" s="1"/>
  <c r="E269" i="86"/>
  <c r="B269" i="86"/>
  <c r="E253" i="86"/>
  <c r="B253" i="86" s="1"/>
  <c r="E247" i="86"/>
  <c r="B247" i="86" s="1"/>
  <c r="E243" i="86"/>
  <c r="B243" i="86" s="1"/>
  <c r="E237" i="86"/>
  <c r="B237" i="86"/>
  <c r="S292" i="86"/>
  <c r="R68" i="62"/>
  <c r="R48" i="62"/>
  <c r="O780" i="69"/>
  <c r="F780" i="69" s="1"/>
  <c r="O768" i="69"/>
  <c r="F768" i="69"/>
  <c r="O720" i="69"/>
  <c r="F720" i="69" s="1"/>
  <c r="T7" i="55"/>
  <c r="F9" i="3"/>
  <c r="T13" i="55"/>
  <c r="T14" i="55"/>
  <c r="D12" i="94"/>
  <c r="T16" i="55"/>
  <c r="AH13" i="47"/>
  <c r="S398" i="86"/>
  <c r="S386" i="86"/>
  <c r="S378" i="86"/>
  <c r="S370" i="86"/>
  <c r="S362" i="86"/>
  <c r="C397" i="86"/>
  <c r="C392" i="86"/>
  <c r="C391" i="86"/>
  <c r="C390" i="86"/>
  <c r="C376" i="86"/>
  <c r="C369" i="86"/>
  <c r="C361" i="86"/>
  <c r="C356" i="86"/>
  <c r="C351" i="86"/>
  <c r="C333" i="86"/>
  <c r="C328" i="86"/>
  <c r="C326" i="86"/>
  <c r="C312" i="86"/>
  <c r="C310" i="86"/>
  <c r="C296" i="86"/>
  <c r="C277" i="86"/>
  <c r="C258" i="86"/>
  <c r="C239" i="86"/>
  <c r="E355" i="86"/>
  <c r="B355" i="86"/>
  <c r="E339" i="86"/>
  <c r="B339" i="86"/>
  <c r="E318" i="86"/>
  <c r="B318" i="86"/>
  <c r="E307" i="86"/>
  <c r="B307" i="86"/>
  <c r="E293" i="86"/>
  <c r="B293" i="86"/>
  <c r="E288" i="86"/>
  <c r="B288" i="86"/>
  <c r="E281" i="86"/>
  <c r="B281" i="86"/>
  <c r="E273" i="86"/>
  <c r="B273" i="86"/>
  <c r="E270" i="86"/>
  <c r="B270" i="86"/>
  <c r="E263" i="86"/>
  <c r="B263" i="86"/>
  <c r="E240" i="86"/>
  <c r="B240" i="86"/>
  <c r="E238" i="86"/>
  <c r="B238" i="86"/>
  <c r="S364" i="86"/>
  <c r="S358" i="86"/>
  <c r="S342" i="86"/>
  <c r="S328" i="86"/>
  <c r="S300" i="86"/>
  <c r="S280" i="86"/>
  <c r="S264" i="86"/>
  <c r="S255" i="86"/>
  <c r="S238" i="86"/>
  <c r="L329" i="88"/>
  <c r="S332" i="86"/>
  <c r="D288" i="88"/>
  <c r="B288" i="88" s="1"/>
  <c r="E291" i="86"/>
  <c r="B291" i="86"/>
  <c r="D280" i="88"/>
  <c r="B280" i="88" s="1"/>
  <c r="E283" i="86"/>
  <c r="B283" i="86" s="1"/>
  <c r="D276" i="88"/>
  <c r="B276" i="88" s="1"/>
  <c r="L273" i="88"/>
  <c r="S276" i="86"/>
  <c r="L265" i="88"/>
  <c r="S268" i="86"/>
  <c r="L257" i="88"/>
  <c r="D256" i="88"/>
  <c r="B256" i="88" s="1"/>
  <c r="E259" i="86"/>
  <c r="B259" i="86"/>
  <c r="L246" i="88"/>
  <c r="S249" i="86"/>
  <c r="L240" i="88"/>
  <c r="S243" i="86"/>
  <c r="L238" i="88"/>
  <c r="S241" i="86"/>
  <c r="L236" i="88"/>
  <c r="S239" i="86"/>
  <c r="L234" i="88"/>
  <c r="S237" i="86"/>
  <c r="L208" i="88"/>
  <c r="S211" i="86"/>
  <c r="L204" i="88"/>
  <c r="S207" i="86"/>
  <c r="L196" i="88"/>
  <c r="S199" i="86"/>
  <c r="L192" i="88"/>
  <c r="S195" i="86"/>
  <c r="L188" i="88"/>
  <c r="S191" i="86"/>
  <c r="L180" i="88"/>
  <c r="S183" i="86"/>
  <c r="L176" i="88"/>
  <c r="S179" i="86"/>
  <c r="L157" i="88"/>
  <c r="S160" i="86"/>
  <c r="L155" i="88"/>
  <c r="S158" i="86"/>
  <c r="D153" i="88"/>
  <c r="B153" i="88" s="1"/>
  <c r="E156" i="86"/>
  <c r="B156" i="86" s="1"/>
  <c r="D151" i="88"/>
  <c r="B151" i="88" s="1"/>
  <c r="E154" i="86"/>
  <c r="B154" i="86"/>
  <c r="D149" i="88"/>
  <c r="B149" i="88" s="1"/>
  <c r="E152" i="86"/>
  <c r="B152" i="86" s="1"/>
  <c r="D146" i="88"/>
  <c r="B146" i="88" s="1"/>
  <c r="E149" i="86"/>
  <c r="B149" i="86"/>
  <c r="D144" i="88"/>
  <c r="B144" i="88" s="1"/>
  <c r="E147" i="86"/>
  <c r="B147" i="86" s="1"/>
  <c r="D142" i="88"/>
  <c r="B142" i="88" s="1"/>
  <c r="E145" i="86"/>
  <c r="B145" i="86"/>
  <c r="L140" i="88"/>
  <c r="S143" i="86"/>
  <c r="L136" i="88"/>
  <c r="S139" i="86"/>
  <c r="L132" i="88"/>
  <c r="S135" i="86"/>
  <c r="D32" i="86"/>
  <c r="E392" i="86"/>
  <c r="B392" i="86" s="1"/>
  <c r="E384" i="86"/>
  <c r="B384" i="86"/>
  <c r="E376" i="86"/>
  <c r="B376" i="86" s="1"/>
  <c r="E329" i="86"/>
  <c r="B329" i="86" s="1"/>
  <c r="E315" i="86"/>
  <c r="B315" i="86" s="1"/>
  <c r="E393" i="86"/>
  <c r="B393" i="86"/>
  <c r="D388" i="88"/>
  <c r="B388" i="88" s="1"/>
  <c r="E391" i="86"/>
  <c r="B391" i="86" s="1"/>
  <c r="D386" i="88"/>
  <c r="B386" i="88" s="1"/>
  <c r="E389" i="86"/>
  <c r="B389" i="86"/>
  <c r="D384" i="88"/>
  <c r="B384" i="88" s="1"/>
  <c r="E387" i="86"/>
  <c r="B387" i="86" s="1"/>
  <c r="D382" i="88"/>
  <c r="B382" i="88" s="1"/>
  <c r="E385" i="86"/>
  <c r="B385" i="86"/>
  <c r="D380" i="88"/>
  <c r="B380" i="88" s="1"/>
  <c r="E383" i="86"/>
  <c r="B383" i="86" s="1"/>
  <c r="D378" i="88"/>
  <c r="B378" i="88" s="1"/>
  <c r="D374" i="88"/>
  <c r="B374" i="88"/>
  <c r="E377" i="86"/>
  <c r="B377" i="86" s="1"/>
  <c r="D372" i="88"/>
  <c r="B372" i="88" s="1"/>
  <c r="E375" i="86"/>
  <c r="B375" i="86" s="1"/>
  <c r="D370" i="88"/>
  <c r="B370" i="88"/>
  <c r="E373" i="86"/>
  <c r="B373" i="86" s="1"/>
  <c r="D356" i="88"/>
  <c r="B356" i="88" s="1"/>
  <c r="E359" i="86"/>
  <c r="B359" i="86" s="1"/>
  <c r="D340" i="88"/>
  <c r="B340" i="88"/>
  <c r="E343" i="86"/>
  <c r="B343" i="86" s="1"/>
  <c r="L321" i="88"/>
  <c r="S324" i="86"/>
  <c r="L315" i="88"/>
  <c r="S318" i="86"/>
  <c r="L309" i="88"/>
  <c r="S312" i="86"/>
  <c r="E255" i="86"/>
  <c r="B255" i="86" s="1"/>
  <c r="D231" i="88"/>
  <c r="B231" i="88"/>
  <c r="E234" i="86"/>
  <c r="B234" i="86" s="1"/>
  <c r="D225" i="88"/>
  <c r="B225" i="88" s="1"/>
  <c r="E228" i="86"/>
  <c r="B228" i="86" s="1"/>
  <c r="L220" i="88"/>
  <c r="S223" i="86"/>
  <c r="L216" i="88"/>
  <c r="S219" i="86"/>
  <c r="S176" i="86"/>
  <c r="L169" i="88"/>
  <c r="S172" i="86"/>
  <c r="L165" i="88"/>
  <c r="S168" i="86"/>
  <c r="L163" i="88"/>
  <c r="S166" i="86"/>
  <c r="L161" i="88"/>
  <c r="S164" i="86"/>
  <c r="D130" i="88"/>
  <c r="B130" i="88" s="1"/>
  <c r="E133" i="86"/>
  <c r="B133" i="86"/>
  <c r="L128" i="88"/>
  <c r="S131" i="86"/>
  <c r="D120" i="88"/>
  <c r="B120" i="88"/>
  <c r="E123" i="86"/>
  <c r="B123" i="86" s="1"/>
  <c r="D114" i="88"/>
  <c r="B114" i="88" s="1"/>
  <c r="E117" i="86"/>
  <c r="B117" i="86" s="1"/>
  <c r="L108" i="88"/>
  <c r="S111" i="86"/>
  <c r="D98" i="88"/>
  <c r="B98" i="88" s="1"/>
  <c r="E101" i="86"/>
  <c r="B101" i="86" s="1"/>
  <c r="L96" i="88"/>
  <c r="S99" i="86"/>
  <c r="D88" i="88"/>
  <c r="B88" i="88" s="1"/>
  <c r="E91" i="86"/>
  <c r="B91" i="86" s="1"/>
  <c r="D82" i="88"/>
  <c r="B82" i="88"/>
  <c r="E85" i="86"/>
  <c r="B85" i="86" s="1"/>
  <c r="L76" i="88"/>
  <c r="S79" i="86"/>
  <c r="C75" i="88"/>
  <c r="C78" i="86"/>
  <c r="D66" i="88"/>
  <c r="B66" i="88" s="1"/>
  <c r="E69" i="86"/>
  <c r="B69" i="86" s="1"/>
  <c r="L60" i="88"/>
  <c r="S63" i="86"/>
  <c r="D56" i="88"/>
  <c r="B56" i="88" s="1"/>
  <c r="E59" i="86"/>
  <c r="B59" i="86" s="1"/>
  <c r="D50" i="88"/>
  <c r="B50" i="88" s="1"/>
  <c r="E53" i="86"/>
  <c r="B53" i="86"/>
  <c r="L44" i="88"/>
  <c r="S47" i="86"/>
  <c r="C43" i="88"/>
  <c r="C46" i="86"/>
  <c r="D34" i="88"/>
  <c r="B34" i="88" s="1"/>
  <c r="E37" i="86"/>
  <c r="B37" i="86" s="1"/>
  <c r="D22" i="88"/>
  <c r="B22" i="88" s="1"/>
  <c r="E25" i="86"/>
  <c r="B25" i="86"/>
  <c r="L20" i="88"/>
  <c r="S23" i="86"/>
  <c r="D16" i="88"/>
  <c r="B16" i="88"/>
  <c r="E19" i="86"/>
  <c r="B19" i="86" s="1"/>
  <c r="D30" i="86"/>
  <c r="D36" i="86"/>
  <c r="D35" i="86"/>
  <c r="D25" i="86"/>
  <c r="C778" i="83"/>
  <c r="C776" i="82"/>
  <c r="E730" i="82"/>
  <c r="A730" i="82" s="1"/>
  <c r="A731" i="82" s="1"/>
  <c r="E668" i="83"/>
  <c r="A668" i="83"/>
  <c r="A669" i="83" s="1"/>
  <c r="E666" i="82"/>
  <c r="A666" i="82" s="1"/>
  <c r="A667" i="82" s="1"/>
  <c r="A663" i="83"/>
  <c r="E622" i="83"/>
  <c r="A622" i="83" s="1"/>
  <c r="A623" i="83" s="1"/>
  <c r="E620" i="82"/>
  <c r="A620" i="82" s="1"/>
  <c r="A621" i="82" s="1"/>
  <c r="A621" i="83"/>
  <c r="E570" i="82"/>
  <c r="A570" i="82" s="1"/>
  <c r="A571" i="82" s="1"/>
  <c r="C374" i="82"/>
  <c r="C316" i="83"/>
  <c r="C314" i="82"/>
  <c r="C264" i="83"/>
  <c r="C232" i="83"/>
  <c r="C178" i="82"/>
  <c r="C156" i="83"/>
  <c r="E184" i="82"/>
  <c r="A184" i="82"/>
  <c r="A185" i="82" s="1"/>
  <c r="E164" i="82"/>
  <c r="A164" i="82" s="1"/>
  <c r="A165" i="82" s="1"/>
  <c r="N102" i="82"/>
  <c r="N78" i="82"/>
  <c r="C124" i="83"/>
  <c r="C122" i="82"/>
  <c r="N50" i="82"/>
  <c r="S46" i="83"/>
  <c r="S16" i="83"/>
  <c r="N14" i="82"/>
  <c r="E98" i="83"/>
  <c r="A98" i="83" s="1"/>
  <c r="A99" i="83" s="1"/>
  <c r="E96" i="82"/>
  <c r="A96" i="82" s="1"/>
  <c r="A97" i="82" s="1"/>
  <c r="P710" i="82"/>
  <c r="G710" i="82" s="1"/>
  <c r="P590" i="82"/>
  <c r="G590" i="82"/>
  <c r="T580" i="83"/>
  <c r="G580" i="83" s="1"/>
  <c r="T468" i="83"/>
  <c r="G468" i="83" s="1"/>
  <c r="P466" i="82"/>
  <c r="G466" i="82" s="1"/>
  <c r="T388" i="83"/>
  <c r="G388" i="83"/>
  <c r="T340" i="83"/>
  <c r="G340" i="83" s="1"/>
  <c r="P338" i="82"/>
  <c r="G338" i="82" s="1"/>
  <c r="P186" i="82"/>
  <c r="G186" i="82" s="1"/>
  <c r="G38" i="3"/>
  <c r="L38" i="3" s="1"/>
  <c r="G35" i="3"/>
  <c r="L35" i="3" s="1"/>
  <c r="O766" i="69"/>
  <c r="F766" i="69"/>
  <c r="O686" i="69"/>
  <c r="F686" i="69" s="1"/>
  <c r="O554" i="69"/>
  <c r="F554" i="69" s="1"/>
  <c r="O542" i="69"/>
  <c r="F542" i="69" s="1"/>
  <c r="I13" i="70"/>
  <c r="I12" i="70"/>
  <c r="E14" i="56"/>
  <c r="C419" i="40"/>
  <c r="C415" i="40"/>
  <c r="C12" i="69"/>
  <c r="E419" i="40"/>
  <c r="D18" i="83" s="1"/>
  <c r="AA18" i="83" s="1"/>
  <c r="C33" i="84"/>
  <c r="D411" i="40"/>
  <c r="R79" i="62"/>
  <c r="R90" i="62"/>
  <c r="R101" i="62"/>
  <c r="R112" i="62"/>
  <c r="DM58" i="49"/>
  <c r="DM82" i="49"/>
  <c r="AP26" i="83"/>
  <c r="BN26" i="83"/>
  <c r="BQ10" i="83"/>
  <c r="BD10" i="83"/>
  <c r="AS10" i="83"/>
  <c r="L347" i="88"/>
  <c r="S350" i="86"/>
  <c r="L232" i="88"/>
  <c r="S235" i="86"/>
  <c r="L153" i="88"/>
  <c r="S156" i="86"/>
  <c r="L80" i="88"/>
  <c r="S83" i="86"/>
  <c r="D77" i="88"/>
  <c r="B77" i="88" s="1"/>
  <c r="E80" i="86"/>
  <c r="B80" i="86" s="1"/>
  <c r="E49" i="86"/>
  <c r="B49" i="86" s="1"/>
  <c r="L46" i="88"/>
  <c r="S49" i="86"/>
  <c r="D11" i="88"/>
  <c r="B11" i="88" s="1"/>
  <c r="E14" i="86"/>
  <c r="B14" i="86" s="1"/>
  <c r="BQ16" i="83"/>
  <c r="AU30" i="83"/>
  <c r="AV30" i="83"/>
  <c r="BZ26" i="83"/>
  <c r="CC26" i="83"/>
  <c r="BE24" i="83"/>
  <c r="BW24" i="83"/>
  <c r="AP32" i="83"/>
  <c r="AW32" i="83"/>
  <c r="AW33" i="83" s="1"/>
  <c r="BA32" i="83"/>
  <c r="BH32" i="83"/>
  <c r="BH33" i="83" s="1"/>
  <c r="BL32" i="83"/>
  <c r="BS32" i="83"/>
  <c r="BS33" i="83" s="1"/>
  <c r="BW32" i="83"/>
  <c r="CD32" i="83"/>
  <c r="CD33" i="83"/>
  <c r="BC22" i="83"/>
  <c r="CA22" i="83"/>
  <c r="L269" i="88"/>
  <c r="L226" i="88"/>
  <c r="S229" i="86"/>
  <c r="L224" i="88"/>
  <c r="S227" i="86"/>
  <c r="L26" i="88"/>
  <c r="S29" i="86"/>
  <c r="AS16" i="83"/>
  <c r="AV16" i="83" s="1"/>
  <c r="CB16" i="83"/>
  <c r="CC16" i="83"/>
  <c r="CA10" i="83"/>
  <c r="CB30" i="83"/>
  <c r="BQ30" i="83"/>
  <c r="BR30" i="83"/>
  <c r="BB26" i="83"/>
  <c r="BG26" i="83" s="1"/>
  <c r="BQ24" i="83"/>
  <c r="BO22" i="83"/>
  <c r="BR22" i="83"/>
  <c r="O14" i="94"/>
  <c r="F88" i="3"/>
  <c r="B88" i="3" s="1"/>
  <c r="G28" i="3"/>
  <c r="L28" i="3" s="1"/>
  <c r="F100" i="3"/>
  <c r="F89" i="3"/>
  <c r="B89" i="3" s="1"/>
  <c r="F92" i="3"/>
  <c r="F148" i="3" s="1"/>
  <c r="G32" i="3"/>
  <c r="L32" i="3" s="1"/>
  <c r="G37" i="3"/>
  <c r="L37" i="3" s="1"/>
  <c r="F97" i="3"/>
  <c r="B97" i="3" s="1"/>
  <c r="F93" i="3"/>
  <c r="G33" i="3"/>
  <c r="L33" i="3"/>
  <c r="G5" i="93"/>
  <c r="G26" i="3"/>
  <c r="L26" i="3" s="1"/>
  <c r="F104" i="3"/>
  <c r="G44" i="3"/>
  <c r="L44" i="3" s="1"/>
  <c r="G48" i="3"/>
  <c r="L48" i="3"/>
  <c r="F109" i="3"/>
  <c r="F165" i="3" s="1"/>
  <c r="F218" i="3" s="1"/>
  <c r="C26" i="94"/>
  <c r="C52" i="94"/>
  <c r="C51" i="94"/>
  <c r="C57" i="94"/>
  <c r="C36" i="94"/>
  <c r="C59" i="94"/>
  <c r="C38" i="94"/>
  <c r="C25" i="94"/>
  <c r="C113" i="94"/>
  <c r="C116" i="94"/>
  <c r="AS28" i="83"/>
  <c r="BD28" i="83"/>
  <c r="BO28" i="83"/>
  <c r="AT30" i="83"/>
  <c r="BP30" i="83"/>
  <c r="CA30" i="83"/>
  <c r="BB24" i="83"/>
  <c r="AQ24" i="83"/>
  <c r="AV24" i="83" s="1"/>
  <c r="AM24" i="83"/>
  <c r="BM24" i="83"/>
  <c r="BR24" i="83"/>
  <c r="BX24" i="83"/>
  <c r="CC24" i="83" s="1"/>
  <c r="AU32" i="83"/>
  <c r="AV32" i="83" s="1"/>
  <c r="BQ32" i="83"/>
  <c r="BF32" i="83"/>
  <c r="BG32" i="83" s="1"/>
  <c r="CB32" i="83"/>
  <c r="CC32" i="83" s="1"/>
  <c r="BC26" i="83"/>
  <c r="AR26" i="83"/>
  <c r="BY26" i="83"/>
  <c r="AP22" i="83"/>
  <c r="AW22" i="83"/>
  <c r="AW23" i="83" s="1"/>
  <c r="BL22" i="83"/>
  <c r="BA22" i="83"/>
  <c r="BW22" i="83"/>
  <c r="K26" i="93"/>
  <c r="G26" i="93"/>
  <c r="G16" i="93"/>
  <c r="K23" i="93"/>
  <c r="K15" i="93"/>
  <c r="K19" i="93"/>
  <c r="K24" i="93"/>
  <c r="G24" i="93"/>
  <c r="F101" i="3"/>
  <c r="G59" i="3"/>
  <c r="D273" i="88"/>
  <c r="B273" i="88" s="1"/>
  <c r="B275" i="40"/>
  <c r="D268" i="88"/>
  <c r="B268" i="88"/>
  <c r="B270" i="40"/>
  <c r="D266" i="88"/>
  <c r="B266" i="88" s="1"/>
  <c r="B268" i="40"/>
  <c r="D217" i="88"/>
  <c r="B217" i="88" s="1"/>
  <c r="B219" i="40"/>
  <c r="D197" i="88"/>
  <c r="B197" i="88"/>
  <c r="B199" i="40"/>
  <c r="D139" i="88"/>
  <c r="B139" i="88" s="1"/>
  <c r="B141" i="40"/>
  <c r="D134" i="88"/>
  <c r="B134" i="88" s="1"/>
  <c r="B136" i="40"/>
  <c r="D127" i="88"/>
  <c r="B127" i="88" s="1"/>
  <c r="B129" i="40"/>
  <c r="D92" i="88"/>
  <c r="B92" i="88"/>
  <c r="B94" i="40"/>
  <c r="E82" i="86"/>
  <c r="B82" i="86" s="1"/>
  <c r="B81" i="40"/>
  <c r="B80" i="40"/>
  <c r="E72" i="86"/>
  <c r="B72" i="86" s="1"/>
  <c r="B71" i="40"/>
  <c r="D68" i="88"/>
  <c r="B68" i="88" s="1"/>
  <c r="B70" i="40"/>
  <c r="D47" i="88"/>
  <c r="B47" i="88"/>
  <c r="B49" i="40"/>
  <c r="E23" i="86"/>
  <c r="B23" i="86" s="1"/>
  <c r="B22" i="40"/>
  <c r="E10" i="86"/>
  <c r="B10" i="86"/>
  <c r="B393" i="40"/>
  <c r="B381" i="40"/>
  <c r="B373" i="40"/>
  <c r="B335" i="40"/>
  <c r="B311" i="40"/>
  <c r="B295" i="40"/>
  <c r="B289" i="40"/>
  <c r="D267" i="88"/>
  <c r="B267" i="88" s="1"/>
  <c r="B269" i="40"/>
  <c r="D242" i="88"/>
  <c r="B242" i="88"/>
  <c r="B244" i="40"/>
  <c r="D234" i="88"/>
  <c r="B234" i="88" s="1"/>
  <c r="B236" i="40"/>
  <c r="D224" i="88"/>
  <c r="B224" i="88" s="1"/>
  <c r="B226" i="40"/>
  <c r="D213" i="88"/>
  <c r="B213" i="88"/>
  <c r="B215" i="40"/>
  <c r="D181" i="88"/>
  <c r="B181" i="88" s="1"/>
  <c r="B183" i="40"/>
  <c r="D152" i="88"/>
  <c r="B152" i="88" s="1"/>
  <c r="B154" i="40"/>
  <c r="D138" i="88"/>
  <c r="B138" i="88"/>
  <c r="B140" i="40"/>
  <c r="D133" i="88"/>
  <c r="B133" i="88" s="1"/>
  <c r="B135" i="40"/>
  <c r="E47" i="86"/>
  <c r="B47" i="86"/>
  <c r="B46" i="40"/>
  <c r="D364" i="88"/>
  <c r="B364" i="88" s="1"/>
  <c r="D330" i="88"/>
  <c r="B330" i="88"/>
  <c r="D326" i="88"/>
  <c r="B326" i="88" s="1"/>
  <c r="D316" i="88"/>
  <c r="B316" i="88" s="1"/>
  <c r="D308" i="88"/>
  <c r="B308" i="88" s="1"/>
  <c r="D304" i="88"/>
  <c r="B304" i="88"/>
  <c r="D298" i="88"/>
  <c r="B298" i="88" s="1"/>
  <c r="D284" i="88"/>
  <c r="B284" i="88" s="1"/>
  <c r="D278" i="88"/>
  <c r="B278" i="88" s="1"/>
  <c r="D271" i="88"/>
  <c r="B271" i="88"/>
  <c r="D269" i="88"/>
  <c r="B269" i="88" s="1"/>
  <c r="D260" i="88"/>
  <c r="B260" i="88" s="1"/>
  <c r="D241" i="88"/>
  <c r="B241" i="88" s="1"/>
  <c r="D239" i="88"/>
  <c r="B239" i="88"/>
  <c r="D189" i="88"/>
  <c r="B189" i="88" s="1"/>
  <c r="D137" i="88"/>
  <c r="B137" i="88" s="1"/>
  <c r="D125" i="88"/>
  <c r="B125" i="88" s="1"/>
  <c r="E96" i="86"/>
  <c r="B96" i="86" s="1"/>
  <c r="D80" i="88"/>
  <c r="B80" i="88" s="1"/>
  <c r="D59" i="88"/>
  <c r="B59" i="88" s="1"/>
  <c r="D32" i="88"/>
  <c r="B32" i="88"/>
  <c r="D28" i="88"/>
  <c r="B28" i="88" s="1"/>
  <c r="D12" i="88"/>
  <c r="B12" i="88" s="1"/>
  <c r="B346" i="40"/>
  <c r="B288" i="40"/>
  <c r="G546" i="83"/>
  <c r="N700" i="82"/>
  <c r="N696" i="82"/>
  <c r="N660" i="82"/>
  <c r="N656" i="82"/>
  <c r="D552" i="82"/>
  <c r="D548" i="82"/>
  <c r="N522" i="82"/>
  <c r="N518" i="82"/>
  <c r="C482" i="82"/>
  <c r="E474" i="82"/>
  <c r="A474" i="82" s="1"/>
  <c r="A475" i="82" s="1"/>
  <c r="E442" i="82"/>
  <c r="A442" i="82"/>
  <c r="A443" i="82" s="1"/>
  <c r="D436" i="82"/>
  <c r="D412" i="82"/>
  <c r="D404" i="82"/>
  <c r="C356" i="82"/>
  <c r="N342" i="82"/>
  <c r="E278" i="82"/>
  <c r="A278" i="82" s="1"/>
  <c r="A279" i="82" s="1"/>
  <c r="E246" i="82"/>
  <c r="A246" i="82" s="1"/>
  <c r="A247" i="82" s="1"/>
  <c r="D232" i="82"/>
  <c r="N100" i="82"/>
  <c r="D90" i="82"/>
  <c r="D297" i="88"/>
  <c r="B297" i="88" s="1"/>
  <c r="D52" i="88"/>
  <c r="B52" i="88"/>
  <c r="D365" i="88"/>
  <c r="B365" i="88" s="1"/>
  <c r="D205" i="88"/>
  <c r="B205" i="88" s="1"/>
  <c r="D163" i="88"/>
  <c r="B163" i="88" s="1"/>
  <c r="D291" i="88"/>
  <c r="B291" i="88"/>
  <c r="E56" i="86"/>
  <c r="B56" i="86" s="1"/>
  <c r="DM61" i="49"/>
  <c r="DM55" i="49"/>
  <c r="DM68" i="49"/>
  <c r="DM85" i="49"/>
  <c r="DM56" i="49"/>
  <c r="DM52" i="49"/>
  <c r="D354" i="88"/>
  <c r="B354" i="88" s="1"/>
  <c r="D332" i="88"/>
  <c r="B332" i="88"/>
  <c r="D328" i="88"/>
  <c r="B328" i="88" s="1"/>
  <c r="D307" i="88"/>
  <c r="B307" i="88" s="1"/>
  <c r="D299" i="88"/>
  <c r="B299" i="88" s="1"/>
  <c r="D270" i="88"/>
  <c r="B270" i="88"/>
  <c r="D45" i="88"/>
  <c r="B45" i="88" s="1"/>
  <c r="D383" i="88"/>
  <c r="B383" i="88" s="1"/>
  <c r="D367" i="88"/>
  <c r="B367" i="88"/>
  <c r="D334" i="88"/>
  <c r="B334" i="88" s="1"/>
  <c r="D312" i="88"/>
  <c r="B312" i="88" s="1"/>
  <c r="D226" i="88"/>
  <c r="B226" i="88" s="1"/>
  <c r="D7" i="86"/>
  <c r="C386" i="86"/>
  <c r="C304" i="86"/>
  <c r="C290" i="86"/>
  <c r="C281" i="86"/>
  <c r="C280" i="86"/>
  <c r="C279" i="86"/>
  <c r="C257" i="86"/>
  <c r="C245" i="86"/>
  <c r="C233" i="86"/>
  <c r="C232" i="86"/>
  <c r="C231" i="86"/>
  <c r="C222" i="86"/>
  <c r="C202" i="86"/>
  <c r="C195" i="86"/>
  <c r="C194" i="86"/>
  <c r="C177" i="86"/>
  <c r="C146" i="86"/>
  <c r="C77" i="86"/>
  <c r="C76" i="86"/>
  <c r="C12" i="86"/>
  <c r="E386" i="86"/>
  <c r="B386" i="86" s="1"/>
  <c r="E370" i="86"/>
  <c r="B370" i="86" s="1"/>
  <c r="E336" i="86"/>
  <c r="B336" i="86"/>
  <c r="E287" i="86"/>
  <c r="B287" i="86" s="1"/>
  <c r="E265" i="86"/>
  <c r="B265" i="86" s="1"/>
  <c r="E251" i="86"/>
  <c r="B251" i="86" s="1"/>
  <c r="E241" i="86"/>
  <c r="B241" i="86" s="1"/>
  <c r="E231" i="86"/>
  <c r="B231" i="86" s="1"/>
  <c r="E207" i="86"/>
  <c r="B207" i="86" s="1"/>
  <c r="E203" i="86"/>
  <c r="B203" i="86" s="1"/>
  <c r="E191" i="86"/>
  <c r="B191" i="86" s="1"/>
  <c r="E116" i="86"/>
  <c r="B116" i="86" s="1"/>
  <c r="E106" i="86"/>
  <c r="B106" i="86" s="1"/>
  <c r="E94" i="86"/>
  <c r="B94" i="86" s="1"/>
  <c r="E87" i="86"/>
  <c r="B87" i="86" s="1"/>
  <c r="E52" i="86"/>
  <c r="B52" i="86" s="1"/>
  <c r="E34" i="86"/>
  <c r="B34" i="86" s="1"/>
  <c r="E24" i="86"/>
  <c r="B24" i="86" s="1"/>
  <c r="E18" i="86"/>
  <c r="B18" i="86" s="1"/>
  <c r="S352" i="86"/>
  <c r="S246" i="86"/>
  <c r="S234" i="86"/>
  <c r="S230" i="86"/>
  <c r="S225" i="86"/>
  <c r="S205" i="86"/>
  <c r="S155" i="86"/>
  <c r="S121" i="86"/>
  <c r="S105" i="86"/>
  <c r="S51" i="86"/>
  <c r="S27" i="86"/>
  <c r="S21" i="86"/>
  <c r="D385" i="88"/>
  <c r="B385" i="88" s="1"/>
  <c r="L369" i="88"/>
  <c r="D360" i="88"/>
  <c r="B360" i="88"/>
  <c r="D358" i="88"/>
  <c r="B358" i="88" s="1"/>
  <c r="D315" i="88"/>
  <c r="B315" i="88" s="1"/>
  <c r="D285" i="88"/>
  <c r="B285" i="88" s="1"/>
  <c r="D277" i="88"/>
  <c r="B277" i="88"/>
  <c r="D262" i="88"/>
  <c r="B262" i="88" s="1"/>
  <c r="D250" i="88"/>
  <c r="B250" i="88" s="1"/>
  <c r="D243" i="88"/>
  <c r="B243" i="88" s="1"/>
  <c r="D236" i="88"/>
  <c r="B236" i="88"/>
  <c r="D222" i="88"/>
  <c r="B222" i="88" s="1"/>
  <c r="D219" i="88"/>
  <c r="B219" i="88" s="1"/>
  <c r="D204" i="88"/>
  <c r="B204" i="88" s="1"/>
  <c r="D199" i="88"/>
  <c r="B199" i="88"/>
  <c r="D195" i="88"/>
  <c r="B195" i="88" s="1"/>
  <c r="D188" i="88"/>
  <c r="B188" i="88" s="1"/>
  <c r="D183" i="88"/>
  <c r="B183" i="88" s="1"/>
  <c r="L166" i="88"/>
  <c r="D165" i="88"/>
  <c r="B165" i="88" s="1"/>
  <c r="D135" i="88"/>
  <c r="B135" i="88" s="1"/>
  <c r="D112" i="88"/>
  <c r="B112" i="88" s="1"/>
  <c r="D102" i="88"/>
  <c r="B102" i="88" s="1"/>
  <c r="D93" i="88"/>
  <c r="B93" i="88" s="1"/>
  <c r="D91" i="88"/>
  <c r="B91" i="88" s="1"/>
  <c r="D85" i="88"/>
  <c r="B85" i="88" s="1"/>
  <c r="D48" i="88"/>
  <c r="B48" i="88" s="1"/>
  <c r="D41" i="88"/>
  <c r="B41" i="88" s="1"/>
  <c r="D37" i="88"/>
  <c r="B37" i="88"/>
  <c r="D15" i="88"/>
  <c r="B15" i="88" s="1"/>
  <c r="D126" i="88"/>
  <c r="B126" i="88" s="1"/>
  <c r="G27" i="3"/>
  <c r="L27" i="3" s="1"/>
  <c r="F108" i="3"/>
  <c r="B108" i="3"/>
  <c r="G30" i="3"/>
  <c r="L30" i="3" s="1"/>
  <c r="F86" i="3"/>
  <c r="G86" i="3" s="1"/>
  <c r="J166" i="94"/>
  <c r="F95" i="3"/>
  <c r="F99" i="3"/>
  <c r="F98" i="3"/>
  <c r="G42" i="3"/>
  <c r="L42" i="3" s="1"/>
  <c r="G58" i="3"/>
  <c r="F118" i="3"/>
  <c r="B45" i="3"/>
  <c r="D272" i="88"/>
  <c r="B272" i="88"/>
  <c r="C198" i="83"/>
  <c r="C196" i="82"/>
  <c r="S194" i="83"/>
  <c r="N192" i="82"/>
  <c r="S182" i="83"/>
  <c r="S146" i="83"/>
  <c r="N144" i="82"/>
  <c r="T754" i="83"/>
  <c r="G754" i="83" s="1"/>
  <c r="D286" i="82"/>
  <c r="S256" i="83"/>
  <c r="N242" i="82"/>
  <c r="S82" i="83"/>
  <c r="N80" i="82"/>
  <c r="N76" i="82"/>
  <c r="B391" i="40"/>
  <c r="D389" i="88"/>
  <c r="B389" i="88"/>
  <c r="S388" i="86"/>
  <c r="L385" i="88"/>
  <c r="B361" i="40"/>
  <c r="D359" i="88"/>
  <c r="B359" i="88" s="1"/>
  <c r="C355" i="86"/>
  <c r="C352" i="88"/>
  <c r="B291" i="40"/>
  <c r="D289" i="88"/>
  <c r="B289" i="88" s="1"/>
  <c r="B283" i="40"/>
  <c r="D281" i="88"/>
  <c r="B281" i="88"/>
  <c r="L281" i="88"/>
  <c r="S284" i="86"/>
  <c r="B277" i="40"/>
  <c r="D275" i="88"/>
  <c r="B275" i="88" s="1"/>
  <c r="B239" i="40"/>
  <c r="D237" i="88"/>
  <c r="B237" i="88" s="1"/>
  <c r="S232" i="86"/>
  <c r="L229" i="88"/>
  <c r="B230" i="40"/>
  <c r="D228" i="88"/>
  <c r="B228" i="88" s="1"/>
  <c r="L225" i="88"/>
  <c r="S228" i="86"/>
  <c r="B223" i="40"/>
  <c r="D221" i="88"/>
  <c r="B221" i="88" s="1"/>
  <c r="C206" i="86"/>
  <c r="C203" i="88"/>
  <c r="B177" i="40"/>
  <c r="D175" i="88"/>
  <c r="B175" i="88"/>
  <c r="E178" i="86"/>
  <c r="B178" i="86" s="1"/>
  <c r="L170" i="88"/>
  <c r="S173" i="86"/>
  <c r="B169" i="40"/>
  <c r="E170" i="86"/>
  <c r="B170" i="86"/>
  <c r="B167" i="40"/>
  <c r="E168" i="86"/>
  <c r="B168" i="86" s="1"/>
  <c r="L164" i="88"/>
  <c r="S167" i="86"/>
  <c r="B165" i="40"/>
  <c r="E166" i="86"/>
  <c r="B166" i="86" s="1"/>
  <c r="B163" i="40"/>
  <c r="E164" i="86"/>
  <c r="B164" i="86" s="1"/>
  <c r="B162" i="40"/>
  <c r="D160" i="88"/>
  <c r="B160" i="88" s="1"/>
  <c r="L160" i="88"/>
  <c r="E161" i="86"/>
  <c r="B161" i="86"/>
  <c r="B158" i="40"/>
  <c r="D156" i="88"/>
  <c r="B156" i="88" s="1"/>
  <c r="E159" i="86"/>
  <c r="B159" i="86" s="1"/>
  <c r="B157" i="40"/>
  <c r="D155" i="88"/>
  <c r="B155" i="88" s="1"/>
  <c r="B156" i="40"/>
  <c r="E157" i="86"/>
  <c r="B157" i="86"/>
  <c r="D109" i="88"/>
  <c r="B109" i="88" s="1"/>
  <c r="B109" i="40"/>
  <c r="B106" i="40"/>
  <c r="D104" i="88"/>
  <c r="B104" i="88" s="1"/>
  <c r="B105" i="40"/>
  <c r="D103" i="88"/>
  <c r="B103" i="88" s="1"/>
  <c r="B104" i="40"/>
  <c r="E105" i="86"/>
  <c r="B105" i="86" s="1"/>
  <c r="B102" i="40"/>
  <c r="D100" i="88"/>
  <c r="B100" i="88"/>
  <c r="E103" i="86"/>
  <c r="B103" i="86" s="1"/>
  <c r="B101" i="40"/>
  <c r="D99" i="88"/>
  <c r="B99" i="88"/>
  <c r="S97" i="86"/>
  <c r="L94" i="88"/>
  <c r="L90" i="88"/>
  <c r="S93" i="86"/>
  <c r="B88" i="40"/>
  <c r="D86" i="88"/>
  <c r="B86" i="88" s="1"/>
  <c r="E89" i="86"/>
  <c r="B89" i="86" s="1"/>
  <c r="L86" i="88"/>
  <c r="S89" i="86"/>
  <c r="B86" i="40"/>
  <c r="D84" i="88"/>
  <c r="B84" i="88" s="1"/>
  <c r="S87" i="86"/>
  <c r="L84" i="88"/>
  <c r="B85" i="40"/>
  <c r="D83" i="88"/>
  <c r="B83" i="88" s="1"/>
  <c r="E86" i="86"/>
  <c r="B86" i="86" s="1"/>
  <c r="D1193" i="40"/>
  <c r="D1157" i="40"/>
  <c r="D1153" i="40"/>
  <c r="D1105" i="40"/>
  <c r="D1101" i="40"/>
  <c r="P698" i="69" s="1"/>
  <c r="G698" i="69" s="1"/>
  <c r="D1097" i="40"/>
  <c r="P694" i="82" s="1"/>
  <c r="G694" i="82" s="1"/>
  <c r="D1093" i="40"/>
  <c r="D1089" i="40"/>
  <c r="D1049" i="40"/>
  <c r="D1045" i="40"/>
  <c r="D1041" i="40"/>
  <c r="D1037" i="40"/>
  <c r="D1033" i="40"/>
  <c r="D1029" i="40"/>
  <c r="P626" i="69"/>
  <c r="G626" i="69" s="1"/>
  <c r="D1009" i="40"/>
  <c r="T608" i="83" s="1"/>
  <c r="G608" i="83" s="1"/>
  <c r="D1005" i="40"/>
  <c r="D1001" i="40"/>
  <c r="D939" i="40"/>
  <c r="T538" i="83"/>
  <c r="G538" i="83" s="1"/>
  <c r="D935" i="40"/>
  <c r="D931" i="40"/>
  <c r="L422" i="84"/>
  <c r="L403" i="84"/>
  <c r="L402" i="84"/>
  <c r="L399" i="84"/>
  <c r="L398" i="84"/>
  <c r="L397" i="84"/>
  <c r="L378" i="84"/>
  <c r="L377" i="84"/>
  <c r="L376" i="84"/>
  <c r="L375" i="84"/>
  <c r="L373" i="84"/>
  <c r="L372" i="84"/>
  <c r="L371" i="84"/>
  <c r="L369" i="84"/>
  <c r="L349" i="84"/>
  <c r="L347" i="84"/>
  <c r="L345" i="84"/>
  <c r="L344" i="84"/>
  <c r="L343" i="84"/>
  <c r="L340" i="84"/>
  <c r="L331" i="84"/>
  <c r="L330" i="84"/>
  <c r="L329" i="84"/>
  <c r="L328" i="84"/>
  <c r="L327" i="84"/>
  <c r="L326" i="84"/>
  <c r="L295" i="84"/>
  <c r="L294" i="84"/>
  <c r="L293" i="84"/>
  <c r="L222" i="84"/>
  <c r="L221" i="84"/>
  <c r="L220" i="84"/>
  <c r="L218" i="84"/>
  <c r="L216" i="84"/>
  <c r="L153" i="84"/>
  <c r="L149" i="84"/>
  <c r="L77" i="84"/>
  <c r="L75" i="84"/>
  <c r="L45" i="84"/>
  <c r="L43" i="84"/>
  <c r="C416" i="84"/>
  <c r="C396" i="84"/>
  <c r="C392" i="84"/>
  <c r="C364" i="84"/>
  <c r="C338" i="84"/>
  <c r="C336" i="84"/>
  <c r="C334" i="84"/>
  <c r="C324" i="84"/>
  <c r="C322" i="84"/>
  <c r="C320" i="84"/>
  <c r="C316" i="84"/>
  <c r="C286" i="84"/>
  <c r="C280" i="84"/>
  <c r="C276" i="84"/>
  <c r="C274" i="84"/>
  <c r="C270" i="84"/>
  <c r="C266" i="84"/>
  <c r="C264" i="84"/>
  <c r="C262" i="84"/>
  <c r="C260" i="84"/>
  <c r="C212" i="84"/>
  <c r="C210" i="84"/>
  <c r="C206" i="84"/>
  <c r="C204" i="84"/>
  <c r="C146" i="84"/>
  <c r="C142" i="84"/>
  <c r="C140" i="84"/>
  <c r="C138" i="84"/>
  <c r="C122" i="84"/>
  <c r="C64" i="84"/>
  <c r="C62" i="84"/>
  <c r="F401" i="84"/>
  <c r="B401" i="84" s="1"/>
  <c r="F399" i="84"/>
  <c r="B399" i="84" s="1"/>
  <c r="F397" i="84"/>
  <c r="B397" i="84"/>
  <c r="F371" i="84"/>
  <c r="B371" i="84" s="1"/>
  <c r="F351" i="84"/>
  <c r="B351" i="84" s="1"/>
  <c r="F349" i="84"/>
  <c r="B349" i="84" s="1"/>
  <c r="F347" i="84"/>
  <c r="B347" i="84"/>
  <c r="F345" i="84"/>
  <c r="B345" i="84" s="1"/>
  <c r="F343" i="84"/>
  <c r="B343" i="84" s="1"/>
  <c r="F331" i="84"/>
  <c r="B331" i="84" s="1"/>
  <c r="F329" i="84"/>
  <c r="B329" i="84"/>
  <c r="F295" i="84"/>
  <c r="B295" i="84" s="1"/>
  <c r="F289" i="84"/>
  <c r="B289" i="84" s="1"/>
  <c r="F221" i="84"/>
  <c r="B221" i="84" s="1"/>
  <c r="F217" i="84"/>
  <c r="B217" i="84"/>
  <c r="F215" i="84"/>
  <c r="B215" i="84" s="1"/>
  <c r="F165" i="84"/>
  <c r="B165" i="84" s="1"/>
  <c r="F161" i="84"/>
  <c r="B161" i="84" s="1"/>
  <c r="F157" i="84"/>
  <c r="B157" i="84"/>
  <c r="F155" i="84"/>
  <c r="B155" i="84" s="1"/>
  <c r="F151" i="84"/>
  <c r="B151" i="84" s="1"/>
  <c r="F149" i="84"/>
  <c r="B149" i="84" s="1"/>
  <c r="F77" i="84"/>
  <c r="B77" i="84"/>
  <c r="F75" i="84"/>
  <c r="B75" i="84" s="1"/>
  <c r="F71" i="84"/>
  <c r="B71" i="84" s="1"/>
  <c r="F69" i="84"/>
  <c r="B69" i="84" s="1"/>
  <c r="F59" i="84"/>
  <c r="B59" i="84"/>
  <c r="F57" i="84"/>
  <c r="B57" i="84" s="1"/>
  <c r="F55" i="84"/>
  <c r="B55" i="84" s="1"/>
  <c r="F47" i="84"/>
  <c r="B47" i="84" s="1"/>
  <c r="F43" i="84"/>
  <c r="B43" i="84"/>
  <c r="F41" i="84"/>
  <c r="B41" i="84" s="1"/>
  <c r="C372" i="86"/>
  <c r="C371" i="86"/>
  <c r="C341" i="86"/>
  <c r="C313" i="86"/>
  <c r="C309" i="86"/>
  <c r="C300" i="86"/>
  <c r="C298" i="86"/>
  <c r="C292" i="86"/>
  <c r="C251" i="86"/>
  <c r="C242" i="86"/>
  <c r="C235" i="86"/>
  <c r="C186" i="86"/>
  <c r="C185" i="86"/>
  <c r="C180" i="86"/>
  <c r="C179" i="86"/>
  <c r="C101" i="86"/>
  <c r="C39" i="86"/>
  <c r="C38" i="86"/>
  <c r="C37" i="86"/>
  <c r="C25" i="86"/>
  <c r="E197" i="86"/>
  <c r="B197" i="86" s="1"/>
  <c r="E140" i="86"/>
  <c r="B140" i="86" s="1"/>
  <c r="E126" i="86"/>
  <c r="B126" i="86" s="1"/>
  <c r="E51" i="86"/>
  <c r="B51" i="86" s="1"/>
  <c r="E48" i="86"/>
  <c r="B48" i="86" s="1"/>
  <c r="E44" i="86"/>
  <c r="B44" i="86"/>
  <c r="E35" i="86"/>
  <c r="B35" i="86" s="1"/>
  <c r="E31" i="86"/>
  <c r="B31" i="86" s="1"/>
  <c r="E13" i="86"/>
  <c r="B13" i="86" s="1"/>
  <c r="S129" i="86"/>
  <c r="S53" i="86"/>
  <c r="D373" i="88"/>
  <c r="B373" i="88"/>
  <c r="L351" i="88"/>
  <c r="D322" i="88"/>
  <c r="B322" i="88" s="1"/>
  <c r="D320" i="88"/>
  <c r="B320" i="88"/>
  <c r="D318" i="88"/>
  <c r="B318" i="88" s="1"/>
  <c r="L317" i="88"/>
  <c r="L301" i="88"/>
  <c r="D301" i="88"/>
  <c r="B301" i="88" s="1"/>
  <c r="D191" i="88"/>
  <c r="B191" i="88"/>
  <c r="D129" i="88"/>
  <c r="B129" i="88" s="1"/>
  <c r="D123" i="88"/>
  <c r="B123" i="88" s="1"/>
  <c r="L122" i="88"/>
  <c r="D121" i="88"/>
  <c r="B121" i="88" s="1"/>
  <c r="L10" i="88"/>
  <c r="D8" i="88"/>
  <c r="B8" i="88" s="1"/>
  <c r="D7" i="88"/>
  <c r="B7" i="88" s="1"/>
  <c r="D305" i="88"/>
  <c r="B305" i="88" s="1"/>
  <c r="S380" i="86"/>
  <c r="L377" i="88"/>
  <c r="B316" i="40"/>
  <c r="C234" i="88"/>
  <c r="B194" i="40"/>
  <c r="D192" i="88"/>
  <c r="B192" i="88" s="1"/>
  <c r="B192" i="40"/>
  <c r="D190" i="88"/>
  <c r="B190" i="88"/>
  <c r="B138" i="40"/>
  <c r="D136" i="88"/>
  <c r="B136" i="88" s="1"/>
  <c r="E139" i="86"/>
  <c r="B139" i="86" s="1"/>
  <c r="B133" i="40"/>
  <c r="E134" i="86"/>
  <c r="B134" i="86"/>
  <c r="B128" i="40"/>
  <c r="E129" i="86"/>
  <c r="B129" i="86" s="1"/>
  <c r="B126" i="40"/>
  <c r="E127" i="86"/>
  <c r="B127" i="86" s="1"/>
  <c r="B124" i="40"/>
  <c r="E125" i="86"/>
  <c r="B125" i="86" s="1"/>
  <c r="B51" i="40"/>
  <c r="D49" i="88"/>
  <c r="B49" i="88"/>
  <c r="B45" i="40"/>
  <c r="L42" i="88"/>
  <c r="S45" i="86"/>
  <c r="B42" i="40"/>
  <c r="D40" i="88"/>
  <c r="B40" i="88"/>
  <c r="L38" i="88"/>
  <c r="S41" i="86"/>
  <c r="B33" i="40"/>
  <c r="D31" i="88"/>
  <c r="B31" i="88" s="1"/>
  <c r="D18" i="88"/>
  <c r="B18" i="88"/>
  <c r="B15" i="40"/>
  <c r="D13" i="88"/>
  <c r="B13" i="88" s="1"/>
  <c r="H183" i="94"/>
  <c r="B12" i="3"/>
  <c r="M14" i="94"/>
  <c r="B10" i="3"/>
  <c r="D6" i="94"/>
  <c r="AE286" i="83"/>
  <c r="AJ286" i="83"/>
  <c r="AH282" i="83"/>
  <c r="Q44" i="56"/>
  <c r="L65" i="84"/>
  <c r="Q38" i="56"/>
  <c r="L56" i="84"/>
  <c r="Q34" i="56"/>
  <c r="L59" i="84"/>
  <c r="H463" i="40"/>
  <c r="AE248" i="83"/>
  <c r="AH248" i="83"/>
  <c r="AJ160" i="83"/>
  <c r="AB160" i="83"/>
  <c r="AC160" i="83"/>
  <c r="AF322" i="83"/>
  <c r="AB288" i="83"/>
  <c r="AC288" i="83"/>
  <c r="AB272" i="83"/>
  <c r="AC272" i="83"/>
  <c r="AE790" i="83"/>
  <c r="AF790" i="83"/>
  <c r="AI790" i="83"/>
  <c r="AI762" i="83"/>
  <c r="AE722" i="83"/>
  <c r="AH706" i="83"/>
  <c r="AI682" i="83"/>
  <c r="AF646" i="83"/>
  <c r="AG646" i="83"/>
  <c r="AH646" i="83"/>
  <c r="AE598" i="83"/>
  <c r="AF598" i="83"/>
  <c r="AH598" i="83"/>
  <c r="AJ594" i="83"/>
  <c r="AG570" i="83"/>
  <c r="AH570" i="83"/>
  <c r="AE566" i="83"/>
  <c r="AF566" i="83"/>
  <c r="AH566" i="83"/>
  <c r="AJ566" i="83"/>
  <c r="AI566" i="83"/>
  <c r="AG566" i="83"/>
  <c r="AJ538" i="83"/>
  <c r="AE530" i="83"/>
  <c r="AJ530" i="83"/>
  <c r="AE518" i="83"/>
  <c r="AF518" i="83"/>
  <c r="AJ514" i="83"/>
  <c r="AG514" i="83"/>
  <c r="AE506" i="83"/>
  <c r="AG506" i="83"/>
  <c r="AE486" i="83"/>
  <c r="AF486" i="83"/>
  <c r="AI486" i="83"/>
  <c r="AG486" i="83"/>
  <c r="AH486" i="83"/>
  <c r="AJ486" i="83"/>
  <c r="AF474" i="83"/>
  <c r="AH474" i="83"/>
  <c r="AJ474" i="83"/>
  <c r="AG470" i="83"/>
  <c r="AH458" i="83"/>
  <c r="AJ454" i="83"/>
  <c r="AE438" i="83"/>
  <c r="AF438" i="83"/>
  <c r="AH438" i="83"/>
  <c r="AJ438" i="83"/>
  <c r="AI438" i="83"/>
  <c r="AG438" i="83"/>
  <c r="AI422" i="83"/>
  <c r="AG422" i="83"/>
  <c r="AJ410" i="83"/>
  <c r="AG406" i="83"/>
  <c r="AH406" i="83"/>
  <c r="AE380" i="83"/>
  <c r="AG380" i="83"/>
  <c r="AH380" i="83"/>
  <c r="AF380" i="83"/>
  <c r="AI380" i="83"/>
  <c r="AJ380" i="83"/>
  <c r="AH364" i="83"/>
  <c r="D90" i="94"/>
  <c r="B49" i="3"/>
  <c r="AB768" i="83"/>
  <c r="AC768" i="83"/>
  <c r="AB764" i="83"/>
  <c r="AC764" i="83"/>
  <c r="AB760" i="83"/>
  <c r="AC760" i="83"/>
  <c r="AB752" i="83"/>
  <c r="AC752" i="83"/>
  <c r="AB748" i="83"/>
  <c r="AC748" i="83"/>
  <c r="AF744" i="83"/>
  <c r="AC744" i="83"/>
  <c r="AB736" i="83"/>
  <c r="AC736" i="83"/>
  <c r="AB728" i="83"/>
  <c r="AC728" i="83"/>
  <c r="AC724" i="83"/>
  <c r="AE700" i="83"/>
  <c r="AE688" i="83"/>
  <c r="AF688" i="83"/>
  <c r="AE588" i="83"/>
  <c r="AG588" i="83"/>
  <c r="AF556" i="83"/>
  <c r="AJ556" i="83"/>
  <c r="AH492" i="83"/>
  <c r="AE460" i="83"/>
  <c r="AJ460" i="83"/>
  <c r="AI460" i="83"/>
  <c r="AH428" i="83"/>
  <c r="AF428" i="83"/>
  <c r="AJ428" i="83"/>
  <c r="AH412" i="83"/>
  <c r="AE396" i="83"/>
  <c r="AE370" i="83"/>
  <c r="AF370" i="83"/>
  <c r="AI370" i="83"/>
  <c r="AE354" i="83"/>
  <c r="AJ354" i="83"/>
  <c r="H461" i="40"/>
  <c r="Q35" i="56"/>
  <c r="AQ14" i="83"/>
  <c r="AV14" i="83"/>
  <c r="D352" i="88"/>
  <c r="B352" i="88"/>
  <c r="BM14" i="83"/>
  <c r="AB206" i="83"/>
  <c r="AC206" i="83"/>
  <c r="AB274" i="83"/>
  <c r="AC274" i="83"/>
  <c r="BS16" i="83"/>
  <c r="BS17" i="83" s="1"/>
  <c r="AX14" i="83"/>
  <c r="AC388" i="83"/>
  <c r="AB290" i="83"/>
  <c r="AC290" i="83"/>
  <c r="AB780" i="83"/>
  <c r="AC780" i="83"/>
  <c r="AB792" i="83"/>
  <c r="AB364" i="83"/>
  <c r="AC364" i="83"/>
  <c r="AB302" i="83"/>
  <c r="AC302" i="83"/>
  <c r="AB306" i="83"/>
  <c r="AC306" i="83"/>
  <c r="AB336" i="83"/>
  <c r="AC336" i="83"/>
  <c r="BX36" i="83"/>
  <c r="AS36" i="83"/>
  <c r="AV36" i="83" s="1"/>
  <c r="AM272" i="83"/>
  <c r="AN272" i="83"/>
  <c r="AM270" i="83"/>
  <c r="AN270" i="83"/>
  <c r="AM268" i="83"/>
  <c r="AN268" i="83"/>
  <c r="AM264" i="83"/>
  <c r="AN264" i="83"/>
  <c r="AM258" i="83"/>
  <c r="AN258" i="83"/>
  <c r="AM256" i="83"/>
  <c r="AN256" i="83"/>
  <c r="AM254" i="83"/>
  <c r="AN254" i="83"/>
  <c r="AM252" i="83"/>
  <c r="AN252" i="83"/>
  <c r="AM248" i="83"/>
  <c r="AM242" i="83"/>
  <c r="AN242" i="83"/>
  <c r="AM240" i="83"/>
  <c r="AN240" i="83"/>
  <c r="AM238" i="83"/>
  <c r="AN238" i="83"/>
  <c r="AM236" i="83"/>
  <c r="AN236" i="83"/>
  <c r="AM226" i="83"/>
  <c r="AN226" i="83"/>
  <c r="AM224" i="83"/>
  <c r="AN224" i="83"/>
  <c r="AM222" i="83"/>
  <c r="AN222" i="83"/>
  <c r="AM220" i="83"/>
  <c r="AN220" i="83"/>
  <c r="AM216" i="83"/>
  <c r="AM210" i="83"/>
  <c r="AN210" i="83"/>
  <c r="AM208" i="83"/>
  <c r="AN208" i="83"/>
  <c r="AM206" i="83"/>
  <c r="AN206" i="83"/>
  <c r="AM204" i="83"/>
  <c r="AN204" i="83"/>
  <c r="AN200" i="83"/>
  <c r="AM194" i="83"/>
  <c r="AN194" i="83"/>
  <c r="AM192" i="83"/>
  <c r="AN192" i="83"/>
  <c r="AM190" i="83"/>
  <c r="AN190" i="83"/>
  <c r="AM188" i="83"/>
  <c r="AN188" i="83"/>
  <c r="AM184" i="83"/>
  <c r="AM176" i="83"/>
  <c r="AN176" i="83"/>
  <c r="AM174" i="83"/>
  <c r="AN174" i="83"/>
  <c r="AM172" i="83"/>
  <c r="AN172" i="83"/>
  <c r="AM168" i="83"/>
  <c r="AM162" i="83"/>
  <c r="AN162" i="83"/>
  <c r="AM160" i="83"/>
  <c r="AN160" i="83"/>
  <c r="AM158" i="83"/>
  <c r="AN158" i="83"/>
  <c r="AM146" i="83"/>
  <c r="AN146" i="83"/>
  <c r="AM144" i="83"/>
  <c r="AN144" i="83"/>
  <c r="AM142" i="83"/>
  <c r="AN142" i="83"/>
  <c r="AM140" i="83"/>
  <c r="AN140" i="83"/>
  <c r="AM136" i="83"/>
  <c r="AN136" i="83"/>
  <c r="AM130" i="83"/>
  <c r="AN130" i="83"/>
  <c r="AM128" i="83"/>
  <c r="AN128" i="83"/>
  <c r="AM126" i="83"/>
  <c r="AN126" i="83"/>
  <c r="AM124" i="83"/>
  <c r="AN124" i="83"/>
  <c r="AM120" i="83"/>
  <c r="AN116" i="83"/>
  <c r="AM114" i="83"/>
  <c r="AN114" i="83"/>
  <c r="AM112" i="83"/>
  <c r="AN112" i="83"/>
  <c r="AM110" i="83"/>
  <c r="AN110" i="83"/>
  <c r="AM108" i="83"/>
  <c r="AN108" i="83"/>
  <c r="AM98" i="83"/>
  <c r="AN98" i="83"/>
  <c r="AM96" i="83"/>
  <c r="AN96" i="83"/>
  <c r="AM94" i="83"/>
  <c r="AN94" i="83"/>
  <c r="AM92" i="83"/>
  <c r="AN92" i="83"/>
  <c r="BI24" i="83"/>
  <c r="BI18" i="83"/>
  <c r="AY14" i="83"/>
  <c r="AB354" i="83"/>
  <c r="AC354" i="83"/>
  <c r="AB370" i="83"/>
  <c r="AC370" i="83"/>
  <c r="AB428" i="83"/>
  <c r="AC428" i="83"/>
  <c r="AB444" i="83"/>
  <c r="AC444" i="83"/>
  <c r="AB460" i="83"/>
  <c r="AC460" i="83"/>
  <c r="AB476" i="83"/>
  <c r="AC476" i="83"/>
  <c r="AB492" i="83"/>
  <c r="AC492" i="83"/>
  <c r="AB508" i="83"/>
  <c r="AC508" i="83"/>
  <c r="AC516" i="83"/>
  <c r="AB524" i="83"/>
  <c r="AC524" i="83"/>
  <c r="AB540" i="83"/>
  <c r="AC540" i="83"/>
  <c r="AB556" i="83"/>
  <c r="AC556" i="83"/>
  <c r="AB604" i="83"/>
  <c r="AC604" i="83"/>
  <c r="AB620" i="83"/>
  <c r="AC620" i="83"/>
  <c r="AB652" i="83"/>
  <c r="AC652" i="83"/>
  <c r="AB668" i="83"/>
  <c r="AC668" i="83"/>
  <c r="AB672" i="83"/>
  <c r="AC672" i="83"/>
  <c r="AC680" i="83"/>
  <c r="AB684" i="83"/>
  <c r="AC684" i="83"/>
  <c r="AB688" i="83"/>
  <c r="AC688" i="83"/>
  <c r="AB696" i="83"/>
  <c r="AB700" i="83"/>
  <c r="AC700" i="83"/>
  <c r="AB704" i="83"/>
  <c r="AC704" i="83"/>
  <c r="AB716" i="83"/>
  <c r="AC716" i="83"/>
  <c r="AB352" i="83"/>
  <c r="AC352" i="83"/>
  <c r="AB360" i="83"/>
  <c r="AB210" i="83"/>
  <c r="AC210" i="83"/>
  <c r="AB322" i="83"/>
  <c r="AC322" i="83"/>
  <c r="AB236" i="83"/>
  <c r="AC236" i="83"/>
  <c r="AB240" i="83"/>
  <c r="AC240" i="83"/>
  <c r="AB256" i="83"/>
  <c r="AC256" i="83"/>
  <c r="AB254" i="83"/>
  <c r="AC254" i="83"/>
  <c r="AB270" i="83"/>
  <c r="AC270" i="83"/>
  <c r="AB286" i="83"/>
  <c r="AC286" i="83"/>
  <c r="AB252" i="83"/>
  <c r="AC252" i="83"/>
  <c r="AC264" i="83"/>
  <c r="AC280" i="83"/>
  <c r="AB304" i="83"/>
  <c r="AC304" i="83"/>
  <c r="AC344" i="83"/>
  <c r="AX16" i="83"/>
  <c r="BT88" i="83"/>
  <c r="AM88" i="83"/>
  <c r="BI84" i="83"/>
  <c r="BT82" i="83"/>
  <c r="BU82" i="83"/>
  <c r="BI82" i="83"/>
  <c r="BJ82" i="83"/>
  <c r="AX82" i="83"/>
  <c r="AM82" i="83"/>
  <c r="AN82" i="83"/>
  <c r="BT80" i="83"/>
  <c r="BU80" i="83"/>
  <c r="BI80" i="83"/>
  <c r="BJ80" i="83"/>
  <c r="AX80" i="83"/>
  <c r="AY80" i="83"/>
  <c r="AM80" i="83"/>
  <c r="AN80" i="83"/>
  <c r="BT78" i="83"/>
  <c r="BU78" i="83"/>
  <c r="BI78" i="83"/>
  <c r="BJ78" i="83"/>
  <c r="AX78" i="83"/>
  <c r="AM78" i="83"/>
  <c r="AN78" i="83"/>
  <c r="BT76" i="83"/>
  <c r="BU76" i="83"/>
  <c r="BI76" i="83"/>
  <c r="BJ76" i="83"/>
  <c r="AX76" i="83"/>
  <c r="AY76" i="83"/>
  <c r="AM76" i="83"/>
  <c r="AN76" i="83"/>
  <c r="AX72" i="83"/>
  <c r="AN72" i="83"/>
  <c r="BT66" i="83"/>
  <c r="BU66" i="83"/>
  <c r="BI66" i="83"/>
  <c r="BJ66" i="83"/>
  <c r="AX66" i="83"/>
  <c r="AM66" i="83"/>
  <c r="AN66" i="83"/>
  <c r="BT64" i="83"/>
  <c r="BU64" i="83"/>
  <c r="BI64" i="83"/>
  <c r="BJ64" i="83"/>
  <c r="AX64" i="83"/>
  <c r="AY64" i="83"/>
  <c r="AM64" i="83"/>
  <c r="AN64" i="83"/>
  <c r="BT62" i="83"/>
  <c r="BU62" i="83"/>
  <c r="BI62" i="83"/>
  <c r="BJ62" i="83"/>
  <c r="AX62" i="83"/>
  <c r="AM62" i="83"/>
  <c r="AN62" i="83"/>
  <c r="BT60" i="83"/>
  <c r="BU60" i="83"/>
  <c r="BI60" i="83"/>
  <c r="BJ60" i="83"/>
  <c r="AX60" i="83"/>
  <c r="AY60" i="83"/>
  <c r="AM60" i="83"/>
  <c r="AN60" i="83"/>
  <c r="AY56" i="83"/>
  <c r="AN56" i="83"/>
  <c r="BT50" i="83"/>
  <c r="BI50" i="83"/>
  <c r="BJ50" i="83"/>
  <c r="AX50" i="83"/>
  <c r="AM50" i="83"/>
  <c r="AN50" i="83"/>
  <c r="BT48" i="83"/>
  <c r="BU48" i="83"/>
  <c r="BI48" i="83"/>
  <c r="BJ48" i="83"/>
  <c r="AX48" i="83"/>
  <c r="AY48" i="83"/>
  <c r="AM48" i="83"/>
  <c r="AN48" i="83"/>
  <c r="BT46" i="83"/>
  <c r="BU46" i="83"/>
  <c r="BI46" i="83"/>
  <c r="BJ46" i="83"/>
  <c r="AX46" i="83"/>
  <c r="AM46" i="83"/>
  <c r="AN46" i="83"/>
  <c r="BT44" i="83"/>
  <c r="BU44" i="83"/>
  <c r="BI44" i="83"/>
  <c r="BJ44" i="83"/>
  <c r="AX44" i="83"/>
  <c r="AY44" i="83"/>
  <c r="AM44" i="83"/>
  <c r="AN44" i="83"/>
  <c r="AX40" i="83"/>
  <c r="AN40" i="83"/>
  <c r="BT34" i="83"/>
  <c r="BU34" i="83"/>
  <c r="BI34" i="83"/>
  <c r="BJ34" i="83"/>
  <c r="AX34" i="83"/>
  <c r="AM34" i="83"/>
  <c r="AN34" i="83"/>
  <c r="BT30" i="83"/>
  <c r="BU30" i="83"/>
  <c r="BI30" i="83"/>
  <c r="BJ30" i="83"/>
  <c r="AM28" i="83"/>
  <c r="AN28" i="83"/>
  <c r="AX18" i="83"/>
  <c r="BU792" i="83"/>
  <c r="BJ792" i="83"/>
  <c r="AX792" i="83"/>
  <c r="AY792" i="83"/>
  <c r="BT786" i="83"/>
  <c r="BI786" i="83"/>
  <c r="AX786" i="83"/>
  <c r="AY786" i="83"/>
  <c r="AM786" i="83"/>
  <c r="AN786" i="83"/>
  <c r="BT784" i="83"/>
  <c r="BU784" i="83"/>
  <c r="BI784" i="83"/>
  <c r="BJ784" i="83"/>
  <c r="AX784" i="83"/>
  <c r="AY784" i="83"/>
  <c r="AM784" i="83"/>
  <c r="AN784" i="83"/>
  <c r="BT782" i="83"/>
  <c r="BI782" i="83"/>
  <c r="AX782" i="83"/>
  <c r="AY782" i="83"/>
  <c r="AM782" i="83"/>
  <c r="AN782" i="83"/>
  <c r="BT780" i="83"/>
  <c r="BU780" i="83"/>
  <c r="BI780" i="83"/>
  <c r="BJ780" i="83"/>
  <c r="AX780" i="83"/>
  <c r="AY780" i="83"/>
  <c r="AM780" i="83"/>
  <c r="AN780" i="83"/>
  <c r="BJ776" i="83"/>
  <c r="AM776" i="83"/>
  <c r="AY772" i="83"/>
  <c r="BT768" i="83"/>
  <c r="BU768" i="83"/>
  <c r="BI768" i="83"/>
  <c r="BJ768" i="83"/>
  <c r="AX768" i="83"/>
  <c r="AY768" i="83"/>
  <c r="AM768" i="83"/>
  <c r="AN768" i="83"/>
  <c r="BT766" i="83"/>
  <c r="BI766" i="83"/>
  <c r="AX766" i="83"/>
  <c r="AY766" i="83"/>
  <c r="AM766" i="83"/>
  <c r="AN766" i="83"/>
  <c r="BT764" i="83"/>
  <c r="BU764" i="83"/>
  <c r="BI764" i="83"/>
  <c r="BJ764" i="83"/>
  <c r="AX764" i="83"/>
  <c r="AY764" i="83"/>
  <c r="AM764" i="83"/>
  <c r="AN764" i="83"/>
  <c r="BT760" i="83"/>
  <c r="BU760" i="83"/>
  <c r="AN760" i="83"/>
  <c r="AN756" i="83"/>
  <c r="BT754" i="83"/>
  <c r="BI754" i="83"/>
  <c r="AX754" i="83"/>
  <c r="AY754" i="83"/>
  <c r="AM754" i="83"/>
  <c r="AN754" i="83"/>
  <c r="BT752" i="83"/>
  <c r="BU752" i="83"/>
  <c r="BI752" i="83"/>
  <c r="BJ752" i="83"/>
  <c r="AX752" i="83"/>
  <c r="AY752" i="83"/>
  <c r="AM752" i="83"/>
  <c r="AN752" i="83"/>
  <c r="BT750" i="83"/>
  <c r="BI750" i="83"/>
  <c r="AX750" i="83"/>
  <c r="AY750" i="83"/>
  <c r="AM750" i="83"/>
  <c r="AN750" i="83"/>
  <c r="BT748" i="83"/>
  <c r="BU748" i="83"/>
  <c r="BI748" i="83"/>
  <c r="BJ748" i="83"/>
  <c r="AX748" i="83"/>
  <c r="AY748" i="83"/>
  <c r="AM748" i="83"/>
  <c r="AN748" i="83"/>
  <c r="BU744" i="83"/>
  <c r="BI744" i="83"/>
  <c r="AX744" i="83"/>
  <c r="BT738" i="83"/>
  <c r="BI738" i="83"/>
  <c r="AB396" i="83"/>
  <c r="AC396" i="83"/>
  <c r="AB412" i="83"/>
  <c r="AC412" i="83"/>
  <c r="AB368" i="83"/>
  <c r="AC368" i="83"/>
  <c r="AB376" i="83"/>
  <c r="AC376" i="83"/>
  <c r="AB380" i="83"/>
  <c r="AC380" i="83"/>
  <c r="AB384" i="83"/>
  <c r="AC384" i="83"/>
  <c r="AB386" i="83"/>
  <c r="AC386" i="83"/>
  <c r="AB398" i="83"/>
  <c r="AC398" i="83"/>
  <c r="AB402" i="83"/>
  <c r="AC402" i="83"/>
  <c r="AB414" i="83"/>
  <c r="AC414" i="83"/>
  <c r="AB418" i="83"/>
  <c r="AC418" i="83"/>
  <c r="AB430" i="83"/>
  <c r="AC430" i="83"/>
  <c r="AB434" i="83"/>
  <c r="AC434" i="83"/>
  <c r="AB446" i="83"/>
  <c r="AC446" i="83"/>
  <c r="AB450" i="83"/>
  <c r="AC450" i="83"/>
  <c r="AB462" i="83"/>
  <c r="AC462" i="83"/>
  <c r="AB466" i="83"/>
  <c r="AC466" i="83"/>
  <c r="AB478" i="83"/>
  <c r="AC478" i="83"/>
  <c r="AB482" i="83"/>
  <c r="AC482" i="83"/>
  <c r="AB494" i="83"/>
  <c r="AC494" i="83"/>
  <c r="AB498" i="83"/>
  <c r="AC498" i="83"/>
  <c r="AB526" i="83"/>
  <c r="AC526" i="83"/>
  <c r="AB546" i="83"/>
  <c r="AC546" i="83"/>
  <c r="AB558" i="83"/>
  <c r="AC558" i="83"/>
  <c r="AB562" i="83"/>
  <c r="AC562" i="83"/>
  <c r="AB578" i="83"/>
  <c r="AC578" i="83"/>
  <c r="AB590" i="83"/>
  <c r="AC590" i="83"/>
  <c r="AB594" i="83"/>
  <c r="AC594" i="83"/>
  <c r="AB606" i="83"/>
  <c r="AC606" i="83"/>
  <c r="AB622" i="83"/>
  <c r="AC622" i="83"/>
  <c r="AB626" i="83"/>
  <c r="AC626" i="83"/>
  <c r="AB638" i="83"/>
  <c r="AC638" i="83"/>
  <c r="AB642" i="83"/>
  <c r="AC642" i="83"/>
  <c r="AB654" i="83"/>
  <c r="AC654" i="83"/>
  <c r="AB658" i="83"/>
  <c r="AC658" i="83"/>
  <c r="AB670" i="83"/>
  <c r="AC670" i="83"/>
  <c r="AB674" i="83"/>
  <c r="AC674" i="83"/>
  <c r="AB686" i="83"/>
  <c r="AC686" i="83"/>
  <c r="AB690" i="83"/>
  <c r="AC690" i="83"/>
  <c r="AB702" i="83"/>
  <c r="AC702" i="83"/>
  <c r="AB706" i="83"/>
  <c r="AC706" i="83"/>
  <c r="AB718" i="83"/>
  <c r="AC718" i="83"/>
  <c r="AB722" i="83"/>
  <c r="AC722" i="83"/>
  <c r="AB738" i="83"/>
  <c r="AC738" i="83"/>
  <c r="AB750" i="83"/>
  <c r="AC750" i="83"/>
  <c r="AB754" i="83"/>
  <c r="AC754" i="83"/>
  <c r="AB766" i="83"/>
  <c r="AC766" i="83"/>
  <c r="AB782" i="83"/>
  <c r="AC782" i="83"/>
  <c r="AB786" i="83"/>
  <c r="AC786" i="83"/>
  <c r="AB238" i="83"/>
  <c r="AC238" i="83"/>
  <c r="S7" i="86"/>
  <c r="AX738" i="83"/>
  <c r="AY738" i="83"/>
  <c r="AM738" i="83"/>
  <c r="AN738" i="83"/>
  <c r="BT736" i="83"/>
  <c r="BU736" i="83"/>
  <c r="BI736" i="83"/>
  <c r="BJ736" i="83"/>
  <c r="AX736" i="83"/>
  <c r="AY736" i="83"/>
  <c r="AM736" i="83"/>
  <c r="AN736" i="83"/>
  <c r="BT732" i="83"/>
  <c r="BU732" i="83"/>
  <c r="BI732" i="83"/>
  <c r="BJ732" i="83"/>
  <c r="AX732" i="83"/>
  <c r="AY732" i="83"/>
  <c r="AM732" i="83"/>
  <c r="AN732" i="83"/>
  <c r="BT728" i="83"/>
  <c r="BU728" i="83"/>
  <c r="AN728" i="83"/>
  <c r="BT722" i="83"/>
  <c r="BI722" i="83"/>
  <c r="AX722" i="83"/>
  <c r="AY722" i="83"/>
  <c r="AM722" i="83"/>
  <c r="AN722" i="83"/>
  <c r="BT718" i="83"/>
  <c r="BI718" i="83"/>
  <c r="AX718" i="83"/>
  <c r="AY718" i="83"/>
  <c r="AM718" i="83"/>
  <c r="AN718" i="83"/>
  <c r="BT716" i="83"/>
  <c r="BU716" i="83"/>
  <c r="BI716" i="83"/>
  <c r="BJ716" i="83"/>
  <c r="AX716" i="83"/>
  <c r="AY716" i="83"/>
  <c r="AM716" i="83"/>
  <c r="AN716" i="83"/>
  <c r="BT706" i="83"/>
  <c r="BI706" i="83"/>
  <c r="AX706" i="83"/>
  <c r="AY706" i="83"/>
  <c r="AM706" i="83"/>
  <c r="AN706" i="83"/>
  <c r="BT704" i="83"/>
  <c r="BU704" i="83"/>
  <c r="BI704" i="83"/>
  <c r="BJ704" i="83"/>
  <c r="AX704" i="83"/>
  <c r="AY704" i="83"/>
  <c r="AM704" i="83"/>
  <c r="AN704" i="83"/>
  <c r="BT702" i="83"/>
  <c r="BI702" i="83"/>
  <c r="AX702" i="83"/>
  <c r="AY702" i="83"/>
  <c r="AM702" i="83"/>
  <c r="AN702" i="83"/>
  <c r="BT700" i="83"/>
  <c r="BU700" i="83"/>
  <c r="BI700" i="83"/>
  <c r="BJ700" i="83"/>
  <c r="AX700" i="83"/>
  <c r="AY700" i="83"/>
  <c r="AM700" i="83"/>
  <c r="AN700" i="83"/>
  <c r="BJ696" i="83"/>
  <c r="AN696" i="83"/>
  <c r="BU692" i="83"/>
  <c r="BT690" i="83"/>
  <c r="BI690" i="83"/>
  <c r="AX690" i="83"/>
  <c r="AY690" i="83"/>
  <c r="AM690" i="83"/>
  <c r="AN690" i="83"/>
  <c r="BT688" i="83"/>
  <c r="BU688" i="83"/>
  <c r="BI688" i="83"/>
  <c r="BJ688" i="83"/>
  <c r="AX688" i="83"/>
  <c r="AY688" i="83"/>
  <c r="AM688" i="83"/>
  <c r="AN688" i="83"/>
  <c r="BT686" i="83"/>
  <c r="BI686" i="83"/>
  <c r="AX686" i="83"/>
  <c r="AY686" i="83"/>
  <c r="AM686" i="83"/>
  <c r="AN686" i="83"/>
  <c r="BT684" i="83"/>
  <c r="BU684" i="83"/>
  <c r="BI684" i="83"/>
  <c r="BJ684" i="83"/>
  <c r="AX684" i="83"/>
  <c r="AY684" i="83"/>
  <c r="AM684" i="83"/>
  <c r="AN684" i="83"/>
  <c r="BT680" i="83"/>
  <c r="BU680" i="83"/>
  <c r="AN680" i="83"/>
  <c r="AN676" i="83"/>
  <c r="BT674" i="83"/>
  <c r="BI674" i="83"/>
  <c r="AX674" i="83"/>
  <c r="AY674" i="83"/>
  <c r="AM674" i="83"/>
  <c r="AN674" i="83"/>
  <c r="BT672" i="83"/>
  <c r="BU672" i="83"/>
  <c r="BI672" i="83"/>
  <c r="BJ672" i="83"/>
  <c r="AX672" i="83"/>
  <c r="AY672" i="83"/>
  <c r="AM672" i="83"/>
  <c r="AN672" i="83"/>
  <c r="BT670" i="83"/>
  <c r="BI670" i="83"/>
  <c r="AX670" i="83"/>
  <c r="AY670" i="83"/>
  <c r="AM670" i="83"/>
  <c r="AN670" i="83"/>
  <c r="BT668" i="83"/>
  <c r="BU668" i="83"/>
  <c r="BI668" i="83"/>
  <c r="BJ668" i="83"/>
  <c r="AX668" i="83"/>
  <c r="AY668" i="83"/>
  <c r="AM668" i="83"/>
  <c r="AN668" i="83"/>
  <c r="BT664" i="83"/>
  <c r="BJ664" i="83"/>
  <c r="AY664" i="83"/>
  <c r="AM664" i="83"/>
  <c r="AX660" i="83"/>
  <c r="BT658" i="83"/>
  <c r="BI658" i="83"/>
  <c r="AX658" i="83"/>
  <c r="AY658" i="83"/>
  <c r="AM658" i="83"/>
  <c r="AN658" i="83"/>
  <c r="BT656" i="83"/>
  <c r="BU656" i="83"/>
  <c r="BI656" i="83"/>
  <c r="BJ656" i="83"/>
  <c r="AX656" i="83"/>
  <c r="AY656" i="83"/>
  <c r="AM656" i="83"/>
  <c r="AN656" i="83"/>
  <c r="BT654" i="83"/>
  <c r="BI654" i="83"/>
  <c r="AX654" i="83"/>
  <c r="AY654" i="83"/>
  <c r="AM654" i="83"/>
  <c r="AN654" i="83"/>
  <c r="BT652" i="83"/>
  <c r="BU652" i="83"/>
  <c r="BI652" i="83"/>
  <c r="BJ652" i="83"/>
  <c r="AX652" i="83"/>
  <c r="AY652" i="83"/>
  <c r="AM652" i="83"/>
  <c r="AN652" i="83"/>
  <c r="AY648" i="83"/>
  <c r="AN648" i="83"/>
  <c r="BT642" i="83"/>
  <c r="BI642" i="83"/>
  <c r="AX642" i="83"/>
  <c r="AY642" i="83"/>
  <c r="AM642" i="83"/>
  <c r="AN642" i="83"/>
  <c r="BT640" i="83"/>
  <c r="BU640" i="83"/>
  <c r="BI640" i="83"/>
  <c r="BJ640" i="83"/>
  <c r="AX640" i="83"/>
  <c r="AY640" i="83"/>
  <c r="AM640" i="83"/>
  <c r="AN640" i="83"/>
  <c r="BT638" i="83"/>
  <c r="BI638" i="83"/>
  <c r="AX638" i="83"/>
  <c r="AY638" i="83"/>
  <c r="AM638" i="83"/>
  <c r="AN638" i="83"/>
  <c r="BU632" i="83"/>
  <c r="BJ632" i="83"/>
  <c r="AX632" i="83"/>
  <c r="BT626" i="83"/>
  <c r="BI626" i="83"/>
  <c r="AX626" i="83"/>
  <c r="AY626" i="83"/>
  <c r="AM626" i="83"/>
  <c r="AN626" i="83"/>
  <c r="BT624" i="83"/>
  <c r="BU624" i="83"/>
  <c r="BI624" i="83"/>
  <c r="BJ624" i="83"/>
  <c r="AX624" i="83"/>
  <c r="AY624" i="83"/>
  <c r="AM624" i="83"/>
  <c r="AN624" i="83"/>
  <c r="BT622" i="83"/>
  <c r="BI622" i="83"/>
  <c r="AX622" i="83"/>
  <c r="AY622" i="83"/>
  <c r="AM622" i="83"/>
  <c r="AN622" i="83"/>
  <c r="BT620" i="83"/>
  <c r="BU620" i="83"/>
  <c r="BI620" i="83"/>
  <c r="BJ620" i="83"/>
  <c r="AX620" i="83"/>
  <c r="AY620" i="83"/>
  <c r="AM620" i="83"/>
  <c r="AN620" i="83"/>
  <c r="AX616" i="83"/>
  <c r="AM616" i="83"/>
  <c r="AN616" i="83"/>
  <c r="AY612" i="83"/>
  <c r="BT608" i="83"/>
  <c r="BU608" i="83"/>
  <c r="BI608" i="83"/>
  <c r="BJ608" i="83"/>
  <c r="AX608" i="83"/>
  <c r="AY608" i="83"/>
  <c r="AM608" i="83"/>
  <c r="AN608" i="83"/>
  <c r="BT606" i="83"/>
  <c r="BI606" i="83"/>
  <c r="AX606" i="83"/>
  <c r="AY606" i="83"/>
  <c r="AM606" i="83"/>
  <c r="AN606" i="83"/>
  <c r="BT604" i="83"/>
  <c r="BU604" i="83"/>
  <c r="BI604" i="83"/>
  <c r="BJ604" i="83"/>
  <c r="AX604" i="83"/>
  <c r="AY604" i="83"/>
  <c r="AM604" i="83"/>
  <c r="AN604" i="83"/>
  <c r="BT600" i="83"/>
  <c r="BI600" i="83"/>
  <c r="AM600" i="83"/>
  <c r="BT594" i="83"/>
  <c r="BI594" i="83"/>
  <c r="AX594" i="83"/>
  <c r="AY594" i="83"/>
  <c r="AM594" i="83"/>
  <c r="AN594" i="83"/>
  <c r="BT592" i="83"/>
  <c r="BU592" i="83"/>
  <c r="BI592" i="83"/>
  <c r="BJ592" i="83"/>
  <c r="AX592" i="83"/>
  <c r="AY592" i="83"/>
  <c r="AM592" i="83"/>
  <c r="AN592" i="83"/>
  <c r="BT590" i="83"/>
  <c r="BI590" i="83"/>
  <c r="AX590" i="83"/>
  <c r="AY590" i="83"/>
  <c r="AM590" i="83"/>
  <c r="AN590" i="83"/>
  <c r="BT584" i="83"/>
  <c r="BJ584" i="83"/>
  <c r="AX584" i="83"/>
  <c r="AY584" i="83"/>
  <c r="BT578" i="83"/>
  <c r="BI578" i="83"/>
  <c r="AX578" i="83"/>
  <c r="AY578" i="83"/>
  <c r="AM578" i="83"/>
  <c r="AN578" i="83"/>
  <c r="BT576" i="83"/>
  <c r="BU576" i="83"/>
  <c r="BI576" i="83"/>
  <c r="BJ576" i="83"/>
  <c r="AX576" i="83"/>
  <c r="AY576" i="83"/>
  <c r="AM576" i="83"/>
  <c r="AN576" i="83"/>
  <c r="BU564" i="83"/>
  <c r="BT562" i="83"/>
  <c r="BI562" i="83"/>
  <c r="AX562" i="83"/>
  <c r="AY562" i="83"/>
  <c r="AM562" i="83"/>
  <c r="AN562" i="83"/>
  <c r="BT558" i="83"/>
  <c r="BI558" i="83"/>
  <c r="AX558" i="83"/>
  <c r="AY558" i="83"/>
  <c r="AM558" i="83"/>
  <c r="AN558" i="83"/>
  <c r="BT556" i="83"/>
  <c r="BU556" i="83"/>
  <c r="BI556" i="83"/>
  <c r="BJ556" i="83"/>
  <c r="AX556" i="83"/>
  <c r="AY556" i="83"/>
  <c r="AM556" i="83"/>
  <c r="AN556" i="83"/>
  <c r="BT552" i="83"/>
  <c r="AX552" i="83"/>
  <c r="AN552" i="83"/>
  <c r="BT546" i="83"/>
  <c r="BI546" i="83"/>
  <c r="AX546" i="83"/>
  <c r="AY546" i="83"/>
  <c r="AM546" i="83"/>
  <c r="AN546" i="83"/>
  <c r="BT544" i="83"/>
  <c r="BU544" i="83"/>
  <c r="BI544" i="83"/>
  <c r="BJ544" i="83"/>
  <c r="AX544" i="83"/>
  <c r="AY544" i="83"/>
  <c r="AM544" i="83"/>
  <c r="AN544" i="83"/>
  <c r="BT540" i="83"/>
  <c r="BU540" i="83"/>
  <c r="BI540" i="83"/>
  <c r="BJ540" i="83"/>
  <c r="AX540" i="83"/>
  <c r="AY540" i="83"/>
  <c r="AM540" i="83"/>
  <c r="AN540" i="83"/>
  <c r="BT536" i="83"/>
  <c r="BU536" i="83"/>
  <c r="AX536" i="83"/>
  <c r="AY536" i="83"/>
  <c r="BT528" i="83"/>
  <c r="BU528" i="83"/>
  <c r="BI528" i="83"/>
  <c r="BJ528" i="83"/>
  <c r="AX528" i="83"/>
  <c r="AY528" i="83"/>
  <c r="AM528" i="83"/>
  <c r="AN528" i="83"/>
  <c r="BT526" i="83"/>
  <c r="BI526" i="83"/>
  <c r="AX526" i="83"/>
  <c r="AY526" i="83"/>
  <c r="AM526" i="83"/>
  <c r="AN526" i="83"/>
  <c r="BT524" i="83"/>
  <c r="BU524" i="83"/>
  <c r="BI524" i="83"/>
  <c r="BJ524" i="83"/>
  <c r="AX524" i="83"/>
  <c r="AY524" i="83"/>
  <c r="AM524" i="83"/>
  <c r="AN524" i="83"/>
  <c r="BT520" i="83"/>
  <c r="BU520" i="83"/>
  <c r="BI520" i="83"/>
  <c r="AY520" i="83"/>
  <c r="AN520" i="83"/>
  <c r="BT512" i="83"/>
  <c r="BU512" i="83"/>
  <c r="BI512" i="83"/>
  <c r="BJ512" i="83"/>
  <c r="AX512" i="83"/>
  <c r="AY512" i="83"/>
  <c r="AM512" i="83"/>
  <c r="AN512" i="83"/>
  <c r="BT508" i="83"/>
  <c r="BU508" i="83"/>
  <c r="BI508" i="83"/>
  <c r="BJ508" i="83"/>
  <c r="AX508" i="83"/>
  <c r="AY508" i="83"/>
  <c r="AM508" i="83"/>
  <c r="AN508" i="83"/>
  <c r="BU504" i="83"/>
  <c r="BI504" i="83"/>
  <c r="BJ504" i="83"/>
  <c r="AN504" i="83"/>
  <c r="BT498" i="83"/>
  <c r="BI498" i="83"/>
  <c r="AX498" i="83"/>
  <c r="AY498" i="83"/>
  <c r="AM498" i="83"/>
  <c r="AN498" i="83"/>
  <c r="BT496" i="83"/>
  <c r="BU496" i="83"/>
  <c r="BI496" i="83"/>
  <c r="BJ496" i="83"/>
  <c r="AX496" i="83"/>
  <c r="AY496" i="83"/>
  <c r="AM496" i="83"/>
  <c r="AN496" i="83"/>
  <c r="BT494" i="83"/>
  <c r="BI494" i="83"/>
  <c r="AX494" i="83"/>
  <c r="AY494" i="83"/>
  <c r="AM494" i="83"/>
  <c r="AN494" i="83"/>
  <c r="BT492" i="83"/>
  <c r="BU492" i="83"/>
  <c r="BI492" i="83"/>
  <c r="BJ492" i="83"/>
  <c r="AX492" i="83"/>
  <c r="AY492" i="83"/>
  <c r="AM492" i="83"/>
  <c r="AN492" i="83"/>
  <c r="AX490" i="83"/>
  <c r="BT488" i="83"/>
  <c r="BI488" i="83"/>
  <c r="BJ488" i="83"/>
  <c r="AX488" i="83"/>
  <c r="BT482" i="83"/>
  <c r="BI482" i="83"/>
  <c r="AX482" i="83"/>
  <c r="AY482" i="83"/>
  <c r="AM482" i="83"/>
  <c r="AN482" i="83"/>
  <c r="BT480" i="83"/>
  <c r="BU480" i="83"/>
  <c r="BI480" i="83"/>
  <c r="BJ480" i="83"/>
  <c r="AX480" i="83"/>
  <c r="AY480" i="83"/>
  <c r="AM480" i="83"/>
  <c r="AN480" i="83"/>
  <c r="BT478" i="83"/>
  <c r="BI478" i="83"/>
  <c r="AX478" i="83"/>
  <c r="AY478" i="83"/>
  <c r="AM478" i="83"/>
  <c r="AN478" i="83"/>
  <c r="BT476" i="83"/>
  <c r="BU476" i="83"/>
  <c r="BI476" i="83"/>
  <c r="BJ476" i="83"/>
  <c r="AX476" i="83"/>
  <c r="AY476" i="83"/>
  <c r="AM476" i="83"/>
  <c r="AN476" i="83"/>
  <c r="BT472" i="83"/>
  <c r="BU472" i="83"/>
  <c r="BJ472" i="83"/>
  <c r="AX472" i="83"/>
  <c r="AY472" i="83"/>
  <c r="BT466" i="83"/>
  <c r="BI466" i="83"/>
  <c r="AX466" i="83"/>
  <c r="AY466" i="83"/>
  <c r="AM466" i="83"/>
  <c r="AN466" i="83"/>
  <c r="BT464" i="83"/>
  <c r="BU464" i="83"/>
  <c r="BI464" i="83"/>
  <c r="BJ464" i="83"/>
  <c r="AX464" i="83"/>
  <c r="AY464" i="83"/>
  <c r="AM464" i="83"/>
  <c r="AN464" i="83"/>
  <c r="BT462" i="83"/>
  <c r="BI462" i="83"/>
  <c r="AX462" i="83"/>
  <c r="AY462" i="83"/>
  <c r="AM462" i="83"/>
  <c r="AN462" i="83"/>
  <c r="BT460" i="83"/>
  <c r="BU460" i="83"/>
  <c r="BI460" i="83"/>
  <c r="BJ460" i="83"/>
  <c r="AX460" i="83"/>
  <c r="AY460" i="83"/>
  <c r="AM460" i="83"/>
  <c r="AN460" i="83"/>
  <c r="BT456" i="83"/>
  <c r="BU456" i="83"/>
  <c r="BJ456" i="83"/>
  <c r="AX456" i="83"/>
  <c r="AM456" i="83"/>
  <c r="BT450" i="83"/>
  <c r="BI450" i="83"/>
  <c r="AX450" i="83"/>
  <c r="AY450" i="83"/>
  <c r="AM450" i="83"/>
  <c r="AN450" i="83"/>
  <c r="BT448" i="83"/>
  <c r="BU448" i="83"/>
  <c r="BI448" i="83"/>
  <c r="BJ448" i="83"/>
  <c r="AX448" i="83"/>
  <c r="AY448" i="83"/>
  <c r="AM448" i="83"/>
  <c r="AN448" i="83"/>
  <c r="BT446" i="83"/>
  <c r="BI446" i="83"/>
  <c r="AX446" i="83"/>
  <c r="AY446" i="83"/>
  <c r="AM446" i="83"/>
  <c r="AN446" i="83"/>
  <c r="BT444" i="83"/>
  <c r="BU444" i="83"/>
  <c r="BI444" i="83"/>
  <c r="BJ444" i="83"/>
  <c r="AX444" i="83"/>
  <c r="AY444" i="83"/>
  <c r="AM444" i="83"/>
  <c r="AN444" i="83"/>
  <c r="BU440" i="83"/>
  <c r="BI440" i="83"/>
  <c r="AY440" i="83"/>
  <c r="AM440" i="83"/>
  <c r="AN440" i="83"/>
  <c r="BT434" i="83"/>
  <c r="BI434" i="83"/>
  <c r="AX434" i="83"/>
  <c r="AY434" i="83"/>
  <c r="AM434" i="83"/>
  <c r="AN434" i="83"/>
  <c r="BT432" i="83"/>
  <c r="BU432" i="83"/>
  <c r="BI432" i="83"/>
  <c r="BJ432" i="83"/>
  <c r="AX432" i="83"/>
  <c r="AY432" i="83"/>
  <c r="AM432" i="83"/>
  <c r="AN432" i="83"/>
  <c r="BT430" i="83"/>
  <c r="BI430" i="83"/>
  <c r="AX430" i="83"/>
  <c r="AY430" i="83"/>
  <c r="AM430" i="83"/>
  <c r="AN430" i="83"/>
  <c r="BT428" i="83"/>
  <c r="BU428" i="83"/>
  <c r="BI428" i="83"/>
  <c r="BJ428" i="83"/>
  <c r="AX428" i="83"/>
  <c r="AY428" i="83"/>
  <c r="AM428" i="83"/>
  <c r="AN428" i="83"/>
  <c r="BT424" i="83"/>
  <c r="BJ424" i="83"/>
  <c r="AY424" i="83"/>
  <c r="AN424" i="83"/>
  <c r="BT418" i="83"/>
  <c r="BI418" i="83"/>
  <c r="AX418" i="83"/>
  <c r="AY418" i="83"/>
  <c r="AM418" i="83"/>
  <c r="AN418" i="83"/>
  <c r="BT416" i="83"/>
  <c r="BU416" i="83"/>
  <c r="BI416" i="83"/>
  <c r="BJ416" i="83"/>
  <c r="AX416" i="83"/>
  <c r="AY416" i="83"/>
  <c r="AM416" i="83"/>
  <c r="AN416" i="83"/>
  <c r="BT414" i="83"/>
  <c r="BI414" i="83"/>
  <c r="AX414" i="83"/>
  <c r="AY414" i="83"/>
  <c r="AM414" i="83"/>
  <c r="AN414" i="83"/>
  <c r="BT412" i="83"/>
  <c r="BU412" i="83"/>
  <c r="BI412" i="83"/>
  <c r="BJ412" i="83"/>
  <c r="AX412" i="83"/>
  <c r="AY412" i="83"/>
  <c r="AM412" i="83"/>
  <c r="AN412" i="83"/>
  <c r="BT408" i="83"/>
  <c r="BU408" i="83"/>
  <c r="BI408" i="83"/>
  <c r="BJ408" i="83"/>
  <c r="AM408" i="83"/>
  <c r="AN408" i="83"/>
  <c r="BT402" i="83"/>
  <c r="BI402" i="83"/>
  <c r="AX402" i="83"/>
  <c r="AM402" i="83"/>
  <c r="AN402" i="83"/>
  <c r="BT400" i="83"/>
  <c r="BU400" i="83"/>
  <c r="BI400" i="83"/>
  <c r="BJ400" i="83"/>
  <c r="AX400" i="83"/>
  <c r="AY400" i="83"/>
  <c r="AM400" i="83"/>
  <c r="AN400" i="83"/>
  <c r="BT398" i="83"/>
  <c r="BI398" i="83"/>
  <c r="AX398" i="83"/>
  <c r="AM398" i="83"/>
  <c r="AN398" i="83"/>
  <c r="BT396" i="83"/>
  <c r="BU396" i="83"/>
  <c r="BI396" i="83"/>
  <c r="BJ396" i="83"/>
  <c r="AX396" i="83"/>
  <c r="AY396" i="83"/>
  <c r="AM396" i="83"/>
  <c r="AN396" i="83"/>
  <c r="BT392" i="83"/>
  <c r="BI392" i="83"/>
  <c r="BJ392" i="83"/>
  <c r="AY392" i="83"/>
  <c r="AM392" i="83"/>
  <c r="BJ388" i="83"/>
  <c r="BT386" i="83"/>
  <c r="BI386" i="83"/>
  <c r="AX386" i="83"/>
  <c r="AM386" i="83"/>
  <c r="AN386" i="83"/>
  <c r="BT384" i="83"/>
  <c r="BU384" i="83"/>
  <c r="BI384" i="83"/>
  <c r="BJ384" i="83"/>
  <c r="AX384" i="83"/>
  <c r="AY384" i="83"/>
  <c r="AM384" i="83"/>
  <c r="AN384" i="83"/>
  <c r="BT382" i="83"/>
  <c r="BI382" i="83"/>
  <c r="AX382" i="83"/>
  <c r="AM382" i="83"/>
  <c r="AN382" i="83"/>
  <c r="BT380" i="83"/>
  <c r="BU380" i="83"/>
  <c r="BI380" i="83"/>
  <c r="BJ380" i="83"/>
  <c r="AX380" i="83"/>
  <c r="AY380" i="83"/>
  <c r="AM380" i="83"/>
  <c r="AN380" i="83"/>
  <c r="BU376" i="83"/>
  <c r="BJ376" i="83"/>
  <c r="AX376" i="83"/>
  <c r="AY376" i="83"/>
  <c r="AN376" i="83"/>
  <c r="BT370" i="83"/>
  <c r="BI370" i="83"/>
  <c r="AX370" i="83"/>
  <c r="AM370" i="83"/>
  <c r="AN370" i="83"/>
  <c r="BT368" i="83"/>
  <c r="BU368" i="83"/>
  <c r="BI368" i="83"/>
  <c r="BJ368" i="83"/>
  <c r="AX368" i="83"/>
  <c r="AY368" i="83"/>
  <c r="AM368" i="83"/>
  <c r="AN368" i="83"/>
  <c r="BT366" i="83"/>
  <c r="BI366" i="83"/>
  <c r="AX366" i="83"/>
  <c r="AM366" i="83"/>
  <c r="AN366" i="83"/>
  <c r="BT364" i="83"/>
  <c r="BU364" i="83"/>
  <c r="BI364" i="83"/>
  <c r="BJ364" i="83"/>
  <c r="AX364" i="83"/>
  <c r="AY364" i="83"/>
  <c r="AM364" i="83"/>
  <c r="AN364" i="83"/>
  <c r="BT360" i="83"/>
  <c r="BU360" i="83"/>
  <c r="BI360" i="83"/>
  <c r="AX360" i="83"/>
  <c r="AY360" i="83"/>
  <c r="BT354" i="83"/>
  <c r="BI354" i="83"/>
  <c r="AX354" i="83"/>
  <c r="AM354" i="83"/>
  <c r="AN354" i="83"/>
  <c r="BT352" i="83"/>
  <c r="BU352" i="83"/>
  <c r="BI352" i="83"/>
  <c r="BJ352" i="83"/>
  <c r="AX352" i="83"/>
  <c r="AY352" i="83"/>
  <c r="AM352" i="83"/>
  <c r="AN352" i="83"/>
  <c r="BT350" i="83"/>
  <c r="BI350" i="83"/>
  <c r="AX350" i="83"/>
  <c r="AM350" i="83"/>
  <c r="AN350" i="83"/>
  <c r="BI344" i="83"/>
  <c r="AX344" i="83"/>
  <c r="AY344" i="83"/>
  <c r="AM344" i="83"/>
  <c r="AN344" i="83"/>
  <c r="BT338" i="83"/>
  <c r="BU338" i="83"/>
  <c r="BI338" i="83"/>
  <c r="AX338" i="83"/>
  <c r="AM338" i="83"/>
  <c r="AN338" i="83"/>
  <c r="BT336" i="83"/>
  <c r="BI336" i="83"/>
  <c r="BJ336" i="83"/>
  <c r="AX336" i="83"/>
  <c r="AY336" i="83"/>
  <c r="AM336" i="83"/>
  <c r="AN336" i="83"/>
  <c r="BT334" i="83"/>
  <c r="BU334" i="83"/>
  <c r="BI334" i="83"/>
  <c r="AX334" i="83"/>
  <c r="AM334" i="83"/>
  <c r="AN334" i="83"/>
  <c r="BT332" i="83"/>
  <c r="BI332" i="83"/>
  <c r="BJ332" i="83"/>
  <c r="AX332" i="83"/>
  <c r="AY332" i="83"/>
  <c r="AM332" i="83"/>
  <c r="AN332" i="83"/>
  <c r="BT328" i="83"/>
  <c r="BI328" i="83"/>
  <c r="BJ328" i="83"/>
  <c r="AM328" i="83"/>
  <c r="AN328" i="83"/>
  <c r="BT322" i="83"/>
  <c r="BU322" i="83"/>
  <c r="BI322" i="83"/>
  <c r="AX322" i="83"/>
  <c r="AM322" i="83"/>
  <c r="AN322" i="83"/>
  <c r="BT320" i="83"/>
  <c r="BI320" i="83"/>
  <c r="BJ320" i="83"/>
  <c r="AX320" i="83"/>
  <c r="AY320" i="83"/>
  <c r="AM320" i="83"/>
  <c r="AN320" i="83"/>
  <c r="BT318" i="83"/>
  <c r="BU318" i="83"/>
  <c r="BI318" i="83"/>
  <c r="AX318" i="83"/>
  <c r="AM318" i="83"/>
  <c r="AN318" i="83"/>
  <c r="BT316" i="83"/>
  <c r="BI316" i="83"/>
  <c r="BJ316" i="83"/>
  <c r="AX316" i="83"/>
  <c r="AY316" i="83"/>
  <c r="AM316" i="83"/>
  <c r="AN316" i="83"/>
  <c r="BI312" i="83"/>
  <c r="BJ312" i="83"/>
  <c r="AX312" i="83"/>
  <c r="AY312" i="83"/>
  <c r="AM312" i="83"/>
  <c r="BT306" i="83"/>
  <c r="BU306" i="83"/>
  <c r="BI306" i="83"/>
  <c r="AX306" i="83"/>
  <c r="AM306" i="83"/>
  <c r="AN306" i="83"/>
  <c r="BT304" i="83"/>
  <c r="BI304" i="83"/>
  <c r="BJ304" i="83"/>
  <c r="AX304" i="83"/>
  <c r="AY304" i="83"/>
  <c r="AM304" i="83"/>
  <c r="AN304" i="83"/>
  <c r="BT302" i="83"/>
  <c r="BU302" i="83"/>
  <c r="BI302" i="83"/>
  <c r="AX302" i="83"/>
  <c r="AM302" i="83"/>
  <c r="AN302" i="83"/>
  <c r="BT300" i="83"/>
  <c r="BI300" i="83"/>
  <c r="BJ300" i="83"/>
  <c r="AX300" i="83"/>
  <c r="AY300" i="83"/>
  <c r="AM300" i="83"/>
  <c r="AN300" i="83"/>
  <c r="BT296" i="83"/>
  <c r="BI296" i="83"/>
  <c r="BJ296" i="83"/>
  <c r="AX296" i="83"/>
  <c r="AM296" i="83"/>
  <c r="AN296" i="83"/>
  <c r="BT290" i="83"/>
  <c r="BU290" i="83"/>
  <c r="BI290" i="83"/>
  <c r="AX290" i="83"/>
  <c r="AY290" i="83"/>
  <c r="AM290" i="83"/>
  <c r="AN290" i="83"/>
  <c r="BT288" i="83"/>
  <c r="BI288" i="83"/>
  <c r="BJ288" i="83"/>
  <c r="AX288" i="83"/>
  <c r="AY288" i="83"/>
  <c r="AM288" i="83"/>
  <c r="AN288" i="83"/>
  <c r="BT286" i="83"/>
  <c r="BU286" i="83"/>
  <c r="BI286" i="83"/>
  <c r="AX286" i="83"/>
  <c r="AY286" i="83"/>
  <c r="AM286" i="83"/>
  <c r="AN286" i="83"/>
  <c r="BT284" i="83"/>
  <c r="BI284" i="83"/>
  <c r="BJ284" i="83"/>
  <c r="AX284" i="83"/>
  <c r="AY284" i="83"/>
  <c r="AM284" i="83"/>
  <c r="AN284" i="83"/>
  <c r="BT280" i="83"/>
  <c r="BI280" i="83"/>
  <c r="AY280" i="83"/>
  <c r="AM280" i="83"/>
  <c r="AN280" i="83"/>
  <c r="AN276" i="83"/>
  <c r="BT274" i="83"/>
  <c r="BU274" i="83"/>
  <c r="BI274" i="83"/>
  <c r="BJ274" i="83"/>
  <c r="AX274" i="83"/>
  <c r="AM274" i="83"/>
  <c r="AN274" i="83"/>
  <c r="BT272" i="83"/>
  <c r="AM16" i="83"/>
  <c r="AN16" i="83"/>
  <c r="BT16" i="83"/>
  <c r="BU16" i="83"/>
  <c r="BT14" i="83"/>
  <c r="BT32" i="83"/>
  <c r="BU32" i="83"/>
  <c r="BI32" i="83"/>
  <c r="BJ32" i="83"/>
  <c r="AX32" i="83"/>
  <c r="AY32" i="83"/>
  <c r="AM32" i="83"/>
  <c r="AN32" i="83"/>
  <c r="AX30" i="83"/>
  <c r="AM30" i="83"/>
  <c r="AN30" i="83"/>
  <c r="BI28" i="83"/>
  <c r="BJ28" i="83"/>
  <c r="BU20" i="83"/>
  <c r="AY20" i="83"/>
  <c r="BI272" i="83"/>
  <c r="AX272" i="83"/>
  <c r="AY272" i="83"/>
  <c r="BT270" i="83"/>
  <c r="BU270" i="83"/>
  <c r="BI270" i="83"/>
  <c r="BJ270" i="83"/>
  <c r="AX270" i="83"/>
  <c r="BT268" i="83"/>
  <c r="BI268" i="83"/>
  <c r="AX268" i="83"/>
  <c r="AY268" i="83"/>
  <c r="BT264" i="83"/>
  <c r="BI264" i="83"/>
  <c r="AX264" i="83"/>
  <c r="AY264" i="83"/>
  <c r="BT258" i="83"/>
  <c r="BU258" i="83"/>
  <c r="BI258" i="83"/>
  <c r="BJ258" i="83"/>
  <c r="AX258" i="83"/>
  <c r="BT256" i="83"/>
  <c r="BI256" i="83"/>
  <c r="AX256" i="83"/>
  <c r="AY256" i="83"/>
  <c r="BT254" i="83"/>
  <c r="BU254" i="83"/>
  <c r="BI254" i="83"/>
  <c r="BJ254" i="83"/>
  <c r="AX254" i="83"/>
  <c r="BT252" i="83"/>
  <c r="BI252" i="83"/>
  <c r="AX252" i="83"/>
  <c r="AY252" i="83"/>
  <c r="BT248" i="83"/>
  <c r="BI248" i="83"/>
  <c r="AX248" i="83"/>
  <c r="AY248" i="83"/>
  <c r="BT242" i="83"/>
  <c r="BU242" i="83"/>
  <c r="BI242" i="83"/>
  <c r="BJ242" i="83"/>
  <c r="AX242" i="83"/>
  <c r="BT240" i="83"/>
  <c r="BI240" i="83"/>
  <c r="AX240" i="83"/>
  <c r="AY240" i="83"/>
  <c r="BT238" i="83"/>
  <c r="BU238" i="83"/>
  <c r="BI238" i="83"/>
  <c r="BJ238" i="83"/>
  <c r="AX238" i="83"/>
  <c r="BT236" i="83"/>
  <c r="BI236" i="83"/>
  <c r="AX236" i="83"/>
  <c r="AY236" i="83"/>
  <c r="BT232" i="83"/>
  <c r="BI232" i="83"/>
  <c r="AX232" i="83"/>
  <c r="AY232" i="83"/>
  <c r="BT226" i="83"/>
  <c r="BU226" i="83"/>
  <c r="BI226" i="83"/>
  <c r="BJ226" i="83"/>
  <c r="AX226" i="83"/>
  <c r="BT224" i="83"/>
  <c r="BI224" i="83"/>
  <c r="AX224" i="83"/>
  <c r="AY224" i="83"/>
  <c r="BT222" i="83"/>
  <c r="BU222" i="83"/>
  <c r="BI222" i="83"/>
  <c r="BJ222" i="83"/>
  <c r="AX222" i="83"/>
  <c r="BT220" i="83"/>
  <c r="BI220" i="83"/>
  <c r="AX220" i="83"/>
  <c r="AY220" i="83"/>
  <c r="BT216" i="83"/>
  <c r="BU216" i="83"/>
  <c r="BI216" i="83"/>
  <c r="AX216" i="83"/>
  <c r="AY216" i="83"/>
  <c r="BT210" i="83"/>
  <c r="BU210" i="83"/>
  <c r="BI210" i="83"/>
  <c r="BJ210" i="83"/>
  <c r="AX210" i="83"/>
  <c r="BT208" i="83"/>
  <c r="BU208" i="83"/>
  <c r="BI208" i="83"/>
  <c r="AX208" i="83"/>
  <c r="AY208" i="83"/>
  <c r="BT206" i="83"/>
  <c r="BU206" i="83"/>
  <c r="BI206" i="83"/>
  <c r="BJ206" i="83"/>
  <c r="AX206" i="83"/>
  <c r="BT204" i="83"/>
  <c r="BI204" i="83"/>
  <c r="AX204" i="83"/>
  <c r="AY204" i="83"/>
  <c r="BT200" i="83"/>
  <c r="BI200" i="83"/>
  <c r="AX200" i="83"/>
  <c r="AY200" i="83"/>
  <c r="BT194" i="83"/>
  <c r="BU194" i="83"/>
  <c r="BI194" i="83"/>
  <c r="BJ194" i="83"/>
  <c r="AX194" i="83"/>
  <c r="BT192" i="83"/>
  <c r="BI192" i="83"/>
  <c r="AX192" i="83"/>
  <c r="AY192" i="83"/>
  <c r="BT190" i="83"/>
  <c r="BU190" i="83"/>
  <c r="BI190" i="83"/>
  <c r="BJ190" i="83"/>
  <c r="AX190" i="83"/>
  <c r="BT188" i="83"/>
  <c r="BI188" i="83"/>
  <c r="AX188" i="83"/>
  <c r="AY188" i="83"/>
  <c r="BT184" i="83"/>
  <c r="BI184" i="83"/>
  <c r="AX184" i="83"/>
  <c r="AY184" i="83"/>
  <c r="BT180" i="83"/>
  <c r="BT176" i="83"/>
  <c r="BI176" i="83"/>
  <c r="AX176" i="83"/>
  <c r="AY176" i="83"/>
  <c r="BT174" i="83"/>
  <c r="BU174" i="83"/>
  <c r="BI174" i="83"/>
  <c r="BJ174" i="83"/>
  <c r="AX174" i="83"/>
  <c r="BT172" i="83"/>
  <c r="BI172" i="83"/>
  <c r="BJ172" i="83"/>
  <c r="AX172" i="83"/>
  <c r="AY172" i="83"/>
  <c r="BT168" i="83"/>
  <c r="BI168" i="83"/>
  <c r="BJ168" i="83"/>
  <c r="AX168" i="83"/>
  <c r="AY168" i="83"/>
  <c r="BT162" i="83"/>
  <c r="BU162" i="83"/>
  <c r="BI162" i="83"/>
  <c r="BJ162" i="83"/>
  <c r="AX162" i="83"/>
  <c r="BT160" i="83"/>
  <c r="BI160" i="83"/>
  <c r="BJ160" i="83"/>
  <c r="AX160" i="83"/>
  <c r="AY160" i="83"/>
  <c r="BT158" i="83"/>
  <c r="BU158" i="83"/>
  <c r="BI158" i="83"/>
  <c r="BJ158" i="83"/>
  <c r="AX158" i="83"/>
  <c r="BT152" i="83"/>
  <c r="BI152" i="83"/>
  <c r="BJ152" i="83"/>
  <c r="AX152" i="83"/>
  <c r="AY152" i="83"/>
  <c r="BT146" i="83"/>
  <c r="BU146" i="83"/>
  <c r="BI146" i="83"/>
  <c r="BJ146" i="83"/>
  <c r="AX146" i="83"/>
  <c r="BT144" i="83"/>
  <c r="BI144" i="83"/>
  <c r="BJ144" i="83"/>
  <c r="AX144" i="83"/>
  <c r="AY144" i="83"/>
  <c r="BT142" i="83"/>
  <c r="BU142" i="83"/>
  <c r="BI142" i="83"/>
  <c r="BJ142" i="83"/>
  <c r="AX142" i="83"/>
  <c r="BT140" i="83"/>
  <c r="BI140" i="83"/>
  <c r="BJ140" i="83"/>
  <c r="AX140" i="83"/>
  <c r="AY140" i="83"/>
  <c r="BT136" i="83"/>
  <c r="BI136" i="83"/>
  <c r="BJ136" i="83"/>
  <c r="AX136" i="83"/>
  <c r="AY136" i="83"/>
  <c r="BT130" i="83"/>
  <c r="BU130" i="83"/>
  <c r="BI130" i="83"/>
  <c r="BJ130" i="83"/>
  <c r="AX130" i="83"/>
  <c r="BT128" i="83"/>
  <c r="BU128" i="83"/>
  <c r="BI128" i="83"/>
  <c r="BJ128" i="83"/>
  <c r="AX128" i="83"/>
  <c r="AY128" i="83"/>
  <c r="BT126" i="83"/>
  <c r="BU126" i="83"/>
  <c r="BI126" i="83"/>
  <c r="BJ126" i="83"/>
  <c r="AX126" i="83"/>
  <c r="BT124" i="83"/>
  <c r="BU124" i="83"/>
  <c r="BI124" i="83"/>
  <c r="BJ124" i="83"/>
  <c r="AX124" i="83"/>
  <c r="AY124" i="83"/>
  <c r="BT120" i="83"/>
  <c r="BU120" i="83"/>
  <c r="BI120" i="83"/>
  <c r="BJ120" i="83"/>
  <c r="AX120" i="83"/>
  <c r="AY120" i="83"/>
  <c r="BT114" i="83"/>
  <c r="BU114" i="83"/>
  <c r="BI114" i="83"/>
  <c r="BJ114" i="83"/>
  <c r="AX114" i="83"/>
  <c r="BT112" i="83"/>
  <c r="BU112" i="83"/>
  <c r="BI112" i="83"/>
  <c r="BJ112" i="83"/>
  <c r="AX112" i="83"/>
  <c r="AY112" i="83"/>
  <c r="BT110" i="83"/>
  <c r="BU110" i="83"/>
  <c r="BI110" i="83"/>
  <c r="BJ110" i="83"/>
  <c r="AX110" i="83"/>
  <c r="BT108" i="83"/>
  <c r="BU108" i="83"/>
  <c r="BI108" i="83"/>
  <c r="BJ108" i="83"/>
  <c r="BK108" i="83"/>
  <c r="AX108" i="83"/>
  <c r="AY108" i="83"/>
  <c r="BT104" i="83"/>
  <c r="BU104" i="83"/>
  <c r="BI104" i="83"/>
  <c r="BJ104" i="83"/>
  <c r="AX104" i="83"/>
  <c r="AY104" i="83"/>
  <c r="BT98" i="83"/>
  <c r="BU98" i="83"/>
  <c r="BI98" i="83"/>
  <c r="BJ98" i="83"/>
  <c r="AX98" i="83"/>
  <c r="BT96" i="83"/>
  <c r="BU96" i="83"/>
  <c r="BI96" i="83"/>
  <c r="BJ96" i="83"/>
  <c r="AX96" i="83"/>
  <c r="AY96" i="83"/>
  <c r="BT94" i="83"/>
  <c r="BU94" i="83"/>
  <c r="BI94" i="83"/>
  <c r="BJ94" i="83"/>
  <c r="AX94" i="83"/>
  <c r="BT92" i="83"/>
  <c r="BU92" i="83"/>
  <c r="BI92" i="83"/>
  <c r="BJ92" i="83"/>
  <c r="AX92" i="83"/>
  <c r="AY92" i="83"/>
  <c r="BE26" i="83"/>
  <c r="CA26" i="83"/>
  <c r="C7" i="86"/>
  <c r="C357" i="86"/>
  <c r="C311" i="86"/>
  <c r="C308" i="86"/>
  <c r="C255" i="86"/>
  <c r="C227" i="86"/>
  <c r="C188" i="86"/>
  <c r="E296" i="86"/>
  <c r="B296" i="86" s="1"/>
  <c r="E275" i="86"/>
  <c r="B275" i="86" s="1"/>
  <c r="E246" i="86"/>
  <c r="B246" i="86" s="1"/>
  <c r="E221" i="86"/>
  <c r="B221" i="86" s="1"/>
  <c r="E213" i="86"/>
  <c r="B213" i="86" s="1"/>
  <c r="E195" i="86"/>
  <c r="B195" i="86" s="1"/>
  <c r="E169" i="86"/>
  <c r="B169" i="86" s="1"/>
  <c r="E165" i="86"/>
  <c r="B165" i="86" s="1"/>
  <c r="E160" i="86"/>
  <c r="B160" i="86" s="1"/>
  <c r="E151" i="86"/>
  <c r="B151" i="86" s="1"/>
  <c r="E138" i="86"/>
  <c r="B138" i="86" s="1"/>
  <c r="S252" i="86"/>
  <c r="S165" i="86"/>
  <c r="S153" i="86"/>
  <c r="S117" i="86"/>
  <c r="S55" i="86"/>
  <c r="D381" i="88"/>
  <c r="B381" i="88" s="1"/>
  <c r="C336" i="88"/>
  <c r="D290" i="88"/>
  <c r="B290" i="88" s="1"/>
  <c r="L247" i="88"/>
  <c r="D245" i="88"/>
  <c r="B245" i="88"/>
  <c r="C223" i="88"/>
  <c r="D220" i="88"/>
  <c r="B220" i="88" s="1"/>
  <c r="L218" i="88"/>
  <c r="D215" i="88"/>
  <c r="B215" i="88" s="1"/>
  <c r="D208" i="88"/>
  <c r="B208" i="88" s="1"/>
  <c r="L194" i="88"/>
  <c r="D194" i="88"/>
  <c r="B194" i="88"/>
  <c r="D166" i="88"/>
  <c r="B166" i="88"/>
  <c r="D162" i="88"/>
  <c r="B162" i="88"/>
  <c r="L158" i="88"/>
  <c r="D157" i="88"/>
  <c r="B157" i="88" s="1"/>
  <c r="D150" i="88"/>
  <c r="B150" i="88"/>
  <c r="D147" i="88"/>
  <c r="B147" i="88" s="1"/>
  <c r="D119" i="88"/>
  <c r="B119" i="88" s="1"/>
  <c r="D110" i="88"/>
  <c r="B110" i="88" s="1"/>
  <c r="D51" i="88"/>
  <c r="B51" i="88"/>
  <c r="L16" i="88"/>
  <c r="D14" i="88"/>
  <c r="B14" i="88" s="1"/>
  <c r="AI96" i="83"/>
  <c r="AJ96" i="83"/>
  <c r="AI62" i="83"/>
  <c r="AJ62" i="83"/>
  <c r="BY24" i="83"/>
  <c r="CD24" i="83"/>
  <c r="CD25" i="83" s="1"/>
  <c r="BP22" i="83"/>
  <c r="AP20" i="83"/>
  <c r="AJ104" i="83"/>
  <c r="AJ84" i="83"/>
  <c r="AJ76" i="83"/>
  <c r="AJ68" i="83"/>
  <c r="AH68" i="83"/>
  <c r="AH62" i="83"/>
  <c r="AI78" i="83"/>
  <c r="AH66" i="83"/>
  <c r="AJ66" i="83"/>
  <c r="AH42" i="83"/>
  <c r="AI42" i="83"/>
  <c r="AL328" i="83"/>
  <c r="AL329" i="83"/>
  <c r="AI122" i="83"/>
  <c r="AM14" i="83"/>
  <c r="BZ28" i="83"/>
  <c r="CC28" i="83"/>
  <c r="BT28" i="83"/>
  <c r="BU28" i="83"/>
  <c r="AW12" i="83"/>
  <c r="AW13" i="83"/>
  <c r="BS14" i="83"/>
  <c r="BS15" i="83"/>
  <c r="AH330" i="83"/>
  <c r="AL336" i="83"/>
  <c r="AL337" i="83" s="1"/>
  <c r="AH92" i="83"/>
  <c r="BS24" i="83"/>
  <c r="BS25" i="83" s="1"/>
  <c r="AJ152" i="83"/>
  <c r="AJ120" i="83"/>
  <c r="AH76" i="83"/>
  <c r="AL354" i="83"/>
  <c r="AL355" i="83"/>
  <c r="AL370" i="83"/>
  <c r="AL371" i="83"/>
  <c r="AL396" i="83"/>
  <c r="AL397" i="83"/>
  <c r="AL412" i="83"/>
  <c r="AL413" i="83"/>
  <c r="AL428" i="83"/>
  <c r="AL429" i="83"/>
  <c r="AL444" i="83"/>
  <c r="AL445" i="83"/>
  <c r="AL460" i="83"/>
  <c r="AL461" i="83"/>
  <c r="AL476" i="83"/>
  <c r="AL477" i="83"/>
  <c r="AL492" i="83"/>
  <c r="AL493" i="83"/>
  <c r="AL508" i="83"/>
  <c r="AL509" i="83"/>
  <c r="AL524" i="83"/>
  <c r="AL525" i="83" s="1"/>
  <c r="AL540" i="83"/>
  <c r="AL541" i="83" s="1"/>
  <c r="AL556" i="83"/>
  <c r="AL557" i="83" s="1"/>
  <c r="AL604" i="83"/>
  <c r="AL605" i="83" s="1"/>
  <c r="AL620" i="83"/>
  <c r="AL621" i="83" s="1"/>
  <c r="AL652" i="83"/>
  <c r="AL653" i="83" s="1"/>
  <c r="AL668" i="83"/>
  <c r="AL669" i="83" s="1"/>
  <c r="AL672" i="83"/>
  <c r="AL673" i="83"/>
  <c r="AL680" i="83"/>
  <c r="AL681" i="83" s="1"/>
  <c r="AL684" i="83"/>
  <c r="AL685" i="83" s="1"/>
  <c r="AL688" i="83"/>
  <c r="AL689" i="83" s="1"/>
  <c r="AL696" i="83"/>
  <c r="AL697" i="83" s="1"/>
  <c r="AL700" i="83"/>
  <c r="AL701" i="83" s="1"/>
  <c r="AL704" i="83"/>
  <c r="AL705" i="83" s="1"/>
  <c r="AL716" i="83"/>
  <c r="AL717" i="83" s="1"/>
  <c r="AL728" i="83"/>
  <c r="AL729" i="83" s="1"/>
  <c r="AL736" i="83"/>
  <c r="AL737" i="83" s="1"/>
  <c r="AL744" i="83"/>
  <c r="AL745" i="83" s="1"/>
  <c r="AL748" i="83"/>
  <c r="AL749" i="83" s="1"/>
  <c r="AL752" i="83"/>
  <c r="AL753" i="83" s="1"/>
  <c r="AL760" i="83"/>
  <c r="AL761" i="83" s="1"/>
  <c r="AL764" i="83"/>
  <c r="AL765" i="83" s="1"/>
  <c r="AL768" i="83"/>
  <c r="AL769" i="83" s="1"/>
  <c r="AL776" i="83"/>
  <c r="AL777" i="83" s="1"/>
  <c r="AL780" i="83"/>
  <c r="AL781" i="83" s="1"/>
  <c r="AL792" i="83"/>
  <c r="AL793" i="83" s="1"/>
  <c r="AL352" i="83"/>
  <c r="AL353" i="83" s="1"/>
  <c r="AL360" i="83"/>
  <c r="AL361" i="83" s="1"/>
  <c r="AL364" i="83"/>
  <c r="AL365" i="83" s="1"/>
  <c r="AL368" i="83"/>
  <c r="AL369" i="83" s="1"/>
  <c r="AL376" i="83"/>
  <c r="AL377" i="83" s="1"/>
  <c r="AL380" i="83"/>
  <c r="AL381" i="83" s="1"/>
  <c r="AL384" i="83"/>
  <c r="AL385" i="83" s="1"/>
  <c r="AL386" i="83"/>
  <c r="AL387" i="83"/>
  <c r="AL398" i="83"/>
  <c r="AL399" i="83"/>
  <c r="AL402" i="83"/>
  <c r="AL403" i="83"/>
  <c r="AL414" i="83"/>
  <c r="AL415" i="83" s="1"/>
  <c r="AL418" i="83"/>
  <c r="AL419" i="83" s="1"/>
  <c r="AL430" i="83"/>
  <c r="AL431" i="83" s="1"/>
  <c r="AL434" i="83"/>
  <c r="AL435" i="83" s="1"/>
  <c r="AL446" i="83"/>
  <c r="AL447" i="83" s="1"/>
  <c r="AL450" i="83"/>
  <c r="AL451" i="83" s="1"/>
  <c r="AL462" i="83"/>
  <c r="AL463" i="83" s="1"/>
  <c r="AL466" i="83"/>
  <c r="AL467" i="83" s="1"/>
  <c r="AL478" i="83"/>
  <c r="AL479" i="83" s="1"/>
  <c r="AL482" i="83"/>
  <c r="AL483" i="83"/>
  <c r="AL494" i="83"/>
  <c r="AL495" i="83" s="1"/>
  <c r="AL498" i="83"/>
  <c r="AL499" i="83" s="1"/>
  <c r="AL526" i="83"/>
  <c r="AL527" i="83" s="1"/>
  <c r="AL546" i="83"/>
  <c r="AL547" i="83" s="1"/>
  <c r="AL558" i="83"/>
  <c r="AL559" i="83" s="1"/>
  <c r="AL562" i="83"/>
  <c r="AL563" i="83" s="1"/>
  <c r="AL578" i="83"/>
  <c r="AL579" i="83"/>
  <c r="AL590" i="83"/>
  <c r="AL591" i="83" s="1"/>
  <c r="AL594" i="83"/>
  <c r="AL595" i="83" s="1"/>
  <c r="AL606" i="83"/>
  <c r="AL607" i="83" s="1"/>
  <c r="AL622" i="83"/>
  <c r="AL623" i="83"/>
  <c r="AL626" i="83"/>
  <c r="AL627" i="83" s="1"/>
  <c r="AL638" i="83"/>
  <c r="AL639" i="83" s="1"/>
  <c r="AL642" i="83"/>
  <c r="AL643" i="83" s="1"/>
  <c r="AL654" i="83"/>
  <c r="AL655" i="83"/>
  <c r="AL658" i="83"/>
  <c r="AL659" i="83" s="1"/>
  <c r="AL670" i="83"/>
  <c r="AL671" i="83" s="1"/>
  <c r="AL674" i="83"/>
  <c r="AL675" i="83" s="1"/>
  <c r="AL686" i="83"/>
  <c r="AL687" i="83"/>
  <c r="AL690" i="83"/>
  <c r="AL691" i="83" s="1"/>
  <c r="AL702" i="83"/>
  <c r="AL703" i="83" s="1"/>
  <c r="AL706" i="83"/>
  <c r="AL707" i="83" s="1"/>
  <c r="AL718" i="83"/>
  <c r="AL719" i="83"/>
  <c r="AL722" i="83"/>
  <c r="AL723" i="83" s="1"/>
  <c r="AL738" i="83"/>
  <c r="AL739" i="83" s="1"/>
  <c r="AL750" i="83"/>
  <c r="AL751" i="83" s="1"/>
  <c r="AL754" i="83"/>
  <c r="AL755" i="83" s="1"/>
  <c r="AL766" i="83"/>
  <c r="AL767" i="83" s="1"/>
  <c r="AL782" i="83"/>
  <c r="AL783" i="83" s="1"/>
  <c r="AL786" i="83"/>
  <c r="AL787" i="83"/>
  <c r="AL206" i="83"/>
  <c r="AL207" i="83" s="1"/>
  <c r="AL210" i="83"/>
  <c r="AL211" i="83" s="1"/>
  <c r="AL262" i="83"/>
  <c r="AL263" i="83" s="1"/>
  <c r="AL274" i="83"/>
  <c r="AL275" i="83" s="1"/>
  <c r="AL290" i="83"/>
  <c r="AL291" i="83" s="1"/>
  <c r="AL302" i="83"/>
  <c r="AL303" i="83" s="1"/>
  <c r="AL306" i="83"/>
  <c r="AL307" i="83" s="1"/>
  <c r="AL322" i="83"/>
  <c r="AL323" i="83"/>
  <c r="AL236" i="83"/>
  <c r="AL237" i="83" s="1"/>
  <c r="AL240" i="83"/>
  <c r="AL241" i="83" s="1"/>
  <c r="AL256" i="83"/>
  <c r="AL257" i="83" s="1"/>
  <c r="AL254" i="83"/>
  <c r="AL255" i="83" s="1"/>
  <c r="AL270" i="83"/>
  <c r="AL271" i="83" s="1"/>
  <c r="AL286" i="83"/>
  <c r="AL287" i="83" s="1"/>
  <c r="AL252" i="83"/>
  <c r="AL253" i="83" s="1"/>
  <c r="AL264" i="83"/>
  <c r="AL265" i="83" s="1"/>
  <c r="AL280" i="83"/>
  <c r="AL281" i="83" s="1"/>
  <c r="AL304" i="83"/>
  <c r="AL305" i="83" s="1"/>
  <c r="AL344" i="83"/>
  <c r="AL345" i="83" s="1"/>
  <c r="AW14" i="83"/>
  <c r="AW15" i="83" s="1"/>
  <c r="BS12" i="83"/>
  <c r="BS13" i="83"/>
  <c r="BE16" i="83"/>
  <c r="BH16" i="83"/>
  <c r="BH17" i="83" s="1"/>
  <c r="BC14" i="83"/>
  <c r="BH14" i="83"/>
  <c r="BH15" i="83" s="1"/>
  <c r="BO14" i="83"/>
  <c r="BH30" i="83"/>
  <c r="BH31" i="83"/>
  <c r="AW30" i="83"/>
  <c r="AW31" i="83" s="1"/>
  <c r="BS28" i="83"/>
  <c r="BS29" i="83" s="1"/>
  <c r="BB28" i="83"/>
  <c r="AX28" i="83"/>
  <c r="AY28" i="83"/>
  <c r="AW28" i="83"/>
  <c r="AW29" i="83" s="1"/>
  <c r="AL272" i="83"/>
  <c r="AL273" i="83" s="1"/>
  <c r="AL288" i="83"/>
  <c r="AL289" i="83"/>
  <c r="AL296" i="83"/>
  <c r="AL297" i="83" s="1"/>
  <c r="AL160" i="83"/>
  <c r="AL161" i="83" s="1"/>
  <c r="AL238" i="83"/>
  <c r="AL239" i="83" s="1"/>
  <c r="AL248" i="83"/>
  <c r="AL249" i="83"/>
  <c r="CD14" i="83"/>
  <c r="CD15" i="83" s="1"/>
  <c r="AT16" i="83"/>
  <c r="AW16" i="83"/>
  <c r="AW17" i="83" s="1"/>
  <c r="CA16" i="83"/>
  <c r="CD16" i="83"/>
  <c r="CD17" i="83"/>
  <c r="CD88" i="83"/>
  <c r="CD89" i="83" s="1"/>
  <c r="BS88" i="83"/>
  <c r="BS89" i="83" s="1"/>
  <c r="BH88" i="83"/>
  <c r="BH89" i="83" s="1"/>
  <c r="AW88" i="83"/>
  <c r="AW89" i="83" s="1"/>
  <c r="CD82" i="83"/>
  <c r="CD83" i="83" s="1"/>
  <c r="BS82" i="83"/>
  <c r="BS83" i="83" s="1"/>
  <c r="BH82" i="83"/>
  <c r="BH83" i="83"/>
  <c r="AW82" i="83"/>
  <c r="AW83" i="83" s="1"/>
  <c r="CD80" i="83"/>
  <c r="CD81" i="83"/>
  <c r="BS80" i="83"/>
  <c r="BS81" i="83" s="1"/>
  <c r="BH80" i="83"/>
  <c r="BH81" i="83" s="1"/>
  <c r="AW80" i="83"/>
  <c r="AW81" i="83" s="1"/>
  <c r="CD78" i="83"/>
  <c r="CD79" i="83"/>
  <c r="BS78" i="83"/>
  <c r="BS79" i="83" s="1"/>
  <c r="BH78" i="83"/>
  <c r="BH79" i="83"/>
  <c r="AW78" i="83"/>
  <c r="AW79" i="83" s="1"/>
  <c r="CD76" i="83"/>
  <c r="CD77" i="83" s="1"/>
  <c r="BS76" i="83"/>
  <c r="BS77" i="83"/>
  <c r="BH76" i="83"/>
  <c r="BH77" i="83" s="1"/>
  <c r="AW76" i="83"/>
  <c r="AW77" i="83" s="1"/>
  <c r="CD72" i="83"/>
  <c r="CD73" i="83" s="1"/>
  <c r="BS72" i="83"/>
  <c r="BS73" i="83" s="1"/>
  <c r="BH72" i="83"/>
  <c r="BH73" i="83"/>
  <c r="AW72" i="83"/>
  <c r="AW73" i="83" s="1"/>
  <c r="CD66" i="83"/>
  <c r="CD67" i="83" s="1"/>
  <c r="BS66" i="83"/>
  <c r="BS67" i="83" s="1"/>
  <c r="BH66" i="83"/>
  <c r="BH67" i="83" s="1"/>
  <c r="AW66" i="83"/>
  <c r="AW67" i="83" s="1"/>
  <c r="CD64" i="83"/>
  <c r="CD65" i="83" s="1"/>
  <c r="BS64" i="83"/>
  <c r="BS65" i="83"/>
  <c r="BH64" i="83"/>
  <c r="BH65" i="83" s="1"/>
  <c r="AW64" i="83"/>
  <c r="AW65" i="83"/>
  <c r="CD62" i="83"/>
  <c r="CD63" i="83" s="1"/>
  <c r="BS62" i="83"/>
  <c r="BS63" i="83"/>
  <c r="BH62" i="83"/>
  <c r="BH63" i="83" s="1"/>
  <c r="AW62" i="83"/>
  <c r="AW63" i="83"/>
  <c r="CD60" i="83"/>
  <c r="CD61" i="83" s="1"/>
  <c r="BS60" i="83"/>
  <c r="BS61" i="83" s="1"/>
  <c r="BH60" i="83"/>
  <c r="BH61" i="83"/>
  <c r="AW60" i="83"/>
  <c r="AW61" i="83" s="1"/>
  <c r="CD56" i="83"/>
  <c r="CD57" i="83"/>
  <c r="BS56" i="83"/>
  <c r="BS57" i="83" s="1"/>
  <c r="BH56" i="83"/>
  <c r="BH57" i="83"/>
  <c r="AW56" i="83"/>
  <c r="AW57" i="83" s="1"/>
  <c r="CD50" i="83"/>
  <c r="CD51" i="83"/>
  <c r="BS50" i="83"/>
  <c r="BS51" i="83"/>
  <c r="BH50" i="83"/>
  <c r="BH51" i="83"/>
  <c r="AW50" i="83"/>
  <c r="AW51" i="83" s="1"/>
  <c r="CD48" i="83"/>
  <c r="CD49" i="83" s="1"/>
  <c r="BS48" i="83"/>
  <c r="BS49" i="83"/>
  <c r="BH48" i="83"/>
  <c r="BH49" i="83" s="1"/>
  <c r="AW48" i="83"/>
  <c r="AW49" i="83"/>
  <c r="CD46" i="83"/>
  <c r="CD47" i="83" s="1"/>
  <c r="BS46" i="83"/>
  <c r="BS47" i="83"/>
  <c r="BH46" i="83"/>
  <c r="BH47" i="83" s="1"/>
  <c r="AW46" i="83"/>
  <c r="AW47" i="83" s="1"/>
  <c r="CD44" i="83"/>
  <c r="CD45" i="83" s="1"/>
  <c r="BS44" i="83"/>
  <c r="BS45" i="83"/>
  <c r="BH44" i="83"/>
  <c r="BH45" i="83"/>
  <c r="AW44" i="83"/>
  <c r="AW45" i="83"/>
  <c r="CD40" i="83"/>
  <c r="CD41" i="83" s="1"/>
  <c r="BS40" i="83"/>
  <c r="BS41" i="83" s="1"/>
  <c r="BH40" i="83"/>
  <c r="BH41" i="83" s="1"/>
  <c r="AW40" i="83"/>
  <c r="AW41" i="83" s="1"/>
  <c r="CD34" i="83"/>
  <c r="CD35" i="83" s="1"/>
  <c r="BS34" i="83"/>
  <c r="BS35" i="83" s="1"/>
  <c r="BH34" i="83"/>
  <c r="BH35" i="83" s="1"/>
  <c r="AW34" i="83"/>
  <c r="AW35" i="83" s="1"/>
  <c r="CD30" i="83"/>
  <c r="CD31" i="83" s="1"/>
  <c r="BS30" i="83"/>
  <c r="BS31" i="83" s="1"/>
  <c r="CD28" i="83"/>
  <c r="CD29" i="83" s="1"/>
  <c r="BH28" i="83"/>
  <c r="BH29" i="83" s="1"/>
  <c r="BH24" i="83"/>
  <c r="BH25" i="83" s="1"/>
  <c r="AW24" i="83"/>
  <c r="AW25" i="83" s="1"/>
  <c r="CD792" i="83"/>
  <c r="CD793" i="83" s="1"/>
  <c r="BS792" i="83"/>
  <c r="BS793" i="83" s="1"/>
  <c r="BH792" i="83"/>
  <c r="BH793" i="83" s="1"/>
  <c r="AW792" i="83"/>
  <c r="AW793" i="83" s="1"/>
  <c r="BS788" i="83"/>
  <c r="BS789" i="83" s="1"/>
  <c r="CD786" i="83"/>
  <c r="CD787" i="83" s="1"/>
  <c r="BS786" i="83"/>
  <c r="BS787" i="83" s="1"/>
  <c r="BH786" i="83"/>
  <c r="BH787" i="83" s="1"/>
  <c r="AW786" i="83"/>
  <c r="AW787" i="83" s="1"/>
  <c r="CD784" i="83"/>
  <c r="CD785" i="83" s="1"/>
  <c r="BS784" i="83"/>
  <c r="BS785" i="83" s="1"/>
  <c r="BH784" i="83"/>
  <c r="BH785" i="83" s="1"/>
  <c r="AW784" i="83"/>
  <c r="AW785" i="83"/>
  <c r="CD782" i="83"/>
  <c r="CD783" i="83" s="1"/>
  <c r="BS782" i="83"/>
  <c r="BS783" i="83" s="1"/>
  <c r="BH782" i="83"/>
  <c r="BH783" i="83" s="1"/>
  <c r="AW782" i="83"/>
  <c r="AW783" i="83" s="1"/>
  <c r="CD780" i="83"/>
  <c r="CD781" i="83" s="1"/>
  <c r="BS780" i="83"/>
  <c r="BS781" i="83" s="1"/>
  <c r="BH780" i="83"/>
  <c r="BH781" i="83" s="1"/>
  <c r="AW780" i="83"/>
  <c r="AW781" i="83"/>
  <c r="CD776" i="83"/>
  <c r="CD777" i="83" s="1"/>
  <c r="BS776" i="83"/>
  <c r="BS777" i="83" s="1"/>
  <c r="BH776" i="83"/>
  <c r="BH777" i="83" s="1"/>
  <c r="AW776" i="83"/>
  <c r="AW777" i="83" s="1"/>
  <c r="BS772" i="83"/>
  <c r="BS773" i="83" s="1"/>
  <c r="CD768" i="83"/>
  <c r="CD769" i="83" s="1"/>
  <c r="BS768" i="83"/>
  <c r="BS769" i="83" s="1"/>
  <c r="BH768" i="83"/>
  <c r="BH769" i="83"/>
  <c r="AW768" i="83"/>
  <c r="AW769" i="83" s="1"/>
  <c r="CD766" i="83"/>
  <c r="CD767" i="83" s="1"/>
  <c r="BS766" i="83"/>
  <c r="BS767" i="83" s="1"/>
  <c r="BH766" i="83"/>
  <c r="BH767" i="83"/>
  <c r="AW766" i="83"/>
  <c r="AW767" i="83" s="1"/>
  <c r="CD764" i="83"/>
  <c r="CD765" i="83" s="1"/>
  <c r="BS764" i="83"/>
  <c r="BS765" i="83" s="1"/>
  <c r="BH764" i="83"/>
  <c r="BH765" i="83"/>
  <c r="AW764" i="83"/>
  <c r="AW765" i="83" s="1"/>
  <c r="CD760" i="83"/>
  <c r="CD761" i="83" s="1"/>
  <c r="BS760" i="83"/>
  <c r="BS761" i="83" s="1"/>
  <c r="BH760" i="83"/>
  <c r="BH761" i="83" s="1"/>
  <c r="AW760" i="83"/>
  <c r="AW761" i="83" s="1"/>
  <c r="CD754" i="83"/>
  <c r="CD755" i="83" s="1"/>
  <c r="BS754" i="83"/>
  <c r="BS755" i="83" s="1"/>
  <c r="BH754" i="83"/>
  <c r="BH755" i="83"/>
  <c r="AW754" i="83"/>
  <c r="AW755" i="83" s="1"/>
  <c r="CD752" i="83"/>
  <c r="CD753" i="83" s="1"/>
  <c r="BS752" i="83"/>
  <c r="BS753" i="83" s="1"/>
  <c r="BH752" i="83"/>
  <c r="BH753" i="83"/>
  <c r="AW752" i="83"/>
  <c r="AW753" i="83" s="1"/>
  <c r="CD750" i="83"/>
  <c r="CD751" i="83" s="1"/>
  <c r="BS750" i="83"/>
  <c r="BS751" i="83" s="1"/>
  <c r="BH750" i="83"/>
  <c r="BH751" i="83"/>
  <c r="AW750" i="83"/>
  <c r="AW751" i="83" s="1"/>
  <c r="CD748" i="83"/>
  <c r="CD749" i="83" s="1"/>
  <c r="BS748" i="83"/>
  <c r="BS749" i="83" s="1"/>
  <c r="BH748" i="83"/>
  <c r="BH749" i="83"/>
  <c r="AW748" i="83"/>
  <c r="AW749" i="83" s="1"/>
  <c r="CD744" i="83"/>
  <c r="CD745" i="83" s="1"/>
  <c r="BS744" i="83"/>
  <c r="BS745" i="83" s="1"/>
  <c r="BH744" i="83"/>
  <c r="BH745" i="83"/>
  <c r="AW744" i="83"/>
  <c r="AW745" i="83" s="1"/>
  <c r="CD738" i="83"/>
  <c r="CD739" i="83" s="1"/>
  <c r="BS738" i="83"/>
  <c r="BS739" i="83" s="1"/>
  <c r="BH738" i="83"/>
  <c r="BH739" i="83"/>
  <c r="AW738" i="83"/>
  <c r="AW739" i="83" s="1"/>
  <c r="CD736" i="83"/>
  <c r="CD737" i="83" s="1"/>
  <c r="BS736" i="83"/>
  <c r="BS737" i="83" s="1"/>
  <c r="BH736" i="83"/>
  <c r="BH737" i="83"/>
  <c r="AW736" i="83"/>
  <c r="AW737" i="83" s="1"/>
  <c r="CD732" i="83"/>
  <c r="CD733" i="83" s="1"/>
  <c r="BS732" i="83"/>
  <c r="BS733" i="83" s="1"/>
  <c r="BH732" i="83"/>
  <c r="BH733" i="83"/>
  <c r="AW732" i="83"/>
  <c r="AW733" i="83" s="1"/>
  <c r="CD728" i="83"/>
  <c r="CD729" i="83" s="1"/>
  <c r="BS728" i="83"/>
  <c r="BS729" i="83" s="1"/>
  <c r="BH728" i="83"/>
  <c r="BH729" i="83"/>
  <c r="AW728" i="83"/>
  <c r="AW729" i="83" s="1"/>
  <c r="AW724" i="83"/>
  <c r="AW725" i="83" s="1"/>
  <c r="CD722" i="83"/>
  <c r="CD723" i="83" s="1"/>
  <c r="BS722" i="83"/>
  <c r="BS723" i="83"/>
  <c r="BH722" i="83"/>
  <c r="BH723" i="83" s="1"/>
  <c r="AW722" i="83"/>
  <c r="AW723" i="83" s="1"/>
  <c r="CD718" i="83"/>
  <c r="CD719" i="83" s="1"/>
  <c r="BS718" i="83"/>
  <c r="BS719" i="83" s="1"/>
  <c r="BH718" i="83"/>
  <c r="BH719" i="83" s="1"/>
  <c r="AW718" i="83"/>
  <c r="AW719" i="83" s="1"/>
  <c r="CD716" i="83"/>
  <c r="CD717" i="83" s="1"/>
  <c r="BS716" i="83"/>
  <c r="BS717" i="83" s="1"/>
  <c r="BH716" i="83"/>
  <c r="BH717" i="83" s="1"/>
  <c r="AW716" i="83"/>
  <c r="AW717" i="83" s="1"/>
  <c r="CD708" i="83"/>
  <c r="CD709" i="83" s="1"/>
  <c r="CD706" i="83"/>
  <c r="CD707" i="83" s="1"/>
  <c r="BS706" i="83"/>
  <c r="BS707" i="83"/>
  <c r="BH706" i="83"/>
  <c r="BH707" i="83" s="1"/>
  <c r="AW706" i="83"/>
  <c r="AW707" i="83" s="1"/>
  <c r="CD704" i="83"/>
  <c r="CD705" i="83" s="1"/>
  <c r="BS704" i="83"/>
  <c r="BS705" i="83" s="1"/>
  <c r="BH704" i="83"/>
  <c r="BH705" i="83" s="1"/>
  <c r="AW704" i="83"/>
  <c r="AW705" i="83" s="1"/>
  <c r="CD702" i="83"/>
  <c r="CD703" i="83" s="1"/>
  <c r="BS702" i="83"/>
  <c r="BS703" i="83" s="1"/>
  <c r="BH702" i="83"/>
  <c r="BH703" i="83" s="1"/>
  <c r="AW702" i="83"/>
  <c r="AW703" i="83" s="1"/>
  <c r="CD700" i="83"/>
  <c r="CD701" i="83" s="1"/>
  <c r="BS700" i="83"/>
  <c r="BS701" i="83" s="1"/>
  <c r="BH700" i="83"/>
  <c r="BH701" i="83"/>
  <c r="AW700" i="83"/>
  <c r="AW701" i="83" s="1"/>
  <c r="CD696" i="83"/>
  <c r="CD697" i="83" s="1"/>
  <c r="BS696" i="83"/>
  <c r="BS697" i="83" s="1"/>
  <c r="BH696" i="83"/>
  <c r="BH697" i="83" s="1"/>
  <c r="AW696" i="83"/>
  <c r="AW697" i="83" s="1"/>
  <c r="CD690" i="83"/>
  <c r="CD691" i="83" s="1"/>
  <c r="BS690" i="83"/>
  <c r="BS691" i="83" s="1"/>
  <c r="BH690" i="83"/>
  <c r="BH691" i="83"/>
  <c r="AW690" i="83"/>
  <c r="AW691" i="83" s="1"/>
  <c r="CD688" i="83"/>
  <c r="CD689" i="83" s="1"/>
  <c r="BS688" i="83"/>
  <c r="BS689" i="83" s="1"/>
  <c r="BH688" i="83"/>
  <c r="BH689" i="83" s="1"/>
  <c r="AW688" i="83"/>
  <c r="AW689" i="83" s="1"/>
  <c r="CD686" i="83"/>
  <c r="CD687" i="83" s="1"/>
  <c r="BS686" i="83"/>
  <c r="BS687" i="83" s="1"/>
  <c r="BH686" i="83"/>
  <c r="BH687" i="83"/>
  <c r="AW686" i="83"/>
  <c r="AW687" i="83" s="1"/>
  <c r="CD684" i="83"/>
  <c r="CD685" i="83" s="1"/>
  <c r="BS684" i="83"/>
  <c r="BS685" i="83" s="1"/>
  <c r="BH684" i="83"/>
  <c r="BH685" i="83"/>
  <c r="AW684" i="83"/>
  <c r="AW685" i="83" s="1"/>
  <c r="CD680" i="83"/>
  <c r="CD681" i="83"/>
  <c r="BS680" i="83"/>
  <c r="BS681" i="83" s="1"/>
  <c r="BH680" i="83"/>
  <c r="BH681" i="83" s="1"/>
  <c r="AW680" i="83"/>
  <c r="AW681" i="83" s="1"/>
  <c r="CD676" i="83"/>
  <c r="CD677" i="83"/>
  <c r="CD674" i="83"/>
  <c r="CD675" i="83" s="1"/>
  <c r="BS674" i="83"/>
  <c r="BS675" i="83"/>
  <c r="BH674" i="83"/>
  <c r="BH675" i="83" s="1"/>
  <c r="AW674" i="83"/>
  <c r="AW675" i="83"/>
  <c r="CD672" i="83"/>
  <c r="CD673" i="83" s="1"/>
  <c r="BS672" i="83"/>
  <c r="BS673" i="83" s="1"/>
  <c r="BH672" i="83"/>
  <c r="BH673" i="83" s="1"/>
  <c r="AW672" i="83"/>
  <c r="AW673" i="83"/>
  <c r="CD670" i="83"/>
  <c r="CD671" i="83" s="1"/>
  <c r="BS670" i="83"/>
  <c r="BS671" i="83"/>
  <c r="BH670" i="83"/>
  <c r="BH671" i="83" s="1"/>
  <c r="AW670" i="83"/>
  <c r="AW671" i="83"/>
  <c r="CD668" i="83"/>
  <c r="CD669" i="83" s="1"/>
  <c r="BS668" i="83"/>
  <c r="BS669" i="83" s="1"/>
  <c r="BH668" i="83"/>
  <c r="BH669" i="83" s="1"/>
  <c r="AW668" i="83"/>
  <c r="AW669" i="83"/>
  <c r="CD664" i="83"/>
  <c r="CD665" i="83" s="1"/>
  <c r="BS664" i="83"/>
  <c r="BS665" i="83"/>
  <c r="BH664" i="83"/>
  <c r="BH665" i="83" s="1"/>
  <c r="AW664" i="83"/>
  <c r="AW665" i="83" s="1"/>
  <c r="CD660" i="83"/>
  <c r="CD661" i="83"/>
  <c r="BH660" i="83"/>
  <c r="BH661" i="83" s="1"/>
  <c r="AW660" i="83"/>
  <c r="AW661" i="83"/>
  <c r="CD658" i="83"/>
  <c r="CD659" i="83" s="1"/>
  <c r="BS658" i="83"/>
  <c r="BS659" i="83"/>
  <c r="BH658" i="83"/>
  <c r="BH659" i="83" s="1"/>
  <c r="AW658" i="83"/>
  <c r="AW659" i="83"/>
  <c r="CD656" i="83"/>
  <c r="CD657" i="83" s="1"/>
  <c r="BS656" i="83"/>
  <c r="BS657" i="83"/>
  <c r="BH656" i="83"/>
  <c r="BH657" i="83" s="1"/>
  <c r="AW656" i="83"/>
  <c r="AW657" i="83"/>
  <c r="CD654" i="83"/>
  <c r="CD655" i="83" s="1"/>
  <c r="BS654" i="83"/>
  <c r="BS655" i="83"/>
  <c r="BH654" i="83"/>
  <c r="BH655" i="83" s="1"/>
  <c r="AW654" i="83"/>
  <c r="AW655" i="83" s="1"/>
  <c r="CD652" i="83"/>
  <c r="CD653" i="83" s="1"/>
  <c r="BS652" i="83"/>
  <c r="BS653" i="83" s="1"/>
  <c r="BH652" i="83"/>
  <c r="BH653" i="83"/>
  <c r="AW652" i="83"/>
  <c r="AW653" i="83" s="1"/>
  <c r="CD648" i="83"/>
  <c r="CD649" i="83" s="1"/>
  <c r="BS648" i="83"/>
  <c r="BS649" i="83"/>
  <c r="BH648" i="83"/>
  <c r="BH649" i="83"/>
  <c r="AW648" i="83"/>
  <c r="AW649" i="83"/>
  <c r="CD642" i="83"/>
  <c r="CD643" i="83"/>
  <c r="BS642" i="83"/>
  <c r="BS643" i="83"/>
  <c r="BH642" i="83"/>
  <c r="BH643" i="83"/>
  <c r="AW642" i="83"/>
  <c r="AW643" i="83"/>
  <c r="CD640" i="83"/>
  <c r="CD641" i="83"/>
  <c r="BS640" i="83"/>
  <c r="BS641" i="83"/>
  <c r="BH640" i="83"/>
  <c r="BH641" i="83"/>
  <c r="AW640" i="83"/>
  <c r="AW641" i="83"/>
  <c r="CD638" i="83"/>
  <c r="CD639" i="83"/>
  <c r="BS638" i="83"/>
  <c r="BS639" i="83"/>
  <c r="BH638" i="83"/>
  <c r="BH639" i="83"/>
  <c r="AW638" i="83"/>
  <c r="AW639" i="83"/>
  <c r="CD632" i="83"/>
  <c r="CD633" i="83"/>
  <c r="BS632" i="83"/>
  <c r="BS633" i="83"/>
  <c r="BH632" i="83"/>
  <c r="BH633" i="83"/>
  <c r="AW632" i="83"/>
  <c r="AW633" i="83"/>
  <c r="CD626" i="83"/>
  <c r="CD627" i="83"/>
  <c r="BS626" i="83"/>
  <c r="BS627" i="83"/>
  <c r="BH626" i="83"/>
  <c r="BH627" i="83"/>
  <c r="AW626" i="83"/>
  <c r="AW627" i="83"/>
  <c r="CD624" i="83"/>
  <c r="CD625" i="83"/>
  <c r="BS624" i="83"/>
  <c r="BS625" i="83"/>
  <c r="BH624" i="83"/>
  <c r="BH625" i="83"/>
  <c r="AW624" i="83"/>
  <c r="AW625" i="83"/>
  <c r="CD622" i="83"/>
  <c r="CD623" i="83"/>
  <c r="BS622" i="83"/>
  <c r="BS623" i="83"/>
  <c r="BH622" i="83"/>
  <c r="BH623" i="83"/>
  <c r="AW622" i="83"/>
  <c r="AW623" i="83"/>
  <c r="CD620" i="83"/>
  <c r="CD621" i="83"/>
  <c r="BS620" i="83"/>
  <c r="BS621" i="83"/>
  <c r="BH620" i="83"/>
  <c r="BH621" i="83"/>
  <c r="AW620" i="83"/>
  <c r="AW621" i="83"/>
  <c r="CD616" i="83"/>
  <c r="CD617" i="83"/>
  <c r="BS616" i="83"/>
  <c r="BS617" i="83"/>
  <c r="BH616" i="83"/>
  <c r="BH617" i="83"/>
  <c r="AW616" i="83"/>
  <c r="AW617" i="83"/>
  <c r="CD608" i="83"/>
  <c r="CD609" i="83"/>
  <c r="BS608" i="83"/>
  <c r="BS609" i="83"/>
  <c r="BH608" i="83"/>
  <c r="BH609" i="83"/>
  <c r="AW608" i="83"/>
  <c r="AW609" i="83"/>
  <c r="CD606" i="83"/>
  <c r="CD607" i="83"/>
  <c r="BS606" i="83"/>
  <c r="BS607" i="83"/>
  <c r="BH606" i="83"/>
  <c r="BH607" i="83"/>
  <c r="AW606" i="83"/>
  <c r="AW607" i="83"/>
  <c r="CD604" i="83"/>
  <c r="CD605" i="83"/>
  <c r="BS604" i="83"/>
  <c r="BS605" i="83"/>
  <c r="BH604" i="83"/>
  <c r="BH605" i="83"/>
  <c r="AW604" i="83"/>
  <c r="AW605" i="83"/>
  <c r="CD600" i="83"/>
  <c r="CD601" i="83"/>
  <c r="BS600" i="83"/>
  <c r="BS601" i="83"/>
  <c r="BH600" i="83"/>
  <c r="BH601" i="83"/>
  <c r="AW600" i="83"/>
  <c r="AW601" i="83"/>
  <c r="CD594" i="83"/>
  <c r="CD595" i="83"/>
  <c r="BS594" i="83"/>
  <c r="BS595" i="83"/>
  <c r="BH594" i="83"/>
  <c r="BH595" i="83"/>
  <c r="AW594" i="83"/>
  <c r="AW595" i="83"/>
  <c r="CD592" i="83"/>
  <c r="CD593" i="83"/>
  <c r="BS592" i="83"/>
  <c r="BS593" i="83"/>
  <c r="BH592" i="83"/>
  <c r="BH593" i="83"/>
  <c r="AW592" i="83"/>
  <c r="AW593" i="83"/>
  <c r="CD590" i="83"/>
  <c r="CD591" i="83"/>
  <c r="BS590" i="83"/>
  <c r="BS591" i="83"/>
  <c r="BH590" i="83"/>
  <c r="BH591" i="83" s="1"/>
  <c r="AW590" i="83"/>
  <c r="AW591" i="83"/>
  <c r="CD584" i="83"/>
  <c r="CD585" i="83" s="1"/>
  <c r="BS584" i="83"/>
  <c r="BS585" i="83"/>
  <c r="BH584" i="83"/>
  <c r="BH585" i="83" s="1"/>
  <c r="AW584" i="83"/>
  <c r="AW585" i="83"/>
  <c r="CD578" i="83"/>
  <c r="CD579" i="83" s="1"/>
  <c r="BS578" i="83"/>
  <c r="BS579" i="83"/>
  <c r="BH578" i="83"/>
  <c r="BH579" i="83" s="1"/>
  <c r="AW578" i="83"/>
  <c r="AW579" i="83"/>
  <c r="CD576" i="83"/>
  <c r="CD577" i="83" s="1"/>
  <c r="BS576" i="83"/>
  <c r="BS577" i="83"/>
  <c r="BH576" i="83"/>
  <c r="BH577" i="83" s="1"/>
  <c r="AW576" i="83"/>
  <c r="AW577" i="83"/>
  <c r="CD562" i="83"/>
  <c r="CD563" i="83" s="1"/>
  <c r="BS562" i="83"/>
  <c r="BS563" i="83"/>
  <c r="BH562" i="83"/>
  <c r="BH563" i="83" s="1"/>
  <c r="AW562" i="83"/>
  <c r="AW563" i="83"/>
  <c r="CD558" i="83"/>
  <c r="CD559" i="83" s="1"/>
  <c r="BS558" i="83"/>
  <c r="BS559" i="83"/>
  <c r="BH558" i="83"/>
  <c r="BH559" i="83" s="1"/>
  <c r="AW558" i="83"/>
  <c r="AW559" i="83"/>
  <c r="CD556" i="83"/>
  <c r="CD557" i="83" s="1"/>
  <c r="BS556" i="83"/>
  <c r="BS557" i="83"/>
  <c r="BH556" i="83"/>
  <c r="BH557" i="83" s="1"/>
  <c r="AW556" i="83"/>
  <c r="AW557" i="83"/>
  <c r="CD552" i="83"/>
  <c r="CD553" i="83" s="1"/>
  <c r="BS552" i="83"/>
  <c r="BS553" i="83"/>
  <c r="BH552" i="83"/>
  <c r="BH553" i="83" s="1"/>
  <c r="AW552" i="83"/>
  <c r="AW553" i="83"/>
  <c r="CD548" i="83"/>
  <c r="CD549" i="83" s="1"/>
  <c r="CD546" i="83"/>
  <c r="CD547" i="83"/>
  <c r="BS546" i="83"/>
  <c r="BS547" i="83" s="1"/>
  <c r="BH546" i="83"/>
  <c r="BH547" i="83"/>
  <c r="AW546" i="83"/>
  <c r="AW547" i="83" s="1"/>
  <c r="CD544" i="83"/>
  <c r="CD545" i="83"/>
  <c r="BS544" i="83"/>
  <c r="BS545" i="83" s="1"/>
  <c r="BH544" i="83"/>
  <c r="BH545" i="83"/>
  <c r="AW544" i="83"/>
  <c r="AW545" i="83" s="1"/>
  <c r="CD540" i="83"/>
  <c r="CD541" i="83"/>
  <c r="BS540" i="83"/>
  <c r="BS541" i="83" s="1"/>
  <c r="BH540" i="83"/>
  <c r="BH541" i="83"/>
  <c r="AW540" i="83"/>
  <c r="AW541" i="83" s="1"/>
  <c r="CD536" i="83"/>
  <c r="CD537" i="83"/>
  <c r="BS536" i="83"/>
  <c r="BS537" i="83" s="1"/>
  <c r="BH536" i="83"/>
  <c r="BH537" i="83"/>
  <c r="AW536" i="83"/>
  <c r="AW537" i="83" s="1"/>
  <c r="CD528" i="83"/>
  <c r="CD529" i="83" s="1"/>
  <c r="BS528" i="83"/>
  <c r="BS529" i="83" s="1"/>
  <c r="BH528" i="83"/>
  <c r="BH529" i="83" s="1"/>
  <c r="AW528" i="83"/>
  <c r="AW529" i="83" s="1"/>
  <c r="CD526" i="83"/>
  <c r="CD527" i="83" s="1"/>
  <c r="BS526" i="83"/>
  <c r="BS527" i="83" s="1"/>
  <c r="BH526" i="83"/>
  <c r="BH527" i="83" s="1"/>
  <c r="AW526" i="83"/>
  <c r="AW527" i="83" s="1"/>
  <c r="CD524" i="83"/>
  <c r="CD525" i="83"/>
  <c r="BS524" i="83"/>
  <c r="BS525" i="83" s="1"/>
  <c r="BH524" i="83"/>
  <c r="BH525" i="83"/>
  <c r="AW524" i="83"/>
  <c r="AW525" i="83" s="1"/>
  <c r="CD520" i="83"/>
  <c r="CD521" i="83"/>
  <c r="BS520" i="83"/>
  <c r="BS521" i="83" s="1"/>
  <c r="BH520" i="83"/>
  <c r="BH521" i="83"/>
  <c r="AW520" i="83"/>
  <c r="AW521" i="83" s="1"/>
  <c r="CD512" i="83"/>
  <c r="CD513" i="83"/>
  <c r="BS512" i="83"/>
  <c r="BS513" i="83" s="1"/>
  <c r="BH512" i="83"/>
  <c r="BH513" i="83"/>
  <c r="AW512" i="83"/>
  <c r="AW513" i="83" s="1"/>
  <c r="CD508" i="83"/>
  <c r="CD509" i="83"/>
  <c r="BS508" i="83"/>
  <c r="BS509" i="83" s="1"/>
  <c r="BH508" i="83"/>
  <c r="BH509" i="83"/>
  <c r="AW508" i="83"/>
  <c r="AW509" i="83" s="1"/>
  <c r="CD504" i="83"/>
  <c r="CD505" i="83"/>
  <c r="BS504" i="83"/>
  <c r="BS505" i="83" s="1"/>
  <c r="BH504" i="83"/>
  <c r="BH505" i="83"/>
  <c r="AW504" i="83"/>
  <c r="AW505" i="83" s="1"/>
  <c r="AW500" i="83"/>
  <c r="AW501" i="83"/>
  <c r="CD498" i="83"/>
  <c r="CD499" i="83" s="1"/>
  <c r="BS498" i="83"/>
  <c r="BS499" i="83" s="1"/>
  <c r="BH498" i="83"/>
  <c r="BH499" i="83"/>
  <c r="AW498" i="83"/>
  <c r="AW499" i="83" s="1"/>
  <c r="CD496" i="83"/>
  <c r="CD497" i="83"/>
  <c r="BS496" i="83"/>
  <c r="BS497" i="83" s="1"/>
  <c r="BH496" i="83"/>
  <c r="BH497" i="83" s="1"/>
  <c r="AW496" i="83"/>
  <c r="AW497" i="83" s="1"/>
  <c r="CD494" i="83"/>
  <c r="CD495" i="83"/>
  <c r="BS494" i="83"/>
  <c r="BS495" i="83" s="1"/>
  <c r="BH494" i="83"/>
  <c r="BH495" i="83"/>
  <c r="AW494" i="83"/>
  <c r="AW495" i="83" s="1"/>
  <c r="CD492" i="83"/>
  <c r="CD493" i="83"/>
  <c r="BS492" i="83"/>
  <c r="BS493" i="83" s="1"/>
  <c r="BH492" i="83"/>
  <c r="BH493" i="83" s="1"/>
  <c r="AW492" i="83"/>
  <c r="AW493" i="83" s="1"/>
  <c r="CD488" i="83"/>
  <c r="CD489" i="83"/>
  <c r="BS488" i="83"/>
  <c r="BS489" i="83" s="1"/>
  <c r="BH488" i="83"/>
  <c r="BH489" i="83"/>
  <c r="AW488" i="83"/>
  <c r="AW489" i="83" s="1"/>
  <c r="CD482" i="83"/>
  <c r="CD483" i="83"/>
  <c r="BS482" i="83"/>
  <c r="BS483" i="83" s="1"/>
  <c r="BH482" i="83"/>
  <c r="BH483" i="83" s="1"/>
  <c r="AW482" i="83"/>
  <c r="AW483" i="83" s="1"/>
  <c r="CD480" i="83"/>
  <c r="CD481" i="83"/>
  <c r="BS480" i="83"/>
  <c r="BS481" i="83" s="1"/>
  <c r="BH480" i="83"/>
  <c r="BH481" i="83"/>
  <c r="AW480" i="83"/>
  <c r="AW481" i="83" s="1"/>
  <c r="CD478" i="83"/>
  <c r="CD479" i="83"/>
  <c r="BS478" i="83"/>
  <c r="BS479" i="83"/>
  <c r="BH478" i="83"/>
  <c r="BH479" i="83"/>
  <c r="AW478" i="83"/>
  <c r="AW479" i="83"/>
  <c r="CD476" i="83"/>
  <c r="CD477" i="83"/>
  <c r="BS476" i="83"/>
  <c r="BS477" i="83"/>
  <c r="BH476" i="83"/>
  <c r="BH477" i="83"/>
  <c r="AW476" i="83"/>
  <c r="AW477" i="83"/>
  <c r="CD472" i="83"/>
  <c r="CD473" i="83"/>
  <c r="BS472" i="83"/>
  <c r="BS473" i="83"/>
  <c r="BH472" i="83"/>
  <c r="BH473" i="83"/>
  <c r="AW472" i="83"/>
  <c r="AW473" i="83" s="1"/>
  <c r="AW468" i="83"/>
  <c r="AW469" i="83" s="1"/>
  <c r="CD466" i="83"/>
  <c r="CD467" i="83" s="1"/>
  <c r="BS466" i="83"/>
  <c r="BS467" i="83"/>
  <c r="BH466" i="83"/>
  <c r="BH467" i="83" s="1"/>
  <c r="AW466" i="83"/>
  <c r="AW467" i="83"/>
  <c r="CD464" i="83"/>
  <c r="CD465" i="83" s="1"/>
  <c r="BS464" i="83"/>
  <c r="BS465" i="83"/>
  <c r="BH464" i="83"/>
  <c r="BH465" i="83" s="1"/>
  <c r="AW464" i="83"/>
  <c r="AW465" i="83" s="1"/>
  <c r="CD462" i="83"/>
  <c r="CD463" i="83" s="1"/>
  <c r="BS462" i="83"/>
  <c r="BS463" i="83"/>
  <c r="BH462" i="83"/>
  <c r="BH463" i="83" s="1"/>
  <c r="AW462" i="83"/>
  <c r="AW463" i="83" s="1"/>
  <c r="CD460" i="83"/>
  <c r="CD461" i="83" s="1"/>
  <c r="BS460" i="83"/>
  <c r="BS461" i="83" s="1"/>
  <c r="BH460" i="83"/>
  <c r="BH461" i="83"/>
  <c r="AW460" i="83"/>
  <c r="AW461" i="83" s="1"/>
  <c r="CD456" i="83"/>
  <c r="CD457" i="83" s="1"/>
  <c r="BS456" i="83"/>
  <c r="BS457" i="83" s="1"/>
  <c r="BH456" i="83"/>
  <c r="BH457" i="83" s="1"/>
  <c r="AW456" i="83"/>
  <c r="AW457" i="83" s="1"/>
  <c r="CD450" i="83"/>
  <c r="CD451" i="83" s="1"/>
  <c r="BS450" i="83"/>
  <c r="BS451" i="83" s="1"/>
  <c r="BH450" i="83"/>
  <c r="BH451" i="83" s="1"/>
  <c r="AW450" i="83"/>
  <c r="AW451" i="83"/>
  <c r="CD448" i="83"/>
  <c r="CD449" i="83" s="1"/>
  <c r="BS448" i="83"/>
  <c r="BS449" i="83"/>
  <c r="BH448" i="83"/>
  <c r="BH449" i="83"/>
  <c r="AW448" i="83"/>
  <c r="AW449" i="83"/>
  <c r="CD446" i="83"/>
  <c r="CD447" i="83"/>
  <c r="BS446" i="83"/>
  <c r="BS447" i="83"/>
  <c r="BH446" i="83"/>
  <c r="BH447" i="83"/>
  <c r="AW446" i="83"/>
  <c r="AW447" i="83"/>
  <c r="CD444" i="83"/>
  <c r="CD445" i="83"/>
  <c r="BS444" i="83"/>
  <c r="BS445" i="83"/>
  <c r="BH444" i="83"/>
  <c r="BH445" i="83"/>
  <c r="AW444" i="83"/>
  <c r="AW445" i="83"/>
  <c r="AW442" i="83"/>
  <c r="AW443" i="83" s="1"/>
  <c r="CD440" i="83"/>
  <c r="CD441" i="83" s="1"/>
  <c r="BS440" i="83"/>
  <c r="BS441" i="83" s="1"/>
  <c r="BH440" i="83"/>
  <c r="BH441" i="83" s="1"/>
  <c r="AW440" i="83"/>
  <c r="AW441" i="83" s="1"/>
  <c r="CD434" i="83"/>
  <c r="CD435" i="83"/>
  <c r="BS434" i="83"/>
  <c r="BS435" i="83" s="1"/>
  <c r="BH434" i="83"/>
  <c r="BH435" i="83"/>
  <c r="AW434" i="83"/>
  <c r="AW435" i="83" s="1"/>
  <c r="CD432" i="83"/>
  <c r="CD433" i="83" s="1"/>
  <c r="BS432" i="83"/>
  <c r="BS433" i="83" s="1"/>
  <c r="BH432" i="83"/>
  <c r="BH433" i="83" s="1"/>
  <c r="AW432" i="83"/>
  <c r="AW433" i="83"/>
  <c r="CD430" i="83"/>
  <c r="CD431" i="83" s="1"/>
  <c r="BS430" i="83"/>
  <c r="BS431" i="83"/>
  <c r="BH430" i="83"/>
  <c r="BH431" i="83" s="1"/>
  <c r="AW430" i="83"/>
  <c r="AW431" i="83"/>
  <c r="CD428" i="83"/>
  <c r="CD429" i="83" s="1"/>
  <c r="BS428" i="83"/>
  <c r="BS429" i="83"/>
  <c r="BH428" i="83"/>
  <c r="BH429" i="83" s="1"/>
  <c r="AW428" i="83"/>
  <c r="AW429" i="83"/>
  <c r="CD424" i="83"/>
  <c r="CD425" i="83" s="1"/>
  <c r="BS424" i="83"/>
  <c r="BS425" i="83"/>
  <c r="BH424" i="83"/>
  <c r="BH425" i="83" s="1"/>
  <c r="AW424" i="83"/>
  <c r="AW425" i="83"/>
  <c r="AW420" i="83"/>
  <c r="AW421" i="83" s="1"/>
  <c r="CD418" i="83"/>
  <c r="CD419" i="83"/>
  <c r="BS418" i="83"/>
  <c r="BS419" i="83" s="1"/>
  <c r="BH418" i="83"/>
  <c r="BH419" i="83"/>
  <c r="AW418" i="83"/>
  <c r="AW419" i="83"/>
  <c r="CD416" i="83"/>
  <c r="CD417" i="83"/>
  <c r="BS416" i="83"/>
  <c r="BS417" i="83" s="1"/>
  <c r="BH416" i="83"/>
  <c r="BH417" i="83" s="1"/>
  <c r="AW416" i="83"/>
  <c r="AW417" i="83"/>
  <c r="CD414" i="83"/>
  <c r="CD415" i="83" s="1"/>
  <c r="BS414" i="83"/>
  <c r="BS415" i="83" s="1"/>
  <c r="BH414" i="83"/>
  <c r="BH415" i="83" s="1"/>
  <c r="AW414" i="83"/>
  <c r="AW415" i="83" s="1"/>
  <c r="CD412" i="83"/>
  <c r="CD413" i="83" s="1"/>
  <c r="BS412" i="83"/>
  <c r="BS413" i="83"/>
  <c r="BH412" i="83"/>
  <c r="BH413" i="83" s="1"/>
  <c r="AW412" i="83"/>
  <c r="AW413" i="83" s="1"/>
  <c r="CD408" i="83"/>
  <c r="CD409" i="83" s="1"/>
  <c r="BS408" i="83"/>
  <c r="BS409" i="83"/>
  <c r="BH408" i="83"/>
  <c r="BH409" i="83" s="1"/>
  <c r="AW408" i="83"/>
  <c r="AW409" i="83"/>
  <c r="CD402" i="83"/>
  <c r="CD403" i="83" s="1"/>
  <c r="BS402" i="83"/>
  <c r="BS403" i="83"/>
  <c r="BH402" i="83"/>
  <c r="BH403" i="83" s="1"/>
  <c r="AW402" i="83"/>
  <c r="AW403" i="83" s="1"/>
  <c r="CD400" i="83"/>
  <c r="CD401" i="83" s="1"/>
  <c r="BS400" i="83"/>
  <c r="BS401" i="83" s="1"/>
  <c r="BH400" i="83"/>
  <c r="BH401" i="83" s="1"/>
  <c r="AW400" i="83"/>
  <c r="AW401" i="83"/>
  <c r="CD398" i="83"/>
  <c r="CD399" i="83" s="1"/>
  <c r="BS398" i="83"/>
  <c r="BS399" i="83" s="1"/>
  <c r="BH398" i="83"/>
  <c r="BH399" i="83"/>
  <c r="AW398" i="83"/>
  <c r="AW399" i="83" s="1"/>
  <c r="CD396" i="83"/>
  <c r="CD397" i="83" s="1"/>
  <c r="BS396" i="83"/>
  <c r="BS397" i="83" s="1"/>
  <c r="BH396" i="83"/>
  <c r="BH397" i="83" s="1"/>
  <c r="AW396" i="83"/>
  <c r="AW397" i="83" s="1"/>
  <c r="CD392" i="83"/>
  <c r="CD393" i="83" s="1"/>
  <c r="BS392" i="83"/>
  <c r="BS393" i="83"/>
  <c r="BH392" i="83"/>
  <c r="BH393" i="83" s="1"/>
  <c r="AW392" i="83"/>
  <c r="AW393" i="83" s="1"/>
  <c r="CD386" i="83"/>
  <c r="CD387" i="83"/>
  <c r="BS386" i="83"/>
  <c r="BS387" i="83" s="1"/>
  <c r="BH386" i="83"/>
  <c r="BH387" i="83"/>
  <c r="AW386" i="83"/>
  <c r="AW387" i="83" s="1"/>
  <c r="CD384" i="83"/>
  <c r="CD385" i="83"/>
  <c r="BS384" i="83"/>
  <c r="BS385" i="83" s="1"/>
  <c r="BH384" i="83"/>
  <c r="BH385" i="83" s="1"/>
  <c r="AW384" i="83"/>
  <c r="AW385" i="83" s="1"/>
  <c r="CD382" i="83"/>
  <c r="CD383" i="83" s="1"/>
  <c r="BS382" i="83"/>
  <c r="BS383" i="83"/>
  <c r="BH382" i="83"/>
  <c r="BH383" i="83" s="1"/>
  <c r="AW382" i="83"/>
  <c r="AW383" i="83"/>
  <c r="CD380" i="83"/>
  <c r="CD381" i="83" s="1"/>
  <c r="BS380" i="83"/>
  <c r="BS381" i="83"/>
  <c r="BH380" i="83"/>
  <c r="BH381" i="83" s="1"/>
  <c r="AW380" i="83"/>
  <c r="AW381" i="83" s="1"/>
  <c r="CD376" i="83"/>
  <c r="CD377" i="83" s="1"/>
  <c r="BS376" i="83"/>
  <c r="BS377" i="83"/>
  <c r="BH376" i="83"/>
  <c r="BH377" i="83" s="1"/>
  <c r="AW376" i="83"/>
  <c r="AW377" i="83"/>
  <c r="AW372" i="83"/>
  <c r="AW373" i="83" s="1"/>
  <c r="CD370" i="83"/>
  <c r="CD371" i="83" s="1"/>
  <c r="BS370" i="83"/>
  <c r="BS371" i="83"/>
  <c r="BH370" i="83"/>
  <c r="BH371" i="83" s="1"/>
  <c r="AW370" i="83"/>
  <c r="AW371" i="83" s="1"/>
  <c r="CD368" i="83"/>
  <c r="CD369" i="83"/>
  <c r="BS368" i="83"/>
  <c r="BS369" i="83" s="1"/>
  <c r="BH368" i="83"/>
  <c r="BH369" i="83"/>
  <c r="AW368" i="83"/>
  <c r="AW369" i="83" s="1"/>
  <c r="CD366" i="83"/>
  <c r="CD367" i="83" s="1"/>
  <c r="BS366" i="83"/>
  <c r="BS367" i="83" s="1"/>
  <c r="BH366" i="83"/>
  <c r="BH367" i="83"/>
  <c r="AW366" i="83"/>
  <c r="AW367" i="83" s="1"/>
  <c r="CD364" i="83"/>
  <c r="CD365" i="83"/>
  <c r="BS364" i="83"/>
  <c r="BS365" i="83" s="1"/>
  <c r="BH364" i="83"/>
  <c r="BH365" i="83"/>
  <c r="AW364" i="83"/>
  <c r="AW365" i="83" s="1"/>
  <c r="CD360" i="83"/>
  <c r="CD361" i="83"/>
  <c r="BS360" i="83"/>
  <c r="BS361" i="83" s="1"/>
  <c r="BH360" i="83"/>
  <c r="BH361" i="83"/>
  <c r="AW360" i="83"/>
  <c r="AW361" i="83" s="1"/>
  <c r="CD354" i="83"/>
  <c r="CD355" i="83"/>
  <c r="BS354" i="83"/>
  <c r="BS355" i="83" s="1"/>
  <c r="BH354" i="83"/>
  <c r="BH355" i="83"/>
  <c r="AW354" i="83"/>
  <c r="AW355" i="83" s="1"/>
  <c r="CD352" i="83"/>
  <c r="CD353" i="83"/>
  <c r="BS352" i="83"/>
  <c r="BS353" i="83" s="1"/>
  <c r="BH352" i="83"/>
  <c r="BH353" i="83"/>
  <c r="AW352" i="83"/>
  <c r="AW353" i="83" s="1"/>
  <c r="CD350" i="83"/>
  <c r="CD351" i="83"/>
  <c r="BS350" i="83"/>
  <c r="BS351" i="83" s="1"/>
  <c r="BH350" i="83"/>
  <c r="BH351" i="83"/>
  <c r="AW350" i="83"/>
  <c r="AW351" i="83" s="1"/>
  <c r="CD344" i="83"/>
  <c r="CD345" i="83"/>
  <c r="BS344" i="83"/>
  <c r="BS345" i="83" s="1"/>
  <c r="BH344" i="83"/>
  <c r="BH345" i="83"/>
  <c r="AW344" i="83"/>
  <c r="AW345" i="83" s="1"/>
  <c r="CD338" i="83"/>
  <c r="CD339" i="83"/>
  <c r="BS338" i="83"/>
  <c r="BS339" i="83" s="1"/>
  <c r="BH338" i="83"/>
  <c r="BH339" i="83"/>
  <c r="AW338" i="83"/>
  <c r="AW339" i="83" s="1"/>
  <c r="CD336" i="83"/>
  <c r="CD337" i="83"/>
  <c r="BS336" i="83"/>
  <c r="BS337" i="83" s="1"/>
  <c r="BH336" i="83"/>
  <c r="BH337" i="83"/>
  <c r="AW336" i="83"/>
  <c r="AW337" i="83" s="1"/>
  <c r="CD334" i="83"/>
  <c r="CD335" i="83"/>
  <c r="BS334" i="83"/>
  <c r="BS335" i="83" s="1"/>
  <c r="BH334" i="83"/>
  <c r="BH335" i="83" s="1"/>
  <c r="AW334" i="83"/>
  <c r="AW335" i="83" s="1"/>
  <c r="CD332" i="83"/>
  <c r="CD333" i="83"/>
  <c r="BS332" i="83"/>
  <c r="BS333" i="83" s="1"/>
  <c r="BH332" i="83"/>
  <c r="BH333" i="83" s="1"/>
  <c r="AW332" i="83"/>
  <c r="AW333" i="83" s="1"/>
  <c r="CD330" i="83"/>
  <c r="CD331" i="83" s="1"/>
  <c r="CD328" i="83"/>
  <c r="CD329" i="83" s="1"/>
  <c r="BS328" i="83"/>
  <c r="BS329" i="83" s="1"/>
  <c r="BH328" i="83"/>
  <c r="BH329" i="83" s="1"/>
  <c r="AW328" i="83"/>
  <c r="AW329" i="83" s="1"/>
  <c r="CD322" i="83"/>
  <c r="CD323" i="83" s="1"/>
  <c r="BS322" i="83"/>
  <c r="BS323" i="83" s="1"/>
  <c r="BH322" i="83"/>
  <c r="BH323" i="83" s="1"/>
  <c r="AW322" i="83"/>
  <c r="AW323" i="83" s="1"/>
  <c r="CD320" i="83"/>
  <c r="CD321" i="83"/>
  <c r="BS320" i="83"/>
  <c r="BS321" i="83" s="1"/>
  <c r="BH320" i="83"/>
  <c r="BH321" i="83" s="1"/>
  <c r="AW320" i="83"/>
  <c r="AW321" i="83" s="1"/>
  <c r="CD318" i="83"/>
  <c r="CD319" i="83" s="1"/>
  <c r="BS318" i="83"/>
  <c r="BS319" i="83" s="1"/>
  <c r="BH318" i="83"/>
  <c r="BH319" i="83" s="1"/>
  <c r="AW318" i="83"/>
  <c r="AW319" i="83"/>
  <c r="CD316" i="83"/>
  <c r="CD317" i="83" s="1"/>
  <c r="BS316" i="83"/>
  <c r="BS317" i="83"/>
  <c r="BH316" i="83"/>
  <c r="BH317" i="83" s="1"/>
  <c r="AW316" i="83"/>
  <c r="AW317" i="83"/>
  <c r="CD312" i="83"/>
  <c r="CD313" i="83" s="1"/>
  <c r="BS312" i="83"/>
  <c r="BS313" i="83"/>
  <c r="BH312" i="83"/>
  <c r="BH313" i="83" s="1"/>
  <c r="AW312" i="83"/>
  <c r="AW313" i="83"/>
  <c r="CD306" i="83"/>
  <c r="CD307" i="83" s="1"/>
  <c r="BS306" i="83"/>
  <c r="BS307" i="83"/>
  <c r="BH306" i="83"/>
  <c r="BH307" i="83" s="1"/>
  <c r="AW306" i="83"/>
  <c r="AW307" i="83"/>
  <c r="CD304" i="83"/>
  <c r="CD305" i="83" s="1"/>
  <c r="BS304" i="83"/>
  <c r="BS305" i="83"/>
  <c r="BH304" i="83"/>
  <c r="BH305" i="83" s="1"/>
  <c r="AW304" i="83"/>
  <c r="AW305" i="83"/>
  <c r="CD302" i="83"/>
  <c r="CD303" i="83" s="1"/>
  <c r="BS302" i="83"/>
  <c r="BS303" i="83"/>
  <c r="BH302" i="83"/>
  <c r="BH303" i="83" s="1"/>
  <c r="AW302" i="83"/>
  <c r="AW303" i="83"/>
  <c r="CD300" i="83"/>
  <c r="CD301" i="83" s="1"/>
  <c r="BS300" i="83"/>
  <c r="BS301" i="83"/>
  <c r="BH300" i="83"/>
  <c r="BH301" i="83" s="1"/>
  <c r="AW300" i="83"/>
  <c r="AW301" i="83"/>
  <c r="CD296" i="83"/>
  <c r="CD297" i="83" s="1"/>
  <c r="BS296" i="83"/>
  <c r="BS297" i="83"/>
  <c r="BH296" i="83"/>
  <c r="BH297" i="83" s="1"/>
  <c r="AW296" i="83"/>
  <c r="AW297" i="83"/>
  <c r="AW292" i="83"/>
  <c r="AW293" i="83" s="1"/>
  <c r="CD290" i="83"/>
  <c r="CD291" i="83"/>
  <c r="BS290" i="83"/>
  <c r="BS291" i="83" s="1"/>
  <c r="BH290" i="83"/>
  <c r="BH291" i="83" s="1"/>
  <c r="AW290" i="83"/>
  <c r="AW291" i="83" s="1"/>
  <c r="CD288" i="83"/>
  <c r="CD289" i="83" s="1"/>
  <c r="BS288" i="83"/>
  <c r="BS289" i="83" s="1"/>
  <c r="BH288" i="83"/>
  <c r="BH289" i="83" s="1"/>
  <c r="AW288" i="83"/>
  <c r="AW289" i="83" s="1"/>
  <c r="CD286" i="83"/>
  <c r="CD287" i="83" s="1"/>
  <c r="BS286" i="83"/>
  <c r="BS287" i="83" s="1"/>
  <c r="BH286" i="83"/>
  <c r="BH287" i="83" s="1"/>
  <c r="AW286" i="83"/>
  <c r="AW287" i="83" s="1"/>
  <c r="CD284" i="83"/>
  <c r="CD285" i="83" s="1"/>
  <c r="BS284" i="83"/>
  <c r="BS285" i="83" s="1"/>
  <c r="BH284" i="83"/>
  <c r="BH285" i="83" s="1"/>
  <c r="AW284" i="83"/>
  <c r="AW285" i="83" s="1"/>
  <c r="CD280" i="83"/>
  <c r="CD281" i="83"/>
  <c r="BS280" i="83"/>
  <c r="BS281" i="83" s="1"/>
  <c r="BH280" i="83"/>
  <c r="BH281" i="83"/>
  <c r="AW280" i="83"/>
  <c r="AW281" i="83" s="1"/>
  <c r="CD274" i="83"/>
  <c r="CD275" i="83"/>
  <c r="BS274" i="83"/>
  <c r="BS275" i="83" s="1"/>
  <c r="BH274" i="83"/>
  <c r="BH275" i="83"/>
  <c r="AW274" i="83"/>
  <c r="AW275" i="83" s="1"/>
  <c r="CD272" i="83"/>
  <c r="CD273" i="83"/>
  <c r="BS272" i="83"/>
  <c r="BS273" i="83" s="1"/>
  <c r="BH272" i="83"/>
  <c r="BH273" i="83"/>
  <c r="AW272" i="83"/>
  <c r="AW273" i="83" s="1"/>
  <c r="CD270" i="83"/>
  <c r="CD271" i="83"/>
  <c r="BS270" i="83"/>
  <c r="BS271" i="83" s="1"/>
  <c r="BH270" i="83"/>
  <c r="BH271" i="83" s="1"/>
  <c r="AW270" i="83"/>
  <c r="AW271" i="83"/>
  <c r="CD268" i="83"/>
  <c r="CD269" i="83" s="1"/>
  <c r="BS268" i="83"/>
  <c r="BS269" i="83"/>
  <c r="BH268" i="83"/>
  <c r="BH269" i="83" s="1"/>
  <c r="AW268" i="83"/>
  <c r="AW269" i="83"/>
  <c r="CD264" i="83"/>
  <c r="CD265" i="83" s="1"/>
  <c r="BS264" i="83"/>
  <c r="BS265" i="83"/>
  <c r="BH264" i="83"/>
  <c r="BH265" i="83" s="1"/>
  <c r="AW264" i="83"/>
  <c r="AW265" i="83"/>
  <c r="CD258" i="83"/>
  <c r="CD259" i="83" s="1"/>
  <c r="BS258" i="83"/>
  <c r="BS259" i="83"/>
  <c r="BH258" i="83"/>
  <c r="BH259" i="83" s="1"/>
  <c r="AW258" i="83"/>
  <c r="AW259" i="83"/>
  <c r="CD256" i="83"/>
  <c r="CD257" i="83" s="1"/>
  <c r="BS256" i="83"/>
  <c r="BS257" i="83"/>
  <c r="BH256" i="83"/>
  <c r="BH257" i="83" s="1"/>
  <c r="AW256" i="83"/>
  <c r="AW257" i="83"/>
  <c r="CD254" i="83"/>
  <c r="CD255" i="83" s="1"/>
  <c r="BS254" i="83"/>
  <c r="BS255" i="83"/>
  <c r="BH254" i="83"/>
  <c r="BH255" i="83" s="1"/>
  <c r="AW254" i="83"/>
  <c r="AW255" i="83"/>
  <c r="CD252" i="83"/>
  <c r="CD253" i="83" s="1"/>
  <c r="BS252" i="83"/>
  <c r="BS253" i="83"/>
  <c r="BH252" i="83"/>
  <c r="BH253" i="83" s="1"/>
  <c r="AW252" i="83"/>
  <c r="AW253" i="83"/>
  <c r="CD248" i="83"/>
  <c r="CD249" i="83" s="1"/>
  <c r="BS248" i="83"/>
  <c r="BS249" i="83"/>
  <c r="BH248" i="83"/>
  <c r="BH249" i="83" s="1"/>
  <c r="AW248" i="83"/>
  <c r="AW249" i="83"/>
  <c r="AW244" i="83"/>
  <c r="AW245" i="83" s="1"/>
  <c r="CD242" i="83"/>
  <c r="CD243" i="83"/>
  <c r="BS242" i="83"/>
  <c r="BS243" i="83" s="1"/>
  <c r="BH242" i="83"/>
  <c r="BH243" i="83" s="1"/>
  <c r="AW242" i="83"/>
  <c r="AW243" i="83" s="1"/>
  <c r="CD240" i="83"/>
  <c r="CD241" i="83" s="1"/>
  <c r="BS240" i="83"/>
  <c r="BS241" i="83" s="1"/>
  <c r="BH240" i="83"/>
  <c r="BH241" i="83"/>
  <c r="AW240" i="83"/>
  <c r="AW241" i="83" s="1"/>
  <c r="CD238" i="83"/>
  <c r="CD239" i="83"/>
  <c r="BS238" i="83"/>
  <c r="BS239" i="83" s="1"/>
  <c r="BH238" i="83"/>
  <c r="BH239" i="83"/>
  <c r="AW238" i="83"/>
  <c r="AW239" i="83" s="1"/>
  <c r="CD236" i="83"/>
  <c r="CD237" i="83"/>
  <c r="BS236" i="83"/>
  <c r="BS237" i="83" s="1"/>
  <c r="BH236" i="83"/>
  <c r="BH237" i="83"/>
  <c r="AW236" i="83"/>
  <c r="AW237" i="83" s="1"/>
  <c r="CD232" i="83"/>
  <c r="CD233" i="83"/>
  <c r="BS232" i="83"/>
  <c r="BS233" i="83" s="1"/>
  <c r="BH232" i="83"/>
  <c r="BH233" i="83"/>
  <c r="AW232" i="83"/>
  <c r="AW233" i="83" s="1"/>
  <c r="CD226" i="83"/>
  <c r="CD227" i="83"/>
  <c r="BS226" i="83"/>
  <c r="BS227" i="83" s="1"/>
  <c r="BH226" i="83"/>
  <c r="BH227" i="83"/>
  <c r="AW226" i="83"/>
  <c r="AW227" i="83" s="1"/>
  <c r="CD224" i="83"/>
  <c r="CD225" i="83"/>
  <c r="BS224" i="83"/>
  <c r="BS225" i="83" s="1"/>
  <c r="BH224" i="83"/>
  <c r="BH225" i="83"/>
  <c r="AW224" i="83"/>
  <c r="AW225" i="83" s="1"/>
  <c r="CD222" i="83"/>
  <c r="CD223" i="83"/>
  <c r="BS222" i="83"/>
  <c r="BS223" i="83" s="1"/>
  <c r="BH222" i="83"/>
  <c r="BH223" i="83"/>
  <c r="AW222" i="83"/>
  <c r="AW223" i="83" s="1"/>
  <c r="CD220" i="83"/>
  <c r="CD221" i="83"/>
  <c r="BS220" i="83"/>
  <c r="BS221" i="83" s="1"/>
  <c r="BH220" i="83"/>
  <c r="BH221" i="83" s="1"/>
  <c r="AW220" i="83"/>
  <c r="AW221" i="83" s="1"/>
  <c r="CD216" i="83"/>
  <c r="CD217" i="83" s="1"/>
  <c r="BS216" i="83"/>
  <c r="BS217" i="83" s="1"/>
  <c r="BH216" i="83"/>
  <c r="BH217" i="83"/>
  <c r="AW216" i="83"/>
  <c r="AW217" i="83" s="1"/>
  <c r="AW212" i="83"/>
  <c r="AW213" i="83"/>
  <c r="CD210" i="83"/>
  <c r="CD211" i="83" s="1"/>
  <c r="BS210" i="83"/>
  <c r="BS211" i="83"/>
  <c r="BH210" i="83"/>
  <c r="BH211" i="83" s="1"/>
  <c r="AW210" i="83"/>
  <c r="AW211" i="83"/>
  <c r="CD208" i="83"/>
  <c r="CD209" i="83" s="1"/>
  <c r="BS208" i="83"/>
  <c r="BS209" i="83"/>
  <c r="BH208" i="83"/>
  <c r="BH209" i="83" s="1"/>
  <c r="AW208" i="83"/>
  <c r="AW209" i="83"/>
  <c r="CD206" i="83"/>
  <c r="CD207" i="83" s="1"/>
  <c r="BS206" i="83"/>
  <c r="BS207" i="83" s="1"/>
  <c r="BH206" i="83"/>
  <c r="BH207" i="83" s="1"/>
  <c r="AW206" i="83"/>
  <c r="AW207" i="83" s="1"/>
  <c r="CD204" i="83"/>
  <c r="CD205" i="83" s="1"/>
  <c r="BS204" i="83"/>
  <c r="BS205" i="83" s="1"/>
  <c r="BH204" i="83"/>
  <c r="BH205" i="83" s="1"/>
  <c r="AW204" i="83"/>
  <c r="AW205" i="83" s="1"/>
  <c r="CD200" i="83"/>
  <c r="CD201" i="83"/>
  <c r="BS200" i="83"/>
  <c r="BS201" i="83" s="1"/>
  <c r="BH200" i="83"/>
  <c r="BH201" i="83" s="1"/>
  <c r="AW200" i="83"/>
  <c r="AW201" i="83" s="1"/>
  <c r="CD194" i="83"/>
  <c r="CD195" i="83" s="1"/>
  <c r="BS194" i="83"/>
  <c r="BS195" i="83" s="1"/>
  <c r="BH194" i="83"/>
  <c r="BH195" i="83" s="1"/>
  <c r="AW194" i="83"/>
  <c r="AW195" i="83" s="1"/>
  <c r="CD192" i="83"/>
  <c r="CD193" i="83"/>
  <c r="BS192" i="83"/>
  <c r="BS193" i="83" s="1"/>
  <c r="BH192" i="83"/>
  <c r="BH193" i="83" s="1"/>
  <c r="AW192" i="83"/>
  <c r="AW193" i="83" s="1"/>
  <c r="CD190" i="83"/>
  <c r="CD191" i="83" s="1"/>
  <c r="BS190" i="83"/>
  <c r="BS191" i="83" s="1"/>
  <c r="BH190" i="83"/>
  <c r="BH191" i="83" s="1"/>
  <c r="AW190" i="83"/>
  <c r="AW191" i="83" s="1"/>
  <c r="CD188" i="83"/>
  <c r="CD189" i="83"/>
  <c r="BS188" i="83"/>
  <c r="BS189" i="83" s="1"/>
  <c r="BH188" i="83"/>
  <c r="BH189" i="83" s="1"/>
  <c r="AW188" i="83"/>
  <c r="AW189" i="83" s="1"/>
  <c r="CD184" i="83"/>
  <c r="CD185" i="83" s="1"/>
  <c r="BS184" i="83"/>
  <c r="BS185" i="83" s="1"/>
  <c r="BH184" i="83"/>
  <c r="BH185" i="83" s="1"/>
  <c r="AW184" i="83"/>
  <c r="AW185" i="83" s="1"/>
  <c r="CD176" i="83"/>
  <c r="CD177" i="83"/>
  <c r="BS176" i="83"/>
  <c r="BS177" i="83" s="1"/>
  <c r="BH176" i="83"/>
  <c r="BH177" i="83" s="1"/>
  <c r="AW176" i="83"/>
  <c r="AW177" i="83" s="1"/>
  <c r="CD174" i="83"/>
  <c r="CD175" i="83" s="1"/>
  <c r="BS174" i="83"/>
  <c r="BS175" i="83" s="1"/>
  <c r="BH174" i="83"/>
  <c r="BH175" i="83" s="1"/>
  <c r="AW174" i="83"/>
  <c r="AW175" i="83" s="1"/>
  <c r="CD172" i="83"/>
  <c r="CD173" i="83"/>
  <c r="BS172" i="83"/>
  <c r="BS173" i="83" s="1"/>
  <c r="BH172" i="83"/>
  <c r="BH173" i="83" s="1"/>
  <c r="AW172" i="83"/>
  <c r="AW173" i="83" s="1"/>
  <c r="CD168" i="83"/>
  <c r="CD169" i="83" s="1"/>
  <c r="BS168" i="83"/>
  <c r="BS169" i="83" s="1"/>
  <c r="BH168" i="83"/>
  <c r="BH169" i="83" s="1"/>
  <c r="AW168" i="83"/>
  <c r="AW169" i="83" s="1"/>
  <c r="CD162" i="83"/>
  <c r="CD163" i="83"/>
  <c r="BS162" i="83"/>
  <c r="BS163" i="83" s="1"/>
  <c r="BH162" i="83"/>
  <c r="BH163" i="83" s="1"/>
  <c r="AW162" i="83"/>
  <c r="AW163" i="83" s="1"/>
  <c r="CD160" i="83"/>
  <c r="CD161" i="83" s="1"/>
  <c r="BS160" i="83"/>
  <c r="BS161" i="83" s="1"/>
  <c r="BH160" i="83"/>
  <c r="BH161" i="83" s="1"/>
  <c r="AW160" i="83"/>
  <c r="AW161" i="83" s="1"/>
  <c r="CD158" i="83"/>
  <c r="CD159" i="83"/>
  <c r="BS158" i="83"/>
  <c r="BS159" i="83" s="1"/>
  <c r="BH158" i="83"/>
  <c r="BH159" i="83" s="1"/>
  <c r="AW158" i="83"/>
  <c r="AW159" i="83" s="1"/>
  <c r="BH154" i="83"/>
  <c r="BH155" i="83" s="1"/>
  <c r="CD152" i="83"/>
  <c r="CD153" i="83" s="1"/>
  <c r="BS152" i="83"/>
  <c r="BS153" i="83" s="1"/>
  <c r="BH152" i="83"/>
  <c r="BH153" i="83" s="1"/>
  <c r="AW152" i="83"/>
  <c r="AW153" i="83"/>
  <c r="CD146" i="83"/>
  <c r="CD147" i="83" s="1"/>
  <c r="BS146" i="83"/>
  <c r="BS147" i="83" s="1"/>
  <c r="BH146" i="83"/>
  <c r="BH147" i="83" s="1"/>
  <c r="AW146" i="83"/>
  <c r="AW147" i="83" s="1"/>
  <c r="CD144" i="83"/>
  <c r="CD145" i="83" s="1"/>
  <c r="BS144" i="83"/>
  <c r="BS145" i="83" s="1"/>
  <c r="BH144" i="83"/>
  <c r="BH145" i="83" s="1"/>
  <c r="AW144" i="83"/>
  <c r="AW145" i="83"/>
  <c r="CD142" i="83"/>
  <c r="CD143" i="83" s="1"/>
  <c r="BS142" i="83"/>
  <c r="BS143" i="83" s="1"/>
  <c r="BH142" i="83"/>
  <c r="BH143" i="83" s="1"/>
  <c r="AW142" i="83"/>
  <c r="AW143" i="83" s="1"/>
  <c r="CD140" i="83"/>
  <c r="CD141" i="83" s="1"/>
  <c r="BS140" i="83"/>
  <c r="BS141" i="83"/>
  <c r="BH140" i="83"/>
  <c r="BH141" i="83" s="1"/>
  <c r="AW140" i="83"/>
  <c r="AW141" i="83"/>
  <c r="CD136" i="83"/>
  <c r="CD137" i="83"/>
  <c r="BS136" i="83"/>
  <c r="BS137" i="83"/>
  <c r="BH136" i="83"/>
  <c r="BH137" i="83"/>
  <c r="AW136" i="83"/>
  <c r="AW137" i="83"/>
  <c r="CD130" i="83"/>
  <c r="CD131" i="83"/>
  <c r="BS130" i="83"/>
  <c r="BS131" i="83"/>
  <c r="BH130" i="83"/>
  <c r="BH131" i="83"/>
  <c r="AW130" i="83"/>
  <c r="AW131" i="83"/>
  <c r="CD128" i="83"/>
  <c r="CD129" i="83"/>
  <c r="BS128" i="83"/>
  <c r="BS129" i="83"/>
  <c r="BH128" i="83"/>
  <c r="BH129" i="83"/>
  <c r="AW128" i="83"/>
  <c r="AW129" i="83"/>
  <c r="CD126" i="83"/>
  <c r="CD127" i="83"/>
  <c r="BS126" i="83"/>
  <c r="BS127" i="83"/>
  <c r="BH126" i="83"/>
  <c r="BH127" i="83"/>
  <c r="AW126" i="83"/>
  <c r="AW127" i="83"/>
  <c r="CD124" i="83"/>
  <c r="CD125" i="83"/>
  <c r="BS124" i="83"/>
  <c r="BS125" i="83"/>
  <c r="BH124" i="83"/>
  <c r="BH125" i="83"/>
  <c r="AW124" i="83"/>
  <c r="AW125" i="83"/>
  <c r="CD120" i="83"/>
  <c r="CD121" i="83"/>
  <c r="BS120" i="83"/>
  <c r="BS121" i="83"/>
  <c r="BH120" i="83"/>
  <c r="BH121" i="83"/>
  <c r="AW120" i="83"/>
  <c r="AW121" i="83"/>
  <c r="CD114" i="83"/>
  <c r="CD115" i="83"/>
  <c r="BS114" i="83"/>
  <c r="BS115" i="83"/>
  <c r="BH114" i="83"/>
  <c r="BH115" i="83"/>
  <c r="AW114" i="83"/>
  <c r="AW115" i="83"/>
  <c r="CD112" i="83"/>
  <c r="CD113" i="83"/>
  <c r="BS112" i="83"/>
  <c r="BS113" i="83"/>
  <c r="BH112" i="83"/>
  <c r="BH113" i="83"/>
  <c r="AW112" i="83"/>
  <c r="AW113" i="83"/>
  <c r="CD110" i="83"/>
  <c r="CD111" i="83"/>
  <c r="BS110" i="83"/>
  <c r="BS111" i="83"/>
  <c r="BH110" i="83"/>
  <c r="BH111" i="83"/>
  <c r="AW110" i="83"/>
  <c r="AW111" i="83"/>
  <c r="CD108" i="83"/>
  <c r="CD109" i="83"/>
  <c r="BS108" i="83"/>
  <c r="BS109" i="83"/>
  <c r="BH108" i="83"/>
  <c r="BH109" i="83"/>
  <c r="AW108" i="83"/>
  <c r="AW109" i="83"/>
  <c r="CD104" i="83"/>
  <c r="CD105" i="83"/>
  <c r="BS104" i="83"/>
  <c r="BS105" i="83"/>
  <c r="BH104" i="83"/>
  <c r="BH105" i="83"/>
  <c r="AW104" i="83"/>
  <c r="AW105" i="83"/>
  <c r="CD98" i="83"/>
  <c r="CD99" i="83"/>
  <c r="BS98" i="83"/>
  <c r="BS99" i="83"/>
  <c r="BH98" i="83"/>
  <c r="BH99" i="83"/>
  <c r="AW98" i="83"/>
  <c r="AW99" i="83"/>
  <c r="CD96" i="83"/>
  <c r="CD97" i="83"/>
  <c r="BS96" i="83"/>
  <c r="BS97" i="83"/>
  <c r="BH96" i="83"/>
  <c r="BH97" i="83"/>
  <c r="AW96" i="83"/>
  <c r="AW97" i="83"/>
  <c r="CD94" i="83"/>
  <c r="CD95" i="83"/>
  <c r="BS94" i="83"/>
  <c r="BS95" i="83"/>
  <c r="BH94" i="83"/>
  <c r="BH95" i="83"/>
  <c r="AW94" i="83"/>
  <c r="AW95" i="83"/>
  <c r="CD92" i="83"/>
  <c r="CD93" i="83"/>
  <c r="BS92" i="83"/>
  <c r="BS93" i="83"/>
  <c r="BH92" i="83"/>
  <c r="BH93" i="83"/>
  <c r="AW92" i="83"/>
  <c r="AW93" i="83"/>
  <c r="AJ334" i="83"/>
  <c r="AI138" i="83"/>
  <c r="AH128" i="83"/>
  <c r="AJ232" i="83"/>
  <c r="AJ182" i="83"/>
  <c r="AJ174" i="83"/>
  <c r="AJ138" i="83"/>
  <c r="AJ126" i="83"/>
  <c r="AJ122" i="83"/>
  <c r="AH84" i="83"/>
  <c r="AJ192" i="83"/>
  <c r="AI208" i="83"/>
  <c r="AH232" i="83"/>
  <c r="AH120" i="83"/>
  <c r="AH104" i="83"/>
  <c r="AH96" i="83"/>
  <c r="AH80" i="83"/>
  <c r="AI308" i="83"/>
  <c r="AE308" i="83"/>
  <c r="AG308" i="83"/>
  <c r="AH308" i="83"/>
  <c r="AJ308" i="83"/>
  <c r="AF308" i="83"/>
  <c r="AJ228" i="83"/>
  <c r="AJ208" i="83"/>
  <c r="AI186" i="83"/>
  <c r="AI334" i="83"/>
  <c r="AH342" i="83"/>
  <c r="AH312" i="83"/>
  <c r="AH228" i="83"/>
  <c r="AH136" i="83"/>
  <c r="AH784" i="83"/>
  <c r="AF358" i="83"/>
  <c r="AF276" i="83"/>
  <c r="AH276" i="83"/>
  <c r="AJ276" i="83"/>
  <c r="AJ342" i="83"/>
  <c r="AJ332" i="83"/>
  <c r="AI332" i="83"/>
  <c r="AI310" i="83"/>
  <c r="AI182" i="83"/>
  <c r="AI174" i="83"/>
  <c r="AH192" i="83"/>
  <c r="AJ756" i="83"/>
  <c r="AJ374" i="83"/>
  <c r="AG374" i="83"/>
  <c r="AE374" i="83"/>
  <c r="AI374" i="83"/>
  <c r="AE338" i="83"/>
  <c r="AE216" i="83"/>
  <c r="AQ12" i="83"/>
  <c r="BD12" i="83"/>
  <c r="BG12" i="83" s="1"/>
  <c r="BQ12" i="83"/>
  <c r="BR12" i="83" s="1"/>
  <c r="BI12" i="83"/>
  <c r="CB12" i="83"/>
  <c r="CC12" i="83" s="1"/>
  <c r="AG732" i="83"/>
  <c r="AE664" i="83"/>
  <c r="AE632" i="83"/>
  <c r="AF632" i="83"/>
  <c r="AJ632" i="83"/>
  <c r="AK632" i="83" s="1"/>
  <c r="AF624" i="83"/>
  <c r="AJ624" i="83"/>
  <c r="AE616" i="83"/>
  <c r="AE608" i="83"/>
  <c r="AI584" i="83"/>
  <c r="AG584" i="83"/>
  <c r="AE576" i="83"/>
  <c r="AH576" i="83"/>
  <c r="AI576" i="83"/>
  <c r="AG576" i="83"/>
  <c r="AF576" i="83"/>
  <c r="AJ576" i="83"/>
  <c r="AE560" i="83"/>
  <c r="AH560" i="83"/>
  <c r="AF560" i="83"/>
  <c r="AJ560" i="83"/>
  <c r="AH552" i="83"/>
  <c r="AI552" i="83"/>
  <c r="AG552" i="83"/>
  <c r="AF552" i="83"/>
  <c r="AH520" i="83"/>
  <c r="AI520" i="83"/>
  <c r="AE512" i="83"/>
  <c r="AH512" i="83"/>
  <c r="AI512" i="83"/>
  <c r="AG512" i="83"/>
  <c r="AF512" i="83"/>
  <c r="AE496" i="83"/>
  <c r="AH496" i="83"/>
  <c r="AI496" i="83"/>
  <c r="AG496" i="83"/>
  <c r="AF496" i="83"/>
  <c r="AJ496" i="83"/>
  <c r="AJ480" i="83"/>
  <c r="AF448" i="83"/>
  <c r="AE400" i="83"/>
  <c r="AH400" i="83"/>
  <c r="AI400" i="83"/>
  <c r="AG400" i="83"/>
  <c r="AF400" i="83"/>
  <c r="AJ400" i="83"/>
  <c r="AE392" i="83"/>
  <c r="AG392" i="83"/>
  <c r="AF392" i="83"/>
  <c r="AE350" i="83"/>
  <c r="AF300" i="83"/>
  <c r="AJ300" i="83"/>
  <c r="AF250" i="83"/>
  <c r="AH250" i="83"/>
  <c r="AJ250" i="83"/>
  <c r="AH22" i="83"/>
  <c r="AH338" i="83"/>
  <c r="AH260" i="83"/>
  <c r="AI218" i="83"/>
  <c r="AE166" i="83"/>
  <c r="AF166" i="83"/>
  <c r="AH166" i="83"/>
  <c r="AJ166" i="83"/>
  <c r="AK166" i="83" s="1"/>
  <c r="AG166" i="83"/>
  <c r="AI166" i="83"/>
  <c r="AJ310" i="83"/>
  <c r="AI22" i="83"/>
  <c r="AH216" i="83"/>
  <c r="AG216" i="83"/>
  <c r="AB338" i="83"/>
  <c r="AC338" i="83"/>
  <c r="AB318" i="83"/>
  <c r="AC318" i="83"/>
  <c r="AB316" i="83"/>
  <c r="AC316" i="83"/>
  <c r="AG312" i="83"/>
  <c r="AE310" i="83"/>
  <c r="AG310" i="83"/>
  <c r="AE260" i="83"/>
  <c r="AF260" i="83"/>
  <c r="AG232" i="83"/>
  <c r="AE232" i="83"/>
  <c r="AF232" i="83"/>
  <c r="AK232" i="83" s="1"/>
  <c r="AG228" i="83"/>
  <c r="AE228" i="83"/>
  <c r="AB222" i="83"/>
  <c r="AC222" i="83"/>
  <c r="AB194" i="83"/>
  <c r="AC194" i="83"/>
  <c r="AG192" i="83"/>
  <c r="AE192" i="83"/>
  <c r="AF192" i="83"/>
  <c r="AK192" i="83" s="1"/>
  <c r="AB190" i="83"/>
  <c r="AC190" i="83"/>
  <c r="AB188" i="83"/>
  <c r="AC188" i="83"/>
  <c r="AF182" i="83"/>
  <c r="AE182" i="83"/>
  <c r="AG182" i="83"/>
  <c r="AF174" i="83"/>
  <c r="AB174" i="83"/>
  <c r="AC174" i="83"/>
  <c r="AE174" i="83"/>
  <c r="AG174" i="83"/>
  <c r="AB172" i="83"/>
  <c r="AC172" i="83"/>
  <c r="AB158" i="83"/>
  <c r="AC158" i="83"/>
  <c r="AB152" i="83"/>
  <c r="AC152" i="83"/>
  <c r="AB146" i="83"/>
  <c r="AC146" i="83"/>
  <c r="AB144" i="83"/>
  <c r="AC144" i="83"/>
  <c r="AB142" i="83"/>
  <c r="AC142" i="83"/>
  <c r="AB140" i="83"/>
  <c r="AC140" i="83"/>
  <c r="AF138" i="83"/>
  <c r="AE138" i="83"/>
  <c r="AG138" i="83"/>
  <c r="AG136" i="83"/>
  <c r="AE136" i="83"/>
  <c r="AF136" i="83"/>
  <c r="AB136" i="83"/>
  <c r="AC136" i="83"/>
  <c r="AF134" i="83"/>
  <c r="AB130" i="83"/>
  <c r="AC130" i="83"/>
  <c r="AG128" i="83"/>
  <c r="AE128" i="83"/>
  <c r="AF128" i="83"/>
  <c r="AB128" i="83"/>
  <c r="AC128" i="83"/>
  <c r="AF126" i="83"/>
  <c r="AB126" i="83"/>
  <c r="AC126" i="83"/>
  <c r="AG126" i="83"/>
  <c r="AG124" i="83"/>
  <c r="AE124" i="83"/>
  <c r="AF124" i="83"/>
  <c r="AB124" i="83"/>
  <c r="AC124" i="83"/>
  <c r="AF122" i="83"/>
  <c r="AK122" i="83" s="1"/>
  <c r="AE122" i="83"/>
  <c r="AG122" i="83"/>
  <c r="AG120" i="83"/>
  <c r="AE120" i="83"/>
  <c r="AF120" i="83"/>
  <c r="AB120" i="83"/>
  <c r="AC120" i="83"/>
  <c r="AB114" i="83"/>
  <c r="AC114" i="83"/>
  <c r="AB112" i="83"/>
  <c r="AC112" i="83"/>
  <c r="AB110" i="83"/>
  <c r="AC110" i="83"/>
  <c r="AB108" i="83"/>
  <c r="AC108" i="83"/>
  <c r="AG104" i="83"/>
  <c r="AE104" i="83"/>
  <c r="AF104" i="83"/>
  <c r="AB104" i="83"/>
  <c r="AC104" i="83"/>
  <c r="AB102" i="83"/>
  <c r="AB98" i="83"/>
  <c r="AC98" i="83"/>
  <c r="AG96" i="83"/>
  <c r="AE96" i="83"/>
  <c r="AF96" i="83"/>
  <c r="AB96" i="83"/>
  <c r="AC96" i="83"/>
  <c r="AB94" i="83"/>
  <c r="AC94" i="83"/>
  <c r="AG92" i="83"/>
  <c r="AE92" i="83"/>
  <c r="AF92" i="83"/>
  <c r="AB92" i="83"/>
  <c r="AC92" i="83"/>
  <c r="AB88" i="83"/>
  <c r="AC88" i="83"/>
  <c r="AG84" i="83"/>
  <c r="AE84" i="83"/>
  <c r="AF84" i="83"/>
  <c r="AC84" i="83"/>
  <c r="AB82" i="83"/>
  <c r="AC82" i="83"/>
  <c r="AG80" i="83"/>
  <c r="AB80" i="83"/>
  <c r="AC80" i="83"/>
  <c r="AB78" i="83"/>
  <c r="AC78" i="83"/>
  <c r="AG76" i="83"/>
  <c r="AE76" i="83"/>
  <c r="AF76" i="83"/>
  <c r="AB76" i="83"/>
  <c r="AC76" i="83"/>
  <c r="AB72" i="83"/>
  <c r="AC72" i="83"/>
  <c r="AG68" i="83"/>
  <c r="AE68" i="83"/>
  <c r="AF68" i="83"/>
  <c r="AF66" i="83"/>
  <c r="AK66" i="83" s="1"/>
  <c r="AB66" i="83"/>
  <c r="AC66" i="83"/>
  <c r="AE66" i="83"/>
  <c r="AG66" i="83"/>
  <c r="AB64" i="83"/>
  <c r="AC64" i="83"/>
  <c r="AF62" i="83"/>
  <c r="AB62" i="83"/>
  <c r="AC62" i="83"/>
  <c r="AE62" i="83"/>
  <c r="AG62" i="83"/>
  <c r="AB60" i="83"/>
  <c r="AC60" i="83"/>
  <c r="AF58" i="83"/>
  <c r="AB58" i="83"/>
  <c r="AE58" i="83"/>
  <c r="AG58" i="83"/>
  <c r="AE56" i="83"/>
  <c r="AF56" i="83"/>
  <c r="AB56" i="83"/>
  <c r="AC56" i="83"/>
  <c r="AG56" i="83"/>
  <c r="AG50" i="83"/>
  <c r="AE50" i="83"/>
  <c r="AF50" i="83"/>
  <c r="AB50" i="83"/>
  <c r="AC50" i="83"/>
  <c r="AB48" i="83"/>
  <c r="AC48" i="83"/>
  <c r="AB46" i="83"/>
  <c r="AC46" i="83"/>
  <c r="AB44" i="83"/>
  <c r="AC44" i="83"/>
  <c r="AG42" i="83"/>
  <c r="AE42" i="83"/>
  <c r="AF42" i="83"/>
  <c r="AB40" i="83"/>
  <c r="AC40" i="83"/>
  <c r="AG38" i="83"/>
  <c r="AB34" i="83"/>
  <c r="AC34" i="83"/>
  <c r="AB32" i="83"/>
  <c r="AC32" i="83"/>
  <c r="AB30" i="83"/>
  <c r="AC30" i="83"/>
  <c r="AH24" i="83"/>
  <c r="AE24" i="83"/>
  <c r="AF342" i="83"/>
  <c r="AE342" i="83"/>
  <c r="AG342" i="83"/>
  <c r="AF334" i="83"/>
  <c r="AK334" i="83" s="1"/>
  <c r="AB334" i="83"/>
  <c r="AC334" i="83"/>
  <c r="AE334" i="83"/>
  <c r="AG334" i="83"/>
  <c r="AG332" i="83"/>
  <c r="AE332" i="83"/>
  <c r="AF332" i="83"/>
  <c r="AK332" i="83" s="1"/>
  <c r="AB332" i="83"/>
  <c r="AC332" i="83"/>
  <c r="AF330" i="83"/>
  <c r="AG208" i="83"/>
  <c r="AE208" i="83"/>
  <c r="AF208" i="83"/>
  <c r="AK208" i="83"/>
  <c r="AB208" i="83"/>
  <c r="AC208" i="83"/>
  <c r="AB176" i="83"/>
  <c r="AC176" i="83"/>
  <c r="AB184" i="83"/>
  <c r="AC184" i="83"/>
  <c r="AB192" i="83"/>
  <c r="AC192" i="83"/>
  <c r="AB226" i="83"/>
  <c r="AC226" i="83"/>
  <c r="AB284" i="83"/>
  <c r="AC284" i="83"/>
  <c r="AB200" i="83"/>
  <c r="AC200" i="83"/>
  <c r="AB242" i="83"/>
  <c r="AC242" i="83"/>
  <c r="AQ18" i="83"/>
  <c r="AV18" i="83" s="1"/>
  <c r="BX18" i="83"/>
  <c r="AB224" i="83"/>
  <c r="AC224" i="83"/>
  <c r="AB232" i="83"/>
  <c r="AC232" i="83"/>
  <c r="AB312" i="83"/>
  <c r="AC312" i="83"/>
  <c r="AB320" i="83"/>
  <c r="AC320" i="83"/>
  <c r="AB12" i="83"/>
  <c r="AC12" i="83"/>
  <c r="BU136" i="83"/>
  <c r="BU140" i="83"/>
  <c r="BU144" i="83"/>
  <c r="BU152" i="83"/>
  <c r="BU160" i="83"/>
  <c r="BU168" i="83"/>
  <c r="BU172" i="83"/>
  <c r="BU176" i="83"/>
  <c r="BU184" i="83"/>
  <c r="BU188" i="83"/>
  <c r="BU192" i="83"/>
  <c r="BU200" i="83"/>
  <c r="BU204" i="83"/>
  <c r="BU220" i="83"/>
  <c r="BU224" i="83"/>
  <c r="BU228" i="83"/>
  <c r="BU232" i="83"/>
  <c r="BU236" i="83"/>
  <c r="BU240" i="83"/>
  <c r="BU248" i="83"/>
  <c r="BU252" i="83"/>
  <c r="BU256" i="83"/>
  <c r="BU264" i="83"/>
  <c r="BU268" i="83"/>
  <c r="AY30" i="83"/>
  <c r="BJ280" i="83"/>
  <c r="BJ286" i="83"/>
  <c r="BJ290" i="83"/>
  <c r="BJ302" i="83"/>
  <c r="BJ306" i="83"/>
  <c r="BJ318" i="83"/>
  <c r="BJ322" i="83"/>
  <c r="BJ334" i="83"/>
  <c r="BJ338" i="83"/>
  <c r="BJ350" i="83"/>
  <c r="BJ354" i="83"/>
  <c r="BJ366" i="83"/>
  <c r="BJ370" i="83"/>
  <c r="BJ382" i="83"/>
  <c r="BJ386" i="83"/>
  <c r="BJ398" i="83"/>
  <c r="BJ402" i="83"/>
  <c r="BJ414" i="83"/>
  <c r="BJ418" i="83"/>
  <c r="BJ430" i="83"/>
  <c r="BJ434" i="83"/>
  <c r="BJ446" i="83"/>
  <c r="BJ450" i="83"/>
  <c r="BJ462" i="83"/>
  <c r="BJ466" i="83"/>
  <c r="BJ478" i="83"/>
  <c r="BJ482" i="83"/>
  <c r="BJ494" i="83"/>
  <c r="BJ498" i="83"/>
  <c r="BJ526" i="83"/>
  <c r="BJ538" i="83"/>
  <c r="BJ546" i="83"/>
  <c r="BJ558" i="83"/>
  <c r="BJ562" i="83"/>
  <c r="BJ578" i="83"/>
  <c r="BJ590" i="83"/>
  <c r="BJ594" i="83"/>
  <c r="BJ606" i="83"/>
  <c r="BJ622" i="83"/>
  <c r="BJ626" i="83"/>
  <c r="BJ638" i="83"/>
  <c r="BJ642" i="83"/>
  <c r="BJ654" i="83"/>
  <c r="BJ658" i="83"/>
  <c r="BJ670" i="83"/>
  <c r="BJ674" i="83"/>
  <c r="BJ686" i="83"/>
  <c r="BJ690" i="83"/>
  <c r="BJ702" i="83"/>
  <c r="BJ706" i="83"/>
  <c r="BJ718" i="83"/>
  <c r="BJ722" i="83"/>
  <c r="BU738" i="83"/>
  <c r="BU750" i="83"/>
  <c r="BU754" i="83"/>
  <c r="BU766" i="83"/>
  <c r="BU782" i="83"/>
  <c r="BU786" i="83"/>
  <c r="AB162" i="83"/>
  <c r="AB24" i="83"/>
  <c r="AB216" i="83"/>
  <c r="AB16" i="83"/>
  <c r="AC16" i="83"/>
  <c r="AB366" i="83"/>
  <c r="AB220" i="83"/>
  <c r="AB392" i="83"/>
  <c r="AB400" i="83"/>
  <c r="AB408" i="83"/>
  <c r="AB416" i="83"/>
  <c r="AB424" i="83"/>
  <c r="AB432" i="83"/>
  <c r="AB440" i="83"/>
  <c r="AB448" i="83"/>
  <c r="AB456" i="83"/>
  <c r="AB464" i="83"/>
  <c r="AB472" i="83"/>
  <c r="AB480" i="83"/>
  <c r="AB488" i="83"/>
  <c r="AB496" i="83"/>
  <c r="AB504" i="83"/>
  <c r="AB512" i="83"/>
  <c r="AB520" i="83"/>
  <c r="AB528" i="83"/>
  <c r="AB536" i="83"/>
  <c r="AB544" i="83"/>
  <c r="AB552" i="83"/>
  <c r="AB576" i="83"/>
  <c r="AB584" i="83"/>
  <c r="AB592" i="83"/>
  <c r="AB600" i="83"/>
  <c r="AB608" i="83"/>
  <c r="AB616" i="83"/>
  <c r="AB624" i="83"/>
  <c r="AB632" i="83"/>
  <c r="AB640" i="83"/>
  <c r="AB648" i="83"/>
  <c r="AB656" i="83"/>
  <c r="AB664" i="83"/>
  <c r="AB732" i="83"/>
  <c r="AB168" i="83"/>
  <c r="AB258" i="83"/>
  <c r="AB784" i="83"/>
  <c r="BT12" i="83"/>
  <c r="BU12" i="83"/>
  <c r="AN14" i="83"/>
  <c r="BJ18" i="83"/>
  <c r="BK18" i="83" s="1"/>
  <c r="BI14" i="83"/>
  <c r="BJ14" i="83"/>
  <c r="AY16" i="83"/>
  <c r="AY94" i="83"/>
  <c r="AY98" i="83"/>
  <c r="AY110" i="83"/>
  <c r="AY114" i="83"/>
  <c r="AY126" i="83"/>
  <c r="AY130" i="83"/>
  <c r="AY142" i="83"/>
  <c r="AY146" i="83"/>
  <c r="AY158" i="83"/>
  <c r="AY162" i="83"/>
  <c r="AY174" i="83"/>
  <c r="BJ176" i="83"/>
  <c r="BJ184" i="83"/>
  <c r="BJ188" i="83"/>
  <c r="AY190" i="83"/>
  <c r="BJ192" i="83"/>
  <c r="AY194" i="83"/>
  <c r="BJ200" i="83"/>
  <c r="BJ204" i="83"/>
  <c r="AY206" i="83"/>
  <c r="BJ208" i="83"/>
  <c r="AY210" i="83"/>
  <c r="BJ216" i="83"/>
  <c r="BJ220" i="83"/>
  <c r="AY222" i="83"/>
  <c r="BJ224" i="83"/>
  <c r="AY226" i="83"/>
  <c r="BJ232" i="83"/>
  <c r="BJ236" i="83"/>
  <c r="AY238" i="83"/>
  <c r="BJ240" i="83"/>
  <c r="AY242" i="83"/>
  <c r="BJ248" i="83"/>
  <c r="BJ252" i="83"/>
  <c r="AY254" i="83"/>
  <c r="BJ256" i="83"/>
  <c r="AY258" i="83"/>
  <c r="BJ264" i="83"/>
  <c r="BJ268" i="83"/>
  <c r="AY270" i="83"/>
  <c r="BJ272" i="83"/>
  <c r="BU14" i="83"/>
  <c r="BU272" i="83"/>
  <c r="AY274" i="83"/>
  <c r="BU280" i="83"/>
  <c r="BU284" i="83"/>
  <c r="BU288" i="83"/>
  <c r="BU296" i="83"/>
  <c r="BU300" i="83"/>
  <c r="AY302" i="83"/>
  <c r="BU304" i="83"/>
  <c r="AY306" i="83"/>
  <c r="BU312" i="83"/>
  <c r="BU316" i="83"/>
  <c r="AY318" i="83"/>
  <c r="BU320" i="83"/>
  <c r="AY322" i="83"/>
  <c r="BU324" i="83"/>
  <c r="BU328" i="83"/>
  <c r="BU332" i="83"/>
  <c r="AY334" i="83"/>
  <c r="BU336" i="83"/>
  <c r="AY338" i="83"/>
  <c r="BU344" i="83"/>
  <c r="AY350" i="83"/>
  <c r="BU350" i="83"/>
  <c r="AY354" i="83"/>
  <c r="BU354" i="83"/>
  <c r="AY366" i="83"/>
  <c r="BU366" i="83"/>
  <c r="AY370" i="83"/>
  <c r="BU370" i="83"/>
  <c r="AY382" i="83"/>
  <c r="BU382" i="83"/>
  <c r="AY386" i="83"/>
  <c r="BU386" i="83"/>
  <c r="AY398" i="83"/>
  <c r="BU398" i="83"/>
  <c r="AY402" i="83"/>
  <c r="BU402" i="83"/>
  <c r="BU414" i="83"/>
  <c r="BU418" i="83"/>
  <c r="BU430" i="83"/>
  <c r="BU434" i="83"/>
  <c r="BU446" i="83"/>
  <c r="BU450" i="83"/>
  <c r="BU462" i="83"/>
  <c r="BU466" i="83"/>
  <c r="BU478" i="83"/>
  <c r="BU482" i="83"/>
  <c r="BU494" i="83"/>
  <c r="BU498" i="83"/>
  <c r="BU506" i="83"/>
  <c r="BU526" i="83"/>
  <c r="BU546" i="83"/>
  <c r="BU558" i="83"/>
  <c r="BU562" i="83"/>
  <c r="BU578" i="83"/>
  <c r="BU590" i="83"/>
  <c r="BU594" i="83"/>
  <c r="BU606" i="83"/>
  <c r="BU622" i="83"/>
  <c r="BU626" i="83"/>
  <c r="BU638" i="83"/>
  <c r="BU642" i="83"/>
  <c r="BU654" i="83"/>
  <c r="BU658" i="83"/>
  <c r="BU670" i="83"/>
  <c r="BU674" i="83"/>
  <c r="BU686" i="83"/>
  <c r="BU690" i="83"/>
  <c r="BU702" i="83"/>
  <c r="BU706" i="83"/>
  <c r="BU718" i="83"/>
  <c r="BU722" i="83"/>
  <c r="BJ738" i="83"/>
  <c r="BJ750" i="83"/>
  <c r="BJ754" i="83"/>
  <c r="BJ766" i="83"/>
  <c r="BJ782" i="83"/>
  <c r="BJ786" i="83"/>
  <c r="AY18" i="83"/>
  <c r="AY34" i="83"/>
  <c r="AY46" i="83"/>
  <c r="AY50" i="83"/>
  <c r="BU50" i="83"/>
  <c r="AY62" i="83"/>
  <c r="AY66" i="83"/>
  <c r="AY78" i="83"/>
  <c r="AY82" i="83"/>
  <c r="AB268" i="83"/>
  <c r="AB300" i="83"/>
  <c r="AB350" i="83"/>
  <c r="AB382" i="83"/>
  <c r="AB18" i="83"/>
  <c r="AC18" i="83"/>
  <c r="AB204" i="83"/>
  <c r="BI16" i="83"/>
  <c r="AX12" i="83"/>
  <c r="AL334" i="83"/>
  <c r="AL335" i="83"/>
  <c r="AL32" i="83"/>
  <c r="AL33" i="83" s="1"/>
  <c r="AL40" i="83"/>
  <c r="AL41" i="83"/>
  <c r="AL44" i="83"/>
  <c r="AL45" i="83" s="1"/>
  <c r="AL48" i="83"/>
  <c r="AL49" i="83" s="1"/>
  <c r="AL60" i="83"/>
  <c r="AL61" i="83" s="1"/>
  <c r="AL64" i="83"/>
  <c r="AL65" i="83"/>
  <c r="AL72" i="83"/>
  <c r="AL73" i="83" s="1"/>
  <c r="AL76" i="83"/>
  <c r="AL77" i="83"/>
  <c r="AL80" i="83"/>
  <c r="AL81" i="83" s="1"/>
  <c r="AL88" i="83"/>
  <c r="AL89" i="83" s="1"/>
  <c r="AL92" i="83"/>
  <c r="AL93" i="83" s="1"/>
  <c r="AL96" i="83"/>
  <c r="AL97" i="83" s="1"/>
  <c r="AL104" i="83"/>
  <c r="AL105" i="83" s="1"/>
  <c r="AL108" i="83"/>
  <c r="AL109" i="83"/>
  <c r="AL112" i="83"/>
  <c r="AL113" i="83" s="1"/>
  <c r="AL120" i="83"/>
  <c r="AL121" i="83" s="1"/>
  <c r="AL124" i="83"/>
  <c r="AL125" i="83" s="1"/>
  <c r="AL128" i="83"/>
  <c r="AL129" i="83" s="1"/>
  <c r="AL136" i="83"/>
  <c r="AL137" i="83" s="1"/>
  <c r="AL140" i="83"/>
  <c r="AL141" i="83" s="1"/>
  <c r="AL144" i="83"/>
  <c r="AL145" i="83" s="1"/>
  <c r="AL152" i="83"/>
  <c r="AL153" i="83" s="1"/>
  <c r="AL174" i="83"/>
  <c r="AL175" i="83" s="1"/>
  <c r="AL190" i="83"/>
  <c r="AL191" i="83"/>
  <c r="AL194" i="83"/>
  <c r="AL195" i="83" s="1"/>
  <c r="AL224" i="83"/>
  <c r="AL225" i="83"/>
  <c r="AL232" i="83"/>
  <c r="AL233" i="83" s="1"/>
  <c r="AL260" i="83"/>
  <c r="AL261" i="83" s="1"/>
  <c r="AL312" i="83"/>
  <c r="AL313" i="83" s="1"/>
  <c r="AL316" i="83"/>
  <c r="AL317" i="83" s="1"/>
  <c r="AL320" i="83"/>
  <c r="AL321" i="83" s="1"/>
  <c r="AL24" i="83"/>
  <c r="AL25" i="83" s="1"/>
  <c r="AL258" i="83"/>
  <c r="AL259" i="83" s="1"/>
  <c r="AL308" i="83"/>
  <c r="AL309" i="83" s="1"/>
  <c r="AL284" i="83"/>
  <c r="AL285" i="83"/>
  <c r="AL366" i="83"/>
  <c r="AL367" i="83" s="1"/>
  <c r="AL732" i="83"/>
  <c r="AL733" i="83"/>
  <c r="AL216" i="83"/>
  <c r="AL217" i="83" s="1"/>
  <c r="AL784" i="83"/>
  <c r="AL785" i="83"/>
  <c r="AL28" i="83"/>
  <c r="AL29" i="83" s="1"/>
  <c r="AR18" i="83"/>
  <c r="BA18" i="83"/>
  <c r="BN18" i="83"/>
  <c r="CA18" i="83"/>
  <c r="CD18" i="83"/>
  <c r="CD19" i="83"/>
  <c r="AL208" i="83"/>
  <c r="AL209" i="83" s="1"/>
  <c r="AL332" i="83"/>
  <c r="AL333" i="83"/>
  <c r="AL30" i="83"/>
  <c r="AL31" i="83" s="1"/>
  <c r="AL34" i="83"/>
  <c r="AL35" i="83" s="1"/>
  <c r="AL46" i="83"/>
  <c r="AL47" i="83" s="1"/>
  <c r="AL50" i="83"/>
  <c r="AL51" i="83" s="1"/>
  <c r="AL56" i="83"/>
  <c r="AL57" i="83" s="1"/>
  <c r="AL62" i="83"/>
  <c r="AL63" i="83"/>
  <c r="AL66" i="83"/>
  <c r="AL67" i="83" s="1"/>
  <c r="AL78" i="83"/>
  <c r="AL79" i="83"/>
  <c r="AL82" i="83"/>
  <c r="AL83" i="83" s="1"/>
  <c r="AL94" i="83"/>
  <c r="AL95" i="83" s="1"/>
  <c r="AL98" i="83"/>
  <c r="AL99" i="83" s="1"/>
  <c r="AL110" i="83"/>
  <c r="AL111" i="83" s="1"/>
  <c r="AL114" i="83"/>
  <c r="AL115" i="83" s="1"/>
  <c r="AL126" i="83"/>
  <c r="AL127" i="83"/>
  <c r="AL130" i="83"/>
  <c r="AL131" i="83" s="1"/>
  <c r="AL142" i="83"/>
  <c r="AL143" i="83"/>
  <c r="AL146" i="83"/>
  <c r="AL147" i="83" s="1"/>
  <c r="AL158" i="83"/>
  <c r="AL159" i="83"/>
  <c r="AL172" i="83"/>
  <c r="AL173" i="83"/>
  <c r="AL176" i="83"/>
  <c r="AL177" i="83"/>
  <c r="AL180" i="83"/>
  <c r="AL181" i="83"/>
  <c r="AL184" i="83"/>
  <c r="AL185" i="83"/>
  <c r="AL188" i="83"/>
  <c r="AL189" i="83"/>
  <c r="AL192" i="83"/>
  <c r="AL193" i="83"/>
  <c r="AL222" i="83"/>
  <c r="AL223" i="83"/>
  <c r="AL226" i="83"/>
  <c r="AL227" i="83"/>
  <c r="AL318" i="83"/>
  <c r="AL319" i="83"/>
  <c r="AL12" i="83"/>
  <c r="AL13" i="83" s="1"/>
  <c r="AL16" i="83"/>
  <c r="AL17" i="83"/>
  <c r="AL162" i="83"/>
  <c r="AL163" i="83" s="1"/>
  <c r="AL772" i="83"/>
  <c r="AL773" i="83" s="1"/>
  <c r="AL200" i="83"/>
  <c r="AL201" i="83" s="1"/>
  <c r="AL220" i="83"/>
  <c r="AL221" i="83" s="1"/>
  <c r="AL268" i="83"/>
  <c r="AL269" i="83" s="1"/>
  <c r="AL300" i="83"/>
  <c r="AL301" i="83"/>
  <c r="AL350" i="83"/>
  <c r="AL351" i="83" s="1"/>
  <c r="AL382" i="83"/>
  <c r="AL383" i="83" s="1"/>
  <c r="AL392" i="83"/>
  <c r="AL393" i="83" s="1"/>
  <c r="AL400" i="83"/>
  <c r="AL401" i="83" s="1"/>
  <c r="AL408" i="83"/>
  <c r="AL409" i="83" s="1"/>
  <c r="AL416" i="83"/>
  <c r="AL417" i="83" s="1"/>
  <c r="AL424" i="83"/>
  <c r="AL425" i="83"/>
  <c r="AL432" i="83"/>
  <c r="AL433" i="83" s="1"/>
  <c r="AL440" i="83"/>
  <c r="AL441" i="83"/>
  <c r="AL448" i="83"/>
  <c r="AL449" i="83" s="1"/>
  <c r="AL456" i="83"/>
  <c r="AL457" i="83"/>
  <c r="AL464" i="83"/>
  <c r="AL465" i="83" s="1"/>
  <c r="AL472" i="83"/>
  <c r="AL473" i="83" s="1"/>
  <c r="AL480" i="83"/>
  <c r="AL481" i="83" s="1"/>
  <c r="AL488" i="83"/>
  <c r="AL489" i="83"/>
  <c r="AL496" i="83"/>
  <c r="AL497" i="83" s="1"/>
  <c r="AL504" i="83"/>
  <c r="AL505" i="83"/>
  <c r="AL512" i="83"/>
  <c r="AL513" i="83" s="1"/>
  <c r="AL520" i="83"/>
  <c r="AL521" i="83"/>
  <c r="AL528" i="83"/>
  <c r="AL529" i="83" s="1"/>
  <c r="AL536" i="83"/>
  <c r="AL537" i="83" s="1"/>
  <c r="AL544" i="83"/>
  <c r="AL545" i="83" s="1"/>
  <c r="AL552" i="83"/>
  <c r="AL553" i="83" s="1"/>
  <c r="AL576" i="83"/>
  <c r="AL577" i="83" s="1"/>
  <c r="AL584" i="83"/>
  <c r="AL585" i="83"/>
  <c r="AL592" i="83"/>
  <c r="AL593" i="83" s="1"/>
  <c r="AL600" i="83"/>
  <c r="AL601" i="83" s="1"/>
  <c r="AL608" i="83"/>
  <c r="AL609" i="83" s="1"/>
  <c r="AL616" i="83"/>
  <c r="AL617" i="83"/>
  <c r="AL624" i="83"/>
  <c r="AL625" i="83" s="1"/>
  <c r="AL632" i="83"/>
  <c r="AL633" i="83" s="1"/>
  <c r="AL640" i="83"/>
  <c r="AL641" i="83"/>
  <c r="AL648" i="83"/>
  <c r="AL649" i="83"/>
  <c r="AL656" i="83"/>
  <c r="AL657" i="83"/>
  <c r="AL664" i="83"/>
  <c r="AL665" i="83" s="1"/>
  <c r="AL18" i="83"/>
  <c r="AL19" i="83"/>
  <c r="AL168" i="83"/>
  <c r="AL169" i="83" s="1"/>
  <c r="AL338" i="83"/>
  <c r="AL339" i="83" s="1"/>
  <c r="AL204" i="83"/>
  <c r="AL205" i="83" s="1"/>
  <c r="AL242" i="83"/>
  <c r="AL243" i="83"/>
  <c r="AM18" i="83"/>
  <c r="BT18" i="83"/>
  <c r="BU18" i="83"/>
  <c r="BV18" i="83" s="1"/>
  <c r="AB28" i="83"/>
  <c r="AC28" i="83"/>
  <c r="BJ16" i="83"/>
  <c r="AC204" i="83"/>
  <c r="AC382" i="83"/>
  <c r="AC300" i="83"/>
  <c r="AC784" i="83"/>
  <c r="AC258" i="83"/>
  <c r="AC732" i="83"/>
  <c r="AC656" i="83"/>
  <c r="AC640" i="83"/>
  <c r="AC624" i="83"/>
  <c r="AC608" i="83"/>
  <c r="AC592" i="83"/>
  <c r="AC576" i="83"/>
  <c r="AC544" i="83"/>
  <c r="AC528" i="83"/>
  <c r="AC512" i="83"/>
  <c r="AC496" i="83"/>
  <c r="AC480" i="83"/>
  <c r="AC464" i="83"/>
  <c r="AC448" i="83"/>
  <c r="AC432" i="83"/>
  <c r="AC416" i="83"/>
  <c r="AC400" i="83"/>
  <c r="AC220" i="83"/>
  <c r="AC366" i="83"/>
  <c r="AC24" i="83"/>
  <c r="AC358" i="83"/>
  <c r="AC276" i="83"/>
  <c r="AC350" i="83"/>
  <c r="AC268" i="83"/>
  <c r="AC168" i="83"/>
  <c r="AC664" i="83"/>
  <c r="AC648" i="83"/>
  <c r="AC632" i="83"/>
  <c r="AC616" i="83"/>
  <c r="AC600" i="83"/>
  <c r="AC584" i="83"/>
  <c r="AC552" i="83"/>
  <c r="AC536" i="83"/>
  <c r="AC520" i="83"/>
  <c r="AC504" i="83"/>
  <c r="AC488" i="83"/>
  <c r="AC472" i="83"/>
  <c r="AC456" i="83"/>
  <c r="AC440" i="83"/>
  <c r="AC424" i="83"/>
  <c r="AC408" i="83"/>
  <c r="AC392" i="83"/>
  <c r="AC324" i="83"/>
  <c r="AC216" i="83"/>
  <c r="AC162" i="83"/>
  <c r="BH18" i="83"/>
  <c r="BH19" i="83"/>
  <c r="BS18" i="83"/>
  <c r="BS19" i="83" s="1"/>
  <c r="AW18" i="83"/>
  <c r="AW19" i="83"/>
  <c r="AN18" i="83"/>
  <c r="N88" i="69"/>
  <c r="N88" i="82"/>
  <c r="Q37" i="56"/>
  <c r="H467" i="40"/>
  <c r="Q36" i="56"/>
  <c r="H465" i="40"/>
  <c r="Q43" i="56"/>
  <c r="H479" i="40"/>
  <c r="Q45" i="56"/>
  <c r="H483" i="40"/>
  <c r="F144" i="3"/>
  <c r="H471" i="40"/>
  <c r="Q39" i="56"/>
  <c r="D68" i="83"/>
  <c r="AA68" i="83"/>
  <c r="D66" i="82"/>
  <c r="H459" i="40"/>
  <c r="Q33" i="56"/>
  <c r="B150" i="40"/>
  <c r="D148" i="88"/>
  <c r="B148" i="88" s="1"/>
  <c r="B108" i="40"/>
  <c r="D106" i="88"/>
  <c r="B106" i="88"/>
  <c r="S157" i="86"/>
  <c r="L154" i="88"/>
  <c r="B145" i="40"/>
  <c r="D143" i="88"/>
  <c r="B143" i="88" s="1"/>
  <c r="F105" i="3"/>
  <c r="G45" i="3"/>
  <c r="L45" i="3"/>
  <c r="H469" i="40"/>
  <c r="O8" i="82"/>
  <c r="F8" i="82"/>
  <c r="O8" i="69"/>
  <c r="F8" i="69" s="1"/>
  <c r="O632" i="69"/>
  <c r="F632" i="69" s="1"/>
  <c r="O520" i="82"/>
  <c r="F520" i="82" s="1"/>
  <c r="O520" i="69"/>
  <c r="F520" i="69"/>
  <c r="O512" i="82"/>
  <c r="F512" i="82" s="1"/>
  <c r="O512" i="69"/>
  <c r="F512" i="69"/>
  <c r="O488" i="69"/>
  <c r="F488" i="69" s="1"/>
  <c r="O480" i="82"/>
  <c r="F480" i="82"/>
  <c r="O480" i="69"/>
  <c r="F480" i="69" s="1"/>
  <c r="O464" i="82"/>
  <c r="F464" i="82" s="1"/>
  <c r="O464" i="69"/>
  <c r="F464" i="69" s="1"/>
  <c r="O432" i="69"/>
  <c r="F432" i="69"/>
  <c r="O420" i="82"/>
  <c r="F420" i="82" s="1"/>
  <c r="O416" i="82"/>
  <c r="F416" i="82"/>
  <c r="O416" i="69"/>
  <c r="F416" i="69" s="1"/>
  <c r="O400" i="82"/>
  <c r="F400" i="82"/>
  <c r="O400" i="69"/>
  <c r="F400" i="69" s="1"/>
  <c r="O300" i="82"/>
  <c r="F300" i="82" s="1"/>
  <c r="O280" i="69"/>
  <c r="F280" i="69" s="1"/>
  <c r="O248" i="82"/>
  <c r="F248" i="82"/>
  <c r="O248" i="69"/>
  <c r="F248" i="69" s="1"/>
  <c r="O216" i="82"/>
  <c r="F216" i="82" s="1"/>
  <c r="O216" i="69"/>
  <c r="F216" i="69"/>
  <c r="O184" i="82"/>
  <c r="F184" i="82"/>
  <c r="O184" i="69"/>
  <c r="F184" i="69" s="1"/>
  <c r="F152" i="82"/>
  <c r="O152" i="69"/>
  <c r="F152" i="69"/>
  <c r="F136" i="82"/>
  <c r="O136" i="69"/>
  <c r="F136" i="69" s="1"/>
  <c r="O120" i="69"/>
  <c r="F120" i="69" s="1"/>
  <c r="O104" i="82"/>
  <c r="F104" i="82" s="1"/>
  <c r="O104" i="69"/>
  <c r="F104" i="69" s="1"/>
  <c r="O88" i="82"/>
  <c r="F88" i="82"/>
  <c r="O88" i="69"/>
  <c r="F88" i="69"/>
  <c r="O40" i="82"/>
  <c r="F40" i="82"/>
  <c r="N780" i="82"/>
  <c r="N780" i="69"/>
  <c r="S758" i="83"/>
  <c r="S742" i="83"/>
  <c r="S726" i="83"/>
  <c r="N724" i="69"/>
  <c r="S718" i="83"/>
  <c r="S686" i="83"/>
  <c r="N684" i="69"/>
  <c r="S662" i="83"/>
  <c r="N660" i="69"/>
  <c r="N604" i="69"/>
  <c r="S586" i="83"/>
  <c r="N584" i="69"/>
  <c r="C582" i="82"/>
  <c r="S562" i="83"/>
  <c r="N560" i="82"/>
  <c r="N560" i="69"/>
  <c r="N500" i="69"/>
  <c r="E502" i="83"/>
  <c r="A502" i="83" s="1"/>
  <c r="A503" i="83" s="1"/>
  <c r="E500" i="82"/>
  <c r="A500" i="82" s="1"/>
  <c r="A501" i="82" s="1"/>
  <c r="N484" i="69"/>
  <c r="S470" i="83"/>
  <c r="S462" i="83"/>
  <c r="N460" i="82"/>
  <c r="N460" i="69"/>
  <c r="S438" i="83"/>
  <c r="S414" i="83"/>
  <c r="S406" i="83"/>
  <c r="N404" i="69"/>
  <c r="N376" i="82"/>
  <c r="S362" i="83"/>
  <c r="N360" i="69"/>
  <c r="S346" i="83"/>
  <c r="N344" i="69"/>
  <c r="D328" i="83"/>
  <c r="AA328" i="83" s="1"/>
  <c r="D326" i="82"/>
  <c r="S314" i="83"/>
  <c r="N312" i="69"/>
  <c r="S298" i="83"/>
  <c r="N296" i="82"/>
  <c r="N296" i="69"/>
  <c r="S284" i="83"/>
  <c r="S266" i="83"/>
  <c r="N264" i="69"/>
  <c r="D256" i="83"/>
  <c r="AA256" i="83" s="1"/>
  <c r="D254" i="82"/>
  <c r="S150" i="83"/>
  <c r="N148" i="82"/>
  <c r="N148" i="69"/>
  <c r="S76" i="83"/>
  <c r="N74" i="69"/>
  <c r="S64" i="83"/>
  <c r="N62" i="82"/>
  <c r="N62" i="69"/>
  <c r="T414" i="83"/>
  <c r="G414" i="83" s="1"/>
  <c r="P412" i="82"/>
  <c r="G412" i="82" s="1"/>
  <c r="P412" i="69"/>
  <c r="G412" i="69" s="1"/>
  <c r="O572" i="82"/>
  <c r="F572" i="82" s="1"/>
  <c r="F572" i="69"/>
  <c r="O544" i="82"/>
  <c r="F544" i="82" s="1"/>
  <c r="O544" i="69"/>
  <c r="F544" i="69"/>
  <c r="O528" i="82"/>
  <c r="F528" i="82" s="1"/>
  <c r="O528" i="69"/>
  <c r="F528" i="69"/>
  <c r="O496" i="82"/>
  <c r="F496" i="82" s="1"/>
  <c r="O496" i="69"/>
  <c r="F496" i="69" s="1"/>
  <c r="O472" i="82"/>
  <c r="F472" i="82" s="1"/>
  <c r="O472" i="69"/>
  <c r="F472" i="69" s="1"/>
  <c r="O448" i="82"/>
  <c r="F448" i="82" s="1"/>
  <c r="O448" i="69"/>
  <c r="F448" i="69"/>
  <c r="O440" i="69"/>
  <c r="F440" i="69" s="1"/>
  <c r="O384" i="82"/>
  <c r="F384" i="82" s="1"/>
  <c r="O384" i="69"/>
  <c r="F384" i="69"/>
  <c r="O368" i="82"/>
  <c r="F368" i="82" s="1"/>
  <c r="O368" i="69"/>
  <c r="F368" i="69"/>
  <c r="O360" i="82"/>
  <c r="F360" i="82" s="1"/>
  <c r="O352" i="82"/>
  <c r="F352" i="82" s="1"/>
  <c r="O352" i="69"/>
  <c r="F352" i="69" s="1"/>
  <c r="O344" i="82"/>
  <c r="F344" i="82" s="1"/>
  <c r="O344" i="69"/>
  <c r="F344" i="69" s="1"/>
  <c r="O316" i="82"/>
  <c r="F316" i="82"/>
  <c r="O316" i="69"/>
  <c r="F316" i="69" s="1"/>
  <c r="O292" i="82"/>
  <c r="F292" i="82"/>
  <c r="O292" i="69"/>
  <c r="F292" i="69" s="1"/>
  <c r="O276" i="82"/>
  <c r="F276" i="82" s="1"/>
  <c r="O276" i="69"/>
  <c r="F276" i="69" s="1"/>
  <c r="O260" i="82"/>
  <c r="F260" i="82" s="1"/>
  <c r="O260" i="69"/>
  <c r="F260" i="69" s="1"/>
  <c r="O244" i="82"/>
  <c r="F244" i="82"/>
  <c r="O244" i="69"/>
  <c r="F244" i="69" s="1"/>
  <c r="O224" i="82"/>
  <c r="F224" i="82"/>
  <c r="O192" i="82"/>
  <c r="F192" i="82" s="1"/>
  <c r="O192" i="69"/>
  <c r="F192" i="69" s="1"/>
  <c r="O164" i="82"/>
  <c r="F164" i="82" s="1"/>
  <c r="O160" i="69"/>
  <c r="F160" i="69" s="1"/>
  <c r="O148" i="82"/>
  <c r="F148" i="82" s="1"/>
  <c r="O148" i="69"/>
  <c r="F148" i="69" s="1"/>
  <c r="O112" i="69"/>
  <c r="F112" i="69" s="1"/>
  <c r="O70" i="82"/>
  <c r="F70" i="82" s="1"/>
  <c r="O70" i="69"/>
  <c r="F70" i="69"/>
  <c r="O24" i="69"/>
  <c r="F24" i="69" s="1"/>
  <c r="O20" i="82"/>
  <c r="F20" i="82"/>
  <c r="O20" i="69"/>
  <c r="F20" i="69" s="1"/>
  <c r="O12" i="69"/>
  <c r="F12" i="69" s="1"/>
  <c r="S778" i="83"/>
  <c r="N776" i="69"/>
  <c r="S770" i="83"/>
  <c r="D710" i="83"/>
  <c r="S698" i="83"/>
  <c r="N696" i="69"/>
  <c r="S690" i="83"/>
  <c r="S658" i="83"/>
  <c r="N656" i="69"/>
  <c r="N648" i="69"/>
  <c r="S602" i="83"/>
  <c r="N556" i="82"/>
  <c r="D506" i="82"/>
  <c r="N496" i="82"/>
  <c r="N496" i="69"/>
  <c r="S490" i="83"/>
  <c r="N488" i="69"/>
  <c r="S482" i="83"/>
  <c r="S466" i="83"/>
  <c r="E458" i="83"/>
  <c r="A458" i="83" s="1"/>
  <c r="A459" i="83" s="1"/>
  <c r="E456" i="82"/>
  <c r="A456" i="82"/>
  <c r="A457" i="82" s="1"/>
  <c r="N448" i="69"/>
  <c r="D444" i="83"/>
  <c r="AA444" i="83" s="1"/>
  <c r="D442" i="82"/>
  <c r="C396" i="82"/>
  <c r="S386" i="83"/>
  <c r="N384" i="82"/>
  <c r="N384" i="69"/>
  <c r="S370" i="83"/>
  <c r="N368" i="82"/>
  <c r="N368" i="69"/>
  <c r="C334" i="83"/>
  <c r="C332" i="82"/>
  <c r="S324" i="83"/>
  <c r="N320" i="82"/>
  <c r="S306" i="83"/>
  <c r="N304" i="69"/>
  <c r="D294" i="83"/>
  <c r="AA294" i="83" s="1"/>
  <c r="D292" i="82"/>
  <c r="S282" i="83"/>
  <c r="N280" i="82"/>
  <c r="N280" i="69"/>
  <c r="D280" i="83"/>
  <c r="AA280" i="83" s="1"/>
  <c r="D278" i="82"/>
  <c r="S274" i="83"/>
  <c r="N272" i="69"/>
  <c r="S240" i="83"/>
  <c r="N238" i="82"/>
  <c r="S238" i="83"/>
  <c r="N236" i="82"/>
  <c r="N236" i="69"/>
  <c r="S234" i="83"/>
  <c r="D194" i="83"/>
  <c r="AA194" i="83" s="1"/>
  <c r="D192" i="82"/>
  <c r="S186" i="83"/>
  <c r="N184" i="69"/>
  <c r="S172" i="83"/>
  <c r="N170" i="82"/>
  <c r="S142" i="83"/>
  <c r="N140" i="69"/>
  <c r="S126" i="83"/>
  <c r="N124" i="69"/>
  <c r="E314" i="82"/>
  <c r="A314" i="82" s="1"/>
  <c r="A315" i="82" s="1"/>
  <c r="E308" i="83"/>
  <c r="A308" i="83" s="1"/>
  <c r="A309" i="83" s="1"/>
  <c r="E306" i="82"/>
  <c r="A306" i="82" s="1"/>
  <c r="A307" i="82" s="1"/>
  <c r="E300" i="83"/>
  <c r="A300" i="83" s="1"/>
  <c r="A301" i="83" s="1"/>
  <c r="E298" i="82"/>
  <c r="A298" i="82"/>
  <c r="A299" i="82" s="1"/>
  <c r="E98" i="82"/>
  <c r="A98" i="82" s="1"/>
  <c r="A99" i="82" s="1"/>
  <c r="P260" i="69"/>
  <c r="G260" i="69"/>
  <c r="P116" i="82"/>
  <c r="G116" i="82"/>
  <c r="C60" i="83"/>
  <c r="C58" i="82"/>
  <c r="S28" i="83"/>
  <c r="N26" i="82"/>
  <c r="S24" i="83"/>
  <c r="N22" i="82"/>
  <c r="D391" i="88"/>
  <c r="B391" i="88"/>
  <c r="E394" i="86"/>
  <c r="B394" i="86"/>
  <c r="C389" i="86"/>
  <c r="C386" i="88"/>
  <c r="C388" i="86"/>
  <c r="C385" i="88"/>
  <c r="D344" i="88"/>
  <c r="B344" i="88" s="1"/>
  <c r="E347" i="86"/>
  <c r="B347" i="86" s="1"/>
  <c r="B332" i="40"/>
  <c r="E333" i="86"/>
  <c r="B333" i="86"/>
  <c r="C325" i="86"/>
  <c r="C322" i="88"/>
  <c r="C318" i="88"/>
  <c r="C306" i="86"/>
  <c r="B367" i="40"/>
  <c r="E368" i="86"/>
  <c r="B368" i="86" s="1"/>
  <c r="C329" i="86"/>
  <c r="C324" i="88"/>
  <c r="C327" i="86"/>
  <c r="B324" i="40"/>
  <c r="E325" i="86"/>
  <c r="B325" i="86" s="1"/>
  <c r="C323" i="86"/>
  <c r="C320" i="88"/>
  <c r="C316" i="88"/>
  <c r="C319" i="86"/>
  <c r="C317" i="86"/>
  <c r="B300" i="40"/>
  <c r="E301" i="86"/>
  <c r="B301" i="86" s="1"/>
  <c r="D1183" i="40"/>
  <c r="P780" i="82" s="1"/>
  <c r="G780" i="82" s="1"/>
  <c r="D1147" i="40"/>
  <c r="T746" i="83" s="1"/>
  <c r="G746" i="83" s="1"/>
  <c r="D1107" i="40"/>
  <c r="P704" i="82" s="1"/>
  <c r="G704" i="82" s="1"/>
  <c r="D1099" i="40"/>
  <c r="D1051" i="40"/>
  <c r="P648" i="69" s="1"/>
  <c r="D1043" i="40"/>
  <c r="P640" i="69" s="1"/>
  <c r="G640" i="69" s="1"/>
  <c r="D1035" i="40"/>
  <c r="L31" i="84"/>
  <c r="L418" i="84"/>
  <c r="L417" i="84"/>
  <c r="L414" i="84"/>
  <c r="L379" i="84"/>
  <c r="L360" i="84"/>
  <c r="L353" i="84"/>
  <c r="C421" i="84"/>
  <c r="C395" i="84"/>
  <c r="C385" i="84"/>
  <c r="C365" i="84"/>
  <c r="C349" i="84"/>
  <c r="C345" i="84"/>
  <c r="C332" i="84"/>
  <c r="C326" i="84"/>
  <c r="C302" i="86"/>
  <c r="S336" i="86"/>
  <c r="AD10" i="1"/>
  <c r="AD14" i="1"/>
  <c r="H481" i="40"/>
  <c r="C4" i="88"/>
  <c r="C31" i="84"/>
  <c r="C388" i="88"/>
  <c r="C415" i="84"/>
  <c r="C387" i="88"/>
  <c r="C414" i="84"/>
  <c r="C383" i="86"/>
  <c r="D1151" i="40"/>
  <c r="T750" i="83" s="1"/>
  <c r="G750" i="83" s="1"/>
  <c r="D371" i="88"/>
  <c r="B371" i="88"/>
  <c r="F398" i="84"/>
  <c r="B398" i="84" s="1"/>
  <c r="S372" i="86"/>
  <c r="D1141" i="40"/>
  <c r="P738" i="69"/>
  <c r="G738" i="69" s="1"/>
  <c r="L367" i="88"/>
  <c r="D1137" i="40"/>
  <c r="P734" i="69" s="1"/>
  <c r="G734" i="69" s="1"/>
  <c r="D1133" i="40"/>
  <c r="P730" i="82" s="1"/>
  <c r="G730" i="82" s="1"/>
  <c r="B366" i="40"/>
  <c r="F391" i="84"/>
  <c r="B391" i="84"/>
  <c r="C367" i="86"/>
  <c r="C364" i="88"/>
  <c r="C391" i="84"/>
  <c r="C347" i="88"/>
  <c r="C374" i="84"/>
  <c r="L363" i="84"/>
  <c r="L361" i="84"/>
  <c r="D1071" i="40"/>
  <c r="C332" i="88"/>
  <c r="C359" i="84"/>
  <c r="L325" i="88"/>
  <c r="L352" i="84"/>
  <c r="D1053" i="40"/>
  <c r="L351" i="84"/>
  <c r="L324" i="88"/>
  <c r="C342" i="84"/>
  <c r="L311" i="88"/>
  <c r="L310" i="88"/>
  <c r="L337" i="84"/>
  <c r="D1023" i="40"/>
  <c r="L308" i="88"/>
  <c r="L335" i="84"/>
  <c r="L307" i="88"/>
  <c r="L334" i="84"/>
  <c r="L306" i="88"/>
  <c r="L333" i="84"/>
  <c r="D1015" i="40"/>
  <c r="P612" i="69" s="1"/>
  <c r="G612" i="69" s="1"/>
  <c r="L302" i="88"/>
  <c r="D1007" i="40"/>
  <c r="C296" i="88"/>
  <c r="C323" i="84"/>
  <c r="B242" i="40"/>
  <c r="D240" i="88"/>
  <c r="B240" i="88" s="1"/>
  <c r="B237" i="40"/>
  <c r="D235" i="88"/>
  <c r="B235" i="88" s="1"/>
  <c r="S185" i="86"/>
  <c r="L182" i="88"/>
  <c r="F67" i="84"/>
  <c r="B67" i="84" s="1"/>
  <c r="E43" i="86"/>
  <c r="B43" i="86" s="1"/>
  <c r="B38" i="40"/>
  <c r="E39" i="86"/>
  <c r="B39" i="86" s="1"/>
  <c r="Q41" i="56"/>
  <c r="L36" i="88"/>
  <c r="B37" i="40"/>
  <c r="D35" i="88"/>
  <c r="B35" i="88" s="1"/>
  <c r="E38" i="86"/>
  <c r="B38" i="86"/>
  <c r="L22" i="88"/>
  <c r="S25" i="86"/>
  <c r="B23" i="40"/>
  <c r="D21" i="88"/>
  <c r="B21" i="88"/>
  <c r="L353" i="88"/>
  <c r="C324" i="86"/>
  <c r="C321" i="88"/>
  <c r="S257" i="86"/>
  <c r="L254" i="88"/>
  <c r="B255" i="40"/>
  <c r="D253" i="88"/>
  <c r="B253" i="88"/>
  <c r="S254" i="86"/>
  <c r="L251" i="88"/>
  <c r="C272" i="84"/>
  <c r="C245" i="88"/>
  <c r="L233" i="88"/>
  <c r="S236" i="86"/>
  <c r="B232" i="40"/>
  <c r="D230" i="88"/>
  <c r="B230" i="88" s="1"/>
  <c r="L212" i="88"/>
  <c r="B189" i="40"/>
  <c r="D187" i="88"/>
  <c r="B187" i="88" s="1"/>
  <c r="L178" i="88"/>
  <c r="B170" i="40"/>
  <c r="D168" i="88"/>
  <c r="B168" i="88" s="1"/>
  <c r="L116" i="88"/>
  <c r="S119" i="86"/>
  <c r="B117" i="40"/>
  <c r="D115" i="88"/>
  <c r="B115" i="88" s="1"/>
  <c r="D96" i="88"/>
  <c r="B96" i="88" s="1"/>
  <c r="B65" i="40"/>
  <c r="B63" i="40"/>
  <c r="D61" i="88"/>
  <c r="B61" i="88" s="1"/>
  <c r="B14" i="40"/>
  <c r="B10" i="40"/>
  <c r="E11" i="86"/>
  <c r="B11" i="86" s="1"/>
  <c r="H475" i="40"/>
  <c r="O202" i="56"/>
  <c r="O194" i="56"/>
  <c r="O146" i="56"/>
  <c r="O130" i="56"/>
  <c r="O122" i="56"/>
  <c r="O106" i="56"/>
  <c r="O98" i="56"/>
  <c r="O90" i="56"/>
  <c r="O74" i="56"/>
  <c r="O66" i="56"/>
  <c r="O26" i="69"/>
  <c r="F26" i="69" s="1"/>
  <c r="D774" i="82"/>
  <c r="S772" i="83"/>
  <c r="N770" i="82"/>
  <c r="N770" i="69"/>
  <c r="E738" i="69"/>
  <c r="A738" i="69"/>
  <c r="A739" i="69" s="1"/>
  <c r="E740" i="83"/>
  <c r="A740" i="83"/>
  <c r="A741" i="83" s="1"/>
  <c r="E738" i="82"/>
  <c r="A738" i="82" s="1"/>
  <c r="A739" i="82" s="1"/>
  <c r="S728" i="83"/>
  <c r="E724" i="83"/>
  <c r="A724" i="83" s="1"/>
  <c r="A725" i="83" s="1"/>
  <c r="S712" i="83"/>
  <c r="N710" i="69"/>
  <c r="C706" i="69"/>
  <c r="N694" i="82"/>
  <c r="N694" i="69"/>
  <c r="S680" i="83"/>
  <c r="N678" i="69"/>
  <c r="E642" i="69"/>
  <c r="A642" i="69" s="1"/>
  <c r="A643" i="69" s="1"/>
  <c r="E644" i="83"/>
  <c r="A644" i="83" s="1"/>
  <c r="A645" i="83" s="1"/>
  <c r="S632" i="83"/>
  <c r="N630" i="82"/>
  <c r="C612" i="69"/>
  <c r="C614" i="83"/>
  <c r="S592" i="83"/>
  <c r="N590" i="82"/>
  <c r="N590" i="69"/>
  <c r="E584" i="83"/>
  <c r="A584" i="83"/>
  <c r="A585" i="83" s="1"/>
  <c r="E582" i="82"/>
  <c r="A582" i="82"/>
  <c r="A583" i="82"/>
  <c r="E582" i="69"/>
  <c r="A582" i="69" s="1"/>
  <c r="A583" i="69" s="1"/>
  <c r="E536" i="83"/>
  <c r="A536" i="83"/>
  <c r="A537" i="83"/>
  <c r="C534" i="69"/>
  <c r="E534" i="83"/>
  <c r="A534" i="83" s="1"/>
  <c r="A535" i="83" s="1"/>
  <c r="S520" i="83"/>
  <c r="N518" i="69"/>
  <c r="S504" i="83"/>
  <c r="N502" i="69"/>
  <c r="C500" i="83"/>
  <c r="S488" i="83"/>
  <c r="C474" i="83"/>
  <c r="C472" i="82"/>
  <c r="C472" i="69"/>
  <c r="N450" i="82"/>
  <c r="S436" i="83"/>
  <c r="N434" i="82"/>
  <c r="N434" i="69"/>
  <c r="S356" i="83"/>
  <c r="N354" i="82"/>
  <c r="D332" i="82"/>
  <c r="N324" i="69"/>
  <c r="C322" i="83"/>
  <c r="S304" i="83"/>
  <c r="N302" i="69"/>
  <c r="N302" i="82"/>
  <c r="S300" i="83"/>
  <c r="C298" i="69"/>
  <c r="C298" i="82"/>
  <c r="N252" i="69"/>
  <c r="N246" i="69"/>
  <c r="N240" i="69"/>
  <c r="S232" i="83"/>
  <c r="N216" i="82"/>
  <c r="S166" i="83"/>
  <c r="N164" i="82"/>
  <c r="N164" i="69"/>
  <c r="S162" i="83"/>
  <c r="N160" i="82"/>
  <c r="N160" i="69"/>
  <c r="N156" i="69"/>
  <c r="C154" i="82"/>
  <c r="C150" i="83"/>
  <c r="C148" i="82"/>
  <c r="C148" i="69"/>
  <c r="D144" i="83"/>
  <c r="AA144" i="83"/>
  <c r="D142" i="82"/>
  <c r="S138" i="83"/>
  <c r="N136" i="82"/>
  <c r="S128" i="83"/>
  <c r="N126" i="69"/>
  <c r="S114" i="83"/>
  <c r="N112" i="82"/>
  <c r="N112" i="69"/>
  <c r="C94" i="83"/>
  <c r="C92" i="82"/>
  <c r="E366" i="83"/>
  <c r="A366" i="83" s="1"/>
  <c r="A367" i="83" s="1"/>
  <c r="O490" i="82"/>
  <c r="F490" i="82" s="1"/>
  <c r="O446" i="82"/>
  <c r="F446" i="82"/>
  <c r="O446" i="69"/>
  <c r="F446" i="69" s="1"/>
  <c r="T20" i="83"/>
  <c r="G20" i="83"/>
  <c r="P18" i="82"/>
  <c r="G18" i="82" s="1"/>
  <c r="S752" i="83"/>
  <c r="N750" i="82"/>
  <c r="S720" i="83"/>
  <c r="N718" i="82"/>
  <c r="S688" i="83"/>
  <c r="N686" i="82"/>
  <c r="S640" i="83"/>
  <c r="N638" i="82"/>
  <c r="S624" i="83"/>
  <c r="N622" i="82"/>
  <c r="S608" i="83"/>
  <c r="N606" i="82"/>
  <c r="S596" i="83"/>
  <c r="N594" i="69"/>
  <c r="N570" i="69"/>
  <c r="E564" i="83"/>
  <c r="A564" i="83" s="1"/>
  <c r="A565" i="83" s="1"/>
  <c r="E562" i="82"/>
  <c r="A562" i="82"/>
  <c r="A563" i="82" s="1"/>
  <c r="N524" i="69"/>
  <c r="E488" i="83"/>
  <c r="A488" i="83" s="1"/>
  <c r="A489" i="83" s="1"/>
  <c r="E486" i="82"/>
  <c r="A486" i="82" s="1"/>
  <c r="A487" i="82" s="1"/>
  <c r="S440" i="83"/>
  <c r="N438" i="69"/>
  <c r="N426" i="82"/>
  <c r="N422" i="69"/>
  <c r="N414" i="69"/>
  <c r="E402" i="83"/>
  <c r="A402" i="83" s="1"/>
  <c r="A403" i="83" s="1"/>
  <c r="N372" i="69"/>
  <c r="S316" i="83"/>
  <c r="N314" i="69"/>
  <c r="N260" i="69"/>
  <c r="C260" i="82"/>
  <c r="D248" i="83"/>
  <c r="AA248" i="83" s="1"/>
  <c r="D240" i="83"/>
  <c r="AA240" i="83"/>
  <c r="D238" i="82"/>
  <c r="D226" i="83"/>
  <c r="AA226" i="83" s="1"/>
  <c r="D224" i="82"/>
  <c r="N222" i="82"/>
  <c r="N222" i="69"/>
  <c r="S216" i="83"/>
  <c r="N214" i="82"/>
  <c r="N214" i="69"/>
  <c r="N204" i="82"/>
  <c r="D184" i="82"/>
  <c r="S160" i="83"/>
  <c r="N158" i="82"/>
  <c r="S148" i="83"/>
  <c r="N146" i="69"/>
  <c r="S96" i="83"/>
  <c r="N94" i="69"/>
  <c r="C66" i="83"/>
  <c r="C64" i="82"/>
  <c r="S18" i="83"/>
  <c r="N16" i="82"/>
  <c r="S12" i="83"/>
  <c r="N10" i="69"/>
  <c r="E72" i="83"/>
  <c r="A72" i="83" s="1"/>
  <c r="A73" i="83" s="1"/>
  <c r="E70" i="82"/>
  <c r="A70" i="82" s="1"/>
  <c r="A71" i="82" s="1"/>
  <c r="E332" i="69"/>
  <c r="A332" i="69" s="1"/>
  <c r="A333" i="69" s="1"/>
  <c r="E174" i="69"/>
  <c r="A174" i="69"/>
  <c r="A175" i="69" s="1"/>
  <c r="N108" i="56"/>
  <c r="C198" i="86"/>
  <c r="C195" i="88"/>
  <c r="C190" i="86"/>
  <c r="C187" i="88"/>
  <c r="B181" i="40"/>
  <c r="D179" i="88"/>
  <c r="B179" i="88" s="1"/>
  <c r="L142" i="88"/>
  <c r="S145" i="86"/>
  <c r="L62" i="88"/>
  <c r="S65" i="86"/>
  <c r="L248" i="88"/>
  <c r="B285" i="40"/>
  <c r="L228" i="88"/>
  <c r="S231" i="86"/>
  <c r="S209" i="86"/>
  <c r="L206" i="88"/>
  <c r="B202" i="40"/>
  <c r="D200" i="88"/>
  <c r="B200" i="88" s="1"/>
  <c r="B200" i="40"/>
  <c r="D198" i="88"/>
  <c r="B198" i="88" s="1"/>
  <c r="B188" i="40"/>
  <c r="D186" i="88"/>
  <c r="B186" i="88"/>
  <c r="L148" i="88"/>
  <c r="S151" i="86"/>
  <c r="F177" i="84"/>
  <c r="B177" i="84"/>
  <c r="F164" i="84"/>
  <c r="B164" i="84" s="1"/>
  <c r="C162" i="86"/>
  <c r="C136" i="86"/>
  <c r="C127" i="86"/>
  <c r="C119" i="86"/>
  <c r="C111" i="86"/>
  <c r="C95" i="86"/>
  <c r="C91" i="86"/>
  <c r="C83" i="86"/>
  <c r="C80" i="86"/>
  <c r="C79" i="86"/>
  <c r="C51" i="86"/>
  <c r="C40" i="86"/>
  <c r="C35" i="86"/>
  <c r="C33" i="86"/>
  <c r="D26" i="86"/>
  <c r="S154" i="86"/>
  <c r="S75" i="86"/>
  <c r="D72" i="88"/>
  <c r="B72" i="88"/>
  <c r="D58" i="88"/>
  <c r="B58" i="88" s="1"/>
  <c r="D33" i="88"/>
  <c r="B33" i="88"/>
  <c r="B20" i="3"/>
  <c r="P165" i="94"/>
  <c r="S165" i="94"/>
  <c r="T165" i="94"/>
  <c r="R165" i="94"/>
  <c r="T164" i="94" s="1"/>
  <c r="Q165" i="94"/>
  <c r="T163" i="94"/>
  <c r="S348" i="86"/>
  <c r="B42" i="3"/>
  <c r="F102" i="3"/>
  <c r="G102" i="3"/>
  <c r="B46" i="3"/>
  <c r="F106" i="3"/>
  <c r="G46" i="3"/>
  <c r="B41" i="3"/>
  <c r="G41" i="3"/>
  <c r="L41" i="3" s="1"/>
  <c r="BF14" i="83"/>
  <c r="BG14" i="83" s="1"/>
  <c r="BQ14" i="83"/>
  <c r="AP14" i="83"/>
  <c r="B40" i="3"/>
  <c r="G40" i="3"/>
  <c r="B36" i="3"/>
  <c r="F96" i="3"/>
  <c r="F152" i="3" s="1"/>
  <c r="B30" i="3"/>
  <c r="F90" i="3"/>
  <c r="B39" i="3"/>
  <c r="G39" i="3"/>
  <c r="L39" i="3" s="1"/>
  <c r="BY14" i="83"/>
  <c r="BW12" i="83"/>
  <c r="AS12" i="83"/>
  <c r="BE12" i="83"/>
  <c r="BE798" i="83" s="1"/>
  <c r="BH12" i="83"/>
  <c r="BH13" i="83" s="1"/>
  <c r="BJ12" i="83"/>
  <c r="AY12" i="83"/>
  <c r="CD12" i="83"/>
  <c r="CD13" i="83" s="1"/>
  <c r="AM12" i="83"/>
  <c r="AN12" i="83"/>
  <c r="R7" i="62"/>
  <c r="T7" i="62"/>
  <c r="F7" i="62"/>
  <c r="O380" i="56"/>
  <c r="O356" i="56"/>
  <c r="O332" i="56"/>
  <c r="O316" i="56"/>
  <c r="O237" i="56"/>
  <c r="O221" i="56"/>
  <c r="O213" i="56"/>
  <c r="D636" i="69"/>
  <c r="D638" i="83"/>
  <c r="AA638" i="83" s="1"/>
  <c r="S16" i="2"/>
  <c r="N702" i="69"/>
  <c r="S704" i="83"/>
  <c r="N646" i="82"/>
  <c r="N646" i="69"/>
  <c r="C1159" i="40"/>
  <c r="C758" i="83" s="1"/>
  <c r="C405" i="84"/>
  <c r="C378" i="88"/>
  <c r="C382" i="70"/>
  <c r="C403" i="60"/>
  <c r="C381" i="86"/>
  <c r="L314" i="88"/>
  <c r="U318" i="70"/>
  <c r="R319" i="56"/>
  <c r="S317" i="86"/>
  <c r="M339" i="60"/>
  <c r="L314" i="61"/>
  <c r="L341" i="84"/>
  <c r="D1031" i="40"/>
  <c r="C282" i="86"/>
  <c r="C306" i="84"/>
  <c r="C283" i="70"/>
  <c r="C304" i="60"/>
  <c r="C184" i="88"/>
  <c r="C211" i="84"/>
  <c r="C771" i="40"/>
  <c r="C188" i="70"/>
  <c r="C184" i="61"/>
  <c r="C189" i="56"/>
  <c r="C209" i="60"/>
  <c r="C187" i="86"/>
  <c r="L181" i="88"/>
  <c r="L208" i="84"/>
  <c r="D765" i="40"/>
  <c r="U185" i="70"/>
  <c r="L181" i="61"/>
  <c r="M206" i="60"/>
  <c r="R186" i="56"/>
  <c r="S184" i="86"/>
  <c r="B179" i="40"/>
  <c r="F204" i="84"/>
  <c r="B204" i="84" s="1"/>
  <c r="F757" i="40"/>
  <c r="O181" i="70"/>
  <c r="B181" i="70" s="1"/>
  <c r="G182" i="56"/>
  <c r="A182" i="56" s="1"/>
  <c r="E180" i="86"/>
  <c r="B180" i="86"/>
  <c r="I202" i="60"/>
  <c r="B202" i="60" s="1"/>
  <c r="D177" i="88"/>
  <c r="B177" i="88"/>
  <c r="D177" i="61"/>
  <c r="B177" i="61"/>
  <c r="D179" i="86"/>
  <c r="I180" i="70"/>
  <c r="E181" i="56"/>
  <c r="E743" i="40"/>
  <c r="D340" i="69" s="1"/>
  <c r="D173" i="86"/>
  <c r="I174" i="70"/>
  <c r="E175" i="56"/>
  <c r="F195" i="60"/>
  <c r="L152" i="84"/>
  <c r="D653" i="40"/>
  <c r="U129" i="70"/>
  <c r="L125" i="61"/>
  <c r="M150" i="60"/>
  <c r="R130" i="56"/>
  <c r="L125" i="88"/>
  <c r="S128" i="86"/>
  <c r="D125" i="86"/>
  <c r="I126" i="70"/>
  <c r="E647" i="40"/>
  <c r="E127" i="56"/>
  <c r="F147" i="60"/>
  <c r="B118" i="40"/>
  <c r="F143" i="84"/>
  <c r="B143" i="84"/>
  <c r="E119" i="86"/>
  <c r="B119" i="86" s="1"/>
  <c r="F635" i="40"/>
  <c r="E232" i="69" s="1"/>
  <c r="A232" i="69" s="1"/>
  <c r="A233" i="69" s="1"/>
  <c r="O120" i="70"/>
  <c r="B120" i="70"/>
  <c r="D116" i="61"/>
  <c r="B116" i="61" s="1"/>
  <c r="G121" i="56"/>
  <c r="A121" i="56" s="1"/>
  <c r="I141" i="60"/>
  <c r="B141" i="60" s="1"/>
  <c r="D116" i="88"/>
  <c r="B116" i="88"/>
  <c r="B113" i="40"/>
  <c r="F138" i="84"/>
  <c r="B138" i="84" s="1"/>
  <c r="F625" i="40"/>
  <c r="E222" i="69"/>
  <c r="A222" i="69" s="1"/>
  <c r="A223" i="69" s="1"/>
  <c r="O115" i="70"/>
  <c r="B115" i="70" s="1"/>
  <c r="G116" i="56"/>
  <c r="A116" i="56" s="1"/>
  <c r="D111" i="61"/>
  <c r="B111" i="61" s="1"/>
  <c r="I136" i="60"/>
  <c r="B136" i="60"/>
  <c r="E114" i="86"/>
  <c r="B114" i="86" s="1"/>
  <c r="D111" i="88"/>
  <c r="B111" i="88" s="1"/>
  <c r="C137" i="84"/>
  <c r="C623" i="40"/>
  <c r="C135" i="60"/>
  <c r="C114" i="70"/>
  <c r="C113" i="86"/>
  <c r="C110" i="61"/>
  <c r="C110" i="88"/>
  <c r="C115" i="56"/>
  <c r="D615" i="40"/>
  <c r="P212" i="69" s="1"/>
  <c r="G212" i="69" s="1"/>
  <c r="L133" i="84"/>
  <c r="R111" i="56"/>
  <c r="U110" i="70"/>
  <c r="M131" i="60"/>
  <c r="L106" i="61"/>
  <c r="L106" i="88"/>
  <c r="S109" i="86"/>
  <c r="L104" i="88"/>
  <c r="D611" i="40"/>
  <c r="L131" i="84"/>
  <c r="U108" i="70"/>
  <c r="M129" i="60"/>
  <c r="R109" i="56"/>
  <c r="L104" i="61"/>
  <c r="S107" i="86"/>
  <c r="F597" i="40"/>
  <c r="F124" i="84"/>
  <c r="B124" i="84"/>
  <c r="O101" i="70"/>
  <c r="B101" i="70"/>
  <c r="G102" i="56"/>
  <c r="A102" i="56"/>
  <c r="D97" i="61"/>
  <c r="B97" i="61"/>
  <c r="I122" i="60"/>
  <c r="B122" i="60"/>
  <c r="B99" i="40"/>
  <c r="D97" i="88"/>
  <c r="B97" i="88" s="1"/>
  <c r="E100" i="86"/>
  <c r="B100" i="86"/>
  <c r="E58" i="86"/>
  <c r="B58" i="86" s="1"/>
  <c r="B57" i="40"/>
  <c r="D55" i="88"/>
  <c r="B55" i="88" s="1"/>
  <c r="F82" i="84"/>
  <c r="B82" i="84" s="1"/>
  <c r="F513" i="40"/>
  <c r="O59" i="70"/>
  <c r="B59" i="70" s="1"/>
  <c r="G60" i="56"/>
  <c r="A60" i="56" s="1"/>
  <c r="D55" i="61"/>
  <c r="B55" i="61" s="1"/>
  <c r="I80" i="60"/>
  <c r="B80" i="60"/>
  <c r="AH318" i="83"/>
  <c r="AJ318" i="83"/>
  <c r="AF318" i="83"/>
  <c r="AK318" i="83"/>
  <c r="AE318" i="83"/>
  <c r="AG318" i="83"/>
  <c r="BU788" i="83"/>
  <c r="AN788" i="83"/>
  <c r="BH788" i="83"/>
  <c r="BH789" i="83" s="1"/>
  <c r="BI788" i="83"/>
  <c r="AW788" i="83"/>
  <c r="AW789" i="83"/>
  <c r="AC788" i="83"/>
  <c r="AX788" i="83"/>
  <c r="BT788" i="83"/>
  <c r="BJ788" i="83"/>
  <c r="AY788" i="83"/>
  <c r="AM788" i="83"/>
  <c r="AB788" i="83"/>
  <c r="AL788" i="83"/>
  <c r="AL789" i="83" s="1"/>
  <c r="AN772" i="83"/>
  <c r="BH772" i="83"/>
  <c r="BH773" i="83" s="1"/>
  <c r="BT772" i="83"/>
  <c r="BU772" i="83"/>
  <c r="AW772" i="83"/>
  <c r="AW773" i="83" s="1"/>
  <c r="BJ772" i="83"/>
  <c r="AM772" i="83"/>
  <c r="AB772" i="83"/>
  <c r="BI772" i="83"/>
  <c r="CD772" i="83"/>
  <c r="CD773" i="83" s="1"/>
  <c r="BI756" i="83"/>
  <c r="BH756" i="83"/>
  <c r="BH757" i="83" s="1"/>
  <c r="BJ756" i="83"/>
  <c r="AX756" i="83"/>
  <c r="CD756" i="83"/>
  <c r="CD757" i="83" s="1"/>
  <c r="BT756" i="83"/>
  <c r="AY756" i="83"/>
  <c r="BU756" i="83"/>
  <c r="AM756" i="83"/>
  <c r="AW756" i="83"/>
  <c r="AW757" i="83"/>
  <c r="AC756" i="83"/>
  <c r="AY740" i="83"/>
  <c r="BH740" i="83"/>
  <c r="BH741" i="83"/>
  <c r="AB740" i="83"/>
  <c r="AL740" i="83"/>
  <c r="AL741" i="83" s="1"/>
  <c r="AC740" i="83"/>
  <c r="BT740" i="83"/>
  <c r="AM740" i="83"/>
  <c r="BU740" i="83"/>
  <c r="CD740" i="83"/>
  <c r="CD741" i="83"/>
  <c r="BI740" i="83"/>
  <c r="BJ740" i="83"/>
  <c r="BS740" i="83"/>
  <c r="BS741" i="83"/>
  <c r="AN740" i="83"/>
  <c r="AW740" i="83"/>
  <c r="AW741" i="83" s="1"/>
  <c r="AX740" i="83"/>
  <c r="AY724" i="83"/>
  <c r="BH724" i="83"/>
  <c r="BH725" i="83" s="1"/>
  <c r="AB724" i="83"/>
  <c r="AM724" i="83"/>
  <c r="BU724" i="83"/>
  <c r="BJ724" i="83"/>
  <c r="AL724" i="83"/>
  <c r="AL725" i="83" s="1"/>
  <c r="AX724" i="83"/>
  <c r="BS724" i="83"/>
  <c r="BS725" i="83" s="1"/>
  <c r="AN724" i="83"/>
  <c r="CD724" i="83"/>
  <c r="CD725" i="83" s="1"/>
  <c r="BU708" i="83"/>
  <c r="AN708" i="83"/>
  <c r="BH708" i="83"/>
  <c r="BH709" i="83" s="1"/>
  <c r="BI708" i="83"/>
  <c r="BJ708" i="83"/>
  <c r="AX708" i="83"/>
  <c r="AB708" i="83"/>
  <c r="AM708" i="83"/>
  <c r="BS708" i="83"/>
  <c r="BS709" i="83"/>
  <c r="AC708" i="83"/>
  <c r="AL708" i="83"/>
  <c r="AL709" i="83" s="1"/>
  <c r="AW708" i="83"/>
  <c r="AW709" i="83"/>
  <c r="BT708" i="83"/>
  <c r="BJ692" i="83"/>
  <c r="AX692" i="83"/>
  <c r="AY692" i="83"/>
  <c r="AM692" i="83"/>
  <c r="AB692" i="83"/>
  <c r="AN692" i="83"/>
  <c r="AC692" i="83"/>
  <c r="BH692" i="83"/>
  <c r="BH693" i="83" s="1"/>
  <c r="AL692" i="83"/>
  <c r="AL693" i="83" s="1"/>
  <c r="AW692" i="83"/>
  <c r="AW693" i="83" s="1"/>
  <c r="BT692" i="83"/>
  <c r="BI692" i="83"/>
  <c r="CD692" i="83"/>
  <c r="CD693" i="83" s="1"/>
  <c r="BS692" i="83"/>
  <c r="BS693" i="83" s="1"/>
  <c r="AY676" i="83"/>
  <c r="AM676" i="83"/>
  <c r="AC676" i="83"/>
  <c r="BU676" i="83"/>
  <c r="AB676" i="83"/>
  <c r="BS676" i="83"/>
  <c r="BS677" i="83"/>
  <c r="BI676" i="83"/>
  <c r="AL676" i="83"/>
  <c r="AL677" i="83" s="1"/>
  <c r="BH676" i="83"/>
  <c r="BH677" i="83"/>
  <c r="AW676" i="83"/>
  <c r="AW677" i="83" s="1"/>
  <c r="BT676" i="83"/>
  <c r="AM660" i="83"/>
  <c r="BT660" i="83"/>
  <c r="AN660" i="83"/>
  <c r="BI660" i="83"/>
  <c r="BS660" i="83"/>
  <c r="BS661" i="83"/>
  <c r="AB660" i="83"/>
  <c r="BJ660" i="83"/>
  <c r="BU660" i="83"/>
  <c r="AY660" i="83"/>
  <c r="AL660" i="83"/>
  <c r="AL661" i="83" s="1"/>
  <c r="BT612" i="83"/>
  <c r="AN612" i="83"/>
  <c r="BU612" i="83"/>
  <c r="AL612" i="83"/>
  <c r="AL613" i="83"/>
  <c r="BJ612" i="83"/>
  <c r="BI612" i="83"/>
  <c r="BS612" i="83"/>
  <c r="BS613" i="83"/>
  <c r="AX612" i="83"/>
  <c r="AM612" i="83"/>
  <c r="BH612" i="83"/>
  <c r="BH613" i="83"/>
  <c r="AW612" i="83"/>
  <c r="AW613" i="83" s="1"/>
  <c r="AB612" i="83"/>
  <c r="CD580" i="83"/>
  <c r="CD581" i="83"/>
  <c r="BI564" i="83"/>
  <c r="AB564" i="83"/>
  <c r="BJ564" i="83"/>
  <c r="AC564" i="83"/>
  <c r="AX564" i="83"/>
  <c r="AM564" i="83"/>
  <c r="BS564" i="83"/>
  <c r="BS565" i="83" s="1"/>
  <c r="BT564" i="83"/>
  <c r="AY564" i="83"/>
  <c r="AN564" i="83"/>
  <c r="AL564" i="83"/>
  <c r="AL565" i="83" s="1"/>
  <c r="CD564" i="83"/>
  <c r="CD565" i="83" s="1"/>
  <c r="AW564" i="83"/>
  <c r="AW565" i="83" s="1"/>
  <c r="AY548" i="83"/>
  <c r="AM548" i="83"/>
  <c r="AL548" i="83"/>
  <c r="AL549" i="83" s="1"/>
  <c r="AN548" i="83"/>
  <c r="BU548" i="83"/>
  <c r="BT548" i="83"/>
  <c r="BS548" i="83"/>
  <c r="BS549" i="83"/>
  <c r="AB548" i="83"/>
  <c r="BI548" i="83"/>
  <c r="AX548" i="83"/>
  <c r="BH548" i="83"/>
  <c r="BH549" i="83" s="1"/>
  <c r="AW548" i="83"/>
  <c r="AW549" i="83" s="1"/>
  <c r="AC548" i="83"/>
  <c r="BJ548" i="83"/>
  <c r="BT532" i="83"/>
  <c r="AN532" i="83"/>
  <c r="AB532" i="83"/>
  <c r="BU532" i="83"/>
  <c r="AC532" i="83"/>
  <c r="BJ532" i="83"/>
  <c r="BI532" i="83"/>
  <c r="CD532" i="83"/>
  <c r="CD533" i="83" s="1"/>
  <c r="AX532" i="83"/>
  <c r="AY532" i="83"/>
  <c r="AL532" i="83"/>
  <c r="AL533" i="83" s="1"/>
  <c r="BS532" i="83"/>
  <c r="BS533" i="83"/>
  <c r="BH532" i="83"/>
  <c r="BH533" i="83"/>
  <c r="AW532" i="83"/>
  <c r="AW533" i="83"/>
  <c r="BU516" i="83"/>
  <c r="AN516" i="83"/>
  <c r="AL516" i="83"/>
  <c r="AL517" i="83" s="1"/>
  <c r="BI516" i="83"/>
  <c r="AX516" i="83"/>
  <c r="CD516" i="83"/>
  <c r="CD517" i="83" s="1"/>
  <c r="AY516" i="83"/>
  <c r="AM516" i="83"/>
  <c r="BS516" i="83"/>
  <c r="BS517" i="83" s="1"/>
  <c r="AB516" i="83"/>
  <c r="BH516" i="83"/>
  <c r="BH517" i="83" s="1"/>
  <c r="BT516" i="83"/>
  <c r="AW516" i="83"/>
  <c r="AW517" i="83" s="1"/>
  <c r="BJ516" i="83"/>
  <c r="AB500" i="83"/>
  <c r="BI500" i="83"/>
  <c r="AC500" i="83"/>
  <c r="BJ500" i="83"/>
  <c r="AY500" i="83"/>
  <c r="BU500" i="83"/>
  <c r="CD500" i="83"/>
  <c r="CD501" i="83" s="1"/>
  <c r="AX500" i="83"/>
  <c r="AM500" i="83"/>
  <c r="BS500" i="83"/>
  <c r="BS501" i="83" s="1"/>
  <c r="BH500" i="83"/>
  <c r="BH501" i="83"/>
  <c r="AL500" i="83"/>
  <c r="AL501" i="83" s="1"/>
  <c r="AM484" i="83"/>
  <c r="BT484" i="83"/>
  <c r="AN484" i="83"/>
  <c r="AL484" i="83"/>
  <c r="AL485" i="83" s="1"/>
  <c r="BU484" i="83"/>
  <c r="BJ484" i="83"/>
  <c r="AY484" i="83"/>
  <c r="CD484" i="83"/>
  <c r="CD485" i="83"/>
  <c r="BS484" i="83"/>
  <c r="BS485" i="83" s="1"/>
  <c r="BH484" i="83"/>
  <c r="BH485" i="83" s="1"/>
  <c r="AB484" i="83"/>
  <c r="AC484" i="83"/>
  <c r="AX484" i="83"/>
  <c r="BI468" i="83"/>
  <c r="AB468" i="83"/>
  <c r="BJ468" i="83"/>
  <c r="AY468" i="83"/>
  <c r="AC468" i="83"/>
  <c r="AM468" i="83"/>
  <c r="AL468" i="83"/>
  <c r="AL469" i="83" s="1"/>
  <c r="CD468" i="83"/>
  <c r="CD469" i="83" s="1"/>
  <c r="AN468" i="83"/>
  <c r="BS468" i="83"/>
  <c r="BS469" i="83"/>
  <c r="BT468" i="83"/>
  <c r="BH468" i="83"/>
  <c r="BH469" i="83" s="1"/>
  <c r="BU468" i="83"/>
  <c r="AC452" i="83"/>
  <c r="BT452" i="83"/>
  <c r="AM452" i="83"/>
  <c r="AL452" i="83"/>
  <c r="AL453" i="83" s="1"/>
  <c r="BU452" i="83"/>
  <c r="AN452" i="83"/>
  <c r="BI452" i="83"/>
  <c r="CD452" i="83"/>
  <c r="CD453" i="83" s="1"/>
  <c r="AB452" i="83"/>
  <c r="BS452" i="83"/>
  <c r="BS453" i="83" s="1"/>
  <c r="AX452" i="83"/>
  <c r="BH452" i="83"/>
  <c r="BH453" i="83" s="1"/>
  <c r="AY452" i="83"/>
  <c r="AW452" i="83"/>
  <c r="AW453" i="83"/>
  <c r="BU436" i="83"/>
  <c r="BI436" i="83"/>
  <c r="BJ436" i="83"/>
  <c r="AC436" i="83"/>
  <c r="AY436" i="83"/>
  <c r="CD436" i="83"/>
  <c r="CD437" i="83" s="1"/>
  <c r="BT436" i="83"/>
  <c r="AX436" i="83"/>
  <c r="BS436" i="83"/>
  <c r="BS437" i="83" s="1"/>
  <c r="AN436" i="83"/>
  <c r="BH436" i="83"/>
  <c r="BH437" i="83"/>
  <c r="AB436" i="83"/>
  <c r="AW436" i="83"/>
  <c r="AW437" i="83" s="1"/>
  <c r="AL436" i="83"/>
  <c r="AL437" i="83" s="1"/>
  <c r="AB420" i="83"/>
  <c r="BJ420" i="83"/>
  <c r="AC420" i="83"/>
  <c r="AX420" i="83"/>
  <c r="AL420" i="83"/>
  <c r="AL421" i="83"/>
  <c r="AY420" i="83"/>
  <c r="AN420" i="83"/>
  <c r="CD420" i="83"/>
  <c r="CD421" i="83"/>
  <c r="BT420" i="83"/>
  <c r="BU420" i="83"/>
  <c r="BS420" i="83"/>
  <c r="BS421" i="83"/>
  <c r="AM420" i="83"/>
  <c r="BH420" i="83"/>
  <c r="BH421" i="83" s="1"/>
  <c r="AC404" i="83"/>
  <c r="AN404" i="83"/>
  <c r="BT404" i="83"/>
  <c r="BU404" i="83"/>
  <c r="BJ404" i="83"/>
  <c r="AY404" i="83"/>
  <c r="CD404" i="83"/>
  <c r="CD405" i="83" s="1"/>
  <c r="AM404" i="83"/>
  <c r="BS404" i="83"/>
  <c r="BS405" i="83" s="1"/>
  <c r="AB404" i="83"/>
  <c r="BH404" i="83"/>
  <c r="BH405" i="83" s="1"/>
  <c r="AX404" i="83"/>
  <c r="AL404" i="83"/>
  <c r="AL405" i="83"/>
  <c r="AW404" i="83"/>
  <c r="AW405" i="83" s="1"/>
  <c r="AX388" i="83"/>
  <c r="AY388" i="83"/>
  <c r="AL388" i="83"/>
  <c r="AL389" i="83" s="1"/>
  <c r="BT388" i="83"/>
  <c r="AM388" i="83"/>
  <c r="CD388" i="83"/>
  <c r="CD389" i="83" s="1"/>
  <c r="BU388" i="83"/>
  <c r="BI388" i="83"/>
  <c r="BS388" i="83"/>
  <c r="BS389" i="83" s="1"/>
  <c r="BH388" i="83"/>
  <c r="BH389" i="83"/>
  <c r="AN388" i="83"/>
  <c r="AW388" i="83"/>
  <c r="AW389" i="83" s="1"/>
  <c r="AB388" i="83"/>
  <c r="AM372" i="83"/>
  <c r="AN372" i="83"/>
  <c r="BT372" i="83"/>
  <c r="AB372" i="83"/>
  <c r="BI372" i="83"/>
  <c r="CD372" i="83"/>
  <c r="CD373" i="83"/>
  <c r="AL372" i="83"/>
  <c r="AL373" i="83" s="1"/>
  <c r="BS372" i="83"/>
  <c r="BS373" i="83" s="1"/>
  <c r="BJ372" i="83"/>
  <c r="BH372" i="83"/>
  <c r="BH373" i="83" s="1"/>
  <c r="AY372" i="83"/>
  <c r="AL356" i="83"/>
  <c r="AL357" i="83"/>
  <c r="AC340" i="83"/>
  <c r="AN340" i="83"/>
  <c r="BT340" i="83"/>
  <c r="BI340" i="83"/>
  <c r="AX340" i="83"/>
  <c r="CD340" i="83"/>
  <c r="CD341" i="83" s="1"/>
  <c r="AY340" i="83"/>
  <c r="AL340" i="83"/>
  <c r="AL341" i="83" s="1"/>
  <c r="AM340" i="83"/>
  <c r="BS340" i="83"/>
  <c r="BS341" i="83" s="1"/>
  <c r="BU340" i="83"/>
  <c r="AB340" i="83"/>
  <c r="BH340" i="83"/>
  <c r="BH341" i="83" s="1"/>
  <c r="BT324" i="83"/>
  <c r="BI324" i="83"/>
  <c r="BJ324" i="83"/>
  <c r="AY324" i="83"/>
  <c r="CD324" i="83"/>
  <c r="CD325" i="83"/>
  <c r="AX324" i="83"/>
  <c r="AL324" i="83"/>
  <c r="AL325" i="83" s="1"/>
  <c r="AM324" i="83"/>
  <c r="BS324" i="83"/>
  <c r="BS325" i="83" s="1"/>
  <c r="AB324" i="83"/>
  <c r="BH324" i="83"/>
  <c r="BH325" i="83" s="1"/>
  <c r="AN324" i="83"/>
  <c r="AW324" i="83"/>
  <c r="AW325" i="83"/>
  <c r="BI308" i="83"/>
  <c r="BJ308" i="83"/>
  <c r="AY308" i="83"/>
  <c r="CD308" i="83"/>
  <c r="CD309" i="83" s="1"/>
  <c r="BT308" i="83"/>
  <c r="BS308" i="83"/>
  <c r="BS309" i="83"/>
  <c r="BU308" i="83"/>
  <c r="AM308" i="83"/>
  <c r="BH308" i="83"/>
  <c r="BH309" i="83"/>
  <c r="AB308" i="83"/>
  <c r="AW308" i="83"/>
  <c r="AW309" i="83" s="1"/>
  <c r="AX308" i="83"/>
  <c r="AC308" i="83"/>
  <c r="AN308" i="83"/>
  <c r="BT292" i="83"/>
  <c r="BI292" i="83"/>
  <c r="AX292" i="83"/>
  <c r="AY292" i="83"/>
  <c r="CD292" i="83"/>
  <c r="CD293" i="83"/>
  <c r="AB292" i="83"/>
  <c r="BU292" i="83"/>
  <c r="AL292" i="83"/>
  <c r="AL293" i="83"/>
  <c r="AM292" i="83"/>
  <c r="AC292" i="83"/>
  <c r="AN292" i="83"/>
  <c r="BS292" i="83"/>
  <c r="BS293" i="83" s="1"/>
  <c r="BH292" i="83"/>
  <c r="BH293" i="83"/>
  <c r="BJ292" i="83"/>
  <c r="AX276" i="83"/>
  <c r="AY276" i="83"/>
  <c r="AM276" i="83"/>
  <c r="CD276" i="83"/>
  <c r="CD277" i="83"/>
  <c r="BJ276" i="83"/>
  <c r="BU276" i="83"/>
  <c r="AL276" i="83"/>
  <c r="AL277" i="83"/>
  <c r="BS276" i="83"/>
  <c r="BS277" i="83"/>
  <c r="BT276" i="83"/>
  <c r="BH276" i="83"/>
  <c r="BH277" i="83" s="1"/>
  <c r="AW276" i="83"/>
  <c r="AW277" i="83"/>
  <c r="AB276" i="83"/>
  <c r="BT260" i="83"/>
  <c r="BI260" i="83"/>
  <c r="AX260" i="83"/>
  <c r="AM260" i="83"/>
  <c r="CD260" i="83"/>
  <c r="CD261" i="83" s="1"/>
  <c r="BU260" i="83"/>
  <c r="BS260" i="83"/>
  <c r="BS261" i="83" s="1"/>
  <c r="BH260" i="83"/>
  <c r="BH261" i="83" s="1"/>
  <c r="AB260" i="83"/>
  <c r="AW260" i="83"/>
  <c r="AW261" i="83"/>
  <c r="AC260" i="83"/>
  <c r="AN260" i="83"/>
  <c r="AY244" i="83"/>
  <c r="AB244" i="83"/>
  <c r="BT244" i="83"/>
  <c r="AL244" i="83"/>
  <c r="AL245" i="83" s="1"/>
  <c r="CD244" i="83"/>
  <c r="CD245" i="83"/>
  <c r="BI244" i="83"/>
  <c r="AC244" i="83"/>
  <c r="AX244" i="83"/>
  <c r="BS244" i="83"/>
  <c r="BS245" i="83" s="1"/>
  <c r="BU244" i="83"/>
  <c r="BH244" i="83"/>
  <c r="BH245" i="83"/>
  <c r="BJ244" i="83"/>
  <c r="AM244" i="83"/>
  <c r="AN244" i="83"/>
  <c r="BI228" i="83"/>
  <c r="CD228" i="83"/>
  <c r="CD229" i="83" s="1"/>
  <c r="AB228" i="83"/>
  <c r="AC228" i="83"/>
  <c r="BS228" i="83"/>
  <c r="BS229" i="83" s="1"/>
  <c r="BJ228" i="83"/>
  <c r="AL228" i="83"/>
  <c r="AL229" i="83" s="1"/>
  <c r="BT228" i="83"/>
  <c r="BH228" i="83"/>
  <c r="BH229" i="83" s="1"/>
  <c r="AX228" i="83"/>
  <c r="AY228" i="83"/>
  <c r="AM228" i="83"/>
  <c r="AN228" i="83"/>
  <c r="BT212" i="83"/>
  <c r="BU212" i="83"/>
  <c r="AX212" i="83"/>
  <c r="BI212" i="83"/>
  <c r="CD212" i="83"/>
  <c r="CD213" i="83" s="1"/>
  <c r="BJ212" i="83"/>
  <c r="AY212" i="83"/>
  <c r="BS212" i="83"/>
  <c r="BS213" i="83" s="1"/>
  <c r="BH212" i="83"/>
  <c r="BH213" i="83" s="1"/>
  <c r="AC212" i="83"/>
  <c r="AM212" i="83"/>
  <c r="AC196" i="83"/>
  <c r="AN196" i="83"/>
  <c r="BT196" i="83"/>
  <c r="BI196" i="83"/>
  <c r="AY196" i="83"/>
  <c r="AB196" i="83"/>
  <c r="CD196" i="83"/>
  <c r="CD197" i="83" s="1"/>
  <c r="BU196" i="83"/>
  <c r="BS196" i="83"/>
  <c r="BS197" i="83" s="1"/>
  <c r="BH196" i="83"/>
  <c r="BH197" i="83" s="1"/>
  <c r="AL196" i="83"/>
  <c r="AL197" i="83" s="1"/>
  <c r="AM196" i="83"/>
  <c r="AX196" i="83"/>
  <c r="AW196" i="83"/>
  <c r="AW197" i="83" s="1"/>
  <c r="AM180" i="83"/>
  <c r="BI180" i="83"/>
  <c r="AN180" i="83"/>
  <c r="AX180" i="83"/>
  <c r="AY180" i="83"/>
  <c r="CD180" i="83"/>
  <c r="CD181" i="83" s="1"/>
  <c r="AC180" i="83"/>
  <c r="BS180" i="83"/>
  <c r="BS181" i="83"/>
  <c r="BU180" i="83"/>
  <c r="BH180" i="83"/>
  <c r="BH181" i="83" s="1"/>
  <c r="BJ180" i="83"/>
  <c r="AW180" i="83"/>
  <c r="AW181" i="83" s="1"/>
  <c r="AM148" i="83"/>
  <c r="BT148" i="83"/>
  <c r="AN148" i="83"/>
  <c r="BI148" i="83"/>
  <c r="AX148" i="83"/>
  <c r="BJ148" i="83"/>
  <c r="CD148" i="83"/>
  <c r="CD149" i="83" s="1"/>
  <c r="AC148" i="83"/>
  <c r="AY148" i="83"/>
  <c r="BS148" i="83"/>
  <c r="BS149" i="83" s="1"/>
  <c r="BH148" i="83"/>
  <c r="BH149" i="83"/>
  <c r="AL148" i="83"/>
  <c r="AL149" i="83" s="1"/>
  <c r="AW148" i="83"/>
  <c r="AW149" i="83" s="1"/>
  <c r="AX132" i="83"/>
  <c r="AM132" i="83"/>
  <c r="AY132" i="83"/>
  <c r="AN132" i="83"/>
  <c r="BT132" i="83"/>
  <c r="BI132" i="83"/>
  <c r="CD132" i="83"/>
  <c r="CD133" i="83" s="1"/>
  <c r="BJ132" i="83"/>
  <c r="BS132" i="83"/>
  <c r="BS133" i="83" s="1"/>
  <c r="AB132" i="83"/>
  <c r="BH132" i="83"/>
  <c r="BH133" i="83"/>
  <c r="AL132" i="83"/>
  <c r="AL133" i="83" s="1"/>
  <c r="BU132" i="83"/>
  <c r="AW132" i="83"/>
  <c r="AW133" i="83" s="1"/>
  <c r="AC132" i="83"/>
  <c r="BJ116" i="83"/>
  <c r="AX116" i="83"/>
  <c r="AM116" i="83"/>
  <c r="AY116" i="83"/>
  <c r="CD116" i="83"/>
  <c r="CD117" i="83" s="1"/>
  <c r="AB116" i="83"/>
  <c r="BS116" i="83"/>
  <c r="BS117" i="83"/>
  <c r="AC116" i="83"/>
  <c r="BT116" i="83"/>
  <c r="BH116" i="83"/>
  <c r="BH117" i="83"/>
  <c r="AL116" i="83"/>
  <c r="AL117" i="83" s="1"/>
  <c r="BU116" i="83"/>
  <c r="BI116" i="83"/>
  <c r="BJ100" i="83"/>
  <c r="AX100" i="83"/>
  <c r="AY100" i="83"/>
  <c r="BU100" i="83"/>
  <c r="CD100" i="83"/>
  <c r="CD101" i="83" s="1"/>
  <c r="AM100" i="83"/>
  <c r="BI100" i="83"/>
  <c r="AN100" i="83"/>
  <c r="BS100" i="83"/>
  <c r="BS101" i="83" s="1"/>
  <c r="BH100" i="83"/>
  <c r="BH101" i="83" s="1"/>
  <c r="AL100" i="83"/>
  <c r="AL101" i="83" s="1"/>
  <c r="BT100" i="83"/>
  <c r="AB100" i="83"/>
  <c r="AC100" i="83"/>
  <c r="BS84" i="83"/>
  <c r="BS85" i="83" s="1"/>
  <c r="AX84" i="83"/>
  <c r="AY84" i="83"/>
  <c r="BH84" i="83"/>
  <c r="BH85" i="83" s="1"/>
  <c r="BU84" i="83"/>
  <c r="AM84" i="83"/>
  <c r="CD84" i="83"/>
  <c r="CD85" i="83" s="1"/>
  <c r="AN84" i="83"/>
  <c r="BT84" i="83"/>
  <c r="AB84" i="83"/>
  <c r="AL84" i="83"/>
  <c r="AL85" i="83"/>
  <c r="BJ84" i="83"/>
  <c r="AW84" i="83"/>
  <c r="AW85" i="83" s="1"/>
  <c r="AN68" i="83"/>
  <c r="BS68" i="83"/>
  <c r="BS69" i="83"/>
  <c r="BT68" i="83"/>
  <c r="BU68" i="83"/>
  <c r="BH68" i="83"/>
  <c r="BH69" i="83"/>
  <c r="BJ68" i="83"/>
  <c r="AB68" i="83"/>
  <c r="AW68" i="83"/>
  <c r="AW69" i="83" s="1"/>
  <c r="AC68" i="83"/>
  <c r="AX68" i="83"/>
  <c r="AL68" i="83"/>
  <c r="AL69" i="83" s="1"/>
  <c r="BI68" i="83"/>
  <c r="BK68" i="83" s="1"/>
  <c r="AM68" i="83"/>
  <c r="AM52" i="83"/>
  <c r="BS52" i="83"/>
  <c r="BS53" i="83" s="1"/>
  <c r="AN52" i="83"/>
  <c r="BT52" i="83"/>
  <c r="BH52" i="83"/>
  <c r="BH53" i="83" s="1"/>
  <c r="BI52" i="83"/>
  <c r="AY52" i="83"/>
  <c r="CD52" i="83"/>
  <c r="CD53" i="83" s="1"/>
  <c r="AB52" i="83"/>
  <c r="AC52" i="83"/>
  <c r="BJ52" i="83"/>
  <c r="AX52" i="83"/>
  <c r="AW52" i="83"/>
  <c r="AW53" i="83" s="1"/>
  <c r="BI36" i="83"/>
  <c r="BS36" i="83"/>
  <c r="BS37" i="83" s="1"/>
  <c r="BJ36" i="83"/>
  <c r="AX36" i="83"/>
  <c r="BH36" i="83"/>
  <c r="BH37" i="83" s="1"/>
  <c r="AM36" i="83"/>
  <c r="CD36" i="83"/>
  <c r="CD37" i="83"/>
  <c r="AB36" i="83"/>
  <c r="BT36" i="83"/>
  <c r="BU36" i="83"/>
  <c r="AY36" i="83"/>
  <c r="AN20" i="83"/>
  <c r="BS20" i="83"/>
  <c r="BS21" i="83" s="1"/>
  <c r="BT20" i="83"/>
  <c r="AW20" i="83"/>
  <c r="AW21" i="83" s="1"/>
  <c r="BH20" i="83"/>
  <c r="BH21" i="83"/>
  <c r="BI20" i="83"/>
  <c r="AM20" i="83"/>
  <c r="AL20" i="83"/>
  <c r="AL21" i="83"/>
  <c r="CD20" i="83"/>
  <c r="CD21" i="83" s="1"/>
  <c r="BJ20" i="83"/>
  <c r="AB20" i="83"/>
  <c r="AC20" i="83"/>
  <c r="AL756" i="83"/>
  <c r="AL757" i="83"/>
  <c r="AL212" i="83"/>
  <c r="AL213" i="83"/>
  <c r="AL52" i="83"/>
  <c r="AL53" i="83"/>
  <c r="AL36" i="83"/>
  <c r="AL37" i="83"/>
  <c r="BU148" i="83"/>
  <c r="AB148" i="83"/>
  <c r="AW484" i="83"/>
  <c r="AW485" i="83"/>
  <c r="BH564" i="83"/>
  <c r="BH565" i="83"/>
  <c r="CD612" i="83"/>
  <c r="CD613" i="83"/>
  <c r="AX20" i="83"/>
  <c r="BI276" i="83"/>
  <c r="BI404" i="83"/>
  <c r="AM532" i="83"/>
  <c r="AX772" i="83"/>
  <c r="AB756" i="83"/>
  <c r="AI318" i="83"/>
  <c r="AW100" i="83"/>
  <c r="AW101" i="83" s="1"/>
  <c r="AW36" i="83"/>
  <c r="AW37" i="83"/>
  <c r="CD68" i="83"/>
  <c r="CD69" i="83" s="1"/>
  <c r="AY260" i="83"/>
  <c r="AX372" i="83"/>
  <c r="BI420" i="83"/>
  <c r="BI484" i="83"/>
  <c r="AX676" i="83"/>
  <c r="AY708" i="83"/>
  <c r="AC612" i="83"/>
  <c r="BJ196" i="83"/>
  <c r="AB212" i="83"/>
  <c r="AC36" i="83"/>
  <c r="AW116" i="83"/>
  <c r="AW117" i="83" s="1"/>
  <c r="AW340" i="83"/>
  <c r="AW341" i="83"/>
  <c r="BS756" i="83"/>
  <c r="BS757" i="83" s="1"/>
  <c r="CD788" i="83"/>
  <c r="CD789" i="83" s="1"/>
  <c r="BU372" i="83"/>
  <c r="AN500" i="83"/>
  <c r="BJ676" i="83"/>
  <c r="BI724" i="83"/>
  <c r="AC660" i="83"/>
  <c r="AN212" i="83"/>
  <c r="BG36" i="83"/>
  <c r="N702" i="82"/>
  <c r="S648" i="83"/>
  <c r="BJ260" i="83"/>
  <c r="AC772" i="83"/>
  <c r="AB180" i="83"/>
  <c r="AW228" i="83"/>
  <c r="AW229" i="83" s="1"/>
  <c r="BJ340" i="83"/>
  <c r="AM436" i="83"/>
  <c r="BT500" i="83"/>
  <c r="BT724" i="83"/>
  <c r="AC372" i="83"/>
  <c r="AY68" i="83"/>
  <c r="J7" i="62"/>
  <c r="Z22" i="2"/>
  <c r="D1065" i="40"/>
  <c r="L358" i="84"/>
  <c r="U335" i="70"/>
  <c r="R336" i="56"/>
  <c r="S334" i="86"/>
  <c r="D331" i="86"/>
  <c r="E1059" i="40"/>
  <c r="I332" i="70"/>
  <c r="F353" i="60"/>
  <c r="D328" i="86"/>
  <c r="I329" i="70"/>
  <c r="E1053" i="40"/>
  <c r="F350" i="60"/>
  <c r="U328" i="70"/>
  <c r="L324" i="61"/>
  <c r="M349" i="60"/>
  <c r="R329" i="56"/>
  <c r="C348" i="84"/>
  <c r="C1045" i="40"/>
  <c r="C321" i="61"/>
  <c r="C346" i="60"/>
  <c r="C325" i="70"/>
  <c r="C294" i="88"/>
  <c r="C321" i="84"/>
  <c r="C991" i="40"/>
  <c r="C298" i="70"/>
  <c r="C319" i="60"/>
  <c r="C297" i="86"/>
  <c r="C299" i="56"/>
  <c r="C286" i="88"/>
  <c r="C313" i="84"/>
  <c r="C975" i="40"/>
  <c r="C574" i="83" s="1"/>
  <c r="C290" i="70"/>
  <c r="C311" i="60"/>
  <c r="C289" i="86"/>
  <c r="C291" i="56"/>
  <c r="L283" i="88"/>
  <c r="L310" i="84"/>
  <c r="D969" i="40"/>
  <c r="U287" i="70"/>
  <c r="S286" i="86"/>
  <c r="L308" i="84"/>
  <c r="D965" i="40"/>
  <c r="U285" i="70"/>
  <c r="L281" i="61"/>
  <c r="M306" i="60"/>
  <c r="D258" i="86"/>
  <c r="E913" i="40"/>
  <c r="D510" i="69"/>
  <c r="I259" i="70"/>
  <c r="E260" i="56"/>
  <c r="L281" i="84"/>
  <c r="D911" i="40"/>
  <c r="U258" i="70"/>
  <c r="L254" i="61"/>
  <c r="D255" i="86"/>
  <c r="E907" i="40"/>
  <c r="I256" i="70"/>
  <c r="F277" i="60"/>
  <c r="E257" i="56"/>
  <c r="E901" i="40"/>
  <c r="D498" i="82" s="1"/>
  <c r="I253" i="70"/>
  <c r="F262" i="84"/>
  <c r="B262" i="84"/>
  <c r="F873" i="40"/>
  <c r="O239" i="70"/>
  <c r="B239" i="70" s="1"/>
  <c r="D235" i="61"/>
  <c r="B235" i="61" s="1"/>
  <c r="G240" i="56"/>
  <c r="A240" i="56" s="1"/>
  <c r="I260" i="60"/>
  <c r="B260" i="60" s="1"/>
  <c r="D871" i="40"/>
  <c r="P468" i="69" s="1"/>
  <c r="L261" i="84"/>
  <c r="U238" i="70"/>
  <c r="R239" i="56"/>
  <c r="L227" i="88"/>
  <c r="L254" i="84"/>
  <c r="D857" i="40"/>
  <c r="U231" i="70"/>
  <c r="L227" i="61"/>
  <c r="B214" i="40"/>
  <c r="F827" i="40"/>
  <c r="F239" i="84"/>
  <c r="B239" i="84" s="1"/>
  <c r="O216" i="70"/>
  <c r="B216" i="70"/>
  <c r="G217" i="56"/>
  <c r="A217" i="56" s="1"/>
  <c r="B206" i="40"/>
  <c r="F811" i="40"/>
  <c r="F231" i="84"/>
  <c r="B231" i="84" s="1"/>
  <c r="O208" i="70"/>
  <c r="B208" i="70"/>
  <c r="G209" i="56"/>
  <c r="A209" i="56" s="1"/>
  <c r="I201" i="70"/>
  <c r="Q12" i="2"/>
  <c r="V12" i="2"/>
  <c r="O330" i="82"/>
  <c r="F330" i="82" s="1"/>
  <c r="O330" i="69"/>
  <c r="F330" i="69" s="1"/>
  <c r="O674" i="82"/>
  <c r="F674" i="82" s="1"/>
  <c r="L379" i="88"/>
  <c r="L406" i="84"/>
  <c r="O402" i="82"/>
  <c r="F402" i="82" s="1"/>
  <c r="O402" i="69"/>
  <c r="F402" i="69" s="1"/>
  <c r="N766" i="82"/>
  <c r="N766" i="69"/>
  <c r="S740" i="83"/>
  <c r="O478" i="82"/>
  <c r="F478" i="82"/>
  <c r="F478" i="69"/>
  <c r="O266" i="82"/>
  <c r="F266" i="82" s="1"/>
  <c r="O266" i="69"/>
  <c r="F266" i="69"/>
  <c r="O222" i="82"/>
  <c r="F222" i="82" s="1"/>
  <c r="O222" i="69"/>
  <c r="F222" i="69" s="1"/>
  <c r="S382" i="83"/>
  <c r="S246" i="83"/>
  <c r="N244" i="69"/>
  <c r="N244" i="82"/>
  <c r="O202" i="82"/>
  <c r="F202" i="82" s="1"/>
  <c r="O202" i="69"/>
  <c r="F202" i="69" s="1"/>
  <c r="E1071" i="40"/>
  <c r="B329" i="40"/>
  <c r="F354" i="84"/>
  <c r="B354" i="84" s="1"/>
  <c r="F1057" i="40"/>
  <c r="L326" i="88"/>
  <c r="D1055" i="40"/>
  <c r="U330" i="70"/>
  <c r="D326" i="86"/>
  <c r="E1049" i="40"/>
  <c r="L162" i="84"/>
  <c r="D673" i="40"/>
  <c r="P270" i="69" s="1"/>
  <c r="G270" i="69" s="1"/>
  <c r="U139" i="70"/>
  <c r="C161" i="84"/>
  <c r="C671" i="40"/>
  <c r="E111" i="86"/>
  <c r="B111" i="86" s="1"/>
  <c r="F619" i="40"/>
  <c r="B87" i="40"/>
  <c r="E88" i="86"/>
  <c r="B88" i="86" s="1"/>
  <c r="F112" i="84"/>
  <c r="B112" i="84" s="1"/>
  <c r="F573" i="40"/>
  <c r="F110" i="84"/>
  <c r="B110" i="84" s="1"/>
  <c r="F569" i="40"/>
  <c r="E166" i="69" s="1"/>
  <c r="A166" i="69" s="1"/>
  <c r="O87" i="70"/>
  <c r="B87" i="70"/>
  <c r="O474" i="82"/>
  <c r="F474" i="82" s="1"/>
  <c r="O474" i="69"/>
  <c r="F474" i="69" s="1"/>
  <c r="O106" i="82"/>
  <c r="F106" i="82" s="1"/>
  <c r="E290" i="83"/>
  <c r="A290" i="83"/>
  <c r="A291" i="83" s="1"/>
  <c r="O526" i="82"/>
  <c r="F526" i="82" s="1"/>
  <c r="O526" i="69"/>
  <c r="F526" i="69"/>
  <c r="S350" i="83"/>
  <c r="N348" i="82"/>
  <c r="N348" i="69"/>
  <c r="N602" i="69"/>
  <c r="S604" i="83"/>
  <c r="N602" i="82"/>
  <c r="N592" i="69"/>
  <c r="S594" i="83"/>
  <c r="N592" i="82"/>
  <c r="O422" i="82"/>
  <c r="F422" i="82" s="1"/>
  <c r="O422" i="69"/>
  <c r="F422" i="69" s="1"/>
  <c r="N790" i="69"/>
  <c r="D174" i="83"/>
  <c r="AA174" i="83"/>
  <c r="AD174" i="83" s="1"/>
  <c r="O426" i="82"/>
  <c r="F426" i="82" s="1"/>
  <c r="O426" i="69"/>
  <c r="F426" i="69" s="1"/>
  <c r="O482" i="82"/>
  <c r="F482" i="82" s="1"/>
  <c r="O482" i="69"/>
  <c r="F482" i="69" s="1"/>
  <c r="O462" i="82"/>
  <c r="F462" i="82" s="1"/>
  <c r="O462" i="69"/>
  <c r="F462" i="69" s="1"/>
  <c r="O262" i="82"/>
  <c r="F262" i="82" s="1"/>
  <c r="N786" i="82"/>
  <c r="N786" i="69"/>
  <c r="S788" i="83"/>
  <c r="S368" i="83"/>
  <c r="N366" i="69"/>
  <c r="O518" i="69"/>
  <c r="F518" i="69"/>
  <c r="O166" i="69"/>
  <c r="F166" i="69" s="1"/>
  <c r="O166" i="82"/>
  <c r="F166" i="82" s="1"/>
  <c r="N562" i="69"/>
  <c r="S564" i="83"/>
  <c r="S652" i="83"/>
  <c r="D526" i="82"/>
  <c r="N162" i="69"/>
  <c r="C134" i="83"/>
  <c r="C132" i="82"/>
  <c r="S80" i="83"/>
  <c r="B388" i="40"/>
  <c r="F413" i="84"/>
  <c r="B413" i="84"/>
  <c r="F1175" i="40"/>
  <c r="L412" i="84"/>
  <c r="D1173" i="40"/>
  <c r="C393" i="84"/>
  <c r="C1135" i="40"/>
  <c r="D1125" i="40"/>
  <c r="P722" i="82" s="1"/>
  <c r="G722" i="82" s="1"/>
  <c r="L361" i="88"/>
  <c r="L388" i="84"/>
  <c r="D360" i="86"/>
  <c r="E1117" i="40"/>
  <c r="L354" i="88"/>
  <c r="L381" i="84"/>
  <c r="D1111" i="40"/>
  <c r="T710" i="83"/>
  <c r="G710" i="83" s="1"/>
  <c r="B297" i="40"/>
  <c r="D295" i="88"/>
  <c r="B295" i="88" s="1"/>
  <c r="F322" i="84"/>
  <c r="B322" i="84" s="1"/>
  <c r="F993" i="40"/>
  <c r="E592" i="83"/>
  <c r="A592" i="83" s="1"/>
  <c r="A593" i="83" s="1"/>
  <c r="D297" i="86"/>
  <c r="E991" i="40"/>
  <c r="D161" i="88"/>
  <c r="B161" i="88" s="1"/>
  <c r="F725" i="40"/>
  <c r="E322" i="82"/>
  <c r="A322" i="82" s="1"/>
  <c r="A323" i="82" s="1"/>
  <c r="F188" i="84"/>
  <c r="B188" i="84"/>
  <c r="D723" i="40"/>
  <c r="C149" i="88"/>
  <c r="C176" i="84"/>
  <c r="C152" i="86"/>
  <c r="L146" i="88"/>
  <c r="S149" i="86"/>
  <c r="D695" i="40"/>
  <c r="P292" i="82"/>
  <c r="G292" i="82" s="1"/>
  <c r="L173" i="84"/>
  <c r="D128" i="86"/>
  <c r="E653" i="40"/>
  <c r="D102" i="86"/>
  <c r="E601" i="40"/>
  <c r="D200" i="83"/>
  <c r="AA200" i="83" s="1"/>
  <c r="BV200" i="83" s="1"/>
  <c r="D595" i="40"/>
  <c r="P192" i="82"/>
  <c r="G192" i="82" s="1"/>
  <c r="L123" i="84"/>
  <c r="C99" i="84"/>
  <c r="C547" i="40"/>
  <c r="C97" i="84"/>
  <c r="C543" i="40"/>
  <c r="D60" i="86"/>
  <c r="E517" i="40"/>
  <c r="D114" i="69" s="1"/>
  <c r="D43" i="86"/>
  <c r="E483" i="40"/>
  <c r="L64" i="84"/>
  <c r="D477" i="40"/>
  <c r="O22" i="82"/>
  <c r="F22" i="82" s="1"/>
  <c r="E544" i="83"/>
  <c r="A544" i="83"/>
  <c r="A545" i="83" s="1"/>
  <c r="S476" i="83"/>
  <c r="N474" i="82"/>
  <c r="O430" i="82"/>
  <c r="F430" i="82" s="1"/>
  <c r="O430" i="69"/>
  <c r="F430" i="69" s="1"/>
  <c r="N538" i="69"/>
  <c r="E498" i="83"/>
  <c r="A498" i="83" s="1"/>
  <c r="A499" i="83" s="1"/>
  <c r="E496" i="82"/>
  <c r="A496" i="82" s="1"/>
  <c r="A497" i="82" s="1"/>
  <c r="E114" i="82"/>
  <c r="A114" i="82" s="1"/>
  <c r="A115" i="82" s="1"/>
  <c r="E116" i="83"/>
  <c r="A116" i="83" s="1"/>
  <c r="A117" i="83" s="1"/>
  <c r="S636" i="83"/>
  <c r="N634" i="82"/>
  <c r="N512" i="82"/>
  <c r="D290" i="83"/>
  <c r="AA290" i="83" s="1"/>
  <c r="S270" i="83"/>
  <c r="N268" i="69"/>
  <c r="S448" i="83"/>
  <c r="N446" i="82"/>
  <c r="T170" i="83"/>
  <c r="G170" i="83" s="1"/>
  <c r="D963" i="40"/>
  <c r="L280" i="88"/>
  <c r="L307" i="84"/>
  <c r="C304" i="88"/>
  <c r="C307" i="86"/>
  <c r="C25" i="88"/>
  <c r="C52" i="84"/>
  <c r="D447" i="40"/>
  <c r="L49" i="84"/>
  <c r="B312" i="40"/>
  <c r="F337" i="84"/>
  <c r="B337" i="84" s="1"/>
  <c r="C359" i="88"/>
  <c r="C386" i="84"/>
  <c r="L322" i="88"/>
  <c r="D1047" i="40"/>
  <c r="T646" i="83"/>
  <c r="C240" i="88"/>
  <c r="C267" i="84"/>
  <c r="C219" i="88"/>
  <c r="C246" i="84"/>
  <c r="L201" i="88"/>
  <c r="L228" i="84"/>
  <c r="D805" i="40"/>
  <c r="B201" i="40"/>
  <c r="F226" i="84"/>
  <c r="B226" i="84" s="1"/>
  <c r="C339" i="88"/>
  <c r="L389" i="84"/>
  <c r="L362" i="88"/>
  <c r="B351" i="40"/>
  <c r="F376" i="84"/>
  <c r="B376" i="84" s="1"/>
  <c r="B321" i="40"/>
  <c r="C131" i="88"/>
  <c r="C158" i="84"/>
  <c r="C323" i="88"/>
  <c r="C350" i="84"/>
  <c r="B16" i="40"/>
  <c r="E17" i="86"/>
  <c r="B17" i="86" s="1"/>
  <c r="F431" i="40"/>
  <c r="D419" i="40"/>
  <c r="D1081" i="40"/>
  <c r="P678" i="69" s="1"/>
  <c r="C331" i="88"/>
  <c r="C358" i="84"/>
  <c r="B279" i="40"/>
  <c r="B273" i="40"/>
  <c r="F298" i="84"/>
  <c r="B298" i="84" s="1"/>
  <c r="L259" i="88"/>
  <c r="L286" i="84"/>
  <c r="D921" i="40"/>
  <c r="S250" i="86"/>
  <c r="L274" i="84"/>
  <c r="C228" i="88"/>
  <c r="C255" i="84"/>
  <c r="D849" i="40"/>
  <c r="L223" i="88"/>
  <c r="L250" i="84"/>
  <c r="D833" i="40"/>
  <c r="P430" i="69" s="1"/>
  <c r="G430" i="69" s="1"/>
  <c r="L242" i="84"/>
  <c r="B210" i="40"/>
  <c r="E211" i="86"/>
  <c r="B211" i="86" s="1"/>
  <c r="L195" i="88"/>
  <c r="L159" i="88"/>
  <c r="S162" i="86"/>
  <c r="D721" i="40"/>
  <c r="B151" i="40"/>
  <c r="F176" i="84"/>
  <c r="B176" i="84" s="1"/>
  <c r="C52" i="88"/>
  <c r="C55" i="86"/>
  <c r="B247" i="40"/>
  <c r="F272" i="84"/>
  <c r="B272" i="84" s="1"/>
  <c r="C225" i="88"/>
  <c r="C252" i="84"/>
  <c r="B174" i="40"/>
  <c r="E175" i="86"/>
  <c r="B175" i="86" s="1"/>
  <c r="F199" i="84"/>
  <c r="B199" i="84" s="1"/>
  <c r="C133" i="86"/>
  <c r="C157" i="84"/>
  <c r="C130" i="88"/>
  <c r="B56" i="40"/>
  <c r="D54" i="88"/>
  <c r="B54" i="88" s="1"/>
  <c r="F81" i="84"/>
  <c r="B81" i="84"/>
  <c r="C340" i="88"/>
  <c r="B267" i="40"/>
  <c r="E268" i="86"/>
  <c r="B268" i="86"/>
  <c r="C259" i="86"/>
  <c r="C256" i="88"/>
  <c r="L245" i="88"/>
  <c r="S248" i="86"/>
  <c r="S81" i="86"/>
  <c r="L78" i="88"/>
  <c r="B60" i="40"/>
  <c r="E61" i="86"/>
  <c r="B61" i="86" s="1"/>
  <c r="B35" i="40"/>
  <c r="E36" i="86"/>
  <c r="B36" i="86"/>
  <c r="L74" i="88"/>
  <c r="S77" i="86"/>
  <c r="C358" i="86"/>
  <c r="L98" i="88"/>
  <c r="AJ326" i="83"/>
  <c r="AI326" i="83"/>
  <c r="AH326" i="83"/>
  <c r="AE326" i="83"/>
  <c r="AG326" i="83"/>
  <c r="AF326" i="83"/>
  <c r="AI300" i="83"/>
  <c r="AG300" i="83"/>
  <c r="AJ268" i="83"/>
  <c r="AE220" i="83"/>
  <c r="AH220" i="83"/>
  <c r="AK220" i="83"/>
  <c r="AF220" i="83"/>
  <c r="AG220" i="83"/>
  <c r="AJ220" i="83"/>
  <c r="AE162" i="83"/>
  <c r="AL314" i="83"/>
  <c r="AL315" i="83" s="1"/>
  <c r="AY234" i="83"/>
  <c r="AY186" i="83"/>
  <c r="BU746" i="83"/>
  <c r="AW314" i="83"/>
  <c r="AW315" i="83"/>
  <c r="AX298" i="83"/>
  <c r="BT362" i="83"/>
  <c r="AY554" i="83"/>
  <c r="AY570" i="83"/>
  <c r="AM746" i="83"/>
  <c r="BJ74" i="83"/>
  <c r="AB170" i="83"/>
  <c r="AW186" i="83"/>
  <c r="AW187" i="83" s="1"/>
  <c r="AW554" i="83"/>
  <c r="AW555" i="83" s="1"/>
  <c r="BT426" i="83"/>
  <c r="AF356" i="83"/>
  <c r="AN746" i="83"/>
  <c r="AB746" i="83"/>
  <c r="BS746" i="83"/>
  <c r="BS747" i="83" s="1"/>
  <c r="BT746" i="83"/>
  <c r="AL746" i="83"/>
  <c r="AL747" i="83" s="1"/>
  <c r="BI746" i="83"/>
  <c r="CD746" i="83"/>
  <c r="CD747" i="83"/>
  <c r="AW746" i="83"/>
  <c r="AW747" i="83" s="1"/>
  <c r="BJ746" i="83"/>
  <c r="AX746" i="83"/>
  <c r="AN682" i="83"/>
  <c r="AB682" i="83"/>
  <c r="BI682" i="83"/>
  <c r="BS682" i="83"/>
  <c r="BS683" i="83"/>
  <c r="AC682" i="83"/>
  <c r="AL682" i="83"/>
  <c r="AL683" i="83" s="1"/>
  <c r="BT682" i="83"/>
  <c r="AY682" i="83"/>
  <c r="BH682" i="83"/>
  <c r="BH683" i="83" s="1"/>
  <c r="AM682" i="83"/>
  <c r="AW682" i="83"/>
  <c r="AW683" i="83" s="1"/>
  <c r="CD682" i="83"/>
  <c r="CD683" i="83" s="1"/>
  <c r="BJ682" i="83"/>
  <c r="AX682" i="83"/>
  <c r="AC634" i="83"/>
  <c r="AY634" i="83"/>
  <c r="AM634" i="83"/>
  <c r="AB634" i="83"/>
  <c r="BI634" i="83"/>
  <c r="AL634" i="83"/>
  <c r="AL635" i="83"/>
  <c r="BH634" i="83"/>
  <c r="BH635" i="83"/>
  <c r="AX634" i="83"/>
  <c r="CD634" i="83"/>
  <c r="CD635" i="83" s="1"/>
  <c r="AN634" i="83"/>
  <c r="BS634" i="83"/>
  <c r="BS635" i="83" s="1"/>
  <c r="BT634" i="83"/>
  <c r="AW634" i="83"/>
  <c r="AW635" i="83"/>
  <c r="BJ634" i="83"/>
  <c r="AY586" i="83"/>
  <c r="AM586" i="83"/>
  <c r="BT586" i="83"/>
  <c r="BS586" i="83"/>
  <c r="BS587" i="83" s="1"/>
  <c r="AB586" i="83"/>
  <c r="AL586" i="83"/>
  <c r="AL587" i="83" s="1"/>
  <c r="AC586" i="83"/>
  <c r="AX586" i="83"/>
  <c r="BH586" i="83"/>
  <c r="BH587" i="83" s="1"/>
  <c r="AN586" i="83"/>
  <c r="AW586" i="83"/>
  <c r="AW587" i="83" s="1"/>
  <c r="BJ586" i="83"/>
  <c r="BI586" i="83"/>
  <c r="CD586" i="83"/>
  <c r="CD587" i="83" s="1"/>
  <c r="BU586" i="83"/>
  <c r="AY538" i="83"/>
  <c r="AM538" i="83"/>
  <c r="AX538" i="83"/>
  <c r="AB538" i="83"/>
  <c r="BT538" i="83"/>
  <c r="CD538" i="83"/>
  <c r="CD539" i="83" s="1"/>
  <c r="AN538" i="83"/>
  <c r="BH538" i="83"/>
  <c r="BH539" i="83"/>
  <c r="AW538" i="83"/>
  <c r="AW539" i="83" s="1"/>
  <c r="AL538" i="83"/>
  <c r="AL539" i="83" s="1"/>
  <c r="AC538" i="83"/>
  <c r="BU538" i="83"/>
  <c r="BS538" i="83"/>
  <c r="BS539" i="83" s="1"/>
  <c r="AB490" i="83"/>
  <c r="AC490" i="83"/>
  <c r="BI490" i="83"/>
  <c r="AY490" i="83"/>
  <c r="AW490" i="83"/>
  <c r="AW491" i="83" s="1"/>
  <c r="AN490" i="83"/>
  <c r="AL490" i="83"/>
  <c r="AL491" i="83"/>
  <c r="BS490" i="83"/>
  <c r="BS491" i="83" s="1"/>
  <c r="BH490" i="83"/>
  <c r="BH491" i="83" s="1"/>
  <c r="BT490" i="83"/>
  <c r="CD490" i="83"/>
  <c r="CD491" i="83" s="1"/>
  <c r="BJ490" i="83"/>
  <c r="BU490" i="83"/>
  <c r="AY442" i="83"/>
  <c r="BI442" i="83"/>
  <c r="AN442" i="83"/>
  <c r="AB442" i="83"/>
  <c r="BT442" i="83"/>
  <c r="BS442" i="83"/>
  <c r="BS443" i="83"/>
  <c r="AC442" i="83"/>
  <c r="AX442" i="83"/>
  <c r="BH442" i="83"/>
  <c r="BH443" i="83"/>
  <c r="AM442" i="83"/>
  <c r="BU442" i="83"/>
  <c r="BJ442" i="83"/>
  <c r="AC346" i="83"/>
  <c r="BI346" i="83"/>
  <c r="AB346" i="83"/>
  <c r="AN346" i="83"/>
  <c r="BH346" i="83"/>
  <c r="BH347" i="83" s="1"/>
  <c r="AW346" i="83"/>
  <c r="AW347" i="83" s="1"/>
  <c r="BU346" i="83"/>
  <c r="AX346" i="83"/>
  <c r="BT346" i="83"/>
  <c r="CD346" i="83"/>
  <c r="CD347" i="83"/>
  <c r="AM346" i="83"/>
  <c r="BS346" i="83"/>
  <c r="BS347" i="83" s="1"/>
  <c r="AL346" i="83"/>
  <c r="AL347" i="83" s="1"/>
  <c r="BJ346" i="83"/>
  <c r="AY346" i="83"/>
  <c r="AB298" i="83"/>
  <c r="AC298" i="83"/>
  <c r="BI298" i="83"/>
  <c r="AN298" i="83"/>
  <c r="AM298" i="83"/>
  <c r="BS298" i="83"/>
  <c r="BS299" i="83" s="1"/>
  <c r="BH298" i="83"/>
  <c r="BH299" i="83" s="1"/>
  <c r="BT298" i="83"/>
  <c r="AL298" i="83"/>
  <c r="AL299" i="83" s="1"/>
  <c r="BJ298" i="83"/>
  <c r="AY298" i="83"/>
  <c r="CD298" i="83"/>
  <c r="CD299" i="83" s="1"/>
  <c r="AW298" i="83"/>
  <c r="AW299" i="83"/>
  <c r="BI250" i="83"/>
  <c r="BT250" i="83"/>
  <c r="BU250" i="83"/>
  <c r="CD250" i="83"/>
  <c r="CD251" i="83" s="1"/>
  <c r="AM250" i="83"/>
  <c r="AX250" i="83"/>
  <c r="BH250" i="83"/>
  <c r="BH251" i="83" s="1"/>
  <c r="AN250" i="83"/>
  <c r="AW250" i="83"/>
  <c r="AW251" i="83"/>
  <c r="BJ250" i="83"/>
  <c r="AL250" i="83"/>
  <c r="AL251" i="83" s="1"/>
  <c r="BS250" i="83"/>
  <c r="BS251" i="83" s="1"/>
  <c r="AM202" i="83"/>
  <c r="BI202" i="83"/>
  <c r="AN202" i="83"/>
  <c r="BT202" i="83"/>
  <c r="BU202" i="83"/>
  <c r="AX202" i="83"/>
  <c r="CD202" i="83"/>
  <c r="CD203" i="83" s="1"/>
  <c r="BS202" i="83"/>
  <c r="BS203" i="83" s="1"/>
  <c r="AW202" i="83"/>
  <c r="AW203" i="83" s="1"/>
  <c r="AL202" i="83"/>
  <c r="AL203" i="83"/>
  <c r="BJ202" i="83"/>
  <c r="AY202" i="83"/>
  <c r="AC202" i="83"/>
  <c r="AB202" i="83"/>
  <c r="BU154" i="83"/>
  <c r="AN154" i="83"/>
  <c r="AX154" i="83"/>
  <c r="AW154" i="83"/>
  <c r="AW155" i="83" s="1"/>
  <c r="BT154" i="83"/>
  <c r="BI154" i="83"/>
  <c r="AM154" i="83"/>
  <c r="BS154" i="83"/>
  <c r="BS155" i="83" s="1"/>
  <c r="AB154" i="83"/>
  <c r="AL154" i="83"/>
  <c r="AL155" i="83"/>
  <c r="AC154" i="83"/>
  <c r="CD154" i="83"/>
  <c r="CD155" i="83" s="1"/>
  <c r="AM106" i="83"/>
  <c r="AN106" i="83"/>
  <c r="BI106" i="83"/>
  <c r="BJ106" i="83"/>
  <c r="BH106" i="83"/>
  <c r="BH107" i="83" s="1"/>
  <c r="AX106" i="83"/>
  <c r="AB106" i="83"/>
  <c r="AL106" i="83"/>
  <c r="AL107" i="83" s="1"/>
  <c r="CD106" i="83"/>
  <c r="CD107" i="83" s="1"/>
  <c r="BS106" i="83"/>
  <c r="BS107" i="83" s="1"/>
  <c r="BU106" i="83"/>
  <c r="BT106" i="83"/>
  <c r="AW106" i="83"/>
  <c r="AW107" i="83" s="1"/>
  <c r="AY106" i="83"/>
  <c r="BT58" i="83"/>
  <c r="BU58" i="83"/>
  <c r="BI58" i="83"/>
  <c r="CD58" i="83"/>
  <c r="CD59" i="83" s="1"/>
  <c r="BJ58" i="83"/>
  <c r="AX58" i="83"/>
  <c r="AN58" i="83"/>
  <c r="BS58" i="83"/>
  <c r="BS59" i="83" s="1"/>
  <c r="AW58" i="83"/>
  <c r="AW59" i="83" s="1"/>
  <c r="AC58" i="83"/>
  <c r="AL58" i="83"/>
  <c r="AL59" i="83" s="1"/>
  <c r="AM58" i="83"/>
  <c r="AY58" i="83"/>
  <c r="AE718" i="83"/>
  <c r="AI718" i="83"/>
  <c r="AH718" i="83"/>
  <c r="AF718" i="83"/>
  <c r="AI702" i="83"/>
  <c r="AE542" i="83"/>
  <c r="AF542" i="83"/>
  <c r="AI542" i="83"/>
  <c r="AJ542" i="83"/>
  <c r="AY250" i="83"/>
  <c r="AG162" i="83"/>
  <c r="BH266" i="83"/>
  <c r="BH267" i="83" s="1"/>
  <c r="BJ154" i="83"/>
  <c r="AH306" i="83"/>
  <c r="AI306" i="83"/>
  <c r="AI184" i="83"/>
  <c r="AH184" i="83"/>
  <c r="AJ184" i="83"/>
  <c r="AG184" i="83"/>
  <c r="AF184" i="83"/>
  <c r="AE184" i="83"/>
  <c r="AG14" i="83"/>
  <c r="AI14" i="83"/>
  <c r="AN730" i="83"/>
  <c r="BI730" i="83"/>
  <c r="BS730" i="83"/>
  <c r="BS731" i="83"/>
  <c r="AC730" i="83"/>
  <c r="AM730" i="83"/>
  <c r="AL730" i="83"/>
  <c r="AL731" i="83"/>
  <c r="AB730" i="83"/>
  <c r="AX730" i="83"/>
  <c r="CD730" i="83"/>
  <c r="CD731" i="83"/>
  <c r="AY730" i="83"/>
  <c r="BH730" i="83"/>
  <c r="BH731" i="83" s="1"/>
  <c r="BU730" i="83"/>
  <c r="AW730" i="83"/>
  <c r="AW731" i="83" s="1"/>
  <c r="BT730" i="83"/>
  <c r="BJ730" i="83"/>
  <c r="AC698" i="83"/>
  <c r="AX698" i="83"/>
  <c r="AY698" i="83"/>
  <c r="BI698" i="83"/>
  <c r="BH698" i="83"/>
  <c r="BH699" i="83" s="1"/>
  <c r="AM698" i="83"/>
  <c r="AN698" i="83"/>
  <c r="BS698" i="83"/>
  <c r="BS699" i="83" s="1"/>
  <c r="AL698" i="83"/>
  <c r="AL699" i="83" s="1"/>
  <c r="AW698" i="83"/>
  <c r="AW699" i="83" s="1"/>
  <c r="CD698" i="83"/>
  <c r="CD699" i="83"/>
  <c r="BT698" i="83"/>
  <c r="BU698" i="83"/>
  <c r="BT650" i="83"/>
  <c r="BI650" i="83"/>
  <c r="AN650" i="83"/>
  <c r="BH650" i="83"/>
  <c r="BH651" i="83" s="1"/>
  <c r="AL650" i="83"/>
  <c r="AL651" i="83" s="1"/>
  <c r="AX650" i="83"/>
  <c r="AM650" i="83"/>
  <c r="CD650" i="83"/>
  <c r="CD651" i="83" s="1"/>
  <c r="AB650" i="83"/>
  <c r="BU650" i="83"/>
  <c r="AC650" i="83"/>
  <c r="AY650" i="83"/>
  <c r="BS650" i="83"/>
  <c r="BS651" i="83" s="1"/>
  <c r="AW650" i="83"/>
  <c r="AW651" i="83" s="1"/>
  <c r="BJ650" i="83"/>
  <c r="AB618" i="83"/>
  <c r="CD618" i="83"/>
  <c r="CD619" i="83" s="1"/>
  <c r="AC618" i="83"/>
  <c r="BI618" i="83"/>
  <c r="AW618" i="83"/>
  <c r="AW619" i="83" s="1"/>
  <c r="AN618" i="83"/>
  <c r="BT618" i="83"/>
  <c r="BS618" i="83"/>
  <c r="BS619" i="83" s="1"/>
  <c r="BH618" i="83"/>
  <c r="BH619" i="83" s="1"/>
  <c r="AX618" i="83"/>
  <c r="AY618" i="83"/>
  <c r="AL618" i="83"/>
  <c r="AL619" i="83" s="1"/>
  <c r="AM618" i="83"/>
  <c r="BU618" i="83"/>
  <c r="AN570" i="83"/>
  <c r="AB570" i="83"/>
  <c r="BI570" i="83"/>
  <c r="AM570" i="83"/>
  <c r="BS570" i="83"/>
  <c r="BS571" i="83" s="1"/>
  <c r="CD570" i="83"/>
  <c r="CD571" i="83" s="1"/>
  <c r="AC570" i="83"/>
  <c r="AW570" i="83"/>
  <c r="AW571" i="83" s="1"/>
  <c r="BH570" i="83"/>
  <c r="BH571" i="83" s="1"/>
  <c r="BU570" i="83"/>
  <c r="BJ570" i="83"/>
  <c r="AL570" i="83"/>
  <c r="AL571" i="83" s="1"/>
  <c r="BT570" i="83"/>
  <c r="AY474" i="83"/>
  <c r="AB474" i="83"/>
  <c r="AW474" i="83"/>
  <c r="AW475" i="83" s="1"/>
  <c r="BT474" i="83"/>
  <c r="BI474" i="83"/>
  <c r="CD474" i="83"/>
  <c r="CD475" i="83" s="1"/>
  <c r="AM474" i="83"/>
  <c r="BH474" i="83"/>
  <c r="BH475" i="83" s="1"/>
  <c r="AN474" i="83"/>
  <c r="AC474" i="83"/>
  <c r="AX474" i="83"/>
  <c r="BS474" i="83"/>
  <c r="BS475" i="83"/>
  <c r="BJ474" i="83"/>
  <c r="AL474" i="83"/>
  <c r="AL475" i="83" s="1"/>
  <c r="AC426" i="83"/>
  <c r="AM426" i="83"/>
  <c r="AY426" i="83"/>
  <c r="AL426" i="83"/>
  <c r="AL427" i="83" s="1"/>
  <c r="BI426" i="83"/>
  <c r="AX426" i="83"/>
  <c r="BS426" i="83"/>
  <c r="BS427" i="83"/>
  <c r="BH426" i="83"/>
  <c r="BH427" i="83"/>
  <c r="AN426" i="83"/>
  <c r="AW426" i="83"/>
  <c r="AW427" i="83" s="1"/>
  <c r="BJ426" i="83"/>
  <c r="AB426" i="83"/>
  <c r="CD426" i="83"/>
  <c r="CD427" i="83" s="1"/>
  <c r="AM378" i="83"/>
  <c r="AC378" i="83"/>
  <c r="BT378" i="83"/>
  <c r="AB378" i="83"/>
  <c r="BI378" i="83"/>
  <c r="CD378" i="83"/>
  <c r="CD379" i="83"/>
  <c r="BS378" i="83"/>
  <c r="BS379" i="83"/>
  <c r="BJ378" i="83"/>
  <c r="BU378" i="83"/>
  <c r="BH378" i="83"/>
  <c r="BH379" i="83"/>
  <c r="AL378" i="83"/>
  <c r="AL379" i="83"/>
  <c r="AW378" i="83"/>
  <c r="AW379" i="83"/>
  <c r="AX378" i="83"/>
  <c r="AN330" i="83"/>
  <c r="BT330" i="83"/>
  <c r="AM330" i="83"/>
  <c r="BH330" i="83"/>
  <c r="BH331" i="83"/>
  <c r="AW330" i="83"/>
  <c r="AW331" i="83"/>
  <c r="AC330" i="83"/>
  <c r="BU330" i="83"/>
  <c r="BI330" i="83"/>
  <c r="AX330" i="83"/>
  <c r="AL330" i="83"/>
  <c r="AL331" i="83" s="1"/>
  <c r="AB282" i="83"/>
  <c r="BI282" i="83"/>
  <c r="AY282" i="83"/>
  <c r="AN282" i="83"/>
  <c r="CD282" i="83"/>
  <c r="CD283" i="83" s="1"/>
  <c r="AC282" i="83"/>
  <c r="BS282" i="83"/>
  <c r="BS283" i="83"/>
  <c r="BT282" i="83"/>
  <c r="AL282" i="83"/>
  <c r="AL283" i="83" s="1"/>
  <c r="AW282" i="83"/>
  <c r="AW283" i="83" s="1"/>
  <c r="BU282" i="83"/>
  <c r="BJ282" i="83"/>
  <c r="BH282" i="83"/>
  <c r="BH283" i="83" s="1"/>
  <c r="AX282" i="83"/>
  <c r="AM282" i="83"/>
  <c r="AM234" i="83"/>
  <c r="AN234" i="83"/>
  <c r="BI234" i="83"/>
  <c r="BU234" i="83"/>
  <c r="BS234" i="83"/>
  <c r="BS235" i="83" s="1"/>
  <c r="BJ234" i="83"/>
  <c r="BH234" i="83"/>
  <c r="BH235" i="83"/>
  <c r="BT234" i="83"/>
  <c r="AB234" i="83"/>
  <c r="AX234" i="83"/>
  <c r="AC234" i="83"/>
  <c r="CD234" i="83"/>
  <c r="CD235" i="83" s="1"/>
  <c r="AW234" i="83"/>
  <c r="AW235" i="83" s="1"/>
  <c r="AM186" i="83"/>
  <c r="AN186" i="83"/>
  <c r="AX186" i="83"/>
  <c r="AC186" i="83"/>
  <c r="BU186" i="83"/>
  <c r="BI186" i="83"/>
  <c r="CD186" i="83"/>
  <c r="CD187" i="83" s="1"/>
  <c r="AB186" i="83"/>
  <c r="BS186" i="83"/>
  <c r="BS187" i="83" s="1"/>
  <c r="AL186" i="83"/>
  <c r="AL187" i="83" s="1"/>
  <c r="BT186" i="83"/>
  <c r="BJ186" i="83"/>
  <c r="AM138" i="83"/>
  <c r="AN138" i="83"/>
  <c r="BJ138" i="83"/>
  <c r="BU138" i="83"/>
  <c r="AW138" i="83"/>
  <c r="AW139" i="83" s="1"/>
  <c r="AB138" i="83"/>
  <c r="BI138" i="83"/>
  <c r="BH138" i="83"/>
  <c r="BH139" i="83" s="1"/>
  <c r="BT138" i="83"/>
  <c r="AX138" i="83"/>
  <c r="AY138" i="83"/>
  <c r="CD138" i="83"/>
  <c r="CD139" i="83" s="1"/>
  <c r="BS138" i="83"/>
  <c r="BS139" i="83" s="1"/>
  <c r="BT90" i="83"/>
  <c r="BJ90" i="83"/>
  <c r="AN90" i="83"/>
  <c r="CD90" i="83"/>
  <c r="CD91" i="83"/>
  <c r="AX90" i="83"/>
  <c r="AW90" i="83"/>
  <c r="AW91" i="83" s="1"/>
  <c r="AM90" i="83"/>
  <c r="AB90" i="83"/>
  <c r="AY90" i="83"/>
  <c r="AC90" i="83"/>
  <c r="BS90" i="83"/>
  <c r="BS91" i="83" s="1"/>
  <c r="BH90" i="83"/>
  <c r="BH91" i="83"/>
  <c r="BI90" i="83"/>
  <c r="BU90" i="83"/>
  <c r="BT42" i="83"/>
  <c r="AY154" i="83"/>
  <c r="BH202" i="83"/>
  <c r="BH203" i="83" s="1"/>
  <c r="CD442" i="83"/>
  <c r="CD443" i="83" s="1"/>
  <c r="AE494" i="83"/>
  <c r="AF494" i="83"/>
  <c r="AH494" i="83"/>
  <c r="AG494" i="83"/>
  <c r="AY378" i="83"/>
  <c r="BJ698" i="83"/>
  <c r="AE782" i="83"/>
  <c r="AH782" i="83"/>
  <c r="AI782" i="83"/>
  <c r="AF782" i="83"/>
  <c r="AE750" i="83"/>
  <c r="AE622" i="83"/>
  <c r="AF622" i="83"/>
  <c r="AH622" i="83"/>
  <c r="AG622" i="83"/>
  <c r="AF590" i="83"/>
  <c r="AF558" i="83"/>
  <c r="AH558" i="83"/>
  <c r="AE558" i="83"/>
  <c r="AG558" i="83"/>
  <c r="AC250" i="83"/>
  <c r="AB250" i="83"/>
  <c r="BJ618" i="83"/>
  <c r="BJ330" i="83"/>
  <c r="AC138" i="83"/>
  <c r="BH746" i="83"/>
  <c r="BH747" i="83" s="1"/>
  <c r="AL90" i="83"/>
  <c r="AL91" i="83" s="1"/>
  <c r="BU682" i="83"/>
  <c r="AY122" i="83"/>
  <c r="AJ242" i="83"/>
  <c r="AG242" i="83"/>
  <c r="AI242" i="83"/>
  <c r="AE242" i="83"/>
  <c r="AH242" i="83"/>
  <c r="AK242" i="83" s="1"/>
  <c r="AH226" i="83"/>
  <c r="AI226" i="83"/>
  <c r="AG226" i="83"/>
  <c r="AF226" i="83"/>
  <c r="AJ226" i="83"/>
  <c r="AE226" i="83"/>
  <c r="AI70" i="83"/>
  <c r="AE70" i="83"/>
  <c r="AF70" i="83"/>
  <c r="AW10" i="83"/>
  <c r="AW11" i="83" s="1"/>
  <c r="BT10" i="83"/>
  <c r="BS10" i="83"/>
  <c r="BS11" i="83"/>
  <c r="CD10" i="83"/>
  <c r="CD11" i="83" s="1"/>
  <c r="AX10" i="83"/>
  <c r="AY10" i="83"/>
  <c r="BU10" i="83"/>
  <c r="AM10" i="83"/>
  <c r="BH10" i="83"/>
  <c r="BH11" i="83" s="1"/>
  <c r="AN10" i="83"/>
  <c r="BI10" i="83"/>
  <c r="BJ10" i="83"/>
  <c r="AM762" i="83"/>
  <c r="AB762" i="83"/>
  <c r="AN762" i="83"/>
  <c r="AC762" i="83"/>
  <c r="BI762" i="83"/>
  <c r="BH762" i="83"/>
  <c r="BH763" i="83"/>
  <c r="BT762" i="83"/>
  <c r="AY762" i="83"/>
  <c r="CD762" i="83"/>
  <c r="CD763" i="83"/>
  <c r="BS762" i="83"/>
  <c r="BS763" i="83" s="1"/>
  <c r="BU762" i="83"/>
  <c r="AW762" i="83"/>
  <c r="AW763" i="83"/>
  <c r="AX762" i="83"/>
  <c r="BT714" i="83"/>
  <c r="BI714" i="83"/>
  <c r="AL714" i="83"/>
  <c r="AL715" i="83" s="1"/>
  <c r="CD714" i="83"/>
  <c r="CD715" i="83"/>
  <c r="AB714" i="83"/>
  <c r="AX714" i="83"/>
  <c r="AW714" i="83"/>
  <c r="AW715" i="83"/>
  <c r="BS714" i="83"/>
  <c r="BS715" i="83" s="1"/>
  <c r="AY714" i="83"/>
  <c r="BH714" i="83"/>
  <c r="BH715" i="83"/>
  <c r="BJ714" i="83"/>
  <c r="AM714" i="83"/>
  <c r="AC714" i="83"/>
  <c r="AN714" i="83"/>
  <c r="AW602" i="83"/>
  <c r="AW603" i="83" s="1"/>
  <c r="AB554" i="83"/>
  <c r="BT554" i="83"/>
  <c r="AC554" i="83"/>
  <c r="BI554" i="83"/>
  <c r="AX554" i="83"/>
  <c r="BS554" i="83"/>
  <c r="BS555" i="83"/>
  <c r="AM554" i="83"/>
  <c r="CD554" i="83"/>
  <c r="CD555" i="83" s="1"/>
  <c r="AN554" i="83"/>
  <c r="BH554" i="83"/>
  <c r="BH555" i="83" s="1"/>
  <c r="AL554" i="83"/>
  <c r="AL555" i="83" s="1"/>
  <c r="BJ554" i="83"/>
  <c r="BT506" i="83"/>
  <c r="AL506" i="83"/>
  <c r="AL507" i="83" s="1"/>
  <c r="AC506" i="83"/>
  <c r="AY506" i="83"/>
  <c r="BI506" i="83"/>
  <c r="CD506" i="83"/>
  <c r="CD507" i="83" s="1"/>
  <c r="AM506" i="83"/>
  <c r="BH506" i="83"/>
  <c r="BH507" i="83" s="1"/>
  <c r="AN506" i="83"/>
  <c r="AW506" i="83"/>
  <c r="AW507" i="83"/>
  <c r="BJ506" i="83"/>
  <c r="AB506" i="83"/>
  <c r="AX506" i="83"/>
  <c r="AB410" i="83"/>
  <c r="BI410" i="83"/>
  <c r="AC410" i="83"/>
  <c r="BT410" i="83"/>
  <c r="CD410" i="83"/>
  <c r="CD411" i="83" s="1"/>
  <c r="AX410" i="83"/>
  <c r="BS410" i="83"/>
  <c r="BS411" i="83" s="1"/>
  <c r="AY410" i="83"/>
  <c r="AL410" i="83"/>
  <c r="AL411" i="83"/>
  <c r="AM410" i="83"/>
  <c r="AN410" i="83"/>
  <c r="BH410" i="83"/>
  <c r="BH411" i="83"/>
  <c r="BU410" i="83"/>
  <c r="AW410" i="83"/>
  <c r="AW411" i="83" s="1"/>
  <c r="AB362" i="83"/>
  <c r="AC362" i="83"/>
  <c r="AX362" i="83"/>
  <c r="AM362" i="83"/>
  <c r="AW362" i="83"/>
  <c r="AW363" i="83"/>
  <c r="AN362" i="83"/>
  <c r="AL362" i="83"/>
  <c r="AL363" i="83" s="1"/>
  <c r="CD362" i="83"/>
  <c r="CD363" i="83" s="1"/>
  <c r="BS362" i="83"/>
  <c r="BS363" i="83"/>
  <c r="AY362" i="83"/>
  <c r="BJ362" i="83"/>
  <c r="BH362" i="83"/>
  <c r="BH363" i="83"/>
  <c r="BU362" i="83"/>
  <c r="BI314" i="83"/>
  <c r="BS314" i="83"/>
  <c r="BS315" i="83"/>
  <c r="BT314" i="83"/>
  <c r="BH314" i="83"/>
  <c r="BH315" i="83" s="1"/>
  <c r="AX314" i="83"/>
  <c r="AM314" i="83"/>
  <c r="AN314" i="83"/>
  <c r="CD314" i="83"/>
  <c r="CD315" i="83" s="1"/>
  <c r="AB314" i="83"/>
  <c r="AC314" i="83"/>
  <c r="BU314" i="83"/>
  <c r="BJ314" i="83"/>
  <c r="AM266" i="83"/>
  <c r="BT266" i="83"/>
  <c r="AN266" i="83"/>
  <c r="BJ266" i="83"/>
  <c r="CD266" i="83"/>
  <c r="CD267" i="83" s="1"/>
  <c r="AB266" i="83"/>
  <c r="AX266" i="83"/>
  <c r="BS266" i="83"/>
  <c r="BS267" i="83" s="1"/>
  <c r="AW266" i="83"/>
  <c r="AW267" i="83" s="1"/>
  <c r="BU266" i="83"/>
  <c r="AC266" i="83"/>
  <c r="BI266" i="83"/>
  <c r="AY266" i="83"/>
  <c r="AM218" i="83"/>
  <c r="AX218" i="83"/>
  <c r="BS218" i="83"/>
  <c r="BS219" i="83" s="1"/>
  <c r="BT218" i="83"/>
  <c r="BH218" i="83"/>
  <c r="BH219" i="83" s="1"/>
  <c r="BU218" i="83"/>
  <c r="CD218" i="83"/>
  <c r="CD219" i="83" s="1"/>
  <c r="AB218" i="83"/>
  <c r="BI218" i="83"/>
  <c r="AW218" i="83"/>
  <c r="AW219" i="83" s="1"/>
  <c r="AY218" i="83"/>
  <c r="BJ218" i="83"/>
  <c r="AN218" i="83"/>
  <c r="AL218" i="83"/>
  <c r="AL219" i="83" s="1"/>
  <c r="AN170" i="83"/>
  <c r="BI170" i="83"/>
  <c r="BJ170" i="83"/>
  <c r="AC170" i="83"/>
  <c r="AX170" i="83"/>
  <c r="AM170" i="83"/>
  <c r="CD170" i="83"/>
  <c r="CD171" i="83" s="1"/>
  <c r="AY170" i="83"/>
  <c r="BH170" i="83"/>
  <c r="BH171" i="83" s="1"/>
  <c r="BU170" i="83"/>
  <c r="BT170" i="83"/>
  <c r="BS170" i="83"/>
  <c r="BS171" i="83" s="1"/>
  <c r="BJ122" i="83"/>
  <c r="AM122" i="83"/>
  <c r="BI122" i="83"/>
  <c r="AW122" i="83"/>
  <c r="AW123" i="83" s="1"/>
  <c r="AN122" i="83"/>
  <c r="AX122" i="83"/>
  <c r="AB122" i="83"/>
  <c r="CD122" i="83"/>
  <c r="CD123" i="83"/>
  <c r="AC122" i="83"/>
  <c r="BS122" i="83"/>
  <c r="BS123" i="83" s="1"/>
  <c r="BH122" i="83"/>
  <c r="BH123" i="83"/>
  <c r="AL122" i="83"/>
  <c r="AL123" i="83" s="1"/>
  <c r="BT74" i="83"/>
  <c r="AX74" i="83"/>
  <c r="CD74" i="83"/>
  <c r="CD75" i="83" s="1"/>
  <c r="BU74" i="83"/>
  <c r="BI74" i="83"/>
  <c r="AM74" i="83"/>
  <c r="BS74" i="83"/>
  <c r="BS75" i="83" s="1"/>
  <c r="AW74" i="83"/>
  <c r="AW75" i="83"/>
  <c r="AN74" i="83"/>
  <c r="BH74" i="83"/>
  <c r="BH75" i="83" s="1"/>
  <c r="AB74" i="83"/>
  <c r="AL74" i="83"/>
  <c r="AL75" i="83" s="1"/>
  <c r="AC74" i="83"/>
  <c r="AM26" i="83"/>
  <c r="CD26" i="83"/>
  <c r="CD27" i="83" s="1"/>
  <c r="BS26" i="83"/>
  <c r="BS27" i="83" s="1"/>
  <c r="AX26" i="83"/>
  <c r="BH26" i="83"/>
  <c r="BH27" i="83"/>
  <c r="AY26" i="83"/>
  <c r="AW26" i="83"/>
  <c r="AW27" i="83" s="1"/>
  <c r="AL26" i="83"/>
  <c r="AL27" i="83"/>
  <c r="BT26" i="83"/>
  <c r="BJ26" i="83"/>
  <c r="AB26" i="83"/>
  <c r="BU714" i="83"/>
  <c r="AL762" i="83"/>
  <c r="AL763" i="83"/>
  <c r="AF670" i="83"/>
  <c r="AJ638" i="83"/>
  <c r="AI574" i="83"/>
  <c r="AJ510" i="83"/>
  <c r="AF510" i="83"/>
  <c r="AC26" i="83"/>
  <c r="AC218" i="83"/>
  <c r="BU634" i="83"/>
  <c r="BU474" i="83"/>
  <c r="AC746" i="83"/>
  <c r="AN26" i="83"/>
  <c r="AL138" i="83"/>
  <c r="AL139" i="83" s="1"/>
  <c r="AL170" i="83"/>
  <c r="AL171" i="83" s="1"/>
  <c r="AY330" i="83"/>
  <c r="AI220" i="83"/>
  <c r="BS330" i="83"/>
  <c r="BS331" i="83" s="1"/>
  <c r="BH58" i="83"/>
  <c r="BH59" i="83" s="1"/>
  <c r="BT122" i="83"/>
  <c r="AM490" i="83"/>
  <c r="BI26" i="83"/>
  <c r="CD326" i="83"/>
  <c r="CD327" i="83"/>
  <c r="AJ54" i="83"/>
  <c r="AH78" i="83"/>
  <c r="AJ78" i="83"/>
  <c r="AW694" i="83"/>
  <c r="AW695" i="83" s="1"/>
  <c r="AL694" i="83"/>
  <c r="AL695" i="83"/>
  <c r="AB470" i="83"/>
  <c r="BS470" i="83"/>
  <c r="BS471" i="83" s="1"/>
  <c r="AB438" i="83"/>
  <c r="AL438" i="83"/>
  <c r="AL439" i="83" s="1"/>
  <c r="AB406" i="83"/>
  <c r="BS406" i="83"/>
  <c r="BS407" i="83" s="1"/>
  <c r="AY294" i="83"/>
  <c r="AL294" i="83"/>
  <c r="AL295" i="83"/>
  <c r="BI262" i="83"/>
  <c r="CD262" i="83"/>
  <c r="CD263" i="83" s="1"/>
  <c r="BI198" i="83"/>
  <c r="CD198" i="83"/>
  <c r="CD199" i="83" s="1"/>
  <c r="AL22" i="83"/>
  <c r="AL23" i="83" s="1"/>
  <c r="AE78" i="83"/>
  <c r="BU614" i="83"/>
  <c r="AL182" i="83"/>
  <c r="AL183" i="83" s="1"/>
  <c r="AF78" i="83"/>
  <c r="AH688" i="83"/>
  <c r="AI688" i="83"/>
  <c r="AJ688" i="83"/>
  <c r="BR26" i="83"/>
  <c r="AF286" i="83"/>
  <c r="AG286" i="83"/>
  <c r="AH286" i="83"/>
  <c r="AI286" i="83"/>
  <c r="AI270" i="83"/>
  <c r="AJ270" i="83"/>
  <c r="AF270" i="83"/>
  <c r="AG688" i="83"/>
  <c r="AE762" i="83"/>
  <c r="AF762" i="83"/>
  <c r="AG762" i="83"/>
  <c r="AH762" i="83"/>
  <c r="AJ730" i="83"/>
  <c r="AJ682" i="83"/>
  <c r="AE682" i="83"/>
  <c r="AG618" i="83"/>
  <c r="AH618" i="83"/>
  <c r="AJ618" i="83"/>
  <c r="AJ570" i="83"/>
  <c r="AE570" i="83"/>
  <c r="AE538" i="83"/>
  <c r="AI538" i="83"/>
  <c r="AG538" i="83"/>
  <c r="AE474" i="83"/>
  <c r="AI474" i="83"/>
  <c r="AG474" i="83"/>
  <c r="AJ458" i="83"/>
  <c r="AE458" i="83"/>
  <c r="AE692" i="83"/>
  <c r="AH612" i="83"/>
  <c r="AI612" i="83"/>
  <c r="AE612" i="83"/>
  <c r="AF612" i="83"/>
  <c r="AJ612" i="83"/>
  <c r="AH516" i="83"/>
  <c r="AI516" i="83"/>
  <c r="AE516" i="83"/>
  <c r="AG516" i="83"/>
  <c r="AJ516" i="83"/>
  <c r="AF516" i="83"/>
  <c r="AH452" i="83"/>
  <c r="AG452" i="83"/>
  <c r="AE452" i="83"/>
  <c r="AF452" i="83"/>
  <c r="AJ452" i="83"/>
  <c r="AE362" i="83"/>
  <c r="AI362" i="83"/>
  <c r="AF362" i="83"/>
  <c r="AH362" i="83"/>
  <c r="AH346" i="83"/>
  <c r="AI346" i="83"/>
  <c r="AE346" i="83"/>
  <c r="AN774" i="83"/>
  <c r="AX774" i="83"/>
  <c r="AY774" i="83"/>
  <c r="AM774" i="83"/>
  <c r="AC774" i="83"/>
  <c r="AL774" i="83"/>
  <c r="AL775" i="83" s="1"/>
  <c r="CD774" i="83"/>
  <c r="CD775" i="83" s="1"/>
  <c r="BS774" i="83"/>
  <c r="BS775" i="83" s="1"/>
  <c r="BH774" i="83"/>
  <c r="BH775" i="83" s="1"/>
  <c r="AM726" i="83"/>
  <c r="AN726" i="83"/>
  <c r="BT726" i="83"/>
  <c r="AC726" i="83"/>
  <c r="BH726" i="83"/>
  <c r="BH727" i="83" s="1"/>
  <c r="BU726" i="83"/>
  <c r="BI726" i="83"/>
  <c r="AW726" i="83"/>
  <c r="AW727" i="83" s="1"/>
  <c r="AX726" i="83"/>
  <c r="BJ726" i="83"/>
  <c r="AY726" i="83"/>
  <c r="CD726" i="83"/>
  <c r="CD727" i="83"/>
  <c r="AM694" i="83"/>
  <c r="AX694" i="83"/>
  <c r="AY694" i="83"/>
  <c r="AN694" i="83"/>
  <c r="AC694" i="83"/>
  <c r="BT694" i="83"/>
  <c r="BU694" i="83"/>
  <c r="BI694" i="83"/>
  <c r="CD694" i="83"/>
  <c r="CD695" i="83" s="1"/>
  <c r="BS694" i="83"/>
  <c r="BS695" i="83" s="1"/>
  <c r="BJ694" i="83"/>
  <c r="BH694" i="83"/>
  <c r="BH695" i="83" s="1"/>
  <c r="BI646" i="83"/>
  <c r="AY646" i="83"/>
  <c r="AM646" i="83"/>
  <c r="AN646" i="83"/>
  <c r="AC646" i="83"/>
  <c r="BT646" i="83"/>
  <c r="AL646" i="83"/>
  <c r="AL647" i="83" s="1"/>
  <c r="AX646" i="83"/>
  <c r="CD646" i="83"/>
  <c r="CD647" i="83" s="1"/>
  <c r="BS646" i="83"/>
  <c r="BS647" i="83" s="1"/>
  <c r="BH646" i="83"/>
  <c r="BH647" i="83" s="1"/>
  <c r="BI598" i="83"/>
  <c r="AN598" i="83"/>
  <c r="BT598" i="83"/>
  <c r="AC598" i="83"/>
  <c r="AY598" i="83"/>
  <c r="BS598" i="83"/>
  <c r="BS599" i="83" s="1"/>
  <c r="BU598" i="83"/>
  <c r="AM598" i="83"/>
  <c r="BH598" i="83"/>
  <c r="BH599" i="83" s="1"/>
  <c r="AW598" i="83"/>
  <c r="AW599" i="83" s="1"/>
  <c r="BJ598" i="83"/>
  <c r="AX566" i="83"/>
  <c r="AY566" i="83"/>
  <c r="AM566" i="83"/>
  <c r="AC566" i="83"/>
  <c r="AN566" i="83"/>
  <c r="BU566" i="83"/>
  <c r="CD566" i="83"/>
  <c r="CD567" i="83"/>
  <c r="BS566" i="83"/>
  <c r="BS567" i="83" s="1"/>
  <c r="BJ566" i="83"/>
  <c r="BH566" i="83"/>
  <c r="BH567" i="83"/>
  <c r="BT566" i="83"/>
  <c r="BT470" i="83"/>
  <c r="AY470" i="83"/>
  <c r="AC470" i="83"/>
  <c r="BU470" i="83"/>
  <c r="BI470" i="83"/>
  <c r="BJ470" i="83"/>
  <c r="AX470" i="83"/>
  <c r="BH470" i="83"/>
  <c r="BH471" i="83"/>
  <c r="AM422" i="83"/>
  <c r="AX422" i="83"/>
  <c r="AY422" i="83"/>
  <c r="AC422" i="83"/>
  <c r="AL422" i="83"/>
  <c r="AL423" i="83"/>
  <c r="BT422" i="83"/>
  <c r="CD422" i="83"/>
  <c r="CD423" i="83" s="1"/>
  <c r="BI422" i="83"/>
  <c r="BS422" i="83"/>
  <c r="BS423" i="83"/>
  <c r="AN422" i="83"/>
  <c r="BH422" i="83"/>
  <c r="BH423" i="83" s="1"/>
  <c r="BJ422" i="83"/>
  <c r="AX374" i="83"/>
  <c r="BI374" i="83"/>
  <c r="BH374" i="83"/>
  <c r="BH375" i="83" s="1"/>
  <c r="AY374" i="83"/>
  <c r="AW374" i="83"/>
  <c r="AW375" i="83" s="1"/>
  <c r="AB374" i="83"/>
  <c r="BU374" i="83"/>
  <c r="BJ374" i="83"/>
  <c r="AL374" i="83"/>
  <c r="AL375" i="83" s="1"/>
  <c r="AC374" i="83"/>
  <c r="AM374" i="83"/>
  <c r="CD374" i="83"/>
  <c r="CD375" i="83" s="1"/>
  <c r="AM326" i="83"/>
  <c r="BI326" i="83"/>
  <c r="AL326" i="83"/>
  <c r="AL327" i="83" s="1"/>
  <c r="AX326" i="83"/>
  <c r="AB326" i="83"/>
  <c r="AN326" i="83"/>
  <c r="AY326" i="83"/>
  <c r="BT326" i="83"/>
  <c r="BH326" i="83"/>
  <c r="BH327" i="83" s="1"/>
  <c r="BJ326" i="83"/>
  <c r="AX278" i="83"/>
  <c r="AC278" i="83"/>
  <c r="AY278" i="83"/>
  <c r="CD278" i="83"/>
  <c r="CD279" i="83"/>
  <c r="BT278" i="83"/>
  <c r="BS278" i="83"/>
  <c r="BS279" i="83" s="1"/>
  <c r="BH278" i="83"/>
  <c r="BH279" i="83" s="1"/>
  <c r="AB278" i="83"/>
  <c r="BU278" i="83"/>
  <c r="AM278" i="83"/>
  <c r="AC246" i="83"/>
  <c r="BJ246" i="83"/>
  <c r="AB246" i="83"/>
  <c r="BT246" i="83"/>
  <c r="CD246" i="83"/>
  <c r="CD247" i="83" s="1"/>
  <c r="BU246" i="83"/>
  <c r="BS246" i="83"/>
  <c r="BS247" i="83" s="1"/>
  <c r="BH246" i="83"/>
  <c r="BH247" i="83"/>
  <c r="BI246" i="83"/>
  <c r="AM246" i="83"/>
  <c r="AN214" i="83"/>
  <c r="BS214" i="83"/>
  <c r="BS215" i="83" s="1"/>
  <c r="BT214" i="83"/>
  <c r="BU214" i="83"/>
  <c r="CD214" i="83"/>
  <c r="CD215" i="83" s="1"/>
  <c r="BI214" i="83"/>
  <c r="AM214" i="83"/>
  <c r="AM166" i="83"/>
  <c r="BJ166" i="83"/>
  <c r="BS166" i="83"/>
  <c r="BS167" i="83" s="1"/>
  <c r="AN166" i="83"/>
  <c r="AX166" i="83"/>
  <c r="BH166" i="83"/>
  <c r="BH167" i="83" s="1"/>
  <c r="AW166" i="83"/>
  <c r="AW167" i="83" s="1"/>
  <c r="AL166" i="83"/>
  <c r="AL167" i="83" s="1"/>
  <c r="BU166" i="83"/>
  <c r="AY118" i="83"/>
  <c r="BT118" i="83"/>
  <c r="AB118" i="83"/>
  <c r="AL118" i="83"/>
  <c r="AL119" i="83"/>
  <c r="BU118" i="83"/>
  <c r="AC118" i="83"/>
  <c r="BI118" i="83"/>
  <c r="BH118" i="83"/>
  <c r="BH119" i="83" s="1"/>
  <c r="BJ86" i="83"/>
  <c r="AM86" i="83"/>
  <c r="AX86" i="83"/>
  <c r="AN86" i="83"/>
  <c r="AL86" i="83"/>
  <c r="AL87" i="83"/>
  <c r="BI86" i="83"/>
  <c r="BH86" i="83"/>
  <c r="BH87" i="83" s="1"/>
  <c r="AC86" i="83"/>
  <c r="BI54" i="83"/>
  <c r="AX54" i="83"/>
  <c r="BJ54" i="83"/>
  <c r="AM54" i="83"/>
  <c r="AN54" i="83"/>
  <c r="BT54" i="83"/>
  <c r="AL54" i="83"/>
  <c r="AL55" i="83" s="1"/>
  <c r="AC54" i="83"/>
  <c r="BU54" i="83"/>
  <c r="AB54" i="83"/>
  <c r="BH54" i="83"/>
  <c r="BH55" i="83" s="1"/>
  <c r="BU646" i="83"/>
  <c r="CD598" i="83"/>
  <c r="CD599" i="83"/>
  <c r="AL726" i="83"/>
  <c r="AL727" i="83"/>
  <c r="AL470" i="83"/>
  <c r="AL471" i="83"/>
  <c r="AX134" i="83"/>
  <c r="BJ182" i="83"/>
  <c r="AB486" i="83"/>
  <c r="AM790" i="83"/>
  <c r="AN118" i="83"/>
  <c r="AL358" i="83"/>
  <c r="AL359" i="83" s="1"/>
  <c r="AL198" i="83"/>
  <c r="AL199" i="83"/>
  <c r="AL310" i="83"/>
  <c r="AL311" i="83" s="1"/>
  <c r="AY246" i="83"/>
  <c r="BJ486" i="83"/>
  <c r="AB150" i="83"/>
  <c r="AC182" i="83"/>
  <c r="AW118" i="83"/>
  <c r="AW119" i="83" s="1"/>
  <c r="BH182" i="83"/>
  <c r="BH183" i="83" s="1"/>
  <c r="AW246" i="83"/>
  <c r="AW247" i="83"/>
  <c r="AW326" i="83"/>
  <c r="AW327" i="83" s="1"/>
  <c r="AW390" i="83"/>
  <c r="AW391" i="83" s="1"/>
  <c r="BH678" i="83"/>
  <c r="BH679" i="83" s="1"/>
  <c r="CD790" i="83"/>
  <c r="CD791" i="83"/>
  <c r="AL630" i="83"/>
  <c r="AL631" i="83" s="1"/>
  <c r="AX118" i="83"/>
  <c r="BJ198" i="83"/>
  <c r="AX246" i="83"/>
  <c r="BJ278" i="83"/>
  <c r="BI358" i="83"/>
  <c r="AX598" i="83"/>
  <c r="AB694" i="83"/>
  <c r="AB566" i="83"/>
  <c r="AJ660" i="83"/>
  <c r="AY262" i="83"/>
  <c r="BU774" i="83"/>
  <c r="AB182" i="83"/>
  <c r="BS118" i="83"/>
  <c r="BS119" i="83" s="1"/>
  <c r="BH262" i="83"/>
  <c r="BH263" i="83" s="1"/>
  <c r="BS326" i="83"/>
  <c r="BS327" i="83"/>
  <c r="AW470" i="83"/>
  <c r="AW471" i="83" s="1"/>
  <c r="AW646" i="83"/>
  <c r="AW647" i="83" s="1"/>
  <c r="CD678" i="83"/>
  <c r="CD679" i="83" s="1"/>
  <c r="AW54" i="83"/>
  <c r="AW55" i="83"/>
  <c r="AL406" i="83"/>
  <c r="AL407" i="83" s="1"/>
  <c r="BJ118" i="83"/>
  <c r="BI278" i="83"/>
  <c r="BT358" i="83"/>
  <c r="AB454" i="83"/>
  <c r="AJ362" i="83"/>
  <c r="AK362" i="83" s="1"/>
  <c r="AI740" i="83"/>
  <c r="AH628" i="83"/>
  <c r="AF628" i="83"/>
  <c r="AE548" i="83"/>
  <c r="AJ548" i="83"/>
  <c r="AH378" i="83"/>
  <c r="AE378" i="83"/>
  <c r="AF378" i="83"/>
  <c r="AG378" i="83"/>
  <c r="AJ378" i="83"/>
  <c r="AM758" i="83"/>
  <c r="AN758" i="83"/>
  <c r="BT758" i="83"/>
  <c r="AC758" i="83"/>
  <c r="BH758" i="83"/>
  <c r="BH759" i="83"/>
  <c r="BJ758" i="83"/>
  <c r="AW758" i="83"/>
  <c r="AW759" i="83" s="1"/>
  <c r="BU758" i="83"/>
  <c r="AY758" i="83"/>
  <c r="CD758" i="83"/>
  <c r="CD759" i="83" s="1"/>
  <c r="AM710" i="83"/>
  <c r="BT710" i="83"/>
  <c r="BI710" i="83"/>
  <c r="AY710" i="83"/>
  <c r="AC710" i="83"/>
  <c r="AL710" i="83"/>
  <c r="AL711" i="83"/>
  <c r="AX710" i="83"/>
  <c r="AN710" i="83"/>
  <c r="CD710" i="83"/>
  <c r="CD711" i="83"/>
  <c r="AW710" i="83"/>
  <c r="AW711" i="83"/>
  <c r="AX662" i="83"/>
  <c r="AM662" i="83"/>
  <c r="BT662" i="83"/>
  <c r="BI662" i="83"/>
  <c r="AN662" i="83"/>
  <c r="AC662" i="83"/>
  <c r="BU662" i="83"/>
  <c r="AY662" i="83"/>
  <c r="CD662" i="83"/>
  <c r="CD663" i="83"/>
  <c r="BJ662" i="83"/>
  <c r="BS662" i="83"/>
  <c r="BS663" i="83" s="1"/>
  <c r="BT614" i="83"/>
  <c r="AX614" i="83"/>
  <c r="AY614" i="83"/>
  <c r="AM614" i="83"/>
  <c r="AN614" i="83"/>
  <c r="AC614" i="83"/>
  <c r="BI614" i="83"/>
  <c r="AL614" i="83"/>
  <c r="AL615" i="83"/>
  <c r="CD614" i="83"/>
  <c r="CD615" i="83"/>
  <c r="AW614" i="83"/>
  <c r="AW615" i="83"/>
  <c r="AN502" i="83"/>
  <c r="BI502" i="83"/>
  <c r="AC502" i="83"/>
  <c r="BU502" i="83"/>
  <c r="BJ502" i="83"/>
  <c r="CD502" i="83"/>
  <c r="CD503" i="83" s="1"/>
  <c r="AY502" i="83"/>
  <c r="AW502" i="83"/>
  <c r="AW503" i="83"/>
  <c r="AM438" i="83"/>
  <c r="BT438" i="83"/>
  <c r="BI438" i="83"/>
  <c r="AN438" i="83"/>
  <c r="AC438" i="83"/>
  <c r="AW438" i="83"/>
  <c r="AW439" i="83" s="1"/>
  <c r="BU438" i="83"/>
  <c r="AX438" i="83"/>
  <c r="AY438" i="83"/>
  <c r="BJ438" i="83"/>
  <c r="BS438" i="83"/>
  <c r="BS439" i="83"/>
  <c r="AX390" i="83"/>
  <c r="AC390" i="83"/>
  <c r="AL390" i="83"/>
  <c r="AL391" i="83"/>
  <c r="AY390" i="83"/>
  <c r="BU390" i="83"/>
  <c r="CD390" i="83"/>
  <c r="CD391" i="83"/>
  <c r="BS390" i="83"/>
  <c r="BS391" i="83" s="1"/>
  <c r="AM390" i="83"/>
  <c r="BJ390" i="83"/>
  <c r="BU342" i="83"/>
  <c r="BT342" i="83"/>
  <c r="AM342" i="83"/>
  <c r="AN342" i="83"/>
  <c r="CD342" i="83"/>
  <c r="CD343" i="83" s="1"/>
  <c r="AL342" i="83"/>
  <c r="AL343" i="83"/>
  <c r="BS342" i="83"/>
  <c r="BS343" i="83" s="1"/>
  <c r="AY342" i="83"/>
  <c r="BH342" i="83"/>
  <c r="BH343" i="83"/>
  <c r="AB342" i="83"/>
  <c r="BJ342" i="83"/>
  <c r="AW342" i="83"/>
  <c r="AW343" i="83"/>
  <c r="AC342" i="83"/>
  <c r="BI342" i="83"/>
  <c r="AB294" i="83"/>
  <c r="AM294" i="83"/>
  <c r="AC294" i="83"/>
  <c r="AN294" i="83"/>
  <c r="BT294" i="83"/>
  <c r="AX294" i="83"/>
  <c r="BH294" i="83"/>
  <c r="BH295" i="83"/>
  <c r="BJ294" i="83"/>
  <c r="AM230" i="83"/>
  <c r="BT230" i="83"/>
  <c r="BH230" i="83"/>
  <c r="BH231" i="83" s="1"/>
  <c r="AC230" i="83"/>
  <c r="BU230" i="83"/>
  <c r="AW230" i="83"/>
  <c r="AW231" i="83" s="1"/>
  <c r="AN230" i="83"/>
  <c r="BI230" i="83"/>
  <c r="BJ230" i="83"/>
  <c r="CD230" i="83"/>
  <c r="CD231" i="83"/>
  <c r="AM182" i="83"/>
  <c r="AN182" i="83"/>
  <c r="AY182" i="83"/>
  <c r="BT182" i="83"/>
  <c r="CD182" i="83"/>
  <c r="CD183" i="83" s="1"/>
  <c r="BU182" i="83"/>
  <c r="AX182" i="83"/>
  <c r="AW182" i="83"/>
  <c r="AW183" i="83" s="1"/>
  <c r="AN134" i="83"/>
  <c r="AM134" i="83"/>
  <c r="CD134" i="83"/>
  <c r="CD135" i="83" s="1"/>
  <c r="BS134" i="83"/>
  <c r="BS135" i="83" s="1"/>
  <c r="BH134" i="83"/>
  <c r="BH135" i="83" s="1"/>
  <c r="AW134" i="83"/>
  <c r="AW135" i="83"/>
  <c r="AB134" i="83"/>
  <c r="BT134" i="83"/>
  <c r="BJ134" i="83"/>
  <c r="AN70" i="83"/>
  <c r="BT70" i="83"/>
  <c r="BJ70" i="83"/>
  <c r="AX70" i="83"/>
  <c r="AM70" i="83"/>
  <c r="BI70" i="83"/>
  <c r="CD70" i="83"/>
  <c r="CD71" i="83" s="1"/>
  <c r="BS70" i="83"/>
  <c r="BS71" i="83" s="1"/>
  <c r="BH70" i="83"/>
  <c r="BH71" i="83"/>
  <c r="AB70" i="83"/>
  <c r="AW70" i="83"/>
  <c r="AW71" i="83" s="1"/>
  <c r="AM22" i="83"/>
  <c r="AN22" i="83"/>
  <c r="BJ22" i="83"/>
  <c r="BI22" i="83"/>
  <c r="AY22" i="83"/>
  <c r="BH22" i="83"/>
  <c r="BH23" i="83" s="1"/>
  <c r="BU22" i="83"/>
  <c r="AX22" i="83"/>
  <c r="BT22" i="83"/>
  <c r="AC22" i="83"/>
  <c r="CD22" i="83"/>
  <c r="CD23" i="83"/>
  <c r="AC214" i="83"/>
  <c r="AL214" i="83"/>
  <c r="AL215" i="83" s="1"/>
  <c r="BI166" i="83"/>
  <c r="AG612" i="83"/>
  <c r="BU678" i="83"/>
  <c r="AB214" i="83"/>
  <c r="BS150" i="83"/>
  <c r="BS151" i="83" s="1"/>
  <c r="AW422" i="83"/>
  <c r="AW423" i="83"/>
  <c r="BH614" i="83"/>
  <c r="BH615" i="83" s="1"/>
  <c r="AW774" i="83"/>
  <c r="AW775" i="83" s="1"/>
  <c r="AL502" i="83"/>
  <c r="AL503" i="83" s="1"/>
  <c r="BI134" i="83"/>
  <c r="BI182" i="83"/>
  <c r="AX230" i="83"/>
  <c r="AX262" i="83"/>
  <c r="BI294" i="83"/>
  <c r="AN406" i="83"/>
  <c r="AB758" i="83"/>
  <c r="AB502" i="83"/>
  <c r="AM118" i="83"/>
  <c r="AY86" i="83"/>
  <c r="AY54" i="83"/>
  <c r="BU710" i="83"/>
  <c r="BU454" i="83"/>
  <c r="AY102" i="83"/>
  <c r="AB166" i="83"/>
  <c r="BJ646" i="83"/>
  <c r="AB230" i="83"/>
  <c r="CD150" i="83"/>
  <c r="CD151" i="83" s="1"/>
  <c r="BH214" i="83"/>
  <c r="BH215" i="83" s="1"/>
  <c r="AW294" i="83"/>
  <c r="AW295" i="83"/>
  <c r="BH438" i="83"/>
  <c r="BH439" i="83" s="1"/>
  <c r="BH502" i="83"/>
  <c r="BH503" i="83" s="1"/>
  <c r="BS614" i="83"/>
  <c r="BS615" i="83" s="1"/>
  <c r="AW662" i="83"/>
  <c r="AW663" i="83" s="1"/>
  <c r="BS710" i="83"/>
  <c r="BS711" i="83" s="1"/>
  <c r="BS86" i="83"/>
  <c r="BS87" i="83" s="1"/>
  <c r="AL278" i="83"/>
  <c r="AL279" i="83" s="1"/>
  <c r="AL790" i="83"/>
  <c r="AL791" i="83"/>
  <c r="BU134" i="83"/>
  <c r="BU294" i="83"/>
  <c r="AN390" i="83"/>
  <c r="AX406" i="83"/>
  <c r="BI566" i="83"/>
  <c r="AB774" i="83"/>
  <c r="AB646" i="83"/>
  <c r="AB390" i="83"/>
  <c r="AX758" i="83"/>
  <c r="BI774" i="83"/>
  <c r="BU70" i="83"/>
  <c r="AN246" i="83"/>
  <c r="AJ692" i="83"/>
  <c r="AB22" i="83"/>
  <c r="AC134" i="83"/>
  <c r="AW278" i="83"/>
  <c r="AW279" i="83" s="1"/>
  <c r="AA710" i="83"/>
  <c r="BH710" i="83"/>
  <c r="BH711" i="83" s="1"/>
  <c r="AC166" i="83"/>
  <c r="AL70" i="83"/>
  <c r="AL71" i="83" s="1"/>
  <c r="AY214" i="83"/>
  <c r="AY134" i="83"/>
  <c r="BS230" i="83"/>
  <c r="BS231" i="83" s="1"/>
  <c r="BS294" i="83"/>
  <c r="BS295" i="83" s="1"/>
  <c r="CD438" i="83"/>
  <c r="CD439" i="83" s="1"/>
  <c r="BS502" i="83"/>
  <c r="BS503" i="83" s="1"/>
  <c r="AW566" i="83"/>
  <c r="AW567" i="83"/>
  <c r="BH662" i="83"/>
  <c r="BH663" i="83" s="1"/>
  <c r="AW790" i="83"/>
  <c r="AW791" i="83" s="1"/>
  <c r="CD86" i="83"/>
  <c r="CD87" i="83" s="1"/>
  <c r="AL246" i="83"/>
  <c r="AL247" i="83" s="1"/>
  <c r="AL566" i="83"/>
  <c r="AL567" i="83" s="1"/>
  <c r="AX214" i="83"/>
  <c r="AN374" i="83"/>
  <c r="BI390" i="83"/>
  <c r="BI406" i="83"/>
  <c r="AN470" i="83"/>
  <c r="AM502" i="83"/>
  <c r="AB662" i="83"/>
  <c r="BI758" i="83"/>
  <c r="BT774" i="83"/>
  <c r="BU86" i="83"/>
  <c r="AG692" i="83"/>
  <c r="AG788" i="83"/>
  <c r="AE788" i="83"/>
  <c r="AI788" i="83"/>
  <c r="AH788" i="83"/>
  <c r="AE772" i="83"/>
  <c r="AI756" i="83"/>
  <c r="AG756" i="83"/>
  <c r="AE756" i="83"/>
  <c r="AF756" i="83"/>
  <c r="AI676" i="83"/>
  <c r="AE660" i="83"/>
  <c r="AF660" i="83"/>
  <c r="AI660" i="83"/>
  <c r="AE500" i="83"/>
  <c r="AH500" i="83"/>
  <c r="AF500" i="83"/>
  <c r="AG468" i="83"/>
  <c r="AF468" i="83"/>
  <c r="AJ436" i="83"/>
  <c r="AN790" i="83"/>
  <c r="BT790" i="83"/>
  <c r="BI790" i="83"/>
  <c r="BJ790" i="83"/>
  <c r="AY790" i="83"/>
  <c r="AC790" i="83"/>
  <c r="BU790" i="83"/>
  <c r="AX790" i="83"/>
  <c r="BH790" i="83"/>
  <c r="BH791" i="83" s="1"/>
  <c r="AC742" i="83"/>
  <c r="AY678" i="83"/>
  <c r="AN678" i="83"/>
  <c r="BT678" i="83"/>
  <c r="AC678" i="83"/>
  <c r="BI678" i="83"/>
  <c r="AL678" i="83"/>
  <c r="AL679" i="83" s="1"/>
  <c r="AW678" i="83"/>
  <c r="AW679" i="83" s="1"/>
  <c r="AX678" i="83"/>
  <c r="AM678" i="83"/>
  <c r="BS678" i="83"/>
  <c r="BS679" i="83" s="1"/>
  <c r="BT630" i="83"/>
  <c r="AX630" i="83"/>
  <c r="AY630" i="83"/>
  <c r="AC630" i="83"/>
  <c r="BI630" i="83"/>
  <c r="BH630" i="83"/>
  <c r="BH631" i="83" s="1"/>
  <c r="BU630" i="83"/>
  <c r="AM630" i="83"/>
  <c r="AW630" i="83"/>
  <c r="AW631" i="83" s="1"/>
  <c r="AN630" i="83"/>
  <c r="BJ630" i="83"/>
  <c r="CD630" i="83"/>
  <c r="CD631" i="83" s="1"/>
  <c r="AX486" i="83"/>
  <c r="AC486" i="83"/>
  <c r="AY486" i="83"/>
  <c r="AL486" i="83"/>
  <c r="AL487" i="83" s="1"/>
  <c r="CD486" i="83"/>
  <c r="CD487" i="83"/>
  <c r="AM486" i="83"/>
  <c r="BS486" i="83"/>
  <c r="BS487" i="83" s="1"/>
  <c r="AN486" i="83"/>
  <c r="BH486" i="83"/>
  <c r="BH487" i="83" s="1"/>
  <c r="AW486" i="83"/>
  <c r="AW487" i="83" s="1"/>
  <c r="BT486" i="83"/>
  <c r="AN454" i="83"/>
  <c r="BT454" i="83"/>
  <c r="AY454" i="83"/>
  <c r="AC454" i="83"/>
  <c r="AM454" i="83"/>
  <c r="AL454" i="83"/>
  <c r="AL455" i="83" s="1"/>
  <c r="CD454" i="83"/>
  <c r="CD455" i="83" s="1"/>
  <c r="BS454" i="83"/>
  <c r="BS455" i="83"/>
  <c r="BH454" i="83"/>
  <c r="BH455" i="83" s="1"/>
  <c r="BI454" i="83"/>
  <c r="BJ454" i="83"/>
  <c r="AM406" i="83"/>
  <c r="BT406" i="83"/>
  <c r="AC406" i="83"/>
  <c r="BH406" i="83"/>
  <c r="BH407" i="83"/>
  <c r="BU406" i="83"/>
  <c r="AW406" i="83"/>
  <c r="AW407" i="83" s="1"/>
  <c r="BJ406" i="83"/>
  <c r="AY406" i="83"/>
  <c r="CD406" i="83"/>
  <c r="CD407" i="83" s="1"/>
  <c r="AN358" i="83"/>
  <c r="AY358" i="83"/>
  <c r="BU358" i="83"/>
  <c r="AB358" i="83"/>
  <c r="CD358" i="83"/>
  <c r="CD359" i="83" s="1"/>
  <c r="AX358" i="83"/>
  <c r="AW358" i="83"/>
  <c r="AW359" i="83" s="1"/>
  <c r="BJ358" i="83"/>
  <c r="BI310" i="83"/>
  <c r="BT310" i="83"/>
  <c r="CD310" i="83"/>
  <c r="CD311" i="83" s="1"/>
  <c r="BU310" i="83"/>
  <c r="BS310" i="83"/>
  <c r="BS311" i="83" s="1"/>
  <c r="AB310" i="83"/>
  <c r="AX310" i="83"/>
  <c r="BH310" i="83"/>
  <c r="BH311" i="83" s="1"/>
  <c r="AC310" i="83"/>
  <c r="BJ310" i="83"/>
  <c r="AY310" i="83"/>
  <c r="AW310" i="83"/>
  <c r="AW311" i="83" s="1"/>
  <c r="AM310" i="83"/>
  <c r="AN262" i="83"/>
  <c r="AM262" i="83"/>
  <c r="BJ262" i="83"/>
  <c r="AW262" i="83"/>
  <c r="AW263" i="83"/>
  <c r="AB262" i="83"/>
  <c r="AC262" i="83"/>
  <c r="BT262" i="83"/>
  <c r="BU262" i="83"/>
  <c r="BS262" i="83"/>
  <c r="BS263" i="83" s="1"/>
  <c r="AN198" i="83"/>
  <c r="AM198" i="83"/>
  <c r="BS198" i="83"/>
  <c r="BS199" i="83" s="1"/>
  <c r="AB198" i="83"/>
  <c r="AY198" i="83"/>
  <c r="BH198" i="83"/>
  <c r="BH199" i="83" s="1"/>
  <c r="AC198" i="83"/>
  <c r="BT198" i="83"/>
  <c r="AW198" i="83"/>
  <c r="AW199" i="83" s="1"/>
  <c r="BU198" i="83"/>
  <c r="AX198" i="83"/>
  <c r="AN150" i="83"/>
  <c r="BT150" i="83"/>
  <c r="AY150" i="83"/>
  <c r="BU150" i="83"/>
  <c r="AL150" i="83"/>
  <c r="AL151" i="83" s="1"/>
  <c r="BI150" i="83"/>
  <c r="BJ150" i="83"/>
  <c r="BH150" i="83"/>
  <c r="BH151" i="83" s="1"/>
  <c r="AC150" i="83"/>
  <c r="AN102" i="83"/>
  <c r="BU102" i="83"/>
  <c r="CD102" i="83"/>
  <c r="CD103" i="83" s="1"/>
  <c r="AC102" i="83"/>
  <c r="AM102" i="83"/>
  <c r="BI102" i="83"/>
  <c r="BS102" i="83"/>
  <c r="BS103" i="83" s="1"/>
  <c r="BJ102" i="83"/>
  <c r="BH102" i="83"/>
  <c r="BH103" i="83" s="1"/>
  <c r="AW102" i="83"/>
  <c r="AW103" i="83" s="1"/>
  <c r="AX102" i="83"/>
  <c r="AN38" i="83"/>
  <c r="BT38" i="83"/>
  <c r="BJ38" i="83"/>
  <c r="AX38" i="83"/>
  <c r="AM38" i="83"/>
  <c r="CD38" i="83"/>
  <c r="CD39" i="83" s="1"/>
  <c r="AB38" i="83"/>
  <c r="BU38" i="83"/>
  <c r="BS38" i="83"/>
  <c r="BS39" i="83" s="1"/>
  <c r="AC38" i="83"/>
  <c r="BI38" i="83"/>
  <c r="BH38" i="83"/>
  <c r="BH39" i="83" s="1"/>
  <c r="AY38" i="83"/>
  <c r="AW38" i="83"/>
  <c r="AW39" i="83"/>
  <c r="AC70" i="83"/>
  <c r="AW150" i="83"/>
  <c r="AW151" i="83" s="1"/>
  <c r="CD470" i="83"/>
  <c r="CD471" i="83"/>
  <c r="CD54" i="83"/>
  <c r="CD55" i="83" s="1"/>
  <c r="AC326" i="83"/>
  <c r="BU422" i="83"/>
  <c r="BJ614" i="83"/>
  <c r="AI772" i="83"/>
  <c r="AW214" i="83"/>
  <c r="AW215" i="83" s="1"/>
  <c r="BH358" i="83"/>
  <c r="BH359" i="83" s="1"/>
  <c r="AW86" i="83"/>
  <c r="AW87" i="83" s="1"/>
  <c r="AL758" i="83"/>
  <c r="AL759" i="83" s="1"/>
  <c r="BT166" i="83"/>
  <c r="AM150" i="83"/>
  <c r="AL102" i="83"/>
  <c r="AL103" i="83" s="1"/>
  <c r="BJ774" i="83"/>
  <c r="AY230" i="83"/>
  <c r="AY166" i="83"/>
  <c r="BJ710" i="83"/>
  <c r="AB86" i="83"/>
  <c r="CD166" i="83"/>
  <c r="CD167" i="83" s="1"/>
  <c r="CD294" i="83"/>
  <c r="CD295" i="83" s="1"/>
  <c r="BS374" i="83"/>
  <c r="BS375" i="83" s="1"/>
  <c r="AW454" i="83"/>
  <c r="AW455" i="83" s="1"/>
  <c r="BS630" i="83"/>
  <c r="BS631" i="83" s="1"/>
  <c r="BS726" i="83"/>
  <c r="BS727" i="83" s="1"/>
  <c r="BS790" i="83"/>
  <c r="BS791" i="83" s="1"/>
  <c r="AL598" i="83"/>
  <c r="AL599" i="83" s="1"/>
  <c r="BJ214" i="83"/>
  <c r="AN278" i="83"/>
  <c r="AM358" i="83"/>
  <c r="BT374" i="83"/>
  <c r="BT390" i="83"/>
  <c r="AM470" i="83"/>
  <c r="BI486" i="83"/>
  <c r="AX502" i="83"/>
  <c r="AB678" i="83"/>
  <c r="AB422" i="83"/>
  <c r="BT86" i="83"/>
  <c r="AF564" i="83"/>
  <c r="AM792" i="83"/>
  <c r="BT792" i="83"/>
  <c r="AC792" i="83"/>
  <c r="AN792" i="83"/>
  <c r="BI792" i="83"/>
  <c r="AB776" i="83"/>
  <c r="AC776" i="83"/>
  <c r="AY776" i="83"/>
  <c r="AN776" i="83"/>
  <c r="BT776" i="83"/>
  <c r="BU776" i="83"/>
  <c r="BI776" i="83"/>
  <c r="AX776" i="83"/>
  <c r="AX760" i="83"/>
  <c r="AM760" i="83"/>
  <c r="BI760" i="83"/>
  <c r="BJ760" i="83"/>
  <c r="AY760" i="83"/>
  <c r="BJ744" i="83"/>
  <c r="AY744" i="83"/>
  <c r="AM744" i="83"/>
  <c r="AN744" i="83"/>
  <c r="AB744" i="83"/>
  <c r="BT744" i="83"/>
  <c r="AX728" i="83"/>
  <c r="AM728" i="83"/>
  <c r="BI728" i="83"/>
  <c r="BJ728" i="83"/>
  <c r="AY728" i="83"/>
  <c r="AX696" i="83"/>
  <c r="AM696" i="83"/>
  <c r="BT696" i="83"/>
  <c r="BU696" i="83"/>
  <c r="BI696" i="83"/>
  <c r="AC696" i="83"/>
  <c r="AY696" i="83"/>
  <c r="AB680" i="83"/>
  <c r="BJ680" i="83"/>
  <c r="AY680" i="83"/>
  <c r="BI680" i="83"/>
  <c r="AX680" i="83"/>
  <c r="AM680" i="83"/>
  <c r="BI664" i="83"/>
  <c r="AX664" i="83"/>
  <c r="AN664" i="83"/>
  <c r="BU664" i="83"/>
  <c r="BU648" i="83"/>
  <c r="BJ648" i="83"/>
  <c r="BT648" i="83"/>
  <c r="BI648" i="83"/>
  <c r="AX648" i="83"/>
  <c r="AM648" i="83"/>
  <c r="BT632" i="83"/>
  <c r="BI632" i="83"/>
  <c r="AY632" i="83"/>
  <c r="AM632" i="83"/>
  <c r="AN632" i="83"/>
  <c r="BT616" i="83"/>
  <c r="BI616" i="83"/>
  <c r="BU616" i="83"/>
  <c r="BJ616" i="83"/>
  <c r="AY616" i="83"/>
  <c r="AN600" i="83"/>
  <c r="BU600" i="83"/>
  <c r="BJ600" i="83"/>
  <c r="AX600" i="83"/>
  <c r="AY600" i="83"/>
  <c r="AN584" i="83"/>
  <c r="BU584" i="83"/>
  <c r="AM584" i="83"/>
  <c r="BI584" i="83"/>
  <c r="AM552" i="83"/>
  <c r="BU552" i="83"/>
  <c r="BI552" i="83"/>
  <c r="BJ552" i="83"/>
  <c r="AY552" i="83"/>
  <c r="AM536" i="83"/>
  <c r="BI536" i="83"/>
  <c r="BJ536" i="83"/>
  <c r="AN536" i="83"/>
  <c r="AM520" i="83"/>
  <c r="BJ520" i="83"/>
  <c r="AX520" i="83"/>
  <c r="AM504" i="83"/>
  <c r="AX504" i="83"/>
  <c r="AY504" i="83"/>
  <c r="BT504" i="83"/>
  <c r="AM488" i="83"/>
  <c r="AY488" i="83"/>
  <c r="AN488" i="83"/>
  <c r="BU488" i="83"/>
  <c r="AM472" i="83"/>
  <c r="AN472" i="83"/>
  <c r="BI472" i="83"/>
  <c r="AY456" i="83"/>
  <c r="AN456" i="83"/>
  <c r="BI456" i="83"/>
  <c r="AX440" i="83"/>
  <c r="BT440" i="83"/>
  <c r="BJ440" i="83"/>
  <c r="AX424" i="83"/>
  <c r="BU424" i="83"/>
  <c r="BI424" i="83"/>
  <c r="AM424" i="83"/>
  <c r="AX408" i="83"/>
  <c r="AY408" i="83"/>
  <c r="AN392" i="83"/>
  <c r="BU392" i="83"/>
  <c r="AX392" i="83"/>
  <c r="BI376" i="83"/>
  <c r="AM376" i="83"/>
  <c r="BT376" i="83"/>
  <c r="AM360" i="83"/>
  <c r="BJ360" i="83"/>
  <c r="AC360" i="83"/>
  <c r="AN360" i="83"/>
  <c r="AB344" i="83"/>
  <c r="BT344" i="83"/>
  <c r="BJ344" i="83"/>
  <c r="AX328" i="83"/>
  <c r="AB328" i="83"/>
  <c r="AY328" i="83"/>
  <c r="AC328" i="83"/>
  <c r="AN312" i="83"/>
  <c r="BT312" i="83"/>
  <c r="AB296" i="83"/>
  <c r="AC296" i="83"/>
  <c r="AY296" i="83"/>
  <c r="AB280" i="83"/>
  <c r="AX280" i="83"/>
  <c r="AB248" i="83"/>
  <c r="AC248" i="83"/>
  <c r="AN248" i="83"/>
  <c r="AN232" i="83"/>
  <c r="AM232" i="83"/>
  <c r="AN152" i="83"/>
  <c r="AM152" i="83"/>
  <c r="AM104" i="83"/>
  <c r="AN104" i="83"/>
  <c r="BJ88" i="83"/>
  <c r="AY88" i="83"/>
  <c r="BU88" i="83"/>
  <c r="BI88" i="83"/>
  <c r="AX88" i="83"/>
  <c r="AN88" i="83"/>
  <c r="AM72" i="83"/>
  <c r="BT72" i="83"/>
  <c r="BU72" i="83"/>
  <c r="BI72" i="83"/>
  <c r="BJ72" i="83"/>
  <c r="AY72" i="83"/>
  <c r="BI56" i="83"/>
  <c r="AX56" i="83"/>
  <c r="BT56" i="83"/>
  <c r="BU56" i="83"/>
  <c r="BJ56" i="83"/>
  <c r="AM56" i="83"/>
  <c r="AM40" i="83"/>
  <c r="BT40" i="83"/>
  <c r="BU40" i="83"/>
  <c r="BI40" i="83"/>
  <c r="BJ40" i="83"/>
  <c r="AY40" i="83"/>
  <c r="AX24" i="83"/>
  <c r="BU24" i="83"/>
  <c r="AN24" i="83"/>
  <c r="BJ24" i="83"/>
  <c r="BT24" i="83"/>
  <c r="AY24" i="83"/>
  <c r="AF776" i="83"/>
  <c r="AJ776" i="83"/>
  <c r="AG776" i="83"/>
  <c r="AH776" i="83"/>
  <c r="AK776" i="83"/>
  <c r="AE776" i="83"/>
  <c r="AE744" i="83"/>
  <c r="AE696" i="83"/>
  <c r="AE680" i="83"/>
  <c r="AI680" i="83"/>
  <c r="AJ680" i="83"/>
  <c r="AF278" i="83"/>
  <c r="AF262" i="83"/>
  <c r="AG262" i="83"/>
  <c r="AH262" i="83"/>
  <c r="AE262" i="83"/>
  <c r="AG632" i="83"/>
  <c r="AJ262" i="83"/>
  <c r="AI632" i="83"/>
  <c r="AI262" i="83"/>
  <c r="AF310" i="83"/>
  <c r="AK310" i="83" s="1"/>
  <c r="AI776" i="83"/>
  <c r="AF722" i="83"/>
  <c r="AH722" i="83"/>
  <c r="AG722" i="83"/>
  <c r="AG706" i="83"/>
  <c r="AI706" i="83"/>
  <c r="AJ706" i="83"/>
  <c r="AE642" i="83"/>
  <c r="AI610" i="83"/>
  <c r="AH610" i="83"/>
  <c r="AF594" i="83"/>
  <c r="AI594" i="83"/>
  <c r="AH594" i="83"/>
  <c r="AF530" i="83"/>
  <c r="AI530" i="83"/>
  <c r="AH530" i="83"/>
  <c r="AG530" i="83"/>
  <c r="AF514" i="83"/>
  <c r="AH514" i="83"/>
  <c r="AI514" i="83"/>
  <c r="AE514" i="83"/>
  <c r="AI498" i="83"/>
  <c r="AH498" i="83"/>
  <c r="AF482" i="83"/>
  <c r="AI482" i="83"/>
  <c r="AF402" i="83"/>
  <c r="AI402" i="83"/>
  <c r="AH402" i="83"/>
  <c r="AG402" i="83"/>
  <c r="AF288" i="83"/>
  <c r="AG288" i="83"/>
  <c r="AH288" i="83"/>
  <c r="AH322" i="83"/>
  <c r="AV792" i="83"/>
  <c r="AV790" i="83"/>
  <c r="AV776" i="83"/>
  <c r="AV774" i="83"/>
  <c r="AV760" i="83"/>
  <c r="AV758" i="83"/>
  <c r="AV744" i="83"/>
  <c r="AV728" i="83"/>
  <c r="AV726" i="83"/>
  <c r="AV696" i="83"/>
  <c r="AV694" i="83"/>
  <c r="AV680" i="83"/>
  <c r="AV678" i="83"/>
  <c r="AV664" i="83"/>
  <c r="AV662" i="83"/>
  <c r="AV552" i="83"/>
  <c r="AV536" i="83"/>
  <c r="AV520" i="83"/>
  <c r="AV504" i="83"/>
  <c r="AV488" i="83"/>
  <c r="AV486" i="83"/>
  <c r="AV456" i="83"/>
  <c r="AV454" i="83"/>
  <c r="AV440" i="83"/>
  <c r="AV438" i="83"/>
  <c r="AV424" i="83"/>
  <c r="AV422" i="83"/>
  <c r="AV408" i="83"/>
  <c r="AV406" i="83"/>
  <c r="AV392" i="83"/>
  <c r="AV390" i="83"/>
  <c r="AV376" i="83"/>
  <c r="AV374" i="83"/>
  <c r="AV360" i="83"/>
  <c r="AV358" i="83"/>
  <c r="AV344" i="83"/>
  <c r="AV342" i="83"/>
  <c r="AV328" i="83"/>
  <c r="AV326" i="83"/>
  <c r="AV312" i="83"/>
  <c r="AV310" i="83"/>
  <c r="AV278" i="83"/>
  <c r="AJ782" i="83"/>
  <c r="AG782" i="83"/>
  <c r="AJ718" i="83"/>
  <c r="AG718" i="83"/>
  <c r="AG702" i="83"/>
  <c r="AJ622" i="83"/>
  <c r="AI622" i="83"/>
  <c r="AJ558" i="83"/>
  <c r="AI558" i="83"/>
  <c r="AG542" i="83"/>
  <c r="AH542" i="83"/>
  <c r="AK542" i="83"/>
  <c r="AJ494" i="83"/>
  <c r="AI494" i="83"/>
  <c r="AH414" i="83"/>
  <c r="AI356" i="83"/>
  <c r="B320" i="43"/>
  <c r="B269" i="43"/>
  <c r="B273" i="43"/>
  <c r="B281" i="43"/>
  <c r="O348" i="82"/>
  <c r="F348" i="82" s="1"/>
  <c r="O16" i="82"/>
  <c r="F16" i="82"/>
  <c r="O16" i="69"/>
  <c r="F16" i="69" s="1"/>
  <c r="E748" i="69"/>
  <c r="A748" i="69" s="1"/>
  <c r="A749" i="69" s="1"/>
  <c r="E748" i="82"/>
  <c r="A748" i="82" s="1"/>
  <c r="A749" i="82"/>
  <c r="N362" i="69"/>
  <c r="N362" i="82"/>
  <c r="S364" i="83"/>
  <c r="P284" i="82"/>
  <c r="G284" i="82" s="1"/>
  <c r="P284" i="69"/>
  <c r="G284" i="69" s="1"/>
  <c r="T286" i="83"/>
  <c r="G286" i="83" s="1"/>
  <c r="O302" i="69"/>
  <c r="F302" i="69" s="1"/>
  <c r="S100" i="83"/>
  <c r="O682" i="69"/>
  <c r="F682" i="69" s="1"/>
  <c r="N284" i="69"/>
  <c r="N508" i="69"/>
  <c r="E100" i="83"/>
  <c r="A100" i="83" s="1"/>
  <c r="A101" i="83" s="1"/>
  <c r="E330" i="82"/>
  <c r="A330" i="82" s="1"/>
  <c r="A331" i="82" s="1"/>
  <c r="N400" i="69"/>
  <c r="O48" i="69"/>
  <c r="F48" i="69"/>
  <c r="E750" i="83"/>
  <c r="A750" i="83"/>
  <c r="A751" i="83" s="1"/>
  <c r="O696" i="69"/>
  <c r="F696" i="69" s="1"/>
  <c r="O584" i="69"/>
  <c r="F584" i="69"/>
  <c r="O584" i="82"/>
  <c r="F584" i="82" s="1"/>
  <c r="O568" i="82"/>
  <c r="F568" i="82"/>
  <c r="O568" i="69"/>
  <c r="F568" i="69" s="1"/>
  <c r="F552" i="82"/>
  <c r="O552" i="69"/>
  <c r="F552" i="69" s="1"/>
  <c r="O504" i="82"/>
  <c r="F504" i="82"/>
  <c r="O504" i="69"/>
  <c r="F504" i="69" s="1"/>
  <c r="O456" i="69"/>
  <c r="F456" i="69"/>
  <c r="O456" i="82"/>
  <c r="F456" i="82" s="1"/>
  <c r="F128" i="82"/>
  <c r="O128" i="69"/>
  <c r="F128" i="69" s="1"/>
  <c r="N728" i="69"/>
  <c r="S702" i="83"/>
  <c r="N700" i="69"/>
  <c r="N418" i="69"/>
  <c r="N418" i="82"/>
  <c r="N218" i="69"/>
  <c r="N218" i="82"/>
  <c r="C138" i="69"/>
  <c r="C140" i="83"/>
  <c r="C138" i="82"/>
  <c r="D134" i="83"/>
  <c r="AA134" i="83"/>
  <c r="D132" i="82"/>
  <c r="C28" i="69"/>
  <c r="P578" i="69"/>
  <c r="G578" i="69" s="1"/>
  <c r="P578" i="82"/>
  <c r="G578" i="82"/>
  <c r="P108" i="82"/>
  <c r="G108" i="82" s="1"/>
  <c r="P108" i="69"/>
  <c r="G108" i="69" s="1"/>
  <c r="T110" i="83"/>
  <c r="G110" i="83" s="1"/>
  <c r="C366" i="83"/>
  <c r="C364" i="82"/>
  <c r="O144" i="69"/>
  <c r="F144" i="69" s="1"/>
  <c r="O144" i="82"/>
  <c r="F144" i="82" s="1"/>
  <c r="O84" i="82"/>
  <c r="F84" i="82" s="1"/>
  <c r="O84" i="69"/>
  <c r="F84" i="69" s="1"/>
  <c r="C778" i="69"/>
  <c r="C780" i="83"/>
  <c r="N568" i="82"/>
  <c r="S478" i="83"/>
  <c r="N476" i="82"/>
  <c r="N476" i="69"/>
  <c r="N242" i="69"/>
  <c r="S244" i="83"/>
  <c r="E574" i="82"/>
  <c r="A574" i="82" s="1"/>
  <c r="A575" i="82" s="1"/>
  <c r="N532" i="82"/>
  <c r="N138" i="69"/>
  <c r="D370" i="82"/>
  <c r="C262" i="82"/>
  <c r="S286" i="83"/>
  <c r="N494" i="82"/>
  <c r="C538" i="69"/>
  <c r="N598" i="82"/>
  <c r="E332" i="83"/>
  <c r="A332" i="83" s="1"/>
  <c r="A333" i="83" s="1"/>
  <c r="N400" i="82"/>
  <c r="N432" i="69"/>
  <c r="O100" i="82"/>
  <c r="F100" i="82" s="1"/>
  <c r="O256" i="69"/>
  <c r="F256" i="69" s="1"/>
  <c r="T602" i="83"/>
  <c r="G602" i="83"/>
  <c r="N150" i="82"/>
  <c r="O758" i="69"/>
  <c r="F758" i="69" s="1"/>
  <c r="O646" i="69"/>
  <c r="F646" i="69" s="1"/>
  <c r="O376" i="69"/>
  <c r="F376" i="69" s="1"/>
  <c r="O376" i="82"/>
  <c r="F376" i="82" s="1"/>
  <c r="O252" i="82"/>
  <c r="F252" i="82"/>
  <c r="O252" i="69"/>
  <c r="F252" i="69" s="1"/>
  <c r="O236" i="82"/>
  <c r="F236" i="82"/>
  <c r="O236" i="69"/>
  <c r="F236" i="69" s="1"/>
  <c r="N672" i="82"/>
  <c r="N672" i="69"/>
  <c r="S674" i="83"/>
  <c r="D612" i="69"/>
  <c r="D612" i="82"/>
  <c r="S588" i="83"/>
  <c r="N586" i="82"/>
  <c r="N254" i="69"/>
  <c r="N254" i="82"/>
  <c r="N248" i="82"/>
  <c r="S250" i="83"/>
  <c r="N248" i="69"/>
  <c r="D212" i="69"/>
  <c r="D214" i="83"/>
  <c r="AA214" i="83"/>
  <c r="D212" i="82"/>
  <c r="D206" i="82"/>
  <c r="D206" i="69"/>
  <c r="C180" i="83"/>
  <c r="C178" i="69"/>
  <c r="D166" i="69"/>
  <c r="D168" i="83"/>
  <c r="AA168" i="83"/>
  <c r="AO168" i="83" s="1"/>
  <c r="D166" i="82"/>
  <c r="D144" i="69"/>
  <c r="D146" i="83"/>
  <c r="AA146" i="83"/>
  <c r="AD146" i="83" s="1"/>
  <c r="C86" i="69"/>
  <c r="C88" i="83"/>
  <c r="C86" i="82"/>
  <c r="N50" i="69"/>
  <c r="S52" i="83"/>
  <c r="N42" i="69"/>
  <c r="N42" i="82"/>
  <c r="E150" i="83"/>
  <c r="A150" i="83" s="1"/>
  <c r="A151" i="83" s="1"/>
  <c r="E42" i="69"/>
  <c r="A42" i="69" s="1"/>
  <c r="A43" i="69" s="1"/>
  <c r="E44" i="83"/>
  <c r="A44" i="83"/>
  <c r="A45" i="83" s="1"/>
  <c r="A42" i="82"/>
  <c r="A43" i="82" s="1"/>
  <c r="P142" i="82"/>
  <c r="G142" i="82" s="1"/>
  <c r="T144" i="83"/>
  <c r="G144" i="83" s="1"/>
  <c r="O240" i="69"/>
  <c r="F240" i="69" s="1"/>
  <c r="O240" i="82"/>
  <c r="F240" i="82" s="1"/>
  <c r="O176" i="69"/>
  <c r="F176" i="69" s="1"/>
  <c r="O176" i="82"/>
  <c r="F176" i="82"/>
  <c r="N664" i="82"/>
  <c r="N664" i="69"/>
  <c r="E576" i="83"/>
  <c r="A576" i="83"/>
  <c r="A577" i="83"/>
  <c r="S534" i="83"/>
  <c r="S140" i="83"/>
  <c r="D372" i="83"/>
  <c r="AA372" i="83"/>
  <c r="S318" i="83"/>
  <c r="N514" i="69"/>
  <c r="C538" i="82"/>
  <c r="S600" i="83"/>
  <c r="N752" i="69"/>
  <c r="S570" i="83"/>
  <c r="P688" i="82"/>
  <c r="G688" i="82" s="1"/>
  <c r="P24" i="82"/>
  <c r="G24" i="82" s="1"/>
  <c r="C590" i="82"/>
  <c r="O744" i="69"/>
  <c r="F744" i="69" s="1"/>
  <c r="D132" i="69"/>
  <c r="O294" i="56"/>
  <c r="O85" i="56"/>
  <c r="O173" i="56"/>
  <c r="F772" i="82"/>
  <c r="O772" i="69"/>
  <c r="F772" i="69" s="1"/>
  <c r="F644" i="82"/>
  <c r="O580" i="69"/>
  <c r="F580" i="69"/>
  <c r="O452" i="69"/>
  <c r="F452" i="69" s="1"/>
  <c r="O312" i="69"/>
  <c r="F312" i="69"/>
  <c r="O312" i="82"/>
  <c r="F312" i="82" s="1"/>
  <c r="O296" i="82"/>
  <c r="F296" i="82" s="1"/>
  <c r="N756" i="82"/>
  <c r="N756" i="69"/>
  <c r="D644" i="69"/>
  <c r="D644" i="82"/>
  <c r="N572" i="82"/>
  <c r="D550" i="69"/>
  <c r="D550" i="82"/>
  <c r="D552" i="83"/>
  <c r="AA552" i="83"/>
  <c r="O376" i="56"/>
  <c r="O586" i="82"/>
  <c r="F586" i="82" s="1"/>
  <c r="O586" i="69"/>
  <c r="F586" i="69"/>
  <c r="O538" i="82"/>
  <c r="F538" i="82" s="1"/>
  <c r="O538" i="69"/>
  <c r="F538" i="69" s="1"/>
  <c r="O32" i="69"/>
  <c r="F32" i="69" s="1"/>
  <c r="O32" i="82"/>
  <c r="F32" i="82" s="1"/>
  <c r="D360" i="83"/>
  <c r="AA360" i="83" s="1"/>
  <c r="S516" i="83"/>
  <c r="T54" i="83"/>
  <c r="G54" i="83" s="1"/>
  <c r="N322" i="82"/>
  <c r="O396" i="69"/>
  <c r="F396" i="69"/>
  <c r="N376" i="69"/>
  <c r="T690" i="83"/>
  <c r="G690" i="83"/>
  <c r="O10" i="69"/>
  <c r="F10" i="69" s="1"/>
  <c r="N44" i="82"/>
  <c r="O650" i="69"/>
  <c r="F650" i="69"/>
  <c r="O391" i="56"/>
  <c r="P750" i="82"/>
  <c r="G750" i="82" s="1"/>
  <c r="N394" i="82"/>
  <c r="N394" i="69"/>
  <c r="S396" i="83"/>
  <c r="N370" i="82"/>
  <c r="N370" i="69"/>
  <c r="N352" i="82"/>
  <c r="S354" i="83"/>
  <c r="N328" i="82"/>
  <c r="N328" i="69"/>
  <c r="C318" i="82"/>
  <c r="C320" i="83"/>
  <c r="N274" i="69"/>
  <c r="S276" i="83"/>
  <c r="C152" i="69"/>
  <c r="C152" i="82"/>
  <c r="N28" i="82"/>
  <c r="S30" i="83"/>
  <c r="T308" i="83"/>
  <c r="G308" i="83" s="1"/>
  <c r="P306" i="82"/>
  <c r="G306" i="82" s="1"/>
  <c r="D312" i="82"/>
  <c r="S158" i="83"/>
  <c r="C490" i="69"/>
  <c r="D458" i="69"/>
  <c r="D460" i="83"/>
  <c r="AA460" i="83" s="1"/>
  <c r="D458" i="82"/>
  <c r="C454" i="69"/>
  <c r="C454" i="82"/>
  <c r="D446" i="69"/>
  <c r="D448" i="83"/>
  <c r="AA448" i="83"/>
  <c r="D446" i="82"/>
  <c r="C406" i="69"/>
  <c r="C406" i="82"/>
  <c r="D46" i="83"/>
  <c r="AA46" i="83" s="1"/>
  <c r="D44" i="69"/>
  <c r="D314" i="83"/>
  <c r="AA314" i="83"/>
  <c r="P372" i="82"/>
  <c r="G372" i="82" s="1"/>
  <c r="E400" i="82"/>
  <c r="A400" i="82"/>
  <c r="A401" i="82"/>
  <c r="D358" i="69"/>
  <c r="O790" i="69"/>
  <c r="F790" i="69" s="1"/>
  <c r="O710" i="82"/>
  <c r="F710" i="82"/>
  <c r="O710" i="69"/>
  <c r="F710" i="69" s="1"/>
  <c r="O694" i="82"/>
  <c r="F694" i="82"/>
  <c r="O694" i="69"/>
  <c r="F694" i="69" s="1"/>
  <c r="O678" i="82"/>
  <c r="F678" i="82"/>
  <c r="O678" i="69"/>
  <c r="F678" i="69" s="1"/>
  <c r="O598" i="82"/>
  <c r="F598" i="82" s="1"/>
  <c r="O598" i="69"/>
  <c r="F598" i="69" s="1"/>
  <c r="O582" i="82"/>
  <c r="F582" i="82"/>
  <c r="F582" i="69"/>
  <c r="O28" i="82"/>
  <c r="F28" i="82" s="1"/>
  <c r="O28" i="69"/>
  <c r="F28" i="69"/>
  <c r="S650" i="83"/>
  <c r="N648" i="82"/>
  <c r="E646" i="83"/>
  <c r="A646" i="83"/>
  <c r="A647" i="83" s="1"/>
  <c r="E644" i="69"/>
  <c r="A644" i="69" s="1"/>
  <c r="A645" i="69" s="1"/>
  <c r="E644" i="82"/>
  <c r="A644" i="82"/>
  <c r="A645" i="82" s="1"/>
  <c r="D620" i="69"/>
  <c r="D620" i="82"/>
  <c r="C384" i="83"/>
  <c r="C382" i="69"/>
  <c r="C382" i="82"/>
  <c r="N260" i="82"/>
  <c r="S262" i="83"/>
  <c r="N226" i="69"/>
  <c r="S228" i="83"/>
  <c r="N226" i="82"/>
  <c r="O155" i="56"/>
  <c r="O131" i="56"/>
  <c r="C384" i="69"/>
  <c r="N290" i="82"/>
  <c r="E310" i="83"/>
  <c r="A310" i="83" s="1"/>
  <c r="A311" i="83" s="1"/>
  <c r="E308" i="69"/>
  <c r="A308" i="69" s="1"/>
  <c r="A309" i="69" s="1"/>
  <c r="A308" i="82"/>
  <c r="A309" i="82"/>
  <c r="E120" i="83"/>
  <c r="A120" i="83" s="1"/>
  <c r="A121" i="83" s="1"/>
  <c r="E118" i="82"/>
  <c r="A118" i="82" s="1"/>
  <c r="A119" i="82" s="1"/>
  <c r="E66" i="69"/>
  <c r="A66" i="69" s="1"/>
  <c r="A67" i="69" s="1"/>
  <c r="P520" i="69"/>
  <c r="G520" i="69" s="1"/>
  <c r="P520" i="82"/>
  <c r="G520" i="82"/>
  <c r="T78" i="83"/>
  <c r="G78" i="83" s="1"/>
  <c r="T374" i="83"/>
  <c r="G374" i="83" s="1"/>
  <c r="N422" i="82"/>
  <c r="C252" i="69"/>
  <c r="N274" i="82"/>
  <c r="P204" i="82"/>
  <c r="G204" i="82"/>
  <c r="N346" i="82"/>
  <c r="T522" i="83"/>
  <c r="G522" i="83" s="1"/>
  <c r="C154" i="83"/>
  <c r="O722" i="82"/>
  <c r="F722" i="82"/>
  <c r="O722" i="69"/>
  <c r="F722" i="69"/>
  <c r="O200" i="82"/>
  <c r="F200" i="82"/>
  <c r="O200" i="69"/>
  <c r="F200" i="69"/>
  <c r="O168" i="82"/>
  <c r="F168" i="82"/>
  <c r="O168" i="69"/>
  <c r="F168" i="69"/>
  <c r="O92" i="82"/>
  <c r="F92" i="82"/>
  <c r="O92" i="69"/>
  <c r="F92" i="69"/>
  <c r="S786" i="83"/>
  <c r="N784" i="82"/>
  <c r="N784" i="69"/>
  <c r="D708" i="69"/>
  <c r="D708" i="82"/>
  <c r="C694" i="82"/>
  <c r="N688" i="82"/>
  <c r="N688" i="69"/>
  <c r="E680" i="69"/>
  <c r="A680" i="69"/>
  <c r="A681" i="69" s="1"/>
  <c r="E682" i="83"/>
  <c r="A682" i="83"/>
  <c r="A683" i="83" s="1"/>
  <c r="S664" i="83"/>
  <c r="N662" i="82"/>
  <c r="N662" i="69"/>
  <c r="C582" i="69"/>
  <c r="C584" i="83"/>
  <c r="N520" i="82"/>
  <c r="N520" i="69"/>
  <c r="N196" i="69"/>
  <c r="S198" i="83"/>
  <c r="C180" i="69"/>
  <c r="C182" i="83"/>
  <c r="C180" i="82"/>
  <c r="D106" i="69"/>
  <c r="D106" i="82"/>
  <c r="D90" i="83"/>
  <c r="AA90" i="83" s="1"/>
  <c r="D88" i="69"/>
  <c r="N36" i="69"/>
  <c r="N36" i="82"/>
  <c r="N162" i="82"/>
  <c r="E258" i="82"/>
  <c r="A258" i="82" s="1"/>
  <c r="A259" i="82" s="1"/>
  <c r="C254" i="83"/>
  <c r="C12" i="82"/>
  <c r="N480" i="69"/>
  <c r="T206" i="83"/>
  <c r="G206" i="83" s="1"/>
  <c r="S348" i="83"/>
  <c r="N202" i="82"/>
  <c r="D88" i="82"/>
  <c r="C286" i="69"/>
  <c r="C288" i="83"/>
  <c r="C286" i="82"/>
  <c r="C118" i="69"/>
  <c r="C120" i="83"/>
  <c r="C118" i="82"/>
  <c r="S412" i="83"/>
  <c r="E118" i="69"/>
  <c r="A118" i="69" s="1"/>
  <c r="A119" i="69" s="1"/>
  <c r="E260" i="83"/>
  <c r="A260" i="83"/>
  <c r="A261" i="83" s="1"/>
  <c r="P686" i="82"/>
  <c r="G686" i="82"/>
  <c r="E486" i="83"/>
  <c r="A486" i="83" s="1"/>
  <c r="A487" i="83" s="1"/>
  <c r="S204" i="83"/>
  <c r="P306" i="69"/>
  <c r="G306" i="69"/>
  <c r="F788" i="82"/>
  <c r="O788" i="69"/>
  <c r="F788" i="69" s="1"/>
  <c r="O756" i="82"/>
  <c r="F756" i="82" s="1"/>
  <c r="O756" i="69"/>
  <c r="F756" i="69" s="1"/>
  <c r="O724" i="82"/>
  <c r="F724" i="82" s="1"/>
  <c r="O724" i="69"/>
  <c r="F724" i="69" s="1"/>
  <c r="F708" i="82"/>
  <c r="O708" i="69"/>
  <c r="F708" i="69" s="1"/>
  <c r="O676" i="82"/>
  <c r="F676" i="82" s="1"/>
  <c r="O676" i="69"/>
  <c r="F676" i="69" s="1"/>
  <c r="C460" i="83"/>
  <c r="C458" i="82"/>
  <c r="C458" i="69"/>
  <c r="C214" i="69"/>
  <c r="C214" i="82"/>
  <c r="C70" i="69"/>
  <c r="C72" i="83"/>
  <c r="P326" i="82"/>
  <c r="G326" i="82" s="1"/>
  <c r="O322" i="56"/>
  <c r="O159" i="56"/>
  <c r="O318" i="56"/>
  <c r="O295" i="56"/>
  <c r="O143" i="56"/>
  <c r="O79" i="56"/>
  <c r="O54" i="56"/>
  <c r="N198" i="69"/>
  <c r="N198" i="82"/>
  <c r="S200" i="83"/>
  <c r="N38" i="69"/>
  <c r="N38" i="82"/>
  <c r="S40" i="83"/>
  <c r="E376" i="82"/>
  <c r="A376" i="82" s="1"/>
  <c r="A377" i="82" s="1"/>
  <c r="P186" i="69"/>
  <c r="G186" i="69" s="1"/>
  <c r="T188" i="83"/>
  <c r="G188" i="83"/>
  <c r="O760" i="82"/>
  <c r="F760" i="82" s="1"/>
  <c r="O760" i="69"/>
  <c r="F760" i="69"/>
  <c r="O664" i="82"/>
  <c r="F664" i="82" s="1"/>
  <c r="O664" i="69"/>
  <c r="F664" i="69"/>
  <c r="O616" i="82"/>
  <c r="F616" i="82" s="1"/>
  <c r="O616" i="69"/>
  <c r="F616" i="69"/>
  <c r="O536" i="82"/>
  <c r="F536" i="82" s="1"/>
  <c r="O536" i="69"/>
  <c r="F536" i="69"/>
  <c r="O238" i="82"/>
  <c r="F238" i="82" s="1"/>
  <c r="O238" i="69"/>
  <c r="F238" i="69"/>
  <c r="E758" i="69"/>
  <c r="A758" i="69" s="1"/>
  <c r="A759" i="69" s="1"/>
  <c r="E758" i="82"/>
  <c r="A758" i="82"/>
  <c r="A759" i="82" s="1"/>
  <c r="C706" i="82"/>
  <c r="C708" i="83"/>
  <c r="C332" i="83"/>
  <c r="C330" i="69"/>
  <c r="C330" i="82"/>
  <c r="C198" i="82"/>
  <c r="C198" i="69"/>
  <c r="E68" i="69"/>
  <c r="A68" i="69"/>
  <c r="A69" i="69" s="1"/>
  <c r="E70" i="83"/>
  <c r="A70" i="83"/>
  <c r="A71" i="83"/>
  <c r="E68" i="82"/>
  <c r="A68" i="82" s="1"/>
  <c r="A69" i="82" s="1"/>
  <c r="P544" i="69"/>
  <c r="G544" i="69"/>
  <c r="P544" i="82"/>
  <c r="G544" i="82"/>
  <c r="AV26" i="83"/>
  <c r="O327" i="56"/>
  <c r="O311" i="56"/>
  <c r="O279" i="56"/>
  <c r="O183" i="56"/>
  <c r="O334" i="56"/>
  <c r="O238" i="56"/>
  <c r="L179" i="61"/>
  <c r="F401" i="60"/>
  <c r="D379" i="86"/>
  <c r="N212" i="82"/>
  <c r="S208" i="83"/>
  <c r="N206" i="82"/>
  <c r="N206" i="69"/>
  <c r="N190" i="69"/>
  <c r="C174" i="69"/>
  <c r="C176" i="83"/>
  <c r="C174" i="82"/>
  <c r="D162" i="69"/>
  <c r="D164" i="83"/>
  <c r="D303" i="86"/>
  <c r="I304" i="70"/>
  <c r="E1003" i="40"/>
  <c r="D600" i="82"/>
  <c r="F325" i="60"/>
  <c r="E305" i="56"/>
  <c r="F211" i="84"/>
  <c r="B211" i="84"/>
  <c r="F771" i="40"/>
  <c r="O188" i="70"/>
  <c r="B188" i="70" s="1"/>
  <c r="G189" i="56"/>
  <c r="A189" i="56"/>
  <c r="D184" i="61"/>
  <c r="B184" i="61" s="1"/>
  <c r="I209" i="60"/>
  <c r="B209" i="60"/>
  <c r="E187" i="86"/>
  <c r="B187" i="86" s="1"/>
  <c r="B186" i="40"/>
  <c r="D6" i="61"/>
  <c r="B6" i="61" s="1"/>
  <c r="S554" i="83"/>
  <c r="N552" i="82"/>
  <c r="N552" i="69"/>
  <c r="S550" i="83"/>
  <c r="N548" i="82"/>
  <c r="N548" i="69"/>
  <c r="B352" i="40"/>
  <c r="F1103" i="40"/>
  <c r="O354" i="70"/>
  <c r="B354" i="70"/>
  <c r="G355" i="56"/>
  <c r="A355" i="56" s="1"/>
  <c r="D350" i="61"/>
  <c r="B350" i="61" s="1"/>
  <c r="F377" i="84"/>
  <c r="B377" i="84" s="1"/>
  <c r="E353" i="86"/>
  <c r="B353" i="86"/>
  <c r="I375" i="60"/>
  <c r="B375" i="60" s="1"/>
  <c r="D350" i="88"/>
  <c r="B350" i="88"/>
  <c r="F321" i="84"/>
  <c r="B321" i="84" s="1"/>
  <c r="B296" i="40"/>
  <c r="O298" i="70"/>
  <c r="B298" i="70"/>
  <c r="G299" i="56"/>
  <c r="A299" i="56" s="1"/>
  <c r="I319" i="60"/>
  <c r="B319" i="60"/>
  <c r="D294" i="61"/>
  <c r="B294" i="61" s="1"/>
  <c r="E297" i="86"/>
  <c r="B297" i="86" s="1"/>
  <c r="D294" i="88"/>
  <c r="B294" i="88" s="1"/>
  <c r="F991" i="40"/>
  <c r="C939" i="40"/>
  <c r="C293" i="60"/>
  <c r="C268" i="61"/>
  <c r="C273" i="56"/>
  <c r="C271" i="86"/>
  <c r="C272" i="70"/>
  <c r="C268" i="88"/>
  <c r="C295" i="84"/>
  <c r="C109" i="88"/>
  <c r="C113" i="70"/>
  <c r="C114" i="56"/>
  <c r="C109" i="61"/>
  <c r="C134" i="60"/>
  <c r="C112" i="86"/>
  <c r="C136" i="84"/>
  <c r="C621" i="40"/>
  <c r="O79" i="70"/>
  <c r="B79" i="70" s="1"/>
  <c r="L64" i="61"/>
  <c r="U68" i="70"/>
  <c r="R69" i="56"/>
  <c r="L64" i="88"/>
  <c r="S67" i="86"/>
  <c r="M89" i="60"/>
  <c r="D531" i="40"/>
  <c r="T130" i="83" s="1"/>
  <c r="G130" i="83" s="1"/>
  <c r="L91" i="84"/>
  <c r="S526" i="83"/>
  <c r="C383" i="84"/>
  <c r="C356" i="61"/>
  <c r="C361" i="56"/>
  <c r="C1115" i="40"/>
  <c r="C712" i="69" s="1"/>
  <c r="C356" i="88"/>
  <c r="C359" i="86"/>
  <c r="C360" i="70"/>
  <c r="D280" i="86"/>
  <c r="I281" i="70"/>
  <c r="E282" i="56"/>
  <c r="E957" i="40"/>
  <c r="D554" i="82" s="1"/>
  <c r="F302" i="60"/>
  <c r="D72" i="86"/>
  <c r="I73" i="70"/>
  <c r="E541" i="40"/>
  <c r="E74" i="56"/>
  <c r="F527" i="40"/>
  <c r="O66" i="70"/>
  <c r="B66" i="70" s="1"/>
  <c r="D62" i="61"/>
  <c r="B62" i="61"/>
  <c r="B64" i="40"/>
  <c r="G67" i="56"/>
  <c r="A67" i="56" s="1"/>
  <c r="D62" i="88"/>
  <c r="B62" i="88"/>
  <c r="F89" i="84"/>
  <c r="B89" i="84" s="1"/>
  <c r="I87" i="60"/>
  <c r="B87" i="60" s="1"/>
  <c r="E65" i="86"/>
  <c r="B65" i="86" s="1"/>
  <c r="L54" i="84"/>
  <c r="L27" i="61"/>
  <c r="M52" i="60"/>
  <c r="L27" i="88"/>
  <c r="R32" i="56"/>
  <c r="U31" i="70"/>
  <c r="R389" i="56"/>
  <c r="M409" i="60"/>
  <c r="S387" i="86"/>
  <c r="L411" i="84"/>
  <c r="D1171" i="40"/>
  <c r="U388" i="70"/>
  <c r="L384" i="61"/>
  <c r="L384" i="88"/>
  <c r="C379" i="88"/>
  <c r="C1161" i="40"/>
  <c r="C760" i="83" s="1"/>
  <c r="C383" i="70"/>
  <c r="C406" i="84"/>
  <c r="C404" i="60"/>
  <c r="C379" i="61"/>
  <c r="C382" i="86"/>
  <c r="C384" i="56"/>
  <c r="L358" i="88"/>
  <c r="D1119" i="40"/>
  <c r="L385" i="84"/>
  <c r="M383" i="60"/>
  <c r="S361" i="86"/>
  <c r="L358" i="61"/>
  <c r="U362" i="70"/>
  <c r="R363" i="56"/>
  <c r="C381" i="60"/>
  <c r="D184" i="88"/>
  <c r="B184" i="88" s="1"/>
  <c r="S30" i="86"/>
  <c r="F700" i="69"/>
  <c r="O700" i="82"/>
  <c r="F700" i="82" s="1"/>
  <c r="O118" i="82"/>
  <c r="F118" i="82"/>
  <c r="O118" i="69"/>
  <c r="F118" i="69" s="1"/>
  <c r="I381" i="70"/>
  <c r="E382" i="56"/>
  <c r="E1133" i="40"/>
  <c r="D368" i="86"/>
  <c r="E370" i="56"/>
  <c r="I369" i="70"/>
  <c r="I387" i="60"/>
  <c r="B387" i="60" s="1"/>
  <c r="D362" i="88"/>
  <c r="B362" i="88" s="1"/>
  <c r="E365" i="86"/>
  <c r="B365" i="86" s="1"/>
  <c r="D362" i="61"/>
  <c r="B362" i="61" s="1"/>
  <c r="D797" i="40"/>
  <c r="L197" i="88"/>
  <c r="U201" i="70"/>
  <c r="L197" i="61"/>
  <c r="R202" i="56"/>
  <c r="S200" i="86"/>
  <c r="M222" i="60"/>
  <c r="E183" i="86"/>
  <c r="B183" i="86" s="1"/>
  <c r="F763" i="40"/>
  <c r="E360" i="69" s="1"/>
  <c r="A360" i="69" s="1"/>
  <c r="A361" i="69" s="1"/>
  <c r="F207" i="84"/>
  <c r="B207" i="84" s="1"/>
  <c r="O184" i="70"/>
  <c r="B184" i="70" s="1"/>
  <c r="I205" i="60"/>
  <c r="B205" i="60" s="1"/>
  <c r="D123" i="86"/>
  <c r="E643" i="40"/>
  <c r="I124" i="70"/>
  <c r="E125" i="56"/>
  <c r="F145" i="60"/>
  <c r="F64" i="84"/>
  <c r="B64" i="84" s="1"/>
  <c r="D37" i="61"/>
  <c r="B37" i="61" s="1"/>
  <c r="F477" i="40"/>
  <c r="O366" i="70"/>
  <c r="B366" i="70" s="1"/>
  <c r="E40" i="86"/>
  <c r="B40" i="86" s="1"/>
  <c r="D78" i="88"/>
  <c r="B78" i="88"/>
  <c r="D1163" i="40"/>
  <c r="L380" i="61"/>
  <c r="U384" i="70"/>
  <c r="L373" i="61"/>
  <c r="U377" i="70"/>
  <c r="L392" i="84"/>
  <c r="L365" i="61"/>
  <c r="D365" i="86"/>
  <c r="I366" i="70"/>
  <c r="E1127" i="40"/>
  <c r="D158" i="88"/>
  <c r="B158" i="88"/>
  <c r="O162" i="70"/>
  <c r="B162" i="70" s="1"/>
  <c r="F719" i="40"/>
  <c r="G163" i="56"/>
  <c r="A163" i="56"/>
  <c r="D137" i="86"/>
  <c r="E671" i="40"/>
  <c r="D268" i="69"/>
  <c r="D134" i="86"/>
  <c r="E665" i="40"/>
  <c r="D264" i="83" s="1"/>
  <c r="I135" i="70"/>
  <c r="E136" i="56"/>
  <c r="F156" i="60"/>
  <c r="E131" i="86"/>
  <c r="B131" i="86" s="1"/>
  <c r="O132" i="70"/>
  <c r="B132" i="70"/>
  <c r="I128" i="70"/>
  <c r="E651" i="40"/>
  <c r="E129" i="56"/>
  <c r="E645" i="40"/>
  <c r="E126" i="56"/>
  <c r="D124" i="86"/>
  <c r="F146" i="60"/>
  <c r="C112" i="88"/>
  <c r="C139" i="84"/>
  <c r="C627" i="40"/>
  <c r="C116" i="70"/>
  <c r="C117" i="56"/>
  <c r="C112" i="61"/>
  <c r="C613" i="40"/>
  <c r="C110" i="56"/>
  <c r="D481" i="40"/>
  <c r="M64" i="60"/>
  <c r="R44" i="56"/>
  <c r="U43" i="70"/>
  <c r="C36" i="88"/>
  <c r="C63" i="84"/>
  <c r="C40" i="70"/>
  <c r="C33" i="88"/>
  <c r="C36" i="86"/>
  <c r="C60" i="84"/>
  <c r="C33" i="61"/>
  <c r="C58" i="60"/>
  <c r="C38" i="56"/>
  <c r="L365" i="88"/>
  <c r="S666" i="83"/>
  <c r="O476" i="82"/>
  <c r="F476" i="82"/>
  <c r="D366" i="88"/>
  <c r="B366" i="88" s="1"/>
  <c r="E386" i="56"/>
  <c r="R189" i="56"/>
  <c r="S380" i="83"/>
  <c r="N378" i="82"/>
  <c r="N378" i="69"/>
  <c r="E633" i="40"/>
  <c r="D230" i="69" s="1"/>
  <c r="E120" i="56"/>
  <c r="D88" i="86"/>
  <c r="I114" i="70"/>
  <c r="F389" i="84"/>
  <c r="B389" i="84"/>
  <c r="F185" i="84"/>
  <c r="B185" i="84" s="1"/>
  <c r="D180" i="88"/>
  <c r="B180" i="88"/>
  <c r="E660" i="82"/>
  <c r="A660" i="82" s="1"/>
  <c r="A661" i="82" s="1"/>
  <c r="B368" i="40"/>
  <c r="P68" i="69"/>
  <c r="G68" i="69"/>
  <c r="O132" i="69"/>
  <c r="F132" i="69" s="1"/>
  <c r="O288" i="69"/>
  <c r="F288" i="69"/>
  <c r="P156" i="82"/>
  <c r="G156" i="82" s="1"/>
  <c r="O304" i="69"/>
  <c r="F304" i="69"/>
  <c r="S376" i="86"/>
  <c r="B130" i="40"/>
  <c r="P190" i="82"/>
  <c r="G190" i="82" s="1"/>
  <c r="E596" i="83"/>
  <c r="A596" i="83" s="1"/>
  <c r="A597" i="83" s="1"/>
  <c r="S106" i="86"/>
  <c r="E188" i="86"/>
  <c r="B188" i="86" s="1"/>
  <c r="C122" i="56"/>
  <c r="C61" i="60"/>
  <c r="F390" i="60"/>
  <c r="F140" i="60"/>
  <c r="M192" i="60"/>
  <c r="F659" i="40"/>
  <c r="E222" i="83"/>
  <c r="A222" i="83" s="1"/>
  <c r="A223" i="83" s="1"/>
  <c r="E220" i="82"/>
  <c r="A220" i="82" s="1"/>
  <c r="A221" i="82" s="1"/>
  <c r="D384" i="86"/>
  <c r="E244" i="86"/>
  <c r="B244" i="86"/>
  <c r="F268" i="84"/>
  <c r="B268" i="84" s="1"/>
  <c r="F885" i="40"/>
  <c r="E484" i="83" s="1"/>
  <c r="A484" i="83" s="1"/>
  <c r="A485" i="83" s="1"/>
  <c r="O245" i="70"/>
  <c r="B245" i="70" s="1"/>
  <c r="B243" i="40"/>
  <c r="G246" i="56"/>
  <c r="A246" i="56"/>
  <c r="O414" i="82"/>
  <c r="F414" i="82" s="1"/>
  <c r="O414" i="69"/>
  <c r="F414" i="69"/>
  <c r="F412" i="84"/>
  <c r="B412" i="84" s="1"/>
  <c r="B387" i="40"/>
  <c r="F1173" i="40"/>
  <c r="D385" i="61"/>
  <c r="B385" i="61" s="1"/>
  <c r="I410" i="60"/>
  <c r="B410" i="60"/>
  <c r="E388" i="86"/>
  <c r="B388" i="86" s="1"/>
  <c r="O389" i="70"/>
  <c r="B389" i="70"/>
  <c r="C384" i="84"/>
  <c r="C1117" i="40"/>
  <c r="C362" i="56"/>
  <c r="C357" i="61"/>
  <c r="L130" i="84"/>
  <c r="D609" i="40"/>
  <c r="U107" i="70"/>
  <c r="L103" i="61"/>
  <c r="M128" i="60"/>
  <c r="U37" i="70"/>
  <c r="D469" i="40"/>
  <c r="P66" i="82"/>
  <c r="G66" i="82" s="1"/>
  <c r="L33" i="61"/>
  <c r="R38" i="56"/>
  <c r="P260" i="82"/>
  <c r="G260" i="82" s="1"/>
  <c r="L60" i="84"/>
  <c r="P122" i="69"/>
  <c r="G122" i="69"/>
  <c r="T124" i="83"/>
  <c r="G124" i="83" s="1"/>
  <c r="B390" i="40"/>
  <c r="F415" i="84"/>
  <c r="B415" i="84" s="1"/>
  <c r="O392" i="70"/>
  <c r="B392" i="70" s="1"/>
  <c r="F1179" i="40"/>
  <c r="I413" i="60"/>
  <c r="B413" i="60" s="1"/>
  <c r="L408" i="84"/>
  <c r="U385" i="70"/>
  <c r="L381" i="61"/>
  <c r="F405" i="84"/>
  <c r="B405" i="84" s="1"/>
  <c r="F1159" i="40"/>
  <c r="E381" i="86"/>
  <c r="B381" i="86" s="1"/>
  <c r="I403" i="60"/>
  <c r="B403" i="60" s="1"/>
  <c r="O382" i="70"/>
  <c r="B382" i="70" s="1"/>
  <c r="D378" i="61"/>
  <c r="B378" i="61"/>
  <c r="F393" i="84"/>
  <c r="B393" i="84" s="1"/>
  <c r="F1135" i="40"/>
  <c r="E734" i="83"/>
  <c r="A734" i="83"/>
  <c r="A735" i="83" s="1"/>
  <c r="E732" i="82"/>
  <c r="A732" i="82" s="1"/>
  <c r="A733" i="82" s="1"/>
  <c r="O370" i="70"/>
  <c r="B370" i="70" s="1"/>
  <c r="G371" i="56"/>
  <c r="A371" i="56" s="1"/>
  <c r="D366" i="61"/>
  <c r="B366" i="61" s="1"/>
  <c r="F390" i="84"/>
  <c r="B390" i="84" s="1"/>
  <c r="F1129" i="40"/>
  <c r="D363" i="88"/>
  <c r="B363" i="88"/>
  <c r="I388" i="60"/>
  <c r="B388" i="60" s="1"/>
  <c r="E366" i="86"/>
  <c r="B366" i="86"/>
  <c r="D201" i="86"/>
  <c r="E799" i="40"/>
  <c r="D398" i="83" s="1"/>
  <c r="F223" i="60"/>
  <c r="E203" i="56"/>
  <c r="D185" i="88"/>
  <c r="B185" i="88" s="1"/>
  <c r="B187" i="40"/>
  <c r="F773" i="40"/>
  <c r="E372" i="83" s="1"/>
  <c r="A372" i="83" s="1"/>
  <c r="D185" i="61"/>
  <c r="B185" i="61"/>
  <c r="F212" i="84"/>
  <c r="B212" i="84" s="1"/>
  <c r="O189" i="70"/>
  <c r="B189" i="70"/>
  <c r="C150" i="84"/>
  <c r="C649" i="40"/>
  <c r="C246" i="82" s="1"/>
  <c r="C127" i="70"/>
  <c r="C148" i="60"/>
  <c r="C128" i="56"/>
  <c r="L147" i="84"/>
  <c r="U124" i="70"/>
  <c r="M145" i="60"/>
  <c r="U121" i="70"/>
  <c r="L68" i="84"/>
  <c r="D485" i="40"/>
  <c r="U45" i="70"/>
  <c r="L41" i="61"/>
  <c r="L41" i="88"/>
  <c r="S44" i="86"/>
  <c r="R46" i="56"/>
  <c r="E471" i="40"/>
  <c r="D70" i="83" s="1"/>
  <c r="AA70" i="83" s="1"/>
  <c r="D37" i="86"/>
  <c r="E39" i="56"/>
  <c r="B25" i="40"/>
  <c r="F50" i="84"/>
  <c r="B50" i="84"/>
  <c r="F449" i="40"/>
  <c r="D23" i="61"/>
  <c r="B23" i="61" s="1"/>
  <c r="O27" i="70"/>
  <c r="B27" i="70"/>
  <c r="I48" i="60"/>
  <c r="B48" i="60" s="1"/>
  <c r="C21" i="88"/>
  <c r="C48" i="84"/>
  <c r="C25" i="70"/>
  <c r="C24" i="86"/>
  <c r="C21" i="61"/>
  <c r="C8" i="88"/>
  <c r="C11" i="86"/>
  <c r="C8" i="61"/>
  <c r="C12" i="70"/>
  <c r="C33" i="60"/>
  <c r="C13" i="56"/>
  <c r="S9" i="86"/>
  <c r="L33" i="84"/>
  <c r="U10" i="70"/>
  <c r="D415" i="40"/>
  <c r="M31" i="60"/>
  <c r="E573" i="40"/>
  <c r="D128" i="88"/>
  <c r="B128" i="88"/>
  <c r="I210" i="60"/>
  <c r="B210" i="60" s="1"/>
  <c r="L217" i="84"/>
  <c r="L190" i="61"/>
  <c r="U194" i="70"/>
  <c r="R195" i="56"/>
  <c r="F191" i="84"/>
  <c r="B191" i="84"/>
  <c r="E167" i="86"/>
  <c r="B167" i="86" s="1"/>
  <c r="F731" i="40"/>
  <c r="D164" i="61"/>
  <c r="B164" i="61" s="1"/>
  <c r="G169" i="56"/>
  <c r="A169" i="56" s="1"/>
  <c r="I189" i="60"/>
  <c r="B189" i="60" s="1"/>
  <c r="S113" i="86"/>
  <c r="L137" i="84"/>
  <c r="D623" i="40"/>
  <c r="U114" i="70"/>
  <c r="L110" i="61"/>
  <c r="D567" i="40"/>
  <c r="N308" i="69"/>
  <c r="B364" i="40"/>
  <c r="B182" i="40"/>
  <c r="S123" i="86"/>
  <c r="L407" i="84"/>
  <c r="T70" i="83"/>
  <c r="G70" i="83" s="1"/>
  <c r="T158" i="83"/>
  <c r="G158" i="83"/>
  <c r="L66" i="84"/>
  <c r="L190" i="88"/>
  <c r="C115" i="86"/>
  <c r="L224" i="84"/>
  <c r="S278" i="83"/>
  <c r="D23" i="88"/>
  <c r="B23" i="88"/>
  <c r="T192" i="83"/>
  <c r="G192" i="83" s="1"/>
  <c r="L103" i="88"/>
  <c r="E139" i="56"/>
  <c r="R386" i="56"/>
  <c r="R370" i="56"/>
  <c r="R117" i="56"/>
  <c r="F159" i="60"/>
  <c r="M159" i="60"/>
  <c r="C105" i="61"/>
  <c r="L6" i="61"/>
  <c r="O367" i="70"/>
  <c r="B367" i="70"/>
  <c r="I119" i="70"/>
  <c r="E668" i="69"/>
  <c r="A668" i="69"/>
  <c r="A669" i="69"/>
  <c r="E670" i="83"/>
  <c r="A670" i="83" s="1"/>
  <c r="A671" i="83" s="1"/>
  <c r="E668" i="82"/>
  <c r="A668" i="82" s="1"/>
  <c r="A669" i="82" s="1"/>
  <c r="E602" i="69"/>
  <c r="A602" i="69"/>
  <c r="A603" i="69" s="1"/>
  <c r="E604" i="83"/>
  <c r="A604" i="83"/>
  <c r="A605" i="83"/>
  <c r="E602" i="82"/>
  <c r="A602" i="82" s="1"/>
  <c r="A603" i="82" s="1"/>
  <c r="C469" i="40"/>
  <c r="C445" i="40"/>
  <c r="C42" i="82" s="1"/>
  <c r="E100" i="69"/>
  <c r="A100" i="69" s="1"/>
  <c r="A101" i="69" s="1"/>
  <c r="E102" i="83"/>
  <c r="A102" i="83"/>
  <c r="A103" i="83"/>
  <c r="D127" i="86"/>
  <c r="C252" i="88"/>
  <c r="C279" i="84"/>
  <c r="C907" i="40"/>
  <c r="C504" i="82" s="1"/>
  <c r="C256" i="70"/>
  <c r="C277" i="60"/>
  <c r="C252" i="61"/>
  <c r="C257" i="56"/>
  <c r="D237" i="86"/>
  <c r="E871" i="40"/>
  <c r="D468" i="82"/>
  <c r="O652" i="82"/>
  <c r="F652" i="82" s="1"/>
  <c r="O652" i="69"/>
  <c r="F652" i="69" s="1"/>
  <c r="O194" i="82"/>
  <c r="F194" i="82" s="1"/>
  <c r="O194" i="69"/>
  <c r="F194" i="69" s="1"/>
  <c r="P106" i="82"/>
  <c r="G106" i="82" s="1"/>
  <c r="I397" i="70"/>
  <c r="E398" i="56"/>
  <c r="F418" i="60"/>
  <c r="E1189" i="40"/>
  <c r="D788" i="83" s="1"/>
  <c r="AA788" i="83" s="1"/>
  <c r="D187" i="86"/>
  <c r="I188" i="70"/>
  <c r="E771" i="40"/>
  <c r="C631" i="40"/>
  <c r="C141" i="84"/>
  <c r="C114" i="88"/>
  <c r="C139" i="60"/>
  <c r="C117" i="86"/>
  <c r="C119" i="56"/>
  <c r="E81" i="86"/>
  <c r="B81" i="86" s="1"/>
  <c r="F105" i="84"/>
  <c r="B105" i="84" s="1"/>
  <c r="F559" i="40"/>
  <c r="E156" i="82"/>
  <c r="A156" i="82" s="1"/>
  <c r="A157" i="82" s="1"/>
  <c r="D78" i="61"/>
  <c r="B78" i="61"/>
  <c r="C37" i="84"/>
  <c r="C35" i="60"/>
  <c r="B396" i="40"/>
  <c r="F1191" i="40"/>
  <c r="E397" i="86"/>
  <c r="B397" i="86" s="1"/>
  <c r="I419" i="60"/>
  <c r="B419" i="60"/>
  <c r="D394" i="61"/>
  <c r="B394" i="61" s="1"/>
  <c r="L211" i="84"/>
  <c r="U188" i="70"/>
  <c r="L184" i="61"/>
  <c r="L184" i="88"/>
  <c r="D771" i="40"/>
  <c r="S187" i="86"/>
  <c r="D163" i="86"/>
  <c r="E723" i="40"/>
  <c r="F185" i="60"/>
  <c r="F1127" i="40"/>
  <c r="E724" i="82" s="1"/>
  <c r="A724" i="82" s="1"/>
  <c r="B39" i="40"/>
  <c r="E369" i="86"/>
  <c r="B369" i="86" s="1"/>
  <c r="L400" i="84"/>
  <c r="B160" i="40"/>
  <c r="P122" i="82"/>
  <c r="G122" i="82" s="1"/>
  <c r="E594" i="82"/>
  <c r="A594" i="82"/>
  <c r="A595" i="82" s="1"/>
  <c r="G390" i="56"/>
  <c r="A390" i="56" s="1"/>
  <c r="G28" i="56"/>
  <c r="A28" i="56"/>
  <c r="E367" i="56"/>
  <c r="I183" i="60"/>
  <c r="B183" i="60"/>
  <c r="D204" i="86"/>
  <c r="E805" i="40"/>
  <c r="L194" i="84"/>
  <c r="U171" i="70"/>
  <c r="L167" i="61"/>
  <c r="D737" i="40"/>
  <c r="L167" i="88"/>
  <c r="L130" i="61"/>
  <c r="M155" i="60"/>
  <c r="L151" i="84"/>
  <c r="D651" i="40"/>
  <c r="U128" i="70"/>
  <c r="L124" i="88"/>
  <c r="R129" i="56"/>
  <c r="S127" i="86"/>
  <c r="L124" i="61"/>
  <c r="D121" i="86"/>
  <c r="E639" i="40"/>
  <c r="D1165" i="40"/>
  <c r="P762" i="82"/>
  <c r="G762" i="82"/>
  <c r="S310" i="83"/>
  <c r="N564" i="69"/>
  <c r="C320" i="69"/>
  <c r="E556" i="69"/>
  <c r="A556" i="69" s="1"/>
  <c r="A557" i="69" s="1"/>
  <c r="O460" i="69"/>
  <c r="F460" i="69" s="1"/>
  <c r="O588" i="69"/>
  <c r="F588" i="69"/>
  <c r="O428" i="69"/>
  <c r="F428" i="69" s="1"/>
  <c r="L130" i="88"/>
  <c r="S193" i="86"/>
  <c r="C144" i="84"/>
  <c r="D164" i="88"/>
  <c r="B164" i="88" s="1"/>
  <c r="C13" i="86"/>
  <c r="G42" i="56"/>
  <c r="A42" i="56" s="1"/>
  <c r="C26" i="56"/>
  <c r="E115" i="56"/>
  <c r="R385" i="56"/>
  <c r="R135" i="56"/>
  <c r="R125" i="56"/>
  <c r="R11" i="56"/>
  <c r="F209" i="60"/>
  <c r="F149" i="60"/>
  <c r="M406" i="60"/>
  <c r="M390" i="60"/>
  <c r="D388" i="61"/>
  <c r="B388" i="61" s="1"/>
  <c r="D128" i="61"/>
  <c r="B128" i="61"/>
  <c r="C114" i="61"/>
  <c r="C361" i="70"/>
  <c r="I164" i="70"/>
  <c r="U134" i="70"/>
  <c r="I122" i="70"/>
  <c r="C37" i="70"/>
  <c r="O168" i="56"/>
  <c r="O136" i="56"/>
  <c r="O80" i="56"/>
  <c r="C475" i="40"/>
  <c r="C72" i="82"/>
  <c r="E326" i="83"/>
  <c r="A326" i="83" s="1"/>
  <c r="A327" i="83" s="1"/>
  <c r="E324" i="69"/>
  <c r="A324" i="69" s="1"/>
  <c r="A325" i="69" s="1"/>
  <c r="U351" i="70"/>
  <c r="L374" i="84"/>
  <c r="R352" i="56"/>
  <c r="I364" i="60"/>
  <c r="B364" i="60"/>
  <c r="F366" i="84"/>
  <c r="B366" i="84" s="1"/>
  <c r="D340" i="86"/>
  <c r="F362" i="60"/>
  <c r="F949" i="40"/>
  <c r="E546" i="69" s="1"/>
  <c r="A546" i="69" s="1"/>
  <c r="A547" i="69" s="1"/>
  <c r="F300" i="84"/>
  <c r="B300" i="84"/>
  <c r="O277" i="70"/>
  <c r="B277" i="70" s="1"/>
  <c r="G278" i="56"/>
  <c r="A278" i="56"/>
  <c r="C945" i="40"/>
  <c r="C298" i="84"/>
  <c r="C271" i="88"/>
  <c r="C271" i="61"/>
  <c r="C274" i="86"/>
  <c r="D269" i="86"/>
  <c r="E935" i="40"/>
  <c r="D532" i="82"/>
  <c r="I270" i="70"/>
  <c r="C265" i="88"/>
  <c r="C933" i="40"/>
  <c r="C292" i="84"/>
  <c r="C269" i="70"/>
  <c r="C270" i="56"/>
  <c r="C268" i="86"/>
  <c r="F929" i="40"/>
  <c r="G268" i="56"/>
  <c r="A268" i="56" s="1"/>
  <c r="I265" i="70"/>
  <c r="E266" i="56"/>
  <c r="E925" i="40"/>
  <c r="F286" i="60"/>
  <c r="D264" i="86"/>
  <c r="D257" i="86"/>
  <c r="I258" i="70"/>
  <c r="E911" i="40"/>
  <c r="D510" i="83" s="1"/>
  <c r="AA510" i="83" s="1"/>
  <c r="F279" i="60"/>
  <c r="E259" i="56"/>
  <c r="C247" i="88"/>
  <c r="C897" i="40"/>
  <c r="C247" i="61"/>
  <c r="C250" i="86"/>
  <c r="O249" i="70"/>
  <c r="B249" i="70"/>
  <c r="E248" i="86"/>
  <c r="B248" i="86" s="1"/>
  <c r="F893" i="40"/>
  <c r="I270" i="60"/>
  <c r="B270" i="60" s="1"/>
  <c r="L271" i="84"/>
  <c r="D891" i="40"/>
  <c r="M269" i="60"/>
  <c r="L244" i="88"/>
  <c r="S247" i="86"/>
  <c r="E1165" i="40"/>
  <c r="I385" i="70"/>
  <c r="C186" i="88"/>
  <c r="C775" i="40"/>
  <c r="C372" i="82" s="1"/>
  <c r="C190" i="70"/>
  <c r="C211" i="60"/>
  <c r="C189" i="86"/>
  <c r="C186" i="61"/>
  <c r="C191" i="56"/>
  <c r="L112" i="88"/>
  <c r="L139" i="84"/>
  <c r="L112" i="61"/>
  <c r="M137" i="60"/>
  <c r="S115" i="86"/>
  <c r="C95" i="61"/>
  <c r="C99" i="70"/>
  <c r="C100" i="56"/>
  <c r="C593" i="40"/>
  <c r="C190" i="69" s="1"/>
  <c r="L109" i="84"/>
  <c r="L82" i="61"/>
  <c r="U86" i="70"/>
  <c r="R87" i="56"/>
  <c r="G399" i="56"/>
  <c r="A399" i="56"/>
  <c r="F59" i="60"/>
  <c r="C590" i="69"/>
  <c r="L134" i="88"/>
  <c r="L134" i="61"/>
  <c r="D671" i="40"/>
  <c r="R139" i="56"/>
  <c r="C124" i="70"/>
  <c r="C120" i="61"/>
  <c r="C117" i="88"/>
  <c r="C637" i="40"/>
  <c r="C117" i="61"/>
  <c r="C121" i="70"/>
  <c r="C120" i="86"/>
  <c r="S384" i="86"/>
  <c r="C98" i="86"/>
  <c r="S566" i="83"/>
  <c r="L6" i="88"/>
  <c r="B166" i="40"/>
  <c r="S137" i="86"/>
  <c r="D394" i="88"/>
  <c r="B394" i="88" s="1"/>
  <c r="O684" i="69"/>
  <c r="F684" i="69"/>
  <c r="C10" i="88"/>
  <c r="G368" i="56"/>
  <c r="A368" i="56" s="1"/>
  <c r="G83" i="56"/>
  <c r="A83" i="56"/>
  <c r="E90" i="56"/>
  <c r="R115" i="56"/>
  <c r="C382" i="60"/>
  <c r="F387" i="60"/>
  <c r="F226" i="60"/>
  <c r="M405" i="60"/>
  <c r="M215" i="60"/>
  <c r="D180" i="61"/>
  <c r="B180" i="61" s="1"/>
  <c r="C123" i="61"/>
  <c r="L39" i="61"/>
  <c r="O398" i="70"/>
  <c r="B398" i="70"/>
  <c r="U138" i="70"/>
  <c r="I125" i="70"/>
  <c r="C213" i="84"/>
  <c r="L419" i="84"/>
  <c r="D1187" i="40"/>
  <c r="L392" i="88"/>
  <c r="R397" i="56"/>
  <c r="S395" i="86"/>
  <c r="M417" i="60"/>
  <c r="L364" i="88"/>
  <c r="D1131" i="40"/>
  <c r="U368" i="70"/>
  <c r="L364" i="61"/>
  <c r="L391" i="84"/>
  <c r="E989" i="40"/>
  <c r="D296" i="86"/>
  <c r="E298" i="56"/>
  <c r="F318" i="60"/>
  <c r="F316" i="84"/>
  <c r="B316" i="84"/>
  <c r="F981" i="40"/>
  <c r="E578" i="82" s="1"/>
  <c r="E292" i="86"/>
  <c r="B292" i="86"/>
  <c r="O293" i="70"/>
  <c r="B293" i="70" s="1"/>
  <c r="D289" i="61"/>
  <c r="B289" i="61"/>
  <c r="D291" i="86"/>
  <c r="I292" i="70"/>
  <c r="E979" i="40"/>
  <c r="D576" i="69"/>
  <c r="E293" i="56"/>
  <c r="C1061" i="40"/>
  <c r="C329" i="88"/>
  <c r="C356" i="84"/>
  <c r="I330" i="70"/>
  <c r="E1055" i="40"/>
  <c r="D329" i="86"/>
  <c r="D222" i="86"/>
  <c r="E841" i="40"/>
  <c r="D438" i="69" s="1"/>
  <c r="I223" i="70"/>
  <c r="L209" i="88"/>
  <c r="L236" i="84"/>
  <c r="U213" i="70"/>
  <c r="D205" i="86"/>
  <c r="C204" i="70"/>
  <c r="C227" i="84"/>
  <c r="C803" i="40"/>
  <c r="F219" i="84"/>
  <c r="B219" i="84"/>
  <c r="F787" i="40"/>
  <c r="O196" i="70"/>
  <c r="B196" i="70" s="1"/>
  <c r="E785" i="40"/>
  <c r="D194" i="86"/>
  <c r="D191" i="86"/>
  <c r="E779" i="40"/>
  <c r="I192" i="70"/>
  <c r="O450" i="82"/>
  <c r="F450" i="82" s="1"/>
  <c r="O450" i="69"/>
  <c r="F450" i="69" s="1"/>
  <c r="C258" i="83"/>
  <c r="C256" i="82"/>
  <c r="C256" i="69"/>
  <c r="T394" i="83"/>
  <c r="G394" i="83" s="1"/>
  <c r="P392" i="69"/>
  <c r="G392" i="69"/>
  <c r="L320" i="88"/>
  <c r="U324" i="70"/>
  <c r="C322" i="70"/>
  <c r="C1039" i="40"/>
  <c r="C636" i="82" s="1"/>
  <c r="C341" i="84"/>
  <c r="C318" i="70"/>
  <c r="C1009" i="40"/>
  <c r="C606" i="69"/>
  <c r="F969" i="40"/>
  <c r="E566" i="69" s="1"/>
  <c r="F310" i="84"/>
  <c r="B310" i="84"/>
  <c r="O287" i="70"/>
  <c r="B287" i="70" s="1"/>
  <c r="L219" i="88"/>
  <c r="L246" i="84"/>
  <c r="B212" i="40"/>
  <c r="D210" i="88"/>
  <c r="B210" i="88" s="1"/>
  <c r="F823" i="40"/>
  <c r="E420" i="69" s="1"/>
  <c r="A420" i="69" s="1"/>
  <c r="A421" i="69"/>
  <c r="O214" i="70"/>
  <c r="B214" i="70" s="1"/>
  <c r="D210" i="61"/>
  <c r="B210" i="61"/>
  <c r="F817" i="40"/>
  <c r="O211" i="70"/>
  <c r="B211" i="70" s="1"/>
  <c r="F234" i="84"/>
  <c r="B234" i="84"/>
  <c r="D207" i="88"/>
  <c r="B207" i="88" s="1"/>
  <c r="C232" i="84"/>
  <c r="C813" i="40"/>
  <c r="F230" i="84"/>
  <c r="B230" i="84" s="1"/>
  <c r="F809" i="40"/>
  <c r="D406" i="83"/>
  <c r="AA406" i="83"/>
  <c r="D404" i="69"/>
  <c r="O90" i="69"/>
  <c r="F90" i="69" s="1"/>
  <c r="O90" i="82"/>
  <c r="F90" i="82"/>
  <c r="D350" i="86"/>
  <c r="E1097" i="40"/>
  <c r="C347" i="84"/>
  <c r="C1043" i="40"/>
  <c r="C346" i="84"/>
  <c r="C323" i="70"/>
  <c r="C322" i="86"/>
  <c r="E1033" i="40"/>
  <c r="I319" i="70"/>
  <c r="F1027" i="40"/>
  <c r="E624" i="82"/>
  <c r="A624" i="82" s="1"/>
  <c r="A625" i="82" s="1"/>
  <c r="F339" i="84"/>
  <c r="B339" i="84" s="1"/>
  <c r="D301" i="86"/>
  <c r="E999" i="40"/>
  <c r="B222" i="40"/>
  <c r="F247" i="84"/>
  <c r="B247" i="84" s="1"/>
  <c r="O494" i="82"/>
  <c r="F494" i="82"/>
  <c r="O494" i="69"/>
  <c r="F494" i="69" s="1"/>
  <c r="D644" i="83"/>
  <c r="D642" i="82"/>
  <c r="C359" i="70"/>
  <c r="D351" i="86"/>
  <c r="I352" i="70"/>
  <c r="E1099" i="40"/>
  <c r="C343" i="88"/>
  <c r="C370" i="84"/>
  <c r="C347" i="70"/>
  <c r="B333" i="40"/>
  <c r="F1065" i="40"/>
  <c r="O335" i="70"/>
  <c r="B335" i="70" s="1"/>
  <c r="F1037" i="40"/>
  <c r="O321" i="70"/>
  <c r="B321" i="70"/>
  <c r="E1035" i="40"/>
  <c r="D319" i="86"/>
  <c r="L243" i="88"/>
  <c r="L270" i="84"/>
  <c r="D889" i="40"/>
  <c r="U247" i="70"/>
  <c r="D223" i="86"/>
  <c r="I224" i="70"/>
  <c r="O157" i="56"/>
  <c r="S404" i="83"/>
  <c r="S390" i="83"/>
  <c r="N388" i="69"/>
  <c r="C373" i="88"/>
  <c r="C400" i="84"/>
  <c r="D289" i="86"/>
  <c r="E975" i="40"/>
  <c r="D574" i="83" s="1"/>
  <c r="AA574" i="83" s="1"/>
  <c r="C285" i="88"/>
  <c r="C312" i="84"/>
  <c r="C973" i="40"/>
  <c r="C570" i="82" s="1"/>
  <c r="L270" i="88"/>
  <c r="L297" i="84"/>
  <c r="C226" i="86"/>
  <c r="C849" i="40"/>
  <c r="C250" i="84"/>
  <c r="L214" i="84"/>
  <c r="D777" i="40"/>
  <c r="T376" i="83" s="1"/>
  <c r="G376" i="83" s="1"/>
  <c r="O13" i="56"/>
  <c r="O340" i="56"/>
  <c r="O292" i="56"/>
  <c r="D354" i="86"/>
  <c r="C1069" i="40"/>
  <c r="C666" i="69"/>
  <c r="C360" i="84"/>
  <c r="C270" i="88"/>
  <c r="C297" i="84"/>
  <c r="C943" i="40"/>
  <c r="C540" i="82" s="1"/>
  <c r="L258" i="88"/>
  <c r="L285" i="84"/>
  <c r="F282" i="84"/>
  <c r="B282" i="84" s="1"/>
  <c r="C237" i="88"/>
  <c r="C877" i="40"/>
  <c r="D235" i="86"/>
  <c r="E867" i="40"/>
  <c r="D230" i="86"/>
  <c r="E857" i="40"/>
  <c r="D454" i="82" s="1"/>
  <c r="B227" i="40"/>
  <c r="S217" i="86"/>
  <c r="L214" i="88"/>
  <c r="L241" i="84"/>
  <c r="D831" i="40"/>
  <c r="C173" i="86"/>
  <c r="C170" i="88"/>
  <c r="D171" i="86"/>
  <c r="E739" i="40"/>
  <c r="O126" i="82"/>
  <c r="F126" i="82"/>
  <c r="O126" i="69"/>
  <c r="F126" i="69" s="1"/>
  <c r="N554" i="82"/>
  <c r="S556" i="83"/>
  <c r="F1181" i="40"/>
  <c r="F416" i="84"/>
  <c r="B416" i="84" s="1"/>
  <c r="C374" i="88"/>
  <c r="C401" i="84"/>
  <c r="B345" i="40"/>
  <c r="F370" i="84"/>
  <c r="B370" i="84" s="1"/>
  <c r="B342" i="40"/>
  <c r="F367" i="84"/>
  <c r="B367" i="84" s="1"/>
  <c r="D311" i="88"/>
  <c r="B311" i="88" s="1"/>
  <c r="F338" i="84"/>
  <c r="B338" i="84"/>
  <c r="C274" i="88"/>
  <c r="C951" i="40"/>
  <c r="C548" i="69" s="1"/>
  <c r="C260" i="86"/>
  <c r="C917" i="40"/>
  <c r="B235" i="40"/>
  <c r="F260" i="84"/>
  <c r="B260" i="84"/>
  <c r="E233" i="86"/>
  <c r="B233" i="86" s="1"/>
  <c r="F257" i="84"/>
  <c r="B257" i="84" s="1"/>
  <c r="F249" i="84"/>
  <c r="B249" i="84" s="1"/>
  <c r="F847" i="40"/>
  <c r="E225" i="86"/>
  <c r="B225" i="86" s="1"/>
  <c r="S221" i="86"/>
  <c r="D839" i="40"/>
  <c r="L210" i="84"/>
  <c r="L183" i="88"/>
  <c r="B176" i="40"/>
  <c r="F201" i="84"/>
  <c r="B201" i="84" s="1"/>
  <c r="D174" i="88"/>
  <c r="B174" i="88" s="1"/>
  <c r="F751" i="40"/>
  <c r="E177" i="86"/>
  <c r="B177" i="86" s="1"/>
  <c r="D174" i="86"/>
  <c r="E745" i="40"/>
  <c r="L181" i="84"/>
  <c r="D711" i="40"/>
  <c r="C99" i="88"/>
  <c r="C102" i="86"/>
  <c r="C126" i="84"/>
  <c r="C92" i="88"/>
  <c r="C587" i="40"/>
  <c r="S59" i="86"/>
  <c r="D515" i="40"/>
  <c r="D54" i="86"/>
  <c r="E505" i="40"/>
  <c r="D49" i="86"/>
  <c r="E495" i="40"/>
  <c r="D94" i="83" s="1"/>
  <c r="AA94" i="83" s="1"/>
  <c r="BK94" i="83" s="1"/>
  <c r="D46" i="86"/>
  <c r="E489" i="40"/>
  <c r="D86" i="82" s="1"/>
  <c r="B395" i="40"/>
  <c r="F1189" i="40"/>
  <c r="C345" i="86"/>
  <c r="B338" i="40"/>
  <c r="D317" i="86"/>
  <c r="E1031" i="40"/>
  <c r="L249" i="88"/>
  <c r="L276" i="84"/>
  <c r="S242" i="86"/>
  <c r="L239" i="88"/>
  <c r="L266" i="84"/>
  <c r="C183" i="88"/>
  <c r="C769" i="40"/>
  <c r="C178" i="88"/>
  <c r="C205" i="84"/>
  <c r="C141" i="86"/>
  <c r="B344" i="40"/>
  <c r="B304" i="40"/>
  <c r="L277" i="88"/>
  <c r="L189" i="88"/>
  <c r="B144" i="40"/>
  <c r="C44" i="86"/>
  <c r="C6" i="88"/>
  <c r="C9" i="86"/>
  <c r="F187" i="84"/>
  <c r="B187" i="84" s="1"/>
  <c r="E163" i="86"/>
  <c r="B163" i="86" s="1"/>
  <c r="C141" i="88"/>
  <c r="C144" i="86"/>
  <c r="B131" i="40"/>
  <c r="F156" i="84"/>
  <c r="B156" i="84" s="1"/>
  <c r="O139" i="56"/>
  <c r="O123" i="56"/>
  <c r="C177" i="84"/>
  <c r="C168" i="84"/>
  <c r="F182" i="84"/>
  <c r="B182" i="84" s="1"/>
  <c r="B213" i="40"/>
  <c r="B180" i="40"/>
  <c r="D178" i="88"/>
  <c r="B178" i="88" s="1"/>
  <c r="O395" i="56"/>
  <c r="O153" i="56"/>
  <c r="O40" i="56"/>
  <c r="F713" i="40"/>
  <c r="B100" i="40"/>
  <c r="F125" i="84"/>
  <c r="B125" i="84" s="1"/>
  <c r="D73" i="88"/>
  <c r="B73" i="88" s="1"/>
  <c r="AV236" i="83"/>
  <c r="AV170" i="83"/>
  <c r="AV102" i="83"/>
  <c r="BR36" i="83"/>
  <c r="BG30" i="83"/>
  <c r="S792" i="83"/>
  <c r="D684" i="82"/>
  <c r="D678" i="83"/>
  <c r="AA678" i="83" s="1"/>
  <c r="D676" i="69"/>
  <c r="D676" i="82"/>
  <c r="N654" i="69"/>
  <c r="S656" i="83"/>
  <c r="N654" i="82"/>
  <c r="E650" i="69"/>
  <c r="A650" i="69" s="1"/>
  <c r="A651" i="69" s="1"/>
  <c r="E652" i="83"/>
  <c r="A652" i="83"/>
  <c r="A653" i="83"/>
  <c r="E650" i="82"/>
  <c r="A650" i="82" s="1"/>
  <c r="A651" i="82" s="1"/>
  <c r="C648" i="83"/>
  <c r="N640" i="82"/>
  <c r="S642" i="83"/>
  <c r="N640" i="69"/>
  <c r="N636" i="82"/>
  <c r="S638" i="83"/>
  <c r="N636" i="69"/>
  <c r="S634" i="83"/>
  <c r="N632" i="69"/>
  <c r="N632" i="82"/>
  <c r="N628" i="82"/>
  <c r="S630" i="83"/>
  <c r="N628" i="69"/>
  <c r="C612" i="83"/>
  <c r="C610" i="69"/>
  <c r="C610" i="82"/>
  <c r="C602" i="69"/>
  <c r="C594" i="69"/>
  <c r="C596" i="83"/>
  <c r="C594" i="82"/>
  <c r="D584" i="69"/>
  <c r="D584" i="82"/>
  <c r="D586" i="83"/>
  <c r="AA586" i="83" s="1"/>
  <c r="C564" i="69"/>
  <c r="C566" i="83"/>
  <c r="C564" i="82"/>
  <c r="S98" i="83"/>
  <c r="N96" i="82"/>
  <c r="N96" i="69"/>
  <c r="S66" i="83"/>
  <c r="N64" i="69"/>
  <c r="N64" i="82"/>
  <c r="N56" i="69"/>
  <c r="N56" i="82"/>
  <c r="N48" i="69"/>
  <c r="N48" i="82"/>
  <c r="S50" i="83"/>
  <c r="N32" i="69"/>
  <c r="S34" i="83"/>
  <c r="N32" i="82"/>
  <c r="E354" i="83"/>
  <c r="A354" i="83" s="1"/>
  <c r="A355" i="83" s="1"/>
  <c r="E352" i="82"/>
  <c r="A352" i="82" s="1"/>
  <c r="A353" i="82" s="1"/>
  <c r="E352" i="69"/>
  <c r="A352" i="69"/>
  <c r="A353" i="69" s="1"/>
  <c r="E286" i="82"/>
  <c r="A286" i="82"/>
  <c r="A287" i="82" s="1"/>
  <c r="E162" i="83"/>
  <c r="A162" i="83"/>
  <c r="A163" i="83"/>
  <c r="E144" i="69"/>
  <c r="A144" i="69"/>
  <c r="A145" i="69"/>
  <c r="E146" i="83"/>
  <c r="A146" i="83" s="1"/>
  <c r="A147" i="83" s="1"/>
  <c r="A144" i="82"/>
  <c r="A145" i="82" s="1"/>
  <c r="S560" i="83"/>
  <c r="N600" i="69"/>
  <c r="S598" i="83"/>
  <c r="P382" i="69"/>
  <c r="G382" i="69"/>
  <c r="T384" i="83"/>
  <c r="G384" i="83" s="1"/>
  <c r="P382" i="82"/>
  <c r="G382" i="82" s="1"/>
  <c r="P98" i="69"/>
  <c r="G98" i="69" s="1"/>
  <c r="T100" i="83"/>
  <c r="G100" i="83"/>
  <c r="P98" i="82"/>
  <c r="G98" i="82" s="1"/>
  <c r="P438" i="69"/>
  <c r="G438" i="69"/>
  <c r="T440" i="83"/>
  <c r="G440" i="83" s="1"/>
  <c r="P348" i="69"/>
  <c r="G348" i="69"/>
  <c r="P348" i="82"/>
  <c r="G348" i="82" s="1"/>
  <c r="D716" i="69"/>
  <c r="D718" i="83"/>
  <c r="AA718" i="83"/>
  <c r="D716" i="82"/>
  <c r="C704" i="82"/>
  <c r="C704" i="69"/>
  <c r="C706" i="83"/>
  <c r="S646" i="83"/>
  <c r="N644" i="82"/>
  <c r="N644" i="69"/>
  <c r="N624" i="82"/>
  <c r="S626" i="83"/>
  <c r="N624" i="69"/>
  <c r="N620" i="82"/>
  <c r="N620" i="69"/>
  <c r="S614" i="83"/>
  <c r="N612" i="69"/>
  <c r="N604" i="82"/>
  <c r="S606" i="83"/>
  <c r="N570" i="82"/>
  <c r="S572" i="83"/>
  <c r="N210" i="69"/>
  <c r="S212" i="83"/>
  <c r="N210" i="82"/>
  <c r="N86" i="82"/>
  <c r="C76" i="82"/>
  <c r="C76" i="69"/>
  <c r="E160" i="83"/>
  <c r="A160" i="83" s="1"/>
  <c r="A161" i="83" s="1"/>
  <c r="E158" i="69"/>
  <c r="A158" i="69" s="1"/>
  <c r="A159" i="69" s="1"/>
  <c r="E158" i="82"/>
  <c r="A158" i="82"/>
  <c r="A159" i="82" s="1"/>
  <c r="E108" i="69"/>
  <c r="A108" i="69"/>
  <c r="A109" i="69"/>
  <c r="E110" i="83"/>
  <c r="A110" i="83"/>
  <c r="A111" i="83"/>
  <c r="E108" i="82"/>
  <c r="A108" i="82" s="1"/>
  <c r="A109" i="82" s="1"/>
  <c r="P590" i="69"/>
  <c r="G590" i="69" s="1"/>
  <c r="T592" i="83"/>
  <c r="G592" i="83"/>
  <c r="P182" i="69"/>
  <c r="G182" i="69" s="1"/>
  <c r="T184" i="83"/>
  <c r="G184" i="83"/>
  <c r="P182" i="82"/>
  <c r="G182" i="82" s="1"/>
  <c r="N554" i="69"/>
  <c r="N227" i="56"/>
  <c r="O179" i="56"/>
  <c r="O163" i="56"/>
  <c r="O147" i="56"/>
  <c r="O115" i="56"/>
  <c r="O107" i="56"/>
  <c r="O99" i="56"/>
  <c r="O91" i="56"/>
  <c r="O67" i="56"/>
  <c r="O58" i="56"/>
  <c r="O50" i="56"/>
  <c r="O34" i="56"/>
  <c r="O22" i="56"/>
  <c r="O17" i="56"/>
  <c r="M325" i="56"/>
  <c r="M399" i="56"/>
  <c r="O154" i="82"/>
  <c r="F154" i="82" s="1"/>
  <c r="O124" i="82"/>
  <c r="F124" i="82" s="1"/>
  <c r="O124" i="69"/>
  <c r="F124" i="69" s="1"/>
  <c r="E760" i="83"/>
  <c r="A760" i="83"/>
  <c r="A761" i="83" s="1"/>
  <c r="N91" i="56"/>
  <c r="N228" i="82"/>
  <c r="T628" i="83"/>
  <c r="G628" i="83"/>
  <c r="P626" i="82"/>
  <c r="G626" i="82"/>
  <c r="N612" i="82"/>
  <c r="E16" i="83"/>
  <c r="A16" i="83" s="1"/>
  <c r="A17" i="83" s="1"/>
  <c r="E14" i="69"/>
  <c r="A14" i="69"/>
  <c r="A15" i="69" s="1"/>
  <c r="P310" i="69"/>
  <c r="G310" i="69"/>
  <c r="P310" i="82"/>
  <c r="G310" i="82" s="1"/>
  <c r="T312" i="83"/>
  <c r="G312" i="83"/>
  <c r="P294" i="69"/>
  <c r="G294" i="69" s="1"/>
  <c r="T296" i="83"/>
  <c r="G296" i="83"/>
  <c r="P294" i="82"/>
  <c r="G294" i="82" s="1"/>
  <c r="P148" i="82"/>
  <c r="G148" i="82" s="1"/>
  <c r="P148" i="69"/>
  <c r="G148" i="69" s="1"/>
  <c r="N558" i="69"/>
  <c r="S230" i="83"/>
  <c r="N596" i="69"/>
  <c r="O310" i="82"/>
  <c r="F310" i="82" s="1"/>
  <c r="O310" i="69"/>
  <c r="F310" i="69"/>
  <c r="E570" i="69"/>
  <c r="A570" i="69"/>
  <c r="A571" i="69"/>
  <c r="E572" i="83"/>
  <c r="A572" i="83" s="1"/>
  <c r="A573" i="83" s="1"/>
  <c r="O672" i="82"/>
  <c r="F672" i="82" s="1"/>
  <c r="O672" i="69"/>
  <c r="F672" i="69" s="1"/>
  <c r="O214" i="82"/>
  <c r="F214" i="82" s="1"/>
  <c r="O214" i="69"/>
  <c r="F214" i="69"/>
  <c r="E744" i="69"/>
  <c r="A744" i="69" s="1"/>
  <c r="A745" i="69" s="1"/>
  <c r="E744" i="82"/>
  <c r="A744" i="82"/>
  <c r="A745" i="82"/>
  <c r="E746" i="83"/>
  <c r="A746" i="83"/>
  <c r="A747" i="83"/>
  <c r="C728" i="82"/>
  <c r="C508" i="83"/>
  <c r="C506" i="82"/>
  <c r="O375" i="56"/>
  <c r="N159" i="56"/>
  <c r="O127" i="56"/>
  <c r="O119" i="56"/>
  <c r="O63" i="56"/>
  <c r="O46" i="56"/>
  <c r="O712" i="82"/>
  <c r="F712" i="82"/>
  <c r="O712" i="69"/>
  <c r="F712" i="69"/>
  <c r="O242" i="82"/>
  <c r="F242" i="82"/>
  <c r="F242" i="69"/>
  <c r="O146" i="82"/>
  <c r="F146" i="82" s="1"/>
  <c r="F146" i="69"/>
  <c r="O328" i="56"/>
  <c r="O160" i="56"/>
  <c r="O144" i="56"/>
  <c r="C354" i="83"/>
  <c r="C352" i="82"/>
  <c r="S342" i="83"/>
  <c r="S272" i="83"/>
  <c r="N270" i="69"/>
  <c r="D414" i="83"/>
  <c r="AA414" i="83"/>
  <c r="D412" i="69"/>
  <c r="O98" i="69"/>
  <c r="F98" i="69" s="1"/>
  <c r="N130" i="69"/>
  <c r="P392" i="82"/>
  <c r="G392" i="82" s="1"/>
  <c r="O254" i="82"/>
  <c r="F254" i="82" s="1"/>
  <c r="S524" i="83"/>
  <c r="C118" i="83"/>
  <c r="D682" i="69"/>
  <c r="N284" i="56"/>
  <c r="O220" i="56"/>
  <c r="N188" i="56"/>
  <c r="N100" i="56"/>
  <c r="N92" i="56"/>
  <c r="N35" i="56"/>
  <c r="D682" i="82"/>
  <c r="BG56" i="83"/>
  <c r="BG38" i="83"/>
  <c r="BR34" i="83"/>
  <c r="BG792" i="83"/>
  <c r="BG790" i="83"/>
  <c r="BG788" i="83"/>
  <c r="BG786" i="83"/>
  <c r="BG784" i="83"/>
  <c r="BG782" i="83"/>
  <c r="BG780" i="83"/>
  <c r="BG776" i="83"/>
  <c r="BG774" i="83"/>
  <c r="BG772" i="83"/>
  <c r="BG768" i="83"/>
  <c r="BG766" i="83"/>
  <c r="BG764" i="83"/>
  <c r="BG762" i="83"/>
  <c r="BG760" i="83"/>
  <c r="BG758" i="83"/>
  <c r="BG756" i="83"/>
  <c r="BG754" i="83"/>
  <c r="BG752" i="83"/>
  <c r="BG750" i="83"/>
  <c r="BG748" i="83"/>
  <c r="BG746" i="83"/>
  <c r="BG744" i="83"/>
  <c r="BG740" i="83"/>
  <c r="BG738" i="83"/>
  <c r="BG736" i="83"/>
  <c r="BG732" i="83"/>
  <c r="BG730" i="83"/>
  <c r="BG728" i="83"/>
  <c r="BG726" i="83"/>
  <c r="BG724" i="83"/>
  <c r="BG722" i="83"/>
  <c r="BG718" i="83"/>
  <c r="BG716" i="83"/>
  <c r="BG714" i="83"/>
  <c r="BG696" i="83"/>
  <c r="BG694" i="83"/>
  <c r="BG692" i="83"/>
  <c r="BG690" i="83"/>
  <c r="BG688" i="83"/>
  <c r="BG686" i="83"/>
  <c r="BG684" i="83"/>
  <c r="BG682" i="83"/>
  <c r="BG680" i="83"/>
  <c r="BG678" i="83"/>
  <c r="BG676" i="83"/>
  <c r="BG674" i="83"/>
  <c r="BG672" i="83"/>
  <c r="BG670" i="83"/>
  <c r="BG668" i="83"/>
  <c r="BG664" i="83"/>
  <c r="BG662" i="83"/>
  <c r="BG660" i="83"/>
  <c r="BG658" i="83"/>
  <c r="BG656" i="83"/>
  <c r="T736" i="83"/>
  <c r="G736" i="83" s="1"/>
  <c r="E208" i="69"/>
  <c r="A208" i="69"/>
  <c r="A209" i="69" s="1"/>
  <c r="E210" i="83"/>
  <c r="A210" i="83"/>
  <c r="A211" i="83"/>
  <c r="E208" i="82"/>
  <c r="A208" i="82" s="1"/>
  <c r="A209" i="82" s="1"/>
  <c r="O321" i="56"/>
  <c r="P297" i="56"/>
  <c r="O297" i="56"/>
  <c r="O265" i="56"/>
  <c r="M217" i="56"/>
  <c r="O217" i="56"/>
  <c r="O113" i="56"/>
  <c r="O89" i="56"/>
  <c r="O48" i="56"/>
  <c r="O32" i="56"/>
  <c r="N416" i="69"/>
  <c r="N416" i="82"/>
  <c r="P734" i="82"/>
  <c r="G734" i="82" s="1"/>
  <c r="E484" i="82"/>
  <c r="A484" i="82"/>
  <c r="A485" i="82" s="1"/>
  <c r="N233" i="56"/>
  <c r="O702" i="82"/>
  <c r="F702" i="82" s="1"/>
  <c r="O688" i="82"/>
  <c r="F688" i="82"/>
  <c r="O642" i="82"/>
  <c r="F642" i="82" s="1"/>
  <c r="O642" i="69"/>
  <c r="F642" i="69"/>
  <c r="O610" i="82"/>
  <c r="F610" i="82" s="1"/>
  <c r="O610" i="69"/>
  <c r="F610" i="69" s="1"/>
  <c r="O564" i="69"/>
  <c r="F564" i="69" s="1"/>
  <c r="F564" i="82"/>
  <c r="O484" i="69"/>
  <c r="F484" i="69" s="1"/>
  <c r="O468" i="69"/>
  <c r="F468" i="69"/>
  <c r="O468" i="82"/>
  <c r="F468" i="82" s="1"/>
  <c r="O546" i="82"/>
  <c r="F546" i="82" s="1"/>
  <c r="O578" i="69"/>
  <c r="F578" i="69" s="1"/>
  <c r="O337" i="56"/>
  <c r="O273" i="56"/>
  <c r="O209" i="56"/>
  <c r="O59" i="56"/>
  <c r="E488" i="69"/>
  <c r="A488" i="69" s="1"/>
  <c r="A489" i="69" s="1"/>
  <c r="E488" i="82"/>
  <c r="A488" i="82" s="1"/>
  <c r="A489" i="82" s="1"/>
  <c r="N440" i="82"/>
  <c r="N440" i="69"/>
  <c r="N424" i="82"/>
  <c r="S426" i="83"/>
  <c r="N424" i="69"/>
  <c r="N432" i="82"/>
  <c r="N542" i="69"/>
  <c r="S544" i="83"/>
  <c r="N542" i="82"/>
  <c r="C532" i="69"/>
  <c r="C534" i="83"/>
  <c r="O289" i="56"/>
  <c r="P289" i="56"/>
  <c r="P249" i="56"/>
  <c r="O249" i="56"/>
  <c r="P201" i="56"/>
  <c r="O56" i="56"/>
  <c r="O21" i="56"/>
  <c r="N420" i="82"/>
  <c r="S422" i="83"/>
  <c r="N408" i="82"/>
  <c r="N428" i="82"/>
  <c r="O81" i="56"/>
  <c r="O305" i="56"/>
  <c r="E542" i="82"/>
  <c r="A542" i="82"/>
  <c r="A543" i="82" s="1"/>
  <c r="E542" i="69"/>
  <c r="A542" i="69"/>
  <c r="A543" i="69"/>
  <c r="S540" i="83"/>
  <c r="O640" i="82"/>
  <c r="F640" i="82" s="1"/>
  <c r="O640" i="69"/>
  <c r="F640" i="69"/>
  <c r="O624" i="82"/>
  <c r="F624" i="82" s="1"/>
  <c r="O624" i="69"/>
  <c r="F624" i="69"/>
  <c r="O562" i="82"/>
  <c r="F562" i="82" s="1"/>
  <c r="F562" i="69"/>
  <c r="N395" i="56"/>
  <c r="O313" i="56"/>
  <c r="O281" i="56"/>
  <c r="O257" i="56"/>
  <c r="O185" i="56"/>
  <c r="O161" i="56"/>
  <c r="O137" i="56"/>
  <c r="O65" i="56"/>
  <c r="S446" i="83"/>
  <c r="N444" i="82"/>
  <c r="C438" i="69"/>
  <c r="C440" i="83"/>
  <c r="C438" i="82"/>
  <c r="C430" i="69"/>
  <c r="N412" i="69"/>
  <c r="N412" i="82"/>
  <c r="N436" i="82"/>
  <c r="N436" i="69"/>
  <c r="S418" i="83"/>
  <c r="E490" i="83"/>
  <c r="A490" i="83" s="1"/>
  <c r="A491" i="83" s="1"/>
  <c r="S430" i="83"/>
  <c r="F424" i="69"/>
  <c r="O424" i="82"/>
  <c r="F424" i="82"/>
  <c r="O408" i="69"/>
  <c r="F408" i="69"/>
  <c r="O408" i="82"/>
  <c r="F408" i="82"/>
  <c r="O362" i="69"/>
  <c r="F362" i="69"/>
  <c r="O332" i="82"/>
  <c r="F332" i="82"/>
  <c r="O332" i="69"/>
  <c r="F332" i="69"/>
  <c r="O566" i="82"/>
  <c r="F566" i="82"/>
  <c r="O566" i="69"/>
  <c r="F566" i="69"/>
  <c r="O534" i="82"/>
  <c r="F534" i="82"/>
  <c r="O534" i="69"/>
  <c r="F534" i="69"/>
  <c r="O410" i="82"/>
  <c r="F410" i="82"/>
  <c r="O410" i="69"/>
  <c r="F410" i="69"/>
  <c r="N516" i="69"/>
  <c r="N516" i="82"/>
  <c r="S518" i="83"/>
  <c r="G648" i="69"/>
  <c r="O728" i="69"/>
  <c r="F728" i="69" s="1"/>
  <c r="O560" i="82"/>
  <c r="F560" i="82"/>
  <c r="O560" i="69"/>
  <c r="F560" i="69" s="1"/>
  <c r="E670" i="82"/>
  <c r="A670" i="82"/>
  <c r="A671" i="82" s="1"/>
  <c r="E262" i="83"/>
  <c r="A262" i="83"/>
  <c r="A263" i="83" s="1"/>
  <c r="E260" i="69"/>
  <c r="A260" i="69"/>
  <c r="A261" i="69" s="1"/>
  <c r="D46" i="69"/>
  <c r="O50" i="82"/>
  <c r="F50" i="82" s="1"/>
  <c r="C596" i="69"/>
  <c r="C596" i="82"/>
  <c r="N24" i="82"/>
  <c r="C20" i="83"/>
  <c r="E400" i="83"/>
  <c r="A400" i="83"/>
  <c r="A401" i="83" s="1"/>
  <c r="E398" i="69"/>
  <c r="A398" i="69" s="1"/>
  <c r="A399" i="69" s="1"/>
  <c r="E398" i="82"/>
  <c r="A398" i="82" s="1"/>
  <c r="A399" i="82" s="1"/>
  <c r="E338" i="83"/>
  <c r="A338" i="83" s="1"/>
  <c r="A339" i="83" s="1"/>
  <c r="E336" i="82"/>
  <c r="A336" i="82"/>
  <c r="A337" i="82" s="1"/>
  <c r="E304" i="83"/>
  <c r="A304" i="83" s="1"/>
  <c r="A305" i="83" s="1"/>
  <c r="E302" i="82"/>
  <c r="A302" i="82" s="1"/>
  <c r="A303" i="82" s="1"/>
  <c r="E288" i="83"/>
  <c r="A288" i="83" s="1"/>
  <c r="A289" i="83" s="1"/>
  <c r="P386" i="69"/>
  <c r="G386" i="69"/>
  <c r="P386" i="82"/>
  <c r="G386" i="82" s="1"/>
  <c r="P352" i="69"/>
  <c r="G352" i="69"/>
  <c r="T354" i="83"/>
  <c r="G354" i="83" s="1"/>
  <c r="P226" i="82"/>
  <c r="G226" i="82" s="1"/>
  <c r="P226" i="69"/>
  <c r="G226" i="69" s="1"/>
  <c r="P170" i="82"/>
  <c r="G170" i="82" s="1"/>
  <c r="T154" i="83"/>
  <c r="G154" i="83" s="1"/>
  <c r="P152" i="82"/>
  <c r="G152" i="82" s="1"/>
  <c r="P152" i="69"/>
  <c r="G152" i="69"/>
  <c r="D614" i="83"/>
  <c r="AA614" i="83" s="1"/>
  <c r="D646" i="83"/>
  <c r="AA646" i="83"/>
  <c r="BK646" i="83"/>
  <c r="D292" i="83"/>
  <c r="AA292" i="83" s="1"/>
  <c r="BV292" i="83" s="1"/>
  <c r="D290" i="82"/>
  <c r="D290" i="69"/>
  <c r="S102" i="83"/>
  <c r="N100" i="69"/>
  <c r="N46" i="69"/>
  <c r="S48" i="83"/>
  <c r="N46" i="82"/>
  <c r="C24" i="82"/>
  <c r="E336" i="83"/>
  <c r="A336" i="83"/>
  <c r="A337" i="83" s="1"/>
  <c r="E334" i="69"/>
  <c r="A334" i="69" s="1"/>
  <c r="A335" i="69" s="1"/>
  <c r="A334" i="82"/>
  <c r="A335" i="82" s="1"/>
  <c r="T678" i="83"/>
  <c r="G678" i="83" s="1"/>
  <c r="P676" i="82"/>
  <c r="G676" i="82" s="1"/>
  <c r="P150" i="69"/>
  <c r="G150" i="69"/>
  <c r="P150" i="82"/>
  <c r="G150" i="82" s="1"/>
  <c r="D48" i="83"/>
  <c r="AA48" i="83" s="1"/>
  <c r="E746" i="69"/>
  <c r="A746" i="69" s="1"/>
  <c r="A747" i="69" s="1"/>
  <c r="E748" i="83"/>
  <c r="A748" i="83" s="1"/>
  <c r="A749" i="83" s="1"/>
  <c r="E746" i="82"/>
  <c r="A746" i="82" s="1"/>
  <c r="A747" i="82" s="1"/>
  <c r="C390" i="83"/>
  <c r="D92" i="83"/>
  <c r="AA92" i="83"/>
  <c r="D90" i="69"/>
  <c r="D76" i="83"/>
  <c r="AA76" i="83"/>
  <c r="D74" i="69"/>
  <c r="D74" i="82"/>
  <c r="E334" i="83"/>
  <c r="A334" i="83"/>
  <c r="A335" i="83"/>
  <c r="E332" i="82"/>
  <c r="A332" i="82"/>
  <c r="A333" i="82"/>
  <c r="E272" i="83"/>
  <c r="A272" i="83" s="1"/>
  <c r="A273" i="83" s="1"/>
  <c r="E270" i="69"/>
  <c r="A270" i="69" s="1"/>
  <c r="A271" i="69" s="1"/>
  <c r="O606" i="69"/>
  <c r="F606" i="69"/>
  <c r="E260" i="82"/>
  <c r="A260" i="82" s="1"/>
  <c r="A261" i="82" s="1"/>
  <c r="C398" i="69"/>
  <c r="C400" i="83"/>
  <c r="C398" i="82"/>
  <c r="S344" i="83"/>
  <c r="N342" i="69"/>
  <c r="D182" i="83"/>
  <c r="AA182" i="83" s="1"/>
  <c r="D180" i="82"/>
  <c r="D180" i="69"/>
  <c r="N168" i="69"/>
  <c r="S170" i="83"/>
  <c r="N168" i="82"/>
  <c r="D160" i="83"/>
  <c r="AA160" i="83" s="1"/>
  <c r="D158" i="69"/>
  <c r="N152" i="69"/>
  <c r="S154" i="83"/>
  <c r="N152" i="82"/>
  <c r="C454" i="83"/>
  <c r="C452" i="82"/>
  <c r="D200" i="69"/>
  <c r="D170" i="83"/>
  <c r="AA170" i="83" s="1"/>
  <c r="D168" i="69"/>
  <c r="N458" i="82"/>
  <c r="D106" i="83"/>
  <c r="AA106" i="83"/>
  <c r="E94" i="69"/>
  <c r="A94" i="69" s="1"/>
  <c r="A95" i="69" s="1"/>
  <c r="E94" i="82"/>
  <c r="A94" i="82"/>
  <c r="A95" i="82"/>
  <c r="T330" i="83"/>
  <c r="G330" i="83" s="1"/>
  <c r="P328" i="82"/>
  <c r="G328" i="82"/>
  <c r="P328" i="69"/>
  <c r="G328" i="69" s="1"/>
  <c r="P86" i="56"/>
  <c r="O322" i="82"/>
  <c r="F322" i="82" s="1"/>
  <c r="N470" i="69"/>
  <c r="N470" i="82"/>
  <c r="D304" i="83"/>
  <c r="AA304" i="83" s="1"/>
  <c r="D302" i="82"/>
  <c r="D302" i="69"/>
  <c r="D234" i="83"/>
  <c r="AA234" i="83"/>
  <c r="BV234" i="83"/>
  <c r="D232" i="69"/>
  <c r="S190" i="83"/>
  <c r="N188" i="69"/>
  <c r="D142" i="83"/>
  <c r="AA142" i="83" s="1"/>
  <c r="D140" i="69"/>
  <c r="D126" i="83"/>
  <c r="AA126" i="83"/>
  <c r="D124" i="69"/>
  <c r="O382" i="82"/>
  <c r="F382" i="82" s="1"/>
  <c r="O382" i="69"/>
  <c r="F382" i="69"/>
  <c r="N714" i="69"/>
  <c r="C484" i="83"/>
  <c r="C482" i="69"/>
  <c r="E476" i="83"/>
  <c r="A476" i="83" s="1"/>
  <c r="A477" i="83" s="1"/>
  <c r="E474" i="69"/>
  <c r="A474" i="69"/>
  <c r="A475" i="69" s="1"/>
  <c r="D190" i="83"/>
  <c r="AA190" i="83" s="1"/>
  <c r="D188" i="82"/>
  <c r="E248" i="83"/>
  <c r="A248" i="83" s="1"/>
  <c r="A249" i="83" s="1"/>
  <c r="E246" i="69"/>
  <c r="A246" i="69" s="1"/>
  <c r="A247" i="69" s="1"/>
  <c r="S420" i="83"/>
  <c r="BG654" i="83"/>
  <c r="BG652" i="83"/>
  <c r="BG630" i="83"/>
  <c r="BG620" i="83"/>
  <c r="BG612" i="83"/>
  <c r="BG606" i="83"/>
  <c r="BG598" i="83"/>
  <c r="BG594" i="83"/>
  <c r="BG586" i="83"/>
  <c r="BG584" i="83"/>
  <c r="BG578" i="83"/>
  <c r="BG576" i="83"/>
  <c r="BG570" i="83"/>
  <c r="BG566" i="83"/>
  <c r="BG564" i="83"/>
  <c r="BG562" i="83"/>
  <c r="BG558" i="83"/>
  <c r="BG554" i="83"/>
  <c r="BG532" i="83"/>
  <c r="BG524" i="83"/>
  <c r="BG520" i="83"/>
  <c r="BG504" i="83"/>
  <c r="BG500" i="83"/>
  <c r="BG476" i="83"/>
  <c r="BG466" i="83"/>
  <c r="BG464" i="83"/>
  <c r="BG462" i="83"/>
  <c r="BG446" i="83"/>
  <c r="BG444" i="83"/>
  <c r="BG442" i="83"/>
  <c r="BG440" i="83"/>
  <c r="BG438" i="83"/>
  <c r="BG436" i="83"/>
  <c r="BG434" i="83"/>
  <c r="BG432" i="83"/>
  <c r="BG430" i="83"/>
  <c r="BG428" i="83"/>
  <c r="BG426" i="83"/>
  <c r="BG424" i="83"/>
  <c r="BG422" i="83"/>
  <c r="BG420" i="83"/>
  <c r="BG418" i="83"/>
  <c r="BG416" i="83"/>
  <c r="BG414" i="83"/>
  <c r="BG412" i="83"/>
  <c r="BG410" i="83"/>
  <c r="BG408" i="83"/>
  <c r="BG406" i="83"/>
  <c r="BG404" i="83"/>
  <c r="BG402" i="83"/>
  <c r="BG400" i="83"/>
  <c r="BG398" i="83"/>
  <c r="BG396" i="83"/>
  <c r="BG392" i="83"/>
  <c r="BG390" i="83"/>
  <c r="BG388" i="83"/>
  <c r="BG386" i="83"/>
  <c r="BG384" i="83"/>
  <c r="BG382" i="83"/>
  <c r="BG380" i="83"/>
  <c r="BG378" i="83"/>
  <c r="BG376" i="83"/>
  <c r="BG374" i="83"/>
  <c r="BG372" i="83"/>
  <c r="BG370" i="83"/>
  <c r="BG368" i="83"/>
  <c r="BG366" i="83"/>
  <c r="BG364" i="83"/>
  <c r="BG362" i="83"/>
  <c r="BG360" i="83"/>
  <c r="BG358" i="83"/>
  <c r="BG354" i="83"/>
  <c r="BG352" i="83"/>
  <c r="BG350" i="83"/>
  <c r="BG346" i="83"/>
  <c r="BG344" i="83"/>
  <c r="BG342" i="83"/>
  <c r="BG340" i="83"/>
  <c r="BG338" i="83"/>
  <c r="BG336" i="83"/>
  <c r="BG334" i="83"/>
  <c r="BG332" i="83"/>
  <c r="BG330" i="83"/>
  <c r="BG328" i="83"/>
  <c r="BG326" i="83"/>
  <c r="BG324" i="83"/>
  <c r="BG322" i="83"/>
  <c r="BG320" i="83"/>
  <c r="BG318" i="83"/>
  <c r="BG312" i="83"/>
  <c r="BG310" i="83"/>
  <c r="BG308" i="83"/>
  <c r="BG306" i="83"/>
  <c r="BG304" i="83"/>
  <c r="BG296" i="83"/>
  <c r="BG286" i="83"/>
  <c r="BG284" i="83"/>
  <c r="CC260" i="83"/>
  <c r="BG198" i="83"/>
  <c r="O246" i="56"/>
  <c r="O384" i="56"/>
  <c r="P208" i="56"/>
  <c r="O128" i="56"/>
  <c r="P120" i="56"/>
  <c r="O120" i="56"/>
  <c r="O112" i="56"/>
  <c r="O64" i="56"/>
  <c r="P55" i="56"/>
  <c r="O55" i="56"/>
  <c r="P39" i="56"/>
  <c r="O31" i="56"/>
  <c r="P186" i="56"/>
  <c r="P66" i="56"/>
  <c r="P34" i="56"/>
  <c r="P395" i="56"/>
  <c r="P163" i="56"/>
  <c r="P97" i="56"/>
  <c r="P65" i="56"/>
  <c r="P162" i="56"/>
  <c r="P106" i="56"/>
  <c r="P74" i="56"/>
  <c r="O372" i="56"/>
  <c r="O39" i="56"/>
  <c r="O262" i="56"/>
  <c r="O254" i="56"/>
  <c r="P90" i="56"/>
  <c r="P144" i="56"/>
  <c r="P160" i="56"/>
  <c r="P238" i="56"/>
  <c r="O88" i="56"/>
  <c r="O184" i="56"/>
  <c r="P319" i="56"/>
  <c r="O151" i="56"/>
  <c r="N119" i="56"/>
  <c r="O87" i="56"/>
  <c r="O71" i="56"/>
  <c r="M71" i="56"/>
  <c r="O38" i="56"/>
  <c r="N214" i="56"/>
  <c r="O16" i="56"/>
  <c r="O198" i="56"/>
  <c r="O350" i="56"/>
  <c r="P334" i="56"/>
  <c r="P13" i="56"/>
  <c r="O276" i="56"/>
  <c r="P374" i="56"/>
  <c r="P151" i="56"/>
  <c r="P170" i="56"/>
  <c r="O296" i="56"/>
  <c r="P257" i="56"/>
  <c r="O230" i="56"/>
  <c r="O110" i="56"/>
  <c r="O214" i="56"/>
  <c r="P254" i="56"/>
  <c r="N43" i="56"/>
  <c r="O43" i="56"/>
  <c r="P276" i="56"/>
  <c r="P308" i="56"/>
  <c r="O324" i="56"/>
  <c r="P379" i="56"/>
  <c r="P67" i="56"/>
  <c r="P399" i="56"/>
  <c r="O308" i="56"/>
  <c r="O222" i="56"/>
  <c r="P191" i="56"/>
  <c r="O310" i="56"/>
  <c r="P222" i="56"/>
  <c r="P209" i="56"/>
  <c r="O72" i="56"/>
  <c r="O149" i="56"/>
  <c r="O754" i="69"/>
  <c r="F754" i="69" s="1"/>
  <c r="O754" i="82"/>
  <c r="F754" i="82"/>
  <c r="O770" i="82"/>
  <c r="F770" i="82" s="1"/>
  <c r="O770" i="69"/>
  <c r="F770" i="69"/>
  <c r="O622" i="82"/>
  <c r="F622" i="82" s="1"/>
  <c r="E590" i="69"/>
  <c r="A590" i="69" s="1"/>
  <c r="A591" i="69" s="1"/>
  <c r="O486" i="69"/>
  <c r="F486" i="69"/>
  <c r="D60" i="83"/>
  <c r="AA60" i="83" s="1"/>
  <c r="D58" i="69"/>
  <c r="D58" i="82"/>
  <c r="O786" i="69"/>
  <c r="F786" i="69" s="1"/>
  <c r="O638" i="82"/>
  <c r="F638" i="82"/>
  <c r="O532" i="82"/>
  <c r="F532" i="82" s="1"/>
  <c r="O532" i="69"/>
  <c r="F532" i="69"/>
  <c r="S168" i="83"/>
  <c r="N166" i="69"/>
  <c r="N166" i="82"/>
  <c r="C68" i="69"/>
  <c r="C68" i="82"/>
  <c r="C70" i="83"/>
  <c r="P568" i="69"/>
  <c r="G568" i="69"/>
  <c r="P568" i="82"/>
  <c r="G568" i="82" s="1"/>
  <c r="T570" i="83"/>
  <c r="G570" i="83"/>
  <c r="P416" i="69"/>
  <c r="G416" i="69" s="1"/>
  <c r="P416" i="82"/>
  <c r="G416" i="82"/>
  <c r="T418" i="83"/>
  <c r="G418" i="83" s="1"/>
  <c r="CC88" i="83"/>
  <c r="CC84" i="83"/>
  <c r="CC82" i="83"/>
  <c r="CC78" i="83"/>
  <c r="CC76" i="83"/>
  <c r="CC72" i="83"/>
  <c r="CC68" i="83"/>
  <c r="CC64" i="83"/>
  <c r="CC58" i="83"/>
  <c r="CC54" i="83"/>
  <c r="BR52" i="83"/>
  <c r="CC50" i="83"/>
  <c r="CC46" i="83"/>
  <c r="BR38" i="83"/>
  <c r="CC34" i="83"/>
  <c r="BR692" i="83"/>
  <c r="BR532" i="83"/>
  <c r="BR484" i="83"/>
  <c r="BR452" i="83"/>
  <c r="CC436" i="83"/>
  <c r="BR340" i="83"/>
  <c r="BR324" i="83"/>
  <c r="BR228" i="83"/>
  <c r="N240" i="82"/>
  <c r="E316" i="83"/>
  <c r="A316" i="83"/>
  <c r="A317" i="83"/>
  <c r="N788" i="69"/>
  <c r="E432" i="82"/>
  <c r="A432" i="82"/>
  <c r="A433" i="82" s="1"/>
  <c r="E432" i="69"/>
  <c r="A432" i="69" s="1"/>
  <c r="A433" i="69" s="1"/>
  <c r="E434" i="83"/>
  <c r="A434" i="83"/>
  <c r="A435" i="83"/>
  <c r="N336" i="82"/>
  <c r="S338" i="83"/>
  <c r="N336" i="69"/>
  <c r="C258" i="69"/>
  <c r="C260" i="83"/>
  <c r="C258" i="82"/>
  <c r="P492" i="69"/>
  <c r="G492" i="69"/>
  <c r="T494" i="83"/>
  <c r="G494" i="83" s="1"/>
  <c r="P474" i="69"/>
  <c r="G474" i="69"/>
  <c r="T476" i="83"/>
  <c r="G476" i="83" s="1"/>
  <c r="P474" i="82"/>
  <c r="G474" i="82" s="1"/>
  <c r="CC90" i="83"/>
  <c r="CC86" i="83"/>
  <c r="CC80" i="83"/>
  <c r="CC74" i="83"/>
  <c r="CC70" i="83"/>
  <c r="CC66" i="83"/>
  <c r="CC62" i="83"/>
  <c r="CC60" i="83"/>
  <c r="CC56" i="83"/>
  <c r="CC52" i="83"/>
  <c r="CC48" i="83"/>
  <c r="CC44" i="83"/>
  <c r="BR436" i="83"/>
  <c r="BR420" i="83"/>
  <c r="CC378" i="83"/>
  <c r="P52" i="69"/>
  <c r="G52" i="69"/>
  <c r="S790" i="83"/>
  <c r="O180" i="56"/>
  <c r="O164" i="56"/>
  <c r="O132" i="56"/>
  <c r="O124" i="56"/>
  <c r="N116" i="56"/>
  <c r="O116" i="56"/>
  <c r="M116" i="56"/>
  <c r="O108" i="56"/>
  <c r="O100" i="56"/>
  <c r="O92" i="56"/>
  <c r="O84" i="56"/>
  <c r="P76" i="56"/>
  <c r="O76" i="56"/>
  <c r="N68" i="56"/>
  <c r="N60" i="56"/>
  <c r="O35" i="56"/>
  <c r="P35" i="56"/>
  <c r="P28" i="56"/>
  <c r="N23" i="56"/>
  <c r="M25" i="56"/>
  <c r="O25" i="56"/>
  <c r="BG24" i="83"/>
  <c r="N396" i="56"/>
  <c r="O396" i="56"/>
  <c r="P387" i="56"/>
  <c r="O387" i="56"/>
  <c r="O371" i="56"/>
  <c r="M371" i="56"/>
  <c r="O355" i="56"/>
  <c r="N355" i="56"/>
  <c r="O339" i="56"/>
  <c r="M339" i="56"/>
  <c r="P339" i="56"/>
  <c r="O323" i="56"/>
  <c r="O307" i="56"/>
  <c r="O291" i="56"/>
  <c r="P291" i="56"/>
  <c r="O275" i="56"/>
  <c r="M275" i="56"/>
  <c r="O259" i="56"/>
  <c r="P259" i="56"/>
  <c r="N259" i="56"/>
  <c r="N243" i="56"/>
  <c r="O243" i="56"/>
  <c r="N235" i="56"/>
  <c r="O235" i="56"/>
  <c r="P235" i="56"/>
  <c r="N203" i="56"/>
  <c r="O203" i="56"/>
  <c r="S248" i="83"/>
  <c r="S254" i="83"/>
  <c r="N316" i="69"/>
  <c r="D334" i="83"/>
  <c r="AA334" i="83" s="1"/>
  <c r="O56" i="82"/>
  <c r="F56" i="82"/>
  <c r="O56" i="69"/>
  <c r="F56" i="69" s="1"/>
  <c r="P492" i="82"/>
  <c r="G492" i="82"/>
  <c r="BG10" i="83"/>
  <c r="P323" i="56"/>
  <c r="O12" i="56"/>
  <c r="N12" i="56"/>
  <c r="O392" i="56"/>
  <c r="P392" i="56"/>
  <c r="N379" i="56"/>
  <c r="O379" i="56"/>
  <c r="N363" i="56"/>
  <c r="N347" i="56"/>
  <c r="O347" i="56"/>
  <c r="O331" i="56"/>
  <c r="P315" i="56"/>
  <c r="O299" i="56"/>
  <c r="P283" i="56"/>
  <c r="O283" i="56"/>
  <c r="O267" i="56"/>
  <c r="P267" i="56"/>
  <c r="P251" i="56"/>
  <c r="N251" i="56"/>
  <c r="O251" i="56"/>
  <c r="O195" i="56"/>
  <c r="P195" i="56"/>
  <c r="O34" i="82"/>
  <c r="F34" i="82" s="1"/>
  <c r="O227" i="56"/>
  <c r="O204" i="56"/>
  <c r="O141" i="56"/>
  <c r="N141" i="56"/>
  <c r="P133" i="56"/>
  <c r="O125" i="56"/>
  <c r="P117" i="56"/>
  <c r="O93" i="56"/>
  <c r="M93" i="56"/>
  <c r="O77" i="56"/>
  <c r="N77" i="56"/>
  <c r="O69" i="56"/>
  <c r="O61" i="56"/>
  <c r="N44" i="56"/>
  <c r="P36" i="56"/>
  <c r="N295" i="56"/>
  <c r="N265" i="56"/>
  <c r="N38" i="56"/>
  <c r="N314" i="56"/>
  <c r="N222" i="56"/>
  <c r="N254" i="56"/>
  <c r="N321" i="56"/>
  <c r="N21" i="56"/>
  <c r="N382" i="56"/>
  <c r="N185" i="56"/>
  <c r="N121" i="56"/>
  <c r="N89" i="56"/>
  <c r="N375" i="56"/>
  <c r="N20" i="56"/>
  <c r="N312" i="56"/>
  <c r="N246" i="56"/>
  <c r="N145" i="56"/>
  <c r="N135" i="56"/>
  <c r="N107" i="56"/>
  <c r="N257" i="56"/>
  <c r="N225" i="56"/>
  <c r="N22" i="56"/>
  <c r="N209" i="56"/>
  <c r="N177" i="56"/>
  <c r="N153" i="56"/>
  <c r="N115" i="56"/>
  <c r="N31" i="56"/>
  <c r="N289" i="56"/>
  <c r="N26" i="56"/>
  <c r="N201" i="56"/>
  <c r="N143" i="56"/>
  <c r="N123" i="56"/>
  <c r="N95" i="56"/>
  <c r="N58" i="56"/>
  <c r="N391" i="56"/>
  <c r="N238" i="56"/>
  <c r="N374" i="56"/>
  <c r="N311" i="56"/>
  <c r="N249" i="56"/>
  <c r="N15" i="56"/>
  <c r="N242" i="56"/>
  <c r="N127" i="56"/>
  <c r="N83" i="56"/>
  <c r="N50" i="56"/>
  <c r="N346" i="56"/>
  <c r="N266" i="56"/>
  <c r="N199" i="56"/>
  <c r="D438" i="83"/>
  <c r="AA438" i="83" s="1"/>
  <c r="D436" i="69"/>
  <c r="N66" i="69"/>
  <c r="S68" i="83"/>
  <c r="N66" i="82"/>
  <c r="N58" i="69"/>
  <c r="S60" i="83"/>
  <c r="E314" i="83"/>
  <c r="A314" i="83" s="1"/>
  <c r="A315" i="83" s="1"/>
  <c r="E312" i="69"/>
  <c r="A312" i="69"/>
  <c r="A313" i="69"/>
  <c r="E312" i="82"/>
  <c r="A312" i="82" s="1"/>
  <c r="A313" i="82" s="1"/>
  <c r="E298" i="83"/>
  <c r="A298" i="83" s="1"/>
  <c r="A299" i="83" s="1"/>
  <c r="E296" i="69"/>
  <c r="A296" i="69" s="1"/>
  <c r="A297" i="69" s="1"/>
  <c r="E270" i="83"/>
  <c r="A270" i="83"/>
  <c r="A271" i="83" s="1"/>
  <c r="E268" i="69"/>
  <c r="A268" i="69" s="1"/>
  <c r="A269" i="69" s="1"/>
  <c r="E154" i="83"/>
  <c r="A154" i="83" s="1"/>
  <c r="A155" i="83" s="1"/>
  <c r="E152" i="82"/>
  <c r="A152" i="82" s="1"/>
  <c r="A153" i="82" s="1"/>
  <c r="E152" i="69"/>
  <c r="A152" i="69"/>
  <c r="A153" i="69" s="1"/>
  <c r="E136" i="69"/>
  <c r="A136" i="69" s="1"/>
  <c r="A137" i="69" s="1"/>
  <c r="E136" i="82"/>
  <c r="A136" i="82" s="1"/>
  <c r="A137" i="82" s="1"/>
  <c r="P34" i="69"/>
  <c r="G34" i="69" s="1"/>
  <c r="T36" i="83"/>
  <c r="G36" i="83"/>
  <c r="P34" i="82"/>
  <c r="G34" i="82" s="1"/>
  <c r="D8" i="82"/>
  <c r="P602" i="82"/>
  <c r="G602" i="82"/>
  <c r="N282" i="56"/>
  <c r="O133" i="56"/>
  <c r="N149" i="56"/>
  <c r="N161" i="56"/>
  <c r="N278" i="56"/>
  <c r="C440" i="82"/>
  <c r="C440" i="69"/>
  <c r="C442" i="83"/>
  <c r="O286" i="69"/>
  <c r="F286" i="69" s="1"/>
  <c r="O286" i="82"/>
  <c r="F286" i="82" s="1"/>
  <c r="D550" i="83"/>
  <c r="D548" i="69"/>
  <c r="S530" i="83"/>
  <c r="D76" i="69"/>
  <c r="F442" i="69"/>
  <c r="O442" i="82"/>
  <c r="F442" i="82" s="1"/>
  <c r="O506" i="82"/>
  <c r="F506" i="82" s="1"/>
  <c r="F506" i="69"/>
  <c r="N610" i="69"/>
  <c r="S612" i="83"/>
  <c r="N610" i="82"/>
  <c r="C78" i="83"/>
  <c r="S42" i="83"/>
  <c r="N40" i="69"/>
  <c r="P264" i="82"/>
  <c r="G264" i="82"/>
  <c r="T266" i="83"/>
  <c r="G266" i="83" s="1"/>
  <c r="P264" i="69"/>
  <c r="G264" i="69"/>
  <c r="O730" i="82"/>
  <c r="F730" i="82" s="1"/>
  <c r="O730" i="69"/>
  <c r="F730" i="69"/>
  <c r="O374" i="82"/>
  <c r="F374" i="82" s="1"/>
  <c r="O374" i="69"/>
  <c r="F374" i="69"/>
  <c r="O358" i="82"/>
  <c r="F358" i="82" s="1"/>
  <c r="O358" i="69"/>
  <c r="F358" i="69" s="1"/>
  <c r="O318" i="82"/>
  <c r="F318" i="82" s="1"/>
  <c r="O318" i="69"/>
  <c r="F318" i="69" s="1"/>
  <c r="O230" i="82"/>
  <c r="F230" i="82" s="1"/>
  <c r="F230" i="69"/>
  <c r="N208" i="82"/>
  <c r="N208" i="69"/>
  <c r="S210" i="83"/>
  <c r="P280" i="82"/>
  <c r="G280" i="82" s="1"/>
  <c r="T282" i="83"/>
  <c r="G282" i="83" s="1"/>
  <c r="P280" i="69"/>
  <c r="G280" i="69" s="1"/>
  <c r="O342" i="82"/>
  <c r="F342" i="82"/>
  <c r="F342" i="69"/>
  <c r="O274" i="82"/>
  <c r="F274" i="82" s="1"/>
  <c r="O274" i="69"/>
  <c r="F274" i="69"/>
  <c r="E476" i="82"/>
  <c r="A476" i="82"/>
  <c r="A477" i="82"/>
  <c r="E478" i="83"/>
  <c r="A478" i="83" s="1"/>
  <c r="A479" i="83" s="1"/>
  <c r="C248" i="82"/>
  <c r="C250" i="83"/>
  <c r="C248" i="69"/>
  <c r="D194" i="82"/>
  <c r="D194" i="69"/>
  <c r="D148" i="83"/>
  <c r="AA148" i="83" s="1"/>
  <c r="D146" i="69"/>
  <c r="N104" i="69"/>
  <c r="S296" i="83"/>
  <c r="N294" i="69"/>
  <c r="N278" i="82"/>
  <c r="N128" i="69"/>
  <c r="N128" i="82"/>
  <c r="S130" i="83"/>
  <c r="C364" i="69"/>
  <c r="O466" i="82"/>
  <c r="F466" i="82" s="1"/>
  <c r="O466" i="69"/>
  <c r="F466" i="69"/>
  <c r="O438" i="82"/>
  <c r="F438" i="82" s="1"/>
  <c r="O438" i="69"/>
  <c r="F438" i="69"/>
  <c r="O350" i="82"/>
  <c r="F350" i="82" s="1"/>
  <c r="O350" i="69"/>
  <c r="F350" i="69"/>
  <c r="O82" i="82"/>
  <c r="F82" i="82" s="1"/>
  <c r="O82" i="69"/>
  <c r="F82" i="69"/>
  <c r="N730" i="82"/>
  <c r="N730" i="69"/>
  <c r="N466" i="69"/>
  <c r="N466" i="82"/>
  <c r="N132" i="69"/>
  <c r="S134" i="83"/>
  <c r="E232" i="83"/>
  <c r="A232" i="83"/>
  <c r="A233" i="83" s="1"/>
  <c r="E230" i="69"/>
  <c r="A230" i="69"/>
  <c r="A231" i="69" s="1"/>
  <c r="D608" i="82"/>
  <c r="O298" i="82"/>
  <c r="F298" i="82" s="1"/>
  <c r="O298" i="69"/>
  <c r="F298" i="69"/>
  <c r="O226" i="82"/>
  <c r="F226" i="82" s="1"/>
  <c r="O226" i="69"/>
  <c r="F226" i="69"/>
  <c r="O182" i="82"/>
  <c r="F182" i="82" s="1"/>
  <c r="O182" i="69"/>
  <c r="F182" i="69"/>
  <c r="S116" i="83"/>
  <c r="N114" i="69"/>
  <c r="D86" i="83"/>
  <c r="AA86" i="83" s="1"/>
  <c r="D84" i="69"/>
  <c r="N296" i="56"/>
  <c r="O706" i="82"/>
  <c r="F706" i="82" s="1"/>
  <c r="O706" i="69"/>
  <c r="F706" i="69"/>
  <c r="O630" i="82"/>
  <c r="F630" i="82" s="1"/>
  <c r="O150" i="82"/>
  <c r="F150" i="82" s="1"/>
  <c r="O150" i="69"/>
  <c r="F150" i="69"/>
  <c r="S384" i="83"/>
  <c r="N382" i="82"/>
  <c r="N382" i="69"/>
  <c r="O434" i="82"/>
  <c r="F434" i="82"/>
  <c r="C130" i="83"/>
  <c r="C128" i="69"/>
  <c r="N30" i="69"/>
  <c r="N168" i="56"/>
  <c r="N104" i="56"/>
  <c r="O64" i="82"/>
  <c r="F64" i="82"/>
  <c r="O64" i="69"/>
  <c r="F64" i="69" s="1"/>
  <c r="T238" i="83"/>
  <c r="G238" i="83" s="1"/>
  <c r="BG22" i="83"/>
  <c r="T664" i="83"/>
  <c r="G664" i="83" s="1"/>
  <c r="BR20" i="83"/>
  <c r="E80" i="69"/>
  <c r="A80" i="69" s="1"/>
  <c r="A81" i="69" s="1"/>
  <c r="E80" i="82"/>
  <c r="A80" i="82" s="1"/>
  <c r="A81" i="82" s="1"/>
  <c r="E82" i="83"/>
  <c r="A82" i="83"/>
  <c r="A83" i="83" s="1"/>
  <c r="T268" i="83"/>
  <c r="G268" i="83" s="1"/>
  <c r="P266" i="82"/>
  <c r="G266" i="82" s="1"/>
  <c r="P266" i="69"/>
  <c r="G266" i="69" s="1"/>
  <c r="T182" i="83"/>
  <c r="G182" i="83" s="1"/>
  <c r="P180" i="82"/>
  <c r="G180" i="82"/>
  <c r="T148" i="83"/>
  <c r="G148" i="83" s="1"/>
  <c r="P54" i="69"/>
  <c r="G54" i="69"/>
  <c r="T56" i="83"/>
  <c r="G56" i="83" s="1"/>
  <c r="P54" i="82"/>
  <c r="G54" i="82"/>
  <c r="BG16" i="83"/>
  <c r="CC36" i="83"/>
  <c r="P322" i="82"/>
  <c r="G322" i="82"/>
  <c r="P236" i="82"/>
  <c r="G236" i="82" s="1"/>
  <c r="T324" i="83"/>
  <c r="G324" i="83" s="1"/>
  <c r="E226" i="83"/>
  <c r="A226" i="83" s="1"/>
  <c r="A227" i="83" s="1"/>
  <c r="E224" i="82"/>
  <c r="A224" i="82"/>
  <c r="A225" i="82" s="1"/>
  <c r="A177" i="83"/>
  <c r="E174" i="82"/>
  <c r="A174" i="82" s="1"/>
  <c r="A175" i="82" s="1"/>
  <c r="O388" i="56"/>
  <c r="N341" i="56"/>
  <c r="O341" i="56"/>
  <c r="N333" i="56"/>
  <c r="O333" i="56"/>
  <c r="P333" i="56"/>
  <c r="N325" i="56"/>
  <c r="O325" i="56"/>
  <c r="O317" i="56"/>
  <c r="O309" i="56"/>
  <c r="M309" i="56"/>
  <c r="N309" i="56"/>
  <c r="O301" i="56"/>
  <c r="O293" i="56"/>
  <c r="M293" i="56"/>
  <c r="P293" i="56"/>
  <c r="O285" i="56"/>
  <c r="N285" i="56"/>
  <c r="O277" i="56"/>
  <c r="N277" i="56"/>
  <c r="P277" i="56"/>
  <c r="O269" i="56"/>
  <c r="N261" i="56"/>
  <c r="O261" i="56"/>
  <c r="O253" i="56"/>
  <c r="M245" i="56"/>
  <c r="O245" i="56"/>
  <c r="P245" i="56"/>
  <c r="N245" i="56"/>
  <c r="O181" i="56"/>
  <c r="N181" i="56"/>
  <c r="M16" i="56"/>
  <c r="CC30" i="83"/>
  <c r="CC792" i="83"/>
  <c r="BR792" i="83"/>
  <c r="CC790" i="83"/>
  <c r="O510" i="82"/>
  <c r="F510" i="82" s="1"/>
  <c r="O510" i="69"/>
  <c r="F510" i="69" s="1"/>
  <c r="C704" i="83"/>
  <c r="C702" i="82"/>
  <c r="O314" i="82"/>
  <c r="F314" i="82" s="1"/>
  <c r="O354" i="82"/>
  <c r="F354" i="82"/>
  <c r="O354" i="69"/>
  <c r="F354" i="69" s="1"/>
  <c r="C274" i="83"/>
  <c r="C272" i="69"/>
  <c r="P532" i="69"/>
  <c r="G532" i="69" s="1"/>
  <c r="O340" i="69"/>
  <c r="F340" i="69" s="1"/>
  <c r="E224" i="69"/>
  <c r="A224" i="69" s="1"/>
  <c r="A225" i="69" s="1"/>
  <c r="BR790" i="83"/>
  <c r="CC788" i="83"/>
  <c r="BR788" i="83"/>
  <c r="CC786" i="83"/>
  <c r="BR786" i="83"/>
  <c r="CC784" i="83"/>
  <c r="BR784" i="83"/>
  <c r="CC782" i="83"/>
  <c r="BR782" i="83"/>
  <c r="CC780" i="83"/>
  <c r="BR780" i="83"/>
  <c r="CC776" i="83"/>
  <c r="BR776" i="83"/>
  <c r="CC774" i="83"/>
  <c r="BR774" i="83"/>
  <c r="CC772" i="83"/>
  <c r="BR772" i="83"/>
  <c r="CC768" i="83"/>
  <c r="BR768" i="83"/>
  <c r="CC766" i="83"/>
  <c r="BR766" i="83"/>
  <c r="CC764" i="83"/>
  <c r="BR764" i="83"/>
  <c r="CC762" i="83"/>
  <c r="BR762" i="83"/>
  <c r="CC760" i="83"/>
  <c r="BR760" i="83"/>
  <c r="CC758" i="83"/>
  <c r="BR758" i="83"/>
  <c r="CC756" i="83"/>
  <c r="BR756" i="83"/>
  <c r="CC754" i="83"/>
  <c r="BR754" i="83"/>
  <c r="CC752" i="83"/>
  <c r="BR752" i="83"/>
  <c r="CC750" i="83"/>
  <c r="BR750" i="83"/>
  <c r="CC748" i="83"/>
  <c r="BR748" i="83"/>
  <c r="CC746" i="83"/>
  <c r="BR746" i="83"/>
  <c r="CC744" i="83"/>
  <c r="BR744" i="83"/>
  <c r="CC740" i="83"/>
  <c r="BR740" i="83"/>
  <c r="CC738" i="83"/>
  <c r="BR738" i="83"/>
  <c r="CC736" i="83"/>
  <c r="BR736" i="83"/>
  <c r="CC732" i="83"/>
  <c r="BR732" i="83"/>
  <c r="CC730" i="83"/>
  <c r="BR730" i="83"/>
  <c r="CC728" i="83"/>
  <c r="BR728" i="83"/>
  <c r="CC726" i="83"/>
  <c r="BR726" i="83"/>
  <c r="CC724" i="83"/>
  <c r="BR724" i="83"/>
  <c r="CC722" i="83"/>
  <c r="BR722" i="83"/>
  <c r="CC718" i="83"/>
  <c r="CC716" i="83"/>
  <c r="CC714" i="83"/>
  <c r="CC710" i="83"/>
  <c r="BR710" i="83"/>
  <c r="CC708" i="83"/>
  <c r="CC706" i="83"/>
  <c r="CC704" i="83"/>
  <c r="CC702" i="83"/>
  <c r="BR702" i="83"/>
  <c r="CC700" i="83"/>
  <c r="BR700" i="83"/>
  <c r="CC698" i="83"/>
  <c r="CC696" i="83"/>
  <c r="BR696" i="83"/>
  <c r="CC694" i="83"/>
  <c r="BR694" i="83"/>
  <c r="CC692" i="83"/>
  <c r="CC690" i="83"/>
  <c r="BR690" i="83"/>
  <c r="CC688" i="83"/>
  <c r="BR688" i="83"/>
  <c r="CC686" i="83"/>
  <c r="BR686" i="83"/>
  <c r="CC684" i="83"/>
  <c r="BR684" i="83"/>
  <c r="CC682" i="83"/>
  <c r="BR682" i="83"/>
  <c r="CC680" i="83"/>
  <c r="BR680" i="83"/>
  <c r="CC678" i="83"/>
  <c r="BR678" i="83"/>
  <c r="CC676" i="83"/>
  <c r="BR676" i="83"/>
  <c r="CC674" i="83"/>
  <c r="BR674" i="83"/>
  <c r="CC672" i="83"/>
  <c r="BR672" i="83"/>
  <c r="CC670" i="83"/>
  <c r="BR670" i="83"/>
  <c r="CC668" i="83"/>
  <c r="BR668" i="83"/>
  <c r="CC664" i="83"/>
  <c r="BR664" i="83"/>
  <c r="CC662" i="83"/>
  <c r="BR662" i="83"/>
  <c r="CC660" i="83"/>
  <c r="BR660" i="83"/>
  <c r="CC658" i="83"/>
  <c r="BR658" i="83"/>
  <c r="CC656" i="83"/>
  <c r="BR656" i="83"/>
  <c r="CC654" i="83"/>
  <c r="BR654" i="83"/>
  <c r="BR652" i="83"/>
  <c r="CC650" i="83"/>
  <c r="BR650" i="83"/>
  <c r="BR648" i="83"/>
  <c r="BR646" i="83"/>
  <c r="CC642" i="83"/>
  <c r="BR642" i="83"/>
  <c r="BR640" i="83"/>
  <c r="CC638" i="83"/>
  <c r="BR638" i="83"/>
  <c r="BR634" i="83"/>
  <c r="BR630" i="83"/>
  <c r="BR626" i="83"/>
  <c r="CC592" i="83"/>
  <c r="BR592" i="83"/>
  <c r="BR584" i="83"/>
  <c r="CC578" i="83"/>
  <c r="BR578" i="83"/>
  <c r="CC576" i="83"/>
  <c r="CC566" i="83"/>
  <c r="CC562" i="83"/>
  <c r="CC554" i="83"/>
  <c r="CC526" i="83"/>
  <c r="BR526" i="83"/>
  <c r="CC524" i="83"/>
  <c r="BR524" i="83"/>
  <c r="CC508" i="83"/>
  <c r="CC500" i="83"/>
  <c r="CC498" i="83"/>
  <c r="BR486" i="83"/>
  <c r="CC484" i="83"/>
  <c r="CC482" i="83"/>
  <c r="BR482" i="83"/>
  <c r="BR464" i="83"/>
  <c r="CC462" i="83"/>
  <c r="BR448" i="83"/>
  <c r="CC446" i="83"/>
  <c r="BR446" i="83"/>
  <c r="CC444" i="83"/>
  <c r="BR444" i="83"/>
  <c r="CC442" i="83"/>
  <c r="BR442" i="83"/>
  <c r="CC440" i="83"/>
  <c r="BR440" i="83"/>
  <c r="CC438" i="83"/>
  <c r="BR438" i="83"/>
  <c r="CC434" i="83"/>
  <c r="BR434" i="83"/>
  <c r="CC432" i="83"/>
  <c r="BR432" i="83"/>
  <c r="CC430" i="83"/>
  <c r="BR430" i="83"/>
  <c r="CC428" i="83"/>
  <c r="BR428" i="83"/>
  <c r="CC426" i="83"/>
  <c r="BR426" i="83"/>
  <c r="CC424" i="83"/>
  <c r="BR424" i="83"/>
  <c r="CC422" i="83"/>
  <c r="BR422" i="83"/>
  <c r="CC420" i="83"/>
  <c r="CC418" i="83"/>
  <c r="BR418" i="83"/>
  <c r="CC416" i="83"/>
  <c r="BR416" i="83"/>
  <c r="CC414" i="83"/>
  <c r="BR414" i="83"/>
  <c r="CC412" i="83"/>
  <c r="BR412" i="83"/>
  <c r="CC410" i="83"/>
  <c r="BR410" i="83"/>
  <c r="CC408" i="83"/>
  <c r="BR408" i="83"/>
  <c r="CC406" i="83"/>
  <c r="BR406" i="83"/>
  <c r="CC404" i="83"/>
  <c r="BR404" i="83"/>
  <c r="CC402" i="83"/>
  <c r="BR402" i="83"/>
  <c r="CC400" i="83"/>
  <c r="BR400" i="83"/>
  <c r="CC398" i="83"/>
  <c r="BR398" i="83"/>
  <c r="CC396" i="83"/>
  <c r="BR396" i="83"/>
  <c r="CC392" i="83"/>
  <c r="BR392" i="83"/>
  <c r="CC390" i="83"/>
  <c r="BR390" i="83"/>
  <c r="CC388" i="83"/>
  <c r="BR388" i="83"/>
  <c r="CC386" i="83"/>
  <c r="BR386" i="83"/>
  <c r="CC384" i="83"/>
  <c r="BR384" i="83"/>
  <c r="CC382" i="83"/>
  <c r="BR382" i="83"/>
  <c r="CC380" i="83"/>
  <c r="BR380" i="83"/>
  <c r="BR378" i="83"/>
  <c r="CC376" i="83"/>
  <c r="BR376" i="83"/>
  <c r="CC374" i="83"/>
  <c r="BR374" i="83"/>
  <c r="CC372" i="83"/>
  <c r="BR372" i="83"/>
  <c r="CC370" i="83"/>
  <c r="BR370" i="83"/>
  <c r="CC368" i="83"/>
  <c r="BR368" i="83"/>
  <c r="CC366" i="83"/>
  <c r="BR366" i="83"/>
  <c r="CC364" i="83"/>
  <c r="BR364" i="83"/>
  <c r="CC362" i="83"/>
  <c r="BR362" i="83"/>
  <c r="CC360" i="83"/>
  <c r="BR360" i="83"/>
  <c r="CC358" i="83"/>
  <c r="BR358" i="83"/>
  <c r="CC354" i="83"/>
  <c r="BR354" i="83"/>
  <c r="CC352" i="83"/>
  <c r="BR352" i="83"/>
  <c r="CC350" i="83"/>
  <c r="BR350" i="83"/>
  <c r="BR348" i="83"/>
  <c r="CC346" i="83"/>
  <c r="BR346" i="83"/>
  <c r="CC344" i="83"/>
  <c r="BR344" i="83"/>
  <c r="CC342" i="83"/>
  <c r="BR342" i="83"/>
  <c r="CC340" i="83"/>
  <c r="CC338" i="83"/>
  <c r="BR338" i="83"/>
  <c r="CC336" i="83"/>
  <c r="BR336" i="83"/>
  <c r="CC334" i="83"/>
  <c r="BR334" i="83"/>
  <c r="CC332" i="83"/>
  <c r="BR332" i="83"/>
  <c r="CC330" i="83"/>
  <c r="BR330" i="83"/>
  <c r="CC328" i="83"/>
  <c r="BR328" i="83"/>
  <c r="CC326" i="83"/>
  <c r="BR326" i="83"/>
  <c r="CC324" i="83"/>
  <c r="CC322" i="83"/>
  <c r="BR322" i="83"/>
  <c r="CC318" i="83"/>
  <c r="BR318" i="83"/>
  <c r="CC312" i="83"/>
  <c r="BR312" i="83"/>
  <c r="CC310" i="83"/>
  <c r="BR310" i="83"/>
  <c r="CC308" i="83"/>
  <c r="BR308" i="83"/>
  <c r="CC306" i="83"/>
  <c r="BR306" i="83"/>
  <c r="CC304" i="83"/>
  <c r="BR304" i="83"/>
  <c r="CC300" i="83"/>
  <c r="CC298" i="83"/>
  <c r="BR298" i="83"/>
  <c r="CC296" i="83"/>
  <c r="BR296" i="83"/>
  <c r="CC294" i="83"/>
  <c r="CC292" i="83"/>
  <c r="CC290" i="83"/>
  <c r="CC288" i="83"/>
  <c r="BR288" i="83"/>
  <c r="CC286" i="83"/>
  <c r="CC284" i="83"/>
  <c r="CC282" i="83"/>
  <c r="CC280" i="83"/>
  <c r="CC278" i="83"/>
  <c r="CC276" i="83"/>
  <c r="CC274" i="83"/>
  <c r="BR274" i="83"/>
  <c r="CC272" i="83"/>
  <c r="CC270" i="83"/>
  <c r="AO622" i="83"/>
  <c r="D152" i="82"/>
  <c r="D154" i="83"/>
  <c r="AA154" i="83" s="1"/>
  <c r="S104" i="83"/>
  <c r="N102" i="69"/>
  <c r="E104" i="82"/>
  <c r="A104" i="82" s="1"/>
  <c r="A105" i="82" s="1"/>
  <c r="F776" i="82"/>
  <c r="O776" i="69"/>
  <c r="F776" i="69" s="1"/>
  <c r="E704" i="69"/>
  <c r="A704" i="69" s="1"/>
  <c r="A705" i="69" s="1"/>
  <c r="E704" i="82"/>
  <c r="A704" i="82" s="1"/>
  <c r="A705" i="82" s="1"/>
  <c r="D382" i="83"/>
  <c r="AA382" i="83" s="1"/>
  <c r="AO382" i="83" s="1"/>
  <c r="D380" i="69"/>
  <c r="S302" i="83"/>
  <c r="N300" i="82"/>
  <c r="N300" i="69"/>
  <c r="D286" i="69"/>
  <c r="D288" i="83"/>
  <c r="AA288" i="83"/>
  <c r="N172" i="69"/>
  <c r="S174" i="83"/>
  <c r="N116" i="69"/>
  <c r="S108" i="83"/>
  <c r="N106" i="69"/>
  <c r="N106" i="82"/>
  <c r="N526" i="69"/>
  <c r="S528" i="83"/>
  <c r="N406" i="82"/>
  <c r="S312" i="83"/>
  <c r="N310" i="69"/>
  <c r="N690" i="69"/>
  <c r="N690" i="82"/>
  <c r="E550" i="83"/>
  <c r="A550" i="83" s="1"/>
  <c r="A551" i="83" s="1"/>
  <c r="E548" i="82"/>
  <c r="A548" i="82" s="1"/>
  <c r="A549" i="82" s="1"/>
  <c r="E164" i="69"/>
  <c r="A164" i="69"/>
  <c r="A165" i="69"/>
  <c r="O290" i="69"/>
  <c r="F290" i="69" s="1"/>
  <c r="O290" i="82"/>
  <c r="F290" i="82" s="1"/>
  <c r="S684" i="83"/>
  <c r="N682" i="82"/>
  <c r="N682" i="69"/>
  <c r="C582" i="83"/>
  <c r="C580" i="82"/>
  <c r="D554" i="83"/>
  <c r="AA554" i="83" s="1"/>
  <c r="D552" i="69"/>
  <c r="D546" i="83"/>
  <c r="AA546" i="83"/>
  <c r="D544" i="69"/>
  <c r="BR240" i="83"/>
  <c r="BR204" i="83"/>
  <c r="CC168" i="83"/>
  <c r="O210" i="82"/>
  <c r="F210" i="82" s="1"/>
  <c r="O210" i="69"/>
  <c r="F210" i="69"/>
  <c r="E170" i="83"/>
  <c r="A170" i="83" s="1"/>
  <c r="A171" i="83" s="1"/>
  <c r="E168" i="69"/>
  <c r="A168" i="69" s="1"/>
  <c r="A169" i="69" s="1"/>
  <c r="O338" i="82"/>
  <c r="F338" i="82" s="1"/>
  <c r="O338" i="69"/>
  <c r="F338" i="69" s="1"/>
  <c r="O18" i="82"/>
  <c r="F18" i="82"/>
  <c r="O18" i="69"/>
  <c r="F18" i="69" s="1"/>
  <c r="D452" i="83"/>
  <c r="AA452" i="83" s="1"/>
  <c r="D450" i="82"/>
  <c r="C556" i="83"/>
  <c r="C554" i="82"/>
  <c r="C548" i="83"/>
  <c r="C546" i="82"/>
  <c r="T558" i="83"/>
  <c r="G558" i="83"/>
  <c r="P556" i="82"/>
  <c r="G556" i="82" s="1"/>
  <c r="P556" i="69"/>
  <c r="G556" i="69"/>
  <c r="O158" i="82"/>
  <c r="F158" i="82" s="1"/>
  <c r="F158" i="69"/>
  <c r="D266" i="82"/>
  <c r="D268" i="83"/>
  <c r="AA268" i="83" s="1"/>
  <c r="O138" i="69"/>
  <c r="F138" i="69" s="1"/>
  <c r="O138" i="82"/>
  <c r="F138" i="82" s="1"/>
  <c r="C114" i="83"/>
  <c r="C112" i="82"/>
  <c r="O626" i="82"/>
  <c r="F626" i="82" s="1"/>
  <c r="O626" i="69"/>
  <c r="F626" i="69" s="1"/>
  <c r="E482" i="83"/>
  <c r="A482" i="83"/>
  <c r="A483" i="83" s="1"/>
  <c r="S468" i="83"/>
  <c r="D394" i="83"/>
  <c r="D392" i="82"/>
  <c r="D208" i="83"/>
  <c r="AA208" i="83" s="1"/>
  <c r="AO208" i="83" s="1"/>
  <c r="S112" i="83"/>
  <c r="N110" i="69"/>
  <c r="O294" i="69"/>
  <c r="F294" i="69" s="1"/>
  <c r="O294" i="82"/>
  <c r="F294" i="82" s="1"/>
  <c r="O186" i="82"/>
  <c r="F186" i="82" s="1"/>
  <c r="O186" i="69"/>
  <c r="F186" i="69"/>
  <c r="D504" i="83"/>
  <c r="AA504" i="83" s="1"/>
  <c r="AD504" i="83" s="1"/>
  <c r="D502" i="82"/>
  <c r="S484" i="83"/>
  <c r="N482" i="69"/>
  <c r="S294" i="83"/>
  <c r="N292" i="69"/>
  <c r="S202" i="83"/>
  <c r="N200" i="82"/>
  <c r="S188" i="83"/>
  <c r="N186" i="69"/>
  <c r="C52" i="83"/>
  <c r="C50" i="82"/>
  <c r="O241" i="56"/>
  <c r="M194" i="56"/>
  <c r="T410" i="83"/>
  <c r="G410" i="83" s="1"/>
  <c r="P311" i="56"/>
  <c r="P295" i="56"/>
  <c r="BG118" i="83"/>
  <c r="O9" i="56"/>
  <c r="E550" i="82"/>
  <c r="A550" i="82" s="1"/>
  <c r="A551" i="82" s="1"/>
  <c r="E550" i="69"/>
  <c r="A550" i="69"/>
  <c r="A551" i="69" s="1"/>
  <c r="E552" i="83"/>
  <c r="A552" i="83"/>
  <c r="A553" i="83" s="1"/>
  <c r="S400" i="83"/>
  <c r="N398" i="82"/>
  <c r="N398" i="69"/>
  <c r="D386" i="83"/>
  <c r="AA386" i="83" s="1"/>
  <c r="BK386" i="83" s="1"/>
  <c r="D384" i="69"/>
  <c r="D384" i="82"/>
  <c r="N176" i="82"/>
  <c r="N176" i="69"/>
  <c r="S178" i="83"/>
  <c r="N8" i="82"/>
  <c r="S10" i="83"/>
  <c r="P194" i="69"/>
  <c r="G194" i="69" s="1"/>
  <c r="P194" i="82"/>
  <c r="G194" i="82" s="1"/>
  <c r="T196" i="83"/>
  <c r="G196" i="83" s="1"/>
  <c r="A167" i="69"/>
  <c r="P270" i="82"/>
  <c r="G270" i="82" s="1"/>
  <c r="P634" i="69"/>
  <c r="G634" i="69" s="1"/>
  <c r="T636" i="83"/>
  <c r="G636" i="83" s="1"/>
  <c r="P634" i="82"/>
  <c r="G634" i="82"/>
  <c r="D504" i="82"/>
  <c r="C146" i="82"/>
  <c r="C146" i="69"/>
  <c r="C148" i="83"/>
  <c r="N54" i="69"/>
  <c r="S56" i="83"/>
  <c r="N54" i="82"/>
  <c r="S20" i="83"/>
  <c r="N18" i="69"/>
  <c r="N18" i="82"/>
  <c r="E364" i="82"/>
  <c r="A364" i="82"/>
  <c r="A365" i="82" s="1"/>
  <c r="E364" i="69"/>
  <c r="A364" i="69" s="1"/>
  <c r="A365" i="69" s="1"/>
  <c r="P216" i="69"/>
  <c r="G216" i="69" s="1"/>
  <c r="T432" i="83"/>
  <c r="G432" i="83" s="1"/>
  <c r="E322" i="69"/>
  <c r="A322" i="69" s="1"/>
  <c r="A323" i="69" s="1"/>
  <c r="E416" i="82"/>
  <c r="A416" i="82" s="1"/>
  <c r="A417" i="82" s="1"/>
  <c r="E416" i="69"/>
  <c r="A416" i="69" s="1"/>
  <c r="A417" i="69" s="1"/>
  <c r="C394" i="69"/>
  <c r="C396" i="83"/>
  <c r="C394" i="82"/>
  <c r="C172" i="69"/>
  <c r="C174" i="83"/>
  <c r="C172" i="82"/>
  <c r="N108" i="82"/>
  <c r="S110" i="83"/>
  <c r="P332" i="69"/>
  <c r="G332" i="69"/>
  <c r="P332" i="82"/>
  <c r="G332" i="82" s="1"/>
  <c r="T334" i="83"/>
  <c r="G334" i="83" s="1"/>
  <c r="T178" i="83"/>
  <c r="G178" i="83" s="1"/>
  <c r="P176" i="69"/>
  <c r="G176" i="69"/>
  <c r="P176" i="82"/>
  <c r="G176" i="82" s="1"/>
  <c r="G646" i="83"/>
  <c r="P430" i="82"/>
  <c r="G430" i="82"/>
  <c r="E324" i="83"/>
  <c r="A324" i="83" s="1"/>
  <c r="A325" i="83" s="1"/>
  <c r="N8" i="69"/>
  <c r="P144" i="82"/>
  <c r="G144" i="82" s="1"/>
  <c r="P144" i="69"/>
  <c r="G144" i="69" s="1"/>
  <c r="T146" i="83"/>
  <c r="G146" i="83" s="1"/>
  <c r="P126" i="69"/>
  <c r="G126" i="69"/>
  <c r="T128" i="83"/>
  <c r="G128" i="83" s="1"/>
  <c r="O774" i="82"/>
  <c r="F774" i="82"/>
  <c r="O774" i="69"/>
  <c r="F774" i="69" s="1"/>
  <c r="O762" i="82"/>
  <c r="F762" i="82"/>
  <c r="O762" i="69"/>
  <c r="F762" i="69" s="1"/>
  <c r="O740" i="82"/>
  <c r="F740" i="82" s="1"/>
  <c r="O740" i="69"/>
  <c r="F740" i="69" s="1"/>
  <c r="O636" i="82"/>
  <c r="F636" i="82"/>
  <c r="O636" i="69"/>
  <c r="F636" i="69" s="1"/>
  <c r="O540" i="82"/>
  <c r="F540" i="82"/>
  <c r="O540" i="69"/>
  <c r="F540" i="69" s="1"/>
  <c r="O406" i="82"/>
  <c r="F406" i="82"/>
  <c r="O406" i="69"/>
  <c r="F406" i="69" s="1"/>
  <c r="S136" i="83"/>
  <c r="N134" i="69"/>
  <c r="N134" i="82"/>
  <c r="O662" i="82"/>
  <c r="F662" i="82" s="1"/>
  <c r="O662" i="69"/>
  <c r="F662" i="69" s="1"/>
  <c r="O530" i="82"/>
  <c r="F530" i="82" s="1"/>
  <c r="O530" i="69"/>
  <c r="F530" i="69"/>
  <c r="O514" i="82"/>
  <c r="F514" i="82" s="1"/>
  <c r="F514" i="69"/>
  <c r="O390" i="82"/>
  <c r="F390" i="82" s="1"/>
  <c r="O390" i="69"/>
  <c r="F390" i="69"/>
  <c r="O198" i="82"/>
  <c r="F198" i="82" s="1"/>
  <c r="O198" i="69"/>
  <c r="F198" i="69"/>
  <c r="C246" i="83"/>
  <c r="C244" i="82"/>
  <c r="C244" i="69"/>
  <c r="O590" i="69"/>
  <c r="F590" i="69" s="1"/>
  <c r="G126" i="82"/>
  <c r="O400" i="56"/>
  <c r="N384" i="56"/>
  <c r="P360" i="56"/>
  <c r="O352" i="56"/>
  <c r="M352" i="56"/>
  <c r="P352" i="56"/>
  <c r="O344" i="56"/>
  <c r="N344" i="56"/>
  <c r="P344" i="56"/>
  <c r="N328" i="56"/>
  <c r="N320" i="56"/>
  <c r="O312" i="56"/>
  <c r="P312" i="56"/>
  <c r="M304" i="56"/>
  <c r="O288" i="56"/>
  <c r="N288" i="56"/>
  <c r="M280" i="56"/>
  <c r="P272" i="56"/>
  <c r="O272" i="56"/>
  <c r="N264" i="56"/>
  <c r="O670" i="82"/>
  <c r="F670" i="82"/>
  <c r="E618" i="69"/>
  <c r="A618" i="69" s="1"/>
  <c r="A619" i="69" s="1"/>
  <c r="E618" i="82"/>
  <c r="A618" i="82" s="1"/>
  <c r="A619" i="82" s="1"/>
  <c r="E614" i="69"/>
  <c r="A614" i="69"/>
  <c r="A615" i="69" s="1"/>
  <c r="E616" i="83"/>
  <c r="A616" i="83"/>
  <c r="A617" i="83" s="1"/>
  <c r="E614" i="82"/>
  <c r="A614" i="82" s="1"/>
  <c r="A615" i="82" s="1"/>
  <c r="C592" i="82"/>
  <c r="C594" i="83"/>
  <c r="N399" i="56"/>
  <c r="O399" i="56"/>
  <c r="P383" i="56"/>
  <c r="O383" i="56"/>
  <c r="N367" i="56"/>
  <c r="O367" i="56"/>
  <c r="P335" i="56"/>
  <c r="N335" i="56"/>
  <c r="M319" i="56"/>
  <c r="O319" i="56"/>
  <c r="N303" i="56"/>
  <c r="O303" i="56"/>
  <c r="M287" i="56"/>
  <c r="N287" i="56"/>
  <c r="O287" i="56"/>
  <c r="M271" i="56"/>
  <c r="P271" i="56"/>
  <c r="N271" i="56"/>
  <c r="O271" i="56"/>
  <c r="M255" i="56"/>
  <c r="N255" i="56"/>
  <c r="O255" i="56"/>
  <c r="O550" i="82"/>
  <c r="F550" i="82" s="1"/>
  <c r="O550" i="69"/>
  <c r="F550" i="69" s="1"/>
  <c r="S724" i="83"/>
  <c r="S456" i="83"/>
  <c r="N454" i="82"/>
  <c r="N454" i="69"/>
  <c r="D344" i="82"/>
  <c r="D346" i="83"/>
  <c r="AA346" i="83"/>
  <c r="AO346" i="83" s="1"/>
  <c r="D224" i="83"/>
  <c r="AA224" i="83" s="1"/>
  <c r="AD224" i="83" s="1"/>
  <c r="D222" i="82"/>
  <c r="S72" i="83"/>
  <c r="N70" i="69"/>
  <c r="S776" i="83"/>
  <c r="N774" i="82"/>
  <c r="E412" i="83"/>
  <c r="A412" i="83"/>
  <c r="A413" i="83" s="1"/>
  <c r="E410" i="69"/>
  <c r="A410" i="69" s="1"/>
  <c r="A411" i="69" s="1"/>
  <c r="D400" i="82"/>
  <c r="D402" i="83"/>
  <c r="AA402" i="83" s="1"/>
  <c r="P217" i="56"/>
  <c r="O470" i="82"/>
  <c r="F470" i="82" s="1"/>
  <c r="O470" i="69"/>
  <c r="F470" i="69"/>
  <c r="S748" i="83"/>
  <c r="N746" i="69"/>
  <c r="N746" i="82"/>
  <c r="S392" i="83"/>
  <c r="N390" i="69"/>
  <c r="N390" i="82"/>
  <c r="C358" i="83"/>
  <c r="C356" i="69"/>
  <c r="E364" i="83"/>
  <c r="A364" i="83" s="1"/>
  <c r="A365" i="83" s="1"/>
  <c r="E362" i="82"/>
  <c r="A362" i="82" s="1"/>
  <c r="A363" i="82" s="1"/>
  <c r="O42" i="69"/>
  <c r="F42" i="69"/>
  <c r="O42" i="82"/>
  <c r="F42" i="82" s="1"/>
  <c r="S708" i="83"/>
  <c r="N706" i="69"/>
  <c r="D430" i="83"/>
  <c r="AA430" i="83" s="1"/>
  <c r="D428" i="69"/>
  <c r="C378" i="83"/>
  <c r="C376" i="82"/>
  <c r="C376" i="69"/>
  <c r="S288" i="83"/>
  <c r="N286" i="69"/>
  <c r="P149" i="56"/>
  <c r="O618" i="82"/>
  <c r="F618" i="82" s="1"/>
  <c r="O618" i="69"/>
  <c r="F618" i="69" s="1"/>
  <c r="O522" i="69"/>
  <c r="F522" i="69" s="1"/>
  <c r="O454" i="69"/>
  <c r="F454" i="69"/>
  <c r="O142" i="82"/>
  <c r="F142" i="82" s="1"/>
  <c r="O142" i="69"/>
  <c r="F142" i="69"/>
  <c r="S590" i="83"/>
  <c r="N588" i="69"/>
  <c r="E544" i="82"/>
  <c r="A544" i="82"/>
  <c r="A545" i="82" s="1"/>
  <c r="E546" i="83"/>
  <c r="A546" i="83"/>
  <c r="A547" i="83" s="1"/>
  <c r="S512" i="83"/>
  <c r="N510" i="69"/>
  <c r="D456" i="82"/>
  <c r="D458" i="83"/>
  <c r="C208" i="82"/>
  <c r="D156" i="82"/>
  <c r="D158" i="83"/>
  <c r="AA158" i="83" s="1"/>
  <c r="O122" i="82"/>
  <c r="F122" i="82" s="1"/>
  <c r="S660" i="83"/>
  <c r="N658" i="82"/>
  <c r="N658" i="69"/>
  <c r="D616" i="83"/>
  <c r="AA616" i="83" s="1"/>
  <c r="C28" i="83"/>
  <c r="C26" i="82"/>
  <c r="N186" i="82"/>
  <c r="D148" i="82"/>
  <c r="O94" i="82"/>
  <c r="F94" i="82" s="1"/>
  <c r="O94" i="69"/>
  <c r="F94" i="69"/>
  <c r="S536" i="83"/>
  <c r="N534" i="69"/>
  <c r="D320" i="83"/>
  <c r="AA320" i="83"/>
  <c r="D306" i="83"/>
  <c r="AA306" i="83" s="1"/>
  <c r="S58" i="83"/>
  <c r="T274" i="83"/>
  <c r="G274" i="83" s="1"/>
  <c r="P272" i="82"/>
  <c r="G272" i="82" s="1"/>
  <c r="O326" i="82"/>
  <c r="F326" i="82" s="1"/>
  <c r="O326" i="69"/>
  <c r="F326" i="69"/>
  <c r="O250" i="82"/>
  <c r="F250" i="82" s="1"/>
  <c r="O250" i="69"/>
  <c r="F250" i="69"/>
  <c r="C392" i="82"/>
  <c r="C394" i="83"/>
  <c r="S644" i="83"/>
  <c r="D720" i="83"/>
  <c r="N224" i="82"/>
  <c r="S226" i="83"/>
  <c r="N120" i="82"/>
  <c r="V38" i="2"/>
  <c r="U38" i="2"/>
  <c r="AD38" i="2"/>
  <c r="Y38" i="2"/>
  <c r="Q31" i="2"/>
  <c r="AB38" i="2"/>
  <c r="C140" i="69"/>
  <c r="D198" i="82"/>
  <c r="P292" i="69"/>
  <c r="G292" i="69" s="1"/>
  <c r="T294" i="83"/>
  <c r="G294" i="83" s="1"/>
  <c r="E170" i="82"/>
  <c r="A170" i="82" s="1"/>
  <c r="A171" i="82" s="1"/>
  <c r="P212" i="82"/>
  <c r="G212" i="82"/>
  <c r="D500" i="83"/>
  <c r="AA500" i="83" s="1"/>
  <c r="D498" i="69"/>
  <c r="P562" i="69"/>
  <c r="G562" i="69" s="1"/>
  <c r="P780" i="69"/>
  <c r="G780" i="69" s="1"/>
  <c r="T782" i="83"/>
  <c r="G782" i="83" s="1"/>
  <c r="E590" i="82"/>
  <c r="A590" i="82"/>
  <c r="A591" i="82" s="1"/>
  <c r="C268" i="69"/>
  <c r="P632" i="82"/>
  <c r="G632" i="82"/>
  <c r="E174" i="83"/>
  <c r="A174" i="83" s="1"/>
  <c r="A175" i="83" s="1"/>
  <c r="E172" i="69"/>
  <c r="A172" i="69"/>
  <c r="A173" i="69" s="1"/>
  <c r="E172" i="82"/>
  <c r="A172" i="82"/>
  <c r="A173" i="82" s="1"/>
  <c r="P210" i="82"/>
  <c r="G210" i="82" s="1"/>
  <c r="P210" i="69"/>
  <c r="G210" i="69" s="1"/>
  <c r="T212" i="83"/>
  <c r="G212" i="83" s="1"/>
  <c r="P536" i="82"/>
  <c r="G536" i="82"/>
  <c r="P536" i="69"/>
  <c r="G536" i="69" s="1"/>
  <c r="P173" i="56"/>
  <c r="P165" i="56"/>
  <c r="O165" i="56"/>
  <c r="F130" i="69"/>
  <c r="O130" i="82"/>
  <c r="F130" i="82" s="1"/>
  <c r="D474" i="83"/>
  <c r="AA474" i="83"/>
  <c r="D472" i="82"/>
  <c r="D472" i="69"/>
  <c r="O135" i="56"/>
  <c r="O114" i="69"/>
  <c r="F114" i="69" s="1"/>
  <c r="O698" i="82"/>
  <c r="F698" i="82"/>
  <c r="O698" i="69"/>
  <c r="F698" i="69" s="1"/>
  <c r="O170" i="69"/>
  <c r="F170" i="69" s="1"/>
  <c r="O170" i="82"/>
  <c r="F170" i="82" s="1"/>
  <c r="S780" i="83"/>
  <c r="N778" i="82"/>
  <c r="S548" i="83"/>
  <c r="N546" i="69"/>
  <c r="S444" i="83"/>
  <c r="N442" i="82"/>
  <c r="N442" i="69"/>
  <c r="O398" i="82"/>
  <c r="F398" i="82" s="1"/>
  <c r="O398" i="69"/>
  <c r="F398" i="69" s="1"/>
  <c r="O178" i="82"/>
  <c r="F178" i="82" s="1"/>
  <c r="O178" i="69"/>
  <c r="F178" i="69"/>
  <c r="S464" i="83"/>
  <c r="N462" i="82"/>
  <c r="N462" i="69"/>
  <c r="D442" i="83"/>
  <c r="AA442" i="83" s="1"/>
  <c r="D440" i="69"/>
  <c r="E430" i="82"/>
  <c r="A430" i="82"/>
  <c r="A431" i="82" s="1"/>
  <c r="E432" i="83"/>
  <c r="A432" i="83" s="1"/>
  <c r="A433" i="83" s="1"/>
  <c r="N358" i="82"/>
  <c r="N358" i="69"/>
  <c r="O418" i="69"/>
  <c r="F418" i="69" s="1"/>
  <c r="N778" i="69"/>
  <c r="S668" i="83"/>
  <c r="N666" i="82"/>
  <c r="C176" i="82"/>
  <c r="C178" i="83"/>
  <c r="N482" i="82"/>
  <c r="S176" i="83"/>
  <c r="N174" i="82"/>
  <c r="N762" i="69"/>
  <c r="N574" i="69"/>
  <c r="N506" i="82"/>
  <c r="N506" i="69"/>
  <c r="O366" i="82"/>
  <c r="F366" i="82" s="1"/>
  <c r="O366" i="69"/>
  <c r="F366" i="69"/>
  <c r="O334" i="82"/>
  <c r="F334" i="82" s="1"/>
  <c r="O334" i="69"/>
  <c r="F334" i="69"/>
  <c r="C458" i="83"/>
  <c r="C456" i="82"/>
  <c r="D408" i="83"/>
  <c r="AA408" i="83"/>
  <c r="D406" i="82"/>
  <c r="S398" i="83"/>
  <c r="N396" i="82"/>
  <c r="N396" i="69"/>
  <c r="O162" i="82"/>
  <c r="F162" i="82" s="1"/>
  <c r="O162" i="69"/>
  <c r="F162" i="69"/>
  <c r="C564" i="83"/>
  <c r="C562" i="82"/>
  <c r="S584" i="83"/>
  <c r="E450" i="83"/>
  <c r="A450" i="83" s="1"/>
  <c r="A451" i="83"/>
  <c r="E448" i="82"/>
  <c r="A448" i="82" s="1"/>
  <c r="A449" i="82" s="1"/>
  <c r="T242" i="83"/>
  <c r="G242" i="83"/>
  <c r="P240" i="82"/>
  <c r="G240" i="82" s="1"/>
  <c r="D110" i="82"/>
  <c r="D112" i="83"/>
  <c r="AA112" i="83" s="1"/>
  <c r="BK112" i="83" s="1"/>
  <c r="S308" i="83"/>
  <c r="N306" i="82"/>
  <c r="R18" i="62"/>
  <c r="N18" i="62"/>
  <c r="M19" i="99"/>
  <c r="Q23" i="99"/>
  <c r="P23" i="99"/>
  <c r="R15" i="99"/>
  <c r="N18" i="99"/>
  <c r="M20" i="99"/>
  <c r="R13" i="99"/>
  <c r="R137" i="99" s="1"/>
  <c r="C34" i="99"/>
  <c r="H140" i="99"/>
  <c r="P140" i="99"/>
  <c r="P8" i="99"/>
  <c r="P13" i="99"/>
  <c r="C144" i="99"/>
  <c r="C30" i="99"/>
  <c r="C41" i="99" s="1"/>
  <c r="C156" i="99" s="1"/>
  <c r="O19" i="99"/>
  <c r="N19" i="99"/>
  <c r="J140" i="99"/>
  <c r="Q19" i="99"/>
  <c r="G19" i="99"/>
  <c r="F19" i="99"/>
  <c r="S20" i="99"/>
  <c r="R20" i="99"/>
  <c r="C33" i="99"/>
  <c r="D144" i="99"/>
  <c r="D30" i="99"/>
  <c r="I19" i="99"/>
  <c r="C29" i="99"/>
  <c r="C149" i="99"/>
  <c r="R140" i="99"/>
  <c r="O20" i="99"/>
  <c r="N20" i="99"/>
  <c r="J13" i="99"/>
  <c r="J137" i="99" s="1"/>
  <c r="L9" i="99"/>
  <c r="D145" i="99"/>
  <c r="Q20" i="99"/>
  <c r="P20" i="99" s="1"/>
  <c r="D31" i="99"/>
  <c r="N8" i="99"/>
  <c r="K19" i="99"/>
  <c r="U19" i="99"/>
  <c r="I20" i="99"/>
  <c r="H20" i="99"/>
  <c r="U20" i="99"/>
  <c r="C145" i="99"/>
  <c r="C31" i="99"/>
  <c r="C146" i="99"/>
  <c r="D143" i="99"/>
  <c r="D29" i="99"/>
  <c r="AA14" i="99"/>
  <c r="C15" i="99"/>
  <c r="F140" i="99"/>
  <c r="F8" i="99"/>
  <c r="F13" i="99"/>
  <c r="K20" i="99"/>
  <c r="J20" i="99"/>
  <c r="T140" i="99"/>
  <c r="D31" i="62"/>
  <c r="O20" i="62"/>
  <c r="N20" i="62"/>
  <c r="S19" i="62"/>
  <c r="R19" i="62"/>
  <c r="D30" i="62"/>
  <c r="C144" i="62"/>
  <c r="K22" i="62"/>
  <c r="J22" i="62"/>
  <c r="O22" i="62"/>
  <c r="C143" i="62"/>
  <c r="C147" i="62"/>
  <c r="J18" i="62"/>
  <c r="C153" i="62"/>
  <c r="G22" i="62"/>
  <c r="F22" i="62" s="1"/>
  <c r="M23" i="62"/>
  <c r="L23" i="62"/>
  <c r="C34" i="62"/>
  <c r="C45" i="62" s="1"/>
  <c r="D147" i="62"/>
  <c r="S23" i="62"/>
  <c r="R23" i="62" s="1"/>
  <c r="Q22" i="62"/>
  <c r="C32" i="62"/>
  <c r="C152" i="62"/>
  <c r="U23" i="62"/>
  <c r="T23" i="62"/>
  <c r="D148" i="62"/>
  <c r="K23" i="62"/>
  <c r="J23" i="62" s="1"/>
  <c r="Q20" i="62"/>
  <c r="P20" i="62"/>
  <c r="G23" i="62"/>
  <c r="F23" i="62" s="1"/>
  <c r="D34" i="62"/>
  <c r="G19" i="62"/>
  <c r="O23" i="62"/>
  <c r="N23" i="62" s="1"/>
  <c r="U19" i="62"/>
  <c r="I19" i="62"/>
  <c r="Q19" i="62"/>
  <c r="I23" i="62"/>
  <c r="H23" i="62"/>
  <c r="O21" i="62"/>
  <c r="N21" i="62"/>
  <c r="D32" i="62"/>
  <c r="J8" i="62"/>
  <c r="K21" i="62"/>
  <c r="J21" i="62"/>
  <c r="C145" i="62"/>
  <c r="H18" i="62"/>
  <c r="T18" i="62"/>
  <c r="D143" i="62"/>
  <c r="D33" i="62"/>
  <c r="I22" i="62"/>
  <c r="H22" i="62"/>
  <c r="M22" i="62"/>
  <c r="L22" i="62" s="1"/>
  <c r="U22" i="62"/>
  <c r="T22" i="62"/>
  <c r="C55" i="62"/>
  <c r="C165" i="62" s="1"/>
  <c r="P8" i="62"/>
  <c r="G20" i="62"/>
  <c r="F20" i="62"/>
  <c r="O19" i="62"/>
  <c r="N19" i="62"/>
  <c r="K19" i="62"/>
  <c r="I21" i="62"/>
  <c r="D146" i="62"/>
  <c r="M21" i="62"/>
  <c r="L21" i="62"/>
  <c r="S20" i="62"/>
  <c r="R20" i="62" s="1"/>
  <c r="S21" i="62"/>
  <c r="R21" i="62"/>
  <c r="G21" i="62"/>
  <c r="Q21" i="62"/>
  <c r="P21" i="62"/>
  <c r="U21" i="62"/>
  <c r="T21" i="62"/>
  <c r="P18" i="62"/>
  <c r="R15" i="62"/>
  <c r="D145" i="62"/>
  <c r="L18" i="62"/>
  <c r="D144" i="62"/>
  <c r="H7" i="62"/>
  <c r="D464" i="82"/>
  <c r="T764" i="83"/>
  <c r="G764" i="83" s="1"/>
  <c r="D470" i="83"/>
  <c r="AA470" i="83"/>
  <c r="C550" i="83"/>
  <c r="D68" i="69"/>
  <c r="D244" i="83"/>
  <c r="AA244" i="83"/>
  <c r="AZ244" i="83" s="1"/>
  <c r="D732" i="83"/>
  <c r="AA732" i="83" s="1"/>
  <c r="D468" i="69"/>
  <c r="D240" i="82"/>
  <c r="D336" i="69"/>
  <c r="D338" i="83"/>
  <c r="AA338" i="83" s="1"/>
  <c r="D336" i="82"/>
  <c r="E414" i="69"/>
  <c r="A414" i="69" s="1"/>
  <c r="A415" i="69" s="1"/>
  <c r="C400" i="82"/>
  <c r="C246" i="69"/>
  <c r="E732" i="69"/>
  <c r="A732" i="69" s="1"/>
  <c r="A733" i="69" s="1"/>
  <c r="C532" i="83"/>
  <c r="C714" i="83"/>
  <c r="P248" i="69"/>
  <c r="G248" i="69"/>
  <c r="D402" i="69"/>
  <c r="D230" i="82"/>
  <c r="D270" i="83"/>
  <c r="AA270" i="83"/>
  <c r="BK270" i="83" s="1"/>
  <c r="C712" i="82"/>
  <c r="T786" i="83"/>
  <c r="G786" i="83"/>
  <c r="T430" i="83"/>
  <c r="G430" i="83"/>
  <c r="E626" i="83"/>
  <c r="A626" i="83" s="1"/>
  <c r="A627" i="83" s="1"/>
  <c r="D268" i="82"/>
  <c r="P128" i="69"/>
  <c r="G128" i="69" s="1"/>
  <c r="P128" i="82"/>
  <c r="G128" i="82"/>
  <c r="V31" i="2"/>
  <c r="R141" i="99"/>
  <c r="H19" i="99"/>
  <c r="F19" i="62"/>
  <c r="G34" i="62"/>
  <c r="F34" i="62" s="1"/>
  <c r="K34" i="62"/>
  <c r="J34" i="62"/>
  <c r="P29" i="62"/>
  <c r="M34" i="62"/>
  <c r="L34" i="62" s="1"/>
  <c r="L29" i="62"/>
  <c r="H29" i="62"/>
  <c r="O30" i="62"/>
  <c r="N30" i="62" s="1"/>
  <c r="C151" i="62"/>
  <c r="C150" i="62"/>
  <c r="L93" i="62"/>
  <c r="H93" i="62"/>
  <c r="P93" i="62"/>
  <c r="P40" i="62"/>
  <c r="H40" i="62"/>
  <c r="L40" i="62"/>
  <c r="P51" i="62"/>
  <c r="L51" i="62"/>
  <c r="AA47" i="62"/>
  <c r="C48" i="62" s="1"/>
  <c r="T51" i="62"/>
  <c r="H51" i="62"/>
  <c r="P71" i="62"/>
  <c r="L71" i="62"/>
  <c r="H71" i="62"/>
  <c r="P82" i="62"/>
  <c r="L82" i="62"/>
  <c r="H82" i="62"/>
  <c r="P104" i="62"/>
  <c r="H104" i="62"/>
  <c r="L104" i="62"/>
  <c r="H115" i="62"/>
  <c r="P115" i="62"/>
  <c r="L115" i="62"/>
  <c r="AJ634" i="83"/>
  <c r="AE634" i="83"/>
  <c r="AG634" i="83"/>
  <c r="AJ590" i="83"/>
  <c r="AG590" i="83"/>
  <c r="AI590" i="83"/>
  <c r="AE590" i="83"/>
  <c r="AH154" i="83"/>
  <c r="AJ154" i="83"/>
  <c r="AF154" i="83"/>
  <c r="AE154" i="83"/>
  <c r="AH74" i="83"/>
  <c r="AI74" i="83"/>
  <c r="AJ74" i="83"/>
  <c r="AF74" i="83"/>
  <c r="AK74" i="83"/>
  <c r="AE74" i="83"/>
  <c r="AG600" i="83"/>
  <c r="AF764" i="83"/>
  <c r="AJ764" i="83"/>
  <c r="AE764" i="83"/>
  <c r="AG764" i="83"/>
  <c r="AH764" i="83"/>
  <c r="AH382" i="83"/>
  <c r="AF382" i="83"/>
  <c r="AI382" i="83"/>
  <c r="AE382" i="83"/>
  <c r="AJ382" i="83"/>
  <c r="AG382" i="83"/>
  <c r="AG304" i="83"/>
  <c r="AJ304" i="83"/>
  <c r="AE304" i="83"/>
  <c r="AH304" i="83"/>
  <c r="AI304" i="83"/>
  <c r="AH696" i="83"/>
  <c r="AF258" i="83"/>
  <c r="AG74" i="83"/>
  <c r="AJ600" i="83"/>
  <c r="AI154" i="83"/>
  <c r="AI710" i="83"/>
  <c r="AE758" i="83"/>
  <c r="AF758" i="83"/>
  <c r="AI758" i="83"/>
  <c r="AJ758" i="83"/>
  <c r="AF574" i="83"/>
  <c r="AJ574" i="83"/>
  <c r="AE574" i="83"/>
  <c r="AG574" i="83"/>
  <c r="AH554" i="83"/>
  <c r="AI554" i="83"/>
  <c r="AF554" i="83"/>
  <c r="AG554" i="83"/>
  <c r="AJ554" i="83"/>
  <c r="AE554" i="83"/>
  <c r="AE546" i="83"/>
  <c r="AG546" i="83"/>
  <c r="AJ546" i="83"/>
  <c r="AF546" i="83"/>
  <c r="AI546" i="83"/>
  <c r="AH546" i="83"/>
  <c r="AF534" i="83"/>
  <c r="AH534" i="83"/>
  <c r="AJ534" i="83"/>
  <c r="AG534" i="83"/>
  <c r="AE534" i="83"/>
  <c r="AE450" i="83"/>
  <c r="AI224" i="83"/>
  <c r="AG224" i="83"/>
  <c r="AE224" i="83"/>
  <c r="AF224" i="83"/>
  <c r="AF216" i="83"/>
  <c r="AI216" i="83"/>
  <c r="AJ216" i="83"/>
  <c r="AE206" i="83"/>
  <c r="AI206" i="83"/>
  <c r="AF206" i="83"/>
  <c r="AG206" i="83"/>
  <c r="AJ206" i="83"/>
  <c r="AH206" i="83"/>
  <c r="AH574" i="83"/>
  <c r="AG696" i="83"/>
  <c r="AF634" i="83"/>
  <c r="AH590" i="83"/>
  <c r="AF234" i="83"/>
  <c r="AF458" i="83"/>
  <c r="AI458" i="83"/>
  <c r="AG458" i="83"/>
  <c r="AI260" i="83"/>
  <c r="AJ260" i="83"/>
  <c r="AK260" i="83"/>
  <c r="AG260" i="83"/>
  <c r="AE710" i="83"/>
  <c r="AF710" i="83"/>
  <c r="AG710" i="83"/>
  <c r="AJ710" i="83"/>
  <c r="AI608" i="83"/>
  <c r="AG608" i="83"/>
  <c r="AH608" i="83"/>
  <c r="AF608" i="83"/>
  <c r="AJ608" i="83"/>
  <c r="AH222" i="83"/>
  <c r="AG222" i="83"/>
  <c r="AI222" i="83"/>
  <c r="AF222" i="83"/>
  <c r="AK222" i="83" s="1"/>
  <c r="AH64" i="83"/>
  <c r="AE64" i="83"/>
  <c r="AJ64" i="83"/>
  <c r="AI64" i="83"/>
  <c r="AF64" i="83"/>
  <c r="AG64" i="83"/>
  <c r="AH738" i="83"/>
  <c r="AF738" i="83"/>
  <c r="AG738" i="83"/>
  <c r="AH162" i="83"/>
  <c r="AI162" i="83"/>
  <c r="AJ162" i="83"/>
  <c r="AG54" i="83"/>
  <c r="AI54" i="83"/>
  <c r="AE54" i="83"/>
  <c r="AF162" i="83"/>
  <c r="AI764" i="83"/>
  <c r="AJ178" i="83"/>
  <c r="AE222" i="83"/>
  <c r="AJ744" i="83"/>
  <c r="AI744" i="83"/>
  <c r="AH744" i="83"/>
  <c r="AG744" i="83"/>
  <c r="AG482" i="83"/>
  <c r="AH482" i="83"/>
  <c r="AE482" i="83"/>
  <c r="AJ482" i="83"/>
  <c r="AJ414" i="83"/>
  <c r="AI414" i="83"/>
  <c r="AE414" i="83"/>
  <c r="AF414" i="83"/>
  <c r="AK414" i="83" s="1"/>
  <c r="AI358" i="83"/>
  <c r="AH358" i="83"/>
  <c r="AE358" i="83"/>
  <c r="AI312" i="83"/>
  <c r="AJ312" i="83"/>
  <c r="AE312" i="83"/>
  <c r="AF312" i="83"/>
  <c r="AK312" i="83" s="1"/>
  <c r="AH300" i="83"/>
  <c r="AE300" i="83"/>
  <c r="AJ288" i="83"/>
  <c r="AI288" i="83"/>
  <c r="AE288" i="83"/>
  <c r="AH278" i="83"/>
  <c r="AJ278" i="83"/>
  <c r="AF160" i="83"/>
  <c r="AI160" i="83"/>
  <c r="AE160" i="83"/>
  <c r="AH160" i="83"/>
  <c r="AK160" i="83"/>
  <c r="AG160" i="83"/>
  <c r="AH698" i="83"/>
  <c r="AI698" i="83"/>
  <c r="AJ698" i="83"/>
  <c r="AK698" i="83" s="1"/>
  <c r="AE698" i="83"/>
  <c r="AF698" i="83"/>
  <c r="AJ648" i="83"/>
  <c r="AG648" i="83"/>
  <c r="AF648" i="83"/>
  <c r="AI648" i="83"/>
  <c r="AE648" i="83"/>
  <c r="AH648" i="83"/>
  <c r="AE626" i="83"/>
  <c r="AG626" i="83"/>
  <c r="AE476" i="83"/>
  <c r="AG476" i="83"/>
  <c r="AI476" i="83"/>
  <c r="AJ476" i="83"/>
  <c r="AF476" i="83"/>
  <c r="AK476" i="83"/>
  <c r="AI26" i="83"/>
  <c r="AG26" i="83"/>
  <c r="AJ222" i="83"/>
  <c r="AG268" i="83"/>
  <c r="AI268" i="83"/>
  <c r="AJ658" i="83"/>
  <c r="AH268" i="83"/>
  <c r="AG154" i="83"/>
  <c r="AF746" i="83"/>
  <c r="AH746" i="83"/>
  <c r="AI746" i="83"/>
  <c r="AF52" i="83"/>
  <c r="AF304" i="83"/>
  <c r="AK304" i="83" s="1"/>
  <c r="AH658" i="83"/>
  <c r="AJ738" i="83"/>
  <c r="AJ696" i="83"/>
  <c r="AG698" i="83"/>
  <c r="AE268" i="83"/>
  <c r="AJ224" i="83"/>
  <c r="AF752" i="83"/>
  <c r="AH752" i="83"/>
  <c r="AJ752" i="83"/>
  <c r="AI752" i="83"/>
  <c r="AG752" i="83"/>
  <c r="AE752" i="83"/>
  <c r="AI734" i="83"/>
  <c r="AJ518" i="83"/>
  <c r="AH518" i="83"/>
  <c r="AG518" i="83"/>
  <c r="AG510" i="83"/>
  <c r="AH510" i="83"/>
  <c r="AG500" i="83"/>
  <c r="AI500" i="83"/>
  <c r="AJ500" i="83"/>
  <c r="AE490" i="83"/>
  <c r="AI490" i="83"/>
  <c r="AJ490" i="83"/>
  <c r="AF490" i="83"/>
  <c r="AG490" i="83"/>
  <c r="AH490" i="83"/>
  <c r="AE356" i="83"/>
  <c r="AJ356" i="83"/>
  <c r="AG356" i="83"/>
  <c r="AH356" i="83"/>
  <c r="AI338" i="83"/>
  <c r="AG338" i="83"/>
  <c r="AJ338" i="83"/>
  <c r="AF338" i="83"/>
  <c r="AK338" i="83"/>
  <c r="AJ330" i="83"/>
  <c r="AE330" i="83"/>
  <c r="AI330" i="83"/>
  <c r="AG330" i="83"/>
  <c r="AI188" i="83"/>
  <c r="AJ188" i="83"/>
  <c r="AG188" i="83"/>
  <c r="AE188" i="83"/>
  <c r="AH188" i="83"/>
  <c r="AF188" i="83"/>
  <c r="AJ642" i="83"/>
  <c r="AG642" i="83"/>
  <c r="AF642" i="83"/>
  <c r="AH642" i="83"/>
  <c r="AK642" i="83"/>
  <c r="AH600" i="83"/>
  <c r="AI600" i="83"/>
  <c r="AE600" i="83"/>
  <c r="AH258" i="83"/>
  <c r="AJ258" i="83"/>
  <c r="AI258" i="83"/>
  <c r="AH634" i="83"/>
  <c r="AH726" i="83"/>
  <c r="AJ726" i="83"/>
  <c r="AH244" i="83"/>
  <c r="AF34" i="83"/>
  <c r="AI634" i="83"/>
  <c r="AI716" i="83"/>
  <c r="AE16" i="83"/>
  <c r="AF658" i="83"/>
  <c r="AK658" i="83" s="1"/>
  <c r="AE738" i="83"/>
  <c r="AF696" i="83"/>
  <c r="AI580" i="83"/>
  <c r="AH54" i="83"/>
  <c r="AE258" i="83"/>
  <c r="AG178" i="83"/>
  <c r="AH224" i="83"/>
  <c r="AK224" i="83" s="1"/>
  <c r="AH16" i="83"/>
  <c r="AG442" i="83"/>
  <c r="AH186" i="83"/>
  <c r="AH134" i="83"/>
  <c r="AI134" i="83"/>
  <c r="AG134" i="83"/>
  <c r="AJ134" i="83"/>
  <c r="AE134" i="83"/>
  <c r="AI124" i="83"/>
  <c r="AH124" i="83"/>
  <c r="AJ124" i="83"/>
  <c r="AH700" i="83"/>
  <c r="AF700" i="83"/>
  <c r="AI700" i="83"/>
  <c r="AJ700" i="83"/>
  <c r="AG700" i="83"/>
  <c r="AJ552" i="83"/>
  <c r="AK552" i="83" s="1"/>
  <c r="AE552" i="83"/>
  <c r="AF508" i="83"/>
  <c r="AI508" i="83"/>
  <c r="AJ508" i="83"/>
  <c r="AH508" i="83"/>
  <c r="AI480" i="83"/>
  <c r="AG480" i="83"/>
  <c r="AH480" i="83"/>
  <c r="AI464" i="83"/>
  <c r="AE464" i="83"/>
  <c r="AE402" i="83"/>
  <c r="AJ402" i="83"/>
  <c r="AJ350" i="83"/>
  <c r="AG350" i="83"/>
  <c r="AF350" i="83"/>
  <c r="AE282" i="83"/>
  <c r="AG282" i="83"/>
  <c r="AJ282" i="83"/>
  <c r="AE270" i="83"/>
  <c r="AG270" i="83"/>
  <c r="AH270" i="83"/>
  <c r="AF248" i="83"/>
  <c r="AK248" i="83" s="1"/>
  <c r="AG248" i="83"/>
  <c r="AI248" i="83"/>
  <c r="AJ248" i="83"/>
  <c r="AE196" i="83"/>
  <c r="AI152" i="83"/>
  <c r="AE152" i="83"/>
  <c r="AF152" i="83"/>
  <c r="AK152" i="83"/>
  <c r="AH152" i="83"/>
  <c r="AG152" i="83"/>
  <c r="AK342" i="83"/>
  <c r="AJ674" i="83"/>
  <c r="AG460" i="83"/>
  <c r="AH460" i="83"/>
  <c r="AF460" i="83"/>
  <c r="AI428" i="83"/>
  <c r="AE428" i="83"/>
  <c r="AG428" i="83"/>
  <c r="AG396" i="83"/>
  <c r="AH396" i="83"/>
  <c r="AF396" i="83"/>
  <c r="AG276" i="83"/>
  <c r="AI276" i="83"/>
  <c r="AE276" i="83"/>
  <c r="AG264" i="83"/>
  <c r="AI264" i="83"/>
  <c r="AH126" i="83"/>
  <c r="AK126" i="83"/>
  <c r="AI126" i="83"/>
  <c r="AE126" i="83"/>
  <c r="AI88" i="83"/>
  <c r="AE88" i="83"/>
  <c r="AJ88" i="83"/>
  <c r="AH88" i="83"/>
  <c r="AF88" i="83"/>
  <c r="AG88" i="83"/>
  <c r="AI80" i="83"/>
  <c r="AF80" i="83"/>
  <c r="AJ80" i="83"/>
  <c r="AE80" i="83"/>
  <c r="AJ50" i="83"/>
  <c r="AI50" i="83"/>
  <c r="AH50" i="83"/>
  <c r="AK50" i="83"/>
  <c r="AJ24" i="83"/>
  <c r="AI24" i="83"/>
  <c r="AI742" i="83"/>
  <c r="AJ742" i="83"/>
  <c r="AG742" i="83"/>
  <c r="AH742" i="83"/>
  <c r="AF742" i="83"/>
  <c r="AG682" i="83"/>
  <c r="AH682" i="83"/>
  <c r="AF682" i="83"/>
  <c r="AK682" i="83"/>
  <c r="AH630" i="83"/>
  <c r="AJ630" i="83"/>
  <c r="AG630" i="83"/>
  <c r="AE630" i="83"/>
  <c r="AJ614" i="83"/>
  <c r="AH614" i="83"/>
  <c r="AI614" i="83"/>
  <c r="AJ502" i="83"/>
  <c r="AH394" i="83"/>
  <c r="AF374" i="83"/>
  <c r="AH374" i="83"/>
  <c r="AK374" i="83"/>
  <c r="AG328" i="83"/>
  <c r="AI228" i="83"/>
  <c r="AF228" i="83"/>
  <c r="AK228" i="83"/>
  <c r="AG508" i="83"/>
  <c r="AG790" i="83"/>
  <c r="AH790" i="83"/>
  <c r="AK790" i="83"/>
  <c r="AE250" i="83"/>
  <c r="AG250" i="83"/>
  <c r="AI250" i="83"/>
  <c r="AI132" i="83"/>
  <c r="AJ132" i="83"/>
  <c r="AG604" i="83"/>
  <c r="AH604" i="83"/>
  <c r="AF604" i="83"/>
  <c r="AG540" i="83"/>
  <c r="AF540" i="83"/>
  <c r="AI136" i="83"/>
  <c r="AJ136" i="83"/>
  <c r="AK136" i="83"/>
  <c r="AI92" i="83"/>
  <c r="AJ92" i="83"/>
  <c r="AK92" i="83"/>
  <c r="AE618" i="83"/>
  <c r="AF618" i="83"/>
  <c r="AK618" i="83" s="1"/>
  <c r="AI618" i="83"/>
  <c r="AG370" i="83"/>
  <c r="AH370" i="83"/>
  <c r="AJ370" i="83"/>
  <c r="AI712" i="83"/>
  <c r="AJ598" i="83"/>
  <c r="AK598" i="83" s="1"/>
  <c r="AI598" i="83"/>
  <c r="AG598" i="83"/>
  <c r="AF588" i="83"/>
  <c r="AJ588" i="83"/>
  <c r="AI588" i="83"/>
  <c r="AF570" i="83"/>
  <c r="AK570" i="83" s="1"/>
  <c r="AI570" i="83"/>
  <c r="AI128" i="83"/>
  <c r="AJ128" i="83"/>
  <c r="AH56" i="83"/>
  <c r="AI56" i="83"/>
  <c r="AJ56" i="83"/>
  <c r="AJ38" i="83"/>
  <c r="AH526" i="83"/>
  <c r="AF526" i="83"/>
  <c r="AE526" i="83"/>
  <c r="AG526" i="83"/>
  <c r="AJ526" i="83"/>
  <c r="AI526" i="83"/>
  <c r="O379" i="70"/>
  <c r="B379" i="70" s="1"/>
  <c r="F1153" i="40"/>
  <c r="E750" i="82" s="1"/>
  <c r="A750" i="82" s="1"/>
  <c r="A751" i="82" s="1"/>
  <c r="D375" i="61"/>
  <c r="B375" i="61"/>
  <c r="I400" i="60"/>
  <c r="B400" i="60" s="1"/>
  <c r="G380" i="56"/>
  <c r="A380" i="56" s="1"/>
  <c r="B377" i="40"/>
  <c r="F402" i="84"/>
  <c r="B402" i="84" s="1"/>
  <c r="E378" i="86"/>
  <c r="B378" i="86" s="1"/>
  <c r="D375" i="88"/>
  <c r="B375" i="88" s="1"/>
  <c r="F1079" i="40"/>
  <c r="D338" i="61"/>
  <c r="B338" i="61"/>
  <c r="O342" i="70"/>
  <c r="B342" i="70" s="1"/>
  <c r="G343" i="56"/>
  <c r="A343" i="56" s="1"/>
  <c r="D338" i="88"/>
  <c r="B338" i="88" s="1"/>
  <c r="I363" i="60"/>
  <c r="B363" i="60" s="1"/>
  <c r="E341" i="86"/>
  <c r="B341" i="86" s="1"/>
  <c r="S340" i="86"/>
  <c r="D1077" i="40"/>
  <c r="L337" i="61"/>
  <c r="U341" i="70"/>
  <c r="M362" i="60"/>
  <c r="R342" i="56"/>
  <c r="L337" i="88"/>
  <c r="L364" i="84"/>
  <c r="D1073" i="40"/>
  <c r="P670" i="82" s="1"/>
  <c r="G670" i="82" s="1"/>
  <c r="U339" i="70"/>
  <c r="L335" i="61"/>
  <c r="R340" i="56"/>
  <c r="M360" i="60"/>
  <c r="S338" i="86"/>
  <c r="L362" i="84"/>
  <c r="L335" i="88"/>
  <c r="L305" i="88"/>
  <c r="U309" i="70"/>
  <c r="M330" i="60"/>
  <c r="R310" i="56"/>
  <c r="L305" i="61"/>
  <c r="L332" i="84"/>
  <c r="D1013" i="40"/>
  <c r="P610" i="82" s="1"/>
  <c r="G610" i="82"/>
  <c r="S308" i="86"/>
  <c r="C302" i="61"/>
  <c r="C306" i="70"/>
  <c r="C305" i="86"/>
  <c r="C307" i="56"/>
  <c r="C327" i="60"/>
  <c r="B298" i="40"/>
  <c r="D296" i="61"/>
  <c r="B296" i="61" s="1"/>
  <c r="F995" i="40"/>
  <c r="O300" i="70"/>
  <c r="B300" i="70"/>
  <c r="F323" i="84"/>
  <c r="B323" i="84" s="1"/>
  <c r="E299" i="86"/>
  <c r="B299" i="86"/>
  <c r="G301" i="56"/>
  <c r="A301" i="56" s="1"/>
  <c r="D296" i="88"/>
  <c r="B296" i="88"/>
  <c r="I321" i="60"/>
  <c r="B321" i="60" s="1"/>
  <c r="E217" i="86"/>
  <c r="B217" i="86" s="1"/>
  <c r="F831" i="40"/>
  <c r="O218" i="70"/>
  <c r="B218" i="70" s="1"/>
  <c r="D214" i="61"/>
  <c r="B214" i="61" s="1"/>
  <c r="G219" i="56"/>
  <c r="A219" i="56"/>
  <c r="F241" i="84"/>
  <c r="B241" i="84" s="1"/>
  <c r="I239" i="60"/>
  <c r="B239" i="60"/>
  <c r="B216" i="40"/>
  <c r="D214" i="88"/>
  <c r="B214" i="88" s="1"/>
  <c r="B208" i="40"/>
  <c r="F815" i="40"/>
  <c r="O210" i="70"/>
  <c r="B210" i="70" s="1"/>
  <c r="G211" i="56"/>
  <c r="A211" i="56" s="1"/>
  <c r="F233" i="84"/>
  <c r="B233" i="84" s="1"/>
  <c r="D206" i="88"/>
  <c r="B206" i="88" s="1"/>
  <c r="E209" i="86"/>
  <c r="B209" i="86" s="1"/>
  <c r="I231" i="60"/>
  <c r="B231" i="60"/>
  <c r="D206" i="61"/>
  <c r="B206" i="61" s="1"/>
  <c r="AI100" i="83"/>
  <c r="AG100" i="83"/>
  <c r="AE100" i="83"/>
  <c r="AF100" i="83"/>
  <c r="AJ100" i="83"/>
  <c r="AH100" i="83"/>
  <c r="AI72" i="83"/>
  <c r="AJ72" i="83"/>
  <c r="AH72" i="83"/>
  <c r="AF72" i="83"/>
  <c r="AE72" i="83"/>
  <c r="AG72" i="83"/>
  <c r="D92" i="82"/>
  <c r="D92" i="69"/>
  <c r="C548" i="82"/>
  <c r="P488" i="82"/>
  <c r="G488" i="82"/>
  <c r="P402" i="69"/>
  <c r="G402" i="69" s="1"/>
  <c r="AG736" i="83"/>
  <c r="AF736" i="83"/>
  <c r="AH736" i="83"/>
  <c r="AF714" i="83"/>
  <c r="AG714" i="83"/>
  <c r="AE364" i="83"/>
  <c r="AG364" i="83"/>
  <c r="AF364" i="83"/>
  <c r="AI364" i="83"/>
  <c r="AJ364" i="83"/>
  <c r="D392" i="86"/>
  <c r="E1181" i="40"/>
  <c r="E394" i="56"/>
  <c r="I393" i="70"/>
  <c r="F414" i="60"/>
  <c r="L390" i="84"/>
  <c r="D1129" i="40"/>
  <c r="L363" i="88"/>
  <c r="R368" i="56"/>
  <c r="M388" i="60"/>
  <c r="S366" i="86"/>
  <c r="L363" i="61"/>
  <c r="U367" i="70"/>
  <c r="C363" i="86"/>
  <c r="C387" i="84"/>
  <c r="B120" i="40"/>
  <c r="F145" i="84"/>
  <c r="B145" i="84" s="1"/>
  <c r="F639" i="40"/>
  <c r="O122" i="70"/>
  <c r="B122" i="70" s="1"/>
  <c r="G123" i="56"/>
  <c r="A123" i="56" s="1"/>
  <c r="E121" i="86"/>
  <c r="B121" i="86"/>
  <c r="D118" i="88"/>
  <c r="B118" i="88"/>
  <c r="D118" i="61"/>
  <c r="B118" i="61"/>
  <c r="I143" i="60"/>
  <c r="B143" i="60"/>
  <c r="S120" i="86"/>
  <c r="M142" i="60"/>
  <c r="L144" i="84"/>
  <c r="L117" i="61"/>
  <c r="R122" i="56"/>
  <c r="F138" i="60"/>
  <c r="D116" i="86"/>
  <c r="I117" i="70"/>
  <c r="E118" i="56"/>
  <c r="E629" i="40"/>
  <c r="D112" i="86"/>
  <c r="E621" i="40"/>
  <c r="I113" i="70"/>
  <c r="F134" i="60"/>
  <c r="E114" i="56"/>
  <c r="D110" i="86"/>
  <c r="E617" i="40"/>
  <c r="I111" i="70"/>
  <c r="E112" i="56"/>
  <c r="F132" i="60"/>
  <c r="D108" i="86"/>
  <c r="E613" i="40"/>
  <c r="D212" i="83" s="1"/>
  <c r="AA212" i="83" s="1"/>
  <c r="F130" i="60"/>
  <c r="E110" i="56"/>
  <c r="I109" i="70"/>
  <c r="E93" i="86"/>
  <c r="B93" i="86"/>
  <c r="O94" i="70"/>
  <c r="B94" i="70" s="1"/>
  <c r="F117" i="84"/>
  <c r="B117" i="84"/>
  <c r="F583" i="40"/>
  <c r="D90" i="61"/>
  <c r="B90" i="61" s="1"/>
  <c r="I115" i="60"/>
  <c r="B115" i="60"/>
  <c r="G95" i="56"/>
  <c r="A95" i="56" s="1"/>
  <c r="D90" i="88"/>
  <c r="B90" i="88"/>
  <c r="B92" i="40"/>
  <c r="L114" i="84"/>
  <c r="D577" i="40"/>
  <c r="T176" i="83"/>
  <c r="G176" i="83" s="1"/>
  <c r="U91" i="70"/>
  <c r="M112" i="60"/>
  <c r="R92" i="56"/>
  <c r="S90" i="86"/>
  <c r="L87" i="61"/>
  <c r="L87" i="88"/>
  <c r="C567" i="40"/>
  <c r="C109" i="84"/>
  <c r="C82" i="61"/>
  <c r="C86" i="70"/>
  <c r="C85" i="86"/>
  <c r="C107" i="60"/>
  <c r="C87" i="56"/>
  <c r="C82" i="88"/>
  <c r="C98" i="84"/>
  <c r="C545" i="40"/>
  <c r="C75" i="70"/>
  <c r="C76" i="56"/>
  <c r="C96" i="60"/>
  <c r="C71" i="61"/>
  <c r="C71" i="88"/>
  <c r="C74" i="86"/>
  <c r="B69" i="40"/>
  <c r="D67" i="88"/>
  <c r="B67" i="88" s="1"/>
  <c r="F94" i="84"/>
  <c r="B94" i="84"/>
  <c r="O71" i="70"/>
  <c r="B71" i="70" s="1"/>
  <c r="D67" i="61"/>
  <c r="B67" i="61"/>
  <c r="I92" i="60"/>
  <c r="B92" i="60" s="1"/>
  <c r="G72" i="56"/>
  <c r="A72" i="56"/>
  <c r="F537" i="40"/>
  <c r="E70" i="86"/>
  <c r="B70" i="86" s="1"/>
  <c r="D60" i="88"/>
  <c r="B60" i="88"/>
  <c r="F87" i="84"/>
  <c r="B87" i="84" s="1"/>
  <c r="F523" i="40"/>
  <c r="E122" i="83" s="1"/>
  <c r="A122" i="83" s="1"/>
  <c r="A123" i="83" s="1"/>
  <c r="O64" i="70"/>
  <c r="B64" i="70"/>
  <c r="D60" i="61"/>
  <c r="B60" i="61" s="1"/>
  <c r="I85" i="60"/>
  <c r="B85" i="60"/>
  <c r="G65" i="56"/>
  <c r="A65" i="56" s="1"/>
  <c r="E63" i="86"/>
  <c r="B63" i="86"/>
  <c r="B62" i="40"/>
  <c r="P708" i="82"/>
  <c r="G708" i="82" s="1"/>
  <c r="P708" i="69"/>
  <c r="G708" i="69" s="1"/>
  <c r="E56" i="69"/>
  <c r="A56" i="69"/>
  <c r="A57" i="69" s="1"/>
  <c r="E58" i="83"/>
  <c r="A58" i="83" s="1"/>
  <c r="A59" i="83" s="1"/>
  <c r="E56" i="82"/>
  <c r="A56" i="82"/>
  <c r="A57" i="82" s="1"/>
  <c r="T416" i="83"/>
  <c r="G416" i="83"/>
  <c r="P414" i="82"/>
  <c r="G414" i="82" s="1"/>
  <c r="P414" i="69"/>
  <c r="G414" i="69" s="1"/>
  <c r="T174" i="83"/>
  <c r="G174" i="83" s="1"/>
  <c r="P172" i="82"/>
  <c r="G172" i="82"/>
  <c r="P172" i="69"/>
  <c r="G172" i="69" s="1"/>
  <c r="AI672" i="83"/>
  <c r="AE672" i="83"/>
  <c r="AH672" i="83"/>
  <c r="AF672" i="83"/>
  <c r="AJ672" i="83"/>
  <c r="AH664" i="83"/>
  <c r="AI656" i="83"/>
  <c r="AG656" i="83"/>
  <c r="AF656" i="83"/>
  <c r="AE656" i="83"/>
  <c r="AH656" i="83"/>
  <c r="AJ656" i="83"/>
  <c r="AI650" i="83"/>
  <c r="AJ650" i="83"/>
  <c r="AE650" i="83"/>
  <c r="AG650" i="83"/>
  <c r="AF650" i="83"/>
  <c r="AH650" i="83"/>
  <c r="AK650" i="83"/>
  <c r="AE524" i="83"/>
  <c r="AH524" i="83"/>
  <c r="AF524" i="83"/>
  <c r="AJ524" i="83"/>
  <c r="AI524" i="83"/>
  <c r="AG524" i="83"/>
  <c r="AH470" i="83"/>
  <c r="AJ470" i="83"/>
  <c r="AE470" i="83"/>
  <c r="AI470" i="83"/>
  <c r="AF470" i="83"/>
  <c r="AK470" i="83"/>
  <c r="AG456" i="83"/>
  <c r="AG440" i="83"/>
  <c r="AE432" i="83"/>
  <c r="AI432" i="83"/>
  <c r="AJ432" i="83"/>
  <c r="AG432" i="83"/>
  <c r="AF432" i="83"/>
  <c r="D602" i="83"/>
  <c r="AA602" i="83" s="1"/>
  <c r="C606" i="82"/>
  <c r="L117" i="88"/>
  <c r="D637" i="40"/>
  <c r="P234" i="69" s="1"/>
  <c r="E726" i="82"/>
  <c r="A726" i="82" s="1"/>
  <c r="A727" i="82" s="1"/>
  <c r="T740" i="83"/>
  <c r="G740" i="83" s="1"/>
  <c r="P738" i="82"/>
  <c r="G738" i="82"/>
  <c r="B86" i="3"/>
  <c r="F142" i="3"/>
  <c r="P690" i="82"/>
  <c r="G690" i="82"/>
  <c r="D68" i="82"/>
  <c r="P744" i="69"/>
  <c r="G744" i="69"/>
  <c r="P744" i="82"/>
  <c r="G744" i="82" s="1"/>
  <c r="E532" i="82"/>
  <c r="A532" i="82"/>
  <c r="A533" i="82"/>
  <c r="E532" i="69"/>
  <c r="A532" i="69" s="1"/>
  <c r="A533" i="69" s="1"/>
  <c r="E436" i="83"/>
  <c r="A436" i="83" s="1"/>
  <c r="A437" i="83" s="1"/>
  <c r="E434" i="69"/>
  <c r="A434" i="69" s="1"/>
  <c r="A435" i="69" s="1"/>
  <c r="E434" i="82"/>
  <c r="A434" i="82"/>
  <c r="A435" i="82"/>
  <c r="T752" i="83"/>
  <c r="G752" i="83"/>
  <c r="P750" i="69"/>
  <c r="G750" i="69"/>
  <c r="F81" i="3"/>
  <c r="C774" i="82"/>
  <c r="E698" i="69"/>
  <c r="A698" i="69"/>
  <c r="A699" i="69" s="1"/>
  <c r="E700" i="83"/>
  <c r="A700" i="83"/>
  <c r="A701" i="83"/>
  <c r="C648" i="69"/>
  <c r="C650" i="83"/>
  <c r="C648" i="82"/>
  <c r="L356" i="88"/>
  <c r="L383" i="84"/>
  <c r="L356" i="61"/>
  <c r="D1115" i="40"/>
  <c r="P712" i="69" s="1"/>
  <c r="G712" i="69" s="1"/>
  <c r="T714" i="83"/>
  <c r="G714" i="83" s="1"/>
  <c r="U360" i="70"/>
  <c r="M381" i="60"/>
  <c r="E1019" i="40"/>
  <c r="D311" i="86"/>
  <c r="I312" i="70"/>
  <c r="E313" i="56"/>
  <c r="B308" i="40"/>
  <c r="F333" i="84"/>
  <c r="B333" i="84" s="1"/>
  <c r="O310" i="70"/>
  <c r="B310" i="70" s="1"/>
  <c r="I331" i="60"/>
  <c r="B331" i="60"/>
  <c r="G311" i="56"/>
  <c r="A311" i="56" s="1"/>
  <c r="F1015" i="40"/>
  <c r="C269" i="60"/>
  <c r="C249" i="56"/>
  <c r="C271" i="84"/>
  <c r="L269" i="84"/>
  <c r="D887" i="40"/>
  <c r="M267" i="60"/>
  <c r="L242" i="88"/>
  <c r="S245" i="86"/>
  <c r="L235" i="61"/>
  <c r="U239" i="70"/>
  <c r="R240" i="56"/>
  <c r="M260" i="60"/>
  <c r="C761" i="40"/>
  <c r="C358" i="69"/>
  <c r="C179" i="61"/>
  <c r="L200" i="84"/>
  <c r="D749" i="40"/>
  <c r="P346" i="69"/>
  <c r="G346" i="69" s="1"/>
  <c r="U177" i="70"/>
  <c r="R178" i="56"/>
  <c r="M198" i="60"/>
  <c r="L173" i="88"/>
  <c r="L198" i="84"/>
  <c r="D745" i="40"/>
  <c r="T344" i="83"/>
  <c r="G344" i="83" s="1"/>
  <c r="U175" i="70"/>
  <c r="L171" i="61"/>
  <c r="L171" i="88"/>
  <c r="S174" i="86"/>
  <c r="D172" i="86"/>
  <c r="E741" i="40"/>
  <c r="F194" i="60"/>
  <c r="E679" i="40"/>
  <c r="D276" i="69" s="1"/>
  <c r="D141" i="86"/>
  <c r="F163" i="60"/>
  <c r="I142" i="70"/>
  <c r="D138" i="86"/>
  <c r="E673" i="40"/>
  <c r="I139" i="70"/>
  <c r="F160" i="60"/>
  <c r="D135" i="86"/>
  <c r="E667" i="40"/>
  <c r="E137" i="56"/>
  <c r="E26" i="82"/>
  <c r="A26" i="82" s="1"/>
  <c r="A27" i="82" s="1"/>
  <c r="E26" i="69"/>
  <c r="A26" i="69"/>
  <c r="A27" i="69"/>
  <c r="C116" i="82"/>
  <c r="C116" i="69"/>
  <c r="D381" i="86"/>
  <c r="E1159" i="40"/>
  <c r="D756" i="82" s="1"/>
  <c r="L343" i="88"/>
  <c r="L343" i="61"/>
  <c r="B343" i="40"/>
  <c r="F368" i="84"/>
  <c r="B368" i="84" s="1"/>
  <c r="F1085" i="40"/>
  <c r="D341" i="61"/>
  <c r="B341" i="61"/>
  <c r="C773" i="40"/>
  <c r="C185" i="88"/>
  <c r="C189" i="70"/>
  <c r="I187" i="70"/>
  <c r="L207" i="84"/>
  <c r="U184" i="70"/>
  <c r="D763" i="40"/>
  <c r="P360" i="82" s="1"/>
  <c r="G360" i="82" s="1"/>
  <c r="L180" i="61"/>
  <c r="F202" i="84"/>
  <c r="B202" i="84" s="1"/>
  <c r="F753" i="40"/>
  <c r="E350" i="82"/>
  <c r="A350" i="82" s="1"/>
  <c r="A351" i="82" s="1"/>
  <c r="F747" i="40"/>
  <c r="D172" i="88"/>
  <c r="B172" i="88" s="1"/>
  <c r="O176" i="70"/>
  <c r="B176" i="70"/>
  <c r="D160" i="86"/>
  <c r="E717" i="40"/>
  <c r="D314" i="82" s="1"/>
  <c r="I161" i="70"/>
  <c r="D158" i="86"/>
  <c r="E713" i="40"/>
  <c r="D312" i="83" s="1"/>
  <c r="AA312" i="83" s="1"/>
  <c r="AD312" i="83" s="1"/>
  <c r="I159" i="70"/>
  <c r="L141" i="88"/>
  <c r="D685" i="40"/>
  <c r="L141" i="61"/>
  <c r="L82" i="84"/>
  <c r="D513" i="40"/>
  <c r="U59" i="70"/>
  <c r="L55" i="61"/>
  <c r="L48" i="88"/>
  <c r="D499" i="40"/>
  <c r="U52" i="70"/>
  <c r="O12" i="70"/>
  <c r="B12" i="70" s="1"/>
  <c r="D8" i="61"/>
  <c r="B8" i="61" s="1"/>
  <c r="L393" i="84"/>
  <c r="L366" i="88"/>
  <c r="D1135" i="40"/>
  <c r="B284" i="40"/>
  <c r="F309" i="84"/>
  <c r="B309" i="84"/>
  <c r="F967" i="40"/>
  <c r="C208" i="86"/>
  <c r="C205" i="88"/>
  <c r="C369" i="84"/>
  <c r="C1087" i="40"/>
  <c r="F495" i="40"/>
  <c r="O50" i="70"/>
  <c r="B50" i="70"/>
  <c r="B48" i="40"/>
  <c r="L70" i="84"/>
  <c r="D489" i="40"/>
  <c r="U47" i="70"/>
  <c r="L32" i="84"/>
  <c r="D413" i="40"/>
  <c r="T12" i="83"/>
  <c r="U9" i="70"/>
  <c r="D387" i="86"/>
  <c r="E1171" i="40"/>
  <c r="E389" i="56"/>
  <c r="L384" i="84"/>
  <c r="D1117" i="40"/>
  <c r="P714" i="82" s="1"/>
  <c r="G714" i="82"/>
  <c r="D1103" i="40"/>
  <c r="L350" i="88"/>
  <c r="D189" i="86"/>
  <c r="E775" i="40"/>
  <c r="C109" i="86"/>
  <c r="C133" i="84"/>
  <c r="C106" i="88"/>
  <c r="C55" i="88"/>
  <c r="C513" i="40"/>
  <c r="C82" i="84"/>
  <c r="D53" i="88"/>
  <c r="B53" i="88"/>
  <c r="F80" i="84"/>
  <c r="B80" i="84"/>
  <c r="O57" i="70"/>
  <c r="B57" i="70"/>
  <c r="D366" i="86"/>
  <c r="E1129" i="40"/>
  <c r="B294" i="40"/>
  <c r="F319" i="84"/>
  <c r="B319" i="84" s="1"/>
  <c r="B292" i="40"/>
  <c r="F317" i="84"/>
  <c r="B317" i="84" s="1"/>
  <c r="B278" i="40"/>
  <c r="F303" i="84"/>
  <c r="B303" i="84"/>
  <c r="C275" i="88"/>
  <c r="C953" i="40"/>
  <c r="B193" i="40"/>
  <c r="F218" i="84"/>
  <c r="B218" i="84" s="1"/>
  <c r="F301" i="84"/>
  <c r="B301" i="84" s="1"/>
  <c r="B276" i="40"/>
  <c r="B274" i="40"/>
  <c r="F299" i="84"/>
  <c r="B299" i="84" s="1"/>
  <c r="E181" i="86"/>
  <c r="B181" i="86" s="1"/>
  <c r="F759" i="40"/>
  <c r="E358" i="83"/>
  <c r="F163" i="84"/>
  <c r="B163" i="84" s="1"/>
  <c r="F675" i="40"/>
  <c r="D507" i="40"/>
  <c r="L52" i="88"/>
  <c r="L50" i="88"/>
  <c r="D503" i="40"/>
  <c r="D51" i="86"/>
  <c r="E499" i="40"/>
  <c r="L72" i="84"/>
  <c r="D493" i="40"/>
  <c r="T92" i="83" s="1"/>
  <c r="G92" i="83" s="1"/>
  <c r="L300" i="84"/>
  <c r="F242" i="84"/>
  <c r="B242" i="84" s="1"/>
  <c r="C398" i="84"/>
  <c r="C371" i="88"/>
  <c r="L239" i="84"/>
  <c r="D827" i="40"/>
  <c r="C71" i="86"/>
  <c r="C539" i="40"/>
  <c r="C95" i="84"/>
  <c r="F65" i="84"/>
  <c r="B65" i="84"/>
  <c r="E41" i="86"/>
  <c r="B41" i="86"/>
  <c r="F479" i="40"/>
  <c r="C34" i="88"/>
  <c r="C61" i="84"/>
  <c r="L40" i="84"/>
  <c r="D429" i="40"/>
  <c r="L383" i="88"/>
  <c r="D1169" i="40"/>
  <c r="L410" i="84"/>
  <c r="B375" i="40"/>
  <c r="F400" i="84"/>
  <c r="B400" i="84" s="1"/>
  <c r="B347" i="40"/>
  <c r="F372" i="84"/>
  <c r="B372" i="84" s="1"/>
  <c r="C262" i="86"/>
  <c r="C259" i="88"/>
  <c r="C254" i="88"/>
  <c r="C281" i="84"/>
  <c r="D248" i="88"/>
  <c r="B248" i="88"/>
  <c r="F275" i="84"/>
  <c r="B275" i="84" s="1"/>
  <c r="L221" i="88"/>
  <c r="L248" i="84"/>
  <c r="D845" i="40"/>
  <c r="L217" i="88"/>
  <c r="L244" i="84"/>
  <c r="D665" i="40"/>
  <c r="L158" i="84"/>
  <c r="D621" i="40"/>
  <c r="T220" i="83" s="1"/>
  <c r="G220" i="83" s="1"/>
  <c r="L136" i="84"/>
  <c r="C337" i="86"/>
  <c r="C334" i="88"/>
  <c r="C294" i="86"/>
  <c r="C291" i="88"/>
  <c r="L292" i="84"/>
  <c r="D933" i="40"/>
  <c r="C262" i="88"/>
  <c r="C289" i="84"/>
  <c r="B134" i="40"/>
  <c r="F667" i="40"/>
  <c r="E124" i="86"/>
  <c r="B124" i="86"/>
  <c r="B123" i="40"/>
  <c r="F645" i="40"/>
  <c r="AV562" i="83"/>
  <c r="E421" i="40"/>
  <c r="D12" i="86"/>
  <c r="E1101" i="40"/>
  <c r="D700" i="83" s="1"/>
  <c r="AA700" i="83" s="1"/>
  <c r="AD700" i="83" s="1"/>
  <c r="D352" i="86"/>
  <c r="E453" i="40"/>
  <c r="D28" i="86"/>
  <c r="CC320" i="83"/>
  <c r="BR320" i="83"/>
  <c r="C193" i="88"/>
  <c r="L157" i="84"/>
  <c r="S133" i="86"/>
  <c r="E445" i="40"/>
  <c r="D24" i="86"/>
  <c r="F384" i="84"/>
  <c r="B384" i="84"/>
  <c r="B359" i="40"/>
  <c r="C201" i="88"/>
  <c r="C204" i="86"/>
  <c r="C42" i="88"/>
  <c r="C45" i="86"/>
  <c r="AV670" i="83"/>
  <c r="AV650" i="83"/>
  <c r="AV478" i="83"/>
  <c r="AV430" i="83"/>
  <c r="B272" i="40"/>
  <c r="C237" i="84"/>
  <c r="C210" i="88"/>
  <c r="E66" i="86"/>
  <c r="B66" i="86"/>
  <c r="AV704" i="83"/>
  <c r="AV404" i="83"/>
  <c r="AV302" i="83"/>
  <c r="E146" i="86"/>
  <c r="B146" i="86" s="1"/>
  <c r="AV786" i="83"/>
  <c r="AV782" i="83"/>
  <c r="AV772" i="83"/>
  <c r="AV768" i="83"/>
  <c r="AV748" i="83"/>
  <c r="AV642" i="83"/>
  <c r="AV578" i="83"/>
  <c r="AV556" i="83"/>
  <c r="AV384" i="83"/>
  <c r="AV366" i="83"/>
  <c r="AV330" i="83"/>
  <c r="AV58" i="83"/>
  <c r="AV762" i="83"/>
  <c r="AV410" i="83"/>
  <c r="AV378" i="83"/>
  <c r="AV350" i="83"/>
  <c r="B307" i="40"/>
  <c r="D945" i="40"/>
  <c r="T544" i="83" s="1"/>
  <c r="G544" i="83"/>
  <c r="AV738" i="83"/>
  <c r="AV732" i="83"/>
  <c r="AV686" i="83"/>
  <c r="AV546" i="83"/>
  <c r="AV386" i="83"/>
  <c r="AV354" i="83"/>
  <c r="AV340" i="83"/>
  <c r="F80" i="3"/>
  <c r="AV442" i="83"/>
  <c r="AV432" i="83"/>
  <c r="AV428" i="83"/>
  <c r="AV334" i="83"/>
  <c r="AV306" i="83"/>
  <c r="AV276" i="83"/>
  <c r="AV750" i="83"/>
  <c r="AV690" i="83"/>
  <c r="AV418" i="83"/>
  <c r="AV388" i="83"/>
  <c r="C710" i="82"/>
  <c r="C712" i="83"/>
  <c r="C710" i="69"/>
  <c r="AF388" i="83"/>
  <c r="AI388" i="83"/>
  <c r="AG388" i="83"/>
  <c r="AE388" i="83"/>
  <c r="AH384" i="83"/>
  <c r="AI384" i="83"/>
  <c r="AE384" i="83"/>
  <c r="AF384" i="83"/>
  <c r="AJ384" i="83"/>
  <c r="AG360" i="83"/>
  <c r="AH360" i="83"/>
  <c r="AF360" i="83"/>
  <c r="AE360" i="83"/>
  <c r="AI360" i="83"/>
  <c r="AJ360" i="83"/>
  <c r="E371" i="86"/>
  <c r="B371" i="86"/>
  <c r="D786" i="69"/>
  <c r="D786" i="82"/>
  <c r="AG236" i="83"/>
  <c r="E624" i="69"/>
  <c r="A624" i="69" s="1"/>
  <c r="A625" i="69" s="1"/>
  <c r="D512" i="83"/>
  <c r="AA512" i="83"/>
  <c r="C588" i="82"/>
  <c r="C588" i="69"/>
  <c r="C590" i="83"/>
  <c r="AH780" i="83"/>
  <c r="AK780" i="83" s="1"/>
  <c r="AE780" i="83"/>
  <c r="AF780" i="83"/>
  <c r="AI780" i="83"/>
  <c r="AG780" i="83"/>
  <c r="AJ780" i="83"/>
  <c r="AJ754" i="83"/>
  <c r="AI754" i="83"/>
  <c r="AE754" i="83"/>
  <c r="AG754" i="83"/>
  <c r="AE366" i="83"/>
  <c r="AI366" i="83"/>
  <c r="AG366" i="83"/>
  <c r="AH366" i="83"/>
  <c r="AF366" i="83"/>
  <c r="AJ366" i="83"/>
  <c r="C420" i="84"/>
  <c r="C1189" i="40"/>
  <c r="C397" i="70"/>
  <c r="C393" i="61"/>
  <c r="C398" i="56"/>
  <c r="C396" i="86"/>
  <c r="C418" i="60"/>
  <c r="C393" i="88"/>
  <c r="C382" i="88"/>
  <c r="C409" i="84"/>
  <c r="C386" i="70"/>
  <c r="C407" i="60"/>
  <c r="C387" i="56"/>
  <c r="C1167" i="40"/>
  <c r="C382" i="61"/>
  <c r="C385" i="86"/>
  <c r="C1147" i="40"/>
  <c r="C372" i="61"/>
  <c r="C377" i="56"/>
  <c r="C397" i="60"/>
  <c r="C399" i="84"/>
  <c r="C375" i="86"/>
  <c r="C376" i="70"/>
  <c r="C372" i="88"/>
  <c r="C355" i="61"/>
  <c r="C360" i="56"/>
  <c r="C380" i="60"/>
  <c r="C355" i="88"/>
  <c r="P642" i="69"/>
  <c r="G642" i="69" s="1"/>
  <c r="P642" i="82"/>
  <c r="G642" i="82"/>
  <c r="T644" i="83"/>
  <c r="G644" i="83" s="1"/>
  <c r="AA398" i="83"/>
  <c r="E590" i="83"/>
  <c r="A590" i="83" s="1"/>
  <c r="A591" i="83" s="1"/>
  <c r="AJ388" i="83"/>
  <c r="E632" i="82"/>
  <c r="A632" i="82" s="1"/>
  <c r="A633" i="82" s="1"/>
  <c r="E632" i="69"/>
  <c r="A632" i="69" s="1"/>
  <c r="A633" i="69" s="1"/>
  <c r="E634" i="83"/>
  <c r="A634" i="83"/>
  <c r="A635" i="83" s="1"/>
  <c r="AI748" i="83"/>
  <c r="AG748" i="83"/>
  <c r="AH748" i="83"/>
  <c r="AJ748" i="83"/>
  <c r="AE748" i="83"/>
  <c r="AF748" i="83"/>
  <c r="F66" i="3"/>
  <c r="B165" i="94"/>
  <c r="D165" i="94"/>
  <c r="B6" i="3"/>
  <c r="J5" i="3"/>
  <c r="G6" i="3"/>
  <c r="L6" i="3"/>
  <c r="F422" i="84"/>
  <c r="B422" i="84" s="1"/>
  <c r="F1193" i="40"/>
  <c r="O399" i="70"/>
  <c r="B399" i="70" s="1"/>
  <c r="I420" i="60"/>
  <c r="B420" i="60" s="1"/>
  <c r="D395" i="61"/>
  <c r="B395" i="61" s="1"/>
  <c r="B397" i="40"/>
  <c r="E398" i="86"/>
  <c r="B398" i="86" s="1"/>
  <c r="G400" i="56"/>
  <c r="A400" i="56" s="1"/>
  <c r="D395" i="88"/>
  <c r="B395" i="88"/>
  <c r="D376" i="86"/>
  <c r="E1149" i="40"/>
  <c r="I377" i="70"/>
  <c r="E378" i="56"/>
  <c r="F398" i="60"/>
  <c r="D364" i="86"/>
  <c r="E1125" i="40"/>
  <c r="I365" i="70"/>
  <c r="E366" i="56"/>
  <c r="F386" i="60"/>
  <c r="C382" i="84"/>
  <c r="AH388" i="83"/>
  <c r="AK388" i="83" s="1"/>
  <c r="P600" i="69"/>
  <c r="G600" i="69" s="1"/>
  <c r="P600" i="82"/>
  <c r="G600" i="82" s="1"/>
  <c r="AH760" i="83"/>
  <c r="AK760" i="83" s="1"/>
  <c r="AF760" i="83"/>
  <c r="AI760" i="83"/>
  <c r="AG760" i="83"/>
  <c r="AG372" i="83"/>
  <c r="AE372" i="83"/>
  <c r="AF372" i="83"/>
  <c r="AJ372" i="83"/>
  <c r="AH372" i="83"/>
  <c r="AI372" i="83"/>
  <c r="D1175" i="40"/>
  <c r="P772" i="82" s="1"/>
  <c r="G772" i="82" s="1"/>
  <c r="L386" i="61"/>
  <c r="R391" i="56"/>
  <c r="M411" i="60"/>
  <c r="U390" i="70"/>
  <c r="S389" i="86"/>
  <c r="L413" i="84"/>
  <c r="L386" i="88"/>
  <c r="B378" i="40"/>
  <c r="F1155" i="40"/>
  <c r="O380" i="70"/>
  <c r="B380" i="70" s="1"/>
  <c r="G381" i="56"/>
  <c r="A381" i="56" s="1"/>
  <c r="D376" i="61"/>
  <c r="B376" i="61" s="1"/>
  <c r="I401" i="60"/>
  <c r="B401" i="60"/>
  <c r="F403" i="84"/>
  <c r="B403" i="84" s="1"/>
  <c r="D376" i="88"/>
  <c r="B376" i="88" s="1"/>
  <c r="E379" i="86"/>
  <c r="B379" i="86" s="1"/>
  <c r="F395" i="84"/>
  <c r="B395" i="84" s="1"/>
  <c r="O372" i="70"/>
  <c r="B372" i="70" s="1"/>
  <c r="I393" i="60"/>
  <c r="B393" i="60"/>
  <c r="G373" i="56"/>
  <c r="A373" i="56" s="1"/>
  <c r="B370" i="40"/>
  <c r="D368" i="61"/>
  <c r="B368" i="61"/>
  <c r="F1139" i="40"/>
  <c r="C392" i="60"/>
  <c r="C367" i="61"/>
  <c r="C370" i="86"/>
  <c r="C394" i="84"/>
  <c r="C371" i="70"/>
  <c r="C1137" i="40"/>
  <c r="C372" i="56"/>
  <c r="L360" i="61"/>
  <c r="U364" i="70"/>
  <c r="M385" i="60"/>
  <c r="S363" i="86"/>
  <c r="R365" i="56"/>
  <c r="D1123" i="40"/>
  <c r="L360" i="88"/>
  <c r="L387" i="84"/>
  <c r="F306" i="84"/>
  <c r="B306" i="84" s="1"/>
  <c r="F961" i="40"/>
  <c r="O283" i="70"/>
  <c r="B283" i="70" s="1"/>
  <c r="D279" i="61"/>
  <c r="B279" i="61" s="1"/>
  <c r="I304" i="60"/>
  <c r="B304" i="60" s="1"/>
  <c r="G284" i="56"/>
  <c r="A284" i="56" s="1"/>
  <c r="E282" i="86"/>
  <c r="B282" i="86" s="1"/>
  <c r="B281" i="40"/>
  <c r="D279" i="88"/>
  <c r="B279" i="88" s="1"/>
  <c r="B260" i="40"/>
  <c r="F285" i="84"/>
  <c r="B285" i="84" s="1"/>
  <c r="F919" i="40"/>
  <c r="D258" i="61"/>
  <c r="B258" i="61" s="1"/>
  <c r="O262" i="70"/>
  <c r="B262" i="70" s="1"/>
  <c r="I283" i="60"/>
  <c r="B283" i="60"/>
  <c r="G263" i="56"/>
  <c r="A263" i="56" s="1"/>
  <c r="E261" i="86"/>
  <c r="B261" i="86"/>
  <c r="D258" i="88"/>
  <c r="B258" i="88"/>
  <c r="D250" i="86"/>
  <c r="E897" i="40"/>
  <c r="I251" i="70"/>
  <c r="E252" i="56"/>
  <c r="F272" i="60"/>
  <c r="B225" i="40"/>
  <c r="F250" i="84"/>
  <c r="B250" i="84"/>
  <c r="O227" i="70"/>
  <c r="B227" i="70"/>
  <c r="F849" i="40"/>
  <c r="E446" i="69" s="1"/>
  <c r="A446" i="69" s="1"/>
  <c r="I248" i="60"/>
  <c r="B248" i="60" s="1"/>
  <c r="E226" i="86"/>
  <c r="B226" i="86"/>
  <c r="G228" i="56"/>
  <c r="A228" i="56" s="1"/>
  <c r="D223" i="88"/>
  <c r="B223" i="88" s="1"/>
  <c r="D223" i="61"/>
  <c r="B223" i="61" s="1"/>
  <c r="C248" i="84"/>
  <c r="C225" i="70"/>
  <c r="C226" i="56"/>
  <c r="C246" i="60"/>
  <c r="C224" i="86"/>
  <c r="C845" i="40"/>
  <c r="C221" i="88"/>
  <c r="C221" i="61"/>
  <c r="L226" i="84"/>
  <c r="L199" i="88"/>
  <c r="U203" i="70"/>
  <c r="D801" i="40"/>
  <c r="L199" i="61"/>
  <c r="M224" i="60"/>
  <c r="R204" i="56"/>
  <c r="S202" i="86"/>
  <c r="AI236" i="83"/>
  <c r="AH236" i="83"/>
  <c r="AJ236" i="83"/>
  <c r="AF236" i="83"/>
  <c r="E776" i="69"/>
  <c r="A776" i="69"/>
  <c r="A777" i="69" s="1"/>
  <c r="AH754" i="83"/>
  <c r="AE760" i="83"/>
  <c r="AI180" i="83"/>
  <c r="T320" i="83"/>
  <c r="G320" i="83" s="1"/>
  <c r="C224" i="82"/>
  <c r="AD710" i="83"/>
  <c r="T648" i="83"/>
  <c r="G648" i="83" s="1"/>
  <c r="T568" i="83"/>
  <c r="G568" i="83"/>
  <c r="P762" i="69"/>
  <c r="G762" i="69" s="1"/>
  <c r="F160" i="3"/>
  <c r="B104" i="3"/>
  <c r="C383" i="88"/>
  <c r="C387" i="70"/>
  <c r="C410" i="84"/>
  <c r="C1169" i="40"/>
  <c r="C383" i="61"/>
  <c r="C360" i="88"/>
  <c r="C1123" i="40"/>
  <c r="C722" i="83" s="1"/>
  <c r="C364" i="70"/>
  <c r="C360" i="61"/>
  <c r="C385" i="60"/>
  <c r="C365" i="56"/>
  <c r="B356" i="40"/>
  <c r="F381" i="84"/>
  <c r="B381" i="84" s="1"/>
  <c r="F1111" i="40"/>
  <c r="O358" i="70"/>
  <c r="B358" i="70"/>
  <c r="I379" i="60"/>
  <c r="B379" i="60"/>
  <c r="D148" i="69"/>
  <c r="D150" i="83"/>
  <c r="AA150" i="83" s="1"/>
  <c r="AD150" i="83" s="1"/>
  <c r="L318" i="88"/>
  <c r="D1039" i="40"/>
  <c r="U322" i="70"/>
  <c r="C310" i="88"/>
  <c r="C1023" i="40"/>
  <c r="C620" i="82"/>
  <c r="C337" i="84"/>
  <c r="C314" i="70"/>
  <c r="D304" i="86"/>
  <c r="E1005" i="40"/>
  <c r="D602" i="82" s="1"/>
  <c r="D294" i="86"/>
  <c r="E985" i="40"/>
  <c r="I295" i="70"/>
  <c r="D290" i="86"/>
  <c r="E977" i="40"/>
  <c r="D576" i="83" s="1"/>
  <c r="AA576" i="83" s="1"/>
  <c r="I291" i="70"/>
  <c r="C303" i="84"/>
  <c r="C276" i="88"/>
  <c r="C280" i="70"/>
  <c r="C955" i="40"/>
  <c r="C276" i="61"/>
  <c r="B264" i="40"/>
  <c r="F927" i="40"/>
  <c r="O266" i="70"/>
  <c r="B266" i="70" s="1"/>
  <c r="D262" i="61"/>
  <c r="B262" i="61" s="1"/>
  <c r="D246" i="86"/>
  <c r="I247" i="70"/>
  <c r="E889" i="40"/>
  <c r="B234" i="40"/>
  <c r="F259" i="84"/>
  <c r="B259" i="84" s="1"/>
  <c r="F867" i="40"/>
  <c r="O236" i="70"/>
  <c r="B236" i="70" s="1"/>
  <c r="L231" i="88"/>
  <c r="L258" i="84"/>
  <c r="D865" i="40"/>
  <c r="U235" i="70"/>
  <c r="L231" i="61"/>
  <c r="D185" i="86"/>
  <c r="I186" i="70"/>
  <c r="E767" i="40"/>
  <c r="F190" i="84"/>
  <c r="B190" i="84" s="1"/>
  <c r="F729" i="40"/>
  <c r="O167" i="70"/>
  <c r="B167" i="70" s="1"/>
  <c r="O164" i="70"/>
  <c r="B164" i="70" s="1"/>
  <c r="F723" i="40"/>
  <c r="U163" i="70"/>
  <c r="L186" i="84"/>
  <c r="B320" i="40"/>
  <c r="F1039" i="40"/>
  <c r="B306" i="40"/>
  <c r="F1011" i="40"/>
  <c r="O308" i="70"/>
  <c r="B308" i="70" s="1"/>
  <c r="C302" i="88"/>
  <c r="C329" i="84"/>
  <c r="C1007" i="40"/>
  <c r="L316" i="84"/>
  <c r="L289" i="88"/>
  <c r="U293" i="70"/>
  <c r="B286" i="40"/>
  <c r="F311" i="84"/>
  <c r="B311" i="84" s="1"/>
  <c r="F971" i="40"/>
  <c r="O288" i="70"/>
  <c r="B288" i="70" s="1"/>
  <c r="E271" i="86"/>
  <c r="B271" i="86" s="1"/>
  <c r="F939" i="40"/>
  <c r="O272" i="70"/>
  <c r="B272" i="70" s="1"/>
  <c r="D267" i="86"/>
  <c r="E931" i="40"/>
  <c r="I268" i="70"/>
  <c r="C287" i="84"/>
  <c r="C260" i="88"/>
  <c r="C264" i="70"/>
  <c r="C923" i="40"/>
  <c r="C520" i="69" s="1"/>
  <c r="C244" i="88"/>
  <c r="C247" i="86"/>
  <c r="C248" i="70"/>
  <c r="C891" i="40"/>
  <c r="D184" i="86"/>
  <c r="I185" i="70"/>
  <c r="E765" i="40"/>
  <c r="F206" i="84"/>
  <c r="B206" i="84" s="1"/>
  <c r="F761" i="40"/>
  <c r="E358" i="69" s="1"/>
  <c r="A358" i="69" s="1"/>
  <c r="A359" i="69" s="1"/>
  <c r="O183" i="70"/>
  <c r="B183" i="70" s="1"/>
  <c r="L205" i="84"/>
  <c r="D759" i="40"/>
  <c r="U182" i="70"/>
  <c r="O160" i="70"/>
  <c r="B160" i="70" s="1"/>
  <c r="F183" i="84"/>
  <c r="B183" i="84" s="1"/>
  <c r="B43" i="40"/>
  <c r="F485" i="40"/>
  <c r="E84" i="83" s="1"/>
  <c r="A84" i="83" s="1"/>
  <c r="A85" i="83" s="1"/>
  <c r="O45" i="70"/>
  <c r="B45" i="70"/>
  <c r="F68" i="84"/>
  <c r="B68" i="84" s="1"/>
  <c r="D461" i="40"/>
  <c r="L29" i="61"/>
  <c r="C43" i="84"/>
  <c r="C435" i="40"/>
  <c r="S17" i="86"/>
  <c r="D431" i="40"/>
  <c r="U18" i="70"/>
  <c r="B354" i="40"/>
  <c r="F379" i="84"/>
  <c r="B379" i="84" s="1"/>
  <c r="B331" i="40"/>
  <c r="F1061" i="40"/>
  <c r="F356" i="84"/>
  <c r="B356" i="84" s="1"/>
  <c r="C327" i="88"/>
  <c r="C354" i="84"/>
  <c r="B325" i="40"/>
  <c r="F1049" i="40"/>
  <c r="F350" i="84"/>
  <c r="B350" i="84" s="1"/>
  <c r="E983" i="40"/>
  <c r="D580" i="69" s="1"/>
  <c r="I294" i="70"/>
  <c r="D293" i="86"/>
  <c r="L261" i="88"/>
  <c r="L288" i="84"/>
  <c r="U265" i="70"/>
  <c r="D925" i="40"/>
  <c r="P522" i="82" s="1"/>
  <c r="G522" i="82" s="1"/>
  <c r="B261" i="40"/>
  <c r="F286" i="84"/>
  <c r="B286" i="84"/>
  <c r="D259" i="88"/>
  <c r="B259" i="88" s="1"/>
  <c r="F921" i="40"/>
  <c r="C209" i="88"/>
  <c r="C236" i="84"/>
  <c r="C212" i="86"/>
  <c r="C213" i="70"/>
  <c r="B207" i="40"/>
  <c r="F232" i="84"/>
  <c r="B232" i="84" s="1"/>
  <c r="F152" i="84"/>
  <c r="B152" i="84" s="1"/>
  <c r="B127" i="40"/>
  <c r="E128" i="86"/>
  <c r="B128" i="86" s="1"/>
  <c r="F653" i="40"/>
  <c r="B121" i="40"/>
  <c r="F146" i="84"/>
  <c r="B146" i="84" s="1"/>
  <c r="E122" i="86"/>
  <c r="B122" i="86" s="1"/>
  <c r="O123" i="70"/>
  <c r="B123" i="70" s="1"/>
  <c r="B53" i="40"/>
  <c r="E54" i="86"/>
  <c r="B54" i="86" s="1"/>
  <c r="F78" i="84"/>
  <c r="B78" i="84" s="1"/>
  <c r="O55" i="70"/>
  <c r="B55" i="70" s="1"/>
  <c r="E437" i="40"/>
  <c r="D20" i="86"/>
  <c r="S13" i="86"/>
  <c r="D423" i="40"/>
  <c r="L37" i="84"/>
  <c r="AI58" i="83"/>
  <c r="AJ58" i="83"/>
  <c r="AK58" i="83" s="1"/>
  <c r="B369" i="40"/>
  <c r="F394" i="84"/>
  <c r="B394" i="84" s="1"/>
  <c r="F1137" i="40"/>
  <c r="E736" i="83" s="1"/>
  <c r="A736" i="83" s="1"/>
  <c r="A737" i="83" s="1"/>
  <c r="C348" i="88"/>
  <c r="C375" i="84"/>
  <c r="C1099" i="40"/>
  <c r="C696" i="69" s="1"/>
  <c r="C698" i="83"/>
  <c r="C331" i="86"/>
  <c r="C328" i="88"/>
  <c r="C355" i="84"/>
  <c r="C311" i="88"/>
  <c r="C1025" i="40"/>
  <c r="C327" i="84"/>
  <c r="C304" i="70"/>
  <c r="C1003" i="40"/>
  <c r="B355" i="40"/>
  <c r="F380" i="84"/>
  <c r="B380" i="84" s="1"/>
  <c r="F344" i="84"/>
  <c r="B344" i="84" s="1"/>
  <c r="B319" i="40"/>
  <c r="C298" i="88"/>
  <c r="C325" i="84"/>
  <c r="B386" i="40"/>
  <c r="F411" i="84"/>
  <c r="B411" i="84"/>
  <c r="C408" i="84"/>
  <c r="C381" i="88"/>
  <c r="C1165" i="40"/>
  <c r="C762" i="82"/>
  <c r="F364" i="84"/>
  <c r="B364" i="84" s="1"/>
  <c r="B339" i="40"/>
  <c r="F1077" i="40"/>
  <c r="B337" i="40"/>
  <c r="F362" i="84"/>
  <c r="B362" i="84"/>
  <c r="D1095" i="40"/>
  <c r="P692" i="82" s="1"/>
  <c r="L346" i="88"/>
  <c r="C352" i="84"/>
  <c r="C325" i="88"/>
  <c r="F318" i="84"/>
  <c r="B318" i="84" s="1"/>
  <c r="B293" i="40"/>
  <c r="L175" i="84"/>
  <c r="D699" i="40"/>
  <c r="P296" i="69" s="1"/>
  <c r="G296" i="69" s="1"/>
  <c r="B112" i="40"/>
  <c r="E113" i="86"/>
  <c r="B113" i="86" s="1"/>
  <c r="F137" i="84"/>
  <c r="B137" i="84" s="1"/>
  <c r="L134" i="84"/>
  <c r="D617" i="40"/>
  <c r="L92" i="84"/>
  <c r="D533" i="40"/>
  <c r="F365" i="84"/>
  <c r="B365" i="84"/>
  <c r="B340" i="40"/>
  <c r="L312" i="88"/>
  <c r="L339" i="84"/>
  <c r="C264" i="88"/>
  <c r="C291" i="84"/>
  <c r="B258" i="40"/>
  <c r="F283" i="84"/>
  <c r="B283" i="84"/>
  <c r="F256" i="84"/>
  <c r="B256" i="84" s="1"/>
  <c r="B231" i="40"/>
  <c r="L168" i="88"/>
  <c r="D739" i="40"/>
  <c r="L395" i="84"/>
  <c r="D1139" i="40"/>
  <c r="P736" i="69" s="1"/>
  <c r="G736" i="69" s="1"/>
  <c r="L368" i="84"/>
  <c r="S344" i="86"/>
  <c r="D1085" i="40"/>
  <c r="C312" i="88"/>
  <c r="C339" i="84"/>
  <c r="L304" i="84"/>
  <c r="D957" i="40"/>
  <c r="L262" i="88"/>
  <c r="D927" i="40"/>
  <c r="P524" i="82" s="1"/>
  <c r="F281" i="84"/>
  <c r="B281" i="84" s="1"/>
  <c r="B229" i="40"/>
  <c r="F254" i="84"/>
  <c r="B254" i="84" s="1"/>
  <c r="L238" i="84"/>
  <c r="D825" i="40"/>
  <c r="C152" i="88"/>
  <c r="C179" i="84"/>
  <c r="B79" i="40"/>
  <c r="F104" i="84"/>
  <c r="B104" i="84"/>
  <c r="F557" i="40"/>
  <c r="E156" i="83"/>
  <c r="A156" i="83" s="1"/>
  <c r="A157" i="83" s="1"/>
  <c r="C61" i="88"/>
  <c r="C88" i="84"/>
  <c r="C317" i="88"/>
  <c r="C344" i="84"/>
  <c r="L288" i="88"/>
  <c r="D979" i="40"/>
  <c r="P576" i="82" s="1"/>
  <c r="G576" i="82" s="1"/>
  <c r="C280" i="88"/>
  <c r="C307" i="84"/>
  <c r="C277" i="88"/>
  <c r="C304" i="84"/>
  <c r="L275" i="88"/>
  <c r="L302" i="84"/>
  <c r="C299" i="84"/>
  <c r="C275" i="86"/>
  <c r="D244" i="88"/>
  <c r="B244" i="88"/>
  <c r="F271" i="84"/>
  <c r="B271" i="84"/>
  <c r="B246" i="40"/>
  <c r="L235" i="88"/>
  <c r="D873" i="40"/>
  <c r="L262" i="84"/>
  <c r="F353" i="84"/>
  <c r="B353" i="84"/>
  <c r="B328" i="40"/>
  <c r="B317" i="40"/>
  <c r="F342" i="84"/>
  <c r="B342" i="84"/>
  <c r="F328" i="84"/>
  <c r="B328" i="84"/>
  <c r="B303" i="40"/>
  <c r="C292" i="88"/>
  <c r="C319" i="84"/>
  <c r="B249" i="40"/>
  <c r="B241" i="40"/>
  <c r="F266" i="84"/>
  <c r="B266" i="84" s="1"/>
  <c r="L210" i="88"/>
  <c r="L237" i="84"/>
  <c r="B184" i="40"/>
  <c r="F209" i="84"/>
  <c r="B209" i="84"/>
  <c r="D182" i="88"/>
  <c r="B182" i="88"/>
  <c r="C161" i="88"/>
  <c r="C164" i="86"/>
  <c r="C101" i="88"/>
  <c r="C104" i="86"/>
  <c r="C128" i="84"/>
  <c r="AV788" i="83"/>
  <c r="F419" i="84"/>
  <c r="B419" i="84"/>
  <c r="B394" i="40"/>
  <c r="L252" i="88"/>
  <c r="L279" i="84"/>
  <c r="E245" i="86"/>
  <c r="B245" i="86" s="1"/>
  <c r="F269" i="84"/>
  <c r="B269" i="84" s="1"/>
  <c r="C268" i="84"/>
  <c r="C241" i="88"/>
  <c r="C179" i="88"/>
  <c r="C182" i="86"/>
  <c r="C146" i="88"/>
  <c r="C173" i="84"/>
  <c r="B125" i="40"/>
  <c r="F150" i="84"/>
  <c r="B150" i="84" s="1"/>
  <c r="L52" i="84"/>
  <c r="D453" i="40"/>
  <c r="C395" i="88"/>
  <c r="C422" i="84"/>
  <c r="F374" i="84"/>
  <c r="B374" i="84" s="1"/>
  <c r="B349" i="40"/>
  <c r="F355" i="84"/>
  <c r="B355" i="84"/>
  <c r="B330" i="40"/>
  <c r="F324" i="84"/>
  <c r="B324" i="84" s="1"/>
  <c r="B299" i="40"/>
  <c r="B287" i="40"/>
  <c r="F312" i="84"/>
  <c r="B312" i="84" s="1"/>
  <c r="C282" i="84"/>
  <c r="C255" i="88"/>
  <c r="B253" i="40"/>
  <c r="F278" i="84"/>
  <c r="B278" i="84"/>
  <c r="C404" i="84"/>
  <c r="B363" i="40"/>
  <c r="F388" i="84"/>
  <c r="B388" i="84"/>
  <c r="C353" i="88"/>
  <c r="C380" i="84"/>
  <c r="C357" i="84"/>
  <c r="C330" i="88"/>
  <c r="B251" i="40"/>
  <c r="F276" i="84"/>
  <c r="B276" i="84" s="1"/>
  <c r="C202" i="88"/>
  <c r="C229" i="84"/>
  <c r="B164" i="40"/>
  <c r="F189" i="84"/>
  <c r="B189" i="84"/>
  <c r="C84" i="88"/>
  <c r="C87" i="86"/>
  <c r="BG34" i="83"/>
  <c r="C251" i="84"/>
  <c r="C224" i="88"/>
  <c r="D987" i="40"/>
  <c r="B250" i="40"/>
  <c r="AV368" i="83"/>
  <c r="AV52" i="83"/>
  <c r="AV784" i="83"/>
  <c r="AV780" i="83"/>
  <c r="AV740" i="83"/>
  <c r="AV736" i="83"/>
  <c r="AV692" i="83"/>
  <c r="AV656" i="83"/>
  <c r="AV652" i="83"/>
  <c r="AV608" i="83"/>
  <c r="AV528" i="83"/>
  <c r="AV524" i="83"/>
  <c r="AV484" i="83"/>
  <c r="AV480" i="83"/>
  <c r="AV444" i="83"/>
  <c r="AV436" i="83"/>
  <c r="AV400" i="83"/>
  <c r="AV396" i="83"/>
  <c r="AV352" i="83"/>
  <c r="AV316" i="83"/>
  <c r="AV308" i="83"/>
  <c r="AV76" i="83"/>
  <c r="AV764" i="83"/>
  <c r="AV756" i="83"/>
  <c r="AV676" i="83"/>
  <c r="AV672" i="83"/>
  <c r="AV548" i="83"/>
  <c r="AV544" i="83"/>
  <c r="AV508" i="83"/>
  <c r="AV464" i="83"/>
  <c r="AV460" i="83"/>
  <c r="AV420" i="83"/>
  <c r="AV416" i="83"/>
  <c r="AV380" i="83"/>
  <c r="AV372" i="83"/>
  <c r="AV336" i="83"/>
  <c r="AV332" i="83"/>
  <c r="AV292" i="83"/>
  <c r="AV288" i="83"/>
  <c r="AV752" i="83"/>
  <c r="AV668" i="83"/>
  <c r="AV540" i="83"/>
  <c r="AV452" i="83"/>
  <c r="AV412" i="83"/>
  <c r="AV324" i="83"/>
  <c r="E350" i="69"/>
  <c r="A350" i="69" s="1"/>
  <c r="A351" i="69" s="1"/>
  <c r="T362" i="83"/>
  <c r="G362" i="83" s="1"/>
  <c r="A447" i="69"/>
  <c r="O174" i="82"/>
  <c r="F174" i="82" s="1"/>
  <c r="O174" i="69"/>
  <c r="F174" i="69"/>
  <c r="E588" i="69"/>
  <c r="A588" i="69" s="1"/>
  <c r="A589" i="69" s="1"/>
  <c r="E588" i="82"/>
  <c r="A588" i="82" s="1"/>
  <c r="A589" i="82" s="1"/>
  <c r="O246" i="82"/>
  <c r="F246" i="82"/>
  <c r="O246" i="69"/>
  <c r="F246" i="69" s="1"/>
  <c r="AA264" i="83"/>
  <c r="P308" i="82"/>
  <c r="G308" i="82" s="1"/>
  <c r="O156" i="82"/>
  <c r="F156" i="82" s="1"/>
  <c r="O156" i="69"/>
  <c r="F156" i="69" s="1"/>
  <c r="F116" i="69"/>
  <c r="O116" i="82"/>
  <c r="F116" i="82" s="1"/>
  <c r="N736" i="82"/>
  <c r="N736" i="69"/>
  <c r="S738" i="83"/>
  <c r="O218" i="82"/>
  <c r="F218" i="82" s="1"/>
  <c r="O218" i="69"/>
  <c r="F218" i="69" s="1"/>
  <c r="D454" i="69"/>
  <c r="D456" i="83"/>
  <c r="AA456" i="83" s="1"/>
  <c r="O190" i="82"/>
  <c r="F190" i="82" s="1"/>
  <c r="O190" i="69"/>
  <c r="F190" i="69" s="1"/>
  <c r="D368" i="69"/>
  <c r="D368" i="82"/>
  <c r="D370" i="83"/>
  <c r="AA370" i="83" s="1"/>
  <c r="BK370" i="83" s="1"/>
  <c r="O258" i="82"/>
  <c r="F258" i="82" s="1"/>
  <c r="F258" i="69"/>
  <c r="O140" i="82"/>
  <c r="F140" i="82" s="1"/>
  <c r="O140" i="69"/>
  <c r="F140" i="69" s="1"/>
  <c r="T316" i="83"/>
  <c r="G316" i="83" s="1"/>
  <c r="P314" i="69"/>
  <c r="G314" i="69"/>
  <c r="P314" i="82"/>
  <c r="G314" i="82" s="1"/>
  <c r="T616" i="83"/>
  <c r="G616" i="83" s="1"/>
  <c r="P614" i="69"/>
  <c r="G614" i="69" s="1"/>
  <c r="P614" i="82"/>
  <c r="G614" i="82"/>
  <c r="P82" i="82"/>
  <c r="G82" i="82" s="1"/>
  <c r="T102" i="83"/>
  <c r="G102" i="83" s="1"/>
  <c r="C72" i="69"/>
  <c r="C74" i="83"/>
  <c r="O320" i="82"/>
  <c r="F320" i="82" s="1"/>
  <c r="O320" i="69"/>
  <c r="F320" i="69" s="1"/>
  <c r="O306" i="82"/>
  <c r="F306" i="82"/>
  <c r="O306" i="69"/>
  <c r="F306" i="69" s="1"/>
  <c r="O86" i="69"/>
  <c r="F86" i="69" s="1"/>
  <c r="O86" i="82"/>
  <c r="F86" i="82" s="1"/>
  <c r="O36" i="82"/>
  <c r="F36" i="82"/>
  <c r="O36" i="69"/>
  <c r="F36" i="69" s="1"/>
  <c r="C774" i="69"/>
  <c r="C776" i="83"/>
  <c r="N764" i="82"/>
  <c r="N764" i="69"/>
  <c r="S766" i="83"/>
  <c r="N758" i="69"/>
  <c r="N758" i="82"/>
  <c r="S760" i="83"/>
  <c r="N752" i="82"/>
  <c r="S754" i="83"/>
  <c r="N742" i="69"/>
  <c r="N742" i="82"/>
  <c r="S744" i="83"/>
  <c r="P384" i="69"/>
  <c r="G384" i="69" s="1"/>
  <c r="T386" i="83"/>
  <c r="G386" i="83" s="1"/>
  <c r="P384" i="82"/>
  <c r="G384" i="82" s="1"/>
  <c r="T218" i="83"/>
  <c r="G218" i="83"/>
  <c r="P216" i="82"/>
  <c r="G216" i="82" s="1"/>
  <c r="P146" i="82"/>
  <c r="G146" i="82" s="1"/>
  <c r="P146" i="69"/>
  <c r="G146" i="69" s="1"/>
  <c r="D64" i="69"/>
  <c r="D64" i="82"/>
  <c r="E352" i="83"/>
  <c r="A352" i="83" s="1"/>
  <c r="A353" i="83" s="1"/>
  <c r="T448" i="83"/>
  <c r="G448" i="83" s="1"/>
  <c r="O750" i="82"/>
  <c r="F750" i="82" s="1"/>
  <c r="O750" i="69"/>
  <c r="F750" i="69"/>
  <c r="O738" i="82"/>
  <c r="F738" i="82" s="1"/>
  <c r="O738" i="69"/>
  <c r="F738" i="69" s="1"/>
  <c r="T682" i="83"/>
  <c r="G682" i="83" s="1"/>
  <c r="P680" i="69"/>
  <c r="G680" i="69" s="1"/>
  <c r="P680" i="82"/>
  <c r="G680" i="82"/>
  <c r="T378" i="83"/>
  <c r="G378" i="83" s="1"/>
  <c r="P376" i="82"/>
  <c r="G376" i="82" s="1"/>
  <c r="P376" i="69"/>
  <c r="G376" i="69" s="1"/>
  <c r="AK78" i="83"/>
  <c r="AK182" i="83"/>
  <c r="AK400" i="83"/>
  <c r="AK96" i="83"/>
  <c r="O191" i="56"/>
  <c r="O306" i="56"/>
  <c r="O247" i="56"/>
  <c r="BG302" i="83"/>
  <c r="O314" i="56"/>
  <c r="AV538" i="83"/>
  <c r="BR314" i="83"/>
  <c r="AV290" i="83"/>
  <c r="CC316" i="83"/>
  <c r="BG316" i="83"/>
  <c r="CC314" i="83"/>
  <c r="O70" i="56"/>
  <c r="AV766" i="83"/>
  <c r="AV362" i="83"/>
  <c r="AV346" i="83"/>
  <c r="AV730" i="83"/>
  <c r="AV684" i="83"/>
  <c r="AV526" i="83"/>
  <c r="AV512" i="83"/>
  <c r="AV468" i="83"/>
  <c r="AV446" i="83"/>
  <c r="AV398" i="83"/>
  <c r="AV322" i="83"/>
  <c r="AV320" i="83"/>
  <c r="AV714" i="83"/>
  <c r="AV622" i="83"/>
  <c r="CC302" i="83"/>
  <c r="BR18" i="83"/>
  <c r="AV590" i="83"/>
  <c r="AV576" i="83"/>
  <c r="AV516" i="83"/>
  <c r="AV434" i="83"/>
  <c r="AV414" i="83"/>
  <c r="AV370" i="83"/>
  <c r="AV314" i="83"/>
  <c r="D576" i="82"/>
  <c r="D578" i="83"/>
  <c r="AA578" i="83"/>
  <c r="P66" i="69"/>
  <c r="G66" i="69" s="1"/>
  <c r="E770" i="69"/>
  <c r="A770" i="69" s="1"/>
  <c r="A771" i="69" s="1"/>
  <c r="E772" i="83"/>
  <c r="A772" i="83"/>
  <c r="A773" i="83" s="1"/>
  <c r="E770" i="82"/>
  <c r="A770" i="82" s="1"/>
  <c r="A771" i="82" s="1"/>
  <c r="D322" i="83"/>
  <c r="AA322" i="83"/>
  <c r="P208" i="82"/>
  <c r="G208" i="82"/>
  <c r="C220" i="82"/>
  <c r="E234" i="83"/>
  <c r="A234" i="83" s="1"/>
  <c r="A235" i="83" s="1"/>
  <c r="E232" i="82"/>
  <c r="A232" i="82"/>
  <c r="A233" i="82" s="1"/>
  <c r="D82" i="83"/>
  <c r="AA82" i="83"/>
  <c r="AD82" i="83" s="1"/>
  <c r="E578" i="69"/>
  <c r="A578" i="69"/>
  <c r="A579" i="69" s="1"/>
  <c r="E580" i="83"/>
  <c r="A580" i="83" s="1"/>
  <c r="A581" i="83" s="1"/>
  <c r="A578" i="82"/>
  <c r="A579" i="82"/>
  <c r="C622" i="83"/>
  <c r="BR466" i="83"/>
  <c r="C514" i="82"/>
  <c r="E172" i="83"/>
  <c r="A172" i="83" s="1"/>
  <c r="A173" i="83" s="1"/>
  <c r="E170" i="69"/>
  <c r="A170" i="69"/>
  <c r="A171" i="69" s="1"/>
  <c r="O166" i="56"/>
  <c r="M166" i="56"/>
  <c r="O158" i="56"/>
  <c r="M158" i="56"/>
  <c r="P150" i="56"/>
  <c r="O150" i="56"/>
  <c r="P142" i="56"/>
  <c r="M142" i="56"/>
  <c r="O142" i="56"/>
  <c r="O134" i="56"/>
  <c r="N134" i="56"/>
  <c r="M126" i="56"/>
  <c r="O126" i="56"/>
  <c r="M118" i="56"/>
  <c r="O118" i="56"/>
  <c r="O102" i="56"/>
  <c r="M102" i="56"/>
  <c r="M94" i="56"/>
  <c r="O94" i="56"/>
  <c r="O86" i="56"/>
  <c r="N86" i="56"/>
  <c r="M86" i="56"/>
  <c r="O78" i="56"/>
  <c r="M78" i="56"/>
  <c r="P78" i="56"/>
  <c r="O37" i="56"/>
  <c r="M37" i="56"/>
  <c r="N29" i="56"/>
  <c r="P29" i="56"/>
  <c r="N24" i="56"/>
  <c r="M24" i="56"/>
  <c r="O690" i="82"/>
  <c r="F690" i="82" s="1"/>
  <c r="O690" i="69"/>
  <c r="F690" i="69" s="1"/>
  <c r="O658" i="82"/>
  <c r="F658" i="82" s="1"/>
  <c r="F658" i="69"/>
  <c r="O502" i="82"/>
  <c r="F502" i="82" s="1"/>
  <c r="O502" i="69"/>
  <c r="F502" i="69" s="1"/>
  <c r="O110" i="69"/>
  <c r="F110" i="69" s="1"/>
  <c r="O110" i="82"/>
  <c r="F110" i="82" s="1"/>
  <c r="N668" i="82"/>
  <c r="N668" i="69"/>
  <c r="S670" i="83"/>
  <c r="D200" i="82"/>
  <c r="D202" i="83"/>
  <c r="AA202" i="83" s="1"/>
  <c r="AO202" i="83" s="1"/>
  <c r="S192" i="83"/>
  <c r="N190" i="82"/>
  <c r="S118" i="83"/>
  <c r="N116" i="82"/>
  <c r="N90" i="82"/>
  <c r="S92" i="83"/>
  <c r="N90" i="69"/>
  <c r="N68" i="69"/>
  <c r="S70" i="83"/>
  <c r="N68" i="82"/>
  <c r="S62" i="83"/>
  <c r="N60" i="69"/>
  <c r="N60" i="82"/>
  <c r="N52" i="69"/>
  <c r="N52" i="82"/>
  <c r="S54" i="83"/>
  <c r="N34" i="69"/>
  <c r="S36" i="83"/>
  <c r="N34" i="82"/>
  <c r="E348" i="69"/>
  <c r="A348" i="69"/>
  <c r="A349" i="69" s="1"/>
  <c r="E350" i="83"/>
  <c r="A350" i="83" s="1"/>
  <c r="A351" i="83" s="1"/>
  <c r="E348" i="82"/>
  <c r="A348" i="82" s="1"/>
  <c r="A349" i="82" s="1"/>
  <c r="D762" i="69"/>
  <c r="E490" i="69"/>
  <c r="A490" i="69" s="1"/>
  <c r="A491" i="69" s="1"/>
  <c r="P784" i="69"/>
  <c r="G784" i="69" s="1"/>
  <c r="P784" i="82"/>
  <c r="G784" i="82" s="1"/>
  <c r="T438" i="83"/>
  <c r="G438" i="83" s="1"/>
  <c r="P436" i="82"/>
  <c r="G436" i="82"/>
  <c r="P436" i="69"/>
  <c r="G436" i="69" s="1"/>
  <c r="C224" i="69"/>
  <c r="C226" i="83"/>
  <c r="P730" i="69"/>
  <c r="G730" i="69" s="1"/>
  <c r="T732" i="83"/>
  <c r="G732" i="83" s="1"/>
  <c r="T634" i="83"/>
  <c r="G634" i="83" s="1"/>
  <c r="P632" i="69"/>
  <c r="G632" i="69" s="1"/>
  <c r="BK194" i="83"/>
  <c r="P374" i="82"/>
  <c r="G374" i="82" s="1"/>
  <c r="P374" i="69"/>
  <c r="G374" i="69" s="1"/>
  <c r="D384" i="83"/>
  <c r="AA384" i="83" s="1"/>
  <c r="C372" i="69"/>
  <c r="C374" i="83"/>
  <c r="P368" i="82"/>
  <c r="G368" i="82" s="1"/>
  <c r="P368" i="69"/>
  <c r="G368" i="69" s="1"/>
  <c r="T370" i="83"/>
  <c r="G370" i="83" s="1"/>
  <c r="P220" i="82"/>
  <c r="G220" i="82" s="1"/>
  <c r="T222" i="83"/>
  <c r="G222" i="83"/>
  <c r="P220" i="69"/>
  <c r="G220" i="69" s="1"/>
  <c r="E482" i="82"/>
  <c r="A482" i="82" s="1"/>
  <c r="A483" i="82" s="1"/>
  <c r="E482" i="69"/>
  <c r="A482" i="69"/>
  <c r="A483" i="69" s="1"/>
  <c r="P678" i="82"/>
  <c r="G678" i="82" s="1"/>
  <c r="G678" i="69"/>
  <c r="T680" i="83"/>
  <c r="G680" i="83" s="1"/>
  <c r="P644" i="69"/>
  <c r="G644" i="69"/>
  <c r="P644" i="82"/>
  <c r="G644" i="82" s="1"/>
  <c r="D504" i="69"/>
  <c r="D506" i="83"/>
  <c r="AA506" i="83"/>
  <c r="E256" i="82"/>
  <c r="A256" i="82"/>
  <c r="A257" i="82" s="1"/>
  <c r="D114" i="82"/>
  <c r="D116" i="83"/>
  <c r="AA116" i="83" s="1"/>
  <c r="BK116" i="83" s="1"/>
  <c r="P560" i="82"/>
  <c r="G560" i="82"/>
  <c r="E652" i="69"/>
  <c r="A652" i="69"/>
  <c r="A653" i="69" s="1"/>
  <c r="E652" i="82"/>
  <c r="A652" i="82" s="1"/>
  <c r="A653" i="82" s="1"/>
  <c r="E654" i="83"/>
  <c r="A654" i="83" s="1"/>
  <c r="A655" i="83" s="1"/>
  <c r="O152" i="56"/>
  <c r="D446" i="83"/>
  <c r="AA446" i="83" s="1"/>
  <c r="D444" i="69"/>
  <c r="D444" i="82"/>
  <c r="O782" i="82"/>
  <c r="F782" i="82" s="1"/>
  <c r="O782" i="69"/>
  <c r="F782" i="69" s="1"/>
  <c r="O192" i="56"/>
  <c r="O266" i="56"/>
  <c r="O336" i="56"/>
  <c r="O270" i="56"/>
  <c r="O282" i="56"/>
  <c r="O346" i="56"/>
  <c r="O386" i="56"/>
  <c r="O362" i="56"/>
  <c r="O368" i="56"/>
  <c r="O234" i="56"/>
  <c r="O95" i="56"/>
  <c r="P38" i="56"/>
  <c r="N392" i="56"/>
  <c r="M270" i="56"/>
  <c r="O225" i="56"/>
  <c r="O167" i="56"/>
  <c r="O47" i="56"/>
  <c r="O68" i="56"/>
  <c r="O23" i="56"/>
  <c r="P18" i="56"/>
  <c r="N140" i="56"/>
  <c r="P364" i="56"/>
  <c r="O343" i="56"/>
  <c r="O258" i="56"/>
  <c r="N213" i="56"/>
  <c r="P200" i="56"/>
  <c r="O75" i="56"/>
  <c r="N327" i="56"/>
  <c r="O304" i="56"/>
  <c r="O177" i="56"/>
  <c r="O145" i="56"/>
  <c r="O57" i="56"/>
  <c r="AV754" i="83"/>
  <c r="M363" i="56"/>
  <c r="O335" i="56"/>
  <c r="M320" i="56"/>
  <c r="AV426" i="83"/>
  <c r="AV364" i="83"/>
  <c r="AV688" i="83"/>
  <c r="AV702" i="83"/>
  <c r="AV274" i="83"/>
  <c r="AV674" i="83"/>
  <c r="AV554" i="83"/>
  <c r="AV298" i="83"/>
  <c r="AV682" i="83"/>
  <c r="AV660" i="83"/>
  <c r="AV402" i="83"/>
  <c r="AV594" i="83"/>
  <c r="AV506" i="83"/>
  <c r="AV482" i="83"/>
  <c r="AV382" i="83"/>
  <c r="AV300" i="83"/>
  <c r="N300" i="56"/>
  <c r="P300" i="56"/>
  <c r="O300" i="56"/>
  <c r="M300" i="56"/>
  <c r="O216" i="56"/>
  <c r="M216" i="56"/>
  <c r="N216" i="56"/>
  <c r="P216" i="56"/>
  <c r="M190" i="56"/>
  <c r="P190" i="56"/>
  <c r="M182" i="56"/>
  <c r="N182" i="56"/>
  <c r="P182" i="56"/>
  <c r="O182" i="56"/>
  <c r="O174" i="56"/>
  <c r="N174" i="56"/>
  <c r="P174" i="56"/>
  <c r="O111" i="56"/>
  <c r="M111" i="56"/>
  <c r="P111" i="56"/>
  <c r="N111" i="56"/>
  <c r="P103" i="56"/>
  <c r="O103" i="56"/>
  <c r="N103" i="56"/>
  <c r="P26" i="56"/>
  <c r="O26" i="56"/>
  <c r="M15" i="56"/>
  <c r="P15" i="56"/>
  <c r="N315" i="56"/>
  <c r="O190" i="56"/>
  <c r="O394" i="56"/>
  <c r="P394" i="56"/>
  <c r="N394" i="56"/>
  <c r="M394" i="56"/>
  <c r="O358" i="56"/>
  <c r="P358" i="56"/>
  <c r="M358" i="56"/>
  <c r="N358" i="56"/>
  <c r="M351" i="56"/>
  <c r="N351" i="56"/>
  <c r="P351" i="56"/>
  <c r="O351" i="56"/>
  <c r="M329" i="56"/>
  <c r="P329" i="56"/>
  <c r="O329" i="56"/>
  <c r="N329" i="56"/>
  <c r="M322" i="56"/>
  <c r="P322" i="56"/>
  <c r="N322" i="56"/>
  <c r="O239" i="56"/>
  <c r="P239" i="56"/>
  <c r="M239" i="56"/>
  <c r="N239" i="56"/>
  <c r="M231" i="56"/>
  <c r="P231" i="56"/>
  <c r="O231" i="56"/>
  <c r="N231" i="56"/>
  <c r="P46" i="56"/>
  <c r="M46" i="56"/>
  <c r="N46" i="56"/>
  <c r="M30" i="56"/>
  <c r="N30" i="56"/>
  <c r="O30" i="56"/>
  <c r="P30" i="56"/>
  <c r="P20" i="56"/>
  <c r="O20" i="56"/>
  <c r="M20" i="56"/>
  <c r="P284" i="56"/>
  <c r="P298" i="56"/>
  <c r="P161" i="56"/>
  <c r="P146" i="56"/>
  <c r="P183" i="56"/>
  <c r="P131" i="56"/>
  <c r="P91" i="56"/>
  <c r="P79" i="56"/>
  <c r="P268" i="56"/>
  <c r="P136" i="56"/>
  <c r="P400" i="56"/>
  <c r="P159" i="56"/>
  <c r="P181" i="56"/>
  <c r="P220" i="56"/>
  <c r="P168" i="56"/>
  <c r="P313" i="56"/>
  <c r="P156" i="56"/>
  <c r="P94" i="56"/>
  <c r="P232" i="56"/>
  <c r="P31" i="56"/>
  <c r="P139" i="56"/>
  <c r="P391" i="56"/>
  <c r="P354" i="56"/>
  <c r="P179" i="56"/>
  <c r="P241" i="56"/>
  <c r="P247" i="56"/>
  <c r="P175" i="56"/>
  <c r="P63" i="56"/>
  <c r="P115" i="56"/>
  <c r="P306" i="56"/>
  <c r="P296" i="56"/>
  <c r="P279" i="56"/>
  <c r="P71" i="56"/>
  <c r="P127" i="56"/>
  <c r="P113" i="56"/>
  <c r="P43" i="56"/>
  <c r="P9" i="56"/>
  <c r="P230" i="56"/>
  <c r="P269" i="56"/>
  <c r="P129" i="56"/>
  <c r="P386" i="56"/>
  <c r="P321" i="56"/>
  <c r="P390" i="56"/>
  <c r="P48" i="56"/>
  <c r="P193" i="56"/>
  <c r="P282" i="56"/>
  <c r="P167" i="56"/>
  <c r="P340" i="56"/>
  <c r="P81" i="56"/>
  <c r="P237" i="56"/>
  <c r="P135" i="56"/>
  <c r="P180" i="56"/>
  <c r="P88" i="56"/>
  <c r="P49" i="56"/>
  <c r="P210" i="56"/>
  <c r="P376" i="56"/>
  <c r="P80" i="56"/>
  <c r="P56" i="56"/>
  <c r="P128" i="56"/>
  <c r="P64" i="56"/>
  <c r="P266" i="56"/>
  <c r="P98" i="56"/>
  <c r="P194" i="56"/>
  <c r="P59" i="56"/>
  <c r="P72" i="56"/>
  <c r="P27" i="56"/>
  <c r="P366" i="56"/>
  <c r="P118" i="56"/>
  <c r="P99" i="56"/>
  <c r="P227" i="56"/>
  <c r="P382" i="56"/>
  <c r="P260" i="56"/>
  <c r="P155" i="56"/>
  <c r="P21" i="56"/>
  <c r="P124" i="56"/>
  <c r="P100" i="56"/>
  <c r="P84" i="56"/>
  <c r="P224" i="56"/>
  <c r="P294" i="56"/>
  <c r="P346" i="56"/>
  <c r="P50" i="56"/>
  <c r="P262" i="56"/>
  <c r="P137" i="56"/>
  <c r="P40" i="56"/>
  <c r="P197" i="56"/>
  <c r="P75" i="56"/>
  <c r="P314" i="56"/>
  <c r="P105" i="56"/>
  <c r="P143" i="56"/>
  <c r="P134" i="56"/>
  <c r="P110" i="56"/>
  <c r="P326" i="56"/>
  <c r="P292" i="56"/>
  <c r="P11" i="56"/>
  <c r="P273" i="56"/>
  <c r="P303" i="56"/>
  <c r="P396" i="56"/>
  <c r="P148" i="56"/>
  <c r="P370" i="56"/>
  <c r="P73" i="56"/>
  <c r="P332" i="56"/>
  <c r="P176" i="56"/>
  <c r="P265" i="56"/>
  <c r="P362" i="56"/>
  <c r="P17" i="56"/>
  <c r="P119" i="56"/>
  <c r="P16" i="56"/>
  <c r="P270" i="56"/>
  <c r="P140" i="56"/>
  <c r="P82" i="56"/>
  <c r="P83" i="56"/>
  <c r="P274" i="56"/>
  <c r="P307" i="56"/>
  <c r="P347" i="56"/>
  <c r="P109" i="56"/>
  <c r="P77" i="56"/>
  <c r="P44" i="56"/>
  <c r="P285" i="56"/>
  <c r="P166" i="56"/>
  <c r="P264" i="56"/>
  <c r="P367" i="56"/>
  <c r="P157" i="56"/>
  <c r="P372" i="56"/>
  <c r="P95" i="56"/>
  <c r="P324" i="56"/>
  <c r="P302" i="56"/>
  <c r="P368" i="56"/>
  <c r="P234" i="56"/>
  <c r="P305" i="56"/>
  <c r="P58" i="56"/>
  <c r="P338" i="56"/>
  <c r="P87" i="56"/>
  <c r="P356" i="56"/>
  <c r="P33" i="56"/>
  <c r="P102" i="56"/>
  <c r="P221" i="56"/>
  <c r="P121" i="56"/>
  <c r="P172" i="56"/>
  <c r="P116" i="56"/>
  <c r="P92" i="56"/>
  <c r="P25" i="56"/>
  <c r="P275" i="56"/>
  <c r="P187" i="56"/>
  <c r="P228" i="56"/>
  <c r="P61" i="56"/>
  <c r="P253" i="56"/>
  <c r="P336" i="56"/>
  <c r="P327" i="56"/>
  <c r="P202" i="56"/>
  <c r="P145" i="56"/>
  <c r="P225" i="56"/>
  <c r="P152" i="56"/>
  <c r="P325" i="56"/>
  <c r="P185" i="56"/>
  <c r="P258" i="56"/>
  <c r="P318" i="56"/>
  <c r="P47" i="56"/>
  <c r="P342" i="56"/>
  <c r="P205" i="56"/>
  <c r="P171" i="56"/>
  <c r="P132" i="56"/>
  <c r="P108" i="56"/>
  <c r="P243" i="56"/>
  <c r="P12" i="56"/>
  <c r="P299" i="56"/>
  <c r="P188" i="56"/>
  <c r="P93" i="56"/>
  <c r="P388" i="56"/>
  <c r="P341" i="56"/>
  <c r="P301" i="56"/>
  <c r="P158" i="56"/>
  <c r="P328" i="56"/>
  <c r="P304" i="56"/>
  <c r="P287" i="56"/>
  <c r="P255" i="56"/>
  <c r="P380" i="56"/>
  <c r="P57" i="56"/>
  <c r="P242" i="56"/>
  <c r="P310" i="56"/>
  <c r="P177" i="56"/>
  <c r="P153" i="56"/>
  <c r="P22" i="56"/>
  <c r="P123" i="56"/>
  <c r="P214" i="56"/>
  <c r="P114" i="56"/>
  <c r="P54" i="56"/>
  <c r="P309" i="56"/>
  <c r="P101" i="56"/>
  <c r="P164" i="56"/>
  <c r="P371" i="56"/>
  <c r="P203" i="56"/>
  <c r="P331" i="56"/>
  <c r="P355" i="56"/>
  <c r="P141" i="56"/>
  <c r="P317" i="56"/>
  <c r="P261" i="56"/>
  <c r="P375" i="56"/>
  <c r="P384" i="56"/>
  <c r="P288" i="56"/>
  <c r="P343" i="56"/>
  <c r="M364" i="56"/>
  <c r="N364" i="56"/>
  <c r="O364" i="56"/>
  <c r="N190" i="56"/>
  <c r="O15" i="56"/>
  <c r="M26" i="56"/>
  <c r="M103" i="56"/>
  <c r="O315" i="56"/>
  <c r="N70" i="56"/>
  <c r="P70" i="56"/>
  <c r="M70" i="56"/>
  <c r="N62" i="56"/>
  <c r="P53" i="56"/>
  <c r="O53" i="56"/>
  <c r="P45" i="56"/>
  <c r="M45" i="56"/>
  <c r="N37" i="56"/>
  <c r="O29" i="56"/>
  <c r="M29" i="56"/>
  <c r="O24" i="56"/>
  <c r="P24" i="56"/>
  <c r="N319" i="56"/>
  <c r="N383" i="56"/>
  <c r="O320" i="56"/>
  <c r="N16" i="56"/>
  <c r="P37" i="56"/>
  <c r="N189" i="56"/>
  <c r="N293" i="56"/>
  <c r="N388" i="56"/>
  <c r="N232" i="56"/>
  <c r="N359" i="56"/>
  <c r="N101" i="56"/>
  <c r="N386" i="56"/>
  <c r="N169" i="56"/>
  <c r="N350" i="56"/>
  <c r="N163" i="56"/>
  <c r="N250" i="56"/>
  <c r="N297" i="56"/>
  <c r="N191" i="56"/>
  <c r="N337" i="56"/>
  <c r="N113" i="56"/>
  <c r="N258" i="56"/>
  <c r="N263" i="56"/>
  <c r="N326" i="56"/>
  <c r="N55" i="56"/>
  <c r="N195" i="56"/>
  <c r="N283" i="56"/>
  <c r="P363" i="56"/>
  <c r="M392" i="56"/>
  <c r="N291" i="56"/>
  <c r="N323" i="56"/>
  <c r="N25" i="56"/>
  <c r="M23" i="56"/>
  <c r="M76" i="56"/>
  <c r="N118" i="56"/>
  <c r="N206" i="56"/>
  <c r="N39" i="56"/>
  <c r="N164" i="56"/>
  <c r="P378" i="56"/>
  <c r="M378" i="56"/>
  <c r="O378" i="56"/>
  <c r="M370" i="56"/>
  <c r="O370" i="56"/>
  <c r="O170" i="56"/>
  <c r="M170" i="56"/>
  <c r="N234" i="56"/>
  <c r="N298" i="56"/>
  <c r="N99" i="56"/>
  <c r="N146" i="56"/>
  <c r="N292" i="56"/>
  <c r="N72" i="56"/>
  <c r="N151" i="56"/>
  <c r="N173" i="56"/>
  <c r="N241" i="56"/>
  <c r="N202" i="56"/>
  <c r="N142" i="56"/>
  <c r="N332" i="56"/>
  <c r="N106" i="56"/>
  <c r="N276" i="56"/>
  <c r="N80" i="56"/>
  <c r="N217" i="56"/>
  <c r="N281" i="56"/>
  <c r="N128" i="56"/>
  <c r="N356" i="56"/>
  <c r="N64" i="56"/>
  <c r="N84" i="56"/>
  <c r="N237" i="56"/>
  <c r="N305" i="56"/>
  <c r="N158" i="56"/>
  <c r="N166" i="56"/>
  <c r="N98" i="56"/>
  <c r="N279" i="56"/>
  <c r="N110" i="56"/>
  <c r="N193" i="56"/>
  <c r="N59" i="56"/>
  <c r="N380" i="56"/>
  <c r="N156" i="56"/>
  <c r="N180" i="56"/>
  <c r="N148" i="56"/>
  <c r="N49" i="56"/>
  <c r="N194" i="56"/>
  <c r="N41" i="56"/>
  <c r="N172" i="56"/>
  <c r="N13" i="56"/>
  <c r="N221" i="56"/>
  <c r="N75" i="56"/>
  <c r="N63" i="56"/>
  <c r="N372" i="56"/>
  <c r="N208" i="56"/>
  <c r="N360" i="56"/>
  <c r="N144" i="56"/>
  <c r="N124" i="56"/>
  <c r="P320" i="56"/>
  <c r="N157" i="56"/>
  <c r="N256" i="56"/>
  <c r="N272" i="56"/>
  <c r="N352" i="56"/>
  <c r="O19" i="56"/>
  <c r="N317" i="56"/>
  <c r="N398" i="56"/>
  <c r="N376" i="56"/>
  <c r="N53" i="56"/>
  <c r="N67" i="56"/>
  <c r="N17" i="56"/>
  <c r="N390" i="56"/>
  <c r="N71" i="56"/>
  <c r="N313" i="56"/>
  <c r="N262" i="56"/>
  <c r="N334" i="56"/>
  <c r="N362" i="56"/>
  <c r="N342" i="56"/>
  <c r="N65" i="56"/>
  <c r="N139" i="56"/>
  <c r="N33" i="56"/>
  <c r="N54" i="56"/>
  <c r="N36" i="56"/>
  <c r="N125" i="56"/>
  <c r="N331" i="56"/>
  <c r="O363" i="56"/>
  <c r="N275" i="56"/>
  <c r="N307" i="56"/>
  <c r="N371" i="56"/>
  <c r="P23" i="56"/>
  <c r="N78" i="56"/>
  <c r="N230" i="56"/>
  <c r="N150" i="56"/>
  <c r="N368" i="56"/>
  <c r="N102" i="56"/>
  <c r="N274" i="56"/>
  <c r="N74" i="56"/>
  <c r="N130" i="56"/>
  <c r="O212" i="56"/>
  <c r="N212" i="56"/>
  <c r="P212" i="56"/>
  <c r="M206" i="56"/>
  <c r="P206" i="56"/>
  <c r="O206" i="56"/>
  <c r="M199" i="56"/>
  <c r="P199" i="56"/>
  <c r="O199" i="56"/>
  <c r="M192" i="56"/>
  <c r="P192" i="56"/>
  <c r="O169" i="56"/>
  <c r="P169" i="56"/>
  <c r="N138" i="56"/>
  <c r="M138" i="56"/>
  <c r="O138" i="56"/>
  <c r="P138" i="56"/>
  <c r="P130" i="56"/>
  <c r="M130" i="56"/>
  <c r="N122" i="56"/>
  <c r="P122" i="56"/>
  <c r="O114" i="56"/>
  <c r="N114" i="56"/>
  <c r="O83" i="56"/>
  <c r="M83" i="56"/>
  <c r="M154" i="56"/>
  <c r="P154" i="56"/>
  <c r="O154" i="56"/>
  <c r="N154" i="56"/>
  <c r="N120" i="56"/>
  <c r="N280" i="56"/>
  <c r="N304" i="56"/>
  <c r="N400" i="56"/>
  <c r="N19" i="56"/>
  <c r="N197" i="56"/>
  <c r="N269" i="56"/>
  <c r="N9" i="56"/>
  <c r="N273" i="56"/>
  <c r="N247" i="56"/>
  <c r="N378" i="56"/>
  <c r="N129" i="56"/>
  <c r="N27" i="56"/>
  <c r="N210" i="56"/>
  <c r="N318" i="56"/>
  <c r="N310" i="56"/>
  <c r="N330" i="56"/>
  <c r="N73" i="56"/>
  <c r="N147" i="56"/>
  <c r="N57" i="56"/>
  <c r="N131" i="56"/>
  <c r="N133" i="56"/>
  <c r="N267" i="56"/>
  <c r="N28" i="56"/>
  <c r="O62" i="56"/>
  <c r="N270" i="56"/>
  <c r="N94" i="56"/>
  <c r="P19" i="56"/>
  <c r="N137" i="56"/>
  <c r="P213" i="56"/>
  <c r="N268" i="56"/>
  <c r="N218" i="56"/>
  <c r="N338" i="56"/>
  <c r="O338" i="56"/>
  <c r="N324" i="56"/>
  <c r="M324" i="56"/>
  <c r="M316" i="56"/>
  <c r="P316" i="56"/>
  <c r="N316" i="56"/>
  <c r="N302" i="56"/>
  <c r="P286" i="56"/>
  <c r="M286" i="56"/>
  <c r="O278" i="56"/>
  <c r="P278" i="56"/>
  <c r="P263" i="56"/>
  <c r="O263" i="56"/>
  <c r="M263" i="56"/>
  <c r="P256" i="56"/>
  <c r="O256" i="56"/>
  <c r="O242" i="56"/>
  <c r="M242" i="56"/>
  <c r="O218" i="56"/>
  <c r="M218" i="56"/>
  <c r="P218" i="56"/>
  <c r="O205" i="56"/>
  <c r="N205" i="56"/>
  <c r="M205" i="56"/>
  <c r="M198" i="56"/>
  <c r="N198" i="56"/>
  <c r="P198" i="56"/>
  <c r="M184" i="56"/>
  <c r="P184" i="56"/>
  <c r="M176" i="56"/>
  <c r="O176" i="56"/>
  <c r="N176" i="56"/>
  <c r="N160" i="56"/>
  <c r="O178" i="56"/>
  <c r="N178" i="56"/>
  <c r="P178" i="56"/>
  <c r="M162" i="56"/>
  <c r="O162" i="56"/>
  <c r="N162" i="56"/>
  <c r="M107" i="56"/>
  <c r="P107" i="56"/>
  <c r="P68" i="56"/>
  <c r="O60" i="56"/>
  <c r="P60" i="56"/>
  <c r="P51" i="56"/>
  <c r="N51" i="56"/>
  <c r="O51" i="56"/>
  <c r="N136" i="56"/>
  <c r="N224" i="56"/>
  <c r="N336" i="56"/>
  <c r="N253" i="56"/>
  <c r="N301" i="56"/>
  <c r="N88" i="56"/>
  <c r="N179" i="56"/>
  <c r="N56" i="56"/>
  <c r="N183" i="56"/>
  <c r="N47" i="56"/>
  <c r="N366" i="56"/>
  <c r="N87" i="56"/>
  <c r="N79" i="56"/>
  <c r="N370" i="56"/>
  <c r="N81" i="56"/>
  <c r="N155" i="56"/>
  <c r="N306" i="56"/>
  <c r="N167" i="56"/>
  <c r="N61" i="56"/>
  <c r="N228" i="56"/>
  <c r="N299" i="56"/>
  <c r="N187" i="56"/>
  <c r="N339" i="56"/>
  <c r="N387" i="56"/>
  <c r="M68" i="56"/>
  <c r="N340" i="56"/>
  <c r="M62" i="56"/>
  <c r="N112" i="56"/>
  <c r="P62" i="56"/>
  <c r="N260" i="56"/>
  <c r="M51" i="56"/>
  <c r="N82" i="56"/>
  <c r="N286" i="56"/>
  <c r="P359" i="56"/>
  <c r="M359" i="56"/>
  <c r="O359" i="56"/>
  <c r="P337" i="56"/>
  <c r="M330" i="56"/>
  <c r="O330" i="56"/>
  <c r="P330" i="56"/>
  <c r="N308" i="56"/>
  <c r="P233" i="56"/>
  <c r="O233" i="56"/>
  <c r="P96" i="56"/>
  <c r="O96" i="56"/>
  <c r="N96" i="56"/>
  <c r="P112" i="56"/>
  <c r="P104" i="56"/>
  <c r="O104" i="56"/>
  <c r="N90" i="56"/>
  <c r="M90" i="56"/>
  <c r="M348" i="56"/>
  <c r="N348" i="56"/>
  <c r="O348" i="56"/>
  <c r="P348" i="56"/>
  <c r="O290" i="56"/>
  <c r="P290" i="56"/>
  <c r="O274" i="56"/>
  <c r="M274" i="56"/>
  <c r="P246" i="56"/>
  <c r="N165" i="56"/>
  <c r="P126" i="56"/>
  <c r="N126" i="56"/>
  <c r="M82" i="56"/>
  <c r="O82" i="56"/>
  <c r="M42" i="56"/>
  <c r="M34" i="56"/>
  <c r="N34" i="56"/>
  <c r="P281" i="56"/>
  <c r="M140" i="56"/>
  <c r="O140" i="56"/>
  <c r="N109" i="56"/>
  <c r="M109" i="56"/>
  <c r="N66" i="56"/>
  <c r="M66" i="56"/>
  <c r="M49" i="56"/>
  <c r="O49" i="56"/>
  <c r="O280" i="56"/>
  <c r="P280" i="56"/>
  <c r="M250" i="56"/>
  <c r="O250" i="56"/>
  <c r="P250" i="56"/>
  <c r="O171" i="56"/>
  <c r="N171" i="56"/>
  <c r="M147" i="56"/>
  <c r="P147" i="56"/>
  <c r="D34" i="83"/>
  <c r="AA34" i="83"/>
  <c r="D32" i="82"/>
  <c r="D32" i="69"/>
  <c r="L15" i="88"/>
  <c r="S18" i="86"/>
  <c r="U19" i="70"/>
  <c r="R20" i="56"/>
  <c r="L15" i="61"/>
  <c r="M40" i="60"/>
  <c r="D433" i="40"/>
  <c r="L42" i="84"/>
  <c r="F421" i="40"/>
  <c r="I34" i="60"/>
  <c r="B34" i="60" s="1"/>
  <c r="D9" i="88"/>
  <c r="B9" i="88"/>
  <c r="F36" i="84"/>
  <c r="B36" i="84" s="1"/>
  <c r="O13" i="70"/>
  <c r="B13" i="70" s="1"/>
  <c r="G14" i="56"/>
  <c r="A14" i="56" s="1"/>
  <c r="E12" i="86"/>
  <c r="B12" i="86"/>
  <c r="B11" i="40"/>
  <c r="D9" i="61"/>
  <c r="B9" i="61" s="1"/>
  <c r="F33" i="84"/>
  <c r="B33" i="84"/>
  <c r="D6" i="88"/>
  <c r="B6" i="88"/>
  <c r="B8" i="40"/>
  <c r="F415" i="40"/>
  <c r="I31" i="60"/>
  <c r="B31" i="60"/>
  <c r="G11" i="56"/>
  <c r="A11" i="56"/>
  <c r="O10" i="70"/>
  <c r="B10" i="70"/>
  <c r="E9" i="86"/>
  <c r="B9" i="86"/>
  <c r="F437" i="40"/>
  <c r="E36" i="83"/>
  <c r="A36" i="83" s="1"/>
  <c r="A37" i="83" s="1"/>
  <c r="E20" i="86"/>
  <c r="B20" i="86"/>
  <c r="D17" i="61"/>
  <c r="B17" i="61"/>
  <c r="I42" i="60"/>
  <c r="B42" i="60"/>
  <c r="B19" i="40"/>
  <c r="O21" i="70"/>
  <c r="B21" i="70" s="1"/>
  <c r="G22" i="56"/>
  <c r="A22" i="56"/>
  <c r="D17" i="88"/>
  <c r="B17" i="88" s="1"/>
  <c r="B9" i="3"/>
  <c r="D13" i="94"/>
  <c r="D10" i="83"/>
  <c r="AA10" i="83" s="1"/>
  <c r="AJ32" i="83"/>
  <c r="AF32" i="83"/>
  <c r="P16" i="69"/>
  <c r="G16" i="69"/>
  <c r="P16" i="82"/>
  <c r="G16" i="82" s="1"/>
  <c r="T18" i="83"/>
  <c r="G18" i="83" s="1"/>
  <c r="B8" i="3"/>
  <c r="D4" i="94"/>
  <c r="F68" i="3"/>
  <c r="C23" i="56"/>
  <c r="C22" i="70"/>
  <c r="C43" i="60"/>
  <c r="C21" i="86"/>
  <c r="C439" i="40"/>
  <c r="C36" i="69"/>
  <c r="C45" i="84"/>
  <c r="C18" i="88"/>
  <c r="C18" i="61"/>
  <c r="E433" i="40"/>
  <c r="E20" i="56"/>
  <c r="D18" i="86"/>
  <c r="L38" i="84"/>
  <c r="R16" i="56"/>
  <c r="D425" i="40"/>
  <c r="P22" i="82"/>
  <c r="G22" i="82" s="1"/>
  <c r="U15" i="70"/>
  <c r="L11" i="61"/>
  <c r="M33" i="60"/>
  <c r="U12" i="70"/>
  <c r="S11" i="86"/>
  <c r="R13" i="56"/>
  <c r="L8" i="61"/>
  <c r="L8" i="88"/>
  <c r="L35" i="84"/>
  <c r="C32" i="60"/>
  <c r="C7" i="61"/>
  <c r="C7" i="88"/>
  <c r="C417" i="40"/>
  <c r="C12" i="56"/>
  <c r="C11" i="70"/>
  <c r="C10" i="86"/>
  <c r="C34" i="84"/>
  <c r="E10" i="56"/>
  <c r="I9" i="70"/>
  <c r="E413" i="40"/>
  <c r="I18" i="70"/>
  <c r="E431" i="40"/>
  <c r="F39" i="60"/>
  <c r="E19" i="56"/>
  <c r="D17" i="86"/>
  <c r="D16" i="69"/>
  <c r="D16" i="82"/>
  <c r="CC18" i="83"/>
  <c r="AJ16" i="83"/>
  <c r="AF16" i="83"/>
  <c r="AG16" i="83"/>
  <c r="AI16" i="83"/>
  <c r="C26" i="83"/>
  <c r="C24" i="69"/>
  <c r="I15" i="70"/>
  <c r="E16" i="56"/>
  <c r="F36" i="60"/>
  <c r="E425" i="40"/>
  <c r="AJ14" i="83"/>
  <c r="AE14" i="83"/>
  <c r="AL14" i="83"/>
  <c r="AL15" i="83" s="1"/>
  <c r="AF14" i="83"/>
  <c r="AK14" i="83" s="1"/>
  <c r="AH14" i="83"/>
  <c r="AH34" i="83"/>
  <c r="AJ34" i="83"/>
  <c r="AG34" i="83"/>
  <c r="AI34" i="83"/>
  <c r="AE34" i="83"/>
  <c r="AE26" i="83"/>
  <c r="AH26" i="83"/>
  <c r="AJ26" i="83"/>
  <c r="AH20" i="83"/>
  <c r="F42" i="60"/>
  <c r="E22" i="56"/>
  <c r="F35" i="60"/>
  <c r="D13" i="86"/>
  <c r="I14" i="70"/>
  <c r="AF40" i="83"/>
  <c r="AI40" i="83"/>
  <c r="AH40" i="83"/>
  <c r="AG40" i="83"/>
  <c r="AJ40" i="83"/>
  <c r="F441" i="40"/>
  <c r="AJ22" i="83"/>
  <c r="AG22" i="83"/>
  <c r="AE22" i="83"/>
  <c r="AF22" i="83"/>
  <c r="AK22" i="83" s="1"/>
  <c r="AE40" i="83"/>
  <c r="I21" i="70"/>
  <c r="I23" i="70"/>
  <c r="F44" i="60"/>
  <c r="E441" i="40"/>
  <c r="D22" i="86"/>
  <c r="E24" i="56"/>
  <c r="M39" i="60"/>
  <c r="L14" i="61"/>
  <c r="L14" i="88"/>
  <c r="L41" i="84"/>
  <c r="M37" i="60"/>
  <c r="R17" i="56"/>
  <c r="L12" i="88"/>
  <c r="S15" i="86"/>
  <c r="L39" i="84"/>
  <c r="U16" i="70"/>
  <c r="F72" i="3"/>
  <c r="M72" i="3" s="1"/>
  <c r="D8" i="94"/>
  <c r="AF38" i="83"/>
  <c r="AK38" i="83" s="1"/>
  <c r="AH38" i="83"/>
  <c r="AI38" i="83"/>
  <c r="AE38" i="83"/>
  <c r="AG28" i="83"/>
  <c r="AH28" i="83"/>
  <c r="AF28" i="83"/>
  <c r="AJ28" i="83"/>
  <c r="AE28" i="83"/>
  <c r="AI28" i="83"/>
  <c r="D3" i="94"/>
  <c r="O3" i="94"/>
  <c r="B7" i="3"/>
  <c r="F67" i="3"/>
  <c r="C39" i="84"/>
  <c r="C17" i="56"/>
  <c r="C16" i="70"/>
  <c r="C12" i="61"/>
  <c r="C15" i="86"/>
  <c r="Q15" i="70"/>
  <c r="E24" i="69"/>
  <c r="A24" i="69"/>
  <c r="A25" i="69" s="1"/>
  <c r="E26" i="83"/>
  <c r="A26" i="83" s="1"/>
  <c r="A27" i="83" s="1"/>
  <c r="E24" i="82"/>
  <c r="A24" i="82" s="1"/>
  <c r="A25" i="82" s="1"/>
  <c r="C411" i="40"/>
  <c r="C10" i="83" s="1"/>
  <c r="C8" i="69"/>
  <c r="C29" i="60"/>
  <c r="C9" i="56"/>
  <c r="E11" i="56"/>
  <c r="E415" i="40"/>
  <c r="AV10" i="83"/>
  <c r="C13" i="88"/>
  <c r="C13" i="61"/>
  <c r="C40" i="84"/>
  <c r="C17" i="70"/>
  <c r="C16" i="86"/>
  <c r="C38" i="60"/>
  <c r="C9" i="70"/>
  <c r="C413" i="40"/>
  <c r="C10" i="82"/>
  <c r="C10" i="56"/>
  <c r="E429" i="40"/>
  <c r="D26" i="69" s="1"/>
  <c r="D16" i="86"/>
  <c r="E18" i="56"/>
  <c r="AF24" i="83"/>
  <c r="AG24" i="83"/>
  <c r="C17" i="88"/>
  <c r="C42" i="60"/>
  <c r="C437" i="40"/>
  <c r="C44" i="84"/>
  <c r="C21" i="70"/>
  <c r="C20" i="70"/>
  <c r="C41" i="60"/>
  <c r="C16" i="61"/>
  <c r="I37" i="60"/>
  <c r="B37" i="60" s="1"/>
  <c r="F39" i="84"/>
  <c r="B39" i="84" s="1"/>
  <c r="G17" i="56"/>
  <c r="A17" i="56" s="1"/>
  <c r="E15" i="86"/>
  <c r="B15" i="86" s="1"/>
  <c r="D10" i="88"/>
  <c r="B10" i="88" s="1"/>
  <c r="G15" i="56"/>
  <c r="A15" i="56" s="1"/>
  <c r="O14" i="70"/>
  <c r="B14" i="70"/>
  <c r="F37" i="84"/>
  <c r="B37" i="84" s="1"/>
  <c r="F423" i="40"/>
  <c r="E20" i="82" s="1"/>
  <c r="A20" i="82" s="1"/>
  <c r="A21" i="82" s="1"/>
  <c r="C13" i="70"/>
  <c r="C14" i="56"/>
  <c r="C34" i="60"/>
  <c r="C9" i="61"/>
  <c r="D7" i="61"/>
  <c r="B7" i="61" s="1"/>
  <c r="O11" i="70"/>
  <c r="B11" i="70" s="1"/>
  <c r="G12" i="56"/>
  <c r="A12" i="56" s="1"/>
  <c r="DM77" i="49"/>
  <c r="DM71" i="49"/>
  <c r="DM83" i="49"/>
  <c r="DA77" i="49"/>
  <c r="DM66" i="49"/>
  <c r="DM87" i="49"/>
  <c r="DM75" i="49"/>
  <c r="DM69" i="49"/>
  <c r="U79" i="49"/>
  <c r="DH79" i="49"/>
  <c r="CM77" i="49"/>
  <c r="DM53" i="49"/>
  <c r="L59" i="49"/>
  <c r="H44" i="49"/>
  <c r="J45" i="49"/>
  <c r="L57" i="49"/>
  <c r="J44" i="49" s="1"/>
  <c r="L58" i="49"/>
  <c r="G25" i="93"/>
  <c r="D260" i="83"/>
  <c r="AA260" i="83" s="1"/>
  <c r="BK260" i="83" s="1"/>
  <c r="D258" i="82"/>
  <c r="D258" i="69"/>
  <c r="AO234" i="83"/>
  <c r="P192" i="69"/>
  <c r="G192" i="69" s="1"/>
  <c r="T194" i="83"/>
  <c r="G194" i="83" s="1"/>
  <c r="E46" i="69"/>
  <c r="A46" i="69"/>
  <c r="A47" i="69" s="1"/>
  <c r="D244" i="69"/>
  <c r="C208" i="69"/>
  <c r="C210" i="83"/>
  <c r="F53" i="60"/>
  <c r="E459" i="40"/>
  <c r="D31" i="86"/>
  <c r="E33" i="56"/>
  <c r="I32" i="70"/>
  <c r="AI322" i="83"/>
  <c r="AG322" i="83"/>
  <c r="AJ322" i="83"/>
  <c r="AE322" i="83"/>
  <c r="D15" i="94"/>
  <c r="D236" i="69"/>
  <c r="C270" i="83"/>
  <c r="C268" i="82"/>
  <c r="AV12" i="83"/>
  <c r="AZ144" i="83"/>
  <c r="F45" i="84"/>
  <c r="B45" i="84"/>
  <c r="E21" i="86"/>
  <c r="B21" i="86" s="1"/>
  <c r="I43" i="60"/>
  <c r="B43" i="60" s="1"/>
  <c r="F439" i="40"/>
  <c r="D18" i="61"/>
  <c r="B18" i="61" s="1"/>
  <c r="B20" i="40"/>
  <c r="O22" i="70"/>
  <c r="B22" i="70"/>
  <c r="AG70" i="83"/>
  <c r="AH70" i="83"/>
  <c r="AJ70" i="83"/>
  <c r="AK70" i="83"/>
  <c r="Q103" i="70"/>
  <c r="C306" i="69"/>
  <c r="C308" i="83"/>
  <c r="R140" i="56"/>
  <c r="L135" i="61"/>
  <c r="M160" i="60"/>
  <c r="L135" i="88"/>
  <c r="S138" i="86"/>
  <c r="D132" i="61"/>
  <c r="B132" i="61" s="1"/>
  <c r="I157" i="60"/>
  <c r="B157" i="60" s="1"/>
  <c r="O136" i="70"/>
  <c r="B136" i="70" s="1"/>
  <c r="G137" i="56"/>
  <c r="A137" i="56" s="1"/>
  <c r="D132" i="88"/>
  <c r="B132" i="88" s="1"/>
  <c r="E135" i="86"/>
  <c r="B135" i="86" s="1"/>
  <c r="F159" i="84"/>
  <c r="B159" i="84" s="1"/>
  <c r="D625" i="40"/>
  <c r="P222" i="69" s="1"/>
  <c r="G222" i="69" s="1"/>
  <c r="L138" i="84"/>
  <c r="U115" i="70"/>
  <c r="L111" i="61"/>
  <c r="M136" i="60"/>
  <c r="L111" i="88"/>
  <c r="R116" i="56"/>
  <c r="F136" i="84"/>
  <c r="B136" i="84"/>
  <c r="F621" i="40"/>
  <c r="E218" i="82" s="1"/>
  <c r="A218" i="82" s="1"/>
  <c r="A219" i="82" s="1"/>
  <c r="D109" i="61"/>
  <c r="B109" i="61" s="1"/>
  <c r="I134" i="60"/>
  <c r="B134" i="60" s="1"/>
  <c r="O113" i="70"/>
  <c r="B113" i="70"/>
  <c r="E112" i="86"/>
  <c r="B112" i="86" s="1"/>
  <c r="G114" i="56"/>
  <c r="A114" i="56" s="1"/>
  <c r="B111" i="40"/>
  <c r="D68" i="86"/>
  <c r="E533" i="40"/>
  <c r="F90" i="60"/>
  <c r="I69" i="70"/>
  <c r="E529" i="40"/>
  <c r="C527" i="40"/>
  <c r="C124" i="69" s="1"/>
  <c r="C124" i="82"/>
  <c r="C87" i="60"/>
  <c r="C62" i="61"/>
  <c r="C67" i="56"/>
  <c r="C89" i="84"/>
  <c r="C66" i="70"/>
  <c r="C62" i="88"/>
  <c r="D46" i="61"/>
  <c r="B46" i="61" s="1"/>
  <c r="F73" i="84"/>
  <c r="B73" i="84" s="1"/>
  <c r="D46" i="88"/>
  <c r="B46" i="88" s="1"/>
  <c r="I71" i="60"/>
  <c r="B71" i="60"/>
  <c r="F65" i="60"/>
  <c r="E45" i="56"/>
  <c r="I44" i="70"/>
  <c r="D38" i="61"/>
  <c r="B38" i="61" s="1"/>
  <c r="B40" i="40"/>
  <c r="O42" i="70"/>
  <c r="B42" i="70"/>
  <c r="G43" i="56"/>
  <c r="A43" i="56" s="1"/>
  <c r="D38" i="88"/>
  <c r="B38" i="88" s="1"/>
  <c r="I63" i="60"/>
  <c r="B63" i="60" s="1"/>
  <c r="M62" i="60"/>
  <c r="R42" i="56"/>
  <c r="U41" i="70"/>
  <c r="L37" i="61"/>
  <c r="L37" i="88"/>
  <c r="S40" i="86"/>
  <c r="C41" i="56"/>
  <c r="C36" i="61"/>
  <c r="S37" i="86"/>
  <c r="L34" i="88"/>
  <c r="L34" i="61"/>
  <c r="M59" i="60"/>
  <c r="R39" i="56"/>
  <c r="D463" i="40"/>
  <c r="P60" i="69" s="1"/>
  <c r="G60" i="69" s="1"/>
  <c r="M55" i="60"/>
  <c r="R35" i="56"/>
  <c r="U34" i="70"/>
  <c r="L30" i="61"/>
  <c r="L57" i="84"/>
  <c r="S33" i="86"/>
  <c r="L30" i="88"/>
  <c r="D459" i="40"/>
  <c r="R33" i="56"/>
  <c r="L28" i="61"/>
  <c r="L28" i="88"/>
  <c r="S31" i="86"/>
  <c r="L55" i="84"/>
  <c r="L159" i="61"/>
  <c r="R164" i="56"/>
  <c r="M184" i="60"/>
  <c r="Q83" i="70"/>
  <c r="C103" i="86"/>
  <c r="C127" i="84"/>
  <c r="C100" i="88"/>
  <c r="C603" i="40"/>
  <c r="C200" i="69" s="1"/>
  <c r="C104" i="70"/>
  <c r="C125" i="60"/>
  <c r="D104" i="86"/>
  <c r="F126" i="60"/>
  <c r="E605" i="40"/>
  <c r="D204" i="83" s="1"/>
  <c r="AA204" i="83" s="1"/>
  <c r="C108" i="88"/>
  <c r="C135" i="84"/>
  <c r="C619" i="40"/>
  <c r="C112" i="70"/>
  <c r="C108" i="61"/>
  <c r="C133" i="60"/>
  <c r="D109" i="86"/>
  <c r="F131" i="60"/>
  <c r="C138" i="88"/>
  <c r="C165" i="84"/>
  <c r="C679" i="40"/>
  <c r="C163" i="60"/>
  <c r="C142" i="70"/>
  <c r="I136" i="70"/>
  <c r="F157" i="60"/>
  <c r="D527" i="40"/>
  <c r="M87" i="60"/>
  <c r="L62" i="61"/>
  <c r="L89" i="84"/>
  <c r="D523" i="40"/>
  <c r="L87" i="84"/>
  <c r="U64" i="70"/>
  <c r="C47" i="88"/>
  <c r="C74" i="84"/>
  <c r="C51" i="70"/>
  <c r="C72" i="60"/>
  <c r="C497" i="40"/>
  <c r="C94" i="82" s="1"/>
  <c r="C47" i="61"/>
  <c r="R50" i="56"/>
  <c r="L45" i="61"/>
  <c r="B34" i="40"/>
  <c r="F467" i="40"/>
  <c r="I57" i="60"/>
  <c r="B57" i="60"/>
  <c r="B32" i="40"/>
  <c r="D30" i="88"/>
  <c r="B30" i="88" s="1"/>
  <c r="E33" i="86"/>
  <c r="B33" i="86" s="1"/>
  <c r="D30" i="61"/>
  <c r="B30" i="61"/>
  <c r="F463" i="40"/>
  <c r="O34" i="70"/>
  <c r="B34" i="70" s="1"/>
  <c r="L50" i="84"/>
  <c r="D449" i="40"/>
  <c r="L23" i="61"/>
  <c r="U27" i="70"/>
  <c r="M48" i="60"/>
  <c r="C22" i="88"/>
  <c r="C447" i="40"/>
  <c r="C49" i="84"/>
  <c r="C47" i="60"/>
  <c r="Q162" i="70"/>
  <c r="Q152" i="70"/>
  <c r="Q144" i="70"/>
  <c r="Q134" i="70"/>
  <c r="Q117" i="70"/>
  <c r="Q114" i="70"/>
  <c r="Q111" i="70"/>
  <c r="Q88" i="70"/>
  <c r="Q84" i="70"/>
  <c r="Q73" i="70"/>
  <c r="Q40" i="70"/>
  <c r="Q35" i="70"/>
  <c r="D92" i="86"/>
  <c r="E581" i="40"/>
  <c r="F93" i="84"/>
  <c r="B93" i="84" s="1"/>
  <c r="B68" i="40"/>
  <c r="F535" i="40"/>
  <c r="D52" i="86"/>
  <c r="E501" i="40"/>
  <c r="D100" i="83" s="1"/>
  <c r="AA100" i="83" s="1"/>
  <c r="Q153" i="70"/>
  <c r="Q145" i="70"/>
  <c r="Q139" i="70"/>
  <c r="Q130" i="70"/>
  <c r="Q126" i="70"/>
  <c r="Q123" i="70"/>
  <c r="Q112" i="70"/>
  <c r="Q108" i="70"/>
  <c r="Q104" i="70"/>
  <c r="Q85" i="70"/>
  <c r="Q79" i="70"/>
  <c r="Q74" i="70"/>
  <c r="Q64" i="70"/>
  <c r="Q55" i="70"/>
  <c r="Q50" i="70"/>
  <c r="Q41" i="70"/>
  <c r="Q36" i="70"/>
  <c r="Q29" i="70"/>
  <c r="L143" i="88"/>
  <c r="D689" i="40"/>
  <c r="L170" i="84"/>
  <c r="C139" i="88"/>
  <c r="C166" i="84"/>
  <c r="D80" i="86"/>
  <c r="E557" i="40"/>
  <c r="F178" i="84"/>
  <c r="B178" i="84"/>
  <c r="B153" i="40"/>
  <c r="L104" i="84"/>
  <c r="D557" i="40"/>
  <c r="L95" i="84"/>
  <c r="D539" i="40"/>
  <c r="Q160" i="70"/>
  <c r="Q155" i="70"/>
  <c r="Q147" i="70"/>
  <c r="Q136" i="70"/>
  <c r="Q127" i="70"/>
  <c r="Q115" i="70"/>
  <c r="Q90" i="70"/>
  <c r="Q81" i="70"/>
  <c r="Q75" i="70"/>
  <c r="D83" i="86"/>
  <c r="E563" i="40"/>
  <c r="C561" i="40"/>
  <c r="C106" i="84"/>
  <c r="D521" i="40"/>
  <c r="L86" i="84"/>
  <c r="S161" i="86"/>
  <c r="D719" i="40"/>
  <c r="L185" i="84"/>
  <c r="Q161" i="70"/>
  <c r="Q157" i="70"/>
  <c r="Q149" i="70"/>
  <c r="Q132" i="70"/>
  <c r="Q124" i="70"/>
  <c r="Q106" i="70"/>
  <c r="Q102" i="70"/>
  <c r="Q97" i="70"/>
  <c r="Q91" i="70"/>
  <c r="Q77" i="70"/>
  <c r="Q71" i="70"/>
  <c r="Q66" i="70"/>
  <c r="Q62" i="70"/>
  <c r="Q57" i="70"/>
  <c r="Q53" i="70"/>
  <c r="Q48" i="70"/>
  <c r="Q44" i="70"/>
  <c r="Q38" i="70"/>
  <c r="Q32" i="70"/>
  <c r="C83" i="88"/>
  <c r="C569" i="40"/>
  <c r="S19" i="86"/>
  <c r="D435" i="40"/>
  <c r="H160" i="88"/>
  <c r="H144" i="88"/>
  <c r="H136" i="88"/>
  <c r="H128" i="88"/>
  <c r="H112" i="88"/>
  <c r="H104" i="88"/>
  <c r="H96" i="88"/>
  <c r="H80" i="88"/>
  <c r="H72" i="88"/>
  <c r="H64" i="88"/>
  <c r="BR32" i="83"/>
  <c r="AV20" i="83"/>
  <c r="B75" i="40"/>
  <c r="E76" i="86"/>
  <c r="B76" i="86" s="1"/>
  <c r="F97" i="84"/>
  <c r="B97" i="84" s="1"/>
  <c r="E73" i="86"/>
  <c r="B73" i="86"/>
  <c r="BR28" i="83"/>
  <c r="AV22" i="83"/>
  <c r="F101" i="84"/>
  <c r="B101" i="84"/>
  <c r="E77" i="86"/>
  <c r="B77" i="86" s="1"/>
  <c r="B67" i="40"/>
  <c r="F92" i="84"/>
  <c r="B92" i="84"/>
  <c r="BR278" i="83"/>
  <c r="H155" i="88"/>
  <c r="H147" i="88"/>
  <c r="H139" i="88"/>
  <c r="H131" i="88"/>
  <c r="H123" i="88"/>
  <c r="H115" i="88"/>
  <c r="H107" i="88"/>
  <c r="H99" i="88"/>
  <c r="H91" i="88"/>
  <c r="H83" i="88"/>
  <c r="H75" i="88"/>
  <c r="H67" i="88"/>
  <c r="H59" i="88"/>
  <c r="BG288" i="83"/>
  <c r="BG314" i="83"/>
  <c r="BR302" i="83"/>
  <c r="BR282" i="83"/>
  <c r="H134" i="88"/>
  <c r="H118" i="88"/>
  <c r="H102" i="88"/>
  <c r="H86" i="88"/>
  <c r="H70" i="88"/>
  <c r="CC38" i="83"/>
  <c r="AV280" i="83"/>
  <c r="BR268" i="83"/>
  <c r="AV38" i="83"/>
  <c r="H50" i="88"/>
  <c r="H42" i="88"/>
  <c r="H34" i="88"/>
  <c r="H26" i="88"/>
  <c r="H156" i="88"/>
  <c r="H148" i="88"/>
  <c r="H140" i="88"/>
  <c r="H132" i="88"/>
  <c r="H124" i="88"/>
  <c r="H116" i="88"/>
  <c r="H108" i="88"/>
  <c r="H100" i="88"/>
  <c r="H92" i="88"/>
  <c r="H84" i="88"/>
  <c r="H76" i="88"/>
  <c r="H68" i="88"/>
  <c r="H7" i="88"/>
  <c r="H146" i="88"/>
  <c r="H138" i="88"/>
  <c r="H122" i="88"/>
  <c r="H114" i="88"/>
  <c r="H106" i="88"/>
  <c r="H98" i="88"/>
  <c r="H90" i="88"/>
  <c r="H82" i="88"/>
  <c r="H74" i="88"/>
  <c r="H66" i="88"/>
  <c r="H58" i="88"/>
  <c r="H27" i="88"/>
  <c r="H153" i="88"/>
  <c r="H145" i="88"/>
  <c r="H137" i="88"/>
  <c r="H129" i="88"/>
  <c r="H121" i="88"/>
  <c r="H113" i="88"/>
  <c r="H105" i="88"/>
  <c r="H97" i="88"/>
  <c r="H89" i="88"/>
  <c r="H81" i="88"/>
  <c r="H73" i="88"/>
  <c r="H65" i="88"/>
  <c r="D180" i="83"/>
  <c r="AA180" i="83" s="1"/>
  <c r="P342" i="69"/>
  <c r="G342" i="69"/>
  <c r="D650" i="69"/>
  <c r="P576" i="69"/>
  <c r="G576" i="69" s="1"/>
  <c r="T578" i="83"/>
  <c r="G578" i="83"/>
  <c r="C572" i="83"/>
  <c r="C570" i="69"/>
  <c r="C640" i="69"/>
  <c r="C410" i="69"/>
  <c r="E422" i="83"/>
  <c r="A422" i="83" s="1"/>
  <c r="A423" i="83" s="1"/>
  <c r="E420" i="82"/>
  <c r="A420" i="82" s="1"/>
  <c r="A421" i="82" s="1"/>
  <c r="C658" i="69"/>
  <c r="E520" i="83"/>
  <c r="A520" i="83"/>
  <c r="A521" i="83" s="1"/>
  <c r="T264" i="83"/>
  <c r="G264" i="83"/>
  <c r="E264" i="69"/>
  <c r="A264" i="69" s="1"/>
  <c r="A265" i="69" s="1"/>
  <c r="J141" i="99"/>
  <c r="C40" i="99"/>
  <c r="C220" i="83"/>
  <c r="C218" i="82"/>
  <c r="C218" i="69"/>
  <c r="T762" i="83"/>
  <c r="G762" i="83"/>
  <c r="P760" i="69"/>
  <c r="G760" i="69"/>
  <c r="P760" i="82"/>
  <c r="G760" i="82"/>
  <c r="K31" i="62"/>
  <c r="J31" i="62"/>
  <c r="T32" i="2"/>
  <c r="L20" i="99"/>
  <c r="P562" i="82"/>
  <c r="G562" i="82"/>
  <c r="T564" i="83"/>
  <c r="G564" i="83"/>
  <c r="C642" i="82"/>
  <c r="AZ226" i="83"/>
  <c r="O72" i="82"/>
  <c r="F72" i="82"/>
  <c r="O72" i="69"/>
  <c r="F72" i="69" s="1"/>
  <c r="C75" i="62"/>
  <c r="C86" i="62" s="1"/>
  <c r="C151" i="99"/>
  <c r="C42" i="99"/>
  <c r="D342" i="69"/>
  <c r="E778" i="69"/>
  <c r="A778" i="69"/>
  <c r="A779" i="69" s="1"/>
  <c r="D726" i="83"/>
  <c r="AA726" i="83" s="1"/>
  <c r="E426" i="83"/>
  <c r="A426" i="83"/>
  <c r="A427" i="83" s="1"/>
  <c r="T470" i="83"/>
  <c r="G470" i="83" s="1"/>
  <c r="T364" i="83"/>
  <c r="G364" i="83" s="1"/>
  <c r="P532" i="82"/>
  <c r="G532" i="82"/>
  <c r="T534" i="83"/>
  <c r="G534" i="83" s="1"/>
  <c r="P598" i="69"/>
  <c r="G598" i="69" s="1"/>
  <c r="T600" i="83"/>
  <c r="G600" i="83" s="1"/>
  <c r="P598" i="82"/>
  <c r="G598" i="82" s="1"/>
  <c r="T756" i="83"/>
  <c r="G756" i="83" s="1"/>
  <c r="P754" i="69"/>
  <c r="G754" i="69" s="1"/>
  <c r="P754" i="82"/>
  <c r="G754" i="82" s="1"/>
  <c r="O608" i="69"/>
  <c r="F608" i="69"/>
  <c r="O608" i="82"/>
  <c r="F608" i="82" s="1"/>
  <c r="O600" i="69"/>
  <c r="F600" i="69" s="1"/>
  <c r="O600" i="82"/>
  <c r="F600" i="82" s="1"/>
  <c r="O556" i="82"/>
  <c r="F556" i="82" s="1"/>
  <c r="O556" i="69"/>
  <c r="F556" i="69" s="1"/>
  <c r="O516" i="82"/>
  <c r="F516" i="82" s="1"/>
  <c r="O516" i="69"/>
  <c r="F516" i="69" s="1"/>
  <c r="O508" i="69"/>
  <c r="F508" i="69"/>
  <c r="O508" i="82"/>
  <c r="F508" i="82" s="1"/>
  <c r="O500" i="82"/>
  <c r="F500" i="82" s="1"/>
  <c r="O500" i="69"/>
  <c r="F500" i="69" s="1"/>
  <c r="O388" i="82"/>
  <c r="F388" i="82" s="1"/>
  <c r="O388" i="69"/>
  <c r="F388" i="69" s="1"/>
  <c r="O372" i="69"/>
  <c r="F372" i="69" s="1"/>
  <c r="O372" i="82"/>
  <c r="F372" i="82" s="1"/>
  <c r="O356" i="69"/>
  <c r="F356" i="69"/>
  <c r="O356" i="82"/>
  <c r="F356" i="82" s="1"/>
  <c r="O336" i="69"/>
  <c r="F336" i="69" s="1"/>
  <c r="O336" i="82"/>
  <c r="F336" i="82" s="1"/>
  <c r="O324" i="69"/>
  <c r="F324" i="69" s="1"/>
  <c r="O324" i="82"/>
  <c r="F324" i="82" s="1"/>
  <c r="C608" i="83"/>
  <c r="T250" i="83"/>
  <c r="G250" i="83" s="1"/>
  <c r="P248" i="82"/>
  <c r="G248" i="82" s="1"/>
  <c r="C538" i="83"/>
  <c r="D600" i="69"/>
  <c r="T520" i="83"/>
  <c r="G520" i="83" s="1"/>
  <c r="Y22" i="2"/>
  <c r="AA22" i="2"/>
  <c r="AB22" i="2"/>
  <c r="AD22" i="2"/>
  <c r="U22" i="2"/>
  <c r="V22" i="2"/>
  <c r="AC22" i="2"/>
  <c r="T22" i="2"/>
  <c r="V16" i="2"/>
  <c r="Z16" i="2"/>
  <c r="W16" i="2"/>
  <c r="AD16" i="2"/>
  <c r="AC16" i="2"/>
  <c r="U16" i="2"/>
  <c r="AA16" i="2"/>
  <c r="X16" i="2"/>
  <c r="AB16" i="2"/>
  <c r="AD12" i="2"/>
  <c r="W12" i="2"/>
  <c r="Q17" i="2"/>
  <c r="O784" i="82"/>
  <c r="F784" i="82" s="1"/>
  <c r="F784" i="69"/>
  <c r="Q24" i="2"/>
  <c r="U72" i="49"/>
  <c r="DM72" i="49"/>
  <c r="DM60" i="49"/>
  <c r="U60" i="49"/>
  <c r="Q21" i="2"/>
  <c r="V21" i="2" s="1"/>
  <c r="AC22" i="6"/>
  <c r="AD22" i="6" s="1"/>
  <c r="F22" i="6"/>
  <c r="AX11" i="49"/>
  <c r="AW11" i="48"/>
  <c r="Q154" i="70"/>
  <c r="Q133" i="70"/>
  <c r="Q118" i="70"/>
  <c r="Q80" i="70"/>
  <c r="DM51" i="49"/>
  <c r="U51" i="49"/>
  <c r="M19" i="56"/>
  <c r="M60" i="56"/>
  <c r="M315" i="56"/>
  <c r="Q146" i="70"/>
  <c r="Q141" i="70"/>
  <c r="Q122" i="70"/>
  <c r="Q105" i="70"/>
  <c r="Q89" i="70"/>
  <c r="Q76" i="70"/>
  <c r="U54" i="49"/>
  <c r="Q399" i="70"/>
  <c r="Q393" i="70"/>
  <c r="Q379" i="70"/>
  <c r="Q372" i="70"/>
  <c r="Q369" i="70"/>
  <c r="Q367" i="70"/>
  <c r="Q365" i="70"/>
  <c r="Q361" i="70"/>
  <c r="Q355" i="70"/>
  <c r="Q349" i="70"/>
  <c r="Q346" i="70"/>
  <c r="Q321" i="70"/>
  <c r="Q319" i="70"/>
  <c r="Q301" i="70"/>
  <c r="Q299" i="70"/>
  <c r="Q284" i="70"/>
  <c r="Q270" i="70"/>
  <c r="Q253" i="70"/>
  <c r="Q242" i="70"/>
  <c r="Q212" i="70"/>
  <c r="Q210" i="70"/>
  <c r="Q198" i="70"/>
  <c r="Q190" i="70"/>
  <c r="Q187" i="70"/>
  <c r="Q185" i="70"/>
  <c r="Q180" i="70"/>
  <c r="Q177" i="70"/>
  <c r="Q94" i="70"/>
  <c r="Q397" i="70"/>
  <c r="Q395" i="70"/>
  <c r="Q392" i="70"/>
  <c r="Q382" i="70"/>
  <c r="Q381" i="70"/>
  <c r="Q374" i="70"/>
  <c r="Q368" i="70"/>
  <c r="Q364" i="70"/>
  <c r="Q362" i="70"/>
  <c r="Q360" i="70"/>
  <c r="Q357" i="70"/>
  <c r="Q350" i="70"/>
  <c r="Q347" i="70"/>
  <c r="Q344" i="70"/>
  <c r="Q330" i="70"/>
  <c r="Q326" i="70"/>
  <c r="Q318" i="70"/>
  <c r="Q313" i="70"/>
  <c r="Q310" i="70"/>
  <c r="Q296" i="70"/>
  <c r="Q288" i="70"/>
  <c r="Q285" i="70"/>
  <c r="Q273" i="70"/>
  <c r="Q269" i="70"/>
  <c r="Q267" i="70"/>
  <c r="Q265" i="70"/>
  <c r="Q257" i="70"/>
  <c r="Q252" i="70"/>
  <c r="Q244" i="70"/>
  <c r="Q236" i="70"/>
  <c r="Q231" i="70"/>
  <c r="Q228" i="70"/>
  <c r="Q226" i="70"/>
  <c r="Q221" i="70"/>
  <c r="Q214" i="70"/>
  <c r="Q206" i="70"/>
  <c r="Q200" i="70"/>
  <c r="Q194" i="70"/>
  <c r="Q189" i="70"/>
  <c r="Q188" i="70"/>
  <c r="Q186" i="70"/>
  <c r="Q179" i="70"/>
  <c r="Q176" i="70"/>
  <c r="Q172" i="70"/>
  <c r="Q169" i="70"/>
  <c r="Q167" i="70"/>
  <c r="Q165" i="70"/>
  <c r="BG646" i="83"/>
  <c r="B360" i="40"/>
  <c r="F385" i="84"/>
  <c r="B385" i="84" s="1"/>
  <c r="C301" i="88"/>
  <c r="C328" i="84"/>
  <c r="B254" i="40"/>
  <c r="F279" i="84"/>
  <c r="B279" i="84"/>
  <c r="L272" i="84"/>
  <c r="D893" i="40"/>
  <c r="T492" i="83" s="1"/>
  <c r="G492" i="83" s="1"/>
  <c r="C229" i="88"/>
  <c r="C256" i="84"/>
  <c r="B221" i="40"/>
  <c r="F246" i="84"/>
  <c r="B246" i="84" s="1"/>
  <c r="E193" i="86"/>
  <c r="B193" i="86" s="1"/>
  <c r="F783" i="40"/>
  <c r="C189" i="88"/>
  <c r="C216" i="84"/>
  <c r="C192" i="86"/>
  <c r="B146" i="40"/>
  <c r="F171" i="84"/>
  <c r="B171" i="84" s="1"/>
  <c r="L139" i="88"/>
  <c r="D681" i="40"/>
  <c r="P278" i="82" s="1"/>
  <c r="G278" i="82" s="1"/>
  <c r="E130" i="86"/>
  <c r="B130" i="86" s="1"/>
  <c r="F657" i="40"/>
  <c r="E254" i="69" s="1"/>
  <c r="A254" i="69" s="1"/>
  <c r="A255" i="69" s="1"/>
  <c r="F154" i="84"/>
  <c r="B154" i="84" s="1"/>
  <c r="B119" i="40"/>
  <c r="F144" i="84"/>
  <c r="B144" i="84" s="1"/>
  <c r="E120" i="86"/>
  <c r="B120" i="86"/>
  <c r="F637" i="40"/>
  <c r="B116" i="40"/>
  <c r="F141" i="84"/>
  <c r="B141" i="84" s="1"/>
  <c r="F631" i="40"/>
  <c r="E228" i="82" s="1"/>
  <c r="A228" i="82" s="1"/>
  <c r="A229" i="82" s="1"/>
  <c r="F122" i="84"/>
  <c r="B122" i="84" s="1"/>
  <c r="D44" i="88"/>
  <c r="B44" i="88" s="1"/>
  <c r="F491" i="40"/>
  <c r="B24" i="40"/>
  <c r="F49" i="84"/>
  <c r="B49" i="84" s="1"/>
  <c r="F447" i="40"/>
  <c r="E44" i="82" s="1"/>
  <c r="A44" i="82" s="1"/>
  <c r="A45" i="82" s="1"/>
  <c r="L46" i="84"/>
  <c r="D441" i="40"/>
  <c r="P38" i="82" s="1"/>
  <c r="G38" i="82" s="1"/>
  <c r="C15" i="88"/>
  <c r="C42" i="84"/>
  <c r="C433" i="40"/>
  <c r="CC614" i="83"/>
  <c r="CC460" i="83"/>
  <c r="BR272" i="83"/>
  <c r="B365" i="40"/>
  <c r="D363" i="61"/>
  <c r="B363" i="61" s="1"/>
  <c r="C203" i="84"/>
  <c r="C176" i="88"/>
  <c r="AV620" i="83"/>
  <c r="C259" i="84"/>
  <c r="C232" i="88"/>
  <c r="H151" i="88"/>
  <c r="AV640" i="83"/>
  <c r="H54" i="88"/>
  <c r="H31" i="88"/>
  <c r="H159" i="88"/>
  <c r="H135" i="88"/>
  <c r="H62" i="88"/>
  <c r="AV34" i="83"/>
  <c r="BG638" i="83"/>
  <c r="AV630" i="83"/>
  <c r="CC564" i="83"/>
  <c r="BR558" i="83"/>
  <c r="AV558" i="83"/>
  <c r="BG540" i="83"/>
  <c r="CC538" i="83"/>
  <c r="CC520" i="83"/>
  <c r="BG508" i="83"/>
  <c r="CC506" i="83"/>
  <c r="BR500" i="83"/>
  <c r="CC490" i="83"/>
  <c r="BG478" i="83"/>
  <c r="CC476" i="83"/>
  <c r="H394" i="88"/>
  <c r="H390" i="88"/>
  <c r="H386" i="88"/>
  <c r="H382" i="88"/>
  <c r="H378" i="88"/>
  <c r="H374" i="88"/>
  <c r="H370" i="88"/>
  <c r="H366" i="88"/>
  <c r="H362" i="88"/>
  <c r="H358" i="88"/>
  <c r="H354" i="88"/>
  <c r="H350" i="88"/>
  <c r="H346" i="88"/>
  <c r="H342" i="88"/>
  <c r="H338" i="88"/>
  <c r="H330" i="88"/>
  <c r="H326" i="88"/>
  <c r="H322" i="88"/>
  <c r="H318" i="88"/>
  <c r="H314" i="88"/>
  <c r="H310" i="88"/>
  <c r="H306" i="88"/>
  <c r="H302" i="88"/>
  <c r="H298" i="88"/>
  <c r="H294" i="88"/>
  <c r="H290" i="88"/>
  <c r="H286" i="88"/>
  <c r="H282" i="88"/>
  <c r="H278" i="88"/>
  <c r="H274" i="88"/>
  <c r="H270" i="88"/>
  <c r="H266" i="88"/>
  <c r="H262" i="88"/>
  <c r="H258" i="88"/>
  <c r="H250" i="88"/>
  <c r="H246" i="88"/>
  <c r="H242" i="88"/>
  <c r="H238" i="88"/>
  <c r="H234" i="88"/>
  <c r="H230" i="88"/>
  <c r="H226" i="88"/>
  <c r="H222" i="88"/>
  <c r="H218" i="88"/>
  <c r="H214" i="88"/>
  <c r="H210" i="88"/>
  <c r="H206" i="88"/>
  <c r="H202" i="88"/>
  <c r="H198" i="88"/>
  <c r="H194" i="88"/>
  <c r="H186" i="88"/>
  <c r="H182" i="88"/>
  <c r="H178" i="88"/>
  <c r="H174" i="88"/>
  <c r="H170" i="88"/>
  <c r="H166" i="88"/>
  <c r="H162" i="88"/>
  <c r="H120" i="88"/>
  <c r="H103" i="88"/>
  <c r="AV626" i="83"/>
  <c r="AV624" i="83"/>
  <c r="AV600" i="83"/>
  <c r="CC546" i="83"/>
  <c r="BR528" i="83"/>
  <c r="BR512" i="83"/>
  <c r="BR480" i="83"/>
  <c r="CC450" i="83"/>
  <c r="CC10" i="83"/>
  <c r="AV40" i="83"/>
  <c r="CC40" i="83"/>
  <c r="H47" i="88"/>
  <c r="H39" i="88"/>
  <c r="H25" i="88"/>
  <c r="H392" i="88"/>
  <c r="H388" i="88"/>
  <c r="H384" i="88"/>
  <c r="H380" i="88"/>
  <c r="H376" i="88"/>
  <c r="H372" i="88"/>
  <c r="H368" i="88"/>
  <c r="H364" i="88"/>
  <c r="H360" i="88"/>
  <c r="H356" i="88"/>
  <c r="H352" i="88"/>
  <c r="H348" i="88"/>
  <c r="H344" i="88"/>
  <c r="H340" i="88"/>
  <c r="H336" i="88"/>
  <c r="H332" i="88"/>
  <c r="H328" i="88"/>
  <c r="H324" i="88"/>
  <c r="H320" i="88"/>
  <c r="H316" i="88"/>
  <c r="H312" i="88"/>
  <c r="H308" i="88"/>
  <c r="H304" i="88"/>
  <c r="H300" i="88"/>
  <c r="H296" i="88"/>
  <c r="H292" i="88"/>
  <c r="H288" i="88"/>
  <c r="H284" i="88"/>
  <c r="H280" i="88"/>
  <c r="H276" i="88"/>
  <c r="H272" i="88"/>
  <c r="H268" i="88"/>
  <c r="H264" i="88"/>
  <c r="H260" i="88"/>
  <c r="H256" i="88"/>
  <c r="H252" i="88"/>
  <c r="H248" i="88"/>
  <c r="H244" i="88"/>
  <c r="H240" i="88"/>
  <c r="H236" i="88"/>
  <c r="H232" i="88"/>
  <c r="H228" i="88"/>
  <c r="H224" i="88"/>
  <c r="H220" i="88"/>
  <c r="H216" i="88"/>
  <c r="H212" i="88"/>
  <c r="H208" i="88"/>
  <c r="H204" i="88"/>
  <c r="H200" i="88"/>
  <c r="H196" i="88"/>
  <c r="H192" i="88"/>
  <c r="H188" i="88"/>
  <c r="H184" i="88"/>
  <c r="H180" i="88"/>
  <c r="H176" i="88"/>
  <c r="H172" i="88"/>
  <c r="H168" i="88"/>
  <c r="H164" i="88"/>
  <c r="H143" i="88"/>
  <c r="H63" i="88"/>
  <c r="CC22" i="83"/>
  <c r="CC20" i="83"/>
  <c r="AV710" i="83"/>
  <c r="BR708" i="83"/>
  <c r="BG704" i="83"/>
  <c r="AV654" i="83"/>
  <c r="BG642" i="83"/>
  <c r="AV476" i="83"/>
  <c r="CC456" i="83"/>
  <c r="H56" i="88"/>
  <c r="H37" i="88"/>
  <c r="H387" i="88"/>
  <c r="H375" i="88"/>
  <c r="H367" i="88"/>
  <c r="H363" i="88"/>
  <c r="H359" i="88"/>
  <c r="H355" i="88"/>
  <c r="H351" i="88"/>
  <c r="H347" i="88"/>
  <c r="H343" i="88"/>
  <c r="H339" i="88"/>
  <c r="H335" i="88"/>
  <c r="H331" i="88"/>
  <c r="H327" i="88"/>
  <c r="H323" i="88"/>
  <c r="H319" i="88"/>
  <c r="H315" i="88"/>
  <c r="H311" i="88"/>
  <c r="H307" i="88"/>
  <c r="H303" i="88"/>
  <c r="H299" i="88"/>
  <c r="H295" i="88"/>
  <c r="H291" i="88"/>
  <c r="H287" i="88"/>
  <c r="H283" i="88"/>
  <c r="H279" i="88"/>
  <c r="H275" i="88"/>
  <c r="H271" i="88"/>
  <c r="H267" i="88"/>
  <c r="H263" i="88"/>
  <c r="H259" i="88"/>
  <c r="H255" i="88"/>
  <c r="H251" i="88"/>
  <c r="H247" i="88"/>
  <c r="H243" i="88"/>
  <c r="H239" i="88"/>
  <c r="H235" i="88"/>
  <c r="H231" i="88"/>
  <c r="H227" i="88"/>
  <c r="H223" i="88"/>
  <c r="H219" i="88"/>
  <c r="H215" i="88"/>
  <c r="H211" i="88"/>
  <c r="H207" i="88"/>
  <c r="H203" i="88"/>
  <c r="H199" i="88"/>
  <c r="H195" i="88"/>
  <c r="H191" i="88"/>
  <c r="H187" i="88"/>
  <c r="H183" i="88"/>
  <c r="H179" i="88"/>
  <c r="H175" i="88"/>
  <c r="H171" i="88"/>
  <c r="H167" i="88"/>
  <c r="H163" i="88"/>
  <c r="H101" i="88"/>
  <c r="H94" i="88"/>
  <c r="H87" i="88"/>
  <c r="H71" i="88"/>
  <c r="Q18" i="70"/>
  <c r="BI72" i="49"/>
  <c r="CG72" i="49"/>
  <c r="CD72" i="49"/>
  <c r="CZ72" i="49"/>
  <c r="CK72" i="49"/>
  <c r="BS72" i="49"/>
  <c r="AC72" i="49"/>
  <c r="AX72" i="49"/>
  <c r="AD72" i="49"/>
  <c r="AJ72" i="49"/>
  <c r="CH72" i="49"/>
  <c r="DB72" i="49"/>
  <c r="DE72" i="49"/>
  <c r="CJ72" i="49"/>
  <c r="CE72" i="49"/>
  <c r="CP72" i="49"/>
  <c r="AO72" i="49"/>
  <c r="DD72" i="49"/>
  <c r="CV72" i="49"/>
  <c r="CT72" i="49"/>
  <c r="BC72" i="49"/>
  <c r="CO72" i="49"/>
  <c r="U17" i="2"/>
  <c r="BG60" i="49"/>
  <c r="AU60" i="49"/>
  <c r="AB24" i="2"/>
  <c r="X24" i="2"/>
  <c r="F33" i="6"/>
  <c r="AC33" i="6"/>
  <c r="AD33" i="6"/>
  <c r="AC15" i="6"/>
  <c r="AD15" i="6"/>
  <c r="F15" i="6"/>
  <c r="AC41" i="6"/>
  <c r="AD41" i="6" s="1"/>
  <c r="F41" i="6"/>
  <c r="F8" i="6"/>
  <c r="F40" i="6"/>
  <c r="AC40" i="6"/>
  <c r="AD40" i="6"/>
  <c r="F45" i="6"/>
  <c r="AC45" i="6"/>
  <c r="AD45" i="6" s="1"/>
  <c r="F29" i="6"/>
  <c r="AC29" i="6"/>
  <c r="AD29" i="6"/>
  <c r="AC44" i="6"/>
  <c r="AD44" i="6"/>
  <c r="F44" i="6"/>
  <c r="F20" i="6"/>
  <c r="AC20" i="6"/>
  <c r="AD20" i="6"/>
  <c r="AC37" i="6"/>
  <c r="AD37" i="6"/>
  <c r="F37" i="6"/>
  <c r="F23" i="6"/>
  <c r="F19" i="6"/>
  <c r="AC19" i="6"/>
  <c r="F32" i="6"/>
  <c r="AC32" i="6"/>
  <c r="AD32" i="6" s="1"/>
  <c r="AC36" i="6"/>
  <c r="AD36" i="6" s="1"/>
  <c r="F36" i="6"/>
  <c r="AC30" i="6"/>
  <c r="AD30" i="6"/>
  <c r="F43" i="6"/>
  <c r="F25" i="6"/>
  <c r="F18" i="6"/>
  <c r="B284" i="43"/>
  <c r="B268" i="43"/>
  <c r="B304" i="43"/>
  <c r="B277" i="43"/>
  <c r="B147" i="43"/>
  <c r="B133" i="43"/>
  <c r="AF15" i="43"/>
  <c r="AF21" i="43"/>
  <c r="X7" i="43"/>
  <c r="B177" i="43"/>
  <c r="B176" i="43"/>
  <c r="B89" i="43"/>
  <c r="P542" i="69"/>
  <c r="G542" i="69" s="1"/>
  <c r="P12" i="69"/>
  <c r="G12" i="69"/>
  <c r="P516" i="82"/>
  <c r="G516" i="82" s="1"/>
  <c r="T518" i="83"/>
  <c r="G518" i="83" s="1"/>
  <c r="AI770" i="83"/>
  <c r="AJ770" i="83"/>
  <c r="AF770" i="83"/>
  <c r="AH770" i="83"/>
  <c r="AG770" i="83"/>
  <c r="AE770" i="83"/>
  <c r="AE720" i="83"/>
  <c r="AH720" i="83"/>
  <c r="AI720" i="83"/>
  <c r="AG720" i="83"/>
  <c r="AE716" i="83"/>
  <c r="AG716" i="83"/>
  <c r="AF716" i="83"/>
  <c r="AJ716" i="83"/>
  <c r="AH716" i="83"/>
  <c r="AH712" i="83"/>
  <c r="AG712" i="83"/>
  <c r="AE712" i="83"/>
  <c r="AJ712" i="83"/>
  <c r="AF712" i="83"/>
  <c r="AJ704" i="83"/>
  <c r="AF704" i="83"/>
  <c r="AG704" i="83"/>
  <c r="AH704" i="83"/>
  <c r="AE704" i="83"/>
  <c r="AI704" i="83"/>
  <c r="AE694" i="83"/>
  <c r="AI694" i="83"/>
  <c r="AH694" i="83"/>
  <c r="AJ694" i="83"/>
  <c r="AH690" i="83"/>
  <c r="AJ690" i="83"/>
  <c r="AG690" i="83"/>
  <c r="AF690" i="83"/>
  <c r="AK690" i="83" s="1"/>
  <c r="AE690" i="83"/>
  <c r="AI690" i="83"/>
  <c r="AH678" i="83"/>
  <c r="AF678" i="83"/>
  <c r="AI678" i="83"/>
  <c r="AJ678" i="83"/>
  <c r="AE678" i="83"/>
  <c r="AG674" i="83"/>
  <c r="AE674" i="83"/>
  <c r="AF674" i="83"/>
  <c r="AI674" i="83"/>
  <c r="AH674" i="83"/>
  <c r="AG670" i="83"/>
  <c r="AJ670" i="83"/>
  <c r="AH670" i="83"/>
  <c r="AI670" i="83"/>
  <c r="AE670" i="83"/>
  <c r="AG662" i="83"/>
  <c r="AI662" i="83"/>
  <c r="AH662" i="83"/>
  <c r="AF662" i="83"/>
  <c r="AJ662" i="83"/>
  <c r="AI654" i="83"/>
  <c r="AG654" i="83"/>
  <c r="AE654" i="83"/>
  <c r="AF654" i="83"/>
  <c r="AH654" i="83"/>
  <c r="AK654" i="83" s="1"/>
  <c r="AJ654" i="83"/>
  <c r="AG644" i="83"/>
  <c r="AH644" i="83"/>
  <c r="AE644" i="83"/>
  <c r="AJ644" i="83"/>
  <c r="AI644" i="83"/>
  <c r="AF644" i="83"/>
  <c r="AK644" i="83"/>
  <c r="AI640" i="83"/>
  <c r="AE640" i="83"/>
  <c r="AF640" i="83"/>
  <c r="AJ640" i="83"/>
  <c r="AK640" i="83" s="1"/>
  <c r="AG640" i="83"/>
  <c r="AH640" i="83"/>
  <c r="AF636" i="83"/>
  <c r="AG636" i="83"/>
  <c r="AJ636" i="83"/>
  <c r="AE636" i="83"/>
  <c r="AH636" i="83"/>
  <c r="AI636" i="83"/>
  <c r="AJ606" i="83"/>
  <c r="AI606" i="83"/>
  <c r="AE606" i="83"/>
  <c r="AH606" i="83"/>
  <c r="AK606" i="83" s="1"/>
  <c r="AF606" i="83"/>
  <c r="AG606" i="83"/>
  <c r="AF592" i="83"/>
  <c r="AK592" i="83" s="1"/>
  <c r="AG592" i="83"/>
  <c r="AJ592" i="83"/>
  <c r="AE592" i="83"/>
  <c r="AI592" i="83"/>
  <c r="AH592" i="83"/>
  <c r="AH580" i="83"/>
  <c r="AE580" i="83"/>
  <c r="AF580" i="83"/>
  <c r="AJ580" i="83"/>
  <c r="AG580" i="83"/>
  <c r="AF572" i="83"/>
  <c r="AI572" i="83"/>
  <c r="AE572" i="83"/>
  <c r="AG572" i="83"/>
  <c r="AJ572" i="83"/>
  <c r="AH572" i="83"/>
  <c r="AF466" i="83"/>
  <c r="AK466" i="83" s="1"/>
  <c r="AJ466" i="83"/>
  <c r="AI466" i="83"/>
  <c r="AE466" i="83"/>
  <c r="AH466" i="83"/>
  <c r="AG466" i="83"/>
  <c r="AI462" i="83"/>
  <c r="AH462" i="83"/>
  <c r="AJ462" i="83"/>
  <c r="AF462" i="83"/>
  <c r="AK462" i="83" s="1"/>
  <c r="AG462" i="83"/>
  <c r="AE462" i="83"/>
  <c r="AH456" i="83"/>
  <c r="AE456" i="83"/>
  <c r="AF456" i="83"/>
  <c r="AI456" i="83"/>
  <c r="AJ456" i="83"/>
  <c r="AG450" i="83"/>
  <c r="AF450" i="83"/>
  <c r="AH450" i="83"/>
  <c r="AJ450" i="83"/>
  <c r="AI450" i="83"/>
  <c r="AE446" i="83"/>
  <c r="AF446" i="83"/>
  <c r="AH446" i="83"/>
  <c r="AJ446" i="83"/>
  <c r="AG446" i="83"/>
  <c r="AI446" i="83"/>
  <c r="AE440" i="83"/>
  <c r="AH440" i="83"/>
  <c r="AJ440" i="83"/>
  <c r="AF440" i="83"/>
  <c r="AI440" i="83"/>
  <c r="AH434" i="83"/>
  <c r="AI434" i="83"/>
  <c r="AG434" i="83"/>
  <c r="AJ434" i="83"/>
  <c r="AE434" i="83"/>
  <c r="AF434" i="83"/>
  <c r="AH430" i="83"/>
  <c r="AJ430" i="83"/>
  <c r="AG430" i="83"/>
  <c r="AI430" i="83"/>
  <c r="AE430" i="83"/>
  <c r="AE424" i="83"/>
  <c r="AH424" i="83"/>
  <c r="AG424" i="83"/>
  <c r="AI424" i="83"/>
  <c r="AF424" i="83"/>
  <c r="AJ418" i="83"/>
  <c r="AH418" i="83"/>
  <c r="AE418" i="83"/>
  <c r="AF418" i="83"/>
  <c r="AI418" i="83"/>
  <c r="AG418" i="83"/>
  <c r="AI404" i="83"/>
  <c r="AH404" i="83"/>
  <c r="AJ404" i="83"/>
  <c r="AG404" i="83"/>
  <c r="AE404" i="83"/>
  <c r="AF404" i="83"/>
  <c r="AK404" i="83"/>
  <c r="AF398" i="83"/>
  <c r="AG398" i="83"/>
  <c r="AI398" i="83"/>
  <c r="AE398" i="83"/>
  <c r="AJ398" i="83"/>
  <c r="AH398" i="83"/>
  <c r="AJ394" i="83"/>
  <c r="AE394" i="83"/>
  <c r="AI394" i="83"/>
  <c r="AF394" i="83"/>
  <c r="AG394" i="83"/>
  <c r="AJ386" i="83"/>
  <c r="AE386" i="83"/>
  <c r="AI386" i="83"/>
  <c r="AG386" i="83"/>
  <c r="AF386" i="83"/>
  <c r="AK386" i="83" s="1"/>
  <c r="AH386" i="83"/>
  <c r="E163" i="3"/>
  <c r="E216" i="3" s="1"/>
  <c r="E272" i="3" s="1"/>
  <c r="E141" i="3"/>
  <c r="E195" i="3" s="1"/>
  <c r="E251" i="3" s="1"/>
  <c r="BR300" i="83"/>
  <c r="BG294" i="83"/>
  <c r="AV294" i="83"/>
  <c r="AC27" i="2"/>
  <c r="P712" i="82"/>
  <c r="G712" i="82" s="1"/>
  <c r="AE662" i="83"/>
  <c r="AJ424" i="83"/>
  <c r="AK424" i="83" s="1"/>
  <c r="U33" i="62"/>
  <c r="T33" i="62"/>
  <c r="C150" i="99"/>
  <c r="BK718" i="83"/>
  <c r="BR10" i="83"/>
  <c r="C18" i="83"/>
  <c r="C16" i="69"/>
  <c r="C16" i="82"/>
  <c r="C126" i="83"/>
  <c r="E34" i="69"/>
  <c r="A34" i="69" s="1"/>
  <c r="A35" i="69" s="1"/>
  <c r="E34" i="82"/>
  <c r="A34" i="82"/>
  <c r="A35" i="82" s="1"/>
  <c r="C360" i="83"/>
  <c r="C358" i="82"/>
  <c r="AG678" i="83"/>
  <c r="P516" i="69"/>
  <c r="G516" i="69" s="1"/>
  <c r="D438" i="82"/>
  <c r="D440" i="83"/>
  <c r="AA440" i="83" s="1"/>
  <c r="E316" i="82"/>
  <c r="A316" i="82" s="1"/>
  <c r="A317" i="82" s="1"/>
  <c r="E318" i="83"/>
  <c r="A318" i="83"/>
  <c r="A319" i="83" s="1"/>
  <c r="E316" i="69"/>
  <c r="A316" i="69" s="1"/>
  <c r="A317" i="69" s="1"/>
  <c r="T718" i="83"/>
  <c r="G718" i="83" s="1"/>
  <c r="BP60" i="49"/>
  <c r="BX60" i="49"/>
  <c r="E38" i="69"/>
  <c r="A38" i="69" s="1"/>
  <c r="A39" i="69" s="1"/>
  <c r="AZ18" i="83"/>
  <c r="P130" i="69"/>
  <c r="G130" i="69" s="1"/>
  <c r="D272" i="83"/>
  <c r="AA272" i="83"/>
  <c r="AZ272" i="83" s="1"/>
  <c r="E236" i="82"/>
  <c r="A236" i="82" s="1"/>
  <c r="A237" i="82" s="1"/>
  <c r="D41" i="62"/>
  <c r="M41" i="62" s="1"/>
  <c r="Q41" i="62"/>
  <c r="G30" i="62"/>
  <c r="F30" i="62" s="1"/>
  <c r="C186" i="83"/>
  <c r="D534" i="83"/>
  <c r="AA534" i="83"/>
  <c r="D532" i="69"/>
  <c r="D238" i="83"/>
  <c r="AA238" i="83" s="1"/>
  <c r="BK238" i="83" s="1"/>
  <c r="D236" i="82"/>
  <c r="A725" i="82"/>
  <c r="E724" i="69"/>
  <c r="A724" i="69" s="1"/>
  <c r="A725" i="69" s="1"/>
  <c r="E726" i="83"/>
  <c r="A726" i="83" s="1"/>
  <c r="A727" i="83" s="1"/>
  <c r="P696" i="69"/>
  <c r="G696" i="69" s="1"/>
  <c r="E708" i="69"/>
  <c r="A708" i="69"/>
  <c r="A709" i="69" s="1"/>
  <c r="E700" i="69"/>
  <c r="A700" i="69"/>
  <c r="A701" i="69" s="1"/>
  <c r="O210" i="56"/>
  <c r="M210" i="56"/>
  <c r="P41" i="56"/>
  <c r="O41" i="56"/>
  <c r="M33" i="56"/>
  <c r="O33" i="56"/>
  <c r="O27" i="56"/>
  <c r="M27" i="56"/>
  <c r="N18" i="56"/>
  <c r="M18" i="56"/>
  <c r="O18" i="56"/>
  <c r="M139" i="56"/>
  <c r="M174" i="56"/>
  <c r="M185" i="56"/>
  <c r="M232" i="56"/>
  <c r="M295" i="56"/>
  <c r="M310" i="56"/>
  <c r="M391" i="56"/>
  <c r="M53" i="56"/>
  <c r="M221" i="56"/>
  <c r="M155" i="56"/>
  <c r="M290" i="56"/>
  <c r="M57" i="56"/>
  <c r="M123" i="56"/>
  <c r="M171" i="56"/>
  <c r="M115" i="56"/>
  <c r="M99" i="56"/>
  <c r="M67" i="56"/>
  <c r="M74" i="56"/>
  <c r="M153" i="56"/>
  <c r="M149" i="56"/>
  <c r="M338" i="56"/>
  <c r="M234" i="56"/>
  <c r="M362" i="56"/>
  <c r="M386" i="56"/>
  <c r="M296" i="56"/>
  <c r="M167" i="56"/>
  <c r="M63" i="56"/>
  <c r="M336" i="56"/>
  <c r="M160" i="56"/>
  <c r="M112" i="56"/>
  <c r="M59" i="56"/>
  <c r="M9" i="56"/>
  <c r="M294" i="56"/>
  <c r="M230" i="56"/>
  <c r="M321" i="56"/>
  <c r="M145" i="56"/>
  <c r="M273" i="56"/>
  <c r="M289" i="56"/>
  <c r="M121" i="56"/>
  <c r="M395" i="56"/>
  <c r="M313" i="56"/>
  <c r="M161" i="56"/>
  <c r="M105" i="56"/>
  <c r="M134" i="56"/>
  <c r="M152" i="56"/>
  <c r="M326" i="56"/>
  <c r="M168" i="56"/>
  <c r="M38" i="56"/>
  <c r="M356" i="56"/>
  <c r="M382" i="56"/>
  <c r="M110" i="56"/>
  <c r="M214" i="56"/>
  <c r="M43" i="56"/>
  <c r="M108" i="56"/>
  <c r="M92" i="56"/>
  <c r="M35" i="56"/>
  <c r="M28" i="56"/>
  <c r="M307" i="56"/>
  <c r="M243" i="56"/>
  <c r="M379" i="56"/>
  <c r="M347" i="56"/>
  <c r="M251" i="56"/>
  <c r="M125" i="56"/>
  <c r="M85" i="56"/>
  <c r="M69" i="56"/>
  <c r="M44" i="56"/>
  <c r="M276" i="56"/>
  <c r="M131" i="56"/>
  <c r="M175" i="56"/>
  <c r="M237" i="56"/>
  <c r="M260" i="56"/>
  <c r="M258" i="56"/>
  <c r="M91" i="56"/>
  <c r="M58" i="56"/>
  <c r="M346" i="56"/>
  <c r="M146" i="56"/>
  <c r="M314" i="56"/>
  <c r="M266" i="56"/>
  <c r="M101" i="56"/>
  <c r="M159" i="56"/>
  <c r="M143" i="56"/>
  <c r="M117" i="56"/>
  <c r="M79" i="56"/>
  <c r="M328" i="56"/>
  <c r="M72" i="56"/>
  <c r="M129" i="56"/>
  <c r="M350" i="56"/>
  <c r="M254" i="56"/>
  <c r="M297" i="56"/>
  <c r="M233" i="56"/>
  <c r="M193" i="56"/>
  <c r="M113" i="56"/>
  <c r="M305" i="56"/>
  <c r="M21" i="56"/>
  <c r="M281" i="56"/>
  <c r="M137" i="56"/>
  <c r="M65" i="56"/>
  <c r="M128" i="56"/>
  <c r="M96" i="56"/>
  <c r="M39" i="56"/>
  <c r="M64" i="56"/>
  <c r="M151" i="56"/>
  <c r="M292" i="56"/>
  <c r="M380" i="56"/>
  <c r="M238" i="56"/>
  <c r="M180" i="56"/>
  <c r="M132" i="56"/>
  <c r="M396" i="56"/>
  <c r="M323" i="56"/>
  <c r="M331" i="56"/>
  <c r="M267" i="56"/>
  <c r="M220" i="56"/>
  <c r="M141" i="56"/>
  <c r="M36" i="56"/>
  <c r="M212" i="56"/>
  <c r="M188" i="56"/>
  <c r="M61" i="56"/>
  <c r="M183" i="56"/>
  <c r="M114" i="56"/>
  <c r="M332" i="56"/>
  <c r="M227" i="56"/>
  <c r="M17" i="56"/>
  <c r="M98" i="56"/>
  <c r="M40" i="56"/>
  <c r="M178" i="56"/>
  <c r="M372" i="56"/>
  <c r="M191" i="56"/>
  <c r="M144" i="56"/>
  <c r="M246" i="56"/>
  <c r="M337" i="56"/>
  <c r="M177" i="56"/>
  <c r="M97" i="56"/>
  <c r="M257" i="56"/>
  <c r="M87" i="56"/>
  <c r="M308" i="56"/>
  <c r="M84" i="56"/>
  <c r="M235" i="56"/>
  <c r="M187" i="56"/>
  <c r="M12" i="56"/>
  <c r="M127" i="56"/>
  <c r="M341" i="56"/>
  <c r="M333" i="56"/>
  <c r="M317" i="56"/>
  <c r="M301" i="56"/>
  <c r="M261" i="56"/>
  <c r="M197" i="56"/>
  <c r="M181" i="56"/>
  <c r="M288" i="56"/>
  <c r="M256" i="56"/>
  <c r="M383" i="56"/>
  <c r="M303" i="56"/>
  <c r="M150" i="56"/>
  <c r="M80" i="56"/>
  <c r="M306" i="56"/>
  <c r="M311" i="56"/>
  <c r="M375" i="56"/>
  <c r="M95" i="56"/>
  <c r="M272" i="56"/>
  <c r="M104" i="56"/>
  <c r="M374" i="56"/>
  <c r="M222" i="56"/>
  <c r="M268" i="56"/>
  <c r="M265" i="56"/>
  <c r="M169" i="56"/>
  <c r="M73" i="56"/>
  <c r="M32" i="56"/>
  <c r="M249" i="56"/>
  <c r="M384" i="56"/>
  <c r="M208" i="56"/>
  <c r="M31" i="56"/>
  <c r="M136" i="56"/>
  <c r="M13" i="56"/>
  <c r="M120" i="56"/>
  <c r="M55" i="56"/>
  <c r="M164" i="56"/>
  <c r="M148" i="56"/>
  <c r="M100" i="56"/>
  <c r="M387" i="56"/>
  <c r="M291" i="56"/>
  <c r="M259" i="56"/>
  <c r="M299" i="56"/>
  <c r="M77" i="56"/>
  <c r="M285" i="56"/>
  <c r="M269" i="56"/>
  <c r="M400" i="56"/>
  <c r="M360" i="56"/>
  <c r="M344" i="56"/>
  <c r="M312" i="56"/>
  <c r="M264" i="56"/>
  <c r="M224" i="56"/>
  <c r="M343" i="56"/>
  <c r="M327" i="56"/>
  <c r="M202" i="56"/>
  <c r="M165" i="56"/>
  <c r="M340" i="56"/>
  <c r="M284" i="56"/>
  <c r="M282" i="56"/>
  <c r="M354" i="56"/>
  <c r="M366" i="56"/>
  <c r="M298" i="56"/>
  <c r="M334" i="56"/>
  <c r="M54" i="56"/>
  <c r="M376" i="56"/>
  <c r="M47" i="56"/>
  <c r="M390" i="56"/>
  <c r="M209" i="56"/>
  <c r="M56" i="56"/>
  <c r="M302" i="56"/>
  <c r="M368" i="56"/>
  <c r="M247" i="56"/>
  <c r="M342" i="56"/>
  <c r="M262" i="56"/>
  <c r="M88" i="56"/>
  <c r="M156" i="56"/>
  <c r="M283" i="56"/>
  <c r="M195" i="56"/>
  <c r="M133" i="56"/>
  <c r="M277" i="56"/>
  <c r="M179" i="56"/>
  <c r="M75" i="56"/>
  <c r="M50" i="56"/>
  <c r="M22" i="56"/>
  <c r="M122" i="56"/>
  <c r="M106" i="56"/>
  <c r="M119" i="56"/>
  <c r="M81" i="56"/>
  <c r="M48" i="56"/>
  <c r="M124" i="56"/>
  <c r="M172" i="56"/>
  <c r="M228" i="56"/>
  <c r="M388" i="56"/>
  <c r="M173" i="56"/>
  <c r="M135" i="56"/>
  <c r="N692" i="69"/>
  <c r="D686" i="83"/>
  <c r="AA686" i="83"/>
  <c r="AZ686" i="83" s="1"/>
  <c r="D684" i="69"/>
  <c r="D668" i="83"/>
  <c r="AA668" i="83"/>
  <c r="D666" i="82"/>
  <c r="D666" i="69"/>
  <c r="C644" i="69"/>
  <c r="C646" i="83"/>
  <c r="C644" i="82"/>
  <c r="N616" i="69"/>
  <c r="S618" i="83"/>
  <c r="N616" i="82"/>
  <c r="N614" i="69"/>
  <c r="N614" i="82"/>
  <c r="S616" i="83"/>
  <c r="N608" i="69"/>
  <c r="S610" i="83"/>
  <c r="N608" i="82"/>
  <c r="D596" i="83"/>
  <c r="AA596" i="83"/>
  <c r="D594" i="82"/>
  <c r="D594" i="69"/>
  <c r="C584" i="69"/>
  <c r="C584" i="82"/>
  <c r="C586" i="83"/>
  <c r="N580" i="82"/>
  <c r="S582" i="83"/>
  <c r="N580" i="69"/>
  <c r="S576" i="83"/>
  <c r="N574" i="82"/>
  <c r="P484" i="82"/>
  <c r="G484" i="82"/>
  <c r="P770" i="69"/>
  <c r="G770" i="69"/>
  <c r="C756" i="82"/>
  <c r="C756" i="69"/>
  <c r="P630" i="82"/>
  <c r="G630" i="82"/>
  <c r="T632" i="83"/>
  <c r="G632" i="83"/>
  <c r="P630" i="69"/>
  <c r="G630" i="69"/>
  <c r="P606" i="69"/>
  <c r="G606" i="69"/>
  <c r="P606" i="82"/>
  <c r="G606" i="82"/>
  <c r="P698" i="82"/>
  <c r="G698" i="82"/>
  <c r="T700" i="83"/>
  <c r="G700" i="83"/>
  <c r="C504" i="69"/>
  <c r="C506" i="83"/>
  <c r="P628" i="82"/>
  <c r="G628" i="82"/>
  <c r="P604" i="82"/>
  <c r="G604" i="82"/>
  <c r="T640" i="83"/>
  <c r="G640" i="83"/>
  <c r="P638" i="69"/>
  <c r="G638" i="69"/>
  <c r="P638" i="82"/>
  <c r="G638" i="82"/>
  <c r="E30" i="83"/>
  <c r="A30" i="83"/>
  <c r="A31" i="83" s="1"/>
  <c r="P662" i="69"/>
  <c r="G662" i="69"/>
  <c r="P662" i="82"/>
  <c r="G662" i="82" s="1"/>
  <c r="E354" i="69"/>
  <c r="A354" i="69" s="1"/>
  <c r="A355" i="69" s="1"/>
  <c r="O692" i="82"/>
  <c r="F692" i="82" s="1"/>
  <c r="O692" i="69"/>
  <c r="F692" i="69" s="1"/>
  <c r="O680" i="82"/>
  <c r="F680" i="82" s="1"/>
  <c r="O680" i="69"/>
  <c r="F680" i="69" s="1"/>
  <c r="O656" i="69"/>
  <c r="F656" i="69" s="1"/>
  <c r="O656" i="82"/>
  <c r="F656" i="82" s="1"/>
  <c r="O592" i="82"/>
  <c r="F592" i="82" s="1"/>
  <c r="O592" i="69"/>
  <c r="F592" i="69" s="1"/>
  <c r="O548" i="69"/>
  <c r="F548" i="69" s="1"/>
  <c r="O548" i="82"/>
  <c r="F548" i="82" s="1"/>
  <c r="O364" i="82"/>
  <c r="F364" i="82" s="1"/>
  <c r="O364" i="69"/>
  <c r="F364" i="69" s="1"/>
  <c r="O272" i="69"/>
  <c r="F272" i="69" s="1"/>
  <c r="O272" i="82"/>
  <c r="F272" i="82" s="1"/>
  <c r="O264" i="69"/>
  <c r="F264" i="69" s="1"/>
  <c r="O264" i="82"/>
  <c r="F264" i="82" s="1"/>
  <c r="O208" i="82"/>
  <c r="F208" i="82" s="1"/>
  <c r="O208" i="69"/>
  <c r="F208" i="69" s="1"/>
  <c r="O96" i="82"/>
  <c r="F96" i="82" s="1"/>
  <c r="O96" i="69"/>
  <c r="F96" i="69"/>
  <c r="O74" i="69"/>
  <c r="F74" i="69" s="1"/>
  <c r="O74" i="82"/>
  <c r="F74" i="82" s="1"/>
  <c r="O46" i="69"/>
  <c r="F46" i="69" s="1"/>
  <c r="O46" i="82"/>
  <c r="F46" i="82"/>
  <c r="D732" i="69"/>
  <c r="D734" i="83"/>
  <c r="AA734" i="83" s="1"/>
  <c r="N320" i="69"/>
  <c r="S322" i="83"/>
  <c r="BV108" i="83"/>
  <c r="S88" i="83"/>
  <c r="N86" i="69"/>
  <c r="N76" i="69"/>
  <c r="S78" i="83"/>
  <c r="P646" i="69"/>
  <c r="G646" i="69" s="1"/>
  <c r="P646" i="82"/>
  <c r="G646" i="82" s="1"/>
  <c r="P8" i="82"/>
  <c r="T10" i="83"/>
  <c r="P8" i="69"/>
  <c r="G8" i="69" s="1"/>
  <c r="AC34" i="6"/>
  <c r="AD34" i="6" s="1"/>
  <c r="F34" i="6"/>
  <c r="AC14" i="6"/>
  <c r="AD14" i="6"/>
  <c r="N556" i="69"/>
  <c r="S558" i="83"/>
  <c r="D526" i="69"/>
  <c r="D528" i="83"/>
  <c r="AA528" i="83" s="1"/>
  <c r="N490" i="69"/>
  <c r="S492" i="83"/>
  <c r="N458" i="69"/>
  <c r="S460" i="83"/>
  <c r="C432" i="83"/>
  <c r="C430" i="82"/>
  <c r="S394" i="83"/>
  <c r="N392" i="82"/>
  <c r="D388" i="83"/>
  <c r="AA388" i="83"/>
  <c r="D386" i="69"/>
  <c r="D386" i="82"/>
  <c r="N372" i="82"/>
  <c r="S374" i="83"/>
  <c r="O732" i="82"/>
  <c r="F732" i="82" s="1"/>
  <c r="O732" i="69"/>
  <c r="F732" i="69" s="1"/>
  <c r="BR562" i="83"/>
  <c r="BG544" i="83"/>
  <c r="Q36" i="2"/>
  <c r="Q34" i="2"/>
  <c r="E716" i="69"/>
  <c r="A716" i="69" s="1"/>
  <c r="A717" i="69" s="1"/>
  <c r="E716" i="82"/>
  <c r="A716" i="82" s="1"/>
  <c r="A717" i="82" s="1"/>
  <c r="E718" i="83"/>
  <c r="A718" i="83" s="1"/>
  <c r="A719" i="83" s="1"/>
  <c r="Q11" i="2"/>
  <c r="M89" i="56"/>
  <c r="O736" i="82"/>
  <c r="F736" i="82" s="1"/>
  <c r="O736" i="69"/>
  <c r="F736" i="69" s="1"/>
  <c r="O704" i="82"/>
  <c r="F704" i="82" s="1"/>
  <c r="O704" i="69"/>
  <c r="F704" i="69" s="1"/>
  <c r="Q35" i="2"/>
  <c r="AB35" i="2"/>
  <c r="O268" i="69"/>
  <c r="F268" i="69" s="1"/>
  <c r="O268" i="82"/>
  <c r="F268" i="82" s="1"/>
  <c r="Q363" i="70"/>
  <c r="Q336" i="70"/>
  <c r="Q331" i="70"/>
  <c r="Q320" i="70"/>
  <c r="Q298" i="70"/>
  <c r="Q291" i="70"/>
  <c r="Q272" i="70"/>
  <c r="Q245" i="70"/>
  <c r="Q241" i="70"/>
  <c r="Q238" i="70"/>
  <c r="Q173" i="70"/>
  <c r="Q148" i="70"/>
  <c r="Q142" i="70"/>
  <c r="Q135" i="70"/>
  <c r="Q121" i="70"/>
  <c r="Q87" i="70"/>
  <c r="Q63" i="70"/>
  <c r="Q47" i="70"/>
  <c r="Q42" i="70"/>
  <c r="M355" i="56"/>
  <c r="M203" i="56"/>
  <c r="E186" i="83"/>
  <c r="A186" i="83" s="1"/>
  <c r="A187" i="83" s="1"/>
  <c r="E184" i="69"/>
  <c r="A184" i="69" s="1"/>
  <c r="A185" i="69" s="1"/>
  <c r="F420" i="84"/>
  <c r="B420" i="84" s="1"/>
  <c r="O397" i="70"/>
  <c r="B397" i="70" s="1"/>
  <c r="O396" i="70"/>
  <c r="B396" i="70"/>
  <c r="D392" i="61"/>
  <c r="B392" i="61" s="1"/>
  <c r="D393" i="86"/>
  <c r="I394" i="70"/>
  <c r="E1183" i="40"/>
  <c r="E395" i="56"/>
  <c r="L359" i="88"/>
  <c r="L386" i="84"/>
  <c r="D1121" i="40"/>
  <c r="M384" i="60"/>
  <c r="U363" i="70"/>
  <c r="U358" i="70"/>
  <c r="L354" i="61"/>
  <c r="L345" i="88"/>
  <c r="M370" i="60"/>
  <c r="D324" i="88"/>
  <c r="B324" i="88"/>
  <c r="B326" i="40"/>
  <c r="F1051" i="40"/>
  <c r="U326" i="70"/>
  <c r="M347" i="60"/>
  <c r="L322" i="61"/>
  <c r="C324" i="70"/>
  <c r="C320" i="61"/>
  <c r="C345" i="60"/>
  <c r="C343" i="60"/>
  <c r="C318" i="61"/>
  <c r="L316" i="88"/>
  <c r="U320" i="70"/>
  <c r="L316" i="61"/>
  <c r="M341" i="60"/>
  <c r="D293" i="88"/>
  <c r="B293" i="88"/>
  <c r="F320" i="84"/>
  <c r="B320" i="84" s="1"/>
  <c r="F989" i="40"/>
  <c r="E586" i="69" s="1"/>
  <c r="D293" i="61"/>
  <c r="B293" i="61"/>
  <c r="C289" i="88"/>
  <c r="C981" i="40"/>
  <c r="C289" i="61"/>
  <c r="C288" i="88"/>
  <c r="C979" i="40"/>
  <c r="C292" i="70"/>
  <c r="C313" i="60"/>
  <c r="L287" i="88"/>
  <c r="D977" i="40"/>
  <c r="L314" i="84"/>
  <c r="U291" i="70"/>
  <c r="D288" i="86"/>
  <c r="E973" i="40"/>
  <c r="F310" i="60"/>
  <c r="L282" i="88"/>
  <c r="L282" i="61"/>
  <c r="L309" i="84"/>
  <c r="U286" i="70"/>
  <c r="M307" i="60"/>
  <c r="D283" i="86"/>
  <c r="I284" i="70"/>
  <c r="E961" i="40"/>
  <c r="I283" i="70"/>
  <c r="F304" i="60"/>
  <c r="M300" i="60"/>
  <c r="D953" i="40"/>
  <c r="L275" i="61"/>
  <c r="L274" i="88"/>
  <c r="D951" i="40"/>
  <c r="L301" i="84"/>
  <c r="D949" i="40"/>
  <c r="L273" i="61"/>
  <c r="U277" i="70"/>
  <c r="M298" i="60"/>
  <c r="D239" i="86"/>
  <c r="I240" i="70"/>
  <c r="F261" i="60"/>
  <c r="D234" i="86"/>
  <c r="I235" i="70"/>
  <c r="E865" i="40"/>
  <c r="D462" i="69" s="1"/>
  <c r="F863" i="40"/>
  <c r="D230" i="61"/>
  <c r="B230" i="61" s="1"/>
  <c r="F252" i="84"/>
  <c r="B252" i="84" s="1"/>
  <c r="F853" i="40"/>
  <c r="B224" i="40"/>
  <c r="D222" i="61"/>
  <c r="B222" i="61" s="1"/>
  <c r="L221" i="61"/>
  <c r="M246" i="60"/>
  <c r="D843" i="40"/>
  <c r="U224" i="70"/>
  <c r="L245" i="84"/>
  <c r="U222" i="70"/>
  <c r="D220" i="86"/>
  <c r="I221" i="70"/>
  <c r="D793" i="40"/>
  <c r="U199" i="70"/>
  <c r="L195" i="61"/>
  <c r="M220" i="60"/>
  <c r="D190" i="61"/>
  <c r="B190" i="61" s="1"/>
  <c r="O194" i="70"/>
  <c r="B194" i="70" s="1"/>
  <c r="C190" i="88"/>
  <c r="C783" i="40"/>
  <c r="C217" i="84"/>
  <c r="C194" i="70"/>
  <c r="C190" i="61"/>
  <c r="L215" i="84"/>
  <c r="M213" i="60"/>
  <c r="L188" i="61"/>
  <c r="C177" i="88"/>
  <c r="C757" i="40"/>
  <c r="C181" i="70"/>
  <c r="C177" i="61"/>
  <c r="C202" i="60"/>
  <c r="D176" i="86"/>
  <c r="E749" i="40"/>
  <c r="I177" i="70"/>
  <c r="F198" i="60"/>
  <c r="F192" i="84"/>
  <c r="B192" i="84" s="1"/>
  <c r="D165" i="61"/>
  <c r="B165" i="61"/>
  <c r="D167" i="86"/>
  <c r="E731" i="40"/>
  <c r="I168" i="70"/>
  <c r="D164" i="86"/>
  <c r="E725" i="40"/>
  <c r="D322" i="82" s="1"/>
  <c r="I165" i="70"/>
  <c r="F186" i="60"/>
  <c r="B161" i="40"/>
  <c r="F186" i="84"/>
  <c r="B186" i="84" s="1"/>
  <c r="F721" i="40"/>
  <c r="E320" i="83" s="1"/>
  <c r="A320" i="83" s="1"/>
  <c r="A321" i="83" s="1"/>
  <c r="D159" i="61"/>
  <c r="B159" i="61" s="1"/>
  <c r="C156" i="88"/>
  <c r="C159" i="86"/>
  <c r="C183" i="84"/>
  <c r="Q391" i="70"/>
  <c r="Q378" i="70"/>
  <c r="Q311" i="70"/>
  <c r="Q302" i="70"/>
  <c r="Q295" i="70"/>
  <c r="Q293" i="70"/>
  <c r="Q282" i="70"/>
  <c r="Q276" i="70"/>
  <c r="Q251" i="70"/>
  <c r="Q215" i="70"/>
  <c r="Q211" i="70"/>
  <c r="Q202" i="70"/>
  <c r="Q181" i="70"/>
  <c r="Q128" i="70"/>
  <c r="Q119" i="70"/>
  <c r="Q109" i="70"/>
  <c r="Q98" i="70"/>
  <c r="Q93" i="70"/>
  <c r="Q31" i="70"/>
  <c r="N76" i="56"/>
  <c r="F1059" i="40"/>
  <c r="E656" i="82" s="1"/>
  <c r="A656" i="82" s="1"/>
  <c r="A657" i="82" s="1"/>
  <c r="E837" i="40"/>
  <c r="S152" i="83"/>
  <c r="N150" i="69"/>
  <c r="S396" i="86"/>
  <c r="D394" i="86"/>
  <c r="I395" i="70"/>
  <c r="E1185" i="40"/>
  <c r="F416" i="60"/>
  <c r="D391" i="86"/>
  <c r="E1179" i="40"/>
  <c r="F413" i="60"/>
  <c r="E362" i="86"/>
  <c r="B362" i="86" s="1"/>
  <c r="D359" i="61"/>
  <c r="B359" i="61" s="1"/>
  <c r="F386" i="84"/>
  <c r="B386" i="84" s="1"/>
  <c r="F1121" i="40"/>
  <c r="O363" i="70"/>
  <c r="B363" i="70" s="1"/>
  <c r="D358" i="86"/>
  <c r="I359" i="70"/>
  <c r="E1113" i="40"/>
  <c r="B353" i="40"/>
  <c r="O355" i="70"/>
  <c r="B355" i="70" s="1"/>
  <c r="D353" i="86"/>
  <c r="E1103" i="40"/>
  <c r="F375" i="60"/>
  <c r="C349" i="88"/>
  <c r="C374" i="60"/>
  <c r="D345" i="61"/>
  <c r="B345" i="61" s="1"/>
  <c r="F1093" i="40"/>
  <c r="E690" i="69" s="1"/>
  <c r="A690" i="69" s="1"/>
  <c r="A691" i="69" s="1"/>
  <c r="D1061" i="40"/>
  <c r="P658" i="69"/>
  <c r="G658" i="69" s="1"/>
  <c r="L329" i="61"/>
  <c r="M354" i="60"/>
  <c r="D320" i="86"/>
  <c r="F342" i="60"/>
  <c r="E1037" i="40"/>
  <c r="D634" i="69" s="1"/>
  <c r="F1033" i="40"/>
  <c r="O319" i="70"/>
  <c r="B319" i="70" s="1"/>
  <c r="D314" i="86"/>
  <c r="F336" i="60"/>
  <c r="D305" i="86"/>
  <c r="I306" i="70"/>
  <c r="I305" i="70"/>
  <c r="F326" i="60"/>
  <c r="L290" i="88"/>
  <c r="D983" i="40"/>
  <c r="L290" i="61"/>
  <c r="M315" i="60"/>
  <c r="D286" i="86"/>
  <c r="F308" i="60"/>
  <c r="E969" i="40"/>
  <c r="D568" i="83" s="1"/>
  <c r="AA568" i="83" s="1"/>
  <c r="D282" i="61"/>
  <c r="B282" i="61" s="1"/>
  <c r="O286" i="70"/>
  <c r="B286" i="70"/>
  <c r="C281" i="88"/>
  <c r="C308" i="84"/>
  <c r="C285" i="70"/>
  <c r="C306" i="60"/>
  <c r="C963" i="40"/>
  <c r="C280" i="61"/>
  <c r="D274" i="86"/>
  <c r="I275" i="70"/>
  <c r="E945" i="40"/>
  <c r="D879" i="40"/>
  <c r="L265" i="84"/>
  <c r="U242" i="70"/>
  <c r="L238" i="61"/>
  <c r="M263" i="60"/>
  <c r="C241" i="70"/>
  <c r="C262" i="60"/>
  <c r="D236" i="86"/>
  <c r="E869" i="40"/>
  <c r="I237" i="70"/>
  <c r="C236" i="70"/>
  <c r="C232" i="61"/>
  <c r="S233" i="86"/>
  <c r="D863" i="40"/>
  <c r="L257" i="84"/>
  <c r="L230" i="61"/>
  <c r="L251" i="84"/>
  <c r="D851" i="40"/>
  <c r="P448" i="82" s="1"/>
  <c r="P448" i="69"/>
  <c r="G448" i="69" s="1"/>
  <c r="U228" i="70"/>
  <c r="L222" i="88"/>
  <c r="L249" i="84"/>
  <c r="B220" i="40"/>
  <c r="O222" i="70"/>
  <c r="B222" i="70"/>
  <c r="F839" i="40"/>
  <c r="E436" i="82" s="1"/>
  <c r="A436" i="82" s="1"/>
  <c r="A437" i="82"/>
  <c r="D217" i="86"/>
  <c r="F239" i="60"/>
  <c r="B196" i="40"/>
  <c r="F791" i="40"/>
  <c r="D194" i="61"/>
  <c r="B194" i="61" s="1"/>
  <c r="B195" i="40"/>
  <c r="F789" i="40"/>
  <c r="F785" i="40"/>
  <c r="O195" i="70"/>
  <c r="B195" i="70" s="1"/>
  <c r="D192" i="86"/>
  <c r="E781" i="40"/>
  <c r="D380" i="83" s="1"/>
  <c r="AA380" i="83" s="1"/>
  <c r="I193" i="70"/>
  <c r="F214" i="60"/>
  <c r="C187" i="70"/>
  <c r="C208" i="60"/>
  <c r="D181" i="86"/>
  <c r="E759" i="40"/>
  <c r="F203" i="60"/>
  <c r="E757" i="40"/>
  <c r="D354" i="82" s="1"/>
  <c r="D180" i="86"/>
  <c r="C174" i="88"/>
  <c r="C751" i="40"/>
  <c r="C350" i="83" s="1"/>
  <c r="C197" i="84"/>
  <c r="C174" i="70"/>
  <c r="C743" i="40"/>
  <c r="C169" i="88"/>
  <c r="C741" i="40"/>
  <c r="C173" i="70"/>
  <c r="C169" i="61"/>
  <c r="C194" i="60"/>
  <c r="S171" i="86"/>
  <c r="L195" i="84"/>
  <c r="M193" i="60"/>
  <c r="L190" i="84"/>
  <c r="U167" i="70"/>
  <c r="M188" i="60"/>
  <c r="C162" i="88"/>
  <c r="C189" i="84"/>
  <c r="C727" i="40"/>
  <c r="C166" i="70"/>
  <c r="D161" i="86"/>
  <c r="E719" i="40"/>
  <c r="F183" i="60"/>
  <c r="C17" i="84"/>
  <c r="C246" i="88"/>
  <c r="C273" i="84"/>
  <c r="B204" i="40"/>
  <c r="E205" i="86"/>
  <c r="B205" i="86"/>
  <c r="C151" i="88"/>
  <c r="C705" i="40"/>
  <c r="C150" i="88"/>
  <c r="C703" i="40"/>
  <c r="C144" i="88"/>
  <c r="C691" i="40"/>
  <c r="B139" i="40"/>
  <c r="F677" i="40"/>
  <c r="E274" i="82" s="1"/>
  <c r="D105" i="86"/>
  <c r="E607" i="40"/>
  <c r="D204" i="82" s="1"/>
  <c r="D90" i="86"/>
  <c r="E577" i="40"/>
  <c r="C85" i="88"/>
  <c r="C573" i="40"/>
  <c r="L110" i="84"/>
  <c r="D569" i="40"/>
  <c r="P166" i="82" s="1"/>
  <c r="G166" i="82" s="1"/>
  <c r="F565" i="40"/>
  <c r="B82" i="40"/>
  <c r="E83" i="86"/>
  <c r="B83" i="86"/>
  <c r="C60" i="88"/>
  <c r="C63" i="86"/>
  <c r="C523" i="40"/>
  <c r="C120" i="69"/>
  <c r="D61" i="86"/>
  <c r="E519" i="40"/>
  <c r="D59" i="86"/>
  <c r="E515" i="40"/>
  <c r="B7" i="40"/>
  <c r="CC616" i="83"/>
  <c r="L378" i="88"/>
  <c r="D1159" i="40"/>
  <c r="L405" i="84"/>
  <c r="C376" i="88"/>
  <c r="C379" i="86"/>
  <c r="C403" i="84"/>
  <c r="L370" i="88"/>
  <c r="D1143" i="40"/>
  <c r="L290" i="84"/>
  <c r="L263" i="88"/>
  <c r="C216" i="86"/>
  <c r="D153" i="86"/>
  <c r="E703" i="40"/>
  <c r="L155" i="84"/>
  <c r="D659" i="40"/>
  <c r="C103" i="88"/>
  <c r="C106" i="86"/>
  <c r="C130" i="84"/>
  <c r="C609" i="40"/>
  <c r="D98" i="86"/>
  <c r="E593" i="40"/>
  <c r="D62" i="86"/>
  <c r="E521" i="40"/>
  <c r="C57" i="88"/>
  <c r="C517" i="40"/>
  <c r="C114" i="69"/>
  <c r="E863" i="40"/>
  <c r="D460" i="69" s="1"/>
  <c r="D233" i="86"/>
  <c r="BR606" i="83"/>
  <c r="BG460" i="83"/>
  <c r="AY746" i="83"/>
  <c r="AV746" i="83"/>
  <c r="C143" i="86"/>
  <c r="B115" i="40"/>
  <c r="D113" i="88"/>
  <c r="B113" i="88" s="1"/>
  <c r="F106" i="84"/>
  <c r="B106" i="84" s="1"/>
  <c r="D79" i="88"/>
  <c r="B79" i="88" s="1"/>
  <c r="BG18" i="83"/>
  <c r="F181" i="84"/>
  <c r="B181" i="84" s="1"/>
  <c r="D154" i="88"/>
  <c r="B154" i="88" s="1"/>
  <c r="E155" i="86"/>
  <c r="B155" i="86" s="1"/>
  <c r="F179" i="84"/>
  <c r="B179" i="84" s="1"/>
  <c r="H38" i="88"/>
  <c r="H29" i="88"/>
  <c r="H10" i="88"/>
  <c r="H5" i="88"/>
  <c r="H381" i="88"/>
  <c r="H313" i="88"/>
  <c r="H245" i="88"/>
  <c r="BR704" i="83"/>
  <c r="BR546" i="83"/>
  <c r="BR536" i="83"/>
  <c r="BR506" i="83"/>
  <c r="BR566" i="83"/>
  <c r="AB698" i="83"/>
  <c r="BR698" i="83"/>
  <c r="AV698" i="83"/>
  <c r="H52" i="88"/>
  <c r="H44" i="88"/>
  <c r="H32" i="88"/>
  <c r="H30" i="88"/>
  <c r="H13" i="88"/>
  <c r="H11" i="88"/>
  <c r="H349" i="88"/>
  <c r="H281" i="88"/>
  <c r="H213" i="88"/>
  <c r="H110" i="88"/>
  <c r="AV708" i="83"/>
  <c r="BG698" i="83"/>
  <c r="CC652" i="83"/>
  <c r="BR586" i="83"/>
  <c r="CC464" i="83"/>
  <c r="BG276" i="83"/>
  <c r="H389" i="88"/>
  <c r="H357" i="88"/>
  <c r="H305" i="88"/>
  <c r="H273" i="88"/>
  <c r="H237" i="88"/>
  <c r="H205" i="88"/>
  <c r="H111" i="88"/>
  <c r="H88" i="88"/>
  <c r="BR598" i="83"/>
  <c r="BR570" i="83"/>
  <c r="BG526" i="83"/>
  <c r="BG456" i="83"/>
  <c r="BR316" i="83"/>
  <c r="BR292" i="83"/>
  <c r="AV646" i="83"/>
  <c r="CC622" i="83"/>
  <c r="BR608" i="83"/>
  <c r="BR564" i="83"/>
  <c r="BG556" i="83"/>
  <c r="CC556" i="83"/>
  <c r="CC528" i="83"/>
  <c r="BR520" i="83"/>
  <c r="CC512" i="83"/>
  <c r="BG498" i="83"/>
  <c r="BG484" i="83"/>
  <c r="BR476" i="83"/>
  <c r="AV462" i="83"/>
  <c r="AL266" i="83"/>
  <c r="AL267" i="83" s="1"/>
  <c r="H373" i="88"/>
  <c r="H341" i="88"/>
  <c r="H321" i="88"/>
  <c r="H289" i="88"/>
  <c r="H257" i="88"/>
  <c r="H253" i="88"/>
  <c r="H221" i="88"/>
  <c r="H157" i="88"/>
  <c r="H149" i="88"/>
  <c r="H141" i="88"/>
  <c r="H109" i="88"/>
  <c r="H69" i="88"/>
  <c r="AV716" i="83"/>
  <c r="BG700" i="83"/>
  <c r="BG640" i="83"/>
  <c r="AV634" i="83"/>
  <c r="AV616" i="83"/>
  <c r="BG552" i="83"/>
  <c r="CC478" i="83"/>
  <c r="BR474" i="83"/>
  <c r="CC452" i="83"/>
  <c r="BR286" i="83"/>
  <c r="BG282" i="83"/>
  <c r="BR618" i="83"/>
  <c r="CC612" i="83"/>
  <c r="AV612" i="83"/>
  <c r="AV604" i="83"/>
  <c r="CC604" i="83"/>
  <c r="BI538" i="83"/>
  <c r="BG538" i="83"/>
  <c r="CC532" i="83"/>
  <c r="BR516" i="83"/>
  <c r="BT502" i="83"/>
  <c r="CC502" i="83"/>
  <c r="CC480" i="83"/>
  <c r="CC466" i="83"/>
  <c r="Q11" i="70"/>
  <c r="D190" i="82"/>
  <c r="C580" i="83"/>
  <c r="P548" i="69"/>
  <c r="G548" i="69" s="1"/>
  <c r="C52" i="99"/>
  <c r="D120" i="83"/>
  <c r="AA120" i="83" s="1"/>
  <c r="AD36" i="2"/>
  <c r="D156" i="62"/>
  <c r="D542" i="69"/>
  <c r="D300" i="69"/>
  <c r="D566" i="69"/>
  <c r="Y35" i="2"/>
  <c r="Z35" i="2"/>
  <c r="E414" i="83"/>
  <c r="A414" i="83" s="1"/>
  <c r="A415" i="83" s="1"/>
  <c r="E594" i="83"/>
  <c r="A594" i="83" s="1"/>
  <c r="A595" i="83" s="1"/>
  <c r="C638" i="82"/>
  <c r="C640" i="83"/>
  <c r="E626" i="82"/>
  <c r="A626" i="82" s="1"/>
  <c r="A627" i="82" s="1"/>
  <c r="E626" i="69"/>
  <c r="A626" i="69"/>
  <c r="A627" i="69" s="1"/>
  <c r="E616" i="82"/>
  <c r="A616" i="82"/>
  <c r="A617" i="82" s="1"/>
  <c r="E616" i="69"/>
  <c r="A616" i="69" s="1"/>
  <c r="A617" i="69" s="1"/>
  <c r="E618" i="83"/>
  <c r="A618" i="83" s="1"/>
  <c r="A619" i="83" s="1"/>
  <c r="C494" i="83"/>
  <c r="C492" i="69"/>
  <c r="B21" i="40"/>
  <c r="I44" i="60"/>
  <c r="B44" i="60"/>
  <c r="G24" i="56"/>
  <c r="A24" i="56" s="1"/>
  <c r="E22" i="86"/>
  <c r="B22" i="86" s="1"/>
  <c r="F46" i="84"/>
  <c r="B46" i="84" s="1"/>
  <c r="D19" i="88"/>
  <c r="B19" i="88"/>
  <c r="O23" i="70"/>
  <c r="B23" i="70" s="1"/>
  <c r="AI298" i="83"/>
  <c r="AJ298" i="83"/>
  <c r="AF298" i="83"/>
  <c r="AK298" i="83" s="1"/>
  <c r="AH298" i="83"/>
  <c r="AG298" i="83"/>
  <c r="AE298" i="83"/>
  <c r="AH254" i="83"/>
  <c r="P766" i="82"/>
  <c r="G766" i="82"/>
  <c r="E272" i="82"/>
  <c r="A272" i="82" s="1"/>
  <c r="A273" i="82" s="1"/>
  <c r="T68" i="83"/>
  <c r="G68" i="83" s="1"/>
  <c r="C484" i="69"/>
  <c r="C486" i="83"/>
  <c r="C484" i="82"/>
  <c r="AH426" i="83"/>
  <c r="AG426" i="83"/>
  <c r="AI426" i="83"/>
  <c r="AF426" i="83"/>
  <c r="AE426" i="83"/>
  <c r="AJ426" i="83"/>
  <c r="P38" i="69"/>
  <c r="G38" i="69" s="1"/>
  <c r="BR14" i="83"/>
  <c r="B24" i="3"/>
  <c r="G24" i="3"/>
  <c r="F84" i="3"/>
  <c r="G84" i="3" s="1"/>
  <c r="F140" i="3"/>
  <c r="C656" i="82"/>
  <c r="C658" i="83"/>
  <c r="C656" i="69"/>
  <c r="E562" i="83"/>
  <c r="A562" i="83" s="1"/>
  <c r="A563" i="83" s="1"/>
  <c r="E560" i="82"/>
  <c r="A560" i="82" s="1"/>
  <c r="A561" i="82" s="1"/>
  <c r="E522" i="83"/>
  <c r="A522" i="83" s="1"/>
  <c r="A523" i="83" s="1"/>
  <c r="E520" i="82"/>
  <c r="A520" i="82" s="1"/>
  <c r="A521" i="82" s="1"/>
  <c r="AE602" i="83"/>
  <c r="AH602" i="83"/>
  <c r="AJ602" i="83"/>
  <c r="AF602" i="83"/>
  <c r="AI602" i="83"/>
  <c r="AG602" i="83"/>
  <c r="AE502" i="83"/>
  <c r="AF502" i="83"/>
  <c r="AH502" i="83"/>
  <c r="AI502" i="83"/>
  <c r="AG502" i="83"/>
  <c r="AJ348" i="83"/>
  <c r="AG348" i="83"/>
  <c r="AH348" i="83"/>
  <c r="AI348" i="83"/>
  <c r="AE348" i="83"/>
  <c r="AF348" i="83"/>
  <c r="E1007" i="40"/>
  <c r="D606" i="83" s="1"/>
  <c r="AA606" i="83" s="1"/>
  <c r="E307" i="56"/>
  <c r="F327" i="60"/>
  <c r="O304" i="70"/>
  <c r="B304" i="70" s="1"/>
  <c r="I325" i="60"/>
  <c r="B325" i="60" s="1"/>
  <c r="D300" i="88"/>
  <c r="B300" i="88" s="1"/>
  <c r="G305" i="56"/>
  <c r="A305" i="56" s="1"/>
  <c r="E303" i="86"/>
  <c r="B303" i="86" s="1"/>
  <c r="F327" i="84"/>
  <c r="B327" i="84" s="1"/>
  <c r="E68" i="56"/>
  <c r="D66" i="86"/>
  <c r="I67" i="70"/>
  <c r="F88" i="60"/>
  <c r="D64" i="86"/>
  <c r="I65" i="70"/>
  <c r="E525" i="40"/>
  <c r="F86" i="60"/>
  <c r="E66" i="56"/>
  <c r="T104" i="83"/>
  <c r="G104" i="83" s="1"/>
  <c r="P102" i="82"/>
  <c r="G102" i="82" s="1"/>
  <c r="P102" i="69"/>
  <c r="G102" i="69" s="1"/>
  <c r="D465" i="40"/>
  <c r="L58" i="84"/>
  <c r="B28" i="40"/>
  <c r="O30" i="70"/>
  <c r="B30" i="70" s="1"/>
  <c r="I51" i="60"/>
  <c r="B51" i="60" s="1"/>
  <c r="E29" i="56"/>
  <c r="I28" i="70"/>
  <c r="D27" i="86"/>
  <c r="E451" i="40"/>
  <c r="L48" i="84"/>
  <c r="U25" i="70"/>
  <c r="R26" i="56"/>
  <c r="L21" i="61"/>
  <c r="D445" i="40"/>
  <c r="M46" i="60"/>
  <c r="L21" i="88"/>
  <c r="S24" i="86"/>
  <c r="CC14" i="83"/>
  <c r="CC448" i="83"/>
  <c r="AJ316" i="83"/>
  <c r="AJ140" i="83"/>
  <c r="AH130" i="83"/>
  <c r="AJ130" i="83"/>
  <c r="AE130" i="83"/>
  <c r="AG130" i="83"/>
  <c r="AF130" i="83"/>
  <c r="AK130" i="83"/>
  <c r="AI130" i="83"/>
  <c r="AH30" i="83"/>
  <c r="AE30" i="83"/>
  <c r="AJ30" i="83"/>
  <c r="AG30" i="83"/>
  <c r="AI30" i="83"/>
  <c r="AF30" i="83"/>
  <c r="AI10" i="83"/>
  <c r="AE10" i="83"/>
  <c r="AG10" i="83"/>
  <c r="AJ10" i="83"/>
  <c r="AH10" i="83"/>
  <c r="AB10" i="83"/>
  <c r="E460" i="82"/>
  <c r="A460" i="82" s="1"/>
  <c r="A461" i="82" s="1"/>
  <c r="C638" i="69"/>
  <c r="E628" i="83"/>
  <c r="A628" i="83" s="1"/>
  <c r="A629" i="83" s="1"/>
  <c r="G524" i="82"/>
  <c r="P174" i="69"/>
  <c r="G174" i="69"/>
  <c r="P174" i="82"/>
  <c r="G174" i="82" s="1"/>
  <c r="E490" i="82"/>
  <c r="A490" i="82" s="1"/>
  <c r="A491" i="82" s="1"/>
  <c r="E492" i="83"/>
  <c r="A492" i="83" s="1"/>
  <c r="A493" i="83" s="1"/>
  <c r="E526" i="82"/>
  <c r="A526" i="82" s="1"/>
  <c r="A527" i="82" s="1"/>
  <c r="T166" i="83"/>
  <c r="G166" i="83" s="1"/>
  <c r="AD214" i="83"/>
  <c r="E38" i="82"/>
  <c r="A38" i="82"/>
  <c r="A39" i="82" s="1"/>
  <c r="E40" i="83"/>
  <c r="A40" i="83"/>
  <c r="A41" i="83" s="1"/>
  <c r="BV190" i="83"/>
  <c r="T770" i="83"/>
  <c r="G770" i="83" s="1"/>
  <c r="E450" i="69"/>
  <c r="A450" i="69" s="1"/>
  <c r="A451" i="69" s="1"/>
  <c r="D128" i="83"/>
  <c r="AA128" i="83" s="1"/>
  <c r="F49" i="60"/>
  <c r="D19" i="61"/>
  <c r="B19" i="61"/>
  <c r="F1003" i="40"/>
  <c r="D630" i="82"/>
  <c r="E678" i="83"/>
  <c r="A678" i="83" s="1"/>
  <c r="A679" i="83" s="1"/>
  <c r="C638" i="83"/>
  <c r="C636" i="69"/>
  <c r="D556" i="83"/>
  <c r="AA556" i="83"/>
  <c r="D554" i="69"/>
  <c r="D358" i="83"/>
  <c r="AA358" i="83" s="1"/>
  <c r="D356" i="82"/>
  <c r="A373" i="83"/>
  <c r="E370" i="82"/>
  <c r="A370" i="82"/>
  <c r="A371" i="82" s="1"/>
  <c r="E370" i="69"/>
  <c r="A370" i="69" s="1"/>
  <c r="A371" i="69" s="1"/>
  <c r="B102" i="3"/>
  <c r="D356" i="69"/>
  <c r="C114" i="82"/>
  <c r="C578" i="82"/>
  <c r="C578" i="69"/>
  <c r="P286" i="69"/>
  <c r="G286" i="69" s="1"/>
  <c r="E132" i="69"/>
  <c r="A132" i="69" s="1"/>
  <c r="A133" i="69" s="1"/>
  <c r="D264" i="82"/>
  <c r="D266" i="83"/>
  <c r="AA266" i="83"/>
  <c r="D264" i="69"/>
  <c r="BK92" i="83"/>
  <c r="B302" i="40"/>
  <c r="A566" i="69"/>
  <c r="A567" i="69" s="1"/>
  <c r="D510" i="82"/>
  <c r="T24" i="83"/>
  <c r="G24" i="83" s="1"/>
  <c r="P22" i="69"/>
  <c r="G22" i="69" s="1"/>
  <c r="D340" i="83"/>
  <c r="AA340" i="83"/>
  <c r="AD170" i="83"/>
  <c r="AO170" i="83"/>
  <c r="P566" i="69"/>
  <c r="G566" i="69"/>
  <c r="P566" i="82"/>
  <c r="G566" i="82" s="1"/>
  <c r="D374" i="82"/>
  <c r="D374" i="69"/>
  <c r="D376" i="83"/>
  <c r="AA376" i="83" s="1"/>
  <c r="C168" i="82"/>
  <c r="C168" i="69"/>
  <c r="C170" i="83"/>
  <c r="AE684" i="83"/>
  <c r="AG684" i="83"/>
  <c r="AF684" i="83"/>
  <c r="AI684" i="83"/>
  <c r="AH684" i="83"/>
  <c r="AJ684" i="83"/>
  <c r="AJ616" i="83"/>
  <c r="AI616" i="83"/>
  <c r="AG616" i="83"/>
  <c r="AH616" i="83"/>
  <c r="AF616" i="83"/>
  <c r="AF442" i="83"/>
  <c r="AH442" i="83"/>
  <c r="AI442" i="83"/>
  <c r="E1013" i="40"/>
  <c r="D308" i="86"/>
  <c r="I309" i="70"/>
  <c r="F330" i="60"/>
  <c r="E310" i="56"/>
  <c r="O200" i="70"/>
  <c r="B200" i="70" s="1"/>
  <c r="L156" i="84"/>
  <c r="D661" i="40"/>
  <c r="U133" i="70"/>
  <c r="M154" i="60"/>
  <c r="L129" i="61"/>
  <c r="R134" i="56"/>
  <c r="L129" i="88"/>
  <c r="S132" i="86"/>
  <c r="I100" i="60"/>
  <c r="B100" i="60" s="1"/>
  <c r="B77" i="40"/>
  <c r="F102" i="84"/>
  <c r="B102" i="84" s="1"/>
  <c r="G80" i="56"/>
  <c r="A80" i="56" s="1"/>
  <c r="D75" i="88"/>
  <c r="B75" i="88" s="1"/>
  <c r="D75" i="61"/>
  <c r="B75" i="61" s="1"/>
  <c r="F553" i="40"/>
  <c r="C72" i="70"/>
  <c r="C68" i="61"/>
  <c r="C73" i="56"/>
  <c r="C93" i="60"/>
  <c r="C68" i="88"/>
  <c r="D535" i="40"/>
  <c r="P132" i="82" s="1"/>
  <c r="G132" i="82" s="1"/>
  <c r="U70" i="70"/>
  <c r="L66" i="61"/>
  <c r="M91" i="60"/>
  <c r="R71" i="56"/>
  <c r="L66" i="88"/>
  <c r="S69" i="86"/>
  <c r="L93" i="84"/>
  <c r="O68" i="70"/>
  <c r="B68" i="70" s="1"/>
  <c r="G69" i="56"/>
  <c r="A69" i="56" s="1"/>
  <c r="D64" i="88"/>
  <c r="B64" i="88"/>
  <c r="D64" i="61"/>
  <c r="B64" i="61"/>
  <c r="F91" i="84"/>
  <c r="B91" i="84"/>
  <c r="I89" i="60"/>
  <c r="B89" i="60"/>
  <c r="B66" i="40"/>
  <c r="F531" i="40"/>
  <c r="AJ186" i="83"/>
  <c r="AE186" i="83"/>
  <c r="AG186" i="83"/>
  <c r="AF186" i="83"/>
  <c r="AK186" i="83" s="1"/>
  <c r="AF178" i="83"/>
  <c r="AK178" i="83"/>
  <c r="AE178" i="83"/>
  <c r="AI178" i="83"/>
  <c r="AH178" i="83"/>
  <c r="AG164" i="83"/>
  <c r="AI156" i="83"/>
  <c r="AG156" i="83"/>
  <c r="AE156" i="83"/>
  <c r="AH156" i="83"/>
  <c r="AK156" i="83" s="1"/>
  <c r="AJ156" i="83"/>
  <c r="AF156" i="83"/>
  <c r="L19" i="3"/>
  <c r="H165" i="94"/>
  <c r="J165" i="94" s="1"/>
  <c r="J20" i="3"/>
  <c r="AZ170" i="83"/>
  <c r="D104" i="83"/>
  <c r="AA104" i="83" s="1"/>
  <c r="AJ442" i="83"/>
  <c r="AO554" i="83"/>
  <c r="P668" i="69"/>
  <c r="G668" i="69" s="1"/>
  <c r="T464" i="83"/>
  <c r="G464" i="83" s="1"/>
  <c r="D768" i="82"/>
  <c r="D376" i="69"/>
  <c r="C494" i="82"/>
  <c r="AO146" i="83"/>
  <c r="P44" i="69"/>
  <c r="G44" i="69" s="1"/>
  <c r="D130" i="82"/>
  <c r="T716" i="83"/>
  <c r="G716" i="83"/>
  <c r="P714" i="69"/>
  <c r="G714" i="69" s="1"/>
  <c r="E78" i="86"/>
  <c r="B78" i="86" s="1"/>
  <c r="T76" i="83"/>
  <c r="G76" i="83" s="1"/>
  <c r="C144" i="82"/>
  <c r="E676" i="83"/>
  <c r="A676" i="83" s="1"/>
  <c r="A677" i="83" s="1"/>
  <c r="AO292" i="83"/>
  <c r="BK292" i="83"/>
  <c r="D232" i="83"/>
  <c r="AA232" i="83"/>
  <c r="T322" i="83"/>
  <c r="G322" i="83"/>
  <c r="C368" i="82"/>
  <c r="D582" i="82"/>
  <c r="P610" i="69"/>
  <c r="G610" i="69"/>
  <c r="BK226" i="83"/>
  <c r="AH536" i="83"/>
  <c r="AF536" i="83"/>
  <c r="AE536" i="83"/>
  <c r="AI536" i="83"/>
  <c r="AH528" i="83"/>
  <c r="AI528" i="83"/>
  <c r="AE528" i="83"/>
  <c r="AG528" i="83"/>
  <c r="AJ498" i="83"/>
  <c r="AE498" i="83"/>
  <c r="AG498" i="83"/>
  <c r="AF498" i="83"/>
  <c r="AK498" i="83"/>
  <c r="AE448" i="83"/>
  <c r="AH448" i="83"/>
  <c r="AI448" i="83"/>
  <c r="AG448" i="83"/>
  <c r="AJ448" i="83"/>
  <c r="AK448" i="83"/>
  <c r="C410" i="83"/>
  <c r="C408" i="69"/>
  <c r="C408" i="82"/>
  <c r="B100" i="3"/>
  <c r="AK438" i="83"/>
  <c r="Q120" i="70"/>
  <c r="D1109" i="40"/>
  <c r="L380" i="84"/>
  <c r="M378" i="60"/>
  <c r="R358" i="56"/>
  <c r="U357" i="70"/>
  <c r="L353" i="61"/>
  <c r="S356" i="86"/>
  <c r="F378" i="84"/>
  <c r="B378" i="84" s="1"/>
  <c r="F1105" i="40"/>
  <c r="D351" i="61"/>
  <c r="B351" i="61"/>
  <c r="E354" i="86"/>
  <c r="B354" i="86" s="1"/>
  <c r="I376" i="60"/>
  <c r="B376" i="60" s="1"/>
  <c r="O345" i="70"/>
  <c r="B345" i="70" s="1"/>
  <c r="D341" i="88"/>
  <c r="B341" i="88"/>
  <c r="U338" i="70"/>
  <c r="M359" i="60"/>
  <c r="R339" i="56"/>
  <c r="S337" i="86"/>
  <c r="L334" i="61"/>
  <c r="L334" i="88"/>
  <c r="F358" i="84"/>
  <c r="B358" i="84"/>
  <c r="G336" i="56"/>
  <c r="A336" i="56"/>
  <c r="C332" i="70"/>
  <c r="C333" i="56"/>
  <c r="C353" i="60"/>
  <c r="C328" i="61"/>
  <c r="L313" i="88"/>
  <c r="U317" i="70"/>
  <c r="S316" i="86"/>
  <c r="M338" i="60"/>
  <c r="L313" i="61"/>
  <c r="E1025" i="40"/>
  <c r="I315" i="70"/>
  <c r="E316" i="56"/>
  <c r="O307" i="70"/>
  <c r="B307" i="70"/>
  <c r="D303" i="61"/>
  <c r="B303" i="61"/>
  <c r="I328" i="60"/>
  <c r="B328" i="60"/>
  <c r="E306" i="86"/>
  <c r="B306" i="86"/>
  <c r="D303" i="88"/>
  <c r="B303" i="88"/>
  <c r="B305" i="40"/>
  <c r="M234" i="60"/>
  <c r="R214" i="56"/>
  <c r="L209" i="61"/>
  <c r="D821" i="40"/>
  <c r="P418" i="69"/>
  <c r="G418" i="69" s="1"/>
  <c r="C40" i="83"/>
  <c r="C38" i="82"/>
  <c r="AF538" i="83"/>
  <c r="AH538" i="83"/>
  <c r="AF464" i="83"/>
  <c r="AJ464" i="83"/>
  <c r="Q387" i="70"/>
  <c r="L387" i="88"/>
  <c r="D1177" i="40"/>
  <c r="U391" i="70"/>
  <c r="M412" i="60"/>
  <c r="R392" i="56"/>
  <c r="C378" i="61"/>
  <c r="C383" i="56"/>
  <c r="AJ722" i="83"/>
  <c r="AI722" i="83"/>
  <c r="AG556" i="83"/>
  <c r="AH556" i="83"/>
  <c r="AK556" i="83" s="1"/>
  <c r="E1105" i="40"/>
  <c r="E356" i="56"/>
  <c r="F376" i="60"/>
  <c r="O353" i="70"/>
  <c r="B353" i="70" s="1"/>
  <c r="D349" i="88"/>
  <c r="B349" i="88" s="1"/>
  <c r="M368" i="60"/>
  <c r="R348" i="56"/>
  <c r="D341" i="86"/>
  <c r="I342" i="70"/>
  <c r="C1077" i="40"/>
  <c r="C341" i="70"/>
  <c r="C342" i="56"/>
  <c r="E1073" i="40"/>
  <c r="E340" i="56"/>
  <c r="C361" i="84"/>
  <c r="C334" i="61"/>
  <c r="C1071" i="40"/>
  <c r="C338" i="70"/>
  <c r="C359" i="60"/>
  <c r="C307" i="88"/>
  <c r="C1017" i="40"/>
  <c r="C307" i="61"/>
  <c r="C332" i="60"/>
  <c r="C250" i="88"/>
  <c r="C277" i="84"/>
  <c r="C903" i="40"/>
  <c r="C500" i="69" s="1"/>
  <c r="C254" i="70"/>
  <c r="C255" i="56"/>
  <c r="C246" i="61"/>
  <c r="C250" i="70"/>
  <c r="C249" i="86"/>
  <c r="F881" i="40"/>
  <c r="E478" i="69" s="1"/>
  <c r="A478" i="69" s="1"/>
  <c r="A479" i="69" s="1"/>
  <c r="O243" i="70"/>
  <c r="B243" i="70" s="1"/>
  <c r="C265" i="84"/>
  <c r="C879" i="40"/>
  <c r="C238" i="61"/>
  <c r="C242" i="70"/>
  <c r="F857" i="40"/>
  <c r="D227" i="61"/>
  <c r="B227" i="61" s="1"/>
  <c r="L253" i="84"/>
  <c r="D855" i="40"/>
  <c r="P452" i="69" s="1"/>
  <c r="G452" i="69" s="1"/>
  <c r="M251" i="60"/>
  <c r="D227" i="86"/>
  <c r="E851" i="40"/>
  <c r="F843" i="40"/>
  <c r="O224" i="70"/>
  <c r="B224" i="70" s="1"/>
  <c r="I245" i="60"/>
  <c r="B245" i="60"/>
  <c r="G225" i="56"/>
  <c r="A225" i="56" s="1"/>
  <c r="D220" i="61"/>
  <c r="B220" i="61" s="1"/>
  <c r="E223" i="86"/>
  <c r="B223" i="86" s="1"/>
  <c r="D837" i="40"/>
  <c r="M242" i="60"/>
  <c r="R222" i="56"/>
  <c r="S220" i="86"/>
  <c r="D78" i="86"/>
  <c r="E553" i="40"/>
  <c r="F100" i="60"/>
  <c r="F100" i="84"/>
  <c r="B100" i="84" s="1"/>
  <c r="F549" i="40"/>
  <c r="E146" i="69"/>
  <c r="G78" i="56"/>
  <c r="A78" i="56" s="1"/>
  <c r="O74" i="70"/>
  <c r="B74" i="70" s="1"/>
  <c r="I95" i="60"/>
  <c r="B95" i="60" s="1"/>
  <c r="C81" i="84"/>
  <c r="C511" i="40"/>
  <c r="C79" i="60"/>
  <c r="C54" i="61"/>
  <c r="C44" i="88"/>
  <c r="C491" i="40"/>
  <c r="C88" i="69" s="1"/>
  <c r="C48" i="70"/>
  <c r="C71" i="84"/>
  <c r="C44" i="61"/>
  <c r="C47" i="86"/>
  <c r="L69" i="84"/>
  <c r="D487" i="40"/>
  <c r="P84" i="82" s="1"/>
  <c r="G84" i="82" s="1"/>
  <c r="M67" i="60"/>
  <c r="D41" i="86"/>
  <c r="E43" i="56"/>
  <c r="F63" i="60"/>
  <c r="C451" i="40"/>
  <c r="C50" i="83" s="1"/>
  <c r="C51" i="84"/>
  <c r="C28" i="70"/>
  <c r="C29" i="56"/>
  <c r="C27" i="86"/>
  <c r="U17" i="70"/>
  <c r="S16" i="86"/>
  <c r="R18" i="56"/>
  <c r="F1081" i="40"/>
  <c r="G344" i="56"/>
  <c r="A344" i="56" s="1"/>
  <c r="F1075" i="40"/>
  <c r="O340" i="70"/>
  <c r="B340" i="70" s="1"/>
  <c r="D336" i="61"/>
  <c r="B336" i="61" s="1"/>
  <c r="I361" i="60"/>
  <c r="B361" i="60" s="1"/>
  <c r="F1031" i="40"/>
  <c r="G319" i="56"/>
  <c r="A319" i="56"/>
  <c r="C340" i="84"/>
  <c r="C1029" i="40"/>
  <c r="C317" i="70"/>
  <c r="C318" i="56"/>
  <c r="D1019" i="40"/>
  <c r="L308" i="61"/>
  <c r="R313" i="56"/>
  <c r="D306" i="61"/>
  <c r="B306" i="61" s="1"/>
  <c r="E309" i="86"/>
  <c r="B309" i="86" s="1"/>
  <c r="F901" i="40"/>
  <c r="O253" i="70"/>
  <c r="B253" i="70" s="1"/>
  <c r="D244" i="86"/>
  <c r="E885" i="40"/>
  <c r="D482" i="82"/>
  <c r="I245" i="70"/>
  <c r="D242" i="86"/>
  <c r="F264" i="60"/>
  <c r="E881" i="40"/>
  <c r="I243" i="70"/>
  <c r="R236" i="56"/>
  <c r="M256" i="60"/>
  <c r="D193" i="86"/>
  <c r="I194" i="70"/>
  <c r="F215" i="60"/>
  <c r="F196" i="84"/>
  <c r="B196" i="84"/>
  <c r="O173" i="70"/>
  <c r="B173" i="70" s="1"/>
  <c r="F741" i="40"/>
  <c r="E338" i="69" s="1"/>
  <c r="A338" i="69" s="1"/>
  <c r="A339" i="69" s="1"/>
  <c r="G174" i="56"/>
  <c r="A174" i="56"/>
  <c r="U172" i="70"/>
  <c r="R173" i="56"/>
  <c r="D152" i="86"/>
  <c r="E701" i="40"/>
  <c r="I153" i="70"/>
  <c r="F174" i="60"/>
  <c r="I161" i="60"/>
  <c r="B161" i="60"/>
  <c r="D136" i="61"/>
  <c r="B136" i="61" s="1"/>
  <c r="C160" i="84"/>
  <c r="C669" i="40"/>
  <c r="C138" i="56"/>
  <c r="E663" i="40"/>
  <c r="F155" i="60"/>
  <c r="I134" i="70"/>
  <c r="C321" i="86"/>
  <c r="D218" i="88"/>
  <c r="B218" i="88" s="1"/>
  <c r="D336" i="88"/>
  <c r="B336" i="88" s="1"/>
  <c r="AJ646" i="83"/>
  <c r="AK646" i="83" s="1"/>
  <c r="C340" i="86"/>
  <c r="D169" i="88"/>
  <c r="B169" i="88" s="1"/>
  <c r="E235" i="86"/>
  <c r="B235" i="86" s="1"/>
  <c r="C253" i="86"/>
  <c r="D306" i="88"/>
  <c r="B306" i="88" s="1"/>
  <c r="S346" i="86"/>
  <c r="E242" i="86"/>
  <c r="B242" i="86" s="1"/>
  <c r="G223" i="56"/>
  <c r="A223" i="56" s="1"/>
  <c r="I98" i="60"/>
  <c r="B98" i="60" s="1"/>
  <c r="C263" i="60"/>
  <c r="C158" i="60"/>
  <c r="C358" i="61"/>
  <c r="C313" i="61"/>
  <c r="D169" i="61"/>
  <c r="B169" i="61"/>
  <c r="L168" i="61"/>
  <c r="O231" i="70"/>
  <c r="B231" i="70" s="1"/>
  <c r="O140" i="70"/>
  <c r="B140" i="70" s="1"/>
  <c r="C137" i="70"/>
  <c r="I42" i="70"/>
  <c r="C394" i="88"/>
  <c r="C394" i="61"/>
  <c r="C399" i="56"/>
  <c r="C419" i="60"/>
  <c r="C238" i="88"/>
  <c r="AI646" i="83"/>
  <c r="D314" i="88"/>
  <c r="B314" i="88" s="1"/>
  <c r="L370" i="84"/>
  <c r="B171" i="40"/>
  <c r="D232" i="88"/>
  <c r="B232" i="88"/>
  <c r="D339" i="88"/>
  <c r="B339" i="88" s="1"/>
  <c r="C24" i="88"/>
  <c r="G254" i="56"/>
  <c r="A254" i="56"/>
  <c r="G244" i="56"/>
  <c r="A244" i="56" s="1"/>
  <c r="C339" i="56"/>
  <c r="E246" i="56"/>
  <c r="E195" i="56"/>
  <c r="E80" i="56"/>
  <c r="R231" i="56"/>
  <c r="C271" i="60"/>
  <c r="M38" i="60"/>
  <c r="L226" i="61"/>
  <c r="L217" i="61"/>
  <c r="U347" i="70"/>
  <c r="U221" i="70"/>
  <c r="U46" i="70"/>
  <c r="C1119" i="40"/>
  <c r="B34" i="3"/>
  <c r="F94" i="3"/>
  <c r="Q370" i="70"/>
  <c r="B382" i="40"/>
  <c r="F1163" i="40"/>
  <c r="E762" i="83" s="1"/>
  <c r="A762" i="83" s="1"/>
  <c r="A763" i="83" s="1"/>
  <c r="F407" i="84"/>
  <c r="B407" i="84" s="1"/>
  <c r="O384" i="70"/>
  <c r="B384" i="70"/>
  <c r="C365" i="88"/>
  <c r="C1133" i="40"/>
  <c r="C369" i="70"/>
  <c r="C365" i="61"/>
  <c r="L365" i="84"/>
  <c r="U342" i="70"/>
  <c r="D339" i="86"/>
  <c r="E1075" i="40"/>
  <c r="U257" i="70"/>
  <c r="L253" i="61"/>
  <c r="C220" i="84"/>
  <c r="C196" i="86"/>
  <c r="C197" i="70"/>
  <c r="B149" i="40"/>
  <c r="F174" i="84"/>
  <c r="B174" i="84"/>
  <c r="F697" i="40"/>
  <c r="E294" i="82" s="1"/>
  <c r="F166" i="84"/>
  <c r="B166" i="84" s="1"/>
  <c r="O143" i="70"/>
  <c r="B143" i="70"/>
  <c r="Q151" i="70"/>
  <c r="L415" i="84"/>
  <c r="F404" i="84"/>
  <c r="B404" i="84"/>
  <c r="O381" i="70"/>
  <c r="B381" i="70" s="1"/>
  <c r="D377" i="61"/>
  <c r="B377" i="61" s="1"/>
  <c r="F1131" i="40"/>
  <c r="E728" i="82" s="1"/>
  <c r="A728" i="82"/>
  <c r="A729" i="82" s="1"/>
  <c r="O368" i="70"/>
  <c r="B368" i="70" s="1"/>
  <c r="C361" i="88"/>
  <c r="C388" i="84"/>
  <c r="C1125" i="40"/>
  <c r="C361" i="61"/>
  <c r="C1101" i="40"/>
  <c r="C376" i="84"/>
  <c r="C353" i="70"/>
  <c r="D302" i="86"/>
  <c r="E1001" i="40"/>
  <c r="F1007" i="40"/>
  <c r="D302" i="61"/>
  <c r="B302" i="61" s="1"/>
  <c r="D292" i="86"/>
  <c r="E981" i="40"/>
  <c r="D377" i="86"/>
  <c r="E1151" i="40"/>
  <c r="D750" i="83"/>
  <c r="AA750" i="83" s="1"/>
  <c r="D197" i="86"/>
  <c r="E791" i="40"/>
  <c r="D150" i="86"/>
  <c r="E697" i="40"/>
  <c r="D139" i="86"/>
  <c r="E675" i="40"/>
  <c r="I140" i="70"/>
  <c r="F158" i="84"/>
  <c r="B158" i="84"/>
  <c r="O135" i="70"/>
  <c r="B135" i="70"/>
  <c r="F665" i="40"/>
  <c r="O108" i="70"/>
  <c r="B108" i="70" s="1"/>
  <c r="F131" i="84"/>
  <c r="B131" i="84"/>
  <c r="B18" i="40"/>
  <c r="F435" i="40"/>
  <c r="O20" i="70"/>
  <c r="B20" i="70"/>
  <c r="L304" i="88"/>
  <c r="D1011" i="40"/>
  <c r="B301" i="40"/>
  <c r="F326" i="84"/>
  <c r="B326" i="84" s="1"/>
  <c r="F1001" i="40"/>
  <c r="E598" i="69" s="1"/>
  <c r="A598" i="69" s="1"/>
  <c r="A599" i="69" s="1"/>
  <c r="D299" i="86"/>
  <c r="E995" i="40"/>
  <c r="D989" i="40"/>
  <c r="L320" i="84"/>
  <c r="C278" i="88"/>
  <c r="C305" i="84"/>
  <c r="C959" i="40"/>
  <c r="C558" i="83" s="1"/>
  <c r="D275" i="86"/>
  <c r="C257" i="88"/>
  <c r="C284" i="84"/>
  <c r="B211" i="40"/>
  <c r="F236" i="84"/>
  <c r="B236" i="84" s="1"/>
  <c r="F821" i="40"/>
  <c r="F225" i="84"/>
  <c r="B225" i="84"/>
  <c r="F799" i="40"/>
  <c r="F169" i="84"/>
  <c r="B169" i="84" s="1"/>
  <c r="F687" i="40"/>
  <c r="E284" i="82" s="1"/>
  <c r="A284" i="82" s="1"/>
  <c r="A285" i="82" s="1"/>
  <c r="O146" i="70"/>
  <c r="B146" i="70" s="1"/>
  <c r="L148" i="84"/>
  <c r="D645" i="40"/>
  <c r="P242" i="82" s="1"/>
  <c r="G242" i="82" s="1"/>
  <c r="L143" i="84"/>
  <c r="D635" i="40"/>
  <c r="P232" i="69" s="1"/>
  <c r="G232" i="69" s="1"/>
  <c r="D21" i="86"/>
  <c r="E439" i="40"/>
  <c r="D36" i="82" s="1"/>
  <c r="P24" i="69"/>
  <c r="G24" i="69" s="1"/>
  <c r="T26" i="83"/>
  <c r="G26" i="83" s="1"/>
  <c r="C345" i="88"/>
  <c r="C372" i="84"/>
  <c r="C1093" i="40"/>
  <c r="L328" i="88"/>
  <c r="D1059" i="40"/>
  <c r="F346" i="84"/>
  <c r="B346" i="84" s="1"/>
  <c r="F1041" i="40"/>
  <c r="C309" i="88"/>
  <c r="C1021" i="40"/>
  <c r="C269" i="88"/>
  <c r="C296" i="84"/>
  <c r="C222" i="88"/>
  <c r="C847" i="40"/>
  <c r="C446" i="83" s="1"/>
  <c r="C188" i="88"/>
  <c r="C215" i="84"/>
  <c r="D53" i="86"/>
  <c r="E503" i="40"/>
  <c r="E485" i="40"/>
  <c r="D44" i="86"/>
  <c r="B13" i="40"/>
  <c r="B358" i="40"/>
  <c r="F383" i="84"/>
  <c r="B383" i="84" s="1"/>
  <c r="L278" i="84"/>
  <c r="D905" i="40"/>
  <c r="D211" i="86"/>
  <c r="E819" i="40"/>
  <c r="C204" i="88"/>
  <c r="C231" i="84"/>
  <c r="C184" i="84"/>
  <c r="C157" i="88"/>
  <c r="F42" i="84"/>
  <c r="B42" i="84"/>
  <c r="F433" i="40"/>
  <c r="E32" i="83" s="1"/>
  <c r="L276" i="88"/>
  <c r="D955" i="40"/>
  <c r="C218" i="86"/>
  <c r="C215" i="88"/>
  <c r="C242" i="84"/>
  <c r="F609" i="40"/>
  <c r="F130" i="84"/>
  <c r="B130" i="84" s="1"/>
  <c r="D69" i="88"/>
  <c r="B69" i="88" s="1"/>
  <c r="F96" i="84"/>
  <c r="B96" i="84"/>
  <c r="F541" i="40"/>
  <c r="C29" i="88"/>
  <c r="C56" i="84"/>
  <c r="C209" i="84"/>
  <c r="C182" i="88"/>
  <c r="D727" i="40"/>
  <c r="P324" i="69" s="1"/>
  <c r="G324" i="69" s="1"/>
  <c r="L162" i="88"/>
  <c r="D379" i="88"/>
  <c r="B379" i="88" s="1"/>
  <c r="E382" i="86"/>
  <c r="B382" i="86" s="1"/>
  <c r="H353" i="88"/>
  <c r="C56" i="88"/>
  <c r="S189" i="86"/>
  <c r="B159" i="40"/>
  <c r="S85" i="86"/>
  <c r="H185" i="88"/>
  <c r="CC626" i="83"/>
  <c r="BG536" i="83"/>
  <c r="AV532" i="83"/>
  <c r="H152" i="88"/>
  <c r="AV722" i="83"/>
  <c r="AV606" i="83"/>
  <c r="CC552" i="83"/>
  <c r="BR454" i="83"/>
  <c r="BG450" i="83"/>
  <c r="H57" i="88"/>
  <c r="H119" i="88"/>
  <c r="BR290" i="83"/>
  <c r="C63" i="88"/>
  <c r="C66" i="86"/>
  <c r="H333" i="88"/>
  <c r="BR714" i="83"/>
  <c r="BG706" i="83"/>
  <c r="CC590" i="83"/>
  <c r="CC518" i="83"/>
  <c r="BG468" i="83"/>
  <c r="H293" i="88"/>
  <c r="BR706" i="83"/>
  <c r="BR540" i="83"/>
  <c r="BR538" i="83"/>
  <c r="CC504" i="83"/>
  <c r="H393" i="88"/>
  <c r="H93" i="88"/>
  <c r="H85" i="88"/>
  <c r="CC634" i="83"/>
  <c r="CC624" i="83"/>
  <c r="CC584" i="83"/>
  <c r="BG482" i="83"/>
  <c r="BR284" i="83"/>
  <c r="BR620" i="83"/>
  <c r="BR554" i="83"/>
  <c r="AV530" i="83"/>
  <c r="CC486" i="83"/>
  <c r="BR462" i="83"/>
  <c r="BG292" i="83"/>
  <c r="AV570" i="83"/>
  <c r="CC558" i="83"/>
  <c r="BG550" i="83"/>
  <c r="AV284" i="83"/>
  <c r="BR576" i="83"/>
  <c r="BG546" i="83"/>
  <c r="BG452" i="83"/>
  <c r="AV448" i="83"/>
  <c r="B239" i="43"/>
  <c r="B262" i="43"/>
  <c r="B263" i="43"/>
  <c r="B256" i="43"/>
  <c r="B119" i="43"/>
  <c r="B122" i="43"/>
  <c r="B247" i="43"/>
  <c r="B249" i="43"/>
  <c r="B252" i="43"/>
  <c r="B238" i="43"/>
  <c r="B253" i="43"/>
  <c r="B251" i="43"/>
  <c r="B248" i="43"/>
  <c r="B254" i="43"/>
  <c r="B244" i="43"/>
  <c r="B242" i="43"/>
  <c r="B190" i="43"/>
  <c r="B193" i="43"/>
  <c r="B195" i="43"/>
  <c r="B184" i="43"/>
  <c r="B236" i="43"/>
  <c r="B191" i="43"/>
  <c r="B189" i="43"/>
  <c r="B186" i="43"/>
  <c r="B293" i="43"/>
  <c r="B287" i="43"/>
  <c r="B215" i="43"/>
  <c r="B208" i="43"/>
  <c r="B151" i="43"/>
  <c r="B66" i="43"/>
  <c r="B116" i="43"/>
  <c r="B55" i="43"/>
  <c r="B79" i="43"/>
  <c r="B80" i="43"/>
  <c r="B67" i="43"/>
  <c r="B54" i="43"/>
  <c r="B110" i="43"/>
  <c r="B109" i="43"/>
  <c r="B105" i="43"/>
  <c r="B58" i="43"/>
  <c r="B93" i="43"/>
  <c r="B90" i="43"/>
  <c r="B91" i="43"/>
  <c r="B115" i="43"/>
  <c r="B107" i="43"/>
  <c r="B106" i="43"/>
  <c r="B71" i="43"/>
  <c r="B97" i="43"/>
  <c r="B82" i="43"/>
  <c r="B65" i="43"/>
  <c r="B63" i="43"/>
  <c r="B68" i="43"/>
  <c r="B328" i="43"/>
  <c r="B329" i="43"/>
  <c r="B326" i="43"/>
  <c r="B298" i="43"/>
  <c r="B302" i="43"/>
  <c r="B270" i="43"/>
  <c r="B294" i="43"/>
  <c r="B315" i="43"/>
  <c r="B272" i="43"/>
  <c r="B276" i="43"/>
  <c r="B316" i="43"/>
  <c r="B300" i="43"/>
  <c r="B297" i="43"/>
  <c r="B309" i="43"/>
  <c r="B314" i="43"/>
  <c r="B286" i="43"/>
  <c r="B305" i="43"/>
  <c r="B291" i="43"/>
  <c r="B271" i="43"/>
  <c r="B282" i="43"/>
  <c r="B292" i="43"/>
  <c r="B296" i="43"/>
  <c r="B301" i="43"/>
  <c r="B290" i="43"/>
  <c r="B313" i="43"/>
  <c r="B310" i="43"/>
  <c r="B279" i="43"/>
  <c r="B318" i="43"/>
  <c r="B308" i="43"/>
  <c r="B306" i="43"/>
  <c r="B307" i="43"/>
  <c r="B278" i="43"/>
  <c r="B283" i="43"/>
  <c r="B289" i="43"/>
  <c r="B312" i="43"/>
  <c r="B295" i="43"/>
  <c r="B280" i="43"/>
  <c r="B285" i="43"/>
  <c r="B317" i="43"/>
  <c r="B319" i="43"/>
  <c r="B274" i="43"/>
  <c r="B299" i="43"/>
  <c r="B303" i="43"/>
  <c r="B275" i="43"/>
  <c r="B288" i="43"/>
  <c r="B260" i="43"/>
  <c r="B259" i="43"/>
  <c r="B250" i="43"/>
  <c r="B233" i="43"/>
  <c r="B257" i="43"/>
  <c r="B240" i="43"/>
  <c r="B243" i="43"/>
  <c r="B245" i="43"/>
  <c r="B237" i="43"/>
  <c r="B246" i="43"/>
  <c r="B241" i="43"/>
  <c r="B234" i="43"/>
  <c r="B235" i="43"/>
  <c r="B169" i="43"/>
  <c r="B160" i="43"/>
  <c r="B156" i="43"/>
  <c r="B144" i="43"/>
  <c r="B149" i="43"/>
  <c r="B123" i="43"/>
  <c r="B145" i="43"/>
  <c r="B127" i="43"/>
  <c r="B131" i="43"/>
  <c r="B138" i="43"/>
  <c r="B132" i="43"/>
  <c r="B135" i="43"/>
  <c r="B134" i="43"/>
  <c r="B92" i="43"/>
  <c r="B108" i="43"/>
  <c r="B86" i="43"/>
  <c r="B117" i="43"/>
  <c r="B104" i="43"/>
  <c r="B102" i="43"/>
  <c r="B98" i="43"/>
  <c r="B64" i="43"/>
  <c r="B78" i="43"/>
  <c r="B70" i="43"/>
  <c r="B74" i="43"/>
  <c r="B56" i="43"/>
  <c r="B121" i="43"/>
  <c r="B120" i="43"/>
  <c r="B75" i="43"/>
  <c r="B103" i="43"/>
  <c r="B77" i="43"/>
  <c r="B96" i="43"/>
  <c r="B73" i="43"/>
  <c r="B83" i="43"/>
  <c r="B87" i="43"/>
  <c r="B85" i="43"/>
  <c r="B76" i="43"/>
  <c r="B118" i="43"/>
  <c r="B112" i="43"/>
  <c r="B72" i="43"/>
  <c r="B95" i="43"/>
  <c r="B111" i="43"/>
  <c r="B99" i="43"/>
  <c r="B59" i="43"/>
  <c r="B69" i="43"/>
  <c r="B81" i="43"/>
  <c r="B100" i="43"/>
  <c r="B84" i="43"/>
  <c r="B113" i="43"/>
  <c r="B60" i="43"/>
  <c r="B88" i="43"/>
  <c r="B62" i="43"/>
  <c r="B101" i="43"/>
  <c r="B61" i="43"/>
  <c r="B114" i="43"/>
  <c r="B94" i="43"/>
  <c r="B331" i="43"/>
  <c r="B325" i="43"/>
  <c r="B330" i="43"/>
  <c r="B322" i="43"/>
  <c r="B324" i="43"/>
  <c r="B255" i="43"/>
  <c r="B203" i="43"/>
  <c r="B199" i="43"/>
  <c r="B204" i="43"/>
  <c r="B225" i="43"/>
  <c r="B218" i="43"/>
  <c r="B200" i="43"/>
  <c r="B224" i="43"/>
  <c r="B219" i="43"/>
  <c r="B230" i="43"/>
  <c r="B227" i="43"/>
  <c r="B202" i="43"/>
  <c r="B213" i="43"/>
  <c r="B228" i="43"/>
  <c r="B220" i="43"/>
  <c r="G21" i="93"/>
  <c r="K21" i="93"/>
  <c r="K22" i="93"/>
  <c r="G22" i="93"/>
  <c r="D274" i="83"/>
  <c r="AA274" i="83" s="1"/>
  <c r="C476" i="69"/>
  <c r="P42" i="69"/>
  <c r="G42" i="69" s="1"/>
  <c r="C500" i="82"/>
  <c r="P62" i="82"/>
  <c r="G62" i="82" s="1"/>
  <c r="D622" i="82"/>
  <c r="E672" i="82"/>
  <c r="A672" i="82" s="1"/>
  <c r="A673" i="82" s="1"/>
  <c r="C668" i="82"/>
  <c r="E128" i="69"/>
  <c r="A128" i="69" s="1"/>
  <c r="A129" i="69" s="1"/>
  <c r="E598" i="82"/>
  <c r="A598" i="82" s="1"/>
  <c r="A599" i="82" s="1"/>
  <c r="E600" i="83"/>
  <c r="A600" i="83" s="1"/>
  <c r="A601" i="83" s="1"/>
  <c r="T86" i="83"/>
  <c r="G86" i="83" s="1"/>
  <c r="C674" i="69"/>
  <c r="P608" i="82"/>
  <c r="G608" i="82"/>
  <c r="P586" i="69"/>
  <c r="G586" i="69" s="1"/>
  <c r="D50" i="83"/>
  <c r="AA50" i="83" s="1"/>
  <c r="O24" i="93"/>
  <c r="O23" i="93"/>
  <c r="O26" i="93"/>
  <c r="O21" i="93"/>
  <c r="O22" i="93"/>
  <c r="O25" i="93"/>
  <c r="E230" i="83"/>
  <c r="A230" i="83" s="1"/>
  <c r="A231" i="83" s="1"/>
  <c r="E228" i="69"/>
  <c r="A228" i="69" s="1"/>
  <c r="A229" i="69" s="1"/>
  <c r="N22" i="62"/>
  <c r="L19" i="99"/>
  <c r="D298" i="82"/>
  <c r="C684" i="82"/>
  <c r="D566" i="82"/>
  <c r="E690" i="82"/>
  <c r="A690" i="82" s="1"/>
  <c r="A691" i="82" s="1"/>
  <c r="E692" i="83"/>
  <c r="A692" i="83" s="1"/>
  <c r="A693" i="83" s="1"/>
  <c r="E20" i="69"/>
  <c r="A20" i="69" s="1"/>
  <c r="A21" i="69" s="1"/>
  <c r="E22" i="83"/>
  <c r="A22" i="83" s="1"/>
  <c r="A23" i="83" s="1"/>
  <c r="D14" i="83"/>
  <c r="AA14" i="83" s="1"/>
  <c r="AO14" i="83" s="1"/>
  <c r="P522" i="69"/>
  <c r="G522" i="69" s="1"/>
  <c r="T524" i="83"/>
  <c r="G524" i="83" s="1"/>
  <c r="P19" i="99"/>
  <c r="C116" i="83"/>
  <c r="T156" i="83"/>
  <c r="G156" i="83" s="1"/>
  <c r="D784" i="83"/>
  <c r="AA784" i="83" s="1"/>
  <c r="P60" i="82"/>
  <c r="G60" i="82"/>
  <c r="T62" i="83"/>
  <c r="G62" i="83" s="1"/>
  <c r="D588" i="69"/>
  <c r="D588" i="82"/>
  <c r="D590" i="83"/>
  <c r="AA590" i="83" s="1"/>
  <c r="C502" i="83"/>
  <c r="D634" i="82"/>
  <c r="D636" i="83"/>
  <c r="AA636" i="83" s="1"/>
  <c r="D778" i="83"/>
  <c r="AA778" i="83" s="1"/>
  <c r="E588" i="83"/>
  <c r="A588" i="83" s="1"/>
  <c r="A589" i="83" s="1"/>
  <c r="A586" i="69"/>
  <c r="A587" i="69" s="1"/>
  <c r="W27" i="2"/>
  <c r="Z27" i="2"/>
  <c r="Y27" i="2"/>
  <c r="X27" i="2"/>
  <c r="T27" i="2"/>
  <c r="C36" i="83"/>
  <c r="D174" i="69"/>
  <c r="T35" i="2"/>
  <c r="X35" i="2"/>
  <c r="V35" i="2"/>
  <c r="AD35" i="2"/>
  <c r="W35" i="2"/>
  <c r="AA35" i="2"/>
  <c r="S35" i="2"/>
  <c r="AC35" i="2"/>
  <c r="U35" i="2"/>
  <c r="AA34" i="2"/>
  <c r="Z17" i="2"/>
  <c r="V17" i="2"/>
  <c r="S17" i="2"/>
  <c r="T17" i="2"/>
  <c r="AA17" i="2"/>
  <c r="AD17" i="2"/>
  <c r="W17" i="2"/>
  <c r="Y17" i="2"/>
  <c r="X17" i="2"/>
  <c r="C624" i="83"/>
  <c r="C32" i="82"/>
  <c r="D528" i="69"/>
  <c r="E516" i="69"/>
  <c r="A516" i="69" s="1"/>
  <c r="A517" i="69" s="1"/>
  <c r="E444" i="82"/>
  <c r="A444" i="82"/>
  <c r="A445" i="82" s="1"/>
  <c r="E446" i="83"/>
  <c r="A446" i="83" s="1"/>
  <c r="A447" i="83"/>
  <c r="E444" i="69"/>
  <c r="A444" i="69" s="1"/>
  <c r="A445" i="69" s="1"/>
  <c r="C66" i="69"/>
  <c r="BK314" i="83"/>
  <c r="Y12" i="2"/>
  <c r="S12" i="2"/>
  <c r="AA12" i="2"/>
  <c r="Z12" i="2"/>
  <c r="D340" i="82"/>
  <c r="D342" i="83"/>
  <c r="AA342" i="83" s="1"/>
  <c r="D138" i="69"/>
  <c r="D140" i="83"/>
  <c r="AA140" i="83" s="1"/>
  <c r="D138" i="82"/>
  <c r="T614" i="83"/>
  <c r="G614" i="83" s="1"/>
  <c r="P612" i="82"/>
  <c r="G612" i="82" s="1"/>
  <c r="T652" i="83"/>
  <c r="G652" i="83"/>
  <c r="AO678" i="83"/>
  <c r="C43" i="62"/>
  <c r="D198" i="69"/>
  <c r="U76" i="49"/>
  <c r="DM76" i="49"/>
  <c r="F458" i="82"/>
  <c r="O458" i="69"/>
  <c r="F458" i="69" s="1"/>
  <c r="N740" i="82"/>
  <c r="N740" i="69"/>
  <c r="N738" i="69"/>
  <c r="N738" i="82"/>
  <c r="N712" i="82"/>
  <c r="S714" i="83"/>
  <c r="N712" i="69"/>
  <c r="C694" i="69"/>
  <c r="C696" i="83"/>
  <c r="N674" i="82"/>
  <c r="S676" i="83"/>
  <c r="N674" i="69"/>
  <c r="N650" i="82"/>
  <c r="N650" i="69"/>
  <c r="C646" i="69"/>
  <c r="C646" i="82"/>
  <c r="N642" i="82"/>
  <c r="N642" i="69"/>
  <c r="D608" i="69"/>
  <c r="D610" i="83"/>
  <c r="AA610" i="83"/>
  <c r="N550" i="82"/>
  <c r="S552" i="83"/>
  <c r="N550" i="69"/>
  <c r="N498" i="69"/>
  <c r="S500" i="83"/>
  <c r="N498" i="82"/>
  <c r="N356" i="82"/>
  <c r="N356" i="69"/>
  <c r="S292" i="83"/>
  <c r="N290" i="69"/>
  <c r="N84" i="69"/>
  <c r="S86" i="83"/>
  <c r="N84" i="82"/>
  <c r="S74" i="83"/>
  <c r="N72" i="82"/>
  <c r="N72" i="69"/>
  <c r="E106" i="83"/>
  <c r="A106" i="83"/>
  <c r="A107" i="83" s="1"/>
  <c r="E104" i="69"/>
  <c r="A104" i="69"/>
  <c r="A105" i="69" s="1"/>
  <c r="I34" i="62"/>
  <c r="H34" i="62"/>
  <c r="D102" i="69"/>
  <c r="D102" i="82"/>
  <c r="L40" i="3"/>
  <c r="X22" i="2"/>
  <c r="W22" i="2"/>
  <c r="S22" i="2"/>
  <c r="F42" i="6"/>
  <c r="AC42" i="6"/>
  <c r="AD42" i="6" s="1"/>
  <c r="Q10" i="2"/>
  <c r="Q18" i="2"/>
  <c r="Q14" i="2"/>
  <c r="Y14" i="2" s="1"/>
  <c r="AC21" i="6"/>
  <c r="AD21" i="6"/>
  <c r="F21" i="6"/>
  <c r="Q274" i="70"/>
  <c r="Q266" i="70"/>
  <c r="Q61" i="70"/>
  <c r="U68" i="49"/>
  <c r="Q235" i="70"/>
  <c r="N402" i="69"/>
  <c r="N402" i="82"/>
  <c r="C413" i="84"/>
  <c r="C1175" i="40"/>
  <c r="C772" i="69" s="1"/>
  <c r="C363" i="88"/>
  <c r="C1129" i="40"/>
  <c r="C726" i="69"/>
  <c r="C370" i="88"/>
  <c r="C373" i="86"/>
  <c r="E256" i="86"/>
  <c r="B256" i="86"/>
  <c r="F280" i="84"/>
  <c r="B280" i="84"/>
  <c r="BG86" i="83"/>
  <c r="BR80" i="83"/>
  <c r="C367" i="84"/>
  <c r="C343" i="86"/>
  <c r="BR62" i="83"/>
  <c r="H51" i="88"/>
  <c r="H36" i="88"/>
  <c r="H9" i="88"/>
  <c r="H377" i="88"/>
  <c r="H297" i="88"/>
  <c r="H277" i="88"/>
  <c r="H254" i="88"/>
  <c r="BR58" i="83"/>
  <c r="BG712" i="83"/>
  <c r="H45" i="88"/>
  <c r="H21" i="88"/>
  <c r="H345" i="88"/>
  <c r="H229" i="88"/>
  <c r="H225" i="88"/>
  <c r="BR84" i="83"/>
  <c r="BR56" i="83"/>
  <c r="BR40" i="83"/>
  <c r="BG300" i="83"/>
  <c r="H133" i="88"/>
  <c r="BG78" i="83"/>
  <c r="BG20" i="83"/>
  <c r="BG548" i="83"/>
  <c r="CC454" i="83"/>
  <c r="BG290" i="83"/>
  <c r="AV338" i="83"/>
  <c r="BG64" i="83"/>
  <c r="H190" i="88"/>
  <c r="BR16" i="83"/>
  <c r="BR74" i="83"/>
  <c r="BR50" i="83"/>
  <c r="BG40" i="83"/>
  <c r="CC646" i="83"/>
  <c r="BG644" i="83"/>
  <c r="AV564" i="83"/>
  <c r="BG512" i="83"/>
  <c r="AV502" i="83"/>
  <c r="CC488" i="83"/>
  <c r="BR88" i="83"/>
  <c r="BG72" i="83"/>
  <c r="BR66" i="83"/>
  <c r="BR54" i="83"/>
  <c r="BG48" i="83"/>
  <c r="Q26" i="70"/>
  <c r="BV68" i="49"/>
  <c r="AV68" i="49"/>
  <c r="T12" i="2"/>
  <c r="X12" i="2"/>
  <c r="U12" i="2"/>
  <c r="AC12" i="2"/>
  <c r="S10" i="2"/>
  <c r="C304" i="83"/>
  <c r="C302" i="82"/>
  <c r="C302" i="69"/>
  <c r="C354" i="82"/>
  <c r="AB21" i="2"/>
  <c r="C626" i="69"/>
  <c r="Z21" i="2"/>
  <c r="Y21" i="2"/>
  <c r="AD21" i="2"/>
  <c r="S21" i="2"/>
  <c r="AA21" i="2"/>
  <c r="T21" i="2"/>
  <c r="U21" i="2"/>
  <c r="W21" i="2"/>
  <c r="AC21" i="2"/>
  <c r="X21" i="2"/>
  <c r="X11" i="2"/>
  <c r="P490" i="82"/>
  <c r="G490" i="82" s="1"/>
  <c r="BO60" i="49"/>
  <c r="CE60" i="49"/>
  <c r="AT60" i="49"/>
  <c r="CD60" i="49"/>
  <c r="CV60" i="49"/>
  <c r="BF60" i="49"/>
  <c r="AF60" i="49"/>
  <c r="DL60" i="49"/>
  <c r="DF60" i="49"/>
  <c r="CF60" i="49"/>
  <c r="DH60" i="49"/>
  <c r="CN60" i="49"/>
  <c r="CR60" i="49"/>
  <c r="BY60" i="49"/>
  <c r="AK60" i="49"/>
  <c r="AP60" i="49"/>
  <c r="CO60" i="49"/>
  <c r="AJ60" i="49"/>
  <c r="BT60" i="49"/>
  <c r="AR60" i="49"/>
  <c r="CS60" i="49"/>
  <c r="DC60" i="49"/>
  <c r="AV60" i="49"/>
  <c r="CJ60" i="49"/>
  <c r="BZ60" i="49"/>
  <c r="DI60" i="49"/>
  <c r="BU60" i="49"/>
  <c r="CA60" i="49"/>
  <c r="CI60" i="49"/>
  <c r="AE60" i="49"/>
  <c r="CZ60" i="49"/>
  <c r="AB60" i="49"/>
  <c r="BS60" i="49"/>
  <c r="AH60" i="49"/>
  <c r="AM60" i="49"/>
  <c r="CC60" i="49"/>
  <c r="CU60" i="49"/>
  <c r="BN60" i="49"/>
  <c r="AX60" i="49"/>
  <c r="BR60" i="49"/>
  <c r="AQ60" i="49"/>
  <c r="AO60" i="49"/>
  <c r="CK60" i="49"/>
  <c r="DE60" i="49"/>
  <c r="DJ60" i="49"/>
  <c r="AC60" i="49"/>
  <c r="AI60" i="49"/>
  <c r="BC60" i="49"/>
  <c r="AD60" i="49"/>
  <c r="BJ60" i="49"/>
  <c r="AZ60" i="49"/>
  <c r="DD83" i="49"/>
  <c r="BK83" i="49"/>
  <c r="AX83" i="49"/>
  <c r="E250" i="69"/>
  <c r="A250" i="69" s="1"/>
  <c r="A251" i="69" s="1"/>
  <c r="E250" i="82"/>
  <c r="A250" i="82" s="1"/>
  <c r="A251" i="82" s="1"/>
  <c r="E252" i="83"/>
  <c r="A252" i="83" s="1"/>
  <c r="A253" i="83" s="1"/>
  <c r="D630" i="83"/>
  <c r="AA630" i="83" s="1"/>
  <c r="D628" i="69"/>
  <c r="D628" i="82"/>
  <c r="G448" i="82"/>
  <c r="D560" i="83"/>
  <c r="AA560" i="83" s="1"/>
  <c r="E628" i="69"/>
  <c r="A628" i="69" s="1"/>
  <c r="A629" i="69" s="1"/>
  <c r="D204" i="69"/>
  <c r="C324" i="69"/>
  <c r="AD19" i="6"/>
  <c r="P490" i="69"/>
  <c r="G490" i="69"/>
  <c r="BH54" i="49"/>
  <c r="CD54" i="49"/>
  <c r="E64" i="82"/>
  <c r="A64" i="82"/>
  <c r="A65" i="82" s="1"/>
  <c r="C442" i="69"/>
  <c r="CS68" i="49"/>
  <c r="C338" i="69"/>
  <c r="CW68" i="49"/>
  <c r="CE68" i="49"/>
  <c r="P470" i="82"/>
  <c r="G470" i="82" s="1"/>
  <c r="AZ314" i="83"/>
  <c r="CY77" i="49"/>
  <c r="CK77" i="49"/>
  <c r="CW77" i="49"/>
  <c r="BP77" i="49"/>
  <c r="BL77" i="49"/>
  <c r="P346" i="82"/>
  <c r="G346" i="82"/>
  <c r="T348" i="83"/>
  <c r="G348" i="83" s="1"/>
  <c r="AK188" i="83"/>
  <c r="T490" i="83"/>
  <c r="G490" i="83"/>
  <c r="P488" i="69"/>
  <c r="G488" i="69" s="1"/>
  <c r="C248" i="83"/>
  <c r="P78" i="69"/>
  <c r="G78" i="69" s="1"/>
  <c r="BC69" i="49"/>
  <c r="BK77" i="49"/>
  <c r="AZ77" i="49"/>
  <c r="AY77" i="49"/>
  <c r="DG77" i="49"/>
  <c r="CG77" i="49"/>
  <c r="C764" i="83"/>
  <c r="C762" i="69"/>
  <c r="C696" i="82"/>
  <c r="E448" i="83"/>
  <c r="A448" i="83" s="1"/>
  <c r="A449" i="83" s="1"/>
  <c r="E446" i="82"/>
  <c r="A446" i="82" s="1"/>
  <c r="A447" i="82" s="1"/>
  <c r="AK696" i="83"/>
  <c r="AK518" i="83"/>
  <c r="E564" i="69"/>
  <c r="A564" i="69" s="1"/>
  <c r="A565" i="69" s="1"/>
  <c r="E120" i="69"/>
  <c r="A120" i="69" s="1"/>
  <c r="A121" i="69" s="1"/>
  <c r="E120" i="82"/>
  <c r="A120" i="82" s="1"/>
  <c r="A121" i="82" s="1"/>
  <c r="W31" i="2"/>
  <c r="T31" i="2"/>
  <c r="AK516" i="83"/>
  <c r="E130" i="69"/>
  <c r="A130" i="69" s="1"/>
  <c r="A131" i="69" s="1"/>
  <c r="E130" i="82"/>
  <c r="A130" i="82" s="1"/>
  <c r="A131" i="82" s="1"/>
  <c r="E132" i="83"/>
  <c r="A132" i="83" s="1"/>
  <c r="A133" i="83" s="1"/>
  <c r="E64" i="83"/>
  <c r="A64" i="83" s="1"/>
  <c r="A65" i="83" s="1"/>
  <c r="E62" i="82"/>
  <c r="A62" i="82" s="1"/>
  <c r="A63" i="82" s="1"/>
  <c r="E62" i="69"/>
  <c r="A62" i="69"/>
  <c r="A63" i="69" s="1"/>
  <c r="AZ710" i="83"/>
  <c r="F82" i="3"/>
  <c r="G22" i="3"/>
  <c r="L22" i="3"/>
  <c r="B22" i="3"/>
  <c r="Q25" i="2"/>
  <c r="L392" i="61"/>
  <c r="U396" i="70"/>
  <c r="C391" i="61"/>
  <c r="C416" i="60"/>
  <c r="C396" i="56"/>
  <c r="B385" i="40"/>
  <c r="F410" i="84"/>
  <c r="B410" i="84" s="1"/>
  <c r="O387" i="70"/>
  <c r="B387" i="70" s="1"/>
  <c r="F1169" i="40"/>
  <c r="D383" i="61"/>
  <c r="B383" i="61" s="1"/>
  <c r="I408" i="60"/>
  <c r="B408" i="60" s="1"/>
  <c r="G388" i="56"/>
  <c r="A388" i="56" s="1"/>
  <c r="C408" i="60"/>
  <c r="C388" i="56"/>
  <c r="C375" i="88"/>
  <c r="C1153" i="40"/>
  <c r="C750" i="82" s="1"/>
  <c r="C379" i="70"/>
  <c r="C375" i="61"/>
  <c r="C380" i="56"/>
  <c r="M399" i="60"/>
  <c r="U378" i="70"/>
  <c r="L374" i="61"/>
  <c r="C1145" i="40"/>
  <c r="C371" i="61"/>
  <c r="C396" i="60"/>
  <c r="C376" i="56"/>
  <c r="C397" i="84"/>
  <c r="C1143" i="40"/>
  <c r="C374" i="70"/>
  <c r="C370" i="61"/>
  <c r="C375" i="56"/>
  <c r="L394" i="84"/>
  <c r="U371" i="70"/>
  <c r="M392" i="60"/>
  <c r="L367" i="61"/>
  <c r="R372" i="56"/>
  <c r="C1089" i="40"/>
  <c r="C686" i="69" s="1"/>
  <c r="C348" i="56"/>
  <c r="C368" i="60"/>
  <c r="I362" i="60"/>
  <c r="B362" i="60"/>
  <c r="O341" i="70"/>
  <c r="B341" i="70" s="1"/>
  <c r="G342" i="56"/>
  <c r="A342" i="56" s="1"/>
  <c r="D334" i="86"/>
  <c r="E1065" i="40"/>
  <c r="D662" i="69" s="1"/>
  <c r="I335" i="70"/>
  <c r="E336" i="56"/>
  <c r="F341" i="84"/>
  <c r="B341" i="84" s="1"/>
  <c r="D314" i="61"/>
  <c r="B314" i="61" s="1"/>
  <c r="O318" i="70"/>
  <c r="B318" i="70"/>
  <c r="I339" i="60"/>
  <c r="B339" i="60"/>
  <c r="C290" i="84"/>
  <c r="C266" i="86"/>
  <c r="C263" i="88"/>
  <c r="C929" i="40"/>
  <c r="C526" i="69" s="1"/>
  <c r="C267" i="70"/>
  <c r="C263" i="61"/>
  <c r="C261" i="88"/>
  <c r="C264" i="86"/>
  <c r="C288" i="84"/>
  <c r="C925" i="40"/>
  <c r="C265" i="70"/>
  <c r="C261" i="61"/>
  <c r="C286" i="60"/>
  <c r="C266" i="56"/>
  <c r="C260" i="61"/>
  <c r="C285" i="60"/>
  <c r="C265" i="56"/>
  <c r="C921" i="40"/>
  <c r="C259" i="61"/>
  <c r="C243" i="88"/>
  <c r="C247" i="70"/>
  <c r="C243" i="61"/>
  <c r="C889" i="40"/>
  <c r="C486" i="69" s="1"/>
  <c r="C268" i="60"/>
  <c r="C248" i="56"/>
  <c r="L268" i="84"/>
  <c r="D885" i="40"/>
  <c r="U245" i="70"/>
  <c r="L241" i="61"/>
  <c r="M266" i="60"/>
  <c r="R246" i="56"/>
  <c r="L267" i="84"/>
  <c r="U244" i="70"/>
  <c r="D883" i="40"/>
  <c r="L240" i="61"/>
  <c r="M265" i="60"/>
  <c r="R245" i="56"/>
  <c r="D881" i="40"/>
  <c r="U243" i="70"/>
  <c r="M264" i="60"/>
  <c r="R244" i="56"/>
  <c r="D241" i="86"/>
  <c r="I242" i="70"/>
  <c r="E879" i="40"/>
  <c r="E243" i="56"/>
  <c r="D232" i="61"/>
  <c r="B232" i="61" s="1"/>
  <c r="G237" i="56"/>
  <c r="A237" i="56" s="1"/>
  <c r="C867" i="40"/>
  <c r="C464" i="82" s="1"/>
  <c r="C257" i="60"/>
  <c r="C231" i="88"/>
  <c r="C258" i="84"/>
  <c r="C865" i="40"/>
  <c r="C464" i="83"/>
  <c r="C235" i="70"/>
  <c r="C231" i="61"/>
  <c r="C256" i="60"/>
  <c r="C236" i="56"/>
  <c r="C218" i="88"/>
  <c r="C245" i="84"/>
  <c r="C839" i="40"/>
  <c r="C438" i="83" s="1"/>
  <c r="C222" i="70"/>
  <c r="C218" i="61"/>
  <c r="C243" i="60"/>
  <c r="C223" i="56"/>
  <c r="C214" i="61"/>
  <c r="D214" i="86"/>
  <c r="E825" i="40"/>
  <c r="I215" i="70"/>
  <c r="E216" i="56"/>
  <c r="F236" i="60"/>
  <c r="F237" i="84"/>
  <c r="B237" i="84" s="1"/>
  <c r="I235" i="60"/>
  <c r="B235" i="60" s="1"/>
  <c r="G215" i="56"/>
  <c r="A215" i="56"/>
  <c r="C214" i="70"/>
  <c r="C210" i="61"/>
  <c r="C823" i="40"/>
  <c r="C235" i="60"/>
  <c r="C821" i="40"/>
  <c r="C234" i="60"/>
  <c r="C214" i="56"/>
  <c r="C208" i="88"/>
  <c r="C211" i="86"/>
  <c r="C208" i="61"/>
  <c r="C819" i="40"/>
  <c r="C212" i="70"/>
  <c r="C235" i="84"/>
  <c r="C213" i="56"/>
  <c r="B197" i="40"/>
  <c r="F793" i="40"/>
  <c r="F222" i="84"/>
  <c r="B222" i="84" s="1"/>
  <c r="O199" i="70"/>
  <c r="B199" i="70" s="1"/>
  <c r="D195" i="61"/>
  <c r="B195" i="61" s="1"/>
  <c r="G200" i="56"/>
  <c r="A200" i="56"/>
  <c r="G199" i="56"/>
  <c r="A199" i="56" s="1"/>
  <c r="I219" i="60"/>
  <c r="B219" i="60" s="1"/>
  <c r="O198" i="70"/>
  <c r="B198" i="70" s="1"/>
  <c r="D191" i="61"/>
  <c r="B191" i="61"/>
  <c r="G196" i="56"/>
  <c r="A196" i="56" s="1"/>
  <c r="F213" i="60"/>
  <c r="E193" i="56"/>
  <c r="E141" i="86"/>
  <c r="B141" i="86" s="1"/>
  <c r="O142" i="70"/>
  <c r="B142" i="70"/>
  <c r="D138" i="61"/>
  <c r="B138" i="61" s="1"/>
  <c r="F679" i="40"/>
  <c r="E278" i="83" s="1"/>
  <c r="A278" i="83" s="1"/>
  <c r="A279" i="83" s="1"/>
  <c r="I163" i="60"/>
  <c r="B163" i="60" s="1"/>
  <c r="G143" i="56"/>
  <c r="A143" i="56" s="1"/>
  <c r="E136" i="86"/>
  <c r="B136" i="86"/>
  <c r="F160" i="84"/>
  <c r="B160" i="84" s="1"/>
  <c r="D133" i="61"/>
  <c r="B133" i="61" s="1"/>
  <c r="F669" i="40"/>
  <c r="O137" i="70"/>
  <c r="B137" i="70" s="1"/>
  <c r="I158" i="60"/>
  <c r="B158" i="60" s="1"/>
  <c r="L154" i="84"/>
  <c r="D657" i="40"/>
  <c r="L127" i="61"/>
  <c r="U131" i="70"/>
  <c r="D121" i="61"/>
  <c r="B121" i="61" s="1"/>
  <c r="F148" i="84"/>
  <c r="B148" i="84"/>
  <c r="G126" i="56"/>
  <c r="A126" i="56" s="1"/>
  <c r="C123" i="86"/>
  <c r="C145" i="60"/>
  <c r="L146" i="84"/>
  <c r="D641" i="40"/>
  <c r="T240" i="83" s="1"/>
  <c r="G240" i="83" s="1"/>
  <c r="U123" i="70"/>
  <c r="L119" i="61"/>
  <c r="M144" i="60"/>
  <c r="R124" i="56"/>
  <c r="C111" i="88"/>
  <c r="C136" i="60"/>
  <c r="C111" i="61"/>
  <c r="C625" i="40"/>
  <c r="C116" i="56"/>
  <c r="C115" i="70"/>
  <c r="F607" i="40"/>
  <c r="D102" i="61"/>
  <c r="B102" i="61" s="1"/>
  <c r="O106" i="70"/>
  <c r="B106" i="70" s="1"/>
  <c r="F129" i="84"/>
  <c r="B129" i="84" s="1"/>
  <c r="I127" i="60"/>
  <c r="B127" i="60"/>
  <c r="C129" i="84"/>
  <c r="C106" i="70"/>
  <c r="C102" i="61"/>
  <c r="C127" i="60"/>
  <c r="C107" i="56"/>
  <c r="D605" i="40"/>
  <c r="P202" i="82" s="1"/>
  <c r="G202" i="82" s="1"/>
  <c r="L101" i="61"/>
  <c r="L128" i="84"/>
  <c r="U105" i="70"/>
  <c r="M126" i="60"/>
  <c r="E102" i="86"/>
  <c r="B102" i="86"/>
  <c r="F601" i="40"/>
  <c r="O103" i="70"/>
  <c r="B103" i="70" s="1"/>
  <c r="D99" i="61"/>
  <c r="B99" i="61" s="1"/>
  <c r="F126" i="84"/>
  <c r="B126" i="84"/>
  <c r="I124" i="60"/>
  <c r="B124" i="60" s="1"/>
  <c r="F599" i="40"/>
  <c r="G103" i="56"/>
  <c r="A103" i="56" s="1"/>
  <c r="O102" i="70"/>
  <c r="B102" i="70" s="1"/>
  <c r="C95" i="88"/>
  <c r="C120" i="60"/>
  <c r="Q164" i="70"/>
  <c r="Q159" i="70"/>
  <c r="Q72" i="70"/>
  <c r="Q51" i="70"/>
  <c r="DM70" i="49"/>
  <c r="U70" i="49"/>
  <c r="U52" i="49"/>
  <c r="D288" i="69"/>
  <c r="D288" i="82"/>
  <c r="C76" i="84"/>
  <c r="C49" i="88"/>
  <c r="C53" i="70"/>
  <c r="C74" i="60"/>
  <c r="C501" i="40"/>
  <c r="C49" i="61"/>
  <c r="C72" i="84"/>
  <c r="C45" i="88"/>
  <c r="C45" i="61"/>
  <c r="C48" i="86"/>
  <c r="C49" i="70"/>
  <c r="C70" i="60"/>
  <c r="C493" i="40"/>
  <c r="D397" i="86"/>
  <c r="E1191" i="40"/>
  <c r="D1127" i="40"/>
  <c r="U366" i="70"/>
  <c r="L362" i="61"/>
  <c r="M387" i="60"/>
  <c r="E337" i="86"/>
  <c r="B337" i="86" s="1"/>
  <c r="B336" i="40"/>
  <c r="D334" i="61"/>
  <c r="B334" i="61" s="1"/>
  <c r="F361" i="84"/>
  <c r="B361" i="84" s="1"/>
  <c r="L330" i="88"/>
  <c r="L357" i="84"/>
  <c r="D1063" i="40"/>
  <c r="D327" i="86"/>
  <c r="E1051" i="40"/>
  <c r="F349" i="60"/>
  <c r="C1037" i="40"/>
  <c r="C636" i="83" s="1"/>
  <c r="C321" i="70"/>
  <c r="C343" i="84"/>
  <c r="C1035" i="40"/>
  <c r="C634" i="83" s="1"/>
  <c r="C316" i="61"/>
  <c r="C320" i="70"/>
  <c r="D306" i="86"/>
  <c r="E1009" i="40"/>
  <c r="D606" i="82" s="1"/>
  <c r="L297" i="88"/>
  <c r="L324" i="84"/>
  <c r="D997" i="40"/>
  <c r="P594" i="69" s="1"/>
  <c r="G594" i="69" s="1"/>
  <c r="M322" i="60"/>
  <c r="L297" i="61"/>
  <c r="L296" i="88"/>
  <c r="D995" i="40"/>
  <c r="P592" i="82" s="1"/>
  <c r="L323" i="84"/>
  <c r="L296" i="61"/>
  <c r="L322" i="84"/>
  <c r="L295" i="88"/>
  <c r="I298" i="70"/>
  <c r="F319" i="60"/>
  <c r="F987" i="40"/>
  <c r="O296" i="70"/>
  <c r="B296" i="70" s="1"/>
  <c r="D292" i="61"/>
  <c r="B292" i="61" s="1"/>
  <c r="C287" i="88"/>
  <c r="C314" i="84"/>
  <c r="C977" i="40"/>
  <c r="C283" i="88"/>
  <c r="C286" i="86"/>
  <c r="C310" i="84"/>
  <c r="C283" i="61"/>
  <c r="C969" i="40"/>
  <c r="F308" i="84"/>
  <c r="B308" i="84"/>
  <c r="O285" i="70"/>
  <c r="B285" i="70" s="1"/>
  <c r="L296" i="84"/>
  <c r="D941" i="40"/>
  <c r="U273" i="70"/>
  <c r="M294" i="60"/>
  <c r="U269" i="70"/>
  <c r="M290" i="60"/>
  <c r="L277" i="84"/>
  <c r="D903" i="40"/>
  <c r="P500" i="82" s="1"/>
  <c r="G500" i="82" s="1"/>
  <c r="U254" i="70"/>
  <c r="L250" i="61"/>
  <c r="D901" i="40"/>
  <c r="L249" i="61"/>
  <c r="F270" i="84"/>
  <c r="B270" i="84" s="1"/>
  <c r="B245" i="40"/>
  <c r="C224" i="61"/>
  <c r="C851" i="40"/>
  <c r="C228" i="70"/>
  <c r="C227" i="70"/>
  <c r="C223" i="61"/>
  <c r="L172" i="84"/>
  <c r="L145" i="88"/>
  <c r="D693" i="40"/>
  <c r="U149" i="70"/>
  <c r="M170" i="60"/>
  <c r="D146" i="86"/>
  <c r="I147" i="70"/>
  <c r="C685" i="40"/>
  <c r="C145" i="70"/>
  <c r="C141" i="61"/>
  <c r="C166" i="60"/>
  <c r="L167" i="84"/>
  <c r="M165" i="60"/>
  <c r="D563" i="40"/>
  <c r="L107" i="84"/>
  <c r="M105" i="60"/>
  <c r="D82" i="86"/>
  <c r="F104" i="60"/>
  <c r="C74" i="88"/>
  <c r="C101" i="84"/>
  <c r="C78" i="70"/>
  <c r="C99" i="60"/>
  <c r="L96" i="84"/>
  <c r="D541" i="40"/>
  <c r="L69" i="61"/>
  <c r="M94" i="60"/>
  <c r="D66" i="61"/>
  <c r="B66" i="61"/>
  <c r="O70" i="70"/>
  <c r="B70" i="70" s="1"/>
  <c r="D65" i="86"/>
  <c r="I66" i="70"/>
  <c r="B58" i="40"/>
  <c r="O60" i="70"/>
  <c r="B60" i="70"/>
  <c r="F515" i="40"/>
  <c r="D56" i="61"/>
  <c r="B56" i="61" s="1"/>
  <c r="C55" i="61"/>
  <c r="C80" i="60"/>
  <c r="B47" i="40"/>
  <c r="F72" i="84"/>
  <c r="B72" i="84"/>
  <c r="L47" i="84"/>
  <c r="D443" i="40"/>
  <c r="P40" i="69" s="1"/>
  <c r="G40" i="69" s="1"/>
  <c r="L20" i="61"/>
  <c r="M45" i="60"/>
  <c r="U53" i="49"/>
  <c r="S122" i="83"/>
  <c r="E457" i="40"/>
  <c r="F52" i="60"/>
  <c r="BG648" i="83"/>
  <c r="AV648" i="83"/>
  <c r="CC648" i="83"/>
  <c r="AV592" i="83"/>
  <c r="BU486" i="83"/>
  <c r="BG486" i="83"/>
  <c r="AV84" i="83"/>
  <c r="BG84" i="83"/>
  <c r="BR76" i="83"/>
  <c r="BG76" i="83"/>
  <c r="AV64" i="83"/>
  <c r="BR64" i="83"/>
  <c r="BG46" i="83"/>
  <c r="AV46" i="83"/>
  <c r="BR46" i="83"/>
  <c r="U59" i="49"/>
  <c r="C335" i="86"/>
  <c r="C336" i="70"/>
  <c r="D287" i="88"/>
  <c r="B287" i="88" s="1"/>
  <c r="F314" i="84"/>
  <c r="B314" i="84" s="1"/>
  <c r="L280" i="84"/>
  <c r="D909" i="40"/>
  <c r="T508" i="83"/>
  <c r="G508" i="83" s="1"/>
  <c r="C166" i="88"/>
  <c r="C169" i="86"/>
  <c r="C155" i="88"/>
  <c r="C182" i="84"/>
  <c r="L152" i="88"/>
  <c r="L179" i="84"/>
  <c r="D707" i="40"/>
  <c r="T306" i="83" s="1"/>
  <c r="G306" i="83" s="1"/>
  <c r="C93" i="88"/>
  <c r="C120" i="84"/>
  <c r="D581" i="40"/>
  <c r="T180" i="83"/>
  <c r="G180" i="83" s="1"/>
  <c r="L116" i="84"/>
  <c r="D497" i="40"/>
  <c r="L74" i="84"/>
  <c r="CC610" i="83"/>
  <c r="B362" i="40"/>
  <c r="F387" i="84"/>
  <c r="B387" i="84" s="1"/>
  <c r="L292" i="88"/>
  <c r="L319" i="84"/>
  <c r="L272" i="88"/>
  <c r="L299" i="84"/>
  <c r="S251" i="86"/>
  <c r="L275" i="84"/>
  <c r="C137" i="88"/>
  <c r="C164" i="84"/>
  <c r="D491" i="40"/>
  <c r="L71" i="84"/>
  <c r="C459" i="40"/>
  <c r="C55" i="84"/>
  <c r="C27" i="88"/>
  <c r="C54" i="84"/>
  <c r="B9" i="40"/>
  <c r="F34" i="84"/>
  <c r="B34" i="84"/>
  <c r="AV86" i="83"/>
  <c r="BG80" i="83"/>
  <c r="D973" i="40"/>
  <c r="P570" i="82"/>
  <c r="G570" i="82" s="1"/>
  <c r="L312" i="84"/>
  <c r="S177" i="86"/>
  <c r="L174" i="88"/>
  <c r="D733" i="40"/>
  <c r="L192" i="84"/>
  <c r="C127" i="88"/>
  <c r="C130" i="86"/>
  <c r="C154" i="84"/>
  <c r="AV718" i="83"/>
  <c r="BU298" i="83"/>
  <c r="BG298" i="83"/>
  <c r="B271" i="40"/>
  <c r="F296" i="84"/>
  <c r="B296" i="84" s="1"/>
  <c r="B262" i="40"/>
  <c r="F287" i="84"/>
  <c r="B287" i="84"/>
  <c r="C164" i="88"/>
  <c r="C191" i="84"/>
  <c r="C59" i="86"/>
  <c r="C83" i="84"/>
  <c r="C11" i="88"/>
  <c r="C38" i="84"/>
  <c r="BR544" i="83"/>
  <c r="O82" i="70"/>
  <c r="B82" i="70" s="1"/>
  <c r="I103" i="60"/>
  <c r="B103" i="60" s="1"/>
  <c r="H241" i="88"/>
  <c r="BG66" i="83"/>
  <c r="BG62" i="83"/>
  <c r="AV632" i="83"/>
  <c r="AV614" i="83"/>
  <c r="BG702" i="83"/>
  <c r="BR502" i="83"/>
  <c r="H334" i="88"/>
  <c r="H127" i="88"/>
  <c r="AV90" i="83"/>
  <c r="AV80" i="83"/>
  <c r="BR72" i="83"/>
  <c r="AV72" i="83"/>
  <c r="BG58" i="83"/>
  <c r="BG50" i="83"/>
  <c r="BR44" i="83"/>
  <c r="BR716" i="83"/>
  <c r="BR600" i="83"/>
  <c r="AV598" i="83"/>
  <c r="BG506" i="83"/>
  <c r="AV88" i="83"/>
  <c r="BG74" i="83"/>
  <c r="AV70" i="83"/>
  <c r="BR68" i="83"/>
  <c r="AV66" i="83"/>
  <c r="AV62" i="83"/>
  <c r="AV54" i="83"/>
  <c r="BR718" i="83"/>
  <c r="AV700" i="83"/>
  <c r="BG614" i="83"/>
  <c r="BG448" i="83"/>
  <c r="BG622" i="83"/>
  <c r="BR616" i="83"/>
  <c r="CC608" i="83"/>
  <c r="CC586" i="83"/>
  <c r="CC516" i="83"/>
  <c r="AV658" i="83"/>
  <c r="AV638" i="83"/>
  <c r="BG626" i="83"/>
  <c r="CC618" i="83"/>
  <c r="CC548" i="83"/>
  <c r="CC540" i="83"/>
  <c r="BR294" i="83"/>
  <c r="BG528" i="83"/>
  <c r="AV498" i="83"/>
  <c r="AV450" i="83"/>
  <c r="AV318" i="83"/>
  <c r="AV566" i="83"/>
  <c r="DE53" i="49"/>
  <c r="BD53" i="49"/>
  <c r="C90" i="82"/>
  <c r="AS70" i="49"/>
  <c r="BH70" i="49"/>
  <c r="BM70" i="49"/>
  <c r="BN70" i="49"/>
  <c r="CS70" i="49"/>
  <c r="AB70" i="49"/>
  <c r="BZ70" i="49"/>
  <c r="CC70" i="49"/>
  <c r="CV70" i="49"/>
  <c r="AT70" i="49"/>
  <c r="AH70" i="49"/>
  <c r="AW70" i="49"/>
  <c r="BQ70" i="49"/>
  <c r="CJ70" i="49"/>
  <c r="BY70" i="49"/>
  <c r="BI70" i="49"/>
  <c r="CT70" i="49"/>
  <c r="BC70" i="49"/>
  <c r="BA70" i="49"/>
  <c r="BD70" i="49"/>
  <c r="BL70" i="49"/>
  <c r="BS70" i="49"/>
  <c r="BX70" i="49"/>
  <c r="DG70" i="49"/>
  <c r="DE70" i="49"/>
  <c r="BB70" i="49"/>
  <c r="DF70" i="49"/>
  <c r="AD70" i="49"/>
  <c r="AV70" i="49"/>
  <c r="CE70" i="49"/>
  <c r="CU70" i="49"/>
  <c r="BW70" i="49"/>
  <c r="CP70" i="49"/>
  <c r="E206" i="83"/>
  <c r="A206" i="83" s="1"/>
  <c r="A207" i="83" s="1"/>
  <c r="P304" i="69"/>
  <c r="G304" i="69" s="1"/>
  <c r="P304" i="82"/>
  <c r="G304" i="82" s="1"/>
  <c r="E276" i="82"/>
  <c r="A276" i="82"/>
  <c r="A277" i="82" s="1"/>
  <c r="C420" i="69"/>
  <c r="P88" i="82"/>
  <c r="G88" i="82"/>
  <c r="T500" i="83"/>
  <c r="G500" i="83"/>
  <c r="P498" i="69"/>
  <c r="G498" i="69" s="1"/>
  <c r="P498" i="82"/>
  <c r="G498" i="82" s="1"/>
  <c r="C634" i="69"/>
  <c r="CF52" i="49"/>
  <c r="D422" i="69"/>
  <c r="P290" i="69"/>
  <c r="G290" i="69"/>
  <c r="T292" i="83"/>
  <c r="G292" i="83" s="1"/>
  <c r="P290" i="82"/>
  <c r="G290" i="82" s="1"/>
  <c r="C100" i="83"/>
  <c r="T596" i="83"/>
  <c r="G596" i="83" s="1"/>
  <c r="P724" i="82"/>
  <c r="G724" i="82" s="1"/>
  <c r="T726" i="83"/>
  <c r="G726" i="83" s="1"/>
  <c r="P724" i="69"/>
  <c r="G724" i="69"/>
  <c r="T332" i="83"/>
  <c r="G332" i="83"/>
  <c r="AT53" i="49"/>
  <c r="DK53" i="49"/>
  <c r="AQ53" i="49"/>
  <c r="AZ53" i="49"/>
  <c r="BY53" i="49"/>
  <c r="BT53" i="49"/>
  <c r="BI53" i="49"/>
  <c r="AD53" i="49"/>
  <c r="AV53" i="49"/>
  <c r="AO53" i="49"/>
  <c r="CX53" i="49"/>
  <c r="AL53" i="49"/>
  <c r="BK53" i="49"/>
  <c r="CM53" i="49"/>
  <c r="BW53" i="49"/>
  <c r="P160" i="69"/>
  <c r="G160" i="69" s="1"/>
  <c r="C632" i="69"/>
  <c r="C632" i="82"/>
  <c r="C772" i="82"/>
  <c r="C774" i="83"/>
  <c r="C30" i="69"/>
  <c r="DB51" i="49"/>
  <c r="CX51" i="49"/>
  <c r="CA51" i="49"/>
  <c r="DC51" i="49"/>
  <c r="DF51" i="49"/>
  <c r="CP51" i="49"/>
  <c r="CK51" i="49"/>
  <c r="AQ51" i="49"/>
  <c r="AK51" i="49"/>
  <c r="DD51" i="49"/>
  <c r="CO51" i="49"/>
  <c r="BL51" i="49"/>
  <c r="DG51" i="49"/>
  <c r="CV51" i="49"/>
  <c r="AC51" i="49"/>
  <c r="BS51" i="49"/>
  <c r="AO51" i="49"/>
  <c r="AI51" i="49"/>
  <c r="M77" i="3"/>
  <c r="E356" i="69"/>
  <c r="A356" i="69"/>
  <c r="A357" i="69" s="1"/>
  <c r="A358" i="83"/>
  <c r="A359" i="83" s="1"/>
  <c r="G41" i="93"/>
  <c r="D20" i="69"/>
  <c r="D22" i="83"/>
  <c r="AA22" i="83" s="1"/>
  <c r="AI336" i="83"/>
  <c r="AF336" i="83"/>
  <c r="AG336" i="83"/>
  <c r="AH336" i="83"/>
  <c r="AE336" i="83"/>
  <c r="AG172" i="83"/>
  <c r="AH164" i="83"/>
  <c r="AK164" i="83" s="1"/>
  <c r="AJ164" i="83"/>
  <c r="AE164" i="83"/>
  <c r="AF164" i="83"/>
  <c r="AI164" i="83"/>
  <c r="AE114" i="83"/>
  <c r="AJ114" i="83"/>
  <c r="AK114" i="83" s="1"/>
  <c r="AF114" i="83"/>
  <c r="AH114" i="83"/>
  <c r="AG114" i="83"/>
  <c r="AJ102" i="83"/>
  <c r="AG102" i="83"/>
  <c r="AE102" i="83"/>
  <c r="AH102" i="83"/>
  <c r="AI102" i="83"/>
  <c r="AE90" i="83"/>
  <c r="AH86" i="83"/>
  <c r="AG86" i="83"/>
  <c r="AF86" i="83"/>
  <c r="AK86" i="83"/>
  <c r="AJ86" i="83"/>
  <c r="AI86" i="83"/>
  <c r="AJ52" i="83"/>
  <c r="AK52" i="83" s="1"/>
  <c r="AG52" i="83"/>
  <c r="AH52" i="83"/>
  <c r="AI52" i="83"/>
  <c r="AE52" i="83"/>
  <c r="BU602" i="83"/>
  <c r="CD602" i="83"/>
  <c r="CD603" i="83"/>
  <c r="BG602" i="83"/>
  <c r="BT602" i="83"/>
  <c r="BV602" i="83" s="1"/>
  <c r="AC602" i="83"/>
  <c r="BH602" i="83"/>
  <c r="BH603" i="83" s="1"/>
  <c r="BJ602" i="83"/>
  <c r="BI602" i="83"/>
  <c r="AY602" i="83"/>
  <c r="AB602" i="83"/>
  <c r="AN602" i="83"/>
  <c r="AO602" i="83" s="1"/>
  <c r="AV602" i="83"/>
  <c r="BS602" i="83"/>
  <c r="BS603" i="83" s="1"/>
  <c r="AX602" i="83"/>
  <c r="AM602" i="83"/>
  <c r="CC602" i="83"/>
  <c r="AL602" i="83"/>
  <c r="AL603" i="83"/>
  <c r="AC588" i="83"/>
  <c r="BI588" i="83"/>
  <c r="AM588" i="83"/>
  <c r="CD588" i="83"/>
  <c r="CD589" i="83" s="1"/>
  <c r="BH588" i="83"/>
  <c r="BH589" i="83"/>
  <c r="BT588" i="83"/>
  <c r="AX588" i="83"/>
  <c r="AL588" i="83"/>
  <c r="AL589" i="83"/>
  <c r="BS588" i="83"/>
  <c r="BS589" i="83" s="1"/>
  <c r="AW588" i="83"/>
  <c r="AW589" i="83" s="1"/>
  <c r="BJ588" i="83"/>
  <c r="AY588" i="83"/>
  <c r="AN588" i="83"/>
  <c r="AV588" i="83"/>
  <c r="BG588" i="83"/>
  <c r="AB588" i="83"/>
  <c r="BU588" i="83"/>
  <c r="CC588" i="83"/>
  <c r="CD568" i="83"/>
  <c r="CD569" i="83" s="1"/>
  <c r="BH568" i="83"/>
  <c r="BH569" i="83"/>
  <c r="AX568" i="83"/>
  <c r="BS568" i="83"/>
  <c r="BS569" i="83" s="1"/>
  <c r="AW568" i="83"/>
  <c r="AW569" i="83" s="1"/>
  <c r="AB568" i="83"/>
  <c r="AL568" i="83"/>
  <c r="AL569" i="83" s="1"/>
  <c r="AM568" i="83"/>
  <c r="AC568" i="83"/>
  <c r="BT568" i="83"/>
  <c r="BI568" i="83"/>
  <c r="AY568" i="83"/>
  <c r="CC568" i="83"/>
  <c r="BU568" i="83"/>
  <c r="BJ568" i="83"/>
  <c r="BG568" i="83"/>
  <c r="BR568" i="83"/>
  <c r="AN568" i="83"/>
  <c r="AL522" i="83"/>
  <c r="AL523" i="83" s="1"/>
  <c r="BH522" i="83"/>
  <c r="BH523" i="83" s="1"/>
  <c r="AW522" i="83"/>
  <c r="AW523" i="83" s="1"/>
  <c r="AY522" i="83"/>
  <c r="BJ522" i="83"/>
  <c r="BG522" i="83"/>
  <c r="AN522" i="83"/>
  <c r="AM522" i="83"/>
  <c r="CD522" i="83"/>
  <c r="CD523" i="83"/>
  <c r="AX522" i="83"/>
  <c r="BR522" i="83"/>
  <c r="AB522" i="83"/>
  <c r="AC522" i="83"/>
  <c r="BS522" i="83"/>
  <c r="BS523" i="83" s="1"/>
  <c r="AV522" i="83"/>
  <c r="BU522" i="83"/>
  <c r="BI522" i="83"/>
  <c r="BT522" i="83"/>
  <c r="BU178" i="83"/>
  <c r="BS178" i="83"/>
  <c r="BS179" i="83"/>
  <c r="AW178" i="83"/>
  <c r="AW179" i="83" s="1"/>
  <c r="AB178" i="83"/>
  <c r="AL178" i="83"/>
  <c r="AL179" i="83" s="1"/>
  <c r="AM178" i="83"/>
  <c r="BJ178" i="83"/>
  <c r="CD178" i="83"/>
  <c r="CD179" i="83" s="1"/>
  <c r="BH178" i="83"/>
  <c r="BH179" i="83"/>
  <c r="AY178" i="83"/>
  <c r="AX178" i="83"/>
  <c r="AC178" i="83"/>
  <c r="AN178" i="83"/>
  <c r="BT178" i="83"/>
  <c r="BG178" i="83"/>
  <c r="BI178" i="83"/>
  <c r="AV178" i="83"/>
  <c r="C522" i="82"/>
  <c r="W10" i="2"/>
  <c r="X10" i="2"/>
  <c r="AB10" i="2"/>
  <c r="BN51" i="49"/>
  <c r="D20" i="82"/>
  <c r="P584" i="69"/>
  <c r="G584" i="69"/>
  <c r="P112" i="82"/>
  <c r="G112" i="82" s="1"/>
  <c r="T114" i="83"/>
  <c r="G114" i="83" s="1"/>
  <c r="P112" i="69"/>
  <c r="G112" i="69" s="1"/>
  <c r="D634" i="83"/>
  <c r="AA634" i="83"/>
  <c r="E274" i="69"/>
  <c r="A274" i="69" s="1"/>
  <c r="A275" i="69" s="1"/>
  <c r="E276" i="83"/>
  <c r="A276" i="83" s="1"/>
  <c r="A277" i="83" s="1"/>
  <c r="A274" i="82"/>
  <c r="A275" i="82"/>
  <c r="AY54" i="49"/>
  <c r="DB54" i="49"/>
  <c r="BJ54" i="49"/>
  <c r="BC54" i="49"/>
  <c r="BR54" i="49"/>
  <c r="CL54" i="49"/>
  <c r="BN54" i="49"/>
  <c r="BE54" i="49"/>
  <c r="CQ54" i="49"/>
  <c r="BX54" i="49"/>
  <c r="BV54" i="49"/>
  <c r="BO54" i="49"/>
  <c r="BY54" i="49"/>
  <c r="CW54" i="49"/>
  <c r="T120" i="83"/>
  <c r="G120" i="83"/>
  <c r="P118" i="82"/>
  <c r="G118" i="82" s="1"/>
  <c r="P118" i="69"/>
  <c r="G118" i="69" s="1"/>
  <c r="T60" i="83"/>
  <c r="G60" i="83"/>
  <c r="P58" i="69"/>
  <c r="G58" i="69"/>
  <c r="E790" i="82"/>
  <c r="A790" i="82"/>
  <c r="A791" i="82" s="1"/>
  <c r="G18" i="93"/>
  <c r="AH344" i="83"/>
  <c r="AE344" i="83"/>
  <c r="AJ344" i="83"/>
  <c r="AI344" i="83"/>
  <c r="AF344" i="83"/>
  <c r="AH294" i="83"/>
  <c r="AE294" i="83"/>
  <c r="AI294" i="83"/>
  <c r="AG294" i="83"/>
  <c r="AF294" i="83"/>
  <c r="AJ294" i="83"/>
  <c r="AK294" i="83" s="1"/>
  <c r="AH210" i="83"/>
  <c r="AE210" i="83"/>
  <c r="AI210" i="83"/>
  <c r="AF210" i="83"/>
  <c r="AJ210" i="83"/>
  <c r="AK210" i="83" s="1"/>
  <c r="AG210" i="83"/>
  <c r="AG106" i="83"/>
  <c r="AJ106" i="83"/>
  <c r="AI94" i="83"/>
  <c r="AH94" i="83"/>
  <c r="AF94" i="83"/>
  <c r="AG94" i="83"/>
  <c r="AJ94" i="83"/>
  <c r="AF82" i="83"/>
  <c r="AI82" i="83"/>
  <c r="AG82" i="83"/>
  <c r="AE82" i="83"/>
  <c r="AH82" i="83"/>
  <c r="AJ82" i="83"/>
  <c r="AF48" i="83"/>
  <c r="AJ48" i="83"/>
  <c r="AI18" i="83"/>
  <c r="AJ18" i="83"/>
  <c r="AF18" i="83"/>
  <c r="AG18" i="83"/>
  <c r="AH18" i="83"/>
  <c r="AK18" i="83" s="1"/>
  <c r="AE18" i="83"/>
  <c r="AB778" i="83"/>
  <c r="AX778" i="83"/>
  <c r="AM778" i="83"/>
  <c r="CD778" i="83"/>
  <c r="CD779" i="83"/>
  <c r="AY778" i="83"/>
  <c r="BG778" i="83"/>
  <c r="AW778" i="83"/>
  <c r="AW779" i="83"/>
  <c r="AN778" i="83"/>
  <c r="BT778" i="83"/>
  <c r="BU778" i="83"/>
  <c r="BJ778" i="83"/>
  <c r="AV778" i="83"/>
  <c r="AL778" i="83"/>
  <c r="AL779" i="83" s="1"/>
  <c r="BH778" i="83"/>
  <c r="BH779" i="83" s="1"/>
  <c r="BR778" i="83"/>
  <c r="BI778" i="83"/>
  <c r="AC778" i="83"/>
  <c r="CC778" i="83"/>
  <c r="BS778" i="83"/>
  <c r="BS779" i="83"/>
  <c r="BT734" i="83"/>
  <c r="AM734" i="83"/>
  <c r="BS734" i="83"/>
  <c r="BS735" i="83"/>
  <c r="AW734" i="83"/>
  <c r="AW735" i="83" s="1"/>
  <c r="BU734" i="83"/>
  <c r="AB734" i="83"/>
  <c r="AX734" i="83"/>
  <c r="AL734" i="83"/>
  <c r="AL735" i="83"/>
  <c r="CD734" i="83"/>
  <c r="CD735" i="83" s="1"/>
  <c r="BH734" i="83"/>
  <c r="BH735" i="83" s="1"/>
  <c r="AN734" i="83"/>
  <c r="AY734" i="83"/>
  <c r="BJ734" i="83"/>
  <c r="BG734" i="83"/>
  <c r="AC734" i="83"/>
  <c r="BR734" i="83"/>
  <c r="BI734" i="83"/>
  <c r="AY712" i="83"/>
  <c r="AL712" i="83"/>
  <c r="AL713" i="83" s="1"/>
  <c r="CD712" i="83"/>
  <c r="CD713" i="83"/>
  <c r="BH712" i="83"/>
  <c r="BH713" i="83" s="1"/>
  <c r="BI712" i="83"/>
  <c r="BS712" i="83"/>
  <c r="BS713" i="83"/>
  <c r="AW712" i="83"/>
  <c r="AW713" i="83" s="1"/>
  <c r="BT712" i="83"/>
  <c r="BJ712" i="83"/>
  <c r="AB712" i="83"/>
  <c r="AX712" i="83"/>
  <c r="AC712" i="83"/>
  <c r="CC712" i="83"/>
  <c r="AN712" i="83"/>
  <c r="BR712" i="83"/>
  <c r="BU712" i="83"/>
  <c r="AX644" i="83"/>
  <c r="AY644" i="83"/>
  <c r="BS644" i="83"/>
  <c r="BS645" i="83"/>
  <c r="AM644" i="83"/>
  <c r="AN644" i="83"/>
  <c r="BJ644" i="83"/>
  <c r="BH644" i="83"/>
  <c r="BH645" i="83" s="1"/>
  <c r="AC644" i="83"/>
  <c r="BI644" i="83"/>
  <c r="BT644" i="83"/>
  <c r="AW644" i="83"/>
  <c r="AW645" i="83" s="1"/>
  <c r="AB644" i="83"/>
  <c r="AL644" i="83"/>
  <c r="AL645" i="83" s="1"/>
  <c r="BR644" i="83"/>
  <c r="BU644" i="83"/>
  <c r="AA644" i="83"/>
  <c r="AZ644" i="83" s="1"/>
  <c r="AV644" i="83"/>
  <c r="CD644" i="83"/>
  <c r="CD645" i="83" s="1"/>
  <c r="CC628" i="83"/>
  <c r="AM628" i="83"/>
  <c r="BU628" i="83"/>
  <c r="BS628" i="83"/>
  <c r="BS629" i="83" s="1"/>
  <c r="AY628" i="83"/>
  <c r="BH628" i="83"/>
  <c r="BH629" i="83"/>
  <c r="AN628" i="83"/>
  <c r="AL628" i="83"/>
  <c r="AL629" i="83" s="1"/>
  <c r="BI628" i="83"/>
  <c r="AX628" i="83"/>
  <c r="AW628" i="83"/>
  <c r="AW629" i="83" s="1"/>
  <c r="BT628" i="83"/>
  <c r="CD628" i="83"/>
  <c r="CD629" i="83" s="1"/>
  <c r="BR628" i="83"/>
  <c r="AB628" i="83"/>
  <c r="AV628" i="83"/>
  <c r="BG628" i="83"/>
  <c r="BJ628" i="83"/>
  <c r="BG610" i="83"/>
  <c r="AV610" i="83"/>
  <c r="AB610" i="83"/>
  <c r="BI610" i="83"/>
  <c r="AN610" i="83"/>
  <c r="AL610" i="83"/>
  <c r="AL611" i="83" s="1"/>
  <c r="CD610" i="83"/>
  <c r="CD611" i="83"/>
  <c r="BH610" i="83"/>
  <c r="BH611" i="83" s="1"/>
  <c r="AY610" i="83"/>
  <c r="BS610" i="83"/>
  <c r="BS611" i="83"/>
  <c r="AW610" i="83"/>
  <c r="AW611" i="83" s="1"/>
  <c r="AX610" i="83"/>
  <c r="AM610" i="83"/>
  <c r="BJ610" i="83"/>
  <c r="AC610" i="83"/>
  <c r="BT610" i="83"/>
  <c r="BU610" i="83"/>
  <c r="BR610" i="83"/>
  <c r="BT582" i="83"/>
  <c r="AY582" i="83"/>
  <c r="BG582" i="83"/>
  <c r="CD582" i="83"/>
  <c r="CD583" i="83" s="1"/>
  <c r="BU582" i="83"/>
  <c r="AB582" i="83"/>
  <c r="AX582" i="83"/>
  <c r="AL582" i="83"/>
  <c r="AL583" i="83" s="1"/>
  <c r="AN582" i="83"/>
  <c r="AM582" i="83"/>
  <c r="BS582" i="83"/>
  <c r="BS583" i="83" s="1"/>
  <c r="CC582" i="83"/>
  <c r="AV582" i="83"/>
  <c r="BJ582" i="83"/>
  <c r="BR582" i="83"/>
  <c r="BI582" i="83"/>
  <c r="BH582" i="83"/>
  <c r="BH583" i="83" s="1"/>
  <c r="AC582" i="83"/>
  <c r="BU560" i="83"/>
  <c r="AY560" i="83"/>
  <c r="CD560" i="83"/>
  <c r="CD561" i="83"/>
  <c r="BH560" i="83"/>
  <c r="BH561" i="83" s="1"/>
  <c r="AL560" i="83"/>
  <c r="AL561" i="83" s="1"/>
  <c r="AC560" i="83"/>
  <c r="AD560" i="83" s="1"/>
  <c r="BJ560" i="83"/>
  <c r="AN560" i="83"/>
  <c r="BS560" i="83"/>
  <c r="BS561" i="83"/>
  <c r="AW560" i="83"/>
  <c r="AW561" i="83"/>
  <c r="BT560" i="83"/>
  <c r="BI560" i="83"/>
  <c r="BK560" i="83" s="1"/>
  <c r="AB560" i="83"/>
  <c r="AX560" i="83"/>
  <c r="AM560" i="83"/>
  <c r="CC560" i="83"/>
  <c r="AV560" i="83"/>
  <c r="BG560" i="83"/>
  <c r="AB514" i="83"/>
  <c r="AY514" i="83"/>
  <c r="AL514" i="83"/>
  <c r="AL515" i="83"/>
  <c r="BS514" i="83"/>
  <c r="BS515" i="83"/>
  <c r="AW514" i="83"/>
  <c r="AW515" i="83" s="1"/>
  <c r="BJ514" i="83"/>
  <c r="BI514" i="83"/>
  <c r="AN514" i="83"/>
  <c r="CD514" i="83"/>
  <c r="CD515" i="83"/>
  <c r="BH514" i="83"/>
  <c r="BH515" i="83" s="1"/>
  <c r="AX514" i="83"/>
  <c r="AC514" i="83"/>
  <c r="AM514" i="83"/>
  <c r="BT514" i="83"/>
  <c r="BU514" i="83"/>
  <c r="BR514" i="83"/>
  <c r="AV514" i="83"/>
  <c r="CC514" i="83"/>
  <c r="BG514" i="83"/>
  <c r="BJ156" i="83"/>
  <c r="CD156" i="83"/>
  <c r="CD157" i="83" s="1"/>
  <c r="BH156" i="83"/>
  <c r="BH157" i="83"/>
  <c r="AL156" i="83"/>
  <c r="AL157" i="83" s="1"/>
  <c r="AN156" i="83"/>
  <c r="BT156" i="83"/>
  <c r="AY156" i="83"/>
  <c r="BS156" i="83"/>
  <c r="BS157" i="83" s="1"/>
  <c r="AW156" i="83"/>
  <c r="AW157" i="83" s="1"/>
  <c r="AB156" i="83"/>
  <c r="BU156" i="83"/>
  <c r="AX156" i="83"/>
  <c r="AM156" i="83"/>
  <c r="AC156" i="83"/>
  <c r="BI156" i="83"/>
  <c r="BR602" i="83"/>
  <c r="BU54" i="49"/>
  <c r="CN51" i="49"/>
  <c r="AD272" i="83"/>
  <c r="AI114" i="83"/>
  <c r="AM712" i="83"/>
  <c r="P570" i="69"/>
  <c r="G570" i="69" s="1"/>
  <c r="T572" i="83"/>
  <c r="G572" i="83" s="1"/>
  <c r="CI54" i="49"/>
  <c r="DH54" i="49"/>
  <c r="E262" i="69"/>
  <c r="A262" i="69" s="1"/>
  <c r="A263" i="69" s="1"/>
  <c r="BP68" i="49"/>
  <c r="BR560" i="83"/>
  <c r="AV712" i="83"/>
  <c r="AB51" i="49"/>
  <c r="E356" i="82"/>
  <c r="A356" i="82" s="1"/>
  <c r="A357" i="82" s="1"/>
  <c r="CC522" i="83"/>
  <c r="E286" i="83"/>
  <c r="A286" i="83" s="1"/>
  <c r="A287" i="83" s="1"/>
  <c r="AG344" i="83"/>
  <c r="P58" i="82"/>
  <c r="G58" i="82" s="1"/>
  <c r="AJ336" i="83"/>
  <c r="AV734" i="83"/>
  <c r="D270" i="69"/>
  <c r="D270" i="82"/>
  <c r="E134" i="82"/>
  <c r="A134" i="82" s="1"/>
  <c r="A135" i="82" s="1"/>
  <c r="C153" i="99"/>
  <c r="C44" i="99"/>
  <c r="C55" i="99"/>
  <c r="C154" i="99"/>
  <c r="C45" i="99"/>
  <c r="CC734" i="83"/>
  <c r="BV304" i="83"/>
  <c r="AZ304" i="83"/>
  <c r="P468" i="82"/>
  <c r="G468" i="82" s="1"/>
  <c r="G468" i="69"/>
  <c r="C300" i="82"/>
  <c r="E344" i="69"/>
  <c r="A344" i="69" s="1"/>
  <c r="A345" i="69" s="1"/>
  <c r="E427" i="40"/>
  <c r="D26" i="83" s="1"/>
  <c r="AA26" i="83" s="1"/>
  <c r="D15" i="86"/>
  <c r="F37" i="60"/>
  <c r="E17" i="56"/>
  <c r="I16" i="70"/>
  <c r="AH214" i="83"/>
  <c r="AE214" i="83"/>
  <c r="AG214" i="83"/>
  <c r="AF214" i="83"/>
  <c r="AJ214" i="83"/>
  <c r="AF190" i="83"/>
  <c r="AJ180" i="83"/>
  <c r="AF180" i="83"/>
  <c r="AK180" i="83" s="1"/>
  <c r="AG180" i="83"/>
  <c r="AH180" i="83"/>
  <c r="AE180" i="83"/>
  <c r="AH158" i="83"/>
  <c r="AG158" i="83"/>
  <c r="AH118" i="83"/>
  <c r="AI118" i="83"/>
  <c r="AJ118" i="83"/>
  <c r="AG118" i="83"/>
  <c r="AE118" i="83"/>
  <c r="AF118" i="83"/>
  <c r="AK118" i="83" s="1"/>
  <c r="AI110" i="83"/>
  <c r="AG110" i="83"/>
  <c r="AF110" i="83"/>
  <c r="AH110" i="83"/>
  <c r="AJ110" i="83"/>
  <c r="AE110" i="83"/>
  <c r="AE98" i="83"/>
  <c r="AF98" i="83"/>
  <c r="AI98" i="83"/>
  <c r="AJ98" i="83"/>
  <c r="AK98" i="83" s="1"/>
  <c r="AH98" i="83"/>
  <c r="AF44" i="83"/>
  <c r="AI44" i="83"/>
  <c r="AJ44" i="83"/>
  <c r="AE44" i="83"/>
  <c r="AG44" i="83"/>
  <c r="AH44" i="83"/>
  <c r="BI770" i="83"/>
  <c r="AN770" i="83"/>
  <c r="AB770" i="83"/>
  <c r="AL770" i="83"/>
  <c r="AL771" i="83" s="1"/>
  <c r="BS770" i="83"/>
  <c r="BS771" i="83" s="1"/>
  <c r="AW770" i="83"/>
  <c r="AW771" i="83" s="1"/>
  <c r="AY770" i="83"/>
  <c r="CD770" i="83"/>
  <c r="CD771" i="83" s="1"/>
  <c r="BH770" i="83"/>
  <c r="BH771" i="83" s="1"/>
  <c r="BU770" i="83"/>
  <c r="AX770" i="83"/>
  <c r="AC770" i="83"/>
  <c r="AM770" i="83"/>
  <c r="BJ770" i="83"/>
  <c r="BG770" i="83"/>
  <c r="BT770" i="83"/>
  <c r="BR770" i="83"/>
  <c r="CC770" i="83"/>
  <c r="AV770" i="83"/>
  <c r="BI742" i="83"/>
  <c r="BH742" i="83"/>
  <c r="BH743" i="83" s="1"/>
  <c r="AB742" i="83"/>
  <c r="AN742" i="83"/>
  <c r="AL742" i="83"/>
  <c r="AL743" i="83" s="1"/>
  <c r="BS742" i="83"/>
  <c r="BS743" i="83" s="1"/>
  <c r="BU742" i="83"/>
  <c r="AW742" i="83"/>
  <c r="AW743" i="83" s="1"/>
  <c r="BJ742" i="83"/>
  <c r="BT742" i="83"/>
  <c r="AV742" i="83"/>
  <c r="CD742" i="83"/>
  <c r="CD743" i="83" s="1"/>
  <c r="BG742" i="83"/>
  <c r="AX742" i="83"/>
  <c r="AM742" i="83"/>
  <c r="BR742" i="83"/>
  <c r="AY742" i="83"/>
  <c r="CC742" i="83"/>
  <c r="BU720" i="83"/>
  <c r="AY720" i="83"/>
  <c r="AL720" i="83"/>
  <c r="AL721" i="83"/>
  <c r="CD720" i="83"/>
  <c r="CD721" i="83" s="1"/>
  <c r="BH720" i="83"/>
  <c r="BH721" i="83" s="1"/>
  <c r="AC720" i="83"/>
  <c r="BJ720" i="83"/>
  <c r="AN720" i="83"/>
  <c r="BS720" i="83"/>
  <c r="BS721" i="83"/>
  <c r="AW720" i="83"/>
  <c r="AW721" i="83" s="1"/>
  <c r="AX720" i="83"/>
  <c r="AM720" i="83"/>
  <c r="CC720" i="83"/>
  <c r="BR720" i="83"/>
  <c r="AA720" i="83"/>
  <c r="AO720" i="83" s="1"/>
  <c r="BI720" i="83"/>
  <c r="AB720" i="83"/>
  <c r="BT720" i="83"/>
  <c r="BG720" i="83"/>
  <c r="AV720" i="83"/>
  <c r="BJ666" i="83"/>
  <c r="BT666" i="83"/>
  <c r="CD666" i="83"/>
  <c r="CD667" i="83" s="1"/>
  <c r="AL666" i="83"/>
  <c r="AL667" i="83" s="1"/>
  <c r="BU666" i="83"/>
  <c r="AX666" i="83"/>
  <c r="AW666" i="83"/>
  <c r="AW667" i="83" s="1"/>
  <c r="AB666" i="83"/>
  <c r="AC666" i="83"/>
  <c r="BS666" i="83"/>
  <c r="BS667" i="83" s="1"/>
  <c r="CC666" i="83"/>
  <c r="AV666" i="83"/>
  <c r="AY666" i="83"/>
  <c r="BI666" i="83"/>
  <c r="AN666" i="83"/>
  <c r="BG666" i="83"/>
  <c r="BR666" i="83"/>
  <c r="AM666" i="83"/>
  <c r="BT636" i="83"/>
  <c r="AX636" i="83"/>
  <c r="AL636" i="83"/>
  <c r="AL637" i="83" s="1"/>
  <c r="BS636" i="83"/>
  <c r="BS637" i="83" s="1"/>
  <c r="AW636" i="83"/>
  <c r="AW637" i="83"/>
  <c r="AC636" i="83"/>
  <c r="BI636" i="83"/>
  <c r="AM636" i="83"/>
  <c r="CD636" i="83"/>
  <c r="CD637" i="83" s="1"/>
  <c r="BH636" i="83"/>
  <c r="BH637" i="83" s="1"/>
  <c r="BU636" i="83"/>
  <c r="BJ636" i="83"/>
  <c r="AY636" i="83"/>
  <c r="AN636" i="83"/>
  <c r="AB636" i="83"/>
  <c r="BR636" i="83"/>
  <c r="BG636" i="83"/>
  <c r="CD596" i="83"/>
  <c r="CD597" i="83" s="1"/>
  <c r="AC596" i="83"/>
  <c r="AW596" i="83"/>
  <c r="AW597" i="83"/>
  <c r="BH596" i="83"/>
  <c r="BH597" i="83"/>
  <c r="AB596" i="83"/>
  <c r="BI596" i="83"/>
  <c r="BK596" i="83" s="1"/>
  <c r="AX596" i="83"/>
  <c r="AY596" i="83"/>
  <c r="BS596" i="83"/>
  <c r="BS597" i="83"/>
  <c r="AM596" i="83"/>
  <c r="BU596" i="83"/>
  <c r="BJ596" i="83"/>
  <c r="AN596" i="83"/>
  <c r="AO596" i="83" s="1"/>
  <c r="BT596" i="83"/>
  <c r="CC596" i="83"/>
  <c r="AL596" i="83"/>
  <c r="AL597" i="83"/>
  <c r="AV596" i="83"/>
  <c r="BG596" i="83"/>
  <c r="BR596" i="83"/>
  <c r="BT574" i="83"/>
  <c r="AM574" i="83"/>
  <c r="CD574" i="83"/>
  <c r="CD575" i="83" s="1"/>
  <c r="BH574" i="83"/>
  <c r="BH575" i="83" s="1"/>
  <c r="BJ574" i="83"/>
  <c r="BU574" i="83"/>
  <c r="AB574" i="83"/>
  <c r="AX574" i="83"/>
  <c r="AL574" i="83"/>
  <c r="AL575" i="83"/>
  <c r="BS574" i="83"/>
  <c r="BS575" i="83" s="1"/>
  <c r="AW574" i="83"/>
  <c r="AW575" i="83" s="1"/>
  <c r="AC574" i="83"/>
  <c r="BI574" i="83"/>
  <c r="AN574" i="83"/>
  <c r="BG574" i="83"/>
  <c r="AY574" i="83"/>
  <c r="AV574" i="83"/>
  <c r="CC574" i="83"/>
  <c r="BR574" i="83"/>
  <c r="AB530" i="83"/>
  <c r="BT530" i="83"/>
  <c r="AM530" i="83"/>
  <c r="AL530" i="83"/>
  <c r="AL531" i="83" s="1"/>
  <c r="BS530" i="83"/>
  <c r="BS531" i="83" s="1"/>
  <c r="AW530" i="83"/>
  <c r="AW531" i="83" s="1"/>
  <c r="AX530" i="83"/>
  <c r="CD530" i="83"/>
  <c r="CD531" i="83" s="1"/>
  <c r="BH530" i="83"/>
  <c r="BH531" i="83" s="1"/>
  <c r="BJ530" i="83"/>
  <c r="AC530" i="83"/>
  <c r="BI530" i="83"/>
  <c r="BU530" i="83"/>
  <c r="AN530" i="83"/>
  <c r="CC530" i="83"/>
  <c r="AY530" i="83"/>
  <c r="BR530" i="83"/>
  <c r="BG530" i="83"/>
  <c r="BJ164" i="83"/>
  <c r="AY164" i="83"/>
  <c r="BI164" i="83"/>
  <c r="BU164" i="83"/>
  <c r="AW164" i="83"/>
  <c r="AW165" i="83" s="1"/>
  <c r="AX164" i="83"/>
  <c r="CD164" i="83"/>
  <c r="CD165" i="83" s="1"/>
  <c r="BH164" i="83"/>
  <c r="BH165" i="83" s="1"/>
  <c r="BT164" i="83"/>
  <c r="AC164" i="83"/>
  <c r="AN164" i="83"/>
  <c r="AB164" i="83"/>
  <c r="BS164" i="83"/>
  <c r="BS165" i="83" s="1"/>
  <c r="AA164" i="83"/>
  <c r="AM164" i="83"/>
  <c r="BG164" i="83"/>
  <c r="AL164" i="83"/>
  <c r="AL165" i="83" s="1"/>
  <c r="CL68" i="49"/>
  <c r="CI68" i="49"/>
  <c r="BQ68" i="49"/>
  <c r="CT68" i="49"/>
  <c r="AZ68" i="49"/>
  <c r="BF68" i="49"/>
  <c r="CG68" i="49"/>
  <c r="CY68" i="49"/>
  <c r="BM68" i="49"/>
  <c r="DK68" i="49"/>
  <c r="BI68" i="49"/>
  <c r="AB68" i="49"/>
  <c r="AV568" i="83"/>
  <c r="C12" i="83"/>
  <c r="C10" i="69"/>
  <c r="P336" i="82"/>
  <c r="G336" i="82" s="1"/>
  <c r="D494" i="82"/>
  <c r="AD244" i="83"/>
  <c r="P428" i="69"/>
  <c r="G428" i="69" s="1"/>
  <c r="P428" i="82"/>
  <c r="G428" i="82"/>
  <c r="C446" i="82"/>
  <c r="C446" i="69"/>
  <c r="C448" i="83"/>
  <c r="P486" i="69"/>
  <c r="G486" i="69" s="1"/>
  <c r="D696" i="69"/>
  <c r="D698" i="83"/>
  <c r="AA698" i="83"/>
  <c r="D696" i="82"/>
  <c r="E112" i="69"/>
  <c r="A112" i="69" s="1"/>
  <c r="A113" i="69" s="1"/>
  <c r="CZ54" i="49"/>
  <c r="AX54" i="49"/>
  <c r="V10" i="2"/>
  <c r="CF68" i="49"/>
  <c r="BT68" i="49"/>
  <c r="BR588" i="83"/>
  <c r="CF51" i="49"/>
  <c r="D122" i="69"/>
  <c r="CC636" i="83"/>
  <c r="BU69" i="49"/>
  <c r="CK69" i="49"/>
  <c r="CS69" i="49"/>
  <c r="BK69" i="49"/>
  <c r="BG69" i="49"/>
  <c r="BL69" i="49"/>
  <c r="BQ69" i="49"/>
  <c r="BE69" i="49"/>
  <c r="CH69" i="49"/>
  <c r="BN69" i="49"/>
  <c r="BJ87" i="49"/>
  <c r="BF87" i="49"/>
  <c r="D574" i="69"/>
  <c r="P234" i="82"/>
  <c r="G234" i="82" s="1"/>
  <c r="G234" i="69"/>
  <c r="T236" i="83"/>
  <c r="G236" i="83" s="1"/>
  <c r="T612" i="83"/>
  <c r="G612" i="83"/>
  <c r="AI214" i="83"/>
  <c r="AD288" i="83"/>
  <c r="AO288" i="83"/>
  <c r="BV288" i="83"/>
  <c r="D522" i="82"/>
  <c r="AW582" i="83"/>
  <c r="AW583" i="83" s="1"/>
  <c r="BK234" i="83"/>
  <c r="AC628" i="83"/>
  <c r="BV444" i="83"/>
  <c r="AE86" i="83"/>
  <c r="AE94" i="83"/>
  <c r="AG98" i="83"/>
  <c r="AF102" i="83"/>
  <c r="D416" i="69"/>
  <c r="D598" i="69"/>
  <c r="D478" i="82"/>
  <c r="D480" i="83"/>
  <c r="AA480" i="83" s="1"/>
  <c r="D478" i="69"/>
  <c r="P542" i="82"/>
  <c r="G542" i="82" s="1"/>
  <c r="T556" i="83"/>
  <c r="G556" i="83" s="1"/>
  <c r="D34" i="69"/>
  <c r="C110" i="69"/>
  <c r="P10" i="69"/>
  <c r="G10" i="69" s="1"/>
  <c r="D216" i="83"/>
  <c r="AA216" i="83" s="1"/>
  <c r="D214" i="82"/>
  <c r="D214" i="69"/>
  <c r="H21" i="62"/>
  <c r="T19" i="62"/>
  <c r="F141" i="99"/>
  <c r="F137" i="99"/>
  <c r="AZ160" i="83"/>
  <c r="P716" i="69"/>
  <c r="G716" i="69" s="1"/>
  <c r="P716" i="82"/>
  <c r="G716" i="82" s="1"/>
  <c r="C758" i="69"/>
  <c r="C758" i="82"/>
  <c r="AO134" i="83"/>
  <c r="AK722" i="83"/>
  <c r="U27" i="2"/>
  <c r="V27" i="2"/>
  <c r="AA27" i="2"/>
  <c r="S27" i="2"/>
  <c r="AD27" i="2"/>
  <c r="AB27" i="2"/>
  <c r="B65" i="3"/>
  <c r="F125" i="3"/>
  <c r="E338" i="82"/>
  <c r="A338" i="82"/>
  <c r="A339" i="82" s="1"/>
  <c r="E340" i="83"/>
  <c r="A340" i="83" s="1"/>
  <c r="A341" i="83" s="1"/>
  <c r="T708" i="83"/>
  <c r="G708" i="83" s="1"/>
  <c r="T134" i="83"/>
  <c r="G134" i="83" s="1"/>
  <c r="P132" i="69"/>
  <c r="G132" i="69" s="1"/>
  <c r="P440" i="69"/>
  <c r="G440" i="69" s="1"/>
  <c r="T36" i="2"/>
  <c r="Z36" i="2"/>
  <c r="AA36" i="2"/>
  <c r="S36" i="2"/>
  <c r="AB36" i="2"/>
  <c r="Y36" i="2"/>
  <c r="AC36" i="2"/>
  <c r="V36" i="2"/>
  <c r="U36" i="2"/>
  <c r="AO83" i="49"/>
  <c r="D582" i="69"/>
  <c r="D584" i="83"/>
  <c r="AA584" i="83" s="1"/>
  <c r="BK546" i="83"/>
  <c r="AZ60" i="83"/>
  <c r="BV60" i="83"/>
  <c r="E636" i="83"/>
  <c r="A636" i="83" s="1"/>
  <c r="A637" i="83" s="1"/>
  <c r="E634" i="82"/>
  <c r="A634" i="82"/>
  <c r="A635" i="82" s="1"/>
  <c r="E634" i="69"/>
  <c r="A634" i="69"/>
  <c r="A635" i="69" s="1"/>
  <c r="E546" i="82"/>
  <c r="A546" i="82"/>
  <c r="A547" i="82" s="1"/>
  <c r="E548" i="83"/>
  <c r="A548" i="83" s="1"/>
  <c r="A549" i="83"/>
  <c r="D320" i="82"/>
  <c r="D320" i="69"/>
  <c r="C42" i="69"/>
  <c r="C44" i="83"/>
  <c r="E222" i="82"/>
  <c r="A222" i="82" s="1"/>
  <c r="A223" i="82" s="1"/>
  <c r="E224" i="83"/>
  <c r="A224" i="83" s="1"/>
  <c r="A225" i="83" s="1"/>
  <c r="D114" i="83"/>
  <c r="AA114" i="83"/>
  <c r="CN72" i="49"/>
  <c r="CB72" i="49"/>
  <c r="DG72" i="49"/>
  <c r="BJ72" i="49"/>
  <c r="BP72" i="49"/>
  <c r="BT72" i="49"/>
  <c r="DI72" i="49"/>
  <c r="BY72" i="49"/>
  <c r="CU72" i="49"/>
  <c r="AH72" i="49"/>
  <c r="AS72" i="49"/>
  <c r="BR72" i="49"/>
  <c r="BM72" i="49"/>
  <c r="BH72" i="49"/>
  <c r="AN72" i="49"/>
  <c r="AQ72" i="49"/>
  <c r="BX72" i="49"/>
  <c r="DC72" i="49"/>
  <c r="CL72" i="49"/>
  <c r="AB72" i="49"/>
  <c r="BE72" i="49"/>
  <c r="AW72" i="49"/>
  <c r="BV72" i="49"/>
  <c r="AK72" i="49"/>
  <c r="CQ72" i="49"/>
  <c r="BG72" i="49"/>
  <c r="BL72" i="49"/>
  <c r="DL72" i="49"/>
  <c r="BO72" i="49"/>
  <c r="AI72" i="49"/>
  <c r="DH72" i="49"/>
  <c r="AE72" i="49"/>
  <c r="AR72" i="49"/>
  <c r="BD72" i="49"/>
  <c r="CF72" i="49"/>
  <c r="CW72" i="49"/>
  <c r="AY72" i="49"/>
  <c r="BZ72" i="49"/>
  <c r="AL72" i="49"/>
  <c r="CM72" i="49"/>
  <c r="BN72" i="49"/>
  <c r="DA72" i="49"/>
  <c r="CI72" i="49"/>
  <c r="BF72" i="49"/>
  <c r="P56" i="69"/>
  <c r="G56" i="69" s="1"/>
  <c r="AK26" i="83"/>
  <c r="E154" i="69"/>
  <c r="A154" i="69" s="1"/>
  <c r="A155" i="69" s="1"/>
  <c r="E154" i="82"/>
  <c r="A154" i="82" s="1"/>
  <c r="A155" i="82" s="1"/>
  <c r="D698" i="82"/>
  <c r="D698" i="69"/>
  <c r="P100" i="82"/>
  <c r="G100" i="82" s="1"/>
  <c r="P100" i="69"/>
  <c r="G100" i="69" s="1"/>
  <c r="D372" i="82"/>
  <c r="P360" i="69"/>
  <c r="G360" i="69" s="1"/>
  <c r="AK526" i="83"/>
  <c r="BK158" i="83"/>
  <c r="D764" i="83"/>
  <c r="AA764" i="83" s="1"/>
  <c r="AD764" i="83" s="1"/>
  <c r="D762" i="82"/>
  <c r="D52" i="62"/>
  <c r="S41" i="62"/>
  <c r="R41" i="62"/>
  <c r="G41" i="62"/>
  <c r="I41" i="62"/>
  <c r="H41" i="62" s="1"/>
  <c r="K41" i="62"/>
  <c r="Z24" i="2"/>
  <c r="Y24" i="2"/>
  <c r="U24" i="2"/>
  <c r="AD24" i="2"/>
  <c r="V24" i="2"/>
  <c r="P50" i="82"/>
  <c r="G50" i="82" s="1"/>
  <c r="D604" i="83"/>
  <c r="AA604" i="83"/>
  <c r="D602" i="69"/>
  <c r="D316" i="83"/>
  <c r="AA316" i="83" s="1"/>
  <c r="D314" i="69"/>
  <c r="I32" i="62"/>
  <c r="H32" i="62"/>
  <c r="D150" i="62"/>
  <c r="Q30" i="62"/>
  <c r="S30" i="62"/>
  <c r="U30" i="62"/>
  <c r="O30" i="99"/>
  <c r="N30" i="99"/>
  <c r="S32" i="2"/>
  <c r="BK70" i="83"/>
  <c r="E776" i="82"/>
  <c r="A776" i="82"/>
  <c r="A777" i="82" s="1"/>
  <c r="E778" i="83"/>
  <c r="A778" i="83"/>
  <c r="A779" i="83" s="1"/>
  <c r="AC39" i="6"/>
  <c r="AD39" i="6"/>
  <c r="F39" i="6"/>
  <c r="F16" i="6"/>
  <c r="AC16" i="6"/>
  <c r="AD16" i="6"/>
  <c r="F12" i="6"/>
  <c r="AC12" i="6"/>
  <c r="AD12" i="6" s="1"/>
  <c r="P602" i="69"/>
  <c r="G602" i="69" s="1"/>
  <c r="T604" i="83"/>
  <c r="G604" i="83" s="1"/>
  <c r="AD406" i="83"/>
  <c r="AO90" i="83"/>
  <c r="O570" i="82"/>
  <c r="F570" i="82" s="1"/>
  <c r="O570" i="69"/>
  <c r="F570" i="69" s="1"/>
  <c r="O328" i="69"/>
  <c r="F328" i="69" s="1"/>
  <c r="O328" i="82"/>
  <c r="F328" i="82" s="1"/>
  <c r="N768" i="69"/>
  <c r="N768" i="82"/>
  <c r="N732" i="82"/>
  <c r="S734" i="83"/>
  <c r="N732" i="69"/>
  <c r="N708" i="82"/>
  <c r="S710" i="83"/>
  <c r="N708" i="69"/>
  <c r="AH376" i="83"/>
  <c r="AE376" i="83"/>
  <c r="AI376" i="83"/>
  <c r="AF376" i="83"/>
  <c r="AJ376" i="83"/>
  <c r="O76" i="69"/>
  <c r="F76" i="69"/>
  <c r="O76" i="82"/>
  <c r="F76" i="82" s="1"/>
  <c r="AC9" i="6"/>
  <c r="F9" i="6"/>
  <c r="N652" i="82"/>
  <c r="N652" i="69"/>
  <c r="S654" i="83"/>
  <c r="D642" i="83"/>
  <c r="AA642" i="83" s="1"/>
  <c r="D640" i="69"/>
  <c r="D640" i="82"/>
  <c r="N478" i="82"/>
  <c r="S480" i="83"/>
  <c r="N478" i="69"/>
  <c r="AO174" i="83"/>
  <c r="P508" i="69"/>
  <c r="G508" i="69" s="1"/>
  <c r="AK76" i="83"/>
  <c r="AD17" i="1"/>
  <c r="AD9" i="1"/>
  <c r="AD16" i="1"/>
  <c r="AD24" i="1"/>
  <c r="AD13" i="1"/>
  <c r="AD21" i="1"/>
  <c r="AD12" i="1"/>
  <c r="AD20" i="1"/>
  <c r="AR12" i="45"/>
  <c r="U74" i="49"/>
  <c r="F734" i="82"/>
  <c r="O734" i="69"/>
  <c r="F734" i="69"/>
  <c r="O558" i="82"/>
  <c r="F558" i="82"/>
  <c r="O558" i="69"/>
  <c r="F558" i="69"/>
  <c r="N716" i="82"/>
  <c r="N716" i="69"/>
  <c r="D388" i="86"/>
  <c r="E1173" i="40"/>
  <c r="D772" i="83" s="1"/>
  <c r="AA772" i="83" s="1"/>
  <c r="F410" i="60"/>
  <c r="E390" i="56"/>
  <c r="C1163" i="40"/>
  <c r="C762" i="83"/>
  <c r="C384" i="70"/>
  <c r="C385" i="56"/>
  <c r="C380" i="61"/>
  <c r="C380" i="88"/>
  <c r="C407" i="84"/>
  <c r="L379" i="61"/>
  <c r="M404" i="60"/>
  <c r="S382" i="86"/>
  <c r="R384" i="56"/>
  <c r="D1161" i="40"/>
  <c r="U383" i="70"/>
  <c r="I382" i="70"/>
  <c r="E383" i="56"/>
  <c r="L371" i="88"/>
  <c r="L371" i="61"/>
  <c r="M396" i="60"/>
  <c r="S374" i="86"/>
  <c r="C369" i="88"/>
  <c r="C1141" i="40"/>
  <c r="C394" i="60"/>
  <c r="C369" i="61"/>
  <c r="F369" i="84"/>
  <c r="B369" i="84" s="1"/>
  <c r="F1087" i="40"/>
  <c r="E686" i="83"/>
  <c r="A686" i="83" s="1"/>
  <c r="A687" i="83" s="1"/>
  <c r="O346" i="70"/>
  <c r="B346" i="70"/>
  <c r="I367" i="60"/>
  <c r="B367" i="60" s="1"/>
  <c r="G347" i="56"/>
  <c r="A347" i="56" s="1"/>
  <c r="E345" i="86"/>
  <c r="B345" i="86" s="1"/>
  <c r="D342" i="61"/>
  <c r="B342" i="61"/>
  <c r="D342" i="88"/>
  <c r="B342" i="88" s="1"/>
  <c r="I366" i="60"/>
  <c r="B366" i="60" s="1"/>
  <c r="G346" i="56"/>
  <c r="A346" i="56" s="1"/>
  <c r="E344" i="86"/>
  <c r="B344" i="86"/>
  <c r="C366" i="84"/>
  <c r="C1081" i="40"/>
  <c r="C680" i="83" s="1"/>
  <c r="C339" i="61"/>
  <c r="C344" i="56"/>
  <c r="C342" i="86"/>
  <c r="C364" i="60"/>
  <c r="C338" i="88"/>
  <c r="C1079" i="40"/>
  <c r="C676" i="82" s="1"/>
  <c r="C342" i="70"/>
  <c r="C363" i="60"/>
  <c r="C338" i="61"/>
  <c r="C343" i="56"/>
  <c r="U340" i="70"/>
  <c r="S339" i="86"/>
  <c r="L336" i="88"/>
  <c r="M361" i="60"/>
  <c r="D1075" i="40"/>
  <c r="P672" i="82" s="1"/>
  <c r="G672" i="82" s="1"/>
  <c r="F359" i="60"/>
  <c r="E339" i="56"/>
  <c r="I338" i="70"/>
  <c r="D337" i="86"/>
  <c r="D329" i="88"/>
  <c r="B329" i="88" s="1"/>
  <c r="I354" i="60"/>
  <c r="B354" i="60"/>
  <c r="G334" i="56"/>
  <c r="A334" i="56" s="1"/>
  <c r="E332" i="86"/>
  <c r="B332" i="86" s="1"/>
  <c r="O332" i="70"/>
  <c r="B332" i="70" s="1"/>
  <c r="I353" i="60"/>
  <c r="B353" i="60"/>
  <c r="G333" i="56"/>
  <c r="A333" i="56" s="1"/>
  <c r="E331" i="86"/>
  <c r="B331" i="86" s="1"/>
  <c r="D328" i="61"/>
  <c r="B328" i="61" s="1"/>
  <c r="C327" i="61"/>
  <c r="C330" i="86"/>
  <c r="C1057" i="40"/>
  <c r="C332" i="56"/>
  <c r="C353" i="84"/>
  <c r="C1055" i="40"/>
  <c r="C654" i="83" s="1"/>
  <c r="C351" i="60"/>
  <c r="C330" i="70"/>
  <c r="C331" i="56"/>
  <c r="C326" i="88"/>
  <c r="I320" i="70"/>
  <c r="F341" i="60"/>
  <c r="E321" i="56"/>
  <c r="C1033" i="40"/>
  <c r="C315" i="61"/>
  <c r="C340" i="60"/>
  <c r="C320" i="56"/>
  <c r="C318" i="86"/>
  <c r="C319" i="70"/>
  <c r="C315" i="88"/>
  <c r="C1031" i="40"/>
  <c r="C319" i="56"/>
  <c r="C314" i="88"/>
  <c r="F1025" i="40"/>
  <c r="I336" i="60"/>
  <c r="B336" i="60"/>
  <c r="G316" i="56"/>
  <c r="A316" i="56" s="1"/>
  <c r="E314" i="86"/>
  <c r="B314" i="86" s="1"/>
  <c r="B313" i="40"/>
  <c r="L286" i="88"/>
  <c r="L313" i="84"/>
  <c r="D975" i="40"/>
  <c r="T574" i="83" s="1"/>
  <c r="L286" i="61"/>
  <c r="M311" i="60"/>
  <c r="U290" i="70"/>
  <c r="R291" i="56"/>
  <c r="S288" i="86"/>
  <c r="L285" i="61"/>
  <c r="L285" i="88"/>
  <c r="R290" i="56"/>
  <c r="G288" i="56"/>
  <c r="A288" i="56" s="1"/>
  <c r="D283" i="61"/>
  <c r="B283" i="61"/>
  <c r="I308" i="60"/>
  <c r="B308" i="60" s="1"/>
  <c r="E286" i="86"/>
  <c r="B286" i="86" s="1"/>
  <c r="D283" i="88"/>
  <c r="B283" i="88" s="1"/>
  <c r="I307" i="60"/>
  <c r="B307" i="60"/>
  <c r="G287" i="56"/>
  <c r="A287" i="56" s="1"/>
  <c r="E285" i="86"/>
  <c r="B285" i="86" s="1"/>
  <c r="E963" i="40"/>
  <c r="D562" i="83" s="1"/>
  <c r="E285" i="56"/>
  <c r="F305" i="60"/>
  <c r="C279" i="88"/>
  <c r="C279" i="61"/>
  <c r="C961" i="40"/>
  <c r="C284" i="56"/>
  <c r="F297" i="84"/>
  <c r="B297" i="84"/>
  <c r="F943" i="40"/>
  <c r="D270" i="61"/>
  <c r="B270" i="61" s="1"/>
  <c r="I295" i="60"/>
  <c r="B295" i="60" s="1"/>
  <c r="G275" i="56"/>
  <c r="A275" i="56"/>
  <c r="C275" i="56"/>
  <c r="C273" i="86"/>
  <c r="C270" i="61"/>
  <c r="C295" i="60"/>
  <c r="C274" i="70"/>
  <c r="L269" i="61"/>
  <c r="S272" i="86"/>
  <c r="R274" i="56"/>
  <c r="L264" i="88"/>
  <c r="M289" i="60"/>
  <c r="R269" i="56"/>
  <c r="S267" i="86"/>
  <c r="L264" i="61"/>
  <c r="U268" i="70"/>
  <c r="L291" i="84"/>
  <c r="D263" i="86"/>
  <c r="E923" i="40"/>
  <c r="I264" i="70"/>
  <c r="E265" i="56"/>
  <c r="D262" i="86"/>
  <c r="E921" i="40"/>
  <c r="F284" i="60"/>
  <c r="I263" i="70"/>
  <c r="E264" i="56"/>
  <c r="B259" i="40"/>
  <c r="F284" i="84"/>
  <c r="B284" i="84" s="1"/>
  <c r="F917" i="40"/>
  <c r="D257" i="61"/>
  <c r="B257" i="61" s="1"/>
  <c r="G262" i="56"/>
  <c r="A262" i="56"/>
  <c r="O261" i="70"/>
  <c r="B261" i="70" s="1"/>
  <c r="I282" i="60"/>
  <c r="B282" i="60" s="1"/>
  <c r="E260" i="86"/>
  <c r="B260" i="86" s="1"/>
  <c r="C261" i="70"/>
  <c r="C282" i="60"/>
  <c r="C257" i="61"/>
  <c r="O259" i="70"/>
  <c r="B259" i="70" s="1"/>
  <c r="G260" i="56"/>
  <c r="A260" i="56" s="1"/>
  <c r="D255" i="61"/>
  <c r="B255" i="61" s="1"/>
  <c r="I280" i="60"/>
  <c r="B280" i="60" s="1"/>
  <c r="F911" i="40"/>
  <c r="E508" i="82" s="1"/>
  <c r="A508" i="82" s="1"/>
  <c r="A509" i="82" s="1"/>
  <c r="I279" i="60"/>
  <c r="B279" i="60" s="1"/>
  <c r="O258" i="70"/>
  <c r="B258" i="70" s="1"/>
  <c r="G259" i="56"/>
  <c r="A259" i="56" s="1"/>
  <c r="D254" i="61"/>
  <c r="B254" i="61" s="1"/>
  <c r="E257" i="86"/>
  <c r="B257" i="86" s="1"/>
  <c r="C258" i="70"/>
  <c r="C259" i="56"/>
  <c r="C911" i="40"/>
  <c r="C510" i="83" s="1"/>
  <c r="S256" i="86"/>
  <c r="M278" i="60"/>
  <c r="D253" i="86"/>
  <c r="I254" i="70"/>
  <c r="E903" i="40"/>
  <c r="F275" i="60"/>
  <c r="E255" i="56"/>
  <c r="F274" i="60"/>
  <c r="E254" i="56"/>
  <c r="D252" i="86"/>
  <c r="D249" i="86"/>
  <c r="E895" i="40"/>
  <c r="D494" i="83"/>
  <c r="AA494" i="83" s="1"/>
  <c r="E251" i="56"/>
  <c r="F271" i="60"/>
  <c r="U246" i="70"/>
  <c r="L242" i="61"/>
  <c r="R247" i="56"/>
  <c r="F265" i="60"/>
  <c r="I244" i="70"/>
  <c r="E245" i="56"/>
  <c r="C243" i="56"/>
  <c r="C241" i="86"/>
  <c r="D238" i="86"/>
  <c r="E873" i="40"/>
  <c r="C261" i="84"/>
  <c r="C871" i="40"/>
  <c r="C234" i="61"/>
  <c r="C239" i="56"/>
  <c r="C238" i="70"/>
  <c r="C237" i="86"/>
  <c r="F861" i="40"/>
  <c r="D229" i="88"/>
  <c r="B229" i="88" s="1"/>
  <c r="O233" i="70"/>
  <c r="B233" i="70" s="1"/>
  <c r="I254" i="60"/>
  <c r="B254" i="60" s="1"/>
  <c r="G234" i="56"/>
  <c r="A234" i="56"/>
  <c r="E232" i="86"/>
  <c r="B232" i="86" s="1"/>
  <c r="D229" i="61"/>
  <c r="B229" i="61" s="1"/>
  <c r="D227" i="88"/>
  <c r="B227" i="88" s="1"/>
  <c r="I252" i="60"/>
  <c r="B252" i="60"/>
  <c r="G232" i="56"/>
  <c r="A232" i="56" s="1"/>
  <c r="E230" i="86"/>
  <c r="B230" i="86" s="1"/>
  <c r="B228" i="40"/>
  <c r="F253" i="84"/>
  <c r="B253" i="84" s="1"/>
  <c r="F855" i="40"/>
  <c r="E452" i="69" s="1"/>
  <c r="A452" i="69" s="1"/>
  <c r="A453" i="69" s="1"/>
  <c r="E229" i="86"/>
  <c r="B229" i="86"/>
  <c r="I251" i="60"/>
  <c r="B251" i="60" s="1"/>
  <c r="G231" i="56"/>
  <c r="A231" i="56" s="1"/>
  <c r="D226" i="61"/>
  <c r="B226" i="61" s="1"/>
  <c r="C221" i="56"/>
  <c r="L213" i="88"/>
  <c r="D829" i="40"/>
  <c r="P426" i="82" s="1"/>
  <c r="G426" i="82" s="1"/>
  <c r="L240" i="84"/>
  <c r="U217" i="70"/>
  <c r="L213" i="61"/>
  <c r="R218" i="56"/>
  <c r="S216" i="86"/>
  <c r="L212" i="61"/>
  <c r="M237" i="60"/>
  <c r="R217" i="56"/>
  <c r="U216" i="70"/>
  <c r="S215" i="86"/>
  <c r="D209" i="61"/>
  <c r="B209" i="61" s="1"/>
  <c r="E212" i="86"/>
  <c r="B212" i="86"/>
  <c r="O213" i="70"/>
  <c r="B213" i="70" s="1"/>
  <c r="I234" i="60"/>
  <c r="B234" i="60" s="1"/>
  <c r="G214" i="56"/>
  <c r="A214" i="56" s="1"/>
  <c r="D209" i="88"/>
  <c r="B209" i="88"/>
  <c r="L205" i="88"/>
  <c r="D813" i="40"/>
  <c r="P410" i="69" s="1"/>
  <c r="G410" i="69" s="1"/>
  <c r="L232" i="84"/>
  <c r="L205" i="61"/>
  <c r="M230" i="60"/>
  <c r="R210" i="56"/>
  <c r="S208" i="86"/>
  <c r="U209" i="70"/>
  <c r="B205" i="40"/>
  <c r="I228" i="60"/>
  <c r="B228" i="60" s="1"/>
  <c r="G208" i="56"/>
  <c r="A208" i="56" s="1"/>
  <c r="E206" i="86"/>
  <c r="B206" i="86" s="1"/>
  <c r="F229" i="84"/>
  <c r="B229" i="84" s="1"/>
  <c r="F807" i="40"/>
  <c r="E404" i="82" s="1"/>
  <c r="E406" i="83"/>
  <c r="A406" i="83" s="1"/>
  <c r="A407" i="83" s="1"/>
  <c r="G207" i="56"/>
  <c r="A207" i="56"/>
  <c r="D202" i="61"/>
  <c r="B202" i="61" s="1"/>
  <c r="I227" i="60"/>
  <c r="B227" i="60" s="1"/>
  <c r="D202" i="88"/>
  <c r="B202" i="88" s="1"/>
  <c r="C200" i="88"/>
  <c r="C200" i="61"/>
  <c r="C205" i="56"/>
  <c r="F220" i="84"/>
  <c r="B220" i="84" s="1"/>
  <c r="I218" i="60"/>
  <c r="B218" i="60" s="1"/>
  <c r="G198" i="56"/>
  <c r="A198" i="56" s="1"/>
  <c r="E196" i="86"/>
  <c r="B196" i="86" s="1"/>
  <c r="O197" i="70"/>
  <c r="B197" i="70" s="1"/>
  <c r="D193" i="88"/>
  <c r="B193" i="88" s="1"/>
  <c r="C789" i="40"/>
  <c r="C386" i="82" s="1"/>
  <c r="C218" i="60"/>
  <c r="C198" i="56"/>
  <c r="C193" i="61"/>
  <c r="U189" i="70"/>
  <c r="R190" i="56"/>
  <c r="C181" i="88"/>
  <c r="C765" i="40"/>
  <c r="C186" i="56"/>
  <c r="C206" i="60"/>
  <c r="C208" i="84"/>
  <c r="C184" i="86"/>
  <c r="C180" i="88"/>
  <c r="L178" i="61"/>
  <c r="M203" i="60"/>
  <c r="S181" i="86"/>
  <c r="R183" i="56"/>
  <c r="L177" i="88"/>
  <c r="L204" i="84"/>
  <c r="D757" i="40"/>
  <c r="P354" i="82" s="1"/>
  <c r="G354" i="82" s="1"/>
  <c r="R182" i="56"/>
  <c r="M202" i="60"/>
  <c r="S180" i="86"/>
  <c r="E755" i="40"/>
  <c r="F201" i="60"/>
  <c r="I175" i="70"/>
  <c r="F196" i="60"/>
  <c r="E176" i="56"/>
  <c r="F197" i="84"/>
  <c r="B197" i="84" s="1"/>
  <c r="F743" i="40"/>
  <c r="E173" i="86"/>
  <c r="B173" i="86" s="1"/>
  <c r="D170" i="61"/>
  <c r="B170" i="61" s="1"/>
  <c r="I195" i="60"/>
  <c r="B195" i="60" s="1"/>
  <c r="O174" i="70"/>
  <c r="B174" i="70" s="1"/>
  <c r="G175" i="56"/>
  <c r="A175" i="56" s="1"/>
  <c r="D170" i="88"/>
  <c r="B170" i="88" s="1"/>
  <c r="I194" i="60"/>
  <c r="B194" i="60" s="1"/>
  <c r="E172" i="86"/>
  <c r="B172" i="86" s="1"/>
  <c r="C196" i="84"/>
  <c r="C174" i="56"/>
  <c r="C172" i="86"/>
  <c r="C188" i="84"/>
  <c r="C725" i="40"/>
  <c r="C186" i="60"/>
  <c r="C166" i="56"/>
  <c r="C165" i="70"/>
  <c r="C161" i="61"/>
  <c r="U164" i="70"/>
  <c r="M185" i="60"/>
  <c r="S163" i="86"/>
  <c r="L187" i="84"/>
  <c r="C713" i="40"/>
  <c r="C159" i="70"/>
  <c r="C180" i="60"/>
  <c r="C160" i="56"/>
  <c r="C155" i="61"/>
  <c r="C158" i="86"/>
  <c r="D156" i="86"/>
  <c r="E709" i="40"/>
  <c r="I157" i="70"/>
  <c r="E158" i="56"/>
  <c r="F707" i="40"/>
  <c r="D152" i="61"/>
  <c r="B152" i="61" s="1"/>
  <c r="I177" i="60"/>
  <c r="B177" i="60"/>
  <c r="C178" i="84"/>
  <c r="C155" i="70"/>
  <c r="C176" i="60"/>
  <c r="C156" i="56"/>
  <c r="C154" i="86"/>
  <c r="L149" i="88"/>
  <c r="D701" i="40"/>
  <c r="T300" i="83"/>
  <c r="G300" i="83" s="1"/>
  <c r="L176" i="84"/>
  <c r="U153" i="70"/>
  <c r="M174" i="60"/>
  <c r="S152" i="86"/>
  <c r="D151" i="86"/>
  <c r="E699" i="40"/>
  <c r="D298" i="83"/>
  <c r="AA298" i="83" s="1"/>
  <c r="E153" i="56"/>
  <c r="I172" i="60"/>
  <c r="B172" i="60"/>
  <c r="E150" i="86"/>
  <c r="B150" i="86" s="1"/>
  <c r="O151" i="70"/>
  <c r="B151" i="70" s="1"/>
  <c r="D147" i="61"/>
  <c r="B147" i="61" s="1"/>
  <c r="G152" i="56"/>
  <c r="A152" i="56"/>
  <c r="C171" i="84"/>
  <c r="C148" i="70"/>
  <c r="C144" i="61"/>
  <c r="C169" i="60"/>
  <c r="C147" i="86"/>
  <c r="C149" i="56"/>
  <c r="D145" i="86"/>
  <c r="E687" i="40"/>
  <c r="I146" i="70"/>
  <c r="E147" i="56"/>
  <c r="D144" i="86"/>
  <c r="E685" i="40"/>
  <c r="F166" i="60"/>
  <c r="E146" i="56"/>
  <c r="D140" i="86"/>
  <c r="E677" i="40"/>
  <c r="E142" i="56"/>
  <c r="I141" i="70"/>
  <c r="F162" i="60"/>
  <c r="L126" i="88"/>
  <c r="D655" i="40"/>
  <c r="P252" i="69"/>
  <c r="G252" i="69" s="1"/>
  <c r="U130" i="70"/>
  <c r="R131" i="56"/>
  <c r="L126" i="61"/>
  <c r="M151" i="60"/>
  <c r="BG708" i="83"/>
  <c r="L46" i="3"/>
  <c r="AC35" i="6"/>
  <c r="AD35" i="6"/>
  <c r="F35" i="6"/>
  <c r="C396" i="69"/>
  <c r="C398" i="83"/>
  <c r="AC31" i="6"/>
  <c r="AD31" i="6" s="1"/>
  <c r="F31" i="6"/>
  <c r="Q388" i="70"/>
  <c r="Q290" i="70"/>
  <c r="Q232" i="70"/>
  <c r="Q174" i="70"/>
  <c r="Q150" i="70"/>
  <c r="Q258" i="70"/>
  <c r="Q254" i="70"/>
  <c r="Q203" i="70"/>
  <c r="Q116" i="70"/>
  <c r="Q95" i="70"/>
  <c r="Q56" i="70"/>
  <c r="Q52" i="70"/>
  <c r="E730" i="69"/>
  <c r="A730" i="69"/>
  <c r="A731" i="69" s="1"/>
  <c r="E732" i="83"/>
  <c r="A732" i="83" s="1"/>
  <c r="A733" i="83" s="1"/>
  <c r="S132" i="83"/>
  <c r="N130" i="82"/>
  <c r="D395" i="86"/>
  <c r="E1187" i="40"/>
  <c r="D786" i="83" s="1"/>
  <c r="AA786" i="83" s="1"/>
  <c r="AD786" i="83" s="1"/>
  <c r="C411" i="84"/>
  <c r="C1171" i="40"/>
  <c r="C770" i="83" s="1"/>
  <c r="D378" i="86"/>
  <c r="E1153" i="40"/>
  <c r="E374" i="86"/>
  <c r="B374" i="86" s="1"/>
  <c r="F1145" i="40"/>
  <c r="E742" i="82" s="1"/>
  <c r="L342" i="88"/>
  <c r="D1087" i="40"/>
  <c r="P684" i="82" s="1"/>
  <c r="G684" i="82" s="1"/>
  <c r="D342" i="86"/>
  <c r="E1081" i="40"/>
  <c r="C335" i="88"/>
  <c r="C338" i="86"/>
  <c r="B322" i="40"/>
  <c r="F1043" i="40"/>
  <c r="E640" i="69" s="1"/>
  <c r="A640" i="69" s="1"/>
  <c r="D316" i="86"/>
  <c r="E1029" i="40"/>
  <c r="D286" i="88"/>
  <c r="B286" i="88"/>
  <c r="F313" i="84"/>
  <c r="B313" i="84"/>
  <c r="F975" i="40"/>
  <c r="D281" i="86"/>
  <c r="E959" i="40"/>
  <c r="C265" i="86"/>
  <c r="C927" i="40"/>
  <c r="L282" i="84"/>
  <c r="D913" i="40"/>
  <c r="C251" i="88"/>
  <c r="C905" i="40"/>
  <c r="C248" i="88"/>
  <c r="C275" i="84"/>
  <c r="C899" i="40"/>
  <c r="D247" i="86"/>
  <c r="E891" i="40"/>
  <c r="D488" i="69" s="1"/>
  <c r="C243" i="86"/>
  <c r="C883" i="40"/>
  <c r="C482" i="83" s="1"/>
  <c r="D240" i="86"/>
  <c r="E877" i="40"/>
  <c r="D218" i="86"/>
  <c r="E833" i="40"/>
  <c r="D430" i="82" s="1"/>
  <c r="C211" i="88"/>
  <c r="C238" i="84"/>
  <c r="C825" i="40"/>
  <c r="S213" i="86"/>
  <c r="D823" i="40"/>
  <c r="L203" i="88"/>
  <c r="D809" i="40"/>
  <c r="P406" i="69" s="1"/>
  <c r="G406" i="69" s="1"/>
  <c r="L202" i="88"/>
  <c r="D807" i="40"/>
  <c r="F224" i="84"/>
  <c r="B224" i="84" s="1"/>
  <c r="F797" i="40"/>
  <c r="L209" i="84"/>
  <c r="D767" i="40"/>
  <c r="D183" i="86"/>
  <c r="E763" i="40"/>
  <c r="L202" i="84"/>
  <c r="D743" i="40"/>
  <c r="L197" i="84"/>
  <c r="C185" i="84"/>
  <c r="C719" i="40"/>
  <c r="C169" i="84"/>
  <c r="C687" i="40"/>
  <c r="C284" i="82" s="1"/>
  <c r="C140" i="86"/>
  <c r="C677" i="40"/>
  <c r="C274" i="82" s="1"/>
  <c r="C274" i="69"/>
  <c r="F153" i="84"/>
  <c r="B153" i="84" s="1"/>
  <c r="F655" i="40"/>
  <c r="BG624" i="83"/>
  <c r="BR624" i="83"/>
  <c r="B141" i="43"/>
  <c r="B139" i="43"/>
  <c r="L391" i="88"/>
  <c r="D1185" i="40"/>
  <c r="P782" i="82" s="1"/>
  <c r="BG52" i="83"/>
  <c r="I8" i="5"/>
  <c r="C8" i="5" s="1"/>
  <c r="C1139" i="40"/>
  <c r="C736" i="69" s="1"/>
  <c r="C368" i="88"/>
  <c r="C351" i="88"/>
  <c r="C378" i="84"/>
  <c r="D309" i="88"/>
  <c r="B309" i="88" s="1"/>
  <c r="F336" i="84"/>
  <c r="B336" i="84"/>
  <c r="L294" i="88"/>
  <c r="D991" i="40"/>
  <c r="D853" i="40"/>
  <c r="P450" i="69" s="1"/>
  <c r="G450" i="69" s="1"/>
  <c r="L252" i="84"/>
  <c r="C220" i="88"/>
  <c r="C247" i="84"/>
  <c r="D167" i="88"/>
  <c r="B167" i="88" s="1"/>
  <c r="F194" i="84"/>
  <c r="B194" i="84" s="1"/>
  <c r="B168" i="40"/>
  <c r="F193" i="84"/>
  <c r="B193" i="84" s="1"/>
  <c r="D124" i="88"/>
  <c r="B124" i="88"/>
  <c r="F651" i="40"/>
  <c r="S125" i="86"/>
  <c r="D647" i="40"/>
  <c r="T246" i="83"/>
  <c r="U116" i="70"/>
  <c r="D627" i="40"/>
  <c r="P224" i="82" s="1"/>
  <c r="G224" i="82" s="1"/>
  <c r="D599" i="40"/>
  <c r="F85" i="84"/>
  <c r="B85" i="84" s="1"/>
  <c r="F519" i="40"/>
  <c r="L34" i="84"/>
  <c r="D417" i="40"/>
  <c r="P14" i="82" s="1"/>
  <c r="CC496" i="83"/>
  <c r="I10" i="5"/>
  <c r="C10" i="5"/>
  <c r="L336" i="84"/>
  <c r="D1021" i="40"/>
  <c r="P618" i="69" s="1"/>
  <c r="G618" i="69" s="1"/>
  <c r="S169" i="86"/>
  <c r="L193" i="84"/>
  <c r="B122" i="40"/>
  <c r="F643" i="40"/>
  <c r="E240" i="69" s="1"/>
  <c r="A240" i="69" s="1"/>
  <c r="A241" i="69" s="1"/>
  <c r="B55" i="40"/>
  <c r="F509" i="40"/>
  <c r="L18" i="88"/>
  <c r="D439" i="40"/>
  <c r="BR478" i="83"/>
  <c r="BG280" i="83"/>
  <c r="H361" i="88"/>
  <c r="H197" i="88"/>
  <c r="H60" i="88"/>
  <c r="AV60" i="83"/>
  <c r="BG650" i="83"/>
  <c r="AV286" i="83"/>
  <c r="AV270" i="83"/>
  <c r="BR90" i="83"/>
  <c r="AV82" i="83"/>
  <c r="BR82" i="83"/>
  <c r="H33" i="88"/>
  <c r="H20" i="88"/>
  <c r="H233" i="88"/>
  <c r="H77" i="88"/>
  <c r="CC600" i="83"/>
  <c r="AV586" i="83"/>
  <c r="AV500" i="83"/>
  <c r="BR450" i="83"/>
  <c r="AV282" i="83"/>
  <c r="AV78" i="83"/>
  <c r="BR604" i="83"/>
  <c r="AV304" i="83"/>
  <c r="AV56" i="83"/>
  <c r="Q13" i="70"/>
  <c r="D360" i="82"/>
  <c r="E452" i="82"/>
  <c r="A452" i="82" s="1"/>
  <c r="A453" i="82" s="1"/>
  <c r="E454" i="83"/>
  <c r="A454" i="83" s="1"/>
  <c r="A455" i="83" s="1"/>
  <c r="C508" i="82"/>
  <c r="C738" i="83"/>
  <c r="C496" i="69"/>
  <c r="A641" i="69"/>
  <c r="C768" i="82"/>
  <c r="C768" i="69"/>
  <c r="T254" i="83"/>
  <c r="G254" i="83"/>
  <c r="E542" i="83"/>
  <c r="A542" i="83"/>
  <c r="A543" i="83" s="1"/>
  <c r="C678" i="69"/>
  <c r="C678" i="82"/>
  <c r="BK734" i="83"/>
  <c r="E252" i="69"/>
  <c r="A252" i="69" s="1"/>
  <c r="A253" i="69" s="1"/>
  <c r="D276" i="83"/>
  <c r="AA276" i="83" s="1"/>
  <c r="D488" i="82"/>
  <c r="P684" i="69"/>
  <c r="G684" i="69" s="1"/>
  <c r="E306" i="83"/>
  <c r="A306" i="83" s="1"/>
  <c r="A307" i="83" s="1"/>
  <c r="E342" i="83"/>
  <c r="A342" i="83" s="1"/>
  <c r="A343" i="83" s="1"/>
  <c r="A404" i="82"/>
  <c r="A405" i="82" s="1"/>
  <c r="BL74" i="49"/>
  <c r="AN74" i="49"/>
  <c r="BF74" i="49"/>
  <c r="CZ74" i="49"/>
  <c r="BN74" i="49"/>
  <c r="DL74" i="49"/>
  <c r="AC74" i="49"/>
  <c r="BX74" i="49"/>
  <c r="BO74" i="49"/>
  <c r="P406" i="82"/>
  <c r="G406" i="82" s="1"/>
  <c r="P672" i="69"/>
  <c r="G672" i="69" s="1"/>
  <c r="C159" i="99"/>
  <c r="T226" i="83"/>
  <c r="G226" i="83" s="1"/>
  <c r="G782" i="82"/>
  <c r="C276" i="83"/>
  <c r="T406" i="83"/>
  <c r="G406" i="83" s="1"/>
  <c r="P420" i="82"/>
  <c r="G420" i="82" s="1"/>
  <c r="C504" i="83"/>
  <c r="C524" i="82"/>
  <c r="D296" i="82"/>
  <c r="D296" i="69"/>
  <c r="C468" i="82"/>
  <c r="C628" i="69"/>
  <c r="E684" i="82"/>
  <c r="A684" i="82" s="1"/>
  <c r="A685" i="82" s="1"/>
  <c r="C738" i="82"/>
  <c r="AZ720" i="83"/>
  <c r="AR11" i="45"/>
  <c r="E418" i="69"/>
  <c r="A418" i="69"/>
  <c r="A419" i="69" s="1"/>
  <c r="E418" i="82"/>
  <c r="A418" i="82" s="1"/>
  <c r="A419" i="82" s="1"/>
  <c r="P774" i="69"/>
  <c r="G774" i="69" s="1"/>
  <c r="C348" i="69"/>
  <c r="C348" i="82"/>
  <c r="E436" i="69"/>
  <c r="A436" i="69" s="1"/>
  <c r="A437" i="69" s="1"/>
  <c r="E438" i="83"/>
  <c r="A438" i="83"/>
  <c r="A439" i="83" s="1"/>
  <c r="E318" i="82"/>
  <c r="A318" i="82"/>
  <c r="A319" i="82" s="1"/>
  <c r="E318" i="69"/>
  <c r="A318" i="69" s="1"/>
  <c r="A319" i="69"/>
  <c r="AV79" i="49"/>
  <c r="AI79" i="49"/>
  <c r="CM79" i="49"/>
  <c r="BH79" i="49"/>
  <c r="BS79" i="49"/>
  <c r="CS79" i="49"/>
  <c r="P530" i="69"/>
  <c r="G530" i="69" s="1"/>
  <c r="P530" i="82"/>
  <c r="G530" i="82"/>
  <c r="T532" i="83"/>
  <c r="G532" i="83" s="1"/>
  <c r="Q32" i="62"/>
  <c r="P32" i="62" s="1"/>
  <c r="M32" i="62"/>
  <c r="L32" i="62" s="1"/>
  <c r="O32" i="62"/>
  <c r="N32" i="62" s="1"/>
  <c r="D43" i="62"/>
  <c r="S32" i="62"/>
  <c r="G32" i="62"/>
  <c r="BR490" i="83"/>
  <c r="BG490" i="83"/>
  <c r="G20" i="93"/>
  <c r="K20" i="93"/>
  <c r="AF324" i="83"/>
  <c r="AH324" i="83"/>
  <c r="AI324" i="83"/>
  <c r="AG324" i="83"/>
  <c r="AE324" i="83"/>
  <c r="AG284" i="83"/>
  <c r="AJ284" i="83"/>
  <c r="AF202" i="83"/>
  <c r="AI202" i="83"/>
  <c r="AH202" i="83"/>
  <c r="AJ202" i="83"/>
  <c r="AE202" i="83"/>
  <c r="AJ176" i="83"/>
  <c r="AE176" i="83"/>
  <c r="AI176" i="83"/>
  <c r="AF176" i="83"/>
  <c r="AH176" i="83"/>
  <c r="AH146" i="83"/>
  <c r="AJ146" i="83"/>
  <c r="AI146" i="83"/>
  <c r="AE146" i="83"/>
  <c r="AF146" i="83"/>
  <c r="AK146" i="83" s="1"/>
  <c r="AG146" i="83"/>
  <c r="BG518" i="83"/>
  <c r="AN518" i="83"/>
  <c r="BU518" i="83"/>
  <c r="AC518" i="83"/>
  <c r="BH518" i="83"/>
  <c r="BH519" i="83" s="1"/>
  <c r="AX518" i="83"/>
  <c r="AB518" i="83"/>
  <c r="AM518" i="83"/>
  <c r="BS518" i="83"/>
  <c r="BS519" i="83" s="1"/>
  <c r="AY518" i="83"/>
  <c r="BR518" i="83"/>
  <c r="AW518" i="83"/>
  <c r="AW519" i="83" s="1"/>
  <c r="AV518" i="83"/>
  <c r="AL518" i="83"/>
  <c r="AL519" i="83" s="1"/>
  <c r="BJ518" i="83"/>
  <c r="CD518" i="83"/>
  <c r="CD519" i="83"/>
  <c r="BT518" i="83"/>
  <c r="M22" i="99"/>
  <c r="D147" i="99"/>
  <c r="Q22" i="99"/>
  <c r="P22" i="99" s="1"/>
  <c r="K22" i="99"/>
  <c r="J22" i="99" s="1"/>
  <c r="O22" i="99"/>
  <c r="N22" i="99" s="1"/>
  <c r="D33" i="99"/>
  <c r="U33" i="99" s="1"/>
  <c r="T33" i="99" s="1"/>
  <c r="I22" i="99"/>
  <c r="G22" i="99"/>
  <c r="S22" i="99"/>
  <c r="R22" i="99"/>
  <c r="G23" i="99"/>
  <c r="M23" i="99"/>
  <c r="L23" i="99" s="1"/>
  <c r="O23" i="99"/>
  <c r="I23" i="99"/>
  <c r="H23" i="99"/>
  <c r="U23" i="99"/>
  <c r="D148" i="99"/>
  <c r="K23" i="99"/>
  <c r="D34" i="99"/>
  <c r="G9" i="56"/>
  <c r="A9" i="56"/>
  <c r="D4" i="61"/>
  <c r="B4" i="61" s="1"/>
  <c r="O8" i="70"/>
  <c r="B8" i="70" s="1"/>
  <c r="F31" i="84"/>
  <c r="B31" i="84" s="1"/>
  <c r="I29" i="60"/>
  <c r="B29" i="60"/>
  <c r="E7" i="86"/>
  <c r="B7" i="86" s="1"/>
  <c r="D4" i="88"/>
  <c r="B4" i="88" s="1"/>
  <c r="F411" i="40"/>
  <c r="E8" i="69" s="1"/>
  <c r="A8" i="69" s="1"/>
  <c r="A9" i="69" s="1"/>
  <c r="B6" i="40"/>
  <c r="P506" i="82"/>
  <c r="G506" i="82"/>
  <c r="P506" i="69"/>
  <c r="G506" i="69" s="1"/>
  <c r="P660" i="82"/>
  <c r="G660" i="82" s="1"/>
  <c r="P660" i="69"/>
  <c r="G660" i="69" s="1"/>
  <c r="T662" i="83"/>
  <c r="G662" i="83"/>
  <c r="D54" i="69"/>
  <c r="E276" i="69"/>
  <c r="A276" i="69" s="1"/>
  <c r="A277" i="69" s="1"/>
  <c r="AO76" i="49"/>
  <c r="DE76" i="49"/>
  <c r="CP76" i="49"/>
  <c r="BM76" i="49"/>
  <c r="T504" i="83"/>
  <c r="G504" i="83" s="1"/>
  <c r="E454" i="82"/>
  <c r="A454" i="82" s="1"/>
  <c r="A455" i="82" s="1"/>
  <c r="D704" i="83"/>
  <c r="AA704" i="83"/>
  <c r="CY69" i="49"/>
  <c r="BJ69" i="49"/>
  <c r="CG69" i="49"/>
  <c r="BA69" i="49"/>
  <c r="BF69" i="49"/>
  <c r="AD69" i="49"/>
  <c r="BW69" i="49"/>
  <c r="AE69" i="49"/>
  <c r="AQ69" i="49"/>
  <c r="CQ69" i="49"/>
  <c r="AO69" i="49"/>
  <c r="AM69" i="49"/>
  <c r="CU69" i="49"/>
  <c r="BO69" i="49"/>
  <c r="CD69" i="49"/>
  <c r="CF69" i="49"/>
  <c r="BY69" i="49"/>
  <c r="DK69" i="49"/>
  <c r="DB69" i="49"/>
  <c r="CI69" i="49"/>
  <c r="BX69" i="49"/>
  <c r="AY69" i="49"/>
  <c r="CP69" i="49"/>
  <c r="DA69" i="49"/>
  <c r="AG69" i="49"/>
  <c r="CV69" i="49"/>
  <c r="P214" i="82"/>
  <c r="G214" i="82" s="1"/>
  <c r="T216" i="83"/>
  <c r="G216" i="83" s="1"/>
  <c r="P214" i="69"/>
  <c r="G214" i="69"/>
  <c r="E320" i="82"/>
  <c r="A320" i="82" s="1"/>
  <c r="A321" i="82" s="1"/>
  <c r="E320" i="69"/>
  <c r="A320" i="69" s="1"/>
  <c r="A321" i="69" s="1"/>
  <c r="E322" i="83"/>
  <c r="A322" i="83" s="1"/>
  <c r="A323" i="83" s="1"/>
  <c r="E76" i="69"/>
  <c r="A76" i="69" s="1"/>
  <c r="A77" i="69" s="1"/>
  <c r="E78" i="83"/>
  <c r="A78" i="83" s="1"/>
  <c r="A79" i="83" s="1"/>
  <c r="E272" i="69"/>
  <c r="A272" i="69"/>
  <c r="A273" i="69" s="1"/>
  <c r="E274" i="83"/>
  <c r="A274" i="83"/>
  <c r="A275" i="83" s="1"/>
  <c r="D654" i="83"/>
  <c r="AA654" i="83" s="1"/>
  <c r="D652" i="69"/>
  <c r="D652" i="82"/>
  <c r="BI518" i="83"/>
  <c r="P528" i="82"/>
  <c r="G528" i="82" s="1"/>
  <c r="P528" i="69"/>
  <c r="G528" i="69" s="1"/>
  <c r="T530" i="83"/>
  <c r="G530" i="83"/>
  <c r="P790" i="69"/>
  <c r="G790" i="69" s="1"/>
  <c r="P790" i="82"/>
  <c r="G790" i="82" s="1"/>
  <c r="T792" i="83"/>
  <c r="G792" i="83" s="1"/>
  <c r="P224" i="69"/>
  <c r="G224" i="69" s="1"/>
  <c r="P354" i="69"/>
  <c r="G354" i="69" s="1"/>
  <c r="C508" i="69"/>
  <c r="K32" i="62"/>
  <c r="J32" i="62" s="1"/>
  <c r="CX69" i="49"/>
  <c r="AN69" i="49"/>
  <c r="CO69" i="49"/>
  <c r="AU69" i="49"/>
  <c r="DL69" i="49"/>
  <c r="D422" i="82"/>
  <c r="D424" i="83"/>
  <c r="AA424" i="83" s="1"/>
  <c r="T480" i="83"/>
  <c r="G480" i="83" s="1"/>
  <c r="CV76" i="49"/>
  <c r="P434" i="69"/>
  <c r="G434" i="69" s="1"/>
  <c r="C356" i="83"/>
  <c r="C354" i="69"/>
  <c r="D464" i="83"/>
  <c r="AA464" i="83" s="1"/>
  <c r="E650" i="83"/>
  <c r="A650" i="83" s="1"/>
  <c r="A651" i="83" s="1"/>
  <c r="U32" i="62"/>
  <c r="E646" i="69"/>
  <c r="A646" i="69"/>
  <c r="A647" i="69" s="1"/>
  <c r="E646" i="82"/>
  <c r="A646" i="82"/>
  <c r="A647" i="82" s="1"/>
  <c r="E648" i="83"/>
  <c r="A648" i="83" s="1"/>
  <c r="A649" i="83" s="1"/>
  <c r="C32" i="69"/>
  <c r="C34" i="83"/>
  <c r="D528" i="82"/>
  <c r="D530" i="83"/>
  <c r="AA530" i="83" s="1"/>
  <c r="BV270" i="83"/>
  <c r="AZ270" i="83"/>
  <c r="AD270" i="83"/>
  <c r="AZ248" i="83"/>
  <c r="AD144" i="83"/>
  <c r="BK144" i="83"/>
  <c r="AO144" i="83"/>
  <c r="BV144" i="83"/>
  <c r="D36" i="69"/>
  <c r="D38" i="83"/>
  <c r="AA38" i="83" s="1"/>
  <c r="E388" i="69"/>
  <c r="A388" i="69" s="1"/>
  <c r="A389" i="69" s="1"/>
  <c r="D30" i="83"/>
  <c r="AA30" i="83" s="1"/>
  <c r="D28" i="82"/>
  <c r="D28" i="69"/>
  <c r="P720" i="82"/>
  <c r="G720" i="82" s="1"/>
  <c r="E754" i="83"/>
  <c r="A754" i="83" s="1"/>
  <c r="A755" i="83" s="1"/>
  <c r="T444" i="83"/>
  <c r="G444" i="83"/>
  <c r="T106" i="83"/>
  <c r="G106" i="83"/>
  <c r="C370" i="82"/>
  <c r="C372" i="83"/>
  <c r="C370" i="69"/>
  <c r="E182" i="83"/>
  <c r="A182" i="83" s="1"/>
  <c r="A183" i="83" s="1"/>
  <c r="E180" i="69"/>
  <c r="A180" i="69"/>
  <c r="A181" i="69" s="1"/>
  <c r="E180" i="82"/>
  <c r="A180" i="82" s="1"/>
  <c r="A181" i="82" s="1"/>
  <c r="D153" i="62"/>
  <c r="D44" i="62"/>
  <c r="O33" i="62"/>
  <c r="N33" i="62"/>
  <c r="Q33" i="62"/>
  <c r="P33" i="62"/>
  <c r="I33" i="62"/>
  <c r="H33" i="62"/>
  <c r="S33" i="62"/>
  <c r="R33" i="62"/>
  <c r="G33" i="62"/>
  <c r="F33" i="62"/>
  <c r="K33" i="62"/>
  <c r="J33" i="62"/>
  <c r="M33" i="62"/>
  <c r="L33" i="62"/>
  <c r="AV496" i="83"/>
  <c r="BR494" i="83"/>
  <c r="BR492" i="83"/>
  <c r="AQ795" i="83"/>
  <c r="I795" i="83" s="1"/>
  <c r="R111" i="3" s="1"/>
  <c r="F111" i="3" s="1"/>
  <c r="B111" i="3" s="1"/>
  <c r="AV492" i="83"/>
  <c r="CC472" i="83"/>
  <c r="CC470" i="83"/>
  <c r="BG470" i="83"/>
  <c r="CC468" i="83"/>
  <c r="C131" i="94"/>
  <c r="C112" i="94"/>
  <c r="F71" i="3"/>
  <c r="M71" i="3"/>
  <c r="J7" i="3"/>
  <c r="D7" i="94"/>
  <c r="M7" i="94" s="1"/>
  <c r="B11" i="3"/>
  <c r="D10" i="94"/>
  <c r="B14" i="3"/>
  <c r="E455" i="40"/>
  <c r="D52" i="82" s="1"/>
  <c r="D29" i="86"/>
  <c r="I30" i="70"/>
  <c r="F51" i="60"/>
  <c r="E31" i="56"/>
  <c r="AE314" i="83"/>
  <c r="AI314" i="83"/>
  <c r="AJ314" i="83"/>
  <c r="AF314" i="83"/>
  <c r="AG314" i="83"/>
  <c r="AG302" i="83"/>
  <c r="AE302" i="83"/>
  <c r="AJ302" i="83"/>
  <c r="AK302" i="83" s="1"/>
  <c r="AI302" i="83"/>
  <c r="AF302" i="83"/>
  <c r="AH290" i="83"/>
  <c r="AG290" i="83"/>
  <c r="AJ290" i="83"/>
  <c r="AE290" i="83"/>
  <c r="AF290" i="83"/>
  <c r="AK290" i="83"/>
  <c r="AI290" i="83"/>
  <c r="AI198" i="83"/>
  <c r="AH198" i="83"/>
  <c r="AE198" i="83"/>
  <c r="AF198" i="83"/>
  <c r="AJ198" i="83"/>
  <c r="AG198" i="83"/>
  <c r="AI190" i="83"/>
  <c r="AE190" i="83"/>
  <c r="AH190" i="83"/>
  <c r="AE172" i="83"/>
  <c r="AJ172" i="83"/>
  <c r="AF172" i="83"/>
  <c r="AH172" i="83"/>
  <c r="AI172" i="83"/>
  <c r="AI168" i="83"/>
  <c r="AJ168" i="83"/>
  <c r="AG168" i="83"/>
  <c r="AF168" i="83"/>
  <c r="BJ580" i="83"/>
  <c r="BT580" i="83"/>
  <c r="BI580" i="83"/>
  <c r="AC580" i="83"/>
  <c r="AM580" i="83"/>
  <c r="BH580" i="83"/>
  <c r="BH581" i="83"/>
  <c r="AX580" i="83"/>
  <c r="AN580" i="83"/>
  <c r="AW580" i="83"/>
  <c r="AW581" i="83"/>
  <c r="BU580" i="83"/>
  <c r="AY580" i="83"/>
  <c r="AB580" i="83"/>
  <c r="BG580" i="83"/>
  <c r="BS580" i="83"/>
  <c r="BS581" i="83" s="1"/>
  <c r="AL580" i="83"/>
  <c r="AL581" i="83" s="1"/>
  <c r="BR580" i="83"/>
  <c r="CC580" i="83"/>
  <c r="BR572" i="83"/>
  <c r="BI572" i="83"/>
  <c r="AM572" i="83"/>
  <c r="CD572" i="83"/>
  <c r="CD573" i="83" s="1"/>
  <c r="BH572" i="83"/>
  <c r="BH573" i="83" s="1"/>
  <c r="AB572" i="83"/>
  <c r="BJ572" i="83"/>
  <c r="AN572" i="83"/>
  <c r="AX572" i="83"/>
  <c r="AC572" i="83"/>
  <c r="BT572" i="83"/>
  <c r="AL572" i="83"/>
  <c r="AL573" i="83" s="1"/>
  <c r="AW572" i="83"/>
  <c r="AW573" i="83" s="1"/>
  <c r="CC572" i="83"/>
  <c r="BU572" i="83"/>
  <c r="AV572" i="83"/>
  <c r="AY572" i="83"/>
  <c r="BS572" i="83"/>
  <c r="BS573" i="83" s="1"/>
  <c r="BU550" i="83"/>
  <c r="CC550" i="83"/>
  <c r="BJ550" i="83"/>
  <c r="AC550" i="83"/>
  <c r="BS550" i="83"/>
  <c r="BS551" i="83" s="1"/>
  <c r="AY550" i="83"/>
  <c r="AL550" i="83"/>
  <c r="AL551" i="83"/>
  <c r="AV550" i="83"/>
  <c r="CD550" i="83"/>
  <c r="CD551" i="83" s="1"/>
  <c r="AM550" i="83"/>
  <c r="BI550" i="83"/>
  <c r="BK550" i="83" s="1"/>
  <c r="BR550" i="83"/>
  <c r="AN550" i="83"/>
  <c r="AB550" i="83"/>
  <c r="AX550" i="83"/>
  <c r="AZ550" i="83" s="1"/>
  <c r="BH550" i="83"/>
  <c r="BH551" i="83" s="1"/>
  <c r="AA550" i="83"/>
  <c r="BG542" i="83"/>
  <c r="BT542" i="83"/>
  <c r="AM542" i="83"/>
  <c r="AL542" i="83"/>
  <c r="AL543" i="83" s="1"/>
  <c r="BS542" i="83"/>
  <c r="BS543" i="83" s="1"/>
  <c r="AW542" i="83"/>
  <c r="AW543" i="83"/>
  <c r="BU542" i="83"/>
  <c r="BI542" i="83"/>
  <c r="AN542" i="83"/>
  <c r="AX542" i="83"/>
  <c r="BH542" i="83"/>
  <c r="BH543" i="83" s="1"/>
  <c r="AB542" i="83"/>
  <c r="CD542" i="83"/>
  <c r="CD543" i="83" s="1"/>
  <c r="BJ542" i="83"/>
  <c r="AV542" i="83"/>
  <c r="AY542" i="83"/>
  <c r="AC542" i="83"/>
  <c r="BR542" i="83"/>
  <c r="CC542" i="83"/>
  <c r="BS534" i="83"/>
  <c r="BS535" i="83" s="1"/>
  <c r="AL534" i="83"/>
  <c r="AL535" i="83"/>
  <c r="AM534" i="83"/>
  <c r="BI534" i="83"/>
  <c r="CD534" i="83"/>
  <c r="CD535" i="83"/>
  <c r="AV534" i="83"/>
  <c r="AY534" i="83"/>
  <c r="AX534" i="83"/>
  <c r="AW534" i="83"/>
  <c r="AW535" i="83" s="1"/>
  <c r="BT534" i="83"/>
  <c r="AN534" i="83"/>
  <c r="AC534" i="83"/>
  <c r="BU534" i="83"/>
  <c r="BR534" i="83"/>
  <c r="BJ534" i="83"/>
  <c r="BH534" i="83"/>
  <c r="BH535" i="83" s="1"/>
  <c r="BG534" i="83"/>
  <c r="CC534" i="83"/>
  <c r="AY510" i="83"/>
  <c r="AL510" i="83"/>
  <c r="AL511" i="83"/>
  <c r="BS510" i="83"/>
  <c r="BS511" i="83"/>
  <c r="AW510" i="83"/>
  <c r="AW511" i="83"/>
  <c r="BT510" i="83"/>
  <c r="AM510" i="83"/>
  <c r="CD510" i="83"/>
  <c r="CD511" i="83"/>
  <c r="AB510" i="83"/>
  <c r="AX510" i="83"/>
  <c r="AZ510" i="83" s="1"/>
  <c r="BH510" i="83"/>
  <c r="BH511" i="83"/>
  <c r="AC510" i="83"/>
  <c r="BU510" i="83"/>
  <c r="BV510" i="83" s="1"/>
  <c r="BR510" i="83"/>
  <c r="AV510" i="83"/>
  <c r="BI510" i="83"/>
  <c r="BK510" i="83" s="1"/>
  <c r="AN510" i="83"/>
  <c r="BJ510" i="83"/>
  <c r="AK510" i="83"/>
  <c r="CC510" i="83"/>
  <c r="E72" i="99"/>
  <c r="G14" i="82"/>
  <c r="AB534" i="83"/>
  <c r="C284" i="69"/>
  <c r="AH168" i="83"/>
  <c r="AK168" i="83" s="1"/>
  <c r="AG202" i="83"/>
  <c r="E200" i="83"/>
  <c r="A200" i="83" s="1"/>
  <c r="A201" i="83" s="1"/>
  <c r="E198" i="69"/>
  <c r="A198" i="69" s="1"/>
  <c r="A199" i="69" s="1"/>
  <c r="C420" i="82"/>
  <c r="C422" i="83"/>
  <c r="E138" i="69"/>
  <c r="A138" i="69" s="1"/>
  <c r="A139" i="69" s="1"/>
  <c r="E636" i="82"/>
  <c r="A636" i="82" s="1"/>
  <c r="A637" i="82" s="1"/>
  <c r="E638" i="83"/>
  <c r="A638" i="83" s="1"/>
  <c r="A639" i="83" s="1"/>
  <c r="E636" i="69"/>
  <c r="A636" i="69"/>
  <c r="A637" i="69" s="1"/>
  <c r="E464" i="69"/>
  <c r="A464" i="69" s="1"/>
  <c r="A465" i="69" s="1"/>
  <c r="D42" i="69"/>
  <c r="D42" i="82"/>
  <c r="D44" i="83"/>
  <c r="AA44" i="83"/>
  <c r="P26" i="69"/>
  <c r="G26" i="69" s="1"/>
  <c r="P26" i="82"/>
  <c r="G26" i="82" s="1"/>
  <c r="T28" i="83"/>
  <c r="G28" i="83" s="1"/>
  <c r="M30" i="99"/>
  <c r="L30" i="99"/>
  <c r="U30" i="99"/>
  <c r="T30" i="99"/>
  <c r="S23" i="99"/>
  <c r="R23" i="99"/>
  <c r="S31" i="2"/>
  <c r="U31" i="2"/>
  <c r="X31" i="2"/>
  <c r="AB31" i="2"/>
  <c r="AC31" i="2"/>
  <c r="AA31" i="2"/>
  <c r="AD31" i="2"/>
  <c r="Z31" i="2"/>
  <c r="Y31" i="2"/>
  <c r="BK402" i="83"/>
  <c r="BV402" i="83"/>
  <c r="AO402" i="83"/>
  <c r="AD402" i="83"/>
  <c r="AZ402" i="83"/>
  <c r="D378" i="83"/>
  <c r="AA378" i="83"/>
  <c r="D376" i="82"/>
  <c r="C400" i="69"/>
  <c r="C402" i="83"/>
  <c r="C660" i="83"/>
  <c r="C658" i="82"/>
  <c r="E758" i="83"/>
  <c r="A758" i="83" s="1"/>
  <c r="A759" i="83" s="1"/>
  <c r="E756" i="82"/>
  <c r="A756" i="82" s="1"/>
  <c r="A757" i="82" s="1"/>
  <c r="E756" i="69"/>
  <c r="A756" i="69" s="1"/>
  <c r="A757" i="69" s="1"/>
  <c r="D248" i="82"/>
  <c r="D248" i="69"/>
  <c r="D250" i="83"/>
  <c r="AA250" i="83" s="1"/>
  <c r="P702" i="69"/>
  <c r="G702" i="69"/>
  <c r="P702" i="82"/>
  <c r="G702" i="82" s="1"/>
  <c r="T704" i="83"/>
  <c r="G704" i="83" s="1"/>
  <c r="E394" i="69"/>
  <c r="A394" i="69" s="1"/>
  <c r="A395" i="69" s="1"/>
  <c r="P252" i="82"/>
  <c r="G252" i="82" s="1"/>
  <c r="D152" i="62"/>
  <c r="P756" i="82"/>
  <c r="G756" i="82"/>
  <c r="AG190" i="83"/>
  <c r="D574" i="82"/>
  <c r="AJ69" i="49"/>
  <c r="AL69" i="49"/>
  <c r="CJ69" i="49"/>
  <c r="BV69" i="49"/>
  <c r="CA79" i="49"/>
  <c r="AJ190" i="83"/>
  <c r="AK190" i="83" s="1"/>
  <c r="T426" i="83"/>
  <c r="G426" i="83"/>
  <c r="AG176" i="83"/>
  <c r="C634" i="82"/>
  <c r="E198" i="82"/>
  <c r="A198" i="82"/>
  <c r="A199" i="82" s="1"/>
  <c r="E420" i="83"/>
  <c r="A420" i="83" s="1"/>
  <c r="A421" i="83" s="1"/>
  <c r="AD232" i="83"/>
  <c r="D48" i="82"/>
  <c r="D48" i="69"/>
  <c r="BG510" i="83"/>
  <c r="D782" i="69"/>
  <c r="D782" i="82"/>
  <c r="CA54" i="49"/>
  <c r="CV54" i="49"/>
  <c r="DJ54" i="49"/>
  <c r="AG54" i="49"/>
  <c r="AW54" i="49"/>
  <c r="AH54" i="49"/>
  <c r="AP54" i="49"/>
  <c r="DE54" i="49"/>
  <c r="CP54" i="49"/>
  <c r="BT54" i="49"/>
  <c r="BB54" i="49"/>
  <c r="AQ54" i="49"/>
  <c r="AS54" i="49"/>
  <c r="DD54" i="49"/>
  <c r="AI54" i="49"/>
  <c r="CK54" i="49"/>
  <c r="CM54" i="49"/>
  <c r="CH54" i="49"/>
  <c r="BA54" i="49"/>
  <c r="CS54" i="49"/>
  <c r="CN54" i="49"/>
  <c r="AR54" i="49"/>
  <c r="CO54" i="49"/>
  <c r="AN54" i="49"/>
  <c r="AV54" i="49"/>
  <c r="BG54" i="49"/>
  <c r="CY54" i="49"/>
  <c r="CU54" i="49"/>
  <c r="AK54" i="49"/>
  <c r="AZ54" i="49"/>
  <c r="AB54" i="49"/>
  <c r="CJ54" i="49"/>
  <c r="BQ54" i="49"/>
  <c r="CC54" i="49"/>
  <c r="AE54" i="49"/>
  <c r="AD54" i="49"/>
  <c r="DC54" i="49"/>
  <c r="CG54" i="49"/>
  <c r="DF54" i="49"/>
  <c r="AF54" i="49"/>
  <c r="BS54" i="49"/>
  <c r="BZ54" i="49"/>
  <c r="BF54" i="49"/>
  <c r="CX54" i="49"/>
  <c r="AM54" i="49"/>
  <c r="CT54" i="49"/>
  <c r="BL54" i="49"/>
  <c r="DG54" i="49"/>
  <c r="AJ54" i="49"/>
  <c r="DL54" i="49"/>
  <c r="BD54" i="49"/>
  <c r="BP54" i="49"/>
  <c r="BK54" i="49"/>
  <c r="CR54" i="49"/>
  <c r="BW54" i="49"/>
  <c r="CE54" i="49"/>
  <c r="AT54" i="49"/>
  <c r="AU54" i="49"/>
  <c r="BI54" i="49"/>
  <c r="AC54" i="49"/>
  <c r="CB54" i="49"/>
  <c r="CF54" i="49"/>
  <c r="AO54" i="49"/>
  <c r="BM54" i="49"/>
  <c r="AL54" i="49"/>
  <c r="DK54" i="49"/>
  <c r="DA54" i="49"/>
  <c r="DI54" i="49"/>
  <c r="E76" i="82"/>
  <c r="A76" i="82"/>
  <c r="A77" i="82" s="1"/>
  <c r="C736" i="83"/>
  <c r="AH302" i="83"/>
  <c r="U22" i="99"/>
  <c r="AZ154" i="83"/>
  <c r="BK154" i="83"/>
  <c r="AD154" i="83"/>
  <c r="BV154" i="83"/>
  <c r="AO154" i="83"/>
  <c r="BG572" i="83"/>
  <c r="AZ92" i="83"/>
  <c r="AO92" i="83"/>
  <c r="AD614" i="83"/>
  <c r="AZ614" i="83"/>
  <c r="BK614" i="83"/>
  <c r="BT550" i="83"/>
  <c r="T724" i="83"/>
  <c r="G724" i="83"/>
  <c r="P722" i="69"/>
  <c r="G722" i="69" s="1"/>
  <c r="AJ324" i="83"/>
  <c r="AK324" i="83" s="1"/>
  <c r="C92" i="83"/>
  <c r="C90" i="69"/>
  <c r="C98" i="69"/>
  <c r="C98" i="82"/>
  <c r="BV70" i="49"/>
  <c r="CZ70" i="49"/>
  <c r="AR70" i="49"/>
  <c r="DD70" i="49"/>
  <c r="CH70" i="49"/>
  <c r="AO70" i="49"/>
  <c r="CX70" i="49"/>
  <c r="CW70" i="49"/>
  <c r="CN70" i="49"/>
  <c r="AF70" i="49"/>
  <c r="AG70" i="49"/>
  <c r="AN70" i="49"/>
  <c r="CR70" i="49"/>
  <c r="CO70" i="49"/>
  <c r="BF70" i="49"/>
  <c r="CD70" i="49"/>
  <c r="AP70" i="49"/>
  <c r="DI70" i="49"/>
  <c r="AX70" i="49"/>
  <c r="DH70" i="49"/>
  <c r="BP70" i="49"/>
  <c r="CB70" i="49"/>
  <c r="AI70" i="49"/>
  <c r="AQ70" i="49"/>
  <c r="AY70" i="49"/>
  <c r="AM70" i="49"/>
  <c r="CL70" i="49"/>
  <c r="DL70" i="49"/>
  <c r="AC70" i="49"/>
  <c r="DA70" i="49"/>
  <c r="BJ70" i="49"/>
  <c r="AL70" i="49"/>
  <c r="AJ70" i="49"/>
  <c r="DJ70" i="49"/>
  <c r="AZ70" i="49"/>
  <c r="CI70" i="49"/>
  <c r="BT70" i="49"/>
  <c r="CK70" i="49"/>
  <c r="DK70" i="49"/>
  <c r="CY70" i="49"/>
  <c r="BE70" i="49"/>
  <c r="CG70" i="49"/>
  <c r="BU70" i="49"/>
  <c r="CF70" i="49"/>
  <c r="P480" i="69"/>
  <c r="G480" i="69" s="1"/>
  <c r="S25" i="2"/>
  <c r="T658" i="83"/>
  <c r="G658" i="83" s="1"/>
  <c r="E284" i="69"/>
  <c r="A284" i="69"/>
  <c r="A285" i="69" s="1"/>
  <c r="C718" i="83"/>
  <c r="E130" i="83"/>
  <c r="A130" i="83" s="1"/>
  <c r="A131" i="83" s="1"/>
  <c r="E128" i="82"/>
  <c r="A128" i="82"/>
  <c r="A129" i="82" s="1"/>
  <c r="T260" i="83"/>
  <c r="G260" i="83"/>
  <c r="D604" i="82"/>
  <c r="D604" i="69"/>
  <c r="D460" i="82"/>
  <c r="D462" i="83"/>
  <c r="AA462" i="83" s="1"/>
  <c r="C288" i="82"/>
  <c r="D468" i="83"/>
  <c r="AA468" i="83"/>
  <c r="P476" i="69"/>
  <c r="G476" i="69" s="1"/>
  <c r="D434" i="82"/>
  <c r="AZ528" i="83"/>
  <c r="AO528" i="83"/>
  <c r="AO686" i="83"/>
  <c r="BK686" i="83"/>
  <c r="E254" i="82"/>
  <c r="A254" i="82" s="1"/>
  <c r="A255" i="82" s="1"/>
  <c r="E256" i="83"/>
  <c r="A256" i="83" s="1"/>
  <c r="A257" i="83" s="1"/>
  <c r="C171" i="62"/>
  <c r="M76" i="3"/>
  <c r="P524" i="69"/>
  <c r="G524" i="69" s="1"/>
  <c r="T526" i="83"/>
  <c r="G526" i="83" s="1"/>
  <c r="G692" i="82"/>
  <c r="E516" i="82"/>
  <c r="A516" i="82" s="1"/>
  <c r="A517" i="82" s="1"/>
  <c r="E518" i="83"/>
  <c r="A518" i="83"/>
  <c r="A519" i="83" s="1"/>
  <c r="C764" i="82"/>
  <c r="C766" i="83"/>
  <c r="C764" i="69"/>
  <c r="C786" i="82"/>
  <c r="B80" i="3"/>
  <c r="C550" i="69"/>
  <c r="C552" i="83"/>
  <c r="C550" i="82"/>
  <c r="P137" i="99"/>
  <c r="P141" i="99"/>
  <c r="BV386" i="83"/>
  <c r="AD386" i="83"/>
  <c r="AO190" i="83"/>
  <c r="C184" i="82"/>
  <c r="C184" i="69"/>
  <c r="C542" i="83"/>
  <c r="C666" i="82"/>
  <c r="C668" i="83"/>
  <c r="D596" i="69"/>
  <c r="D596" i="82"/>
  <c r="D598" i="83"/>
  <c r="AA598" i="83" s="1"/>
  <c r="E568" i="83"/>
  <c r="A568" i="83" s="1"/>
  <c r="A569" i="83" s="1"/>
  <c r="E566" i="82"/>
  <c r="A566" i="82" s="1"/>
  <c r="A567" i="82" s="1"/>
  <c r="P82" i="69"/>
  <c r="G82" i="69"/>
  <c r="T84" i="83"/>
  <c r="G84" i="83"/>
  <c r="T404" i="83"/>
  <c r="G404" i="83"/>
  <c r="P402" i="82"/>
  <c r="G402" i="82"/>
  <c r="P652" i="69"/>
  <c r="G652" i="69"/>
  <c r="P652" i="82"/>
  <c r="G652" i="82"/>
  <c r="T654" i="83"/>
  <c r="G654" i="83"/>
  <c r="C572" i="82"/>
  <c r="C572" i="69"/>
  <c r="D650" i="82"/>
  <c r="D652" i="83"/>
  <c r="AA652" i="83" s="1"/>
  <c r="C222" i="83"/>
  <c r="C220" i="69"/>
  <c r="DB70" i="49"/>
  <c r="BG70" i="49"/>
  <c r="CM70" i="49"/>
  <c r="DC70" i="49"/>
  <c r="BR70" i="49"/>
  <c r="BO70" i="49"/>
  <c r="AK70" i="49"/>
  <c r="BK70" i="49"/>
  <c r="CQ70" i="49"/>
  <c r="AE70" i="49"/>
  <c r="AU70" i="49"/>
  <c r="CA70" i="49"/>
  <c r="BL59" i="49"/>
  <c r="AB59" i="49"/>
  <c r="AY59" i="49"/>
  <c r="CT59" i="49"/>
  <c r="AS59" i="49"/>
  <c r="CM59" i="49"/>
  <c r="S18" i="2"/>
  <c r="C158" i="62"/>
  <c r="C54" i="62"/>
  <c r="C164" i="62"/>
  <c r="D484" i="83"/>
  <c r="AA484" i="83" s="1"/>
  <c r="D482" i="69"/>
  <c r="C626" i="82"/>
  <c r="C628" i="83"/>
  <c r="E628" i="82"/>
  <c r="A628" i="82"/>
  <c r="A629" i="82" s="1"/>
  <c r="E630" i="83"/>
  <c r="A630" i="83" s="1"/>
  <c r="A631" i="83" s="1"/>
  <c r="C48" i="69"/>
  <c r="C48" i="82"/>
  <c r="C120" i="82"/>
  <c r="C560" i="69"/>
  <c r="C560" i="82"/>
  <c r="C562" i="83"/>
  <c r="P580" i="82"/>
  <c r="G580" i="82"/>
  <c r="T582" i="83"/>
  <c r="G582" i="83" s="1"/>
  <c r="P580" i="69"/>
  <c r="G580" i="69" s="1"/>
  <c r="U41" i="62"/>
  <c r="O41" i="62"/>
  <c r="N41" i="62"/>
  <c r="AK450" i="83"/>
  <c r="D126" i="69"/>
  <c r="D126" i="82"/>
  <c r="AD446" i="83"/>
  <c r="BV446" i="83"/>
  <c r="AZ446" i="83"/>
  <c r="AZ150" i="83"/>
  <c r="BK150" i="83"/>
  <c r="P398" i="69"/>
  <c r="G398" i="69"/>
  <c r="D746" i="82"/>
  <c r="D726" i="82"/>
  <c r="D726" i="69"/>
  <c r="D728" i="83"/>
  <c r="AA728" i="83" s="1"/>
  <c r="D338" i="69"/>
  <c r="D338" i="82"/>
  <c r="AK54" i="83"/>
  <c r="T19" i="99"/>
  <c r="BK268" i="83"/>
  <c r="AZ70" i="83"/>
  <c r="AK678" i="83"/>
  <c r="D130" i="69"/>
  <c r="D132" i="83"/>
  <c r="AA132" i="83" s="1"/>
  <c r="P130" i="82"/>
  <c r="G130" i="82" s="1"/>
  <c r="T132" i="83"/>
  <c r="G132" i="83" s="1"/>
  <c r="AK742" i="83"/>
  <c r="K30" i="62"/>
  <c r="J30" i="62"/>
  <c r="M30" i="62"/>
  <c r="I30" i="62"/>
  <c r="H30" i="62" s="1"/>
  <c r="U31" i="99"/>
  <c r="T31" i="99" s="1"/>
  <c r="O31" i="99"/>
  <c r="N31" i="99" s="1"/>
  <c r="G31" i="99"/>
  <c r="F31" i="99" s="1"/>
  <c r="Q31" i="99"/>
  <c r="P31" i="99" s="1"/>
  <c r="M31" i="99"/>
  <c r="D42" i="99"/>
  <c r="D382" i="69"/>
  <c r="D382" i="82"/>
  <c r="E124" i="82"/>
  <c r="A124" i="82" s="1"/>
  <c r="A125" i="82" s="1"/>
  <c r="E126" i="83"/>
  <c r="A126" i="83"/>
  <c r="A127" i="83" s="1"/>
  <c r="E124" i="69"/>
  <c r="A124" i="69" s="1"/>
  <c r="A125" i="69" s="1"/>
  <c r="BV174" i="83"/>
  <c r="BK174" i="83"/>
  <c r="AZ174" i="83"/>
  <c r="E194" i="69"/>
  <c r="A194" i="69" s="1"/>
  <c r="A195" i="69" s="1"/>
  <c r="E194" i="82"/>
  <c r="A194" i="82" s="1"/>
  <c r="A195" i="82" s="1"/>
  <c r="E196" i="83"/>
  <c r="A196" i="83" s="1"/>
  <c r="A197" i="83" s="1"/>
  <c r="BK332" i="83"/>
  <c r="BV332" i="83"/>
  <c r="O58" i="82"/>
  <c r="F58" i="82" s="1"/>
  <c r="O58" i="69"/>
  <c r="F58" i="69" s="1"/>
  <c r="DM80" i="49"/>
  <c r="U80" i="49"/>
  <c r="O714" i="69"/>
  <c r="F714" i="69" s="1"/>
  <c r="O714" i="82"/>
  <c r="F714" i="82" s="1"/>
  <c r="O666" i="82"/>
  <c r="F666" i="82" s="1"/>
  <c r="O666" i="69"/>
  <c r="F666" i="69" s="1"/>
  <c r="O232" i="69"/>
  <c r="F232" i="69" s="1"/>
  <c r="O232" i="82"/>
  <c r="F232" i="82" s="1"/>
  <c r="N720" i="69"/>
  <c r="N720" i="82"/>
  <c r="S722" i="83"/>
  <c r="S716" i="83"/>
  <c r="N714" i="82"/>
  <c r="E556" i="82"/>
  <c r="A556" i="82" s="1"/>
  <c r="A557" i="82" s="1"/>
  <c r="E558" i="83"/>
  <c r="A558" i="83" s="1"/>
  <c r="A559" i="83" s="1"/>
  <c r="AB17" i="2"/>
  <c r="AC17" i="2"/>
  <c r="D178" i="82"/>
  <c r="D178" i="69"/>
  <c r="P46" i="69"/>
  <c r="G46" i="69"/>
  <c r="CL77" i="49"/>
  <c r="CE77" i="49"/>
  <c r="AG77" i="49"/>
  <c r="CF77" i="49"/>
  <c r="AM77" i="49"/>
  <c r="AD77" i="49"/>
  <c r="CJ77" i="49"/>
  <c r="CO77" i="49"/>
  <c r="CR77" i="49"/>
  <c r="DD77" i="49"/>
  <c r="BN77" i="49"/>
  <c r="AV77" i="49"/>
  <c r="D45" i="62"/>
  <c r="D154" i="62"/>
  <c r="U34" i="62"/>
  <c r="T34" i="62"/>
  <c r="S34" i="62"/>
  <c r="R34" i="62"/>
  <c r="C368" i="83"/>
  <c r="C366" i="69"/>
  <c r="C366" i="82"/>
  <c r="D508" i="82"/>
  <c r="D508" i="69"/>
  <c r="P334" i="82"/>
  <c r="G334" i="82" s="1"/>
  <c r="P334" i="69"/>
  <c r="G334" i="69" s="1"/>
  <c r="T336" i="83"/>
  <c r="G336" i="83"/>
  <c r="D402" i="82"/>
  <c r="D404" i="83"/>
  <c r="AA404" i="83" s="1"/>
  <c r="E46" i="82"/>
  <c r="A46" i="82"/>
  <c r="A47" i="82" s="1"/>
  <c r="E48" i="83"/>
  <c r="A48" i="83"/>
  <c r="A49" i="83" s="1"/>
  <c r="D396" i="82"/>
  <c r="D396" i="69"/>
  <c r="E28" i="82"/>
  <c r="A28" i="82" s="1"/>
  <c r="A29" i="82" s="1"/>
  <c r="E28" i="69"/>
  <c r="A28" i="69" s="1"/>
  <c r="A29" i="69" s="1"/>
  <c r="D11" i="94"/>
  <c r="O11" i="94" s="1"/>
  <c r="G25" i="3"/>
  <c r="L25" i="3" s="1"/>
  <c r="B25" i="3"/>
  <c r="F85" i="3"/>
  <c r="G21" i="3"/>
  <c r="L21" i="3" s="1"/>
  <c r="B21" i="3"/>
  <c r="AD48" i="83"/>
  <c r="BK406" i="83"/>
  <c r="BK294" i="83"/>
  <c r="B98" i="3"/>
  <c r="F154" i="3"/>
  <c r="G98" i="3"/>
  <c r="Y16" i="2"/>
  <c r="T16" i="2"/>
  <c r="AC38" i="6"/>
  <c r="AD38" i="6" s="1"/>
  <c r="F38" i="6"/>
  <c r="AC26" i="6"/>
  <c r="AD26" i="6"/>
  <c r="F26" i="6"/>
  <c r="BV90" i="83"/>
  <c r="AK62" i="83"/>
  <c r="AK308" i="83"/>
  <c r="C374" i="69"/>
  <c r="C376" i="83"/>
  <c r="D330" i="69"/>
  <c r="D330" i="82"/>
  <c r="N318" i="82"/>
  <c r="S320" i="83"/>
  <c r="N318" i="69"/>
  <c r="N282" i="69"/>
  <c r="N282" i="82"/>
  <c r="D246" i="69"/>
  <c r="D246" i="82"/>
  <c r="C238" i="69"/>
  <c r="C240" i="83"/>
  <c r="C238" i="82"/>
  <c r="E102" i="69"/>
  <c r="A102" i="69" s="1"/>
  <c r="A103" i="69" s="1"/>
  <c r="E102" i="82"/>
  <c r="A102" i="82" s="1"/>
  <c r="A103" i="82" s="1"/>
  <c r="E104" i="83"/>
  <c r="A104" i="83" s="1"/>
  <c r="A105" i="83" s="1"/>
  <c r="AG784" i="83"/>
  <c r="AE784" i="83"/>
  <c r="AI784" i="83"/>
  <c r="AJ784" i="83"/>
  <c r="AK784" i="83"/>
  <c r="AF706" i="83"/>
  <c r="AK706" i="83"/>
  <c r="AE706" i="83"/>
  <c r="AH660" i="83"/>
  <c r="AK660" i="83" s="1"/>
  <c r="AG660" i="83"/>
  <c r="AG628" i="83"/>
  <c r="AI628" i="83"/>
  <c r="AE620" i="83"/>
  <c r="AF620" i="83"/>
  <c r="AE604" i="83"/>
  <c r="AI604" i="83"/>
  <c r="AJ604" i="83"/>
  <c r="AK604" i="83"/>
  <c r="AJ584" i="83"/>
  <c r="AE584" i="83"/>
  <c r="AF584" i="83"/>
  <c r="AK584" i="83"/>
  <c r="AH584" i="83"/>
  <c r="AI560" i="83"/>
  <c r="AG560" i="83"/>
  <c r="AF528" i="83"/>
  <c r="AK528" i="83" s="1"/>
  <c r="AJ528" i="83"/>
  <c r="AH506" i="83"/>
  <c r="AF506" i="83"/>
  <c r="AI506" i="83"/>
  <c r="AE468" i="83"/>
  <c r="AH468" i="83"/>
  <c r="AI468" i="83"/>
  <c r="AE406" i="83"/>
  <c r="AF406" i="83"/>
  <c r="AJ406" i="83"/>
  <c r="AI406" i="83"/>
  <c r="E160" i="3"/>
  <c r="E213" i="3" s="1"/>
  <c r="E269" i="3" s="1"/>
  <c r="G104" i="3"/>
  <c r="AK226" i="83"/>
  <c r="AK380" i="83"/>
  <c r="AK474" i="83"/>
  <c r="O380" i="69"/>
  <c r="F380" i="69"/>
  <c r="O380" i="82"/>
  <c r="F380" i="82" s="1"/>
  <c r="N484" i="82"/>
  <c r="S486" i="83"/>
  <c r="O126" i="47"/>
  <c r="O132" i="47" s="1"/>
  <c r="C395" i="86"/>
  <c r="C419" i="84"/>
  <c r="C396" i="70"/>
  <c r="C392" i="61"/>
  <c r="C397" i="56"/>
  <c r="C417" i="60"/>
  <c r="L390" i="88"/>
  <c r="L390" i="61"/>
  <c r="R395" i="56"/>
  <c r="L416" i="84"/>
  <c r="D1181" i="40"/>
  <c r="L389" i="61"/>
  <c r="U393" i="70"/>
  <c r="M414" i="60"/>
  <c r="L387" i="61"/>
  <c r="S390" i="86"/>
  <c r="I388" i="70"/>
  <c r="F409" i="60"/>
  <c r="D383" i="86"/>
  <c r="E1163" i="40"/>
  <c r="E385" i="56"/>
  <c r="I384" i="70"/>
  <c r="F405" i="60"/>
  <c r="L404" i="84"/>
  <c r="M402" i="60"/>
  <c r="R382" i="56"/>
  <c r="U381" i="70"/>
  <c r="L377" i="61"/>
  <c r="C400" i="60"/>
  <c r="C378" i="86"/>
  <c r="C1151" i="40"/>
  <c r="C378" i="70"/>
  <c r="C379" i="56"/>
  <c r="C399" i="60"/>
  <c r="C374" i="61"/>
  <c r="C377" i="86"/>
  <c r="C1149" i="40"/>
  <c r="C398" i="60"/>
  <c r="C373" i="61"/>
  <c r="C375" i="70"/>
  <c r="C374" i="86"/>
  <c r="M391" i="60"/>
  <c r="L366" i="61"/>
  <c r="S368" i="86"/>
  <c r="U369" i="70"/>
  <c r="C1121" i="40"/>
  <c r="C359" i="61"/>
  <c r="C364" i="56"/>
  <c r="C362" i="86"/>
  <c r="F1115" i="40"/>
  <c r="E712" i="82" s="1"/>
  <c r="A712" i="82" s="1"/>
  <c r="A713" i="82" s="1"/>
  <c r="G361" i="56"/>
  <c r="A361" i="56" s="1"/>
  <c r="D356" i="61"/>
  <c r="B356" i="61"/>
  <c r="I381" i="60"/>
  <c r="B381" i="60" s="1"/>
  <c r="D355" i="86"/>
  <c r="E1107" i="40"/>
  <c r="I353" i="70"/>
  <c r="E354" i="56"/>
  <c r="F374" i="60"/>
  <c r="F1097" i="40"/>
  <c r="E694" i="82"/>
  <c r="A694" i="82" s="1"/>
  <c r="A695" i="82" s="1"/>
  <c r="G352" i="56"/>
  <c r="A352" i="56"/>
  <c r="D347" i="61"/>
  <c r="B347" i="61" s="1"/>
  <c r="I372" i="60"/>
  <c r="B372" i="60" s="1"/>
  <c r="D347" i="88"/>
  <c r="B347" i="88" s="1"/>
  <c r="O351" i="70"/>
  <c r="B351" i="70"/>
  <c r="E350" i="86"/>
  <c r="B350" i="86" s="1"/>
  <c r="L345" i="61"/>
  <c r="R350" i="56"/>
  <c r="F261" i="84"/>
  <c r="B261" i="84" s="1"/>
  <c r="F871" i="40"/>
  <c r="D234" i="61"/>
  <c r="B234" i="61" s="1"/>
  <c r="I259" i="60"/>
  <c r="B259" i="60" s="1"/>
  <c r="O238" i="70"/>
  <c r="B238" i="70" s="1"/>
  <c r="G239" i="56"/>
  <c r="A239" i="56" s="1"/>
  <c r="F869" i="40"/>
  <c r="E466" i="82" s="1"/>
  <c r="A466" i="82" s="1"/>
  <c r="A467" i="82" s="1"/>
  <c r="O237" i="70"/>
  <c r="B237" i="70"/>
  <c r="I258" i="60"/>
  <c r="B258" i="60"/>
  <c r="G238" i="56"/>
  <c r="A238" i="56"/>
  <c r="D233" i="61"/>
  <c r="B233" i="61"/>
  <c r="AW12" i="48"/>
  <c r="AX12" i="49"/>
  <c r="O718" i="82"/>
  <c r="F718" i="82"/>
  <c r="O718" i="69"/>
  <c r="F718" i="69"/>
  <c r="O574" i="82"/>
  <c r="F574" i="82"/>
  <c r="O574" i="69"/>
  <c r="F574" i="69"/>
  <c r="Q23" i="2"/>
  <c r="U23" i="2"/>
  <c r="Q19" i="2"/>
  <c r="Q332" i="70"/>
  <c r="Q201" i="70"/>
  <c r="F332" i="84"/>
  <c r="B332" i="84" s="1"/>
  <c r="F1013" i="40"/>
  <c r="I330" i="60"/>
  <c r="B330" i="60" s="1"/>
  <c r="O309" i="70"/>
  <c r="B309" i="70" s="1"/>
  <c r="C331" i="84"/>
  <c r="C1011" i="40"/>
  <c r="C608" i="69" s="1"/>
  <c r="C304" i="61"/>
  <c r="C915" i="40"/>
  <c r="C261" i="56"/>
  <c r="C260" i="70"/>
  <c r="C913" i="40"/>
  <c r="C512" i="83" s="1"/>
  <c r="C255" i="61"/>
  <c r="C280" i="60"/>
  <c r="D907" i="40"/>
  <c r="P504" i="82" s="1"/>
  <c r="L252" i="61"/>
  <c r="M277" i="60"/>
  <c r="R257" i="56"/>
  <c r="M274" i="60"/>
  <c r="R254" i="56"/>
  <c r="F897" i="40"/>
  <c r="D247" i="61"/>
  <c r="B247" i="61" s="1"/>
  <c r="I272" i="60"/>
  <c r="B272" i="60"/>
  <c r="O251" i="70"/>
  <c r="B251" i="70" s="1"/>
  <c r="Q13" i="2"/>
  <c r="AA13" i="2" s="1"/>
  <c r="Q271" i="70"/>
  <c r="Q224" i="70"/>
  <c r="U61" i="49"/>
  <c r="CW61" i="49" s="1"/>
  <c r="O278" i="82"/>
  <c r="F278" i="82"/>
  <c r="U63" i="49"/>
  <c r="CN63" i="49"/>
  <c r="O360" i="56"/>
  <c r="D343" i="86"/>
  <c r="E1083" i="40"/>
  <c r="D682" i="83" s="1"/>
  <c r="AA682" i="83" s="1"/>
  <c r="D680" i="82"/>
  <c r="D1057" i="40"/>
  <c r="L354" i="84"/>
  <c r="C308" i="88"/>
  <c r="C335" i="84"/>
  <c r="C300" i="84"/>
  <c r="C273" i="88"/>
  <c r="D273" i="86"/>
  <c r="E943" i="40"/>
  <c r="D540" i="82" s="1"/>
  <c r="D272" i="86"/>
  <c r="E941" i="40"/>
  <c r="D538" i="82" s="1"/>
  <c r="D271" i="86"/>
  <c r="E939" i="40"/>
  <c r="D260" i="86"/>
  <c r="E917" i="40"/>
  <c r="D514" i="82"/>
  <c r="L263" i="84"/>
  <c r="D875" i="40"/>
  <c r="T108" i="83"/>
  <c r="G108" i="83"/>
  <c r="P106" i="69"/>
  <c r="G106" i="69" s="1"/>
  <c r="L255" i="84"/>
  <c r="D859" i="40"/>
  <c r="P456" i="69" s="1"/>
  <c r="G456" i="69" s="1"/>
  <c r="D212" i="86"/>
  <c r="E821" i="40"/>
  <c r="C206" i="88"/>
  <c r="C815" i="40"/>
  <c r="B185" i="40"/>
  <c r="F210" i="84"/>
  <c r="B210" i="84" s="1"/>
  <c r="F769" i="40"/>
  <c r="D122" i="88"/>
  <c r="B122" i="88"/>
  <c r="F647" i="40"/>
  <c r="C145" i="84"/>
  <c r="C639" i="40"/>
  <c r="C113" i="88"/>
  <c r="C629" i="40"/>
  <c r="B89" i="40"/>
  <c r="D87" i="88"/>
  <c r="B87" i="88"/>
  <c r="E90" i="86"/>
  <c r="B90" i="86"/>
  <c r="F114" i="84"/>
  <c r="B114" i="84"/>
  <c r="S57" i="86"/>
  <c r="L54" i="88"/>
  <c r="C51" i="88"/>
  <c r="C78" i="84"/>
  <c r="C505" i="40"/>
  <c r="C104" i="83"/>
  <c r="B44" i="40"/>
  <c r="F487" i="40"/>
  <c r="E84" i="69" s="1"/>
  <c r="C67" i="84"/>
  <c r="C483" i="40"/>
  <c r="D36" i="88"/>
  <c r="B36" i="88"/>
  <c r="F475" i="40"/>
  <c r="C29" i="86"/>
  <c r="C26" i="88"/>
  <c r="C455" i="40"/>
  <c r="C52" i="69" s="1"/>
  <c r="BR78" i="83"/>
  <c r="AV50" i="83"/>
  <c r="F408" i="84"/>
  <c r="B408" i="84" s="1"/>
  <c r="B383" i="40"/>
  <c r="D333" i="88"/>
  <c r="B333" i="88"/>
  <c r="F360" i="84"/>
  <c r="B360" i="84"/>
  <c r="L291" i="88"/>
  <c r="L318" i="84"/>
  <c r="I4" i="5"/>
  <c r="C4" i="5"/>
  <c r="F1185" i="40"/>
  <c r="E782" i="69" s="1"/>
  <c r="E784" i="83"/>
  <c r="A784" i="83" s="1"/>
  <c r="A785" i="83" s="1"/>
  <c r="F418" i="84"/>
  <c r="B418" i="84"/>
  <c r="C266" i="88"/>
  <c r="C293" i="84"/>
  <c r="D747" i="40"/>
  <c r="L121" i="84"/>
  <c r="D591" i="40"/>
  <c r="P188" i="69"/>
  <c r="G188" i="69" s="1"/>
  <c r="B84" i="40"/>
  <c r="F109" i="84"/>
  <c r="B109" i="84"/>
  <c r="C73" i="88"/>
  <c r="C100" i="84"/>
  <c r="L68" i="88"/>
  <c r="S71" i="86"/>
  <c r="L94" i="84"/>
  <c r="D537" i="40"/>
  <c r="F90" i="84"/>
  <c r="B90" i="84"/>
  <c r="F529" i="40"/>
  <c r="E128" i="83" s="1"/>
  <c r="A128" i="83"/>
  <c r="A129" i="83" s="1"/>
  <c r="D20" i="88"/>
  <c r="B20" i="88" s="1"/>
  <c r="F443" i="40"/>
  <c r="E40" i="82" s="1"/>
  <c r="C14" i="88"/>
  <c r="C41" i="84"/>
  <c r="BG60" i="83"/>
  <c r="AV44" i="83"/>
  <c r="D861" i="40"/>
  <c r="P458" i="82" s="1"/>
  <c r="C229" i="86"/>
  <c r="C226" i="88"/>
  <c r="B178" i="40"/>
  <c r="D176" i="88"/>
  <c r="B176" i="88"/>
  <c r="BG88" i="83"/>
  <c r="BR86" i="83"/>
  <c r="BG82" i="83"/>
  <c r="BR614" i="83"/>
  <c r="BG710" i="83"/>
  <c r="H177" i="88"/>
  <c r="CC644" i="83"/>
  <c r="BG454" i="83"/>
  <c r="BG608" i="83"/>
  <c r="BG278" i="83"/>
  <c r="H79" i="88"/>
  <c r="AV296" i="83"/>
  <c r="BR280" i="83"/>
  <c r="BR276" i="83"/>
  <c r="AV724" i="83"/>
  <c r="CC620" i="83"/>
  <c r="CC606" i="83"/>
  <c r="CC640" i="83"/>
  <c r="AV618" i="83"/>
  <c r="BR612" i="83"/>
  <c r="AV584" i="83"/>
  <c r="CC632" i="83"/>
  <c r="Q19" i="70"/>
  <c r="Q20" i="70"/>
  <c r="Q16" i="70"/>
  <c r="C226" i="69"/>
  <c r="P654" i="69"/>
  <c r="G654" i="69" s="1"/>
  <c r="AF63" i="49"/>
  <c r="CX63" i="49"/>
  <c r="DA63" i="49"/>
  <c r="AN63" i="49"/>
  <c r="BQ63" i="49"/>
  <c r="BV63" i="49"/>
  <c r="BO63" i="49"/>
  <c r="AP63" i="49"/>
  <c r="DL63" i="49"/>
  <c r="AV63" i="49"/>
  <c r="CC63" i="49"/>
  <c r="E470" i="83"/>
  <c r="A470" i="83"/>
  <c r="A471" i="83" s="1"/>
  <c r="AO550" i="83"/>
  <c r="F22" i="99"/>
  <c r="D680" i="69"/>
  <c r="T19" i="2"/>
  <c r="AO80" i="49"/>
  <c r="AY80" i="49"/>
  <c r="DC80" i="49"/>
  <c r="AM80" i="49"/>
  <c r="DF80" i="49"/>
  <c r="CP80" i="49"/>
  <c r="L30" i="62"/>
  <c r="T32" i="62"/>
  <c r="E244" i="69"/>
  <c r="A244" i="69"/>
  <c r="A245" i="69" s="1"/>
  <c r="BK30" i="83"/>
  <c r="A40" i="82"/>
  <c r="A41" i="82" s="1"/>
  <c r="E42" i="83"/>
  <c r="A42" i="83" s="1"/>
  <c r="A43" i="83" s="1"/>
  <c r="E40" i="69"/>
  <c r="A40" i="69" s="1"/>
  <c r="A41" i="69" s="1"/>
  <c r="P188" i="82"/>
  <c r="G188" i="82" s="1"/>
  <c r="T190" i="83"/>
  <c r="G190" i="83" s="1"/>
  <c r="C52" i="82"/>
  <c r="C236" i="69"/>
  <c r="E366" i="82"/>
  <c r="A366" i="82"/>
  <c r="A367" i="82" s="1"/>
  <c r="E494" i="69"/>
  <c r="A494" i="69" s="1"/>
  <c r="A495" i="69" s="1"/>
  <c r="G42" i="99"/>
  <c r="F42" i="99" s="1"/>
  <c r="I42" i="99"/>
  <c r="H42" i="99" s="1"/>
  <c r="K42" i="99"/>
  <c r="J42" i="99" s="1"/>
  <c r="D53" i="99"/>
  <c r="G53" i="99" s="1"/>
  <c r="F53" i="99" s="1"/>
  <c r="S42" i="99"/>
  <c r="R42" i="99"/>
  <c r="D157" i="99"/>
  <c r="Q42" i="99"/>
  <c r="P42" i="99" s="1"/>
  <c r="U42" i="99"/>
  <c r="T42" i="99" s="1"/>
  <c r="O42" i="99"/>
  <c r="N42" i="99" s="1"/>
  <c r="M42" i="99"/>
  <c r="L42" i="99" s="1"/>
  <c r="F32" i="62"/>
  <c r="E126" i="82"/>
  <c r="A126" i="82"/>
  <c r="A127" i="82" s="1"/>
  <c r="E126" i="69"/>
  <c r="A126" i="69" s="1"/>
  <c r="A127" i="69"/>
  <c r="T346" i="83"/>
  <c r="G346" i="83" s="1"/>
  <c r="G504" i="82"/>
  <c r="E612" i="83"/>
  <c r="A612" i="83" s="1"/>
  <c r="A613" i="83" s="1"/>
  <c r="D704" i="82"/>
  <c r="O7" i="94"/>
  <c r="R7" i="94" s="1"/>
  <c r="C82" i="83"/>
  <c r="C102" i="69"/>
  <c r="C102" i="82"/>
  <c r="BZ61" i="49"/>
  <c r="AW61" i="49"/>
  <c r="AE61" i="49"/>
  <c r="CV61" i="49"/>
  <c r="AV61" i="49"/>
  <c r="E466" i="69"/>
  <c r="A466" i="69" s="1"/>
  <c r="A467" i="69" s="1"/>
  <c r="E468" i="83"/>
  <c r="A468" i="83" s="1"/>
  <c r="A469" i="83" s="1"/>
  <c r="S45" i="62"/>
  <c r="R45" i="62"/>
  <c r="I45" i="62"/>
  <c r="H45" i="62"/>
  <c r="K45" i="62"/>
  <c r="J45" i="62"/>
  <c r="D160" i="62"/>
  <c r="D45" i="99"/>
  <c r="U45" i="99" s="1"/>
  <c r="T45" i="99" s="1"/>
  <c r="I34" i="99"/>
  <c r="H34" i="99"/>
  <c r="K34" i="99"/>
  <c r="J34" i="99"/>
  <c r="L22" i="99"/>
  <c r="R32" i="62"/>
  <c r="D4" i="2"/>
  <c r="S6" i="86"/>
  <c r="J4" i="2"/>
  <c r="I4" i="2" s="1"/>
  <c r="O7" i="82"/>
  <c r="F6" i="69"/>
  <c r="O7" i="69"/>
  <c r="C285" i="3"/>
  <c r="T9" i="83"/>
  <c r="C35" i="94"/>
  <c r="C34" i="94"/>
  <c r="M133" i="3"/>
  <c r="B152" i="3"/>
  <c r="F205" i="3"/>
  <c r="E255" i="3"/>
  <c r="E194" i="3"/>
  <c r="E250" i="3"/>
  <c r="O80" i="3"/>
  <c r="M80" i="3"/>
  <c r="J80" i="3" s="1"/>
  <c r="B84" i="3"/>
  <c r="B109" i="3"/>
  <c r="G89" i="3"/>
  <c r="B101" i="3"/>
  <c r="E165" i="94"/>
  <c r="E167" i="94" s="1"/>
  <c r="F145" i="3"/>
  <c r="F153" i="3"/>
  <c r="B153" i="3"/>
  <c r="K14" i="93"/>
  <c r="G45" i="93"/>
  <c r="C50" i="94"/>
  <c r="F158" i="3"/>
  <c r="G158" i="3" s="1"/>
  <c r="E144" i="3"/>
  <c r="G144" i="3" s="1"/>
  <c r="G97" i="3"/>
  <c r="B92" i="3"/>
  <c r="F164" i="3"/>
  <c r="C165" i="94"/>
  <c r="G44" i="93"/>
  <c r="C166" i="94"/>
  <c r="K17" i="93"/>
  <c r="M3" i="94"/>
  <c r="G81" i="3"/>
  <c r="B70" i="3"/>
  <c r="C111" i="94"/>
  <c r="D166" i="94"/>
  <c r="G154" i="3"/>
  <c r="E207" i="3"/>
  <c r="E263" i="3" s="1"/>
  <c r="G43" i="93"/>
  <c r="K43" i="93"/>
  <c r="O4" i="94"/>
  <c r="M4" i="94"/>
  <c r="C115" i="94"/>
  <c r="C134" i="94"/>
  <c r="K42" i="93"/>
  <c r="G42" i="93"/>
  <c r="M75" i="3"/>
  <c r="F129" i="3"/>
  <c r="B129" i="3" s="1"/>
  <c r="M129" i="3"/>
  <c r="B71" i="3"/>
  <c r="B154" i="3"/>
  <c r="F207" i="3"/>
  <c r="F263" i="3"/>
  <c r="F127" i="3"/>
  <c r="B148" i="3"/>
  <c r="F201" i="3"/>
  <c r="E164" i="3"/>
  <c r="G108" i="3"/>
  <c r="E211" i="3"/>
  <c r="E267" i="3" s="1"/>
  <c r="M132" i="3"/>
  <c r="O136" i="3"/>
  <c r="M136" i="3"/>
  <c r="J136" i="3" s="1"/>
  <c r="M8" i="94"/>
  <c r="O8" i="94"/>
  <c r="R8" i="94"/>
  <c r="E215" i="3"/>
  <c r="E271" i="3"/>
  <c r="C49" i="94"/>
  <c r="C28" i="94"/>
  <c r="C114" i="94"/>
  <c r="C133" i="94"/>
  <c r="E202" i="3"/>
  <c r="E258" i="3"/>
  <c r="C48" i="94"/>
  <c r="C27" i="94"/>
  <c r="B105" i="3"/>
  <c r="G105" i="3"/>
  <c r="F161" i="3"/>
  <c r="G161" i="3" s="1"/>
  <c r="E148" i="3"/>
  <c r="G92" i="3"/>
  <c r="E197" i="3"/>
  <c r="E182" i="3"/>
  <c r="E238" i="3" s="1"/>
  <c r="E260" i="3"/>
  <c r="E174" i="3"/>
  <c r="E227" i="3"/>
  <c r="G118" i="3"/>
  <c r="E205" i="3"/>
  <c r="E261" i="3" s="1"/>
  <c r="G152" i="3"/>
  <c r="B90" i="3"/>
  <c r="B118" i="3"/>
  <c r="F174" i="3"/>
  <c r="F151" i="3"/>
  <c r="B95" i="3"/>
  <c r="G95" i="3"/>
  <c r="M78" i="3"/>
  <c r="G106" i="3"/>
  <c r="F162" i="3"/>
  <c r="B106" i="3"/>
  <c r="I183" i="94"/>
  <c r="E191" i="3"/>
  <c r="G13" i="93"/>
  <c r="K13" i="93"/>
  <c r="L166" i="94"/>
  <c r="H174" i="94"/>
  <c r="K166" i="94"/>
  <c r="B96" i="3"/>
  <c r="G96" i="3"/>
  <c r="E252" i="3"/>
  <c r="G40" i="93"/>
  <c r="K40" i="93"/>
  <c r="M68" i="3"/>
  <c r="B68" i="3"/>
  <c r="O65" i="3"/>
  <c r="M65" i="3" s="1"/>
  <c r="J65" i="3" s="1"/>
  <c r="G100" i="3"/>
  <c r="F156" i="3"/>
  <c r="F209" i="3" s="1"/>
  <c r="F265" i="3" s="1"/>
  <c r="B265" i="3" s="1"/>
  <c r="E198" i="3"/>
  <c r="F211" i="3"/>
  <c r="M187" i="3"/>
  <c r="M134" i="3"/>
  <c r="B161" i="3"/>
  <c r="B174" i="3"/>
  <c r="F227" i="3"/>
  <c r="O190" i="3"/>
  <c r="M190" i="3"/>
  <c r="J190" i="3" s="1"/>
  <c r="T8" i="94"/>
  <c r="W8" i="94" s="1"/>
  <c r="M131" i="3"/>
  <c r="O246" i="3"/>
  <c r="M246" i="3"/>
  <c r="J246" i="3" s="1"/>
  <c r="M188" i="3"/>
  <c r="M243" i="3"/>
  <c r="M244" i="3"/>
  <c r="AZ698" i="83"/>
  <c r="AD698" i="83"/>
  <c r="Z18" i="2"/>
  <c r="X18" i="2"/>
  <c r="Y18" i="2"/>
  <c r="W18" i="2"/>
  <c r="U18" i="2"/>
  <c r="T18" i="2"/>
  <c r="AC18" i="2"/>
  <c r="AA18" i="2"/>
  <c r="V18" i="2"/>
  <c r="AB18" i="2"/>
  <c r="AD18" i="2"/>
  <c r="P502" i="69"/>
  <c r="G502" i="69" s="1"/>
  <c r="P502" i="82"/>
  <c r="G502" i="82" s="1"/>
  <c r="C444" i="82"/>
  <c r="C444" i="69"/>
  <c r="E638" i="69"/>
  <c r="A638" i="69" s="1"/>
  <c r="A639" i="69" s="1"/>
  <c r="E640" i="83"/>
  <c r="A640" i="83" s="1"/>
  <c r="A641" i="83" s="1"/>
  <c r="E34" i="83"/>
  <c r="A34" i="83" s="1"/>
  <c r="A35" i="83" s="1"/>
  <c r="E32" i="69"/>
  <c r="A32" i="69"/>
  <c r="A33" i="69" s="1"/>
  <c r="E32" i="82"/>
  <c r="A32" i="82" s="1"/>
  <c r="A33" i="82" s="1"/>
  <c r="E678" i="82"/>
  <c r="A678" i="82" s="1"/>
  <c r="A679" i="82" s="1"/>
  <c r="E146" i="82"/>
  <c r="A146" i="82" s="1"/>
  <c r="A147" i="82" s="1"/>
  <c r="E148" i="83"/>
  <c r="A148" i="83"/>
  <c r="A149" i="83" s="1"/>
  <c r="A146" i="69"/>
  <c r="A147" i="69" s="1"/>
  <c r="BV320" i="83"/>
  <c r="AZ320" i="83"/>
  <c r="AO320" i="83"/>
  <c r="AD320" i="83"/>
  <c r="P364" i="82"/>
  <c r="G364" i="82" s="1"/>
  <c r="P572" i="69"/>
  <c r="G572" i="69" s="1"/>
  <c r="G574" i="83"/>
  <c r="P572" i="82"/>
  <c r="G572" i="82" s="1"/>
  <c r="BJ74" i="49"/>
  <c r="CN74" i="49"/>
  <c r="AD74" i="49"/>
  <c r="BT74" i="49"/>
  <c r="AK74" i="49"/>
  <c r="AX74" i="49"/>
  <c r="BP74" i="49"/>
  <c r="AM74" i="49"/>
  <c r="BS74" i="49"/>
  <c r="AI74" i="49"/>
  <c r="AV74" i="49"/>
  <c r="AP74" i="49"/>
  <c r="AB74" i="49"/>
  <c r="DG74" i="49"/>
  <c r="BU74" i="49"/>
  <c r="AJ74" i="49"/>
  <c r="AG74" i="49"/>
  <c r="CD74" i="49"/>
  <c r="CG74" i="49"/>
  <c r="AL74" i="49"/>
  <c r="AT74" i="49"/>
  <c r="CC74" i="49"/>
  <c r="AU74" i="49"/>
  <c r="BC74" i="49"/>
  <c r="AF74" i="49"/>
  <c r="BH74" i="49"/>
  <c r="AR74" i="49"/>
  <c r="DC74" i="49"/>
  <c r="CM74" i="49"/>
  <c r="CT74" i="49"/>
  <c r="CX74" i="49"/>
  <c r="BV74" i="49"/>
  <c r="DJ74" i="49"/>
  <c r="AS74" i="49"/>
  <c r="BW74" i="49"/>
  <c r="DF74" i="49"/>
  <c r="BY74" i="49"/>
  <c r="AQ74" i="49"/>
  <c r="CY74" i="49"/>
  <c r="CU74" i="49"/>
  <c r="AE74" i="49"/>
  <c r="AW74" i="49"/>
  <c r="CK74" i="49"/>
  <c r="BD74" i="49"/>
  <c r="CW74" i="49"/>
  <c r="BQ74" i="49"/>
  <c r="AY74" i="49"/>
  <c r="DA74" i="49"/>
  <c r="AZ74" i="49"/>
  <c r="CF74" i="49"/>
  <c r="CS74" i="49"/>
  <c r="BM74" i="49"/>
  <c r="BZ74" i="49"/>
  <c r="DE74" i="49"/>
  <c r="BI74" i="49"/>
  <c r="CE74" i="49"/>
  <c r="CJ74" i="49"/>
  <c r="DD74" i="49"/>
  <c r="CB74" i="49"/>
  <c r="DB74" i="49"/>
  <c r="CP74" i="49"/>
  <c r="AO74" i="49"/>
  <c r="CO74" i="49"/>
  <c r="BE74" i="49"/>
  <c r="DI74" i="49"/>
  <c r="CL74" i="49"/>
  <c r="AH74" i="49"/>
  <c r="BG74" i="49"/>
  <c r="DK74" i="49"/>
  <c r="CQ74" i="49"/>
  <c r="DH74" i="49"/>
  <c r="CI74" i="49"/>
  <c r="T540" i="83"/>
  <c r="G540" i="83"/>
  <c r="P538" i="69"/>
  <c r="G538" i="69" s="1"/>
  <c r="E584" i="69"/>
  <c r="A584" i="69" s="1"/>
  <c r="A585" i="69"/>
  <c r="T256" i="83"/>
  <c r="G256" i="83" s="1"/>
  <c r="D476" i="82"/>
  <c r="D662" i="82"/>
  <c r="D664" i="83"/>
  <c r="AA664" i="83" s="1"/>
  <c r="C742" i="83"/>
  <c r="C740" i="82"/>
  <c r="X25" i="2"/>
  <c r="U25" i="2"/>
  <c r="W25" i="2"/>
  <c r="AA25" i="2"/>
  <c r="AC25" i="2"/>
  <c r="AB25" i="2"/>
  <c r="Y25" i="2"/>
  <c r="AD25" i="2"/>
  <c r="Z25" i="2"/>
  <c r="V25" i="2"/>
  <c r="M67" i="3"/>
  <c r="AK162" i="83"/>
  <c r="J19" i="62"/>
  <c r="N374" i="82"/>
  <c r="N374" i="69"/>
  <c r="S376" i="83"/>
  <c r="S332" i="83"/>
  <c r="N330" i="69"/>
  <c r="N330" i="82"/>
  <c r="C312" i="69"/>
  <c r="C312" i="82"/>
  <c r="C314" i="83"/>
  <c r="N182" i="82"/>
  <c r="N182" i="69"/>
  <c r="C104" i="82"/>
  <c r="C104" i="69"/>
  <c r="C106" i="83"/>
  <c r="C54" i="82"/>
  <c r="C54" i="69"/>
  <c r="C56" i="83"/>
  <c r="C40" i="69"/>
  <c r="C42" i="83"/>
  <c r="C40" i="82"/>
  <c r="N20" i="82"/>
  <c r="N20" i="69"/>
  <c r="S22" i="83"/>
  <c r="F138" i="3"/>
  <c r="B67" i="3"/>
  <c r="E8" i="82"/>
  <c r="A8" i="82" s="1"/>
  <c r="A9" i="82" s="1"/>
  <c r="E494" i="82"/>
  <c r="A494" i="82" s="1"/>
  <c r="A495" i="82" s="1"/>
  <c r="E496" i="83"/>
  <c r="A496" i="83"/>
  <c r="A497" i="83" s="1"/>
  <c r="BV698" i="83"/>
  <c r="CR74" i="49"/>
  <c r="BK74" i="49"/>
  <c r="CA74" i="49"/>
  <c r="BA74" i="49"/>
  <c r="P244" i="82"/>
  <c r="G244" i="82" s="1"/>
  <c r="G246" i="83"/>
  <c r="P244" i="69"/>
  <c r="G244" i="69" s="1"/>
  <c r="C498" i="83"/>
  <c r="C496" i="82"/>
  <c r="D520" i="83"/>
  <c r="AA520" i="83" s="1"/>
  <c r="AZ520" i="83" s="1"/>
  <c r="D518" i="82"/>
  <c r="D518" i="69"/>
  <c r="D520" i="82"/>
  <c r="BV480" i="83"/>
  <c r="P538" i="82"/>
  <c r="G538" i="82" s="1"/>
  <c r="E638" i="82"/>
  <c r="A638" i="82" s="1"/>
  <c r="A639" i="82" s="1"/>
  <c r="CC52" i="49"/>
  <c r="DD52" i="49"/>
  <c r="AP52" i="49"/>
  <c r="CP52" i="49"/>
  <c r="BU52" i="49"/>
  <c r="CW52" i="49"/>
  <c r="BT52" i="49"/>
  <c r="AK52" i="49"/>
  <c r="DA52" i="49"/>
  <c r="DE52" i="49"/>
  <c r="BE52" i="49"/>
  <c r="AS52" i="49"/>
  <c r="BP52" i="49"/>
  <c r="CG52" i="49"/>
  <c r="AO52" i="49"/>
  <c r="AI52" i="49"/>
  <c r="BD52" i="49"/>
  <c r="BM52" i="49"/>
  <c r="E480" i="83"/>
  <c r="A480" i="83" s="1"/>
  <c r="A481" i="83" s="1"/>
  <c r="M168" i="94"/>
  <c r="H173" i="94" s="1"/>
  <c r="L165" i="94"/>
  <c r="M165" i="94" s="1"/>
  <c r="E152" i="83"/>
  <c r="A152" i="83" s="1"/>
  <c r="A153" i="83" s="1"/>
  <c r="E150" i="69"/>
  <c r="A150" i="69"/>
  <c r="A151" i="69" s="1"/>
  <c r="E150" i="82"/>
  <c r="A150" i="82" s="1"/>
  <c r="A151" i="82" s="1"/>
  <c r="D324" i="83"/>
  <c r="AA324" i="83" s="1"/>
  <c r="BK324" i="83" s="1"/>
  <c r="V34" i="2"/>
  <c r="T34" i="2"/>
  <c r="S34" i="2"/>
  <c r="Z34" i="2"/>
  <c r="X34" i="2"/>
  <c r="W34" i="2"/>
  <c r="AD34" i="2"/>
  <c r="AC34" i="2"/>
  <c r="AB34" i="2"/>
  <c r="U34" i="2"/>
  <c r="Y34" i="2"/>
  <c r="BV388" i="83"/>
  <c r="BK388" i="83"/>
  <c r="AO388" i="83"/>
  <c r="C168" i="83"/>
  <c r="C166" i="82"/>
  <c r="C166" i="69"/>
  <c r="D160" i="82"/>
  <c r="D162" i="83"/>
  <c r="AA162" i="83" s="1"/>
  <c r="BV162" i="83" s="1"/>
  <c r="D160" i="69"/>
  <c r="D98" i="82"/>
  <c r="D98" i="69"/>
  <c r="C96" i="83"/>
  <c r="C94" i="69"/>
  <c r="C278" i="83"/>
  <c r="C276" i="82"/>
  <c r="C276" i="69"/>
  <c r="C218" i="83"/>
  <c r="C216" i="82"/>
  <c r="C216" i="69"/>
  <c r="C202" i="83"/>
  <c r="C200" i="82"/>
  <c r="BV370" i="83"/>
  <c r="AO370" i="83"/>
  <c r="C622" i="82"/>
  <c r="C622" i="69"/>
  <c r="F213" i="3"/>
  <c r="F269" i="3" s="1"/>
  <c r="E736" i="69"/>
  <c r="A736" i="69" s="1"/>
  <c r="A737" i="69" s="1"/>
  <c r="E736" i="82"/>
  <c r="A736" i="82" s="1"/>
  <c r="A737" i="82" s="1"/>
  <c r="E738" i="83"/>
  <c r="A738" i="83"/>
  <c r="A739" i="83" s="1"/>
  <c r="BK190" i="83"/>
  <c r="AZ190" i="83"/>
  <c r="D56" i="99"/>
  <c r="I45" i="99"/>
  <c r="H45" i="99" s="1"/>
  <c r="O45" i="99"/>
  <c r="N45" i="99" s="1"/>
  <c r="G33" i="99"/>
  <c r="T594" i="83"/>
  <c r="G594" i="83" s="1"/>
  <c r="G592" i="82"/>
  <c r="P592" i="69"/>
  <c r="G592" i="69" s="1"/>
  <c r="D102" i="83"/>
  <c r="AA102" i="83" s="1"/>
  <c r="D100" i="69"/>
  <c r="D262" i="83"/>
  <c r="AA262" i="83" s="1"/>
  <c r="D260" i="82"/>
  <c r="D260" i="69"/>
  <c r="E500" i="83"/>
  <c r="A500" i="83" s="1"/>
  <c r="A501" i="83" s="1"/>
  <c r="C88" i="82"/>
  <c r="C90" i="83"/>
  <c r="D150" i="82"/>
  <c r="E440" i="82"/>
  <c r="A440" i="82" s="1"/>
  <c r="A441" i="82"/>
  <c r="E442" i="83"/>
  <c r="A442" i="83"/>
  <c r="A443" i="83" s="1"/>
  <c r="E440" i="69"/>
  <c r="A440" i="69" s="1"/>
  <c r="A441" i="69" s="1"/>
  <c r="AD100" i="83"/>
  <c r="C56" i="62"/>
  <c r="C160" i="62"/>
  <c r="C166" i="83"/>
  <c r="C164" i="69"/>
  <c r="C164" i="82"/>
  <c r="BV94" i="83"/>
  <c r="AO94" i="83"/>
  <c r="AD94" i="83"/>
  <c r="K45" i="99"/>
  <c r="J45" i="99" s="1"/>
  <c r="BK320" i="83"/>
  <c r="BK698" i="83"/>
  <c r="BB86" i="49"/>
  <c r="AL86" i="49"/>
  <c r="CR86" i="49"/>
  <c r="DG86" i="49"/>
  <c r="CQ86" i="49"/>
  <c r="BK86" i="49"/>
  <c r="CV86" i="49"/>
  <c r="BV86" i="49"/>
  <c r="AR86" i="49"/>
  <c r="BU86" i="49"/>
  <c r="DH86" i="49"/>
  <c r="BN86" i="49"/>
  <c r="CI86" i="49"/>
  <c r="BD86" i="49"/>
  <c r="AY86" i="49"/>
  <c r="CP86" i="49"/>
  <c r="CM86" i="49"/>
  <c r="BS86" i="49"/>
  <c r="C222" i="69"/>
  <c r="C224" i="83"/>
  <c r="C222" i="82"/>
  <c r="P238" i="69"/>
  <c r="G238" i="69" s="1"/>
  <c r="P238" i="82"/>
  <c r="G238" i="82" s="1"/>
  <c r="E390" i="69"/>
  <c r="A390" i="69" s="1"/>
  <c r="A391" i="69" s="1"/>
  <c r="C752" i="83"/>
  <c r="C750" i="69"/>
  <c r="X32" i="2"/>
  <c r="V32" i="2"/>
  <c r="U32" i="2"/>
  <c r="Y32" i="2"/>
  <c r="AC32" i="2"/>
  <c r="W32" i="2"/>
  <c r="AD32" i="2"/>
  <c r="AA32" i="2"/>
  <c r="Z32" i="2"/>
  <c r="AB32" i="2"/>
  <c r="N566" i="82"/>
  <c r="N566" i="69"/>
  <c r="S568" i="83"/>
  <c r="C380" i="83"/>
  <c r="C378" i="69"/>
  <c r="C378" i="82"/>
  <c r="D350" i="69"/>
  <c r="D350" i="82"/>
  <c r="D352" i="83"/>
  <c r="AA352" i="83" s="1"/>
  <c r="N332" i="82"/>
  <c r="N332" i="69"/>
  <c r="S334" i="83"/>
  <c r="D318" i="69"/>
  <c r="D318" i="82"/>
  <c r="AO196" i="83"/>
  <c r="C188" i="83"/>
  <c r="D72" i="82"/>
  <c r="D72" i="69"/>
  <c r="D74" i="83"/>
  <c r="AA74" i="83" s="1"/>
  <c r="E10" i="83"/>
  <c r="A10" i="83" s="1"/>
  <c r="A11" i="83" s="1"/>
  <c r="P778" i="82"/>
  <c r="G778" i="82" s="1"/>
  <c r="T25" i="2"/>
  <c r="AH86" i="49"/>
  <c r="AZ100" i="83"/>
  <c r="S34" i="99"/>
  <c r="R34" i="99"/>
  <c r="Q34" i="99"/>
  <c r="P34" i="99"/>
  <c r="T23" i="99"/>
  <c r="N23" i="99"/>
  <c r="H22" i="99"/>
  <c r="G43" i="62"/>
  <c r="F43" i="62" s="1"/>
  <c r="D54" i="62"/>
  <c r="O43" i="62"/>
  <c r="N43" i="62"/>
  <c r="Q43" i="62"/>
  <c r="P43" i="62"/>
  <c r="BB74" i="49"/>
  <c r="CH74" i="49"/>
  <c r="BR74" i="49"/>
  <c r="CV74" i="49"/>
  <c r="C422" i="69"/>
  <c r="C422" i="82"/>
  <c r="C424" i="83"/>
  <c r="C56" i="99"/>
  <c r="C166" i="99" s="1"/>
  <c r="C160" i="99"/>
  <c r="C740" i="69"/>
  <c r="D648" i="82"/>
  <c r="S184" i="83"/>
  <c r="E478" i="82"/>
  <c r="A478" i="82" s="1"/>
  <c r="A479" i="82" s="1"/>
  <c r="P552" i="82"/>
  <c r="G552" i="82"/>
  <c r="D100" i="82"/>
  <c r="D578" i="82"/>
  <c r="D578" i="69"/>
  <c r="D580" i="83"/>
  <c r="AA580" i="83" s="1"/>
  <c r="AZ580" i="83" s="1"/>
  <c r="E604" i="82"/>
  <c r="A604" i="82"/>
  <c r="A605" i="82" s="1"/>
  <c r="E604" i="69"/>
  <c r="A604" i="69" s="1"/>
  <c r="A605" i="69" s="1"/>
  <c r="E606" i="83"/>
  <c r="A606" i="83" s="1"/>
  <c r="A607" i="83" s="1"/>
  <c r="E296" i="83"/>
  <c r="A296" i="83"/>
  <c r="A297" i="83" s="1"/>
  <c r="E294" i="69"/>
  <c r="A294" i="69" s="1"/>
  <c r="A295" i="69" s="1"/>
  <c r="A294" i="82"/>
  <c r="A295" i="82" s="1"/>
  <c r="C730" i="82"/>
  <c r="C732" i="83"/>
  <c r="C730" i="69"/>
  <c r="C616" i="83"/>
  <c r="C614" i="69"/>
  <c r="C614" i="82"/>
  <c r="C668" i="69"/>
  <c r="C670" i="83"/>
  <c r="D670" i="82"/>
  <c r="D670" i="69"/>
  <c r="D672" i="83"/>
  <c r="AA672" i="83" s="1"/>
  <c r="D462" i="82"/>
  <c r="D570" i="69"/>
  <c r="D570" i="82"/>
  <c r="D572" i="83"/>
  <c r="AA572" i="83" s="1"/>
  <c r="C578" i="83"/>
  <c r="E648" i="69"/>
  <c r="A648" i="69"/>
  <c r="A649" i="69" s="1"/>
  <c r="E648" i="82"/>
  <c r="A648" i="82" s="1"/>
  <c r="A649" i="82" s="1"/>
  <c r="AD180" i="83"/>
  <c r="AZ646" i="83"/>
  <c r="AD646" i="83"/>
  <c r="AO646" i="83"/>
  <c r="E106" i="69"/>
  <c r="A106" i="69" s="1"/>
  <c r="A107" i="69" s="1"/>
  <c r="E106" i="82"/>
  <c r="A106" i="82" s="1"/>
  <c r="A107" i="82" s="1"/>
  <c r="E108" i="83"/>
  <c r="A108" i="83"/>
  <c r="A109" i="83" s="1"/>
  <c r="T428" i="83"/>
  <c r="G428" i="83" s="1"/>
  <c r="P426" i="69"/>
  <c r="G426" i="69" s="1"/>
  <c r="D492" i="82"/>
  <c r="D492" i="69"/>
  <c r="C678" i="83"/>
  <c r="T30" i="62"/>
  <c r="AZ216" i="83"/>
  <c r="BK216" i="83"/>
  <c r="BK606" i="83"/>
  <c r="AZ606" i="83"/>
  <c r="C448" i="82"/>
  <c r="E204" i="82"/>
  <c r="A204" i="82" s="1"/>
  <c r="A205" i="82"/>
  <c r="E204" i="69"/>
  <c r="A204" i="69"/>
  <c r="A205" i="69" s="1"/>
  <c r="Y10" i="2"/>
  <c r="Z10" i="2"/>
  <c r="AC10" i="2"/>
  <c r="AD10" i="2"/>
  <c r="T10" i="2"/>
  <c r="U10" i="2"/>
  <c r="AA10" i="2"/>
  <c r="D768" i="69"/>
  <c r="D770" i="83"/>
  <c r="AA770" i="83"/>
  <c r="C686" i="83"/>
  <c r="C684" i="69"/>
  <c r="E566" i="83"/>
  <c r="A566" i="83" s="1"/>
  <c r="A567" i="83" s="1"/>
  <c r="E564" i="82"/>
  <c r="A564" i="82" s="1"/>
  <c r="A565" i="82" s="1"/>
  <c r="AK154" i="83"/>
  <c r="C412" i="69"/>
  <c r="D432" i="83"/>
  <c r="AA432" i="83" s="1"/>
  <c r="C480" i="82"/>
  <c r="C480" i="69"/>
  <c r="C502" i="82"/>
  <c r="C502" i="69"/>
  <c r="C524" i="69"/>
  <c r="C526" i="83"/>
  <c r="E574" i="83"/>
  <c r="A574" i="83" s="1"/>
  <c r="A575" i="83" s="1"/>
  <c r="C652" i="82"/>
  <c r="C652" i="69"/>
  <c r="D56" i="83"/>
  <c r="AA56" i="83" s="1"/>
  <c r="D54" i="82"/>
  <c r="C282" i="69"/>
  <c r="E196" i="82"/>
  <c r="A196" i="82" s="1"/>
  <c r="A197" i="82" s="1"/>
  <c r="BG76" i="49"/>
  <c r="CH76" i="49"/>
  <c r="CW76" i="49"/>
  <c r="AL76" i="49"/>
  <c r="CC76" i="49"/>
  <c r="AT76" i="49"/>
  <c r="DC76" i="49"/>
  <c r="CI76" i="49"/>
  <c r="BD76" i="49"/>
  <c r="AX76" i="49"/>
  <c r="BE76" i="49"/>
  <c r="CF76" i="49"/>
  <c r="AY76" i="49"/>
  <c r="AQ76" i="49"/>
  <c r="C674" i="82"/>
  <c r="C676" i="83"/>
  <c r="BV232" i="83"/>
  <c r="AZ232" i="83"/>
  <c r="AK16" i="83"/>
  <c r="BV700" i="83"/>
  <c r="BK700" i="83"/>
  <c r="E244" i="83"/>
  <c r="A244" i="83"/>
  <c r="A245" i="83" s="1"/>
  <c r="E242" i="82"/>
  <c r="A242" i="82"/>
  <c r="A243" i="82" s="1"/>
  <c r="E242" i="69"/>
  <c r="A242" i="69" s="1"/>
  <c r="A243" i="69" s="1"/>
  <c r="D372" i="69"/>
  <c r="D374" i="83"/>
  <c r="AA374" i="83" s="1"/>
  <c r="AZ374" i="83" s="1"/>
  <c r="BV470" i="83"/>
  <c r="AD470" i="83"/>
  <c r="BK470" i="83"/>
  <c r="AZ470" i="83"/>
  <c r="AD430" i="83"/>
  <c r="W19" i="2"/>
  <c r="P782" i="69"/>
  <c r="G782" i="69" s="1"/>
  <c r="T784" i="83"/>
  <c r="G784" i="83" s="1"/>
  <c r="C738" i="69"/>
  <c r="C740" i="83"/>
  <c r="CH53" i="49"/>
  <c r="CI53" i="49"/>
  <c r="DC53" i="49"/>
  <c r="BG53" i="49"/>
  <c r="CZ53" i="49"/>
  <c r="CT53" i="49"/>
  <c r="DL53" i="49"/>
  <c r="BV53" i="49"/>
  <c r="CY53" i="49"/>
  <c r="CN53" i="49"/>
  <c r="AN53" i="49"/>
  <c r="T610" i="83"/>
  <c r="G610" i="83"/>
  <c r="P608" i="69"/>
  <c r="G608" i="69"/>
  <c r="D598" i="82"/>
  <c r="D600" i="83"/>
  <c r="AA600" i="83" s="1"/>
  <c r="E674" i="83"/>
  <c r="A674" i="83" s="1"/>
  <c r="A675" i="83" s="1"/>
  <c r="E672" i="69"/>
  <c r="A672" i="69" s="1"/>
  <c r="A673" i="69" s="1"/>
  <c r="P434" i="82"/>
  <c r="G434" i="82" s="1"/>
  <c r="T436" i="83"/>
  <c r="G436" i="83"/>
  <c r="C476" i="82"/>
  <c r="C478" i="83"/>
  <c r="C72" i="99"/>
  <c r="C162" i="99"/>
  <c r="P256" i="69"/>
  <c r="G256" i="69" s="1"/>
  <c r="CQ60" i="49"/>
  <c r="CY60" i="49"/>
  <c r="AW60" i="49"/>
  <c r="BI60" i="49"/>
  <c r="BQ60" i="49"/>
  <c r="CG60" i="49"/>
  <c r="BH60" i="49"/>
  <c r="CW60" i="49"/>
  <c r="AG60" i="49"/>
  <c r="DG60" i="49"/>
  <c r="BM60" i="49"/>
  <c r="CX60" i="49"/>
  <c r="BK60" i="49"/>
  <c r="AL60" i="49"/>
  <c r="DD60" i="49"/>
  <c r="BB60" i="49"/>
  <c r="CH60" i="49"/>
  <c r="DA60" i="49"/>
  <c r="BL60" i="49"/>
  <c r="AY60" i="49"/>
  <c r="AN60" i="49"/>
  <c r="BE60" i="49"/>
  <c r="CM60" i="49"/>
  <c r="BD60" i="49"/>
  <c r="DK60" i="49"/>
  <c r="CP60" i="49"/>
  <c r="CT60" i="49"/>
  <c r="CB60" i="49"/>
  <c r="BW60" i="49"/>
  <c r="BA60" i="49"/>
  <c r="CL60" i="49"/>
  <c r="AS60" i="49"/>
  <c r="DB60" i="49"/>
  <c r="BV60" i="49"/>
  <c r="AC24" i="2"/>
  <c r="W24" i="2"/>
  <c r="S24" i="2"/>
  <c r="T24" i="2"/>
  <c r="AA24" i="2"/>
  <c r="P554" i="82"/>
  <c r="G554" i="82"/>
  <c r="P554" i="69"/>
  <c r="G554" i="69"/>
  <c r="D582" i="83"/>
  <c r="AA582" i="83"/>
  <c r="AZ582" i="83" s="1"/>
  <c r="D580" i="82"/>
  <c r="E660" i="83"/>
  <c r="A660" i="83" s="1"/>
  <c r="A661" i="83" s="1"/>
  <c r="E82" i="69"/>
  <c r="A82" i="69" s="1"/>
  <c r="A83" i="69" s="1"/>
  <c r="E82" i="82"/>
  <c r="A82" i="82" s="1"/>
  <c r="A83" i="82" s="1"/>
  <c r="D748" i="83"/>
  <c r="AA748" i="83" s="1"/>
  <c r="BV748" i="83" s="1"/>
  <c r="D746" i="69"/>
  <c r="C786" i="69"/>
  <c r="C788" i="83"/>
  <c r="P442" i="82"/>
  <c r="G442" i="82" s="1"/>
  <c r="P442" i="69"/>
  <c r="G442" i="69" s="1"/>
  <c r="H19" i="62"/>
  <c r="G31" i="62"/>
  <c r="F152" i="62"/>
  <c r="D42" i="62"/>
  <c r="D157" i="62"/>
  <c r="D151" i="62"/>
  <c r="I31" i="62"/>
  <c r="O31" i="62"/>
  <c r="N31" i="62"/>
  <c r="U31" i="62"/>
  <c r="S31" i="62"/>
  <c r="M31" i="62"/>
  <c r="L152" i="62"/>
  <c r="L31" i="62"/>
  <c r="Q31" i="62"/>
  <c r="P31" i="62" s="1"/>
  <c r="AD408" i="83"/>
  <c r="AD334" i="83"/>
  <c r="AO334" i="83"/>
  <c r="BV334" i="83"/>
  <c r="BK334" i="83"/>
  <c r="AZ106" i="83"/>
  <c r="AD106" i="83"/>
  <c r="AC17" i="6"/>
  <c r="AD17" i="6"/>
  <c r="F17" i="6"/>
  <c r="AC13" i="6"/>
  <c r="AD13" i="6" s="1"/>
  <c r="F13" i="6"/>
  <c r="AC10" i="6"/>
  <c r="AD10" i="6"/>
  <c r="F10" i="6"/>
  <c r="AC7" i="6"/>
  <c r="F7" i="6"/>
  <c r="O752" i="82"/>
  <c r="F752" i="82" s="1"/>
  <c r="O752" i="69"/>
  <c r="F752" i="69"/>
  <c r="O746" i="82"/>
  <c r="F746" i="82" s="1"/>
  <c r="O746" i="69"/>
  <c r="F746" i="69" s="1"/>
  <c r="O742" i="82"/>
  <c r="F742" i="82" s="1"/>
  <c r="O742" i="69"/>
  <c r="F742" i="69"/>
  <c r="O726" i="82"/>
  <c r="F726" i="82" s="1"/>
  <c r="O726" i="69"/>
  <c r="F726" i="69" s="1"/>
  <c r="O628" i="69"/>
  <c r="F628" i="69" s="1"/>
  <c r="O628" i="82"/>
  <c r="F628" i="82"/>
  <c r="O620" i="69"/>
  <c r="F620" i="69" s="1"/>
  <c r="O620" i="82"/>
  <c r="F620" i="82" s="1"/>
  <c r="O612" i="82"/>
  <c r="F612" i="82" s="1"/>
  <c r="O612" i="69"/>
  <c r="F612" i="69"/>
  <c r="O604" i="69"/>
  <c r="F604" i="69" s="1"/>
  <c r="O604" i="82"/>
  <c r="F604" i="82" s="1"/>
  <c r="O596" i="82"/>
  <c r="F596" i="82" s="1"/>
  <c r="O596" i="69"/>
  <c r="F596" i="69"/>
  <c r="O444" i="82"/>
  <c r="F444" i="82" s="1"/>
  <c r="O444" i="69"/>
  <c r="F444" i="69" s="1"/>
  <c r="O108" i="69"/>
  <c r="F108" i="69" s="1"/>
  <c r="O108" i="82"/>
  <c r="F108" i="82"/>
  <c r="O44" i="82"/>
  <c r="F44" i="82" s="1"/>
  <c r="O44" i="69"/>
  <c r="F44" i="69" s="1"/>
  <c r="O38" i="69"/>
  <c r="F38" i="69" s="1"/>
  <c r="O38" i="82"/>
  <c r="F38" i="82"/>
  <c r="B185" i="43"/>
  <c r="B174" i="43"/>
  <c r="B179" i="43"/>
  <c r="B180" i="43"/>
  <c r="B194" i="43"/>
  <c r="B175" i="43"/>
  <c r="B192" i="43"/>
  <c r="B173" i="43"/>
  <c r="B188" i="43"/>
  <c r="B178" i="43"/>
  <c r="B183" i="43"/>
  <c r="B187" i="43"/>
  <c r="T474" i="83"/>
  <c r="G474" i="83" s="1"/>
  <c r="P196" i="69"/>
  <c r="G196" i="69" s="1"/>
  <c r="E394" i="82"/>
  <c r="A394" i="82" s="1"/>
  <c r="A395" i="82" s="1"/>
  <c r="E396" i="83"/>
  <c r="A396" i="83"/>
  <c r="A397" i="83" s="1"/>
  <c r="AO164" i="83"/>
  <c r="T96" i="83"/>
  <c r="G96" i="83"/>
  <c r="P160" i="82"/>
  <c r="G160" i="82" s="1"/>
  <c r="T162" i="83"/>
  <c r="G162" i="83" s="1"/>
  <c r="P202" i="69"/>
  <c r="G202" i="69" s="1"/>
  <c r="T204" i="83"/>
  <c r="G204" i="83" s="1"/>
  <c r="C518" i="69"/>
  <c r="D82" i="69"/>
  <c r="D272" i="82"/>
  <c r="D272" i="69"/>
  <c r="D622" i="69"/>
  <c r="D624" i="83"/>
  <c r="AA624" i="83" s="1"/>
  <c r="BV624" i="83" s="1"/>
  <c r="BV272" i="83"/>
  <c r="P30" i="82"/>
  <c r="G30" i="82"/>
  <c r="P30" i="69"/>
  <c r="G30" i="69"/>
  <c r="T32" i="83"/>
  <c r="G32" i="83"/>
  <c r="D310" i="82"/>
  <c r="D310" i="69"/>
  <c r="E750" i="69"/>
  <c r="A750" i="69"/>
  <c r="A751" i="69" s="1"/>
  <c r="E752" i="83"/>
  <c r="A752" i="83" s="1"/>
  <c r="A753" i="83" s="1"/>
  <c r="AZ386" i="83"/>
  <c r="AO386" i="83"/>
  <c r="AZ268" i="83"/>
  <c r="AO268" i="83"/>
  <c r="AO46" i="83"/>
  <c r="BV46" i="83"/>
  <c r="AD46" i="83"/>
  <c r="AZ46" i="83"/>
  <c r="BK46" i="83"/>
  <c r="AD448" i="83"/>
  <c r="BV448" i="83"/>
  <c r="AO448" i="83"/>
  <c r="N386" i="69"/>
  <c r="S388" i="83"/>
  <c r="N386" i="82"/>
  <c r="C386" i="83"/>
  <c r="C384" i="82"/>
  <c r="C344" i="69"/>
  <c r="C344" i="82"/>
  <c r="N340" i="82"/>
  <c r="N340" i="69"/>
  <c r="S336" i="83"/>
  <c r="N334" i="82"/>
  <c r="C270" i="82"/>
  <c r="C272" i="83"/>
  <c r="C270" i="69"/>
  <c r="N262" i="69"/>
  <c r="N262" i="82"/>
  <c r="S264" i="83"/>
  <c r="S106" i="83"/>
  <c r="N104" i="82"/>
  <c r="E90" i="82"/>
  <c r="A90" i="82" s="1"/>
  <c r="A91" i="82" s="1"/>
  <c r="E92" i="83"/>
  <c r="A92" i="83" s="1"/>
  <c r="A93" i="83" s="1"/>
  <c r="E90" i="69"/>
  <c r="A90" i="69" s="1"/>
  <c r="A91" i="69" s="1"/>
  <c r="AK754" i="83"/>
  <c r="E632" i="83"/>
  <c r="A632" i="83" s="1"/>
  <c r="A633" i="83" s="1"/>
  <c r="E630" i="82"/>
  <c r="A630" i="82"/>
  <c r="A631" i="82" s="1"/>
  <c r="E630" i="69"/>
  <c r="A630" i="69" s="1"/>
  <c r="A631" i="69"/>
  <c r="P658" i="82"/>
  <c r="G658" i="82" s="1"/>
  <c r="T660" i="83"/>
  <c r="G660" i="83" s="1"/>
  <c r="AK446" i="83"/>
  <c r="E88" i="69"/>
  <c r="A88" i="69" s="1"/>
  <c r="A89" i="69" s="1"/>
  <c r="E88" i="82"/>
  <c r="A88" i="82" s="1"/>
  <c r="A89" i="82" s="1"/>
  <c r="E90" i="83"/>
  <c r="A90" i="83"/>
  <c r="A91" i="83" s="1"/>
  <c r="AZ332" i="83"/>
  <c r="AK554" i="83"/>
  <c r="I31" i="99"/>
  <c r="S31" i="99"/>
  <c r="N334" i="69"/>
  <c r="AO142" i="83"/>
  <c r="BV48" i="83"/>
  <c r="BK48" i="83"/>
  <c r="D466" i="83"/>
  <c r="AA466" i="83" s="1"/>
  <c r="D464" i="69"/>
  <c r="D730" i="69"/>
  <c r="D730" i="82"/>
  <c r="P560" i="69"/>
  <c r="G560" i="69" s="1"/>
  <c r="T562" i="83"/>
  <c r="G562" i="83" s="1"/>
  <c r="T210" i="83"/>
  <c r="G210" i="83"/>
  <c r="P208" i="69"/>
  <c r="G208" i="69" s="1"/>
  <c r="E354" i="82"/>
  <c r="A354" i="82" s="1"/>
  <c r="A355" i="82"/>
  <c r="E356" i="83"/>
  <c r="A356" i="83"/>
  <c r="A357" i="83" s="1"/>
  <c r="P628" i="69"/>
  <c r="G628" i="69" s="1"/>
  <c r="T630" i="83"/>
  <c r="G630" i="83" s="1"/>
  <c r="AD332" i="83"/>
  <c r="C38" i="83"/>
  <c r="C36" i="82"/>
  <c r="T358" i="83"/>
  <c r="G358" i="83"/>
  <c r="E266" i="83"/>
  <c r="A266" i="83"/>
  <c r="A267" i="83" s="1"/>
  <c r="E264" i="82"/>
  <c r="A264" i="82" s="1"/>
  <c r="A265" i="82"/>
  <c r="P484" i="69"/>
  <c r="G484" i="69" s="1"/>
  <c r="T486" i="83"/>
  <c r="G486" i="83" s="1"/>
  <c r="AK370" i="83"/>
  <c r="BV158" i="83"/>
  <c r="AZ158" i="83"/>
  <c r="C346" i="83"/>
  <c r="D88" i="83"/>
  <c r="AA88" i="83" s="1"/>
  <c r="T310" i="83"/>
  <c r="G310" i="83" s="1"/>
  <c r="P308" i="69"/>
  <c r="G308" i="69" s="1"/>
  <c r="D342" i="82"/>
  <c r="D344" i="83"/>
  <c r="AA344" i="83"/>
  <c r="E526" i="69"/>
  <c r="A526" i="69" s="1"/>
  <c r="A527" i="69" s="1"/>
  <c r="E528" i="83"/>
  <c r="A528" i="83" s="1"/>
  <c r="A529" i="83" s="1"/>
  <c r="D648" i="83"/>
  <c r="AA648" i="83" s="1"/>
  <c r="AD648" i="83" s="1"/>
  <c r="AZ648" i="83"/>
  <c r="D646" i="69"/>
  <c r="D646" i="82"/>
  <c r="AK486" i="83"/>
  <c r="BI77" i="49"/>
  <c r="DH77" i="49"/>
  <c r="CV77" i="49"/>
  <c r="AK384" i="83"/>
  <c r="P342" i="82"/>
  <c r="G342" i="82" s="1"/>
  <c r="AZ292" i="83"/>
  <c r="AD292" i="83"/>
  <c r="AK288" i="83"/>
  <c r="AK524" i="83"/>
  <c r="AK648" i="83"/>
  <c r="BK554" i="83"/>
  <c r="E362" i="83"/>
  <c r="A362" i="83" s="1"/>
  <c r="A363" i="83" s="1"/>
  <c r="E360" i="82"/>
  <c r="A360" i="82" s="1"/>
  <c r="A361" i="82" s="1"/>
  <c r="AI766" i="83"/>
  <c r="AJ766" i="83"/>
  <c r="AG734" i="83"/>
  <c r="AE734" i="83"/>
  <c r="AF734" i="83"/>
  <c r="AF686" i="83"/>
  <c r="AF638" i="83"/>
  <c r="AI638" i="83"/>
  <c r="AE638" i="83"/>
  <c r="AG638" i="83"/>
  <c r="AH638" i="83"/>
  <c r="AF614" i="83"/>
  <c r="AK614" i="83" s="1"/>
  <c r="AE614" i="83"/>
  <c r="AE540" i="83"/>
  <c r="AJ540" i="83"/>
  <c r="AI540" i="83"/>
  <c r="AJ536" i="83"/>
  <c r="AK536" i="83"/>
  <c r="AG536" i="83"/>
  <c r="AG436" i="83"/>
  <c r="AI436" i="83"/>
  <c r="AF436" i="83"/>
  <c r="AK436" i="83" s="1"/>
  <c r="AH436" i="83"/>
  <c r="AE436" i="83"/>
  <c r="AI368" i="83"/>
  <c r="AE368" i="83"/>
  <c r="AJ368" i="83"/>
  <c r="AG368" i="83"/>
  <c r="AH368" i="83"/>
  <c r="AF368" i="83"/>
  <c r="C394" i="70"/>
  <c r="C415" i="60"/>
  <c r="C390" i="61"/>
  <c r="C395" i="56"/>
  <c r="C390" i="88"/>
  <c r="C393" i="86"/>
  <c r="C417" i="84"/>
  <c r="B379" i="40"/>
  <c r="G382" i="56"/>
  <c r="A382" i="56"/>
  <c r="F1157" i="40"/>
  <c r="I402" i="60"/>
  <c r="B402" i="60" s="1"/>
  <c r="E380" i="86"/>
  <c r="B380" i="86" s="1"/>
  <c r="D377" i="88"/>
  <c r="B377" i="88"/>
  <c r="C381" i="70"/>
  <c r="C402" i="60"/>
  <c r="C382" i="56"/>
  <c r="C1157" i="40"/>
  <c r="C377" i="61"/>
  <c r="C380" i="86"/>
  <c r="F931" i="40"/>
  <c r="O268" i="70"/>
  <c r="B268" i="70" s="1"/>
  <c r="B266" i="40"/>
  <c r="G269" i="56"/>
  <c r="A269" i="56"/>
  <c r="D264" i="61"/>
  <c r="B264" i="61" s="1"/>
  <c r="E267" i="86"/>
  <c r="B267" i="86" s="1"/>
  <c r="D264" i="88"/>
  <c r="B264" i="88" s="1"/>
  <c r="F291" i="84"/>
  <c r="B291" i="84"/>
  <c r="I289" i="60"/>
  <c r="B289" i="60" s="1"/>
  <c r="O267" i="70"/>
  <c r="B267" i="70" s="1"/>
  <c r="I288" i="60"/>
  <c r="B288" i="60" s="1"/>
  <c r="D263" i="88"/>
  <c r="B263" i="88"/>
  <c r="B265" i="40"/>
  <c r="E266" i="86"/>
  <c r="B266" i="86" s="1"/>
  <c r="D263" i="61"/>
  <c r="B263" i="61"/>
  <c r="C268" i="56"/>
  <c r="C288" i="60"/>
  <c r="D259" i="86"/>
  <c r="I260" i="70"/>
  <c r="E261" i="56"/>
  <c r="E915" i="40"/>
  <c r="F281" i="60"/>
  <c r="D255" i="88"/>
  <c r="B255" i="88" s="1"/>
  <c r="E258" i="86"/>
  <c r="B258" i="86"/>
  <c r="B257" i="40"/>
  <c r="F913" i="40"/>
  <c r="E510" i="69" s="1"/>
  <c r="A510" i="69" s="1"/>
  <c r="A511" i="69" s="1"/>
  <c r="G252" i="56"/>
  <c r="A252" i="56" s="1"/>
  <c r="E250" i="86"/>
  <c r="B250" i="86" s="1"/>
  <c r="D247" i="88"/>
  <c r="B247" i="88" s="1"/>
  <c r="D245" i="86"/>
  <c r="I246" i="70"/>
  <c r="E887" i="40"/>
  <c r="E247" i="56"/>
  <c r="F267" i="60"/>
  <c r="S244" i="86"/>
  <c r="L241" i="88"/>
  <c r="D243" i="86"/>
  <c r="E883" i="40"/>
  <c r="AJ306" i="83"/>
  <c r="AG306" i="83"/>
  <c r="AE306" i="83"/>
  <c r="AJ734" i="83"/>
  <c r="C1183" i="40"/>
  <c r="BK328" i="83"/>
  <c r="AJ626" i="83"/>
  <c r="AH758" i="83"/>
  <c r="C377" i="88"/>
  <c r="F274" i="84"/>
  <c r="B274" i="84"/>
  <c r="B256" i="40"/>
  <c r="AH540" i="83"/>
  <c r="AG614" i="83"/>
  <c r="AI630" i="83"/>
  <c r="AH464" i="83"/>
  <c r="AK464" i="83" s="1"/>
  <c r="AH626" i="83"/>
  <c r="AK626" i="83" s="1"/>
  <c r="AH734" i="83"/>
  <c r="AK734" i="83" s="1"/>
  <c r="AI626" i="83"/>
  <c r="M20" i="62"/>
  <c r="L20" i="62" s="1"/>
  <c r="I20" i="62"/>
  <c r="H146" i="62" s="1"/>
  <c r="K20" i="62"/>
  <c r="J146" i="62" s="1"/>
  <c r="F290" i="84"/>
  <c r="B290" i="84" s="1"/>
  <c r="AK378" i="83"/>
  <c r="AF306" i="83"/>
  <c r="AK594" i="83"/>
  <c r="BK710" i="83"/>
  <c r="AK782" i="83"/>
  <c r="O764" i="82"/>
  <c r="F764" i="82"/>
  <c r="O764" i="69"/>
  <c r="F764" i="69"/>
  <c r="D774" i="69"/>
  <c r="D776" i="83"/>
  <c r="AA776" i="83" s="1"/>
  <c r="K798" i="83"/>
  <c r="R170" i="3" s="1"/>
  <c r="F170" i="3" s="1"/>
  <c r="AK322" i="83"/>
  <c r="AD23" i="1"/>
  <c r="AD22" i="1"/>
  <c r="AD19" i="1"/>
  <c r="AD18" i="1"/>
  <c r="AD11" i="1"/>
  <c r="AD15" i="1"/>
  <c r="Q261" i="70"/>
  <c r="O576" i="82"/>
  <c r="F576" i="82" s="1"/>
  <c r="O576" i="69"/>
  <c r="F576" i="69" s="1"/>
  <c r="E722" i="82"/>
  <c r="A722" i="82"/>
  <c r="A723" i="82" s="1"/>
  <c r="E722" i="69"/>
  <c r="A722" i="69" s="1"/>
  <c r="A723" i="69"/>
  <c r="N676" i="82"/>
  <c r="S678" i="83"/>
  <c r="S510" i="83"/>
  <c r="N508" i="82"/>
  <c r="N142" i="69"/>
  <c r="N142" i="82"/>
  <c r="S144" i="83"/>
  <c r="AJ788" i="83"/>
  <c r="AF788" i="83"/>
  <c r="AF680" i="83"/>
  <c r="AK680" i="83" s="1"/>
  <c r="AH680" i="83"/>
  <c r="AG680" i="83"/>
  <c r="AI396" i="83"/>
  <c r="AJ396" i="83"/>
  <c r="AK396" i="83"/>
  <c r="O394" i="70"/>
  <c r="B394" i="70" s="1"/>
  <c r="B392" i="40"/>
  <c r="F417" i="84"/>
  <c r="B417" i="84"/>
  <c r="F1183" i="40"/>
  <c r="E780" i="82"/>
  <c r="A780" i="82" s="1"/>
  <c r="A781" i="82" s="1"/>
  <c r="I415" i="60"/>
  <c r="B415" i="60"/>
  <c r="D390" i="61"/>
  <c r="B390" i="61"/>
  <c r="D390" i="88"/>
  <c r="B390" i="88"/>
  <c r="C389" i="70"/>
  <c r="C1173" i="40"/>
  <c r="C410" i="60"/>
  <c r="C390" i="56"/>
  <c r="C412" i="84"/>
  <c r="C387" i="86"/>
  <c r="C388" i="70"/>
  <c r="C409" i="60"/>
  <c r="C389" i="56"/>
  <c r="C384" i="88"/>
  <c r="D382" i="86"/>
  <c r="E1161" i="40"/>
  <c r="D760" i="83" s="1"/>
  <c r="E384" i="56"/>
  <c r="I383" i="70"/>
  <c r="F404" i="60"/>
  <c r="E1143" i="40"/>
  <c r="D740" i="82" s="1"/>
  <c r="D373" i="86"/>
  <c r="I374" i="70"/>
  <c r="F395" i="60"/>
  <c r="E375" i="56"/>
  <c r="D322" i="86"/>
  <c r="E1041" i="40"/>
  <c r="D640" i="83" s="1"/>
  <c r="AA640" i="83" s="1"/>
  <c r="BK640" i="83" s="1"/>
  <c r="I323" i="70"/>
  <c r="E324" i="56"/>
  <c r="F344" i="60"/>
  <c r="O322" i="70"/>
  <c r="B322" i="70" s="1"/>
  <c r="I343" i="60"/>
  <c r="B343" i="60" s="1"/>
  <c r="E321" i="86"/>
  <c r="B321" i="86" s="1"/>
  <c r="D967" i="40"/>
  <c r="S285" i="86"/>
  <c r="L279" i="88"/>
  <c r="L306" i="84"/>
  <c r="D961" i="40"/>
  <c r="T560" i="83" s="1"/>
  <c r="G560" i="83" s="1"/>
  <c r="M304" i="60"/>
  <c r="U283" i="70"/>
  <c r="L279" i="61"/>
  <c r="R284" i="56"/>
  <c r="E283" i="56"/>
  <c r="I282" i="70"/>
  <c r="F303" i="60"/>
  <c r="F957" i="40"/>
  <c r="D277" i="61"/>
  <c r="B277" i="61" s="1"/>
  <c r="E280" i="86"/>
  <c r="B280" i="86" s="1"/>
  <c r="O281" i="70"/>
  <c r="B281" i="70" s="1"/>
  <c r="I302" i="60"/>
  <c r="B302" i="60"/>
  <c r="F304" i="84"/>
  <c r="B304" i="84" s="1"/>
  <c r="F955" i="40"/>
  <c r="E552" i="69" s="1"/>
  <c r="O280" i="70"/>
  <c r="B280" i="70"/>
  <c r="I301" i="60"/>
  <c r="B301" i="60"/>
  <c r="G281" i="56"/>
  <c r="A281" i="56"/>
  <c r="D276" i="61"/>
  <c r="B276" i="61"/>
  <c r="E279" i="86"/>
  <c r="B279" i="86"/>
  <c r="U279" i="70"/>
  <c r="R280" i="56"/>
  <c r="D270" i="86"/>
  <c r="E937" i="40"/>
  <c r="D534" i="69" s="1"/>
  <c r="I271" i="70"/>
  <c r="F292" i="60"/>
  <c r="I269" i="70"/>
  <c r="E270" i="56"/>
  <c r="D268" i="86"/>
  <c r="E933" i="40"/>
  <c r="D532" i="83" s="1"/>
  <c r="D917" i="40"/>
  <c r="U261" i="70"/>
  <c r="L257" i="61"/>
  <c r="L284" i="84"/>
  <c r="M282" i="60"/>
  <c r="R262" i="56"/>
  <c r="S260" i="86"/>
  <c r="D256" i="86"/>
  <c r="I257" i="70"/>
  <c r="F278" i="60"/>
  <c r="O256" i="70"/>
  <c r="B256" i="70" s="1"/>
  <c r="F907" i="40"/>
  <c r="D252" i="61"/>
  <c r="B252" i="61" s="1"/>
  <c r="G257" i="56"/>
  <c r="A257" i="56" s="1"/>
  <c r="I277" i="60"/>
  <c r="B277" i="60"/>
  <c r="D252" i="88"/>
  <c r="B252" i="88" s="1"/>
  <c r="F905" i="40"/>
  <c r="E502" i="69" s="1"/>
  <c r="A502" i="69" s="1"/>
  <c r="A503" i="69" s="1"/>
  <c r="O255" i="70"/>
  <c r="B255" i="70" s="1"/>
  <c r="I276" i="60"/>
  <c r="B276" i="60" s="1"/>
  <c r="G256" i="56"/>
  <c r="A256" i="56" s="1"/>
  <c r="E254" i="86"/>
  <c r="B254" i="86" s="1"/>
  <c r="C255" i="70"/>
  <c r="C251" i="61"/>
  <c r="C276" i="60"/>
  <c r="C254" i="86"/>
  <c r="C278" i="84"/>
  <c r="M275" i="60"/>
  <c r="S253" i="86"/>
  <c r="R255" i="56"/>
  <c r="L250" i="88"/>
  <c r="I252" i="70"/>
  <c r="E899" i="40"/>
  <c r="E253" i="56"/>
  <c r="F273" i="60"/>
  <c r="F273" i="84"/>
  <c r="B273" i="84" s="1"/>
  <c r="O250" i="70"/>
  <c r="B250" i="70"/>
  <c r="I271" i="60"/>
  <c r="B271" i="60" s="1"/>
  <c r="G251" i="56"/>
  <c r="A251" i="56" s="1"/>
  <c r="F895" i="40"/>
  <c r="D246" i="88"/>
  <c r="B246" i="88" s="1"/>
  <c r="E249" i="86"/>
  <c r="B249" i="86" s="1"/>
  <c r="AF282" i="83"/>
  <c r="AK282" i="83" s="1"/>
  <c r="AI282" i="83"/>
  <c r="Q9" i="2"/>
  <c r="AC9" i="2" s="1"/>
  <c r="V9" i="2"/>
  <c r="N670" i="82"/>
  <c r="S672" i="83"/>
  <c r="N504" i="69"/>
  <c r="S506" i="83"/>
  <c r="N468" i="82"/>
  <c r="N468" i="69"/>
  <c r="N464" i="69"/>
  <c r="N464" i="82"/>
  <c r="N452" i="82"/>
  <c r="N452" i="69"/>
  <c r="S454" i="83"/>
  <c r="C182" i="82"/>
  <c r="C182" i="69"/>
  <c r="C184" i="83"/>
  <c r="N98" i="69"/>
  <c r="N98" i="82"/>
  <c r="C22" i="82"/>
  <c r="C22" i="69"/>
  <c r="E288" i="82"/>
  <c r="A288" i="82" s="1"/>
  <c r="A289" i="82" s="1"/>
  <c r="E288" i="69"/>
  <c r="A288" i="69" s="1"/>
  <c r="A289" i="69" s="1"/>
  <c r="P168" i="69"/>
  <c r="G168" i="69" s="1"/>
  <c r="P168" i="82"/>
  <c r="G168" i="82" s="1"/>
  <c r="T118" i="83"/>
  <c r="G118" i="83" s="1"/>
  <c r="P116" i="69"/>
  <c r="G116" i="69" s="1"/>
  <c r="Q20" i="2"/>
  <c r="U20" i="2"/>
  <c r="Q33" i="2"/>
  <c r="DM73" i="49"/>
  <c r="U73" i="49"/>
  <c r="BN73" i="49"/>
  <c r="E444" i="83"/>
  <c r="A444" i="83" s="1"/>
  <c r="A445" i="83" s="1"/>
  <c r="E442" i="69"/>
  <c r="A442" i="69" s="1"/>
  <c r="A443" i="69" s="1"/>
  <c r="Q345" i="70"/>
  <c r="E393" i="56"/>
  <c r="I392" i="70"/>
  <c r="L376" i="88"/>
  <c r="U380" i="70"/>
  <c r="C239" i="88"/>
  <c r="C881" i="40"/>
  <c r="C478" i="69" s="1"/>
  <c r="L259" i="84"/>
  <c r="D867" i="40"/>
  <c r="F841" i="40"/>
  <c r="O223" i="70"/>
  <c r="B223" i="70" s="1"/>
  <c r="C207" i="88"/>
  <c r="C210" i="86"/>
  <c r="C817" i="40"/>
  <c r="C414" i="69" s="1"/>
  <c r="L206" i="61"/>
  <c r="U210" i="70"/>
  <c r="D202" i="86"/>
  <c r="E801" i="40"/>
  <c r="D398" i="82" s="1"/>
  <c r="I203" i="70"/>
  <c r="U187" i="70"/>
  <c r="D769" i="40"/>
  <c r="P366" i="82" s="1"/>
  <c r="G366" i="82" s="1"/>
  <c r="E179" i="86"/>
  <c r="B179" i="86" s="1"/>
  <c r="O180" i="70"/>
  <c r="B180" i="70" s="1"/>
  <c r="L150" i="88"/>
  <c r="L150" i="61"/>
  <c r="D703" i="40"/>
  <c r="T302" i="83" s="1"/>
  <c r="C175" i="84"/>
  <c r="C152" i="70"/>
  <c r="C699" i="40"/>
  <c r="F167" i="84"/>
  <c r="B167" i="84" s="1"/>
  <c r="U144" i="70"/>
  <c r="L140" i="61"/>
  <c r="D101" i="86"/>
  <c r="E599" i="40"/>
  <c r="D198" i="83"/>
  <c r="AA198" i="83" s="1"/>
  <c r="C48" i="88"/>
  <c r="C52" i="70"/>
  <c r="C499" i="40"/>
  <c r="C98" i="83" s="1"/>
  <c r="S43" i="86"/>
  <c r="D483" i="40"/>
  <c r="L40" i="61"/>
  <c r="BR504" i="83"/>
  <c r="Q383" i="70"/>
  <c r="Q227" i="70"/>
  <c r="Q219" i="70"/>
  <c r="D390" i="86"/>
  <c r="E392" i="56"/>
  <c r="I391" i="70"/>
  <c r="D375" i="86"/>
  <c r="I376" i="70"/>
  <c r="O364" i="70"/>
  <c r="B364" i="70" s="1"/>
  <c r="F1123" i="40"/>
  <c r="E720" i="82" s="1"/>
  <c r="F1109" i="40"/>
  <c r="O357" i="70"/>
  <c r="B357" i="70" s="1"/>
  <c r="D349" i="86"/>
  <c r="E1095" i="40"/>
  <c r="D694" i="83" s="1"/>
  <c r="I350" i="70"/>
  <c r="D336" i="86"/>
  <c r="I337" i="70"/>
  <c r="D333" i="86"/>
  <c r="I334" i="70"/>
  <c r="C1053" i="40"/>
  <c r="C329" i="70"/>
  <c r="E971" i="40"/>
  <c r="D568" i="82" s="1"/>
  <c r="D287" i="86"/>
  <c r="C257" i="84"/>
  <c r="C230" i="88"/>
  <c r="D219" i="86"/>
  <c r="E835" i="40"/>
  <c r="D781" i="40"/>
  <c r="T380" i="83" s="1"/>
  <c r="G380" i="83" s="1"/>
  <c r="U193" i="70"/>
  <c r="L189" i="61"/>
  <c r="D165" i="86"/>
  <c r="I166" i="70"/>
  <c r="L158" i="61"/>
  <c r="U162" i="70"/>
  <c r="L184" i="84"/>
  <c r="L157" i="61"/>
  <c r="F175" i="84"/>
  <c r="B175" i="84" s="1"/>
  <c r="C148" i="88"/>
  <c r="L147" i="88"/>
  <c r="B148" i="40"/>
  <c r="D148" i="86"/>
  <c r="L114" i="88"/>
  <c r="D631" i="40"/>
  <c r="L114" i="61"/>
  <c r="C69" i="88"/>
  <c r="C72" i="86"/>
  <c r="D65" i="88"/>
  <c r="B65" i="88" s="1"/>
  <c r="O69" i="70"/>
  <c r="B69" i="70"/>
  <c r="C53" i="88"/>
  <c r="C509" i="40"/>
  <c r="L35" i="61"/>
  <c r="D473" i="40"/>
  <c r="P70" i="82" s="1"/>
  <c r="G70" i="82" s="1"/>
  <c r="U39" i="70"/>
  <c r="L24" i="88"/>
  <c r="D451" i="40"/>
  <c r="P48" i="82"/>
  <c r="G48" i="82" s="1"/>
  <c r="L24" i="61"/>
  <c r="D1167" i="40"/>
  <c r="L382" i="88"/>
  <c r="C267" i="88"/>
  <c r="C270" i="86"/>
  <c r="E115" i="86"/>
  <c r="B115" i="86" s="1"/>
  <c r="B114" i="40"/>
  <c r="G88" i="3"/>
  <c r="C290" i="88"/>
  <c r="C293" i="86"/>
  <c r="BG90" i="83"/>
  <c r="F525" i="40"/>
  <c r="E122" i="69"/>
  <c r="A122" i="69" s="1"/>
  <c r="A123" i="69" s="1"/>
  <c r="E64" i="86"/>
  <c r="B64" i="86" s="1"/>
  <c r="L58" i="88"/>
  <c r="S61" i="86"/>
  <c r="AV68" i="83"/>
  <c r="CC492" i="83"/>
  <c r="BG274" i="83"/>
  <c r="AX570" i="83"/>
  <c r="CC570" i="83"/>
  <c r="E659" i="40"/>
  <c r="C110" i="86"/>
  <c r="C107" i="88"/>
  <c r="L88" i="88"/>
  <c r="B74" i="40"/>
  <c r="E75" i="86"/>
  <c r="B75" i="86" s="1"/>
  <c r="BR70" i="83"/>
  <c r="BG54" i="83"/>
  <c r="CC544" i="83"/>
  <c r="CC536" i="83"/>
  <c r="AV74" i="83"/>
  <c r="BG590" i="83"/>
  <c r="BG516" i="83"/>
  <c r="BR498" i="83"/>
  <c r="BR488" i="83"/>
  <c r="BG70" i="83"/>
  <c r="BR556" i="83"/>
  <c r="BG480" i="83"/>
  <c r="BG474" i="83"/>
  <c r="AV474" i="83"/>
  <c r="AV472" i="83"/>
  <c r="BR468" i="83"/>
  <c r="AV466" i="83"/>
  <c r="AV580" i="83"/>
  <c r="D196" i="82"/>
  <c r="D196" i="69"/>
  <c r="C480" i="83"/>
  <c r="BR73" i="49"/>
  <c r="CM73" i="49"/>
  <c r="CO73" i="49"/>
  <c r="CG73" i="49"/>
  <c r="CZ73" i="49"/>
  <c r="CJ73" i="49"/>
  <c r="AF73" i="49"/>
  <c r="AC73" i="49"/>
  <c r="CX73" i="49"/>
  <c r="CC73" i="49"/>
  <c r="BJ73" i="49"/>
  <c r="P514" i="69"/>
  <c r="G514" i="69" s="1"/>
  <c r="P514" i="82"/>
  <c r="G514" i="82" s="1"/>
  <c r="T516" i="83"/>
  <c r="G516" i="83" s="1"/>
  <c r="E552" i="82"/>
  <c r="A552" i="82" s="1"/>
  <c r="A553" i="82" s="1"/>
  <c r="AD7" i="6"/>
  <c r="BV672" i="83"/>
  <c r="D74" i="62"/>
  <c r="S54" i="62"/>
  <c r="R54" i="62"/>
  <c r="P70" i="69"/>
  <c r="G70" i="69" s="1"/>
  <c r="T72" i="83"/>
  <c r="G72" i="83" s="1"/>
  <c r="P378" i="82"/>
  <c r="G378" i="82" s="1"/>
  <c r="C650" i="82"/>
  <c r="AA20" i="2"/>
  <c r="E506" i="83"/>
  <c r="A506" i="83" s="1"/>
  <c r="A507" i="83" s="1"/>
  <c r="E504" i="69"/>
  <c r="A504" i="69"/>
  <c r="A505" i="69" s="1"/>
  <c r="E504" i="82"/>
  <c r="A504" i="82" s="1"/>
  <c r="A505" i="82" s="1"/>
  <c r="C772" i="83"/>
  <c r="H31" i="62"/>
  <c r="T50" i="83"/>
  <c r="G50" i="83"/>
  <c r="C296" i="69"/>
  <c r="C298" i="83"/>
  <c r="C296" i="82"/>
  <c r="P464" i="82"/>
  <c r="G464" i="82" s="1"/>
  <c r="Y33" i="2"/>
  <c r="AC33" i="2"/>
  <c r="Z33" i="2"/>
  <c r="V33" i="2"/>
  <c r="AB33" i="2"/>
  <c r="X33" i="2"/>
  <c r="E492" i="82"/>
  <c r="A492" i="82" s="1"/>
  <c r="A493" i="82" s="1"/>
  <c r="E554" i="82"/>
  <c r="A554" i="82" s="1"/>
  <c r="A555" i="82" s="1"/>
  <c r="P558" i="82"/>
  <c r="G558" i="82"/>
  <c r="P558" i="69"/>
  <c r="G558" i="69" s="1"/>
  <c r="P564" i="82"/>
  <c r="G564" i="82" s="1"/>
  <c r="E780" i="69"/>
  <c r="A780" i="69" s="1"/>
  <c r="A781" i="69" s="1"/>
  <c r="E782" i="83"/>
  <c r="A782" i="83"/>
  <c r="A783" i="83" s="1"/>
  <c r="AO648" i="83"/>
  <c r="BV648" i="83"/>
  <c r="R31" i="99"/>
  <c r="R31" i="62"/>
  <c r="C168" i="99"/>
  <c r="C83" i="99"/>
  <c r="AO56" i="83"/>
  <c r="C76" i="99"/>
  <c r="C172" i="99"/>
  <c r="D166" i="99"/>
  <c r="I56" i="99"/>
  <c r="H56" i="99" s="1"/>
  <c r="M56" i="99"/>
  <c r="L56" i="99" s="1"/>
  <c r="Q56" i="99"/>
  <c r="P56" i="99" s="1"/>
  <c r="K56" i="99"/>
  <c r="J56" i="99" s="1"/>
  <c r="H182" i="94"/>
  <c r="D256" i="69"/>
  <c r="D482" i="83"/>
  <c r="AA482" i="83" s="1"/>
  <c r="C756" i="83"/>
  <c r="C754" i="82"/>
  <c r="C754" i="69"/>
  <c r="F31" i="62"/>
  <c r="AO520" i="83"/>
  <c r="AA532" i="83"/>
  <c r="D530" i="69"/>
  <c r="D530" i="82"/>
  <c r="D638" i="69"/>
  <c r="D638" i="82"/>
  <c r="D514" i="83"/>
  <c r="AA514" i="83" s="1"/>
  <c r="E528" i="69"/>
  <c r="A528" i="69"/>
  <c r="A529" i="69" s="1"/>
  <c r="BV466" i="83"/>
  <c r="BV312" i="83"/>
  <c r="BK312" i="83"/>
  <c r="E124" i="83"/>
  <c r="A124" i="83"/>
  <c r="A125" i="83" s="1"/>
  <c r="E122" i="82"/>
  <c r="A122" i="82" s="1"/>
  <c r="A123" i="82" s="1"/>
  <c r="P764" i="82"/>
  <c r="G764" i="82" s="1"/>
  <c r="D568" i="69"/>
  <c r="D570" i="83"/>
  <c r="AA570" i="83" s="1"/>
  <c r="E720" i="69"/>
  <c r="A720" i="69"/>
  <c r="A721" i="69" s="1"/>
  <c r="D742" i="83"/>
  <c r="AA742" i="83" s="1"/>
  <c r="D740" i="69"/>
  <c r="D758" i="82"/>
  <c r="D758" i="69"/>
  <c r="AA760" i="83"/>
  <c r="H31" i="99"/>
  <c r="C76" i="62"/>
  <c r="C166" i="62"/>
  <c r="F33" i="99"/>
  <c r="B213" i="3"/>
  <c r="C87" i="62"/>
  <c r="C98" i="62" s="1"/>
  <c r="C172" i="62"/>
  <c r="U74" i="62"/>
  <c r="T74" i="62"/>
  <c r="U42" i="62"/>
  <c r="E84" i="82"/>
  <c r="A84" i="82"/>
  <c r="A85" i="82" s="1"/>
  <c r="A84" i="69"/>
  <c r="A85" i="69" s="1"/>
  <c r="E86" i="83"/>
  <c r="A86" i="83" s="1"/>
  <c r="A87" i="83"/>
  <c r="P472" i="69"/>
  <c r="G472" i="69" s="1"/>
  <c r="P472" i="82"/>
  <c r="G472" i="82" s="1"/>
  <c r="E516" i="83"/>
  <c r="A516" i="83" s="1"/>
  <c r="A517" i="83" s="1"/>
  <c r="E514" i="82"/>
  <c r="A514" i="82" s="1"/>
  <c r="A515" i="82" s="1"/>
  <c r="E514" i="69"/>
  <c r="A514" i="69" s="1"/>
  <c r="A515" i="69" s="1"/>
  <c r="AZ734" i="83"/>
  <c r="D674" i="83"/>
  <c r="AA674" i="83" s="1"/>
  <c r="AD440" i="83"/>
  <c r="BK440" i="83"/>
  <c r="AO440" i="83"/>
  <c r="AZ440" i="83"/>
  <c r="BV440" i="83"/>
  <c r="C600" i="82"/>
  <c r="C602" i="83"/>
  <c r="C600" i="69"/>
  <c r="T722" i="83"/>
  <c r="G722" i="83"/>
  <c r="P720" i="69"/>
  <c r="G720" i="69"/>
  <c r="T88" i="83"/>
  <c r="G88" i="83"/>
  <c r="P86" i="82"/>
  <c r="G86" i="82"/>
  <c r="P86" i="69"/>
  <c r="G86" i="69"/>
  <c r="P282" i="82"/>
  <c r="G282" i="82"/>
  <c r="P282" i="69"/>
  <c r="G282" i="69"/>
  <c r="AO732" i="83"/>
  <c r="AZ732" i="83"/>
  <c r="C716" i="83"/>
  <c r="C714" i="69"/>
  <c r="C460" i="69"/>
  <c r="C462" i="83"/>
  <c r="C460" i="82"/>
  <c r="N250" i="69"/>
  <c r="N250" i="82"/>
  <c r="S252" i="83"/>
  <c r="C232" i="69"/>
  <c r="C232" i="82"/>
  <c r="C234" i="83"/>
  <c r="D218" i="83"/>
  <c r="AA218" i="83" s="1"/>
  <c r="D216" i="69"/>
  <c r="D216" i="82"/>
  <c r="AE778" i="83"/>
  <c r="AJ778" i="83"/>
  <c r="AK778" i="83" s="1"/>
  <c r="AF778" i="83"/>
  <c r="AG778" i="83"/>
  <c r="AH778" i="83"/>
  <c r="AI778" i="83"/>
  <c r="AI550" i="83"/>
  <c r="AJ550" i="83"/>
  <c r="AG550" i="83"/>
  <c r="AF550" i="83"/>
  <c r="AK550" i="83" s="1"/>
  <c r="AH550" i="83"/>
  <c r="AE550" i="83"/>
  <c r="AI522" i="83"/>
  <c r="AE522" i="83"/>
  <c r="AH522" i="83"/>
  <c r="AG522" i="83"/>
  <c r="AF522" i="83"/>
  <c r="AK522" i="83"/>
  <c r="AJ522" i="83"/>
  <c r="AH472" i="83"/>
  <c r="AF472" i="83"/>
  <c r="AE472" i="83"/>
  <c r="AG472" i="83"/>
  <c r="AI472" i="83"/>
  <c r="AJ472" i="83"/>
  <c r="AG408" i="83"/>
  <c r="AI408" i="83"/>
  <c r="AF408" i="83"/>
  <c r="AE408" i="83"/>
  <c r="AH408" i="83"/>
  <c r="F237" i="60"/>
  <c r="E217" i="56"/>
  <c r="I216" i="70"/>
  <c r="D215" i="86"/>
  <c r="AJ200" i="83"/>
  <c r="AH200" i="83"/>
  <c r="AI200" i="83"/>
  <c r="AF200" i="83"/>
  <c r="AK200" i="83" s="1"/>
  <c r="AE200" i="83"/>
  <c r="AG200" i="83"/>
  <c r="X20" i="2"/>
  <c r="S74" i="62"/>
  <c r="R74" i="62" s="1"/>
  <c r="G74" i="62"/>
  <c r="F74" i="62" s="1"/>
  <c r="M74" i="62"/>
  <c r="L74" i="62" s="1"/>
  <c r="AL73" i="49"/>
  <c r="BU73" i="49"/>
  <c r="BS73" i="49"/>
  <c r="AW73" i="49"/>
  <c r="BB73" i="49"/>
  <c r="C96" i="69"/>
  <c r="C96" i="82"/>
  <c r="P134" i="69"/>
  <c r="G134" i="69" s="1"/>
  <c r="AO238" i="83"/>
  <c r="S42" i="62"/>
  <c r="R42" i="62"/>
  <c r="T368" i="83"/>
  <c r="G368" i="83" s="1"/>
  <c r="AB20" i="2"/>
  <c r="CV73" i="49"/>
  <c r="CN73" i="49"/>
  <c r="AH73" i="49"/>
  <c r="AQ73" i="49"/>
  <c r="BY73" i="49"/>
  <c r="DA73" i="49"/>
  <c r="CS73" i="49"/>
  <c r="DF73" i="49"/>
  <c r="BQ73" i="49"/>
  <c r="DK73" i="49"/>
  <c r="CP73" i="49"/>
  <c r="D692" i="69"/>
  <c r="A720" i="82"/>
  <c r="A721" i="82"/>
  <c r="E722" i="83"/>
  <c r="A722" i="83" s="1"/>
  <c r="A723" i="83" s="1"/>
  <c r="D400" i="83"/>
  <c r="AA400" i="83" s="1"/>
  <c r="C416" i="83"/>
  <c r="C414" i="82"/>
  <c r="E438" i="69"/>
  <c r="A438" i="69" s="1"/>
  <c r="A439" i="69" s="1"/>
  <c r="AD8" i="1"/>
  <c r="M33" i="5" s="1"/>
  <c r="AO582" i="83"/>
  <c r="BK56" i="83"/>
  <c r="C566" i="69"/>
  <c r="C186" i="69"/>
  <c r="G207" i="3"/>
  <c r="AK314" i="83"/>
  <c r="D52" i="69"/>
  <c r="D54" i="83"/>
  <c r="AA54" i="83"/>
  <c r="BV704" i="83"/>
  <c r="AD704" i="83"/>
  <c r="BK704" i="83"/>
  <c r="J23" i="99"/>
  <c r="F23" i="99"/>
  <c r="E248" i="82"/>
  <c r="A248" i="82" s="1"/>
  <c r="A249" i="82" s="1"/>
  <c r="E248" i="69"/>
  <c r="A248" i="69" s="1"/>
  <c r="A249" i="69" s="1"/>
  <c r="E250" i="83"/>
  <c r="A250" i="83" s="1"/>
  <c r="A251" i="83" s="1"/>
  <c r="C316" i="82"/>
  <c r="D784" i="69"/>
  <c r="D784" i="82"/>
  <c r="C558" i="69"/>
  <c r="E624" i="83"/>
  <c r="A624" i="83" s="1"/>
  <c r="A625" i="83" s="1"/>
  <c r="D770" i="82"/>
  <c r="D770" i="69"/>
  <c r="T284" i="83"/>
  <c r="G284" i="83" s="1"/>
  <c r="C56" i="69"/>
  <c r="C56" i="82"/>
  <c r="C58" i="83"/>
  <c r="CQ53" i="49"/>
  <c r="DI53" i="49"/>
  <c r="AP53" i="49"/>
  <c r="AJ53" i="49"/>
  <c r="BL53" i="49"/>
  <c r="AS53" i="49"/>
  <c r="CE53" i="49"/>
  <c r="BX53" i="49"/>
  <c r="CF53" i="49"/>
  <c r="BE53" i="49"/>
  <c r="AR53" i="49"/>
  <c r="CG53" i="49"/>
  <c r="BA53" i="49"/>
  <c r="DA53" i="49"/>
  <c r="BC53" i="49"/>
  <c r="AE53" i="49"/>
  <c r="AH53" i="49"/>
  <c r="BH53" i="49"/>
  <c r="AX53" i="49"/>
  <c r="CP53" i="49"/>
  <c r="DB53" i="49"/>
  <c r="CK53" i="49"/>
  <c r="AF53" i="49"/>
  <c r="CS53" i="49"/>
  <c r="DD53" i="49"/>
  <c r="AG53" i="49"/>
  <c r="CA53" i="49"/>
  <c r="BB53" i="49"/>
  <c r="BJ53" i="49"/>
  <c r="DG53" i="49"/>
  <c r="AW53" i="49"/>
  <c r="AU53" i="49"/>
  <c r="AK53" i="49"/>
  <c r="AY53" i="49"/>
  <c r="BQ53" i="49"/>
  <c r="BP53" i="49"/>
  <c r="BN53" i="49"/>
  <c r="CU53" i="49"/>
  <c r="AC53" i="49"/>
  <c r="CL53" i="49"/>
  <c r="DH53" i="49"/>
  <c r="AM53" i="49"/>
  <c r="CW53" i="49"/>
  <c r="BZ53" i="49"/>
  <c r="BU53" i="49"/>
  <c r="CR53" i="49"/>
  <c r="BM53" i="49"/>
  <c r="BR53" i="49"/>
  <c r="CV53" i="49"/>
  <c r="AB53" i="49"/>
  <c r="CD53" i="49"/>
  <c r="BO53" i="49"/>
  <c r="AI53" i="49"/>
  <c r="CC53" i="49"/>
  <c r="BF53" i="49"/>
  <c r="CO53" i="49"/>
  <c r="DF53" i="49"/>
  <c r="CJ53" i="49"/>
  <c r="BS53" i="49"/>
  <c r="CB53" i="49"/>
  <c r="DJ53" i="49"/>
  <c r="P40" i="82"/>
  <c r="G40" i="82" s="1"/>
  <c r="T42" i="83"/>
  <c r="G42" i="83"/>
  <c r="C436" i="82"/>
  <c r="C436" i="69"/>
  <c r="C462" i="69"/>
  <c r="C462" i="82"/>
  <c r="BZ76" i="49"/>
  <c r="AU76" i="49"/>
  <c r="CA76" i="49"/>
  <c r="AN76" i="49"/>
  <c r="AR76" i="49"/>
  <c r="CS76" i="49"/>
  <c r="DF76" i="49"/>
  <c r="AB76" i="49"/>
  <c r="CD76" i="49"/>
  <c r="CQ76" i="49"/>
  <c r="CR76" i="49"/>
  <c r="AK76" i="49"/>
  <c r="BX76" i="49"/>
  <c r="BY76" i="49"/>
  <c r="CX76" i="49"/>
  <c r="BB76" i="49"/>
  <c r="DA76" i="49"/>
  <c r="DH76" i="49"/>
  <c r="BU76" i="49"/>
  <c r="AM76" i="49"/>
  <c r="BK76" i="49"/>
  <c r="BF76" i="49"/>
  <c r="BC76" i="49"/>
  <c r="AW76" i="49"/>
  <c r="BT76" i="49"/>
  <c r="BO76" i="49"/>
  <c r="DB76" i="49"/>
  <c r="AF76" i="49"/>
  <c r="BS76" i="49"/>
  <c r="CM76" i="49"/>
  <c r="BH76" i="49"/>
  <c r="DJ76" i="49"/>
  <c r="DL76" i="49"/>
  <c r="BP76" i="49"/>
  <c r="BV76" i="49"/>
  <c r="BL76" i="49"/>
  <c r="CB76" i="49"/>
  <c r="CJ76" i="49"/>
  <c r="AZ76" i="49"/>
  <c r="CK76" i="49"/>
  <c r="DK76" i="49"/>
  <c r="CN76" i="49"/>
  <c r="DI76" i="49"/>
  <c r="BW76" i="49"/>
  <c r="CZ76" i="49"/>
  <c r="BJ76" i="49"/>
  <c r="CL76" i="49"/>
  <c r="CY76" i="49"/>
  <c r="AD76" i="49"/>
  <c r="BN76" i="49"/>
  <c r="AP76" i="49"/>
  <c r="E30" i="69"/>
  <c r="A30" i="69" s="1"/>
  <c r="A31" i="69" s="1"/>
  <c r="E30" i="82"/>
  <c r="A30" i="82"/>
  <c r="A31" i="82" s="1"/>
  <c r="A32" i="83"/>
  <c r="A33" i="83" s="1"/>
  <c r="D388" i="82"/>
  <c r="E558" i="69"/>
  <c r="A558" i="69" s="1"/>
  <c r="A559" i="69" s="1"/>
  <c r="E558" i="82"/>
  <c r="A558" i="82" s="1"/>
  <c r="A559" i="82" s="1"/>
  <c r="E560" i="83"/>
  <c r="A560" i="83" s="1"/>
  <c r="A561" i="83" s="1"/>
  <c r="C734" i="69"/>
  <c r="C734" i="82"/>
  <c r="C746" i="83"/>
  <c r="C744" i="69"/>
  <c r="C744" i="82"/>
  <c r="AO512" i="83"/>
  <c r="P218" i="69"/>
  <c r="G218" i="69" s="1"/>
  <c r="P218" i="82"/>
  <c r="G218" i="82"/>
  <c r="AZ312" i="83"/>
  <c r="AO312" i="83"/>
  <c r="E656" i="83"/>
  <c r="A656" i="83"/>
  <c r="A657" i="83" s="1"/>
  <c r="E654" i="69"/>
  <c r="A654" i="69"/>
  <c r="A655" i="69" s="1"/>
  <c r="E654" i="82"/>
  <c r="A654" i="82" s="1"/>
  <c r="A655" i="82" s="1"/>
  <c r="D668" i="69"/>
  <c r="D670" i="83"/>
  <c r="AA670" i="83" s="1"/>
  <c r="D668" i="82"/>
  <c r="S20" i="2"/>
  <c r="T20" i="2"/>
  <c r="Y20" i="2"/>
  <c r="AD20" i="2"/>
  <c r="AC20" i="2"/>
  <c r="V20" i="2"/>
  <c r="AZ770" i="83"/>
  <c r="E458" i="82"/>
  <c r="A458" i="82" s="1"/>
  <c r="A459" i="82" s="1"/>
  <c r="E460" i="83"/>
  <c r="A460" i="83" s="1"/>
  <c r="A461" i="83" s="1"/>
  <c r="T454" i="83"/>
  <c r="G454" i="83" s="1"/>
  <c r="P32" i="69"/>
  <c r="G32" i="69"/>
  <c r="P32" i="82"/>
  <c r="G32" i="82" s="1"/>
  <c r="T34" i="83"/>
  <c r="G34" i="83" s="1"/>
  <c r="P316" i="82"/>
  <c r="G316" i="82" s="1"/>
  <c r="P316" i="69"/>
  <c r="G316" i="69"/>
  <c r="T318" i="83"/>
  <c r="G318" i="83" s="1"/>
  <c r="D24" i="83"/>
  <c r="AA24" i="83" s="1"/>
  <c r="AD24" i="83" s="1"/>
  <c r="N456" i="69"/>
  <c r="S458" i="83"/>
  <c r="N456" i="82"/>
  <c r="N430" i="82"/>
  <c r="S432" i="83"/>
  <c r="N430" i="69"/>
  <c r="N234" i="69"/>
  <c r="N234" i="82"/>
  <c r="N220" i="82"/>
  <c r="N220" i="69"/>
  <c r="S222" i="83"/>
  <c r="N194" i="69"/>
  <c r="S196" i="83"/>
  <c r="N194" i="82"/>
  <c r="C192" i="82"/>
  <c r="C192" i="69"/>
  <c r="AH792" i="83"/>
  <c r="AI792" i="83"/>
  <c r="AF792" i="83"/>
  <c r="AG792" i="83"/>
  <c r="AJ792" i="83"/>
  <c r="AE792" i="83"/>
  <c r="AG666" i="83"/>
  <c r="AF666" i="83"/>
  <c r="AI666" i="83"/>
  <c r="AJ666" i="83"/>
  <c r="AH666" i="83"/>
  <c r="AE562" i="83"/>
  <c r="AH562" i="83"/>
  <c r="AG562" i="83"/>
  <c r="AI562" i="83"/>
  <c r="AJ562" i="83"/>
  <c r="AI532" i="83"/>
  <c r="AJ532" i="83"/>
  <c r="AH532" i="83"/>
  <c r="AG532" i="83"/>
  <c r="AF532" i="83"/>
  <c r="AE532" i="83"/>
  <c r="AI484" i="83"/>
  <c r="AE484" i="83"/>
  <c r="AJ484" i="83"/>
  <c r="AF484" i="83"/>
  <c r="AK484" i="83" s="1"/>
  <c r="AH484" i="83"/>
  <c r="AG444" i="83"/>
  <c r="AE444" i="83"/>
  <c r="AJ444" i="83"/>
  <c r="AI444" i="83"/>
  <c r="AF444" i="83"/>
  <c r="AK444" i="83" s="1"/>
  <c r="AH444" i="83"/>
  <c r="AE420" i="83"/>
  <c r="AH420" i="83"/>
  <c r="AJ420" i="83"/>
  <c r="AI420" i="83"/>
  <c r="AF420" i="83"/>
  <c r="AG420" i="83"/>
  <c r="C221" i="70"/>
  <c r="C242" i="60"/>
  <c r="C217" i="61"/>
  <c r="C244" i="84"/>
  <c r="AE280" i="83"/>
  <c r="AI280" i="83"/>
  <c r="AJ280" i="83"/>
  <c r="AH280" i="83"/>
  <c r="AG280" i="83"/>
  <c r="AI256" i="83"/>
  <c r="AF256" i="83"/>
  <c r="AH256" i="83"/>
  <c r="AJ256" i="83"/>
  <c r="AG256" i="83"/>
  <c r="AE256" i="83"/>
  <c r="AF252" i="83"/>
  <c r="AH252" i="83"/>
  <c r="AE252" i="83"/>
  <c r="AG252" i="83"/>
  <c r="AG246" i="83"/>
  <c r="AH246" i="83"/>
  <c r="AI246" i="83"/>
  <c r="AF246" i="83"/>
  <c r="AJ246" i="83"/>
  <c r="AH194" i="83"/>
  <c r="AI194" i="83"/>
  <c r="AE194" i="83"/>
  <c r="AF194" i="83"/>
  <c r="AJ194" i="83"/>
  <c r="AG194" i="83"/>
  <c r="P366" i="69"/>
  <c r="G366" i="69"/>
  <c r="AE73" i="49"/>
  <c r="AM73" i="49"/>
  <c r="BI73" i="49"/>
  <c r="CR73" i="49"/>
  <c r="AK73" i="49"/>
  <c r="BK466" i="83"/>
  <c r="D24" i="69"/>
  <c r="C714" i="82"/>
  <c r="E458" i="69"/>
  <c r="A458" i="69" s="1"/>
  <c r="A459" i="69" s="1"/>
  <c r="AO480" i="83"/>
  <c r="AZ480" i="83"/>
  <c r="AD480" i="83"/>
  <c r="AD734" i="83"/>
  <c r="C450" i="83"/>
  <c r="C448" i="69"/>
  <c r="P500" i="69"/>
  <c r="G500" i="69" s="1"/>
  <c r="T502" i="83"/>
  <c r="G502" i="83" s="1"/>
  <c r="D788" i="69"/>
  <c r="D788" i="82"/>
  <c r="C526" i="82"/>
  <c r="C528" i="83"/>
  <c r="T618" i="83"/>
  <c r="G618" i="83"/>
  <c r="E827" i="40"/>
  <c r="D424" i="69" s="1"/>
  <c r="AK30" i="83"/>
  <c r="AO380" i="83"/>
  <c r="BK380" i="83"/>
  <c r="C208" i="83"/>
  <c r="C206" i="69"/>
  <c r="C206" i="82"/>
  <c r="P256" i="82"/>
  <c r="G256" i="82" s="1"/>
  <c r="T258" i="83"/>
  <c r="G258" i="83" s="1"/>
  <c r="P550" i="82"/>
  <c r="G550" i="82"/>
  <c r="AD686" i="83"/>
  <c r="BV686" i="83"/>
  <c r="AE666" i="83"/>
  <c r="C158" i="69"/>
  <c r="T138" i="83"/>
  <c r="G138" i="83" s="1"/>
  <c r="D202" i="82"/>
  <c r="D202" i="69"/>
  <c r="E526" i="83"/>
  <c r="A526" i="83" s="1"/>
  <c r="A527" i="83" s="1"/>
  <c r="E524" i="82"/>
  <c r="A524" i="82"/>
  <c r="A525" i="82" s="1"/>
  <c r="E524" i="69"/>
  <c r="A524" i="69" s="1"/>
  <c r="A525" i="69" s="1"/>
  <c r="BV576" i="83"/>
  <c r="AO576" i="83"/>
  <c r="C766" i="82"/>
  <c r="BK168" i="83"/>
  <c r="BV168" i="83"/>
  <c r="AD168" i="83"/>
  <c r="AZ168" i="83"/>
  <c r="C194" i="83"/>
  <c r="AF562" i="83"/>
  <c r="N536" i="69"/>
  <c r="S538" i="83"/>
  <c r="AG728" i="83"/>
  <c r="AJ728" i="83"/>
  <c r="AI728" i="83"/>
  <c r="AF728" i="83"/>
  <c r="AH728" i="83"/>
  <c r="AE728" i="83"/>
  <c r="AG708" i="83"/>
  <c r="AJ708" i="83"/>
  <c r="AF708" i="83"/>
  <c r="AH708" i="83"/>
  <c r="AE708" i="83"/>
  <c r="AI708" i="83"/>
  <c r="AJ686" i="83"/>
  <c r="AE686" i="83"/>
  <c r="AG686" i="83"/>
  <c r="AH686" i="83"/>
  <c r="AI686" i="83"/>
  <c r="AE676" i="83"/>
  <c r="AH676" i="83"/>
  <c r="AG676" i="83"/>
  <c r="AJ676" i="83"/>
  <c r="AF676" i="83"/>
  <c r="AJ668" i="83"/>
  <c r="AK668" i="83" s="1"/>
  <c r="AF668" i="83"/>
  <c r="AG668" i="83"/>
  <c r="AI668" i="83"/>
  <c r="AE668" i="83"/>
  <c r="AH668" i="83"/>
  <c r="AG652" i="83"/>
  <c r="AH652" i="83"/>
  <c r="AE652" i="83"/>
  <c r="AF652" i="83"/>
  <c r="AI652" i="83"/>
  <c r="AJ652" i="83"/>
  <c r="AE596" i="83"/>
  <c r="AH596" i="83"/>
  <c r="AG596" i="83"/>
  <c r="AF596" i="83"/>
  <c r="AJ596" i="83"/>
  <c r="AI596" i="83"/>
  <c r="AJ586" i="83"/>
  <c r="AK586" i="83" s="1"/>
  <c r="AH586" i="83"/>
  <c r="AI586" i="83"/>
  <c r="AG586" i="83"/>
  <c r="AE586" i="83"/>
  <c r="AF586" i="83"/>
  <c r="AE582" i="83"/>
  <c r="AH582" i="83"/>
  <c r="AF582" i="83"/>
  <c r="AJ582" i="83"/>
  <c r="AG582" i="83"/>
  <c r="AI582" i="83"/>
  <c r="AG578" i="83"/>
  <c r="AE578" i="83"/>
  <c r="AF578" i="83"/>
  <c r="AJ578" i="83"/>
  <c r="AH578" i="83"/>
  <c r="AI578" i="83"/>
  <c r="AH568" i="83"/>
  <c r="AJ568" i="83"/>
  <c r="AI568" i="83"/>
  <c r="AG568" i="83"/>
  <c r="AF568" i="83"/>
  <c r="AK568" i="83"/>
  <c r="AE568" i="83"/>
  <c r="AI564" i="83"/>
  <c r="AJ564" i="83"/>
  <c r="AH564" i="83"/>
  <c r="AK564" i="83" s="1"/>
  <c r="AE564" i="83"/>
  <c r="AG564" i="83"/>
  <c r="BK73" i="49"/>
  <c r="AG73" i="49"/>
  <c r="BT73" i="49"/>
  <c r="BM73" i="49"/>
  <c r="AI73" i="49"/>
  <c r="AN73" i="49"/>
  <c r="AO73" i="49"/>
  <c r="BX73" i="49"/>
  <c r="DG73" i="49"/>
  <c r="BP73" i="49"/>
  <c r="BC73" i="49"/>
  <c r="DI73" i="49"/>
  <c r="BA73" i="49"/>
  <c r="DL73" i="49"/>
  <c r="AU73" i="49"/>
  <c r="CT73" i="49"/>
  <c r="BO73" i="49"/>
  <c r="AP73" i="49"/>
  <c r="CB73" i="49"/>
  <c r="CE73" i="49"/>
  <c r="DE73" i="49"/>
  <c r="AS73" i="49"/>
  <c r="BZ73" i="49"/>
  <c r="CQ73" i="49"/>
  <c r="BF73" i="49"/>
  <c r="AR73" i="49"/>
  <c r="CU73" i="49"/>
  <c r="BL73" i="49"/>
  <c r="AY73" i="49"/>
  <c r="AX73" i="49"/>
  <c r="BD73" i="49"/>
  <c r="BE73" i="49"/>
  <c r="CL73" i="49"/>
  <c r="CH73" i="49"/>
  <c r="BV73" i="49"/>
  <c r="DB73" i="49"/>
  <c r="AD73" i="49"/>
  <c r="AT73" i="49"/>
  <c r="AV73" i="49"/>
  <c r="DJ73" i="49"/>
  <c r="DC73" i="49"/>
  <c r="AB73" i="49"/>
  <c r="DH73" i="49"/>
  <c r="BH73" i="49"/>
  <c r="T152" i="62"/>
  <c r="T31" i="62"/>
  <c r="D540" i="83"/>
  <c r="AA540" i="83" s="1"/>
  <c r="BK764" i="83"/>
  <c r="AO764" i="83"/>
  <c r="E198" i="83"/>
  <c r="A198" i="83" s="1"/>
  <c r="A199" i="83" s="1"/>
  <c r="E196" i="69"/>
  <c r="A196" i="69" s="1"/>
  <c r="A197" i="69" s="1"/>
  <c r="AZ238" i="83"/>
  <c r="BV238" i="83"/>
  <c r="E734" i="69"/>
  <c r="A734" i="69" s="1"/>
  <c r="A735" i="69" s="1"/>
  <c r="E734" i="82"/>
  <c r="A734" i="82" s="1"/>
  <c r="A735" i="82" s="1"/>
  <c r="D50" i="69"/>
  <c r="D50" i="82"/>
  <c r="D52" i="83"/>
  <c r="AA52" i="83" s="1"/>
  <c r="C136" i="82"/>
  <c r="C136" i="69"/>
  <c r="C138" i="83"/>
  <c r="E92" i="82"/>
  <c r="A92" i="82" s="1"/>
  <c r="A93" i="82" s="1"/>
  <c r="E92" i="69"/>
  <c r="A92" i="69" s="1"/>
  <c r="A93" i="69" s="1"/>
  <c r="E94" i="83"/>
  <c r="A94" i="83"/>
  <c r="A95" i="83" s="1"/>
  <c r="T734" i="83"/>
  <c r="G734" i="83" s="1"/>
  <c r="P732" i="82"/>
  <c r="G732" i="82" s="1"/>
  <c r="P732" i="69"/>
  <c r="G732" i="69" s="1"/>
  <c r="P206" i="82"/>
  <c r="G206" i="82" s="1"/>
  <c r="T208" i="83"/>
  <c r="G208" i="83" s="1"/>
  <c r="D228" i="69"/>
  <c r="D230" i="83"/>
  <c r="AA230" i="83" s="1"/>
  <c r="AJ544" i="83"/>
  <c r="AG544" i="83"/>
  <c r="AI544" i="83"/>
  <c r="AF544" i="83"/>
  <c r="AH544" i="83"/>
  <c r="AK544" i="83" s="1"/>
  <c r="AE544" i="83"/>
  <c r="AH504" i="83"/>
  <c r="AF504" i="83"/>
  <c r="AK504" i="83" s="1"/>
  <c r="AI504" i="83"/>
  <c r="AG504" i="83"/>
  <c r="AJ504" i="83"/>
  <c r="AE504" i="83"/>
  <c r="AJ488" i="83"/>
  <c r="AI488" i="83"/>
  <c r="AG488" i="83"/>
  <c r="AH488" i="83"/>
  <c r="AF488" i="83"/>
  <c r="AK488" i="83" s="1"/>
  <c r="AE488" i="83"/>
  <c r="AG478" i="83"/>
  <c r="AH478" i="83"/>
  <c r="AE478" i="83"/>
  <c r="AJ478" i="83"/>
  <c r="AF478" i="83"/>
  <c r="AI478" i="83"/>
  <c r="AH390" i="83"/>
  <c r="AG390" i="83"/>
  <c r="AF390" i="83"/>
  <c r="AI390" i="83"/>
  <c r="AE390" i="83"/>
  <c r="AJ390" i="83"/>
  <c r="I217" i="70"/>
  <c r="F238" i="60"/>
  <c r="E218" i="56"/>
  <c r="E829" i="40"/>
  <c r="D216" i="86"/>
  <c r="AJ320" i="83"/>
  <c r="AG320" i="83"/>
  <c r="AI320" i="83"/>
  <c r="AE320" i="83"/>
  <c r="AH320" i="83"/>
  <c r="AF320" i="83"/>
  <c r="AH296" i="83"/>
  <c r="AI296" i="83"/>
  <c r="AG296" i="83"/>
  <c r="AF296" i="83"/>
  <c r="AE296" i="83"/>
  <c r="AJ296" i="83"/>
  <c r="AG238" i="83"/>
  <c r="AE238" i="83"/>
  <c r="AH238" i="83"/>
  <c r="AF238" i="83"/>
  <c r="AK238" i="83" s="1"/>
  <c r="AI204" i="83"/>
  <c r="AE204" i="83"/>
  <c r="AH204" i="83"/>
  <c r="AF204" i="83"/>
  <c r="AJ204" i="83"/>
  <c r="AG204" i="83"/>
  <c r="AG46" i="83"/>
  <c r="AI46" i="83"/>
  <c r="AF46" i="83"/>
  <c r="AJ46" i="83"/>
  <c r="AE46" i="83"/>
  <c r="AH46" i="83"/>
  <c r="Z19" i="2"/>
  <c r="V19" i="2"/>
  <c r="U19" i="2"/>
  <c r="AB19" i="2"/>
  <c r="Y19" i="2"/>
  <c r="AC19" i="2"/>
  <c r="AD19" i="2"/>
  <c r="X19" i="2"/>
  <c r="C746" i="82"/>
  <c r="D284" i="83"/>
  <c r="AA284" i="83"/>
  <c r="AD284" i="83" s="1"/>
  <c r="D170" i="62"/>
  <c r="K74" i="62"/>
  <c r="J74" i="62" s="1"/>
  <c r="C87" i="99"/>
  <c r="H20" i="62"/>
  <c r="P48" i="69"/>
  <c r="G48" i="69" s="1"/>
  <c r="AD748" i="83"/>
  <c r="Z20" i="2"/>
  <c r="W20" i="2"/>
  <c r="CK73" i="49"/>
  <c r="AJ73" i="49"/>
  <c r="AZ73" i="49"/>
  <c r="CW73" i="49"/>
  <c r="BG73" i="49"/>
  <c r="BW73" i="49"/>
  <c r="CI73" i="49"/>
  <c r="CA73" i="49"/>
  <c r="CY73" i="49"/>
  <c r="CD73" i="49"/>
  <c r="DD73" i="49"/>
  <c r="CF73" i="49"/>
  <c r="C478" i="82"/>
  <c r="AI252" i="83"/>
  <c r="AJ252" i="83"/>
  <c r="D480" i="82"/>
  <c r="D480" i="69"/>
  <c r="S19" i="2"/>
  <c r="D790" i="83"/>
  <c r="AA790" i="83"/>
  <c r="D24" i="82"/>
  <c r="I54" i="62"/>
  <c r="H54" i="62" s="1"/>
  <c r="Q54" i="62"/>
  <c r="P54" i="62" s="1"/>
  <c r="K54" i="62"/>
  <c r="J54" i="62" s="1"/>
  <c r="BK480" i="83"/>
  <c r="F204" i="3"/>
  <c r="B204" i="3" s="1"/>
  <c r="G151" i="3"/>
  <c r="B151" i="3"/>
  <c r="H6" i="93"/>
  <c r="I6" i="93" s="1"/>
  <c r="F165" i="94"/>
  <c r="D538" i="69"/>
  <c r="AA19" i="2"/>
  <c r="L31" i="99"/>
  <c r="C74" i="62"/>
  <c r="T22" i="99"/>
  <c r="P206" i="69"/>
  <c r="G206" i="69"/>
  <c r="E83" i="99"/>
  <c r="AF280" i="83"/>
  <c r="AK280" i="83" s="1"/>
  <c r="U44" i="62"/>
  <c r="T44" i="62" s="1"/>
  <c r="O44" i="62"/>
  <c r="N44" i="62" s="1"/>
  <c r="G44" i="62"/>
  <c r="D55" i="62"/>
  <c r="D284" i="69"/>
  <c r="D354" i="83"/>
  <c r="AA354" i="83" s="1"/>
  <c r="P758" i="69"/>
  <c r="G758" i="69" s="1"/>
  <c r="T760" i="83"/>
  <c r="G760" i="83" s="1"/>
  <c r="P758" i="82"/>
  <c r="G758" i="82" s="1"/>
  <c r="AD238" i="83"/>
  <c r="BK644" i="83"/>
  <c r="AD644" i="83"/>
  <c r="BV644" i="83"/>
  <c r="AO644" i="83"/>
  <c r="AI238" i="83"/>
  <c r="P94" i="69"/>
  <c r="G94" i="69" s="1"/>
  <c r="P94" i="82"/>
  <c r="G94" i="82" s="1"/>
  <c r="C416" i="82"/>
  <c r="C416" i="69"/>
  <c r="C418" i="83"/>
  <c r="P478" i="82"/>
  <c r="G478" i="82" s="1"/>
  <c r="P478" i="69"/>
  <c r="G478" i="69"/>
  <c r="T482" i="83"/>
  <c r="G482" i="83" s="1"/>
  <c r="P480" i="82"/>
  <c r="G480" i="82" s="1"/>
  <c r="C520" i="83"/>
  <c r="C518" i="82"/>
  <c r="C686" i="82"/>
  <c r="C688" i="83"/>
  <c r="D82" i="82"/>
  <c r="D84" i="83"/>
  <c r="AA84" i="83" s="1"/>
  <c r="C556" i="82"/>
  <c r="C556" i="69"/>
  <c r="C722" i="69"/>
  <c r="C724" i="83"/>
  <c r="C722" i="82"/>
  <c r="AZ128" i="83"/>
  <c r="BV128" i="83"/>
  <c r="BK128" i="83"/>
  <c r="AO100" i="83"/>
  <c r="BV100" i="83"/>
  <c r="E388" i="83"/>
  <c r="A388" i="83" s="1"/>
  <c r="A389" i="83" s="1"/>
  <c r="E386" i="82"/>
  <c r="A386" i="82" s="1"/>
  <c r="A387" i="82" s="1"/>
  <c r="E386" i="69"/>
  <c r="A386" i="69" s="1"/>
  <c r="A387" i="69" s="1"/>
  <c r="T462" i="83"/>
  <c r="G462" i="83" s="1"/>
  <c r="P460" i="82"/>
  <c r="G460" i="82" s="1"/>
  <c r="P460" i="69"/>
  <c r="G460" i="69"/>
  <c r="E718" i="69"/>
  <c r="A718" i="69" s="1"/>
  <c r="A719" i="69" s="1"/>
  <c r="E718" i="82"/>
  <c r="A718" i="82" s="1"/>
  <c r="A719" i="82" s="1"/>
  <c r="E720" i="83"/>
  <c r="A720" i="83" s="1"/>
  <c r="A721" i="83" s="1"/>
  <c r="D322" i="69"/>
  <c r="AD596" i="83"/>
  <c r="AZ596" i="83"/>
  <c r="BV596" i="83"/>
  <c r="AZ668" i="83"/>
  <c r="AD668" i="83"/>
  <c r="AO668" i="83"/>
  <c r="BV668" i="83"/>
  <c r="BK668" i="83"/>
  <c r="AG484" i="83"/>
  <c r="E380" i="82"/>
  <c r="A380" i="82" s="1"/>
  <c r="A381" i="82" s="1"/>
  <c r="C177" i="62"/>
  <c r="C97" i="62"/>
  <c r="AO506" i="83"/>
  <c r="AD506" i="83"/>
  <c r="BK506" i="83"/>
  <c r="AZ506" i="83"/>
  <c r="P50" i="69"/>
  <c r="G50" i="69" s="1"/>
  <c r="T52" i="83"/>
  <c r="G52" i="83" s="1"/>
  <c r="O80" i="69"/>
  <c r="F80" i="69"/>
  <c r="O80" i="82"/>
  <c r="F80" i="82" s="1"/>
  <c r="O62" i="82"/>
  <c r="F62" i="82" s="1"/>
  <c r="O62" i="69"/>
  <c r="F62" i="69" s="1"/>
  <c r="AJ408" i="83"/>
  <c r="AV28" i="83"/>
  <c r="F185" i="3"/>
  <c r="F241" i="3" s="1"/>
  <c r="B241" i="3" s="1"/>
  <c r="T460" i="83"/>
  <c r="G460" i="83" s="1"/>
  <c r="G458" i="82"/>
  <c r="A782" i="69"/>
  <c r="A783" i="69" s="1"/>
  <c r="E782" i="82"/>
  <c r="A782" i="82" s="1"/>
  <c r="A783" i="82" s="1"/>
  <c r="C610" i="83"/>
  <c r="C608" i="82"/>
  <c r="G45" i="62"/>
  <c r="F45" i="62" s="1"/>
  <c r="Q45" i="62"/>
  <c r="P45" i="62" s="1"/>
  <c r="M45" i="62"/>
  <c r="L45" i="62" s="1"/>
  <c r="O45" i="62"/>
  <c r="N45" i="62" s="1"/>
  <c r="D56" i="62"/>
  <c r="U45" i="62"/>
  <c r="T45" i="62"/>
  <c r="BP80" i="49"/>
  <c r="CL80" i="49"/>
  <c r="AI80" i="49"/>
  <c r="BS80" i="49"/>
  <c r="DH80" i="49"/>
  <c r="AJ80" i="49"/>
  <c r="DG80" i="49"/>
  <c r="BD80" i="49"/>
  <c r="DD80" i="49"/>
  <c r="AK80" i="49"/>
  <c r="CG80" i="49"/>
  <c r="CF80" i="49"/>
  <c r="AE80" i="49"/>
  <c r="DJ80" i="49"/>
  <c r="AZ80" i="49"/>
  <c r="CC80" i="49"/>
  <c r="AX80" i="49"/>
  <c r="BR80" i="49"/>
  <c r="AQ80" i="49"/>
  <c r="CU80" i="49"/>
  <c r="CH80" i="49"/>
  <c r="AH80" i="49"/>
  <c r="CA80" i="49"/>
  <c r="BX80" i="49"/>
  <c r="BV80" i="49"/>
  <c r="CX80" i="49"/>
  <c r="CR80" i="49"/>
  <c r="AS80" i="49"/>
  <c r="DB80" i="49"/>
  <c r="BJ80" i="49"/>
  <c r="AD80" i="49"/>
  <c r="BO80" i="49"/>
  <c r="BZ80" i="49"/>
  <c r="CO80" i="49"/>
  <c r="AB80" i="49"/>
  <c r="CB80" i="49"/>
  <c r="BI80" i="49"/>
  <c r="BB80" i="49"/>
  <c r="AP80" i="49"/>
  <c r="BK80" i="49"/>
  <c r="AT80" i="49"/>
  <c r="BW80" i="49"/>
  <c r="CQ80" i="49"/>
  <c r="AL80" i="49"/>
  <c r="D158" i="62"/>
  <c r="I43" i="62"/>
  <c r="H43" i="62" s="1"/>
  <c r="P420" i="69"/>
  <c r="G420" i="69" s="1"/>
  <c r="T422" i="83"/>
  <c r="G422" i="83" s="1"/>
  <c r="C386" i="69"/>
  <c r="C388" i="83"/>
  <c r="P410" i="82"/>
  <c r="G410" i="82"/>
  <c r="T412" i="83"/>
  <c r="G412" i="83"/>
  <c r="C630" i="83"/>
  <c r="C628" i="82"/>
  <c r="D608" i="83"/>
  <c r="AA608" i="83"/>
  <c r="D606" i="69"/>
  <c r="C488" i="83"/>
  <c r="C486" i="82"/>
  <c r="C742" i="69"/>
  <c r="C742" i="82"/>
  <c r="C744" i="83"/>
  <c r="BH84" i="49"/>
  <c r="CD84" i="49"/>
  <c r="CK84" i="49"/>
  <c r="AE84" i="49"/>
  <c r="BA84" i="49"/>
  <c r="BQ84" i="49"/>
  <c r="BS84" i="49"/>
  <c r="DI84" i="49"/>
  <c r="CQ84" i="49"/>
  <c r="CJ84" i="49"/>
  <c r="AC84" i="49"/>
  <c r="BT84" i="49"/>
  <c r="CN84" i="49"/>
  <c r="AG84" i="49"/>
  <c r="AW84" i="49"/>
  <c r="BX84" i="49"/>
  <c r="CE84" i="49"/>
  <c r="CR84" i="49"/>
  <c r="BE84" i="49"/>
  <c r="AH84" i="49"/>
  <c r="BC84" i="49"/>
  <c r="AQ84" i="49"/>
  <c r="AJ84" i="49"/>
  <c r="DJ84" i="49"/>
  <c r="CB84" i="49"/>
  <c r="BJ84" i="49"/>
  <c r="AP84" i="49"/>
  <c r="DL84" i="49"/>
  <c r="BL84" i="49"/>
  <c r="AI84" i="49"/>
  <c r="BW84" i="49"/>
  <c r="BY84" i="49"/>
  <c r="AL84" i="49"/>
  <c r="CS84" i="49"/>
  <c r="AT84" i="49"/>
  <c r="AX84" i="49"/>
  <c r="CW84" i="49"/>
  <c r="CH84" i="49"/>
  <c r="CY84" i="49"/>
  <c r="AR84" i="49"/>
  <c r="BF84" i="49"/>
  <c r="CI84" i="49"/>
  <c r="AY84" i="49"/>
  <c r="CT84" i="49"/>
  <c r="CM68" i="49"/>
  <c r="AD68" i="49"/>
  <c r="BL68" i="49"/>
  <c r="BO68" i="49"/>
  <c r="CB68" i="49"/>
  <c r="AY68" i="49"/>
  <c r="BU68" i="49"/>
  <c r="BY68" i="49"/>
  <c r="AC68" i="49"/>
  <c r="DI68" i="49"/>
  <c r="AJ68" i="49"/>
  <c r="AX68" i="49"/>
  <c r="AS68" i="49"/>
  <c r="BZ68" i="49"/>
  <c r="DF68" i="49"/>
  <c r="BS68" i="49"/>
  <c r="AG68" i="49"/>
  <c r="CK68" i="49"/>
  <c r="BD68" i="49"/>
  <c r="CO68" i="49"/>
  <c r="AF68" i="49"/>
  <c r="DA68" i="49"/>
  <c r="AR68" i="49"/>
  <c r="DD68" i="49"/>
  <c r="AL68" i="49"/>
  <c r="CQ68" i="49"/>
  <c r="AP68" i="49"/>
  <c r="BE68" i="49"/>
  <c r="CA68" i="49"/>
  <c r="DC68" i="49"/>
  <c r="DG68" i="49"/>
  <c r="AT68" i="49"/>
  <c r="AI68" i="49"/>
  <c r="DB68" i="49"/>
  <c r="AN68" i="49"/>
  <c r="AQ68" i="49"/>
  <c r="AE68" i="49"/>
  <c r="BG68" i="49"/>
  <c r="AM68" i="49"/>
  <c r="CZ68" i="49"/>
  <c r="AW68" i="49"/>
  <c r="AZ636" i="83"/>
  <c r="D418" i="83"/>
  <c r="AA418" i="83"/>
  <c r="D416" i="82"/>
  <c r="C692" i="83"/>
  <c r="C690" i="69"/>
  <c r="C690" i="82"/>
  <c r="P232" i="82"/>
  <c r="G232" i="82" s="1"/>
  <c r="T234" i="83"/>
  <c r="G234" i="83" s="1"/>
  <c r="D702" i="69"/>
  <c r="D702" i="82"/>
  <c r="P774" i="82"/>
  <c r="G774" i="82" s="1"/>
  <c r="T776" i="83"/>
  <c r="G776" i="83" s="1"/>
  <c r="D192" i="83"/>
  <c r="AA192" i="83" s="1"/>
  <c r="D190" i="69"/>
  <c r="AK716" i="83"/>
  <c r="CY79" i="49"/>
  <c r="DB79" i="49"/>
  <c r="AM79" i="49"/>
  <c r="AJ79" i="49"/>
  <c r="CH79" i="49"/>
  <c r="BZ79" i="49"/>
  <c r="DG79" i="49"/>
  <c r="BO79" i="49"/>
  <c r="BV79" i="49"/>
  <c r="CB79" i="49"/>
  <c r="BJ79" i="49"/>
  <c r="CQ79" i="49"/>
  <c r="AT79" i="49"/>
  <c r="CF79" i="49"/>
  <c r="DC79" i="49"/>
  <c r="CK79" i="49"/>
  <c r="AO79" i="49"/>
  <c r="BP79" i="49"/>
  <c r="CZ79" i="49"/>
  <c r="CU79" i="49"/>
  <c r="CV79" i="49"/>
  <c r="AF79" i="49"/>
  <c r="BN79" i="49"/>
  <c r="BX79" i="49"/>
  <c r="CN79" i="49"/>
  <c r="BK79" i="49"/>
  <c r="BG79" i="49"/>
  <c r="CE79" i="49"/>
  <c r="BU79" i="49"/>
  <c r="BR79" i="49"/>
  <c r="CT79" i="49"/>
  <c r="AW79" i="49"/>
  <c r="CC79" i="49"/>
  <c r="AU79" i="49"/>
  <c r="AD79" i="49"/>
  <c r="AG79" i="49"/>
  <c r="BF79" i="49"/>
  <c r="CO79" i="49"/>
  <c r="DL79" i="49"/>
  <c r="DD79" i="49"/>
  <c r="AP79" i="49"/>
  <c r="AL79" i="49"/>
  <c r="AR79" i="49"/>
  <c r="CV83" i="49"/>
  <c r="CB83" i="49"/>
  <c r="BI83" i="49"/>
  <c r="AN83" i="49"/>
  <c r="AW83" i="49"/>
  <c r="BQ83" i="49"/>
  <c r="DF83" i="49"/>
  <c r="BM83" i="49"/>
  <c r="CZ83" i="49"/>
  <c r="CD83" i="49"/>
  <c r="BV83" i="49"/>
  <c r="CS83" i="49"/>
  <c r="DJ83" i="49"/>
  <c r="CU83" i="49"/>
  <c r="AB83" i="49"/>
  <c r="DA83" i="49"/>
  <c r="DI83" i="49"/>
  <c r="AU83" i="49"/>
  <c r="CR83" i="49"/>
  <c r="BW83" i="49"/>
  <c r="BE83" i="49"/>
  <c r="BU83" i="49"/>
  <c r="AG83" i="49"/>
  <c r="BX83" i="49"/>
  <c r="BD83" i="49"/>
  <c r="CX83" i="49"/>
  <c r="CC83" i="49"/>
  <c r="CQ83" i="49"/>
  <c r="AK83" i="49"/>
  <c r="BH83" i="49"/>
  <c r="BO83" i="49"/>
  <c r="CK83" i="49"/>
  <c r="CW83" i="49"/>
  <c r="AD83" i="49"/>
  <c r="DL83" i="49"/>
  <c r="CJ83" i="49"/>
  <c r="AE83" i="49"/>
  <c r="CP83" i="49"/>
  <c r="AI83" i="49"/>
  <c r="BY83" i="49"/>
  <c r="CY83" i="49"/>
  <c r="DG83" i="49"/>
  <c r="AT83" i="49"/>
  <c r="BT83" i="49"/>
  <c r="CF83" i="49"/>
  <c r="E14" i="83"/>
  <c r="A14" i="83" s="1"/>
  <c r="A15" i="83" s="1"/>
  <c r="E12" i="69"/>
  <c r="A12" i="69"/>
  <c r="A13" i="69" s="1"/>
  <c r="E12" i="82"/>
  <c r="A12" i="82" s="1"/>
  <c r="A13" i="82"/>
  <c r="AD116" i="83"/>
  <c r="AZ116" i="83"/>
  <c r="BV116" i="83"/>
  <c r="AO116" i="83"/>
  <c r="T424" i="83"/>
  <c r="G424" i="83" s="1"/>
  <c r="P422" i="82"/>
  <c r="G422" i="82" s="1"/>
  <c r="P422" i="69"/>
  <c r="G422" i="69" s="1"/>
  <c r="T738" i="83"/>
  <c r="G738" i="83"/>
  <c r="P736" i="82"/>
  <c r="G736" i="82" s="1"/>
  <c r="D36" i="83"/>
  <c r="AA36" i="83" s="1"/>
  <c r="D34" i="82"/>
  <c r="E518" i="82"/>
  <c r="A518" i="82" s="1"/>
  <c r="A519" i="82" s="1"/>
  <c r="E518" i="69"/>
  <c r="A518" i="69" s="1"/>
  <c r="A519" i="69" s="1"/>
  <c r="D362" i="69"/>
  <c r="D362" i="82"/>
  <c r="D364" i="83"/>
  <c r="AA364" i="83" s="1"/>
  <c r="C604" i="82"/>
  <c r="C604" i="69"/>
  <c r="C606" i="83"/>
  <c r="E328" i="83"/>
  <c r="A328" i="83"/>
  <c r="A329" i="83" s="1"/>
  <c r="E326" i="69"/>
  <c r="A326" i="69" s="1"/>
  <c r="A327" i="69"/>
  <c r="E326" i="82"/>
  <c r="A326" i="82" s="1"/>
  <c r="A327" i="82" s="1"/>
  <c r="P462" i="82"/>
  <c r="G462" i="82" s="1"/>
  <c r="P462" i="69"/>
  <c r="G462" i="69" s="1"/>
  <c r="E464" i="82"/>
  <c r="A464" i="82"/>
  <c r="A465" i="82" s="1"/>
  <c r="E466" i="83"/>
  <c r="A466" i="83" s="1"/>
  <c r="A467" i="83" s="1"/>
  <c r="T774" i="83"/>
  <c r="G774" i="83" s="1"/>
  <c r="P772" i="69"/>
  <c r="G772" i="69" s="1"/>
  <c r="P424" i="82"/>
  <c r="G424" i="82" s="1"/>
  <c r="P424" i="69"/>
  <c r="G424" i="69" s="1"/>
  <c r="D758" i="83"/>
  <c r="AA758" i="83" s="1"/>
  <c r="D756" i="69"/>
  <c r="E778" i="82"/>
  <c r="A778" i="82" s="1"/>
  <c r="A779" i="82" s="1"/>
  <c r="E780" i="83"/>
  <c r="A780" i="83"/>
  <c r="A781" i="83" s="1"/>
  <c r="AZ214" i="83"/>
  <c r="BV214" i="83"/>
  <c r="E253" i="3"/>
  <c r="F183" i="3"/>
  <c r="B183" i="3" s="1"/>
  <c r="H4" i="93"/>
  <c r="F206" i="3"/>
  <c r="F262" i="3" s="1"/>
  <c r="B262" i="3" s="1"/>
  <c r="G153" i="3"/>
  <c r="O53" i="99"/>
  <c r="N53" i="99"/>
  <c r="U53" i="99"/>
  <c r="T53" i="99"/>
  <c r="M53" i="99"/>
  <c r="L53" i="99"/>
  <c r="K53" i="99"/>
  <c r="J53" i="99"/>
  <c r="C236" i="82"/>
  <c r="C238" i="83"/>
  <c r="E366" i="69"/>
  <c r="A366" i="69"/>
  <c r="A367" i="69" s="1"/>
  <c r="E368" i="83"/>
  <c r="A368" i="83" s="1"/>
  <c r="A369" i="83" s="1"/>
  <c r="P456" i="82"/>
  <c r="G456" i="82" s="1"/>
  <c r="T458" i="83"/>
  <c r="G458" i="83" s="1"/>
  <c r="D540" i="69"/>
  <c r="D542" i="83"/>
  <c r="AA542" i="83" s="1"/>
  <c r="AI61" i="49"/>
  <c r="CJ61" i="49"/>
  <c r="BL61" i="49"/>
  <c r="BW61" i="49"/>
  <c r="AT61" i="49"/>
  <c r="DF61" i="49"/>
  <c r="CZ61" i="49"/>
  <c r="AM61" i="49"/>
  <c r="AO61" i="49"/>
  <c r="CY61" i="49"/>
  <c r="DL61" i="49"/>
  <c r="BY61" i="49"/>
  <c r="CU61" i="49"/>
  <c r="AC61" i="49"/>
  <c r="BM61" i="49"/>
  <c r="AD61" i="49"/>
  <c r="AB61" i="49"/>
  <c r="CH61" i="49"/>
  <c r="DB61" i="49"/>
  <c r="BU61" i="49"/>
  <c r="BF61" i="49"/>
  <c r="AR61" i="49"/>
  <c r="CQ61" i="49"/>
  <c r="CR61" i="49"/>
  <c r="CN61" i="49"/>
  <c r="CB61" i="49"/>
  <c r="AZ61" i="49"/>
  <c r="CT61" i="49"/>
  <c r="CP61" i="49"/>
  <c r="AX61" i="49"/>
  <c r="CK61" i="49"/>
  <c r="DC61" i="49"/>
  <c r="AG61" i="49"/>
  <c r="CO61" i="49"/>
  <c r="AN61" i="49"/>
  <c r="AS61" i="49"/>
  <c r="AH61" i="49"/>
  <c r="AQ61" i="49"/>
  <c r="BI61" i="49"/>
  <c r="BO61" i="49"/>
  <c r="BN61" i="49"/>
  <c r="AJ61" i="49"/>
  <c r="DH61" i="49"/>
  <c r="AL61" i="49"/>
  <c r="D762" i="83"/>
  <c r="AA762" i="83" s="1"/>
  <c r="D760" i="82"/>
  <c r="D760" i="69"/>
  <c r="BK652" i="83"/>
  <c r="AZ652" i="83"/>
  <c r="AD550" i="83"/>
  <c r="BV550" i="83"/>
  <c r="C736" i="82"/>
  <c r="D360" i="69"/>
  <c r="D362" i="83"/>
  <c r="AA362" i="83" s="1"/>
  <c r="C364" i="83"/>
  <c r="C362" i="69"/>
  <c r="C362" i="82"/>
  <c r="C760" i="69"/>
  <c r="C760" i="82"/>
  <c r="AD164" i="83"/>
  <c r="BK164" i="83"/>
  <c r="BK720" i="83"/>
  <c r="BS59" i="49"/>
  <c r="CC59" i="49"/>
  <c r="BD59" i="49"/>
  <c r="CS59" i="49"/>
  <c r="AX59" i="49"/>
  <c r="DB59" i="49"/>
  <c r="CR59" i="49"/>
  <c r="CX59" i="49"/>
  <c r="AR59" i="49"/>
  <c r="BZ59" i="49"/>
  <c r="AG59" i="49"/>
  <c r="CN59" i="49"/>
  <c r="DD59" i="49"/>
  <c r="AI59" i="49"/>
  <c r="BP59" i="49"/>
  <c r="AV59" i="49"/>
  <c r="AT59" i="49"/>
  <c r="BQ59" i="49"/>
  <c r="BW59" i="49"/>
  <c r="DA59" i="49"/>
  <c r="AO59" i="49"/>
  <c r="AP59" i="49"/>
  <c r="CD59" i="49"/>
  <c r="CZ59" i="49"/>
  <c r="CH59" i="49"/>
  <c r="CO59" i="49"/>
  <c r="CQ59" i="49"/>
  <c r="AC59" i="49"/>
  <c r="BA59" i="49"/>
  <c r="DH59" i="49"/>
  <c r="AJ59" i="49"/>
  <c r="BE59" i="49"/>
  <c r="DF59" i="49"/>
  <c r="CB59" i="49"/>
  <c r="BB59" i="49"/>
  <c r="AF59" i="49"/>
  <c r="BM59" i="49"/>
  <c r="AW59" i="49"/>
  <c r="CU59" i="49"/>
  <c r="BN59" i="49"/>
  <c r="CW59" i="49"/>
  <c r="BY59" i="49"/>
  <c r="CF59" i="49"/>
  <c r="AU52" i="49"/>
  <c r="DC52" i="49"/>
  <c r="CE52" i="49"/>
  <c r="CI52" i="49"/>
  <c r="CT52" i="49"/>
  <c r="CM52" i="49"/>
  <c r="AV52" i="49"/>
  <c r="CR52" i="49"/>
  <c r="BV52" i="49"/>
  <c r="AM52" i="49"/>
  <c r="AY52" i="49"/>
  <c r="BQ52" i="49"/>
  <c r="DJ52" i="49"/>
  <c r="CZ52" i="49"/>
  <c r="DG52" i="49"/>
  <c r="BC52" i="49"/>
  <c r="CU52" i="49"/>
  <c r="CX52" i="49"/>
  <c r="CD52" i="49"/>
  <c r="CB52" i="49"/>
  <c r="BW52" i="49"/>
  <c r="DK52" i="49"/>
  <c r="BL52" i="49"/>
  <c r="AR52" i="49"/>
  <c r="BO52" i="49"/>
  <c r="BX52" i="49"/>
  <c r="BG52" i="49"/>
  <c r="CK52" i="49"/>
  <c r="CA52" i="49"/>
  <c r="BF52" i="49"/>
  <c r="DF52" i="49"/>
  <c r="CN52" i="49"/>
  <c r="BJ52" i="49"/>
  <c r="BR52" i="49"/>
  <c r="BB52" i="49"/>
  <c r="AW52" i="49"/>
  <c r="AB52" i="49"/>
  <c r="CV52" i="49"/>
  <c r="AC52" i="49"/>
  <c r="AQ52" i="49"/>
  <c r="AG52" i="49"/>
  <c r="BZ52" i="49"/>
  <c r="DI52" i="49"/>
  <c r="CH52" i="49"/>
  <c r="AK86" i="49"/>
  <c r="BO86" i="49"/>
  <c r="AT86" i="49"/>
  <c r="BG86" i="49"/>
  <c r="CB86" i="49"/>
  <c r="BA86" i="49"/>
  <c r="AO86" i="49"/>
  <c r="CX86" i="49"/>
  <c r="CN86" i="49"/>
  <c r="P254" i="82"/>
  <c r="G254" i="82" s="1"/>
  <c r="P254" i="69"/>
  <c r="G254" i="69" s="1"/>
  <c r="C418" i="69"/>
  <c r="C726" i="82"/>
  <c r="C728" i="83"/>
  <c r="BJ68" i="49"/>
  <c r="AB14" i="2"/>
  <c r="AD14" i="2"/>
  <c r="V14" i="2"/>
  <c r="U14" i="2"/>
  <c r="X14" i="2"/>
  <c r="Z14" i="2"/>
  <c r="E262" i="82"/>
  <c r="A262" i="82" s="1"/>
  <c r="A263" i="82" s="1"/>
  <c r="E264" i="83"/>
  <c r="A264" i="83" s="1"/>
  <c r="A265" i="83" s="1"/>
  <c r="P258" i="82"/>
  <c r="G258" i="82"/>
  <c r="P258" i="69"/>
  <c r="G258" i="69" s="1"/>
  <c r="D176" i="83"/>
  <c r="AA176" i="83" s="1"/>
  <c r="D174" i="82"/>
  <c r="D466" i="82"/>
  <c r="D466" i="69"/>
  <c r="T478" i="83"/>
  <c r="G478" i="83"/>
  <c r="P476" i="82"/>
  <c r="G476" i="82"/>
  <c r="Y11" i="2"/>
  <c r="V11" i="2"/>
  <c r="AD11" i="2"/>
  <c r="W11" i="2"/>
  <c r="T11" i="2"/>
  <c r="U11" i="2"/>
  <c r="BV212" i="83"/>
  <c r="AZ726" i="83"/>
  <c r="AD726" i="83"/>
  <c r="BV726" i="83"/>
  <c r="C46" i="83"/>
  <c r="C44" i="82"/>
  <c r="C44" i="69"/>
  <c r="AK69" i="49"/>
  <c r="AC69" i="49"/>
  <c r="CC69" i="49"/>
  <c r="AF69" i="49"/>
  <c r="BS69" i="49"/>
  <c r="BT69" i="49"/>
  <c r="AR69" i="49"/>
  <c r="AI69" i="49"/>
  <c r="CR69" i="49"/>
  <c r="CT69" i="49"/>
  <c r="AS69" i="49"/>
  <c r="CN69" i="49"/>
  <c r="CZ69" i="49"/>
  <c r="AW69" i="49"/>
  <c r="DH69" i="49"/>
  <c r="DF69" i="49"/>
  <c r="CB69" i="49"/>
  <c r="BM69" i="49"/>
  <c r="BR69" i="49"/>
  <c r="DD69" i="49"/>
  <c r="AT69" i="49"/>
  <c r="BZ69" i="49"/>
  <c r="BH69" i="49"/>
  <c r="DE69" i="49"/>
  <c r="CW69" i="49"/>
  <c r="CL69" i="49"/>
  <c r="AH69" i="49"/>
  <c r="AP69" i="49"/>
  <c r="AV69" i="49"/>
  <c r="AX69" i="49"/>
  <c r="CE69" i="49"/>
  <c r="BI69" i="49"/>
  <c r="DI69" i="49"/>
  <c r="CM69" i="49"/>
  <c r="AB69" i="49"/>
  <c r="BB69" i="49"/>
  <c r="DG69" i="49"/>
  <c r="BD69" i="49"/>
  <c r="CA69" i="49"/>
  <c r="AZ69" i="49"/>
  <c r="BP69" i="49"/>
  <c r="DJ69" i="49"/>
  <c r="DC69" i="49"/>
  <c r="AO456" i="83"/>
  <c r="C488" i="82"/>
  <c r="C490" i="83"/>
  <c r="C488" i="69"/>
  <c r="C720" i="69"/>
  <c r="C720" i="82"/>
  <c r="F137" i="3"/>
  <c r="B137" i="3" s="1"/>
  <c r="B81" i="3"/>
  <c r="BV106" i="83"/>
  <c r="AO106" i="83"/>
  <c r="BK106" i="83"/>
  <c r="C530" i="69"/>
  <c r="C530" i="82"/>
  <c r="C68" i="83"/>
  <c r="C66" i="82"/>
  <c r="P164" i="69"/>
  <c r="G164" i="69" s="1"/>
  <c r="P164" i="82"/>
  <c r="G164" i="82" s="1"/>
  <c r="D748" i="82"/>
  <c r="D748" i="69"/>
  <c r="P62" i="69"/>
  <c r="G62" i="69" s="1"/>
  <c r="T64" i="83"/>
  <c r="G64" i="83" s="1"/>
  <c r="T168" i="83"/>
  <c r="G168" i="83" s="1"/>
  <c r="P166" i="69"/>
  <c r="G166" i="69" s="1"/>
  <c r="D354" i="69"/>
  <c r="D356" i="83"/>
  <c r="AA356" i="83" s="1"/>
  <c r="D378" i="82"/>
  <c r="D378" i="69"/>
  <c r="D776" i="69"/>
  <c r="D776" i="82"/>
  <c r="E44" i="69"/>
  <c r="A44" i="69"/>
  <c r="A45" i="69" s="1"/>
  <c r="E46" i="83"/>
  <c r="A46" i="83" s="1"/>
  <c r="A47" i="83" s="1"/>
  <c r="CJ51" i="49"/>
  <c r="AS51" i="49"/>
  <c r="CU51" i="49"/>
  <c r="P154" i="82"/>
  <c r="G154" i="82" s="1"/>
  <c r="P154" i="69"/>
  <c r="G154" i="69" s="1"/>
  <c r="C34" i="69"/>
  <c r="C34" i="82"/>
  <c r="AK24" i="83"/>
  <c r="AD202" i="83"/>
  <c r="C554" i="83"/>
  <c r="AK236" i="83"/>
  <c r="AK366" i="83"/>
  <c r="E612" i="82"/>
  <c r="A612" i="82" s="1"/>
  <c r="A613" i="82"/>
  <c r="E612" i="69"/>
  <c r="A612" i="69" s="1"/>
  <c r="A613" i="69" s="1"/>
  <c r="E614" i="83"/>
  <c r="A614" i="83" s="1"/>
  <c r="A615" i="83" s="1"/>
  <c r="D210" i="82"/>
  <c r="D210" i="69"/>
  <c r="E592" i="82"/>
  <c r="A592" i="82"/>
  <c r="A593" i="82" s="1"/>
  <c r="E592" i="69"/>
  <c r="A592" i="69"/>
  <c r="A593" i="69" s="1"/>
  <c r="D694" i="69"/>
  <c r="D696" i="83"/>
  <c r="AA696" i="83"/>
  <c r="D694" i="82"/>
  <c r="D172" i="83"/>
  <c r="AA172" i="83" s="1"/>
  <c r="AZ172" i="83" s="1"/>
  <c r="D170" i="82"/>
  <c r="D170" i="69"/>
  <c r="E74" i="82"/>
  <c r="A74" i="82" s="1"/>
  <c r="A75" i="82" s="1"/>
  <c r="E74" i="69"/>
  <c r="A74" i="69" s="1"/>
  <c r="A75" i="69" s="1"/>
  <c r="E76" i="83"/>
  <c r="A76" i="83" s="1"/>
  <c r="A77" i="83" s="1"/>
  <c r="P696" i="82"/>
  <c r="G696" i="82" s="1"/>
  <c r="T698" i="83"/>
  <c r="G698" i="83"/>
  <c r="G109" i="3"/>
  <c r="C618" i="82"/>
  <c r="P242" i="69"/>
  <c r="G242" i="69" s="1"/>
  <c r="T244" i="83"/>
  <c r="G244" i="83" s="1"/>
  <c r="T588" i="83"/>
  <c r="G588" i="83" s="1"/>
  <c r="P586" i="82"/>
  <c r="G586" i="82"/>
  <c r="T44" i="83"/>
  <c r="G44" i="83" s="1"/>
  <c r="P42" i="82"/>
  <c r="G42" i="82" s="1"/>
  <c r="AK426" i="83"/>
  <c r="C338" i="82"/>
  <c r="C340" i="83"/>
  <c r="D542" i="82"/>
  <c r="D544" i="83"/>
  <c r="AA544" i="83" s="1"/>
  <c r="T550" i="83"/>
  <c r="G550" i="83"/>
  <c r="P548" i="82"/>
  <c r="G548" i="82" s="1"/>
  <c r="E38" i="83"/>
  <c r="A38" i="83" s="1"/>
  <c r="A39" i="83" s="1"/>
  <c r="CS87" i="49"/>
  <c r="DL87" i="49"/>
  <c r="D28" i="83"/>
  <c r="AA28" i="83" s="1"/>
  <c r="D26" i="82"/>
  <c r="E710" i="83"/>
  <c r="A710" i="83"/>
  <c r="A711" i="83" s="1"/>
  <c r="E708" i="82"/>
  <c r="A708" i="82" s="1"/>
  <c r="A709" i="82"/>
  <c r="P262" i="69"/>
  <c r="G262" i="69" s="1"/>
  <c r="P262" i="82"/>
  <c r="G262" i="82" s="1"/>
  <c r="P766" i="69"/>
  <c r="G766" i="69" s="1"/>
  <c r="T768" i="83"/>
  <c r="G768" i="83"/>
  <c r="E682" i="69"/>
  <c r="A682" i="69" s="1"/>
  <c r="A683" i="69" s="1"/>
  <c r="E682" i="82"/>
  <c r="A682" i="82" s="1"/>
  <c r="A683" i="82" s="1"/>
  <c r="E684" i="83"/>
  <c r="A684" i="83" s="1"/>
  <c r="A685" i="83" s="1"/>
  <c r="AK432" i="83"/>
  <c r="AK490" i="83"/>
  <c r="BK504" i="83"/>
  <c r="BV504" i="83"/>
  <c r="AO504" i="83"/>
  <c r="AO240" i="83"/>
  <c r="AK88" i="83"/>
  <c r="AK710" i="83"/>
  <c r="AK206" i="83"/>
  <c r="BV678" i="83"/>
  <c r="AD678" i="83"/>
  <c r="T696" i="83"/>
  <c r="G696" i="83" s="1"/>
  <c r="P694" i="69"/>
  <c r="G694" i="69" s="1"/>
  <c r="F157" i="3"/>
  <c r="G101" i="3"/>
  <c r="O394" i="82"/>
  <c r="F394" i="82" s="1"/>
  <c r="O394" i="69"/>
  <c r="F394" i="69" s="1"/>
  <c r="O378" i="82"/>
  <c r="F378" i="82" s="1"/>
  <c r="O378" i="69"/>
  <c r="F378" i="69"/>
  <c r="O370" i="82"/>
  <c r="F370" i="82" s="1"/>
  <c r="O370" i="69"/>
  <c r="F370" i="69" s="1"/>
  <c r="O346" i="82"/>
  <c r="F346" i="82" s="1"/>
  <c r="O346" i="69"/>
  <c r="F346" i="69"/>
  <c r="O308" i="82"/>
  <c r="F308" i="82" s="1"/>
  <c r="O308" i="69"/>
  <c r="F308" i="69" s="1"/>
  <c r="AF772" i="83"/>
  <c r="AK772" i="83" s="1"/>
  <c r="AJ772" i="83"/>
  <c r="AG772" i="83"/>
  <c r="AH772" i="83"/>
  <c r="AG768" i="83"/>
  <c r="AF768" i="83"/>
  <c r="AE658" i="83"/>
  <c r="AI658" i="83"/>
  <c r="AG658" i="83"/>
  <c r="AK752" i="83"/>
  <c r="E786" i="69"/>
  <c r="A786" i="69" s="1"/>
  <c r="A787" i="69" s="1"/>
  <c r="E788" i="83"/>
  <c r="A788" i="83" s="1"/>
  <c r="A789" i="83" s="1"/>
  <c r="E786" i="82"/>
  <c r="A786" i="82" s="1"/>
  <c r="A787" i="82" s="1"/>
  <c r="E662" i="69"/>
  <c r="A662" i="69" s="1"/>
  <c r="A663" i="69" s="1"/>
  <c r="C544" i="83"/>
  <c r="C542" i="82"/>
  <c r="C542" i="69"/>
  <c r="E156" i="69"/>
  <c r="A156" i="69" s="1"/>
  <c r="A157" i="69" s="1"/>
  <c r="E158" i="83"/>
  <c r="A158" i="83" s="1"/>
  <c r="A159" i="83" s="1"/>
  <c r="E728" i="83"/>
  <c r="A728" i="83"/>
  <c r="A729" i="83" s="1"/>
  <c r="E726" i="69"/>
  <c r="A726" i="69"/>
  <c r="A727" i="69" s="1"/>
  <c r="D242" i="82"/>
  <c r="D242" i="69"/>
  <c r="AO194" i="83"/>
  <c r="AD194" i="83"/>
  <c r="AK688" i="83"/>
  <c r="S628" i="83"/>
  <c r="N626" i="69"/>
  <c r="N626" i="82"/>
  <c r="C624" i="69"/>
  <c r="C626" i="83"/>
  <c r="C624" i="82"/>
  <c r="BK622" i="83"/>
  <c r="AZ622" i="83"/>
  <c r="AH750" i="83"/>
  <c r="AG750" i="83"/>
  <c r="AI750" i="83"/>
  <c r="AF750" i="83"/>
  <c r="AJ750" i="83"/>
  <c r="AE746" i="83"/>
  <c r="AJ746" i="83"/>
  <c r="AK746" i="83"/>
  <c r="AG746" i="83"/>
  <c r="AI736" i="83"/>
  <c r="AE736" i="83"/>
  <c r="AJ736" i="83"/>
  <c r="AK736" i="83" s="1"/>
  <c r="AG730" i="83"/>
  <c r="AH730" i="83"/>
  <c r="AE730" i="83"/>
  <c r="AF730" i="83"/>
  <c r="AK730" i="83" s="1"/>
  <c r="AI730" i="83"/>
  <c r="D40" i="99"/>
  <c r="D149" i="99"/>
  <c r="BV710" i="83"/>
  <c r="AK494" i="83"/>
  <c r="E410" i="83"/>
  <c r="A410" i="83"/>
  <c r="A411" i="83" s="1"/>
  <c r="E408" i="69"/>
  <c r="A408" i="69" s="1"/>
  <c r="A409" i="69" s="1"/>
  <c r="E408" i="82"/>
  <c r="A408" i="82" s="1"/>
  <c r="A409" i="82" s="1"/>
  <c r="P748" i="82"/>
  <c r="G748" i="82" s="1"/>
  <c r="P748" i="69"/>
  <c r="G748" i="69"/>
  <c r="O78" i="82"/>
  <c r="F78" i="82" s="1"/>
  <c r="O78" i="69"/>
  <c r="F78" i="69" s="1"/>
  <c r="P648" i="82"/>
  <c r="G648" i="82" s="1"/>
  <c r="T650" i="83"/>
  <c r="G650" i="83"/>
  <c r="AK56" i="83"/>
  <c r="AK128" i="83"/>
  <c r="W38" i="2"/>
  <c r="Z38" i="2"/>
  <c r="S38" i="2"/>
  <c r="X38" i="2"/>
  <c r="AA38" i="2"/>
  <c r="T38" i="2"/>
  <c r="AC38" i="2"/>
  <c r="O284" i="69"/>
  <c r="F284" i="69" s="1"/>
  <c r="O284" i="82"/>
  <c r="F284" i="82" s="1"/>
  <c r="D734" i="69"/>
  <c r="D736" i="83"/>
  <c r="AA736" i="83"/>
  <c r="D734" i="82"/>
  <c r="N726" i="82"/>
  <c r="N726" i="69"/>
  <c r="D718" i="69"/>
  <c r="D718" i="82"/>
  <c r="N698" i="82"/>
  <c r="S700" i="83"/>
  <c r="N698" i="69"/>
  <c r="E672" i="83"/>
  <c r="A672" i="83" s="1"/>
  <c r="A673" i="83"/>
  <c r="E670" i="69"/>
  <c r="A670" i="69"/>
  <c r="A671" i="69" s="1"/>
  <c r="S620" i="83"/>
  <c r="N618" i="82"/>
  <c r="N618" i="69"/>
  <c r="N582" i="69"/>
  <c r="N582" i="82"/>
  <c r="N576" i="69"/>
  <c r="N576" i="82"/>
  <c r="S578" i="83"/>
  <c r="N572" i="69"/>
  <c r="S574" i="83"/>
  <c r="C568" i="82"/>
  <c r="C570" i="83"/>
  <c r="E534" i="82"/>
  <c r="A534" i="82"/>
  <c r="A535" i="82" s="1"/>
  <c r="E534" i="69"/>
  <c r="A534" i="69"/>
  <c r="A535" i="69" s="1"/>
  <c r="N288" i="69"/>
  <c r="S290" i="83"/>
  <c r="N288" i="82"/>
  <c r="S280" i="83"/>
  <c r="N278" i="69"/>
  <c r="E160" i="82"/>
  <c r="A160" i="82" s="1"/>
  <c r="A161" i="82" s="1"/>
  <c r="E160" i="69"/>
  <c r="A160" i="69" s="1"/>
  <c r="A161" i="69" s="1"/>
  <c r="AJ732" i="83"/>
  <c r="AH732" i="83"/>
  <c r="AE732" i="83"/>
  <c r="AF732" i="83"/>
  <c r="AJ628" i="83"/>
  <c r="AK628" i="83" s="1"/>
  <c r="AE628" i="83"/>
  <c r="AI624" i="83"/>
  <c r="AG624" i="83"/>
  <c r="AE624" i="83"/>
  <c r="AH624" i="83"/>
  <c r="AK624" i="83" s="1"/>
  <c r="AJ620" i="83"/>
  <c r="AK620" i="83" s="1"/>
  <c r="AI620" i="83"/>
  <c r="AG620" i="83"/>
  <c r="AG610" i="83"/>
  <c r="AE610" i="83"/>
  <c r="AF610" i="83"/>
  <c r="AJ610" i="83"/>
  <c r="AK610" i="83" s="1"/>
  <c r="AF454" i="83"/>
  <c r="AI454" i="83"/>
  <c r="AH454" i="83"/>
  <c r="AG454" i="83"/>
  <c r="AE454" i="83"/>
  <c r="AJ416" i="83"/>
  <c r="AE416" i="83"/>
  <c r="AF416" i="83"/>
  <c r="AH416" i="83"/>
  <c r="AI416" i="83"/>
  <c r="AG416" i="83"/>
  <c r="AJ358" i="83"/>
  <c r="AG358" i="83"/>
  <c r="AI350" i="83"/>
  <c r="AH350" i="83"/>
  <c r="AK350" i="83" s="1"/>
  <c r="AF346" i="83"/>
  <c r="AG346" i="83"/>
  <c r="AJ346" i="83"/>
  <c r="E399" i="56"/>
  <c r="I398" i="70"/>
  <c r="F1187" i="40"/>
  <c r="G397" i="56"/>
  <c r="A397" i="56" s="1"/>
  <c r="I417" i="60"/>
  <c r="B417" i="60" s="1"/>
  <c r="D392" i="88"/>
  <c r="B392" i="88"/>
  <c r="E395" i="86"/>
  <c r="B395" i="86" s="1"/>
  <c r="C1187" i="40"/>
  <c r="C392" i="88"/>
  <c r="C395" i="70"/>
  <c r="C418" i="84"/>
  <c r="C394" i="86"/>
  <c r="C391" i="88"/>
  <c r="C1185" i="40"/>
  <c r="C782" i="69" s="1"/>
  <c r="D380" i="86"/>
  <c r="F402" i="60"/>
  <c r="E1157" i="40"/>
  <c r="I380" i="70"/>
  <c r="E381" i="56"/>
  <c r="E1155" i="40"/>
  <c r="R379" i="56"/>
  <c r="L401" i="84"/>
  <c r="L374" i="88"/>
  <c r="S377" i="86"/>
  <c r="D1149" i="40"/>
  <c r="P746" i="69" s="1"/>
  <c r="G746" i="69" s="1"/>
  <c r="M398" i="60"/>
  <c r="L373" i="88"/>
  <c r="R378" i="56"/>
  <c r="E1147" i="40"/>
  <c r="E377" i="56"/>
  <c r="U375" i="70"/>
  <c r="R376" i="56"/>
  <c r="D1145" i="40"/>
  <c r="T744" i="83" s="1"/>
  <c r="G744" i="83" s="1"/>
  <c r="D372" i="86"/>
  <c r="F394" i="60"/>
  <c r="E374" i="56"/>
  <c r="E1141" i="40"/>
  <c r="S360" i="86"/>
  <c r="U361" i="70"/>
  <c r="R362" i="56"/>
  <c r="M382" i="60"/>
  <c r="L357" i="88"/>
  <c r="C353" i="86"/>
  <c r="C1103" i="40"/>
  <c r="C700" i="82" s="1"/>
  <c r="C350" i="61"/>
  <c r="C375" i="60"/>
  <c r="C377" i="84"/>
  <c r="C355" i="56"/>
  <c r="C350" i="88"/>
  <c r="E352" i="56"/>
  <c r="F372" i="60"/>
  <c r="I351" i="70"/>
  <c r="E690" i="83"/>
  <c r="A690" i="83" s="1"/>
  <c r="A691" i="83" s="1"/>
  <c r="E688" i="82"/>
  <c r="A688" i="82" s="1"/>
  <c r="A689" i="82" s="1"/>
  <c r="E688" i="69"/>
  <c r="A688" i="69"/>
  <c r="A689" i="69" s="1"/>
  <c r="C346" i="70"/>
  <c r="C347" i="56"/>
  <c r="C342" i="61"/>
  <c r="C342" i="88"/>
  <c r="L341" i="61"/>
  <c r="R346" i="56"/>
  <c r="U345" i="70"/>
  <c r="L341" i="88"/>
  <c r="E345" i="56"/>
  <c r="I344" i="70"/>
  <c r="F365" i="60"/>
  <c r="D339" i="61"/>
  <c r="B339" i="61"/>
  <c r="B341" i="40"/>
  <c r="O343" i="70"/>
  <c r="B343" i="70" s="1"/>
  <c r="E342" i="86"/>
  <c r="B342" i="86" s="1"/>
  <c r="I341" i="70"/>
  <c r="E342" i="56"/>
  <c r="E1077" i="40"/>
  <c r="D674" i="82" s="1"/>
  <c r="G341" i="56"/>
  <c r="A341" i="56" s="1"/>
  <c r="F363" i="84"/>
  <c r="B363" i="84" s="1"/>
  <c r="O339" i="70"/>
  <c r="B339" i="70" s="1"/>
  <c r="I360" i="60"/>
  <c r="B360" i="60" s="1"/>
  <c r="D335" i="61"/>
  <c r="B335" i="61"/>
  <c r="D335" i="88"/>
  <c r="B335" i="88" s="1"/>
  <c r="C1073" i="40"/>
  <c r="C335" i="61"/>
  <c r="C340" i="56"/>
  <c r="C339" i="70"/>
  <c r="C362" i="84"/>
  <c r="C360" i="60"/>
  <c r="F825" i="40"/>
  <c r="E422" i="82" s="1"/>
  <c r="O215" i="70"/>
  <c r="B215" i="70"/>
  <c r="E214" i="86"/>
  <c r="B214" i="86"/>
  <c r="D211" i="88"/>
  <c r="B211" i="88"/>
  <c r="I236" i="60"/>
  <c r="B236" i="60"/>
  <c r="F238" i="84"/>
  <c r="B238" i="84"/>
  <c r="D207" i="86"/>
  <c r="E209" i="56"/>
  <c r="E811" i="40"/>
  <c r="I208" i="70"/>
  <c r="D203" i="61"/>
  <c r="B203" i="61"/>
  <c r="D203" i="88"/>
  <c r="B203" i="88"/>
  <c r="O207" i="70"/>
  <c r="B207" i="70"/>
  <c r="C404" i="69"/>
  <c r="C406" i="83"/>
  <c r="C404" i="82"/>
  <c r="C228" i="84"/>
  <c r="C226" i="60"/>
  <c r="C201" i="61"/>
  <c r="C206" i="56"/>
  <c r="C205" i="70"/>
  <c r="C805" i="40"/>
  <c r="L227" i="84"/>
  <c r="D803" i="40"/>
  <c r="M225" i="60"/>
  <c r="U204" i="70"/>
  <c r="L200" i="61"/>
  <c r="R205" i="56"/>
  <c r="L200" i="88"/>
  <c r="S203" i="86"/>
  <c r="P394" i="69"/>
  <c r="G394" i="69" s="1"/>
  <c r="P394" i="82"/>
  <c r="G394" i="82" s="1"/>
  <c r="T396" i="83"/>
  <c r="G396" i="83" s="1"/>
  <c r="T510" i="83"/>
  <c r="G510" i="83" s="1"/>
  <c r="P508" i="82"/>
  <c r="G508" i="82"/>
  <c r="Q335" i="70"/>
  <c r="O492" i="82"/>
  <c r="F492" i="82" s="1"/>
  <c r="O492" i="69"/>
  <c r="F492" i="69" s="1"/>
  <c r="C254" i="82"/>
  <c r="BV290" i="83"/>
  <c r="AZ290" i="83"/>
  <c r="AK566" i="83"/>
  <c r="E134" i="62"/>
  <c r="E67" i="62"/>
  <c r="Q386" i="70"/>
  <c r="Q101" i="70"/>
  <c r="AW14" i="48"/>
  <c r="AR13" i="45"/>
  <c r="N186" i="56"/>
  <c r="N170" i="56"/>
  <c r="T166" i="94"/>
  <c r="T167" i="94" s="1"/>
  <c r="U56" i="49"/>
  <c r="AO332" i="83"/>
  <c r="C260" i="69"/>
  <c r="C262" i="83"/>
  <c r="D184" i="69"/>
  <c r="D186" i="83"/>
  <c r="AA186" i="83"/>
  <c r="AZ186" i="83" s="1"/>
  <c r="D172" i="69"/>
  <c r="D172" i="82"/>
  <c r="Q28" i="2"/>
  <c r="Q15" i="2"/>
  <c r="T15" i="2"/>
  <c r="Q309" i="70"/>
  <c r="Q256" i="70"/>
  <c r="Q100" i="70"/>
  <c r="D899" i="40"/>
  <c r="L248" i="61"/>
  <c r="U252" i="70"/>
  <c r="R253" i="56"/>
  <c r="D897" i="40"/>
  <c r="R252" i="56"/>
  <c r="M272" i="60"/>
  <c r="O234" i="70"/>
  <c r="B234" i="70" s="1"/>
  <c r="G235" i="56"/>
  <c r="A235" i="56" s="1"/>
  <c r="I255" i="60"/>
  <c r="B255" i="60" s="1"/>
  <c r="D229" i="86"/>
  <c r="E855" i="40"/>
  <c r="D452" i="69" s="1"/>
  <c r="I230" i="70"/>
  <c r="E231" i="56"/>
  <c r="G224" i="56"/>
  <c r="A224" i="56" s="1"/>
  <c r="D219" i="61"/>
  <c r="B219" i="61" s="1"/>
  <c r="I244" i="60"/>
  <c r="B244" i="60" s="1"/>
  <c r="Q26" i="2"/>
  <c r="Q373" i="70"/>
  <c r="Q300" i="70"/>
  <c r="Q297" i="70"/>
  <c r="Q138" i="70"/>
  <c r="Q58" i="70"/>
  <c r="D367" i="86"/>
  <c r="E1131" i="40"/>
  <c r="I368" i="70"/>
  <c r="F389" i="60"/>
  <c r="E369" i="56"/>
  <c r="I367" i="70"/>
  <c r="F388" i="60"/>
  <c r="E368" i="56"/>
  <c r="C365" i="70"/>
  <c r="C366" i="56"/>
  <c r="D312" i="86"/>
  <c r="E1021" i="40"/>
  <c r="E314" i="56"/>
  <c r="I313" i="70"/>
  <c r="F334" i="60"/>
  <c r="S304" i="86"/>
  <c r="R306" i="56"/>
  <c r="U305" i="70"/>
  <c r="L298" i="88"/>
  <c r="L325" i="84"/>
  <c r="D999" i="40"/>
  <c r="P596" i="82" s="1"/>
  <c r="G596" i="82" s="1"/>
  <c r="U302" i="70"/>
  <c r="L298" i="61"/>
  <c r="R303" i="56"/>
  <c r="R302" i="56"/>
  <c r="U301" i="70"/>
  <c r="I300" i="70"/>
  <c r="F321" i="60"/>
  <c r="D285" i="86"/>
  <c r="E967" i="40"/>
  <c r="D564" i="82" s="1"/>
  <c r="C931" i="40"/>
  <c r="C269" i="56"/>
  <c r="D929" i="40"/>
  <c r="R268" i="56"/>
  <c r="L263" i="61"/>
  <c r="D261" i="86"/>
  <c r="E919" i="40"/>
  <c r="I262" i="70"/>
  <c r="F283" i="60"/>
  <c r="D256" i="61"/>
  <c r="B256" i="61" s="1"/>
  <c r="F915" i="40"/>
  <c r="E512" i="69" s="1"/>
  <c r="A512" i="69" s="1"/>
  <c r="A513" i="69" s="1"/>
  <c r="I281" i="60"/>
  <c r="B281" i="60" s="1"/>
  <c r="F909" i="40"/>
  <c r="E506" i="69" s="1"/>
  <c r="A506" i="69" s="1"/>
  <c r="A507" i="69" s="1"/>
  <c r="D253" i="61"/>
  <c r="B253" i="61" s="1"/>
  <c r="G258" i="56"/>
  <c r="A258" i="56" s="1"/>
  <c r="C869" i="40"/>
  <c r="C233" i="88"/>
  <c r="C258" i="60"/>
  <c r="C238" i="56"/>
  <c r="L237" i="88"/>
  <c r="S240" i="86"/>
  <c r="L264" i="84"/>
  <c r="B310" i="40"/>
  <c r="F335" i="84"/>
  <c r="B335" i="84" s="1"/>
  <c r="D261" i="88"/>
  <c r="B261" i="88"/>
  <c r="B263" i="40"/>
  <c r="F288" i="84"/>
  <c r="B288" i="84" s="1"/>
  <c r="F925" i="40"/>
  <c r="E522" i="82" s="1"/>
  <c r="F240" i="84"/>
  <c r="B240" i="84" s="1"/>
  <c r="F829" i="40"/>
  <c r="C222" i="84"/>
  <c r="C793" i="40"/>
  <c r="C125" i="88"/>
  <c r="C653" i="40"/>
  <c r="C152" i="84"/>
  <c r="D374" i="86"/>
  <c r="E1145" i="40"/>
  <c r="D742" i="82" s="1"/>
  <c r="B334" i="40"/>
  <c r="F359" i="84"/>
  <c r="B359" i="84" s="1"/>
  <c r="D330" i="86"/>
  <c r="E1057" i="40"/>
  <c r="D654" i="82"/>
  <c r="D248" i="86"/>
  <c r="E893" i="40"/>
  <c r="D490" i="69" s="1"/>
  <c r="C235" i="88"/>
  <c r="C873" i="40"/>
  <c r="L225" i="84"/>
  <c r="D799" i="40"/>
  <c r="P396" i="69" s="1"/>
  <c r="S197" i="86"/>
  <c r="D791" i="40"/>
  <c r="P388" i="69" s="1"/>
  <c r="G388" i="69" s="1"/>
  <c r="B93" i="40"/>
  <c r="F118" i="84"/>
  <c r="B118" i="84" s="1"/>
  <c r="F585" i="40"/>
  <c r="E184" i="83" s="1"/>
  <c r="L108" i="84"/>
  <c r="D565" i="40"/>
  <c r="C503" i="40"/>
  <c r="C100" i="69" s="1"/>
  <c r="C77" i="84"/>
  <c r="C30" i="88"/>
  <c r="C463" i="40"/>
  <c r="F425" i="40"/>
  <c r="E22" i="82" s="1"/>
  <c r="A22" i="82" s="1"/>
  <c r="A23" i="82" s="1"/>
  <c r="F38" i="84"/>
  <c r="B38" i="84"/>
  <c r="D348" i="86"/>
  <c r="E1093" i="40"/>
  <c r="L332" i="88"/>
  <c r="L359" i="84"/>
  <c r="D1067" i="40"/>
  <c r="C293" i="88"/>
  <c r="C989" i="40"/>
  <c r="C588" i="83"/>
  <c r="C173" i="88"/>
  <c r="C200" i="84"/>
  <c r="C749" i="40"/>
  <c r="C346" i="82"/>
  <c r="C168" i="88"/>
  <c r="C739" i="40"/>
  <c r="C195" i="84"/>
  <c r="C163" i="88"/>
  <c r="C729" i="40"/>
  <c r="C166" i="86"/>
  <c r="C190" i="84"/>
  <c r="E711" i="40"/>
  <c r="D308" i="69" s="1"/>
  <c r="D157" i="86"/>
  <c r="B152" i="40"/>
  <c r="E153" i="86"/>
  <c r="B153" i="86" s="1"/>
  <c r="F703" i="40"/>
  <c r="F173" i="84"/>
  <c r="B173" i="84" s="1"/>
  <c r="F695" i="40"/>
  <c r="D143" i="86"/>
  <c r="E683" i="40"/>
  <c r="D280" i="69" s="1"/>
  <c r="C129" i="88"/>
  <c r="C132" i="86"/>
  <c r="L150" i="84"/>
  <c r="D649" i="40"/>
  <c r="T248" i="83" s="1"/>
  <c r="G248" i="83" s="1"/>
  <c r="D71" i="86"/>
  <c r="E539" i="40"/>
  <c r="D138" i="83" s="1"/>
  <c r="AA138" i="83" s="1"/>
  <c r="D67" i="86"/>
  <c r="E531" i="40"/>
  <c r="D63" i="86"/>
  <c r="B240" i="40"/>
  <c r="D238" i="88"/>
  <c r="B238" i="88" s="1"/>
  <c r="B73" i="40"/>
  <c r="D71" i="88"/>
  <c r="B71" i="88" s="1"/>
  <c r="BG502" i="83"/>
  <c r="B59" i="40"/>
  <c r="D57" i="88"/>
  <c r="B57" i="88" s="1"/>
  <c r="AV48" i="83"/>
  <c r="BR472" i="83"/>
  <c r="H53" i="88"/>
  <c r="H385" i="88"/>
  <c r="BG68" i="83"/>
  <c r="H40" i="88"/>
  <c r="H28" i="88"/>
  <c r="H329" i="88"/>
  <c r="H301" i="88"/>
  <c r="BG472" i="83"/>
  <c r="BR552" i="83"/>
  <c r="BR548" i="83"/>
  <c r="AV490" i="83"/>
  <c r="AV470" i="83"/>
  <c r="D656" i="83"/>
  <c r="AA656" i="83" s="1"/>
  <c r="C404" i="83"/>
  <c r="I55" i="62"/>
  <c r="H55" i="62" s="1"/>
  <c r="M55" i="62"/>
  <c r="L55" i="62" s="1"/>
  <c r="D75" i="62"/>
  <c r="K55" i="62"/>
  <c r="J55" i="62"/>
  <c r="U55" i="62"/>
  <c r="T55" i="62"/>
  <c r="O55" i="62"/>
  <c r="N55" i="62"/>
  <c r="S55" i="62"/>
  <c r="R55" i="62"/>
  <c r="D165" i="62"/>
  <c r="Q55" i="62"/>
  <c r="P55" i="62" s="1"/>
  <c r="G55" i="62"/>
  <c r="F55" i="62" s="1"/>
  <c r="D136" i="69"/>
  <c r="C336" i="82"/>
  <c r="C586" i="82"/>
  <c r="E22" i="69"/>
  <c r="A22" i="69" s="1"/>
  <c r="A23" i="69" s="1"/>
  <c r="E24" i="83"/>
  <c r="A24" i="83"/>
  <c r="A25" i="83" s="1"/>
  <c r="C102" i="83"/>
  <c r="C100" i="82"/>
  <c r="E514" i="83"/>
  <c r="A514" i="83" s="1"/>
  <c r="A515" i="83" s="1"/>
  <c r="E512" i="82"/>
  <c r="A512" i="82" s="1"/>
  <c r="A513" i="82" s="1"/>
  <c r="P526" i="82"/>
  <c r="G526" i="82" s="1"/>
  <c r="T496" i="83"/>
  <c r="G496" i="83" s="1"/>
  <c r="P494" i="82"/>
  <c r="G494" i="82" s="1"/>
  <c r="P494" i="69"/>
  <c r="G494" i="69" s="1"/>
  <c r="T498" i="83"/>
  <c r="G498" i="83"/>
  <c r="P496" i="69"/>
  <c r="G496" i="69" s="1"/>
  <c r="P496" i="82"/>
  <c r="G496" i="82" s="1"/>
  <c r="D310" i="83"/>
  <c r="AA310" i="83" s="1"/>
  <c r="BK310" i="83" s="1"/>
  <c r="C348" i="83"/>
  <c r="C346" i="69"/>
  <c r="D690" i="82"/>
  <c r="D692" i="83"/>
  <c r="AA692" i="83" s="1"/>
  <c r="D690" i="69"/>
  <c r="D452" i="82"/>
  <c r="D454" i="83"/>
  <c r="AA454" i="83" s="1"/>
  <c r="V15" i="2"/>
  <c r="W15" i="2"/>
  <c r="S15" i="2"/>
  <c r="X15" i="2"/>
  <c r="AC15" i="2"/>
  <c r="Y15" i="2"/>
  <c r="AD15" i="2"/>
  <c r="U15" i="2"/>
  <c r="Z15" i="2"/>
  <c r="BK186" i="83"/>
  <c r="AD186" i="83"/>
  <c r="BD56" i="49"/>
  <c r="BN56" i="49"/>
  <c r="CS56" i="49"/>
  <c r="DA56" i="49"/>
  <c r="AI56" i="49"/>
  <c r="BB56" i="49"/>
  <c r="BE56" i="49"/>
  <c r="BX56" i="49"/>
  <c r="AM56" i="49"/>
  <c r="BL56" i="49"/>
  <c r="CR56" i="49"/>
  <c r="CY56" i="49"/>
  <c r="CL56" i="49"/>
  <c r="BO56" i="49"/>
  <c r="DF56" i="49"/>
  <c r="BQ56" i="49"/>
  <c r="CM56" i="49"/>
  <c r="CH56" i="49"/>
  <c r="AO56" i="49"/>
  <c r="AX56" i="49"/>
  <c r="AC56" i="49"/>
  <c r="CN56" i="49"/>
  <c r="CD56" i="49"/>
  <c r="CO56" i="49"/>
  <c r="BI56" i="49"/>
  <c r="AJ56" i="49"/>
  <c r="AW56" i="49"/>
  <c r="BP56" i="49"/>
  <c r="DG56" i="49"/>
  <c r="AV56" i="49"/>
  <c r="BK56" i="49"/>
  <c r="AF56" i="49"/>
  <c r="DJ56" i="49"/>
  <c r="BZ56" i="49"/>
  <c r="AQ56" i="49"/>
  <c r="DE56" i="49"/>
  <c r="CW56" i="49"/>
  <c r="CJ56" i="49"/>
  <c r="CI56" i="49"/>
  <c r="BF56" i="49"/>
  <c r="AL56" i="49"/>
  <c r="AH56" i="49"/>
  <c r="DH56" i="49"/>
  <c r="CZ56" i="49"/>
  <c r="BW56" i="49"/>
  <c r="DL56" i="49"/>
  <c r="CF56" i="49"/>
  <c r="AB56" i="49"/>
  <c r="DI56" i="49"/>
  <c r="DC56" i="49"/>
  <c r="CX56" i="49"/>
  <c r="BG56" i="49"/>
  <c r="CA56" i="49"/>
  <c r="CC56" i="49"/>
  <c r="CT56" i="49"/>
  <c r="DD56" i="49"/>
  <c r="AP56" i="49"/>
  <c r="AZ56" i="49"/>
  <c r="CB56" i="49"/>
  <c r="CE56" i="49"/>
  <c r="BV56" i="49"/>
  <c r="AG56" i="49"/>
  <c r="AU56" i="49"/>
  <c r="AS56" i="49"/>
  <c r="CG56" i="49"/>
  <c r="BT56" i="49"/>
  <c r="AT56" i="49"/>
  <c r="BM56" i="49"/>
  <c r="CV56" i="49"/>
  <c r="DK56" i="49"/>
  <c r="CQ56" i="49"/>
  <c r="AR56" i="49"/>
  <c r="BA56" i="49"/>
  <c r="BR56" i="49"/>
  <c r="BH56" i="49"/>
  <c r="AD56" i="49"/>
  <c r="CK56" i="49"/>
  <c r="CU56" i="49"/>
  <c r="AE56" i="49"/>
  <c r="CP56" i="49"/>
  <c r="DB56" i="49"/>
  <c r="BY56" i="49"/>
  <c r="AK56" i="49"/>
  <c r="BJ56" i="49"/>
  <c r="BS56" i="49"/>
  <c r="AY56" i="49"/>
  <c r="BC56" i="49"/>
  <c r="BU56" i="49"/>
  <c r="AN56" i="49"/>
  <c r="C670" i="82"/>
  <c r="C700" i="69"/>
  <c r="C702" i="83"/>
  <c r="D752" i="82"/>
  <c r="D754" i="83"/>
  <c r="AA754" i="83" s="1"/>
  <c r="D752" i="69"/>
  <c r="C784" i="82"/>
  <c r="C786" i="83"/>
  <c r="C784" i="69"/>
  <c r="G165" i="3"/>
  <c r="B165" i="3"/>
  <c r="G137" i="3"/>
  <c r="I4" i="93"/>
  <c r="B185" i="3"/>
  <c r="M241" i="3"/>
  <c r="M185" i="3"/>
  <c r="C98" i="99"/>
  <c r="C178" i="99"/>
  <c r="AK296" i="83"/>
  <c r="AK320" i="83"/>
  <c r="AK728" i="83"/>
  <c r="AK420" i="83"/>
  <c r="BK670" i="83"/>
  <c r="AZ670" i="83"/>
  <c r="P388" i="82"/>
  <c r="G388" i="82" s="1"/>
  <c r="E506" i="82"/>
  <c r="A506" i="82" s="1"/>
  <c r="A507" i="82" s="1"/>
  <c r="C528" i="69"/>
  <c r="E182" i="69"/>
  <c r="A182" i="69" s="1"/>
  <c r="A183" i="69" s="1"/>
  <c r="E182" i="82"/>
  <c r="A182" i="82" s="1"/>
  <c r="A183" i="82" s="1"/>
  <c r="A184" i="83"/>
  <c r="A185" i="83"/>
  <c r="C390" i="82"/>
  <c r="E522" i="69"/>
  <c r="A522" i="69" s="1"/>
  <c r="A523" i="69" s="1"/>
  <c r="E524" i="83"/>
  <c r="A524" i="83" s="1"/>
  <c r="A525" i="83" s="1"/>
  <c r="A522" i="82"/>
  <c r="A523" i="82" s="1"/>
  <c r="D566" i="83"/>
  <c r="AA566" i="83" s="1"/>
  <c r="BV566" i="83" s="1"/>
  <c r="D564" i="69"/>
  <c r="D728" i="82"/>
  <c r="D730" i="83"/>
  <c r="AA730" i="83" s="1"/>
  <c r="D728" i="69"/>
  <c r="AD26" i="2"/>
  <c r="V26" i="2"/>
  <c r="W26" i="2"/>
  <c r="Y26" i="2"/>
  <c r="AC26" i="2"/>
  <c r="T26" i="2"/>
  <c r="S26" i="2"/>
  <c r="Z26" i="2"/>
  <c r="U26" i="2"/>
  <c r="X26" i="2"/>
  <c r="AB26" i="2"/>
  <c r="AA26" i="2"/>
  <c r="D410" i="83"/>
  <c r="AA410" i="83" s="1"/>
  <c r="D408" i="82"/>
  <c r="D408" i="69"/>
  <c r="E424" i="83"/>
  <c r="A424" i="83" s="1"/>
  <c r="A425" i="83" s="1"/>
  <c r="E422" i="69"/>
  <c r="A422" i="69" s="1"/>
  <c r="A423" i="69" s="1"/>
  <c r="A422" i="82"/>
  <c r="A423" i="82" s="1"/>
  <c r="D51" i="99"/>
  <c r="D155" i="99"/>
  <c r="B157" i="3"/>
  <c r="F210" i="3"/>
  <c r="F266" i="3"/>
  <c r="G157" i="3"/>
  <c r="S56" i="62"/>
  <c r="R56" i="62" s="1"/>
  <c r="O56" i="62"/>
  <c r="N56" i="62" s="1"/>
  <c r="I56" i="62"/>
  <c r="H56" i="62" s="1"/>
  <c r="Q56" i="62"/>
  <c r="P56" i="62" s="1"/>
  <c r="U56" i="62"/>
  <c r="T56" i="62" s="1"/>
  <c r="D166" i="62"/>
  <c r="K56" i="62"/>
  <c r="J56" i="62"/>
  <c r="G56" i="62"/>
  <c r="F56" i="62"/>
  <c r="D76" i="62"/>
  <c r="M56" i="62"/>
  <c r="L56" i="62" s="1"/>
  <c r="F44" i="62"/>
  <c r="AD790" i="83"/>
  <c r="AZ790" i="83"/>
  <c r="AO790" i="83"/>
  <c r="AK478" i="83"/>
  <c r="AK596" i="83"/>
  <c r="AK472" i="83"/>
  <c r="C472" i="83"/>
  <c r="D742" i="69"/>
  <c r="D744" i="83"/>
  <c r="AA744" i="83" s="1"/>
  <c r="AC28" i="2"/>
  <c r="AB28" i="2"/>
  <c r="X28" i="2"/>
  <c r="S28" i="2"/>
  <c r="T28" i="2"/>
  <c r="V28" i="2"/>
  <c r="Y28" i="2"/>
  <c r="W28" i="2"/>
  <c r="Z28" i="2"/>
  <c r="U28" i="2"/>
  <c r="AA28" i="2"/>
  <c r="AD28" i="2"/>
  <c r="P400" i="69"/>
  <c r="G400" i="69" s="1"/>
  <c r="P400" i="82"/>
  <c r="G400" i="82" s="1"/>
  <c r="T402" i="83"/>
  <c r="G402" i="83" s="1"/>
  <c r="D676" i="83"/>
  <c r="AA676" i="83"/>
  <c r="D674" i="69"/>
  <c r="P742" i="69"/>
  <c r="G742" i="69" s="1"/>
  <c r="T748" i="83"/>
  <c r="G748" i="83" s="1"/>
  <c r="AK750" i="83"/>
  <c r="G206" i="3"/>
  <c r="B206" i="3"/>
  <c r="M183" i="3"/>
  <c r="C183" i="62"/>
  <c r="C108" i="62"/>
  <c r="E94" i="99"/>
  <c r="E105" i="99" s="1"/>
  <c r="E116" i="99" s="1"/>
  <c r="C170" i="62"/>
  <c r="C85" i="62"/>
  <c r="C96" i="62" s="1"/>
  <c r="G204" i="3"/>
  <c r="F260" i="3"/>
  <c r="B260" i="3" s="1"/>
  <c r="D426" i="69"/>
  <c r="D426" i="82"/>
  <c r="D428" i="83"/>
  <c r="AA428" i="83" s="1"/>
  <c r="AK708" i="83"/>
  <c r="AK252" i="83"/>
  <c r="AK792" i="83"/>
  <c r="T42" i="62"/>
  <c r="G260" i="3"/>
  <c r="O76" i="62"/>
  <c r="N76" i="62" s="1"/>
  <c r="M76" i="62"/>
  <c r="L76" i="62" s="1"/>
  <c r="U76" i="62"/>
  <c r="T76" i="62" s="1"/>
  <c r="G76" i="62"/>
  <c r="F76" i="62" s="1"/>
  <c r="I76" i="62"/>
  <c r="H76" i="62" s="1"/>
  <c r="D172" i="62"/>
  <c r="D87" i="62"/>
  <c r="S87" i="62" s="1"/>
  <c r="R87" i="62" s="1"/>
  <c r="Q76" i="62"/>
  <c r="P76" i="62" s="1"/>
  <c r="S76" i="62"/>
  <c r="R76" i="62" s="1"/>
  <c r="K76" i="62"/>
  <c r="J76" i="62" s="1"/>
  <c r="C119" i="62"/>
  <c r="C195" i="62"/>
  <c r="C189" i="62"/>
  <c r="C176" i="62"/>
  <c r="K75" i="62"/>
  <c r="J75" i="62" s="1"/>
  <c r="M75" i="62"/>
  <c r="L75" i="62" s="1"/>
  <c r="I75" i="62"/>
  <c r="H75" i="62" s="1"/>
  <c r="D171" i="62"/>
  <c r="U75" i="62"/>
  <c r="T75" i="62"/>
  <c r="D86" i="62"/>
  <c r="K86" i="62" s="1"/>
  <c r="J86" i="62" s="1"/>
  <c r="G75" i="62"/>
  <c r="F75" i="62" s="1"/>
  <c r="O75" i="62"/>
  <c r="N75" i="62" s="1"/>
  <c r="S75" i="62"/>
  <c r="R75" i="62" s="1"/>
  <c r="Q75" i="62"/>
  <c r="P75" i="62" s="1"/>
  <c r="C109" i="99"/>
  <c r="C190" i="99" s="1"/>
  <c r="C184" i="99"/>
  <c r="G86" i="62"/>
  <c r="F86" i="62" s="1"/>
  <c r="U86" i="62"/>
  <c r="T86" i="62" s="1"/>
  <c r="Q86" i="62"/>
  <c r="P86" i="62" s="1"/>
  <c r="S86" i="62"/>
  <c r="R86" i="62" s="1"/>
  <c r="D97" i="62"/>
  <c r="I86" i="62"/>
  <c r="H86" i="62"/>
  <c r="M86" i="62"/>
  <c r="L86" i="62"/>
  <c r="D177" i="62"/>
  <c r="D98" i="62"/>
  <c r="G87" i="62"/>
  <c r="F87" i="62"/>
  <c r="M87" i="62"/>
  <c r="L87" i="62"/>
  <c r="Q87" i="62"/>
  <c r="P87" i="62" s="1"/>
  <c r="K87" i="62"/>
  <c r="J87" i="62" s="1"/>
  <c r="U87" i="62"/>
  <c r="T87" i="62" s="1"/>
  <c r="I87" i="62"/>
  <c r="H87" i="62" s="1"/>
  <c r="C120" i="99"/>
  <c r="C196" i="99" s="1"/>
  <c r="G97" i="62"/>
  <c r="F97" i="62" s="1"/>
  <c r="U98" i="62"/>
  <c r="T98" i="62" s="1"/>
  <c r="AO204" i="83"/>
  <c r="AZ204" i="83"/>
  <c r="BK204" i="83"/>
  <c r="BV204" i="83"/>
  <c r="AD204" i="83"/>
  <c r="AO162" i="83"/>
  <c r="AZ162" i="83"/>
  <c r="AD162" i="83"/>
  <c r="BK162" i="83"/>
  <c r="AZ682" i="83"/>
  <c r="AD682" i="83"/>
  <c r="AZ284" i="83"/>
  <c r="AO284" i="83"/>
  <c r="BK284" i="83"/>
  <c r="BV284" i="83"/>
  <c r="BV102" i="83"/>
  <c r="AZ102" i="83"/>
  <c r="BV462" i="83"/>
  <c r="AO462" i="83"/>
  <c r="AZ570" i="83"/>
  <c r="BV570" i="83"/>
  <c r="BK532" i="83"/>
  <c r="BK572" i="83"/>
  <c r="AO572" i="83"/>
  <c r="AD404" i="83"/>
  <c r="AZ404" i="83"/>
  <c r="AO404" i="83"/>
  <c r="BV404" i="83"/>
  <c r="BK404" i="83"/>
  <c r="AZ728" i="83"/>
  <c r="AD728" i="83"/>
  <c r="BV634" i="83"/>
  <c r="BK634" i="83"/>
  <c r="AZ266" i="83"/>
  <c r="BK266" i="83"/>
  <c r="AO266" i="83"/>
  <c r="BV34" i="83"/>
  <c r="AO34" i="83"/>
  <c r="AD34" i="83"/>
  <c r="AZ578" i="83"/>
  <c r="AO578" i="83"/>
  <c r="BK578" i="83"/>
  <c r="C250" i="82"/>
  <c r="C328" i="83"/>
  <c r="F214" i="3"/>
  <c r="G214" i="3" s="1"/>
  <c r="AO358" i="83"/>
  <c r="BV358" i="83"/>
  <c r="AZ358" i="83"/>
  <c r="AD358" i="83"/>
  <c r="BK358" i="83"/>
  <c r="C586" i="69"/>
  <c r="D654" i="69"/>
  <c r="AD510" i="83"/>
  <c r="AD260" i="83"/>
  <c r="BV260" i="83"/>
  <c r="AZ700" i="83"/>
  <c r="AO700" i="83"/>
  <c r="AD314" i="83"/>
  <c r="AO314" i="83"/>
  <c r="T620" i="83"/>
  <c r="G620" i="83"/>
  <c r="P618" i="82"/>
  <c r="G618" i="82" s="1"/>
  <c r="E640" i="82"/>
  <c r="A640" i="82" s="1"/>
  <c r="A641" i="82" s="1"/>
  <c r="T674" i="83"/>
  <c r="G674" i="83" s="1"/>
  <c r="BV778" i="83"/>
  <c r="E220" i="83"/>
  <c r="A220" i="83"/>
  <c r="A221" i="83" s="1"/>
  <c r="E20" i="83"/>
  <c r="A20" i="83" s="1"/>
  <c r="A21" i="83" s="1"/>
  <c r="C620" i="69"/>
  <c r="AD720" i="83"/>
  <c r="C122" i="83"/>
  <c r="AD234" i="83"/>
  <c r="AZ234" i="83"/>
  <c r="AD76" i="83"/>
  <c r="AO76" i="83"/>
  <c r="BV68" i="83"/>
  <c r="AZ90" i="83"/>
  <c r="T272" i="83"/>
  <c r="G272" i="83" s="1"/>
  <c r="AO248" i="83"/>
  <c r="Q376" i="70"/>
  <c r="Q371" i="70"/>
  <c r="Q340" i="70"/>
  <c r="Q316" i="70"/>
  <c r="Q213" i="70"/>
  <c r="Q178" i="70"/>
  <c r="Q166" i="70"/>
  <c r="Q163" i="70"/>
  <c r="Q96" i="70"/>
  <c r="Q43" i="70"/>
  <c r="Q348" i="70"/>
  <c r="Q315" i="70"/>
  <c r="Q278" i="70"/>
  <c r="Q243" i="70"/>
  <c r="Q229" i="70"/>
  <c r="Q184" i="70"/>
  <c r="Q125" i="70"/>
  <c r="Q99" i="70"/>
  <c r="AK630" i="83"/>
  <c r="C70" i="86"/>
  <c r="C67" i="88"/>
  <c r="D34" i="86"/>
  <c r="E465" i="40"/>
  <c r="E239" i="86"/>
  <c r="B239" i="86" s="1"/>
  <c r="H35" i="88"/>
  <c r="BR622" i="83"/>
  <c r="B76" i="40"/>
  <c r="D74" i="88"/>
  <c r="B74" i="88" s="1"/>
  <c r="E55" i="86"/>
  <c r="B55" i="86" s="1"/>
  <c r="B54" i="40"/>
  <c r="D23" i="86"/>
  <c r="E443" i="40"/>
  <c r="E463" i="40"/>
  <c r="D62" i="83" s="1"/>
  <c r="AA62" i="83" s="1"/>
  <c r="D33" i="86"/>
  <c r="BR60" i="83"/>
  <c r="L49" i="3"/>
  <c r="D130" i="86"/>
  <c r="D19" i="86"/>
  <c r="BR496" i="83"/>
  <c r="AV494" i="83"/>
  <c r="E29" i="62"/>
  <c r="L10" i="99"/>
  <c r="L13" i="99"/>
  <c r="L140" i="99"/>
  <c r="N11" i="99"/>
  <c r="N13" i="99" s="1"/>
  <c r="N140" i="99"/>
  <c r="R19" i="99"/>
  <c r="U21" i="99"/>
  <c r="K21" i="99"/>
  <c r="Q21" i="99"/>
  <c r="S21" i="99"/>
  <c r="R21" i="99" s="1"/>
  <c r="R146" i="99"/>
  <c r="O21" i="99"/>
  <c r="D146" i="99"/>
  <c r="D32" i="99"/>
  <c r="M21" i="99"/>
  <c r="I21" i="99"/>
  <c r="G21" i="99"/>
  <c r="D64" i="83"/>
  <c r="AA64" i="83" s="1"/>
  <c r="D128" i="82"/>
  <c r="D130" i="83"/>
  <c r="AA130" i="83" s="1"/>
  <c r="BK130" i="83" s="1"/>
  <c r="D128" i="69"/>
  <c r="P246" i="69"/>
  <c r="G246" i="69" s="1"/>
  <c r="E302" i="83"/>
  <c r="A302" i="83" s="1"/>
  <c r="A303" i="83"/>
  <c r="C336" i="69"/>
  <c r="C338" i="83"/>
  <c r="P664" i="82"/>
  <c r="G664" i="82" s="1"/>
  <c r="C528" i="82"/>
  <c r="C530" i="83"/>
  <c r="H152" i="62"/>
  <c r="D184" i="62"/>
  <c r="Q98" i="62"/>
  <c r="P98" i="62" s="1"/>
  <c r="S98" i="62"/>
  <c r="R98" i="62" s="1"/>
  <c r="K98" i="62"/>
  <c r="J98" i="62" s="1"/>
  <c r="M98" i="62"/>
  <c r="L98" i="62" s="1"/>
  <c r="I98" i="62"/>
  <c r="H98" i="62" s="1"/>
  <c r="G98" i="62"/>
  <c r="F98" i="62" s="1"/>
  <c r="D109" i="62"/>
  <c r="O98" i="62"/>
  <c r="N98" i="62"/>
  <c r="AO148" i="83"/>
  <c r="BK148" i="83"/>
  <c r="BV148" i="83"/>
  <c r="AZ148" i="83"/>
  <c r="AD148" i="83"/>
  <c r="E51" i="99"/>
  <c r="D183" i="62"/>
  <c r="U97" i="62"/>
  <c r="T97" i="62" s="1"/>
  <c r="M97" i="62"/>
  <c r="L97" i="62" s="1"/>
  <c r="S97" i="62"/>
  <c r="R97" i="62" s="1"/>
  <c r="D108" i="62"/>
  <c r="K97" i="62"/>
  <c r="J97" i="62"/>
  <c r="Q97" i="62"/>
  <c r="P97" i="62"/>
  <c r="I97" i="62"/>
  <c r="H97" i="62"/>
  <c r="O97" i="62"/>
  <c r="N97" i="62"/>
  <c r="G210" i="3"/>
  <c r="D71" i="99"/>
  <c r="D161" i="99"/>
  <c r="C94" i="99"/>
  <c r="C174" i="99"/>
  <c r="T398" i="83"/>
  <c r="G398" i="83"/>
  <c r="G396" i="69"/>
  <c r="P396" i="82"/>
  <c r="G396" i="82" s="1"/>
  <c r="D492" i="83"/>
  <c r="AA492" i="83"/>
  <c r="D490" i="82"/>
  <c r="AD276" i="83"/>
  <c r="AZ276" i="83"/>
  <c r="BV276" i="83"/>
  <c r="BK276" i="83"/>
  <c r="AO276" i="83"/>
  <c r="AD9" i="2"/>
  <c r="B207" i="3"/>
  <c r="AD9" i="6"/>
  <c r="C250" i="69"/>
  <c r="C252" i="83"/>
  <c r="C402" i="69"/>
  <c r="C402" i="82"/>
  <c r="BV186" i="83"/>
  <c r="AA15" i="2"/>
  <c r="AB15" i="2"/>
  <c r="D308" i="82"/>
  <c r="AK666" i="83"/>
  <c r="C108" i="83"/>
  <c r="P300" i="69"/>
  <c r="G300" i="69" s="1"/>
  <c r="G302" i="83"/>
  <c r="P300" i="82"/>
  <c r="G300" i="82" s="1"/>
  <c r="L167" i="94"/>
  <c r="E72" i="82"/>
  <c r="A72" i="82" s="1"/>
  <c r="A73" i="82" s="1"/>
  <c r="E74" i="83"/>
  <c r="A74" i="83" s="1"/>
  <c r="A75" i="83" s="1"/>
  <c r="E72" i="69"/>
  <c r="A72" i="69"/>
  <c r="A73" i="69" s="1"/>
  <c r="D514" i="69"/>
  <c r="D516" i="83"/>
  <c r="AA516" i="83" s="1"/>
  <c r="AC23" i="2"/>
  <c r="X23" i="2"/>
  <c r="Z23" i="2"/>
  <c r="AA23" i="2"/>
  <c r="AB23" i="2"/>
  <c r="T23" i="2"/>
  <c r="W23" i="2"/>
  <c r="Y23" i="2"/>
  <c r="S23" i="2"/>
  <c r="AD23" i="2"/>
  <c r="V23" i="2"/>
  <c r="T38" i="83"/>
  <c r="G38" i="83"/>
  <c r="P36" i="82"/>
  <c r="G36" i="82" s="1"/>
  <c r="P36" i="69"/>
  <c r="G36" i="69" s="1"/>
  <c r="P30" i="62"/>
  <c r="BV604" i="83"/>
  <c r="BK604" i="83"/>
  <c r="AZ604" i="83"/>
  <c r="AD604" i="83"/>
  <c r="AO604" i="83"/>
  <c r="C576" i="83"/>
  <c r="C574" i="82"/>
  <c r="C574" i="69"/>
  <c r="DC84" i="49"/>
  <c r="CX84" i="49"/>
  <c r="DD84" i="49"/>
  <c r="AS84" i="49"/>
  <c r="BU84" i="49"/>
  <c r="BD84" i="49"/>
  <c r="BM84" i="49"/>
  <c r="CL84" i="49"/>
  <c r="CV84" i="49"/>
  <c r="CU84" i="49"/>
  <c r="AU84" i="49"/>
  <c r="AV84" i="49"/>
  <c r="BB84" i="49"/>
  <c r="AF84" i="49"/>
  <c r="DA84" i="49"/>
  <c r="BV84" i="49"/>
  <c r="AB84" i="49"/>
  <c r="DK84" i="49"/>
  <c r="CA84" i="49"/>
  <c r="CG84" i="49"/>
  <c r="AO84" i="49"/>
  <c r="BR84" i="49"/>
  <c r="BO84" i="49"/>
  <c r="BN84" i="49"/>
  <c r="AK84" i="49"/>
  <c r="BZ84" i="49"/>
  <c r="DF84" i="49"/>
  <c r="BK84" i="49"/>
  <c r="BG84" i="49"/>
  <c r="BP84" i="49"/>
  <c r="BI84" i="49"/>
  <c r="AZ84" i="49"/>
  <c r="DH84" i="49"/>
  <c r="CO84" i="49"/>
  <c r="CF84" i="49"/>
  <c r="CZ84" i="49"/>
  <c r="DB84" i="49"/>
  <c r="CM84" i="49"/>
  <c r="CP84" i="49"/>
  <c r="AN84" i="49"/>
  <c r="DE84" i="49"/>
  <c r="AM84" i="49"/>
  <c r="AD84" i="49"/>
  <c r="CC84" i="49"/>
  <c r="DG84" i="49"/>
  <c r="E162" i="82"/>
  <c r="A162" i="82" s="1"/>
  <c r="A163" i="82" s="1"/>
  <c r="E162" i="69"/>
  <c r="A162" i="69" s="1"/>
  <c r="A163" i="69" s="1"/>
  <c r="E164" i="83"/>
  <c r="A164" i="83" s="1"/>
  <c r="A165" i="83" s="1"/>
  <c r="C170" i="69"/>
  <c r="C170" i="82"/>
  <c r="C172" i="83"/>
  <c r="D702" i="83"/>
  <c r="AA702" i="83" s="1"/>
  <c r="T392" i="83"/>
  <c r="G392" i="83" s="1"/>
  <c r="P390" i="69"/>
  <c r="G390" i="69" s="1"/>
  <c r="P390" i="82"/>
  <c r="G390" i="82" s="1"/>
  <c r="AZ264" i="83"/>
  <c r="BK264" i="83"/>
  <c r="AO264" i="83"/>
  <c r="AD264" i="83"/>
  <c r="BV264" i="83"/>
  <c r="D398" i="69"/>
  <c r="E530" i="83"/>
  <c r="A530" i="83" s="1"/>
  <c r="A531" i="83" s="1"/>
  <c r="E528" i="82"/>
  <c r="A528" i="82"/>
  <c r="A529" i="82" s="1"/>
  <c r="G145" i="3"/>
  <c r="D500" i="82"/>
  <c r="D502" i="83"/>
  <c r="AA502" i="83" s="1"/>
  <c r="D500" i="69"/>
  <c r="B125" i="3"/>
  <c r="F181" i="3"/>
  <c r="AK214" i="83"/>
  <c r="T122" i="83"/>
  <c r="G122" i="83" s="1"/>
  <c r="P120" i="69"/>
  <c r="G120" i="69" s="1"/>
  <c r="P120" i="82"/>
  <c r="G120" i="82" s="1"/>
  <c r="T126" i="83"/>
  <c r="G126" i="83" s="1"/>
  <c r="P124" i="82"/>
  <c r="G124" i="82" s="1"/>
  <c r="P124" i="69"/>
  <c r="G124" i="69" s="1"/>
  <c r="T400" i="83"/>
  <c r="G400" i="83" s="1"/>
  <c r="P398" i="82"/>
  <c r="G398" i="82" s="1"/>
  <c r="D722" i="82"/>
  <c r="D722" i="69"/>
  <c r="D724" i="83"/>
  <c r="AA724" i="83" s="1"/>
  <c r="D276" i="82"/>
  <c r="D278" i="83"/>
  <c r="AA278" i="83"/>
  <c r="AD278" i="83" s="1"/>
  <c r="D618" i="83"/>
  <c r="AA618" i="83"/>
  <c r="D616" i="82"/>
  <c r="D616" i="69"/>
  <c r="F196" i="3"/>
  <c r="B142" i="3"/>
  <c r="G142" i="3"/>
  <c r="I74" i="62"/>
  <c r="H74" i="62" s="1"/>
  <c r="O74" i="62"/>
  <c r="N74" i="62" s="1"/>
  <c r="Q74" i="62"/>
  <c r="P74" i="62" s="1"/>
  <c r="D85" i="62"/>
  <c r="C746" i="69"/>
  <c r="C748" i="83"/>
  <c r="B85" i="3"/>
  <c r="G85" i="3"/>
  <c r="F141" i="3"/>
  <c r="T452" i="83"/>
  <c r="G452" i="83" s="1"/>
  <c r="P450" i="82"/>
  <c r="G450" i="82"/>
  <c r="D474" i="69"/>
  <c r="D476" i="83"/>
  <c r="AA476" i="83" s="1"/>
  <c r="D474" i="82"/>
  <c r="D556" i="82"/>
  <c r="E744" i="83"/>
  <c r="A744" i="83" s="1"/>
  <c r="A745" i="83" s="1"/>
  <c r="E742" i="69"/>
  <c r="A742" i="69"/>
  <c r="A743" i="69" s="1"/>
  <c r="A742" i="82"/>
  <c r="A743" i="82" s="1"/>
  <c r="BK786" i="83"/>
  <c r="D262" i="82"/>
  <c r="D262" i="69"/>
  <c r="AK496" i="83"/>
  <c r="D496" i="82"/>
  <c r="E556" i="83"/>
  <c r="A556" i="83" s="1"/>
  <c r="A557" i="83" s="1"/>
  <c r="E554" i="69"/>
  <c r="A554" i="69" s="1"/>
  <c r="A555" i="69" s="1"/>
  <c r="P564" i="69"/>
  <c r="G564" i="69"/>
  <c r="T566" i="83"/>
  <c r="G566" i="83"/>
  <c r="J20" i="62"/>
  <c r="AD672" i="83"/>
  <c r="BN80" i="49"/>
  <c r="CM80" i="49"/>
  <c r="DL80" i="49"/>
  <c r="AC80" i="49"/>
  <c r="CZ80" i="49"/>
  <c r="AF80" i="49"/>
  <c r="AR80" i="49"/>
  <c r="CI80" i="49"/>
  <c r="AW80" i="49"/>
  <c r="CT80" i="49"/>
  <c r="CJ80" i="49"/>
  <c r="CV80" i="49"/>
  <c r="DI80" i="49"/>
  <c r="BF80" i="49"/>
  <c r="CS80" i="49"/>
  <c r="BU80" i="49"/>
  <c r="BG80" i="49"/>
  <c r="BL80" i="49"/>
  <c r="BC80" i="49"/>
  <c r="BA80" i="49"/>
  <c r="CY80" i="49"/>
  <c r="CN80" i="49"/>
  <c r="CD80" i="49"/>
  <c r="AV80" i="49"/>
  <c r="CK80" i="49"/>
  <c r="BY80" i="49"/>
  <c r="AN80" i="49"/>
  <c r="DE80" i="49"/>
  <c r="CE80" i="49"/>
  <c r="BH80" i="49"/>
  <c r="DA80" i="49"/>
  <c r="BE80" i="49"/>
  <c r="BQ80" i="49"/>
  <c r="CW80" i="49"/>
  <c r="AD30" i="83"/>
  <c r="BV30" i="83"/>
  <c r="AO30" i="83"/>
  <c r="AZ30" i="83"/>
  <c r="AD654" i="83"/>
  <c r="AZ654" i="83"/>
  <c r="K33" i="99"/>
  <c r="J33" i="99"/>
  <c r="Q33" i="99"/>
  <c r="P33" i="99"/>
  <c r="S33" i="99"/>
  <c r="R33" i="99"/>
  <c r="D44" i="99"/>
  <c r="I33" i="99"/>
  <c r="H33" i="99" s="1"/>
  <c r="D153" i="99"/>
  <c r="O33" i="99"/>
  <c r="N33" i="99"/>
  <c r="M33" i="99"/>
  <c r="L33" i="99"/>
  <c r="E254" i="83"/>
  <c r="A254" i="83"/>
  <c r="A255" i="83" s="1"/>
  <c r="E252" i="82"/>
  <c r="A252" i="82" s="1"/>
  <c r="A253" i="82" s="1"/>
  <c r="D560" i="82"/>
  <c r="D560" i="69"/>
  <c r="AA562" i="83"/>
  <c r="AD216" i="83"/>
  <c r="BV216" i="83"/>
  <c r="AO216" i="83"/>
  <c r="E208" i="83"/>
  <c r="A208" i="83" s="1"/>
  <c r="A209" i="83" s="1"/>
  <c r="E206" i="69"/>
  <c r="A206" i="69"/>
  <c r="A207" i="69" s="1"/>
  <c r="E206" i="82"/>
  <c r="A206" i="82" s="1"/>
  <c r="A207" i="82" s="1"/>
  <c r="P552" i="69"/>
  <c r="G552" i="69" s="1"/>
  <c r="T554" i="83"/>
  <c r="G554" i="83"/>
  <c r="C716" i="82"/>
  <c r="C716" i="69"/>
  <c r="AO128" i="83"/>
  <c r="P546" i="69"/>
  <c r="G546" i="69" s="1"/>
  <c r="T548" i="83"/>
  <c r="G548" i="83"/>
  <c r="P546" i="82"/>
  <c r="G546" i="82" s="1"/>
  <c r="C8" i="82"/>
  <c r="F164" i="94"/>
  <c r="H5" i="93"/>
  <c r="I5" i="93" s="1"/>
  <c r="I7" i="93" s="1"/>
  <c r="D167" i="94"/>
  <c r="AZ512" i="83"/>
  <c r="AD512" i="83"/>
  <c r="P700" i="82"/>
  <c r="G700" i="82" s="1"/>
  <c r="T702" i="83"/>
  <c r="G702" i="83" s="1"/>
  <c r="P700" i="69"/>
  <c r="G700" i="69" s="1"/>
  <c r="E238" i="83"/>
  <c r="A238" i="83" s="1"/>
  <c r="A239" i="83" s="1"/>
  <c r="E236" i="69"/>
  <c r="A236" i="69"/>
  <c r="A237" i="69" s="1"/>
  <c r="P726" i="69"/>
  <c r="G726" i="69" s="1"/>
  <c r="P726" i="82"/>
  <c r="G726" i="82" s="1"/>
  <c r="T728" i="83"/>
  <c r="G728" i="83" s="1"/>
  <c r="AO586" i="83"/>
  <c r="BK586" i="83"/>
  <c r="AZ586" i="83"/>
  <c r="BV586" i="83"/>
  <c r="AD586" i="83"/>
  <c r="E112" i="83"/>
  <c r="A112" i="83" s="1"/>
  <c r="A113" i="83" s="1"/>
  <c r="E110" i="82"/>
  <c r="A110" i="82" s="1"/>
  <c r="A111" i="82" s="1"/>
  <c r="E110" i="69"/>
  <c r="A110" i="69"/>
  <c r="A111" i="69" s="1"/>
  <c r="BK240" i="83"/>
  <c r="AD240" i="83"/>
  <c r="BV240" i="83"/>
  <c r="AZ240" i="83"/>
  <c r="D176" i="69"/>
  <c r="D176" i="82"/>
  <c r="D178" i="83"/>
  <c r="AA178" i="83" s="1"/>
  <c r="N92" i="69"/>
  <c r="N92" i="82"/>
  <c r="S94" i="83"/>
  <c r="N82" i="82"/>
  <c r="N82" i="69"/>
  <c r="S84" i="83"/>
  <c r="AE786" i="83"/>
  <c r="AF786" i="83"/>
  <c r="AJ786" i="83"/>
  <c r="AI786" i="83"/>
  <c r="AH786" i="83"/>
  <c r="AG786" i="83"/>
  <c r="AJ774" i="83"/>
  <c r="AH774" i="83"/>
  <c r="AI774" i="83"/>
  <c r="AG774" i="83"/>
  <c r="AE774" i="83"/>
  <c r="AF774" i="83"/>
  <c r="AK774" i="83"/>
  <c r="AH768" i="83"/>
  <c r="AI768" i="83"/>
  <c r="AJ768" i="83"/>
  <c r="AE768" i="83"/>
  <c r="AE724" i="83"/>
  <c r="AG724" i="83"/>
  <c r="AJ724" i="83"/>
  <c r="AH724" i="83"/>
  <c r="AI724" i="83"/>
  <c r="AF724" i="83"/>
  <c r="AG352" i="83"/>
  <c r="AE352" i="83"/>
  <c r="AF352" i="83"/>
  <c r="AH352" i="83"/>
  <c r="AJ352" i="83"/>
  <c r="AI352" i="83"/>
  <c r="D398" i="86"/>
  <c r="E1193" i="40"/>
  <c r="I399" i="70"/>
  <c r="F420" i="60"/>
  <c r="E400" i="56"/>
  <c r="D1191" i="40"/>
  <c r="L394" i="61"/>
  <c r="R399" i="56"/>
  <c r="S397" i="86"/>
  <c r="M419" i="60"/>
  <c r="L394" i="88"/>
  <c r="L421" i="84"/>
  <c r="U398" i="70"/>
  <c r="R398" i="56"/>
  <c r="M418" i="60"/>
  <c r="D1189" i="40"/>
  <c r="L393" i="88"/>
  <c r="U397" i="70"/>
  <c r="L393" i="61"/>
  <c r="L420" i="84"/>
  <c r="L388" i="88"/>
  <c r="R393" i="56"/>
  <c r="L388" i="61"/>
  <c r="S391" i="86"/>
  <c r="U392" i="70"/>
  <c r="D1179" i="40"/>
  <c r="M413" i="60"/>
  <c r="D386" i="86"/>
  <c r="E388" i="56"/>
  <c r="I387" i="70"/>
  <c r="F408" i="60"/>
  <c r="E1169" i="40"/>
  <c r="D766" i="82" s="1"/>
  <c r="E387" i="56"/>
  <c r="I386" i="70"/>
  <c r="D385" i="86"/>
  <c r="E1167" i="40"/>
  <c r="D764" i="69" s="1"/>
  <c r="F407" i="60"/>
  <c r="C752" i="69"/>
  <c r="C754" i="83"/>
  <c r="C752" i="82"/>
  <c r="C362" i="61"/>
  <c r="C387" i="60"/>
  <c r="C365" i="86"/>
  <c r="C366" i="70"/>
  <c r="C389" i="84"/>
  <c r="C1127" i="40"/>
  <c r="C367" i="56"/>
  <c r="C362" i="88"/>
  <c r="F382" i="84"/>
  <c r="B382" i="84" s="1"/>
  <c r="F1113" i="40"/>
  <c r="D355" i="61"/>
  <c r="B355" i="61" s="1"/>
  <c r="O359" i="70"/>
  <c r="B359" i="70" s="1"/>
  <c r="I380" i="60"/>
  <c r="B380" i="60" s="1"/>
  <c r="D355" i="88"/>
  <c r="B355" i="88"/>
  <c r="E358" i="86"/>
  <c r="B358" i="86" s="1"/>
  <c r="B357" i="40"/>
  <c r="B350" i="40"/>
  <c r="D348" i="61"/>
  <c r="B348" i="61" s="1"/>
  <c r="I373" i="60"/>
  <c r="B373" i="60"/>
  <c r="G353" i="56"/>
  <c r="A353" i="56" s="1"/>
  <c r="E351" i="86"/>
  <c r="B351" i="86" s="1"/>
  <c r="O352" i="70"/>
  <c r="B352" i="70" s="1"/>
  <c r="D348" i="88"/>
  <c r="B348" i="88"/>
  <c r="F375" i="84"/>
  <c r="B375" i="84" s="1"/>
  <c r="F1099" i="40"/>
  <c r="F373" i="84"/>
  <c r="B373" i="84" s="1"/>
  <c r="I371" i="60"/>
  <c r="B371" i="60" s="1"/>
  <c r="O350" i="70"/>
  <c r="B350" i="70"/>
  <c r="G351" i="56"/>
  <c r="A351" i="56" s="1"/>
  <c r="D346" i="88"/>
  <c r="B346" i="88" s="1"/>
  <c r="F1095" i="40"/>
  <c r="E694" i="83" s="1"/>
  <c r="A694" i="83" s="1"/>
  <c r="A695" i="83" s="1"/>
  <c r="E349" i="86"/>
  <c r="B349" i="86" s="1"/>
  <c r="D346" i="61"/>
  <c r="B346" i="61" s="1"/>
  <c r="B348" i="40"/>
  <c r="C346" i="61"/>
  <c r="C373" i="84"/>
  <c r="C1095" i="40"/>
  <c r="C694" i="83" s="1"/>
  <c r="C349" i="86"/>
  <c r="C350" i="70"/>
  <c r="C351" i="56"/>
  <c r="C346" i="88"/>
  <c r="C371" i="60"/>
  <c r="C369" i="60"/>
  <c r="C1091" i="40"/>
  <c r="C690" i="83" s="1"/>
  <c r="C344" i="61"/>
  <c r="C349" i="56"/>
  <c r="C347" i="86"/>
  <c r="C348" i="70"/>
  <c r="C344" i="88"/>
  <c r="C371" i="84"/>
  <c r="C222" i="56"/>
  <c r="C217" i="88"/>
  <c r="C837" i="40"/>
  <c r="C220" i="86"/>
  <c r="C241" i="60"/>
  <c r="C219" i="86"/>
  <c r="C216" i="88"/>
  <c r="C835" i="40"/>
  <c r="C243" i="84"/>
  <c r="C216" i="61"/>
  <c r="C220" i="70"/>
  <c r="C214" i="88"/>
  <c r="C831" i="40"/>
  <c r="C217" i="86"/>
  <c r="C239" i="60"/>
  <c r="C219" i="56"/>
  <c r="C241" i="84"/>
  <c r="C218" i="70"/>
  <c r="C829" i="40"/>
  <c r="C426" i="82" s="1"/>
  <c r="C217" i="70"/>
  <c r="C218" i="56"/>
  <c r="C238" i="60"/>
  <c r="C213" i="61"/>
  <c r="C240" i="84"/>
  <c r="C213" i="88"/>
  <c r="C212" i="61"/>
  <c r="C215" i="86"/>
  <c r="C237" i="60"/>
  <c r="C217" i="56"/>
  <c r="C827" i="40"/>
  <c r="C426" i="83" s="1"/>
  <c r="C239" i="84"/>
  <c r="C216" i="70"/>
  <c r="C212" i="88"/>
  <c r="D208" i="86"/>
  <c r="F230" i="60"/>
  <c r="E210" i="56"/>
  <c r="E813" i="40"/>
  <c r="I209" i="70"/>
  <c r="U202" i="70"/>
  <c r="R203" i="56"/>
  <c r="L198" i="61"/>
  <c r="M223" i="60"/>
  <c r="S201" i="86"/>
  <c r="L198" i="88"/>
  <c r="F222" i="60"/>
  <c r="D200" i="86"/>
  <c r="E797" i="40"/>
  <c r="E202" i="56"/>
  <c r="B198" i="40"/>
  <c r="E199" i="86"/>
  <c r="B199" i="86" s="1"/>
  <c r="G201" i="56"/>
  <c r="A201" i="56" s="1"/>
  <c r="D196" i="61"/>
  <c r="B196" i="61" s="1"/>
  <c r="D196" i="88"/>
  <c r="B196" i="88" s="1"/>
  <c r="I221" i="60"/>
  <c r="B221" i="60" s="1"/>
  <c r="F795" i="40"/>
  <c r="F223" i="84"/>
  <c r="B223" i="84" s="1"/>
  <c r="T382" i="83"/>
  <c r="G382" i="83" s="1"/>
  <c r="P380" i="82"/>
  <c r="G380" i="82" s="1"/>
  <c r="P380" i="69"/>
  <c r="G380" i="69" s="1"/>
  <c r="M210" i="60"/>
  <c r="D773" i="40"/>
  <c r="P370" i="82" s="1"/>
  <c r="G370" i="82" s="1"/>
  <c r="L185" i="88"/>
  <c r="L185" i="61"/>
  <c r="S188" i="86"/>
  <c r="L212" i="84"/>
  <c r="D186" i="86"/>
  <c r="E769" i="40"/>
  <c r="E188" i="56"/>
  <c r="F208" i="60"/>
  <c r="C763" i="40"/>
  <c r="C360" i="82" s="1"/>
  <c r="C205" i="60"/>
  <c r="C183" i="86"/>
  <c r="C207" i="84"/>
  <c r="C180" i="61"/>
  <c r="C184" i="70"/>
  <c r="C185" i="56"/>
  <c r="L206" i="84"/>
  <c r="S182" i="86"/>
  <c r="D761" i="40"/>
  <c r="L179" i="88"/>
  <c r="U183" i="70"/>
  <c r="M204" i="60"/>
  <c r="R184" i="56"/>
  <c r="M200" i="60"/>
  <c r="D753" i="40"/>
  <c r="P350" i="82" s="1"/>
  <c r="L175" i="61"/>
  <c r="R180" i="56"/>
  <c r="S178" i="86"/>
  <c r="U179" i="70"/>
  <c r="L175" i="88"/>
  <c r="E179" i="56"/>
  <c r="F199" i="60"/>
  <c r="D177" i="86"/>
  <c r="E751" i="40"/>
  <c r="D348" i="82" s="1"/>
  <c r="I178" i="70"/>
  <c r="G178" i="56"/>
  <c r="A178" i="56"/>
  <c r="D173" i="61"/>
  <c r="B173" i="61" s="1"/>
  <c r="I198" i="60"/>
  <c r="B198" i="60" s="1"/>
  <c r="F749" i="40"/>
  <c r="E348" i="83" s="1"/>
  <c r="A348" i="83" s="1"/>
  <c r="O177" i="70"/>
  <c r="B177" i="70"/>
  <c r="D173" i="88"/>
  <c r="B173" i="88"/>
  <c r="E176" i="86"/>
  <c r="B176" i="86"/>
  <c r="F200" i="84"/>
  <c r="B200" i="84"/>
  <c r="B175" i="40"/>
  <c r="C177" i="70"/>
  <c r="C173" i="61"/>
  <c r="C198" i="60"/>
  <c r="C176" i="86"/>
  <c r="C178" i="56"/>
  <c r="L199" i="84"/>
  <c r="M197" i="60"/>
  <c r="L172" i="61"/>
  <c r="R177" i="56"/>
  <c r="L172" i="88"/>
  <c r="S175" i="86"/>
  <c r="U176" i="70"/>
  <c r="E737" i="40"/>
  <c r="D170" i="86"/>
  <c r="F192" i="60"/>
  <c r="E172" i="56"/>
  <c r="I171" i="70"/>
  <c r="D715" i="40"/>
  <c r="U160" i="70"/>
  <c r="L156" i="61"/>
  <c r="R161" i="56"/>
  <c r="M181" i="60"/>
  <c r="S159" i="86"/>
  <c r="L156" i="88"/>
  <c r="L183" i="84"/>
  <c r="C304" i="69"/>
  <c r="C306" i="83"/>
  <c r="C304" i="82"/>
  <c r="C147" i="88"/>
  <c r="C174" i="84"/>
  <c r="C697" i="40"/>
  <c r="C151" i="70"/>
  <c r="C152" i="56"/>
  <c r="C147" i="61"/>
  <c r="C172" i="60"/>
  <c r="C150" i="86"/>
  <c r="E148" i="86"/>
  <c r="B148" i="86" s="1"/>
  <c r="F693" i="40"/>
  <c r="O149" i="70"/>
  <c r="B149" i="70"/>
  <c r="D145" i="61"/>
  <c r="B145" i="61"/>
  <c r="F172" i="84"/>
  <c r="B172" i="84"/>
  <c r="I170" i="60"/>
  <c r="B170" i="60"/>
  <c r="G150" i="56"/>
  <c r="A150" i="56"/>
  <c r="D145" i="88"/>
  <c r="B145" i="88"/>
  <c r="B147" i="40"/>
  <c r="C172" i="84"/>
  <c r="C693" i="40"/>
  <c r="C290" i="69" s="1"/>
  <c r="C170" i="60"/>
  <c r="C149" i="70"/>
  <c r="C145" i="61"/>
  <c r="C150" i="56"/>
  <c r="C148" i="86"/>
  <c r="C145" i="88"/>
  <c r="L144" i="61"/>
  <c r="U148" i="70"/>
  <c r="M169" i="60"/>
  <c r="R149" i="56"/>
  <c r="S147" i="86"/>
  <c r="L144" i="88"/>
  <c r="L171" i="84"/>
  <c r="D691" i="40"/>
  <c r="B143" i="40"/>
  <c r="D141" i="61"/>
  <c r="B141" i="61"/>
  <c r="E144" i="86"/>
  <c r="B144" i="86"/>
  <c r="I166" i="60"/>
  <c r="B166" i="60"/>
  <c r="F685" i="40"/>
  <c r="O145" i="70"/>
  <c r="B145" i="70" s="1"/>
  <c r="G146" i="56"/>
  <c r="A146" i="56" s="1"/>
  <c r="D141" i="88"/>
  <c r="B141" i="88"/>
  <c r="F168" i="84"/>
  <c r="B168" i="84" s="1"/>
  <c r="I165" i="60"/>
  <c r="B165" i="60" s="1"/>
  <c r="G145" i="56"/>
  <c r="A145" i="56" s="1"/>
  <c r="F683" i="40"/>
  <c r="D140" i="88"/>
  <c r="B140" i="88" s="1"/>
  <c r="D140" i="61"/>
  <c r="B140" i="61" s="1"/>
  <c r="B142" i="40"/>
  <c r="O144" i="70"/>
  <c r="B144" i="70" s="1"/>
  <c r="E143" i="86"/>
  <c r="B143" i="86" s="1"/>
  <c r="C140" i="61"/>
  <c r="C165" i="60"/>
  <c r="C145" i="56"/>
  <c r="C144" i="70"/>
  <c r="C140" i="88"/>
  <c r="C167" i="84"/>
  <c r="C683" i="40"/>
  <c r="D679" i="40"/>
  <c r="P276" i="82" s="1"/>
  <c r="G276" i="82" s="1"/>
  <c r="L138" i="61"/>
  <c r="M163" i="60"/>
  <c r="S141" i="86"/>
  <c r="L138" i="88"/>
  <c r="U142" i="70"/>
  <c r="L165" i="84"/>
  <c r="R143" i="56"/>
  <c r="L137" i="61"/>
  <c r="M162" i="60"/>
  <c r="L164" i="84"/>
  <c r="D677" i="40"/>
  <c r="P274" i="82" s="1"/>
  <c r="S140" i="86"/>
  <c r="L137" i="88"/>
  <c r="R142" i="56"/>
  <c r="U141" i="70"/>
  <c r="D105" i="88"/>
  <c r="B105" i="88" s="1"/>
  <c r="O109" i="70"/>
  <c r="B109" i="70" s="1"/>
  <c r="D105" i="61"/>
  <c r="B105" i="61" s="1"/>
  <c r="G110" i="56"/>
  <c r="A110" i="56"/>
  <c r="F613" i="40"/>
  <c r="E210" i="82" s="1"/>
  <c r="I130" i="60"/>
  <c r="B130" i="60" s="1"/>
  <c r="B107" i="40"/>
  <c r="E108" i="86"/>
  <c r="B108" i="86" s="1"/>
  <c r="F132" i="84"/>
  <c r="B132" i="84" s="1"/>
  <c r="F605" i="40"/>
  <c r="E202" i="69" s="1"/>
  <c r="F128" i="84"/>
  <c r="B128" i="84" s="1"/>
  <c r="G106" i="56"/>
  <c r="A106" i="56" s="1"/>
  <c r="D101" i="88"/>
  <c r="B101" i="88" s="1"/>
  <c r="B103" i="40"/>
  <c r="I126" i="60"/>
  <c r="B126" i="60" s="1"/>
  <c r="O105" i="70"/>
  <c r="B105" i="70" s="1"/>
  <c r="D101" i="61"/>
  <c r="B101" i="61" s="1"/>
  <c r="E104" i="86"/>
  <c r="B104" i="86"/>
  <c r="E200" i="82"/>
  <c r="A200" i="82" s="1"/>
  <c r="A201" i="82" s="1"/>
  <c r="E202" i="83"/>
  <c r="A202" i="83" s="1"/>
  <c r="A203" i="83" s="1"/>
  <c r="E200" i="69"/>
  <c r="A200" i="69" s="1"/>
  <c r="A201" i="69" s="1"/>
  <c r="D603" i="40"/>
  <c r="L100" i="61"/>
  <c r="R105" i="56"/>
  <c r="L100" i="88"/>
  <c r="U104" i="70"/>
  <c r="M125" i="60"/>
  <c r="S103" i="86"/>
  <c r="L127" i="84"/>
  <c r="D601" i="40"/>
  <c r="R104" i="56"/>
  <c r="U103" i="70"/>
  <c r="M124" i="60"/>
  <c r="L99" i="88"/>
  <c r="L126" i="84"/>
  <c r="L99" i="61"/>
  <c r="S102" i="86"/>
  <c r="L98" i="61"/>
  <c r="U102" i="70"/>
  <c r="R103" i="56"/>
  <c r="M123" i="60"/>
  <c r="L125" i="84"/>
  <c r="S101" i="86"/>
  <c r="C97" i="61"/>
  <c r="C124" i="84"/>
  <c r="C102" i="56"/>
  <c r="C101" i="70"/>
  <c r="C122" i="60"/>
  <c r="C97" i="88"/>
  <c r="C100" i="86"/>
  <c r="C597" i="40"/>
  <c r="D95" i="61"/>
  <c r="B95" i="61"/>
  <c r="O99" i="70"/>
  <c r="B99" i="70" s="1"/>
  <c r="E98" i="86"/>
  <c r="B98" i="86" s="1"/>
  <c r="F593" i="40"/>
  <c r="I120" i="60"/>
  <c r="B120" i="60"/>
  <c r="D95" i="88"/>
  <c r="B95" i="88"/>
  <c r="G100" i="56"/>
  <c r="A100" i="56"/>
  <c r="B97" i="40"/>
  <c r="I119" i="60"/>
  <c r="B119" i="60" s="1"/>
  <c r="G99" i="56"/>
  <c r="A99" i="56" s="1"/>
  <c r="E97" i="86"/>
  <c r="B97" i="86" s="1"/>
  <c r="F591" i="40"/>
  <c r="O98" i="70"/>
  <c r="B98" i="70" s="1"/>
  <c r="B96" i="40"/>
  <c r="F121" i="84"/>
  <c r="B121" i="84" s="1"/>
  <c r="D94" i="61"/>
  <c r="B94" i="61" s="1"/>
  <c r="D94" i="88"/>
  <c r="B94" i="88"/>
  <c r="C99" i="56"/>
  <c r="C94" i="88"/>
  <c r="C97" i="86"/>
  <c r="C121" i="84"/>
  <c r="C94" i="61"/>
  <c r="C119" i="60"/>
  <c r="C591" i="40"/>
  <c r="C98" i="70"/>
  <c r="D692" i="82"/>
  <c r="AA694" i="83"/>
  <c r="AD344" i="83"/>
  <c r="BK344" i="83"/>
  <c r="D164" i="62"/>
  <c r="U54" i="62"/>
  <c r="T54" i="62" s="1"/>
  <c r="M54" i="62"/>
  <c r="L54" i="62" s="1"/>
  <c r="O54" i="62"/>
  <c r="N54" i="62" s="1"/>
  <c r="G54" i="62"/>
  <c r="F54" i="62" s="1"/>
  <c r="AO262" i="83"/>
  <c r="BK262" i="83"/>
  <c r="E696" i="83"/>
  <c r="A696" i="83" s="1"/>
  <c r="A697" i="83" s="1"/>
  <c r="P344" i="82"/>
  <c r="G344" i="82"/>
  <c r="P344" i="69"/>
  <c r="G344" i="69"/>
  <c r="C414" i="83"/>
  <c r="C412" i="82"/>
  <c r="AB13" i="2"/>
  <c r="T13" i="2"/>
  <c r="X13" i="2"/>
  <c r="Y13" i="2"/>
  <c r="Z13" i="2"/>
  <c r="W13" i="2"/>
  <c r="S13" i="2"/>
  <c r="AC13" i="2"/>
  <c r="U13" i="2"/>
  <c r="BV652" i="83"/>
  <c r="AD652" i="83"/>
  <c r="AO652" i="83"/>
  <c r="AK198" i="83"/>
  <c r="AO464" i="83"/>
  <c r="BV464" i="83"/>
  <c r="AD464" i="83"/>
  <c r="BK424" i="83"/>
  <c r="T590" i="83"/>
  <c r="G590" i="83" s="1"/>
  <c r="P588" i="69"/>
  <c r="G588" i="69"/>
  <c r="D274" i="69"/>
  <c r="D274" i="82"/>
  <c r="AZ316" i="83"/>
  <c r="AO316" i="83"/>
  <c r="Q52" i="62"/>
  <c r="D72" i="62"/>
  <c r="AD584" i="83"/>
  <c r="BV584" i="83"/>
  <c r="AZ634" i="83"/>
  <c r="AD634" i="83"/>
  <c r="BF59" i="49"/>
  <c r="BJ59" i="49"/>
  <c r="BI59" i="49"/>
  <c r="CP59" i="49"/>
  <c r="AL59" i="49"/>
  <c r="AM59" i="49"/>
  <c r="CJ59" i="49"/>
  <c r="DL59" i="49"/>
  <c r="CG59" i="49"/>
  <c r="DI59" i="49"/>
  <c r="BT59" i="49"/>
  <c r="AU59" i="49"/>
  <c r="DE59" i="49"/>
  <c r="AH59" i="49"/>
  <c r="BC59" i="49"/>
  <c r="BX59" i="49"/>
  <c r="BG59" i="49"/>
  <c r="BU59" i="49"/>
  <c r="DK59" i="49"/>
  <c r="BR59" i="49"/>
  <c r="AZ59" i="49"/>
  <c r="AK59" i="49"/>
  <c r="CV59" i="49"/>
  <c r="CI59" i="49"/>
  <c r="CA59" i="49"/>
  <c r="CK59" i="49"/>
  <c r="AQ59" i="49"/>
  <c r="CE59" i="49"/>
  <c r="DJ59" i="49"/>
  <c r="BK59" i="49"/>
  <c r="BH59" i="49"/>
  <c r="BV59" i="49"/>
  <c r="AE59" i="49"/>
  <c r="CY59" i="49"/>
  <c r="AD59" i="49"/>
  <c r="DC59" i="49"/>
  <c r="AN59" i="49"/>
  <c r="CL59" i="49"/>
  <c r="E392" i="83"/>
  <c r="A392" i="83"/>
  <c r="A393" i="83" s="1"/>
  <c r="E390" i="82"/>
  <c r="A390" i="82" s="1"/>
  <c r="A391" i="82" s="1"/>
  <c r="D118" i="83"/>
  <c r="AA118" i="83"/>
  <c r="D116" i="82"/>
  <c r="D116" i="69"/>
  <c r="C290" i="83"/>
  <c r="C288" i="69"/>
  <c r="AO180" i="83"/>
  <c r="BV180" i="83"/>
  <c r="BK180" i="83"/>
  <c r="AZ180" i="83"/>
  <c r="C160" i="83"/>
  <c r="C158" i="82"/>
  <c r="P136" i="69"/>
  <c r="G136" i="69"/>
  <c r="P136" i="82"/>
  <c r="G136" i="82"/>
  <c r="BV578" i="83"/>
  <c r="AD578" i="83"/>
  <c r="P682" i="69"/>
  <c r="G682" i="69"/>
  <c r="P682" i="82"/>
  <c r="G682" i="82"/>
  <c r="T684" i="83"/>
  <c r="G684" i="83"/>
  <c r="T30" i="83"/>
  <c r="G30" i="83"/>
  <c r="P28" i="69"/>
  <c r="G28" i="69"/>
  <c r="P28" i="82"/>
  <c r="G28" i="82"/>
  <c r="E360" i="83"/>
  <c r="A360" i="83"/>
  <c r="A361" i="83" s="1"/>
  <c r="E358" i="82"/>
  <c r="A358" i="82" s="1"/>
  <c r="A359" i="82"/>
  <c r="E538" i="83"/>
  <c r="A538" i="83" s="1"/>
  <c r="A539" i="83" s="1"/>
  <c r="E536" i="69"/>
  <c r="A536" i="69" s="1"/>
  <c r="A537" i="69" s="1"/>
  <c r="E536" i="82"/>
  <c r="A536" i="82"/>
  <c r="A537" i="82" s="1"/>
  <c r="E570" i="83"/>
  <c r="A570" i="83" s="1"/>
  <c r="A571" i="83" s="1"/>
  <c r="E568" i="69"/>
  <c r="A568" i="69" s="1"/>
  <c r="A569" i="69" s="1"/>
  <c r="E568" i="82"/>
  <c r="A568" i="82" s="1"/>
  <c r="A569" i="82" s="1"/>
  <c r="D486" i="69"/>
  <c r="D486" i="82"/>
  <c r="D488" i="83"/>
  <c r="AA488" i="83" s="1"/>
  <c r="BV488" i="83" s="1"/>
  <c r="F146" i="62"/>
  <c r="F21" i="62"/>
  <c r="AD112" i="83"/>
  <c r="BV112" i="83"/>
  <c r="AO112" i="83"/>
  <c r="AZ112" i="83"/>
  <c r="AO224" i="83"/>
  <c r="AZ224" i="83"/>
  <c r="BV224" i="83"/>
  <c r="BK224" i="83"/>
  <c r="AZ718" i="83"/>
  <c r="BV718" i="83"/>
  <c r="AD718" i="83"/>
  <c r="AO718" i="83"/>
  <c r="AD256" i="83"/>
  <c r="AZ256" i="83"/>
  <c r="AO256" i="83"/>
  <c r="BV256" i="83"/>
  <c r="BK256" i="83"/>
  <c r="AI140" i="83"/>
  <c r="AH140" i="83"/>
  <c r="AK140" i="83" s="1"/>
  <c r="AF140" i="83"/>
  <c r="AG140" i="83"/>
  <c r="AE140" i="83"/>
  <c r="AH116" i="83"/>
  <c r="AF116" i="83"/>
  <c r="AJ116" i="83"/>
  <c r="AI116" i="83"/>
  <c r="AE116" i="83"/>
  <c r="AH90" i="83"/>
  <c r="AG90" i="83"/>
  <c r="AF90" i="83"/>
  <c r="AI90" i="83"/>
  <c r="AJ90" i="83"/>
  <c r="AK90" i="83"/>
  <c r="AG60" i="83"/>
  <c r="AH60" i="83"/>
  <c r="AJ60" i="83"/>
  <c r="AI60" i="83"/>
  <c r="AE60" i="83"/>
  <c r="AF60" i="83"/>
  <c r="AK60" i="83" s="1"/>
  <c r="AG48" i="83"/>
  <c r="AE48" i="83"/>
  <c r="AI48" i="83"/>
  <c r="AH48" i="83"/>
  <c r="AK48" i="83" s="1"/>
  <c r="AG36" i="83"/>
  <c r="AF36" i="83"/>
  <c r="AE36" i="83"/>
  <c r="AI36" i="83"/>
  <c r="AJ36" i="83"/>
  <c r="AH36" i="83"/>
  <c r="AE20" i="83"/>
  <c r="AJ20" i="83"/>
  <c r="AG20" i="83"/>
  <c r="AF20" i="83"/>
  <c r="AI20" i="83"/>
  <c r="AE12" i="83"/>
  <c r="AI12" i="83"/>
  <c r="AG12" i="83"/>
  <c r="AF12" i="83"/>
  <c r="AJ12" i="83"/>
  <c r="AH12" i="83"/>
  <c r="BJ458" i="83"/>
  <c r="AY458" i="83"/>
  <c r="AB458" i="83"/>
  <c r="BH458" i="83"/>
  <c r="BH459" i="83"/>
  <c r="AL458" i="83"/>
  <c r="AL459" i="83" s="1"/>
  <c r="BT458" i="83"/>
  <c r="AC458" i="83"/>
  <c r="AN458" i="83"/>
  <c r="BI458" i="83"/>
  <c r="CC458" i="83"/>
  <c r="AX458" i="83"/>
  <c r="CD458" i="83"/>
  <c r="CD459" i="83" s="1"/>
  <c r="BU458" i="83"/>
  <c r="AA458" i="83"/>
  <c r="BG458" i="83"/>
  <c r="AM458" i="83"/>
  <c r="AV458" i="83"/>
  <c r="BS458" i="83"/>
  <c r="BS459" i="83" s="1"/>
  <c r="BR458" i="83"/>
  <c r="AK458" i="83"/>
  <c r="AW458" i="83"/>
  <c r="AW459" i="83" s="1"/>
  <c r="BU394" i="83"/>
  <c r="BT394" i="83"/>
  <c r="AB394" i="83"/>
  <c r="BS394" i="83"/>
  <c r="BS395" i="83" s="1"/>
  <c r="AW394" i="83"/>
  <c r="AW395" i="83" s="1"/>
  <c r="AM394" i="83"/>
  <c r="AC394" i="83"/>
  <c r="AY394" i="83"/>
  <c r="CC394" i="83"/>
  <c r="AN394" i="83"/>
  <c r="AA394" i="83"/>
  <c r="BI394" i="83"/>
  <c r="BH394" i="83"/>
  <c r="BH395" i="83" s="1"/>
  <c r="AL394" i="83"/>
  <c r="AL395" i="83" s="1"/>
  <c r="BG394" i="83"/>
  <c r="AX394" i="83"/>
  <c r="CD394" i="83"/>
  <c r="CD395" i="83" s="1"/>
  <c r="BR394" i="83"/>
  <c r="AV394" i="83"/>
  <c r="BJ394" i="83"/>
  <c r="BK394" i="83" s="1"/>
  <c r="AK394" i="83"/>
  <c r="AY356" i="83"/>
  <c r="BT356" i="83"/>
  <c r="CD356" i="83"/>
  <c r="CD357" i="83" s="1"/>
  <c r="BS356" i="83"/>
  <c r="BS357" i="83" s="1"/>
  <c r="BU356" i="83"/>
  <c r="AC356" i="83"/>
  <c r="AM356" i="83"/>
  <c r="BG356" i="83"/>
  <c r="AW356" i="83"/>
  <c r="AW357" i="83" s="1"/>
  <c r="BI356" i="83"/>
  <c r="BJ356" i="83"/>
  <c r="AB356" i="83"/>
  <c r="AN356" i="83"/>
  <c r="AX356" i="83"/>
  <c r="CC356" i="83"/>
  <c r="AV356" i="83"/>
  <c r="AK356" i="83"/>
  <c r="BH356" i="83"/>
  <c r="BH357" i="83" s="1"/>
  <c r="BR356" i="83"/>
  <c r="BU348" i="83"/>
  <c r="AY348" i="83"/>
  <c r="BI348" i="83"/>
  <c r="AM348" i="83"/>
  <c r="AL348" i="83"/>
  <c r="AL349" i="83" s="1"/>
  <c r="AC348" i="83"/>
  <c r="BJ348" i="83"/>
  <c r="CD348" i="83"/>
  <c r="CD349" i="83" s="1"/>
  <c r="BH348" i="83"/>
  <c r="BH349" i="83"/>
  <c r="AX348" i="83"/>
  <c r="BG348" i="83"/>
  <c r="AK348" i="83"/>
  <c r="BT348" i="83"/>
  <c r="AW348" i="83"/>
  <c r="AW349" i="83" s="1"/>
  <c r="AN348" i="83"/>
  <c r="BS348" i="83"/>
  <c r="BS349" i="83"/>
  <c r="CC348" i="83"/>
  <c r="AV348" i="83"/>
  <c r="AB348" i="83"/>
  <c r="AY42" i="83"/>
  <c r="AK42" i="83"/>
  <c r="BI42" i="83"/>
  <c r="CD42" i="83"/>
  <c r="CD43" i="83" s="1"/>
  <c r="AB42" i="83"/>
  <c r="AC42" i="83"/>
  <c r="BJ42" i="83"/>
  <c r="BH42" i="83"/>
  <c r="BH43" i="83" s="1"/>
  <c r="AL42" i="83"/>
  <c r="AL43" i="83" s="1"/>
  <c r="BU42" i="83"/>
  <c r="BS42" i="83"/>
  <c r="BS43" i="83" s="1"/>
  <c r="AV42" i="83"/>
  <c r="AW42" i="83"/>
  <c r="AW43" i="83"/>
  <c r="AN42" i="83"/>
  <c r="AM42" i="83"/>
  <c r="CC42" i="83"/>
  <c r="BG42" i="83"/>
  <c r="BR42" i="83"/>
  <c r="AX42" i="83"/>
  <c r="J11" i="62"/>
  <c r="N10" i="62"/>
  <c r="N140" i="62"/>
  <c r="R10" i="62"/>
  <c r="T8" i="62"/>
  <c r="T13" i="62"/>
  <c r="T137" i="62" s="1"/>
  <c r="T140" i="62"/>
  <c r="T20" i="62"/>
  <c r="T146" i="62"/>
  <c r="L19" i="62"/>
  <c r="L146" i="62"/>
  <c r="AO374" i="83"/>
  <c r="AO352" i="83"/>
  <c r="E217" i="3"/>
  <c r="D706" i="83"/>
  <c r="AA706" i="83"/>
  <c r="D704" i="69"/>
  <c r="BV44" i="83"/>
  <c r="AD44" i="83"/>
  <c r="Q44" i="62"/>
  <c r="I44" i="62"/>
  <c r="M44" i="62"/>
  <c r="L44" i="62" s="1"/>
  <c r="K44" i="62"/>
  <c r="J44" i="62" s="1"/>
  <c r="D159" i="62"/>
  <c r="S44" i="62"/>
  <c r="R44" i="62" s="1"/>
  <c r="P588" i="82"/>
  <c r="G588" i="82" s="1"/>
  <c r="E572" i="69"/>
  <c r="A572" i="69" s="1"/>
  <c r="A573" i="69"/>
  <c r="E572" i="82"/>
  <c r="A572" i="82"/>
  <c r="A573" i="82" s="1"/>
  <c r="BV298" i="83"/>
  <c r="AD298" i="83"/>
  <c r="D308" i="83"/>
  <c r="AA308" i="83" s="1"/>
  <c r="D306" i="69"/>
  <c r="D306" i="82"/>
  <c r="C654" i="69"/>
  <c r="C656" i="83"/>
  <c r="C654" i="82"/>
  <c r="E584" i="82"/>
  <c r="A584" i="82" s="1"/>
  <c r="A585" i="82" s="1"/>
  <c r="E586" i="83"/>
  <c r="A586" i="83" s="1"/>
  <c r="A587" i="83" s="1"/>
  <c r="AZ778" i="83"/>
  <c r="AO778" i="83"/>
  <c r="AD380" i="83"/>
  <c r="BV380" i="83"/>
  <c r="AZ380" i="83"/>
  <c r="D436" i="83"/>
  <c r="AA436" i="83" s="1"/>
  <c r="D434" i="69"/>
  <c r="P574" i="69"/>
  <c r="G574" i="69" s="1"/>
  <c r="T576" i="83"/>
  <c r="G576" i="83" s="1"/>
  <c r="P574" i="82"/>
  <c r="G574" i="82" s="1"/>
  <c r="C576" i="82"/>
  <c r="C576" i="69"/>
  <c r="CX79" i="49"/>
  <c r="BE79" i="49"/>
  <c r="BL79" i="49"/>
  <c r="CG79" i="49"/>
  <c r="AB79" i="49"/>
  <c r="CI79" i="49"/>
  <c r="BB79" i="49"/>
  <c r="DE79" i="49"/>
  <c r="AY79" i="49"/>
  <c r="AH79" i="49"/>
  <c r="BC79" i="49"/>
  <c r="BW79" i="49"/>
  <c r="BY79" i="49"/>
  <c r="CP79" i="49"/>
  <c r="CD79" i="49"/>
  <c r="BT79" i="49"/>
  <c r="DF79" i="49"/>
  <c r="AZ79" i="49"/>
  <c r="AS79" i="49"/>
  <c r="DK79" i="49"/>
  <c r="AX79" i="49"/>
  <c r="CW79" i="49"/>
  <c r="DJ79" i="49"/>
  <c r="AN79" i="49"/>
  <c r="DI79" i="49"/>
  <c r="BD79" i="49"/>
  <c r="AQ79" i="49"/>
  <c r="BQ79" i="49"/>
  <c r="CJ79" i="49"/>
  <c r="AE79" i="49"/>
  <c r="BM79" i="49"/>
  <c r="CR79" i="49"/>
  <c r="AC79" i="49"/>
  <c r="DA79" i="49"/>
  <c r="CL79" i="49"/>
  <c r="BI79" i="49"/>
  <c r="BA79" i="49"/>
  <c r="AK79" i="49"/>
  <c r="CH87" i="49"/>
  <c r="CG87" i="49"/>
  <c r="CO87" i="49"/>
  <c r="AT87" i="49"/>
  <c r="AO87" i="49"/>
  <c r="CJ87" i="49"/>
  <c r="AJ87" i="49"/>
  <c r="DF87" i="49"/>
  <c r="CT87" i="49"/>
  <c r="AN87" i="49"/>
  <c r="BD87" i="49"/>
  <c r="AE87" i="49"/>
  <c r="DB87" i="49"/>
  <c r="DA87" i="49"/>
  <c r="AG87" i="49"/>
  <c r="CM87" i="49"/>
  <c r="CD87" i="49"/>
  <c r="DC87" i="49"/>
  <c r="BE87" i="49"/>
  <c r="DD87" i="49"/>
  <c r="AD87" i="49"/>
  <c r="BQ87" i="49"/>
  <c r="BR87" i="49"/>
  <c r="CC87" i="49"/>
  <c r="BO87" i="49"/>
  <c r="BA87" i="49"/>
  <c r="CV87" i="49"/>
  <c r="DJ87" i="49"/>
  <c r="CX87" i="49"/>
  <c r="BC87" i="49"/>
  <c r="AR87" i="49"/>
  <c r="AI87" i="49"/>
  <c r="BY87" i="49"/>
  <c r="CN87" i="49"/>
  <c r="AQ87" i="49"/>
  <c r="DG87" i="49"/>
  <c r="CF87" i="49"/>
  <c r="BG87" i="49"/>
  <c r="BK87" i="49"/>
  <c r="CU87" i="49"/>
  <c r="AY87" i="49"/>
  <c r="BH87" i="49"/>
  <c r="CB87" i="49"/>
  <c r="DI87" i="49"/>
  <c r="BT87" i="49"/>
  <c r="CZ87" i="49"/>
  <c r="AK87" i="49"/>
  <c r="BZ87" i="49"/>
  <c r="AS87" i="49"/>
  <c r="CK87" i="49"/>
  <c r="CQ87" i="49"/>
  <c r="DK87" i="49"/>
  <c r="CR87" i="49"/>
  <c r="BP87" i="49"/>
  <c r="AF87" i="49"/>
  <c r="AB87" i="49"/>
  <c r="BL87" i="49"/>
  <c r="AC87" i="49"/>
  <c r="BW87" i="49"/>
  <c r="AW87" i="49"/>
  <c r="CL87" i="49"/>
  <c r="BV87" i="49"/>
  <c r="AZ87" i="49"/>
  <c r="AX87" i="49"/>
  <c r="AV87" i="49"/>
  <c r="AM87" i="49"/>
  <c r="AL87" i="49"/>
  <c r="BM87" i="49"/>
  <c r="AH87" i="49"/>
  <c r="BX87" i="49"/>
  <c r="CE87" i="49"/>
  <c r="CY87" i="49"/>
  <c r="BS87" i="49"/>
  <c r="D12" i="82"/>
  <c r="D12" i="69"/>
  <c r="T3" i="94"/>
  <c r="Y3" i="94" s="1"/>
  <c r="R3" i="94"/>
  <c r="D40" i="83"/>
  <c r="AA40" i="83"/>
  <c r="T98" i="83"/>
  <c r="G98" i="83" s="1"/>
  <c r="P96" i="82"/>
  <c r="G96" i="82" s="1"/>
  <c r="P96" i="69"/>
  <c r="G96" i="69" s="1"/>
  <c r="T112" i="83"/>
  <c r="G112" i="83" s="1"/>
  <c r="P110" i="69"/>
  <c r="G110" i="69" s="1"/>
  <c r="P110" i="82"/>
  <c r="G110" i="82"/>
  <c r="AZ430" i="83"/>
  <c r="BK430" i="83"/>
  <c r="BV430" i="83"/>
  <c r="AO430" i="83"/>
  <c r="E328" i="82"/>
  <c r="A328" i="82" s="1"/>
  <c r="A329" i="82" s="1"/>
  <c r="E330" i="83"/>
  <c r="A330" i="83" s="1"/>
  <c r="A331" i="83" s="1"/>
  <c r="E328" i="69"/>
  <c r="A328" i="69" s="1"/>
  <c r="A329" i="69" s="1"/>
  <c r="BV134" i="83"/>
  <c r="BK134" i="83"/>
  <c r="AZ134" i="83"/>
  <c r="AD134" i="83"/>
  <c r="W5" i="70"/>
  <c r="V5" i="70"/>
  <c r="F481" i="40"/>
  <c r="E80" i="83" s="1"/>
  <c r="I64" i="60"/>
  <c r="B64" i="60" s="1"/>
  <c r="G44" i="56"/>
  <c r="A44" i="56" s="1"/>
  <c r="O43" i="70"/>
  <c r="B43" i="70" s="1"/>
  <c r="D39" i="61"/>
  <c r="B39" i="61"/>
  <c r="B41" i="40"/>
  <c r="D39" i="88"/>
  <c r="B39" i="88" s="1"/>
  <c r="E42" i="86"/>
  <c r="B42" i="86" s="1"/>
  <c r="F66" i="84"/>
  <c r="B66" i="84"/>
  <c r="C481" i="40"/>
  <c r="C80" i="83" s="1"/>
  <c r="C64" i="60"/>
  <c r="C44" i="56"/>
  <c r="C43" i="70"/>
  <c r="C39" i="61"/>
  <c r="C42" i="86"/>
  <c r="C39" i="88"/>
  <c r="C66" i="84"/>
  <c r="D38" i="86"/>
  <c r="I39" i="70"/>
  <c r="E473" i="40"/>
  <c r="F60" i="60"/>
  <c r="E40" i="56"/>
  <c r="C31" i="61"/>
  <c r="C465" i="40"/>
  <c r="C36" i="56"/>
  <c r="C56" i="60"/>
  <c r="C58" i="84"/>
  <c r="C35" i="70"/>
  <c r="C34" i="86"/>
  <c r="C31" i="88"/>
  <c r="B31" i="40"/>
  <c r="F56" i="84"/>
  <c r="B56" i="84"/>
  <c r="F461" i="40"/>
  <c r="I54" i="60"/>
  <c r="B54" i="60" s="1"/>
  <c r="O33" i="70"/>
  <c r="B33" i="70"/>
  <c r="E32" i="86"/>
  <c r="B32" i="86" s="1"/>
  <c r="D29" i="61"/>
  <c r="B29" i="61" s="1"/>
  <c r="G34" i="56"/>
  <c r="A34" i="56" s="1"/>
  <c r="D29" i="88"/>
  <c r="B29" i="88" s="1"/>
  <c r="D10" i="86"/>
  <c r="E417" i="40"/>
  <c r="I11" i="70"/>
  <c r="F32" i="60"/>
  <c r="E12" i="56"/>
  <c r="I10" i="70"/>
  <c r="D9" i="86"/>
  <c r="F31" i="60"/>
  <c r="E398" i="40"/>
  <c r="B43" i="3"/>
  <c r="F103" i="3"/>
  <c r="G43" i="3"/>
  <c r="L43" i="3" s="1"/>
  <c r="BG272" i="83"/>
  <c r="BG270" i="83"/>
  <c r="CC268" i="83"/>
  <c r="BG268" i="83"/>
  <c r="CC266" i="83"/>
  <c r="BG266" i="83"/>
  <c r="CC264" i="83"/>
  <c r="BG264" i="83"/>
  <c r="CC262" i="83"/>
  <c r="BG262" i="83"/>
  <c r="BG260" i="83"/>
  <c r="CC258" i="83"/>
  <c r="BG258" i="83"/>
  <c r="CC256" i="83"/>
  <c r="BG256" i="83"/>
  <c r="CC254" i="83"/>
  <c r="BG254" i="83"/>
  <c r="CC252" i="83"/>
  <c r="BG252" i="83"/>
  <c r="CC250" i="83"/>
  <c r="BG250" i="83"/>
  <c r="CC248" i="83"/>
  <c r="BG248" i="83"/>
  <c r="CC246" i="83"/>
  <c r="BG246" i="83"/>
  <c r="CC244" i="83"/>
  <c r="BG244" i="83"/>
  <c r="CC242" i="83"/>
  <c r="BG242" i="83"/>
  <c r="CC240" i="83"/>
  <c r="BG240" i="83"/>
  <c r="CC238" i="83"/>
  <c r="BG238" i="83"/>
  <c r="CC236" i="83"/>
  <c r="BG236" i="83"/>
  <c r="CC234" i="83"/>
  <c r="BG234" i="83"/>
  <c r="CC232" i="83"/>
  <c r="BG232" i="83"/>
  <c r="CC230" i="83"/>
  <c r="BG230" i="83"/>
  <c r="CC228" i="83"/>
  <c r="BG228" i="83"/>
  <c r="CC226" i="83"/>
  <c r="BG226" i="83"/>
  <c r="CC224" i="83"/>
  <c r="BG224" i="83"/>
  <c r="CC222" i="83"/>
  <c r="BG222" i="83"/>
  <c r="CC220" i="83"/>
  <c r="BG220" i="83"/>
  <c r="CC218" i="83"/>
  <c r="BG218" i="83"/>
  <c r="CC216" i="83"/>
  <c r="CC214" i="83"/>
  <c r="BG214" i="83"/>
  <c r="CC212" i="83"/>
  <c r="BG212" i="83"/>
  <c r="CC210" i="83"/>
  <c r="BG210" i="83"/>
  <c r="CC208" i="83"/>
  <c r="BG208" i="83"/>
  <c r="CC206" i="83"/>
  <c r="BG206" i="83"/>
  <c r="CC204" i="83"/>
  <c r="BG204" i="83"/>
  <c r="CC202" i="83"/>
  <c r="BG202" i="83"/>
  <c r="CC200" i="83"/>
  <c r="BG200" i="83"/>
  <c r="CC198" i="83"/>
  <c r="CC196" i="83"/>
  <c r="BG196" i="83"/>
  <c r="CC194" i="83"/>
  <c r="BG194" i="83"/>
  <c r="CC192" i="83"/>
  <c r="BG192" i="83"/>
  <c r="CC190" i="83"/>
  <c r="BG190" i="83"/>
  <c r="CC188" i="83"/>
  <c r="BG188" i="83"/>
  <c r="CC186" i="83"/>
  <c r="BG186" i="83"/>
  <c r="CC184" i="83"/>
  <c r="BG184" i="83"/>
  <c r="CC182" i="83"/>
  <c r="BG182" i="83"/>
  <c r="CC180" i="83"/>
  <c r="BG180" i="83"/>
  <c r="CC178" i="83"/>
  <c r="CC176" i="83"/>
  <c r="BG176" i="83"/>
  <c r="CC174" i="83"/>
  <c r="BG174" i="83"/>
  <c r="CC172" i="83"/>
  <c r="BG172" i="83"/>
  <c r="CC170" i="83"/>
  <c r="BG170" i="83"/>
  <c r="BG168" i="83"/>
  <c r="CC166" i="83"/>
  <c r="BG166" i="83"/>
  <c r="CC164" i="83"/>
  <c r="CC162" i="83"/>
  <c r="BG162" i="83"/>
  <c r="CC160" i="83"/>
  <c r="BG160" i="83"/>
  <c r="CC158" i="83"/>
  <c r="CC156" i="83"/>
  <c r="BG156" i="83"/>
  <c r="CC154" i="83"/>
  <c r="BG154" i="83"/>
  <c r="CC152" i="83"/>
  <c r="BG152" i="83"/>
  <c r="CC150" i="83"/>
  <c r="BG150" i="83"/>
  <c r="CC148" i="83"/>
  <c r="BG148" i="83"/>
  <c r="CC146" i="83"/>
  <c r="BG146" i="83"/>
  <c r="CC144" i="83"/>
  <c r="BG144" i="83"/>
  <c r="CC142" i="83"/>
  <c r="BG142" i="83"/>
  <c r="CC140" i="83"/>
  <c r="BG138" i="83"/>
  <c r="CC136" i="83"/>
  <c r="BG136" i="83"/>
  <c r="CC134" i="83"/>
  <c r="BG134" i="83"/>
  <c r="CC132" i="83"/>
  <c r="BG132" i="83"/>
  <c r="CC130" i="83"/>
  <c r="BG130" i="83"/>
  <c r="CC128" i="83"/>
  <c r="BG128" i="83"/>
  <c r="CC126" i="83"/>
  <c r="BG126" i="83"/>
  <c r="CC124" i="83"/>
  <c r="BG124" i="83"/>
  <c r="CC122" i="83"/>
  <c r="BG122" i="83"/>
  <c r="CC120" i="83"/>
  <c r="BG120" i="83"/>
  <c r="CC118" i="83"/>
  <c r="CC116" i="83"/>
  <c r="BG116" i="83"/>
  <c r="CC114" i="83"/>
  <c r="BG114" i="83"/>
  <c r="CC112" i="83"/>
  <c r="BG112" i="83"/>
  <c r="CC110" i="83"/>
  <c r="BG110" i="83"/>
  <c r="CC108" i="83"/>
  <c r="BG108" i="83"/>
  <c r="CC106" i="83"/>
  <c r="BG106" i="83"/>
  <c r="CC104" i="83"/>
  <c r="BG104" i="83"/>
  <c r="CC102" i="83"/>
  <c r="BG102" i="83"/>
  <c r="CC100" i="83"/>
  <c r="BG100" i="83"/>
  <c r="CC98" i="83"/>
  <c r="BG98" i="83"/>
  <c r="CC96" i="83"/>
  <c r="BG96" i="83"/>
  <c r="CC94" i="83"/>
  <c r="BG94" i="83"/>
  <c r="CC92" i="83"/>
  <c r="BG92" i="83"/>
  <c r="F73" i="3"/>
  <c r="D9" i="94"/>
  <c r="B13" i="3"/>
  <c r="U7" i="3"/>
  <c r="M12" i="3"/>
  <c r="AH340" i="83"/>
  <c r="AK340" i="83" s="1"/>
  <c r="AG340" i="83"/>
  <c r="AJ340" i="83"/>
  <c r="AE340" i="83"/>
  <c r="AI340" i="83"/>
  <c r="AF340" i="83"/>
  <c r="AJ328" i="83"/>
  <c r="AH328" i="83"/>
  <c r="AK328" i="83" s="1"/>
  <c r="AF328" i="83"/>
  <c r="AE328" i="83"/>
  <c r="AI328" i="83"/>
  <c r="AH316" i="83"/>
  <c r="AG316" i="83"/>
  <c r="AI316" i="83"/>
  <c r="AE316" i="83"/>
  <c r="AF316" i="83"/>
  <c r="AK316" i="83"/>
  <c r="AI292" i="83"/>
  <c r="AE292" i="83"/>
  <c r="AF292" i="83"/>
  <c r="AH292" i="83"/>
  <c r="AG292" i="83"/>
  <c r="AJ292" i="83"/>
  <c r="AF284" i="83"/>
  <c r="AH284" i="83"/>
  <c r="AI284" i="83"/>
  <c r="AE284" i="83"/>
  <c r="AF272" i="83"/>
  <c r="AG272" i="83"/>
  <c r="AE272" i="83"/>
  <c r="AI272" i="83"/>
  <c r="AJ272" i="83"/>
  <c r="AH272" i="83"/>
  <c r="AJ266" i="83"/>
  <c r="AG266" i="83"/>
  <c r="AE266" i="83"/>
  <c r="AH266" i="83"/>
  <c r="AK266" i="83" s="1"/>
  <c r="AI266" i="83"/>
  <c r="AI170" i="83"/>
  <c r="AF170" i="83"/>
  <c r="AG170" i="83"/>
  <c r="AE170" i="83"/>
  <c r="AJ170" i="83"/>
  <c r="AH170" i="83"/>
  <c r="AJ158" i="83"/>
  <c r="AF158" i="83"/>
  <c r="AK158" i="83"/>
  <c r="AI158" i="83"/>
  <c r="AE158" i="83"/>
  <c r="AH150" i="83"/>
  <c r="AJ150" i="83"/>
  <c r="AK150" i="83" s="1"/>
  <c r="AI150" i="83"/>
  <c r="AE150" i="83"/>
  <c r="AF150" i="83"/>
  <c r="AG150" i="83"/>
  <c r="AI142" i="83"/>
  <c r="AH142" i="83"/>
  <c r="AE142" i="83"/>
  <c r="AG142" i="83"/>
  <c r="AJ142" i="83"/>
  <c r="AF142" i="83"/>
  <c r="AK460" i="83"/>
  <c r="P22" i="62"/>
  <c r="T20" i="99"/>
  <c r="T146" i="99"/>
  <c r="J19" i="99"/>
  <c r="J146" i="99"/>
  <c r="G30" i="99"/>
  <c r="Q30" i="99"/>
  <c r="D41" i="99"/>
  <c r="D150" i="99"/>
  <c r="BV408" i="83"/>
  <c r="AO408" i="83"/>
  <c r="AD500" i="83"/>
  <c r="BK346" i="83"/>
  <c r="AD346" i="83"/>
  <c r="BV346" i="83"/>
  <c r="BK452" i="83"/>
  <c r="AD452" i="83"/>
  <c r="AO452" i="83"/>
  <c r="BV452" i="83"/>
  <c r="AZ452" i="83"/>
  <c r="BV182" i="83"/>
  <c r="AD182" i="83"/>
  <c r="BK182" i="83"/>
  <c r="AO182" i="83"/>
  <c r="D586" i="69"/>
  <c r="D588" i="83"/>
  <c r="AA588" i="83"/>
  <c r="P728" i="82"/>
  <c r="G728" i="82" s="1"/>
  <c r="P728" i="69"/>
  <c r="G728" i="69" s="1"/>
  <c r="T14" i="83"/>
  <c r="P12" i="82"/>
  <c r="G23" i="3"/>
  <c r="L23" i="3" s="1"/>
  <c r="F83" i="3"/>
  <c r="B23" i="3"/>
  <c r="AH766" i="83"/>
  <c r="AF766" i="83"/>
  <c r="AE766" i="83"/>
  <c r="AG766" i="83"/>
  <c r="F745" i="40"/>
  <c r="F198" i="84"/>
  <c r="B198" i="84" s="1"/>
  <c r="O175" i="70"/>
  <c r="B175" i="70" s="1"/>
  <c r="D171" i="61"/>
  <c r="B171" i="61" s="1"/>
  <c r="G176" i="56"/>
  <c r="A176" i="56"/>
  <c r="I196" i="60"/>
  <c r="B196" i="60" s="1"/>
  <c r="D171" i="88"/>
  <c r="B171" i="88" s="1"/>
  <c r="B173" i="40"/>
  <c r="E174" i="86"/>
  <c r="B174" i="86" s="1"/>
  <c r="C194" i="84"/>
  <c r="C167" i="88"/>
  <c r="C172" i="56"/>
  <c r="C192" i="60"/>
  <c r="C171" i="70"/>
  <c r="C167" i="61"/>
  <c r="C737" i="40"/>
  <c r="C170" i="86"/>
  <c r="D107" i="86"/>
  <c r="E611" i="40"/>
  <c r="D210" i="83" s="1"/>
  <c r="AA210" i="83" s="1"/>
  <c r="I108" i="70"/>
  <c r="E109" i="56"/>
  <c r="F129" i="60"/>
  <c r="D96" i="86"/>
  <c r="E589" i="40"/>
  <c r="D186" i="82" s="1"/>
  <c r="F118" i="60"/>
  <c r="E98" i="56"/>
  <c r="I97" i="70"/>
  <c r="L119" i="84"/>
  <c r="M117" i="60"/>
  <c r="U96" i="70"/>
  <c r="L92" i="61"/>
  <c r="R97" i="56"/>
  <c r="L92" i="88"/>
  <c r="S95" i="86"/>
  <c r="D587" i="40"/>
  <c r="D94" i="86"/>
  <c r="E585" i="40"/>
  <c r="E96" i="56"/>
  <c r="I95" i="70"/>
  <c r="F116" i="60"/>
  <c r="F581" i="40"/>
  <c r="F116" i="84"/>
  <c r="B116" i="84" s="1"/>
  <c r="I114" i="60"/>
  <c r="B114" i="60" s="1"/>
  <c r="G94" i="56"/>
  <c r="A94" i="56"/>
  <c r="D89" i="61"/>
  <c r="B89" i="61" s="1"/>
  <c r="O93" i="70"/>
  <c r="B93" i="70" s="1"/>
  <c r="E92" i="86"/>
  <c r="B92" i="86" s="1"/>
  <c r="B91" i="40"/>
  <c r="D89" i="88"/>
  <c r="B89" i="88" s="1"/>
  <c r="D85" i="86"/>
  <c r="E87" i="56"/>
  <c r="F107" i="60"/>
  <c r="E567" i="40"/>
  <c r="I86" i="70"/>
  <c r="F108" i="84"/>
  <c r="B108" i="84" s="1"/>
  <c r="I106" i="60"/>
  <c r="B106" i="60" s="1"/>
  <c r="G86" i="56"/>
  <c r="A86" i="56"/>
  <c r="O85" i="70"/>
  <c r="B85" i="70" s="1"/>
  <c r="D81" i="61"/>
  <c r="B81" i="61" s="1"/>
  <c r="D81" i="88"/>
  <c r="B81" i="88" s="1"/>
  <c r="B83" i="40"/>
  <c r="C85" i="70"/>
  <c r="C81" i="61"/>
  <c r="C86" i="56"/>
  <c r="C106" i="60"/>
  <c r="C84" i="86"/>
  <c r="C565" i="40"/>
  <c r="C162" i="69" s="1"/>
  <c r="C81" i="88"/>
  <c r="D561" i="40"/>
  <c r="L106" i="84"/>
  <c r="U83" i="70"/>
  <c r="R84" i="56"/>
  <c r="M104" i="60"/>
  <c r="L79" i="61"/>
  <c r="S82" i="86"/>
  <c r="L79" i="88"/>
  <c r="P76" i="69"/>
  <c r="G76" i="69" s="1"/>
  <c r="P76" i="82"/>
  <c r="G76" i="82" s="1"/>
  <c r="D467" i="40"/>
  <c r="L32" i="61"/>
  <c r="R37" i="56"/>
  <c r="M57" i="60"/>
  <c r="L32" i="88"/>
  <c r="S35" i="86"/>
  <c r="U36" i="70"/>
  <c r="L31" i="61"/>
  <c r="S34" i="86"/>
  <c r="U35" i="70"/>
  <c r="L31" i="88"/>
  <c r="M56" i="60"/>
  <c r="R36" i="56"/>
  <c r="F54" i="84"/>
  <c r="B54" i="84" s="1"/>
  <c r="I52" i="60"/>
  <c r="B52" i="60"/>
  <c r="F457" i="40"/>
  <c r="D27" i="61"/>
  <c r="B27" i="61" s="1"/>
  <c r="D27" i="88"/>
  <c r="B27" i="88" s="1"/>
  <c r="O31" i="70"/>
  <c r="B31" i="70" s="1"/>
  <c r="G32" i="56"/>
  <c r="A32" i="56"/>
  <c r="B29" i="40"/>
  <c r="E30" i="86"/>
  <c r="B30" i="86" s="1"/>
  <c r="F53" i="84"/>
  <c r="B53" i="84" s="1"/>
  <c r="E29" i="86"/>
  <c r="B29" i="86"/>
  <c r="D26" i="61"/>
  <c r="B26" i="61" s="1"/>
  <c r="D26" i="88"/>
  <c r="B26" i="88" s="1"/>
  <c r="F455" i="40"/>
  <c r="E54" i="83" s="1"/>
  <c r="A54" i="83" s="1"/>
  <c r="A55" i="83" s="1"/>
  <c r="G31" i="56"/>
  <c r="A31" i="56" s="1"/>
  <c r="D25" i="61"/>
  <c r="B25" i="61" s="1"/>
  <c r="I50" i="60"/>
  <c r="B50" i="60" s="1"/>
  <c r="D25" i="88"/>
  <c r="B25" i="88" s="1"/>
  <c r="E28" i="86"/>
  <c r="B28" i="86" s="1"/>
  <c r="F453" i="40"/>
  <c r="E50" i="69" s="1"/>
  <c r="G30" i="56"/>
  <c r="A30" i="56" s="1"/>
  <c r="B27" i="40"/>
  <c r="F52" i="84"/>
  <c r="B52" i="84"/>
  <c r="F51" i="84"/>
  <c r="B51" i="84" s="1"/>
  <c r="D24" i="61"/>
  <c r="B24" i="61" s="1"/>
  <c r="G29" i="56"/>
  <c r="A29" i="56" s="1"/>
  <c r="D24" i="88"/>
  <c r="B24" i="88" s="1"/>
  <c r="O28" i="70"/>
  <c r="B28" i="70" s="1"/>
  <c r="B26" i="40"/>
  <c r="F451" i="40"/>
  <c r="E48" i="82" s="1"/>
  <c r="I49" i="60"/>
  <c r="B49" i="60" s="1"/>
  <c r="F32" i="84"/>
  <c r="B32" i="84" s="1"/>
  <c r="G10" i="56"/>
  <c r="A10" i="56" s="1"/>
  <c r="F413" i="40"/>
  <c r="E12" i="83" s="1"/>
  <c r="A12" i="83" s="1"/>
  <c r="A13" i="83" s="1"/>
  <c r="O9" i="70"/>
  <c r="B9" i="70" s="1"/>
  <c r="D5" i="88"/>
  <c r="B5" i="88" s="1"/>
  <c r="D5" i="61"/>
  <c r="B5" i="61" s="1"/>
  <c r="I30" i="60"/>
  <c r="B30" i="60" s="1"/>
  <c r="E8" i="86"/>
  <c r="B8" i="86" s="1"/>
  <c r="M74" i="3"/>
  <c r="B74" i="3"/>
  <c r="AJ264" i="83"/>
  <c r="AH264" i="83"/>
  <c r="AF264" i="83"/>
  <c r="AE264" i="83"/>
  <c r="AI254" i="83"/>
  <c r="AE254" i="83"/>
  <c r="AJ254" i="83"/>
  <c r="AF254" i="83"/>
  <c r="AK254" i="83"/>
  <c r="AF240" i="83"/>
  <c r="AG240" i="83"/>
  <c r="AJ240" i="83"/>
  <c r="AI240" i="83"/>
  <c r="AH240" i="83"/>
  <c r="AE240" i="83"/>
  <c r="AI234" i="83"/>
  <c r="AE234" i="83"/>
  <c r="AG234" i="83"/>
  <c r="AJ234" i="83"/>
  <c r="AH234" i="83"/>
  <c r="AK234" i="83"/>
  <c r="AI148" i="83"/>
  <c r="AJ148" i="83"/>
  <c r="AE148" i="83"/>
  <c r="AF148" i="83"/>
  <c r="AH148" i="83"/>
  <c r="AG148" i="83"/>
  <c r="AJ144" i="83"/>
  <c r="AH144" i="83"/>
  <c r="AI144" i="83"/>
  <c r="AG144" i="83"/>
  <c r="AE144" i="83"/>
  <c r="AF144" i="83"/>
  <c r="AK144" i="83" s="1"/>
  <c r="AH132" i="83"/>
  <c r="AE132" i="83"/>
  <c r="AG132" i="83"/>
  <c r="C152" i="99"/>
  <c r="C43" i="99"/>
  <c r="E554" i="83"/>
  <c r="A554" i="83"/>
  <c r="A555" i="83" s="1"/>
  <c r="A552" i="69"/>
  <c r="A553" i="69" s="1"/>
  <c r="D512" i="82"/>
  <c r="D512" i="69"/>
  <c r="AZ346" i="83"/>
  <c r="BK582" i="83"/>
  <c r="BV582" i="83"/>
  <c r="AD520" i="83"/>
  <c r="BV520" i="83"/>
  <c r="S45" i="99"/>
  <c r="R45" i="99" s="1"/>
  <c r="D160" i="99"/>
  <c r="M45" i="99"/>
  <c r="L45" i="99"/>
  <c r="Q45" i="99"/>
  <c r="P45" i="99"/>
  <c r="G45" i="99"/>
  <c r="F45" i="99"/>
  <c r="C226" i="82"/>
  <c r="C228" i="83"/>
  <c r="E246" i="83"/>
  <c r="A246" i="83"/>
  <c r="A247" i="83" s="1"/>
  <c r="E244" i="82"/>
  <c r="A244" i="82" s="1"/>
  <c r="A245" i="82" s="1"/>
  <c r="BB63" i="49"/>
  <c r="DG63" i="49"/>
  <c r="AW63" i="49"/>
  <c r="AG63" i="49"/>
  <c r="DK63" i="49"/>
  <c r="CA63" i="49"/>
  <c r="AI63" i="49"/>
  <c r="BC63" i="49"/>
  <c r="CH63" i="49"/>
  <c r="AS63" i="49"/>
  <c r="BG63" i="49"/>
  <c r="BS63" i="49"/>
  <c r="DJ63" i="49"/>
  <c r="BD63" i="49"/>
  <c r="AY63" i="49"/>
  <c r="AZ63" i="49"/>
  <c r="AM63" i="49"/>
  <c r="BA63" i="49"/>
  <c r="CV63" i="49"/>
  <c r="AB63" i="49"/>
  <c r="CO63" i="49"/>
  <c r="BF63" i="49"/>
  <c r="BL63" i="49"/>
  <c r="BW63" i="49"/>
  <c r="BX63" i="49"/>
  <c r="CZ63" i="49"/>
  <c r="CK63" i="49"/>
  <c r="CY63" i="49"/>
  <c r="DC63" i="49"/>
  <c r="CI63" i="49"/>
  <c r="CP63" i="49"/>
  <c r="BY63" i="49"/>
  <c r="BT63" i="49"/>
  <c r="DH63" i="49"/>
  <c r="CF63" i="49"/>
  <c r="CE63" i="49"/>
  <c r="CG63" i="49"/>
  <c r="DF63" i="49"/>
  <c r="BM63" i="49"/>
  <c r="AK63" i="49"/>
  <c r="DI63" i="49"/>
  <c r="AT63" i="49"/>
  <c r="AU63" i="49"/>
  <c r="BR63" i="49"/>
  <c r="CL63" i="49"/>
  <c r="CS61" i="49"/>
  <c r="AK61" i="49"/>
  <c r="DG61" i="49"/>
  <c r="DD61" i="49"/>
  <c r="CG61" i="49"/>
  <c r="CA61" i="49"/>
  <c r="BX61" i="49"/>
  <c r="DK61" i="49"/>
  <c r="BD61" i="49"/>
  <c r="BC61" i="49"/>
  <c r="BT61" i="49"/>
  <c r="BV61" i="49"/>
  <c r="BJ61" i="49"/>
  <c r="BG61" i="49"/>
  <c r="CD61" i="49"/>
  <c r="DA61" i="49"/>
  <c r="CF61" i="49"/>
  <c r="DE61" i="49"/>
  <c r="CM61" i="49"/>
  <c r="BP61" i="49"/>
  <c r="BA61" i="49"/>
  <c r="CE61" i="49"/>
  <c r="CX61" i="49"/>
  <c r="S30" i="99"/>
  <c r="I30" i="99"/>
  <c r="BK408" i="83"/>
  <c r="E240" i="82"/>
  <c r="A240" i="82" s="1"/>
  <c r="A241" i="82" s="1"/>
  <c r="E242" i="83"/>
  <c r="A242" i="83" s="1"/>
  <c r="A243" i="83" s="1"/>
  <c r="E116" i="82"/>
  <c r="A116" i="82" s="1"/>
  <c r="A117" i="82" s="1"/>
  <c r="E116" i="69"/>
  <c r="A116" i="69"/>
  <c r="A117" i="69" s="1"/>
  <c r="E118" i="83"/>
  <c r="A118" i="83" s="1"/>
  <c r="A119" i="83" s="1"/>
  <c r="P298" i="69"/>
  <c r="G298" i="69" s="1"/>
  <c r="P298" i="82"/>
  <c r="G298" i="82" s="1"/>
  <c r="BK494" i="83"/>
  <c r="AZ494" i="83"/>
  <c r="C676" i="69"/>
  <c r="AK376" i="83"/>
  <c r="AZ764" i="83"/>
  <c r="BV764" i="83"/>
  <c r="AK102" i="83"/>
  <c r="CH86" i="49"/>
  <c r="CU86" i="49"/>
  <c r="BH86" i="49"/>
  <c r="BX86" i="49"/>
  <c r="BZ86" i="49"/>
  <c r="CG86" i="49"/>
  <c r="AM86" i="49"/>
  <c r="AQ86" i="49"/>
  <c r="AC86" i="49"/>
  <c r="DL86" i="49"/>
  <c r="AZ86" i="49"/>
  <c r="CD86" i="49"/>
  <c r="CW86" i="49"/>
  <c r="BC86" i="49"/>
  <c r="CZ86" i="49"/>
  <c r="DI86" i="49"/>
  <c r="AX86" i="49"/>
  <c r="BR86" i="49"/>
  <c r="CC86" i="49"/>
  <c r="CF86" i="49"/>
  <c r="CO86" i="49"/>
  <c r="CS86" i="49"/>
  <c r="DD86" i="49"/>
  <c r="AG86" i="49"/>
  <c r="AF86" i="49"/>
  <c r="AV86" i="49"/>
  <c r="AE86" i="49"/>
  <c r="AU86" i="49"/>
  <c r="BT86" i="49"/>
  <c r="CA86" i="49"/>
  <c r="BP86" i="49"/>
  <c r="CK86" i="49"/>
  <c r="BY86" i="49"/>
  <c r="BJ86" i="49"/>
  <c r="DE86" i="49"/>
  <c r="AW86" i="49"/>
  <c r="AB86" i="49"/>
  <c r="BE86" i="49"/>
  <c r="BL86" i="49"/>
  <c r="DF86" i="49"/>
  <c r="C522" i="69"/>
  <c r="C524" i="83"/>
  <c r="D592" i="82"/>
  <c r="D594" i="83"/>
  <c r="AA594" i="83" s="1"/>
  <c r="D592" i="69"/>
  <c r="D300" i="83"/>
  <c r="AA300" i="83" s="1"/>
  <c r="D298" i="69"/>
  <c r="E680" i="83"/>
  <c r="A680" i="83"/>
  <c r="A681" i="83" s="1"/>
  <c r="E678" i="69"/>
  <c r="A678" i="69" s="1"/>
  <c r="A679" i="69" s="1"/>
  <c r="E454" i="69"/>
  <c r="A454" i="69" s="1"/>
  <c r="A455" i="69" s="1"/>
  <c r="E456" i="83"/>
  <c r="A456" i="83" s="1"/>
  <c r="A457" i="83" s="1"/>
  <c r="E704" i="83"/>
  <c r="A704" i="83" s="1"/>
  <c r="A705" i="83" s="1"/>
  <c r="E702" i="82"/>
  <c r="A702" i="82"/>
  <c r="A703" i="82" s="1"/>
  <c r="E702" i="69"/>
  <c r="A702" i="69"/>
  <c r="A703" i="69" s="1"/>
  <c r="BK232" i="83"/>
  <c r="E602" i="83"/>
  <c r="A602" i="83" s="1"/>
  <c r="A603" i="83" s="1"/>
  <c r="E600" i="69"/>
  <c r="A600" i="69" s="1"/>
  <c r="A601" i="69" s="1"/>
  <c r="E600" i="82"/>
  <c r="A600" i="82" s="1"/>
  <c r="A601" i="82" s="1"/>
  <c r="AK10" i="83"/>
  <c r="AK502" i="83"/>
  <c r="T758" i="83"/>
  <c r="G758" i="83"/>
  <c r="P756" i="69"/>
  <c r="G756" i="69" s="1"/>
  <c r="C380" i="69"/>
  <c r="C380" i="82"/>
  <c r="C382" i="83"/>
  <c r="E450" i="82"/>
  <c r="A450" i="82" s="1"/>
  <c r="A451" i="82"/>
  <c r="E452" i="83"/>
  <c r="A452" i="83" s="1"/>
  <c r="A453" i="83" s="1"/>
  <c r="P550" i="69"/>
  <c r="G550" i="69" s="1"/>
  <c r="T552" i="83"/>
  <c r="G552" i="83" s="1"/>
  <c r="P278" i="69"/>
  <c r="G278" i="69" s="1"/>
  <c r="T280" i="83"/>
  <c r="G280" i="83" s="1"/>
  <c r="C53" i="99"/>
  <c r="C157" i="99"/>
  <c r="E218" i="69"/>
  <c r="A218" i="69" s="1"/>
  <c r="A219" i="69" s="1"/>
  <c r="E18" i="82"/>
  <c r="A18" i="82" s="1"/>
  <c r="A19" i="82" s="1"/>
  <c r="E18" i="69"/>
  <c r="A18" i="69" s="1"/>
  <c r="A19" i="69" s="1"/>
  <c r="AZ384" i="83"/>
  <c r="BK384" i="83"/>
  <c r="P356" i="69"/>
  <c r="G356" i="69" s="1"/>
  <c r="P356" i="82"/>
  <c r="G356" i="82" s="1"/>
  <c r="BK576" i="83"/>
  <c r="AZ576" i="83"/>
  <c r="AD576" i="83"/>
  <c r="C768" i="83"/>
  <c r="C766" i="69"/>
  <c r="D496" i="83"/>
  <c r="AA496" i="83" s="1"/>
  <c r="BV496" i="83" s="1"/>
  <c r="D494" i="69"/>
  <c r="AK372" i="83"/>
  <c r="P104" i="82"/>
  <c r="G104" i="82" s="1"/>
  <c r="P104" i="69"/>
  <c r="G104" i="69" s="1"/>
  <c r="D780" i="83"/>
  <c r="AA780" i="83" s="1"/>
  <c r="D778" i="82"/>
  <c r="D778" i="69"/>
  <c r="D586" i="82"/>
  <c r="BK306" i="83"/>
  <c r="AD306" i="83"/>
  <c r="O29" i="70"/>
  <c r="B29" i="70" s="1"/>
  <c r="C536" i="69"/>
  <c r="C536" i="82"/>
  <c r="AD90" i="83"/>
  <c r="BK90" i="83"/>
  <c r="AO552" i="83"/>
  <c r="BV552" i="83"/>
  <c r="AZ552" i="83"/>
  <c r="AK612" i="83"/>
  <c r="AK558" i="83"/>
  <c r="P770" i="82"/>
  <c r="G770" i="82" s="1"/>
  <c r="T772" i="83"/>
  <c r="G772" i="83" s="1"/>
  <c r="AO226" i="83"/>
  <c r="BV226" i="83"/>
  <c r="AD226" i="83"/>
  <c r="P640" i="82"/>
  <c r="G640" i="82" s="1"/>
  <c r="T642" i="83"/>
  <c r="G642" i="83" s="1"/>
  <c r="P704" i="69"/>
  <c r="G704" i="69" s="1"/>
  <c r="T706" i="83"/>
  <c r="G706" i="83" s="1"/>
  <c r="BK444" i="83"/>
  <c r="AD444" i="83"/>
  <c r="E84" i="86"/>
  <c r="B84" i="86" s="1"/>
  <c r="E706" i="82"/>
  <c r="A706" i="82" s="1"/>
  <c r="A707" i="82" s="1"/>
  <c r="E706" i="69"/>
  <c r="A706" i="69"/>
  <c r="A707" i="69" s="1"/>
  <c r="E708" i="83"/>
  <c r="A708" i="83" s="1"/>
  <c r="A709" i="83" s="1"/>
  <c r="U33" i="2"/>
  <c r="AD33" i="2"/>
  <c r="S33" i="2"/>
  <c r="T33" i="2"/>
  <c r="W33" i="2"/>
  <c r="AA33" i="2"/>
  <c r="E504" i="83"/>
  <c r="A504" i="83" s="1"/>
  <c r="A505" i="83" s="1"/>
  <c r="E502" i="82"/>
  <c r="A502" i="82" s="1"/>
  <c r="A503" i="82" s="1"/>
  <c r="BK770" i="83"/>
  <c r="S56" i="99"/>
  <c r="R56" i="99" s="1"/>
  <c r="G56" i="99"/>
  <c r="F56" i="99" s="1"/>
  <c r="U56" i="99"/>
  <c r="T56" i="99" s="1"/>
  <c r="O56" i="99"/>
  <c r="N56" i="99" s="1"/>
  <c r="D76" i="99"/>
  <c r="F166" i="94"/>
  <c r="F167" i="94"/>
  <c r="C80" i="69"/>
  <c r="C80" i="82"/>
  <c r="E468" i="82"/>
  <c r="A468" i="82"/>
  <c r="A469" i="82" s="1"/>
  <c r="E468" i="69"/>
  <c r="A468" i="69" s="1"/>
  <c r="A469" i="69" s="1"/>
  <c r="T11" i="94"/>
  <c r="M11" i="94"/>
  <c r="AZ534" i="83"/>
  <c r="J152" i="62"/>
  <c r="AZ38" i="83"/>
  <c r="K30" i="99"/>
  <c r="AZ704" i="83"/>
  <c r="AO704" i="83"/>
  <c r="O34" i="99"/>
  <c r="N34" i="99" s="1"/>
  <c r="N35" i="99" s="1"/>
  <c r="G34" i="99"/>
  <c r="F34" i="99" s="1"/>
  <c r="U34" i="99"/>
  <c r="T34" i="99" s="1"/>
  <c r="M34" i="99"/>
  <c r="L34" i="99" s="1"/>
  <c r="L35" i="99" s="1"/>
  <c r="D154" i="99"/>
  <c r="K43" i="62"/>
  <c r="M43" i="62"/>
  <c r="U43" i="62"/>
  <c r="S43" i="62"/>
  <c r="P340" i="82"/>
  <c r="G340" i="82" s="1"/>
  <c r="P340" i="69"/>
  <c r="G340" i="69" s="1"/>
  <c r="T342" i="83"/>
  <c r="G342" i="83" s="1"/>
  <c r="T366" i="83"/>
  <c r="G366" i="83" s="1"/>
  <c r="P364" i="69"/>
  <c r="G364" i="69"/>
  <c r="D752" i="83"/>
  <c r="AA752" i="83" s="1"/>
  <c r="D750" i="69"/>
  <c r="D750" i="82"/>
  <c r="E340" i="82"/>
  <c r="A340" i="82" s="1"/>
  <c r="A341" i="82" s="1"/>
  <c r="E340" i="69"/>
  <c r="A340" i="69"/>
  <c r="A341" i="69" s="1"/>
  <c r="C470" i="83"/>
  <c r="C468" i="69"/>
  <c r="E510" i="83"/>
  <c r="A510" i="83" s="1"/>
  <c r="A511" i="83"/>
  <c r="E508" i="69"/>
  <c r="A508" i="69" s="1"/>
  <c r="A509" i="69" s="1"/>
  <c r="E540" i="69"/>
  <c r="A540" i="69" s="1"/>
  <c r="A541" i="69" s="1"/>
  <c r="E540" i="82"/>
  <c r="A540" i="82" s="1"/>
  <c r="A541" i="82" s="1"/>
  <c r="C558" i="82"/>
  <c r="C560" i="83"/>
  <c r="E622" i="82"/>
  <c r="A622" i="82"/>
  <c r="A623" i="82" s="1"/>
  <c r="E622" i="69"/>
  <c r="A622" i="69"/>
  <c r="A623" i="69" s="1"/>
  <c r="AZ182" i="83"/>
  <c r="R30" i="62"/>
  <c r="R152" i="62"/>
  <c r="AZ114" i="83"/>
  <c r="BV114" i="83"/>
  <c r="AZ164" i="83"/>
  <c r="AZ26" i="83"/>
  <c r="AD26" i="83"/>
  <c r="BK22" i="83"/>
  <c r="BV22" i="83"/>
  <c r="P138" i="69"/>
  <c r="G138" i="69" s="1"/>
  <c r="T140" i="83"/>
  <c r="G140" i="83" s="1"/>
  <c r="P138" i="82"/>
  <c r="G138" i="82" s="1"/>
  <c r="C282" i="82"/>
  <c r="C284" i="83"/>
  <c r="C566" i="82"/>
  <c r="C568" i="83"/>
  <c r="D648" i="69"/>
  <c r="D650" i="83"/>
  <c r="AA650" i="83" s="1"/>
  <c r="BV650" i="83" s="1"/>
  <c r="AZ52" i="49"/>
  <c r="CY52" i="49"/>
  <c r="AN52" i="49"/>
  <c r="CQ52" i="49"/>
  <c r="BH52" i="49"/>
  <c r="CO52" i="49"/>
  <c r="BN52" i="49"/>
  <c r="AF52" i="49"/>
  <c r="DH52" i="49"/>
  <c r="CJ52" i="49"/>
  <c r="AD52" i="49"/>
  <c r="BS52" i="49"/>
  <c r="AE52" i="49"/>
  <c r="BA52" i="49"/>
  <c r="CS52" i="49"/>
  <c r="BI52" i="49"/>
  <c r="CL52" i="49"/>
  <c r="AT52" i="49"/>
  <c r="AX52" i="49"/>
  <c r="BY52" i="49"/>
  <c r="AL52" i="49"/>
  <c r="AH52" i="49"/>
  <c r="DB52" i="49"/>
  <c r="AJ52" i="49"/>
  <c r="BK590" i="83"/>
  <c r="BV590" i="83"/>
  <c r="E398" i="83"/>
  <c r="A398" i="83" s="1"/>
  <c r="A399" i="83" s="1"/>
  <c r="E396" i="82"/>
  <c r="A396" i="82" s="1"/>
  <c r="A397" i="82" s="1"/>
  <c r="E396" i="69"/>
  <c r="A396" i="69" s="1"/>
  <c r="A397" i="69" s="1"/>
  <c r="D388" i="69"/>
  <c r="D390" i="83"/>
  <c r="AA390" i="83" s="1"/>
  <c r="AZ390" i="83" s="1"/>
  <c r="D672" i="69"/>
  <c r="D672" i="82"/>
  <c r="E760" i="82"/>
  <c r="A760" i="82" s="1"/>
  <c r="A761" i="82" s="1"/>
  <c r="E760" i="69"/>
  <c r="A760" i="69" s="1"/>
  <c r="A761" i="69" s="1"/>
  <c r="C266" i="69"/>
  <c r="C266" i="82"/>
  <c r="C268" i="83"/>
  <c r="E498" i="69"/>
  <c r="A498" i="69" s="1"/>
  <c r="A499" i="69" s="1"/>
  <c r="E498" i="82"/>
  <c r="A498" i="82" s="1"/>
  <c r="A499" i="82" s="1"/>
  <c r="C108" i="69"/>
  <c r="C110" i="83"/>
  <c r="C108" i="82"/>
  <c r="D152" i="83"/>
  <c r="AA152" i="83"/>
  <c r="D150" i="69"/>
  <c r="D450" i="83"/>
  <c r="AA450" i="83" s="1"/>
  <c r="D448" i="69"/>
  <c r="D448" i="82"/>
  <c r="AZ68" i="83"/>
  <c r="J167" i="94"/>
  <c r="I165" i="94"/>
  <c r="K165" i="94"/>
  <c r="M164" i="94" s="1"/>
  <c r="AK684" i="83"/>
  <c r="D124" i="83"/>
  <c r="AA124" i="83" s="1"/>
  <c r="D122" i="82"/>
  <c r="L24" i="3"/>
  <c r="C342" i="83"/>
  <c r="C340" i="82"/>
  <c r="C340" i="69"/>
  <c r="D328" i="82"/>
  <c r="D328" i="69"/>
  <c r="D330" i="83"/>
  <c r="AA330" i="83" s="1"/>
  <c r="AO330" i="83" s="1"/>
  <c r="Z11" i="2"/>
  <c r="S11" i="2"/>
  <c r="AA11" i="2"/>
  <c r="AC11" i="2"/>
  <c r="AB11" i="2"/>
  <c r="BU51" i="49"/>
  <c r="DJ51" i="49"/>
  <c r="AL51" i="49"/>
  <c r="CQ51" i="49"/>
  <c r="AF51" i="49"/>
  <c r="CC51" i="49"/>
  <c r="CG51" i="49"/>
  <c r="BX51" i="49"/>
  <c r="CZ51" i="49"/>
  <c r="BG51" i="49"/>
  <c r="DL51" i="49"/>
  <c r="CI51" i="49"/>
  <c r="CH51" i="49"/>
  <c r="CT51" i="49"/>
  <c r="AY51" i="49"/>
  <c r="AN51" i="49"/>
  <c r="BQ51" i="49"/>
  <c r="AH51" i="49"/>
  <c r="AT51" i="49"/>
  <c r="AX51" i="49"/>
  <c r="BJ51" i="49"/>
  <c r="AR51" i="49"/>
  <c r="BH51" i="49"/>
  <c r="BY51" i="49"/>
  <c r="AV51" i="49"/>
  <c r="CB51" i="49"/>
  <c r="CS51" i="49"/>
  <c r="CR51" i="49"/>
  <c r="BV51" i="49"/>
  <c r="AZ51" i="49"/>
  <c r="AU51" i="49"/>
  <c r="AG51" i="49"/>
  <c r="DI51" i="49"/>
  <c r="BC51" i="49"/>
  <c r="BM51" i="49"/>
  <c r="BW51" i="49"/>
  <c r="BR51" i="49"/>
  <c r="BF51" i="49"/>
  <c r="BP51" i="49"/>
  <c r="BK51" i="49"/>
  <c r="AE51" i="49"/>
  <c r="BT51" i="49"/>
  <c r="CW51" i="49"/>
  <c r="CL51" i="49"/>
  <c r="BI51" i="49"/>
  <c r="CD51" i="49"/>
  <c r="AP51" i="49"/>
  <c r="AD51" i="49"/>
  <c r="CM51" i="49"/>
  <c r="BA51" i="49"/>
  <c r="AJ51" i="49"/>
  <c r="BB51" i="49"/>
  <c r="DE51" i="49"/>
  <c r="DK51" i="49"/>
  <c r="BE51" i="49"/>
  <c r="BD51" i="49"/>
  <c r="CE51" i="49"/>
  <c r="CY51" i="49"/>
  <c r="BO51" i="49"/>
  <c r="DA51" i="49"/>
  <c r="BZ51" i="49"/>
  <c r="DH51" i="49"/>
  <c r="AM51" i="49"/>
  <c r="AW51" i="49"/>
  <c r="P286" i="82"/>
  <c r="G286" i="82"/>
  <c r="T288" i="83"/>
  <c r="G288" i="83"/>
  <c r="E134" i="83"/>
  <c r="A134" i="83"/>
  <c r="A135" i="83" s="1"/>
  <c r="E132" i="82"/>
  <c r="A132" i="82" s="1"/>
  <c r="A133" i="82" s="1"/>
  <c r="CD77" i="49"/>
  <c r="AW77" i="49"/>
  <c r="AL77" i="49"/>
  <c r="DB77" i="49"/>
  <c r="BS77" i="49"/>
  <c r="BG77" i="49"/>
  <c r="BQ77" i="49"/>
  <c r="CA77" i="49"/>
  <c r="BX77" i="49"/>
  <c r="BD77" i="49"/>
  <c r="BB77" i="49"/>
  <c r="AT77" i="49"/>
  <c r="CN77" i="49"/>
  <c r="CC77" i="49"/>
  <c r="AJ77" i="49"/>
  <c r="CP77" i="49"/>
  <c r="AC77" i="49"/>
  <c r="BW77" i="49"/>
  <c r="BH77" i="49"/>
  <c r="BO77" i="49"/>
  <c r="CT77" i="49"/>
  <c r="CS77" i="49"/>
  <c r="BF77" i="49"/>
  <c r="BC77" i="49"/>
  <c r="AK77" i="49"/>
  <c r="BV77" i="49"/>
  <c r="CB77" i="49"/>
  <c r="DJ77" i="49"/>
  <c r="AU77" i="49"/>
  <c r="AE77" i="49"/>
  <c r="CU77" i="49"/>
  <c r="AR77" i="49"/>
  <c r="CI77" i="49"/>
  <c r="AN77" i="49"/>
  <c r="BR77" i="49"/>
  <c r="BJ77" i="49"/>
  <c r="DL77" i="49"/>
  <c r="BU77" i="49"/>
  <c r="CZ77" i="49"/>
  <c r="CQ77" i="49"/>
  <c r="AO77" i="49"/>
  <c r="AQ77" i="49"/>
  <c r="BY77" i="49"/>
  <c r="AH77" i="49"/>
  <c r="DI77" i="49"/>
  <c r="BA77" i="49"/>
  <c r="AB77" i="49"/>
  <c r="AS77" i="49"/>
  <c r="BM77" i="49"/>
  <c r="AX77" i="49"/>
  <c r="CX77" i="49"/>
  <c r="AI77" i="49"/>
  <c r="BZ77" i="49"/>
  <c r="CH77" i="49"/>
  <c r="DE77" i="49"/>
  <c r="DK77" i="49"/>
  <c r="BT77" i="49"/>
  <c r="BE77" i="49"/>
  <c r="AP77" i="49"/>
  <c r="B72" i="3"/>
  <c r="AK40" i="83"/>
  <c r="C14" i="82"/>
  <c r="C14" i="69"/>
  <c r="C16" i="83"/>
  <c r="T730" i="83"/>
  <c r="G730" i="83" s="1"/>
  <c r="AD370" i="83"/>
  <c r="AZ370" i="83"/>
  <c r="P296" i="82"/>
  <c r="G296" i="82" s="1"/>
  <c r="T298" i="83"/>
  <c r="G298" i="83" s="1"/>
  <c r="P692" i="69"/>
  <c r="G692" i="69" s="1"/>
  <c r="T694" i="83"/>
  <c r="G694" i="83"/>
  <c r="E674" i="69"/>
  <c r="A674" i="69" s="1"/>
  <c r="A675" i="69" s="1"/>
  <c r="E674" i="82"/>
  <c r="A674" i="82" s="1"/>
  <c r="A675" i="82" s="1"/>
  <c r="T22" i="83"/>
  <c r="G22" i="83" s="1"/>
  <c r="P20" i="82"/>
  <c r="G20" i="82" s="1"/>
  <c r="P20" i="69"/>
  <c r="G20" i="69"/>
  <c r="E658" i="69"/>
  <c r="A658" i="69" s="1"/>
  <c r="A659" i="69" s="1"/>
  <c r="E658" i="82"/>
  <c r="A658" i="82" s="1"/>
  <c r="A659" i="82" s="1"/>
  <c r="E610" i="83"/>
  <c r="A610" i="83"/>
  <c r="A611" i="83" s="1"/>
  <c r="E608" i="82"/>
  <c r="A608" i="82" s="1"/>
  <c r="A609" i="82" s="1"/>
  <c r="E608" i="69"/>
  <c r="A608" i="69"/>
  <c r="A609" i="69" s="1"/>
  <c r="B160" i="3"/>
  <c r="G160" i="3"/>
  <c r="AD398" i="83"/>
  <c r="BK398" i="83"/>
  <c r="F136" i="3"/>
  <c r="G136" i="3" s="1"/>
  <c r="G80" i="3"/>
  <c r="P90" i="82"/>
  <c r="G90" i="82"/>
  <c r="P90" i="69"/>
  <c r="G90" i="69" s="1"/>
  <c r="AK764" i="83"/>
  <c r="AO244" i="83"/>
  <c r="BV244" i="83"/>
  <c r="BK244" i="83"/>
  <c r="C108" i="84"/>
  <c r="E384" i="69"/>
  <c r="A384" i="69"/>
  <c r="A385" i="69" s="1"/>
  <c r="E386" i="83"/>
  <c r="A386" i="83"/>
  <c r="A387" i="83" s="1"/>
  <c r="E384" i="82"/>
  <c r="A384" i="82"/>
  <c r="A385" i="82" s="1"/>
  <c r="C190" i="82"/>
  <c r="E788" i="69"/>
  <c r="A788" i="69" s="1"/>
  <c r="A789" i="69" s="1"/>
  <c r="E790" i="83"/>
  <c r="A790" i="83" s="1"/>
  <c r="A791" i="83" s="1"/>
  <c r="E788" i="82"/>
  <c r="A788" i="82" s="1"/>
  <c r="A789" i="82" s="1"/>
  <c r="AO460" i="83"/>
  <c r="AD460" i="83"/>
  <c r="BV460" i="83"/>
  <c r="BK460" i="83"/>
  <c r="AZ460" i="83"/>
  <c r="P320" i="69"/>
  <c r="G320" i="69"/>
  <c r="P320" i="82"/>
  <c r="G320" i="82"/>
  <c r="P250" i="82"/>
  <c r="G250" i="82" s="1"/>
  <c r="T252" i="83"/>
  <c r="G252" i="83" s="1"/>
  <c r="P250" i="69"/>
  <c r="G250" i="69"/>
  <c r="P362" i="82"/>
  <c r="G362" i="82" s="1"/>
  <c r="P362" i="69"/>
  <c r="G362" i="69" s="1"/>
  <c r="C370" i="83"/>
  <c r="C368" i="69"/>
  <c r="G90" i="3"/>
  <c r="F146" i="3"/>
  <c r="F200" i="3" s="1"/>
  <c r="G200" i="3" s="1"/>
  <c r="E27" i="86"/>
  <c r="B27" i="86" s="1"/>
  <c r="P604" i="69"/>
  <c r="G604" i="69" s="1"/>
  <c r="T606" i="83"/>
  <c r="G606" i="83" s="1"/>
  <c r="AF132" i="83"/>
  <c r="O60" i="82"/>
  <c r="F60" i="82" s="1"/>
  <c r="O60" i="69"/>
  <c r="F60" i="69"/>
  <c r="AG254" i="83"/>
  <c r="M6" i="94"/>
  <c r="O6" i="94"/>
  <c r="F155" i="3"/>
  <c r="F208" i="3" s="1"/>
  <c r="B208" i="3" s="1"/>
  <c r="B99" i="3"/>
  <c r="B93" i="3"/>
  <c r="F149" i="3"/>
  <c r="G93" i="3"/>
  <c r="AK44" i="83"/>
  <c r="AK68" i="49"/>
  <c r="CH68" i="49"/>
  <c r="CD68" i="49"/>
  <c r="DH68" i="49"/>
  <c r="BA68" i="49"/>
  <c r="CP68" i="49"/>
  <c r="CV68" i="49"/>
  <c r="BH68" i="49"/>
  <c r="CJ68" i="49"/>
  <c r="CU68" i="49"/>
  <c r="CC68" i="49"/>
  <c r="BK68" i="49"/>
  <c r="DL68" i="49"/>
  <c r="AU68" i="49"/>
  <c r="CR68" i="49"/>
  <c r="AH68" i="49"/>
  <c r="CN68" i="49"/>
  <c r="BW68" i="49"/>
  <c r="BB68" i="49"/>
  <c r="BR68" i="49"/>
  <c r="DJ68" i="49"/>
  <c r="AO68" i="49"/>
  <c r="DE68" i="49"/>
  <c r="BC68" i="49"/>
  <c r="BN68" i="49"/>
  <c r="BX68" i="49"/>
  <c r="AC14" i="2"/>
  <c r="S14" i="2"/>
  <c r="W14" i="2"/>
  <c r="P324" i="82"/>
  <c r="G324" i="82"/>
  <c r="T326" i="83"/>
  <c r="G326" i="83" s="1"/>
  <c r="E728" i="69"/>
  <c r="A728" i="69" s="1"/>
  <c r="A729" i="69" s="1"/>
  <c r="E730" i="83"/>
  <c r="A730" i="83" s="1"/>
  <c r="A731" i="83" s="1"/>
  <c r="AK538" i="83"/>
  <c r="AK602" i="83"/>
  <c r="E460" i="69"/>
  <c r="A460" i="69"/>
  <c r="A461" i="69" s="1"/>
  <c r="E462" i="83"/>
  <c r="A462" i="83" s="1"/>
  <c r="A463" i="83" s="1"/>
  <c r="W36" i="2"/>
  <c r="X36" i="2"/>
  <c r="AK440" i="83"/>
  <c r="P222" i="82"/>
  <c r="G222" i="82" s="1"/>
  <c r="T224" i="83"/>
  <c r="G224" i="83" s="1"/>
  <c r="T586" i="83"/>
  <c r="G586" i="83" s="1"/>
  <c r="P584" i="82"/>
  <c r="G584" i="82" s="1"/>
  <c r="D151" i="99"/>
  <c r="K31" i="99"/>
  <c r="J31" i="99"/>
  <c r="BV646" i="83"/>
  <c r="C516" i="83"/>
  <c r="C514" i="69"/>
  <c r="D630" i="69"/>
  <c r="D632" i="83"/>
  <c r="AA632" i="83" s="1"/>
  <c r="AO632" i="83" s="1"/>
  <c r="T80" i="83"/>
  <c r="G80" i="83" s="1"/>
  <c r="P78" i="82"/>
  <c r="G78" i="82" s="1"/>
  <c r="D240" i="69"/>
  <c r="D242" i="83"/>
  <c r="AA242" i="83" s="1"/>
  <c r="AK402" i="83"/>
  <c r="AK718" i="83"/>
  <c r="D80" i="82"/>
  <c r="D80" i="69"/>
  <c r="C142" i="83"/>
  <c r="C140" i="82"/>
  <c r="P650" i="82"/>
  <c r="G650" i="82" s="1"/>
  <c r="P650" i="69"/>
  <c r="G650" i="69" s="1"/>
  <c r="AC28" i="6"/>
  <c r="AD28" i="6" s="1"/>
  <c r="F28" i="6"/>
  <c r="F11" i="6"/>
  <c r="AC11" i="6"/>
  <c r="AD11" i="6" s="1"/>
  <c r="S736" i="83"/>
  <c r="N704" i="82"/>
  <c r="S706" i="83"/>
  <c r="N704" i="69"/>
  <c r="S694" i="83"/>
  <c r="N692" i="82"/>
  <c r="D304" i="69"/>
  <c r="D304" i="82"/>
  <c r="N178" i="82"/>
  <c r="N178" i="69"/>
  <c r="S180" i="83"/>
  <c r="D104" i="82"/>
  <c r="D104" i="69"/>
  <c r="CX68" i="49"/>
  <c r="D300" i="82"/>
  <c r="D302" i="83"/>
  <c r="AA302" i="83" s="1"/>
  <c r="C300" i="69"/>
  <c r="C302" i="83"/>
  <c r="E658" i="83"/>
  <c r="A658" i="83" s="1"/>
  <c r="A659" i="83" s="1"/>
  <c r="E656" i="69"/>
  <c r="A656" i="69"/>
  <c r="A657" i="69" s="1"/>
  <c r="AO734" i="83"/>
  <c r="C155" i="99"/>
  <c r="C51" i="99"/>
  <c r="E64" i="69"/>
  <c r="A64" i="69" s="1"/>
  <c r="A65" i="69" s="1"/>
  <c r="E66" i="83"/>
  <c r="A66" i="83" s="1"/>
  <c r="A67" i="83" s="1"/>
  <c r="BG83" i="49"/>
  <c r="DE83" i="49"/>
  <c r="AC83" i="49"/>
  <c r="CI83" i="49"/>
  <c r="BR83" i="49"/>
  <c r="AV83" i="49"/>
  <c r="AJ83" i="49"/>
  <c r="AZ83" i="49"/>
  <c r="BB83" i="49"/>
  <c r="CM83" i="49"/>
  <c r="BA83" i="49"/>
  <c r="CA83" i="49"/>
  <c r="BS83" i="49"/>
  <c r="AM83" i="49"/>
  <c r="AH83" i="49"/>
  <c r="CL83" i="49"/>
  <c r="AP83" i="49"/>
  <c r="BZ83" i="49"/>
  <c r="CT83" i="49"/>
  <c r="DB83" i="49"/>
  <c r="AR83" i="49"/>
  <c r="E790" i="69"/>
  <c r="A790" i="69" s="1"/>
  <c r="A791" i="69" s="1"/>
  <c r="E792" i="83"/>
  <c r="A792" i="83" s="1"/>
  <c r="A793" i="83" s="1"/>
  <c r="AK672" i="83"/>
  <c r="P670" i="69"/>
  <c r="G670" i="69" s="1"/>
  <c r="T672" i="83"/>
  <c r="G672" i="83" s="1"/>
  <c r="O34" i="62"/>
  <c r="Q34" i="62"/>
  <c r="P152" i="62"/>
  <c r="T488" i="83"/>
  <c r="G488" i="83"/>
  <c r="P486" i="82"/>
  <c r="G486" i="82"/>
  <c r="D632" i="69"/>
  <c r="D632" i="82"/>
  <c r="E406" i="82"/>
  <c r="A406" i="82"/>
  <c r="A407" i="82" s="1"/>
  <c r="E408" i="83"/>
  <c r="A408" i="83" s="1"/>
  <c r="A409" i="83" s="1"/>
  <c r="E406" i="69"/>
  <c r="A406" i="69" s="1"/>
  <c r="A407" i="69" s="1"/>
  <c r="C496" i="83"/>
  <c r="C494" i="69"/>
  <c r="E702" i="83"/>
  <c r="A702" i="83" s="1"/>
  <c r="A703" i="83" s="1"/>
  <c r="E700" i="82"/>
  <c r="A700" i="82"/>
  <c r="A701" i="82" s="1"/>
  <c r="AO710" i="83"/>
  <c r="P318" i="82"/>
  <c r="G318" i="82"/>
  <c r="P318" i="69"/>
  <c r="G318" i="69" s="1"/>
  <c r="P446" i="69"/>
  <c r="G446" i="69" s="1"/>
  <c r="P446" i="82"/>
  <c r="G446" i="82" s="1"/>
  <c r="T46" i="83"/>
  <c r="G46" i="83"/>
  <c r="P44" i="82"/>
  <c r="G44" i="82" s="1"/>
  <c r="AZ200" i="83"/>
  <c r="E424" i="82"/>
  <c r="A424" i="82"/>
  <c r="A425" i="82" s="1"/>
  <c r="E424" i="69"/>
  <c r="A424" i="69" s="1"/>
  <c r="A425" i="69" s="1"/>
  <c r="O66" i="82"/>
  <c r="F66" i="82"/>
  <c r="O66" i="69"/>
  <c r="F66" i="69"/>
  <c r="AK80" i="83"/>
  <c r="AC27" i="6"/>
  <c r="AD27" i="6" s="1"/>
  <c r="F27" i="6"/>
  <c r="O524" i="82"/>
  <c r="F524" i="82"/>
  <c r="O524" i="69"/>
  <c r="F524" i="69"/>
  <c r="N364" i="69"/>
  <c r="S366" i="83"/>
  <c r="N364" i="82"/>
  <c r="N350" i="69"/>
  <c r="N350" i="82"/>
  <c r="S352" i="83"/>
  <c r="N338" i="69"/>
  <c r="S340" i="83"/>
  <c r="N338" i="82"/>
  <c r="D252" i="83"/>
  <c r="AA252" i="83" s="1"/>
  <c r="BV248" i="83"/>
  <c r="BV622" i="83"/>
  <c r="Q192" i="70"/>
  <c r="M196" i="56"/>
  <c r="O196" i="56"/>
  <c r="N117" i="56"/>
  <c r="O117" i="56"/>
  <c r="N105" i="56"/>
  <c r="O105" i="56"/>
  <c r="O97" i="56"/>
  <c r="N97" i="56"/>
  <c r="N85" i="56"/>
  <c r="P85" i="56"/>
  <c r="P69" i="56"/>
  <c r="N69" i="56"/>
  <c r="N32" i="56"/>
  <c r="P32" i="56"/>
  <c r="M213" i="56"/>
  <c r="M163" i="56"/>
  <c r="M41" i="56"/>
  <c r="M318" i="56"/>
  <c r="M398" i="56"/>
  <c r="M335" i="56"/>
  <c r="M279" i="56"/>
  <c r="M367" i="56"/>
  <c r="M278" i="56"/>
  <c r="M201" i="56"/>
  <c r="M225" i="56"/>
  <c r="M253" i="56"/>
  <c r="M157" i="56"/>
  <c r="M241" i="56"/>
  <c r="E480" i="69"/>
  <c r="A480" i="69" s="1"/>
  <c r="A481" i="69" s="1"/>
  <c r="E480" i="82"/>
  <c r="A480" i="82" s="1"/>
  <c r="A481" i="82" s="1"/>
  <c r="S408" i="83"/>
  <c r="N406" i="69"/>
  <c r="N180" i="82"/>
  <c r="N180" i="69"/>
  <c r="P230" i="69"/>
  <c r="G230" i="69" s="1"/>
  <c r="P230" i="82"/>
  <c r="G230" i="82" s="1"/>
  <c r="AE510" i="83"/>
  <c r="AI510" i="83"/>
  <c r="AE492" i="83"/>
  <c r="AJ492" i="83"/>
  <c r="AG492" i="83"/>
  <c r="AI492" i="83"/>
  <c r="AF492" i="83"/>
  <c r="AE480" i="83"/>
  <c r="AF480" i="83"/>
  <c r="AK480" i="83" s="1"/>
  <c r="AE412" i="83"/>
  <c r="AI412" i="83"/>
  <c r="AG412" i="83"/>
  <c r="AJ412" i="83"/>
  <c r="AK412" i="83" s="1"/>
  <c r="AF412" i="83"/>
  <c r="L36" i="3"/>
  <c r="L34" i="3"/>
  <c r="AZ554" i="83"/>
  <c r="E168" i="83"/>
  <c r="A168" i="83" s="1"/>
  <c r="A169" i="83" s="1"/>
  <c r="E166" i="82"/>
  <c r="A166" i="82" s="1"/>
  <c r="A167" i="82" s="1"/>
  <c r="AK276" i="83"/>
  <c r="AD18" i="83"/>
  <c r="AC24" i="6"/>
  <c r="AD24" i="6"/>
  <c r="F24" i="6"/>
  <c r="F47" i="6"/>
  <c r="N500" i="82"/>
  <c r="S502" i="83"/>
  <c r="C498" i="82"/>
  <c r="C498" i="69"/>
  <c r="S494" i="83"/>
  <c r="N492" i="69"/>
  <c r="N492" i="82"/>
  <c r="S328" i="83"/>
  <c r="N326" i="69"/>
  <c r="N326" i="82"/>
  <c r="N216" i="69"/>
  <c r="S218" i="83"/>
  <c r="N212" i="69"/>
  <c r="S214" i="83"/>
  <c r="N204" i="69"/>
  <c r="S206" i="83"/>
  <c r="Q359" i="70"/>
  <c r="Q46" i="70"/>
  <c r="E155" i="3"/>
  <c r="G99" i="3"/>
  <c r="B29" i="3"/>
  <c r="G29" i="3"/>
  <c r="L29" i="3" s="1"/>
  <c r="Q30" i="2"/>
  <c r="P752" i="69"/>
  <c r="G752" i="69" s="1"/>
  <c r="P752" i="82"/>
  <c r="G752" i="82" s="1"/>
  <c r="Q37" i="2"/>
  <c r="C1191" i="40"/>
  <c r="C398" i="70"/>
  <c r="D359" i="86"/>
  <c r="E1115" i="40"/>
  <c r="L349" i="88"/>
  <c r="R354" i="56"/>
  <c r="U353" i="70"/>
  <c r="L349" i="61"/>
  <c r="M374" i="60"/>
  <c r="E351" i="56"/>
  <c r="F371" i="60"/>
  <c r="F1089" i="40"/>
  <c r="D343" i="61"/>
  <c r="B343" i="61" s="1"/>
  <c r="C339" i="86"/>
  <c r="C1075" i="40"/>
  <c r="C336" i="61"/>
  <c r="F1067" i="40"/>
  <c r="O336" i="70"/>
  <c r="B336" i="70" s="1"/>
  <c r="G337" i="56"/>
  <c r="A337" i="56"/>
  <c r="C1067" i="40"/>
  <c r="C332" i="61"/>
  <c r="C337" i="56"/>
  <c r="C357" i="60"/>
  <c r="C356" i="60"/>
  <c r="C1065" i="40"/>
  <c r="C335" i="70"/>
  <c r="C331" i="61"/>
  <c r="E1063" i="40"/>
  <c r="F355" i="60"/>
  <c r="E335" i="56"/>
  <c r="C299" i="88"/>
  <c r="C1001" i="40"/>
  <c r="C324" i="60"/>
  <c r="D298" i="86"/>
  <c r="E993" i="40"/>
  <c r="I299" i="70"/>
  <c r="I317" i="60"/>
  <c r="B317" i="60" s="1"/>
  <c r="G297" i="56"/>
  <c r="A297" i="56" s="1"/>
  <c r="D985" i="40"/>
  <c r="U295" i="70"/>
  <c r="L291" i="61"/>
  <c r="M316" i="60"/>
  <c r="R296" i="56"/>
  <c r="C288" i="61"/>
  <c r="C293" i="56"/>
  <c r="I309" i="60"/>
  <c r="B309" i="60" s="1"/>
  <c r="G289" i="56"/>
  <c r="A289" i="56" s="1"/>
  <c r="D943" i="40"/>
  <c r="U274" i="70"/>
  <c r="L270" i="61"/>
  <c r="R275" i="56"/>
  <c r="D266" i="86"/>
  <c r="I267" i="70"/>
  <c r="F288" i="60"/>
  <c r="E268" i="56"/>
  <c r="C262" i="61"/>
  <c r="C287" i="60"/>
  <c r="B233" i="40"/>
  <c r="F865" i="40"/>
  <c r="I256" i="60"/>
  <c r="B256" i="60" s="1"/>
  <c r="C853" i="40"/>
  <c r="C452" i="83" s="1"/>
  <c r="C229" i="70"/>
  <c r="C250" i="60"/>
  <c r="D847" i="40"/>
  <c r="R227" i="56"/>
  <c r="D210" i="86"/>
  <c r="E817" i="40"/>
  <c r="F232" i="60"/>
  <c r="E212" i="56"/>
  <c r="C211" i="56"/>
  <c r="C210" i="70"/>
  <c r="C206" i="61"/>
  <c r="C231" i="60"/>
  <c r="Q29" i="2"/>
  <c r="Q343" i="70"/>
  <c r="Q264" i="70"/>
  <c r="Q143" i="70"/>
  <c r="U64" i="49"/>
  <c r="C198" i="84"/>
  <c r="C745" i="40"/>
  <c r="C171" i="88"/>
  <c r="C176" i="56"/>
  <c r="U57" i="49"/>
  <c r="B371" i="40"/>
  <c r="F396" i="84"/>
  <c r="B396" i="84" s="1"/>
  <c r="D363" i="86"/>
  <c r="E1123" i="40"/>
  <c r="F325" i="84"/>
  <c r="B325" i="84" s="1"/>
  <c r="F999" i="40"/>
  <c r="F315" i="84"/>
  <c r="B315" i="84"/>
  <c r="F979" i="40"/>
  <c r="B280" i="40"/>
  <c r="F305" i="84"/>
  <c r="B305" i="84"/>
  <c r="C272" i="88"/>
  <c r="C947" i="40"/>
  <c r="C544" i="69" s="1"/>
  <c r="L256" i="88"/>
  <c r="D915" i="40"/>
  <c r="B238" i="40"/>
  <c r="F263" i="84"/>
  <c r="B263" i="84" s="1"/>
  <c r="F875" i="40"/>
  <c r="E472" i="69" s="1"/>
  <c r="C181" i="84"/>
  <c r="C711" i="40"/>
  <c r="C681" i="40"/>
  <c r="C142" i="86"/>
  <c r="C65" i="88"/>
  <c r="C533" i="40"/>
  <c r="C68" i="86"/>
  <c r="C90" i="84"/>
  <c r="C529" i="40"/>
  <c r="C126" i="82" s="1"/>
  <c r="D50" i="86"/>
  <c r="E497" i="40"/>
  <c r="D94" i="82" s="1"/>
  <c r="B384" i="40"/>
  <c r="F409" i="84"/>
  <c r="B409" i="84" s="1"/>
  <c r="F1167" i="40"/>
  <c r="D356" i="86"/>
  <c r="E1109" i="40"/>
  <c r="D708" i="83" s="1"/>
  <c r="AA708" i="83" s="1"/>
  <c r="D213" i="86"/>
  <c r="E823" i="40"/>
  <c r="D198" i="86"/>
  <c r="E793" i="40"/>
  <c r="D390" i="69" s="1"/>
  <c r="C105" i="84"/>
  <c r="C559" i="40"/>
  <c r="E537" i="40"/>
  <c r="D134" i="69" s="1"/>
  <c r="D70" i="86"/>
  <c r="C59" i="88"/>
  <c r="C86" i="84"/>
  <c r="L84" i="84"/>
  <c r="D517" i="40"/>
  <c r="L355" i="88"/>
  <c r="L382" i="84"/>
  <c r="C354" i="88"/>
  <c r="E1089" i="40"/>
  <c r="D686" i="82" s="1"/>
  <c r="D346" i="86"/>
  <c r="L340" i="88"/>
  <c r="C258" i="88"/>
  <c r="C285" i="84"/>
  <c r="C132" i="88"/>
  <c r="C135" i="86"/>
  <c r="C159" i="84"/>
  <c r="C116" i="88"/>
  <c r="B61" i="40"/>
  <c r="E62" i="86"/>
  <c r="B62" i="86"/>
  <c r="H201" i="88"/>
  <c r="C165" i="88"/>
  <c r="C168" i="86"/>
  <c r="B137" i="40"/>
  <c r="F162" i="84"/>
  <c r="B162" i="84" s="1"/>
  <c r="C89" i="88"/>
  <c r="C116" i="84"/>
  <c r="C66" i="88"/>
  <c r="C69" i="86"/>
  <c r="BG44" i="83"/>
  <c r="CC598" i="83"/>
  <c r="BR460" i="83"/>
  <c r="H365" i="88"/>
  <c r="AA66" i="83"/>
  <c r="AV706" i="83"/>
  <c r="CC494" i="83"/>
  <c r="BG494" i="83"/>
  <c r="BR470" i="83"/>
  <c r="H369" i="88"/>
  <c r="BR508" i="83"/>
  <c r="Q17" i="70"/>
  <c r="D136" i="83"/>
  <c r="AA136" i="83" s="1"/>
  <c r="D134" i="82"/>
  <c r="D94" i="69"/>
  <c r="E578" i="83"/>
  <c r="A578" i="83" s="1"/>
  <c r="A579" i="83" s="1"/>
  <c r="C342" i="69"/>
  <c r="C342" i="82"/>
  <c r="C344" i="83"/>
  <c r="P540" i="82"/>
  <c r="G540" i="82"/>
  <c r="D660" i="69"/>
  <c r="C666" i="83"/>
  <c r="E686" i="82"/>
  <c r="A686" i="82"/>
  <c r="A687" i="82" s="1"/>
  <c r="E688" i="83"/>
  <c r="A688" i="83"/>
  <c r="A689" i="83" s="1"/>
  <c r="E686" i="69"/>
  <c r="A686" i="69" s="1"/>
  <c r="A687" i="69" s="1"/>
  <c r="D712" i="69"/>
  <c r="D712" i="82"/>
  <c r="D714" i="83"/>
  <c r="AA714" i="83"/>
  <c r="X30" i="2"/>
  <c r="W30" i="2"/>
  <c r="U30" i="2"/>
  <c r="Z30" i="2"/>
  <c r="AB30" i="2"/>
  <c r="AA30" i="2"/>
  <c r="V30" i="2"/>
  <c r="Y30" i="2"/>
  <c r="S30" i="2"/>
  <c r="AC30" i="2"/>
  <c r="AD30" i="2"/>
  <c r="T30" i="2"/>
  <c r="E208" i="3"/>
  <c r="G155" i="3"/>
  <c r="R43" i="62"/>
  <c r="R158" i="62"/>
  <c r="R11" i="94"/>
  <c r="C163" i="99"/>
  <c r="C73" i="99"/>
  <c r="C54" i="99"/>
  <c r="C158" i="99"/>
  <c r="D188" i="83"/>
  <c r="AA188" i="83"/>
  <c r="D186" i="69"/>
  <c r="C334" i="69"/>
  <c r="C334" i="82"/>
  <c r="C336" i="83"/>
  <c r="D14" i="69"/>
  <c r="D16" i="83"/>
  <c r="AA16" i="83" s="1"/>
  <c r="D14" i="82"/>
  <c r="E78" i="69"/>
  <c r="A78" i="69"/>
  <c r="A79" i="69" s="1"/>
  <c r="A80" i="83"/>
  <c r="A81" i="83" s="1"/>
  <c r="E78" i="82"/>
  <c r="A78" i="82" s="1"/>
  <c r="A79" i="82" s="1"/>
  <c r="H44" i="62"/>
  <c r="BV394" i="83"/>
  <c r="AD394" i="83"/>
  <c r="BV694" i="83"/>
  <c r="A210" i="82"/>
  <c r="A211" i="82" s="1"/>
  <c r="T314" i="83"/>
  <c r="G314" i="83" s="1"/>
  <c r="D350" i="83"/>
  <c r="AA350" i="83" s="1"/>
  <c r="D348" i="69"/>
  <c r="C362" i="83"/>
  <c r="C360" i="69"/>
  <c r="C424" i="82"/>
  <c r="C424" i="69"/>
  <c r="C688" i="82"/>
  <c r="C688" i="69"/>
  <c r="D768" i="83"/>
  <c r="AA768" i="83"/>
  <c r="D766" i="69"/>
  <c r="P786" i="82"/>
  <c r="G786" i="82" s="1"/>
  <c r="T788" i="83"/>
  <c r="G788" i="83" s="1"/>
  <c r="P786" i="69"/>
  <c r="G786" i="69" s="1"/>
  <c r="AC46" i="6"/>
  <c r="U32" i="99"/>
  <c r="K32" i="99"/>
  <c r="J32" i="99"/>
  <c r="M32" i="99"/>
  <c r="Q32" i="99"/>
  <c r="P32" i="99" s="1"/>
  <c r="P35" i="99" s="1"/>
  <c r="O32" i="99"/>
  <c r="D152" i="99"/>
  <c r="G32" i="99"/>
  <c r="F32" i="99" s="1"/>
  <c r="F35" i="99" s="1"/>
  <c r="S32" i="99"/>
  <c r="D43" i="99"/>
  <c r="I32" i="99"/>
  <c r="H32" i="99" s="1"/>
  <c r="P21" i="99"/>
  <c r="P24" i="99" s="1"/>
  <c r="P146" i="99"/>
  <c r="E40" i="62"/>
  <c r="E51" i="62"/>
  <c r="D420" i="82"/>
  <c r="D420" i="69"/>
  <c r="D422" i="83"/>
  <c r="AA422" i="83" s="1"/>
  <c r="E764" i="69"/>
  <c r="A764" i="69" s="1"/>
  <c r="A765" i="69" s="1"/>
  <c r="E766" i="83"/>
  <c r="A766" i="83"/>
  <c r="A767" i="83" s="1"/>
  <c r="E764" i="82"/>
  <c r="A764" i="82" s="1"/>
  <c r="A765" i="82" s="1"/>
  <c r="C130" i="82"/>
  <c r="P582" i="82"/>
  <c r="G582" i="82" s="1"/>
  <c r="T584" i="83"/>
  <c r="G584" i="83" s="1"/>
  <c r="P582" i="69"/>
  <c r="G582" i="69" s="1"/>
  <c r="B155" i="3"/>
  <c r="I167" i="94"/>
  <c r="T43" i="62"/>
  <c r="D72" i="83"/>
  <c r="AA72" i="83"/>
  <c r="D70" i="69"/>
  <c r="D70" i="82"/>
  <c r="P44" i="62"/>
  <c r="AO706" i="83"/>
  <c r="AZ706" i="83"/>
  <c r="P274" i="69"/>
  <c r="G274" i="69" s="1"/>
  <c r="G274" i="82"/>
  <c r="T276" i="83"/>
  <c r="G276" i="83" s="1"/>
  <c r="E282" i="83"/>
  <c r="A282" i="83" s="1"/>
  <c r="A283" i="83" s="1"/>
  <c r="P370" i="69"/>
  <c r="G370" i="69" s="1"/>
  <c r="T372" i="83"/>
  <c r="G372" i="83" s="1"/>
  <c r="D412" i="83"/>
  <c r="AA412" i="83" s="1"/>
  <c r="D410" i="82"/>
  <c r="D410" i="69"/>
  <c r="G85" i="62"/>
  <c r="F85" i="62"/>
  <c r="S85" i="62"/>
  <c r="R85" i="62"/>
  <c r="O85" i="62"/>
  <c r="N85" i="62"/>
  <c r="D176" i="62"/>
  <c r="K85" i="62"/>
  <c r="J85" i="62" s="1"/>
  <c r="D96" i="62"/>
  <c r="Q85" i="62"/>
  <c r="P85" i="62"/>
  <c r="M85" i="62"/>
  <c r="L85" i="62"/>
  <c r="U85" i="62"/>
  <c r="T85" i="62"/>
  <c r="I85" i="62"/>
  <c r="H85" i="62"/>
  <c r="AZ130" i="83"/>
  <c r="AO130" i="83"/>
  <c r="AD130" i="83"/>
  <c r="BV130" i="83"/>
  <c r="F146" i="99"/>
  <c r="F21" i="99"/>
  <c r="F24" i="99" s="1"/>
  <c r="J21" i="99"/>
  <c r="T29" i="2"/>
  <c r="S29" i="2"/>
  <c r="Z29" i="2"/>
  <c r="U29" i="2"/>
  <c r="V29" i="2"/>
  <c r="Y29" i="2"/>
  <c r="AC29" i="2"/>
  <c r="AD29" i="2"/>
  <c r="W29" i="2"/>
  <c r="AB29" i="2"/>
  <c r="X29" i="2"/>
  <c r="AA29" i="2"/>
  <c r="G149" i="3"/>
  <c r="B149" i="3"/>
  <c r="F202" i="3"/>
  <c r="R6" i="94"/>
  <c r="T6" i="94"/>
  <c r="L43" i="62"/>
  <c r="I76" i="99"/>
  <c r="H76" i="99"/>
  <c r="G76" i="99"/>
  <c r="F76" i="99"/>
  <c r="O76" i="99"/>
  <c r="N76" i="99"/>
  <c r="Q76" i="99"/>
  <c r="P76" i="99"/>
  <c r="M76" i="99"/>
  <c r="L76" i="99"/>
  <c r="S76" i="99"/>
  <c r="R76" i="99"/>
  <c r="D87" i="99"/>
  <c r="U76" i="99"/>
  <c r="T76" i="99" s="1"/>
  <c r="K76" i="99"/>
  <c r="J76" i="99" s="1"/>
  <c r="D172" i="99"/>
  <c r="AZ66" i="83"/>
  <c r="AO66" i="83"/>
  <c r="BV66" i="83"/>
  <c r="BK66" i="83"/>
  <c r="AD66" i="83"/>
  <c r="D686" i="69"/>
  <c r="D390" i="82"/>
  <c r="E474" i="83"/>
  <c r="A474" i="83" s="1"/>
  <c r="A475" i="83" s="1"/>
  <c r="A472" i="69"/>
  <c r="A473" i="69" s="1"/>
  <c r="E472" i="82"/>
  <c r="A472" i="82" s="1"/>
  <c r="A473" i="82" s="1"/>
  <c r="C450" i="69"/>
  <c r="C450" i="82"/>
  <c r="C662" i="82"/>
  <c r="C664" i="83"/>
  <c r="C662" i="69"/>
  <c r="E664" i="69"/>
  <c r="A664" i="69" s="1"/>
  <c r="A665" i="69" s="1"/>
  <c r="C790" i="83"/>
  <c r="C788" i="82"/>
  <c r="C788" i="69"/>
  <c r="AD252" i="83"/>
  <c r="AZ632" i="83"/>
  <c r="AD632" i="83"/>
  <c r="BV632" i="83"/>
  <c r="AK132" i="83"/>
  <c r="G146" i="3"/>
  <c r="B146" i="3"/>
  <c r="J43" i="62"/>
  <c r="J152" i="99"/>
  <c r="J30" i="99"/>
  <c r="AO780" i="83"/>
  <c r="BV780" i="83"/>
  <c r="E10" i="82"/>
  <c r="A10" i="82" s="1"/>
  <c r="A11" i="82" s="1"/>
  <c r="E10" i="69"/>
  <c r="A10" i="69" s="1"/>
  <c r="A11" i="69" s="1"/>
  <c r="E50" i="83"/>
  <c r="A50" i="83" s="1"/>
  <c r="A51" i="83" s="1"/>
  <c r="E48" i="69"/>
  <c r="A48" i="69"/>
  <c r="A49" i="69" s="1"/>
  <c r="A48" i="82"/>
  <c r="A49" i="82" s="1"/>
  <c r="E52" i="69"/>
  <c r="A52" i="69" s="1"/>
  <c r="A53" i="69" s="1"/>
  <c r="P158" i="82"/>
  <c r="G158" i="82"/>
  <c r="D164" i="82"/>
  <c r="D166" i="83"/>
  <c r="AA166" i="83" s="1"/>
  <c r="D164" i="69"/>
  <c r="E178" i="69"/>
  <c r="A178" i="69" s="1"/>
  <c r="A179" i="69" s="1"/>
  <c r="E180" i="83"/>
  <c r="A180" i="83" s="1"/>
  <c r="A181" i="83" s="1"/>
  <c r="E178" i="82"/>
  <c r="A178" i="82"/>
  <c r="A179" i="82" s="1"/>
  <c r="D182" i="82"/>
  <c r="D182" i="69"/>
  <c r="D184" i="83"/>
  <c r="AA184" i="83" s="1"/>
  <c r="E342" i="82"/>
  <c r="A342" i="82" s="1"/>
  <c r="A343" i="82" s="1"/>
  <c r="F30" i="99"/>
  <c r="AK170" i="83"/>
  <c r="AK284" i="83"/>
  <c r="G103" i="3"/>
  <c r="AO40" i="83"/>
  <c r="BK40" i="83"/>
  <c r="AK36" i="83"/>
  <c r="BK118" i="83"/>
  <c r="S72" i="62"/>
  <c r="R72" i="62"/>
  <c r="I72" i="62"/>
  <c r="P52" i="62"/>
  <c r="E202" i="82"/>
  <c r="A202" i="82" s="1"/>
  <c r="A203" i="82" s="1"/>
  <c r="E204" i="83"/>
  <c r="A204" i="83" s="1"/>
  <c r="A205" i="83" s="1"/>
  <c r="A202" i="69"/>
  <c r="A203" i="69" s="1"/>
  <c r="C290" i="82"/>
  <c r="C292" i="83"/>
  <c r="E346" i="69"/>
  <c r="A346" i="69"/>
  <c r="A347" i="69" s="1"/>
  <c r="A349" i="83"/>
  <c r="E346" i="82"/>
  <c r="A346" i="82" s="1"/>
  <c r="A347" i="82" s="1"/>
  <c r="P358" i="69"/>
  <c r="G358" i="69"/>
  <c r="P358" i="82"/>
  <c r="G358" i="82"/>
  <c r="T360" i="83"/>
  <c r="G360" i="83"/>
  <c r="D366" i="82"/>
  <c r="D366" i="69"/>
  <c r="D368" i="83"/>
  <c r="AA368" i="83"/>
  <c r="E392" i="82"/>
  <c r="A392" i="82"/>
  <c r="A393" i="82" s="1"/>
  <c r="E394" i="83"/>
  <c r="A394" i="83" s="1"/>
  <c r="A395" i="83"/>
  <c r="E392" i="69"/>
  <c r="A392" i="69" s="1"/>
  <c r="A393" i="69" s="1"/>
  <c r="C426" i="69"/>
  <c r="E696" i="82"/>
  <c r="A696" i="82" s="1"/>
  <c r="A697" i="82" s="1"/>
  <c r="E698" i="83"/>
  <c r="A698" i="83" s="1"/>
  <c r="A699" i="83" s="1"/>
  <c r="E696" i="69"/>
  <c r="A696" i="69"/>
  <c r="A697" i="69" s="1"/>
  <c r="D55" i="99"/>
  <c r="O44" i="99"/>
  <c r="N44" i="99"/>
  <c r="Q44" i="99"/>
  <c r="P44" i="99"/>
  <c r="G44" i="99"/>
  <c r="F44" i="99"/>
  <c r="I44" i="99"/>
  <c r="H44" i="99" s="1"/>
  <c r="K44" i="99"/>
  <c r="J44" i="99"/>
  <c r="D159" i="99"/>
  <c r="U44" i="99"/>
  <c r="T44" i="99" s="1"/>
  <c r="T46" i="99" s="1"/>
  <c r="M44" i="99"/>
  <c r="L44" i="99" s="1"/>
  <c r="S44" i="99"/>
  <c r="R44" i="99" s="1"/>
  <c r="F252" i="3"/>
  <c r="G252" i="3" s="1"/>
  <c r="G196" i="3"/>
  <c r="B196" i="3"/>
  <c r="BV278" i="83"/>
  <c r="AZ278" i="83"/>
  <c r="BK278" i="83"/>
  <c r="AO702" i="83"/>
  <c r="AD702" i="83"/>
  <c r="BK492" i="83"/>
  <c r="C105" i="99"/>
  <c r="C180" i="99"/>
  <c r="G108" i="62"/>
  <c r="F108" i="62"/>
  <c r="K108" i="62"/>
  <c r="J108" i="62"/>
  <c r="S108" i="62"/>
  <c r="R108" i="62"/>
  <c r="O108" i="62"/>
  <c r="N108" i="62"/>
  <c r="I108" i="62"/>
  <c r="H108" i="62"/>
  <c r="M108" i="62"/>
  <c r="L108" i="62"/>
  <c r="D119" i="62"/>
  <c r="D189" i="62"/>
  <c r="U108" i="62"/>
  <c r="T108" i="62"/>
  <c r="Q108" i="62"/>
  <c r="P108" i="62"/>
  <c r="AZ64" i="83"/>
  <c r="L21" i="99"/>
  <c r="L24" i="99" s="1"/>
  <c r="L146" i="99"/>
  <c r="C278" i="82"/>
  <c r="C278" i="69"/>
  <c r="C280" i="83"/>
  <c r="C544" i="82"/>
  <c r="C546" i="83"/>
  <c r="D720" i="69"/>
  <c r="D720" i="82"/>
  <c r="D722" i="83"/>
  <c r="AA722" i="83" s="1"/>
  <c r="P444" i="69"/>
  <c r="G444" i="69" s="1"/>
  <c r="P444" i="82"/>
  <c r="G444" i="82" s="1"/>
  <c r="T446" i="83"/>
  <c r="G446" i="83" s="1"/>
  <c r="C600" i="83"/>
  <c r="P34" i="62"/>
  <c r="C71" i="99"/>
  <c r="C161" i="99"/>
  <c r="BK152" i="83"/>
  <c r="BK496" i="83"/>
  <c r="E282" i="69"/>
  <c r="A282" i="69" s="1"/>
  <c r="A283" i="69" s="1"/>
  <c r="E282" i="82"/>
  <c r="A282" i="82" s="1"/>
  <c r="A283" i="82" s="1"/>
  <c r="E284" i="83"/>
  <c r="A284" i="83" s="1"/>
  <c r="A285" i="83" s="1"/>
  <c r="E290" i="69"/>
  <c r="A290" i="69" s="1"/>
  <c r="A291" i="69" s="1"/>
  <c r="D764" i="82"/>
  <c r="D766" i="83"/>
  <c r="AA766" i="83" s="1"/>
  <c r="F195" i="3"/>
  <c r="G195" i="3" s="1"/>
  <c r="D82" i="99"/>
  <c r="D167" i="99"/>
  <c r="C156" i="82"/>
  <c r="C158" i="83"/>
  <c r="C156" i="69"/>
  <c r="C308" i="82"/>
  <c r="DI57" i="49"/>
  <c r="CS57" i="49"/>
  <c r="AI57" i="49"/>
  <c r="AF57" i="49"/>
  <c r="CK57" i="49"/>
  <c r="CA57" i="49"/>
  <c r="BF57" i="49"/>
  <c r="AD57" i="49"/>
  <c r="BW57" i="49"/>
  <c r="AJ57" i="49"/>
  <c r="CO57" i="49"/>
  <c r="BL57" i="49"/>
  <c r="BC57" i="49"/>
  <c r="CU57" i="49"/>
  <c r="BZ57" i="49"/>
  <c r="CZ57" i="49"/>
  <c r="BS57" i="49"/>
  <c r="AR57" i="49"/>
  <c r="DL57" i="49"/>
  <c r="CL57" i="49"/>
  <c r="DF57" i="49"/>
  <c r="DC57" i="49"/>
  <c r="CY57" i="49"/>
  <c r="CB57" i="49"/>
  <c r="AG57" i="49"/>
  <c r="BU57" i="49"/>
  <c r="BP57" i="49"/>
  <c r="BB57" i="49"/>
  <c r="BA57" i="49"/>
  <c r="CW57" i="49"/>
  <c r="AC57" i="49"/>
  <c r="CE57" i="49"/>
  <c r="AT57" i="49"/>
  <c r="DK57" i="49"/>
  <c r="CI57" i="49"/>
  <c r="CG57" i="49"/>
  <c r="BD57" i="49"/>
  <c r="BG57" i="49"/>
  <c r="AV57" i="49"/>
  <c r="CT57" i="49"/>
  <c r="BT57" i="49"/>
  <c r="AE57" i="49"/>
  <c r="BR57" i="49"/>
  <c r="AU57" i="49"/>
  <c r="AM57" i="49"/>
  <c r="DG57" i="49"/>
  <c r="DB57" i="49"/>
  <c r="CJ57" i="49"/>
  <c r="DE57" i="49"/>
  <c r="BK57" i="49"/>
  <c r="AW57" i="49"/>
  <c r="AN57" i="49"/>
  <c r="BX57" i="49"/>
  <c r="CX57" i="49"/>
  <c r="BQ57" i="49"/>
  <c r="BV57" i="49"/>
  <c r="DD57" i="49"/>
  <c r="CM57" i="49"/>
  <c r="AH57" i="49"/>
  <c r="BH57" i="49"/>
  <c r="AK57" i="49"/>
  <c r="CQ57" i="49"/>
  <c r="BJ57" i="49"/>
  <c r="CN57" i="49"/>
  <c r="CF57" i="49"/>
  <c r="BN57" i="49"/>
  <c r="AO57" i="49"/>
  <c r="CR57" i="49"/>
  <c r="AL57" i="49"/>
  <c r="BE57" i="49"/>
  <c r="DH57" i="49"/>
  <c r="AS57" i="49"/>
  <c r="CV57" i="49"/>
  <c r="AY57" i="49"/>
  <c r="CH57" i="49"/>
  <c r="AX57" i="49"/>
  <c r="CD57" i="49"/>
  <c r="BO57" i="49"/>
  <c r="BI57" i="49"/>
  <c r="CP57" i="49"/>
  <c r="BM57" i="49"/>
  <c r="AZ57" i="49"/>
  <c r="CC57" i="49"/>
  <c r="DA57" i="49"/>
  <c r="AB57" i="49"/>
  <c r="AP57" i="49"/>
  <c r="AQ57" i="49"/>
  <c r="DJ57" i="49"/>
  <c r="BY57" i="49"/>
  <c r="D416" i="83"/>
  <c r="AA416" i="83" s="1"/>
  <c r="D414" i="69"/>
  <c r="D414" i="82"/>
  <c r="E462" i="69"/>
  <c r="A462" i="69"/>
  <c r="A463" i="69" s="1"/>
  <c r="E464" i="83"/>
  <c r="A464" i="83" s="1"/>
  <c r="A465" i="83" s="1"/>
  <c r="E462" i="82"/>
  <c r="A462" i="82" s="1"/>
  <c r="A463" i="82" s="1"/>
  <c r="D592" i="83"/>
  <c r="AA592" i="83" s="1"/>
  <c r="AZ592" i="83" s="1"/>
  <c r="D590" i="82"/>
  <c r="D590" i="69"/>
  <c r="C672" i="82"/>
  <c r="C672" i="69"/>
  <c r="C674" i="83"/>
  <c r="AC37" i="2"/>
  <c r="AD37" i="2"/>
  <c r="T37" i="2"/>
  <c r="Z37" i="2"/>
  <c r="AA37" i="2"/>
  <c r="S37" i="2"/>
  <c r="U37" i="2"/>
  <c r="V37" i="2"/>
  <c r="W37" i="2"/>
  <c r="X37" i="2"/>
  <c r="AB37" i="2"/>
  <c r="Y37" i="2"/>
  <c r="AK492" i="83"/>
  <c r="N34" i="62"/>
  <c r="N152" i="62"/>
  <c r="H30" i="99"/>
  <c r="H35" i="99" s="1"/>
  <c r="H152" i="99"/>
  <c r="E50" i="82"/>
  <c r="A50" i="82" s="1"/>
  <c r="A51" i="82" s="1"/>
  <c r="E52" i="83"/>
  <c r="A52" i="83" s="1"/>
  <c r="A53" i="83" s="1"/>
  <c r="A50" i="69"/>
  <c r="A51" i="69"/>
  <c r="P64" i="69"/>
  <c r="G64" i="69" s="1"/>
  <c r="C162" i="82"/>
  <c r="C164" i="83"/>
  <c r="P184" i="82"/>
  <c r="G184" i="82" s="1"/>
  <c r="D208" i="69"/>
  <c r="D208" i="82"/>
  <c r="B83" i="3"/>
  <c r="G83" i="3"/>
  <c r="F139" i="3"/>
  <c r="I41" i="99"/>
  <c r="K41" i="99"/>
  <c r="D52" i="99"/>
  <c r="G41" i="99"/>
  <c r="Q41" i="99"/>
  <c r="S41" i="99"/>
  <c r="M41" i="99"/>
  <c r="D156" i="99"/>
  <c r="U41" i="99"/>
  <c r="O41" i="99"/>
  <c r="J24" i="99"/>
  <c r="M9" i="94"/>
  <c r="O9" i="94"/>
  <c r="R9" i="94" s="1"/>
  <c r="C62" i="82"/>
  <c r="C62" i="69"/>
  <c r="C64" i="83"/>
  <c r="C280" i="82"/>
  <c r="C280" i="69"/>
  <c r="C282" i="83"/>
  <c r="T290" i="83"/>
  <c r="G290" i="83"/>
  <c r="P288" i="69"/>
  <c r="G288" i="69" s="1"/>
  <c r="P288" i="82"/>
  <c r="G288" i="82" s="1"/>
  <c r="D336" i="83"/>
  <c r="AA336" i="83" s="1"/>
  <c r="D334" i="82"/>
  <c r="D334" i="69"/>
  <c r="P350" i="69"/>
  <c r="G350" i="69" s="1"/>
  <c r="G350" i="82"/>
  <c r="T352" i="83"/>
  <c r="G352" i="83" s="1"/>
  <c r="C428" i="82"/>
  <c r="C428" i="69"/>
  <c r="C430" i="83"/>
  <c r="E692" i="82"/>
  <c r="A692" i="82" s="1"/>
  <c r="A693" i="82" s="1"/>
  <c r="C126" i="69"/>
  <c r="P512" i="69"/>
  <c r="G512" i="69" s="1"/>
  <c r="E596" i="82"/>
  <c r="A596" i="82" s="1"/>
  <c r="A597" i="82" s="1"/>
  <c r="E598" i="83"/>
  <c r="A598" i="83"/>
  <c r="A599" i="83" s="1"/>
  <c r="E596" i="69"/>
  <c r="A596" i="69"/>
  <c r="A597" i="69" s="1"/>
  <c r="BL64" i="49"/>
  <c r="AS64" i="49"/>
  <c r="DH64" i="49"/>
  <c r="BU64" i="49"/>
  <c r="BG64" i="49"/>
  <c r="DD64" i="49"/>
  <c r="DL64" i="49"/>
  <c r="AJ64" i="49"/>
  <c r="CP64" i="49"/>
  <c r="AW64" i="49"/>
  <c r="CY64" i="49"/>
  <c r="AF64" i="49"/>
  <c r="CR64" i="49"/>
  <c r="CQ64" i="49"/>
  <c r="AO64" i="49"/>
  <c r="CD64" i="49"/>
  <c r="AG64" i="49"/>
  <c r="AV64" i="49"/>
  <c r="BF64" i="49"/>
  <c r="BE64" i="49"/>
  <c r="DK64" i="49"/>
  <c r="CK64" i="49"/>
  <c r="CO64" i="49"/>
  <c r="CM64" i="49"/>
  <c r="CW64" i="49"/>
  <c r="CI64" i="49"/>
  <c r="BS64" i="49"/>
  <c r="BQ64" i="49"/>
  <c r="CZ64" i="49"/>
  <c r="CN64" i="49"/>
  <c r="BT64" i="49"/>
  <c r="AR64" i="49"/>
  <c r="BO64" i="49"/>
  <c r="BV64" i="49"/>
  <c r="BC64" i="49"/>
  <c r="DI64" i="49"/>
  <c r="DG64" i="49"/>
  <c r="CF64" i="49"/>
  <c r="BN64" i="49"/>
  <c r="BI64" i="49"/>
  <c r="AY64" i="49"/>
  <c r="AT64" i="49"/>
  <c r="BD64" i="49"/>
  <c r="AK64" i="49"/>
  <c r="CX64" i="49"/>
  <c r="BK64" i="49"/>
  <c r="AN64" i="49"/>
  <c r="AQ64" i="49"/>
  <c r="CH64" i="49"/>
  <c r="AM64" i="49"/>
  <c r="DJ64" i="49"/>
  <c r="BR64" i="49"/>
  <c r="BY64" i="49"/>
  <c r="CU64" i="49"/>
  <c r="CV64" i="49"/>
  <c r="CE64" i="49"/>
  <c r="BA64" i="49"/>
  <c r="BP64" i="49"/>
  <c r="AU64" i="49"/>
  <c r="AP64" i="49"/>
  <c r="CS64" i="49"/>
  <c r="AD64" i="49"/>
  <c r="AC64" i="49"/>
  <c r="DF64" i="49"/>
  <c r="DC64" i="49"/>
  <c r="BB64" i="49"/>
  <c r="AX64" i="49"/>
  <c r="DA64" i="49"/>
  <c r="CB64" i="49"/>
  <c r="CC64" i="49"/>
  <c r="AI64" i="49"/>
  <c r="BX64" i="49"/>
  <c r="BJ64" i="49"/>
  <c r="AH64" i="49"/>
  <c r="BZ64" i="49"/>
  <c r="BM64" i="49"/>
  <c r="CG64" i="49"/>
  <c r="AB64" i="49"/>
  <c r="CA64" i="49"/>
  <c r="CJ64" i="49"/>
  <c r="CT64" i="49"/>
  <c r="BW64" i="49"/>
  <c r="AZ64" i="49"/>
  <c r="AL64" i="49"/>
  <c r="DE64" i="49"/>
  <c r="AE64" i="49"/>
  <c r="CL64" i="49"/>
  <c r="DB64" i="49"/>
  <c r="BH64" i="49"/>
  <c r="AZ124" i="83"/>
  <c r="AO124" i="83"/>
  <c r="R30" i="99"/>
  <c r="E54" i="69"/>
  <c r="A54" i="69" s="1"/>
  <c r="A55" i="69" s="1"/>
  <c r="E56" i="83"/>
  <c r="A56" i="83" s="1"/>
  <c r="A57" i="83" s="1"/>
  <c r="E54" i="82"/>
  <c r="A54" i="82"/>
  <c r="A55" i="82" s="1"/>
  <c r="P30" i="99"/>
  <c r="G11" i="3"/>
  <c r="L11" i="3" s="1"/>
  <c r="G9" i="3"/>
  <c r="L9" i="3" s="1"/>
  <c r="G14" i="3"/>
  <c r="L14" i="3" s="1"/>
  <c r="G12" i="3"/>
  <c r="L12" i="3" s="1"/>
  <c r="M73" i="3"/>
  <c r="B73" i="3"/>
  <c r="F130" i="3"/>
  <c r="B130" i="3" s="1"/>
  <c r="BV308" i="83"/>
  <c r="AZ308" i="83"/>
  <c r="E273" i="3"/>
  <c r="BK458" i="83"/>
  <c r="AO458" i="83"/>
  <c r="C190" i="83"/>
  <c r="C188" i="69"/>
  <c r="C188" i="82"/>
  <c r="E190" i="83"/>
  <c r="A190" i="83" s="1"/>
  <c r="A191" i="83" s="1"/>
  <c r="E190" i="69"/>
  <c r="A190" i="69" s="1"/>
  <c r="A191" i="69" s="1"/>
  <c r="C196" i="83"/>
  <c r="C194" i="82"/>
  <c r="C194" i="69"/>
  <c r="C434" i="83"/>
  <c r="C432" i="69"/>
  <c r="C432" i="82"/>
  <c r="C726" i="83"/>
  <c r="C724" i="69"/>
  <c r="C724" i="82"/>
  <c r="P776" i="69"/>
  <c r="G776" i="69" s="1"/>
  <c r="T778" i="83"/>
  <c r="G778" i="83" s="1"/>
  <c r="P776" i="82"/>
  <c r="G776" i="82"/>
  <c r="T790" i="83"/>
  <c r="G790" i="83" s="1"/>
  <c r="P788" i="69"/>
  <c r="G788" i="69" s="1"/>
  <c r="P788" i="82"/>
  <c r="G788" i="82" s="1"/>
  <c r="D790" i="69"/>
  <c r="D792" i="83"/>
  <c r="AA792" i="83" s="1"/>
  <c r="D790" i="82"/>
  <c r="AK786" i="83"/>
  <c r="AZ178" i="83"/>
  <c r="BK178" i="83"/>
  <c r="AO178" i="83"/>
  <c r="BK562" i="83"/>
  <c r="AO562" i="83"/>
  <c r="AZ562" i="83"/>
  <c r="AD562" i="83"/>
  <c r="BV618" i="83"/>
  <c r="AZ618" i="83"/>
  <c r="F237" i="3"/>
  <c r="B237" i="3"/>
  <c r="B181" i="3"/>
  <c r="E71" i="99"/>
  <c r="Q109" i="62"/>
  <c r="P109" i="62"/>
  <c r="U109" i="62"/>
  <c r="T109" i="62"/>
  <c r="K109" i="62"/>
  <c r="J109" i="62"/>
  <c r="D120" i="62"/>
  <c r="O109" i="62"/>
  <c r="N109" i="62" s="1"/>
  <c r="I109" i="62"/>
  <c r="H109" i="62" s="1"/>
  <c r="M109" i="62"/>
  <c r="L109" i="62" s="1"/>
  <c r="G109" i="62"/>
  <c r="F109" i="62" s="1"/>
  <c r="D190" i="62"/>
  <c r="S109" i="62"/>
  <c r="R109" i="62"/>
  <c r="H21" i="99"/>
  <c r="H146" i="99"/>
  <c r="N146" i="99"/>
  <c r="N21" i="99"/>
  <c r="N24" i="99"/>
  <c r="T21" i="99"/>
  <c r="T24" i="99"/>
  <c r="L137" i="99"/>
  <c r="L141" i="99"/>
  <c r="T41" i="99"/>
  <c r="H41" i="99"/>
  <c r="H46" i="99" s="1"/>
  <c r="B252" i="3"/>
  <c r="K87" i="99"/>
  <c r="J87" i="99" s="1"/>
  <c r="D178" i="99"/>
  <c r="Q87" i="99"/>
  <c r="P87" i="99"/>
  <c r="S87" i="99"/>
  <c r="R87" i="99"/>
  <c r="D98" i="99"/>
  <c r="U87" i="99"/>
  <c r="T87" i="99" s="1"/>
  <c r="I87" i="99"/>
  <c r="H87" i="99" s="1"/>
  <c r="M87" i="99"/>
  <c r="L87" i="99" s="1"/>
  <c r="G87" i="99"/>
  <c r="F87" i="99" s="1"/>
  <c r="O87" i="99"/>
  <c r="N87" i="99" s="1"/>
  <c r="BK412" i="83"/>
  <c r="AZ412" i="83"/>
  <c r="BV412" i="83"/>
  <c r="AD412" i="83"/>
  <c r="AO412" i="83"/>
  <c r="R32" i="99"/>
  <c r="AZ714" i="83"/>
  <c r="AO714" i="83"/>
  <c r="BV714" i="83"/>
  <c r="BK714" i="83"/>
  <c r="F186" i="3"/>
  <c r="M130" i="3"/>
  <c r="P152" i="99"/>
  <c r="F41" i="99"/>
  <c r="F46" i="99" s="1"/>
  <c r="B139" i="3"/>
  <c r="F193" i="3"/>
  <c r="G139" i="3"/>
  <c r="S119" i="62"/>
  <c r="R119" i="62"/>
  <c r="U119" i="62"/>
  <c r="T119" i="62"/>
  <c r="I119" i="62"/>
  <c r="H119" i="62"/>
  <c r="D195" i="62"/>
  <c r="M119" i="62"/>
  <c r="L119" i="62" s="1"/>
  <c r="K119" i="62"/>
  <c r="J119" i="62" s="1"/>
  <c r="O119" i="62"/>
  <c r="N119" i="62" s="1"/>
  <c r="Q119" i="62"/>
  <c r="P119" i="62" s="1"/>
  <c r="G119" i="62"/>
  <c r="F119" i="62" s="1"/>
  <c r="C186" i="99"/>
  <c r="C116" i="99"/>
  <c r="C192" i="99"/>
  <c r="B202" i="3"/>
  <c r="F258" i="3"/>
  <c r="G202" i="3"/>
  <c r="L32" i="99"/>
  <c r="L152" i="99"/>
  <c r="D196" i="62"/>
  <c r="G120" i="62"/>
  <c r="F120" i="62" s="1"/>
  <c r="Q120" i="62"/>
  <c r="P120" i="62" s="1"/>
  <c r="M120" i="62"/>
  <c r="L120" i="62" s="1"/>
  <c r="I120" i="62"/>
  <c r="H120" i="62" s="1"/>
  <c r="K120" i="62"/>
  <c r="J120" i="62" s="1"/>
  <c r="U120" i="62"/>
  <c r="T120" i="62" s="1"/>
  <c r="O120" i="62"/>
  <c r="N120" i="62" s="1"/>
  <c r="S120" i="62"/>
  <c r="R120" i="62" s="1"/>
  <c r="E82" i="99"/>
  <c r="R152" i="99"/>
  <c r="J147" i="99"/>
  <c r="J143" i="99"/>
  <c r="L41" i="99"/>
  <c r="K52" i="99"/>
  <c r="J52" i="99" s="1"/>
  <c r="I52" i="99"/>
  <c r="M52" i="99"/>
  <c r="S52" i="99"/>
  <c r="D72" i="99"/>
  <c r="S72" i="99" s="1"/>
  <c r="G52" i="99"/>
  <c r="O52" i="99"/>
  <c r="U52" i="99"/>
  <c r="Q52" i="99"/>
  <c r="P52" i="99" s="1"/>
  <c r="D162" i="99"/>
  <c r="G96" i="62"/>
  <c r="F96" i="62" s="1"/>
  <c r="M96" i="62"/>
  <c r="L96" i="62" s="1"/>
  <c r="Q96" i="62"/>
  <c r="P96" i="62" s="1"/>
  <c r="U96" i="62"/>
  <c r="T96" i="62" s="1"/>
  <c r="D182" i="62"/>
  <c r="K96" i="62"/>
  <c r="J96" i="62"/>
  <c r="I96" i="62"/>
  <c r="H96" i="62"/>
  <c r="O96" i="62"/>
  <c r="N96" i="62"/>
  <c r="D107" i="62"/>
  <c r="S96" i="62"/>
  <c r="R96" i="62" s="1"/>
  <c r="BV188" i="83"/>
  <c r="AZ188" i="83"/>
  <c r="AO188" i="83"/>
  <c r="C84" i="99"/>
  <c r="C169" i="99"/>
  <c r="P41" i="99"/>
  <c r="AD416" i="83"/>
  <c r="BV416" i="83"/>
  <c r="C82" i="99"/>
  <c r="C167" i="99"/>
  <c r="C164" i="99"/>
  <c r="C74" i="99"/>
  <c r="C85" i="99" s="1"/>
  <c r="R35" i="99"/>
  <c r="N41" i="99"/>
  <c r="N46" i="99" s="1"/>
  <c r="R41" i="99"/>
  <c r="J41" i="99"/>
  <c r="D173" i="99"/>
  <c r="D93" i="99"/>
  <c r="D104" i="99" s="1"/>
  <c r="I55" i="99"/>
  <c r="H55" i="99"/>
  <c r="U55" i="99"/>
  <c r="T55" i="99"/>
  <c r="M55" i="99"/>
  <c r="L55" i="99"/>
  <c r="D75" i="99"/>
  <c r="O55" i="99"/>
  <c r="N55" i="99" s="1"/>
  <c r="S55" i="99"/>
  <c r="R55" i="99"/>
  <c r="D165" i="99"/>
  <c r="G55" i="99"/>
  <c r="F55" i="99" s="1"/>
  <c r="Q55" i="99"/>
  <c r="P55" i="99" s="1"/>
  <c r="K55" i="99"/>
  <c r="J55" i="99" s="1"/>
  <c r="F256" i="3"/>
  <c r="B256" i="3" s="1"/>
  <c r="B200" i="3"/>
  <c r="Y6" i="94"/>
  <c r="W6" i="94"/>
  <c r="AZ72" i="83"/>
  <c r="F264" i="3"/>
  <c r="B264" i="3" s="1"/>
  <c r="D158" i="99"/>
  <c r="I43" i="99"/>
  <c r="O43" i="99"/>
  <c r="N43" i="99" s="1"/>
  <c r="U43" i="99"/>
  <c r="S43" i="99"/>
  <c r="R158" i="99" s="1"/>
  <c r="K43" i="99"/>
  <c r="J43" i="99"/>
  <c r="D54" i="99"/>
  <c r="M43" i="99"/>
  <c r="L43" i="99" s="1"/>
  <c r="G43" i="99"/>
  <c r="Q43" i="99"/>
  <c r="P158" i="99" s="1"/>
  <c r="N32" i="99"/>
  <c r="N152" i="99"/>
  <c r="T32" i="99"/>
  <c r="T35" i="99" s="1"/>
  <c r="T152" i="99"/>
  <c r="E264" i="3"/>
  <c r="G264" i="3" s="1"/>
  <c r="G208" i="3"/>
  <c r="R149" i="99"/>
  <c r="R153" i="99"/>
  <c r="Q107" i="62"/>
  <c r="P107" i="62" s="1"/>
  <c r="M107" i="62"/>
  <c r="L107" i="62" s="1"/>
  <c r="O107" i="62"/>
  <c r="N107" i="62" s="1"/>
  <c r="U107" i="62"/>
  <c r="T107" i="62" s="1"/>
  <c r="D188" i="62"/>
  <c r="K107" i="62"/>
  <c r="J107" i="62"/>
  <c r="S107" i="62"/>
  <c r="R107" i="62"/>
  <c r="G107" i="62"/>
  <c r="F107" i="62"/>
  <c r="I107" i="62"/>
  <c r="H107" i="62"/>
  <c r="D118" i="62"/>
  <c r="F249" i="3"/>
  <c r="G249" i="3" s="1"/>
  <c r="M54" i="99"/>
  <c r="L54" i="99"/>
  <c r="Q54" i="99"/>
  <c r="D164" i="99"/>
  <c r="G54" i="99"/>
  <c r="F54" i="99" s="1"/>
  <c r="S54" i="99"/>
  <c r="R54" i="99"/>
  <c r="D74" i="99"/>
  <c r="O54" i="99"/>
  <c r="N54" i="99" s="1"/>
  <c r="K54" i="99"/>
  <c r="J164" i="99"/>
  <c r="I54" i="99"/>
  <c r="U54" i="99"/>
  <c r="T54" i="99" s="1"/>
  <c r="T57" i="99" s="1"/>
  <c r="T52" i="99"/>
  <c r="R52" i="99"/>
  <c r="T158" i="99"/>
  <c r="H43" i="99"/>
  <c r="J158" i="99"/>
  <c r="F43" i="99"/>
  <c r="M75" i="99"/>
  <c r="L75" i="99"/>
  <c r="U75" i="99"/>
  <c r="T75" i="99"/>
  <c r="D171" i="99"/>
  <c r="I75" i="99"/>
  <c r="H75" i="99" s="1"/>
  <c r="S75" i="99"/>
  <c r="R75" i="99" s="1"/>
  <c r="K75" i="99"/>
  <c r="J75" i="99" s="1"/>
  <c r="G75" i="99"/>
  <c r="F75" i="99" s="1"/>
  <c r="O75" i="99"/>
  <c r="N75" i="99" s="1"/>
  <c r="Q75" i="99"/>
  <c r="P75" i="99" s="1"/>
  <c r="D86" i="99"/>
  <c r="Q86" i="99" s="1"/>
  <c r="P86" i="99" s="1"/>
  <c r="D179" i="99"/>
  <c r="C175" i="99"/>
  <c r="C95" i="99"/>
  <c r="F164" i="99"/>
  <c r="F52" i="99"/>
  <c r="H52" i="99"/>
  <c r="E93" i="99"/>
  <c r="G98" i="99"/>
  <c r="F98" i="99" s="1"/>
  <c r="U98" i="99"/>
  <c r="T98" i="99" s="1"/>
  <c r="I98" i="99"/>
  <c r="H98" i="99" s="1"/>
  <c r="D184" i="99"/>
  <c r="M98" i="99"/>
  <c r="L98" i="99"/>
  <c r="K98" i="99"/>
  <c r="J98" i="99"/>
  <c r="O98" i="99"/>
  <c r="N98" i="99"/>
  <c r="Q98" i="99"/>
  <c r="P98" i="99"/>
  <c r="D109" i="99"/>
  <c r="S98" i="99"/>
  <c r="R98" i="99" s="1"/>
  <c r="H158" i="99"/>
  <c r="T43" i="99"/>
  <c r="K72" i="99"/>
  <c r="J72" i="99" s="1"/>
  <c r="I72" i="99"/>
  <c r="H72" i="99" s="1"/>
  <c r="Q72" i="99"/>
  <c r="P72" i="99" s="1"/>
  <c r="M72" i="99"/>
  <c r="L72" i="99" s="1"/>
  <c r="U72" i="99"/>
  <c r="B258" i="3"/>
  <c r="C170" i="99"/>
  <c r="C173" i="99"/>
  <c r="C93" i="99"/>
  <c r="N52" i="99"/>
  <c r="L52" i="99"/>
  <c r="L57" i="99" s="1"/>
  <c r="L164" i="99"/>
  <c r="F158" i="99"/>
  <c r="C181" i="99"/>
  <c r="C106" i="99"/>
  <c r="C117" i="99" s="1"/>
  <c r="C193" i="99" s="1"/>
  <c r="G109" i="99"/>
  <c r="F109" i="99" s="1"/>
  <c r="D190" i="99"/>
  <c r="Q109" i="99"/>
  <c r="P109" i="99"/>
  <c r="I109" i="99"/>
  <c r="H109" i="99"/>
  <c r="M109" i="99"/>
  <c r="L109" i="99"/>
  <c r="U109" i="99"/>
  <c r="T109" i="99"/>
  <c r="D120" i="99"/>
  <c r="S109" i="99"/>
  <c r="R109" i="99" s="1"/>
  <c r="K109" i="99"/>
  <c r="J109" i="99" s="1"/>
  <c r="O109" i="99"/>
  <c r="N109" i="99" s="1"/>
  <c r="T72" i="99"/>
  <c r="C104" i="99"/>
  <c r="C179" i="99"/>
  <c r="T164" i="99"/>
  <c r="Q118" i="62"/>
  <c r="P118" i="62" s="1"/>
  <c r="K118" i="62"/>
  <c r="J118" i="62" s="1"/>
  <c r="O118" i="62"/>
  <c r="N118" i="62" s="1"/>
  <c r="I118" i="62"/>
  <c r="H118" i="62" s="1"/>
  <c r="U118" i="62"/>
  <c r="T118" i="62" s="1"/>
  <c r="S118" i="62"/>
  <c r="R118" i="62" s="1"/>
  <c r="D194" i="62"/>
  <c r="G118" i="62"/>
  <c r="F118" i="62"/>
  <c r="M118" i="62"/>
  <c r="L118" i="62"/>
  <c r="Q74" i="99"/>
  <c r="P74" i="99" s="1"/>
  <c r="G74" i="99"/>
  <c r="F74" i="99" s="1"/>
  <c r="D170" i="99"/>
  <c r="K74" i="99"/>
  <c r="J74" i="99"/>
  <c r="U74" i="99"/>
  <c r="T74" i="99"/>
  <c r="D85" i="99"/>
  <c r="I74" i="99"/>
  <c r="H74" i="99" s="1"/>
  <c r="O74" i="99"/>
  <c r="N74" i="99" s="1"/>
  <c r="M74" i="99"/>
  <c r="L74" i="99" s="1"/>
  <c r="S74" i="99"/>
  <c r="R74" i="99" s="1"/>
  <c r="P54" i="99"/>
  <c r="E104" i="99"/>
  <c r="I86" i="99"/>
  <c r="H86" i="99" s="1"/>
  <c r="D177" i="99"/>
  <c r="S86" i="99"/>
  <c r="R86" i="99" s="1"/>
  <c r="O86" i="99"/>
  <c r="N86" i="99" s="1"/>
  <c r="U86" i="99"/>
  <c r="T86" i="99" s="1"/>
  <c r="G86" i="99"/>
  <c r="F86" i="99" s="1"/>
  <c r="K86" i="99"/>
  <c r="J86" i="99" s="1"/>
  <c r="H54" i="99"/>
  <c r="B249" i="3"/>
  <c r="C115" i="99"/>
  <c r="C191" i="99" s="1"/>
  <c r="C185" i="99"/>
  <c r="E115" i="99"/>
  <c r="Q85" i="99"/>
  <c r="K85" i="99"/>
  <c r="J85" i="99" s="1"/>
  <c r="M85" i="99"/>
  <c r="L85" i="99" s="1"/>
  <c r="O85" i="99"/>
  <c r="N85" i="99"/>
  <c r="D96" i="99"/>
  <c r="U96" i="99" s="1"/>
  <c r="T96" i="99" s="1"/>
  <c r="S85" i="99"/>
  <c r="R85" i="99"/>
  <c r="I85" i="99"/>
  <c r="H85" i="99"/>
  <c r="D176" i="99"/>
  <c r="G85" i="99"/>
  <c r="F85" i="99" s="1"/>
  <c r="U85" i="99"/>
  <c r="T85" i="99" s="1"/>
  <c r="Q120" i="99"/>
  <c r="P120" i="99"/>
  <c r="S120" i="99"/>
  <c r="R120" i="99"/>
  <c r="D196" i="99"/>
  <c r="M120" i="99"/>
  <c r="L120" i="99" s="1"/>
  <c r="G120" i="99"/>
  <c r="F120" i="99" s="1"/>
  <c r="I120" i="99"/>
  <c r="H120" i="99" s="1"/>
  <c r="K120" i="99"/>
  <c r="J120" i="99" s="1"/>
  <c r="O120" i="99"/>
  <c r="N120" i="99" s="1"/>
  <c r="U120" i="99"/>
  <c r="T120" i="99" s="1"/>
  <c r="C187" i="99"/>
  <c r="S96" i="99"/>
  <c r="K96" i="99"/>
  <c r="J96" i="99" s="1"/>
  <c r="M96" i="99"/>
  <c r="L96" i="99" s="1"/>
  <c r="P85" i="99"/>
  <c r="R96" i="99"/>
  <c r="R12" i="84"/>
  <c r="AX13" i="49"/>
  <c r="AF61" i="49"/>
  <c r="BS61" i="49"/>
  <c r="BQ61" i="49"/>
  <c r="BE61" i="49"/>
  <c r="AP61" i="49"/>
  <c r="CL61" i="49"/>
  <c r="CI61" i="49"/>
  <c r="DI61" i="49"/>
  <c r="DJ61" i="49"/>
  <c r="AU61" i="49"/>
  <c r="BK61" i="49"/>
  <c r="BR61" i="49"/>
  <c r="DM48" i="49"/>
  <c r="U48" i="49"/>
  <c r="CW87" i="49"/>
  <c r="DE87" i="49"/>
  <c r="AP87" i="49"/>
  <c r="BB87" i="49"/>
  <c r="BN87" i="49"/>
  <c r="AU87" i="49"/>
  <c r="CP87" i="49"/>
  <c r="CA87" i="49"/>
  <c r="BU87" i="49"/>
  <c r="CI87" i="49"/>
  <c r="BI87" i="49"/>
  <c r="DH87" i="49"/>
  <c r="AN86" i="49"/>
  <c r="BM86" i="49"/>
  <c r="DC86" i="49"/>
  <c r="DB86" i="49"/>
  <c r="BI86" i="49"/>
  <c r="CL86" i="49"/>
  <c r="CE86" i="49"/>
  <c r="CY86" i="49"/>
  <c r="AS86" i="49"/>
  <c r="AP86" i="49"/>
  <c r="CT86" i="49"/>
  <c r="BF86" i="49"/>
  <c r="DK86" i="49"/>
  <c r="BQ86" i="49"/>
  <c r="DA86" i="49"/>
  <c r="BW86" i="49"/>
  <c r="AI86" i="49"/>
  <c r="CJ86" i="49"/>
  <c r="AD86" i="49"/>
  <c r="DJ86" i="49"/>
  <c r="AJ86" i="49"/>
  <c r="BL83" i="49"/>
  <c r="CE83" i="49"/>
  <c r="AY83" i="49"/>
  <c r="AF83" i="49"/>
  <c r="CG83" i="49"/>
  <c r="CN83" i="49"/>
  <c r="AQ83" i="49"/>
  <c r="BF83" i="49"/>
  <c r="BN83" i="49"/>
  <c r="DK83" i="49"/>
  <c r="DC83" i="49"/>
  <c r="DH83" i="49"/>
  <c r="BJ83" i="49"/>
  <c r="BP83" i="49"/>
  <c r="AS83" i="49"/>
  <c r="BC83" i="49"/>
  <c r="CH83" i="49"/>
  <c r="CO83" i="49"/>
  <c r="AL83" i="49"/>
  <c r="DM50" i="49"/>
  <c r="U50" i="49"/>
  <c r="DM65" i="49"/>
  <c r="U65" i="49"/>
  <c r="BT80" i="49"/>
  <c r="AG80" i="49"/>
  <c r="DK80" i="49"/>
  <c r="AU80" i="49"/>
  <c r="BM80" i="49"/>
  <c r="AG76" i="49"/>
  <c r="DD76" i="49"/>
  <c r="CG76" i="49"/>
  <c r="AC76" i="49"/>
  <c r="AE76" i="49"/>
  <c r="AS76" i="49"/>
  <c r="BI76" i="49"/>
  <c r="AV76" i="49"/>
  <c r="CE76" i="49"/>
  <c r="DG76" i="49"/>
  <c r="CO76" i="49"/>
  <c r="CU76" i="49"/>
  <c r="AJ76" i="49"/>
  <c r="BQ76" i="49"/>
  <c r="AH76" i="49"/>
  <c r="BA76" i="49"/>
  <c r="AI76" i="49"/>
  <c r="CT76" i="49"/>
  <c r="BR76" i="49"/>
  <c r="CU63" i="49"/>
  <c r="CJ63" i="49"/>
  <c r="CW63" i="49"/>
  <c r="AE63" i="49"/>
  <c r="BH63" i="49"/>
  <c r="DD63" i="49"/>
  <c r="BI63" i="49"/>
  <c r="CS63" i="49"/>
  <c r="BU63" i="49"/>
  <c r="AL63" i="49"/>
  <c r="CT63" i="49"/>
  <c r="DE63" i="49"/>
  <c r="CM63" i="49"/>
  <c r="AJ63" i="49"/>
  <c r="AD63" i="49"/>
  <c r="BP63" i="49"/>
  <c r="CR63" i="49"/>
  <c r="AO63" i="49"/>
  <c r="BZ63" i="49"/>
  <c r="CQ63" i="49"/>
  <c r="BN63" i="49"/>
  <c r="CB63" i="49"/>
  <c r="DG59" i="49"/>
  <c r="BO59" i="49"/>
  <c r="BK52" i="49"/>
  <c r="DL52" i="49"/>
  <c r="U78" i="49"/>
  <c r="DM67" i="49"/>
  <c r="U67" i="49"/>
  <c r="U66" i="49"/>
  <c r="U58" i="49"/>
  <c r="L52" i="49"/>
  <c r="T56" i="49"/>
  <c r="L56" i="49" s="1"/>
  <c r="U85" i="49"/>
  <c r="DF72" i="49"/>
  <c r="CS72" i="49"/>
  <c r="AV72" i="49"/>
  <c r="BB72" i="49"/>
  <c r="DJ72" i="49"/>
  <c r="AP72" i="49"/>
  <c r="BK72" i="49"/>
  <c r="CA72" i="49"/>
  <c r="AU72" i="49"/>
  <c r="AF72" i="49"/>
  <c r="AG72" i="49"/>
  <c r="BQ72" i="49"/>
  <c r="CY72" i="49"/>
  <c r="CC72" i="49"/>
  <c r="AM72" i="49"/>
  <c r="CX72" i="49"/>
  <c r="BW72" i="49"/>
  <c r="DK72" i="49"/>
  <c r="CR72" i="49"/>
  <c r="AT72" i="49"/>
  <c r="BU72" i="49"/>
  <c r="AZ72" i="49"/>
  <c r="BA72" i="49"/>
  <c r="U82" i="49"/>
  <c r="U81" i="49"/>
  <c r="U75" i="49"/>
  <c r="U71" i="49"/>
  <c r="U55" i="49"/>
  <c r="DM49" i="49"/>
  <c r="U49" i="49"/>
  <c r="AF77" i="49"/>
  <c r="DC77" i="49"/>
  <c r="DF77" i="49"/>
  <c r="DM62" i="49"/>
  <c r="U62" i="49"/>
  <c r="H35" i="62"/>
  <c r="H153" i="62" s="1"/>
  <c r="T24" i="62"/>
  <c r="T143" i="62" s="1"/>
  <c r="R35" i="62"/>
  <c r="R153" i="62" s="1"/>
  <c r="P35" i="62"/>
  <c r="P153" i="62" s="1"/>
  <c r="R46" i="62"/>
  <c r="L35" i="62"/>
  <c r="L153" i="62" s="1"/>
  <c r="P149" i="62"/>
  <c r="L149" i="62"/>
  <c r="B154" i="62"/>
  <c r="I42" i="62"/>
  <c r="D53" i="62"/>
  <c r="G42" i="62"/>
  <c r="F42" i="62" s="1"/>
  <c r="N35" i="62"/>
  <c r="N153" i="62" s="1"/>
  <c r="K42" i="62"/>
  <c r="J158" i="62"/>
  <c r="J42" i="62"/>
  <c r="O42" i="62"/>
  <c r="M42" i="62"/>
  <c r="L42" i="62"/>
  <c r="Q42" i="62"/>
  <c r="P42" i="62"/>
  <c r="J24" i="62"/>
  <c r="H13" i="62"/>
  <c r="H137" i="62"/>
  <c r="J13" i="62"/>
  <c r="L13" i="62"/>
  <c r="L141" i="62" s="1"/>
  <c r="F13" i="62"/>
  <c r="F137" i="62" s="1"/>
  <c r="T35" i="62"/>
  <c r="T153" i="62" s="1"/>
  <c r="J35" i="62"/>
  <c r="F158" i="62"/>
  <c r="P158" i="62"/>
  <c r="P146" i="62"/>
  <c r="L140" i="62"/>
  <c r="N13" i="62"/>
  <c r="N137" i="62" s="1"/>
  <c r="N149" i="62"/>
  <c r="N24" i="62"/>
  <c r="D168" i="62"/>
  <c r="D83" i="62"/>
  <c r="K72" i="62"/>
  <c r="O72" i="62"/>
  <c r="G72" i="62"/>
  <c r="H24" i="62"/>
  <c r="M52" i="62"/>
  <c r="K52" i="62"/>
  <c r="U52" i="62"/>
  <c r="G52" i="62"/>
  <c r="D162" i="62"/>
  <c r="H72" i="62"/>
  <c r="U72" i="62"/>
  <c r="I52" i="62"/>
  <c r="T41" i="62"/>
  <c r="T46" i="62" s="1"/>
  <c r="T158" i="62"/>
  <c r="P41" i="62"/>
  <c r="P46" i="62" s="1"/>
  <c r="J41" i="62"/>
  <c r="F41" i="62"/>
  <c r="P19" i="62"/>
  <c r="B145" i="62" s="1"/>
  <c r="B34" i="62"/>
  <c r="B149" i="62"/>
  <c r="B152" i="62"/>
  <c r="R146" i="62"/>
  <c r="J140" i="62"/>
  <c r="H140" i="62"/>
  <c r="P140" i="62"/>
  <c r="J149" i="62"/>
  <c r="J153" i="62"/>
  <c r="N146" i="62"/>
  <c r="F140" i="62"/>
  <c r="B35" i="62"/>
  <c r="H149" i="62"/>
  <c r="M72" i="62"/>
  <c r="Q72" i="62"/>
  <c r="S52" i="62"/>
  <c r="O52" i="62"/>
  <c r="L41" i="62"/>
  <c r="L46" i="62" s="1"/>
  <c r="L158" i="62"/>
  <c r="R24" i="62"/>
  <c r="B148" i="62"/>
  <c r="P13" i="62"/>
  <c r="P137" i="62"/>
  <c r="L24" i="62"/>
  <c r="B146" i="62"/>
  <c r="B153" i="62"/>
  <c r="T141" i="62"/>
  <c r="B24" i="62"/>
  <c r="B147" i="62"/>
  <c r="B25" i="62"/>
  <c r="B23" i="62"/>
  <c r="B144" i="62"/>
  <c r="B143" i="62"/>
  <c r="B16" i="62"/>
  <c r="B18" i="62"/>
  <c r="B20" i="62"/>
  <c r="B21" i="62"/>
  <c r="B19" i="62"/>
  <c r="D40" i="62"/>
  <c r="B31" i="62"/>
  <c r="B28" i="62"/>
  <c r="B29" i="62"/>
  <c r="B151" i="62"/>
  <c r="B33" i="62"/>
  <c r="B150" i="62"/>
  <c r="B36" i="62"/>
  <c r="B27" i="62"/>
  <c r="B32" i="62"/>
  <c r="B30" i="62"/>
  <c r="B26" i="62"/>
  <c r="B22" i="62"/>
  <c r="B17" i="62"/>
  <c r="F35" i="62"/>
  <c r="L137" i="62"/>
  <c r="C51" i="62"/>
  <c r="C155" i="62"/>
  <c r="C163" i="62"/>
  <c r="C73" i="62"/>
  <c r="C156" i="62"/>
  <c r="C52" i="62"/>
  <c r="C157" i="62"/>
  <c r="C149" i="62"/>
  <c r="B159" i="43"/>
  <c r="B157" i="43"/>
  <c r="AA7" i="70"/>
  <c r="AF23" i="43"/>
  <c r="G23" i="43" s="1"/>
  <c r="AF22" i="43"/>
  <c r="G22" i="43" s="1"/>
  <c r="B153" i="43"/>
  <c r="B229" i="43"/>
  <c r="B232" i="43"/>
  <c r="B212" i="43"/>
  <c r="B196" i="43"/>
  <c r="B231" i="43"/>
  <c r="B201" i="43"/>
  <c r="B205" i="43"/>
  <c r="B332" i="43"/>
  <c r="B323" i="43"/>
  <c r="B148" i="43"/>
  <c r="B125" i="43"/>
  <c r="B136" i="43"/>
  <c r="B130" i="43"/>
  <c r="B126" i="43"/>
  <c r="B170" i="43"/>
  <c r="B161" i="43"/>
  <c r="B209" i="43"/>
  <c r="B266" i="43"/>
  <c r="B261" i="43"/>
  <c r="B327" i="43"/>
  <c r="B154" i="43"/>
  <c r="B221" i="43"/>
  <c r="B211" i="43"/>
  <c r="B137" i="43"/>
  <c r="B217" i="43"/>
  <c r="B164" i="43"/>
  <c r="B264" i="43"/>
  <c r="B165" i="43"/>
  <c r="U7" i="43"/>
  <c r="AF19" i="43"/>
  <c r="G19" i="43" s="1"/>
  <c r="D9" i="43"/>
  <c r="AF20" i="43"/>
  <c r="G20" i="43"/>
  <c r="G16" i="43"/>
  <c r="B124" i="43"/>
  <c r="B166" i="43"/>
  <c r="B155" i="43"/>
  <c r="B150" i="43"/>
  <c r="B158" i="43"/>
  <c r="B163" i="43"/>
  <c r="AF24" i="43"/>
  <c r="G24" i="43" s="1"/>
  <c r="C12" i="43"/>
  <c r="B207" i="43"/>
  <c r="B198" i="43"/>
  <c r="B223" i="43"/>
  <c r="B197" i="43"/>
  <c r="B214" i="43"/>
  <c r="B210" i="43"/>
  <c r="B334" i="43"/>
  <c r="B333" i="43"/>
  <c r="B140" i="43"/>
  <c r="B129" i="43"/>
  <c r="B128" i="43"/>
  <c r="B142" i="43"/>
  <c r="B146" i="43"/>
  <c r="B162" i="43"/>
  <c r="B167" i="43"/>
  <c r="B267" i="43"/>
  <c r="B152" i="43"/>
  <c r="B226" i="43"/>
  <c r="B222" i="43"/>
  <c r="B168" i="43"/>
  <c r="C10" i="43"/>
  <c r="AF17" i="43"/>
  <c r="G17" i="43" s="1"/>
  <c r="Q7" i="43"/>
  <c r="AF18" i="43"/>
  <c r="G18" i="43"/>
  <c r="G21" i="43"/>
  <c r="D11" i="43"/>
  <c r="G15" i="43"/>
  <c r="B171" i="43"/>
  <c r="L14" i="1"/>
  <c r="C5" i="3"/>
  <c r="R109" i="3"/>
  <c r="C60" i="3"/>
  <c r="C237" i="3"/>
  <c r="C65" i="3"/>
  <c r="R165" i="3"/>
  <c r="C182" i="3"/>
  <c r="U9" i="83"/>
  <c r="I9" i="83"/>
  <c r="K9" i="83" s="1"/>
  <c r="M9" i="83" s="1"/>
  <c r="O9" i="83" s="1"/>
  <c r="C181" i="3"/>
  <c r="E134" i="99"/>
  <c r="C120" i="3"/>
  <c r="C125" i="3"/>
  <c r="C176" i="3"/>
  <c r="BC67" i="49"/>
  <c r="AV67" i="49"/>
  <c r="BM67" i="49"/>
  <c r="BQ67" i="49"/>
  <c r="DK67" i="49"/>
  <c r="BK67" i="49"/>
  <c r="BD67" i="49"/>
  <c r="AF67" i="49"/>
  <c r="CW67" i="49"/>
  <c r="BP67" i="49"/>
  <c r="CG67" i="49"/>
  <c r="CR67" i="49"/>
  <c r="BF67" i="49"/>
  <c r="CZ67" i="49"/>
  <c r="CE67" i="49"/>
  <c r="BV67" i="49"/>
  <c r="AI67" i="49"/>
  <c r="BR67" i="49"/>
  <c r="BS67" i="49"/>
  <c r="CB67" i="49"/>
  <c r="AE67" i="49"/>
  <c r="AN67" i="49"/>
  <c r="CI67" i="49"/>
  <c r="AO67" i="49"/>
  <c r="DB67" i="49"/>
  <c r="AL67" i="49"/>
  <c r="BG67" i="49"/>
  <c r="BL67" i="49"/>
  <c r="AZ67" i="49"/>
  <c r="CF67" i="49"/>
  <c r="BN67" i="49"/>
  <c r="DC67" i="49"/>
  <c r="BE67" i="49"/>
  <c r="DG67" i="49"/>
  <c r="BJ67" i="49"/>
  <c r="DH67" i="49"/>
  <c r="DE67" i="49"/>
  <c r="AT67" i="49"/>
  <c r="DI67" i="49"/>
  <c r="AQ67" i="49"/>
  <c r="CK67" i="49"/>
  <c r="DA67" i="49"/>
  <c r="CN67" i="49"/>
  <c r="BH67" i="49"/>
  <c r="AG67" i="49"/>
  <c r="BW67" i="49"/>
  <c r="CU67" i="49"/>
  <c r="AK67" i="49"/>
  <c r="CD67" i="49"/>
  <c r="CC67" i="49"/>
  <c r="CQ67" i="49"/>
  <c r="AM67" i="49"/>
  <c r="CJ67" i="49"/>
  <c r="AX67" i="49"/>
  <c r="BZ67" i="49"/>
  <c r="AB67" i="49"/>
  <c r="CO67" i="49"/>
  <c r="BT67" i="49"/>
  <c r="BI67" i="49"/>
  <c r="DJ67" i="49"/>
  <c r="CP67" i="49"/>
  <c r="DL67" i="49"/>
  <c r="AR67" i="49"/>
  <c r="AJ67" i="49"/>
  <c r="AY67" i="49"/>
  <c r="CT67" i="49"/>
  <c r="BU67" i="49"/>
  <c r="AC67" i="49"/>
  <c r="BB67" i="49"/>
  <c r="CX67" i="49"/>
  <c r="CV67" i="49"/>
  <c r="AW67" i="49"/>
  <c r="BY67" i="49"/>
  <c r="DF67" i="49"/>
  <c r="CS67" i="49"/>
  <c r="BO67" i="49"/>
  <c r="AU67" i="49"/>
  <c r="CH67" i="49"/>
  <c r="CL67" i="49"/>
  <c r="CY67" i="49"/>
  <c r="AS67" i="49"/>
  <c r="BA67" i="49"/>
  <c r="CM67" i="49"/>
  <c r="AP67" i="49"/>
  <c r="BX67" i="49"/>
  <c r="AD67" i="49"/>
  <c r="CA67" i="49"/>
  <c r="DD67" i="49"/>
  <c r="AH67" i="49"/>
  <c r="CO55" i="49"/>
  <c r="AO55" i="49"/>
  <c r="AU55" i="49"/>
  <c r="BJ55" i="49"/>
  <c r="AE55" i="49"/>
  <c r="BF55" i="49"/>
  <c r="CX55" i="49"/>
  <c r="CR55" i="49"/>
  <c r="AN55" i="49"/>
  <c r="DL55" i="49"/>
  <c r="CY55" i="49"/>
  <c r="CT55" i="49"/>
  <c r="BX55" i="49"/>
  <c r="BL55" i="49"/>
  <c r="CG55" i="49"/>
  <c r="BW55" i="49"/>
  <c r="AI55" i="49"/>
  <c r="DA55" i="49"/>
  <c r="BZ55" i="49"/>
  <c r="BI55" i="49"/>
  <c r="CJ55" i="49"/>
  <c r="AL55" i="49"/>
  <c r="CU55" i="49"/>
  <c r="CW55" i="49"/>
  <c r="BP55" i="49"/>
  <c r="AW55" i="49"/>
  <c r="DD55" i="49"/>
  <c r="DI55" i="49"/>
  <c r="BG55" i="49"/>
  <c r="BQ55" i="49"/>
  <c r="DH55" i="49"/>
  <c r="AX55" i="49"/>
  <c r="AT55" i="49"/>
  <c r="CP55" i="49"/>
  <c r="BO55" i="49"/>
  <c r="CV55" i="49"/>
  <c r="CN55" i="49"/>
  <c r="CQ55" i="49"/>
  <c r="CE55" i="49"/>
  <c r="BA55" i="49"/>
  <c r="DJ55" i="49"/>
  <c r="BV55" i="49"/>
  <c r="AJ55" i="49"/>
  <c r="BK55" i="49"/>
  <c r="BD55" i="49"/>
  <c r="BT55" i="49"/>
  <c r="CM55" i="49"/>
  <c r="BC55" i="49"/>
  <c r="CA55" i="49"/>
  <c r="BE55" i="49"/>
  <c r="DE55" i="49"/>
  <c r="DK55" i="49"/>
  <c r="CS55" i="49"/>
  <c r="CH55" i="49"/>
  <c r="DF55" i="49"/>
  <c r="CB55" i="49"/>
  <c r="CD55" i="49"/>
  <c r="AP55" i="49"/>
  <c r="CK55" i="49"/>
  <c r="AD55" i="49"/>
  <c r="AC55" i="49"/>
  <c r="BB55" i="49"/>
  <c r="CI55" i="49"/>
  <c r="AS55" i="49"/>
  <c r="AV55" i="49"/>
  <c r="AG55" i="49"/>
  <c r="BY55" i="49"/>
  <c r="CL55" i="49"/>
  <c r="CC55" i="49"/>
  <c r="DB55" i="49"/>
  <c r="AR55" i="49"/>
  <c r="AQ55" i="49"/>
  <c r="BU55" i="49"/>
  <c r="AF55" i="49"/>
  <c r="AZ55" i="49"/>
  <c r="BR55" i="49"/>
  <c r="BN55" i="49"/>
  <c r="AM55" i="49"/>
  <c r="AK55" i="49"/>
  <c r="CF55" i="49"/>
  <c r="DG55" i="49"/>
  <c r="AB55" i="49"/>
  <c r="CZ55" i="49"/>
  <c r="DC55" i="49"/>
  <c r="BH55" i="49"/>
  <c r="BM55" i="49"/>
  <c r="BS55" i="49"/>
  <c r="AH55" i="49"/>
  <c r="AY55" i="49"/>
  <c r="DE82" i="49"/>
  <c r="AI82" i="49"/>
  <c r="CX82" i="49"/>
  <c r="CI82" i="49"/>
  <c r="AF82" i="49"/>
  <c r="BI82" i="49"/>
  <c r="CW82" i="49"/>
  <c r="BK82" i="49"/>
  <c r="CG82" i="49"/>
  <c r="AT82" i="49"/>
  <c r="AC82" i="49"/>
  <c r="AL82" i="49"/>
  <c r="CK82" i="49"/>
  <c r="DK82" i="49"/>
  <c r="BT82" i="49"/>
  <c r="CF82" i="49"/>
  <c r="DC82" i="49"/>
  <c r="AY82" i="49"/>
  <c r="CL82" i="49"/>
  <c r="AP82" i="49"/>
  <c r="CS82" i="49"/>
  <c r="CJ82" i="49"/>
  <c r="AM82" i="49"/>
  <c r="BZ82" i="49"/>
  <c r="BN82" i="49"/>
  <c r="AX82" i="49"/>
  <c r="AR82" i="49"/>
  <c r="AN82" i="49"/>
  <c r="DL82" i="49"/>
  <c r="BH82" i="49"/>
  <c r="BB82" i="49"/>
  <c r="AV82" i="49"/>
  <c r="BM82" i="49"/>
  <c r="CP82" i="49"/>
  <c r="DD82" i="49"/>
  <c r="DF82" i="49"/>
  <c r="BD82" i="49"/>
  <c r="AD82" i="49"/>
  <c r="BC82" i="49"/>
  <c r="CV82" i="49"/>
  <c r="CT82" i="49"/>
  <c r="BS82" i="49"/>
  <c r="CY82" i="49"/>
  <c r="CB82" i="49"/>
  <c r="DH82" i="49"/>
  <c r="AQ82" i="49"/>
  <c r="BU82" i="49"/>
  <c r="AO82" i="49"/>
  <c r="DJ82" i="49"/>
  <c r="BF82" i="49"/>
  <c r="BP82" i="49"/>
  <c r="BA82" i="49"/>
  <c r="AJ82" i="49"/>
  <c r="DI82" i="49"/>
  <c r="BV82" i="49"/>
  <c r="BX82" i="49"/>
  <c r="AB82" i="49"/>
  <c r="AG82" i="49"/>
  <c r="BJ82" i="49"/>
  <c r="CN82" i="49"/>
  <c r="BE82" i="49"/>
  <c r="BW82" i="49"/>
  <c r="CZ82" i="49"/>
  <c r="DA82" i="49"/>
  <c r="AZ82" i="49"/>
  <c r="CD82" i="49"/>
  <c r="CA82" i="49"/>
  <c r="AU82" i="49"/>
  <c r="DG82" i="49"/>
  <c r="CQ82" i="49"/>
  <c r="BQ82" i="49"/>
  <c r="AH82" i="49"/>
  <c r="BL82" i="49"/>
  <c r="AE82" i="49"/>
  <c r="AK82" i="49"/>
  <c r="BY82" i="49"/>
  <c r="BO82" i="49"/>
  <c r="CR82" i="49"/>
  <c r="CU82" i="49"/>
  <c r="CO82" i="49"/>
  <c r="CH82" i="49"/>
  <c r="AS82" i="49"/>
  <c r="BG82" i="49"/>
  <c r="CC82" i="49"/>
  <c r="BR82" i="49"/>
  <c r="AW82" i="49"/>
  <c r="DB82" i="49"/>
  <c r="CM82" i="49"/>
  <c r="CE82" i="49"/>
  <c r="CP85" i="49"/>
  <c r="AE85" i="49"/>
  <c r="AN85" i="49"/>
  <c r="BU85" i="49"/>
  <c r="AJ85" i="49"/>
  <c r="BI85" i="49"/>
  <c r="CH85" i="49"/>
  <c r="BA85" i="49"/>
  <c r="AZ85" i="49"/>
  <c r="AF85" i="49"/>
  <c r="BZ85" i="49"/>
  <c r="AQ85" i="49"/>
  <c r="DK85" i="49"/>
  <c r="AI85" i="49"/>
  <c r="AX85" i="49"/>
  <c r="BC85" i="49"/>
  <c r="CW85" i="49"/>
  <c r="DE85" i="49"/>
  <c r="AL85" i="49"/>
  <c r="BM85" i="49"/>
  <c r="BD85" i="49"/>
  <c r="DF85" i="49"/>
  <c r="CO85" i="49"/>
  <c r="BP85" i="49"/>
  <c r="CR85" i="49"/>
  <c r="DC85" i="49"/>
  <c r="BH85" i="49"/>
  <c r="AG85" i="49"/>
  <c r="CD85" i="49"/>
  <c r="DD85" i="49"/>
  <c r="CC85" i="49"/>
  <c r="AH85" i="49"/>
  <c r="CK85" i="49"/>
  <c r="BN85" i="49"/>
  <c r="AC85" i="49"/>
  <c r="AK85" i="49"/>
  <c r="CG85" i="49"/>
  <c r="CB85" i="49"/>
  <c r="CI85" i="49"/>
  <c r="CA85" i="49"/>
  <c r="BB85" i="49"/>
  <c r="CJ85" i="49"/>
  <c r="AR85" i="49"/>
  <c r="DA85" i="49"/>
  <c r="BR85" i="49"/>
  <c r="CX85" i="49"/>
  <c r="DL85" i="49"/>
  <c r="CQ85" i="49"/>
  <c r="BE85" i="49"/>
  <c r="AO85" i="49"/>
  <c r="AB85" i="49"/>
  <c r="BJ85" i="49"/>
  <c r="BT85" i="49"/>
  <c r="DH85" i="49"/>
  <c r="AS85" i="49"/>
  <c r="CV85" i="49"/>
  <c r="BO85" i="49"/>
  <c r="BL85" i="49"/>
  <c r="AW85" i="49"/>
  <c r="BQ85" i="49"/>
  <c r="DI85" i="49"/>
  <c r="AP85" i="49"/>
  <c r="DB85" i="49"/>
  <c r="BS85" i="49"/>
  <c r="AT85" i="49"/>
  <c r="CM85" i="49"/>
  <c r="BK85" i="49"/>
  <c r="BY85" i="49"/>
  <c r="BG85" i="49"/>
  <c r="CL85" i="49"/>
  <c r="BW85" i="49"/>
  <c r="BF85" i="49"/>
  <c r="AV85" i="49"/>
  <c r="AD85" i="49"/>
  <c r="BV85" i="49"/>
  <c r="DJ85" i="49"/>
  <c r="BX85" i="49"/>
  <c r="CU85" i="49"/>
  <c r="CT85" i="49"/>
  <c r="AM85" i="49"/>
  <c r="DG85" i="49"/>
  <c r="CS85" i="49"/>
  <c r="AY85" i="49"/>
  <c r="CY85" i="49"/>
  <c r="CF85" i="49"/>
  <c r="CZ85" i="49"/>
  <c r="CE85" i="49"/>
  <c r="CN85" i="49"/>
  <c r="AU85" i="49"/>
  <c r="AO66" i="49"/>
  <c r="CN66" i="49"/>
  <c r="AK66" i="49"/>
  <c r="BI66" i="49"/>
  <c r="AW66" i="49"/>
  <c r="DH66" i="49"/>
  <c r="DK66" i="49"/>
  <c r="CS66" i="49"/>
  <c r="CR66" i="49"/>
  <c r="BX66" i="49"/>
  <c r="BB66" i="49"/>
  <c r="BH66" i="49"/>
  <c r="BY66" i="49"/>
  <c r="AG66" i="49"/>
  <c r="BE66" i="49"/>
  <c r="CX66" i="49"/>
  <c r="BM66" i="49"/>
  <c r="BN66" i="49"/>
  <c r="BC66" i="49"/>
  <c r="BJ66" i="49"/>
  <c r="BR66" i="49"/>
  <c r="AP66" i="49"/>
  <c r="AC66" i="49"/>
  <c r="AB66" i="49"/>
  <c r="CK66" i="49"/>
  <c r="CG66" i="49"/>
  <c r="CM66" i="49"/>
  <c r="DD66" i="49"/>
  <c r="CJ66" i="49"/>
  <c r="CU66" i="49"/>
  <c r="AR66" i="49"/>
  <c r="AL66" i="49"/>
  <c r="BK66" i="49"/>
  <c r="BF66" i="49"/>
  <c r="AV66" i="49"/>
  <c r="BS66" i="49"/>
  <c r="BQ66" i="49"/>
  <c r="DG66" i="49"/>
  <c r="AT66" i="49"/>
  <c r="CD66" i="49"/>
  <c r="DL66" i="49"/>
  <c r="BA66" i="49"/>
  <c r="BL66" i="49"/>
  <c r="AX66" i="49"/>
  <c r="BV66" i="49"/>
  <c r="AD66" i="49"/>
  <c r="AE66" i="49"/>
  <c r="AQ66" i="49"/>
  <c r="BT66" i="49"/>
  <c r="CC66" i="49"/>
  <c r="CF66" i="49"/>
  <c r="CW66" i="49"/>
  <c r="AJ66" i="49"/>
  <c r="BU66" i="49"/>
  <c r="BW66" i="49"/>
  <c r="AM66" i="49"/>
  <c r="BP66" i="49"/>
  <c r="AZ66" i="49"/>
  <c r="AU66" i="49"/>
  <c r="DI66" i="49"/>
  <c r="BZ66" i="49"/>
  <c r="AF66" i="49"/>
  <c r="BD66" i="49"/>
  <c r="DF66" i="49"/>
  <c r="AS66" i="49"/>
  <c r="AN66" i="49"/>
  <c r="AH66" i="49"/>
  <c r="CV66" i="49"/>
  <c r="DE66" i="49"/>
  <c r="DA66" i="49"/>
  <c r="CI66" i="49"/>
  <c r="AY66" i="49"/>
  <c r="BO66" i="49"/>
  <c r="CP66" i="49"/>
  <c r="BG66" i="49"/>
  <c r="CY66" i="49"/>
  <c r="CO66" i="49"/>
  <c r="CH66" i="49"/>
  <c r="CE66" i="49"/>
  <c r="CB66" i="49"/>
  <c r="CQ66" i="49"/>
  <c r="CA66" i="49"/>
  <c r="DB66" i="49"/>
  <c r="CL66" i="49"/>
  <c r="DJ66" i="49"/>
  <c r="CZ66" i="49"/>
  <c r="CT66" i="49"/>
  <c r="DC66" i="49"/>
  <c r="AI66" i="49"/>
  <c r="AC50" i="49"/>
  <c r="CI50" i="49"/>
  <c r="CG50" i="49"/>
  <c r="DA50" i="49"/>
  <c r="AS50" i="49"/>
  <c r="AU50" i="49"/>
  <c r="AE50" i="49"/>
  <c r="CJ50" i="49"/>
  <c r="CB50" i="49"/>
  <c r="BO50" i="49"/>
  <c r="BH50" i="49"/>
  <c r="BJ50" i="49"/>
  <c r="CU50" i="49"/>
  <c r="BN50" i="49"/>
  <c r="BX50" i="49"/>
  <c r="AZ50" i="49"/>
  <c r="BL50" i="49"/>
  <c r="BQ50" i="49"/>
  <c r="BP50" i="49"/>
  <c r="AO50" i="49"/>
  <c r="AF50" i="49"/>
  <c r="CX50" i="49"/>
  <c r="CH50" i="49"/>
  <c r="BZ50" i="49"/>
  <c r="BF50" i="49"/>
  <c r="CY50" i="49"/>
  <c r="CL50" i="49"/>
  <c r="DB50" i="49"/>
  <c r="BM50" i="49"/>
  <c r="BG50" i="49"/>
  <c r="AR50" i="49"/>
  <c r="AY50" i="49"/>
  <c r="BY50" i="49"/>
  <c r="CF50" i="49"/>
  <c r="AW50" i="49"/>
  <c r="DE50" i="49"/>
  <c r="BU50" i="49"/>
  <c r="AV50" i="49"/>
  <c r="CZ50" i="49"/>
  <c r="BD50" i="49"/>
  <c r="CW50" i="49"/>
  <c r="AH50" i="49"/>
  <c r="DL50" i="49"/>
  <c r="AX50" i="49"/>
  <c r="CT50" i="49"/>
  <c r="AD50" i="49"/>
  <c r="DG50" i="49"/>
  <c r="CM50" i="49"/>
  <c r="DJ50" i="49"/>
  <c r="CP50" i="49"/>
  <c r="AJ50" i="49"/>
  <c r="AG50" i="49"/>
  <c r="AM50" i="49"/>
  <c r="BI50" i="49"/>
  <c r="DF50" i="49"/>
  <c r="CV50" i="49"/>
  <c r="DI50" i="49"/>
  <c r="BK50" i="49"/>
  <c r="BB50" i="49"/>
  <c r="DC50" i="49"/>
  <c r="AI50" i="49"/>
  <c r="CS50" i="49"/>
  <c r="AT50" i="49"/>
  <c r="AN50" i="49"/>
  <c r="AB50" i="49"/>
  <c r="BT50" i="49"/>
  <c r="CD50" i="49"/>
  <c r="BE50" i="49"/>
  <c r="BS50" i="49"/>
  <c r="CC50" i="49"/>
  <c r="AP50" i="49"/>
  <c r="CR50" i="49"/>
  <c r="CK50" i="49"/>
  <c r="AL50" i="49"/>
  <c r="BV50" i="49"/>
  <c r="BW50" i="49"/>
  <c r="CQ50" i="49"/>
  <c r="BC50" i="49"/>
  <c r="AQ50" i="49"/>
  <c r="DK50" i="49"/>
  <c r="CA50" i="49"/>
  <c r="CN50" i="49"/>
  <c r="BR50" i="49"/>
  <c r="BA50" i="49"/>
  <c r="AK50" i="49"/>
  <c r="CE50" i="49"/>
  <c r="DD50" i="49"/>
  <c r="CO50" i="49"/>
  <c r="DH50" i="49"/>
  <c r="CV62" i="49"/>
  <c r="CC62" i="49"/>
  <c r="CJ62" i="49"/>
  <c r="BE62" i="49"/>
  <c r="DE62" i="49"/>
  <c r="CT62" i="49"/>
  <c r="CI62" i="49"/>
  <c r="CK62" i="49"/>
  <c r="AV62" i="49"/>
  <c r="DJ62" i="49"/>
  <c r="AH62" i="49"/>
  <c r="DH62" i="49"/>
  <c r="BK62" i="49"/>
  <c r="BL62" i="49"/>
  <c r="AE62" i="49"/>
  <c r="CS62" i="49"/>
  <c r="CR62" i="49"/>
  <c r="AU62" i="49"/>
  <c r="AQ62" i="49"/>
  <c r="CW62" i="49"/>
  <c r="CE62" i="49"/>
  <c r="BN62" i="49"/>
  <c r="CF62" i="49"/>
  <c r="BU62" i="49"/>
  <c r="AN62" i="49"/>
  <c r="BP62" i="49"/>
  <c r="BM62" i="49"/>
  <c r="BR62" i="49"/>
  <c r="BS62" i="49"/>
  <c r="BJ62" i="49"/>
  <c r="BX62" i="49"/>
  <c r="CA62" i="49"/>
  <c r="AK62" i="49"/>
  <c r="BH62" i="49"/>
  <c r="CG62" i="49"/>
  <c r="CO62" i="49"/>
  <c r="CU62" i="49"/>
  <c r="AJ62" i="49"/>
  <c r="CN62" i="49"/>
  <c r="BB62" i="49"/>
  <c r="AG62" i="49"/>
  <c r="BO62" i="49"/>
  <c r="AO62" i="49"/>
  <c r="CZ62" i="49"/>
  <c r="DA62" i="49"/>
  <c r="BW62" i="49"/>
  <c r="DI62" i="49"/>
  <c r="AW62" i="49"/>
  <c r="AP62" i="49"/>
  <c r="AD62" i="49"/>
  <c r="BQ62" i="49"/>
  <c r="DK62" i="49"/>
  <c r="BZ62" i="49"/>
  <c r="CD62" i="49"/>
  <c r="DB62" i="49"/>
  <c r="BF62" i="49"/>
  <c r="CH62" i="49"/>
  <c r="AT62" i="49"/>
  <c r="AY62" i="49"/>
  <c r="AS62" i="49"/>
  <c r="BD62" i="49"/>
  <c r="CY62" i="49"/>
  <c r="BT62" i="49"/>
  <c r="BC62" i="49"/>
  <c r="AR62" i="49"/>
  <c r="CB62" i="49"/>
  <c r="AB62" i="49"/>
  <c r="BI62" i="49"/>
  <c r="DD62" i="49"/>
  <c r="CQ62" i="49"/>
  <c r="BY62" i="49"/>
  <c r="AZ62" i="49"/>
  <c r="DL62" i="49"/>
  <c r="AM62" i="49"/>
  <c r="AC62" i="49"/>
  <c r="DF62" i="49"/>
  <c r="CP62" i="49"/>
  <c r="BV62" i="49"/>
  <c r="DG62" i="49"/>
  <c r="BG62" i="49"/>
  <c r="AX62" i="49"/>
  <c r="CM62" i="49"/>
  <c r="CX62" i="49"/>
  <c r="DC62" i="49"/>
  <c r="AL62" i="49"/>
  <c r="CL62" i="49"/>
  <c r="BA62" i="49"/>
  <c r="AF62" i="49"/>
  <c r="AI62" i="49"/>
  <c r="CM49" i="49"/>
  <c r="CH49" i="49"/>
  <c r="CV49" i="49"/>
  <c r="DG49" i="49"/>
  <c r="CR49" i="49"/>
  <c r="CD49" i="49"/>
  <c r="AW49" i="49"/>
  <c r="AP49" i="49"/>
  <c r="DD49" i="49"/>
  <c r="AC49" i="49"/>
  <c r="AN49" i="49"/>
  <c r="DI49" i="49"/>
  <c r="BK49" i="49"/>
  <c r="CS49" i="49"/>
  <c r="DE49" i="49"/>
  <c r="BB49" i="49"/>
  <c r="DL49" i="49"/>
  <c r="DF49" i="49"/>
  <c r="CY49" i="49"/>
  <c r="BI49" i="49"/>
  <c r="AE49" i="49"/>
  <c r="AY49" i="49"/>
  <c r="CQ49" i="49"/>
  <c r="CE49" i="49"/>
  <c r="BC49" i="49"/>
  <c r="BD49" i="49"/>
  <c r="BY49" i="49"/>
  <c r="CA49" i="49"/>
  <c r="BP49" i="49"/>
  <c r="AX49" i="49"/>
  <c r="AI49" i="49"/>
  <c r="AF49" i="49"/>
  <c r="BW49" i="49"/>
  <c r="BO49" i="49"/>
  <c r="BN49" i="49"/>
  <c r="CK49" i="49"/>
  <c r="AU49" i="49"/>
  <c r="DC49" i="49"/>
  <c r="CW49" i="49"/>
  <c r="CL49" i="49"/>
  <c r="AS49" i="49"/>
  <c r="BG49" i="49"/>
  <c r="CB49" i="49"/>
  <c r="DK49" i="49"/>
  <c r="CT49" i="49"/>
  <c r="AD49" i="49"/>
  <c r="AL49" i="49"/>
  <c r="BS49" i="49"/>
  <c r="CP49" i="49"/>
  <c r="CG49" i="49"/>
  <c r="AR49" i="49"/>
  <c r="DB49" i="49"/>
  <c r="CJ49" i="49"/>
  <c r="BL49" i="49"/>
  <c r="BJ49" i="49"/>
  <c r="CN49" i="49"/>
  <c r="AM49" i="49"/>
  <c r="BX49" i="49"/>
  <c r="BT49" i="49"/>
  <c r="CC49" i="49"/>
  <c r="BU49" i="49"/>
  <c r="AJ49" i="49"/>
  <c r="CF49" i="49"/>
  <c r="BQ49" i="49"/>
  <c r="AH49" i="49"/>
  <c r="CZ49" i="49"/>
  <c r="BE49" i="49"/>
  <c r="AB49" i="49"/>
  <c r="BA49" i="49"/>
  <c r="BF49" i="49"/>
  <c r="CU49" i="49"/>
  <c r="CO49" i="49"/>
  <c r="AK49" i="49"/>
  <c r="BZ49" i="49"/>
  <c r="AZ49" i="49"/>
  <c r="BR49" i="49"/>
  <c r="AQ49" i="49"/>
  <c r="CI49" i="49"/>
  <c r="AT49" i="49"/>
  <c r="AO49" i="49"/>
  <c r="DJ49" i="49"/>
  <c r="BH49" i="49"/>
  <c r="AG49" i="49"/>
  <c r="CX49" i="49"/>
  <c r="BV49" i="49"/>
  <c r="DA49" i="49"/>
  <c r="BM49" i="49"/>
  <c r="AV49" i="49"/>
  <c r="DH49" i="49"/>
  <c r="BB75" i="49"/>
  <c r="DE75" i="49"/>
  <c r="AP75" i="49"/>
  <c r="AB75" i="49"/>
  <c r="AG75" i="49"/>
  <c r="BX75" i="49"/>
  <c r="AT75" i="49"/>
  <c r="BR75" i="49"/>
  <c r="BL75" i="49"/>
  <c r="CY75" i="49"/>
  <c r="BN75" i="49"/>
  <c r="DJ75" i="49"/>
  <c r="CO75" i="49"/>
  <c r="AS75" i="49"/>
  <c r="BO75" i="49"/>
  <c r="BF75" i="49"/>
  <c r="BQ75" i="49"/>
  <c r="AW75" i="49"/>
  <c r="CV75" i="49"/>
  <c r="DH75" i="49"/>
  <c r="BZ75" i="49"/>
  <c r="AI75" i="49"/>
  <c r="BT75" i="49"/>
  <c r="AZ75" i="49"/>
  <c r="BD75" i="49"/>
  <c r="AV75" i="49"/>
  <c r="CA75" i="49"/>
  <c r="CG75" i="49"/>
  <c r="BM75" i="49"/>
  <c r="BC75" i="49"/>
  <c r="CL75" i="49"/>
  <c r="CQ75" i="49"/>
  <c r="CM75" i="49"/>
  <c r="BH75" i="49"/>
  <c r="CB75" i="49"/>
  <c r="BS75" i="49"/>
  <c r="CD75" i="49"/>
  <c r="AK75" i="49"/>
  <c r="CJ75" i="49"/>
  <c r="DL75" i="49"/>
  <c r="CF75" i="49"/>
  <c r="BP75" i="49"/>
  <c r="CT75" i="49"/>
  <c r="CU75" i="49"/>
  <c r="DI75" i="49"/>
  <c r="DC75" i="49"/>
  <c r="CE75" i="49"/>
  <c r="AO75" i="49"/>
  <c r="CR75" i="49"/>
  <c r="BG75" i="49"/>
  <c r="CI75" i="49"/>
  <c r="CC75" i="49"/>
  <c r="DG75" i="49"/>
  <c r="BU75" i="49"/>
  <c r="DF75" i="49"/>
  <c r="CN75" i="49"/>
  <c r="BA75" i="49"/>
  <c r="AM75" i="49"/>
  <c r="BW75" i="49"/>
  <c r="CZ75" i="49"/>
  <c r="AU75" i="49"/>
  <c r="AH75" i="49"/>
  <c r="AF75" i="49"/>
  <c r="BY75" i="49"/>
  <c r="BV75" i="49"/>
  <c r="AJ75" i="49"/>
  <c r="DA75" i="49"/>
  <c r="AY75" i="49"/>
  <c r="AC75" i="49"/>
  <c r="DB75" i="49"/>
  <c r="AE75" i="49"/>
  <c r="CP75" i="49"/>
  <c r="DK75" i="49"/>
  <c r="BJ75" i="49"/>
  <c r="DD75" i="49"/>
  <c r="BK75" i="49"/>
  <c r="AN75" i="49"/>
  <c r="AD75" i="49"/>
  <c r="BI75" i="49"/>
  <c r="CX75" i="49"/>
  <c r="CS75" i="49"/>
  <c r="AL75" i="49"/>
  <c r="AQ75" i="49"/>
  <c r="BE75" i="49"/>
  <c r="CH75" i="49"/>
  <c r="CK75" i="49"/>
  <c r="AX75" i="49"/>
  <c r="CW75" i="49"/>
  <c r="AR75" i="49"/>
  <c r="CB65" i="49"/>
  <c r="AE65" i="49"/>
  <c r="BM65" i="49"/>
  <c r="BW65" i="49"/>
  <c r="AU65" i="49"/>
  <c r="BE65" i="49"/>
  <c r="BY65" i="49"/>
  <c r="BB65" i="49"/>
  <c r="BT65" i="49"/>
  <c r="AR65" i="49"/>
  <c r="BJ65" i="49"/>
  <c r="CA65" i="49"/>
  <c r="CD65" i="49"/>
  <c r="DB65" i="49"/>
  <c r="AG65" i="49"/>
  <c r="DI65" i="49"/>
  <c r="BD65" i="49"/>
  <c r="BO65" i="49"/>
  <c r="AV65" i="49"/>
  <c r="CX65" i="49"/>
  <c r="AL65" i="49"/>
  <c r="BI65" i="49"/>
  <c r="CY65" i="49"/>
  <c r="AC65" i="49"/>
  <c r="AF65" i="49"/>
  <c r="AM65" i="49"/>
  <c r="BZ65" i="49"/>
  <c r="BU65" i="49"/>
  <c r="CK65" i="49"/>
  <c r="AJ65" i="49"/>
  <c r="AY65" i="49"/>
  <c r="BR65" i="49"/>
  <c r="DE65" i="49"/>
  <c r="DD65" i="49"/>
  <c r="AW65" i="49"/>
  <c r="AH65" i="49"/>
  <c r="CQ65" i="49"/>
  <c r="CS65" i="49"/>
  <c r="CH65" i="49"/>
  <c r="BF65" i="49"/>
  <c r="CN65" i="49"/>
  <c r="BH65" i="49"/>
  <c r="AZ65" i="49"/>
  <c r="CP65" i="49"/>
  <c r="BK65" i="49"/>
  <c r="AQ65" i="49"/>
  <c r="CF65" i="49"/>
  <c r="CZ65" i="49"/>
  <c r="DJ65" i="49"/>
  <c r="AB65" i="49"/>
  <c r="CL65" i="49"/>
  <c r="BA65" i="49"/>
  <c r="BL65" i="49"/>
  <c r="BS65" i="49"/>
  <c r="CC65" i="49"/>
  <c r="DH65" i="49"/>
  <c r="AK65" i="49"/>
  <c r="AN65" i="49"/>
  <c r="AT65" i="49"/>
  <c r="CE65" i="49"/>
  <c r="DL65" i="49"/>
  <c r="AS65" i="49"/>
  <c r="CO65" i="49"/>
  <c r="CT65" i="49"/>
  <c r="DF65" i="49"/>
  <c r="CM65" i="49"/>
  <c r="CW65" i="49"/>
  <c r="BN65" i="49"/>
  <c r="BC65" i="49"/>
  <c r="CI65" i="49"/>
  <c r="CG65" i="49"/>
  <c r="DC65" i="49"/>
  <c r="CV65" i="49"/>
  <c r="CR65" i="49"/>
  <c r="CJ65" i="49"/>
  <c r="AO65" i="49"/>
  <c r="BP65" i="49"/>
  <c r="BG65" i="49"/>
  <c r="DG65" i="49"/>
  <c r="DK65" i="49"/>
  <c r="AI65" i="49"/>
  <c r="BQ65" i="49"/>
  <c r="BX65" i="49"/>
  <c r="BV65" i="49"/>
  <c r="DA65" i="49"/>
  <c r="CU65" i="49"/>
  <c r="AP65" i="49"/>
  <c r="AX65" i="49"/>
  <c r="AD65" i="49"/>
  <c r="CR48" i="49"/>
  <c r="CN48" i="49"/>
  <c r="AE48" i="49"/>
  <c r="CC48" i="49"/>
  <c r="CM48" i="49"/>
  <c r="CV48" i="49"/>
  <c r="BO48" i="49"/>
  <c r="BX48" i="49"/>
  <c r="AQ48" i="49"/>
  <c r="CH48" i="49"/>
  <c r="CK48" i="49"/>
  <c r="CX48" i="49"/>
  <c r="BC48" i="49"/>
  <c r="BG48" i="49"/>
  <c r="CD48" i="49"/>
  <c r="BU48" i="49"/>
  <c r="AM48" i="49"/>
  <c r="DA48" i="49"/>
  <c r="CJ48" i="49"/>
  <c r="AC48" i="49"/>
  <c r="BB48" i="49"/>
  <c r="CB48" i="49"/>
  <c r="CF48" i="49"/>
  <c r="BP48" i="49"/>
  <c r="CA48" i="49"/>
  <c r="CW48" i="49"/>
  <c r="CL48" i="49"/>
  <c r="BN48" i="49"/>
  <c r="AH48" i="49"/>
  <c r="AV48" i="49"/>
  <c r="DI48" i="49"/>
  <c r="AL48" i="49"/>
  <c r="CT48" i="49"/>
  <c r="BI48" i="49"/>
  <c r="AU48" i="49"/>
  <c r="AK48" i="49"/>
  <c r="AT48" i="49"/>
  <c r="DB48" i="49"/>
  <c r="AP48" i="49"/>
  <c r="BV48" i="49"/>
  <c r="CG48" i="49"/>
  <c r="DF48" i="49"/>
  <c r="BL48" i="49"/>
  <c r="DE48" i="49"/>
  <c r="BJ48" i="49"/>
  <c r="AZ48" i="49"/>
  <c r="BY48" i="49"/>
  <c r="CQ48" i="49"/>
  <c r="CI48" i="49"/>
  <c r="CO48" i="49"/>
  <c r="BW48" i="49"/>
  <c r="AO48" i="49"/>
  <c r="CY48" i="49"/>
  <c r="AD48" i="49"/>
  <c r="DL48" i="49"/>
  <c r="AR48" i="49"/>
  <c r="BS48" i="49"/>
  <c r="AB48" i="49"/>
  <c r="BA48" i="49"/>
  <c r="CZ48" i="49"/>
  <c r="CP48" i="49"/>
  <c r="AN48" i="49"/>
  <c r="AJ48" i="49"/>
  <c r="BT48" i="49"/>
  <c r="BQ48" i="49"/>
  <c r="BZ48" i="49"/>
  <c r="DG48" i="49"/>
  <c r="BH48" i="49"/>
  <c r="DJ48" i="49"/>
  <c r="BK48" i="49"/>
  <c r="DH48" i="49"/>
  <c r="DC48" i="49"/>
  <c r="AX48" i="49"/>
  <c r="BE48" i="49"/>
  <c r="BR48" i="49"/>
  <c r="CE48" i="49"/>
  <c r="BF48" i="49"/>
  <c r="AS48" i="49"/>
  <c r="BD48" i="49"/>
  <c r="DK48" i="49"/>
  <c r="AW48" i="49"/>
  <c r="CU48" i="49"/>
  <c r="AF48" i="49"/>
  <c r="AY48" i="49"/>
  <c r="DD48" i="49"/>
  <c r="AG48" i="49"/>
  <c r="CS48" i="49"/>
  <c r="AI48" i="49"/>
  <c r="BM48" i="49"/>
  <c r="BT71" i="49"/>
  <c r="DL71" i="49"/>
  <c r="CT71" i="49"/>
  <c r="CR71" i="49"/>
  <c r="BE71" i="49"/>
  <c r="AQ71" i="49"/>
  <c r="AN71" i="49"/>
  <c r="AY71" i="49"/>
  <c r="BV71" i="49"/>
  <c r="BB71" i="49"/>
  <c r="AF71" i="49"/>
  <c r="AI71" i="49"/>
  <c r="DE71" i="49"/>
  <c r="AJ71" i="49"/>
  <c r="CP71" i="49"/>
  <c r="CD71" i="49"/>
  <c r="BH71" i="49"/>
  <c r="CE71" i="49"/>
  <c r="BO71" i="49"/>
  <c r="AR71" i="49"/>
  <c r="CI71" i="49"/>
  <c r="DJ71" i="49"/>
  <c r="BF71" i="49"/>
  <c r="AL71" i="49"/>
  <c r="BS71" i="49"/>
  <c r="CY71" i="49"/>
  <c r="AH71" i="49"/>
  <c r="CZ71" i="49"/>
  <c r="AK71" i="49"/>
  <c r="CL71" i="49"/>
  <c r="AT71" i="49"/>
  <c r="CX71" i="49"/>
  <c r="AO71" i="49"/>
  <c r="BK71" i="49"/>
  <c r="AB71" i="49"/>
  <c r="CH71" i="49"/>
  <c r="CK71" i="49"/>
  <c r="CW71" i="49"/>
  <c r="CC71" i="49"/>
  <c r="CV71" i="49"/>
  <c r="CS71" i="49"/>
  <c r="CJ71" i="49"/>
  <c r="BC71" i="49"/>
  <c r="DK71" i="49"/>
  <c r="CQ71" i="49"/>
  <c r="DA71" i="49"/>
  <c r="BW71" i="49"/>
  <c r="AG71" i="49"/>
  <c r="CU71" i="49"/>
  <c r="AZ71" i="49"/>
  <c r="CO71" i="49"/>
  <c r="BG71" i="49"/>
  <c r="AU71" i="49"/>
  <c r="BZ71" i="49"/>
  <c r="AP71" i="49"/>
  <c r="DB71" i="49"/>
  <c r="DD71" i="49"/>
  <c r="AW71" i="49"/>
  <c r="AC71" i="49"/>
  <c r="CM71" i="49"/>
  <c r="AV71" i="49"/>
  <c r="AE71" i="49"/>
  <c r="AX71" i="49"/>
  <c r="CF71" i="49"/>
  <c r="BR71" i="49"/>
  <c r="DH71" i="49"/>
  <c r="BN71" i="49"/>
  <c r="BD71" i="49"/>
  <c r="BP71" i="49"/>
  <c r="BY71" i="49"/>
  <c r="BL71" i="49"/>
  <c r="DF71" i="49"/>
  <c r="AS71" i="49"/>
  <c r="CB71" i="49"/>
  <c r="BI71" i="49"/>
  <c r="BX71" i="49"/>
  <c r="AD71" i="49"/>
  <c r="AM71" i="49"/>
  <c r="CG71" i="49"/>
  <c r="BM71" i="49"/>
  <c r="DG71" i="49"/>
  <c r="DI71" i="49"/>
  <c r="CA71" i="49"/>
  <c r="BQ71" i="49"/>
  <c r="BA71" i="49"/>
  <c r="DC71" i="49"/>
  <c r="BJ71" i="49"/>
  <c r="CN71" i="49"/>
  <c r="BU71" i="49"/>
  <c r="AK81" i="49"/>
  <c r="BZ81" i="49"/>
  <c r="DG81" i="49"/>
  <c r="AW81" i="49"/>
  <c r="AN81" i="49"/>
  <c r="BD81" i="49"/>
  <c r="BB81" i="49"/>
  <c r="AX81" i="49"/>
  <c r="AF81" i="49"/>
  <c r="DC81" i="49"/>
  <c r="AR81" i="49"/>
  <c r="CI81" i="49"/>
  <c r="AO81" i="49"/>
  <c r="AS81" i="49"/>
  <c r="AM81" i="49"/>
  <c r="AJ81" i="49"/>
  <c r="BX81" i="49"/>
  <c r="AU81" i="49"/>
  <c r="CW81" i="49"/>
  <c r="DA81" i="49"/>
  <c r="CC81" i="49"/>
  <c r="CB81" i="49"/>
  <c r="BN81" i="49"/>
  <c r="BI81" i="49"/>
  <c r="AP81" i="49"/>
  <c r="DJ81" i="49"/>
  <c r="DK81" i="49"/>
  <c r="CA81" i="49"/>
  <c r="CD81" i="49"/>
  <c r="AT81" i="49"/>
  <c r="DH81" i="49"/>
  <c r="DE81" i="49"/>
  <c r="CG81" i="49"/>
  <c r="BR81" i="49"/>
  <c r="AD81" i="49"/>
  <c r="CK81" i="49"/>
  <c r="CS81" i="49"/>
  <c r="AL81" i="49"/>
  <c r="DI81" i="49"/>
  <c r="AI81" i="49"/>
  <c r="BQ81" i="49"/>
  <c r="BY81" i="49"/>
  <c r="AV81" i="49"/>
  <c r="CQ81" i="49"/>
  <c r="DF81" i="49"/>
  <c r="BV81" i="49"/>
  <c r="BJ81" i="49"/>
  <c r="CX81" i="49"/>
  <c r="AQ81" i="49"/>
  <c r="CO81" i="49"/>
  <c r="BT81" i="49"/>
  <c r="CL81" i="49"/>
  <c r="AC81" i="49"/>
  <c r="BH81" i="49"/>
  <c r="CJ81" i="49"/>
  <c r="BS81" i="49"/>
  <c r="BU81" i="49"/>
  <c r="CT81" i="49"/>
  <c r="BW81" i="49"/>
  <c r="CZ81" i="49"/>
  <c r="BG81" i="49"/>
  <c r="AZ81" i="49"/>
  <c r="AE81" i="49"/>
  <c r="BM81" i="49"/>
  <c r="CH81" i="49"/>
  <c r="AH81" i="49"/>
  <c r="BE81" i="49"/>
  <c r="CU81" i="49"/>
  <c r="CN81" i="49"/>
  <c r="BK81" i="49"/>
  <c r="CP81" i="49"/>
  <c r="AY81" i="49"/>
  <c r="BF81" i="49"/>
  <c r="CR81" i="49"/>
  <c r="BP81" i="49"/>
  <c r="BO81" i="49"/>
  <c r="CM81" i="49"/>
  <c r="CE81" i="49"/>
  <c r="BA81" i="49"/>
  <c r="DD81" i="49"/>
  <c r="BL81" i="49"/>
  <c r="CF81" i="49"/>
  <c r="BC81" i="49"/>
  <c r="AG81" i="49"/>
  <c r="DB81" i="49"/>
  <c r="CY81" i="49"/>
  <c r="AB81" i="49"/>
  <c r="CV81" i="49"/>
  <c r="DL81" i="49"/>
  <c r="DF58" i="49"/>
  <c r="BD58" i="49"/>
  <c r="BK58" i="49"/>
  <c r="AN58" i="49"/>
  <c r="CA58" i="49"/>
  <c r="CC58" i="49"/>
  <c r="AP58" i="49"/>
  <c r="DI58" i="49"/>
  <c r="BO58" i="49"/>
  <c r="BF58" i="49"/>
  <c r="DA58" i="49"/>
  <c r="CS58" i="49"/>
  <c r="CY58" i="49"/>
  <c r="BX58" i="49"/>
  <c r="AY58" i="49"/>
  <c r="CX58" i="49"/>
  <c r="CJ58" i="49"/>
  <c r="CE58" i="49"/>
  <c r="CH58" i="49"/>
  <c r="DG58" i="49"/>
  <c r="BT58" i="49"/>
  <c r="DB58" i="49"/>
  <c r="CD58" i="49"/>
  <c r="AD58" i="49"/>
  <c r="BB58" i="49"/>
  <c r="BV58" i="49"/>
  <c r="DC58" i="49"/>
  <c r="AB58" i="49"/>
  <c r="CU58" i="49"/>
  <c r="CW58" i="49"/>
  <c r="CK58" i="49"/>
  <c r="CB58" i="49"/>
  <c r="BJ58" i="49"/>
  <c r="AJ58" i="49"/>
  <c r="BZ58" i="49"/>
  <c r="BH58" i="49"/>
  <c r="BA58" i="49"/>
  <c r="CQ58" i="49"/>
  <c r="AL58" i="49"/>
  <c r="DE58" i="49"/>
  <c r="BY58" i="49"/>
  <c r="AH58" i="49"/>
  <c r="AO58" i="49"/>
  <c r="CL58" i="49"/>
  <c r="AU58" i="49"/>
  <c r="CI58" i="49"/>
  <c r="AG58" i="49"/>
  <c r="AT58" i="49"/>
  <c r="BQ58" i="49"/>
  <c r="BW58" i="49"/>
  <c r="AR58" i="49"/>
  <c r="AW58" i="49"/>
  <c r="CF58" i="49"/>
  <c r="AX58" i="49"/>
  <c r="AS58" i="49"/>
  <c r="DD58" i="49"/>
  <c r="DL58" i="49"/>
  <c r="BI58" i="49"/>
  <c r="AV58" i="49"/>
  <c r="BP58" i="49"/>
  <c r="BU58" i="49"/>
  <c r="BL58" i="49"/>
  <c r="CG58" i="49"/>
  <c r="CN58" i="49"/>
  <c r="BE58" i="49"/>
  <c r="AC58" i="49"/>
  <c r="BN58" i="49"/>
  <c r="AQ58" i="49"/>
  <c r="AI58" i="49"/>
  <c r="DK58" i="49"/>
  <c r="CZ58" i="49"/>
  <c r="AF58" i="49"/>
  <c r="DJ58" i="49"/>
  <c r="AZ58" i="49"/>
  <c r="CR58" i="49"/>
  <c r="BC58" i="49"/>
  <c r="CV58" i="49"/>
  <c r="DH58" i="49"/>
  <c r="CO58" i="49"/>
  <c r="BS58" i="49"/>
  <c r="CT58" i="49"/>
  <c r="BG58" i="49"/>
  <c r="BM58" i="49"/>
  <c r="AM58" i="49"/>
  <c r="CM58" i="49"/>
  <c r="CP58" i="49"/>
  <c r="AE58" i="49"/>
  <c r="AK58" i="49"/>
  <c r="BR58" i="49"/>
  <c r="AM78" i="49"/>
  <c r="BG78" i="49"/>
  <c r="BC78" i="49"/>
  <c r="BN78" i="49"/>
  <c r="DA78" i="49"/>
  <c r="CM78" i="49"/>
  <c r="BB78" i="49"/>
  <c r="CQ78" i="49"/>
  <c r="CK78" i="49"/>
  <c r="CZ78" i="49"/>
  <c r="BA78" i="49"/>
  <c r="BX78" i="49"/>
  <c r="AS78" i="49"/>
  <c r="AW78" i="49"/>
  <c r="CR78" i="49"/>
  <c r="AV78" i="49"/>
  <c r="BP78" i="49"/>
  <c r="CF78" i="49"/>
  <c r="BQ78" i="49"/>
  <c r="CI78" i="49"/>
  <c r="BF78" i="49"/>
  <c r="CG78" i="49"/>
  <c r="AF78" i="49"/>
  <c r="DK78" i="49"/>
  <c r="BT78" i="49"/>
  <c r="AP78" i="49"/>
  <c r="CE78" i="49"/>
  <c r="AU78" i="49"/>
  <c r="AC78" i="49"/>
  <c r="BZ78" i="49"/>
  <c r="AR78" i="49"/>
  <c r="BY78" i="49"/>
  <c r="AN78" i="49"/>
  <c r="AG78" i="49"/>
  <c r="BI78" i="49"/>
  <c r="AX78" i="49"/>
  <c r="BR78" i="49"/>
  <c r="BM78" i="49"/>
  <c r="AT78" i="49"/>
  <c r="DI78" i="49"/>
  <c r="AD78" i="49"/>
  <c r="DF78" i="49"/>
  <c r="CY78" i="49"/>
  <c r="CV78" i="49"/>
  <c r="BD78" i="49"/>
  <c r="CO78" i="49"/>
  <c r="CN78" i="49"/>
  <c r="AE78" i="49"/>
  <c r="BO78" i="49"/>
  <c r="CP78" i="49"/>
  <c r="AL78" i="49"/>
  <c r="BK78" i="49"/>
  <c r="CU78" i="49"/>
  <c r="BS78" i="49"/>
  <c r="DL78" i="49"/>
  <c r="AK78" i="49"/>
  <c r="CH78" i="49"/>
  <c r="DJ78" i="49"/>
  <c r="BW78" i="49"/>
  <c r="AH78" i="49"/>
  <c r="DC78" i="49"/>
  <c r="CA78" i="49"/>
  <c r="BH78" i="49"/>
  <c r="CB78" i="49"/>
  <c r="CL78" i="49"/>
  <c r="AY78" i="49"/>
  <c r="AQ78" i="49"/>
  <c r="DD78" i="49"/>
  <c r="DB78" i="49"/>
  <c r="DE78" i="49"/>
  <c r="BL78" i="49"/>
  <c r="CT78" i="49"/>
  <c r="CD78" i="49"/>
  <c r="AO78" i="49"/>
  <c r="CS78" i="49"/>
  <c r="CJ78" i="49"/>
  <c r="BJ78" i="49"/>
  <c r="AI78" i="49"/>
  <c r="BU78" i="49"/>
  <c r="AB78" i="49"/>
  <c r="CC78" i="49"/>
  <c r="AJ78" i="49"/>
  <c r="DH78" i="49"/>
  <c r="AZ78" i="49"/>
  <c r="BE78" i="49"/>
  <c r="BV78" i="49"/>
  <c r="CW78" i="49"/>
  <c r="CX78" i="49"/>
  <c r="DG78" i="49"/>
  <c r="P141" i="62"/>
  <c r="N141" i="62"/>
  <c r="T149" i="62"/>
  <c r="J137" i="62"/>
  <c r="J141" i="62"/>
  <c r="N42" i="62"/>
  <c r="N46" i="62" s="1"/>
  <c r="N158" i="62"/>
  <c r="H141" i="62"/>
  <c r="J147" i="62"/>
  <c r="J143" i="62"/>
  <c r="D163" i="62"/>
  <c r="Q53" i="62"/>
  <c r="D73" i="62"/>
  <c r="M53" i="62"/>
  <c r="L53" i="62"/>
  <c r="I53" i="62"/>
  <c r="H53" i="62"/>
  <c r="S53" i="62"/>
  <c r="R53" i="62"/>
  <c r="O53" i="62"/>
  <c r="N53" i="62"/>
  <c r="G53" i="62"/>
  <c r="F53" i="62"/>
  <c r="K53" i="62"/>
  <c r="J53" i="62"/>
  <c r="U53" i="62"/>
  <c r="T53" i="62"/>
  <c r="H42" i="62"/>
  <c r="H158" i="62"/>
  <c r="L52" i="62"/>
  <c r="L164" i="62"/>
  <c r="L147" i="62"/>
  <c r="L143" i="62"/>
  <c r="P72" i="62"/>
  <c r="F52" i="62"/>
  <c r="F164" i="62"/>
  <c r="H147" i="62"/>
  <c r="H143" i="62"/>
  <c r="J72" i="62"/>
  <c r="N147" i="62"/>
  <c r="N143" i="62"/>
  <c r="R147" i="62"/>
  <c r="R143" i="62"/>
  <c r="L72" i="62"/>
  <c r="T72" i="62"/>
  <c r="T52" i="62"/>
  <c r="B15" i="62"/>
  <c r="D94" i="62"/>
  <c r="I83" i="62"/>
  <c r="S83" i="62"/>
  <c r="O83" i="62"/>
  <c r="D174" i="62"/>
  <c r="G83" i="62"/>
  <c r="U83" i="62"/>
  <c r="M83" i="62"/>
  <c r="K83" i="62"/>
  <c r="Q83" i="62"/>
  <c r="R52" i="62"/>
  <c r="H164" i="62"/>
  <c r="H52" i="62"/>
  <c r="N72" i="62"/>
  <c r="N164" i="62"/>
  <c r="N52" i="62"/>
  <c r="J52" i="62"/>
  <c r="J164" i="62"/>
  <c r="F72" i="62"/>
  <c r="D51" i="62"/>
  <c r="D155" i="62"/>
  <c r="F149" i="62"/>
  <c r="F153" i="62"/>
  <c r="T26" i="62"/>
  <c r="C169" i="62"/>
  <c r="C84" i="62"/>
  <c r="C162" i="62"/>
  <c r="C72" i="62"/>
  <c r="C71" i="62"/>
  <c r="C161" i="62"/>
  <c r="I5" i="70"/>
  <c r="I4" i="70"/>
  <c r="C4" i="70"/>
  <c r="R164" i="62"/>
  <c r="T164" i="62"/>
  <c r="I73" i="62"/>
  <c r="D169" i="62"/>
  <c r="K73" i="62"/>
  <c r="Q73" i="62"/>
  <c r="S73" i="62"/>
  <c r="G73" i="62"/>
  <c r="D84" i="62"/>
  <c r="M73" i="62"/>
  <c r="U73" i="62"/>
  <c r="O73" i="62"/>
  <c r="P53" i="62"/>
  <c r="P164" i="62"/>
  <c r="H46" i="62"/>
  <c r="P83" i="62"/>
  <c r="F83" i="62"/>
  <c r="H83" i="62"/>
  <c r="R83" i="62"/>
  <c r="J83" i="62"/>
  <c r="I94" i="62"/>
  <c r="D180" i="62"/>
  <c r="O94" i="62"/>
  <c r="Q94" i="62"/>
  <c r="G94" i="62"/>
  <c r="K94" i="62"/>
  <c r="U94" i="62"/>
  <c r="M94" i="62"/>
  <c r="S94" i="62"/>
  <c r="D105" i="62"/>
  <c r="T83" i="62"/>
  <c r="L83" i="62"/>
  <c r="N83" i="62"/>
  <c r="AD25" i="62"/>
  <c r="U25" i="62"/>
  <c r="D71" i="62"/>
  <c r="D161" i="62"/>
  <c r="C83" i="62"/>
  <c r="C168" i="62"/>
  <c r="C95" i="62"/>
  <c r="C175" i="62"/>
  <c r="C167" i="62"/>
  <c r="C82" i="62"/>
  <c r="T73" i="62"/>
  <c r="T170" i="62"/>
  <c r="R73" i="62"/>
  <c r="R170" i="62"/>
  <c r="H73" i="62"/>
  <c r="H170" i="62"/>
  <c r="N73" i="62"/>
  <c r="N170" i="62"/>
  <c r="F73" i="62"/>
  <c r="F170" i="62"/>
  <c r="L73" i="62"/>
  <c r="L170" i="62"/>
  <c r="P73" i="62"/>
  <c r="P170" i="62"/>
  <c r="H159" i="62"/>
  <c r="H155" i="62"/>
  <c r="G84" i="62"/>
  <c r="Q84" i="62"/>
  <c r="P84" i="62" s="1"/>
  <c r="O84" i="62"/>
  <c r="I84" i="62"/>
  <c r="U84" i="62"/>
  <c r="S84" i="62"/>
  <c r="K84" i="62"/>
  <c r="D95" i="62"/>
  <c r="M84" i="62"/>
  <c r="D175" i="62"/>
  <c r="J73" i="62"/>
  <c r="J170" i="62"/>
  <c r="T94" i="62"/>
  <c r="N94" i="62"/>
  <c r="L94" i="62"/>
  <c r="P94" i="62"/>
  <c r="I105" i="62"/>
  <c r="O105" i="62"/>
  <c r="D116" i="62"/>
  <c r="D186" i="62"/>
  <c r="S105" i="62"/>
  <c r="M105" i="62"/>
  <c r="G105" i="62"/>
  <c r="K105" i="62"/>
  <c r="Q105" i="62"/>
  <c r="U105" i="62"/>
  <c r="J94" i="62"/>
  <c r="R94" i="62"/>
  <c r="F94" i="62"/>
  <c r="H94" i="62"/>
  <c r="D82" i="62"/>
  <c r="D167" i="62"/>
  <c r="C106" i="62"/>
  <c r="C181" i="62"/>
  <c r="C93" i="62"/>
  <c r="C173" i="62"/>
  <c r="C94" i="62"/>
  <c r="C174" i="62"/>
  <c r="P176" i="62"/>
  <c r="J84" i="62"/>
  <c r="J176" i="62"/>
  <c r="N84" i="62"/>
  <c r="L84" i="62"/>
  <c r="L176" i="62"/>
  <c r="T84" i="62"/>
  <c r="T176" i="62"/>
  <c r="F84" i="62"/>
  <c r="F176" i="62"/>
  <c r="B172" i="62"/>
  <c r="B71" i="62"/>
  <c r="B170" i="62"/>
  <c r="B76" i="62"/>
  <c r="B168" i="62"/>
  <c r="B74" i="62"/>
  <c r="B68" i="62"/>
  <c r="B169" i="62"/>
  <c r="B78" i="62"/>
  <c r="B69" i="62"/>
  <c r="B171" i="62"/>
  <c r="B167" i="62"/>
  <c r="B73" i="62"/>
  <c r="B75" i="62"/>
  <c r="B72" i="62"/>
  <c r="B77" i="62"/>
  <c r="B70" i="62"/>
  <c r="R84" i="62"/>
  <c r="R176" i="62"/>
  <c r="D181" i="62"/>
  <c r="G95" i="62"/>
  <c r="S95" i="62"/>
  <c r="R182" i="62" s="1"/>
  <c r="I95" i="62"/>
  <c r="U95" i="62"/>
  <c r="T182" i="62" s="1"/>
  <c r="O95" i="62"/>
  <c r="M95" i="62"/>
  <c r="L182" i="62" s="1"/>
  <c r="D106" i="62"/>
  <c r="K95" i="62"/>
  <c r="J182" i="62" s="1"/>
  <c r="Q95" i="62"/>
  <c r="H84" i="62"/>
  <c r="H176" i="62"/>
  <c r="R105" i="62"/>
  <c r="H105" i="62"/>
  <c r="J105" i="62"/>
  <c r="P105" i="62"/>
  <c r="F105" i="62"/>
  <c r="I116" i="62"/>
  <c r="G116" i="62"/>
  <c r="U116" i="62"/>
  <c r="M116" i="62"/>
  <c r="K116" i="62"/>
  <c r="S116" i="62"/>
  <c r="O116" i="62"/>
  <c r="D192" i="62"/>
  <c r="Q116" i="62"/>
  <c r="T105" i="62"/>
  <c r="L105" i="62"/>
  <c r="N105" i="62"/>
  <c r="D173" i="62"/>
  <c r="D93" i="62"/>
  <c r="C105" i="62"/>
  <c r="C180" i="62"/>
  <c r="C104" i="62"/>
  <c r="C179" i="62"/>
  <c r="C187" i="62"/>
  <c r="C117" i="62"/>
  <c r="C193" i="62" s="1"/>
  <c r="I106" i="62"/>
  <c r="U106" i="62"/>
  <c r="D187" i="62"/>
  <c r="O106" i="62"/>
  <c r="S106" i="62"/>
  <c r="K106" i="62"/>
  <c r="G106" i="62"/>
  <c r="F188" i="62" s="1"/>
  <c r="Q106" i="62"/>
  <c r="D117" i="62"/>
  <c r="M106" i="62"/>
  <c r="H95" i="62"/>
  <c r="H182" i="62"/>
  <c r="J95" i="62"/>
  <c r="T95" i="62"/>
  <c r="L95" i="62"/>
  <c r="R95" i="62"/>
  <c r="P95" i="62"/>
  <c r="P182" i="62"/>
  <c r="N95" i="62"/>
  <c r="N182" i="62"/>
  <c r="F95" i="62"/>
  <c r="F182" i="62"/>
  <c r="P116" i="62"/>
  <c r="N116" i="62"/>
  <c r="R116" i="62"/>
  <c r="F116" i="62"/>
  <c r="J116" i="62"/>
  <c r="H116" i="62"/>
  <c r="L116" i="62"/>
  <c r="T116" i="62"/>
  <c r="D179" i="62"/>
  <c r="D104" i="62"/>
  <c r="C115" i="62"/>
  <c r="C191" i="62" s="1"/>
  <c r="C185" i="62"/>
  <c r="C186" i="62"/>
  <c r="C116" i="62"/>
  <c r="C192" i="62" s="1"/>
  <c r="J106" i="62"/>
  <c r="J188" i="62"/>
  <c r="F106" i="62"/>
  <c r="L106" i="62"/>
  <c r="L188" i="62"/>
  <c r="T106" i="62"/>
  <c r="T188" i="62"/>
  <c r="D193" i="62"/>
  <c r="K117" i="62"/>
  <c r="K59" i="62"/>
  <c r="O117" i="62"/>
  <c r="I117" i="62"/>
  <c r="U117" i="62"/>
  <c r="U123" i="62"/>
  <c r="Q117" i="62"/>
  <c r="G117" i="62"/>
  <c r="G123" i="62"/>
  <c r="M117" i="62"/>
  <c r="M123" i="62" s="1"/>
  <c r="S117" i="62"/>
  <c r="R106" i="62"/>
  <c r="R188" i="62"/>
  <c r="H106" i="62"/>
  <c r="H188" i="62"/>
  <c r="P106" i="62"/>
  <c r="P188" i="62"/>
  <c r="N106" i="62"/>
  <c r="N188" i="62"/>
  <c r="U59" i="62"/>
  <c r="D115" i="62"/>
  <c r="D191" i="62"/>
  <c r="D185" i="62"/>
  <c r="K123" i="62"/>
  <c r="R117" i="62"/>
  <c r="R194" i="62"/>
  <c r="S123" i="62"/>
  <c r="S59" i="62"/>
  <c r="T117" i="62"/>
  <c r="T194" i="62"/>
  <c r="H117" i="62"/>
  <c r="H194" i="62"/>
  <c r="I59" i="62"/>
  <c r="I123" i="62"/>
  <c r="F117" i="62"/>
  <c r="B118" i="62" s="1"/>
  <c r="F194" i="62"/>
  <c r="N117" i="62"/>
  <c r="N194" i="62"/>
  <c r="G59" i="62"/>
  <c r="L117" i="62"/>
  <c r="L194" i="62"/>
  <c r="P117" i="62"/>
  <c r="Q123" i="62"/>
  <c r="Q59" i="62"/>
  <c r="P194" i="62"/>
  <c r="J117" i="62"/>
  <c r="B120" i="62"/>
  <c r="J194" i="62"/>
  <c r="M59" i="62"/>
  <c r="S9" i="2"/>
  <c r="W9" i="2"/>
  <c r="T9" i="2"/>
  <c r="Z9" i="2"/>
  <c r="X9" i="2"/>
  <c r="C54" i="94"/>
  <c r="AB9" i="2"/>
  <c r="Y9" i="2"/>
  <c r="U9" i="2"/>
  <c r="AA9" i="2"/>
  <c r="V25" i="85"/>
  <c r="I173" i="94"/>
  <c r="J173" i="94"/>
  <c r="K173" i="94"/>
  <c r="L173" i="94"/>
  <c r="O13" i="94"/>
  <c r="M13" i="94"/>
  <c r="O12" i="94"/>
  <c r="T12" i="94" s="1"/>
  <c r="Y12" i="94" s="1"/>
  <c r="M12" i="94"/>
  <c r="C32" i="94"/>
  <c r="C53" i="94"/>
  <c r="J183" i="94"/>
  <c r="L183" i="94"/>
  <c r="K183" i="94"/>
  <c r="G31" i="93"/>
  <c r="G33" i="93"/>
  <c r="R166" i="94"/>
  <c r="R167" i="94" s="1"/>
  <c r="Q166" i="94"/>
  <c r="Q167" i="94"/>
  <c r="S166" i="94"/>
  <c r="S167" i="94" s="1"/>
  <c r="P166" i="94"/>
  <c r="P167" i="94"/>
  <c r="F242" i="3"/>
  <c r="M163" i="94"/>
  <c r="M166" i="94"/>
  <c r="M167" i="94" s="1"/>
  <c r="G8" i="3"/>
  <c r="L8" i="3" s="1"/>
  <c r="G7" i="3"/>
  <c r="L7" i="3" s="1"/>
  <c r="G10" i="3"/>
  <c r="L10" i="3" s="1"/>
  <c r="G13" i="3"/>
  <c r="L13" i="3" s="1"/>
  <c r="M172" i="94"/>
  <c r="M173" i="94"/>
  <c r="R12" i="94"/>
  <c r="T13" i="94"/>
  <c r="R13" i="94"/>
  <c r="Y13" i="94"/>
  <c r="W13" i="94"/>
  <c r="AB13" i="94"/>
  <c r="AD13" i="94"/>
  <c r="AB14" i="83"/>
  <c r="AC14" i="83"/>
  <c r="AL10" i="83"/>
  <c r="AL11" i="83" s="1"/>
  <c r="AC10" i="83"/>
  <c r="BK10" i="83"/>
  <c r="B54" i="62"/>
  <c r="B166" i="62"/>
  <c r="B56" i="62"/>
  <c r="B55" i="62"/>
  <c r="B165" i="62"/>
  <c r="B163" i="62"/>
  <c r="B52" i="62"/>
  <c r="B51" i="62"/>
  <c r="B53" i="62"/>
  <c r="B49" i="62"/>
  <c r="B48" i="62"/>
  <c r="B162" i="62"/>
  <c r="B58" i="62"/>
  <c r="B57" i="62"/>
  <c r="B50" i="62"/>
  <c r="B164" i="62"/>
  <c r="B161" i="62"/>
  <c r="P155" i="62"/>
  <c r="P159" i="62"/>
  <c r="B156" i="62"/>
  <c r="B41" i="62"/>
  <c r="F46" i="62"/>
  <c r="B38" i="62"/>
  <c r="B46" i="62"/>
  <c r="B42" i="62"/>
  <c r="B39" i="62"/>
  <c r="B160" i="62"/>
  <c r="B155" i="62"/>
  <c r="B40" i="62"/>
  <c r="B157" i="62"/>
  <c r="B47" i="62"/>
  <c r="B37" i="62"/>
  <c r="B45" i="62"/>
  <c r="B158" i="62"/>
  <c r="B44" i="62"/>
  <c r="B159" i="62"/>
  <c r="B43" i="62"/>
  <c r="B185" i="62"/>
  <c r="B188" i="62"/>
  <c r="B186" i="62"/>
  <c r="B102" i="62"/>
  <c r="B105" i="62"/>
  <c r="B190" i="62"/>
  <c r="B187" i="62"/>
  <c r="B108" i="62"/>
  <c r="B101" i="62"/>
  <c r="B103" i="62"/>
  <c r="B109" i="62"/>
  <c r="B111" i="62"/>
  <c r="B104" i="62"/>
  <c r="B106" i="62"/>
  <c r="B107" i="62"/>
  <c r="B110" i="62"/>
  <c r="B189" i="62"/>
  <c r="J46" i="99"/>
  <c r="B180" i="62"/>
  <c r="B97" i="62"/>
  <c r="B93" i="62"/>
  <c r="B99" i="62"/>
  <c r="B184" i="62"/>
  <c r="B92" i="62"/>
  <c r="B100" i="62"/>
  <c r="B183" i="62"/>
  <c r="B181" i="62"/>
  <c r="B182" i="62"/>
  <c r="B96" i="62"/>
  <c r="B179" i="62"/>
  <c r="B98" i="62"/>
  <c r="B91" i="62"/>
  <c r="B90" i="62"/>
  <c r="B94" i="62"/>
  <c r="B95" i="62"/>
  <c r="N147" i="99"/>
  <c r="N143" i="99"/>
  <c r="AD592" i="83"/>
  <c r="F159" i="99"/>
  <c r="F155" i="99"/>
  <c r="BV368" i="83"/>
  <c r="AO368" i="83"/>
  <c r="AD166" i="83"/>
  <c r="AO166" i="83"/>
  <c r="BK166" i="83"/>
  <c r="BV768" i="83"/>
  <c r="AZ768" i="83"/>
  <c r="BK768" i="83"/>
  <c r="AO768" i="83"/>
  <c r="AD768" i="83"/>
  <c r="AD46" i="6"/>
  <c r="AE46" i="6"/>
  <c r="S2" i="86"/>
  <c r="G401" i="86" s="1"/>
  <c r="G402" i="86" s="1"/>
  <c r="B35" i="99"/>
  <c r="B34" i="99"/>
  <c r="B28" i="99"/>
  <c r="B152" i="99"/>
  <c r="B154" i="99"/>
  <c r="B149" i="99"/>
  <c r="B26" i="99"/>
  <c r="B29" i="99"/>
  <c r="B32" i="99"/>
  <c r="B150" i="99"/>
  <c r="B31" i="99"/>
  <c r="B153" i="99"/>
  <c r="B151" i="99"/>
  <c r="B36" i="99"/>
  <c r="B33" i="99"/>
  <c r="B27" i="99"/>
  <c r="B30" i="99"/>
  <c r="BK300" i="83"/>
  <c r="BV300" i="83"/>
  <c r="BK436" i="83"/>
  <c r="AO436" i="83"/>
  <c r="AD436" i="83"/>
  <c r="AZ436" i="83"/>
  <c r="BV436" i="83"/>
  <c r="T159" i="62"/>
  <c r="T155" i="62"/>
  <c r="B112" i="62"/>
  <c r="B195" i="62"/>
  <c r="B117" i="62"/>
  <c r="B116" i="62"/>
  <c r="B194" i="62"/>
  <c r="B193" i="62"/>
  <c r="B119" i="62"/>
  <c r="L161" i="99"/>
  <c r="L165" i="99"/>
  <c r="T153" i="99"/>
  <c r="T149" i="99"/>
  <c r="N159" i="99"/>
  <c r="N155" i="99"/>
  <c r="T143" i="99"/>
  <c r="T147" i="99"/>
  <c r="AZ336" i="83"/>
  <c r="BK336" i="83"/>
  <c r="AD210" i="83"/>
  <c r="BK210" i="83"/>
  <c r="AO210" i="83"/>
  <c r="H149" i="99"/>
  <c r="H153" i="99"/>
  <c r="AO722" i="83"/>
  <c r="AD722" i="83"/>
  <c r="L143" i="99"/>
  <c r="L147" i="99"/>
  <c r="H159" i="99"/>
  <c r="H155" i="99"/>
  <c r="J35" i="99"/>
  <c r="T26" i="99" s="1"/>
  <c r="E71" i="62"/>
  <c r="H57" i="62"/>
  <c r="J57" i="62"/>
  <c r="L57" i="62"/>
  <c r="T57" i="62"/>
  <c r="N57" i="62"/>
  <c r="R57" i="62"/>
  <c r="P57" i="62"/>
  <c r="F57" i="62"/>
  <c r="AD350" i="83"/>
  <c r="BK350" i="83"/>
  <c r="AZ350" i="83"/>
  <c r="BV136" i="83"/>
  <c r="AD136" i="83"/>
  <c r="AO136" i="83"/>
  <c r="AZ136" i="83"/>
  <c r="BK136" i="83"/>
  <c r="BV242" i="83"/>
  <c r="AO242" i="83"/>
  <c r="BK242" i="83"/>
  <c r="BV450" i="83"/>
  <c r="AD450" i="83"/>
  <c r="BK450" i="83"/>
  <c r="AZ450" i="83"/>
  <c r="AO450" i="83"/>
  <c r="BK752" i="83"/>
  <c r="AO752" i="83"/>
  <c r="AD752" i="83"/>
  <c r="BV752" i="83"/>
  <c r="AZ752" i="83"/>
  <c r="P24" i="62"/>
  <c r="R149" i="62"/>
  <c r="J54" i="99"/>
  <c r="J57" i="99" s="1"/>
  <c r="B19" i="99"/>
  <c r="H24" i="99"/>
  <c r="B15" i="99"/>
  <c r="B22" i="99"/>
  <c r="AZ676" i="83"/>
  <c r="AD730" i="83"/>
  <c r="BK730" i="83"/>
  <c r="AZ730" i="83"/>
  <c r="BV754" i="83"/>
  <c r="AD754" i="83"/>
  <c r="BK754" i="83"/>
  <c r="AO754" i="83"/>
  <c r="AZ754" i="83"/>
  <c r="BV172" i="83"/>
  <c r="BV696" i="83"/>
  <c r="AD696" i="83"/>
  <c r="BK696" i="83"/>
  <c r="AO696" i="83"/>
  <c r="AO362" i="83"/>
  <c r="AD362" i="83"/>
  <c r="BK362" i="83"/>
  <c r="AD192" i="83"/>
  <c r="AZ192" i="83"/>
  <c r="BV192" i="83"/>
  <c r="BK54" i="83"/>
  <c r="AO54" i="83"/>
  <c r="AD198" i="83"/>
  <c r="AZ262" i="83"/>
  <c r="BV262" i="83"/>
  <c r="AZ664" i="83"/>
  <c r="AD664" i="83"/>
  <c r="AO664" i="83"/>
  <c r="BK664" i="83"/>
  <c r="BV664" i="83"/>
  <c r="BK378" i="83"/>
  <c r="AZ378" i="83"/>
  <c r="AO378" i="83"/>
  <c r="BK654" i="83"/>
  <c r="BV654" i="83"/>
  <c r="AO654" i="83"/>
  <c r="AO786" i="83"/>
  <c r="AZ786" i="83"/>
  <c r="BV786" i="83"/>
  <c r="BV494" i="83"/>
  <c r="AO494" i="83"/>
  <c r="AD494" i="83"/>
  <c r="AZ772" i="83"/>
  <c r="BK772" i="83"/>
  <c r="AO772" i="83"/>
  <c r="AD772" i="83"/>
  <c r="BV772" i="83"/>
  <c r="AO642" i="83"/>
  <c r="AD642" i="83"/>
  <c r="AZ642" i="83"/>
  <c r="BK642" i="83"/>
  <c r="BK114" i="83"/>
  <c r="AO114" i="83"/>
  <c r="BV26" i="83"/>
  <c r="BK26" i="83"/>
  <c r="AO26" i="83"/>
  <c r="AO610" i="83"/>
  <c r="BV610" i="83"/>
  <c r="AD610" i="83"/>
  <c r="BK610" i="83"/>
  <c r="AZ610" i="83"/>
  <c r="BV140" i="83"/>
  <c r="AZ140" i="83"/>
  <c r="AO140" i="83"/>
  <c r="BK140" i="83"/>
  <c r="BV14" i="83"/>
  <c r="AO50" i="83"/>
  <c r="BK50" i="83"/>
  <c r="AD50" i="83"/>
  <c r="BV50" i="83"/>
  <c r="AD104" i="83"/>
  <c r="AZ104" i="83"/>
  <c r="BK104" i="83"/>
  <c r="BV104" i="83"/>
  <c r="BV376" i="83"/>
  <c r="AO376" i="83"/>
  <c r="AD376" i="83"/>
  <c r="AZ376" i="83"/>
  <c r="AD340" i="83"/>
  <c r="BV340" i="83"/>
  <c r="AZ340" i="83"/>
  <c r="AO340" i="83"/>
  <c r="B196" i="62"/>
  <c r="B115" i="62"/>
  <c r="B122" i="62"/>
  <c r="B121" i="62"/>
  <c r="B191" i="62"/>
  <c r="B114" i="62"/>
  <c r="B113" i="62"/>
  <c r="B192" i="62"/>
  <c r="B24" i="99"/>
  <c r="AO428" i="83"/>
  <c r="BK428" i="83"/>
  <c r="AD454" i="83"/>
  <c r="AO454" i="83"/>
  <c r="BK454" i="83"/>
  <c r="AD310" i="83"/>
  <c r="BV736" i="83"/>
  <c r="AO736" i="83"/>
  <c r="AD736" i="83"/>
  <c r="AZ736" i="83"/>
  <c r="BK736" i="83"/>
  <c r="AZ176" i="83"/>
  <c r="AD176" i="83"/>
  <c r="BK176" i="83"/>
  <c r="AO176" i="83"/>
  <c r="BV176" i="83"/>
  <c r="BK762" i="83"/>
  <c r="AD762" i="83"/>
  <c r="BK758" i="83"/>
  <c r="AD758" i="83"/>
  <c r="AO758" i="83"/>
  <c r="AZ758" i="83"/>
  <c r="BV758" i="83"/>
  <c r="BK364" i="83"/>
  <c r="AO364" i="83"/>
  <c r="AZ364" i="83"/>
  <c r="AZ418" i="83"/>
  <c r="BK418" i="83"/>
  <c r="BV418" i="83"/>
  <c r="AD230" i="83"/>
  <c r="BV52" i="83"/>
  <c r="AZ52" i="83"/>
  <c r="BK52" i="83"/>
  <c r="M50" i="5"/>
  <c r="M37" i="5"/>
  <c r="M39" i="5"/>
  <c r="M44" i="5"/>
  <c r="N39" i="5"/>
  <c r="N53" i="5"/>
  <c r="M53" i="5"/>
  <c r="N34" i="5"/>
  <c r="N46" i="5"/>
  <c r="N41" i="5"/>
  <c r="N47" i="5"/>
  <c r="N48" i="5"/>
  <c r="M49" i="5"/>
  <c r="N44" i="5"/>
  <c r="N40" i="5"/>
  <c r="N49" i="5"/>
  <c r="N45" i="5"/>
  <c r="N43" i="5"/>
  <c r="N52" i="5"/>
  <c r="N37" i="5"/>
  <c r="O37" i="5" s="1"/>
  <c r="M40" i="5"/>
  <c r="O40" i="5" s="1"/>
  <c r="M41" i="5"/>
  <c r="O41" i="5"/>
  <c r="M42" i="5"/>
  <c r="N42" i="5"/>
  <c r="M45" i="5"/>
  <c r="O45" i="5"/>
  <c r="M47" i="5"/>
  <c r="O47" i="5" s="1"/>
  <c r="M43" i="5"/>
  <c r="M38" i="5"/>
  <c r="M51" i="5"/>
  <c r="M34" i="5"/>
  <c r="M46" i="5"/>
  <c r="O46" i="5" s="1"/>
  <c r="N50" i="5"/>
  <c r="M52" i="5"/>
  <c r="O52" i="5" s="1"/>
  <c r="N51" i="5"/>
  <c r="M48" i="5"/>
  <c r="N38" i="5"/>
  <c r="C184" i="62"/>
  <c r="C109" i="62"/>
  <c r="BK760" i="83"/>
  <c r="BV760" i="83"/>
  <c r="AO760" i="83"/>
  <c r="AD760" i="83"/>
  <c r="BV640" i="83"/>
  <c r="AZ640" i="83"/>
  <c r="BK88" i="83"/>
  <c r="BK600" i="83"/>
  <c r="AD600" i="83"/>
  <c r="BV600" i="83"/>
  <c r="AO600" i="83"/>
  <c r="BV374" i="83"/>
  <c r="BK374" i="83"/>
  <c r="AD374" i="83"/>
  <c r="BV432" i="83"/>
  <c r="BK432" i="83"/>
  <c r="AO432" i="83"/>
  <c r="BK352" i="83"/>
  <c r="BV324" i="83"/>
  <c r="AZ132" i="83"/>
  <c r="AD132" i="83"/>
  <c r="AO132" i="83"/>
  <c r="AD484" i="83"/>
  <c r="BK484" i="83"/>
  <c r="AO598" i="83"/>
  <c r="BK598" i="83"/>
  <c r="AD598" i="83"/>
  <c r="AZ598" i="83"/>
  <c r="BV598" i="83"/>
  <c r="AD468" i="83"/>
  <c r="AO468" i="83"/>
  <c r="BK468" i="83"/>
  <c r="BV468" i="83"/>
  <c r="AZ468" i="83"/>
  <c r="AZ250" i="83"/>
  <c r="AO250" i="83"/>
  <c r="BK250" i="83"/>
  <c r="BV250" i="83"/>
  <c r="AD250" i="83"/>
  <c r="BK44" i="83"/>
  <c r="AZ44" i="83"/>
  <c r="AO44" i="83"/>
  <c r="BV38" i="83"/>
  <c r="AD530" i="83"/>
  <c r="BK530" i="83"/>
  <c r="AZ530" i="83"/>
  <c r="BV530" i="83"/>
  <c r="BV316" i="83"/>
  <c r="AD316" i="83"/>
  <c r="BK316" i="83"/>
  <c r="C75" i="99"/>
  <c r="C165" i="99"/>
  <c r="AD22" i="83"/>
  <c r="AZ22" i="83"/>
  <c r="AO22" i="83"/>
  <c r="BV560" i="83"/>
  <c r="AO560" i="83"/>
  <c r="AZ560" i="83"/>
  <c r="AO630" i="83"/>
  <c r="BV630" i="83"/>
  <c r="AD630" i="83"/>
  <c r="BK630" i="83"/>
  <c r="AZ342" i="83"/>
  <c r="AO342" i="83"/>
  <c r="BV342" i="83"/>
  <c r="BK342" i="83"/>
  <c r="AD342" i="83"/>
  <c r="BV274" i="83"/>
  <c r="BK274" i="83"/>
  <c r="AZ274" i="83"/>
  <c r="AD274" i="83"/>
  <c r="AO274" i="83"/>
  <c r="AZ750" i="83"/>
  <c r="AO750" i="83"/>
  <c r="AD750" i="83"/>
  <c r="BV750" i="83"/>
  <c r="BK750" i="83"/>
  <c r="AD556" i="83"/>
  <c r="BV556" i="83"/>
  <c r="BK556" i="83"/>
  <c r="AO556" i="83"/>
  <c r="AZ556" i="83"/>
  <c r="G140" i="3"/>
  <c r="F194" i="3"/>
  <c r="F250" i="3" s="1"/>
  <c r="B140" i="3"/>
  <c r="AZ568" i="83"/>
  <c r="BK568" i="83"/>
  <c r="AD568" i="83"/>
  <c r="BV568" i="83"/>
  <c r="AO568" i="83"/>
  <c r="D42" i="83"/>
  <c r="AA42" i="83"/>
  <c r="AZ42" i="83" s="1"/>
  <c r="F270" i="3"/>
  <c r="D60" i="82"/>
  <c r="B158" i="3"/>
  <c r="T7" i="94"/>
  <c r="I53" i="99"/>
  <c r="D163" i="99"/>
  <c r="Q53" i="99"/>
  <c r="S53" i="99"/>
  <c r="V13" i="2"/>
  <c r="E694" i="69"/>
  <c r="A694" i="69" s="1"/>
  <c r="A695" i="69" s="1"/>
  <c r="BE63" i="49"/>
  <c r="AX63" i="49"/>
  <c r="AR63" i="49"/>
  <c r="AC63" i="49"/>
  <c r="BK63" i="49"/>
  <c r="DB63" i="49"/>
  <c r="BJ63" i="49"/>
  <c r="CD63" i="49"/>
  <c r="AH63" i="49"/>
  <c r="AQ63" i="49"/>
  <c r="T16" i="83"/>
  <c r="G16" i="83" s="1"/>
  <c r="T356" i="83"/>
  <c r="G356" i="83" s="1"/>
  <c r="D610" i="69"/>
  <c r="T450" i="83"/>
  <c r="G450" i="83" s="1"/>
  <c r="BV202" i="83"/>
  <c r="AO406" i="83"/>
  <c r="BV406" i="83"/>
  <c r="AO214" i="83"/>
  <c r="BK214" i="83"/>
  <c r="AD294" i="83"/>
  <c r="AZ294" i="83"/>
  <c r="BV294" i="83"/>
  <c r="AO328" i="83"/>
  <c r="BV328" i="83"/>
  <c r="E292" i="82"/>
  <c r="A292" i="82" s="1"/>
  <c r="A293" i="82" s="1"/>
  <c r="E684" i="69"/>
  <c r="A684" i="69"/>
  <c r="A685" i="69" s="1"/>
  <c r="AK758" i="83"/>
  <c r="F24" i="62"/>
  <c r="BK338" i="83"/>
  <c r="AZ442" i="83"/>
  <c r="AD60" i="83"/>
  <c r="AO60" i="83"/>
  <c r="BV76" i="83"/>
  <c r="AZ76" i="83"/>
  <c r="BK76" i="83"/>
  <c r="AD92" i="83"/>
  <c r="BV92" i="83"/>
  <c r="AZ146" i="83"/>
  <c r="BK146" i="83"/>
  <c r="BV146" i="83"/>
  <c r="BK280" i="83"/>
  <c r="AD280" i="83"/>
  <c r="AZ280" i="83"/>
  <c r="AO280" i="83"/>
  <c r="BV86" i="83"/>
  <c r="BV474" i="83"/>
  <c r="BV150" i="83"/>
  <c r="AB12" i="2"/>
  <c r="P454" i="82"/>
  <c r="G454" i="82" s="1"/>
  <c r="AD290" i="83"/>
  <c r="AK84" i="83"/>
  <c r="AK120" i="83"/>
  <c r="AK138" i="83"/>
  <c r="BK304" i="83"/>
  <c r="F6" i="82"/>
  <c r="AV118" i="83"/>
  <c r="AK268" i="83"/>
  <c r="AV120" i="83"/>
  <c r="R8" i="62"/>
  <c r="R13" i="62" s="1"/>
  <c r="H13" i="99"/>
  <c r="H137" i="99" s="1"/>
  <c r="AA14" i="62"/>
  <c r="C15" i="62"/>
  <c r="AD10" i="83"/>
  <c r="B270" i="3"/>
  <c r="O44" i="5"/>
  <c r="H141" i="99"/>
  <c r="P53" i="99"/>
  <c r="P57" i="99"/>
  <c r="P164" i="99"/>
  <c r="H53" i="99"/>
  <c r="H164" i="99"/>
  <c r="Y7" i="94"/>
  <c r="W7" i="94"/>
  <c r="C171" i="99"/>
  <c r="C86" i="99"/>
  <c r="O43" i="5"/>
  <c r="O49" i="5"/>
  <c r="O53" i="5"/>
  <c r="P147" i="62"/>
  <c r="P143" i="62"/>
  <c r="P165" i="62"/>
  <c r="P161" i="62"/>
  <c r="N161" i="62"/>
  <c r="N165" i="62"/>
  <c r="L161" i="62"/>
  <c r="L165" i="62"/>
  <c r="H165" i="62"/>
  <c r="H161" i="62"/>
  <c r="F155" i="62"/>
  <c r="F159" i="62"/>
  <c r="F147" i="62"/>
  <c r="F143" i="62"/>
  <c r="T15" i="62"/>
  <c r="R53" i="99"/>
  <c r="R57" i="99" s="1"/>
  <c r="R164" i="99"/>
  <c r="C120" i="62"/>
  <c r="C196" i="62"/>
  <c r="C190" i="62"/>
  <c r="H147" i="99"/>
  <c r="H143" i="99"/>
  <c r="F165" i="62"/>
  <c r="F161" i="62"/>
  <c r="T48" i="62"/>
  <c r="R161" i="62"/>
  <c r="R165" i="62"/>
  <c r="T161" i="62"/>
  <c r="T165" i="62"/>
  <c r="J161" i="62"/>
  <c r="J165" i="62"/>
  <c r="T77" i="62"/>
  <c r="H77" i="62"/>
  <c r="N77" i="62"/>
  <c r="L77" i="62"/>
  <c r="J77" i="62"/>
  <c r="F77" i="62"/>
  <c r="E82" i="62"/>
  <c r="P88" i="62" s="1"/>
  <c r="R77" i="62"/>
  <c r="P77" i="62"/>
  <c r="J153" i="99"/>
  <c r="J149" i="99"/>
  <c r="J155" i="99"/>
  <c r="J159" i="99"/>
  <c r="P171" i="62"/>
  <c r="P167" i="62"/>
  <c r="E93" i="62"/>
  <c r="T88" i="62"/>
  <c r="H88" i="62"/>
  <c r="J88" i="62"/>
  <c r="L88" i="62"/>
  <c r="R88" i="62"/>
  <c r="J171" i="62"/>
  <c r="J167" i="62"/>
  <c r="N167" i="62"/>
  <c r="N171" i="62"/>
  <c r="T167" i="62"/>
  <c r="T171" i="62"/>
  <c r="C97" i="99"/>
  <c r="C177" i="99"/>
  <c r="R167" i="62"/>
  <c r="R171" i="62"/>
  <c r="F167" i="62"/>
  <c r="F171" i="62"/>
  <c r="T68" i="62"/>
  <c r="L167" i="62"/>
  <c r="L171" i="62"/>
  <c r="H167" i="62"/>
  <c r="H171" i="62"/>
  <c r="U47" i="62"/>
  <c r="AD47" i="62"/>
  <c r="AD14" i="62"/>
  <c r="U14" i="62"/>
  <c r="H57" i="99"/>
  <c r="B162" i="99"/>
  <c r="B53" i="99"/>
  <c r="B50" i="99"/>
  <c r="B163" i="99"/>
  <c r="B55" i="99"/>
  <c r="B161" i="99"/>
  <c r="B54" i="99"/>
  <c r="B49" i="99"/>
  <c r="B166" i="99"/>
  <c r="B56" i="99"/>
  <c r="B51" i="99"/>
  <c r="B164" i="99"/>
  <c r="B58" i="99"/>
  <c r="B48" i="99"/>
  <c r="B57" i="99"/>
  <c r="B165" i="99"/>
  <c r="B52" i="99"/>
  <c r="P161" i="99"/>
  <c r="P165" i="99"/>
  <c r="H161" i="99"/>
  <c r="H165" i="99"/>
  <c r="U67" i="62"/>
  <c r="AD67" i="62"/>
  <c r="C108" i="99"/>
  <c r="C183" i="99"/>
  <c r="R177" i="62"/>
  <c r="R173" i="62"/>
  <c r="J177" i="62"/>
  <c r="J173" i="62"/>
  <c r="H173" i="62"/>
  <c r="H177" i="62"/>
  <c r="J99" i="62"/>
  <c r="L99" i="62"/>
  <c r="N99" i="62"/>
  <c r="F99" i="62"/>
  <c r="E104" i="62"/>
  <c r="H99" i="62"/>
  <c r="T99" i="62"/>
  <c r="R99" i="62"/>
  <c r="P99" i="62"/>
  <c r="L177" i="62"/>
  <c r="L173" i="62"/>
  <c r="T173" i="62"/>
  <c r="T177" i="62"/>
  <c r="P183" i="62"/>
  <c r="P179" i="62"/>
  <c r="T183" i="62"/>
  <c r="T179" i="62"/>
  <c r="E115" i="62"/>
  <c r="T110" i="62"/>
  <c r="R110" i="62"/>
  <c r="P110" i="62"/>
  <c r="J110" i="62"/>
  <c r="L110" i="62"/>
  <c r="H110" i="62"/>
  <c r="N110" i="62"/>
  <c r="F110" i="62"/>
  <c r="N183" i="62"/>
  <c r="N179" i="62"/>
  <c r="J179" i="62"/>
  <c r="J183" i="62"/>
  <c r="R183" i="62"/>
  <c r="R179" i="62"/>
  <c r="H183" i="62"/>
  <c r="H179" i="62"/>
  <c r="F183" i="62"/>
  <c r="F179" i="62"/>
  <c r="T90" i="62"/>
  <c r="L183" i="62"/>
  <c r="L179" i="62"/>
  <c r="C119" i="99"/>
  <c r="C195" i="99" s="1"/>
  <c r="C189" i="99"/>
  <c r="F185" i="62"/>
  <c r="T101" i="62"/>
  <c r="AD100" i="62" s="1"/>
  <c r="F189" i="62"/>
  <c r="H189" i="62"/>
  <c r="H185" i="62"/>
  <c r="J185" i="62"/>
  <c r="J189" i="62"/>
  <c r="R189" i="62"/>
  <c r="R185" i="62"/>
  <c r="T121" i="62"/>
  <c r="N121" i="62"/>
  <c r="L121" i="62"/>
  <c r="L191" i="62" s="1"/>
  <c r="J121" i="62"/>
  <c r="J191" i="62" s="1"/>
  <c r="R121" i="62"/>
  <c r="H121" i="62"/>
  <c r="P121" i="62"/>
  <c r="P195" i="62" s="1"/>
  <c r="F121" i="62"/>
  <c r="F195" i="62" s="1"/>
  <c r="AD89" i="62"/>
  <c r="U89" i="62"/>
  <c r="N185" i="62"/>
  <c r="N189" i="62"/>
  <c r="L189" i="62"/>
  <c r="L185" i="62"/>
  <c r="P189" i="62"/>
  <c r="P185" i="62"/>
  <c r="T185" i="62"/>
  <c r="T189" i="62"/>
  <c r="P191" i="62"/>
  <c r="R195" i="62"/>
  <c r="R191" i="62"/>
  <c r="L195" i="62"/>
  <c r="T191" i="62"/>
  <c r="T195" i="62"/>
  <c r="U100" i="62"/>
  <c r="T112" i="62"/>
  <c r="AD111" i="62" s="1"/>
  <c r="F191" i="62"/>
  <c r="H195" i="62"/>
  <c r="H191" i="62"/>
  <c r="J195" i="62"/>
  <c r="N191" i="62"/>
  <c r="N195" i="62"/>
  <c r="U111" i="62"/>
  <c r="O133" i="47"/>
  <c r="O99" i="45"/>
  <c r="O98" i="45"/>
  <c r="G30" i="45"/>
  <c r="O86" i="45"/>
  <c r="O11" i="56"/>
  <c r="N12" i="82"/>
  <c r="S14" i="83"/>
  <c r="N11" i="56"/>
  <c r="D10" i="69"/>
  <c r="D12" i="83"/>
  <c r="AA12" i="83" s="1"/>
  <c r="D10" i="82"/>
  <c r="BV10" i="83"/>
  <c r="AZ10" i="83"/>
  <c r="AO10" i="83"/>
  <c r="AZ14" i="83"/>
  <c r="BK14" i="83"/>
  <c r="AC8" i="83"/>
  <c r="G5" i="83" s="1"/>
  <c r="P10" i="82"/>
  <c r="C14" i="83"/>
  <c r="O140" i="47"/>
  <c r="O146" i="47"/>
  <c r="O147" i="47" s="1"/>
  <c r="O139" i="47"/>
  <c r="O110" i="45"/>
  <c r="O111" i="45"/>
  <c r="O122" i="45"/>
  <c r="O123" i="45" s="1"/>
  <c r="B266" i="3"/>
  <c r="G266" i="3"/>
  <c r="R218" i="3"/>
  <c r="C238" i="3"/>
  <c r="R274" i="3"/>
  <c r="G262" i="3"/>
  <c r="B209" i="3"/>
  <c r="B210" i="3"/>
  <c r="G213" i="3"/>
  <c r="E247" i="3"/>
  <c r="E254" i="3"/>
  <c r="E270" i="3"/>
  <c r="G270" i="3"/>
  <c r="E256" i="3"/>
  <c r="G256" i="3"/>
  <c r="E284" i="3"/>
  <c r="G174" i="3"/>
  <c r="G227" i="3"/>
  <c r="E283" i="3"/>
  <c r="R141" i="62" l="1"/>
  <c r="T4" i="62"/>
  <c r="R137" i="62"/>
  <c r="L155" i="62"/>
  <c r="L159" i="62"/>
  <c r="R161" i="99"/>
  <c r="R165" i="99"/>
  <c r="AZ12" i="83"/>
  <c r="AO12" i="83"/>
  <c r="BV12" i="83"/>
  <c r="J161" i="99"/>
  <c r="J165" i="99"/>
  <c r="P177" i="62"/>
  <c r="P173" i="62"/>
  <c r="AD25" i="99"/>
  <c r="U25" i="99"/>
  <c r="N155" i="62"/>
  <c r="N159" i="62"/>
  <c r="F88" i="62"/>
  <c r="O42" i="5"/>
  <c r="O48" i="5"/>
  <c r="O34" i="5"/>
  <c r="AD14" i="83"/>
  <c r="W12" i="94"/>
  <c r="T161" i="99"/>
  <c r="T165" i="99"/>
  <c r="F57" i="99"/>
  <c r="T159" i="99"/>
  <c r="T155" i="99"/>
  <c r="N149" i="99"/>
  <c r="N153" i="99"/>
  <c r="BK516" i="83"/>
  <c r="BV516" i="83"/>
  <c r="BK410" i="83"/>
  <c r="AZ410" i="83"/>
  <c r="AD410" i="83"/>
  <c r="AO410" i="83"/>
  <c r="BV410" i="83"/>
  <c r="AO692" i="83"/>
  <c r="BK692" i="83"/>
  <c r="O51" i="5"/>
  <c r="F141" i="62"/>
  <c r="T147" i="62"/>
  <c r="R159" i="62"/>
  <c r="R155" i="62"/>
  <c r="N57" i="99"/>
  <c r="C96" i="99"/>
  <c r="C176" i="99"/>
  <c r="J46" i="62"/>
  <c r="AD16" i="83"/>
  <c r="AO16" i="83"/>
  <c r="BK16" i="83"/>
  <c r="BV16" i="83"/>
  <c r="AZ16" i="83"/>
  <c r="L149" i="99"/>
  <c r="L153" i="99"/>
  <c r="AZ594" i="83"/>
  <c r="BK594" i="83"/>
  <c r="BV594" i="83"/>
  <c r="AO594" i="83"/>
  <c r="AD594" i="83"/>
  <c r="AD502" i="83"/>
  <c r="AO502" i="83"/>
  <c r="B20" i="99"/>
  <c r="B17" i="99"/>
  <c r="B145" i="99"/>
  <c r="B147" i="99"/>
  <c r="B144" i="99"/>
  <c r="B143" i="99"/>
  <c r="B18" i="99"/>
  <c r="B148" i="99"/>
  <c r="R24" i="99"/>
  <c r="B25" i="99"/>
  <c r="B23" i="99"/>
  <c r="B16" i="99"/>
  <c r="B21" i="99"/>
  <c r="B146" i="99"/>
  <c r="BK36" i="83"/>
  <c r="AO36" i="83"/>
  <c r="O38" i="5"/>
  <c r="L46" i="99"/>
  <c r="P153" i="99"/>
  <c r="P149" i="99"/>
  <c r="AO476" i="83"/>
  <c r="AZ476" i="83"/>
  <c r="AZ724" i="83"/>
  <c r="AO724" i="83"/>
  <c r="AD724" i="83"/>
  <c r="C182" i="62"/>
  <c r="C107" i="62"/>
  <c r="BV84" i="83"/>
  <c r="AO84" i="83"/>
  <c r="BK84" i="83"/>
  <c r="AD84" i="83"/>
  <c r="AZ84" i="83"/>
  <c r="BK482" i="83"/>
  <c r="AZ482" i="83"/>
  <c r="O39" i="5"/>
  <c r="O50" i="5"/>
  <c r="P168" i="94"/>
  <c r="D115" i="99"/>
  <c r="D191" i="99" s="1"/>
  <c r="D185" i="99"/>
  <c r="R72" i="99"/>
  <c r="F147" i="99"/>
  <c r="F143" i="99"/>
  <c r="P147" i="99"/>
  <c r="P143" i="99"/>
  <c r="F153" i="99"/>
  <c r="F149" i="99"/>
  <c r="N137" i="99"/>
  <c r="N141" i="99"/>
  <c r="AD138" i="83"/>
  <c r="AZ138" i="83"/>
  <c r="BK138" i="83"/>
  <c r="BV138" i="83"/>
  <c r="AO138" i="83"/>
  <c r="AD540" i="83"/>
  <c r="AO540" i="83"/>
  <c r="AZ674" i="83"/>
  <c r="AO674" i="83"/>
  <c r="AD674" i="83"/>
  <c r="BK674" i="83"/>
  <c r="Q96" i="99"/>
  <c r="P96" i="99" s="1"/>
  <c r="O96" i="99"/>
  <c r="N96" i="99" s="1"/>
  <c r="D97" i="99"/>
  <c r="M86" i="99"/>
  <c r="L86" i="99" s="1"/>
  <c r="L158" i="99"/>
  <c r="N158" i="99"/>
  <c r="G72" i="99"/>
  <c r="O72" i="99"/>
  <c r="D168" i="99"/>
  <c r="R43" i="99"/>
  <c r="R46" i="99" s="1"/>
  <c r="D96" i="83"/>
  <c r="AA96" i="83" s="1"/>
  <c r="D60" i="69"/>
  <c r="B214" i="3"/>
  <c r="D136" i="82"/>
  <c r="AK732" i="83"/>
  <c r="AK46" i="83"/>
  <c r="AK204" i="83"/>
  <c r="AK578" i="83"/>
  <c r="AK562" i="83"/>
  <c r="AK788" i="83"/>
  <c r="I96" i="99"/>
  <c r="H96" i="99" s="1"/>
  <c r="D107" i="99"/>
  <c r="G96" i="99"/>
  <c r="F96" i="99" s="1"/>
  <c r="N164" i="99"/>
  <c r="AK686" i="83"/>
  <c r="G148" i="3"/>
  <c r="E201" i="3"/>
  <c r="E257" i="3" s="1"/>
  <c r="AD590" i="83"/>
  <c r="AO590" i="83"/>
  <c r="AZ590" i="83"/>
  <c r="AO384" i="83"/>
  <c r="AD384" i="83"/>
  <c r="BV384" i="83"/>
  <c r="D182" i="99"/>
  <c r="D83" i="99"/>
  <c r="P43" i="99"/>
  <c r="F152" i="99"/>
  <c r="AK142" i="83"/>
  <c r="AK352" i="83"/>
  <c r="AK724" i="83"/>
  <c r="D178" i="62"/>
  <c r="O87" i="62"/>
  <c r="N87" i="62" s="1"/>
  <c r="O86" i="62"/>
  <c r="AO186" i="83"/>
  <c r="AK454" i="83"/>
  <c r="C178" i="62"/>
  <c r="AK306" i="83"/>
  <c r="F283" i="3"/>
  <c r="B227" i="3"/>
  <c r="BK726" i="83"/>
  <c r="AO726" i="83"/>
  <c r="AK20" i="83"/>
  <c r="AK116" i="83"/>
  <c r="AK346" i="83"/>
  <c r="AK416" i="83"/>
  <c r="AK390" i="83"/>
  <c r="AK582" i="83"/>
  <c r="G258" i="3"/>
  <c r="AK202" i="83"/>
  <c r="BV164" i="83"/>
  <c r="AO530" i="83"/>
  <c r="BV636" i="83"/>
  <c r="AY8" i="83"/>
  <c r="K5" i="83" s="1"/>
  <c r="AD582" i="83"/>
  <c r="BK778" i="83"/>
  <c r="AD778" i="83"/>
  <c r="AK94" i="83"/>
  <c r="AK344" i="83"/>
  <c r="AZ602" i="83"/>
  <c r="T14" i="2"/>
  <c r="P452" i="82"/>
  <c r="G452" i="82" s="1"/>
  <c r="AK442" i="83"/>
  <c r="AK662" i="83"/>
  <c r="AK638" i="83"/>
  <c r="G269" i="3"/>
  <c r="Y8" i="94"/>
  <c r="AD8" i="94" s="1"/>
  <c r="AG8" i="94" s="1"/>
  <c r="D73" i="99"/>
  <c r="C510" i="69"/>
  <c r="AY61" i="49"/>
  <c r="CC61" i="49"/>
  <c r="AD13" i="2"/>
  <c r="C54" i="83"/>
  <c r="P458" i="69"/>
  <c r="G458" i="69" s="1"/>
  <c r="T506" i="83"/>
  <c r="G506" i="83" s="1"/>
  <c r="C510" i="82"/>
  <c r="AK176" i="83"/>
  <c r="C286" i="83"/>
  <c r="T408" i="83"/>
  <c r="G408" i="83" s="1"/>
  <c r="D430" i="69"/>
  <c r="D490" i="83"/>
  <c r="AA490" i="83" s="1"/>
  <c r="AD490" i="83" s="1"/>
  <c r="T686" i="83"/>
  <c r="G686" i="83" s="1"/>
  <c r="BV720" i="83"/>
  <c r="AK110" i="83"/>
  <c r="BV734" i="83"/>
  <c r="AK336" i="83"/>
  <c r="AA14" i="2"/>
  <c r="P84" i="69"/>
  <c r="G84" i="69" s="1"/>
  <c r="AK616" i="83"/>
  <c r="AO272" i="83"/>
  <c r="AK418" i="83"/>
  <c r="C167" i="94"/>
  <c r="C168" i="94" s="1"/>
  <c r="I6" i="3" s="1"/>
  <c r="AK368" i="83"/>
  <c r="BH61" i="49"/>
  <c r="BB61" i="49"/>
  <c r="P504" i="69"/>
  <c r="G504" i="69" s="1"/>
  <c r="AK406" i="83"/>
  <c r="BV534" i="83"/>
  <c r="P14" i="69"/>
  <c r="G14" i="69" s="1"/>
  <c r="E404" i="69"/>
  <c r="A404" i="69" s="1"/>
  <c r="A405" i="69" s="1"/>
  <c r="AO636" i="83"/>
  <c r="D206" i="83"/>
  <c r="AA206" i="83" s="1"/>
  <c r="AK704" i="83"/>
  <c r="AK712" i="83"/>
  <c r="AK770" i="83"/>
  <c r="AN8" i="83"/>
  <c r="I5" i="83" s="1"/>
  <c r="BJ8" i="83"/>
  <c r="M5" i="83" s="1"/>
  <c r="AO104" i="83"/>
  <c r="AO232" i="83"/>
  <c r="BK360" i="83"/>
  <c r="BK376" i="83"/>
  <c r="AZ408" i="83"/>
  <c r="AO488" i="83"/>
  <c r="AZ504" i="83"/>
  <c r="BK520" i="83"/>
  <c r="AZ600" i="83"/>
  <c r="BK632" i="83"/>
  <c r="BK648" i="83"/>
  <c r="AZ696" i="83"/>
  <c r="AZ760" i="83"/>
  <c r="AO278" i="83"/>
  <c r="AO150" i="83"/>
  <c r="AD262" i="83"/>
  <c r="BK678" i="83"/>
  <c r="AZ678" i="83"/>
  <c r="AK286" i="83"/>
  <c r="BV314" i="83"/>
  <c r="BV362" i="83"/>
  <c r="AZ362" i="83"/>
  <c r="AD714" i="83"/>
  <c r="AK590" i="83"/>
  <c r="AK184" i="83"/>
  <c r="T214" i="83"/>
  <c r="G214" i="83" s="1"/>
  <c r="AD114" i="83"/>
  <c r="AD128" i="83"/>
  <c r="AD140" i="83"/>
  <c r="AK250" i="83"/>
  <c r="AK300" i="83"/>
  <c r="AK756" i="83"/>
  <c r="AK748" i="83"/>
  <c r="AK258" i="83"/>
  <c r="AZ406" i="83"/>
  <c r="AO70" i="83"/>
  <c r="AO614" i="83"/>
  <c r="BV614" i="83"/>
  <c r="AK270" i="83"/>
  <c r="AO18" i="83"/>
  <c r="AK72" i="83"/>
  <c r="AK100" i="83"/>
  <c r="AK588" i="83"/>
  <c r="AK508" i="83"/>
  <c r="AK700" i="83"/>
  <c r="AK34" i="83"/>
  <c r="AK482" i="83"/>
  <c r="AK64" i="83"/>
  <c r="AK634" i="83"/>
  <c r="AK546" i="83"/>
  <c r="C154" i="62"/>
  <c r="AK262" i="83"/>
  <c r="AK452" i="83"/>
  <c r="AK670" i="83"/>
  <c r="AD388" i="83"/>
  <c r="AZ388" i="83"/>
  <c r="AK174" i="83"/>
  <c r="AK360" i="83"/>
  <c r="AK656" i="83"/>
  <c r="AK364" i="83"/>
  <c r="AK134" i="83"/>
  <c r="AO270" i="83"/>
  <c r="AK530" i="83"/>
  <c r="AZ630" i="83"/>
  <c r="AK762" i="83"/>
  <c r="AO698" i="83"/>
  <c r="AZ202" i="83"/>
  <c r="BK202" i="83"/>
  <c r="BK298" i="83"/>
  <c r="BV490" i="83"/>
  <c r="AO634" i="83"/>
  <c r="BK682" i="83"/>
  <c r="AO682" i="83"/>
  <c r="BV682" i="83"/>
  <c r="BV372" i="83"/>
  <c r="AD52" i="83"/>
  <c r="BI8" i="83"/>
  <c r="M4" i="83" s="1"/>
  <c r="AO52" i="83"/>
  <c r="AO68" i="83"/>
  <c r="AD68" i="83"/>
  <c r="BK100" i="83"/>
  <c r="BK132" i="83"/>
  <c r="BV132" i="83"/>
  <c r="AX8" i="83"/>
  <c r="K4" i="83" s="1"/>
  <c r="AO260" i="83"/>
  <c r="AZ260" i="83"/>
  <c r="BK340" i="83"/>
  <c r="AZ50" i="83"/>
  <c r="BV642" i="83"/>
  <c r="BV606" i="83"/>
  <c r="BV562" i="83"/>
  <c r="BV506" i="83"/>
  <c r="AZ398" i="83"/>
  <c r="AZ334" i="83"/>
  <c r="BV280" i="83"/>
  <c r="BK272" i="83"/>
  <c r="AZ94" i="83"/>
  <c r="AD108" i="83"/>
  <c r="AK216" i="83"/>
  <c r="AK512" i="83"/>
  <c r="AK560" i="83"/>
  <c r="AK576" i="83"/>
  <c r="BK288" i="83"/>
  <c r="AD622" i="83"/>
  <c r="BK60" i="83"/>
  <c r="AD304" i="83"/>
  <c r="AK68" i="83"/>
  <c r="AK104" i="83"/>
  <c r="AZ288" i="83"/>
  <c r="Q389" i="70"/>
  <c r="Q385" i="70"/>
  <c r="Q327" i="70"/>
  <c r="Q312" i="70"/>
  <c r="Q308" i="70"/>
  <c r="Q216" i="70"/>
  <c r="Q204" i="70"/>
  <c r="Q197" i="70"/>
  <c r="Q191" i="70"/>
  <c r="Q171" i="70"/>
  <c r="Q140" i="70"/>
  <c r="Q107" i="70"/>
  <c r="Q82" i="70"/>
  <c r="Q45" i="70"/>
  <c r="Q37" i="70"/>
  <c r="Q398" i="70"/>
  <c r="Q396" i="70"/>
  <c r="Q377" i="70"/>
  <c r="Q328" i="70"/>
  <c r="Q306" i="70"/>
  <c r="Q292" i="70"/>
  <c r="Q183" i="70"/>
  <c r="Q70" i="70"/>
  <c r="Q69" i="70"/>
  <c r="Q68" i="70"/>
  <c r="Q67" i="70"/>
  <c r="Q65" i="70"/>
  <c r="Q33" i="70"/>
  <c r="P350" i="56"/>
  <c r="B265" i="43"/>
  <c r="B258" i="43"/>
  <c r="Q384" i="70"/>
  <c r="Q352" i="70"/>
  <c r="Q303" i="70"/>
  <c r="Q286" i="70"/>
  <c r="Q283" i="70"/>
  <c r="Q281" i="70"/>
  <c r="Q280" i="70"/>
  <c r="Q279" i="70"/>
  <c r="Q275" i="70"/>
  <c r="Q268" i="70"/>
  <c r="Q263" i="70"/>
  <c r="Q260" i="70"/>
  <c r="Q250" i="70"/>
  <c r="Q249" i="70"/>
  <c r="Q240" i="70"/>
  <c r="Q237" i="70"/>
  <c r="Q223" i="70"/>
  <c r="Q220" i="70"/>
  <c r="Q209" i="70"/>
  <c r="Q208" i="70"/>
  <c r="Q199" i="70"/>
  <c r="Q168" i="70"/>
  <c r="Q92" i="70"/>
  <c r="I6" i="5"/>
  <c r="C6" i="5" s="1"/>
  <c r="E1027" i="40"/>
  <c r="BR232" i="83"/>
  <c r="BR218" i="83"/>
  <c r="BR216" i="83"/>
  <c r="AR796" i="83"/>
  <c r="I796" i="83" s="1"/>
  <c r="R112" i="3" s="1"/>
  <c r="F112" i="3" s="1"/>
  <c r="B327" i="40"/>
  <c r="F933" i="40"/>
  <c r="H12" i="88"/>
  <c r="BR164" i="83"/>
  <c r="BQ799" i="83"/>
  <c r="M799" i="83" s="1"/>
  <c r="R224" i="3" s="1"/>
  <c r="F224" i="3" s="1"/>
  <c r="B224" i="3" s="1"/>
  <c r="AU799" i="83"/>
  <c r="I799" i="83" s="1"/>
  <c r="R115" i="3" s="1"/>
  <c r="F115" i="3" s="1"/>
  <c r="B115" i="3" s="1"/>
  <c r="AV150" i="83"/>
  <c r="O398" i="40"/>
  <c r="D278" i="86"/>
  <c r="S91" i="86"/>
  <c r="L72" i="88"/>
  <c r="H117" i="88"/>
  <c r="AP794" i="83"/>
  <c r="I794" i="83" s="1"/>
  <c r="R110" i="3" s="1"/>
  <c r="F110" i="3" s="1"/>
  <c r="B110" i="3" s="1"/>
  <c r="BY796" i="83"/>
  <c r="O796" i="83" s="1"/>
  <c r="R277" i="3" s="1"/>
  <c r="F277" i="3" s="1"/>
  <c r="BP798" i="83"/>
  <c r="M798" i="83" s="1"/>
  <c r="R223" i="3" s="1"/>
  <c r="F223" i="3" s="1"/>
  <c r="BL794" i="83"/>
  <c r="M794" i="83" s="1"/>
  <c r="R219" i="3" s="1"/>
  <c r="F219" i="3" s="1"/>
  <c r="AT798" i="83"/>
  <c r="I798" i="83" s="1"/>
  <c r="R114" i="3" s="1"/>
  <c r="F114" i="3" s="1"/>
  <c r="AV98" i="83"/>
  <c r="P398" i="40"/>
  <c r="N398" i="40"/>
  <c r="B78" i="40"/>
  <c r="AV268" i="83"/>
  <c r="AV200" i="83"/>
  <c r="AV134" i="83"/>
  <c r="H395" i="88"/>
  <c r="H391" i="88"/>
  <c r="H383" i="88"/>
  <c r="H49" i="88"/>
  <c r="H41" i="88"/>
  <c r="H158" i="88"/>
  <c r="H130" i="88"/>
  <c r="H126" i="88"/>
  <c r="H95" i="88"/>
  <c r="BR48" i="83"/>
  <c r="BG492" i="83"/>
  <c r="AV264" i="83"/>
  <c r="AV262" i="83"/>
  <c r="AV260" i="83"/>
  <c r="AV256" i="83"/>
  <c r="AV254" i="83"/>
  <c r="AV252" i="83"/>
  <c r="AV232" i="83"/>
  <c r="AV228" i="83"/>
  <c r="BR226" i="83"/>
  <c r="AV224" i="83"/>
  <c r="AV220" i="83"/>
  <c r="AV196" i="83"/>
  <c r="AV194" i="83"/>
  <c r="AV192" i="83"/>
  <c r="AV188" i="83"/>
  <c r="AV186" i="83"/>
  <c r="AV184" i="83"/>
  <c r="AV164" i="83"/>
  <c r="BR160" i="83"/>
  <c r="AV160" i="83"/>
  <c r="BR156" i="83"/>
  <c r="BR152" i="83"/>
  <c r="AV152" i="83"/>
  <c r="AV130" i="83"/>
  <c r="AV128" i="83"/>
  <c r="AV126" i="83"/>
  <c r="AV122" i="83"/>
  <c r="AV116" i="83"/>
  <c r="BZ797" i="83"/>
  <c r="O797" i="83" s="1"/>
  <c r="R278" i="3" s="1"/>
  <c r="F278" i="3" s="1"/>
  <c r="B278" i="3" s="1"/>
  <c r="BA794" i="83"/>
  <c r="K794" i="83" s="1"/>
  <c r="R166" i="3" s="1"/>
  <c r="F166" i="3" s="1"/>
  <c r="B166" i="3" s="1"/>
  <c r="BR96" i="83"/>
  <c r="AV94" i="83"/>
  <c r="BR92" i="83"/>
  <c r="C58" i="94"/>
  <c r="H24" i="88"/>
  <c r="H325" i="88"/>
  <c r="H269" i="88"/>
  <c r="H265" i="88"/>
  <c r="H261" i="88"/>
  <c r="H217" i="88"/>
  <c r="H181" i="88"/>
  <c r="H173" i="88"/>
  <c r="H161" i="88"/>
  <c r="H78" i="88"/>
  <c r="BR456" i="83"/>
  <c r="AV272" i="83"/>
  <c r="AV248" i="83"/>
  <c r="AV244" i="83"/>
  <c r="BR238" i="83"/>
  <c r="AV234" i="83"/>
  <c r="AV212" i="83"/>
  <c r="BR210" i="83"/>
  <c r="AV208" i="83"/>
  <c r="BR202" i="83"/>
  <c r="AV202" i="83"/>
  <c r="AV180" i="83"/>
  <c r="BR176" i="83"/>
  <c r="BR174" i="83"/>
  <c r="BR170" i="83"/>
  <c r="AV166" i="83"/>
  <c r="BR144" i="83"/>
  <c r="AV144" i="83"/>
  <c r="BF799" i="83"/>
  <c r="K799" i="83" s="1"/>
  <c r="R171" i="3" s="1"/>
  <c r="F171" i="3" s="1"/>
  <c r="B171" i="3" s="1"/>
  <c r="AS797" i="83"/>
  <c r="I797" i="83" s="1"/>
  <c r="R113" i="3" s="1"/>
  <c r="F113" i="3" s="1"/>
  <c r="B113" i="3" s="1"/>
  <c r="CB799" i="83"/>
  <c r="O799" i="83" s="1"/>
  <c r="R280" i="3" s="1"/>
  <c r="F280" i="3" s="1"/>
  <c r="B280" i="3" s="1"/>
  <c r="BX795" i="83"/>
  <c r="O795" i="83" s="1"/>
  <c r="R276" i="3" s="1"/>
  <c r="F276" i="3" s="1"/>
  <c r="B276" i="3" s="1"/>
  <c r="BR136" i="83"/>
  <c r="AV136" i="83"/>
  <c r="AV112" i="83"/>
  <c r="AV108" i="83"/>
  <c r="AV104" i="83"/>
  <c r="BR100" i="83"/>
  <c r="BR98" i="83"/>
  <c r="L20" i="3"/>
  <c r="T13" i="99"/>
  <c r="Q27" i="70"/>
  <c r="Q23" i="70"/>
  <c r="BV422" i="83"/>
  <c r="AZ422" i="83"/>
  <c r="AD422" i="83"/>
  <c r="AO422" i="83"/>
  <c r="BK422" i="83"/>
  <c r="AD3" i="94"/>
  <c r="AB3" i="94"/>
  <c r="AZ574" i="83"/>
  <c r="BK574" i="83"/>
  <c r="AO574" i="83"/>
  <c r="BV574" i="83"/>
  <c r="AD574" i="83"/>
  <c r="AD744" i="83"/>
  <c r="BK744" i="83"/>
  <c r="AO744" i="83"/>
  <c r="BV744" i="83"/>
  <c r="AZ744" i="83"/>
  <c r="AD354" i="83"/>
  <c r="AZ354" i="83"/>
  <c r="BV354" i="83"/>
  <c r="AO354" i="83"/>
  <c r="BK354" i="83"/>
  <c r="M168" i="3"/>
  <c r="B170" i="3"/>
  <c r="AO184" i="83"/>
  <c r="AD184" i="83"/>
  <c r="BV184" i="83"/>
  <c r="AZ184" i="83"/>
  <c r="BK184" i="83"/>
  <c r="BK788" i="83"/>
  <c r="BV788" i="83"/>
  <c r="AO788" i="83"/>
  <c r="AD788" i="83"/>
  <c r="AZ788" i="83"/>
  <c r="BK792" i="83"/>
  <c r="AZ792" i="83"/>
  <c r="AD792" i="83"/>
  <c r="AO792" i="83"/>
  <c r="BV792" i="83"/>
  <c r="AO766" i="83"/>
  <c r="AZ766" i="83"/>
  <c r="BV766" i="83"/>
  <c r="BK766" i="83"/>
  <c r="AD766" i="83"/>
  <c r="AZ708" i="83"/>
  <c r="AD708" i="83"/>
  <c r="BV708" i="83"/>
  <c r="AO708" i="83"/>
  <c r="BK708" i="83"/>
  <c r="AD302" i="83"/>
  <c r="BV302" i="83"/>
  <c r="BK302" i="83"/>
  <c r="AO302" i="83"/>
  <c r="AZ302" i="83"/>
  <c r="B250" i="3"/>
  <c r="G250" i="3"/>
  <c r="P176" i="94"/>
  <c r="AZ656" i="83"/>
  <c r="AD656" i="83"/>
  <c r="BK656" i="83"/>
  <c r="BV656" i="83"/>
  <c r="AO656" i="83"/>
  <c r="BV544" i="83"/>
  <c r="AO544" i="83"/>
  <c r="AD544" i="83"/>
  <c r="BK544" i="83"/>
  <c r="AZ544" i="83"/>
  <c r="AZ356" i="83"/>
  <c r="AO356" i="83"/>
  <c r="BV356" i="83"/>
  <c r="BK356" i="83"/>
  <c r="AD356" i="83"/>
  <c r="AZ400" i="83"/>
  <c r="BV400" i="83"/>
  <c r="AD400" i="83"/>
  <c r="BK400" i="83"/>
  <c r="AO400" i="83"/>
  <c r="AD74" i="83"/>
  <c r="AO74" i="83"/>
  <c r="BV74" i="83"/>
  <c r="AZ74" i="83"/>
  <c r="BK74" i="83"/>
  <c r="B112" i="3"/>
  <c r="B277" i="3"/>
  <c r="B223" i="3"/>
  <c r="M221" i="3"/>
  <c r="B114" i="3"/>
  <c r="D744" i="82"/>
  <c r="D744" i="69"/>
  <c r="D746" i="83"/>
  <c r="AA746" i="83" s="1"/>
  <c r="D754" i="69"/>
  <c r="D754" i="82"/>
  <c r="AO28" i="83"/>
  <c r="BV28" i="83"/>
  <c r="AZ28" i="83"/>
  <c r="AO542" i="83"/>
  <c r="BK542" i="83"/>
  <c r="AZ542" i="83"/>
  <c r="BV542" i="83"/>
  <c r="AD542" i="83"/>
  <c r="BV608" i="83"/>
  <c r="BK608" i="83"/>
  <c r="AD608" i="83"/>
  <c r="AO608" i="83"/>
  <c r="BK230" i="83"/>
  <c r="AO230" i="83"/>
  <c r="BV230" i="83"/>
  <c r="AO742" i="83"/>
  <c r="AD742" i="83"/>
  <c r="AZ742" i="83"/>
  <c r="AZ532" i="83"/>
  <c r="AD532" i="83"/>
  <c r="BV532" i="83"/>
  <c r="L182" i="94"/>
  <c r="K182" i="94"/>
  <c r="J182" i="94"/>
  <c r="E494" i="83"/>
  <c r="A494" i="83" s="1"/>
  <c r="A495" i="83" s="1"/>
  <c r="E492" i="69"/>
  <c r="A492" i="69" s="1"/>
  <c r="A493" i="69" s="1"/>
  <c r="AO88" i="83"/>
  <c r="AZ88" i="83"/>
  <c r="AD88" i="83"/>
  <c r="AD770" i="83"/>
  <c r="AO770" i="83"/>
  <c r="G211" i="3"/>
  <c r="F267" i="3"/>
  <c r="J174" i="94"/>
  <c r="J175" i="94" s="1"/>
  <c r="L174" i="94"/>
  <c r="L175" i="94" s="1"/>
  <c r="F215" i="3"/>
  <c r="G162" i="3"/>
  <c r="B162" i="3"/>
  <c r="G263" i="3"/>
  <c r="B263" i="3"/>
  <c r="G164" i="3"/>
  <c r="F217" i="3"/>
  <c r="G205" i="3"/>
  <c r="F261" i="3"/>
  <c r="AO474" i="83"/>
  <c r="AD474" i="83"/>
  <c r="AZ474" i="83"/>
  <c r="N10" i="56"/>
  <c r="M10" i="56"/>
  <c r="O10" i="56"/>
  <c r="P10" i="56"/>
  <c r="N393" i="56"/>
  <c r="P393" i="56"/>
  <c r="O393" i="56"/>
  <c r="M393" i="56"/>
  <c r="P381" i="56"/>
  <c r="N381" i="56"/>
  <c r="M381" i="56"/>
  <c r="O381" i="56"/>
  <c r="M373" i="56"/>
  <c r="O373" i="56"/>
  <c r="N373" i="56"/>
  <c r="P373" i="56"/>
  <c r="P365" i="56"/>
  <c r="M365" i="56"/>
  <c r="O365" i="56"/>
  <c r="N365" i="56"/>
  <c r="P357" i="56"/>
  <c r="O357" i="56"/>
  <c r="M357" i="56"/>
  <c r="N357" i="56"/>
  <c r="O349" i="56"/>
  <c r="P349" i="56"/>
  <c r="N349" i="56"/>
  <c r="M349" i="56"/>
  <c r="N244" i="56"/>
  <c r="M244" i="56"/>
  <c r="P244" i="56"/>
  <c r="P226" i="56"/>
  <c r="N226" i="56"/>
  <c r="M226" i="56"/>
  <c r="N219" i="56"/>
  <c r="O219" i="56"/>
  <c r="P219" i="56"/>
  <c r="M219" i="56"/>
  <c r="P207" i="56"/>
  <c r="M207" i="56"/>
  <c r="O207" i="56"/>
  <c r="N207" i="56"/>
  <c r="N772" i="82"/>
  <c r="S774" i="83"/>
  <c r="N772" i="69"/>
  <c r="S762" i="83"/>
  <c r="N760" i="82"/>
  <c r="N760" i="69"/>
  <c r="N748" i="69"/>
  <c r="S750" i="83"/>
  <c r="N748" i="82"/>
  <c r="N734" i="82"/>
  <c r="N734" i="69"/>
  <c r="BV684" i="83"/>
  <c r="BK684" i="83"/>
  <c r="AD684" i="83"/>
  <c r="AZ684" i="83"/>
  <c r="AO684" i="83"/>
  <c r="N530" i="69"/>
  <c r="N530" i="82"/>
  <c r="S532" i="83"/>
  <c r="AZ196" i="83"/>
  <c r="BV196" i="83"/>
  <c r="BK196" i="83"/>
  <c r="N154" i="69"/>
  <c r="N154" i="82"/>
  <c r="S156" i="83"/>
  <c r="N122" i="69"/>
  <c r="N122" i="82"/>
  <c r="S124" i="83"/>
  <c r="BR140" i="83"/>
  <c r="BO797" i="83"/>
  <c r="M797" i="83" s="1"/>
  <c r="R222" i="3" s="1"/>
  <c r="F222" i="3" s="1"/>
  <c r="B222" i="3" s="1"/>
  <c r="P114" i="69"/>
  <c r="G114" i="69" s="1"/>
  <c r="T116" i="83"/>
  <c r="G116" i="83" s="1"/>
  <c r="AZ152" i="83"/>
  <c r="AO152" i="83"/>
  <c r="BV152" i="83"/>
  <c r="AZ300" i="83"/>
  <c r="AO300" i="83"/>
  <c r="AD308" i="83"/>
  <c r="BK308" i="83"/>
  <c r="AO308" i="83"/>
  <c r="BV458" i="83"/>
  <c r="AD458" i="83"/>
  <c r="AD694" i="83"/>
  <c r="AO694" i="83"/>
  <c r="AZ694" i="83"/>
  <c r="E280" i="69"/>
  <c r="A280" i="69" s="1"/>
  <c r="A281" i="69" s="1"/>
  <c r="E280" i="82"/>
  <c r="A280" i="82" s="1"/>
  <c r="A281" i="82" s="1"/>
  <c r="B141" i="3"/>
  <c r="G141" i="3"/>
  <c r="AZ492" i="83"/>
  <c r="BV492" i="83"/>
  <c r="AD492" i="83"/>
  <c r="BK64" i="83"/>
  <c r="AD64" i="83"/>
  <c r="BV64" i="83"/>
  <c r="BK676" i="83"/>
  <c r="AO676" i="83"/>
  <c r="AD676" i="83"/>
  <c r="C468" i="83"/>
  <c r="C466" i="82"/>
  <c r="C466" i="69"/>
  <c r="C672" i="83"/>
  <c r="C670" i="69"/>
  <c r="BK218" i="83"/>
  <c r="BV218" i="83"/>
  <c r="AO218" i="83"/>
  <c r="AZ514" i="83"/>
  <c r="AD514" i="83"/>
  <c r="BV514" i="83"/>
  <c r="P228" i="69"/>
  <c r="G228" i="69" s="1"/>
  <c r="P228" i="82"/>
  <c r="G228" i="82" s="1"/>
  <c r="T230" i="83"/>
  <c r="G230" i="83" s="1"/>
  <c r="D432" i="69"/>
  <c r="D432" i="82"/>
  <c r="BV198" i="83"/>
  <c r="AZ198" i="83"/>
  <c r="T466" i="83"/>
  <c r="G466" i="83" s="1"/>
  <c r="P464" i="69"/>
  <c r="G464" i="69" s="1"/>
  <c r="AD776" i="83"/>
  <c r="AO776" i="83"/>
  <c r="BV776" i="83"/>
  <c r="E756" i="83"/>
  <c r="A756" i="83" s="1"/>
  <c r="A757" i="83" s="1"/>
  <c r="E754" i="82"/>
  <c r="A754" i="82" s="1"/>
  <c r="A755" i="82" s="1"/>
  <c r="E754" i="69"/>
  <c r="A754" i="69" s="1"/>
  <c r="A755" i="69" s="1"/>
  <c r="AO672" i="83"/>
  <c r="AZ672" i="83"/>
  <c r="BK672" i="83"/>
  <c r="AO102" i="83"/>
  <c r="AD102" i="83"/>
  <c r="BK102" i="83"/>
  <c r="B145" i="3"/>
  <c r="F199" i="3"/>
  <c r="O10" i="94"/>
  <c r="M10" i="94"/>
  <c r="BK784" i="83"/>
  <c r="BV784" i="83"/>
  <c r="AO784" i="83"/>
  <c r="AD784" i="83"/>
  <c r="AZ784" i="83"/>
  <c r="G94" i="3"/>
  <c r="B94" i="3"/>
  <c r="F150" i="3"/>
  <c r="AO120" i="83"/>
  <c r="AD120" i="83"/>
  <c r="AZ120" i="83"/>
  <c r="BV120" i="83"/>
  <c r="E234" i="82"/>
  <c r="A234" i="82" s="1"/>
  <c r="A235" i="82" s="1"/>
  <c r="E234" i="69"/>
  <c r="A234" i="69" s="1"/>
  <c r="A235" i="69" s="1"/>
  <c r="E236" i="83"/>
  <c r="A236" i="83" s="1"/>
  <c r="A237" i="83" s="1"/>
  <c r="BK126" i="83"/>
  <c r="BV126" i="83"/>
  <c r="AO126" i="83"/>
  <c r="AD126" i="83"/>
  <c r="AZ126" i="83"/>
  <c r="C234" i="69"/>
  <c r="C236" i="83"/>
  <c r="C234" i="82"/>
  <c r="AZ638" i="83"/>
  <c r="AD638" i="83"/>
  <c r="BV638" i="83"/>
  <c r="BK638" i="83"/>
  <c r="AO638" i="83"/>
  <c r="AD12" i="94"/>
  <c r="AB12" i="94"/>
  <c r="B193" i="3"/>
  <c r="G193" i="3"/>
  <c r="BK368" i="83"/>
  <c r="AZ368" i="83"/>
  <c r="AD368" i="83"/>
  <c r="AO350" i="83"/>
  <c r="BV350" i="83"/>
  <c r="BK188" i="83"/>
  <c r="AD188" i="83"/>
  <c r="AZ242" i="83"/>
  <c r="AD242" i="83"/>
  <c r="BK124" i="83"/>
  <c r="BV124" i="83"/>
  <c r="AD124" i="83"/>
  <c r="T66" i="83"/>
  <c r="G66" i="83" s="1"/>
  <c r="P64" i="82"/>
  <c r="G64" i="82" s="1"/>
  <c r="T186" i="83"/>
  <c r="G186" i="83" s="1"/>
  <c r="P184" i="69"/>
  <c r="G184" i="69" s="1"/>
  <c r="AZ210" i="83"/>
  <c r="BV210" i="83"/>
  <c r="B103" i="3"/>
  <c r="F159" i="3"/>
  <c r="AD40" i="83"/>
  <c r="AZ40" i="83"/>
  <c r="BV40" i="83"/>
  <c r="AD706" i="83"/>
  <c r="BK706" i="83"/>
  <c r="BV706" i="83"/>
  <c r="AK12" i="83"/>
  <c r="AZ488" i="83"/>
  <c r="AD488" i="83"/>
  <c r="BK488" i="83"/>
  <c r="E188" i="82"/>
  <c r="A188" i="82" s="1"/>
  <c r="A189" i="82" s="1"/>
  <c r="E188" i="69"/>
  <c r="A188" i="69" s="1"/>
  <c r="A189" i="69" s="1"/>
  <c r="E292" i="83"/>
  <c r="A292" i="83" s="1"/>
  <c r="A293" i="83" s="1"/>
  <c r="E290" i="82"/>
  <c r="A290" i="82" s="1"/>
  <c r="A291" i="82" s="1"/>
  <c r="C294" i="69"/>
  <c r="C294" i="82"/>
  <c r="C296" i="83"/>
  <c r="AD178" i="83"/>
  <c r="BV178" i="83"/>
  <c r="BV476" i="83"/>
  <c r="AD476" i="83"/>
  <c r="BK476" i="83"/>
  <c r="AD618" i="83"/>
  <c r="AO618" i="83"/>
  <c r="BK618" i="83"/>
  <c r="BK702" i="83"/>
  <c r="BV702" i="83"/>
  <c r="AZ702" i="83"/>
  <c r="D62" i="82"/>
  <c r="D62" i="69"/>
  <c r="BV730" i="83"/>
  <c r="AO730" i="83"/>
  <c r="BV454" i="83"/>
  <c r="AZ454" i="83"/>
  <c r="C326" i="82"/>
  <c r="C326" i="69"/>
  <c r="P664" i="69"/>
  <c r="G664" i="69" s="1"/>
  <c r="T666" i="83"/>
  <c r="G666" i="83" s="1"/>
  <c r="C62" i="83"/>
  <c r="C60" i="69"/>
  <c r="C60" i="82"/>
  <c r="T164" i="83"/>
  <c r="G164" i="83" s="1"/>
  <c r="P162" i="82"/>
  <c r="G162" i="82" s="1"/>
  <c r="P162" i="69"/>
  <c r="G162" i="69" s="1"/>
  <c r="C392" i="83"/>
  <c r="C390" i="69"/>
  <c r="D620" i="83"/>
  <c r="AA620" i="83" s="1"/>
  <c r="D618" i="82"/>
  <c r="D618" i="69"/>
  <c r="AD36" i="83"/>
  <c r="BV36" i="83"/>
  <c r="AZ36" i="83"/>
  <c r="BK192" i="83"/>
  <c r="AO192" i="83"/>
  <c r="BV670" i="83"/>
  <c r="AD670" i="83"/>
  <c r="AO670" i="83"/>
  <c r="AZ54" i="83"/>
  <c r="AD54" i="83"/>
  <c r="BV54" i="83"/>
  <c r="C782" i="83"/>
  <c r="C780" i="69"/>
  <c r="C780" i="82"/>
  <c r="AZ344" i="83"/>
  <c r="AO344" i="83"/>
  <c r="BV344" i="83"/>
  <c r="AD352" i="83"/>
  <c r="AZ352" i="83"/>
  <c r="BV352" i="83"/>
  <c r="F257" i="3"/>
  <c r="B201" i="3"/>
  <c r="G201" i="3"/>
  <c r="D418" i="69"/>
  <c r="D420" i="83"/>
  <c r="AA420" i="83" s="1"/>
  <c r="D418" i="82"/>
  <c r="D536" i="69"/>
  <c r="D536" i="82"/>
  <c r="D538" i="83"/>
  <c r="AA538" i="83" s="1"/>
  <c r="T656" i="83"/>
  <c r="G656" i="83" s="1"/>
  <c r="P654" i="82"/>
  <c r="G654" i="82" s="1"/>
  <c r="C512" i="82"/>
  <c r="C514" i="83"/>
  <c r="C512" i="69"/>
  <c r="E610" i="69"/>
  <c r="A610" i="69" s="1"/>
  <c r="A611" i="69" s="1"/>
  <c r="E610" i="82"/>
  <c r="A610" i="82" s="1"/>
  <c r="A611" i="82" s="1"/>
  <c r="C750" i="83"/>
  <c r="C748" i="69"/>
  <c r="C748" i="82"/>
  <c r="P778" i="69"/>
  <c r="G778" i="69" s="1"/>
  <c r="T780" i="83"/>
  <c r="G780" i="83" s="1"/>
  <c r="AO484" i="83"/>
  <c r="BV484" i="83"/>
  <c r="AZ484" i="83"/>
  <c r="BV378" i="83"/>
  <c r="AD378" i="83"/>
  <c r="C316" i="69"/>
  <c r="C318" i="83"/>
  <c r="BK490" i="83"/>
  <c r="AO490" i="83"/>
  <c r="AZ490" i="83"/>
  <c r="D626" i="69"/>
  <c r="D628" i="83"/>
  <c r="AA628" i="83" s="1"/>
  <c r="D626" i="82"/>
  <c r="D284" i="82"/>
  <c r="D286" i="83"/>
  <c r="AA286" i="83" s="1"/>
  <c r="C310" i="82"/>
  <c r="C312" i="83"/>
  <c r="C310" i="69"/>
  <c r="D352" i="69"/>
  <c r="D352" i="82"/>
  <c r="AO584" i="83"/>
  <c r="AZ584" i="83"/>
  <c r="BK584" i="83"/>
  <c r="E268" i="83"/>
  <c r="A268" i="83" s="1"/>
  <c r="A269" i="83" s="1"/>
  <c r="E266" i="69"/>
  <c r="A266" i="69" s="1"/>
  <c r="A267" i="69" s="1"/>
  <c r="E266" i="82"/>
  <c r="A266" i="82" s="1"/>
  <c r="A267" i="82" s="1"/>
  <c r="D476" i="69"/>
  <c r="D478" i="83"/>
  <c r="AA478" i="83" s="1"/>
  <c r="G82" i="3"/>
  <c r="B82" i="3"/>
  <c r="D700" i="82"/>
  <c r="D700" i="69"/>
  <c r="D712" i="83"/>
  <c r="AA712" i="83" s="1"/>
  <c r="D710" i="69"/>
  <c r="D710" i="82"/>
  <c r="O15" i="94"/>
  <c r="M15" i="94"/>
  <c r="D58" i="83"/>
  <c r="AA58" i="83" s="1"/>
  <c r="D56" i="69"/>
  <c r="D56" i="82"/>
  <c r="D38" i="69"/>
  <c r="D38" i="82"/>
  <c r="P336" i="69"/>
  <c r="G336" i="69" s="1"/>
  <c r="T338" i="83"/>
  <c r="G338" i="83" s="1"/>
  <c r="AD338" i="83"/>
  <c r="BV338" i="83"/>
  <c r="AZ338" i="83"/>
  <c r="AO338" i="83"/>
  <c r="AD732" i="83"/>
  <c r="BK732" i="83"/>
  <c r="BV732" i="83"/>
  <c r="BK442" i="83"/>
  <c r="AO442" i="83"/>
  <c r="AD442" i="83"/>
  <c r="BV442" i="83"/>
  <c r="AZ500" i="83"/>
  <c r="AO500" i="83"/>
  <c r="BK500" i="83"/>
  <c r="BV500" i="83"/>
  <c r="BV306" i="83"/>
  <c r="AZ306" i="83"/>
  <c r="AO306" i="83"/>
  <c r="BV616" i="83"/>
  <c r="AD616" i="83"/>
  <c r="AO616" i="83"/>
  <c r="AZ616" i="83"/>
  <c r="BK616" i="83"/>
  <c r="E368" i="69"/>
  <c r="A368" i="69" s="1"/>
  <c r="A369" i="69" s="1"/>
  <c r="E370" i="83"/>
  <c r="A370" i="83" s="1"/>
  <c r="A371" i="83" s="1"/>
  <c r="E368" i="82"/>
  <c r="A368" i="82" s="1"/>
  <c r="A369" i="82" s="1"/>
  <c r="BG28" i="83"/>
  <c r="BD797" i="83"/>
  <c r="K797" i="83" s="1"/>
  <c r="R169" i="3" s="1"/>
  <c r="F169" i="3" s="1"/>
  <c r="B169" i="3" s="1"/>
  <c r="G218" i="3"/>
  <c r="F274" i="3"/>
  <c r="B218" i="3"/>
  <c r="BR158" i="83"/>
  <c r="CA798" i="83"/>
  <c r="O798" i="83" s="1"/>
  <c r="R279" i="3" s="1"/>
  <c r="F279" i="3" s="1"/>
  <c r="G194" i="3"/>
  <c r="BK12" i="83"/>
  <c r="AB8" i="83"/>
  <c r="G4" i="83" s="1"/>
  <c r="AZ230" i="83"/>
  <c r="BV742" i="83"/>
  <c r="AD28" i="83"/>
  <c r="E692" i="69"/>
  <c r="A692" i="69" s="1"/>
  <c r="A693" i="69" s="1"/>
  <c r="B195" i="3"/>
  <c r="H7" i="93"/>
  <c r="C692" i="82"/>
  <c r="AO532" i="83"/>
  <c r="P746" i="82"/>
  <c r="G746" i="82" s="1"/>
  <c r="P596" i="69"/>
  <c r="G596" i="69" s="1"/>
  <c r="I174" i="94"/>
  <c r="I175" i="94" s="1"/>
  <c r="B156" i="3"/>
  <c r="B219" i="3"/>
  <c r="O226" i="56"/>
  <c r="AM8" i="83"/>
  <c r="I4" i="83" s="1"/>
  <c r="G265" i="3"/>
  <c r="AD12" i="83"/>
  <c r="M165" i="3"/>
  <c r="AI8" i="94"/>
  <c r="I401" i="86"/>
  <c r="AZ776" i="83"/>
  <c r="L114" i="3"/>
  <c r="AO198" i="83"/>
  <c r="BV676" i="83"/>
  <c r="F190" i="3"/>
  <c r="C428" i="83"/>
  <c r="E52" i="82"/>
  <c r="A52" i="82" s="1"/>
  <c r="A53" i="82" s="1"/>
  <c r="P114" i="82"/>
  <c r="G114" i="82" s="1"/>
  <c r="E212" i="83"/>
  <c r="A212" i="83" s="1"/>
  <c r="A213" i="83" s="1"/>
  <c r="C192" i="83"/>
  <c r="BV770" i="83"/>
  <c r="AD640" i="83"/>
  <c r="AK148" i="83"/>
  <c r="AK766" i="83"/>
  <c r="BU8" i="83"/>
  <c r="O5" i="83" s="1"/>
  <c r="I182" i="94"/>
  <c r="AZ608" i="83"/>
  <c r="AO514" i="83"/>
  <c r="AD218" i="83"/>
  <c r="F239" i="3"/>
  <c r="C784" i="83"/>
  <c r="E508" i="83"/>
  <c r="A508" i="83" s="1"/>
  <c r="A509" i="83" s="1"/>
  <c r="T390" i="83"/>
  <c r="G390" i="83" s="1"/>
  <c r="F191" i="3"/>
  <c r="B205" i="3"/>
  <c r="D434" i="83"/>
  <c r="AA434" i="83" s="1"/>
  <c r="P378" i="69"/>
  <c r="G378" i="69" s="1"/>
  <c r="AD196" i="83"/>
  <c r="G209" i="3"/>
  <c r="G156" i="3"/>
  <c r="C540" i="69"/>
  <c r="AO510" i="83"/>
  <c r="BN796" i="83"/>
  <c r="M796" i="83" s="1"/>
  <c r="R221" i="3" s="1"/>
  <c r="F221" i="3" s="1"/>
  <c r="M275" i="3" s="1"/>
  <c r="AD7" i="94"/>
  <c r="AB7" i="94"/>
  <c r="AO42" i="83"/>
  <c r="BK42" i="83"/>
  <c r="B242" i="3"/>
  <c r="M242" i="3"/>
  <c r="M186" i="3"/>
  <c r="B186" i="3"/>
  <c r="BV592" i="83"/>
  <c r="AO592" i="83"/>
  <c r="BK592" i="83"/>
  <c r="BK72" i="83"/>
  <c r="BV72" i="83"/>
  <c r="AO72" i="83"/>
  <c r="AD330" i="83"/>
  <c r="AZ330" i="83"/>
  <c r="BK330" i="83"/>
  <c r="AO390" i="83"/>
  <c r="AD390" i="83"/>
  <c r="AZ496" i="83"/>
  <c r="AD496" i="83"/>
  <c r="AO496" i="83"/>
  <c r="AO588" i="83"/>
  <c r="AD588" i="83"/>
  <c r="AZ588" i="83"/>
  <c r="E58" i="82"/>
  <c r="A58" i="82" s="1"/>
  <c r="A59" i="82" s="1"/>
  <c r="E60" i="83"/>
  <c r="A60" i="83" s="1"/>
  <c r="A61" i="83" s="1"/>
  <c r="C78" i="82"/>
  <c r="C78" i="69"/>
  <c r="BV118" i="83"/>
  <c r="AZ118" i="83"/>
  <c r="AD118" i="83"/>
  <c r="E190" i="82"/>
  <c r="A190" i="82" s="1"/>
  <c r="A191" i="82" s="1"/>
  <c r="E192" i="83"/>
  <c r="A192" i="83" s="1"/>
  <c r="A193" i="83" s="1"/>
  <c r="T278" i="83"/>
  <c r="G278" i="83" s="1"/>
  <c r="P276" i="69"/>
  <c r="G276" i="69" s="1"/>
  <c r="D394" i="69"/>
  <c r="D394" i="82"/>
  <c r="C434" i="82"/>
  <c r="C436" i="83"/>
  <c r="C434" i="69"/>
  <c r="E710" i="69"/>
  <c r="A710" i="69" s="1"/>
  <c r="A711" i="69" s="1"/>
  <c r="E710" i="82"/>
  <c r="A710" i="82" s="1"/>
  <c r="A711" i="82" s="1"/>
  <c r="AD62" i="83"/>
  <c r="AZ62" i="83"/>
  <c r="BK62" i="83"/>
  <c r="AZ566" i="83"/>
  <c r="BK566" i="83"/>
  <c r="AD566" i="83"/>
  <c r="AZ310" i="83"/>
  <c r="BV310" i="83"/>
  <c r="AO310" i="83"/>
  <c r="D280" i="82"/>
  <c r="D282" i="83"/>
  <c r="AA282" i="83" s="1"/>
  <c r="D518" i="83"/>
  <c r="AA518" i="83" s="1"/>
  <c r="D516" i="82"/>
  <c r="T528" i="83"/>
  <c r="G528" i="83" s="1"/>
  <c r="P526" i="69"/>
  <c r="G526" i="69" s="1"/>
  <c r="D738" i="69"/>
  <c r="D738" i="82"/>
  <c r="D740" i="83"/>
  <c r="AA740" i="83" s="1"/>
  <c r="AD172" i="83"/>
  <c r="BK172" i="83"/>
  <c r="BV24" i="83"/>
  <c r="AZ24" i="83"/>
  <c r="BK24" i="83"/>
  <c r="AO482" i="83"/>
  <c r="AD482" i="83"/>
  <c r="P764" i="69"/>
  <c r="G764" i="69" s="1"/>
  <c r="T766" i="83"/>
  <c r="G766" i="83" s="1"/>
  <c r="C770" i="82"/>
  <c r="C770" i="69"/>
  <c r="D484" i="82"/>
  <c r="D486" i="83"/>
  <c r="AA486" i="83" s="1"/>
  <c r="E510" i="82"/>
  <c r="A510" i="82" s="1"/>
  <c r="A511" i="82" s="1"/>
  <c r="E512" i="83"/>
  <c r="A512" i="83" s="1"/>
  <c r="A513" i="83" s="1"/>
  <c r="BK624" i="83"/>
  <c r="AD624" i="83"/>
  <c r="AZ624" i="83"/>
  <c r="BV580" i="83"/>
  <c r="AD580" i="83"/>
  <c r="BK580" i="83"/>
  <c r="AD324" i="83"/>
  <c r="AO324" i="83"/>
  <c r="G138" i="3"/>
  <c r="B138" i="3"/>
  <c r="R4" i="94"/>
  <c r="T4" i="94"/>
  <c r="D22" i="82"/>
  <c r="D22" i="69"/>
  <c r="BK414" i="83"/>
  <c r="BV414" i="83"/>
  <c r="AD414" i="83"/>
  <c r="AO414" i="83"/>
  <c r="E312" i="83"/>
  <c r="A312" i="83" s="1"/>
  <c r="A313" i="83" s="1"/>
  <c r="E310" i="69"/>
  <c r="A310" i="69" s="1"/>
  <c r="A311" i="69" s="1"/>
  <c r="E310" i="82"/>
  <c r="A310" i="82" s="1"/>
  <c r="A311" i="82" s="1"/>
  <c r="D572" i="69"/>
  <c r="D572" i="82"/>
  <c r="E664" i="83"/>
  <c r="A664" i="83" s="1"/>
  <c r="A665" i="83" s="1"/>
  <c r="E662" i="82"/>
  <c r="A662" i="82" s="1"/>
  <c r="A663" i="82" s="1"/>
  <c r="P268" i="69"/>
  <c r="G268" i="69" s="1"/>
  <c r="P268" i="82"/>
  <c r="G268" i="82" s="1"/>
  <c r="T270" i="83"/>
  <c r="G270" i="83" s="1"/>
  <c r="M14" i="56"/>
  <c r="O14" i="56"/>
  <c r="P14" i="56"/>
  <c r="N14" i="56"/>
  <c r="N397" i="56"/>
  <c r="O397" i="56"/>
  <c r="M397" i="56"/>
  <c r="P397" i="56"/>
  <c r="M389" i="56"/>
  <c r="O389" i="56"/>
  <c r="N389" i="56"/>
  <c r="P389" i="56"/>
  <c r="N385" i="56"/>
  <c r="P385" i="56"/>
  <c r="O385" i="56"/>
  <c r="M385" i="56"/>
  <c r="P377" i="56"/>
  <c r="O377" i="56"/>
  <c r="N377" i="56"/>
  <c r="M377" i="56"/>
  <c r="O369" i="56"/>
  <c r="N369" i="56"/>
  <c r="P369" i="56"/>
  <c r="M369" i="56"/>
  <c r="M361" i="56"/>
  <c r="P361" i="56"/>
  <c r="N361" i="56"/>
  <c r="N353" i="56"/>
  <c r="M353" i="56"/>
  <c r="O353" i="56"/>
  <c r="P353" i="56"/>
  <c r="M345" i="56"/>
  <c r="O345" i="56"/>
  <c r="P345" i="56"/>
  <c r="N345" i="56"/>
  <c r="O252" i="56"/>
  <c r="N252" i="56"/>
  <c r="P252" i="56"/>
  <c r="M252" i="56"/>
  <c r="N248" i="56"/>
  <c r="P248" i="56"/>
  <c r="O248" i="56"/>
  <c r="M248" i="56"/>
  <c r="O240" i="56"/>
  <c r="P240" i="56"/>
  <c r="N240" i="56"/>
  <c r="P236" i="56"/>
  <c r="O236" i="56"/>
  <c r="M236" i="56"/>
  <c r="N236" i="56"/>
  <c r="N229" i="56"/>
  <c r="M229" i="56"/>
  <c r="P229" i="56"/>
  <c r="O229" i="56"/>
  <c r="P223" i="56"/>
  <c r="N223" i="56"/>
  <c r="O223" i="56"/>
  <c r="M223" i="56"/>
  <c r="P215" i="56"/>
  <c r="N215" i="56"/>
  <c r="M215" i="56"/>
  <c r="O215" i="56"/>
  <c r="N211" i="56"/>
  <c r="M211" i="56"/>
  <c r="O211" i="56"/>
  <c r="P211" i="56"/>
  <c r="S756" i="83"/>
  <c r="N754" i="82"/>
  <c r="N754" i="69"/>
  <c r="N744" i="82"/>
  <c r="N744" i="69"/>
  <c r="S746" i="83"/>
  <c r="E740" i="69"/>
  <c r="A740" i="69" s="1"/>
  <c r="A741" i="69" s="1"/>
  <c r="E740" i="82"/>
  <c r="A740" i="82" s="1"/>
  <c r="A741" i="82" s="1"/>
  <c r="E742" i="83"/>
  <c r="A742" i="83" s="1"/>
  <c r="A743" i="83" s="1"/>
  <c r="C730" i="83"/>
  <c r="C728" i="69"/>
  <c r="E538" i="82"/>
  <c r="A538" i="82" s="1"/>
  <c r="A539" i="82" s="1"/>
  <c r="E538" i="69"/>
  <c r="A538" i="69" s="1"/>
  <c r="A539" i="69" s="1"/>
  <c r="E540" i="83"/>
  <c r="A540" i="83" s="1"/>
  <c r="A541" i="83" s="1"/>
  <c r="C160" i="69"/>
  <c r="C162" i="83"/>
  <c r="C160" i="82"/>
  <c r="C150" i="69"/>
  <c r="C150" i="82"/>
  <c r="C152" i="83"/>
  <c r="C136" i="83"/>
  <c r="C134" i="69"/>
  <c r="C134" i="82"/>
  <c r="N118" i="82"/>
  <c r="S120" i="83"/>
  <c r="N118" i="69"/>
  <c r="BG140" i="83"/>
  <c r="BB795" i="83"/>
  <c r="K795" i="83" s="1"/>
  <c r="R167" i="3" s="1"/>
  <c r="F167" i="3" s="1"/>
  <c r="BV722" i="83"/>
  <c r="BK722" i="83"/>
  <c r="AZ722" i="83"/>
  <c r="D706" i="69"/>
  <c r="D706" i="82"/>
  <c r="T514" i="83"/>
  <c r="G514" i="83" s="1"/>
  <c r="P512" i="82"/>
  <c r="G512" i="82" s="1"/>
  <c r="P198" i="69"/>
  <c r="G198" i="69" s="1"/>
  <c r="P198" i="82"/>
  <c r="G198" i="82" s="1"/>
  <c r="T202" i="83"/>
  <c r="G202" i="83" s="1"/>
  <c r="P200" i="82"/>
  <c r="G200" i="82" s="1"/>
  <c r="P200" i="69"/>
  <c r="G200" i="69" s="1"/>
  <c r="BV692" i="83"/>
  <c r="AZ692" i="83"/>
  <c r="AD692" i="83"/>
  <c r="E428" i="83"/>
  <c r="A428" i="83" s="1"/>
  <c r="A429" i="83" s="1"/>
  <c r="E426" i="82"/>
  <c r="A426" i="82" s="1"/>
  <c r="A427" i="82" s="1"/>
  <c r="E426" i="69"/>
  <c r="A426" i="69" s="1"/>
  <c r="A427" i="69" s="1"/>
  <c r="E784" i="69"/>
  <c r="A784" i="69" s="1"/>
  <c r="A785" i="69" s="1"/>
  <c r="E784" i="82"/>
  <c r="A784" i="82" s="1"/>
  <c r="A785" i="82" s="1"/>
  <c r="D424" i="82"/>
  <c r="D426" i="83"/>
  <c r="AA426" i="83" s="1"/>
  <c r="D536" i="83"/>
  <c r="AA536" i="83" s="1"/>
  <c r="D534" i="82"/>
  <c r="AD572" i="83"/>
  <c r="BV572" i="83"/>
  <c r="AZ572" i="83"/>
  <c r="B127" i="3"/>
  <c r="M127" i="3"/>
  <c r="E382" i="83"/>
  <c r="A382" i="83" s="1"/>
  <c r="A383" i="83" s="1"/>
  <c r="E380" i="69"/>
  <c r="A380" i="69" s="1"/>
  <c r="A381" i="69" s="1"/>
  <c r="BK82" i="83"/>
  <c r="AZ82" i="83"/>
  <c r="AO82" i="83"/>
  <c r="BV82" i="83"/>
  <c r="AD322" i="83"/>
  <c r="AZ322" i="83"/>
  <c r="BV322" i="83"/>
  <c r="BK322" i="83"/>
  <c r="BK208" i="83"/>
  <c r="BV208" i="83"/>
  <c r="AZ208" i="83"/>
  <c r="AD208" i="83"/>
  <c r="AD382" i="83"/>
  <c r="AZ382" i="83"/>
  <c r="BV382" i="83"/>
  <c r="AD438" i="83"/>
  <c r="BV438" i="83"/>
  <c r="AO438" i="83"/>
  <c r="AZ438" i="83"/>
  <c r="BK438" i="83"/>
  <c r="C476" i="83"/>
  <c r="C474" i="69"/>
  <c r="C474" i="82"/>
  <c r="C228" i="82"/>
  <c r="C230" i="83"/>
  <c r="AD200" i="83"/>
  <c r="BK200" i="83"/>
  <c r="AO200" i="83"/>
  <c r="D714" i="82"/>
  <c r="D714" i="69"/>
  <c r="D716" i="83"/>
  <c r="AA716" i="83" s="1"/>
  <c r="E216" i="82"/>
  <c r="A216" i="82" s="1"/>
  <c r="A217" i="82" s="1"/>
  <c r="E216" i="69"/>
  <c r="A216" i="69" s="1"/>
  <c r="A217" i="69" s="1"/>
  <c r="M171" i="94"/>
  <c r="M174" i="94"/>
  <c r="M175" i="94" s="1"/>
  <c r="AD336" i="83"/>
  <c r="BV336" i="83"/>
  <c r="AO336" i="83"/>
  <c r="BK416" i="83"/>
  <c r="AZ416" i="83"/>
  <c r="AO416" i="83"/>
  <c r="BV166" i="83"/>
  <c r="AZ166" i="83"/>
  <c r="C130" i="69"/>
  <c r="C132" i="83"/>
  <c r="C308" i="69"/>
  <c r="C310" i="83"/>
  <c r="E576" i="69"/>
  <c r="A576" i="69" s="1"/>
  <c r="A577" i="69" s="1"/>
  <c r="E576" i="82"/>
  <c r="A576" i="82" s="1"/>
  <c r="A577" i="82" s="1"/>
  <c r="C598" i="69"/>
  <c r="C598" i="82"/>
  <c r="D660" i="82"/>
  <c r="D662" i="83"/>
  <c r="AA662" i="83" s="1"/>
  <c r="C664" i="69"/>
  <c r="C664" i="82"/>
  <c r="E666" i="83"/>
  <c r="A666" i="83" s="1"/>
  <c r="A667" i="83" s="1"/>
  <c r="E664" i="82"/>
  <c r="A664" i="82" s="1"/>
  <c r="A665" i="82" s="1"/>
  <c r="BK252" i="83"/>
  <c r="AZ252" i="83"/>
  <c r="AO252" i="83"/>
  <c r="BV252" i="83"/>
  <c r="BK650" i="83"/>
  <c r="AO650" i="83"/>
  <c r="AD650" i="83"/>
  <c r="AZ650" i="83"/>
  <c r="Y11" i="94"/>
  <c r="W11" i="94"/>
  <c r="BK780" i="83"/>
  <c r="AZ780" i="83"/>
  <c r="AD780" i="83"/>
  <c r="E342" i="69"/>
  <c r="A342" i="69" s="1"/>
  <c r="A343" i="69" s="1"/>
  <c r="E344" i="83"/>
  <c r="A344" i="83" s="1"/>
  <c r="A345" i="83" s="1"/>
  <c r="P312" i="82"/>
  <c r="G312" i="82" s="1"/>
  <c r="P312" i="69"/>
  <c r="G312" i="69" s="1"/>
  <c r="BK724" i="83"/>
  <c r="BV724" i="83"/>
  <c r="BK502" i="83"/>
  <c r="AZ502" i="83"/>
  <c r="BV502" i="83"/>
  <c r="AO516" i="83"/>
  <c r="AD516" i="83"/>
  <c r="AZ516" i="83"/>
  <c r="D40" i="82"/>
  <c r="D40" i="69"/>
  <c r="AD428" i="83"/>
  <c r="BV428" i="83"/>
  <c r="AZ428" i="83"/>
  <c r="E292" i="69"/>
  <c r="A292" i="69" s="1"/>
  <c r="A293" i="69" s="1"/>
  <c r="E294" i="83"/>
  <c r="A294" i="83" s="1"/>
  <c r="A295" i="83" s="1"/>
  <c r="C470" i="82"/>
  <c r="C470" i="69"/>
  <c r="AO762" i="83"/>
  <c r="AZ762" i="83"/>
  <c r="BV762" i="83"/>
  <c r="BV364" i="83"/>
  <c r="AD364" i="83"/>
  <c r="AO418" i="83"/>
  <c r="AD418" i="83"/>
  <c r="AZ540" i="83"/>
  <c r="BV540" i="83"/>
  <c r="BK540" i="83"/>
  <c r="AO570" i="83"/>
  <c r="BK570" i="83"/>
  <c r="AD570" i="83"/>
  <c r="C106" i="69"/>
  <c r="C106" i="82"/>
  <c r="C650" i="69"/>
  <c r="C652" i="83"/>
  <c r="P80" i="69"/>
  <c r="G80" i="69" s="1"/>
  <c r="T82" i="83"/>
  <c r="G82" i="83" s="1"/>
  <c r="P80" i="82"/>
  <c r="G80" i="82" s="1"/>
  <c r="E438" i="82"/>
  <c r="A438" i="82" s="1"/>
  <c r="A439" i="82" s="1"/>
  <c r="E440" i="83"/>
  <c r="A440" i="83" s="1"/>
  <c r="A441" i="83" s="1"/>
  <c r="AO466" i="83"/>
  <c r="AZ466" i="83"/>
  <c r="AD466" i="83"/>
  <c r="AZ748" i="83"/>
  <c r="BK748" i="83"/>
  <c r="AO748" i="83"/>
  <c r="AD432" i="83"/>
  <c r="AZ432" i="83"/>
  <c r="E712" i="69"/>
  <c r="A712" i="69" s="1"/>
  <c r="A713" i="69" s="1"/>
  <c r="E714" i="83"/>
  <c r="A714" i="83" s="1"/>
  <c r="A715" i="83" s="1"/>
  <c r="C720" i="83"/>
  <c r="C718" i="69"/>
  <c r="C718" i="82"/>
  <c r="BK728" i="83"/>
  <c r="AO728" i="83"/>
  <c r="BV728" i="83"/>
  <c r="AD462" i="83"/>
  <c r="AZ462" i="83"/>
  <c r="BK462" i="83"/>
  <c r="AO38" i="83"/>
  <c r="BK38" i="83"/>
  <c r="AD38" i="83"/>
  <c r="AZ424" i="83"/>
  <c r="AD424" i="83"/>
  <c r="AO424" i="83"/>
  <c r="BV424" i="83"/>
  <c r="T512" i="83"/>
  <c r="G512" i="83" s="1"/>
  <c r="P510" i="82"/>
  <c r="G510" i="82" s="1"/>
  <c r="P510" i="69"/>
  <c r="G510" i="69" s="1"/>
  <c r="D556" i="69"/>
  <c r="D558" i="83"/>
  <c r="AA558" i="83" s="1"/>
  <c r="AO298" i="83"/>
  <c r="AZ298" i="83"/>
  <c r="C322" i="82"/>
  <c r="C324" i="83"/>
  <c r="C322" i="69"/>
  <c r="P178" i="82"/>
  <c r="G178" i="82" s="1"/>
  <c r="P178" i="69"/>
  <c r="G178" i="69" s="1"/>
  <c r="C418" i="82"/>
  <c r="C420" i="83"/>
  <c r="P482" i="82"/>
  <c r="G482" i="82" s="1"/>
  <c r="P482" i="69"/>
  <c r="G482" i="69" s="1"/>
  <c r="T484" i="83"/>
  <c r="G484" i="83" s="1"/>
  <c r="E36" i="82"/>
  <c r="A36" i="82" s="1"/>
  <c r="A37" i="82" s="1"/>
  <c r="E36" i="69"/>
  <c r="A36" i="69" s="1"/>
  <c r="A37" i="69" s="1"/>
  <c r="AD456" i="83"/>
  <c r="BV456" i="83"/>
  <c r="BK456" i="83"/>
  <c r="AZ456" i="83"/>
  <c r="C552" i="69"/>
  <c r="C552" i="82"/>
  <c r="B66" i="3"/>
  <c r="F126" i="3"/>
  <c r="G66" i="3"/>
  <c r="C142" i="69"/>
  <c r="C142" i="82"/>
  <c r="C144" i="83"/>
  <c r="AZ212" i="83"/>
  <c r="AD212" i="83"/>
  <c r="BK212" i="83"/>
  <c r="AO212" i="83"/>
  <c r="D218" i="69"/>
  <c r="D218" i="82"/>
  <c r="D220" i="83"/>
  <c r="AA220" i="83" s="1"/>
  <c r="E430" i="83"/>
  <c r="A430" i="83" s="1"/>
  <c r="A431" i="83" s="1"/>
  <c r="E428" i="69"/>
  <c r="A428" i="69" s="1"/>
  <c r="A429" i="69" s="1"/>
  <c r="E428" i="82"/>
  <c r="A428" i="82" s="1"/>
  <c r="A429" i="82" s="1"/>
  <c r="P674" i="82"/>
  <c r="G674" i="82" s="1"/>
  <c r="P674" i="69"/>
  <c r="G674" i="69" s="1"/>
  <c r="T676" i="83"/>
  <c r="G676" i="83" s="1"/>
  <c r="AZ142" i="83"/>
  <c r="BV142" i="83"/>
  <c r="AD142" i="83"/>
  <c r="BK142" i="83"/>
  <c r="D250" i="82"/>
  <c r="D250" i="69"/>
  <c r="C732" i="69"/>
  <c r="C732" i="82"/>
  <c r="C734" i="83"/>
  <c r="E772" i="82"/>
  <c r="A772" i="82" s="1"/>
  <c r="A773" i="82" s="1"/>
  <c r="E772" i="69"/>
  <c r="A772" i="69" s="1"/>
  <c r="A773" i="69" s="1"/>
  <c r="E774" i="83"/>
  <c r="A774" i="83" s="1"/>
  <c r="A775" i="83" s="1"/>
  <c r="P620" i="69"/>
  <c r="G620" i="69" s="1"/>
  <c r="P620" i="82"/>
  <c r="G620" i="82" s="1"/>
  <c r="T622" i="83"/>
  <c r="G622" i="83" s="1"/>
  <c r="P668" i="82"/>
  <c r="G668" i="82" s="1"/>
  <c r="T670" i="83"/>
  <c r="G670" i="83" s="1"/>
  <c r="AZ328" i="83"/>
  <c r="AD328" i="83"/>
  <c r="AK240" i="83"/>
  <c r="AV158" i="83"/>
  <c r="B194" i="3"/>
  <c r="AD42" i="83"/>
  <c r="BV88" i="83"/>
  <c r="BV62" i="83"/>
  <c r="AD72" i="83"/>
  <c r="BV390" i="83"/>
  <c r="BK588" i="83"/>
  <c r="D396" i="83"/>
  <c r="AA396" i="83" s="1"/>
  <c r="AO118" i="83"/>
  <c r="E210" i="69"/>
  <c r="A210" i="69" s="1"/>
  <c r="A211" i="69" s="1"/>
  <c r="AZ414" i="83"/>
  <c r="P246" i="82"/>
  <c r="G246" i="82" s="1"/>
  <c r="P742" i="82"/>
  <c r="G742" i="82" s="1"/>
  <c r="C782" i="82"/>
  <c r="D484" i="69"/>
  <c r="D86" i="69"/>
  <c r="BK474" i="83"/>
  <c r="B164" i="3"/>
  <c r="O361" i="56"/>
  <c r="BT8" i="83"/>
  <c r="O4" i="83" s="1"/>
  <c r="B211" i="3"/>
  <c r="F251" i="3"/>
  <c r="BV42" i="83"/>
  <c r="AZ324" i="83"/>
  <c r="BK776" i="83"/>
  <c r="AB8" i="94"/>
  <c r="BK198" i="83"/>
  <c r="BK742" i="83"/>
  <c r="AO172" i="83"/>
  <c r="BK28" i="83"/>
  <c r="AO62" i="83"/>
  <c r="AD300" i="83"/>
  <c r="BV330" i="83"/>
  <c r="K167" i="94"/>
  <c r="I168" i="94" s="1"/>
  <c r="B136" i="3"/>
  <c r="T9" i="94"/>
  <c r="E712" i="83"/>
  <c r="A712" i="83" s="1"/>
  <c r="A713" i="83" s="1"/>
  <c r="AZ458" i="83"/>
  <c r="W3" i="94"/>
  <c r="C128" i="83"/>
  <c r="BK390" i="83"/>
  <c r="BV588" i="83"/>
  <c r="AD152" i="83"/>
  <c r="AO64" i="83"/>
  <c r="AO492" i="83"/>
  <c r="C692" i="69"/>
  <c r="T200" i="83"/>
  <c r="G200" i="83" s="1"/>
  <c r="D392" i="83"/>
  <c r="AA392" i="83" s="1"/>
  <c r="D688" i="83"/>
  <c r="AA688" i="83" s="1"/>
  <c r="BK694" i="83"/>
  <c r="E58" i="69"/>
  <c r="A58" i="69" s="1"/>
  <c r="A59" i="69" s="1"/>
  <c r="O244" i="56"/>
  <c r="E218" i="83"/>
  <c r="A218" i="83" s="1"/>
  <c r="A219" i="83" s="1"/>
  <c r="AO640" i="83"/>
  <c r="AK272" i="83"/>
  <c r="AK292" i="83"/>
  <c r="CC138" i="83"/>
  <c r="AO322" i="83"/>
  <c r="BV482" i="83"/>
  <c r="BK120" i="83"/>
  <c r="AO624" i="83"/>
  <c r="BK514" i="83"/>
  <c r="AO24" i="83"/>
  <c r="AO580" i="83"/>
  <c r="AZ218" i="83"/>
  <c r="AO566" i="83"/>
  <c r="D756" i="83"/>
  <c r="AA756" i="83" s="1"/>
  <c r="E786" i="83"/>
  <c r="A786" i="83" s="1"/>
  <c r="A787" i="83" s="1"/>
  <c r="T598" i="83"/>
  <c r="G598" i="83" s="1"/>
  <c r="D516" i="69"/>
  <c r="AK768" i="83"/>
  <c r="BK382" i="83"/>
  <c r="F192" i="3"/>
  <c r="C228" i="69"/>
  <c r="K174" i="94"/>
  <c r="K175" i="94" s="1"/>
  <c r="BM795" i="83"/>
  <c r="M795" i="83" s="1"/>
  <c r="R220" i="3" s="1"/>
  <c r="F220" i="3" s="1"/>
  <c r="B220" i="3" s="1"/>
  <c r="T542" i="83"/>
  <c r="G542" i="83" s="1"/>
  <c r="P540" i="69"/>
  <c r="G540" i="69" s="1"/>
  <c r="E300" i="69"/>
  <c r="A300" i="69" s="1"/>
  <c r="A301" i="69" s="1"/>
  <c r="E300" i="82"/>
  <c r="A300" i="82" s="1"/>
  <c r="A301" i="82" s="1"/>
  <c r="BV790" i="83"/>
  <c r="BK790" i="83"/>
  <c r="BV56" i="83"/>
  <c r="AZ56" i="83"/>
  <c r="AD56" i="83"/>
  <c r="T136" i="83"/>
  <c r="G136" i="83" s="1"/>
  <c r="P134" i="82"/>
  <c r="G134" i="82" s="1"/>
  <c r="AZ464" i="83"/>
  <c r="BK464" i="83"/>
  <c r="D680" i="83"/>
  <c r="AA680" i="83" s="1"/>
  <c r="D678" i="82"/>
  <c r="D678" i="69"/>
  <c r="C632" i="83"/>
  <c r="C630" i="69"/>
  <c r="C630" i="82"/>
  <c r="E138" i="82"/>
  <c r="A138" i="82" s="1"/>
  <c r="A139" i="82" s="1"/>
  <c r="E140" i="83"/>
  <c r="A140" i="83" s="1"/>
  <c r="A141" i="83" s="1"/>
  <c r="C620" i="83"/>
  <c r="C618" i="69"/>
  <c r="P656" i="82"/>
  <c r="G656" i="82" s="1"/>
  <c r="P656" i="69"/>
  <c r="G656" i="69" s="1"/>
  <c r="D610" i="82"/>
  <c r="D612" i="83"/>
  <c r="AA612" i="83" s="1"/>
  <c r="AD606" i="83"/>
  <c r="AO606" i="83"/>
  <c r="AD602" i="83"/>
  <c r="BK602" i="83"/>
  <c r="BV268" i="83"/>
  <c r="AD268" i="83"/>
  <c r="AO86" i="83"/>
  <c r="AZ86" i="83"/>
  <c r="BK86" i="83"/>
  <c r="AD86" i="83"/>
  <c r="BK552" i="83"/>
  <c r="AD552" i="83"/>
  <c r="N578" i="82"/>
  <c r="N578" i="69"/>
  <c r="S580" i="83"/>
  <c r="S542" i="83"/>
  <c r="N540" i="82"/>
  <c r="N540" i="69"/>
  <c r="N266" i="69"/>
  <c r="S268" i="83"/>
  <c r="N266" i="82"/>
  <c r="C264" i="82"/>
  <c r="C266" i="83"/>
  <c r="C264" i="69"/>
  <c r="C256" i="83"/>
  <c r="C254" i="69"/>
  <c r="D236" i="83"/>
  <c r="AA236" i="83" s="1"/>
  <c r="D234" i="69"/>
  <c r="D234" i="82"/>
  <c r="N230" i="82"/>
  <c r="N230" i="69"/>
  <c r="AK652" i="83"/>
  <c r="AK676" i="83"/>
  <c r="AK194" i="83"/>
  <c r="AK532" i="83"/>
  <c r="AK408" i="83"/>
  <c r="BV674" i="83"/>
  <c r="AK540" i="83"/>
  <c r="B269" i="3"/>
  <c r="AK172" i="83"/>
  <c r="AK358" i="83"/>
  <c r="AK278" i="83"/>
  <c r="AK468" i="83"/>
  <c r="T160" i="83"/>
  <c r="G160" i="83" s="1"/>
  <c r="P158" i="69"/>
  <c r="G158" i="69" s="1"/>
  <c r="G17" i="3"/>
  <c r="L17" i="3" s="1"/>
  <c r="G18" i="3"/>
  <c r="L18" i="3" s="1"/>
  <c r="G15" i="3"/>
  <c r="G16" i="3"/>
  <c r="L16" i="3" s="1"/>
  <c r="AZ394" i="83"/>
  <c r="AO394" i="83"/>
  <c r="D256" i="82"/>
  <c r="D258" i="83"/>
  <c r="AA258" i="83" s="1"/>
  <c r="D498" i="83"/>
  <c r="AA498" i="83" s="1"/>
  <c r="D496" i="69"/>
  <c r="D470" i="69"/>
  <c r="D472" i="83"/>
  <c r="AA472" i="83" s="1"/>
  <c r="D470" i="82"/>
  <c r="D520" i="69"/>
  <c r="D522" i="83"/>
  <c r="AA522" i="83" s="1"/>
  <c r="BV266" i="83"/>
  <c r="AD266" i="83"/>
  <c r="P718" i="82"/>
  <c r="G718" i="82" s="1"/>
  <c r="T720" i="83"/>
  <c r="G720" i="83" s="1"/>
  <c r="P718" i="69"/>
  <c r="G718" i="69" s="1"/>
  <c r="D780" i="69"/>
  <c r="D780" i="82"/>
  <c r="D782" i="83"/>
  <c r="AA782" i="83" s="1"/>
  <c r="BK528" i="83"/>
  <c r="BV528" i="83"/>
  <c r="AD528" i="83"/>
  <c r="BK34" i="83"/>
  <c r="AZ34" i="83"/>
  <c r="D364" i="69"/>
  <c r="D364" i="82"/>
  <c r="D366" i="83"/>
  <c r="AA366" i="83" s="1"/>
  <c r="BV398" i="83"/>
  <c r="AO398" i="83"/>
  <c r="BV512" i="83"/>
  <c r="BK512" i="83"/>
  <c r="D96" i="69"/>
  <c r="D96" i="82"/>
  <c r="D98" i="83"/>
  <c r="AA98" i="83" s="1"/>
  <c r="E346" i="83"/>
  <c r="A346" i="83" s="1"/>
  <c r="A347" i="83" s="1"/>
  <c r="E344" i="82"/>
  <c r="A344" i="82" s="1"/>
  <c r="A345" i="82" s="1"/>
  <c r="P768" i="69"/>
  <c r="G768" i="69" s="1"/>
  <c r="P768" i="82"/>
  <c r="G768" i="82" s="1"/>
  <c r="AD360" i="83"/>
  <c r="AZ360" i="83"/>
  <c r="BV360" i="83"/>
  <c r="AO360" i="83"/>
  <c r="O68" i="69"/>
  <c r="F68" i="69" s="1"/>
  <c r="O68" i="82"/>
  <c r="F68" i="82" s="1"/>
  <c r="AK264" i="83"/>
  <c r="AK246" i="83"/>
  <c r="AK256" i="83"/>
  <c r="AD534" i="83"/>
  <c r="AO534" i="83"/>
  <c r="T198" i="83"/>
  <c r="G198" i="83" s="1"/>
  <c r="P196" i="82"/>
  <c r="G196" i="82" s="1"/>
  <c r="P404" i="82"/>
  <c r="G404" i="82" s="1"/>
  <c r="P404" i="69"/>
  <c r="G404" i="69" s="1"/>
  <c r="D282" i="82"/>
  <c r="D282" i="69"/>
  <c r="E112" i="82"/>
  <c r="A112" i="82" s="1"/>
  <c r="A113" i="82" s="1"/>
  <c r="E114" i="83"/>
  <c r="A114" i="83" s="1"/>
  <c r="A115" i="83" s="1"/>
  <c r="D118" i="69"/>
  <c r="D118" i="82"/>
  <c r="D316" i="82"/>
  <c r="D318" i="83"/>
  <c r="AA318" i="83" s="1"/>
  <c r="D316" i="69"/>
  <c r="E384" i="83"/>
  <c r="A384" i="83" s="1"/>
  <c r="A385" i="83" s="1"/>
  <c r="E382" i="69"/>
  <c r="A382" i="69" s="1"/>
  <c r="A383" i="69" s="1"/>
  <c r="E382" i="82"/>
  <c r="A382" i="82" s="1"/>
  <c r="A383" i="82" s="1"/>
  <c r="E388" i="82"/>
  <c r="A388" i="82" s="1"/>
  <c r="A389" i="82" s="1"/>
  <c r="E390" i="83"/>
  <c r="A390" i="83" s="1"/>
  <c r="A391" i="83" s="1"/>
  <c r="D346" i="69"/>
  <c r="D348" i="83"/>
  <c r="AA348" i="83" s="1"/>
  <c r="D346" i="82"/>
  <c r="D156" i="83"/>
  <c r="AA156" i="83" s="1"/>
  <c r="D154" i="82"/>
  <c r="P636" i="69"/>
  <c r="G636" i="69" s="1"/>
  <c r="T638" i="83"/>
  <c r="G638" i="83" s="1"/>
  <c r="P636" i="82"/>
  <c r="G636" i="82" s="1"/>
  <c r="D18" i="69"/>
  <c r="D20" i="83"/>
  <c r="AA20" i="83" s="1"/>
  <c r="D18" i="82"/>
  <c r="E134" i="69"/>
  <c r="A134" i="69" s="1"/>
  <c r="A135" i="69" s="1"/>
  <c r="E136" i="83"/>
  <c r="A136" i="83" s="1"/>
  <c r="A137" i="83" s="1"/>
  <c r="AO158" i="83"/>
  <c r="AD158" i="83"/>
  <c r="AZ546" i="83"/>
  <c r="AO546" i="83"/>
  <c r="BV546" i="83"/>
  <c r="AD546" i="83"/>
  <c r="AZ448" i="83"/>
  <c r="BK448" i="83"/>
  <c r="AO372" i="83"/>
  <c r="BK372" i="83"/>
  <c r="AZ372" i="83"/>
  <c r="AD372" i="83"/>
  <c r="P204" i="56"/>
  <c r="N204" i="56"/>
  <c r="M204" i="56"/>
  <c r="N200" i="56"/>
  <c r="O200" i="56"/>
  <c r="M200" i="56"/>
  <c r="P196" i="56"/>
  <c r="N196" i="56"/>
  <c r="P189" i="56"/>
  <c r="O189" i="56"/>
  <c r="M189" i="56"/>
  <c r="O186" i="56"/>
  <c r="M186" i="56"/>
  <c r="N52" i="56"/>
  <c r="O52" i="56"/>
  <c r="M52" i="56"/>
  <c r="P52" i="56"/>
  <c r="O45" i="56"/>
  <c r="N45" i="56"/>
  <c r="N42" i="56"/>
  <c r="O42" i="56"/>
  <c r="P42" i="56"/>
  <c r="O668" i="82"/>
  <c r="F668" i="82" s="1"/>
  <c r="O668" i="69"/>
  <c r="F668" i="69" s="1"/>
  <c r="O660" i="82"/>
  <c r="F660" i="82" s="1"/>
  <c r="O660" i="69"/>
  <c r="F660" i="69" s="1"/>
  <c r="O654" i="69"/>
  <c r="F654" i="69" s="1"/>
  <c r="O654" i="82"/>
  <c r="F654" i="82" s="1"/>
  <c r="O648" i="82"/>
  <c r="F648" i="82" s="1"/>
  <c r="O648" i="69"/>
  <c r="F648" i="69" s="1"/>
  <c r="O634" i="82"/>
  <c r="F634" i="82" s="1"/>
  <c r="O634" i="69"/>
  <c r="F634" i="69" s="1"/>
  <c r="O614" i="82"/>
  <c r="F614" i="82" s="1"/>
  <c r="O614" i="69"/>
  <c r="F614" i="69" s="1"/>
  <c r="O602" i="69"/>
  <c r="F602" i="69" s="1"/>
  <c r="O602" i="82"/>
  <c r="F602" i="82" s="1"/>
  <c r="O594" i="69"/>
  <c r="F594" i="69" s="1"/>
  <c r="O594" i="82"/>
  <c r="F594" i="82" s="1"/>
  <c r="O498" i="82"/>
  <c r="F498" i="82" s="1"/>
  <c r="O498" i="69"/>
  <c r="F498" i="69" s="1"/>
  <c r="O436" i="69"/>
  <c r="F436" i="69" s="1"/>
  <c r="O436" i="82"/>
  <c r="F436" i="82" s="1"/>
  <c r="O412" i="69"/>
  <c r="F412" i="69" s="1"/>
  <c r="O412" i="82"/>
  <c r="F412" i="82" s="1"/>
  <c r="O404" i="82"/>
  <c r="F404" i="82" s="1"/>
  <c r="O404" i="69"/>
  <c r="F404" i="69" s="1"/>
  <c r="O392" i="69"/>
  <c r="F392" i="69" s="1"/>
  <c r="O392" i="82"/>
  <c r="F392" i="82" s="1"/>
  <c r="O282" i="69"/>
  <c r="F282" i="69" s="1"/>
  <c r="O282" i="82"/>
  <c r="F282" i="82" s="1"/>
  <c r="O270" i="69"/>
  <c r="F270" i="69" s="1"/>
  <c r="O270" i="82"/>
  <c r="F270" i="82" s="1"/>
  <c r="O234" i="69"/>
  <c r="F234" i="69" s="1"/>
  <c r="O234" i="82"/>
  <c r="F234" i="82" s="1"/>
  <c r="O228" i="82"/>
  <c r="F228" i="82" s="1"/>
  <c r="O228" i="69"/>
  <c r="F228" i="69" s="1"/>
  <c r="O220" i="82"/>
  <c r="F220" i="82" s="1"/>
  <c r="O220" i="69"/>
  <c r="F220" i="69" s="1"/>
  <c r="O212" i="69"/>
  <c r="F212" i="69" s="1"/>
  <c r="O212" i="82"/>
  <c r="F212" i="82" s="1"/>
  <c r="O204" i="82"/>
  <c r="F204" i="82" s="1"/>
  <c r="O204" i="69"/>
  <c r="F204" i="69" s="1"/>
  <c r="O196" i="69"/>
  <c r="F196" i="69" s="1"/>
  <c r="O196" i="82"/>
  <c r="F196" i="82" s="1"/>
  <c r="O188" i="82"/>
  <c r="F188" i="82" s="1"/>
  <c r="O188" i="69"/>
  <c r="F188" i="69" s="1"/>
  <c r="O180" i="69"/>
  <c r="F180" i="69" s="1"/>
  <c r="O180" i="82"/>
  <c r="F180" i="82" s="1"/>
  <c r="O172" i="82"/>
  <c r="F172" i="82" s="1"/>
  <c r="O172" i="69"/>
  <c r="F172" i="69" s="1"/>
  <c r="S682" i="83"/>
  <c r="N680" i="69"/>
  <c r="N680" i="82"/>
  <c r="D614" i="69"/>
  <c r="D614" i="82"/>
  <c r="AE278" i="83"/>
  <c r="AG278" i="83"/>
  <c r="AI278" i="83"/>
  <c r="AJ274" i="83"/>
  <c r="AG274" i="83"/>
  <c r="AE274" i="83"/>
  <c r="AH274" i="83"/>
  <c r="AI274" i="83"/>
  <c r="AF274" i="83"/>
  <c r="AK274" i="83" s="1"/>
  <c r="AJ244" i="83"/>
  <c r="AG244" i="83"/>
  <c r="AI244" i="83"/>
  <c r="AF244" i="83"/>
  <c r="AE244" i="83"/>
  <c r="AH230" i="83"/>
  <c r="AJ230" i="83"/>
  <c r="AI230" i="83"/>
  <c r="AF230" i="83"/>
  <c r="AK230" i="83" s="1"/>
  <c r="AE230" i="83"/>
  <c r="AG230" i="83"/>
  <c r="AJ218" i="83"/>
  <c r="AE218" i="83"/>
  <c r="AG218" i="83"/>
  <c r="AF218" i="83"/>
  <c r="AH218" i="83"/>
  <c r="AI212" i="83"/>
  <c r="AH212" i="83"/>
  <c r="AJ212" i="83"/>
  <c r="AF212" i="83"/>
  <c r="AK212" i="83" s="1"/>
  <c r="AE212" i="83"/>
  <c r="AG212" i="83"/>
  <c r="AF196" i="83"/>
  <c r="AG196" i="83"/>
  <c r="AJ196" i="83"/>
  <c r="AH196" i="83"/>
  <c r="AI196" i="83"/>
  <c r="AI112" i="83"/>
  <c r="AH112" i="83"/>
  <c r="AG112" i="83"/>
  <c r="AJ112" i="83"/>
  <c r="AE112" i="83"/>
  <c r="AF112" i="83"/>
  <c r="AK112" i="83" s="1"/>
  <c r="AI108" i="83"/>
  <c r="AH108" i="83"/>
  <c r="AJ108" i="83"/>
  <c r="AG108" i="83"/>
  <c r="AF108" i="83"/>
  <c r="AE108" i="83"/>
  <c r="AG32" i="83"/>
  <c r="AE32" i="83"/>
  <c r="AH32" i="83"/>
  <c r="AK32" i="83" s="1"/>
  <c r="AI32" i="83"/>
  <c r="AK506" i="83"/>
  <c r="BK534" i="83"/>
  <c r="AK636" i="83"/>
  <c r="AK600" i="83"/>
  <c r="AK500" i="83"/>
  <c r="E304" i="69"/>
  <c r="A304" i="69" s="1"/>
  <c r="A305" i="69" s="1"/>
  <c r="E304" i="82"/>
  <c r="A304" i="82" s="1"/>
  <c r="A305" i="82" s="1"/>
  <c r="BK636" i="83"/>
  <c r="AD636" i="83"/>
  <c r="P740" i="82"/>
  <c r="G740" i="82" s="1"/>
  <c r="T742" i="83"/>
  <c r="G742" i="83" s="1"/>
  <c r="P740" i="69"/>
  <c r="G740" i="69" s="1"/>
  <c r="C326" i="83"/>
  <c r="C324" i="82"/>
  <c r="T442" i="83"/>
  <c r="G442" i="83" s="1"/>
  <c r="P440" i="82"/>
  <c r="G440" i="82" s="1"/>
  <c r="T48" i="83"/>
  <c r="G48" i="83" s="1"/>
  <c r="P46" i="82"/>
  <c r="G46" i="82" s="1"/>
  <c r="E62" i="83"/>
  <c r="A62" i="83" s="1"/>
  <c r="A63" i="83" s="1"/>
  <c r="E60" i="82"/>
  <c r="A60" i="82" s="1"/>
  <c r="A61" i="82" s="1"/>
  <c r="E60" i="69"/>
  <c r="A60" i="69" s="1"/>
  <c r="A61" i="69" s="1"/>
  <c r="T472" i="83"/>
  <c r="G472" i="83" s="1"/>
  <c r="P470" i="69"/>
  <c r="G470" i="69" s="1"/>
  <c r="E752" i="69"/>
  <c r="A752" i="69" s="1"/>
  <c r="A753" i="69" s="1"/>
  <c r="E752" i="82"/>
  <c r="A752" i="82" s="1"/>
  <c r="A753" i="82" s="1"/>
  <c r="C110" i="82"/>
  <c r="C112" i="83"/>
  <c r="E676" i="82"/>
  <c r="A676" i="82" s="1"/>
  <c r="A677" i="82" s="1"/>
  <c r="E676" i="69"/>
  <c r="A676" i="69" s="1"/>
  <c r="A677" i="69" s="1"/>
  <c r="BV554" i="83"/>
  <c r="AD554" i="83"/>
  <c r="BV160" i="83"/>
  <c r="AO160" i="83"/>
  <c r="BK160" i="83"/>
  <c r="AD160" i="83"/>
  <c r="AO48" i="83"/>
  <c r="AZ48" i="83"/>
  <c r="AO290" i="83"/>
  <c r="BK290" i="83"/>
  <c r="P454" i="69"/>
  <c r="G454" i="69" s="1"/>
  <c r="T456" i="83"/>
  <c r="G456" i="83" s="1"/>
  <c r="E472" i="83"/>
  <c r="A472" i="83" s="1"/>
  <c r="A473" i="83" s="1"/>
  <c r="E470" i="69"/>
  <c r="A470" i="69" s="1"/>
  <c r="A471" i="69" s="1"/>
  <c r="E470" i="82"/>
  <c r="A470" i="82" s="1"/>
  <c r="A471" i="82" s="1"/>
  <c r="C642" i="69"/>
  <c r="C644" i="83"/>
  <c r="D656" i="82"/>
  <c r="D656" i="69"/>
  <c r="D658" i="83"/>
  <c r="AA658" i="83" s="1"/>
  <c r="BK248" i="83"/>
  <c r="AD248" i="83"/>
  <c r="BV194" i="83"/>
  <c r="AZ194" i="83"/>
  <c r="AZ444" i="83"/>
  <c r="AO444" i="83"/>
  <c r="O102" i="82"/>
  <c r="F102" i="82" s="1"/>
  <c r="O102" i="69"/>
  <c r="F102" i="69" s="1"/>
  <c r="O52" i="69"/>
  <c r="F52" i="69" s="1"/>
  <c r="O52" i="82"/>
  <c r="F52" i="82" s="1"/>
  <c r="O30" i="69"/>
  <c r="F30" i="69" s="1"/>
  <c r="O30" i="82"/>
  <c r="F30" i="82" s="1"/>
  <c r="E580" i="82"/>
  <c r="A580" i="82" s="1"/>
  <c r="A581" i="82" s="1"/>
  <c r="E582" i="83"/>
  <c r="A582" i="83" s="1"/>
  <c r="A583" i="83" s="1"/>
  <c r="E580" i="69"/>
  <c r="A580" i="69" s="1"/>
  <c r="A581" i="69" s="1"/>
  <c r="E642" i="83"/>
  <c r="A642" i="83" s="1"/>
  <c r="A643" i="83" s="1"/>
  <c r="P594" i="82"/>
  <c r="G594" i="82" s="1"/>
  <c r="AK434" i="83"/>
  <c r="AK572" i="83"/>
  <c r="D154" i="69"/>
  <c r="AK738" i="83"/>
  <c r="AK534" i="83"/>
  <c r="T90" i="83"/>
  <c r="G90" i="83" s="1"/>
  <c r="P88" i="69"/>
  <c r="G88" i="69" s="1"/>
  <c r="T420" i="83"/>
  <c r="G420" i="83" s="1"/>
  <c r="P418" i="82"/>
  <c r="G418" i="82" s="1"/>
  <c r="P706" i="69"/>
  <c r="G706" i="69" s="1"/>
  <c r="P706" i="82"/>
  <c r="G706" i="82" s="1"/>
  <c r="C32" i="83"/>
  <c r="C30" i="82"/>
  <c r="D30" i="82"/>
  <c r="D30" i="69"/>
  <c r="BK446" i="83"/>
  <c r="AO446" i="83"/>
  <c r="C520" i="82"/>
  <c r="C522" i="83"/>
  <c r="E412" i="69"/>
  <c r="A412" i="69" s="1"/>
  <c r="A413" i="69" s="1"/>
  <c r="E412" i="82"/>
  <c r="A412" i="82" s="1"/>
  <c r="A413" i="82" s="1"/>
  <c r="BK170" i="83"/>
  <c r="BV170" i="83"/>
  <c r="C410" i="82"/>
  <c r="C412" i="83"/>
  <c r="D524" i="83"/>
  <c r="AA524" i="83" s="1"/>
  <c r="D522" i="69"/>
  <c r="E256" i="69"/>
  <c r="A256" i="69" s="1"/>
  <c r="A257" i="69" s="1"/>
  <c r="E258" i="83"/>
  <c r="A258" i="83" s="1"/>
  <c r="A259" i="83" s="1"/>
  <c r="C212" i="83"/>
  <c r="C210" i="82"/>
  <c r="D724" i="69"/>
  <c r="D724" i="82"/>
  <c r="P74" i="82"/>
  <c r="G74" i="82" s="1"/>
  <c r="P74" i="69"/>
  <c r="G74" i="69" s="1"/>
  <c r="C146" i="83"/>
  <c r="C144" i="69"/>
  <c r="D244" i="82"/>
  <c r="D246" i="83"/>
  <c r="AA246" i="83" s="1"/>
  <c r="D5" i="94"/>
  <c r="F69" i="3"/>
  <c r="P7" i="82"/>
  <c r="H7" i="82"/>
  <c r="I7" i="82" s="1"/>
  <c r="J7" i="82" s="1"/>
  <c r="K7" i="82" s="1"/>
  <c r="O386" i="69"/>
  <c r="F386" i="69" s="1"/>
  <c r="O386" i="82"/>
  <c r="F386" i="82" s="1"/>
  <c r="O206" i="82"/>
  <c r="F206" i="82" s="1"/>
  <c r="O206" i="69"/>
  <c r="F206" i="69" s="1"/>
  <c r="O134" i="82"/>
  <c r="F134" i="82" s="1"/>
  <c r="O134" i="69"/>
  <c r="F134" i="69" s="1"/>
  <c r="O54" i="82"/>
  <c r="F54" i="82" s="1"/>
  <c r="O54" i="69"/>
  <c r="F54" i="69" s="1"/>
  <c r="O14" i="69"/>
  <c r="F14" i="69" s="1"/>
  <c r="O14" i="82"/>
  <c r="F14" i="82" s="1"/>
  <c r="N782" i="82"/>
  <c r="N782" i="69"/>
  <c r="S784" i="83"/>
  <c r="E770" i="83"/>
  <c r="A770" i="83" s="1"/>
  <c r="A771" i="83" s="1"/>
  <c r="E768" i="82"/>
  <c r="A768" i="82" s="1"/>
  <c r="A769" i="82" s="1"/>
  <c r="E768" i="69"/>
  <c r="A768" i="69" s="1"/>
  <c r="A769" i="69" s="1"/>
  <c r="S764" i="83"/>
  <c r="N762" i="82"/>
  <c r="N728" i="82"/>
  <c r="S730" i="83"/>
  <c r="N722" i="69"/>
  <c r="N722" i="82"/>
  <c r="N544" i="69"/>
  <c r="S546" i="83"/>
  <c r="N544" i="82"/>
  <c r="C536" i="83"/>
  <c r="C534" i="82"/>
  <c r="N528" i="82"/>
  <c r="N528" i="69"/>
  <c r="D526" i="83"/>
  <c r="AA526" i="83" s="1"/>
  <c r="D524" i="69"/>
  <c r="D524" i="82"/>
  <c r="E176" i="69"/>
  <c r="A176" i="69" s="1"/>
  <c r="A177" i="69" s="1"/>
  <c r="E178" i="83"/>
  <c r="A178" i="83" s="1"/>
  <c r="A179" i="83" s="1"/>
  <c r="E176" i="82"/>
  <c r="A176" i="82" s="1"/>
  <c r="A177" i="82" s="1"/>
  <c r="AI106" i="83"/>
  <c r="AF106" i="83"/>
  <c r="AH106" i="83"/>
  <c r="AE106" i="83"/>
  <c r="AK82" i="83"/>
  <c r="AK398" i="83"/>
  <c r="AK456" i="83"/>
  <c r="AK580" i="83"/>
  <c r="AK674" i="83"/>
  <c r="AK28" i="83"/>
  <c r="AK744" i="83"/>
  <c r="AK608" i="83"/>
  <c r="AK330" i="83"/>
  <c r="BC796" i="83"/>
  <c r="K796" i="83" s="1"/>
  <c r="R168" i="3" s="1"/>
  <c r="F168" i="3" s="1"/>
  <c r="BR126" i="83"/>
  <c r="BW794" i="83"/>
  <c r="O794" i="83" s="1"/>
  <c r="R275" i="3" s="1"/>
  <c r="F275" i="3" s="1"/>
  <c r="P330" i="82"/>
  <c r="G330" i="82" s="1"/>
  <c r="P330" i="69"/>
  <c r="G330" i="69" s="1"/>
  <c r="C466" i="83"/>
  <c r="C464" i="69"/>
  <c r="E768" i="83"/>
  <c r="A768" i="83" s="1"/>
  <c r="A769" i="83" s="1"/>
  <c r="E766" i="69"/>
  <c r="A766" i="69" s="1"/>
  <c r="A767" i="69" s="1"/>
  <c r="E766" i="82"/>
  <c r="A766" i="82" s="1"/>
  <c r="A767" i="82" s="1"/>
  <c r="D294" i="69"/>
  <c r="D294" i="82"/>
  <c r="D296" i="83"/>
  <c r="AA296" i="83" s="1"/>
  <c r="C700" i="83"/>
  <c r="C698" i="69"/>
  <c r="C698" i="82"/>
  <c r="P616" i="82"/>
  <c r="G616" i="82" s="1"/>
  <c r="P616" i="69"/>
  <c r="G616" i="69" s="1"/>
  <c r="D112" i="82"/>
  <c r="D112" i="69"/>
  <c r="D558" i="82"/>
  <c r="D558" i="69"/>
  <c r="P56" i="82"/>
  <c r="G56" i="82" s="1"/>
  <c r="T58" i="83"/>
  <c r="G58" i="83" s="1"/>
  <c r="C442" i="82"/>
  <c r="C444" i="83"/>
  <c r="D228" i="83"/>
  <c r="AA228" i="83" s="1"/>
  <c r="D226" i="82"/>
  <c r="D226" i="69"/>
  <c r="C640" i="82"/>
  <c r="C642" i="83"/>
  <c r="E416" i="83"/>
  <c r="A416" i="83" s="1"/>
  <c r="A417" i="83" s="1"/>
  <c r="E414" i="82"/>
  <c r="A414" i="82" s="1"/>
  <c r="A415" i="82" s="1"/>
  <c r="AD70" i="83"/>
  <c r="BV70" i="83"/>
  <c r="P518" i="82"/>
  <c r="G518" i="82" s="1"/>
  <c r="P518" i="69"/>
  <c r="G518" i="69" s="1"/>
  <c r="F198" i="3"/>
  <c r="B144" i="3"/>
  <c r="P690" i="69"/>
  <c r="G690" i="69" s="1"/>
  <c r="T692" i="83"/>
  <c r="G692" i="83" s="1"/>
  <c r="E66" i="82"/>
  <c r="A66" i="82" s="1"/>
  <c r="A67" i="82" s="1"/>
  <c r="E68" i="83"/>
  <c r="A68" i="83" s="1"/>
  <c r="A69" i="83" s="1"/>
  <c r="E16" i="82"/>
  <c r="A16" i="82" s="1"/>
  <c r="A17" i="82" s="1"/>
  <c r="E16" i="69"/>
  <c r="A16" i="69" s="1"/>
  <c r="A17" i="69" s="1"/>
  <c r="E18" i="83"/>
  <c r="A18" i="83" s="1"/>
  <c r="A19" i="83" s="1"/>
  <c r="P302" i="69"/>
  <c r="G302" i="69" s="1"/>
  <c r="T304" i="83"/>
  <c r="G304" i="83" s="1"/>
  <c r="P302" i="82"/>
  <c r="G302" i="82" s="1"/>
  <c r="T94" i="83"/>
  <c r="G94" i="83" s="1"/>
  <c r="P92" i="69"/>
  <c r="G92" i="69" s="1"/>
  <c r="P92" i="82"/>
  <c r="G92" i="82" s="1"/>
  <c r="AG740" i="83"/>
  <c r="AF740" i="83"/>
  <c r="AJ740" i="83"/>
  <c r="AH740" i="83"/>
  <c r="AE740" i="83"/>
  <c r="AF726" i="83"/>
  <c r="AK726" i="83" s="1"/>
  <c r="AI726" i="83"/>
  <c r="AG726" i="83"/>
  <c r="AE726" i="83"/>
  <c r="AF720" i="83"/>
  <c r="AJ720" i="83"/>
  <c r="AE714" i="83"/>
  <c r="AH714" i="83"/>
  <c r="AJ714" i="83"/>
  <c r="AI714" i="83"/>
  <c r="AE702" i="83"/>
  <c r="AF702" i="83"/>
  <c r="AJ702" i="83"/>
  <c r="AH702" i="83"/>
  <c r="AG694" i="83"/>
  <c r="AF694" i="83"/>
  <c r="AK694" i="83" s="1"/>
  <c r="AJ664" i="83"/>
  <c r="AF664" i="83"/>
  <c r="AG664" i="83"/>
  <c r="AI664" i="83"/>
  <c r="AG548" i="83"/>
  <c r="AF548" i="83"/>
  <c r="AK548" i="83" s="1"/>
  <c r="AH548" i="83"/>
  <c r="AI548" i="83"/>
  <c r="E586" i="82"/>
  <c r="A586" i="82" s="1"/>
  <c r="A587" i="82" s="1"/>
  <c r="AK430" i="83"/>
  <c r="T40" i="83"/>
  <c r="G40" i="83" s="1"/>
  <c r="D32" i="83"/>
  <c r="AA32" i="83" s="1"/>
  <c r="AK574" i="83"/>
  <c r="AK382" i="83"/>
  <c r="AO470" i="83"/>
  <c r="C210" i="69"/>
  <c r="AO294" i="83"/>
  <c r="AK124" i="83"/>
  <c r="O716" i="69"/>
  <c r="F716" i="69" s="1"/>
  <c r="O716" i="82"/>
  <c r="F716" i="82" s="1"/>
  <c r="C616" i="82"/>
  <c r="C616" i="69"/>
  <c r="C618" i="83"/>
  <c r="N512" i="69"/>
  <c r="S514" i="83"/>
  <c r="S496" i="83"/>
  <c r="N494" i="69"/>
  <c r="C490" i="82"/>
  <c r="C492" i="83"/>
  <c r="N486" i="82"/>
  <c r="N486" i="69"/>
  <c r="N472" i="82"/>
  <c r="S474" i="83"/>
  <c r="N472" i="69"/>
  <c r="N410" i="82"/>
  <c r="N410" i="69"/>
  <c r="S410" i="83"/>
  <c r="N408" i="69"/>
  <c r="C388" i="69"/>
  <c r="C388" i="82"/>
  <c r="N380" i="69"/>
  <c r="N380" i="82"/>
  <c r="N324" i="82"/>
  <c r="S326" i="83"/>
  <c r="N298" i="69"/>
  <c r="N298" i="82"/>
  <c r="N276" i="69"/>
  <c r="N276" i="82"/>
  <c r="S260" i="83"/>
  <c r="N258" i="82"/>
  <c r="S258" i="83"/>
  <c r="N256" i="82"/>
  <c r="N232" i="82"/>
  <c r="N232" i="69"/>
  <c r="C230" i="69"/>
  <c r="C230" i="82"/>
  <c r="C18" i="69"/>
  <c r="C18" i="82"/>
  <c r="E376" i="69"/>
  <c r="A376" i="69" s="1"/>
  <c r="A377" i="69" s="1"/>
  <c r="E378" i="83"/>
  <c r="A378" i="83" s="1"/>
  <c r="A379" i="83" s="1"/>
  <c r="E148" i="82"/>
  <c r="A148" i="82" s="1"/>
  <c r="A149" i="82" s="1"/>
  <c r="E148" i="69"/>
  <c r="A148" i="69" s="1"/>
  <c r="A149" i="69" s="1"/>
  <c r="AJ392" i="83"/>
  <c r="AH392" i="83"/>
  <c r="AI392" i="83"/>
  <c r="E1175" i="40"/>
  <c r="F411" i="60"/>
  <c r="D389" i="86"/>
  <c r="I390" i="70"/>
  <c r="L366" i="84"/>
  <c r="M364" i="60"/>
  <c r="U343" i="70"/>
  <c r="R344" i="56"/>
  <c r="L339" i="88"/>
  <c r="D310" i="86"/>
  <c r="I311" i="70"/>
  <c r="E312" i="56"/>
  <c r="F1009" i="40"/>
  <c r="G308" i="56"/>
  <c r="A308" i="56" s="1"/>
  <c r="F330" i="84"/>
  <c r="B330" i="84" s="1"/>
  <c r="C303" i="61"/>
  <c r="C328" i="60"/>
  <c r="C330" i="84"/>
  <c r="C303" i="88"/>
  <c r="C307" i="70"/>
  <c r="C602" i="82"/>
  <c r="C604" i="83"/>
  <c r="C195" i="60"/>
  <c r="C170" i="61"/>
  <c r="C175" i="56"/>
  <c r="C168" i="70"/>
  <c r="C189" i="60"/>
  <c r="C164" i="61"/>
  <c r="C169" i="56"/>
  <c r="C167" i="86"/>
  <c r="C731" i="40"/>
  <c r="P326" i="69"/>
  <c r="G326" i="69" s="1"/>
  <c r="T328" i="83"/>
  <c r="G328" i="83" s="1"/>
  <c r="E727" i="40"/>
  <c r="F187" i="60"/>
  <c r="E167" i="56"/>
  <c r="O163" i="70"/>
  <c r="B163" i="70" s="1"/>
  <c r="G164" i="56"/>
  <c r="A164" i="56" s="1"/>
  <c r="E162" i="86"/>
  <c r="B162" i="86" s="1"/>
  <c r="D159" i="88"/>
  <c r="B159" i="88" s="1"/>
  <c r="M183" i="60"/>
  <c r="R163" i="56"/>
  <c r="C173" i="60"/>
  <c r="C153" i="56"/>
  <c r="C151" i="86"/>
  <c r="C148" i="61"/>
  <c r="F123" i="84"/>
  <c r="B123" i="84" s="1"/>
  <c r="E99" i="86"/>
  <c r="B99" i="86" s="1"/>
  <c r="D96" i="61"/>
  <c r="B96" i="61" s="1"/>
  <c r="F595" i="40"/>
  <c r="G101" i="56"/>
  <c r="A101" i="56" s="1"/>
  <c r="B98" i="40"/>
  <c r="B95" i="40"/>
  <c r="F589" i="40"/>
  <c r="F120" i="84"/>
  <c r="B120" i="84" s="1"/>
  <c r="O97" i="70"/>
  <c r="B97" i="70" s="1"/>
  <c r="D93" i="61"/>
  <c r="B93" i="61" s="1"/>
  <c r="I118" i="60"/>
  <c r="B118" i="60" s="1"/>
  <c r="G98" i="56"/>
  <c r="A98" i="56" s="1"/>
  <c r="D543" i="40"/>
  <c r="S73" i="86"/>
  <c r="L97" i="84"/>
  <c r="L70" i="61"/>
  <c r="M95" i="60"/>
  <c r="R75" i="56"/>
  <c r="L70" i="88"/>
  <c r="U74" i="70"/>
  <c r="O67" i="70"/>
  <c r="B67" i="70" s="1"/>
  <c r="G68" i="56"/>
  <c r="A68" i="56" s="1"/>
  <c r="I88" i="60"/>
  <c r="B88" i="60" s="1"/>
  <c r="D63" i="88"/>
  <c r="B63" i="88" s="1"/>
  <c r="D42" i="86"/>
  <c r="E481" i="40"/>
  <c r="I43" i="70"/>
  <c r="F64" i="60"/>
  <c r="E44" i="56"/>
  <c r="D76" i="82"/>
  <c r="D78" i="83"/>
  <c r="AA78" i="83" s="1"/>
  <c r="L63" i="84"/>
  <c r="D475" i="40"/>
  <c r="L36" i="61"/>
  <c r="M61" i="60"/>
  <c r="U40" i="70"/>
  <c r="R41" i="56"/>
  <c r="S39" i="86"/>
  <c r="B47" i="3"/>
  <c r="G47" i="3"/>
  <c r="L47" i="3" s="1"/>
  <c r="F107" i="3"/>
  <c r="AD190" i="83"/>
  <c r="AO304" i="83"/>
  <c r="AK392" i="83"/>
  <c r="N450" i="69"/>
  <c r="S450" i="83"/>
  <c r="H169" i="88"/>
  <c r="BR260" i="83"/>
  <c r="P398" i="56"/>
  <c r="O398" i="56"/>
  <c r="O354" i="56"/>
  <c r="N354" i="56"/>
  <c r="N175" i="56"/>
  <c r="O175" i="56"/>
  <c r="O778" i="82"/>
  <c r="F778" i="82" s="1"/>
  <c r="O778" i="69"/>
  <c r="F778" i="69" s="1"/>
  <c r="C516" i="69"/>
  <c r="C518" i="83"/>
  <c r="C516" i="82"/>
  <c r="N426" i="69"/>
  <c r="S428" i="83"/>
  <c r="S416" i="83"/>
  <c r="N414" i="82"/>
  <c r="E402" i="69"/>
  <c r="A402" i="69" s="1"/>
  <c r="A403" i="69" s="1"/>
  <c r="E404" i="83"/>
  <c r="A404" i="83" s="1"/>
  <c r="A405" i="83" s="1"/>
  <c r="C74" i="69"/>
  <c r="C76" i="83"/>
  <c r="C74" i="82"/>
  <c r="N30" i="82"/>
  <c r="S32" i="83"/>
  <c r="C30" i="83"/>
  <c r="C28" i="82"/>
  <c r="N24" i="69"/>
  <c r="S26" i="83"/>
  <c r="T172" i="83"/>
  <c r="G172" i="83" s="1"/>
  <c r="P170" i="69"/>
  <c r="G170" i="69" s="1"/>
  <c r="AF692" i="83"/>
  <c r="AH692" i="83"/>
  <c r="AI692" i="83"/>
  <c r="AJ520" i="83"/>
  <c r="AG520" i="83"/>
  <c r="AE520" i="83"/>
  <c r="AF520" i="83"/>
  <c r="AI410" i="83"/>
  <c r="AG410" i="83"/>
  <c r="AE410" i="83"/>
  <c r="AH410" i="83"/>
  <c r="AF410" i="83"/>
  <c r="F1177" i="40"/>
  <c r="D387" i="61"/>
  <c r="B387" i="61" s="1"/>
  <c r="F414" i="84"/>
  <c r="B414" i="84" s="1"/>
  <c r="O391" i="70"/>
  <c r="B391" i="70" s="1"/>
  <c r="D387" i="88"/>
  <c r="B387" i="88" s="1"/>
  <c r="B389" i="40"/>
  <c r="I412" i="60"/>
  <c r="B412" i="60" s="1"/>
  <c r="E390" i="86"/>
  <c r="B390" i="86" s="1"/>
  <c r="D688" i="69"/>
  <c r="D688" i="82"/>
  <c r="D690" i="83"/>
  <c r="AA690" i="83" s="1"/>
  <c r="C368" i="84"/>
  <c r="C1085" i="40"/>
  <c r="C345" i="70"/>
  <c r="C346" i="56"/>
  <c r="C366" i="60"/>
  <c r="C344" i="86"/>
  <c r="C341" i="61"/>
  <c r="C341" i="88"/>
  <c r="C1083" i="40"/>
  <c r="C365" i="60"/>
  <c r="C344" i="70"/>
  <c r="C340" i="61"/>
  <c r="D1027" i="40"/>
  <c r="L312" i="61"/>
  <c r="U316" i="70"/>
  <c r="M337" i="60"/>
  <c r="R317" i="56"/>
  <c r="S315" i="86"/>
  <c r="L311" i="61"/>
  <c r="M336" i="60"/>
  <c r="R316" i="56"/>
  <c r="S314" i="86"/>
  <c r="L338" i="84"/>
  <c r="D1025" i="40"/>
  <c r="C175" i="88"/>
  <c r="C200" i="60"/>
  <c r="C753" i="40"/>
  <c r="C180" i="56"/>
  <c r="C202" i="84"/>
  <c r="C178" i="86"/>
  <c r="L149" i="61"/>
  <c r="R154" i="56"/>
  <c r="C695" i="40"/>
  <c r="C146" i="61"/>
  <c r="C150" i="70"/>
  <c r="C171" i="60"/>
  <c r="C149" i="86"/>
  <c r="C148" i="84"/>
  <c r="C121" i="88"/>
  <c r="C645" i="40"/>
  <c r="C146" i="60"/>
  <c r="C124" i="86"/>
  <c r="C125" i="70"/>
  <c r="C121" i="61"/>
  <c r="C120" i="88"/>
  <c r="C643" i="40"/>
  <c r="C147" i="84"/>
  <c r="C125" i="56"/>
  <c r="F135" i="60"/>
  <c r="E623" i="40"/>
  <c r="D113" i="86"/>
  <c r="O112" i="70"/>
  <c r="B112" i="70" s="1"/>
  <c r="I133" i="60"/>
  <c r="B133" i="60" s="1"/>
  <c r="B110" i="40"/>
  <c r="D108" i="88"/>
  <c r="B108" i="88" s="1"/>
  <c r="D108" i="61"/>
  <c r="B108" i="61" s="1"/>
  <c r="F135" i="84"/>
  <c r="B135" i="84" s="1"/>
  <c r="F134" i="84"/>
  <c r="B134" i="84" s="1"/>
  <c r="D107" i="61"/>
  <c r="B107" i="61" s="1"/>
  <c r="F617" i="40"/>
  <c r="G112" i="56"/>
  <c r="A112" i="56" s="1"/>
  <c r="E110" i="86"/>
  <c r="B110" i="86" s="1"/>
  <c r="D107" i="88"/>
  <c r="B107" i="88" s="1"/>
  <c r="I132" i="60"/>
  <c r="B132" i="60" s="1"/>
  <c r="E212" i="82"/>
  <c r="A212" i="82" s="1"/>
  <c r="A213" i="82" s="1"/>
  <c r="E212" i="69"/>
  <c r="A212" i="69" s="1"/>
  <c r="A213" i="69" s="1"/>
  <c r="E214" i="83"/>
  <c r="A214" i="83" s="1"/>
  <c r="A215" i="83" s="1"/>
  <c r="C615" i="40"/>
  <c r="C131" i="60"/>
  <c r="C106" i="61"/>
  <c r="C105" i="88"/>
  <c r="C109" i="70"/>
  <c r="C108" i="86"/>
  <c r="C132" i="84"/>
  <c r="C130" i="60"/>
  <c r="C107" i="70"/>
  <c r="C103" i="61"/>
  <c r="C128" i="60"/>
  <c r="C108" i="56"/>
  <c r="C607" i="40"/>
  <c r="C102" i="88"/>
  <c r="C105" i="86"/>
  <c r="C126" i="60"/>
  <c r="C106" i="56"/>
  <c r="C105" i="70"/>
  <c r="C605" i="40"/>
  <c r="C101" i="61"/>
  <c r="F98" i="84"/>
  <c r="B98" i="84" s="1"/>
  <c r="E74" i="86"/>
  <c r="B74" i="86" s="1"/>
  <c r="D71" i="61"/>
  <c r="B71" i="61" s="1"/>
  <c r="I96" i="60"/>
  <c r="B96" i="60" s="1"/>
  <c r="F545" i="40"/>
  <c r="G76" i="56"/>
  <c r="A76" i="56" s="1"/>
  <c r="O75" i="70"/>
  <c r="B75" i="70" s="1"/>
  <c r="F543" i="40"/>
  <c r="D70" i="61"/>
  <c r="B70" i="61" s="1"/>
  <c r="B72" i="40"/>
  <c r="G75" i="56"/>
  <c r="A75" i="56" s="1"/>
  <c r="D70" i="88"/>
  <c r="B70" i="88" s="1"/>
  <c r="E523" i="40"/>
  <c r="I64" i="70"/>
  <c r="F85" i="60"/>
  <c r="E65" i="56"/>
  <c r="I53" i="70"/>
  <c r="F74" i="60"/>
  <c r="E54" i="56"/>
  <c r="E46" i="86"/>
  <c r="B46" i="86" s="1"/>
  <c r="D43" i="61"/>
  <c r="B43" i="61" s="1"/>
  <c r="F489" i="40"/>
  <c r="D43" i="88"/>
  <c r="B43" i="88" s="1"/>
  <c r="F70" i="84"/>
  <c r="B70" i="84" s="1"/>
  <c r="I68" i="60"/>
  <c r="B68" i="60" s="1"/>
  <c r="O47" i="70"/>
  <c r="B47" i="70" s="1"/>
  <c r="O46" i="70"/>
  <c r="B46" i="70" s="1"/>
  <c r="D42" i="61"/>
  <c r="B42" i="61" s="1"/>
  <c r="I67" i="60"/>
  <c r="B67" i="60" s="1"/>
  <c r="G47" i="56"/>
  <c r="A47" i="56" s="1"/>
  <c r="E45" i="86"/>
  <c r="B45" i="86" s="1"/>
  <c r="D42" i="88"/>
  <c r="B42" i="88" s="1"/>
  <c r="C487" i="40"/>
  <c r="C67" i="60"/>
  <c r="C47" i="56"/>
  <c r="C46" i="70"/>
  <c r="C42" i="61"/>
  <c r="C45" i="70"/>
  <c r="C41" i="61"/>
  <c r="C66" i="60"/>
  <c r="C46" i="56"/>
  <c r="C485" i="40"/>
  <c r="C41" i="88"/>
  <c r="U44" i="70"/>
  <c r="L67" i="84"/>
  <c r="L40" i="88"/>
  <c r="M65" i="60"/>
  <c r="C23" i="88"/>
  <c r="C23" i="61"/>
  <c r="C449" i="40"/>
  <c r="C27" i="70"/>
  <c r="C26" i="86"/>
  <c r="C50" i="84"/>
  <c r="C423" i="40"/>
  <c r="C10" i="61"/>
  <c r="C15" i="56"/>
  <c r="C14" i="70"/>
  <c r="G13" i="56"/>
  <c r="A13" i="56" s="1"/>
  <c r="I33" i="60"/>
  <c r="B33" i="60" s="1"/>
  <c r="F35" i="84"/>
  <c r="B35" i="84" s="1"/>
  <c r="B59" i="3"/>
  <c r="F119" i="3"/>
  <c r="AK514" i="83"/>
  <c r="AK622" i="83"/>
  <c r="AK326" i="83"/>
  <c r="AK428" i="83"/>
  <c r="AV636" i="83"/>
  <c r="BR632" i="83"/>
  <c r="BR594" i="83"/>
  <c r="D508" i="83"/>
  <c r="AA508" i="83" s="1"/>
  <c r="D506" i="69"/>
  <c r="P710" i="69"/>
  <c r="G710" i="69" s="1"/>
  <c r="T712" i="83"/>
  <c r="G712" i="83" s="1"/>
  <c r="AI556" i="83"/>
  <c r="AE556" i="83"/>
  <c r="B27" i="3"/>
  <c r="F87" i="3"/>
  <c r="AF354" i="83"/>
  <c r="AI354" i="83"/>
  <c r="AH354" i="83"/>
  <c r="AG354" i="83"/>
  <c r="I418" i="60"/>
  <c r="B418" i="60" s="1"/>
  <c r="D393" i="88"/>
  <c r="B393" i="88" s="1"/>
  <c r="D393" i="61"/>
  <c r="B393" i="61" s="1"/>
  <c r="G398" i="56"/>
  <c r="A398" i="56" s="1"/>
  <c r="E396" i="86"/>
  <c r="B396" i="86" s="1"/>
  <c r="U395" i="70"/>
  <c r="L391" i="61"/>
  <c r="M416" i="60"/>
  <c r="R396" i="56"/>
  <c r="S394" i="86"/>
  <c r="L389" i="88"/>
  <c r="S392" i="86"/>
  <c r="Q225" i="70"/>
  <c r="BR192" i="83"/>
  <c r="T688" i="83"/>
  <c r="G688" i="83" s="1"/>
  <c r="P686" i="69"/>
  <c r="G686" i="69" s="1"/>
  <c r="O748" i="82"/>
  <c r="F748" i="82" s="1"/>
  <c r="O748" i="69"/>
  <c r="F748" i="69" s="1"/>
  <c r="AO108" i="83"/>
  <c r="AZ108" i="83"/>
  <c r="AE594" i="83"/>
  <c r="AG594" i="83"/>
  <c r="AE422" i="83"/>
  <c r="AH422" i="83"/>
  <c r="AF422" i="83"/>
  <c r="AJ422" i="83"/>
  <c r="I35" i="70"/>
  <c r="F56" i="60"/>
  <c r="AV226" i="83"/>
  <c r="AV92" i="83"/>
  <c r="E1139" i="40"/>
  <c r="D371" i="86"/>
  <c r="F393" i="60"/>
  <c r="I372" i="70"/>
  <c r="F1117" i="40"/>
  <c r="O361" i="70"/>
  <c r="B361" i="70" s="1"/>
  <c r="C381" i="84"/>
  <c r="C1111" i="40"/>
  <c r="C358" i="70"/>
  <c r="C354" i="61"/>
  <c r="C379" i="60"/>
  <c r="C378" i="60"/>
  <c r="C357" i="70"/>
  <c r="C1063" i="40"/>
  <c r="C334" i="70"/>
  <c r="C330" i="61"/>
  <c r="C355" i="60"/>
  <c r="B315" i="40"/>
  <c r="D313" i="61"/>
  <c r="B313" i="61" s="1"/>
  <c r="O317" i="70"/>
  <c r="B317" i="70" s="1"/>
  <c r="L299" i="88"/>
  <c r="U303" i="70"/>
  <c r="E289" i="86"/>
  <c r="B289" i="86" s="1"/>
  <c r="O290" i="70"/>
  <c r="B290" i="70" s="1"/>
  <c r="L272" i="61"/>
  <c r="M297" i="60"/>
  <c r="I273" i="70"/>
  <c r="F294" i="60"/>
  <c r="D835" i="40"/>
  <c r="L243" i="84"/>
  <c r="L216" i="61"/>
  <c r="L219" i="84"/>
  <c r="U196" i="70"/>
  <c r="E189" i="86"/>
  <c r="B189" i="86" s="1"/>
  <c r="F775" i="40"/>
  <c r="F213" i="84"/>
  <c r="B213" i="84" s="1"/>
  <c r="O190" i="70"/>
  <c r="B190" i="70" s="1"/>
  <c r="D186" i="61"/>
  <c r="B186" i="61" s="1"/>
  <c r="C185" i="61"/>
  <c r="C210" i="60"/>
  <c r="D149" i="86"/>
  <c r="F171" i="60"/>
  <c r="L163" i="84"/>
  <c r="U140" i="70"/>
  <c r="L136" i="61"/>
  <c r="D129" i="86"/>
  <c r="E655" i="40"/>
  <c r="F151" i="60"/>
  <c r="D124" i="61"/>
  <c r="B124" i="61" s="1"/>
  <c r="I149" i="60"/>
  <c r="B149" i="60" s="1"/>
  <c r="F147" i="84"/>
  <c r="B147" i="84" s="1"/>
  <c r="D120" i="61"/>
  <c r="B120" i="61" s="1"/>
  <c r="O124" i="70"/>
  <c r="B124" i="70" s="1"/>
  <c r="I145" i="60"/>
  <c r="B145" i="60" s="1"/>
  <c r="F641" i="40"/>
  <c r="D119" i="61"/>
  <c r="B119" i="61" s="1"/>
  <c r="E118" i="86"/>
  <c r="B118" i="86" s="1"/>
  <c r="O119" i="70"/>
  <c r="B119" i="70" s="1"/>
  <c r="F629" i="40"/>
  <c r="F140" i="84"/>
  <c r="B140" i="84" s="1"/>
  <c r="D113" i="61"/>
  <c r="B113" i="61" s="1"/>
  <c r="C138" i="60"/>
  <c r="C117" i="70"/>
  <c r="F133" i="84"/>
  <c r="B133" i="84" s="1"/>
  <c r="O110" i="70"/>
  <c r="B110" i="70" s="1"/>
  <c r="E109" i="86"/>
  <c r="B109" i="86" s="1"/>
  <c r="D106" i="61"/>
  <c r="B106" i="61" s="1"/>
  <c r="I131" i="60"/>
  <c r="B131" i="60" s="1"/>
  <c r="Q305" i="70"/>
  <c r="Q207" i="70"/>
  <c r="Q182" i="70"/>
  <c r="Q170" i="70"/>
  <c r="Q110" i="70"/>
  <c r="BR244" i="83"/>
  <c r="AV210" i="83"/>
  <c r="AV176" i="83"/>
  <c r="BR142" i="83"/>
  <c r="BR108" i="83"/>
  <c r="C399" i="70"/>
  <c r="C395" i="61"/>
  <c r="C1193" i="40"/>
  <c r="O385" i="70"/>
  <c r="B385" i="70" s="1"/>
  <c r="F1165" i="40"/>
  <c r="D381" i="61"/>
  <c r="B381" i="61" s="1"/>
  <c r="D361" i="86"/>
  <c r="I362" i="70"/>
  <c r="D335" i="86"/>
  <c r="E1067" i="40"/>
  <c r="F357" i="60"/>
  <c r="D321" i="86"/>
  <c r="I322" i="70"/>
  <c r="F343" i="60"/>
  <c r="C317" i="61"/>
  <c r="C342" i="60"/>
  <c r="C282" i="88"/>
  <c r="C309" i="84"/>
  <c r="C286" i="70"/>
  <c r="C307" i="60"/>
  <c r="E949" i="40"/>
  <c r="F298" i="60"/>
  <c r="C276" i="70"/>
  <c r="C272" i="61"/>
  <c r="C297" i="60"/>
  <c r="L298" i="84"/>
  <c r="U275" i="70"/>
  <c r="M296" i="60"/>
  <c r="D937" i="40"/>
  <c r="L267" i="61"/>
  <c r="M292" i="60"/>
  <c r="D226" i="86"/>
  <c r="I227" i="70"/>
  <c r="U218" i="70"/>
  <c r="M239" i="60"/>
  <c r="F216" i="84"/>
  <c r="B216" i="84" s="1"/>
  <c r="B191" i="40"/>
  <c r="F781" i="40"/>
  <c r="O193" i="70"/>
  <c r="B193" i="70" s="1"/>
  <c r="D189" i="61"/>
  <c r="B189" i="61" s="1"/>
  <c r="I214" i="60"/>
  <c r="B214" i="60" s="1"/>
  <c r="C188" i="61"/>
  <c r="C192" i="70"/>
  <c r="L187" i="88"/>
  <c r="L187" i="61"/>
  <c r="D166" i="86"/>
  <c r="F188" i="60"/>
  <c r="U151" i="70"/>
  <c r="L174" i="84"/>
  <c r="M172" i="60"/>
  <c r="Q356" i="70"/>
  <c r="Q156" i="70"/>
  <c r="Q78" i="70"/>
  <c r="P125" i="56"/>
  <c r="D332" i="86"/>
  <c r="E1061" i="40"/>
  <c r="C196" i="88"/>
  <c r="C223" i="84"/>
  <c r="F214" i="84"/>
  <c r="B214" i="84" s="1"/>
  <c r="F777" i="40"/>
  <c r="C138" i="86"/>
  <c r="C135" i="88"/>
  <c r="C162" i="84"/>
  <c r="E511" i="40"/>
  <c r="D57" i="86"/>
  <c r="C370" i="60"/>
  <c r="C349" i="70"/>
  <c r="D1069" i="40"/>
  <c r="L333" i="88"/>
  <c r="C218" i="84"/>
  <c r="C191" i="88"/>
  <c r="C172" i="88"/>
  <c r="C199" i="84"/>
  <c r="M398" i="40"/>
  <c r="H154" i="88"/>
  <c r="BR270" i="83"/>
  <c r="BR252" i="83"/>
  <c r="BR234" i="83"/>
  <c r="AV218" i="83"/>
  <c r="BR200" i="83"/>
  <c r="BR184" i="83"/>
  <c r="BR166" i="83"/>
  <c r="BR150" i="83"/>
  <c r="BR134" i="83"/>
  <c r="BR116" i="83"/>
  <c r="AV100" i="83"/>
  <c r="E965" i="40"/>
  <c r="D284" i="86"/>
  <c r="M1" i="88"/>
  <c r="N1" i="88"/>
  <c r="H43" i="88"/>
  <c r="BG496" i="83"/>
  <c r="H14" i="88"/>
  <c r="H317" i="88"/>
  <c r="H209" i="88"/>
  <c r="AV266" i="83"/>
  <c r="BR264" i="83"/>
  <c r="BR256" i="83"/>
  <c r="BR248" i="83"/>
  <c r="AV240" i="83"/>
  <c r="BR230" i="83"/>
  <c r="BR222" i="83"/>
  <c r="AV222" i="83"/>
  <c r="BR214" i="83"/>
  <c r="AV214" i="83"/>
  <c r="BR206" i="83"/>
  <c r="AV206" i="83"/>
  <c r="AV198" i="83"/>
  <c r="BR196" i="83"/>
  <c r="BR188" i="83"/>
  <c r="BR180" i="83"/>
  <c r="AV172" i="83"/>
  <c r="BR162" i="83"/>
  <c r="AV156" i="83"/>
  <c r="BR154" i="83"/>
  <c r="AV148" i="83"/>
  <c r="BR146" i="83"/>
  <c r="AV140" i="83"/>
  <c r="BR138" i="83"/>
  <c r="AV132" i="83"/>
  <c r="BR130" i="83"/>
  <c r="BR122" i="83"/>
  <c r="BR112" i="83"/>
  <c r="AV106" i="83"/>
  <c r="BR104" i="83"/>
  <c r="AV96" i="83"/>
  <c r="AJ799" i="83" l="1"/>
  <c r="G799" i="83" s="1"/>
  <c r="S55" i="3" s="1"/>
  <c r="F55" i="3" s="1"/>
  <c r="AI798" i="83"/>
  <c r="G798" i="83" s="1"/>
  <c r="S54" i="3" s="1"/>
  <c r="F54" i="3" s="1"/>
  <c r="AK244" i="83"/>
  <c r="N5" i="40"/>
  <c r="G399" i="40"/>
  <c r="F28" i="5" s="1"/>
  <c r="M218" i="3"/>
  <c r="O5" i="40"/>
  <c r="G400" i="40"/>
  <c r="F30" i="5" s="1"/>
  <c r="D624" i="82"/>
  <c r="D624" i="69"/>
  <c r="D626" i="83"/>
  <c r="AA626" i="83" s="1"/>
  <c r="AZ96" i="83"/>
  <c r="AO96" i="83"/>
  <c r="AD96" i="83"/>
  <c r="BV96" i="83"/>
  <c r="BK96" i="83"/>
  <c r="F72" i="99"/>
  <c r="G97" i="99"/>
  <c r="F97" i="99" s="1"/>
  <c r="Q97" i="99"/>
  <c r="P97" i="99" s="1"/>
  <c r="M97" i="99"/>
  <c r="L97" i="99" s="1"/>
  <c r="O97" i="99"/>
  <c r="N97" i="99" s="1"/>
  <c r="U97" i="99"/>
  <c r="T97" i="99" s="1"/>
  <c r="D108" i="99"/>
  <c r="I97" i="99"/>
  <c r="H97" i="99" s="1"/>
  <c r="D183" i="99"/>
  <c r="S97" i="99"/>
  <c r="R97" i="99" s="1"/>
  <c r="K97" i="99"/>
  <c r="J97" i="99" s="1"/>
  <c r="R147" i="99"/>
  <c r="R143" i="99"/>
  <c r="T15" i="99"/>
  <c r="AK692" i="83"/>
  <c r="AK720" i="83"/>
  <c r="AK740" i="83"/>
  <c r="P5" i="40"/>
  <c r="G401" i="40"/>
  <c r="F31" i="5" s="1"/>
  <c r="D169" i="99"/>
  <c r="D84" i="99"/>
  <c r="G73" i="99"/>
  <c r="F73" i="99" s="1"/>
  <c r="M73" i="99"/>
  <c r="Q73" i="99"/>
  <c r="S73" i="99"/>
  <c r="I73" i="99"/>
  <c r="K73" i="99"/>
  <c r="O73" i="99"/>
  <c r="N73" i="99" s="1"/>
  <c r="U73" i="99"/>
  <c r="I107" i="99"/>
  <c r="H107" i="99" s="1"/>
  <c r="S107" i="99"/>
  <c r="R107" i="99" s="1"/>
  <c r="O107" i="99"/>
  <c r="N107" i="99" s="1"/>
  <c r="M107" i="99"/>
  <c r="L107" i="99" s="1"/>
  <c r="D188" i="99"/>
  <c r="D118" i="99"/>
  <c r="G107" i="99"/>
  <c r="F107" i="99" s="1"/>
  <c r="Q107" i="99"/>
  <c r="P107" i="99" s="1"/>
  <c r="U107" i="99"/>
  <c r="T107" i="99" s="1"/>
  <c r="K107" i="99"/>
  <c r="J107" i="99" s="1"/>
  <c r="R155" i="99"/>
  <c r="R159" i="99"/>
  <c r="C107" i="99"/>
  <c r="C182" i="99"/>
  <c r="AK410" i="83"/>
  <c r="T141" i="99"/>
  <c r="T137" i="99"/>
  <c r="T4" i="99"/>
  <c r="E530" i="69"/>
  <c r="A530" i="69" s="1"/>
  <c r="A531" i="69" s="1"/>
  <c r="E532" i="83"/>
  <c r="A532" i="83" s="1"/>
  <c r="A533" i="83" s="1"/>
  <c r="E530" i="82"/>
  <c r="A530" i="82" s="1"/>
  <c r="A531" i="82" s="1"/>
  <c r="B283" i="3"/>
  <c r="G283" i="3"/>
  <c r="P46" i="99"/>
  <c r="B44" i="99"/>
  <c r="B39" i="99"/>
  <c r="B41" i="99"/>
  <c r="B43" i="99"/>
  <c r="B157" i="99"/>
  <c r="B38" i="99"/>
  <c r="B45" i="99"/>
  <c r="B37" i="99"/>
  <c r="B42" i="99"/>
  <c r="B160" i="99"/>
  <c r="B47" i="99"/>
  <c r="B155" i="99"/>
  <c r="B158" i="99"/>
  <c r="B46" i="99"/>
  <c r="B156" i="99"/>
  <c r="B40" i="99"/>
  <c r="B159" i="99"/>
  <c r="C118" i="62"/>
  <c r="C194" i="62" s="1"/>
  <c r="C188" i="62"/>
  <c r="F161" i="99"/>
  <c r="F165" i="99"/>
  <c r="T48" i="99"/>
  <c r="AD3" i="62"/>
  <c r="U1" i="62"/>
  <c r="AE794" i="83"/>
  <c r="G794" i="83" s="1"/>
  <c r="S50" i="3" s="1"/>
  <c r="F50" i="3" s="1"/>
  <c r="B50" i="3" s="1"/>
  <c r="I176" i="94"/>
  <c r="I19" i="3" s="1"/>
  <c r="AZ206" i="83"/>
  <c r="AD206" i="83"/>
  <c r="AO206" i="83"/>
  <c r="BK206" i="83"/>
  <c r="BV206" i="83"/>
  <c r="N86" i="62"/>
  <c r="O123" i="62"/>
  <c r="N176" i="62"/>
  <c r="O59" i="62"/>
  <c r="U83" i="99"/>
  <c r="M83" i="99"/>
  <c r="O83" i="99"/>
  <c r="K83" i="99"/>
  <c r="Q83" i="99"/>
  <c r="G83" i="99"/>
  <c r="D174" i="99"/>
  <c r="S83" i="99"/>
  <c r="D94" i="99"/>
  <c r="I83" i="99"/>
  <c r="N72" i="99"/>
  <c r="N77" i="99" s="1"/>
  <c r="N170" i="99"/>
  <c r="L159" i="99"/>
  <c r="T37" i="99"/>
  <c r="L155" i="99"/>
  <c r="J155" i="62"/>
  <c r="J159" i="62"/>
  <c r="T37" i="62"/>
  <c r="N161" i="99"/>
  <c r="N165" i="99"/>
  <c r="F173" i="62"/>
  <c r="F177" i="62"/>
  <c r="M109" i="3"/>
  <c r="B55" i="3"/>
  <c r="T55" i="3"/>
  <c r="D96" i="94"/>
  <c r="B54" i="3"/>
  <c r="T54" i="3"/>
  <c r="D95" i="94"/>
  <c r="M112" i="3"/>
  <c r="G398" i="40"/>
  <c r="F29" i="5" s="1"/>
  <c r="F32" i="5" s="1"/>
  <c r="M5" i="40"/>
  <c r="E378" i="69"/>
  <c r="A378" i="69" s="1"/>
  <c r="A379" i="69" s="1"/>
  <c r="E380" i="83"/>
  <c r="A380" i="83" s="1"/>
  <c r="A381" i="83" s="1"/>
  <c r="E378" i="82"/>
  <c r="A378" i="82" s="1"/>
  <c r="A379" i="82" s="1"/>
  <c r="C708" i="82"/>
  <c r="C708" i="69"/>
  <c r="C710" i="83"/>
  <c r="C204" i="83"/>
  <c r="C202" i="82"/>
  <c r="C202" i="69"/>
  <c r="B107" i="3"/>
  <c r="F163" i="3"/>
  <c r="G107" i="3"/>
  <c r="T74" i="83"/>
  <c r="G74" i="83" s="1"/>
  <c r="P72" i="69"/>
  <c r="G72" i="69" s="1"/>
  <c r="P72" i="82"/>
  <c r="G72" i="82" s="1"/>
  <c r="B198" i="3"/>
  <c r="G198" i="3"/>
  <c r="F254" i="3"/>
  <c r="BK526" i="83"/>
  <c r="AO526" i="83"/>
  <c r="AD526" i="83"/>
  <c r="BV526" i="83"/>
  <c r="AZ526" i="83"/>
  <c r="BV472" i="83"/>
  <c r="BK472" i="83"/>
  <c r="AZ472" i="83"/>
  <c r="AD472" i="83"/>
  <c r="AO472" i="83"/>
  <c r="G251" i="3"/>
  <c r="B251" i="3"/>
  <c r="AZ536" i="83"/>
  <c r="AO536" i="83"/>
  <c r="BK536" i="83"/>
  <c r="BV536" i="83"/>
  <c r="AD536" i="83"/>
  <c r="AG7" i="94"/>
  <c r="AI7" i="94"/>
  <c r="BV434" i="83"/>
  <c r="BK434" i="83"/>
  <c r="AD434" i="83"/>
  <c r="AZ434" i="83"/>
  <c r="AO434" i="83"/>
  <c r="G190" i="3"/>
  <c r="B190" i="3"/>
  <c r="F246" i="3"/>
  <c r="BK628" i="83"/>
  <c r="AZ628" i="83"/>
  <c r="AO628" i="83"/>
  <c r="BV628" i="83"/>
  <c r="AD628" i="83"/>
  <c r="AD538" i="83"/>
  <c r="AZ538" i="83"/>
  <c r="BV538" i="83"/>
  <c r="AO538" i="83"/>
  <c r="BK538" i="83"/>
  <c r="B257" i="3"/>
  <c r="G257" i="3"/>
  <c r="F273" i="3"/>
  <c r="B217" i="3"/>
  <c r="G217" i="3"/>
  <c r="P432" i="69"/>
  <c r="G432" i="69" s="1"/>
  <c r="P432" i="82"/>
  <c r="G432" i="82" s="1"/>
  <c r="T434" i="83"/>
  <c r="G434" i="83" s="1"/>
  <c r="E716" i="83"/>
  <c r="A716" i="83" s="1"/>
  <c r="A717" i="83" s="1"/>
  <c r="E714" i="69"/>
  <c r="A714" i="69" s="1"/>
  <c r="A715" i="69" s="1"/>
  <c r="E714" i="82"/>
  <c r="A714" i="82" s="1"/>
  <c r="A715" i="82" s="1"/>
  <c r="D736" i="69"/>
  <c r="D738" i="83"/>
  <c r="AA738" i="83" s="1"/>
  <c r="D736" i="82"/>
  <c r="E140" i="82"/>
  <c r="A140" i="82" s="1"/>
  <c r="A141" i="82" s="1"/>
  <c r="E142" i="83"/>
  <c r="A142" i="83" s="1"/>
  <c r="A143" i="83" s="1"/>
  <c r="E140" i="69"/>
  <c r="A140" i="69" s="1"/>
  <c r="A141" i="69" s="1"/>
  <c r="C352" i="83"/>
  <c r="C350" i="82"/>
  <c r="C350" i="69"/>
  <c r="D78" i="69"/>
  <c r="D80" i="83"/>
  <c r="AA80" i="83" s="1"/>
  <c r="D78" i="82"/>
  <c r="E608" i="83"/>
  <c r="A608" i="83" s="1"/>
  <c r="A609" i="83" s="1"/>
  <c r="E606" i="82"/>
  <c r="A606" i="82" s="1"/>
  <c r="A607" i="82" s="1"/>
  <c r="E606" i="69"/>
  <c r="A606" i="69" s="1"/>
  <c r="A607" i="69" s="1"/>
  <c r="D772" i="82"/>
  <c r="D772" i="69"/>
  <c r="D774" i="83"/>
  <c r="AA774" i="83" s="1"/>
  <c r="BV228" i="83"/>
  <c r="AZ228" i="83"/>
  <c r="AO228" i="83"/>
  <c r="BK228" i="83"/>
  <c r="AD228" i="83"/>
  <c r="AD524" i="83"/>
  <c r="AO524" i="83"/>
  <c r="BV524" i="83"/>
  <c r="AZ524" i="83"/>
  <c r="BK524" i="83"/>
  <c r="AO20" i="83"/>
  <c r="AD20" i="83"/>
  <c r="BK20" i="83"/>
  <c r="AZ20" i="83"/>
  <c r="BV20" i="83"/>
  <c r="AD348" i="83"/>
  <c r="BV348" i="83"/>
  <c r="AO348" i="83"/>
  <c r="AZ348" i="83"/>
  <c r="BK348" i="83"/>
  <c r="BV498" i="83"/>
  <c r="BK498" i="83"/>
  <c r="AO498" i="83"/>
  <c r="AD498" i="83"/>
  <c r="AZ498" i="83"/>
  <c r="BV716" i="83"/>
  <c r="BK716" i="83"/>
  <c r="AZ716" i="83"/>
  <c r="AD716" i="83"/>
  <c r="AO716" i="83"/>
  <c r="B279" i="3"/>
  <c r="M277" i="3"/>
  <c r="BK712" i="83"/>
  <c r="AZ712" i="83"/>
  <c r="AD712" i="83"/>
  <c r="BV712" i="83"/>
  <c r="AO712" i="83"/>
  <c r="AO620" i="83"/>
  <c r="AZ620" i="83"/>
  <c r="BK620" i="83"/>
  <c r="BV620" i="83"/>
  <c r="AD620" i="83"/>
  <c r="H31" i="93"/>
  <c r="I31" i="93" s="1"/>
  <c r="J184" i="94"/>
  <c r="M180" i="94"/>
  <c r="T668" i="83"/>
  <c r="G668" i="83" s="1"/>
  <c r="P666" i="82"/>
  <c r="G666" i="82" s="1"/>
  <c r="P666" i="69"/>
  <c r="G666" i="69" s="1"/>
  <c r="D108" i="69"/>
  <c r="D108" i="82"/>
  <c r="D110" i="83"/>
  <c r="AA110" i="83" s="1"/>
  <c r="E374" i="82"/>
  <c r="A374" i="82" s="1"/>
  <c r="A375" i="82" s="1"/>
  <c r="E376" i="83"/>
  <c r="A376" i="83" s="1"/>
  <c r="A377" i="83" s="1"/>
  <c r="E374" i="69"/>
  <c r="A374" i="69" s="1"/>
  <c r="A375" i="69" s="1"/>
  <c r="D658" i="69"/>
  <c r="D658" i="82"/>
  <c r="D660" i="83"/>
  <c r="AA660" i="83" s="1"/>
  <c r="C660" i="69"/>
  <c r="C662" i="83"/>
  <c r="C660" i="82"/>
  <c r="G87" i="3"/>
  <c r="F143" i="3"/>
  <c r="B87" i="3"/>
  <c r="C84" i="69"/>
  <c r="C86" i="83"/>
  <c r="C84" i="82"/>
  <c r="D122" i="83"/>
  <c r="AA122" i="83" s="1"/>
  <c r="D120" i="69"/>
  <c r="D120" i="82"/>
  <c r="E142" i="82"/>
  <c r="A142" i="82" s="1"/>
  <c r="A143" i="82" s="1"/>
  <c r="E144" i="83"/>
  <c r="A144" i="83" s="1"/>
  <c r="A145" i="83" s="1"/>
  <c r="E142" i="69"/>
  <c r="A142" i="69" s="1"/>
  <c r="A143" i="69" s="1"/>
  <c r="C206" i="83"/>
  <c r="C204" i="82"/>
  <c r="C204" i="69"/>
  <c r="C212" i="82"/>
  <c r="C212" i="69"/>
  <c r="C214" i="83"/>
  <c r="E214" i="69"/>
  <c r="A214" i="69" s="1"/>
  <c r="A215" i="69" s="1"/>
  <c r="E216" i="83"/>
  <c r="A216" i="83" s="1"/>
  <c r="A217" i="83" s="1"/>
  <c r="E214" i="82"/>
  <c r="A214" i="82" s="1"/>
  <c r="A215" i="82" s="1"/>
  <c r="C242" i="82"/>
  <c r="C244" i="83"/>
  <c r="C242" i="69"/>
  <c r="T624" i="83"/>
  <c r="G624" i="83" s="1"/>
  <c r="P622" i="82"/>
  <c r="G622" i="82" s="1"/>
  <c r="P622" i="69"/>
  <c r="G622" i="69" s="1"/>
  <c r="AD690" i="83"/>
  <c r="BV690" i="83"/>
  <c r="BK690" i="83"/>
  <c r="AO690" i="83"/>
  <c r="AZ690" i="83"/>
  <c r="AO78" i="83"/>
  <c r="BV78" i="83"/>
  <c r="BK78" i="83"/>
  <c r="AZ78" i="83"/>
  <c r="AD78" i="83"/>
  <c r="E188" i="83"/>
  <c r="A188" i="83" s="1"/>
  <c r="A189" i="83" s="1"/>
  <c r="E186" i="69"/>
  <c r="A186" i="69" s="1"/>
  <c r="A187" i="69" s="1"/>
  <c r="E186" i="82"/>
  <c r="A186" i="82" s="1"/>
  <c r="A187" i="82" s="1"/>
  <c r="E192" i="69"/>
  <c r="A192" i="69" s="1"/>
  <c r="A193" i="69" s="1"/>
  <c r="E194" i="83"/>
  <c r="A194" i="83" s="1"/>
  <c r="A195" i="83" s="1"/>
  <c r="E192" i="82"/>
  <c r="A192" i="82" s="1"/>
  <c r="A193" i="82" s="1"/>
  <c r="D324" i="69"/>
  <c r="D326" i="83"/>
  <c r="AA326" i="83" s="1"/>
  <c r="D324" i="82"/>
  <c r="AO246" i="83"/>
  <c r="AZ246" i="83"/>
  <c r="AD246" i="83"/>
  <c r="BV246" i="83"/>
  <c r="BK246" i="83"/>
  <c r="AD98" i="83"/>
  <c r="BK98" i="83"/>
  <c r="BV98" i="83"/>
  <c r="AZ98" i="83"/>
  <c r="AO98" i="83"/>
  <c r="AO612" i="83"/>
  <c r="AD612" i="83"/>
  <c r="BV612" i="83"/>
  <c r="AZ612" i="83"/>
  <c r="BK612" i="83"/>
  <c r="AD756" i="83"/>
  <c r="BV756" i="83"/>
  <c r="AZ756" i="83"/>
  <c r="BK756" i="83"/>
  <c r="AO756" i="83"/>
  <c r="AZ396" i="83"/>
  <c r="AD396" i="83"/>
  <c r="BV396" i="83"/>
  <c r="BK396" i="83"/>
  <c r="AO396" i="83"/>
  <c r="AO558" i="83"/>
  <c r="AD558" i="83"/>
  <c r="AZ558" i="83"/>
  <c r="BK558" i="83"/>
  <c r="BV558" i="83"/>
  <c r="AZ518" i="83"/>
  <c r="BK518" i="83"/>
  <c r="BV518" i="83"/>
  <c r="AD518" i="83"/>
  <c r="AO518" i="83"/>
  <c r="F247" i="3"/>
  <c r="B191" i="3"/>
  <c r="G191" i="3"/>
  <c r="B239" i="3"/>
  <c r="M239" i="3"/>
  <c r="I184" i="94"/>
  <c r="H30" i="93"/>
  <c r="M183" i="94"/>
  <c r="M184" i="94" s="1"/>
  <c r="AN8" i="94"/>
  <c r="AL8" i="94"/>
  <c r="G274" i="3"/>
  <c r="B274" i="3"/>
  <c r="AO58" i="83"/>
  <c r="AZ58" i="83"/>
  <c r="BK58" i="83"/>
  <c r="AD58" i="83"/>
  <c r="BV58" i="83"/>
  <c r="AG12" i="94"/>
  <c r="AI12" i="94"/>
  <c r="G261" i="3"/>
  <c r="B261" i="3"/>
  <c r="B215" i="3"/>
  <c r="G215" i="3"/>
  <c r="F271" i="3"/>
  <c r="AG796" i="83"/>
  <c r="G796" i="83" s="1"/>
  <c r="S52" i="3" s="1"/>
  <c r="F52" i="3" s="1"/>
  <c r="O401" i="56"/>
  <c r="O8" i="56" s="1"/>
  <c r="AK664" i="83"/>
  <c r="AF795" i="83"/>
  <c r="G795" i="83" s="1"/>
  <c r="S51" i="3" s="1"/>
  <c r="F51" i="3" s="1"/>
  <c r="P401" i="56"/>
  <c r="P8" i="56" s="1"/>
  <c r="AK520" i="83"/>
  <c r="AH797" i="83"/>
  <c r="G797" i="83" s="1"/>
  <c r="S53" i="3" s="1"/>
  <c r="F53" i="3" s="1"/>
  <c r="AK108" i="83"/>
  <c r="L223" i="3"/>
  <c r="N401" i="56"/>
  <c r="N8" i="56" s="1"/>
  <c r="D664" i="69"/>
  <c r="D664" i="82"/>
  <c r="D666" i="83"/>
  <c r="AA666" i="83" s="1"/>
  <c r="D222" i="83"/>
  <c r="AA222" i="83" s="1"/>
  <c r="AA8" i="83" s="1"/>
  <c r="D220" i="82"/>
  <c r="D220" i="69"/>
  <c r="C240" i="82"/>
  <c r="C240" i="69"/>
  <c r="C242" i="83"/>
  <c r="C684" i="83"/>
  <c r="C682" i="69"/>
  <c r="C682" i="82"/>
  <c r="E774" i="82"/>
  <c r="A774" i="82" s="1"/>
  <c r="A775" i="82" s="1"/>
  <c r="E774" i="69"/>
  <c r="A774" i="69" s="1"/>
  <c r="A775" i="69" s="1"/>
  <c r="E776" i="83"/>
  <c r="A776" i="83" s="1"/>
  <c r="A777" i="83" s="1"/>
  <c r="T142" i="83"/>
  <c r="G142" i="83" s="1"/>
  <c r="P140" i="69"/>
  <c r="G140" i="69" s="1"/>
  <c r="P140" i="82"/>
  <c r="G140" i="82" s="1"/>
  <c r="F128" i="3"/>
  <c r="M69" i="3"/>
  <c r="B69" i="3"/>
  <c r="L72" i="3"/>
  <c r="U67" i="3"/>
  <c r="BV258" i="83"/>
  <c r="AO258" i="83"/>
  <c r="BK258" i="83"/>
  <c r="AZ258" i="83"/>
  <c r="AD258" i="83"/>
  <c r="F248" i="3"/>
  <c r="G192" i="3"/>
  <c r="B192" i="3"/>
  <c r="BK688" i="83"/>
  <c r="AO688" i="83"/>
  <c r="AZ688" i="83"/>
  <c r="BV688" i="83"/>
  <c r="AD688" i="83"/>
  <c r="B126" i="3"/>
  <c r="F182" i="3"/>
  <c r="G126" i="3"/>
  <c r="O125" i="3"/>
  <c r="M125" i="3" s="1"/>
  <c r="J125" i="3" s="1"/>
  <c r="AD11" i="94"/>
  <c r="AB11" i="94"/>
  <c r="AZ740" i="83"/>
  <c r="AO740" i="83"/>
  <c r="BK740" i="83"/>
  <c r="BV740" i="83"/>
  <c r="AD740" i="83"/>
  <c r="T15" i="94"/>
  <c r="R15" i="94"/>
  <c r="AZ478" i="83"/>
  <c r="AD478" i="83"/>
  <c r="BK478" i="83"/>
  <c r="AO478" i="83"/>
  <c r="BV478" i="83"/>
  <c r="BK420" i="83"/>
  <c r="AZ420" i="83"/>
  <c r="AO420" i="83"/>
  <c r="AD420" i="83"/>
  <c r="BV420" i="83"/>
  <c r="R10" i="94"/>
  <c r="T10" i="94"/>
  <c r="H32" i="93"/>
  <c r="I32" i="93" s="1"/>
  <c r="M181" i="94"/>
  <c r="K184" i="94"/>
  <c r="D562" i="69"/>
  <c r="D564" i="83"/>
  <c r="AA564" i="83" s="1"/>
  <c r="D562" i="82"/>
  <c r="C790" i="69"/>
  <c r="C792" i="83"/>
  <c r="C790" i="82"/>
  <c r="L279" i="3"/>
  <c r="M274" i="3"/>
  <c r="B275" i="3"/>
  <c r="AO658" i="83"/>
  <c r="BV658" i="83"/>
  <c r="AD658" i="83"/>
  <c r="AZ658" i="83"/>
  <c r="BK658" i="83"/>
  <c r="AO318" i="83"/>
  <c r="BV318" i="83"/>
  <c r="AZ318" i="83"/>
  <c r="BK318" i="83"/>
  <c r="AD318" i="83"/>
  <c r="AZ236" i="83"/>
  <c r="BK236" i="83"/>
  <c r="AD236" i="83"/>
  <c r="AO236" i="83"/>
  <c r="BV236" i="83"/>
  <c r="AD680" i="83"/>
  <c r="BV680" i="83"/>
  <c r="AO680" i="83"/>
  <c r="BK680" i="83"/>
  <c r="AZ680" i="83"/>
  <c r="L170" i="3"/>
  <c r="B167" i="3"/>
  <c r="AO486" i="83"/>
  <c r="AZ486" i="83"/>
  <c r="AD486" i="83"/>
  <c r="BV486" i="83"/>
  <c r="BK486" i="83"/>
  <c r="AZ282" i="83"/>
  <c r="AD282" i="83"/>
  <c r="BV282" i="83"/>
  <c r="AO282" i="83"/>
  <c r="BK282" i="83"/>
  <c r="G112" i="3"/>
  <c r="G111" i="3"/>
  <c r="G114" i="3"/>
  <c r="P109" i="3"/>
  <c r="G113" i="3"/>
  <c r="G110" i="3"/>
  <c r="G115" i="3"/>
  <c r="G159" i="3"/>
  <c r="B159" i="3"/>
  <c r="F212" i="3"/>
  <c r="F203" i="3"/>
  <c r="G150" i="3"/>
  <c r="B150" i="3"/>
  <c r="AG3" i="94"/>
  <c r="AI3" i="94"/>
  <c r="T536" i="83"/>
  <c r="G536" i="83" s="1"/>
  <c r="P534" i="69"/>
  <c r="G534" i="69" s="1"/>
  <c r="P534" i="82"/>
  <c r="G534" i="82" s="1"/>
  <c r="D546" i="69"/>
  <c r="D548" i="83"/>
  <c r="AA548" i="83" s="1"/>
  <c r="D546" i="82"/>
  <c r="E762" i="82"/>
  <c r="A762" i="82" s="1"/>
  <c r="A763" i="82" s="1"/>
  <c r="E764" i="83"/>
  <c r="A764" i="83" s="1"/>
  <c r="A765" i="83" s="1"/>
  <c r="E762" i="69"/>
  <c r="A762" i="69" s="1"/>
  <c r="A763" i="69" s="1"/>
  <c r="E226" i="69"/>
  <c r="A226" i="69" s="1"/>
  <c r="A227" i="69" s="1"/>
  <c r="E226" i="82"/>
  <c r="A226" i="82" s="1"/>
  <c r="A227" i="82" s="1"/>
  <c r="E228" i="83"/>
  <c r="A228" i="83" s="1"/>
  <c r="A229" i="83" s="1"/>
  <c r="E238" i="82"/>
  <c r="A238" i="82" s="1"/>
  <c r="A239" i="82" s="1"/>
  <c r="E238" i="69"/>
  <c r="A238" i="69" s="1"/>
  <c r="A239" i="69" s="1"/>
  <c r="E240" i="83"/>
  <c r="A240" i="83" s="1"/>
  <c r="A241" i="83" s="1"/>
  <c r="D252" i="82"/>
  <c r="D254" i="83"/>
  <c r="AA254" i="83" s="1"/>
  <c r="D252" i="69"/>
  <c r="E372" i="69"/>
  <c r="A372" i="69" s="1"/>
  <c r="A373" i="69" s="1"/>
  <c r="E374" i="83"/>
  <c r="A374" i="83" s="1"/>
  <c r="A375" i="83" s="1"/>
  <c r="E372" i="82"/>
  <c r="A372" i="82" s="1"/>
  <c r="A373" i="82" s="1"/>
  <c r="BK508" i="83"/>
  <c r="AD508" i="83"/>
  <c r="BV508" i="83"/>
  <c r="AZ508" i="83"/>
  <c r="AO508" i="83"/>
  <c r="G119" i="3"/>
  <c r="F175" i="3"/>
  <c r="B119" i="3"/>
  <c r="C20" i="82"/>
  <c r="C22" i="83"/>
  <c r="C20" i="69"/>
  <c r="C46" i="82"/>
  <c r="C46" i="69"/>
  <c r="C48" i="83"/>
  <c r="C82" i="69"/>
  <c r="C82" i="82"/>
  <c r="C84" i="83"/>
  <c r="E88" i="83"/>
  <c r="A88" i="83" s="1"/>
  <c r="A89" i="83" s="1"/>
  <c r="E86" i="82"/>
  <c r="A86" i="82" s="1"/>
  <c r="A87" i="82" s="1"/>
  <c r="E86" i="69"/>
  <c r="A86" i="69" s="1"/>
  <c r="A87" i="69" s="1"/>
  <c r="C292" i="82"/>
  <c r="C294" i="83"/>
  <c r="C292" i="69"/>
  <c r="T626" i="83"/>
  <c r="G626" i="83" s="1"/>
  <c r="P624" i="69"/>
  <c r="G624" i="69" s="1"/>
  <c r="P624" i="82"/>
  <c r="G624" i="82" s="1"/>
  <c r="C682" i="83"/>
  <c r="C680" i="69"/>
  <c r="C680" i="82"/>
  <c r="C328" i="69"/>
  <c r="C330" i="83"/>
  <c r="C328" i="82"/>
  <c r="AD32" i="83"/>
  <c r="BV32" i="83"/>
  <c r="BK32" i="83"/>
  <c r="AO32" i="83"/>
  <c r="AZ32" i="83"/>
  <c r="BV296" i="83"/>
  <c r="AO296" i="83"/>
  <c r="AD296" i="83"/>
  <c r="AZ296" i="83"/>
  <c r="BK296" i="83"/>
  <c r="M166" i="3"/>
  <c r="B168" i="3"/>
  <c r="O5" i="94"/>
  <c r="M5" i="94"/>
  <c r="D17" i="94"/>
  <c r="BV156" i="83"/>
  <c r="AD156" i="83"/>
  <c r="AO156" i="83"/>
  <c r="BK156" i="83"/>
  <c r="AZ156" i="83"/>
  <c r="AD366" i="83"/>
  <c r="AZ366" i="83"/>
  <c r="AO366" i="83"/>
  <c r="BK366" i="83"/>
  <c r="BV366" i="83"/>
  <c r="AD782" i="83"/>
  <c r="AO782" i="83"/>
  <c r="BK782" i="83"/>
  <c r="BV782" i="83"/>
  <c r="AZ782" i="83"/>
  <c r="BK522" i="83"/>
  <c r="AZ522" i="83"/>
  <c r="AD522" i="83"/>
  <c r="BV522" i="83"/>
  <c r="AO522" i="83"/>
  <c r="L15" i="3"/>
  <c r="AO392" i="83"/>
  <c r="BK392" i="83"/>
  <c r="AD392" i="83"/>
  <c r="AZ392" i="83"/>
  <c r="BV392" i="83"/>
  <c r="Y9" i="94"/>
  <c r="W9" i="94"/>
  <c r="AO220" i="83"/>
  <c r="AZ220" i="83"/>
  <c r="BV220" i="83"/>
  <c r="AD220" i="83"/>
  <c r="BK220" i="83"/>
  <c r="BK662" i="83"/>
  <c r="AD662" i="83"/>
  <c r="AO662" i="83"/>
  <c r="BV662" i="83"/>
  <c r="AZ662" i="83"/>
  <c r="BV426" i="83"/>
  <c r="BK426" i="83"/>
  <c r="AZ426" i="83"/>
  <c r="AO426" i="83"/>
  <c r="AD426" i="83"/>
  <c r="W4" i="94"/>
  <c r="Y4" i="94"/>
  <c r="B221" i="3"/>
  <c r="M219" i="3"/>
  <c r="I402" i="86"/>
  <c r="K401" i="86"/>
  <c r="AO286" i="83"/>
  <c r="AZ286" i="83"/>
  <c r="BK286" i="83"/>
  <c r="AD286" i="83"/>
  <c r="BV286" i="83"/>
  <c r="G199" i="3"/>
  <c r="F255" i="3"/>
  <c r="B199" i="3"/>
  <c r="G267" i="3"/>
  <c r="B267" i="3"/>
  <c r="H33" i="93"/>
  <c r="I33" i="93" s="1"/>
  <c r="M182" i="94"/>
  <c r="L184" i="94"/>
  <c r="AD746" i="83"/>
  <c r="BK746" i="83"/>
  <c r="AO746" i="83"/>
  <c r="BV746" i="83"/>
  <c r="AZ746" i="83"/>
  <c r="I20" i="3"/>
  <c r="P185" i="94"/>
  <c r="AK422" i="83"/>
  <c r="AK354" i="83"/>
  <c r="AK702" i="83"/>
  <c r="AK714" i="83"/>
  <c r="AK106" i="83"/>
  <c r="AK196" i="83"/>
  <c r="AK218" i="83"/>
  <c r="M401" i="56"/>
  <c r="M8" i="56" s="1"/>
  <c r="M54" i="3" l="1"/>
  <c r="D91" i="94"/>
  <c r="AD36" i="62"/>
  <c r="U36" i="62"/>
  <c r="U36" i="99"/>
  <c r="AD36" i="99"/>
  <c r="U94" i="99"/>
  <c r="M94" i="99"/>
  <c r="D180" i="99"/>
  <c r="K94" i="99"/>
  <c r="O94" i="99"/>
  <c r="Q94" i="99"/>
  <c r="S94" i="99"/>
  <c r="G94" i="99"/>
  <c r="D105" i="99"/>
  <c r="I94" i="99"/>
  <c r="P83" i="99"/>
  <c r="P88" i="99" s="1"/>
  <c r="P176" i="99"/>
  <c r="T83" i="99"/>
  <c r="N88" i="62"/>
  <c r="B80" i="62"/>
  <c r="B176" i="62"/>
  <c r="B87" i="62"/>
  <c r="A123" i="62"/>
  <c r="B173" i="62"/>
  <c r="B79" i="62"/>
  <c r="B81" i="62"/>
  <c r="B85" i="62"/>
  <c r="B177" i="62"/>
  <c r="B86" i="62"/>
  <c r="B89" i="62"/>
  <c r="B178" i="62"/>
  <c r="B82" i="62"/>
  <c r="B83" i="62"/>
  <c r="B175" i="62"/>
  <c r="B174" i="62"/>
  <c r="B84" i="62"/>
  <c r="B88" i="62"/>
  <c r="P155" i="99"/>
  <c r="P159" i="99"/>
  <c r="T73" i="99"/>
  <c r="T77" i="99" s="1"/>
  <c r="T170" i="99"/>
  <c r="R73" i="99"/>
  <c r="R77" i="99" s="1"/>
  <c r="R170" i="99"/>
  <c r="K84" i="99"/>
  <c r="J84" i="99" s="1"/>
  <c r="G84" i="99"/>
  <c r="F84" i="99" s="1"/>
  <c r="O84" i="99"/>
  <c r="N176" i="99" s="1"/>
  <c r="U84" i="99"/>
  <c r="T84" i="99" s="1"/>
  <c r="M84" i="99"/>
  <c r="L84" i="99" s="1"/>
  <c r="S84" i="99"/>
  <c r="R84" i="99" s="1"/>
  <c r="D95" i="99"/>
  <c r="D175" i="99"/>
  <c r="I84" i="99"/>
  <c r="H84" i="99" s="1"/>
  <c r="Q84" i="99"/>
  <c r="P84" i="99" s="1"/>
  <c r="T50" i="3"/>
  <c r="R83" i="99"/>
  <c r="R88" i="99" s="1"/>
  <c r="R176" i="99"/>
  <c r="J83" i="99"/>
  <c r="J88" i="99" s="1"/>
  <c r="J176" i="99"/>
  <c r="P73" i="99"/>
  <c r="P77" i="99" s="1"/>
  <c r="P170" i="99"/>
  <c r="BK626" i="83"/>
  <c r="AO626" i="83"/>
  <c r="AD626" i="83"/>
  <c r="AZ626" i="83"/>
  <c r="BV626" i="83"/>
  <c r="N167" i="99"/>
  <c r="N171" i="99"/>
  <c r="N83" i="99"/>
  <c r="U47" i="99"/>
  <c r="AD47" i="99"/>
  <c r="AD3" i="99"/>
  <c r="U1" i="99"/>
  <c r="I118" i="99"/>
  <c r="H118" i="99" s="1"/>
  <c r="G118" i="99"/>
  <c r="F118" i="99" s="1"/>
  <c r="U118" i="99"/>
  <c r="T118" i="99" s="1"/>
  <c r="S118" i="99"/>
  <c r="R118" i="99" s="1"/>
  <c r="M118" i="99"/>
  <c r="L118" i="99" s="1"/>
  <c r="O118" i="99"/>
  <c r="N118" i="99" s="1"/>
  <c r="K118" i="99"/>
  <c r="J118" i="99" s="1"/>
  <c r="D194" i="99"/>
  <c r="Q118" i="99"/>
  <c r="P118" i="99" s="1"/>
  <c r="J73" i="99"/>
  <c r="J77" i="99" s="1"/>
  <c r="J170" i="99"/>
  <c r="L73" i="99"/>
  <c r="L77" i="99" s="1"/>
  <c r="L170" i="99"/>
  <c r="O108" i="99"/>
  <c r="N108" i="99" s="1"/>
  <c r="Q108" i="99"/>
  <c r="P108" i="99" s="1"/>
  <c r="S108" i="99"/>
  <c r="R108" i="99" s="1"/>
  <c r="I108" i="99"/>
  <c r="H108" i="99" s="1"/>
  <c r="G108" i="99"/>
  <c r="F108" i="99" s="1"/>
  <c r="U108" i="99"/>
  <c r="T108" i="99" s="1"/>
  <c r="D119" i="99"/>
  <c r="M108" i="99"/>
  <c r="L108" i="99" s="1"/>
  <c r="K108" i="99"/>
  <c r="J108" i="99" s="1"/>
  <c r="D189" i="99"/>
  <c r="F170" i="99"/>
  <c r="H83" i="99"/>
  <c r="H88" i="99" s="1"/>
  <c r="H176" i="99"/>
  <c r="F83" i="99"/>
  <c r="F176" i="99"/>
  <c r="L83" i="99"/>
  <c r="L88" i="99" s="1"/>
  <c r="L176" i="99"/>
  <c r="C188" i="99"/>
  <c r="C118" i="99"/>
  <c r="C194" i="99" s="1"/>
  <c r="H73" i="99"/>
  <c r="H77" i="99" s="1"/>
  <c r="H170" i="99"/>
  <c r="U14" i="99"/>
  <c r="AD14" i="99"/>
  <c r="F77" i="99"/>
  <c r="B74" i="99"/>
  <c r="B73" i="99"/>
  <c r="B168" i="99"/>
  <c r="B76" i="99"/>
  <c r="B167" i="99"/>
  <c r="B70" i="99"/>
  <c r="B71" i="99"/>
  <c r="B169" i="99"/>
  <c r="B78" i="99"/>
  <c r="B170" i="99"/>
  <c r="B69" i="99"/>
  <c r="B77" i="99"/>
  <c r="G53" i="3"/>
  <c r="L53" i="3" s="1"/>
  <c r="G55" i="3"/>
  <c r="L55" i="3" s="1"/>
  <c r="G51" i="3"/>
  <c r="L51" i="3" s="1"/>
  <c r="G54" i="3"/>
  <c r="L54" i="3" s="1"/>
  <c r="G52" i="3"/>
  <c r="L52" i="3" s="1"/>
  <c r="G50" i="3"/>
  <c r="M401" i="86"/>
  <c r="K402" i="86"/>
  <c r="AB4" i="94"/>
  <c r="AD4" i="94"/>
  <c r="W15" i="94"/>
  <c r="Y15" i="94"/>
  <c r="G248" i="3"/>
  <c r="B248" i="3"/>
  <c r="AN7" i="83"/>
  <c r="J5" i="83" s="1"/>
  <c r="G3" i="83"/>
  <c r="BK7" i="83"/>
  <c r="N6" i="83" s="1"/>
  <c r="AB7" i="83"/>
  <c r="AO7" i="83"/>
  <c r="J6" i="83" s="1"/>
  <c r="BI7" i="83"/>
  <c r="BJ7" i="83"/>
  <c r="N5" i="83" s="1"/>
  <c r="AZ7" i="83"/>
  <c r="L6" i="83" s="1"/>
  <c r="BT7" i="83"/>
  <c r="AC7" i="83"/>
  <c r="H5" i="83" s="1"/>
  <c r="AD7" i="83"/>
  <c r="H6" i="83" s="1"/>
  <c r="AX7" i="83"/>
  <c r="BU7" i="83"/>
  <c r="P5" i="83" s="1"/>
  <c r="AM7" i="83"/>
  <c r="AY7" i="83"/>
  <c r="L5" i="83" s="1"/>
  <c r="BV7" i="83"/>
  <c r="P6" i="83" s="1"/>
  <c r="F48" i="6"/>
  <c r="F36" i="5"/>
  <c r="T53" i="3"/>
  <c r="B53" i="3"/>
  <c r="D94" i="94"/>
  <c r="G271" i="3"/>
  <c r="B271" i="3"/>
  <c r="AD9" i="94"/>
  <c r="AB9" i="94"/>
  <c r="F228" i="3"/>
  <c r="B175" i="3"/>
  <c r="G175" i="3"/>
  <c r="AN3" i="94"/>
  <c r="G166" i="3"/>
  <c r="G169" i="3"/>
  <c r="G170" i="3"/>
  <c r="P165" i="3"/>
  <c r="N165" i="3" s="1"/>
  <c r="O165" i="3" s="1"/>
  <c r="J163" i="3" s="1"/>
  <c r="G171" i="3"/>
  <c r="G168" i="3"/>
  <c r="G167" i="3"/>
  <c r="AZ564" i="83"/>
  <c r="AD564" i="83"/>
  <c r="BV564" i="83"/>
  <c r="AO564" i="83"/>
  <c r="BK564" i="83"/>
  <c r="B182" i="3"/>
  <c r="F238" i="3"/>
  <c r="G182" i="3"/>
  <c r="O181" i="3"/>
  <c r="M181" i="3" s="1"/>
  <c r="J181" i="3" s="1"/>
  <c r="BK666" i="83"/>
  <c r="AO666" i="83"/>
  <c r="AD666" i="83"/>
  <c r="BV666" i="83"/>
  <c r="AZ666" i="83"/>
  <c r="B255" i="3"/>
  <c r="G255" i="3"/>
  <c r="BK254" i="83"/>
  <c r="AO254" i="83"/>
  <c r="BV254" i="83"/>
  <c r="AZ254" i="83"/>
  <c r="AD254" i="83"/>
  <c r="AO548" i="83"/>
  <c r="AZ548" i="83"/>
  <c r="BK548" i="83"/>
  <c r="AD548" i="83"/>
  <c r="BV548" i="83"/>
  <c r="G276" i="3"/>
  <c r="G279" i="3"/>
  <c r="P274" i="3"/>
  <c r="N274" i="3" s="1"/>
  <c r="O274" i="3" s="1"/>
  <c r="J272" i="3" s="1"/>
  <c r="G275" i="3"/>
  <c r="G278" i="3"/>
  <c r="G277" i="3"/>
  <c r="G280" i="3"/>
  <c r="AD222" i="83"/>
  <c r="AO222" i="83"/>
  <c r="BV222" i="83"/>
  <c r="AZ222" i="83"/>
  <c r="BK222" i="83"/>
  <c r="BV326" i="83"/>
  <c r="AO326" i="83"/>
  <c r="AD326" i="83"/>
  <c r="BK326" i="83"/>
  <c r="AZ326" i="83"/>
  <c r="AO660" i="83"/>
  <c r="BK660" i="83"/>
  <c r="BV660" i="83"/>
  <c r="AZ660" i="83"/>
  <c r="AD660" i="83"/>
  <c r="G273" i="3"/>
  <c r="B273" i="3"/>
  <c r="G254" i="3"/>
  <c r="B254" i="3"/>
  <c r="M96" i="94"/>
  <c r="O96" i="94"/>
  <c r="I185" i="94"/>
  <c r="R185" i="94" s="1"/>
  <c r="R176" i="94" s="1"/>
  <c r="T5" i="94"/>
  <c r="R5" i="94"/>
  <c r="F268" i="3"/>
  <c r="B212" i="3"/>
  <c r="G212" i="3"/>
  <c r="AN12" i="94"/>
  <c r="AL12" i="94"/>
  <c r="H34" i="93"/>
  <c r="I30" i="93"/>
  <c r="I34" i="93" s="1"/>
  <c r="B247" i="3"/>
  <c r="G247" i="3"/>
  <c r="B143" i="3"/>
  <c r="F197" i="3"/>
  <c r="G143" i="3"/>
  <c r="G163" i="3"/>
  <c r="F216" i="3"/>
  <c r="B163" i="3"/>
  <c r="F259" i="3"/>
  <c r="B203" i="3"/>
  <c r="G203" i="3"/>
  <c r="Y10" i="94"/>
  <c r="W10" i="94"/>
  <c r="AG11" i="94"/>
  <c r="AI11" i="94"/>
  <c r="G77" i="3"/>
  <c r="G78" i="3"/>
  <c r="G76" i="3"/>
  <c r="G71" i="3"/>
  <c r="G72" i="3"/>
  <c r="G70" i="3"/>
  <c r="G68" i="3"/>
  <c r="G69" i="3"/>
  <c r="G67" i="3"/>
  <c r="G75" i="3"/>
  <c r="G74" i="3"/>
  <c r="P67" i="3"/>
  <c r="N67" i="3" s="1"/>
  <c r="O67" i="3" s="1"/>
  <c r="J67" i="3" s="1"/>
  <c r="G73" i="3"/>
  <c r="G219" i="3"/>
  <c r="G222" i="3"/>
  <c r="G221" i="3"/>
  <c r="P218" i="3"/>
  <c r="N218" i="3" s="1"/>
  <c r="O218" i="3" s="1"/>
  <c r="J216" i="3" s="1"/>
  <c r="G220" i="3"/>
  <c r="G224" i="3"/>
  <c r="G223" i="3"/>
  <c r="BV122" i="83"/>
  <c r="AO122" i="83"/>
  <c r="AZ122" i="83"/>
  <c r="BK122" i="83"/>
  <c r="AD122" i="83"/>
  <c r="AO110" i="83"/>
  <c r="AD110" i="83"/>
  <c r="AD8" i="83" s="1"/>
  <c r="G6" i="83" s="1"/>
  <c r="BV110" i="83"/>
  <c r="BK110" i="83"/>
  <c r="AZ110" i="83"/>
  <c r="AD774" i="83"/>
  <c r="BK774" i="83"/>
  <c r="BV774" i="83"/>
  <c r="AO774" i="83"/>
  <c r="AZ774" i="83"/>
  <c r="AZ738" i="83"/>
  <c r="BK738" i="83"/>
  <c r="AO738" i="83"/>
  <c r="AD738" i="83"/>
  <c r="BV738" i="83"/>
  <c r="D31" i="94"/>
  <c r="E14" i="94"/>
  <c r="AY9" i="94"/>
  <c r="D38" i="94"/>
  <c r="U5" i="94"/>
  <c r="E4" i="94"/>
  <c r="D27" i="94"/>
  <c r="Z6" i="94"/>
  <c r="AO15" i="94"/>
  <c r="AE13" i="94"/>
  <c r="D37" i="94"/>
  <c r="E6" i="94"/>
  <c r="D25" i="94"/>
  <c r="D36" i="94"/>
  <c r="D30" i="94"/>
  <c r="AJ3" i="94"/>
  <c r="O18" i="94"/>
  <c r="D35" i="94"/>
  <c r="BX12" i="94"/>
  <c r="E16" i="94"/>
  <c r="BD10" i="94"/>
  <c r="BI7" i="94"/>
  <c r="D32" i="94"/>
  <c r="E3" i="94"/>
  <c r="D28" i="94"/>
  <c r="E8" i="94"/>
  <c r="AT4" i="94"/>
  <c r="E5" i="94"/>
  <c r="D33" i="94"/>
  <c r="E15" i="94"/>
  <c r="D29" i="94"/>
  <c r="BN11" i="94"/>
  <c r="D26" i="94"/>
  <c r="BS8" i="94"/>
  <c r="E10" i="94"/>
  <c r="E12" i="94"/>
  <c r="D34" i="94"/>
  <c r="E7" i="94"/>
  <c r="P14" i="94"/>
  <c r="E9" i="94"/>
  <c r="E11" i="94"/>
  <c r="K16" i="94"/>
  <c r="E13" i="94"/>
  <c r="M128" i="3"/>
  <c r="F184" i="3"/>
  <c r="B128" i="3"/>
  <c r="L129" i="3"/>
  <c r="U127" i="3"/>
  <c r="T51" i="3"/>
  <c r="D92" i="94"/>
  <c r="D103" i="94" s="1"/>
  <c r="B51" i="3"/>
  <c r="T52" i="3"/>
  <c r="D93" i="94"/>
  <c r="B52" i="3"/>
  <c r="M110" i="3"/>
  <c r="N109" i="3" s="1"/>
  <c r="O109" i="3" s="1"/>
  <c r="J107" i="3" s="1"/>
  <c r="AQ8" i="94"/>
  <c r="AS8" i="94"/>
  <c r="BV80" i="83"/>
  <c r="AZ80" i="83"/>
  <c r="AZ8" i="83" s="1"/>
  <c r="K6" i="83" s="1"/>
  <c r="AD80" i="83"/>
  <c r="AO80" i="83"/>
  <c r="BK80" i="83"/>
  <c r="BK8" i="83" s="1"/>
  <c r="M6" i="83" s="1"/>
  <c r="B246" i="3"/>
  <c r="G246" i="3"/>
  <c r="AN7" i="94"/>
  <c r="AL7" i="94"/>
  <c r="M95" i="94"/>
  <c r="O95" i="94"/>
  <c r="AO8" i="83"/>
  <c r="I6" i="83" s="1"/>
  <c r="BV8" i="83"/>
  <c r="O6" i="83" s="1"/>
  <c r="J47" i="3"/>
  <c r="B68" i="99" l="1"/>
  <c r="B75" i="99"/>
  <c r="B172" i="99"/>
  <c r="B171" i="99"/>
  <c r="B72" i="99"/>
  <c r="G119" i="99"/>
  <c r="F119" i="99" s="1"/>
  <c r="Q119" i="99"/>
  <c r="P119" i="99" s="1"/>
  <c r="O119" i="99"/>
  <c r="N119" i="99" s="1"/>
  <c r="S119" i="99"/>
  <c r="R119" i="99" s="1"/>
  <c r="M119" i="99"/>
  <c r="L119" i="99" s="1"/>
  <c r="K119" i="99"/>
  <c r="J119" i="99" s="1"/>
  <c r="U119" i="99"/>
  <c r="T119" i="99" s="1"/>
  <c r="I119" i="99"/>
  <c r="H119" i="99" s="1"/>
  <c r="D195" i="99"/>
  <c r="T176" i="99"/>
  <c r="O105" i="99"/>
  <c r="I105" i="99"/>
  <c r="U105" i="99"/>
  <c r="D116" i="99"/>
  <c r="D186" i="99"/>
  <c r="K105" i="99"/>
  <c r="Q105" i="99"/>
  <c r="S105" i="99"/>
  <c r="G105" i="99"/>
  <c r="M105" i="99"/>
  <c r="N94" i="99"/>
  <c r="T94" i="99"/>
  <c r="F167" i="99"/>
  <c r="F171" i="99"/>
  <c r="T68" i="99"/>
  <c r="F88" i="99"/>
  <c r="P167" i="99"/>
  <c r="P171" i="99"/>
  <c r="R173" i="99"/>
  <c r="R177" i="99"/>
  <c r="R167" i="99"/>
  <c r="R171" i="99"/>
  <c r="T167" i="99"/>
  <c r="T171" i="99"/>
  <c r="F94" i="99"/>
  <c r="J94" i="99"/>
  <c r="L167" i="99"/>
  <c r="L171" i="99"/>
  <c r="J167" i="99"/>
  <c r="J171" i="99"/>
  <c r="B64" i="62"/>
  <c r="B132" i="62"/>
  <c r="B59" i="62"/>
  <c r="B125" i="62"/>
  <c r="B127" i="62"/>
  <c r="B123" i="62"/>
  <c r="B60" i="62"/>
  <c r="B62" i="62"/>
  <c r="B131" i="62"/>
  <c r="B67" i="62"/>
  <c r="B128" i="62"/>
  <c r="B124" i="62"/>
  <c r="B126" i="62"/>
  <c r="B63" i="62"/>
  <c r="B133" i="62"/>
  <c r="B61" i="62"/>
  <c r="B65" i="62"/>
  <c r="B129" i="62"/>
  <c r="B66" i="62"/>
  <c r="B130" i="62"/>
  <c r="N173" i="62"/>
  <c r="N177" i="62"/>
  <c r="T79" i="62"/>
  <c r="P177" i="99"/>
  <c r="P173" i="99"/>
  <c r="R94" i="99"/>
  <c r="H171" i="99"/>
  <c r="H167" i="99"/>
  <c r="L177" i="99"/>
  <c r="L173" i="99"/>
  <c r="H177" i="99"/>
  <c r="H173" i="99"/>
  <c r="J177" i="99"/>
  <c r="J173" i="99"/>
  <c r="D106" i="99"/>
  <c r="O95" i="99"/>
  <c r="N95" i="99" s="1"/>
  <c r="Q95" i="99"/>
  <c r="P182" i="99" s="1"/>
  <c r="G95" i="99"/>
  <c r="F182" i="99" s="1"/>
  <c r="D181" i="99"/>
  <c r="I95" i="99"/>
  <c r="S95" i="99"/>
  <c r="R182" i="99" s="1"/>
  <c r="K95" i="99"/>
  <c r="M95" i="99"/>
  <c r="U95" i="99"/>
  <c r="T95" i="99" s="1"/>
  <c r="N84" i="99"/>
  <c r="B85" i="99" s="1"/>
  <c r="T88" i="99"/>
  <c r="H94" i="99"/>
  <c r="H182" i="99"/>
  <c r="P94" i="99"/>
  <c r="L94" i="99"/>
  <c r="L182" i="99"/>
  <c r="E95" i="94"/>
  <c r="D114" i="94"/>
  <c r="E92" i="94"/>
  <c r="U93" i="94"/>
  <c r="D115" i="94"/>
  <c r="K91" i="94"/>
  <c r="E96" i="94"/>
  <c r="D113" i="94"/>
  <c r="Z92" i="94"/>
  <c r="AE96" i="94"/>
  <c r="D111" i="94"/>
  <c r="O104" i="94"/>
  <c r="P95" i="94"/>
  <c r="E91" i="94"/>
  <c r="AJ94" i="94"/>
  <c r="E93" i="94"/>
  <c r="D112" i="94"/>
  <c r="E94" i="94"/>
  <c r="D116" i="94"/>
  <c r="AS7" i="94"/>
  <c r="AQ7" i="94"/>
  <c r="AX8" i="94"/>
  <c r="AV8" i="94"/>
  <c r="M93" i="94"/>
  <c r="O93" i="94"/>
  <c r="B184" i="3"/>
  <c r="M184" i="3"/>
  <c r="F240" i="3"/>
  <c r="U183" i="3"/>
  <c r="L185" i="3"/>
  <c r="E21" i="93"/>
  <c r="O34" i="94"/>
  <c r="M34" i="94"/>
  <c r="O26" i="94"/>
  <c r="M26" i="94"/>
  <c r="O33" i="94"/>
  <c r="M33" i="94"/>
  <c r="M28" i="94"/>
  <c r="O28" i="94"/>
  <c r="BD17" i="94"/>
  <c r="D39" i="94"/>
  <c r="M25" i="94"/>
  <c r="O25" i="94"/>
  <c r="AO17" i="94"/>
  <c r="U17" i="94"/>
  <c r="M31" i="94"/>
  <c r="O31" i="94"/>
  <c r="G268" i="3"/>
  <c r="B268" i="3"/>
  <c r="AI4" i="94"/>
  <c r="AG4" i="94"/>
  <c r="M92" i="94"/>
  <c r="O92" i="94"/>
  <c r="O16" i="94"/>
  <c r="K17" i="94"/>
  <c r="O19" i="94" s="1"/>
  <c r="O20" i="94" s="1"/>
  <c r="L16" i="94" s="1"/>
  <c r="M16" i="94" s="1"/>
  <c r="M19" i="94" s="1"/>
  <c r="E17" i="93"/>
  <c r="BS17" i="94"/>
  <c r="E25" i="93"/>
  <c r="E18" i="93"/>
  <c r="BI17" i="94"/>
  <c r="M35" i="94"/>
  <c r="O35" i="94"/>
  <c r="M36" i="94"/>
  <c r="O36" i="94"/>
  <c r="AE17" i="94"/>
  <c r="AI13" i="94"/>
  <c r="E14" i="93"/>
  <c r="E24" i="93"/>
  <c r="AN11" i="94"/>
  <c r="AL11" i="94"/>
  <c r="G216" i="3"/>
  <c r="B216" i="3"/>
  <c r="F272" i="3"/>
  <c r="Y5" i="94"/>
  <c r="AG9" i="94"/>
  <c r="AI9" i="94"/>
  <c r="L4" i="83"/>
  <c r="AX2" i="83"/>
  <c r="AA7" i="83"/>
  <c r="H3" i="83" s="1"/>
  <c r="H4" i="83"/>
  <c r="M402" i="86"/>
  <c r="O401" i="86"/>
  <c r="O402" i="86" s="1"/>
  <c r="L50" i="3"/>
  <c r="G60" i="3"/>
  <c r="G128" i="3"/>
  <c r="P127" i="3"/>
  <c r="N127" i="3" s="1"/>
  <c r="O127" i="3" s="1"/>
  <c r="J127" i="3" s="1"/>
  <c r="G129" i="3"/>
  <c r="G127" i="3"/>
  <c r="G130" i="3"/>
  <c r="E23" i="93"/>
  <c r="P17" i="94"/>
  <c r="T14" i="94"/>
  <c r="E20" i="93"/>
  <c r="O29" i="94"/>
  <c r="M29" i="94"/>
  <c r="AT17" i="94"/>
  <c r="M32" i="94"/>
  <c r="O32" i="94"/>
  <c r="BX17" i="94"/>
  <c r="M30" i="94"/>
  <c r="O30" i="94"/>
  <c r="M37" i="94"/>
  <c r="O37" i="94"/>
  <c r="O27" i="94"/>
  <c r="M27" i="94"/>
  <c r="AY17" i="94"/>
  <c r="AD10" i="94"/>
  <c r="AB10" i="94"/>
  <c r="G197" i="3"/>
  <c r="B197" i="3"/>
  <c r="F253" i="3"/>
  <c r="AS3" i="94"/>
  <c r="AQ3" i="94"/>
  <c r="O94" i="94"/>
  <c r="M94" i="94"/>
  <c r="P4" i="83"/>
  <c r="BT2" i="83"/>
  <c r="E19" i="93"/>
  <c r="E22" i="93"/>
  <c r="BN17" i="94"/>
  <c r="E15" i="93"/>
  <c r="E13" i="93"/>
  <c r="E26" i="93"/>
  <c r="AJ17" i="94"/>
  <c r="E16" i="93"/>
  <c r="Z17" i="94"/>
  <c r="AD6" i="94"/>
  <c r="G259" i="3"/>
  <c r="B259" i="3"/>
  <c r="AS12" i="94"/>
  <c r="AQ12" i="94"/>
  <c r="R96" i="94"/>
  <c r="T96" i="94"/>
  <c r="G238" i="3"/>
  <c r="B238" i="3"/>
  <c r="O237" i="3"/>
  <c r="M237" i="3" s="1"/>
  <c r="J237" i="3" s="1"/>
  <c r="B228" i="3"/>
  <c r="G228" i="3"/>
  <c r="F284" i="3"/>
  <c r="J4" i="83"/>
  <c r="AM2" i="83"/>
  <c r="BI2" i="83"/>
  <c r="N4" i="83"/>
  <c r="AD15" i="94"/>
  <c r="AB15" i="94"/>
  <c r="T95" i="94"/>
  <c r="G120" i="3"/>
  <c r="L99" i="99" l="1"/>
  <c r="T173" i="99"/>
  <c r="T177" i="99"/>
  <c r="L95" i="99"/>
  <c r="D187" i="99"/>
  <c r="D117" i="99"/>
  <c r="U106" i="99"/>
  <c r="T106" i="99" s="1"/>
  <c r="I106" i="99"/>
  <c r="H106" i="99" s="1"/>
  <c r="O106" i="99"/>
  <c r="S106" i="99"/>
  <c r="R106" i="99" s="1"/>
  <c r="Q106" i="99"/>
  <c r="P106" i="99" s="1"/>
  <c r="G106" i="99"/>
  <c r="F106" i="99" s="1"/>
  <c r="K106" i="99"/>
  <c r="J106" i="99" s="1"/>
  <c r="M106" i="99"/>
  <c r="L106" i="99" s="1"/>
  <c r="B80" i="99"/>
  <c r="B176" i="99"/>
  <c r="B83" i="99"/>
  <c r="B82" i="99"/>
  <c r="U67" i="99"/>
  <c r="AD67" i="99"/>
  <c r="T182" i="99"/>
  <c r="F105" i="99"/>
  <c r="F188" i="99"/>
  <c r="N188" i="99"/>
  <c r="N105" i="99"/>
  <c r="J95" i="99"/>
  <c r="F95" i="99"/>
  <c r="U78" i="62"/>
  <c r="AD78" i="62"/>
  <c r="J182" i="99"/>
  <c r="N88" i="99"/>
  <c r="B87" i="99"/>
  <c r="B178" i="99"/>
  <c r="B79" i="99"/>
  <c r="N182" i="99"/>
  <c r="R105" i="99"/>
  <c r="R110" i="99" s="1"/>
  <c r="R188" i="99"/>
  <c r="M116" i="99"/>
  <c r="I116" i="99"/>
  <c r="D192" i="99"/>
  <c r="S116" i="99"/>
  <c r="O116" i="99"/>
  <c r="U116" i="99"/>
  <c r="K116" i="99"/>
  <c r="Q116" i="99"/>
  <c r="G116" i="99"/>
  <c r="R95" i="99"/>
  <c r="P95" i="99"/>
  <c r="P99" i="99" s="1"/>
  <c r="R99" i="99"/>
  <c r="J99" i="99"/>
  <c r="B173" i="99"/>
  <c r="B81" i="99"/>
  <c r="B89" i="99"/>
  <c r="B84" i="99"/>
  <c r="B175" i="99"/>
  <c r="N99" i="99"/>
  <c r="P105" i="99"/>
  <c r="P110" i="99" s="1"/>
  <c r="P188" i="99"/>
  <c r="T105" i="99"/>
  <c r="T110" i="99" s="1"/>
  <c r="T188" i="99"/>
  <c r="H95" i="99"/>
  <c r="B184" i="99" s="1"/>
  <c r="B180" i="99"/>
  <c r="B94" i="99"/>
  <c r="B97" i="99"/>
  <c r="B90" i="99"/>
  <c r="F99" i="99"/>
  <c r="B99" i="99"/>
  <c r="B86" i="99"/>
  <c r="B88" i="99"/>
  <c r="B174" i="99"/>
  <c r="B177" i="99"/>
  <c r="F173" i="99"/>
  <c r="F177" i="99"/>
  <c r="T79" i="99"/>
  <c r="T99" i="99"/>
  <c r="L188" i="99"/>
  <c r="L105" i="99"/>
  <c r="L110" i="99" s="1"/>
  <c r="J105" i="99"/>
  <c r="J110" i="99" s="1"/>
  <c r="J188" i="99"/>
  <c r="H105" i="99"/>
  <c r="H110" i="99" s="1"/>
  <c r="H188" i="99"/>
  <c r="N14" i="94"/>
  <c r="N9" i="94"/>
  <c r="N5" i="94"/>
  <c r="N10" i="94"/>
  <c r="N3" i="94"/>
  <c r="M20" i="94"/>
  <c r="N15" i="94"/>
  <c r="N8" i="94"/>
  <c r="N11" i="94"/>
  <c r="N7" i="94"/>
  <c r="N16" i="94"/>
  <c r="N4" i="94"/>
  <c r="N12" i="94"/>
  <c r="N6" i="94"/>
  <c r="N13" i="94"/>
  <c r="D16" i="93"/>
  <c r="R37" i="94"/>
  <c r="T37" i="94"/>
  <c r="T92" i="94"/>
  <c r="R92" i="94"/>
  <c r="P183" i="3"/>
  <c r="N183" i="3" s="1"/>
  <c r="O183" i="3" s="1"/>
  <c r="J183" i="3" s="1"/>
  <c r="G186" i="3"/>
  <c r="G184" i="3"/>
  <c r="G183" i="3"/>
  <c r="G185" i="3"/>
  <c r="BC8" i="94"/>
  <c r="BA8" i="94"/>
  <c r="E40" i="93"/>
  <c r="K103" i="94"/>
  <c r="O105" i="94" s="1"/>
  <c r="O106" i="94" s="1"/>
  <c r="L91" i="94" s="1"/>
  <c r="M91" i="94" s="1"/>
  <c r="M105" i="94" s="1"/>
  <c r="O91" i="94"/>
  <c r="AG15" i="94"/>
  <c r="AI15" i="94"/>
  <c r="T94" i="94"/>
  <c r="R94" i="94"/>
  <c r="AG10" i="94"/>
  <c r="AI10" i="94"/>
  <c r="G272" i="3"/>
  <c r="B272" i="3"/>
  <c r="R31" i="94"/>
  <c r="T31" i="94"/>
  <c r="E27" i="94"/>
  <c r="D55" i="94"/>
  <c r="E55" i="94" s="1"/>
  <c r="M22" i="93" s="1"/>
  <c r="AJ25" i="94"/>
  <c r="E36" i="94"/>
  <c r="E37" i="94"/>
  <c r="D49" i="94"/>
  <c r="E49" i="94" s="1"/>
  <c r="M16" i="93" s="1"/>
  <c r="L16" i="93" s="1"/>
  <c r="E29" i="94"/>
  <c r="D48" i="94"/>
  <c r="E48" i="94" s="1"/>
  <c r="M15" i="93" s="1"/>
  <c r="L15" i="93" s="1"/>
  <c r="E28" i="94"/>
  <c r="E32" i="94"/>
  <c r="P36" i="94"/>
  <c r="T36" i="94" s="1"/>
  <c r="D56" i="94"/>
  <c r="E56" i="94" s="1"/>
  <c r="M23" i="93" s="1"/>
  <c r="E33" i="94"/>
  <c r="K38" i="94"/>
  <c r="D58" i="94"/>
  <c r="E58" i="94" s="1"/>
  <c r="M25" i="93" s="1"/>
  <c r="U27" i="94"/>
  <c r="AE35" i="94"/>
  <c r="O40" i="94"/>
  <c r="D54" i="94"/>
  <c r="E54" i="94" s="1"/>
  <c r="M21" i="93" s="1"/>
  <c r="BD32" i="94"/>
  <c r="BN33" i="94"/>
  <c r="E31" i="94"/>
  <c r="D51" i="94"/>
  <c r="E51" i="94" s="1"/>
  <c r="M18" i="93" s="1"/>
  <c r="L18" i="93" s="1"/>
  <c r="D59" i="94"/>
  <c r="E59" i="94" s="1"/>
  <c r="M26" i="93" s="1"/>
  <c r="D46" i="94"/>
  <c r="E30" i="94"/>
  <c r="E34" i="94"/>
  <c r="E35" i="94"/>
  <c r="BS30" i="94"/>
  <c r="D57" i="94"/>
  <c r="E57" i="94" s="1"/>
  <c r="M24" i="93" s="1"/>
  <c r="Z28" i="94"/>
  <c r="D53" i="94"/>
  <c r="E53" i="94" s="1"/>
  <c r="M20" i="93" s="1"/>
  <c r="L20" i="93" s="1"/>
  <c r="BI29" i="94"/>
  <c r="AY31" i="94"/>
  <c r="E25" i="94"/>
  <c r="D47" i="94"/>
  <c r="E47" i="94" s="1"/>
  <c r="M14" i="93" s="1"/>
  <c r="L14" i="93" s="1"/>
  <c r="E38" i="94"/>
  <c r="E26" i="94"/>
  <c r="D52" i="94"/>
  <c r="E52" i="94" s="1"/>
  <c r="M19" i="93" s="1"/>
  <c r="L19" i="93" s="1"/>
  <c r="AT26" i="94"/>
  <c r="I47" i="94"/>
  <c r="D50" i="94"/>
  <c r="E50" i="94" s="1"/>
  <c r="M17" i="93" s="1"/>
  <c r="L17" i="93" s="1"/>
  <c r="BX34" i="94"/>
  <c r="AO37" i="94"/>
  <c r="R26" i="94"/>
  <c r="T26" i="94"/>
  <c r="O116" i="94"/>
  <c r="M116" i="94"/>
  <c r="AJ103" i="94"/>
  <c r="D123" i="94"/>
  <c r="E41" i="93"/>
  <c r="AI6" i="94"/>
  <c r="AG6" i="94"/>
  <c r="D20" i="93"/>
  <c r="T35" i="94"/>
  <c r="R35" i="94"/>
  <c r="D18" i="93"/>
  <c r="R25" i="94"/>
  <c r="T25" i="94"/>
  <c r="T33" i="94"/>
  <c r="R33" i="94"/>
  <c r="R34" i="94"/>
  <c r="T34" i="94"/>
  <c r="T93" i="94"/>
  <c r="Y93" i="94" s="1"/>
  <c r="R93" i="94"/>
  <c r="M112" i="94"/>
  <c r="O112" i="94"/>
  <c r="P103" i="94"/>
  <c r="Z103" i="94"/>
  <c r="O115" i="94"/>
  <c r="M115" i="94"/>
  <c r="E44" i="93"/>
  <c r="G176" i="3"/>
  <c r="Y95" i="94"/>
  <c r="W95" i="94"/>
  <c r="G284" i="3"/>
  <c r="B284" i="3"/>
  <c r="D15" i="93"/>
  <c r="AN13" i="94"/>
  <c r="AL13" i="94"/>
  <c r="D17" i="93"/>
  <c r="AL4" i="94"/>
  <c r="AN4" i="94"/>
  <c r="E43" i="93"/>
  <c r="AE103" i="94"/>
  <c r="O114" i="94"/>
  <c r="M114" i="94"/>
  <c r="Y96" i="94"/>
  <c r="W96" i="94"/>
  <c r="D19" i="93"/>
  <c r="G253" i="3"/>
  <c r="B253" i="3"/>
  <c r="T27" i="94"/>
  <c r="R27" i="94"/>
  <c r="T29" i="94"/>
  <c r="R29" i="94"/>
  <c r="Y14" i="94"/>
  <c r="W14" i="94"/>
  <c r="AL9" i="94"/>
  <c r="AN9" i="94"/>
  <c r="AS11" i="94"/>
  <c r="AQ11" i="94"/>
  <c r="D14" i="93"/>
  <c r="R16" i="94"/>
  <c r="T16" i="94"/>
  <c r="O17" i="94"/>
  <c r="T18" i="94" s="1"/>
  <c r="T19" i="94" s="1"/>
  <c r="T20" i="94" s="1"/>
  <c r="Q14" i="94" s="1"/>
  <c r="R14" i="94" s="1"/>
  <c r="R19" i="94" s="1"/>
  <c r="E45" i="93"/>
  <c r="AX12" i="94"/>
  <c r="AV12" i="94"/>
  <c r="E27" i="93"/>
  <c r="D13" i="93"/>
  <c r="AV3" i="94"/>
  <c r="AX3" i="94"/>
  <c r="T30" i="94"/>
  <c r="R30" i="94"/>
  <c r="R32" i="94"/>
  <c r="T32" i="94"/>
  <c r="AB5" i="94"/>
  <c r="AD5" i="94"/>
  <c r="R28" i="94"/>
  <c r="T28" i="94"/>
  <c r="M240" i="3"/>
  <c r="B240" i="3"/>
  <c r="L241" i="3"/>
  <c r="U239" i="3"/>
  <c r="AV7" i="94"/>
  <c r="AX7" i="94"/>
  <c r="E42" i="93"/>
  <c r="O113" i="94"/>
  <c r="M113" i="94"/>
  <c r="U103" i="94"/>
  <c r="P179" i="99" l="1"/>
  <c r="P183" i="99"/>
  <c r="Y27" i="94"/>
  <c r="H185" i="99"/>
  <c r="H189" i="99"/>
  <c r="B92" i="99"/>
  <c r="B96" i="99"/>
  <c r="B98" i="99"/>
  <c r="B95" i="99"/>
  <c r="N179" i="99"/>
  <c r="N183" i="99"/>
  <c r="J116" i="99"/>
  <c r="R189" i="99"/>
  <c r="R185" i="99"/>
  <c r="N106" i="99"/>
  <c r="T179" i="99"/>
  <c r="T183" i="99"/>
  <c r="T189" i="99"/>
  <c r="T185" i="99"/>
  <c r="T116" i="99"/>
  <c r="H116" i="99"/>
  <c r="N173" i="99"/>
  <c r="N177" i="99"/>
  <c r="L183" i="99"/>
  <c r="L179" i="99"/>
  <c r="J189" i="99"/>
  <c r="J185" i="99"/>
  <c r="AD78" i="99"/>
  <c r="U78" i="99"/>
  <c r="F183" i="99"/>
  <c r="F179" i="99"/>
  <c r="B183" i="99"/>
  <c r="B181" i="99"/>
  <c r="B93" i="99"/>
  <c r="B100" i="99"/>
  <c r="H99" i="99"/>
  <c r="J179" i="99"/>
  <c r="J183" i="99"/>
  <c r="F116" i="99"/>
  <c r="F194" i="99"/>
  <c r="N116" i="99"/>
  <c r="L116" i="99"/>
  <c r="B106" i="99"/>
  <c r="B111" i="99"/>
  <c r="B110" i="99"/>
  <c r="B109" i="99"/>
  <c r="B104" i="99"/>
  <c r="B185" i="99"/>
  <c r="B101" i="99"/>
  <c r="B108" i="99"/>
  <c r="B190" i="99"/>
  <c r="B188" i="99"/>
  <c r="F110" i="99"/>
  <c r="B103" i="99"/>
  <c r="B186" i="99"/>
  <c r="B187" i="99"/>
  <c r="B105" i="99"/>
  <c r="B107" i="99"/>
  <c r="B102" i="99"/>
  <c r="B189" i="99"/>
  <c r="U59" i="99"/>
  <c r="L185" i="99"/>
  <c r="L189" i="99"/>
  <c r="B182" i="99"/>
  <c r="B179" i="99"/>
  <c r="B91" i="99"/>
  <c r="P189" i="99"/>
  <c r="P185" i="99"/>
  <c r="R179" i="99"/>
  <c r="R183" i="99"/>
  <c r="P116" i="99"/>
  <c r="R116" i="99"/>
  <c r="N110" i="99"/>
  <c r="M117" i="99"/>
  <c r="L117" i="99" s="1"/>
  <c r="U117" i="99"/>
  <c r="I117" i="99"/>
  <c r="H194" i="99" s="1"/>
  <c r="O117" i="99"/>
  <c r="N117" i="99" s="1"/>
  <c r="K117" i="99"/>
  <c r="J117" i="99" s="1"/>
  <c r="G117" i="99"/>
  <c r="S117" i="99"/>
  <c r="R194" i="99" s="1"/>
  <c r="Q117" i="99"/>
  <c r="D193" i="99"/>
  <c r="T113" i="94"/>
  <c r="R113" i="94"/>
  <c r="AG5" i="94"/>
  <c r="AI5" i="94"/>
  <c r="AB96" i="94"/>
  <c r="AD96" i="94"/>
  <c r="AI96" i="94" s="1"/>
  <c r="AS4" i="94"/>
  <c r="AQ4" i="94"/>
  <c r="Y36" i="94"/>
  <c r="W36" i="94"/>
  <c r="W34" i="94"/>
  <c r="Y34" i="94"/>
  <c r="BI39" i="94"/>
  <c r="BN39" i="94"/>
  <c r="I21" i="93"/>
  <c r="P21" i="93" s="1"/>
  <c r="E72" i="94"/>
  <c r="I15" i="3" s="1"/>
  <c r="I16" i="93"/>
  <c r="E67" i="94"/>
  <c r="I10" i="3" s="1"/>
  <c r="I15" i="93"/>
  <c r="E66" i="94"/>
  <c r="I9" i="3" s="1"/>
  <c r="W94" i="94"/>
  <c r="Y94" i="94"/>
  <c r="BA7" i="94"/>
  <c r="BC7" i="94"/>
  <c r="AQ9" i="94"/>
  <c r="AS9" i="94"/>
  <c r="AB95" i="94"/>
  <c r="AD95" i="94"/>
  <c r="Y33" i="94"/>
  <c r="W33" i="94"/>
  <c r="Y26" i="94"/>
  <c r="W26" i="94"/>
  <c r="I14" i="93"/>
  <c r="E65" i="94"/>
  <c r="I8" i="3" s="1"/>
  <c r="AY39" i="94"/>
  <c r="I18" i="93"/>
  <c r="E69" i="94"/>
  <c r="I12" i="3" s="1"/>
  <c r="I19" i="93"/>
  <c r="E70" i="94"/>
  <c r="I13" i="3" s="1"/>
  <c r="I20" i="93"/>
  <c r="E71" i="94"/>
  <c r="I14" i="3" s="1"/>
  <c r="R91" i="94"/>
  <c r="T91" i="94"/>
  <c r="O103" i="94"/>
  <c r="T104" i="94" s="1"/>
  <c r="T105" i="94" s="1"/>
  <c r="T106" i="94" s="1"/>
  <c r="Q95" i="94" s="1"/>
  <c r="R95" i="94" s="1"/>
  <c r="D42" i="93"/>
  <c r="Y28" i="94"/>
  <c r="AD28" i="94" s="1"/>
  <c r="W28" i="94"/>
  <c r="Y30" i="94"/>
  <c r="W30" i="94"/>
  <c r="BC12" i="94"/>
  <c r="BA12" i="94"/>
  <c r="Y16" i="94"/>
  <c r="W16" i="94"/>
  <c r="AS13" i="94"/>
  <c r="AQ13" i="94"/>
  <c r="D44" i="93"/>
  <c r="AO39" i="94"/>
  <c r="AT39" i="94"/>
  <c r="I23" i="93"/>
  <c r="P23" i="93" s="1"/>
  <c r="E74" i="94"/>
  <c r="I17" i="3" s="1"/>
  <c r="BD39" i="94"/>
  <c r="U39" i="94"/>
  <c r="I24" i="93"/>
  <c r="P24" i="93" s="1"/>
  <c r="E75" i="94"/>
  <c r="W31" i="94"/>
  <c r="Y31" i="94"/>
  <c r="AN10" i="94"/>
  <c r="AL10" i="94"/>
  <c r="AN15" i="94"/>
  <c r="AS15" i="94" s="1"/>
  <c r="AL15" i="94"/>
  <c r="BF8" i="94"/>
  <c r="BH8" i="94"/>
  <c r="Y92" i="94"/>
  <c r="AD92" i="94" s="1"/>
  <c r="W92" i="94"/>
  <c r="N21" i="94"/>
  <c r="S16" i="94"/>
  <c r="S14" i="94"/>
  <c r="S11" i="94"/>
  <c r="S7" i="94"/>
  <c r="S13" i="94"/>
  <c r="S4" i="94"/>
  <c r="S9" i="94"/>
  <c r="S6" i="94"/>
  <c r="S8" i="94"/>
  <c r="S12" i="94"/>
  <c r="S15" i="94"/>
  <c r="R20" i="94"/>
  <c r="S5" i="94"/>
  <c r="S10" i="94"/>
  <c r="S3" i="94"/>
  <c r="Y29" i="94"/>
  <c r="W29" i="94"/>
  <c r="R112" i="94"/>
  <c r="T112" i="94"/>
  <c r="W25" i="94"/>
  <c r="Y25" i="94"/>
  <c r="I26" i="93"/>
  <c r="P26" i="93" s="1"/>
  <c r="E77" i="94"/>
  <c r="BS39" i="94"/>
  <c r="E46" i="94"/>
  <c r="M13" i="93" s="1"/>
  <c r="D60" i="94"/>
  <c r="I48" i="94" s="1"/>
  <c r="AE39" i="94"/>
  <c r="I25" i="93"/>
  <c r="P25" i="93" s="1"/>
  <c r="E76" i="94"/>
  <c r="I18" i="3" s="1"/>
  <c r="N93" i="94"/>
  <c r="N92" i="94"/>
  <c r="N91" i="94"/>
  <c r="N95" i="94"/>
  <c r="N96" i="94"/>
  <c r="N94" i="94"/>
  <c r="M106" i="94"/>
  <c r="AD93" i="94"/>
  <c r="AB93" i="94"/>
  <c r="D41" i="93"/>
  <c r="K39" i="94"/>
  <c r="O41" i="94" s="1"/>
  <c r="O42" i="94" s="1"/>
  <c r="L38" i="94" s="1"/>
  <c r="M38" i="94" s="1"/>
  <c r="M41" i="94" s="1"/>
  <c r="O38" i="94"/>
  <c r="G242" i="3"/>
  <c r="P239" i="3"/>
  <c r="N239" i="3" s="1"/>
  <c r="O239" i="3" s="1"/>
  <c r="J239" i="3" s="1"/>
  <c r="G241" i="3"/>
  <c r="G240" i="3"/>
  <c r="G239" i="3"/>
  <c r="Y32" i="94"/>
  <c r="W32" i="94"/>
  <c r="BC3" i="94"/>
  <c r="BA3" i="94"/>
  <c r="D27" i="93"/>
  <c r="D45" i="93"/>
  <c r="AX11" i="94"/>
  <c r="AV11" i="94"/>
  <c r="AB14" i="94"/>
  <c r="AD14" i="94"/>
  <c r="AB27" i="94"/>
  <c r="AD27" i="94"/>
  <c r="R114" i="94"/>
  <c r="T114" i="94"/>
  <c r="D43" i="93"/>
  <c r="Y35" i="94"/>
  <c r="W35" i="94"/>
  <c r="AL6" i="94"/>
  <c r="AN6" i="94"/>
  <c r="E111" i="94"/>
  <c r="K111" i="94"/>
  <c r="I131" i="94"/>
  <c r="E113" i="94"/>
  <c r="D134" i="94"/>
  <c r="E134" i="94" s="1"/>
  <c r="M44" i="93" s="1"/>
  <c r="L44" i="93" s="1"/>
  <c r="E114" i="94"/>
  <c r="D133" i="94"/>
  <c r="E133" i="94" s="1"/>
  <c r="M43" i="93" s="1"/>
  <c r="L43" i="93" s="1"/>
  <c r="D131" i="94"/>
  <c r="E131" i="94" s="1"/>
  <c r="M41" i="93" s="1"/>
  <c r="L41" i="93" s="1"/>
  <c r="D135" i="94"/>
  <c r="E135" i="94" s="1"/>
  <c r="M45" i="93" s="1"/>
  <c r="L45" i="93" s="1"/>
  <c r="D130" i="94"/>
  <c r="E112" i="94"/>
  <c r="U113" i="94"/>
  <c r="AJ114" i="94"/>
  <c r="D132" i="94"/>
  <c r="E132" i="94" s="1"/>
  <c r="M42" i="93" s="1"/>
  <c r="L42" i="93" s="1"/>
  <c r="AE116" i="94"/>
  <c r="E116" i="94"/>
  <c r="Z112" i="94"/>
  <c r="P115" i="94"/>
  <c r="E115" i="94"/>
  <c r="O124" i="94"/>
  <c r="T116" i="94"/>
  <c r="R116" i="94"/>
  <c r="BX39" i="94"/>
  <c r="I13" i="93"/>
  <c r="E64" i="94"/>
  <c r="Z39" i="94"/>
  <c r="I22" i="93"/>
  <c r="P22" i="93" s="1"/>
  <c r="E73" i="94"/>
  <c r="I16" i="3" s="1"/>
  <c r="P39" i="94"/>
  <c r="I17" i="93"/>
  <c r="E68" i="94"/>
  <c r="I11" i="3" s="1"/>
  <c r="AJ39" i="94"/>
  <c r="D40" i="93"/>
  <c r="E46" i="93"/>
  <c r="Y37" i="94"/>
  <c r="W37" i="94"/>
  <c r="G229" i="3"/>
  <c r="T17" i="94"/>
  <c r="Y18" i="94" s="1"/>
  <c r="Y19" i="94" s="1"/>
  <c r="Y20" i="94" s="1"/>
  <c r="V5" i="94" s="1"/>
  <c r="W5" i="94" s="1"/>
  <c r="W19" i="94" s="1"/>
  <c r="K123" i="99" l="1"/>
  <c r="F117" i="99"/>
  <c r="B117" i="99" s="1"/>
  <c r="G123" i="99"/>
  <c r="T117" i="99"/>
  <c r="A123" i="99" s="1"/>
  <c r="U123" i="99"/>
  <c r="M123" i="99"/>
  <c r="G59" i="99"/>
  <c r="N194" i="99"/>
  <c r="T194" i="99"/>
  <c r="J121" i="99"/>
  <c r="I123" i="99"/>
  <c r="P121" i="99"/>
  <c r="T101" i="99"/>
  <c r="F189" i="99"/>
  <c r="F185" i="99"/>
  <c r="L121" i="99"/>
  <c r="H179" i="99"/>
  <c r="H183" i="99"/>
  <c r="K59" i="99"/>
  <c r="J194" i="99"/>
  <c r="P117" i="99"/>
  <c r="Q123" i="99"/>
  <c r="N189" i="99"/>
  <c r="N185" i="99"/>
  <c r="P194" i="99"/>
  <c r="L194" i="99"/>
  <c r="T90" i="99"/>
  <c r="O123" i="99"/>
  <c r="Y113" i="94"/>
  <c r="R117" i="99"/>
  <c r="S123" i="99"/>
  <c r="S59" i="99"/>
  <c r="H117" i="99"/>
  <c r="B120" i="99" s="1"/>
  <c r="I59" i="99"/>
  <c r="R121" i="99"/>
  <c r="N121" i="99"/>
  <c r="T121" i="99"/>
  <c r="O59" i="99"/>
  <c r="Q59" i="99"/>
  <c r="M59" i="99"/>
  <c r="N33" i="94"/>
  <c r="N26" i="94"/>
  <c r="N30" i="94"/>
  <c r="N25" i="94"/>
  <c r="N32" i="94"/>
  <c r="N27" i="94"/>
  <c r="N31" i="94"/>
  <c r="N29" i="94"/>
  <c r="N28" i="94"/>
  <c r="N35" i="94"/>
  <c r="N37" i="94"/>
  <c r="N36" i="94"/>
  <c r="N38" i="94"/>
  <c r="N34" i="94"/>
  <c r="M42" i="94"/>
  <c r="I43" i="93"/>
  <c r="E149" i="94"/>
  <c r="I53" i="3" s="1"/>
  <c r="Y114" i="94"/>
  <c r="W114" i="94"/>
  <c r="AB31" i="94"/>
  <c r="AD31" i="94"/>
  <c r="H18" i="93"/>
  <c r="O18" i="93" s="1"/>
  <c r="P18" i="93"/>
  <c r="AD33" i="94"/>
  <c r="AB33" i="94"/>
  <c r="H16" i="93"/>
  <c r="O16" i="93" s="1"/>
  <c r="P16" i="93"/>
  <c r="AD113" i="94"/>
  <c r="AB113" i="94"/>
  <c r="AE123" i="94"/>
  <c r="I41" i="93"/>
  <c r="E147" i="94"/>
  <c r="I51" i="3" s="1"/>
  <c r="R38" i="94"/>
  <c r="T38" i="94"/>
  <c r="O39" i="94"/>
  <c r="T40" i="94" s="1"/>
  <c r="T41" i="94" s="1"/>
  <c r="T42" i="94" s="1"/>
  <c r="Q36" i="94" s="1"/>
  <c r="R36" i="94" s="1"/>
  <c r="AD25" i="94"/>
  <c r="AB25" i="94"/>
  <c r="AS10" i="94"/>
  <c r="AQ10" i="94"/>
  <c r="AD16" i="94"/>
  <c r="AB16" i="94"/>
  <c r="Y17" i="94"/>
  <c r="AD18" i="94" s="1"/>
  <c r="AD19" i="94" s="1"/>
  <c r="AD20" i="94" s="1"/>
  <c r="AA6" i="94" s="1"/>
  <c r="AB6" i="94" s="1"/>
  <c r="AD94" i="94"/>
  <c r="AB94" i="94"/>
  <c r="H17" i="93"/>
  <c r="O17" i="93" s="1"/>
  <c r="P17" i="93"/>
  <c r="I27" i="93"/>
  <c r="H13" i="93"/>
  <c r="P13" i="93"/>
  <c r="W116" i="94"/>
  <c r="Y116" i="94"/>
  <c r="Z123" i="94"/>
  <c r="AJ123" i="94"/>
  <c r="I40" i="93"/>
  <c r="AD35" i="94"/>
  <c r="AI35" i="94" s="1"/>
  <c r="AB35" i="94"/>
  <c r="AG93" i="94"/>
  <c r="AI93" i="94"/>
  <c r="AD29" i="94"/>
  <c r="AB29" i="94"/>
  <c r="AG92" i="94"/>
  <c r="AI92" i="94"/>
  <c r="AX15" i="94"/>
  <c r="AV15" i="94"/>
  <c r="AX13" i="94"/>
  <c r="AV13" i="94"/>
  <c r="BF12" i="94"/>
  <c r="BH12" i="94"/>
  <c r="AG28" i="94"/>
  <c r="AI28" i="94"/>
  <c r="Y91" i="94"/>
  <c r="W91" i="94"/>
  <c r="T103" i="94"/>
  <c r="Y104" i="94" s="1"/>
  <c r="Y105" i="94" s="1"/>
  <c r="Y106" i="94" s="1"/>
  <c r="V93" i="94" s="1"/>
  <c r="W93" i="94" s="1"/>
  <c r="AI95" i="94"/>
  <c r="AG95" i="94"/>
  <c r="BH7" i="94"/>
  <c r="BM7" i="94" s="1"/>
  <c r="BF7" i="94"/>
  <c r="AX4" i="94"/>
  <c r="AN5" i="94"/>
  <c r="AL5" i="94"/>
  <c r="G285" i="3"/>
  <c r="G286" i="3" s="1"/>
  <c r="D46" i="93"/>
  <c r="I7" i="3"/>
  <c r="E78" i="94"/>
  <c r="P123" i="94"/>
  <c r="D142" i="94"/>
  <c r="I132" i="94" s="1"/>
  <c r="E130" i="94"/>
  <c r="M40" i="93" s="1"/>
  <c r="K123" i="94"/>
  <c r="O125" i="94" s="1"/>
  <c r="O126" i="94" s="1"/>
  <c r="L111" i="94" s="1"/>
  <c r="M111" i="94" s="1"/>
  <c r="M125" i="94" s="1"/>
  <c r="O111" i="94"/>
  <c r="AI14" i="94"/>
  <c r="AG14" i="94"/>
  <c r="AB32" i="94"/>
  <c r="AD32" i="94"/>
  <c r="H20" i="93"/>
  <c r="O20" i="93" s="1"/>
  <c r="P20" i="93"/>
  <c r="H14" i="93"/>
  <c r="O14" i="93" s="1"/>
  <c r="P14" i="93"/>
  <c r="I44" i="93"/>
  <c r="E150" i="94"/>
  <c r="I54" i="3" s="1"/>
  <c r="BC11" i="94"/>
  <c r="BA11" i="94"/>
  <c r="AB30" i="94"/>
  <c r="AD30" i="94"/>
  <c r="AV9" i="94"/>
  <c r="AX9" i="94"/>
  <c r="BC9" i="94" s="1"/>
  <c r="AB34" i="94"/>
  <c r="AD34" i="94"/>
  <c r="X14" i="94"/>
  <c r="X16" i="94"/>
  <c r="W20" i="94"/>
  <c r="X10" i="94"/>
  <c r="X4" i="94"/>
  <c r="X3" i="94"/>
  <c r="X13" i="94"/>
  <c r="X9" i="94"/>
  <c r="X11" i="94"/>
  <c r="X5" i="94"/>
  <c r="X6" i="94"/>
  <c r="X15" i="94"/>
  <c r="X12" i="94"/>
  <c r="X7" i="94"/>
  <c r="X8" i="94"/>
  <c r="AB37" i="94"/>
  <c r="AD37" i="94"/>
  <c r="I45" i="93"/>
  <c r="E151" i="94"/>
  <c r="I55" i="3" s="1"/>
  <c r="U123" i="94"/>
  <c r="I42" i="93"/>
  <c r="E148" i="94"/>
  <c r="I52" i="3" s="1"/>
  <c r="AQ6" i="94"/>
  <c r="AS6" i="94"/>
  <c r="AI27" i="94"/>
  <c r="AG27" i="94"/>
  <c r="BH3" i="94"/>
  <c r="BF3" i="94"/>
  <c r="N107" i="94"/>
  <c r="L13" i="93"/>
  <c r="L27" i="93" s="1"/>
  <c r="M27" i="93"/>
  <c r="W112" i="94"/>
  <c r="Y112" i="94"/>
  <c r="AD112" i="94" s="1"/>
  <c r="BK8" i="94"/>
  <c r="BM8" i="94"/>
  <c r="H19" i="93"/>
  <c r="O19" i="93" s="1"/>
  <c r="P19" i="93"/>
  <c r="AB26" i="94"/>
  <c r="AD26" i="94"/>
  <c r="H15" i="93"/>
  <c r="O15" i="93" s="1"/>
  <c r="P15" i="93"/>
  <c r="AB36" i="94"/>
  <c r="AD36" i="94"/>
  <c r="AN96" i="94"/>
  <c r="AL96" i="94"/>
  <c r="AD17" i="94"/>
  <c r="AI18" i="94" s="1"/>
  <c r="AI19" i="94" s="1"/>
  <c r="AI20" i="94" s="1"/>
  <c r="AF13" i="94" s="1"/>
  <c r="AG13" i="94" s="1"/>
  <c r="T115" i="94"/>
  <c r="S21" i="94"/>
  <c r="R105" i="94"/>
  <c r="B124" i="99" l="1"/>
  <c r="B59" i="99"/>
  <c r="B130" i="99"/>
  <c r="B63" i="99"/>
  <c r="B61" i="99"/>
  <c r="B64" i="99"/>
  <c r="B126" i="99"/>
  <c r="B67" i="99"/>
  <c r="B129" i="99"/>
  <c r="B127" i="99"/>
  <c r="B123" i="99"/>
  <c r="B66" i="99"/>
  <c r="B133" i="99"/>
  <c r="B65" i="99"/>
  <c r="B62" i="99"/>
  <c r="B131" i="99"/>
  <c r="B125" i="99"/>
  <c r="B132" i="99"/>
  <c r="B128" i="99"/>
  <c r="B60" i="99"/>
  <c r="W105" i="94"/>
  <c r="X92" i="94" s="1"/>
  <c r="B121" i="99"/>
  <c r="B194" i="99"/>
  <c r="B191" i="99"/>
  <c r="L191" i="99"/>
  <c r="L195" i="99"/>
  <c r="R41" i="94"/>
  <c r="S27" i="94" s="1"/>
  <c r="N191" i="99"/>
  <c r="N195" i="99"/>
  <c r="F121" i="99"/>
  <c r="B196" i="99"/>
  <c r="B119" i="99"/>
  <c r="H121" i="99"/>
  <c r="R195" i="99"/>
  <c r="R191" i="99"/>
  <c r="AD89" i="99"/>
  <c r="U89" i="99"/>
  <c r="B114" i="99"/>
  <c r="B113" i="99"/>
  <c r="B192" i="99"/>
  <c r="B115" i="99"/>
  <c r="J191" i="99"/>
  <c r="J195" i="99"/>
  <c r="B112" i="99"/>
  <c r="B122" i="99"/>
  <c r="B116" i="99"/>
  <c r="B195" i="99"/>
  <c r="B118" i="99"/>
  <c r="AD100" i="99"/>
  <c r="U100" i="99"/>
  <c r="T191" i="99"/>
  <c r="T195" i="99"/>
  <c r="B193" i="99"/>
  <c r="P195" i="99"/>
  <c r="P191" i="99"/>
  <c r="N115" i="94"/>
  <c r="N112" i="94"/>
  <c r="N113" i="94"/>
  <c r="N116" i="94"/>
  <c r="N114" i="94"/>
  <c r="M126" i="94"/>
  <c r="N111" i="94"/>
  <c r="AG26" i="94"/>
  <c r="AI26" i="94"/>
  <c r="AL27" i="94"/>
  <c r="AN27" i="94"/>
  <c r="H45" i="93"/>
  <c r="O45" i="93" s="1"/>
  <c r="P45" i="93"/>
  <c r="BH9" i="94"/>
  <c r="BF9" i="94"/>
  <c r="AI32" i="94"/>
  <c r="AG32" i="94"/>
  <c r="O123" i="94"/>
  <c r="T124" i="94" s="1"/>
  <c r="T125" i="94" s="1"/>
  <c r="T126" i="94" s="1"/>
  <c r="Q115" i="94" s="1"/>
  <c r="R115" i="94" s="1"/>
  <c r="T111" i="94"/>
  <c r="R111" i="94"/>
  <c r="R125" i="94" s="1"/>
  <c r="AD91" i="94"/>
  <c r="Y103" i="94"/>
  <c r="AD104" i="94" s="1"/>
  <c r="AD105" i="94" s="1"/>
  <c r="AD106" i="94" s="1"/>
  <c r="AA92" i="94" s="1"/>
  <c r="AB92" i="94" s="1"/>
  <c r="AB91" i="94"/>
  <c r="AB105" i="94" s="1"/>
  <c r="BC15" i="94"/>
  <c r="BA15" i="94"/>
  <c r="AG29" i="94"/>
  <c r="AI29" i="94"/>
  <c r="AX10" i="94"/>
  <c r="AV10" i="94"/>
  <c r="H41" i="93"/>
  <c r="O41" i="93" s="1"/>
  <c r="P41" i="93"/>
  <c r="AI33" i="94"/>
  <c r="AG33" i="94"/>
  <c r="N43" i="94"/>
  <c r="H44" i="93"/>
  <c r="O44" i="93" s="1"/>
  <c r="P44" i="93"/>
  <c r="AN14" i="94"/>
  <c r="AL14" i="94"/>
  <c r="AQ5" i="94"/>
  <c r="AS5" i="94"/>
  <c r="X94" i="94"/>
  <c r="X96" i="94"/>
  <c r="X93" i="94"/>
  <c r="X91" i="94"/>
  <c r="W106" i="94"/>
  <c r="AB116" i="94"/>
  <c r="AD116" i="94"/>
  <c r="AI116" i="94" s="1"/>
  <c r="AG94" i="94"/>
  <c r="AI94" i="94"/>
  <c r="AN94" i="94" s="1"/>
  <c r="AI25" i="94"/>
  <c r="AG25" i="94"/>
  <c r="AI31" i="94"/>
  <c r="AG31" i="94"/>
  <c r="AI30" i="94"/>
  <c r="AG30" i="94"/>
  <c r="BA13" i="94"/>
  <c r="BC13" i="94"/>
  <c r="H40" i="93"/>
  <c r="I46" i="93"/>
  <c r="P40" i="93"/>
  <c r="H27" i="93"/>
  <c r="O13" i="93"/>
  <c r="O27" i="93" s="1"/>
  <c r="AG16" i="94"/>
  <c r="AG19" i="94" s="1"/>
  <c r="AI16" i="94"/>
  <c r="AI17" i="94" s="1"/>
  <c r="AN18" i="94" s="1"/>
  <c r="AN19" i="94" s="1"/>
  <c r="AN20" i="94" s="1"/>
  <c r="AK3" i="94" s="1"/>
  <c r="AL3" i="94" s="1"/>
  <c r="AB114" i="94"/>
  <c r="AD114" i="94"/>
  <c r="X21" i="94"/>
  <c r="AI36" i="94"/>
  <c r="AG36" i="94"/>
  <c r="BP8" i="94"/>
  <c r="BR8" i="94"/>
  <c r="BW8" i="94" s="1"/>
  <c r="H42" i="93"/>
  <c r="O42" i="93" s="1"/>
  <c r="P42" i="93"/>
  <c r="AN35" i="94"/>
  <c r="AL35" i="94"/>
  <c r="S29" i="94"/>
  <c r="S26" i="94"/>
  <c r="S36" i="94"/>
  <c r="R42" i="94"/>
  <c r="S33" i="94"/>
  <c r="S32" i="94"/>
  <c r="S37" i="94"/>
  <c r="S31" i="94"/>
  <c r="S34" i="94"/>
  <c r="S38" i="94"/>
  <c r="S28" i="94"/>
  <c r="S30" i="94"/>
  <c r="AI113" i="94"/>
  <c r="AG113" i="94"/>
  <c r="H43" i="93"/>
  <c r="O43" i="93" s="1"/>
  <c r="P43" i="93"/>
  <c r="S94" i="94"/>
  <c r="S96" i="94"/>
  <c r="R106" i="94"/>
  <c r="S93" i="94"/>
  <c r="S95" i="94"/>
  <c r="S91" i="94"/>
  <c r="S92" i="94"/>
  <c r="L40" i="93"/>
  <c r="L46" i="93" s="1"/>
  <c r="M46" i="93"/>
  <c r="BP7" i="94"/>
  <c r="BR7" i="94"/>
  <c r="BM12" i="94"/>
  <c r="BK12" i="94"/>
  <c r="AG112" i="94"/>
  <c r="AI112" i="94"/>
  <c r="BM3" i="94"/>
  <c r="BK3" i="94"/>
  <c r="AI34" i="94"/>
  <c r="AG34" i="94"/>
  <c r="W115" i="94"/>
  <c r="Y115" i="94"/>
  <c r="AX6" i="94"/>
  <c r="AV6" i="94"/>
  <c r="AI37" i="94"/>
  <c r="AG37" i="94"/>
  <c r="BH11" i="94"/>
  <c r="BF11" i="94"/>
  <c r="BC4" i="94"/>
  <c r="BA4" i="94"/>
  <c r="AL95" i="94"/>
  <c r="AN95" i="94"/>
  <c r="AL28" i="94"/>
  <c r="AN28" i="94"/>
  <c r="AL92" i="94"/>
  <c r="AN92" i="94"/>
  <c r="AL93" i="94"/>
  <c r="AN93" i="94"/>
  <c r="W38" i="94"/>
  <c r="Y38" i="94"/>
  <c r="T39" i="94"/>
  <c r="Y40" i="94" s="1"/>
  <c r="Y41" i="94" s="1"/>
  <c r="Y42" i="94" s="1"/>
  <c r="V27" i="94" s="1"/>
  <c r="W27" i="94" s="1"/>
  <c r="E146" i="94"/>
  <c r="P27" i="93"/>
  <c r="AB19" i="94"/>
  <c r="H191" i="99" l="1"/>
  <c r="H195" i="99"/>
  <c r="S35" i="94"/>
  <c r="S25" i="94"/>
  <c r="X95" i="94"/>
  <c r="F191" i="99"/>
  <c r="T112" i="99"/>
  <c r="F195" i="99"/>
  <c r="BP12" i="94"/>
  <c r="BR12" i="94"/>
  <c r="AQ35" i="94"/>
  <c r="AS35" i="94"/>
  <c r="AI114" i="94"/>
  <c r="AN114" i="94" s="1"/>
  <c r="AG114" i="94"/>
  <c r="H46" i="93"/>
  <c r="O40" i="93"/>
  <c r="O46" i="93" s="1"/>
  <c r="AN29" i="94"/>
  <c r="AL29" i="94"/>
  <c r="W111" i="94"/>
  <c r="T123" i="94"/>
  <c r="Y124" i="94" s="1"/>
  <c r="Y125" i="94" s="1"/>
  <c r="Y126" i="94" s="1"/>
  <c r="V113" i="94" s="1"/>
  <c r="W113" i="94" s="1"/>
  <c r="Y111" i="94"/>
  <c r="AQ27" i="94"/>
  <c r="AS27" i="94"/>
  <c r="N127" i="94"/>
  <c r="BH4" i="94"/>
  <c r="BF4" i="94"/>
  <c r="BZ8" i="94"/>
  <c r="CB8" i="94"/>
  <c r="AH4" i="94"/>
  <c r="AH3" i="94"/>
  <c r="AH14" i="94"/>
  <c r="AH11" i="94"/>
  <c r="AH16" i="94"/>
  <c r="AH10" i="94"/>
  <c r="AH5" i="94"/>
  <c r="AH7" i="94"/>
  <c r="AH15" i="94"/>
  <c r="AG20" i="94"/>
  <c r="AH6" i="94"/>
  <c r="AH13" i="94"/>
  <c r="AH8" i="94"/>
  <c r="AH9" i="94"/>
  <c r="AH12" i="94"/>
  <c r="AL33" i="94"/>
  <c r="AN33" i="94"/>
  <c r="S112" i="94"/>
  <c r="S114" i="94"/>
  <c r="S111" i="94"/>
  <c r="S116" i="94"/>
  <c r="R126" i="94"/>
  <c r="S113" i="94"/>
  <c r="S115" i="94"/>
  <c r="AL32" i="94"/>
  <c r="AN32" i="94"/>
  <c r="AB115" i="94"/>
  <c r="AD115" i="94"/>
  <c r="S107" i="94"/>
  <c r="AN36" i="94"/>
  <c r="AL36" i="94"/>
  <c r="AN16" i="94"/>
  <c r="AL16" i="94"/>
  <c r="AL19" i="94" s="1"/>
  <c r="AN31" i="94"/>
  <c r="AL31" i="94"/>
  <c r="AV5" i="94"/>
  <c r="AX5" i="94"/>
  <c r="AD103" i="94"/>
  <c r="AI104" i="94" s="1"/>
  <c r="AI105" i="94" s="1"/>
  <c r="AI106" i="94" s="1"/>
  <c r="AF96" i="94" s="1"/>
  <c r="AG96" i="94" s="1"/>
  <c r="AG91" i="94"/>
  <c r="AI91" i="94"/>
  <c r="AL26" i="94"/>
  <c r="AN26" i="94"/>
  <c r="S43" i="94"/>
  <c r="W41" i="94"/>
  <c r="P46" i="93"/>
  <c r="BR3" i="94"/>
  <c r="BP3" i="94"/>
  <c r="AN30" i="94"/>
  <c r="AL30" i="94"/>
  <c r="AL116" i="94"/>
  <c r="AN116" i="94"/>
  <c r="AC96" i="94"/>
  <c r="AB106" i="94"/>
  <c r="AC94" i="94"/>
  <c r="AC95" i="94"/>
  <c r="AC91" i="94"/>
  <c r="AC93" i="94"/>
  <c r="AC92" i="94"/>
  <c r="AC6" i="94"/>
  <c r="AC7" i="94"/>
  <c r="AC9" i="94"/>
  <c r="AC11" i="94"/>
  <c r="AC14" i="94"/>
  <c r="AC5" i="94"/>
  <c r="AC13" i="94"/>
  <c r="AC12" i="94"/>
  <c r="AC8" i="94"/>
  <c r="AB20" i="94"/>
  <c r="AC15" i="94"/>
  <c r="AC10" i="94"/>
  <c r="AC4" i="94"/>
  <c r="AC3" i="94"/>
  <c r="AC16" i="94"/>
  <c r="AB38" i="94"/>
  <c r="AD38" i="94"/>
  <c r="Y39" i="94"/>
  <c r="AD40" i="94" s="1"/>
  <c r="AD41" i="94" s="1"/>
  <c r="AD42" i="94" s="1"/>
  <c r="AA28" i="94" s="1"/>
  <c r="AB28" i="94" s="1"/>
  <c r="AL37" i="94"/>
  <c r="AN37" i="94"/>
  <c r="AS37" i="94" s="1"/>
  <c r="AL113" i="94"/>
  <c r="AN113" i="94"/>
  <c r="BA10" i="94"/>
  <c r="BC10" i="94"/>
  <c r="BH10" i="94" s="1"/>
  <c r="BF15" i="94"/>
  <c r="BH15" i="94"/>
  <c r="I50" i="3"/>
  <c r="E158" i="94"/>
  <c r="AQ28" i="94"/>
  <c r="AS28" i="94"/>
  <c r="BK11" i="94"/>
  <c r="BM11" i="94"/>
  <c r="BR11" i="94" s="1"/>
  <c r="BA6" i="94"/>
  <c r="BC6" i="94"/>
  <c r="AL34" i="94"/>
  <c r="AN34" i="94"/>
  <c r="AL112" i="94"/>
  <c r="AN112" i="94"/>
  <c r="BU7" i="94"/>
  <c r="BW7" i="94"/>
  <c r="BF13" i="94"/>
  <c r="BH13" i="94"/>
  <c r="AN25" i="94"/>
  <c r="AS14" i="94"/>
  <c r="AQ14" i="94"/>
  <c r="BK9" i="94"/>
  <c r="BM9" i="94"/>
  <c r="X107" i="94"/>
  <c r="AB41" i="94" l="1"/>
  <c r="AC34" i="94" s="1"/>
  <c r="AC107" i="94"/>
  <c r="U111" i="99"/>
  <c r="AD111" i="99"/>
  <c r="AM8" i="94"/>
  <c r="AM16" i="94"/>
  <c r="AM14" i="94"/>
  <c r="AM10" i="94"/>
  <c r="AM3" i="94"/>
  <c r="AM15" i="94"/>
  <c r="AM9" i="94"/>
  <c r="AM12" i="94"/>
  <c r="AM4" i="94"/>
  <c r="AM11" i="94"/>
  <c r="AL20" i="94"/>
  <c r="AM7" i="94"/>
  <c r="AM6" i="94"/>
  <c r="AM13" i="94"/>
  <c r="AM5" i="94"/>
  <c r="AC37" i="94"/>
  <c r="AC33" i="94"/>
  <c r="AC30" i="94"/>
  <c r="AC27" i="94"/>
  <c r="AC29" i="94"/>
  <c r="AC26" i="94"/>
  <c r="AC35" i="94"/>
  <c r="AC32" i="94"/>
  <c r="AB42" i="94"/>
  <c r="AC31" i="94"/>
  <c r="AC36" i="94"/>
  <c r="AL91" i="94"/>
  <c r="AN91" i="94"/>
  <c r="AN103" i="94" s="1"/>
  <c r="AI103" i="94"/>
  <c r="AN104" i="94" s="1"/>
  <c r="AN105" i="94" s="1"/>
  <c r="AN106" i="94" s="1"/>
  <c r="AK94" i="94" s="1"/>
  <c r="AL94" i="94" s="1"/>
  <c r="AS32" i="94"/>
  <c r="AQ32" i="94"/>
  <c r="AQ31" i="94"/>
  <c r="AS31" i="94"/>
  <c r="AB111" i="94"/>
  <c r="AB125" i="94" s="1"/>
  <c r="AD111" i="94"/>
  <c r="Y123" i="94"/>
  <c r="AD124" i="94" s="1"/>
  <c r="AD125" i="94" s="1"/>
  <c r="AD126" i="94" s="1"/>
  <c r="AA112" i="94" s="1"/>
  <c r="AB112" i="94" s="1"/>
  <c r="BP9" i="94"/>
  <c r="BR9" i="94"/>
  <c r="AS25" i="94"/>
  <c r="AQ25" i="94"/>
  <c r="CB7" i="94"/>
  <c r="BZ7" i="94"/>
  <c r="AQ34" i="94"/>
  <c r="AS34" i="94"/>
  <c r="BW11" i="94"/>
  <c r="BU11" i="94"/>
  <c r="BM10" i="94"/>
  <c r="BK10" i="94"/>
  <c r="AX37" i="94"/>
  <c r="AV37" i="94"/>
  <c r="BU3" i="94"/>
  <c r="BW3" i="94"/>
  <c r="AS26" i="94"/>
  <c r="AX26" i="94" s="1"/>
  <c r="AQ26" i="94"/>
  <c r="AG115" i="94"/>
  <c r="AI115" i="94"/>
  <c r="BK4" i="94"/>
  <c r="BM4" i="94"/>
  <c r="BW12" i="94"/>
  <c r="CB12" i="94" s="1"/>
  <c r="BU12" i="94"/>
  <c r="AH21" i="94"/>
  <c r="S127" i="94"/>
  <c r="BK13" i="94"/>
  <c r="BM13" i="94"/>
  <c r="BF6" i="94"/>
  <c r="BH6" i="94"/>
  <c r="AX28" i="94"/>
  <c r="AV28" i="94"/>
  <c r="BM15" i="94"/>
  <c r="BK15" i="94"/>
  <c r="AC21" i="94"/>
  <c r="AS30" i="94"/>
  <c r="AQ30" i="94"/>
  <c r="BA5" i="94"/>
  <c r="BC5" i="94"/>
  <c r="AV35" i="94"/>
  <c r="AX35" i="94"/>
  <c r="AQ36" i="94"/>
  <c r="AS36" i="94"/>
  <c r="AS29" i="94"/>
  <c r="AQ29" i="94"/>
  <c r="AV14" i="94"/>
  <c r="AX14" i="94"/>
  <c r="AI38" i="94"/>
  <c r="AG38" i="94"/>
  <c r="AD39" i="94"/>
  <c r="AI40" i="94" s="1"/>
  <c r="AI41" i="94" s="1"/>
  <c r="AI42" i="94" s="1"/>
  <c r="AF35" i="94" s="1"/>
  <c r="AG35" i="94" s="1"/>
  <c r="X31" i="94"/>
  <c r="X33" i="94"/>
  <c r="X25" i="94"/>
  <c r="X38" i="94"/>
  <c r="X27" i="94"/>
  <c r="X26" i="94"/>
  <c r="X37" i="94"/>
  <c r="X28" i="94"/>
  <c r="X36" i="94"/>
  <c r="X35" i="94"/>
  <c r="X29" i="94"/>
  <c r="X34" i="94"/>
  <c r="X30" i="94"/>
  <c r="X32" i="94"/>
  <c r="W42" i="94"/>
  <c r="AQ16" i="94"/>
  <c r="AQ19" i="94" s="1"/>
  <c r="AS16" i="94"/>
  <c r="AN17" i="94"/>
  <c r="AS18" i="94" s="1"/>
  <c r="AS19" i="94" s="1"/>
  <c r="AS20" i="94" s="1"/>
  <c r="AP15" i="94" s="1"/>
  <c r="AQ15" i="94" s="1"/>
  <c r="AQ33" i="94"/>
  <c r="AS33" i="94"/>
  <c r="AV27" i="94"/>
  <c r="AX27" i="94"/>
  <c r="AG105" i="94"/>
  <c r="W125" i="94"/>
  <c r="AC25" i="94" l="1"/>
  <c r="AC43" i="94" s="1"/>
  <c r="AC28" i="94"/>
  <c r="AC38" i="94"/>
  <c r="X116" i="94"/>
  <c r="W126" i="94"/>
  <c r="X114" i="94"/>
  <c r="X111" i="94"/>
  <c r="X112" i="94"/>
  <c r="X113" i="94"/>
  <c r="X115" i="94"/>
  <c r="AX34" i="94"/>
  <c r="AV34" i="94"/>
  <c r="AV31" i="94"/>
  <c r="AX31" i="94"/>
  <c r="BC31" i="94" s="1"/>
  <c r="AX33" i="94"/>
  <c r="AV33" i="94"/>
  <c r="BR13" i="94"/>
  <c r="BP13" i="94"/>
  <c r="CB3" i="94"/>
  <c r="BZ3" i="94"/>
  <c r="AC113" i="94"/>
  <c r="AC115" i="94"/>
  <c r="AC112" i="94"/>
  <c r="AC111" i="94"/>
  <c r="AC114" i="94"/>
  <c r="AC116" i="94"/>
  <c r="AB126" i="94"/>
  <c r="BA27" i="94"/>
  <c r="BC27" i="94"/>
  <c r="AL38" i="94"/>
  <c r="AN38" i="94"/>
  <c r="AI39" i="94"/>
  <c r="AN40" i="94" s="1"/>
  <c r="AN41" i="94" s="1"/>
  <c r="AN42" i="94" s="1"/>
  <c r="AK25" i="94" s="1"/>
  <c r="AL25" i="94" s="1"/>
  <c r="AX29" i="94"/>
  <c r="AV29" i="94"/>
  <c r="BK6" i="94"/>
  <c r="BM6" i="94"/>
  <c r="BP4" i="94"/>
  <c r="BR4" i="94"/>
  <c r="BP10" i="94"/>
  <c r="BR10" i="94"/>
  <c r="AV25" i="94"/>
  <c r="AX25" i="94"/>
  <c r="AG41" i="94"/>
  <c r="AM21" i="94"/>
  <c r="X43" i="94"/>
  <c r="BC35" i="94"/>
  <c r="BA35" i="94"/>
  <c r="BA28" i="94"/>
  <c r="BC28" i="94"/>
  <c r="AH95" i="94"/>
  <c r="AG106" i="94"/>
  <c r="AH91" i="94"/>
  <c r="AH92" i="94"/>
  <c r="AH93" i="94"/>
  <c r="AH96" i="94"/>
  <c r="AH94" i="94"/>
  <c r="AR16" i="94"/>
  <c r="AR8" i="94"/>
  <c r="AR3" i="94"/>
  <c r="AQ20" i="94"/>
  <c r="AR12" i="94"/>
  <c r="AR15" i="94"/>
  <c r="AR9" i="94"/>
  <c r="AR10" i="94"/>
  <c r="AR6" i="94"/>
  <c r="AR7" i="94"/>
  <c r="AR4" i="94"/>
  <c r="AR5" i="94"/>
  <c r="AR13" i="94"/>
  <c r="AR11" i="94"/>
  <c r="AR14" i="94"/>
  <c r="BF5" i="94"/>
  <c r="BH5" i="94"/>
  <c r="AN115" i="94"/>
  <c r="AL115" i="94"/>
  <c r="BA37" i="94"/>
  <c r="BC37" i="94"/>
  <c r="CB11" i="94"/>
  <c r="BZ11" i="94"/>
  <c r="BU9" i="94"/>
  <c r="BW9" i="94"/>
  <c r="AX32" i="94"/>
  <c r="AV32" i="94"/>
  <c r="AV16" i="94"/>
  <c r="AX16" i="94"/>
  <c r="AX17" i="94" s="1"/>
  <c r="BC18" i="94" s="1"/>
  <c r="BC19" i="94" s="1"/>
  <c r="BC20" i="94" s="1"/>
  <c r="AZ9" i="94" s="1"/>
  <c r="BA9" i="94" s="1"/>
  <c r="AS17" i="94"/>
  <c r="AX18" i="94" s="1"/>
  <c r="AX19" i="94" s="1"/>
  <c r="AX20" i="94" s="1"/>
  <c r="AU4" i="94" s="1"/>
  <c r="AV4" i="94" s="1"/>
  <c r="AV19" i="94" s="1"/>
  <c r="BA14" i="94"/>
  <c r="BC14" i="94"/>
  <c r="AV36" i="94"/>
  <c r="AX36" i="94"/>
  <c r="AX30" i="94"/>
  <c r="AV30" i="94"/>
  <c r="BP15" i="94"/>
  <c r="BR15" i="94"/>
  <c r="BC26" i="94"/>
  <c r="BA26" i="94"/>
  <c r="AG111" i="94"/>
  <c r="AD123" i="94"/>
  <c r="AI124" i="94" s="1"/>
  <c r="AI125" i="94" s="1"/>
  <c r="AI126" i="94" s="1"/>
  <c r="AF116" i="94" s="1"/>
  <c r="AG116" i="94" s="1"/>
  <c r="AI111" i="94"/>
  <c r="AL105" i="94"/>
  <c r="AG125" i="94" l="1"/>
  <c r="AH115" i="94" s="1"/>
  <c r="CB9" i="94"/>
  <c r="BZ9" i="94"/>
  <c r="BH37" i="94"/>
  <c r="BF37" i="94"/>
  <c r="BH35" i="94"/>
  <c r="BF35" i="94"/>
  <c r="BC34" i="94"/>
  <c r="BA34" i="94"/>
  <c r="BU15" i="94"/>
  <c r="BW15" i="94"/>
  <c r="BC36" i="94"/>
  <c r="BA36" i="94"/>
  <c r="BA32" i="94"/>
  <c r="BC32" i="94"/>
  <c r="BH32" i="94" s="1"/>
  <c r="AR21" i="94"/>
  <c r="BC25" i="94"/>
  <c r="BA25" i="94"/>
  <c r="AQ38" i="94"/>
  <c r="AS38" i="94"/>
  <c r="AN39" i="94"/>
  <c r="AS40" i="94" s="1"/>
  <c r="AS41" i="94" s="1"/>
  <c r="AS42" i="94" s="1"/>
  <c r="AP37" i="94" s="1"/>
  <c r="AQ37" i="94" s="1"/>
  <c r="AQ41" i="94" s="1"/>
  <c r="AM95" i="94"/>
  <c r="I95" i="94" s="1"/>
  <c r="H95" i="94" s="1"/>
  <c r="AM96" i="94"/>
  <c r="AM91" i="94"/>
  <c r="AM93" i="94"/>
  <c r="AM94" i="94"/>
  <c r="AL106" i="94"/>
  <c r="AM92" i="94"/>
  <c r="I92" i="94" s="1"/>
  <c r="H92" i="94" s="1"/>
  <c r="BF26" i="94"/>
  <c r="BH26" i="94"/>
  <c r="BC30" i="94"/>
  <c r="BA30" i="94"/>
  <c r="BF14" i="94"/>
  <c r="BH14" i="94"/>
  <c r="BK5" i="94"/>
  <c r="BM5" i="94"/>
  <c r="BH28" i="94"/>
  <c r="BF28" i="94"/>
  <c r="BW10" i="94"/>
  <c r="BU10" i="94"/>
  <c r="BA29" i="94"/>
  <c r="BC29" i="94"/>
  <c r="BF27" i="94"/>
  <c r="BH27" i="94"/>
  <c r="BF31" i="94"/>
  <c r="BH31" i="94"/>
  <c r="AH111" i="94"/>
  <c r="AH116" i="94"/>
  <c r="AH113" i="94"/>
  <c r="AH112" i="94"/>
  <c r="AH114" i="94"/>
  <c r="BA16" i="94"/>
  <c r="BA19" i="94" s="1"/>
  <c r="BC16" i="94"/>
  <c r="BU4" i="94"/>
  <c r="BW4" i="94"/>
  <c r="BA33" i="94"/>
  <c r="BC33" i="94"/>
  <c r="X127" i="94"/>
  <c r="AW4" i="94"/>
  <c r="AW14" i="94"/>
  <c r="AW5" i="94"/>
  <c r="AW9" i="94"/>
  <c r="AW10" i="94"/>
  <c r="AW13" i="94"/>
  <c r="AW16" i="94"/>
  <c r="AW8" i="94"/>
  <c r="AW12" i="94"/>
  <c r="AV20" i="94"/>
  <c r="AW3" i="94"/>
  <c r="AW11" i="94"/>
  <c r="AW6" i="94"/>
  <c r="AW15" i="94"/>
  <c r="AW7" i="94"/>
  <c r="AN111" i="94"/>
  <c r="AN123" i="94" s="1"/>
  <c r="AI123" i="94"/>
  <c r="AN124" i="94" s="1"/>
  <c r="AN125" i="94" s="1"/>
  <c r="AN126" i="94" s="1"/>
  <c r="AK114" i="94" s="1"/>
  <c r="AL114" i="94" s="1"/>
  <c r="AL111" i="94"/>
  <c r="AH107" i="94"/>
  <c r="I91" i="94"/>
  <c r="AH29" i="94"/>
  <c r="AH35" i="94"/>
  <c r="AH30" i="94"/>
  <c r="AH27" i="94"/>
  <c r="AH38" i="94"/>
  <c r="AH25" i="94"/>
  <c r="AH36" i="94"/>
  <c r="AH32" i="94"/>
  <c r="AG42" i="94"/>
  <c r="AH31" i="94"/>
  <c r="AH26" i="94"/>
  <c r="AH37" i="94"/>
  <c r="AH33" i="94"/>
  <c r="AH28" i="94"/>
  <c r="AH34" i="94"/>
  <c r="BR6" i="94"/>
  <c r="BP6" i="94"/>
  <c r="BW13" i="94"/>
  <c r="BU13" i="94"/>
  <c r="I93" i="94"/>
  <c r="H93" i="94" s="1"/>
  <c r="I96" i="94"/>
  <c r="H96" i="94" s="1"/>
  <c r="I94" i="94"/>
  <c r="H94" i="94" s="1"/>
  <c r="AL41" i="94"/>
  <c r="AC127" i="94"/>
  <c r="AG126" i="94" l="1"/>
  <c r="AL42" i="94"/>
  <c r="AM29" i="94"/>
  <c r="AM31" i="94"/>
  <c r="AM25" i="94"/>
  <c r="AM34" i="94"/>
  <c r="AM32" i="94"/>
  <c r="AM36" i="94"/>
  <c r="AM35" i="94"/>
  <c r="AM37" i="94"/>
  <c r="AM27" i="94"/>
  <c r="AM38" i="94"/>
  <c r="AM26" i="94"/>
  <c r="AM30" i="94"/>
  <c r="AM28" i="94"/>
  <c r="AM33" i="94"/>
  <c r="I103" i="94"/>
  <c r="H91" i="94"/>
  <c r="H103" i="94" s="1"/>
  <c r="BP5" i="94"/>
  <c r="BR5" i="94"/>
  <c r="BF25" i="94"/>
  <c r="BH25" i="94"/>
  <c r="BK35" i="94"/>
  <c r="BM35" i="94"/>
  <c r="AR30" i="94"/>
  <c r="AR25" i="94"/>
  <c r="AQ42" i="94"/>
  <c r="AR37" i="94"/>
  <c r="AR35" i="94"/>
  <c r="AR38" i="94"/>
  <c r="AR34" i="94"/>
  <c r="AR31" i="94"/>
  <c r="AR32" i="94"/>
  <c r="AR29" i="94"/>
  <c r="AR27" i="94"/>
  <c r="AR28" i="94"/>
  <c r="AR36" i="94"/>
  <c r="AR26" i="94"/>
  <c r="AR33" i="94"/>
  <c r="BK32" i="94"/>
  <c r="BM32" i="94"/>
  <c r="BZ4" i="94"/>
  <c r="CB4" i="94"/>
  <c r="BK31" i="94"/>
  <c r="BM31" i="94"/>
  <c r="BF29" i="94"/>
  <c r="BH29" i="94"/>
  <c r="BM29" i="94" s="1"/>
  <c r="BH30" i="94"/>
  <c r="BF30" i="94"/>
  <c r="AM107" i="94"/>
  <c r="I107" i="94" s="1"/>
  <c r="AW21" i="94"/>
  <c r="BW6" i="94"/>
  <c r="BU6" i="94"/>
  <c r="BB11" i="94"/>
  <c r="BB3" i="94"/>
  <c r="BB9" i="94"/>
  <c r="BB16" i="94"/>
  <c r="BB12" i="94"/>
  <c r="BB14" i="94"/>
  <c r="BB8" i="94"/>
  <c r="BB4" i="94"/>
  <c r="BB10" i="94"/>
  <c r="BB5" i="94"/>
  <c r="BB7" i="94"/>
  <c r="BB15" i="94"/>
  <c r="BA20" i="94"/>
  <c r="BB6" i="94"/>
  <c r="BB13" i="94"/>
  <c r="CB10" i="94"/>
  <c r="BZ10" i="94"/>
  <c r="AV38" i="94"/>
  <c r="AX38" i="94"/>
  <c r="AS39" i="94"/>
  <c r="AX40" i="94" s="1"/>
  <c r="AX41" i="94" s="1"/>
  <c r="AX42" i="94" s="1"/>
  <c r="AU26" i="94" s="1"/>
  <c r="AV26" i="94" s="1"/>
  <c r="BF16" i="94"/>
  <c r="BF19" i="94" s="1"/>
  <c r="BH16" i="94"/>
  <c r="BC17" i="94"/>
  <c r="BH18" i="94" s="1"/>
  <c r="BH19" i="94" s="1"/>
  <c r="BH20" i="94" s="1"/>
  <c r="BE10" i="94" s="1"/>
  <c r="BF10" i="94" s="1"/>
  <c r="BM27" i="94"/>
  <c r="BK27" i="94"/>
  <c r="CB15" i="94"/>
  <c r="BZ15" i="94"/>
  <c r="CB13" i="94"/>
  <c r="BZ13" i="94"/>
  <c r="AH43" i="94"/>
  <c r="BH33" i="94"/>
  <c r="BF33" i="94"/>
  <c r="BM28" i="94"/>
  <c r="BK28" i="94"/>
  <c r="BK14" i="94"/>
  <c r="BM14" i="94"/>
  <c r="BK26" i="94"/>
  <c r="BM26" i="94"/>
  <c r="BH36" i="94"/>
  <c r="BF36" i="94"/>
  <c r="BF34" i="94"/>
  <c r="BH34" i="94"/>
  <c r="BM37" i="94"/>
  <c r="BK37" i="94"/>
  <c r="AL125" i="94"/>
  <c r="AH127" i="94"/>
  <c r="BR32" i="94" l="1"/>
  <c r="BP32" i="94"/>
  <c r="BK16" i="94"/>
  <c r="BM16" i="94"/>
  <c r="BH17" i="94"/>
  <c r="BM18" i="94" s="1"/>
  <c r="BM19" i="94" s="1"/>
  <c r="BM20" i="94" s="1"/>
  <c r="BJ7" i="94" s="1"/>
  <c r="BK7" i="94" s="1"/>
  <c r="BU5" i="94"/>
  <c r="BW5" i="94"/>
  <c r="AM115" i="94"/>
  <c r="I115" i="94" s="1"/>
  <c r="H115" i="94" s="1"/>
  <c r="AM111" i="94"/>
  <c r="AM113" i="94"/>
  <c r="I113" i="94" s="1"/>
  <c r="H113" i="94" s="1"/>
  <c r="AM114" i="94"/>
  <c r="I114" i="94" s="1"/>
  <c r="H114" i="94" s="1"/>
  <c r="AM112" i="94"/>
  <c r="I112" i="94" s="1"/>
  <c r="H112" i="94" s="1"/>
  <c r="AL126" i="94"/>
  <c r="AM116" i="94"/>
  <c r="I116" i="94" s="1"/>
  <c r="H116" i="94" s="1"/>
  <c r="BR26" i="94"/>
  <c r="BP26" i="94"/>
  <c r="BP37" i="94"/>
  <c r="BR37" i="94"/>
  <c r="BK36" i="94"/>
  <c r="BM36" i="94"/>
  <c r="BM33" i="94"/>
  <c r="BR33" i="94" s="1"/>
  <c r="BK33" i="94"/>
  <c r="BP27" i="94"/>
  <c r="BR27" i="94"/>
  <c r="BR29" i="94"/>
  <c r="BP29" i="94"/>
  <c r="BR35" i="94"/>
  <c r="BP35" i="94"/>
  <c r="AV41" i="94"/>
  <c r="BP14" i="94"/>
  <c r="BR14" i="94"/>
  <c r="BG8" i="94"/>
  <c r="BG6" i="94"/>
  <c r="BG10" i="94"/>
  <c r="BG14" i="94"/>
  <c r="BG4" i="94"/>
  <c r="BG15" i="94"/>
  <c r="BG11" i="94"/>
  <c r="BG9" i="94"/>
  <c r="BF20" i="94"/>
  <c r="BG5" i="94"/>
  <c r="BG16" i="94"/>
  <c r="BG12" i="94"/>
  <c r="BG3" i="94"/>
  <c r="BG7" i="94"/>
  <c r="BG13" i="94"/>
  <c r="BK30" i="94"/>
  <c r="BM30" i="94"/>
  <c r="BP28" i="94"/>
  <c r="BR28" i="94"/>
  <c r="BR31" i="94"/>
  <c r="BP31" i="94"/>
  <c r="BM25" i="94"/>
  <c r="BK25" i="94"/>
  <c r="BM34" i="94"/>
  <c r="BK34" i="94"/>
  <c r="BA38" i="94"/>
  <c r="BC38" i="94"/>
  <c r="AX39" i="94"/>
  <c r="BC40" i="94" s="1"/>
  <c r="BC41" i="94" s="1"/>
  <c r="BC42" i="94" s="1"/>
  <c r="AZ31" i="94" s="1"/>
  <c r="BA31" i="94" s="1"/>
  <c r="BA41" i="94" s="1"/>
  <c r="BZ6" i="94"/>
  <c r="CB6" i="94"/>
  <c r="BB21" i="94"/>
  <c r="AR43" i="94"/>
  <c r="BM17" i="94"/>
  <c r="BR18" i="94" s="1"/>
  <c r="BR19" i="94" s="1"/>
  <c r="BR20" i="94" s="1"/>
  <c r="BO11" i="94" s="1"/>
  <c r="BP11" i="94" s="1"/>
  <c r="AM43" i="94"/>
  <c r="BH38" i="94" l="1"/>
  <c r="BF38" i="94"/>
  <c r="BC39" i="94"/>
  <c r="BH40" i="94" s="1"/>
  <c r="BH41" i="94" s="1"/>
  <c r="BH42" i="94" s="1"/>
  <c r="BE32" i="94" s="1"/>
  <c r="BF32" i="94" s="1"/>
  <c r="BF41" i="94" s="1"/>
  <c r="BW31" i="94"/>
  <c r="BU31" i="94"/>
  <c r="BU27" i="94"/>
  <c r="BW27" i="94"/>
  <c r="BB38" i="94"/>
  <c r="BB36" i="94"/>
  <c r="BB37" i="94"/>
  <c r="BB28" i="94"/>
  <c r="BB25" i="94"/>
  <c r="BB29" i="94"/>
  <c r="BB30" i="94"/>
  <c r="BB33" i="94"/>
  <c r="BB27" i="94"/>
  <c r="BB34" i="94"/>
  <c r="BB32" i="94"/>
  <c r="BB35" i="94"/>
  <c r="BA42" i="94"/>
  <c r="BB31" i="94"/>
  <c r="BB26" i="94"/>
  <c r="BU33" i="94"/>
  <c r="BW33" i="94"/>
  <c r="AM127" i="94"/>
  <c r="I127" i="94" s="1"/>
  <c r="I111" i="94"/>
  <c r="BR25" i="94"/>
  <c r="BP25" i="94"/>
  <c r="BW28" i="94"/>
  <c r="BU28" i="94"/>
  <c r="BU35" i="94"/>
  <c r="BW35" i="94"/>
  <c r="BW26" i="94"/>
  <c r="BU26" i="94"/>
  <c r="BR16" i="94"/>
  <c r="BP16" i="94"/>
  <c r="BP19" i="94" s="1"/>
  <c r="BU14" i="94"/>
  <c r="BW14" i="94"/>
  <c r="BP36" i="94"/>
  <c r="BR36" i="94"/>
  <c r="BU32" i="94"/>
  <c r="BW32" i="94"/>
  <c r="BP34" i="94"/>
  <c r="BR34" i="94"/>
  <c r="BR30" i="94"/>
  <c r="BW30" i="94" s="1"/>
  <c r="BP30" i="94"/>
  <c r="BU29" i="94"/>
  <c r="BW29" i="94"/>
  <c r="AW25" i="94"/>
  <c r="AW37" i="94"/>
  <c r="AW28" i="94"/>
  <c r="AW38" i="94"/>
  <c r="AW27" i="94"/>
  <c r="AW26" i="94"/>
  <c r="AW30" i="94"/>
  <c r="AW34" i="94"/>
  <c r="AW36" i="94"/>
  <c r="AW32" i="94"/>
  <c r="AW29" i="94"/>
  <c r="AW31" i="94"/>
  <c r="AW33" i="94"/>
  <c r="AV42" i="94"/>
  <c r="AW35" i="94"/>
  <c r="BW37" i="94"/>
  <c r="BU37" i="94"/>
  <c r="CB5" i="94"/>
  <c r="BZ5" i="94"/>
  <c r="BG21" i="94"/>
  <c r="BK19" i="94"/>
  <c r="BB43" i="94" l="1"/>
  <c r="CB37" i="94"/>
  <c r="BZ37" i="94"/>
  <c r="BZ29" i="94"/>
  <c r="CB29" i="94"/>
  <c r="BW16" i="94"/>
  <c r="BU16" i="94"/>
  <c r="BZ33" i="94"/>
  <c r="CB33" i="94"/>
  <c r="BZ31" i="94"/>
  <c r="CB31" i="94"/>
  <c r="AW43" i="94"/>
  <c r="BQ9" i="94"/>
  <c r="BQ7" i="94"/>
  <c r="BQ16" i="94"/>
  <c r="BQ11" i="94"/>
  <c r="BQ3" i="94"/>
  <c r="BQ5" i="94"/>
  <c r="BQ13" i="94"/>
  <c r="BQ14" i="94"/>
  <c r="BQ6" i="94"/>
  <c r="BP20" i="94"/>
  <c r="BQ8" i="94"/>
  <c r="BQ15" i="94"/>
  <c r="BQ12" i="94"/>
  <c r="BQ10" i="94"/>
  <c r="BQ4" i="94"/>
  <c r="BZ35" i="94"/>
  <c r="CB35" i="94"/>
  <c r="BM38" i="94"/>
  <c r="BK38" i="94"/>
  <c r="BH39" i="94"/>
  <c r="BM40" i="94" s="1"/>
  <c r="BM41" i="94" s="1"/>
  <c r="BM42" i="94" s="1"/>
  <c r="BJ29" i="94" s="1"/>
  <c r="BK29" i="94" s="1"/>
  <c r="CB32" i="94"/>
  <c r="BZ32" i="94"/>
  <c r="CB14" i="94"/>
  <c r="BZ14" i="94"/>
  <c r="BZ26" i="94"/>
  <c r="CB26" i="94"/>
  <c r="CB28" i="94"/>
  <c r="BZ28" i="94"/>
  <c r="H111" i="94"/>
  <c r="H123" i="94" s="1"/>
  <c r="I123" i="94"/>
  <c r="BL14" i="94"/>
  <c r="BK20" i="94"/>
  <c r="BL16" i="94"/>
  <c r="BL15" i="94"/>
  <c r="BL6" i="94"/>
  <c r="BL3" i="94"/>
  <c r="BL8" i="94"/>
  <c r="BL9" i="94"/>
  <c r="BL12" i="94"/>
  <c r="BL5" i="94"/>
  <c r="BL7" i="94"/>
  <c r="BL11" i="94"/>
  <c r="BL4" i="94"/>
  <c r="BL13" i="94"/>
  <c r="BL10" i="94"/>
  <c r="BU34" i="94"/>
  <c r="BW34" i="94"/>
  <c r="CB34" i="94" s="1"/>
  <c r="BW36" i="94"/>
  <c r="BU36" i="94"/>
  <c r="CB30" i="94"/>
  <c r="BZ30" i="94"/>
  <c r="BW25" i="94"/>
  <c r="BU25" i="94"/>
  <c r="BZ27" i="94"/>
  <c r="CB27" i="94"/>
  <c r="BG30" i="94"/>
  <c r="BG33" i="94"/>
  <c r="BG31" i="94"/>
  <c r="BG38" i="94"/>
  <c r="BG27" i="94"/>
  <c r="BG29" i="94"/>
  <c r="BG28" i="94"/>
  <c r="BG35" i="94"/>
  <c r="BG37" i="94"/>
  <c r="BG36" i="94"/>
  <c r="BF42" i="94"/>
  <c r="BG25" i="94"/>
  <c r="BG32" i="94"/>
  <c r="BG34" i="94"/>
  <c r="BG26" i="94"/>
  <c r="BR17" i="94"/>
  <c r="BW18" i="94" s="1"/>
  <c r="BW19" i="94" s="1"/>
  <c r="BW20" i="94" s="1"/>
  <c r="BT8" i="94" s="1"/>
  <c r="BU8" i="94" s="1"/>
  <c r="BK41" i="94" l="1"/>
  <c r="BL31" i="94" s="1"/>
  <c r="CB16" i="94"/>
  <c r="CB17" i="94" s="1"/>
  <c r="BZ16" i="94"/>
  <c r="BW17" i="94"/>
  <c r="CB18" i="94" s="1"/>
  <c r="CB19" i="94" s="1"/>
  <c r="CB20" i="94" s="1"/>
  <c r="BY12" i="94" s="1"/>
  <c r="BZ12" i="94" s="1"/>
  <c r="CB25" i="94"/>
  <c r="BZ25" i="94"/>
  <c r="BZ36" i="94"/>
  <c r="CB36" i="94"/>
  <c r="BL21" i="94"/>
  <c r="BR38" i="94"/>
  <c r="BP38" i="94"/>
  <c r="BM39" i="94"/>
  <c r="BR40" i="94" s="1"/>
  <c r="BR41" i="94" s="1"/>
  <c r="BR42" i="94" s="1"/>
  <c r="BO33" i="94" s="1"/>
  <c r="BP33" i="94" s="1"/>
  <c r="BP41" i="94" s="1"/>
  <c r="BQ21" i="94"/>
  <c r="BG43" i="94"/>
  <c r="BU19" i="94"/>
  <c r="BL29" i="94"/>
  <c r="BL32" i="94"/>
  <c r="BL27" i="94"/>
  <c r="BL28" i="94"/>
  <c r="BL36" i="94" l="1"/>
  <c r="BZ19" i="94"/>
  <c r="BL37" i="94"/>
  <c r="BL33" i="94"/>
  <c r="BL25" i="94"/>
  <c r="BL34" i="94"/>
  <c r="BL30" i="94"/>
  <c r="BK42" i="94"/>
  <c r="BL35" i="94"/>
  <c r="BL38" i="94"/>
  <c r="BL26" i="94"/>
  <c r="CA6" i="94"/>
  <c r="CA15" i="94"/>
  <c r="BZ20" i="94"/>
  <c r="CA4" i="94"/>
  <c r="CA13" i="94"/>
  <c r="CA14" i="94"/>
  <c r="CA16" i="94"/>
  <c r="CA5" i="94"/>
  <c r="CA10" i="94"/>
  <c r="CA9" i="94"/>
  <c r="CA8" i="94"/>
  <c r="CA11" i="94"/>
  <c r="CA12" i="94"/>
  <c r="CA7" i="94"/>
  <c r="CA3" i="94"/>
  <c r="BW38" i="94"/>
  <c r="BU38" i="94"/>
  <c r="BR39" i="94"/>
  <c r="BW40" i="94" s="1"/>
  <c r="BW41" i="94" s="1"/>
  <c r="BW42" i="94" s="1"/>
  <c r="BT30" i="94" s="1"/>
  <c r="BU30" i="94" s="1"/>
  <c r="BU41" i="94" s="1"/>
  <c r="BL43" i="94"/>
  <c r="BV16" i="94"/>
  <c r="BV6" i="94"/>
  <c r="I6" i="94" s="1"/>
  <c r="H6" i="94" s="1"/>
  <c r="BV9" i="94"/>
  <c r="I9" i="94" s="1"/>
  <c r="H9" i="94" s="1"/>
  <c r="BV13" i="94"/>
  <c r="I13" i="94" s="1"/>
  <c r="H13" i="94" s="1"/>
  <c r="BV5" i="94"/>
  <c r="I5" i="94" s="1"/>
  <c r="H5" i="94" s="1"/>
  <c r="BV7" i="94"/>
  <c r="I7" i="94" s="1"/>
  <c r="H7" i="94" s="1"/>
  <c r="BV11" i="94"/>
  <c r="BU20" i="94"/>
  <c r="BV4" i="94"/>
  <c r="I4" i="94" s="1"/>
  <c r="H4" i="94" s="1"/>
  <c r="BV10" i="94"/>
  <c r="I10" i="94" s="1"/>
  <c r="H10" i="94" s="1"/>
  <c r="BV3" i="94"/>
  <c r="BV12" i="94"/>
  <c r="I12" i="94" s="1"/>
  <c r="H12" i="94" s="1"/>
  <c r="BV14" i="94"/>
  <c r="I14" i="94" s="1"/>
  <c r="H14" i="94" s="1"/>
  <c r="BV8" i="94"/>
  <c r="BV15" i="94"/>
  <c r="I15" i="94" s="1"/>
  <c r="H15" i="94" s="1"/>
  <c r="BQ25" i="94"/>
  <c r="BQ32" i="94"/>
  <c r="BQ29" i="94"/>
  <c r="BQ27" i="94"/>
  <c r="BQ34" i="94"/>
  <c r="BQ26" i="94"/>
  <c r="BQ36" i="94"/>
  <c r="BQ33" i="94"/>
  <c r="BQ28" i="94"/>
  <c r="BQ31" i="94"/>
  <c r="BQ35" i="94"/>
  <c r="BP42" i="94"/>
  <c r="BQ37" i="94"/>
  <c r="BQ30" i="94"/>
  <c r="BQ38" i="94"/>
  <c r="CA21" i="94" l="1"/>
  <c r="BQ43" i="94"/>
  <c r="BZ38" i="94"/>
  <c r="CB38" i="94"/>
  <c r="CB39" i="94" s="1"/>
  <c r="BW39" i="94"/>
  <c r="CB40" i="94" s="1"/>
  <c r="CB41" i="94" s="1"/>
  <c r="CB42" i="94" s="1"/>
  <c r="BY34" i="94" s="1"/>
  <c r="BZ34" i="94" s="1"/>
  <c r="I8" i="94"/>
  <c r="H8" i="94" s="1"/>
  <c r="BV21" i="94"/>
  <c r="I21" i="94" s="1"/>
  <c r="I3" i="94"/>
  <c r="BU42" i="94"/>
  <c r="BV30" i="94"/>
  <c r="BV34" i="94"/>
  <c r="BV25" i="94"/>
  <c r="BV36" i="94"/>
  <c r="BV32" i="94"/>
  <c r="BV37" i="94"/>
  <c r="BV28" i="94"/>
  <c r="BV27" i="94"/>
  <c r="BV29" i="94"/>
  <c r="BV35" i="94"/>
  <c r="BV26" i="94"/>
  <c r="BV33" i="94"/>
  <c r="BV38" i="94"/>
  <c r="BV31" i="94"/>
  <c r="I16" i="94"/>
  <c r="H16" i="94" s="1"/>
  <c r="I11" i="94"/>
  <c r="H11" i="94" s="1"/>
  <c r="H3" i="94" l="1"/>
  <c r="H17" i="94" s="1"/>
  <c r="I17" i="94"/>
  <c r="BV43" i="94"/>
  <c r="BZ41" i="94"/>
  <c r="CA34" i="94" l="1"/>
  <c r="I34" i="94" s="1"/>
  <c r="H34" i="94" s="1"/>
  <c r="CA27" i="94"/>
  <c r="I27" i="94" s="1"/>
  <c r="H27" i="94" s="1"/>
  <c r="CA31" i="94"/>
  <c r="I31" i="94" s="1"/>
  <c r="H31" i="94" s="1"/>
  <c r="CA30" i="94"/>
  <c r="I30" i="94" s="1"/>
  <c r="H30" i="94" s="1"/>
  <c r="CA25" i="94"/>
  <c r="CA37" i="94"/>
  <c r="I37" i="94" s="1"/>
  <c r="H37" i="94" s="1"/>
  <c r="CA28" i="94"/>
  <c r="I28" i="94" s="1"/>
  <c r="H28" i="94" s="1"/>
  <c r="CA26" i="94"/>
  <c r="I26" i="94" s="1"/>
  <c r="H26" i="94" s="1"/>
  <c r="CA29" i="94"/>
  <c r="I29" i="94" s="1"/>
  <c r="H29" i="94" s="1"/>
  <c r="CA33" i="94"/>
  <c r="I33" i="94" s="1"/>
  <c r="H33" i="94" s="1"/>
  <c r="CA36" i="94"/>
  <c r="I36" i="94" s="1"/>
  <c r="H36" i="94" s="1"/>
  <c r="BZ42" i="94"/>
  <c r="CA35" i="94"/>
  <c r="I35" i="94" s="1"/>
  <c r="H35" i="94" s="1"/>
  <c r="CA38" i="94"/>
  <c r="I38" i="94" s="1"/>
  <c r="H38" i="94" s="1"/>
  <c r="CA32" i="94"/>
  <c r="I32" i="94" s="1"/>
  <c r="H32" i="94" s="1"/>
  <c r="CA43" i="94" l="1"/>
  <c r="I43" i="94" s="1"/>
  <c r="I25" i="94"/>
  <c r="H25" i="94" l="1"/>
  <c r="H39" i="94" s="1"/>
  <c r="I39" i="94"/>
</calcChain>
</file>

<file path=xl/comments1.xml><?xml version="1.0" encoding="utf-8"?>
<comments xmlns="http://schemas.openxmlformats.org/spreadsheetml/2006/main">
  <authors>
    <author>Kiedrowski Bogusław</author>
  </authors>
  <commentList>
    <comment ref="A3" authorId="0">
      <text>
        <r>
          <rPr>
            <b/>
            <sz val="8"/>
            <color indexed="81"/>
            <rFont val="Tahoma"/>
            <family val="2"/>
            <charset val="238"/>
          </rPr>
          <t>Kiedrowski Bogusław:</t>
        </r>
        <r>
          <rPr>
            <sz val="8"/>
            <color indexed="81"/>
            <rFont val="Tahoma"/>
            <family val="2"/>
            <charset val="238"/>
          </rPr>
          <t xml:space="preserve">
Wklejanie danych polega na:
1. Wcześniejszym wybraniu polecenia kopiuj na arkuszu Export (we wniosku na płatności)
2. Zaznaczniu tutaj myszą komórki C4 (lewy górny róg białego obszaru)
3. Wybraniu polecenia Wklej secjalnie - Wartości.
4. Na końcu wciskamy klawisz Esc - by nie wkleiły nam się formuły.
I JUŻ ZROBIONE :-)</t>
        </r>
      </text>
    </comment>
  </commentList>
</comments>
</file>

<file path=xl/comments10.xml><?xml version="1.0" encoding="utf-8"?>
<comments xmlns="http://schemas.openxmlformats.org/spreadsheetml/2006/main">
  <authors>
    <author>Kiedrowski Bogusław</author>
  </authors>
  <commentList>
    <comment ref="C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11.xml><?xml version="1.0" encoding="utf-8"?>
<comments xmlns="http://schemas.openxmlformats.org/spreadsheetml/2006/main">
  <authors>
    <author>Kiedrowski Bogusław</author>
    <author>Rafal</author>
  </authors>
  <commentList>
    <comment ref="A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K3" authorId="0">
      <text>
        <r>
          <rPr>
            <b/>
            <sz val="8"/>
            <color indexed="81"/>
            <rFont val="Tahoma"/>
            <family val="2"/>
            <charset val="238"/>
          </rPr>
          <t xml:space="preserve">
</t>
        </r>
        <r>
          <rPr>
            <b/>
            <sz val="10"/>
            <color indexed="10"/>
            <rFont val="Tahoma"/>
            <family val="2"/>
            <charset val="238"/>
          </rPr>
          <t>Należy przestrzegać prawidłowego doboru i następstwa roślin.</t>
        </r>
      </text>
    </comment>
    <comment ref="C5"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D5" authorId="0">
      <text>
        <r>
          <rPr>
            <b/>
            <sz val="8"/>
            <color indexed="81"/>
            <rFont val="Tahoma"/>
            <family val="2"/>
            <charset val="238"/>
          </rPr>
          <t xml:space="preserve">
</t>
        </r>
        <r>
          <rPr>
            <b/>
            <sz val="8"/>
            <color indexed="10"/>
            <rFont val="Tahoma"/>
            <family val="2"/>
            <charset val="238"/>
          </rPr>
          <t xml:space="preserve">Ukryj wiersze puste.
Możesz użyć filtra w komórce </t>
        </r>
        <r>
          <rPr>
            <b/>
            <sz val="10"/>
            <color indexed="81"/>
            <rFont val="Tahoma"/>
            <family val="2"/>
            <charset val="238"/>
          </rPr>
          <t>A7</t>
        </r>
        <r>
          <rPr>
            <b/>
            <sz val="8"/>
            <color indexed="10"/>
            <rFont val="Tahoma"/>
            <family val="2"/>
            <charset val="238"/>
          </rPr>
          <t xml:space="preserve"> 
do ukrycia pustych wierszy.</t>
        </r>
      </text>
    </comment>
    <comment ref="E5"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F6" authorId="0">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t>
        </r>
        <r>
          <rPr>
            <sz val="8"/>
            <color indexed="48"/>
            <rFont val="Tahoma"/>
            <family val="2"/>
            <charset val="238"/>
          </rPr>
          <t xml:space="preserve">
</t>
        </r>
      </text>
    </comment>
    <comment ref="G6" authorId="0">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t>
        </r>
        <r>
          <rPr>
            <sz val="8"/>
            <color indexed="48"/>
            <rFont val="Tahoma"/>
            <family val="2"/>
            <charset val="238"/>
          </rPr>
          <t xml:space="preserve">
</t>
        </r>
      </text>
    </comment>
    <comment ref="H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jako międzyplon
(wpis u dołu).</t>
        </r>
      </text>
    </comment>
    <comment ref="I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jako międzyplon
(wpis u dołu).</t>
        </r>
      </text>
    </comment>
    <comment ref="J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jako międzyplon
(wpis u dołu).</t>
        </r>
      </text>
    </comment>
    <comment ref="K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jako międzyplon
(wpis u dołu).</t>
        </r>
      </text>
    </comment>
    <comment ref="H8" authorId="0">
      <text>
        <r>
          <rPr>
            <b/>
            <sz val="8"/>
            <color indexed="81"/>
            <rFont val="Tahoma"/>
            <family val="2"/>
            <charset val="238"/>
          </rPr>
          <t xml:space="preserve">
Jeżeli w gospodarstwie realizowany jest równocześnie pakiet 8 najlepiej będzie jak opracujesz najpierw pakiet 8.
</t>
        </r>
        <r>
          <rPr>
            <b/>
            <sz val="8"/>
            <color indexed="12"/>
            <rFont val="Tahoma"/>
            <family val="2"/>
            <charset val="238"/>
          </rPr>
          <t>Wówczas tu zasiewy wpiszą się same.</t>
        </r>
        <r>
          <rPr>
            <sz val="8"/>
            <color indexed="81"/>
            <rFont val="Tahoma"/>
            <family val="2"/>
            <charset val="238"/>
          </rPr>
          <t xml:space="preserve">
</t>
        </r>
      </text>
    </comment>
    <comment ref="B89" authorId="0">
      <text>
        <r>
          <rPr>
            <b/>
            <sz val="8"/>
            <color indexed="81"/>
            <rFont val="Tahoma"/>
            <family val="2"/>
            <charset val="238"/>
          </rPr>
          <t xml:space="preserve">Tu są ukryte wiersze. Możesz je odkryć i wypełnić.
Puste wiersze ukryj!
</t>
        </r>
        <r>
          <rPr>
            <b/>
            <sz val="8"/>
            <color indexed="12"/>
            <rFont val="Tahoma"/>
            <family val="2"/>
            <charset val="238"/>
          </rPr>
          <t>Jak to zrobić - zajrzyj do instrukcji.
Lub przeczytaj komentarz w komórce A6</t>
        </r>
      </text>
    </comment>
  </commentList>
</comments>
</file>

<file path=xl/comments12.xml><?xml version="1.0" encoding="utf-8"?>
<comments xmlns="http://schemas.openxmlformats.org/spreadsheetml/2006/main">
  <authors>
    <author>Kiedrowski Bogusław</author>
    <author>Rafal</author>
  </authors>
  <commentList>
    <comment ref="A2"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7"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E7"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J7" authorId="0">
      <text>
        <r>
          <rPr>
            <b/>
            <sz val="8"/>
            <color indexed="81"/>
            <rFont val="Tahoma"/>
            <family val="2"/>
            <charset val="238"/>
          </rPr>
          <t>Tu wpisz dane z opracowanego Planu nawozowego.</t>
        </r>
      </text>
    </comment>
    <comment ref="J401" authorId="0">
      <text>
        <r>
          <rPr>
            <b/>
            <sz val="8"/>
            <color indexed="81"/>
            <rFont val="Tahoma"/>
            <family val="2"/>
            <charset val="238"/>
          </rPr>
          <t>Tu wpisz dane z opracowanego Planu nawozowego.</t>
        </r>
      </text>
    </comment>
  </commentList>
</comments>
</file>

<file path=xl/comments13.xml><?xml version="1.0" encoding="utf-8"?>
<comments xmlns="http://schemas.openxmlformats.org/spreadsheetml/2006/main">
  <authors>
    <author>Kiedrowski Bogusław</author>
    <author>Rafal</author>
  </authors>
  <commentList>
    <comment ref="D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D58" authorId="1">
      <text>
        <r>
          <rPr>
            <b/>
            <sz val="8"/>
            <color indexed="81"/>
            <rFont val="Tahoma"/>
            <family val="2"/>
            <charset val="238"/>
          </rPr>
          <t xml:space="preserve">
Wybierz z listy.
Jest 10 pozycji.
Możesz sprawdzić listę jednostek certyfikujących pod adresem znajdującym się po prawej stronie tabeli.</t>
        </r>
      </text>
    </comment>
  </commentList>
</comments>
</file>

<file path=xl/comments14.xml><?xml version="1.0" encoding="utf-8"?>
<comments xmlns="http://schemas.openxmlformats.org/spreadsheetml/2006/main">
  <authors>
    <author>Kiedrowski Bogusław</author>
    <author>Rafal</author>
  </authors>
  <commentList>
    <comment ref="A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5"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D5" authorId="0">
      <text>
        <r>
          <rPr>
            <b/>
            <sz val="8"/>
            <color indexed="81"/>
            <rFont val="Tahoma"/>
            <family val="2"/>
            <charset val="238"/>
          </rPr>
          <t xml:space="preserve">
</t>
        </r>
        <r>
          <rPr>
            <b/>
            <sz val="8"/>
            <color indexed="10"/>
            <rFont val="Tahoma"/>
            <family val="2"/>
            <charset val="238"/>
          </rPr>
          <t xml:space="preserve">Ukryj wiersze puste.
Możesz użyć filtra w komórce </t>
        </r>
        <r>
          <rPr>
            <b/>
            <sz val="10"/>
            <color indexed="81"/>
            <rFont val="Tahoma"/>
            <family val="2"/>
            <charset val="238"/>
          </rPr>
          <t>A7</t>
        </r>
        <r>
          <rPr>
            <b/>
            <sz val="8"/>
            <color indexed="10"/>
            <rFont val="Tahoma"/>
            <family val="2"/>
            <charset val="238"/>
          </rPr>
          <t xml:space="preserve"> 
do ukrycia pustych wierszy.</t>
        </r>
      </text>
    </comment>
    <comment ref="E5"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F6" authorId="0">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t>
        </r>
        <r>
          <rPr>
            <sz val="8"/>
            <color indexed="48"/>
            <rFont val="Tahoma"/>
            <family val="2"/>
            <charset val="238"/>
          </rPr>
          <t xml:space="preserve">
</t>
        </r>
      </text>
    </comment>
    <comment ref="G6" authorId="0">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t>
        </r>
        <r>
          <rPr>
            <sz val="8"/>
            <color indexed="48"/>
            <rFont val="Tahoma"/>
            <family val="2"/>
            <charset val="238"/>
          </rPr>
          <t xml:space="preserve">
</t>
        </r>
      </text>
    </comment>
    <comment ref="H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t>
        </r>
        <r>
          <rPr>
            <sz val="8"/>
            <color indexed="60"/>
            <rFont val="Tahoma"/>
            <family val="2"/>
            <charset val="238"/>
          </rPr>
          <t>Istnieje możliwość zmiany rośliny w obrębie tej samej grupy.</t>
        </r>
      </text>
    </comment>
    <comment ref="I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t>
        </r>
        <r>
          <rPr>
            <sz val="8"/>
            <color indexed="60"/>
            <rFont val="Tahoma"/>
            <family val="2"/>
            <charset val="238"/>
          </rPr>
          <t>Istnieje możliwość zmiany rośliny w obrębie tej samej grupy.</t>
        </r>
      </text>
    </comment>
    <comment ref="J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t>
        </r>
        <r>
          <rPr>
            <sz val="8"/>
            <color indexed="60"/>
            <rFont val="Tahoma"/>
            <family val="2"/>
            <charset val="238"/>
          </rPr>
          <t>Istnieje możliwość zmiany rośliny w obrębie tej samej grupy.</t>
        </r>
      </text>
    </comment>
    <comment ref="K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t>
        </r>
        <r>
          <rPr>
            <sz val="8"/>
            <color indexed="60"/>
            <rFont val="Tahoma"/>
            <family val="2"/>
            <charset val="238"/>
          </rPr>
          <t>Istnieje możliwość zmiany rośliny w obrębie tej samej grupy.</t>
        </r>
      </text>
    </comment>
    <comment ref="B89" authorId="0">
      <text>
        <r>
          <rPr>
            <b/>
            <sz val="8"/>
            <color indexed="81"/>
            <rFont val="Tahoma"/>
            <family val="2"/>
            <charset val="238"/>
          </rPr>
          <t xml:space="preserve">Tu są ukryte wiersze. Możesz je odkryć i wypełnić.
Puste wiersze ukryj!
</t>
        </r>
        <r>
          <rPr>
            <b/>
            <sz val="8"/>
            <color indexed="12"/>
            <rFont val="Tahoma"/>
            <family val="2"/>
            <charset val="238"/>
          </rPr>
          <t>Jak to zrobić - zajrzyj do instrukcji.
Lub przeczytaj komentarz w komórce A6</t>
        </r>
      </text>
    </comment>
  </commentList>
</comments>
</file>

<file path=xl/comments15.xml><?xml version="1.0" encoding="utf-8"?>
<comments xmlns="http://schemas.openxmlformats.org/spreadsheetml/2006/main">
  <authors>
    <author>Kiedrowski Bogusław</author>
    <author>Rafal</author>
  </authors>
  <commentList>
    <comment ref="B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S2" authorId="0">
      <text>
        <r>
          <rPr>
            <sz val="8"/>
            <color indexed="81"/>
            <rFont val="Tahoma"/>
            <family val="2"/>
            <charset val="238"/>
          </rPr>
          <t xml:space="preserve">
Jest to szacunkowa ilość nawozu naturalnego od posiadanych zwierząt (wpisanych do arkusza "Og s6").
Liczba w tej komórce pokazuje ile jest
ton (lub m3) 
obornika 
lub 
obornika + gnojówki.
</t>
        </r>
        <r>
          <rPr>
            <b/>
            <sz val="8"/>
            <color indexed="12"/>
            <rFont val="Tahoma"/>
            <family val="2"/>
            <charset val="238"/>
          </rPr>
          <t>Tu nie ma kompostów.</t>
        </r>
        <r>
          <rPr>
            <sz val="8"/>
            <color indexed="81"/>
            <rFont val="Tahoma"/>
            <family val="2"/>
            <charset val="238"/>
          </rPr>
          <t xml:space="preserve">
Jest to wielkość szacunkowa, ale może być przydatna w planowaniu nawożenia naturalnego.
</t>
        </r>
      </text>
    </comment>
    <comment ref="C4"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F4"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G6" authorId="0">
      <text>
        <r>
          <rPr>
            <b/>
            <sz val="8"/>
            <color indexed="12"/>
            <rFont val="Tahoma"/>
            <family val="2"/>
            <charset val="238"/>
          </rPr>
          <t>Pod tabelą jest sumowanie ilości rozdysponowanego nawozu naturalnego z produkcji zwierzęcej (bez kompostów).</t>
        </r>
        <r>
          <rPr>
            <b/>
            <sz val="8"/>
            <color indexed="81"/>
            <rFont val="Tahoma"/>
            <family val="2"/>
            <charset val="238"/>
          </rPr>
          <t xml:space="preserve">
Może to pomóc w wypełnianiu tabeli. ;-)</t>
        </r>
      </text>
    </comment>
    <comment ref="I6" authorId="0">
      <text>
        <r>
          <rPr>
            <b/>
            <sz val="8"/>
            <color indexed="12"/>
            <rFont val="Tahoma"/>
            <family val="2"/>
            <charset val="238"/>
          </rPr>
          <t>Pod tabelą jest sumowanie ilości rozdysponowanego nawozu naturalnego z produkcji zwierzęcej (bez kompostów).</t>
        </r>
        <r>
          <rPr>
            <b/>
            <sz val="8"/>
            <color indexed="81"/>
            <rFont val="Tahoma"/>
            <family val="2"/>
            <charset val="238"/>
          </rPr>
          <t xml:space="preserve">
Może to pomóc w wypełnianiu tabeli. ;-)</t>
        </r>
      </text>
    </comment>
    <comment ref="F401" authorId="0">
      <text>
        <r>
          <rPr>
            <sz val="8"/>
            <color indexed="81"/>
            <rFont val="Tahoma"/>
            <family val="2"/>
            <charset val="238"/>
          </rPr>
          <t xml:space="preserve">
Ilość nawozu z produkcji zwierzęcej
 (bez kompostów).
Obornik i gnojówka razem.
</t>
        </r>
        <r>
          <rPr>
            <b/>
            <sz val="8"/>
            <color indexed="12"/>
            <rFont val="Tahoma"/>
            <family val="2"/>
            <charset val="238"/>
          </rPr>
          <t>Można wpisać własne wielkości nawozów.</t>
        </r>
      </text>
    </comment>
  </commentList>
</comments>
</file>

<file path=xl/comments16.xml><?xml version="1.0" encoding="utf-8"?>
<comments xmlns="http://schemas.openxmlformats.org/spreadsheetml/2006/main">
  <authors>
    <author>Kiedrowski Bogusław</author>
  </authors>
  <commentList>
    <comment ref="F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17.xml><?xml version="1.0" encoding="utf-8"?>
<comments xmlns="http://schemas.openxmlformats.org/spreadsheetml/2006/main">
  <authors>
    <author>LENOVO USER</author>
    <author>Kiedrowski Bogusław</author>
    <author>Rafal</author>
  </authors>
  <commentList>
    <comment ref="C8" authorId="0">
      <text>
        <r>
          <rPr>
            <b/>
            <sz val="8"/>
            <color indexed="81"/>
            <rFont val="Tahoma"/>
            <family val="2"/>
            <charset val="238"/>
          </rPr>
          <t xml:space="preserve">Ta komórka jest odblokowana.
Można zmienić wpis ale wyłącznie przy wykonywaniu zmiany do planu.
Nowy wpis w tej komórce może być jedynie taki:
</t>
        </r>
        <r>
          <rPr>
            <b/>
            <sz val="9"/>
            <color indexed="12"/>
            <rFont val="Tahoma"/>
            <family val="2"/>
            <charset val="238"/>
          </rPr>
          <t>Wariant 3.1.1 Ekstensywna gospodarka na łąkach i pastwiskach</t>
        </r>
      </text>
    </comment>
    <comment ref="B21" authorId="1">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użytki zielone.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28" authorId="1">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użytki zielone.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I28" authorId="2">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J28" authorId="1">
      <text>
        <r>
          <rPr>
            <b/>
            <sz val="8"/>
            <color indexed="81"/>
            <rFont val="Tahoma"/>
            <family val="2"/>
            <charset val="238"/>
          </rPr>
          <t xml:space="preserve">
</t>
        </r>
        <r>
          <rPr>
            <b/>
            <sz val="8"/>
            <color indexed="10"/>
            <rFont val="Tahoma"/>
            <family val="2"/>
            <charset val="238"/>
          </rPr>
          <t xml:space="preserve">Ukryj wiersze puste lub niepotrzebne.
</t>
        </r>
        <r>
          <rPr>
            <b/>
            <sz val="8"/>
            <color indexed="17"/>
            <rFont val="Tahoma"/>
            <family val="2"/>
            <charset val="238"/>
          </rPr>
          <t>Pozostaw tylko łąki i pastwiska.</t>
        </r>
      </text>
    </comment>
  </commentList>
</comments>
</file>

<file path=xl/comments18.xml><?xml version="1.0" encoding="utf-8"?>
<comments xmlns="http://schemas.openxmlformats.org/spreadsheetml/2006/main">
  <authors>
    <author>Kiedrowski Bogusław</author>
  </authors>
  <commentList>
    <comment ref="D1"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19.xml><?xml version="1.0" encoding="utf-8"?>
<comments xmlns="http://schemas.openxmlformats.org/spreadsheetml/2006/main">
  <authors>
    <author>Kiedrowski Bogusław</author>
    <author>Rafal</author>
  </authors>
  <commentList>
    <comment ref="B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użytki zielone.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3"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użytki zielone.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D3"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E3" authorId="1">
      <text>
        <r>
          <rPr>
            <b/>
            <sz val="9"/>
            <color indexed="12"/>
            <rFont val="Tahoma"/>
            <family val="2"/>
            <charset val="238"/>
          </rPr>
          <t>Sposób użytkowania:
- kośny,
- kośno-pastwiskowy,
- pastwiskowy.</t>
        </r>
      </text>
    </comment>
  </commentList>
</comments>
</file>

<file path=xl/comments2.xml><?xml version="1.0" encoding="utf-8"?>
<comments xmlns="http://schemas.openxmlformats.org/spreadsheetml/2006/main">
  <authors>
    <author>LENOVO USER</author>
  </authors>
  <commentList>
    <comment ref="C5" authorId="0">
      <text>
        <r>
          <rPr>
            <b/>
            <sz val="8"/>
            <color indexed="81"/>
            <rFont val="Tahoma"/>
            <family val="2"/>
            <charset val="238"/>
          </rPr>
          <t xml:space="preserve">
</t>
        </r>
        <r>
          <rPr>
            <b/>
            <sz val="8"/>
            <color indexed="18"/>
            <rFont val="Tahoma"/>
            <family val="2"/>
            <charset val="238"/>
          </rPr>
          <t xml:space="preserve">Jest to tabela pomocnicza.
Wykaz roślin w rolnictwie ekologicznym w gospodarstwie uczestniczącym w programie rolnośrodowiskowym.
Czyli do tych roślin przysługuje płatność rolnośrodowiskowa w pakiecie 2.
</t>
        </r>
      </text>
    </comment>
  </commentList>
</comments>
</file>

<file path=xl/comments20.xml><?xml version="1.0" encoding="utf-8"?>
<comments xmlns="http://schemas.openxmlformats.org/spreadsheetml/2006/main">
  <authors>
    <author>Kiedrowski Bogusław</author>
    <author>1</author>
    <author>LENOVO USER</author>
  </authors>
  <commentList>
    <comment ref="C1" authorId="0">
      <text>
        <r>
          <rPr>
            <sz val="8"/>
            <color indexed="12"/>
            <rFont val="Tahoma"/>
            <family val="2"/>
            <charset val="238"/>
          </rPr>
          <t xml:space="preserve">Tabela przeznaczona jest do planowania wypasu całego stada.
np. wszystkie krowy i młodzież
      lub wszystkie owce.
Jeśli mamy 2 stada, to wypas jednego planujemy na tym arkuszu,
a drugiego na drugim arkuszu. (krowy tu, a owce na drugim arkuszu)
Plan wypasu wypełniamy następująco:
1. Wpisujemy literę użytku zielonego (pastwiska).
2. Wpisujemy powierzchnię.
3. Wpisujemy maksymalną obsadę.
4. Wpisujemy dozwoloną  ilość dni pastwiskowych.
5. Wpisujemy zwierzęta, ich ilość oraz DJP.
6. Do białych pól wpisujemy ilość dni pastwiskowych w danym miesiącu.
Jeżeli zaplanujemy zbyt dużo, to pojawi się komunikat.
Wówczas należy zaplanować wypas na kolejnym pastwisku.
Powodzenia - to nie jest takie trudne ;-)
</t>
        </r>
        <r>
          <rPr>
            <b/>
            <sz val="8"/>
            <color indexed="12"/>
            <rFont val="Tahoma"/>
            <family val="2"/>
            <charset val="238"/>
          </rPr>
          <t xml:space="preserve">
</t>
        </r>
        <r>
          <rPr>
            <b/>
            <sz val="8"/>
            <color indexed="10"/>
            <rFont val="Tahoma"/>
            <family val="2"/>
            <charset val="238"/>
          </rPr>
          <t xml:space="preserve">W tabelach w miejscu gdzie wpisujemy ilość dni pastwiskowych są komórki </t>
        </r>
        <r>
          <rPr>
            <b/>
            <sz val="12"/>
            <color indexed="10"/>
            <rFont val="Tahoma"/>
            <family val="2"/>
            <charset val="238"/>
          </rPr>
          <t>żółte</t>
        </r>
        <r>
          <rPr>
            <b/>
            <sz val="10"/>
            <color indexed="10"/>
            <rFont val="Tahoma"/>
            <family val="2"/>
            <charset val="238"/>
          </rPr>
          <t>.</t>
        </r>
        <r>
          <rPr>
            <b/>
            <sz val="8"/>
            <color indexed="10"/>
            <rFont val="Tahoma"/>
            <family val="2"/>
            <charset val="238"/>
          </rPr>
          <t xml:space="preserve"> 
W zasadzie nie powinniśmy tam nic wpisywać.
Jednak gdy jakieś zwierzę (zwierzęta) mają przebywać na pastwisku krócej (lub dłużej) niż całe stado, wówczas można tym zwierzętom wpisać inną ilość dni pastwiskowych.</t>
        </r>
      </text>
    </comment>
    <comment ref="L1" authorId="0">
      <text>
        <r>
          <rPr>
            <b/>
            <sz val="8"/>
            <color indexed="81"/>
            <rFont val="Tahoma"/>
            <family val="2"/>
            <charset val="238"/>
          </rPr>
          <t>Tylko dla gospodarstw prowadzących produkcję zwierzęcą.</t>
        </r>
      </text>
    </comment>
    <comment ref="B4"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4"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 ref="H4" authorId="0">
      <text>
        <r>
          <rPr>
            <sz val="8"/>
            <color indexed="81"/>
            <rFont val="Tahoma"/>
            <family val="2"/>
            <charset val="238"/>
          </rPr>
          <t xml:space="preserve">
Dla pakietu 4 i 5 podpowiedź po prawej stronie arkusza.</t>
        </r>
        <r>
          <rPr>
            <b/>
            <sz val="8"/>
            <color indexed="81"/>
            <rFont val="Tahoma"/>
            <family val="2"/>
            <charset val="238"/>
          </rPr>
          <t xml:space="preserve">
</t>
        </r>
      </text>
    </comment>
    <comment ref="J4" authorId="0">
      <text>
        <r>
          <rPr>
            <b/>
            <sz val="8"/>
            <color indexed="81"/>
            <rFont val="Tahoma"/>
            <family val="2"/>
            <charset val="238"/>
          </rPr>
          <t>Przy użytkowaniu kośno-pastwiskowym zmniejszyć dozwoloną maksymalną obsadę do 30% wartości obowiązującej dla użytkowania wyłącznie pastwiskowego.</t>
        </r>
      </text>
    </comment>
    <comment ref="E6" authorId="1">
      <text>
        <r>
          <rPr>
            <b/>
            <sz val="8"/>
            <color indexed="81"/>
            <rFont val="Tahoma"/>
            <family val="2"/>
            <charset val="238"/>
          </rPr>
          <t xml:space="preserve">
Podpowiedź po prawej stronie tabeli</t>
        </r>
      </text>
    </comment>
    <comment ref="AC10" authorId="2">
      <text>
        <r>
          <rPr>
            <b/>
            <sz val="8"/>
            <color indexed="81"/>
            <rFont val="Tahoma"/>
            <family val="2"/>
            <charset val="238"/>
          </rPr>
          <t>Tabela wypasu obejmuje tylko miesiące od kwietnia do listopada.
Od całego roku - 36 dni odejmujemy 4 miesiące i wychodzi nam liczba 244 dni. (łącznie z niedzielami i świętami)</t>
        </r>
        <r>
          <rPr>
            <sz val="8"/>
            <color indexed="81"/>
            <rFont val="Tahoma"/>
            <family val="2"/>
            <charset val="238"/>
          </rPr>
          <t xml:space="preserve">
</t>
        </r>
      </text>
    </comment>
    <comment ref="C15"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 ref="E17" authorId="1">
      <text>
        <r>
          <rPr>
            <b/>
            <sz val="8"/>
            <color indexed="81"/>
            <rFont val="Tahoma"/>
            <family val="2"/>
            <charset val="238"/>
          </rPr>
          <t xml:space="preserve">
Podpowiedź po prawej stronie tabeli</t>
        </r>
      </text>
    </comment>
    <comment ref="AC24" authorId="2">
      <text>
        <r>
          <rPr>
            <b/>
            <sz val="8"/>
            <color indexed="81"/>
            <rFont val="Tahoma"/>
            <family val="2"/>
            <charset val="238"/>
          </rPr>
          <t>Tabela wypasu obejmuje tylko miesiące od kwietnia do listopada.
Od całego roku - 36 dni odejmujemy 4 miesiące i wychodzi nam liczba 244 dni. (łącznie z niedzielami i świętami)</t>
        </r>
        <r>
          <rPr>
            <sz val="8"/>
            <color indexed="81"/>
            <rFont val="Tahoma"/>
            <family val="2"/>
            <charset val="238"/>
          </rPr>
          <t xml:space="preserve">
</t>
        </r>
      </text>
    </comment>
    <comment ref="E28" authorId="1">
      <text>
        <r>
          <rPr>
            <b/>
            <sz val="8"/>
            <color indexed="81"/>
            <rFont val="Tahoma"/>
            <family val="2"/>
            <charset val="238"/>
          </rPr>
          <t xml:space="preserve">
Podpowiedź po prawej stronie tabeli</t>
        </r>
      </text>
    </comment>
    <comment ref="E39" authorId="1">
      <text>
        <r>
          <rPr>
            <b/>
            <sz val="8"/>
            <color indexed="81"/>
            <rFont val="Tahoma"/>
            <family val="2"/>
            <charset val="238"/>
          </rPr>
          <t xml:space="preserve">
Podpowiedź po prawej stronie tabeli</t>
        </r>
      </text>
    </comment>
    <comment ref="E50" authorId="1">
      <text>
        <r>
          <rPr>
            <b/>
            <sz val="8"/>
            <color indexed="81"/>
            <rFont val="Tahoma"/>
            <family val="2"/>
            <charset val="238"/>
          </rPr>
          <t xml:space="preserve">
Podpowiedź po prawej stronie tabeli</t>
        </r>
      </text>
    </comment>
    <comment ref="E59" authorId="2">
      <text>
        <r>
          <rPr>
            <b/>
            <sz val="8"/>
            <color indexed="81"/>
            <rFont val="Tahoma"/>
            <family val="2"/>
            <charset val="238"/>
          </rPr>
          <t xml:space="preserve">To jest sprawdzanie - czy nie wpisaliśmy więcej dni, niż jest w danym miesiącu.
</t>
        </r>
        <r>
          <rPr>
            <b/>
            <sz val="10"/>
            <color indexed="81"/>
            <rFont val="Tahoma"/>
            <family val="2"/>
            <charset val="238"/>
          </rPr>
          <t xml:space="preserve">
</t>
        </r>
        <r>
          <rPr>
            <b/>
            <sz val="10"/>
            <color indexed="10"/>
            <rFont val="Tahoma"/>
            <family val="2"/>
            <charset val="238"/>
          </rPr>
          <t xml:space="preserve">Jednak gdy wpiszemy w tym arkuszu kilka stad 
</t>
        </r>
        <r>
          <rPr>
            <sz val="9"/>
            <color indexed="10"/>
            <rFont val="Tahoma"/>
            <family val="2"/>
            <charset val="238"/>
          </rPr>
          <t>(powinno się wpisać jedno stado)</t>
        </r>
        <r>
          <rPr>
            <b/>
            <sz val="10"/>
            <color indexed="10"/>
            <rFont val="Tahoma"/>
            <family val="2"/>
            <charset val="238"/>
          </rPr>
          <t xml:space="preserve">
wówczas ten wiersz należy ukryć.
</t>
        </r>
        <r>
          <rPr>
            <b/>
            <sz val="10"/>
            <color indexed="12"/>
            <rFont val="Tahoma"/>
            <family val="2"/>
            <charset val="238"/>
          </rPr>
          <t>Ukryć samodzielnie - FILTR tego wiersza nie ukryje.</t>
        </r>
      </text>
    </comment>
    <comment ref="E70" authorId="1">
      <text>
        <r>
          <rPr>
            <b/>
            <sz val="8"/>
            <color indexed="81"/>
            <rFont val="Tahoma"/>
            <family val="2"/>
            <charset val="238"/>
          </rPr>
          <t xml:space="preserve">
Podpowiedź po prawej stronie tabeli</t>
        </r>
      </text>
    </comment>
    <comment ref="E81" authorId="1">
      <text>
        <r>
          <rPr>
            <b/>
            <sz val="8"/>
            <color indexed="81"/>
            <rFont val="Tahoma"/>
            <family val="2"/>
            <charset val="238"/>
          </rPr>
          <t xml:space="preserve">
Podpowiedź po prawej stronie tabeli</t>
        </r>
      </text>
    </comment>
    <comment ref="E92" authorId="1">
      <text>
        <r>
          <rPr>
            <b/>
            <sz val="8"/>
            <color indexed="81"/>
            <rFont val="Tahoma"/>
            <family val="2"/>
            <charset val="238"/>
          </rPr>
          <t xml:space="preserve">
Podpowiedź po prawej stronie tabeli</t>
        </r>
      </text>
    </comment>
    <comment ref="E103" authorId="1">
      <text>
        <r>
          <rPr>
            <b/>
            <sz val="8"/>
            <color indexed="81"/>
            <rFont val="Tahoma"/>
            <family val="2"/>
            <charset val="238"/>
          </rPr>
          <t xml:space="preserve">
Podpowiedź po prawej stronie tabeli</t>
        </r>
      </text>
    </comment>
    <comment ref="E114" authorId="1">
      <text>
        <r>
          <rPr>
            <b/>
            <sz val="8"/>
            <color indexed="81"/>
            <rFont val="Tahoma"/>
            <family val="2"/>
            <charset val="238"/>
          </rPr>
          <t xml:space="preserve">
Podpowiedź po prawej stronie tabeli</t>
        </r>
      </text>
    </comment>
    <comment ref="E123" authorId="2">
      <text>
        <r>
          <rPr>
            <b/>
            <sz val="8"/>
            <color indexed="81"/>
            <rFont val="Tahoma"/>
            <family val="2"/>
            <charset val="238"/>
          </rPr>
          <t xml:space="preserve">To jest sprawdzanie - czy nie wpisaliśmy więcej dni, niż jest w danym miesiącu.
</t>
        </r>
        <r>
          <rPr>
            <b/>
            <sz val="10"/>
            <color indexed="81"/>
            <rFont val="Tahoma"/>
            <family val="2"/>
            <charset val="238"/>
          </rPr>
          <t xml:space="preserve">
</t>
        </r>
        <r>
          <rPr>
            <b/>
            <sz val="10"/>
            <color indexed="10"/>
            <rFont val="Tahoma"/>
            <family val="2"/>
            <charset val="238"/>
          </rPr>
          <t xml:space="preserve">Jednak gdy wpiszemy w tym arkuszu kilka stad 
</t>
        </r>
        <r>
          <rPr>
            <sz val="9"/>
            <color indexed="10"/>
            <rFont val="Tahoma"/>
            <family val="2"/>
            <charset val="238"/>
          </rPr>
          <t>(powinno się wpisać jedno stado)</t>
        </r>
        <r>
          <rPr>
            <b/>
            <sz val="10"/>
            <color indexed="10"/>
            <rFont val="Tahoma"/>
            <family val="2"/>
            <charset val="238"/>
          </rPr>
          <t xml:space="preserve">
wówczas ten wiersz należy ukryć.
</t>
        </r>
        <r>
          <rPr>
            <b/>
            <sz val="10"/>
            <color indexed="12"/>
            <rFont val="Tahoma"/>
            <family val="2"/>
            <charset val="238"/>
          </rPr>
          <t>Ukryć samodzielnie - FILTR tego wiersza nie ukryje.</t>
        </r>
      </text>
    </comment>
    <comment ref="C135"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List>
</comments>
</file>

<file path=xl/comments21.xml><?xml version="1.0" encoding="utf-8"?>
<comments xmlns="http://schemas.openxmlformats.org/spreadsheetml/2006/main">
  <authors>
    <author>Kiedrowski Bogusław</author>
    <author>1</author>
    <author>LENOVO USER</author>
  </authors>
  <commentList>
    <comment ref="C1" authorId="0">
      <text>
        <r>
          <rPr>
            <sz val="8"/>
            <color indexed="12"/>
            <rFont val="Tahoma"/>
            <family val="2"/>
            <charset val="238"/>
          </rPr>
          <t xml:space="preserve">Tabela przeznaczona jest do planowania wypasu całego stada.
np. wszystkie krowy i młodzież
      lub wszystkie owce.
Jeśli mamy 2 stada, to wypas jednego planujemy na tym arkuszu,
a drugiego na drugim arkuszu. (krowy tu, a owce na drugim arkuszu)
Plan wypasu wypełniamy następująco:
1. Wpisujemy literę użytku zielonego (pastwiska).
2. Wpisujemy powierzchnię.
3. Wpisujemy maksymalną obsadę.
4. Wpisujemy dozwoloną  ilość dni pastwiskowych.
5. Wpisujemy zwierzęta, ich ilość oraz DJP.
6. Do białych pól wpisujemy ilość dni pastwiskowych w danym miesiącu.
Jeżeli zaplanujemy zbyt dużo, to pojawi się komunikat.
Wówczas należy zaplanować wypas na kolejnym pastwisku.
Powodzenia - to nie jest takie trudne ;-)
</t>
        </r>
        <r>
          <rPr>
            <b/>
            <sz val="8"/>
            <color indexed="12"/>
            <rFont val="Tahoma"/>
            <family val="2"/>
            <charset val="238"/>
          </rPr>
          <t xml:space="preserve">
</t>
        </r>
        <r>
          <rPr>
            <b/>
            <sz val="8"/>
            <color indexed="10"/>
            <rFont val="Tahoma"/>
            <family val="2"/>
            <charset val="238"/>
          </rPr>
          <t xml:space="preserve">W tabelach w miejscu gdzie wpisujemy ilość dni pastwiskowych są komórki </t>
        </r>
        <r>
          <rPr>
            <b/>
            <sz val="12"/>
            <color indexed="10"/>
            <rFont val="Tahoma"/>
            <family val="2"/>
            <charset val="238"/>
          </rPr>
          <t>żółte</t>
        </r>
        <r>
          <rPr>
            <b/>
            <sz val="10"/>
            <color indexed="10"/>
            <rFont val="Tahoma"/>
            <family val="2"/>
            <charset val="238"/>
          </rPr>
          <t>.</t>
        </r>
        <r>
          <rPr>
            <b/>
            <sz val="8"/>
            <color indexed="10"/>
            <rFont val="Tahoma"/>
            <family val="2"/>
            <charset val="238"/>
          </rPr>
          <t xml:space="preserve"> 
W zasadzie nie powinniśmy tam nic wpisywać.
Jednak gdy jakieś zwierzę (zwierzęta) mają przebywać na pastwisku krócej (lub dłużej) niż całe stado, wówczas można tym zwierzętom wpisać inną ilość dni pastwiskowych.</t>
        </r>
      </text>
    </comment>
    <comment ref="L1" authorId="0">
      <text>
        <r>
          <rPr>
            <b/>
            <sz val="8"/>
            <color indexed="81"/>
            <rFont val="Tahoma"/>
            <family val="2"/>
            <charset val="238"/>
          </rPr>
          <t>Tylko dla gospodarstw prowadzących produkcję zwierzęcą.</t>
        </r>
      </text>
    </comment>
    <comment ref="B4"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4"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 ref="H4" authorId="0">
      <text>
        <r>
          <rPr>
            <sz val="8"/>
            <color indexed="81"/>
            <rFont val="Tahoma"/>
            <family val="2"/>
            <charset val="238"/>
          </rPr>
          <t xml:space="preserve">
Dla pakietu 4 i 5 podpowiedź po prawej stronie arkusza.</t>
        </r>
        <r>
          <rPr>
            <b/>
            <sz val="8"/>
            <color indexed="81"/>
            <rFont val="Tahoma"/>
            <family val="2"/>
            <charset val="238"/>
          </rPr>
          <t xml:space="preserve">
</t>
        </r>
      </text>
    </comment>
    <comment ref="J4" authorId="0">
      <text>
        <r>
          <rPr>
            <b/>
            <sz val="8"/>
            <color indexed="81"/>
            <rFont val="Tahoma"/>
            <family val="2"/>
            <charset val="238"/>
          </rPr>
          <t>Przy użytkowaniu kośno-pastwiskowym zmniejszyć dozwoloną maksymalną obsadę do 30% wartości obowiązującej dla użytkowania wyłącznie pastwiskowego.</t>
        </r>
      </text>
    </comment>
    <comment ref="E6" authorId="1">
      <text>
        <r>
          <rPr>
            <b/>
            <sz val="8"/>
            <color indexed="81"/>
            <rFont val="Tahoma"/>
            <family val="2"/>
            <charset val="238"/>
          </rPr>
          <t xml:space="preserve">
Podpowiedź po prawej stronie tabeli</t>
        </r>
      </text>
    </comment>
    <comment ref="AC10" authorId="2">
      <text>
        <r>
          <rPr>
            <b/>
            <sz val="8"/>
            <color indexed="81"/>
            <rFont val="Tahoma"/>
            <family val="2"/>
            <charset val="238"/>
          </rPr>
          <t>Tabela wypasu obejmuje tylko miesiące od kwietnia do listopada.
Od całego roku - 36 dni odejmujemy 4 miesiące i wychodzi nam liczba 244 dni. (łącznie z niedzielami i świętami)</t>
        </r>
        <r>
          <rPr>
            <sz val="8"/>
            <color indexed="81"/>
            <rFont val="Tahoma"/>
            <family val="2"/>
            <charset val="238"/>
          </rPr>
          <t xml:space="preserve">
</t>
        </r>
      </text>
    </comment>
    <comment ref="C15"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 ref="E17" authorId="1">
      <text>
        <r>
          <rPr>
            <b/>
            <sz val="8"/>
            <color indexed="81"/>
            <rFont val="Tahoma"/>
            <family val="2"/>
            <charset val="238"/>
          </rPr>
          <t xml:space="preserve">
Podpowiedź po prawej stronie tabeli</t>
        </r>
      </text>
    </comment>
    <comment ref="AC24" authorId="2">
      <text>
        <r>
          <rPr>
            <b/>
            <sz val="8"/>
            <color indexed="81"/>
            <rFont val="Tahoma"/>
            <family val="2"/>
            <charset val="238"/>
          </rPr>
          <t>Tabela wypasu obejmuje tylko miesiące od kwietnia do listopada.
Od całego roku - 36 dni odejmujemy 4 miesiące i wychodzi nam liczba 244 dni. (łącznie z niedzielami i świętami)</t>
        </r>
        <r>
          <rPr>
            <sz val="8"/>
            <color indexed="81"/>
            <rFont val="Tahoma"/>
            <family val="2"/>
            <charset val="238"/>
          </rPr>
          <t xml:space="preserve">
</t>
        </r>
      </text>
    </comment>
    <comment ref="E28" authorId="1">
      <text>
        <r>
          <rPr>
            <b/>
            <sz val="8"/>
            <color indexed="81"/>
            <rFont val="Tahoma"/>
            <family val="2"/>
            <charset val="238"/>
          </rPr>
          <t xml:space="preserve">
Podpowiedź po prawej stronie tabeli</t>
        </r>
      </text>
    </comment>
    <comment ref="E39" authorId="1">
      <text>
        <r>
          <rPr>
            <b/>
            <sz val="8"/>
            <color indexed="81"/>
            <rFont val="Tahoma"/>
            <family val="2"/>
            <charset val="238"/>
          </rPr>
          <t xml:space="preserve">
Podpowiedź po prawej stronie tabeli</t>
        </r>
      </text>
    </comment>
    <comment ref="E50" authorId="1">
      <text>
        <r>
          <rPr>
            <b/>
            <sz val="8"/>
            <color indexed="81"/>
            <rFont val="Tahoma"/>
            <family val="2"/>
            <charset val="238"/>
          </rPr>
          <t xml:space="preserve">
Podpowiedź po prawej stronie tabeli</t>
        </r>
      </text>
    </comment>
    <comment ref="E59" authorId="2">
      <text>
        <r>
          <rPr>
            <b/>
            <sz val="8"/>
            <color indexed="81"/>
            <rFont val="Tahoma"/>
            <family val="2"/>
            <charset val="238"/>
          </rPr>
          <t xml:space="preserve">To jest sprawdzanie - czy nie wpisaliśmy więcej dni, niż jest w danym miesiącu.
</t>
        </r>
        <r>
          <rPr>
            <b/>
            <sz val="10"/>
            <color indexed="81"/>
            <rFont val="Tahoma"/>
            <family val="2"/>
            <charset val="238"/>
          </rPr>
          <t xml:space="preserve">
</t>
        </r>
        <r>
          <rPr>
            <b/>
            <sz val="10"/>
            <color indexed="10"/>
            <rFont val="Tahoma"/>
            <family val="2"/>
            <charset val="238"/>
          </rPr>
          <t xml:space="preserve">Jednak gdy wpiszemy w tym arkuszu kilka stad 
</t>
        </r>
        <r>
          <rPr>
            <sz val="9"/>
            <color indexed="10"/>
            <rFont val="Tahoma"/>
            <family val="2"/>
            <charset val="238"/>
          </rPr>
          <t>(powinno się wpisać jedno stado)</t>
        </r>
        <r>
          <rPr>
            <b/>
            <sz val="10"/>
            <color indexed="10"/>
            <rFont val="Tahoma"/>
            <family val="2"/>
            <charset val="238"/>
          </rPr>
          <t xml:space="preserve">
wówczas ten wiersz należy ukryć.
</t>
        </r>
        <r>
          <rPr>
            <b/>
            <sz val="10"/>
            <color indexed="12"/>
            <rFont val="Tahoma"/>
            <family val="2"/>
            <charset val="238"/>
          </rPr>
          <t>Ukryć samodzielnie - FILTR tego wiersza nie ukryje.</t>
        </r>
      </text>
    </comment>
    <comment ref="E70" authorId="1">
      <text>
        <r>
          <rPr>
            <b/>
            <sz val="8"/>
            <color indexed="81"/>
            <rFont val="Tahoma"/>
            <family val="2"/>
            <charset val="238"/>
          </rPr>
          <t xml:space="preserve">
Podpowiedź po prawej stronie tabeli</t>
        </r>
      </text>
    </comment>
    <comment ref="E81" authorId="1">
      <text>
        <r>
          <rPr>
            <b/>
            <sz val="8"/>
            <color indexed="81"/>
            <rFont val="Tahoma"/>
            <family val="2"/>
            <charset val="238"/>
          </rPr>
          <t xml:space="preserve">
Podpowiedź po prawej stronie tabeli</t>
        </r>
      </text>
    </comment>
    <comment ref="E92" authorId="1">
      <text>
        <r>
          <rPr>
            <b/>
            <sz val="8"/>
            <color indexed="81"/>
            <rFont val="Tahoma"/>
            <family val="2"/>
            <charset val="238"/>
          </rPr>
          <t xml:space="preserve">
Podpowiedź po prawej stronie tabeli</t>
        </r>
      </text>
    </comment>
    <comment ref="E103" authorId="1">
      <text>
        <r>
          <rPr>
            <b/>
            <sz val="8"/>
            <color indexed="81"/>
            <rFont val="Tahoma"/>
            <family val="2"/>
            <charset val="238"/>
          </rPr>
          <t xml:space="preserve">
Podpowiedź po prawej stronie tabeli</t>
        </r>
      </text>
    </comment>
    <comment ref="E114" authorId="1">
      <text>
        <r>
          <rPr>
            <b/>
            <sz val="8"/>
            <color indexed="81"/>
            <rFont val="Tahoma"/>
            <family val="2"/>
            <charset val="238"/>
          </rPr>
          <t xml:space="preserve">
Podpowiedź po prawej stronie tabeli</t>
        </r>
      </text>
    </comment>
    <comment ref="E123" authorId="2">
      <text>
        <r>
          <rPr>
            <b/>
            <sz val="8"/>
            <color indexed="81"/>
            <rFont val="Tahoma"/>
            <family val="2"/>
            <charset val="238"/>
          </rPr>
          <t xml:space="preserve">To jest sprawdzanie - czy nie wpisaliśmy więcej dni, niż jest w danym miesiącu.
</t>
        </r>
        <r>
          <rPr>
            <b/>
            <sz val="10"/>
            <color indexed="81"/>
            <rFont val="Tahoma"/>
            <family val="2"/>
            <charset val="238"/>
          </rPr>
          <t xml:space="preserve">
</t>
        </r>
        <r>
          <rPr>
            <b/>
            <sz val="10"/>
            <color indexed="10"/>
            <rFont val="Tahoma"/>
            <family val="2"/>
            <charset val="238"/>
          </rPr>
          <t xml:space="preserve">Jednak gdy wpiszemy w tym arkuszu kilka stad 
</t>
        </r>
        <r>
          <rPr>
            <sz val="9"/>
            <color indexed="10"/>
            <rFont val="Tahoma"/>
            <family val="2"/>
            <charset val="238"/>
          </rPr>
          <t>(powinno się wpisać jedno stado)</t>
        </r>
        <r>
          <rPr>
            <b/>
            <sz val="10"/>
            <color indexed="10"/>
            <rFont val="Tahoma"/>
            <family val="2"/>
            <charset val="238"/>
          </rPr>
          <t xml:space="preserve">
wówczas ten wiersz należy ukryć.
</t>
        </r>
        <r>
          <rPr>
            <b/>
            <sz val="10"/>
            <color indexed="12"/>
            <rFont val="Tahoma"/>
            <family val="2"/>
            <charset val="238"/>
          </rPr>
          <t>Ukryć samodzielnie - FILTR tego wiersza nie ukryje.</t>
        </r>
      </text>
    </comment>
    <comment ref="C135"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List>
</comments>
</file>

<file path=xl/comments22.xml><?xml version="1.0" encoding="utf-8"?>
<comments xmlns="http://schemas.openxmlformats.org/spreadsheetml/2006/main">
  <authors>
    <author>Kiedrowski Bogusław</author>
  </authors>
  <commentList>
    <comment ref="B4"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G6"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G7" authorId="0">
      <text>
        <r>
          <rPr>
            <b/>
            <sz val="8"/>
            <color indexed="81"/>
            <rFont val="Tahoma"/>
            <family val="2"/>
            <charset val="238"/>
          </rPr>
          <t xml:space="preserve">
Wybierz pakiet 4 lub 5.
Jeżeli jednak w gospodarstwie realizowane będą oba pakiety jednocześnie </t>
        </r>
        <r>
          <rPr>
            <sz val="8"/>
            <color indexed="17"/>
            <rFont val="Tahoma"/>
            <family val="2"/>
            <charset val="238"/>
          </rPr>
          <t>(oczywiście na różnych działkach ;-] )</t>
        </r>
        <r>
          <rPr>
            <b/>
            <sz val="8"/>
            <color indexed="81"/>
            <rFont val="Tahoma"/>
            <family val="2"/>
            <charset val="238"/>
          </rPr>
          <t xml:space="preserve"> - wówczas zaznacz trzeci kwadrat.</t>
        </r>
      </text>
    </comment>
  </commentList>
</comments>
</file>

<file path=xl/comments23.xml><?xml version="1.0" encoding="utf-8"?>
<comments xmlns="http://schemas.openxmlformats.org/spreadsheetml/2006/main">
  <authors>
    <author>Kiedrowski Bogusław</author>
    <author>Rafal</author>
    <author>LENOVO USER</author>
  </authors>
  <commentList>
    <comment ref="B5"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te, które sa w tym pakiecie.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P6" authorId="0">
      <text>
        <r>
          <rPr>
            <b/>
            <sz val="8"/>
            <color indexed="12"/>
            <rFont val="Tahoma"/>
            <family val="2"/>
            <charset val="238"/>
          </rPr>
          <t xml:space="preserve">
Ukryj wiersze puste lub niepotrzebne, pozostaw tylko działki rolne będące TUZ-ami, zgłoszone do programu.</t>
        </r>
      </text>
    </comment>
    <comment ref="C7"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te, które sa w tym pakiecie.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O7"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P7" authorId="2">
      <text>
        <r>
          <rPr>
            <sz val="8"/>
            <color indexed="81"/>
            <rFont val="Tahoma"/>
            <family val="2"/>
            <charset val="238"/>
          </rPr>
          <t xml:space="preserve">
W tej tabeli pojawią się wpisy z arkusza pakietu 3.
Możesz je wykasować i wpisać własne dane.
</t>
        </r>
      </text>
    </comment>
    <comment ref="Q7" authorId="2">
      <text>
        <r>
          <rPr>
            <b/>
            <sz val="8"/>
            <color indexed="81"/>
            <rFont val="Tahoma"/>
            <family val="2"/>
            <charset val="238"/>
          </rPr>
          <t>Można wpisać samodzielnie.</t>
        </r>
      </text>
    </comment>
  </commentList>
</comments>
</file>

<file path=xl/comments24.xml><?xml version="1.0" encoding="utf-8"?>
<comments xmlns="http://schemas.openxmlformats.org/spreadsheetml/2006/main">
  <authors>
    <author>Kiedrowski Bogusław</author>
    <author>Rafal</author>
    <author>LENOVO USER</author>
  </authors>
  <commentList>
    <comment ref="B3"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te, które są w tym pakiecie.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3"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te, które są w tym pakiecie.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D3"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E3" authorId="1">
      <text>
        <r>
          <rPr>
            <b/>
            <sz val="9"/>
            <color indexed="12"/>
            <rFont val="Tahoma"/>
            <family val="2"/>
            <charset val="238"/>
          </rPr>
          <t>Sposób użytkowania:
- kośny,
- kośno-pastwiskowy,
- pastwiskowy.</t>
        </r>
      </text>
    </comment>
    <comment ref="F3" authorId="2">
      <text>
        <r>
          <rPr>
            <sz val="8"/>
            <color indexed="81"/>
            <rFont val="Tahoma"/>
            <family val="2"/>
            <charset val="238"/>
          </rPr>
          <t xml:space="preserve">
W tej tabeli pojawią się wpisy z arkusza pakietu 3.
Możesz je wykasować i wpisać własne dane.
</t>
        </r>
      </text>
    </comment>
    <comment ref="H3" authorId="2">
      <text>
        <r>
          <rPr>
            <b/>
            <sz val="8"/>
            <color indexed="81"/>
            <rFont val="Tahoma"/>
            <family val="2"/>
            <charset val="238"/>
          </rPr>
          <t>Można wpisać samodzielnie.</t>
        </r>
      </text>
    </comment>
    <comment ref="B57" authorId="0">
      <text>
        <r>
          <rPr>
            <b/>
            <sz val="8"/>
            <color indexed="81"/>
            <rFont val="Tahoma"/>
            <family val="2"/>
            <charset val="238"/>
          </rPr>
          <t xml:space="preserve">Tu są ukryte wiersze. Możesz je odkryć i wypełnić.
Puste wiersze ukryj!
</t>
        </r>
        <r>
          <rPr>
            <b/>
            <sz val="8"/>
            <color indexed="12"/>
            <rFont val="Tahoma"/>
            <family val="2"/>
            <charset val="238"/>
          </rPr>
          <t>Jak to zrobić - zajrzyj do instrukcji.</t>
        </r>
      </text>
    </comment>
  </commentList>
</comments>
</file>

<file path=xl/comments25.xml><?xml version="1.0" encoding="utf-8"?>
<comments xmlns="http://schemas.openxmlformats.org/spreadsheetml/2006/main">
  <authors>
    <author>Kiedrowski Bogusław</author>
  </authors>
  <commentList>
    <comment ref="D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A63" authorId="0">
      <text>
        <r>
          <rPr>
            <b/>
            <sz val="8"/>
            <color indexed="81"/>
            <rFont val="Tahoma"/>
            <family val="2"/>
            <charset val="238"/>
          </rPr>
          <t xml:space="preserve">
</t>
        </r>
        <r>
          <rPr>
            <b/>
            <sz val="8"/>
            <color indexed="10"/>
            <rFont val="Tahoma"/>
            <family val="2"/>
            <charset val="238"/>
          </rPr>
          <t xml:space="preserve">Ukryj  puste wiersze w tabeli.
</t>
        </r>
        <r>
          <rPr>
            <sz val="8"/>
            <color indexed="57"/>
            <rFont val="Tahoma"/>
            <family val="2"/>
            <charset val="238"/>
          </rPr>
          <t>[ By zaoszczędzić papier ;-) ]</t>
        </r>
      </text>
    </comment>
  </commentList>
</comments>
</file>

<file path=xl/comments26.xml><?xml version="1.0" encoding="utf-8"?>
<comments xmlns="http://schemas.openxmlformats.org/spreadsheetml/2006/main">
  <authors>
    <author>Kiedrowski Bogusław</author>
  </authors>
  <commentList>
    <comment ref="F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A112" authorId="0">
      <text>
        <r>
          <rPr>
            <b/>
            <sz val="8"/>
            <color indexed="81"/>
            <rFont val="Tahoma"/>
            <family val="2"/>
            <charset val="238"/>
          </rPr>
          <t xml:space="preserve">
</t>
        </r>
        <r>
          <rPr>
            <b/>
            <sz val="8"/>
            <color indexed="10"/>
            <rFont val="Tahoma"/>
            <family val="2"/>
            <charset val="238"/>
          </rPr>
          <t xml:space="preserve">Ukryj  puste wiersze w tabeli.
</t>
        </r>
        <r>
          <rPr>
            <sz val="8"/>
            <color indexed="57"/>
            <rFont val="Tahoma"/>
            <family val="2"/>
            <charset val="238"/>
          </rPr>
          <t>[ By zaoszczędzić papier ;-) ]</t>
        </r>
      </text>
    </comment>
  </commentList>
</comments>
</file>

<file path=xl/comments27.xml><?xml version="1.0" encoding="utf-8"?>
<comments xmlns="http://schemas.openxmlformats.org/spreadsheetml/2006/main">
  <authors>
    <author>Kiedrowski Bogusław</author>
  </authors>
  <commentList>
    <comment ref="E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A44" authorId="0">
      <text>
        <r>
          <rPr>
            <b/>
            <sz val="8"/>
            <color indexed="81"/>
            <rFont val="Tahoma"/>
            <family val="2"/>
            <charset val="238"/>
          </rPr>
          <t xml:space="preserve">
</t>
        </r>
        <r>
          <rPr>
            <b/>
            <sz val="8"/>
            <color indexed="10"/>
            <rFont val="Tahoma"/>
            <family val="2"/>
            <charset val="238"/>
          </rPr>
          <t xml:space="preserve">Ukryj wiersze puste.
</t>
        </r>
        <r>
          <rPr>
            <sz val="8"/>
            <color indexed="57"/>
            <rFont val="Tahoma"/>
            <family val="2"/>
            <charset val="238"/>
          </rPr>
          <t>(by nie marnować papieru ;-)</t>
        </r>
      </text>
    </comment>
  </commentList>
</comments>
</file>

<file path=xl/comments28.xml><?xml version="1.0" encoding="utf-8"?>
<comments xmlns="http://schemas.openxmlformats.org/spreadsheetml/2006/main">
  <authors>
    <author>Kiedrowski Bogusław</author>
    <author>Rafal</author>
    <author>LENOVO USER</author>
  </authors>
  <commentList>
    <comment ref="F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D44" authorId="1">
      <text>
        <r>
          <rPr>
            <b/>
            <sz val="8"/>
            <color indexed="12"/>
            <rFont val="Tahoma"/>
            <family val="2"/>
            <charset val="238"/>
          </rPr>
          <t>1. Wybierz gatunek drzewa z listy.
2. Wybierz odmianę z listy.
3. Wpisz ilość drzew.</t>
        </r>
        <r>
          <rPr>
            <b/>
            <sz val="8"/>
            <color indexed="81"/>
            <rFont val="Tahoma"/>
            <family val="2"/>
            <charset val="238"/>
          </rPr>
          <t xml:space="preserve">
</t>
        </r>
        <r>
          <rPr>
            <b/>
            <sz val="8"/>
            <color indexed="10"/>
            <rFont val="Tahoma"/>
            <family val="2"/>
            <charset val="238"/>
          </rPr>
          <t>Następną odmianę wpisz w kolejnym wierszu.</t>
        </r>
        <r>
          <rPr>
            <b/>
            <sz val="8"/>
            <color indexed="81"/>
            <rFont val="Tahoma"/>
            <family val="2"/>
            <charset val="238"/>
          </rPr>
          <t xml:space="preserve">
UWAGA! Puste pola należy ukryć do wydruku. </t>
        </r>
      </text>
    </comment>
    <comment ref="J45" authorId="0">
      <text>
        <r>
          <rPr>
            <b/>
            <sz val="9"/>
            <color indexed="12"/>
            <rFont val="Tahoma"/>
            <family val="2"/>
            <charset val="238"/>
          </rPr>
          <t xml:space="preserve">Ilość drzew
w przeliczeniu
na 1 ha
powinna być
</t>
        </r>
        <r>
          <rPr>
            <b/>
            <u/>
            <sz val="9"/>
            <color indexed="12"/>
            <rFont val="Tahoma"/>
            <family val="2"/>
            <charset val="238"/>
          </rPr>
          <t>nie mniejsza
niż 90 sztuk</t>
        </r>
        <r>
          <rPr>
            <b/>
            <sz val="9"/>
            <color indexed="12"/>
            <rFont val="Tahoma"/>
            <family val="2"/>
            <charset val="238"/>
          </rPr>
          <t>.</t>
        </r>
      </text>
    </comment>
    <comment ref="B46"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t>
        </r>
      </text>
    </comment>
    <comment ref="B47"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t>
        </r>
      </text>
    </comment>
    <comment ref="C47" authorId="1">
      <text>
        <r>
          <rPr>
            <b/>
            <sz val="10"/>
            <color indexed="12"/>
            <rFont val="Tahoma"/>
            <family val="2"/>
            <charset val="238"/>
          </rPr>
          <t>Wybierz gatunek drzewa z listy.</t>
        </r>
        <r>
          <rPr>
            <b/>
            <sz val="8"/>
            <color indexed="12"/>
            <rFont val="Tahoma"/>
            <family val="2"/>
            <charset val="238"/>
          </rPr>
          <t xml:space="preserve">
</t>
        </r>
        <r>
          <rPr>
            <b/>
            <sz val="8"/>
            <color indexed="81"/>
            <rFont val="Tahoma"/>
            <family val="2"/>
            <charset val="238"/>
          </rPr>
          <t xml:space="preserve">
</t>
        </r>
        <r>
          <rPr>
            <b/>
            <sz val="8"/>
            <color indexed="10"/>
            <rFont val="Tahoma"/>
            <family val="2"/>
            <charset val="238"/>
          </rPr>
          <t>Następną odmianę wpisz w kolejnym wierszu.</t>
        </r>
        <r>
          <rPr>
            <b/>
            <sz val="8"/>
            <color indexed="81"/>
            <rFont val="Tahoma"/>
            <family val="2"/>
            <charset val="238"/>
          </rPr>
          <t xml:space="preserve">
UWAGA! Puste pola należy ukryć do wydruku
</t>
        </r>
        <r>
          <rPr>
            <b/>
            <sz val="8"/>
            <color indexed="57"/>
            <rFont val="Tahoma"/>
            <family val="2"/>
            <charset val="238"/>
          </rPr>
          <t xml:space="preserve"> (by nie marnować papieru ;-) )</t>
        </r>
        <r>
          <rPr>
            <b/>
            <sz val="8"/>
            <color indexed="81"/>
            <rFont val="Tahoma"/>
            <family val="2"/>
            <charset val="238"/>
          </rPr>
          <t xml:space="preserve">. </t>
        </r>
      </text>
    </comment>
    <comment ref="F47" authorId="0">
      <text>
        <r>
          <rPr>
            <b/>
            <sz val="8"/>
            <color indexed="81"/>
            <rFont val="Tahoma"/>
            <family val="2"/>
            <charset val="238"/>
          </rPr>
          <t>Najpierw wpisz gatunek drzew.</t>
        </r>
      </text>
    </comment>
    <comment ref="I47" authorId="2">
      <text>
        <r>
          <rPr>
            <b/>
            <sz val="8"/>
            <color indexed="81"/>
            <rFont val="Tahoma"/>
            <family val="2"/>
            <charset val="238"/>
          </rPr>
          <t>W tej kolumnie można zaplanować uzupełnienia obsady drzew.
Wpisujemy tylko ilość drzew.
Rok nasadzenia i uwagi wpisujemy w kolumnie po prawej.</t>
        </r>
      </text>
    </comment>
    <comment ref="B65" authorId="0">
      <text>
        <r>
          <rPr>
            <b/>
            <sz val="8"/>
            <color indexed="81"/>
            <rFont val="Tahoma"/>
            <family val="2"/>
            <charset val="238"/>
          </rPr>
          <t>Tu są ukryte wiersze. Możesz je odkryć i wypełnić.
Puste wiersze ukryj!</t>
        </r>
      </text>
    </comment>
  </commentList>
</comments>
</file>

<file path=xl/comments29.xml><?xml version="1.0" encoding="utf-8"?>
<comments xmlns="http://schemas.openxmlformats.org/spreadsheetml/2006/main">
  <authors>
    <author>Rafal</author>
    <author>Kiedrowski Bogusław</author>
  </authors>
  <commentList>
    <comment ref="F55" authorId="0">
      <text>
        <r>
          <rPr>
            <b/>
            <sz val="8"/>
            <color indexed="81"/>
            <rFont val="Tahoma"/>
            <family val="2"/>
            <charset val="238"/>
          </rPr>
          <t xml:space="preserve">Data w formacie: </t>
        </r>
        <r>
          <rPr>
            <b/>
            <sz val="8"/>
            <color indexed="12"/>
            <rFont val="Tahoma"/>
            <family val="2"/>
            <charset val="238"/>
          </rPr>
          <t>rok-miesiąc-dzień</t>
        </r>
        <r>
          <rPr>
            <b/>
            <sz val="8"/>
            <color indexed="81"/>
            <rFont val="Tahoma"/>
            <family val="2"/>
            <charset val="238"/>
          </rPr>
          <t xml:space="preserve"> np.    2008-01-01</t>
        </r>
      </text>
    </comment>
    <comment ref="F63" authorId="1">
      <text>
        <r>
          <rPr>
            <sz val="11"/>
            <color indexed="12"/>
            <rFont val="Tahoma"/>
            <family val="2"/>
            <charset val="238"/>
          </rPr>
          <t xml:space="preserve">
Wpisz liczbę krów
</t>
        </r>
        <r>
          <rPr>
            <sz val="8"/>
            <color indexed="12"/>
            <rFont val="Tahoma"/>
            <family val="2"/>
            <charset val="238"/>
          </rPr>
          <t xml:space="preserve">(w górnej części tabeli) </t>
        </r>
        <r>
          <rPr>
            <sz val="11"/>
            <color indexed="12"/>
            <rFont val="Tahoma"/>
            <family val="2"/>
            <charset val="238"/>
          </rPr>
          <t xml:space="preserve">                      - tu wpiszą się te same ilości samic.</t>
        </r>
      </text>
    </comment>
  </commentList>
</comments>
</file>

<file path=xl/comments3.xml><?xml version="1.0" encoding="utf-8"?>
<comments xmlns="http://schemas.openxmlformats.org/spreadsheetml/2006/main">
  <authors>
    <author>Kiedrowski Bogusław</author>
    <author>a_litwinow</author>
    <author>LENOVO USER</author>
  </authors>
  <commentList>
    <comment ref="K8" authorId="0">
      <text>
        <r>
          <rPr>
            <b/>
            <sz val="8"/>
            <color indexed="12"/>
            <rFont val="Tahoma"/>
            <family val="2"/>
            <charset val="238"/>
          </rPr>
          <t xml:space="preserve">Tu wpisz rok rozpoczęcia realizacji nowego zobowiązania
W innych tabelach ten rok pokaże się automatycznie. ;-) </t>
        </r>
      </text>
    </comment>
    <comment ref="O8" authorId="1">
      <text>
        <r>
          <rPr>
            <b/>
            <sz val="9"/>
            <color indexed="81"/>
            <rFont val="Tahoma"/>
            <family val="2"/>
            <charset val="238"/>
          </rPr>
          <t>a_litwinow:</t>
        </r>
        <r>
          <rPr>
            <sz val="9"/>
            <color indexed="81"/>
            <rFont val="Tahoma"/>
            <family val="2"/>
            <charset val="238"/>
          </rPr>
          <t xml:space="preserve">
rok zakończenia realizacji nowego zobowiązania ( max.2018r. )</t>
        </r>
      </text>
    </comment>
    <comment ref="K9" authorId="0">
      <text>
        <r>
          <rPr>
            <sz val="8"/>
            <color indexed="81"/>
            <rFont val="Tahoma"/>
            <family val="2"/>
            <charset val="238"/>
          </rPr>
          <t xml:space="preserve">
Jeżeli dokonujesz zmiany w Planie w kolejnych latach, to wpisz tu rok w którym zmiana będzie dokonana.</t>
        </r>
      </text>
    </comment>
    <comment ref="L13" authorId="2">
      <text>
        <r>
          <rPr>
            <sz val="8"/>
            <color indexed="81"/>
            <rFont val="Tahoma"/>
            <family val="2"/>
            <charset val="238"/>
          </rPr>
          <t xml:space="preserve">W przypadku przejęcia gospodarstwa i zobowiązań przez następcę, wpisz w wierszach poniżej dane gospodarstwa od którego przejęto zobowiązania.
Tu wpisz rok początkowy przejętego zobowiązania i rok końcowy dłuższego zobowiązania.
W przypadku jeżeli rolnik ma swoje zobowiązanie rolnośrodowiskowe i przejmuje inne zobowiązanie to powstaje nowe zobowiązanie o dłuższym terminie realizacji (takim jakie ma zobowiązanie rolnośrodowiskowe o dłuższym terminie).
</t>
        </r>
        <r>
          <rPr>
            <sz val="8"/>
            <color indexed="12"/>
            <rFont val="Tahoma"/>
            <family val="2"/>
            <charset val="238"/>
          </rPr>
          <t xml:space="preserve">Plan rolnośrodowiskowy obejmował będzie okres krótszy niż 5 lat.
</t>
        </r>
        <r>
          <rPr>
            <sz val="8"/>
            <color indexed="10"/>
            <rFont val="Tahoma"/>
            <family val="2"/>
            <charset val="238"/>
          </rPr>
          <t>Zmniejsz okres realizacji planu - wówczas pojawią się obramowania.</t>
        </r>
      </text>
    </comment>
    <comment ref="L14" authorId="2">
      <text>
        <r>
          <rPr>
            <sz val="8"/>
            <color indexed="81"/>
            <rFont val="Tahoma"/>
            <family val="2"/>
            <charset val="238"/>
          </rPr>
          <t xml:space="preserve">W przypadku przejęcia gospodarstwa i zobowiązań przez następcę, wpisz w wierszach poniżej dane gospodarstwa od którego przejęto zobowiązania.
Tu wpisz rok początkowy przejętego zobowiązania i rok końcowy dłuższego zobowiązania.
W przypadku jeżeli rolnik ma swoje zobowiązanie rolnośrodowiskowe i przejmuje inne zobowiązanie to powstaje nowe zobowiązanie o dłuższym terminie realizacji (takim jakie ma zobowiązanie rolnośrodowiskowe o dłuższym terminie).
</t>
        </r>
        <r>
          <rPr>
            <sz val="8"/>
            <color indexed="12"/>
            <rFont val="Tahoma"/>
            <family val="2"/>
            <charset val="238"/>
          </rPr>
          <t xml:space="preserve">Plan rolnośrodowiskowy obejmował będzie okres krótszy niż 5 lat.
</t>
        </r>
        <r>
          <rPr>
            <sz val="8"/>
            <color indexed="10"/>
            <rFont val="Tahoma"/>
            <family val="2"/>
            <charset val="238"/>
          </rPr>
          <t>Zmniejsz okres realizacji planu - wówczas pojawią się obramowania.</t>
        </r>
      </text>
    </comment>
  </commentList>
</comments>
</file>

<file path=xl/comments30.xml><?xml version="1.0" encoding="utf-8"?>
<comments xmlns="http://schemas.openxmlformats.org/spreadsheetml/2006/main">
  <authors>
    <author>Rafal</author>
    <author>Kiedrowski Bogusław</author>
  </authors>
  <commentList>
    <comment ref="F54" authorId="0">
      <text>
        <r>
          <rPr>
            <b/>
            <sz val="8"/>
            <color indexed="81"/>
            <rFont val="Tahoma"/>
            <family val="2"/>
            <charset val="238"/>
          </rPr>
          <t xml:space="preserve">Data w formacie: </t>
        </r>
        <r>
          <rPr>
            <b/>
            <sz val="8"/>
            <color indexed="12"/>
            <rFont val="Tahoma"/>
            <family val="2"/>
            <charset val="238"/>
          </rPr>
          <t>rok-miesiąc-dzień</t>
        </r>
        <r>
          <rPr>
            <b/>
            <sz val="8"/>
            <color indexed="81"/>
            <rFont val="Tahoma"/>
            <family val="2"/>
            <charset val="238"/>
          </rPr>
          <t xml:space="preserve"> np.    2008-01-01</t>
        </r>
      </text>
    </comment>
    <comment ref="F62" authorId="1">
      <text>
        <r>
          <rPr>
            <sz val="11"/>
            <color indexed="12"/>
            <rFont val="Tahoma"/>
            <family val="2"/>
            <charset val="238"/>
          </rPr>
          <t xml:space="preserve">
Wpisz liczbę klaczy
</t>
        </r>
        <r>
          <rPr>
            <sz val="8"/>
            <color indexed="12"/>
            <rFont val="Tahoma"/>
            <family val="2"/>
            <charset val="238"/>
          </rPr>
          <t xml:space="preserve">(w górnej części tabeli) </t>
        </r>
        <r>
          <rPr>
            <sz val="11"/>
            <color indexed="12"/>
            <rFont val="Tahoma"/>
            <family val="2"/>
            <charset val="238"/>
          </rPr>
          <t xml:space="preserve">                      - tu wpiszą się te same ilości samic.</t>
        </r>
      </text>
    </comment>
  </commentList>
</comments>
</file>

<file path=xl/comments31.xml><?xml version="1.0" encoding="utf-8"?>
<comments xmlns="http://schemas.openxmlformats.org/spreadsheetml/2006/main">
  <authors>
    <author>Rafal</author>
    <author>Kiedrowski Bogusław</author>
  </authors>
  <commentList>
    <comment ref="F56" authorId="0">
      <text>
        <r>
          <rPr>
            <b/>
            <sz val="8"/>
            <color indexed="81"/>
            <rFont val="Tahoma"/>
            <family val="2"/>
            <charset val="238"/>
          </rPr>
          <t xml:space="preserve">Data w formacie: </t>
        </r>
        <r>
          <rPr>
            <b/>
            <sz val="8"/>
            <color indexed="12"/>
            <rFont val="Tahoma"/>
            <family val="2"/>
            <charset val="238"/>
          </rPr>
          <t>rok-miesiąc-dzień</t>
        </r>
        <r>
          <rPr>
            <b/>
            <sz val="8"/>
            <color indexed="81"/>
            <rFont val="Tahoma"/>
            <family val="2"/>
            <charset val="238"/>
          </rPr>
          <t xml:space="preserve"> np.    2008-01-01</t>
        </r>
      </text>
    </comment>
    <comment ref="F64" authorId="1">
      <text>
        <r>
          <rPr>
            <sz val="11"/>
            <color indexed="12"/>
            <rFont val="Tahoma"/>
            <family val="2"/>
            <charset val="238"/>
          </rPr>
          <t xml:space="preserve">
Wpisz liczbę matek owczych
</t>
        </r>
        <r>
          <rPr>
            <sz val="8"/>
            <color indexed="12"/>
            <rFont val="Tahoma"/>
            <family val="2"/>
            <charset val="238"/>
          </rPr>
          <t xml:space="preserve">(w górnej części tabeli) </t>
        </r>
        <r>
          <rPr>
            <sz val="11"/>
            <color indexed="12"/>
            <rFont val="Tahoma"/>
            <family val="2"/>
            <charset val="238"/>
          </rPr>
          <t xml:space="preserve">                      - tu wpiszą się te same ilości samic.</t>
        </r>
      </text>
    </comment>
  </commentList>
</comments>
</file>

<file path=xl/comments32.xml><?xml version="1.0" encoding="utf-8"?>
<comments xmlns="http://schemas.openxmlformats.org/spreadsheetml/2006/main">
  <authors>
    <author>Kiedrowski Bogusław</author>
    <author>Rafal</author>
  </authors>
  <commentList>
    <comment ref="E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F53" authorId="1">
      <text>
        <r>
          <rPr>
            <b/>
            <sz val="8"/>
            <color indexed="81"/>
            <rFont val="Tahoma"/>
            <family val="2"/>
            <charset val="238"/>
          </rPr>
          <t xml:space="preserve">Data w formacie: </t>
        </r>
        <r>
          <rPr>
            <b/>
            <sz val="8"/>
            <color indexed="12"/>
            <rFont val="Tahoma"/>
            <family val="2"/>
            <charset val="238"/>
          </rPr>
          <t>rok-miesiąc-dzień</t>
        </r>
        <r>
          <rPr>
            <b/>
            <sz val="8"/>
            <color indexed="81"/>
            <rFont val="Tahoma"/>
            <family val="2"/>
            <charset val="238"/>
          </rPr>
          <t xml:space="preserve"> np.    2008-01-01</t>
        </r>
      </text>
    </comment>
    <comment ref="F61" authorId="0">
      <text>
        <r>
          <rPr>
            <sz val="11"/>
            <color indexed="12"/>
            <rFont val="Tahoma"/>
            <family val="2"/>
            <charset val="238"/>
          </rPr>
          <t xml:space="preserve">
Wpisz liczbę macior
</t>
        </r>
        <r>
          <rPr>
            <sz val="8"/>
            <color indexed="12"/>
            <rFont val="Tahoma"/>
            <family val="2"/>
            <charset val="238"/>
          </rPr>
          <t xml:space="preserve">(w górnej części tabeli) </t>
        </r>
        <r>
          <rPr>
            <sz val="11"/>
            <color indexed="12"/>
            <rFont val="Tahoma"/>
            <family val="2"/>
            <charset val="238"/>
          </rPr>
          <t xml:space="preserve">                      - tu wpiszą się te same ilości samic.</t>
        </r>
      </text>
    </comment>
  </commentList>
</comments>
</file>

<file path=xl/comments33.xml><?xml version="1.0" encoding="utf-8"?>
<comments xmlns="http://schemas.openxmlformats.org/spreadsheetml/2006/main">
  <authors>
    <author>Kiedrowski Bogusław</author>
  </authors>
  <commentList>
    <comment ref="E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34.xml><?xml version="1.0" encoding="utf-8"?>
<comments xmlns="http://schemas.openxmlformats.org/spreadsheetml/2006/main">
  <authors>
    <author>LENOVO USER</author>
    <author>Kiedrowski Bogusław</author>
    <author>Rafal</author>
  </authors>
  <commentList>
    <comment ref="I3" authorId="0">
      <text>
        <r>
          <rPr>
            <b/>
            <sz val="8"/>
            <color indexed="81"/>
            <rFont val="Tahoma"/>
            <family val="2"/>
            <charset val="238"/>
          </rPr>
          <t xml:space="preserve">
Wypełnianie tabeli na gruntach położonych w obszarze zagrożonym erozją wodną:
</t>
        </r>
        <r>
          <rPr>
            <sz val="8"/>
            <color indexed="81"/>
            <rFont val="Tahoma"/>
            <family val="2"/>
            <charset val="238"/>
          </rPr>
          <t>1. Zaznacz wszystkie działki z gruntami erozyjnymi.
2. Wypełnij tabelę.
3. Kody pakietów 8.1.1, 8.2.1 i 8.2.1 na działkach erozyjnych będą wyświetlać się na czerwono na żółtym tle.
4. Kody pakietów 8.1.2, 8.2.2 i 8.2.2 na działkach zwykłych będą wyświetlać się na czerwono.
    Jeżeli tak będzie należy wstawić właściwe kody.
5. Okrywa zielona bez pakietów (na gruntach erozyjnych) jest liczona z komórek w których wpisuje się międzyplony.
    (pod plonem głównym)
6. Przekroczenie dozwolonych limitów procentowych wyświetli sie na czerwono.
    Stosowanie sie do tych zasad powinno ułatwić nam pracę.</t>
        </r>
      </text>
    </comment>
    <comment ref="A7" authorId="1">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C7" authorId="1">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E7" authorId="2">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F7" authorId="0">
      <text>
        <r>
          <rPr>
            <b/>
            <sz val="8"/>
            <color indexed="12"/>
            <rFont val="Tahoma"/>
            <family val="2"/>
            <charset val="238"/>
          </rPr>
          <t>Wpisz tylko wtedy, gdy dana działka gruntu ornego jest na obszarze zagrożonym erozją wodną.</t>
        </r>
        <r>
          <rPr>
            <b/>
            <sz val="8"/>
            <color indexed="81"/>
            <rFont val="Tahoma"/>
            <family val="2"/>
            <charset val="238"/>
          </rPr>
          <t xml:space="preserve">
Jeżeli jest to trwały użytek zielony, sad lub grunt niepołożony na obszarze erozyjnym </t>
        </r>
        <r>
          <rPr>
            <b/>
            <sz val="8"/>
            <color indexed="10"/>
            <rFont val="Tahoma"/>
            <family val="2"/>
            <charset val="238"/>
          </rPr>
          <t>NIC NIE WPISUJ!</t>
        </r>
      </text>
    </comment>
    <comment ref="G8" authorId="1">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 a z boku kod pakietu.</t>
        </r>
        <r>
          <rPr>
            <sz val="8"/>
            <color indexed="48"/>
            <rFont val="Tahoma"/>
            <family val="2"/>
            <charset val="238"/>
          </rPr>
          <t xml:space="preserve">
</t>
        </r>
      </text>
    </comment>
    <comment ref="I8" authorId="1">
      <text>
        <r>
          <rPr>
            <b/>
            <sz val="8"/>
            <color indexed="48"/>
            <rFont val="Tahoma"/>
            <family val="2"/>
            <charset val="238"/>
          </rPr>
          <t>Wpisujemy:
- u góry roślinę w plonie głównym,
- u dołu międzyplon,
- po prawej kod pakietu.</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natomiast po prawej kod:  </t>
        </r>
        <r>
          <rPr>
            <b/>
            <sz val="8"/>
            <color indexed="60"/>
            <rFont val="Tahoma"/>
            <family val="2"/>
            <charset val="238"/>
          </rPr>
          <t>8.3</t>
        </r>
        <r>
          <rPr>
            <sz val="8"/>
            <color indexed="81"/>
            <rFont val="Tahoma"/>
            <family val="2"/>
            <charset val="238"/>
          </rPr>
          <t xml:space="preserve">
</t>
        </r>
      </text>
    </comment>
    <comment ref="K8" authorId="1">
      <text>
        <r>
          <rPr>
            <b/>
            <sz val="8"/>
            <color indexed="48"/>
            <rFont val="Tahoma"/>
            <family val="2"/>
            <charset val="238"/>
          </rPr>
          <t>Wpisujemy:
- u góry roślinę w plonie głównym,
- u dołu międzyplon,
- po prawej kod pakietu.</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natomiast po prawej kod:  </t>
        </r>
        <r>
          <rPr>
            <b/>
            <sz val="8"/>
            <color indexed="60"/>
            <rFont val="Tahoma"/>
            <family val="2"/>
            <charset val="238"/>
          </rPr>
          <t>8.3</t>
        </r>
        <r>
          <rPr>
            <sz val="8"/>
            <color indexed="81"/>
            <rFont val="Tahoma"/>
            <family val="2"/>
            <charset val="238"/>
          </rPr>
          <t xml:space="preserve">
</t>
        </r>
      </text>
    </comment>
    <comment ref="M8" authorId="1">
      <text>
        <r>
          <rPr>
            <b/>
            <sz val="8"/>
            <color indexed="48"/>
            <rFont val="Tahoma"/>
            <family val="2"/>
            <charset val="238"/>
          </rPr>
          <t>Wpisujemy:
- u góry roślinę w plonie głównym,
- u dołu międzyplon,
- po prawej kod pakietu.</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natomiast po prawej kod:  </t>
        </r>
        <r>
          <rPr>
            <b/>
            <sz val="8"/>
            <color indexed="60"/>
            <rFont val="Tahoma"/>
            <family val="2"/>
            <charset val="238"/>
          </rPr>
          <t>8.3</t>
        </r>
        <r>
          <rPr>
            <sz val="8"/>
            <color indexed="81"/>
            <rFont val="Tahoma"/>
            <family val="2"/>
            <charset val="238"/>
          </rPr>
          <t xml:space="preserve">
</t>
        </r>
      </text>
    </comment>
    <comment ref="O8" authorId="1">
      <text>
        <r>
          <rPr>
            <b/>
            <sz val="8"/>
            <color indexed="48"/>
            <rFont val="Tahoma"/>
            <family val="2"/>
            <charset val="238"/>
          </rPr>
          <t>Wpisujemy:
- u góry roślinę w plonie głównym,
- u dołu międzyplon,
- po prawej kod pakietu.</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natomiast po prawej kod:  </t>
        </r>
        <r>
          <rPr>
            <b/>
            <sz val="8"/>
            <color indexed="60"/>
            <rFont val="Tahoma"/>
            <family val="2"/>
            <charset val="238"/>
          </rPr>
          <t>8.3</t>
        </r>
        <r>
          <rPr>
            <sz val="8"/>
            <color indexed="81"/>
            <rFont val="Tahoma"/>
            <family val="2"/>
            <charset val="238"/>
          </rPr>
          <t xml:space="preserve">
</t>
        </r>
      </text>
    </comment>
    <comment ref="I9" authorId="1">
      <text>
        <r>
          <rPr>
            <sz val="8"/>
            <color indexed="81"/>
            <rFont val="Tahoma"/>
            <family val="2"/>
            <charset val="238"/>
          </rPr>
          <t xml:space="preserve">Jeżeli rolnik postanowi podzielić działkę (np. działka ma 2 ha lecz zostanie podzielona), to należy rozszeżyć wiersz i wpisać np.:
- kukurydza  1ha, - żyto 1ha, a w międzyplonach: - bez międzyplonów 1 ha, - gorczyca biała - 1 ha.
</t>
        </r>
        <r>
          <rPr>
            <sz val="8"/>
            <color indexed="12"/>
            <rFont val="Tahoma"/>
            <family val="2"/>
            <charset val="238"/>
          </rPr>
          <t>Ponadto należy pod spodem tabeli obliczyć powierzchnię samodzilenie i wpisać ją do właściwego wariantu.</t>
        </r>
      </text>
    </comment>
    <comment ref="K9" authorId="1">
      <text>
        <r>
          <rPr>
            <sz val="8"/>
            <color indexed="81"/>
            <rFont val="Tahoma"/>
            <family val="2"/>
            <charset val="238"/>
          </rPr>
          <t xml:space="preserve">Jeżeli rolnik postanowi podzielić działkę (np. działka ma 2 ha lecz zostanie podzielona), to należy rozszeżyć wiersz i wpisać np.:
- kukurydza  1ha, - żyto 1ha, a w międzyplonach: - bez międzyplonów 1 ha, - gorczyca biała - 1 ha.
</t>
        </r>
        <r>
          <rPr>
            <sz val="8"/>
            <color indexed="12"/>
            <rFont val="Tahoma"/>
            <family val="2"/>
            <charset val="238"/>
          </rPr>
          <t>Ponadto należy pod spodem tabeli obliczyć powierzchnię samodzilenie i wpisać ją do właściwego wariantu.</t>
        </r>
      </text>
    </comment>
    <comment ref="M9" authorId="1">
      <text>
        <r>
          <rPr>
            <sz val="8"/>
            <color indexed="81"/>
            <rFont val="Tahoma"/>
            <family val="2"/>
            <charset val="238"/>
          </rPr>
          <t xml:space="preserve">Jeżeli rolnik postanowi podzielić działkę (np. działka ma 2 ha lecz zostanie podzielona), to należy rozszeżyć wiersz i wpisać np.:
- kukurydza  1ha, - żyto 1ha, a w międzyplonach: - bez międzyplonów 1 ha, - gorczyca biała - 1 ha.
</t>
        </r>
        <r>
          <rPr>
            <sz val="8"/>
            <color indexed="12"/>
            <rFont val="Tahoma"/>
            <family val="2"/>
            <charset val="238"/>
          </rPr>
          <t>Ponadto należy pod spodem tabeli obliczyć powierzchnię samodzilenie i wpisać ją do właściwego wariantu.</t>
        </r>
      </text>
    </comment>
    <comment ref="O9" authorId="1">
      <text>
        <r>
          <rPr>
            <sz val="8"/>
            <color indexed="81"/>
            <rFont val="Tahoma"/>
            <family val="2"/>
            <charset val="238"/>
          </rPr>
          <t xml:space="preserve">Jeżeli rolnik postanowi podzielić działkę (np. działka ma 2 ha lecz zostanie podzielona), to należy rozszeżyć wiersz i wpisać np.:
- kukurydza  1ha, - żyto 1ha, a w międzyplonach: - bez międzyplonów 1 ha, - gorczyca biała - 1 ha.
</t>
        </r>
        <r>
          <rPr>
            <sz val="8"/>
            <color indexed="12"/>
            <rFont val="Tahoma"/>
            <family val="2"/>
            <charset val="238"/>
          </rPr>
          <t>Ponadto należy pod spodem tabeli obliczyć powierzchnię samodzilenie i wpisać ją do właściwego wariantu.</t>
        </r>
      </text>
    </comment>
    <comment ref="B91" authorId="1">
      <text>
        <r>
          <rPr>
            <b/>
            <sz val="8"/>
            <color indexed="81"/>
            <rFont val="Tahoma"/>
            <family val="2"/>
            <charset val="238"/>
          </rPr>
          <t xml:space="preserve">Tu są ukryte wiersze. Możesz je odkryć i wypełnić.
Puste wiersze ukryj!
</t>
        </r>
        <r>
          <rPr>
            <b/>
            <sz val="8"/>
            <color indexed="12"/>
            <rFont val="Tahoma"/>
            <family val="2"/>
            <charset val="238"/>
          </rPr>
          <t>Jak to zrobić - zajrzyj do instrukcji.
Lub przeczytaj komentarz w komórce A6</t>
        </r>
      </text>
    </comment>
  </commentList>
</comments>
</file>

<file path=xl/comments35.xml><?xml version="1.0" encoding="utf-8"?>
<comments xmlns="http://schemas.openxmlformats.org/spreadsheetml/2006/main">
  <authors>
    <author>Kiedrowski Bogusław</author>
  </authors>
  <commentList>
    <comment ref="G1"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36.xml><?xml version="1.0" encoding="utf-8"?>
<comments xmlns="http://schemas.openxmlformats.org/spreadsheetml/2006/main">
  <authors>
    <author>Kiedrowski Bogusław</author>
    <author>Rafal</author>
  </authors>
  <commentList>
    <comment ref="G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B27"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C29"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F29"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I30" authorId="0">
      <text>
        <r>
          <rPr>
            <b/>
            <sz val="8"/>
            <color indexed="81"/>
            <rFont val="Tahoma"/>
            <family val="2"/>
            <charset val="238"/>
          </rPr>
          <t>Jak tekst się nie mieści to rozszerz wiersz.</t>
        </r>
      </text>
    </comment>
    <comment ref="B81" authorId="0">
      <text>
        <r>
          <rPr>
            <b/>
            <sz val="8"/>
            <color indexed="81"/>
            <rFont val="Tahoma"/>
            <family val="2"/>
            <charset val="238"/>
          </rPr>
          <t xml:space="preserve">Tu są ukryte wiersze. Możesz je odkryć i wypełnić.
Puste wiersze ukryj!
</t>
        </r>
        <r>
          <rPr>
            <b/>
            <i/>
            <sz val="8"/>
            <color indexed="12"/>
            <rFont val="Tahoma"/>
            <family val="2"/>
            <charset val="238"/>
          </rPr>
          <t>Możesz użyć filtra.</t>
        </r>
      </text>
    </comment>
  </commentList>
</comments>
</file>

<file path=xl/comments4.xml><?xml version="1.0" encoding="utf-8"?>
<comments xmlns="http://schemas.openxmlformats.org/spreadsheetml/2006/main">
  <authors>
    <author>Kiedrowski Bogusław</author>
  </authors>
  <commentList>
    <comment ref="D1"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C6"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F8" authorId="0">
      <text>
        <r>
          <rPr>
            <b/>
            <sz val="8"/>
            <color indexed="81"/>
            <rFont val="Tahoma"/>
            <family val="2"/>
            <charset val="238"/>
          </rPr>
          <t xml:space="preserve">Najpierw wybierz nazwę pakietu w kolumnie po lewej, później wybierz tutaj wariant.
</t>
        </r>
        <r>
          <rPr>
            <b/>
            <sz val="8"/>
            <color indexed="12"/>
            <rFont val="Tahoma"/>
            <family val="2"/>
            <charset val="238"/>
          </rPr>
          <t>Przy wprowadzaniu zmian do Planu Rolnośrodowiskowego może zaistnieć potrzeba wpisania innego wariantu
np. pak. 3.1.1, wówczas można wpisać potrzebny tekst samodzielnie.</t>
        </r>
      </text>
    </comment>
    <comment ref="C29" authorId="0">
      <text>
        <r>
          <rPr>
            <b/>
            <sz val="8"/>
            <color indexed="81"/>
            <rFont val="Tahoma"/>
            <family val="2"/>
            <charset val="238"/>
          </rPr>
          <t xml:space="preserve">
</t>
        </r>
        <r>
          <rPr>
            <b/>
            <sz val="8"/>
            <color indexed="10"/>
            <rFont val="Tahoma"/>
            <family val="2"/>
            <charset val="238"/>
          </rPr>
          <t xml:space="preserve">Ukryj wiersze puste.
</t>
        </r>
        <r>
          <rPr>
            <sz val="8"/>
            <color indexed="81"/>
            <rFont val="Tahoma"/>
            <family val="2"/>
            <charset val="238"/>
          </rPr>
          <t>Możesz to zrobić ręcznie lub</t>
        </r>
        <r>
          <rPr>
            <b/>
            <sz val="8"/>
            <color indexed="10"/>
            <rFont val="Tahoma"/>
            <family val="2"/>
            <charset val="238"/>
          </rPr>
          <t xml:space="preserve">
Możesz użyć filtra w komórce </t>
        </r>
        <r>
          <rPr>
            <b/>
            <sz val="10"/>
            <color indexed="81"/>
            <rFont val="Tahoma"/>
            <family val="2"/>
            <charset val="238"/>
          </rPr>
          <t>C8</t>
        </r>
        <r>
          <rPr>
            <b/>
            <sz val="8"/>
            <color indexed="10"/>
            <rFont val="Tahoma"/>
            <family val="2"/>
            <charset val="238"/>
          </rPr>
          <t xml:space="preserve"> 
do ukrycia pustych wierszy.</t>
        </r>
      </text>
    </comment>
  </commentList>
</comments>
</file>

<file path=xl/comments5.xml><?xml version="1.0" encoding="utf-8"?>
<comments xmlns="http://schemas.openxmlformats.org/spreadsheetml/2006/main">
  <authors>
    <author>Kiedrowski Bogusław</author>
    <author>Rafal</author>
  </authors>
  <commentList>
    <comment ref="B2"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5" authorId="1">
      <text>
        <r>
          <rPr>
            <sz val="8"/>
            <color indexed="12"/>
            <rFont val="Tahoma"/>
            <family val="2"/>
            <charset val="238"/>
          </rPr>
          <t>Wpisz, sprawdź i ukryj puste wiersze. Można to zrobić przy pomocy FILTRA.</t>
        </r>
        <r>
          <rPr>
            <b/>
            <sz val="8"/>
            <color indexed="12"/>
            <rFont val="Tahoma"/>
            <family val="2"/>
            <charset val="238"/>
          </rPr>
          <t xml:space="preserve">
Najlepiej aby kolejność wpisywania działek była taka sama również we wniosku o przyznanie płatności rolnośrodowiskowej.</t>
        </r>
      </text>
    </comment>
    <comment ref="G5" authorId="0">
      <text>
        <r>
          <rPr>
            <sz val="8"/>
            <color indexed="17"/>
            <rFont val="Tahoma"/>
            <family val="2"/>
            <charset val="238"/>
          </rPr>
          <t>TUZ</t>
        </r>
        <r>
          <rPr>
            <sz val="8"/>
            <color indexed="81"/>
            <rFont val="Tahoma"/>
            <family val="2"/>
            <charset val="238"/>
          </rPr>
          <t xml:space="preserve"> - trwały użytek zielony</t>
        </r>
        <r>
          <rPr>
            <sz val="8"/>
            <color indexed="81"/>
            <rFont val="Tahoma"/>
            <family val="2"/>
            <charset val="238"/>
          </rPr>
          <t xml:space="preserve">
</t>
        </r>
        <r>
          <rPr>
            <sz val="8"/>
            <color indexed="16"/>
            <rFont val="Tahoma"/>
            <family val="2"/>
            <charset val="238"/>
          </rPr>
          <t>GO</t>
        </r>
        <r>
          <rPr>
            <sz val="8"/>
            <color indexed="81"/>
            <rFont val="Tahoma"/>
            <family val="2"/>
            <charset val="238"/>
          </rPr>
          <t xml:space="preserve"> - grunt orny
</t>
        </r>
        <r>
          <rPr>
            <sz val="8"/>
            <color indexed="53"/>
            <rFont val="Tahoma"/>
            <family val="2"/>
            <charset val="238"/>
          </rPr>
          <t>Sad</t>
        </r>
        <r>
          <rPr>
            <sz val="8"/>
            <color indexed="81"/>
            <rFont val="Tahoma"/>
            <family val="2"/>
            <charset val="238"/>
          </rPr>
          <t xml:space="preserve"> - to sad ;-) 
</t>
        </r>
        <r>
          <rPr>
            <sz val="8"/>
            <color indexed="12"/>
            <rFont val="Tahoma"/>
            <family val="2"/>
            <charset val="238"/>
          </rPr>
          <t>UP</t>
        </r>
        <r>
          <rPr>
            <sz val="8"/>
            <color indexed="81"/>
            <rFont val="Tahoma"/>
            <family val="2"/>
            <charset val="238"/>
          </rPr>
          <t xml:space="preserve"> - użytek przyrodniczy</t>
        </r>
      </text>
    </comment>
    <comment ref="H5" authorId="0">
      <text>
        <r>
          <rPr>
            <b/>
            <sz val="8"/>
            <color indexed="81"/>
            <rFont val="Tahoma"/>
            <family val="2"/>
            <charset val="238"/>
          </rPr>
          <t xml:space="preserve">Jeżeli realizowane są pakiety </t>
        </r>
        <r>
          <rPr>
            <b/>
            <sz val="8"/>
            <color indexed="53"/>
            <rFont val="Tahoma"/>
            <family val="2"/>
            <charset val="238"/>
          </rPr>
          <t>1</t>
        </r>
        <r>
          <rPr>
            <b/>
            <sz val="8"/>
            <color indexed="81"/>
            <rFont val="Tahoma"/>
            <family val="2"/>
            <charset val="238"/>
          </rPr>
          <t xml:space="preserve"> lub</t>
        </r>
        <r>
          <rPr>
            <b/>
            <sz val="8"/>
            <color indexed="12"/>
            <rFont val="Tahoma"/>
            <family val="2"/>
            <charset val="238"/>
          </rPr>
          <t xml:space="preserve"> 2 </t>
        </r>
        <r>
          <rPr>
            <b/>
            <sz val="8"/>
            <color indexed="81"/>
            <rFont val="Tahoma"/>
            <family val="2"/>
            <charset val="238"/>
          </rPr>
          <t xml:space="preserve">albo </t>
        </r>
        <r>
          <rPr>
            <b/>
            <sz val="8"/>
            <color indexed="17"/>
            <rFont val="Tahoma"/>
            <family val="2"/>
            <charset val="238"/>
          </rPr>
          <t>8</t>
        </r>
        <r>
          <rPr>
            <b/>
            <sz val="8"/>
            <color indexed="81"/>
            <rFont val="Tahoma"/>
            <family val="2"/>
            <charset val="238"/>
          </rPr>
          <t xml:space="preserve">
</t>
        </r>
        <r>
          <rPr>
            <sz val="8"/>
            <color indexed="81"/>
            <rFont val="Tahoma"/>
            <family val="2"/>
            <charset val="238"/>
          </rPr>
          <t>(można łączyć pak. 1 z 8, ale pak. 2 musi być samodzielnie realizowany)</t>
        </r>
        <r>
          <rPr>
            <b/>
            <sz val="8"/>
            <color indexed="81"/>
            <rFont val="Tahoma"/>
            <family val="2"/>
            <charset val="238"/>
          </rPr>
          <t xml:space="preserve">
 to wpisanie tutaj zasiewów ułatwi później wypełnianie
tabel. ;-)
</t>
        </r>
        <r>
          <rPr>
            <b/>
            <sz val="8"/>
            <color indexed="10"/>
            <rFont val="Tahoma"/>
            <family val="2"/>
            <charset val="238"/>
          </rPr>
          <t xml:space="preserve">Kolumnę wypełniać koniecznie dla gospodarstw, które kontynuują realizację programu.
</t>
        </r>
        <r>
          <rPr>
            <b/>
            <sz val="8"/>
            <color indexed="12"/>
            <rFont val="Tahoma"/>
            <family val="2"/>
            <charset val="238"/>
          </rPr>
          <t>W pierwszym roku realizacji wpis nie jest konieczny dla pak 8.</t>
        </r>
      </text>
    </comment>
    <comment ref="F401" authorId="0">
      <text>
        <r>
          <rPr>
            <b/>
            <sz val="8"/>
            <color indexed="81"/>
            <rFont val="Tahoma"/>
            <family val="2"/>
            <charset val="238"/>
          </rPr>
          <t xml:space="preserve">
</t>
        </r>
        <r>
          <rPr>
            <b/>
            <sz val="8"/>
            <color indexed="17"/>
            <rFont val="Tahoma"/>
            <family val="2"/>
            <charset val="238"/>
          </rPr>
          <t>UP - użytek przyrodniczy</t>
        </r>
      </text>
    </comment>
  </commentList>
</comments>
</file>

<file path=xl/comments6.xml><?xml version="1.0" encoding="utf-8"?>
<comments xmlns="http://schemas.openxmlformats.org/spreadsheetml/2006/main">
  <authors>
    <author>Kiedrowski Bogusław</author>
    <author>Rafal</author>
  </authors>
  <commentList>
    <comment ref="B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5"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FILTR znajduje sie w komórce </t>
        </r>
        <r>
          <rPr>
            <b/>
            <sz val="9"/>
            <color indexed="81"/>
            <rFont val="Tahoma"/>
            <family val="2"/>
            <charset val="238"/>
          </rPr>
          <t>B5</t>
        </r>
        <r>
          <rPr>
            <b/>
            <sz val="9"/>
            <color indexed="12"/>
            <rFont val="Tahoma"/>
            <family val="2"/>
            <charset val="238"/>
          </rPr>
          <t xml:space="preserve"> (po lewej stronie)</t>
        </r>
      </text>
    </comment>
    <comment ref="F5" authorId="1">
      <text>
        <r>
          <rPr>
            <b/>
            <sz val="8"/>
            <color indexed="10"/>
            <rFont val="Tahoma"/>
            <family val="2"/>
            <charset val="238"/>
          </rPr>
          <t>Ze względu na szczegółowe formatowanie</t>
        </r>
        <r>
          <rPr>
            <sz val="8"/>
            <color indexed="81"/>
            <rFont val="Tahoma"/>
            <family val="2"/>
            <charset val="238"/>
          </rPr>
          <t xml:space="preserve">
(wpisane są ograniczenia dla poszczególnych pakietów)
</t>
        </r>
        <r>
          <rPr>
            <b/>
            <sz val="8"/>
            <color indexed="10"/>
            <rFont val="Tahoma"/>
            <family val="2"/>
            <charset val="238"/>
          </rPr>
          <t xml:space="preserve"> proszę nie kopiować komórek!</t>
        </r>
        <r>
          <rPr>
            <sz val="8"/>
            <color indexed="81"/>
            <rFont val="Tahoma"/>
            <family val="2"/>
            <charset val="238"/>
          </rPr>
          <t xml:space="preserve">
Proszę o wpisywanie danych do każdej komórki oddzielnie.
</t>
        </r>
        <r>
          <rPr>
            <i/>
            <sz val="8"/>
            <color indexed="81"/>
            <rFont val="Tahoma"/>
            <family val="2"/>
            <charset val="238"/>
          </rPr>
          <t>W innych arkuszach kopiowanie może być wykonywane. ;-)</t>
        </r>
        <r>
          <rPr>
            <b/>
            <sz val="8"/>
            <color indexed="81"/>
            <rFont val="Tahoma"/>
            <family val="2"/>
            <charset val="238"/>
          </rPr>
          <t xml:space="preserve">
</t>
        </r>
        <r>
          <rPr>
            <b/>
            <sz val="8"/>
            <color indexed="12"/>
            <rFont val="Tahoma"/>
            <family val="2"/>
            <charset val="238"/>
          </rPr>
          <t xml:space="preserve">
Wypełnij, sprawdź dane i uzupełnij w następnych latach.</t>
        </r>
      </text>
    </comment>
    <comment ref="G5" authorId="0">
      <text>
        <r>
          <rPr>
            <b/>
            <sz val="8"/>
            <color indexed="12"/>
            <rFont val="Tahoma"/>
            <family val="2"/>
            <charset val="238"/>
          </rPr>
          <t>Degresywność oblicza się sama.
Dokładne rozliczenie degresywności znajdziesz na ostatnim arkuszu.
KLIKNIJ</t>
        </r>
      </text>
    </comment>
    <comment ref="D30" authorId="0">
      <text>
        <r>
          <rPr>
            <b/>
            <sz val="8"/>
            <color indexed="81"/>
            <rFont val="Tahoma"/>
            <family val="2"/>
            <charset val="238"/>
          </rPr>
          <t xml:space="preserve">
</t>
        </r>
        <r>
          <rPr>
            <b/>
            <sz val="8"/>
            <color indexed="12"/>
            <rFont val="Tahoma"/>
            <family val="2"/>
            <charset val="238"/>
          </rPr>
          <t>Płatność przysługuje tylko do 5,00 ha.</t>
        </r>
      </text>
    </comment>
    <comment ref="D31" authorId="1">
      <text>
        <r>
          <rPr>
            <b/>
            <sz val="8"/>
            <color indexed="81"/>
            <rFont val="Tahoma"/>
            <family val="2"/>
            <charset val="238"/>
          </rPr>
          <t xml:space="preserve">Koszty transakcyjne dotyczą
pakietu 4
lub 5.
</t>
        </r>
        <r>
          <rPr>
            <b/>
            <sz val="8"/>
            <color indexed="10"/>
            <rFont val="Tahoma"/>
            <family val="2"/>
            <charset val="238"/>
          </rPr>
          <t>Koszty transakcyjne występują w roku włączenia powierzchni do programu rolnośrodowiskowego.</t>
        </r>
      </text>
    </comment>
    <comment ref="D41" authorId="0">
      <text>
        <r>
          <rPr>
            <b/>
            <sz val="8"/>
            <color indexed="81"/>
            <rFont val="Tahoma"/>
            <family val="2"/>
            <charset val="238"/>
          </rPr>
          <t xml:space="preserve">
</t>
        </r>
        <r>
          <rPr>
            <b/>
            <sz val="8"/>
            <color indexed="12"/>
            <rFont val="Tahoma"/>
            <family val="2"/>
            <charset val="238"/>
          </rPr>
          <t>Płatność przysługuje tylko do 5,00 ha.</t>
        </r>
      </text>
    </comment>
    <comment ref="D42" authorId="1">
      <text>
        <r>
          <rPr>
            <b/>
            <sz val="8"/>
            <color indexed="17"/>
            <rFont val="Tahoma"/>
            <family val="2"/>
            <charset val="238"/>
          </rPr>
          <t>W przypadku upraw rolniczych łączna powierzchnia wynosi nie mniej niż 0,30ha.</t>
        </r>
        <r>
          <rPr>
            <b/>
            <sz val="8"/>
            <color indexed="81"/>
            <rFont val="Tahoma"/>
            <family val="2"/>
            <charset val="238"/>
          </rPr>
          <t xml:space="preserve">
</t>
        </r>
        <r>
          <rPr>
            <b/>
            <sz val="8"/>
            <color indexed="12"/>
            <rFont val="Tahoma"/>
            <family val="2"/>
            <charset val="238"/>
          </rPr>
          <t>W odniesieniu do upraw warzywnych nie mniej niż 0,15ha.</t>
        </r>
      </text>
    </comment>
    <comment ref="D43" authorId="0">
      <text>
        <r>
          <rPr>
            <sz val="8"/>
            <color indexed="81"/>
            <rFont val="Tahoma"/>
            <family val="2"/>
            <charset val="238"/>
          </rPr>
          <t xml:space="preserve">
</t>
        </r>
        <r>
          <rPr>
            <b/>
            <sz val="8"/>
            <color indexed="81"/>
            <rFont val="Tahoma"/>
            <family val="2"/>
            <charset val="238"/>
          </rPr>
          <t>Płatność dla wariantu 6.2. przysługuje:</t>
        </r>
        <r>
          <rPr>
            <sz val="8"/>
            <color indexed="81"/>
            <rFont val="Tahoma"/>
            <family val="2"/>
            <charset val="238"/>
          </rPr>
          <t xml:space="preserve">
- do powierzchni nie mniejszej  niż </t>
        </r>
        <r>
          <rPr>
            <b/>
            <sz val="8"/>
            <color indexed="17"/>
            <rFont val="Tahoma"/>
            <family val="2"/>
            <charset val="238"/>
          </rPr>
          <t>2,00 ha</t>
        </r>
        <r>
          <rPr>
            <sz val="8"/>
            <color indexed="81"/>
            <rFont val="Tahoma"/>
            <family val="2"/>
            <charset val="238"/>
          </rPr>
          <t xml:space="preserve"> w przypadku plantacji nasiennej  </t>
        </r>
        <r>
          <rPr>
            <b/>
            <sz val="8"/>
            <color indexed="17"/>
            <rFont val="Tahoma"/>
            <family val="2"/>
            <charset val="238"/>
          </rPr>
          <t>roślin zbożowych</t>
        </r>
        <r>
          <rPr>
            <sz val="8"/>
            <color indexed="81"/>
            <rFont val="Tahoma"/>
            <family val="2"/>
            <charset val="238"/>
          </rPr>
          <t xml:space="preserve">,
- do powierzchni nie mniejszej  niż </t>
        </r>
        <r>
          <rPr>
            <b/>
            <sz val="8"/>
            <color indexed="60"/>
            <rFont val="Tahoma"/>
            <family val="2"/>
            <charset val="238"/>
          </rPr>
          <t>1,00 ha</t>
        </r>
        <r>
          <rPr>
            <sz val="8"/>
            <color indexed="81"/>
            <rFont val="Tahoma"/>
            <family val="2"/>
            <charset val="238"/>
          </rPr>
          <t xml:space="preserve"> w  przypadku </t>
        </r>
        <r>
          <rPr>
            <b/>
            <sz val="8"/>
            <color indexed="60"/>
            <rFont val="Tahoma"/>
            <family val="2"/>
            <charset val="238"/>
          </rPr>
          <t>plantacji nasiennej ziemniaka</t>
        </r>
        <r>
          <rPr>
            <sz val="8"/>
            <color indexed="81"/>
            <rFont val="Tahoma"/>
            <family val="2"/>
            <charset val="238"/>
          </rPr>
          <t xml:space="preserve">,
- do powierzchni nie mniejszej niż </t>
        </r>
        <r>
          <rPr>
            <b/>
            <sz val="8"/>
            <color indexed="12"/>
            <rFont val="Tahoma"/>
            <family val="2"/>
            <charset val="238"/>
          </rPr>
          <t>0,50 ha</t>
        </r>
        <r>
          <rPr>
            <sz val="8"/>
            <color indexed="81"/>
            <rFont val="Tahoma"/>
            <family val="2"/>
            <charset val="238"/>
          </rPr>
          <t xml:space="preserve"> w przypadku  plantacji nasiennej </t>
        </r>
        <r>
          <rPr>
            <b/>
            <sz val="8"/>
            <color indexed="12"/>
            <rFont val="Tahoma"/>
            <family val="2"/>
            <charset val="238"/>
          </rPr>
          <t>pozostałych gatunków roślin rolniczych</t>
        </r>
        <r>
          <rPr>
            <sz val="8"/>
            <color indexed="81"/>
            <rFont val="Tahoma"/>
            <family val="2"/>
            <charset val="238"/>
          </rPr>
          <t xml:space="preserve">.
</t>
        </r>
      </text>
    </comment>
    <comment ref="D44" authorId="0">
      <text>
        <r>
          <rPr>
            <sz val="8"/>
            <color indexed="81"/>
            <rFont val="Tahoma"/>
            <family val="2"/>
            <charset val="238"/>
          </rPr>
          <t>Płatność przysługuje do w powierzchni</t>
        </r>
        <r>
          <rPr>
            <b/>
            <sz val="8"/>
            <color indexed="81"/>
            <rFont val="Tahoma"/>
            <family val="2"/>
            <charset val="238"/>
          </rPr>
          <t xml:space="preserve"> 
</t>
        </r>
        <r>
          <rPr>
            <b/>
            <sz val="8"/>
            <color indexed="10"/>
            <rFont val="Tahoma"/>
            <family val="2"/>
            <charset val="238"/>
          </rPr>
          <t>nie większej niż 0,30 ha.</t>
        </r>
      </text>
    </comment>
    <comment ref="D46" authorId="0">
      <text>
        <r>
          <rPr>
            <b/>
            <sz val="8"/>
            <color indexed="81"/>
            <rFont val="Tahoma"/>
            <family val="2"/>
            <charset val="238"/>
          </rPr>
          <t xml:space="preserve">
</t>
        </r>
        <r>
          <rPr>
            <b/>
            <i/>
            <sz val="9"/>
            <color indexed="10"/>
            <rFont val="Tahoma"/>
            <family val="2"/>
            <charset val="238"/>
          </rPr>
          <t>Minimum 4 krowy!</t>
        </r>
      </text>
    </comment>
    <comment ref="D47" authorId="0">
      <text>
        <r>
          <rPr>
            <b/>
            <sz val="8"/>
            <color indexed="81"/>
            <rFont val="Tahoma"/>
            <family val="2"/>
            <charset val="238"/>
          </rPr>
          <t xml:space="preserve">
</t>
        </r>
        <r>
          <rPr>
            <b/>
            <i/>
            <sz val="9"/>
            <color indexed="21"/>
            <rFont val="Tahoma"/>
            <family val="2"/>
            <charset val="238"/>
          </rPr>
          <t>Minimum 2 klacze!</t>
        </r>
      </text>
    </comment>
    <comment ref="D48" authorId="0">
      <text>
        <r>
          <rPr>
            <sz val="9"/>
            <color indexed="81"/>
            <rFont val="Tahoma"/>
            <family val="2"/>
            <charset val="238"/>
          </rPr>
          <t xml:space="preserve">
</t>
        </r>
        <r>
          <rPr>
            <b/>
            <i/>
            <sz val="9"/>
            <color indexed="14"/>
            <rFont val="Tahoma"/>
            <family val="2"/>
            <charset val="238"/>
          </rPr>
          <t>Minimum 5 matek owiec rasy olkuskiej, 
15 matek owiec rasy cakiel podhalański,
30 matek rasy merynos polski w starym typie
albo 10 matek owiec pozostałych ras.</t>
        </r>
      </text>
    </comment>
    <comment ref="D49" authorId="0">
      <text>
        <r>
          <rPr>
            <sz val="8"/>
            <color indexed="81"/>
            <rFont val="Tahoma"/>
            <family val="2"/>
            <charset val="238"/>
          </rPr>
          <t xml:space="preserve">
</t>
        </r>
        <r>
          <rPr>
            <b/>
            <sz val="8"/>
            <color indexed="81"/>
            <rFont val="Tahoma"/>
            <family val="2"/>
            <charset val="238"/>
          </rPr>
          <t xml:space="preserve">Stado świń musi mieć </t>
        </r>
        <r>
          <rPr>
            <b/>
            <sz val="8"/>
            <color indexed="12"/>
            <rFont val="Tahoma"/>
            <family val="2"/>
            <charset val="238"/>
          </rPr>
          <t>minimum</t>
        </r>
        <r>
          <rPr>
            <b/>
            <sz val="8"/>
            <color indexed="81"/>
            <rFont val="Tahoma"/>
            <family val="2"/>
            <charset val="238"/>
          </rPr>
          <t>:</t>
        </r>
        <r>
          <rPr>
            <sz val="8"/>
            <color indexed="81"/>
            <rFont val="Tahoma"/>
            <family val="2"/>
            <charset val="238"/>
          </rPr>
          <t xml:space="preserve">
- 10 loch rasy puławskiej,
- 8 loch rasy złotnickiej białej, a w przypadku stada objętego programem ochrony zasobów genetycznych przed dniem 1 stycznia 2006 r. – 6 loch tej rasy,
- 8 loch rasy złotnickiej pstrej, a w przypadku stada objętego programem ochrony zasobów genetycznych przed dniem 1 stycznia 2006 r. – 3 lochy tej rasy.
</t>
        </r>
        <r>
          <rPr>
            <b/>
            <sz val="8"/>
            <color indexed="10"/>
            <rFont val="Tahoma"/>
            <family val="2"/>
            <charset val="238"/>
          </rPr>
          <t>Maksymalna</t>
        </r>
        <r>
          <rPr>
            <b/>
            <sz val="8"/>
            <color indexed="81"/>
            <rFont val="Tahoma"/>
            <family val="2"/>
            <charset val="238"/>
          </rPr>
          <t xml:space="preserve"> ilość macior:</t>
        </r>
        <r>
          <rPr>
            <sz val="8"/>
            <color indexed="81"/>
            <rFont val="Tahoma"/>
            <family val="2"/>
            <charset val="238"/>
          </rPr>
          <t xml:space="preserve">
- 70 loch stada podstawowego rasy puławskiej,
- 100 loch rasy złotnickiej białej lub 100 loch rasy złotnickiej pstrej.
</t>
        </r>
      </text>
    </comment>
    <comment ref="C65" authorId="1">
      <text>
        <r>
          <rPr>
            <b/>
            <sz val="8"/>
            <color indexed="81"/>
            <rFont val="Tahoma"/>
            <family val="2"/>
            <charset val="238"/>
          </rPr>
          <t xml:space="preserve">
UWAGA! Puste pola należy ukryć do wydruku. 
</t>
        </r>
        <r>
          <rPr>
            <b/>
            <sz val="8"/>
            <color indexed="17"/>
            <rFont val="Tahoma"/>
            <family val="2"/>
            <charset val="238"/>
          </rPr>
          <t xml:space="preserve">Oszczędność papieru ;-)
</t>
        </r>
        <r>
          <rPr>
            <b/>
            <sz val="8"/>
            <color indexed="81"/>
            <rFont val="Tahoma"/>
            <family val="2"/>
            <charset val="238"/>
          </rPr>
          <t xml:space="preserve">
</t>
        </r>
        <r>
          <rPr>
            <b/>
            <sz val="8"/>
            <color indexed="12"/>
            <rFont val="Tahoma"/>
            <family val="2"/>
            <charset val="238"/>
          </rPr>
          <t>Ponadto łatwiej będzie się zorientować jakie pakiety będą realizowane.</t>
        </r>
      </text>
    </comment>
    <comment ref="F65" authorId="0">
      <text>
        <r>
          <rPr>
            <b/>
            <sz val="8"/>
            <color indexed="12"/>
            <rFont val="Tahoma"/>
            <family val="2"/>
            <charset val="238"/>
          </rPr>
          <t>Tu  pokażą się wielkości z pierwszego roku realizacji pakietów.</t>
        </r>
        <r>
          <rPr>
            <sz val="8"/>
            <color indexed="81"/>
            <rFont val="Tahoma"/>
            <family val="2"/>
            <charset val="238"/>
          </rPr>
          <t xml:space="preserve">
Należy sprawdzić czy będą one odpowiadały rzeczywistym wielkościom realizowanych w następnych latach.
</t>
        </r>
        <r>
          <rPr>
            <b/>
            <sz val="8"/>
            <color indexed="12"/>
            <rFont val="Tahoma"/>
            <family val="2"/>
            <charset val="238"/>
          </rPr>
          <t xml:space="preserve">Jeśli nie, to należy wpisać właściwe wielkości realizowane w gospodarstwie. </t>
        </r>
      </text>
    </comment>
    <comment ref="D90" authorId="0">
      <text>
        <r>
          <rPr>
            <b/>
            <sz val="8"/>
            <color indexed="81"/>
            <rFont val="Tahoma"/>
            <family val="2"/>
            <charset val="238"/>
          </rPr>
          <t xml:space="preserve">
</t>
        </r>
        <r>
          <rPr>
            <b/>
            <sz val="8"/>
            <color indexed="12"/>
            <rFont val="Tahoma"/>
            <family val="2"/>
            <charset val="238"/>
          </rPr>
          <t>Płatność przysługuje tylko do 5,00 ha.</t>
        </r>
      </text>
    </comment>
    <comment ref="D91" authorId="1">
      <text>
        <r>
          <rPr>
            <b/>
            <sz val="8"/>
            <color indexed="81"/>
            <rFont val="Tahoma"/>
            <family val="2"/>
            <charset val="238"/>
          </rPr>
          <t xml:space="preserve">Koszty transakcyjne dotyczą
pakietu 4
lub 5.
</t>
        </r>
        <r>
          <rPr>
            <b/>
            <sz val="8"/>
            <color indexed="10"/>
            <rFont val="Tahoma"/>
            <family val="2"/>
            <charset val="238"/>
          </rPr>
          <t>Koszty transakcyjne występują w roku włączenia powierzchni do programu rolnośrodowiskowego.</t>
        </r>
      </text>
    </comment>
    <comment ref="D101" authorId="0">
      <text>
        <r>
          <rPr>
            <b/>
            <sz val="8"/>
            <color indexed="81"/>
            <rFont val="Tahoma"/>
            <family val="2"/>
            <charset val="238"/>
          </rPr>
          <t xml:space="preserve">
</t>
        </r>
        <r>
          <rPr>
            <b/>
            <sz val="8"/>
            <color indexed="12"/>
            <rFont val="Tahoma"/>
            <family val="2"/>
            <charset val="238"/>
          </rPr>
          <t>Płatność przysługuje tylko do 5,00 ha.</t>
        </r>
      </text>
    </comment>
    <comment ref="D102" authorId="1">
      <text>
        <r>
          <rPr>
            <b/>
            <sz val="8"/>
            <color indexed="17"/>
            <rFont val="Tahoma"/>
            <family val="2"/>
            <charset val="238"/>
          </rPr>
          <t>W przypadku upraw rolniczych łączna powierzchnia wynosi nie mniej niż 0,30ha.</t>
        </r>
        <r>
          <rPr>
            <b/>
            <sz val="8"/>
            <color indexed="81"/>
            <rFont val="Tahoma"/>
            <family val="2"/>
            <charset val="238"/>
          </rPr>
          <t xml:space="preserve">
</t>
        </r>
        <r>
          <rPr>
            <b/>
            <sz val="8"/>
            <color indexed="12"/>
            <rFont val="Tahoma"/>
            <family val="2"/>
            <charset val="238"/>
          </rPr>
          <t>W odniesieniu do upraw warzywnych nie mniej niż 0,15ha.</t>
        </r>
      </text>
    </comment>
    <comment ref="D103" authorId="0">
      <text>
        <r>
          <rPr>
            <sz val="8"/>
            <color indexed="81"/>
            <rFont val="Tahoma"/>
            <family val="2"/>
            <charset val="238"/>
          </rPr>
          <t xml:space="preserve">
</t>
        </r>
        <r>
          <rPr>
            <b/>
            <sz val="8"/>
            <color indexed="81"/>
            <rFont val="Tahoma"/>
            <family val="2"/>
            <charset val="238"/>
          </rPr>
          <t>Płatność dla wariantu 6.2. przysługuje:</t>
        </r>
        <r>
          <rPr>
            <sz val="8"/>
            <color indexed="81"/>
            <rFont val="Tahoma"/>
            <family val="2"/>
            <charset val="238"/>
          </rPr>
          <t xml:space="preserve">
- do powierzchni nie mniejszej  niż </t>
        </r>
        <r>
          <rPr>
            <b/>
            <sz val="8"/>
            <color indexed="17"/>
            <rFont val="Tahoma"/>
            <family val="2"/>
            <charset val="238"/>
          </rPr>
          <t>2,00 ha</t>
        </r>
        <r>
          <rPr>
            <sz val="8"/>
            <color indexed="81"/>
            <rFont val="Tahoma"/>
            <family val="2"/>
            <charset val="238"/>
          </rPr>
          <t xml:space="preserve"> w przypadku plantacji nasiennej  </t>
        </r>
        <r>
          <rPr>
            <b/>
            <sz val="8"/>
            <color indexed="17"/>
            <rFont val="Tahoma"/>
            <family val="2"/>
            <charset val="238"/>
          </rPr>
          <t>roślin zbożowych</t>
        </r>
        <r>
          <rPr>
            <sz val="8"/>
            <color indexed="81"/>
            <rFont val="Tahoma"/>
            <family val="2"/>
            <charset val="238"/>
          </rPr>
          <t xml:space="preserve">,
- do powierzchni nie mniejszej  niż </t>
        </r>
        <r>
          <rPr>
            <b/>
            <sz val="8"/>
            <color indexed="60"/>
            <rFont val="Tahoma"/>
            <family val="2"/>
            <charset val="238"/>
          </rPr>
          <t>1,00 ha</t>
        </r>
        <r>
          <rPr>
            <sz val="8"/>
            <color indexed="81"/>
            <rFont val="Tahoma"/>
            <family val="2"/>
            <charset val="238"/>
          </rPr>
          <t xml:space="preserve"> w  przypadku </t>
        </r>
        <r>
          <rPr>
            <b/>
            <sz val="8"/>
            <color indexed="60"/>
            <rFont val="Tahoma"/>
            <family val="2"/>
            <charset val="238"/>
          </rPr>
          <t>plantacji nasiennej ziemniaka</t>
        </r>
        <r>
          <rPr>
            <sz val="8"/>
            <color indexed="81"/>
            <rFont val="Tahoma"/>
            <family val="2"/>
            <charset val="238"/>
          </rPr>
          <t xml:space="preserve">,
- do powierzchni nie mniejszej niż </t>
        </r>
        <r>
          <rPr>
            <b/>
            <sz val="8"/>
            <color indexed="12"/>
            <rFont val="Tahoma"/>
            <family val="2"/>
            <charset val="238"/>
          </rPr>
          <t>0,50 ha</t>
        </r>
        <r>
          <rPr>
            <sz val="8"/>
            <color indexed="81"/>
            <rFont val="Tahoma"/>
            <family val="2"/>
            <charset val="238"/>
          </rPr>
          <t xml:space="preserve"> w przypadku  plantacji nasiennej </t>
        </r>
        <r>
          <rPr>
            <b/>
            <sz val="8"/>
            <color indexed="12"/>
            <rFont val="Tahoma"/>
            <family val="2"/>
            <charset val="238"/>
          </rPr>
          <t>pozostałych gatunków roślin rolniczych</t>
        </r>
        <r>
          <rPr>
            <sz val="8"/>
            <color indexed="81"/>
            <rFont val="Tahoma"/>
            <family val="2"/>
            <charset val="238"/>
          </rPr>
          <t xml:space="preserve">.
</t>
        </r>
      </text>
    </comment>
    <comment ref="D104" authorId="0">
      <text>
        <r>
          <rPr>
            <sz val="8"/>
            <color indexed="81"/>
            <rFont val="Tahoma"/>
            <family val="2"/>
            <charset val="238"/>
          </rPr>
          <t>Płatność przysługuje do w powierzchni</t>
        </r>
        <r>
          <rPr>
            <b/>
            <sz val="8"/>
            <color indexed="81"/>
            <rFont val="Tahoma"/>
            <family val="2"/>
            <charset val="238"/>
          </rPr>
          <t xml:space="preserve"> 
</t>
        </r>
        <r>
          <rPr>
            <b/>
            <sz val="8"/>
            <color indexed="10"/>
            <rFont val="Tahoma"/>
            <family val="2"/>
            <charset val="238"/>
          </rPr>
          <t>nie większej niż 0,30 ha.</t>
        </r>
      </text>
    </comment>
    <comment ref="D106" authorId="0">
      <text>
        <r>
          <rPr>
            <b/>
            <sz val="8"/>
            <color indexed="81"/>
            <rFont val="Tahoma"/>
            <family val="2"/>
            <charset val="238"/>
          </rPr>
          <t xml:space="preserve">
</t>
        </r>
        <r>
          <rPr>
            <b/>
            <i/>
            <sz val="9"/>
            <color indexed="10"/>
            <rFont val="Tahoma"/>
            <family val="2"/>
            <charset val="238"/>
          </rPr>
          <t>Minimum 4 krowy!</t>
        </r>
      </text>
    </comment>
    <comment ref="D107" authorId="0">
      <text>
        <r>
          <rPr>
            <b/>
            <sz val="8"/>
            <color indexed="81"/>
            <rFont val="Tahoma"/>
            <family val="2"/>
            <charset val="238"/>
          </rPr>
          <t xml:space="preserve">
</t>
        </r>
        <r>
          <rPr>
            <b/>
            <i/>
            <sz val="9"/>
            <color indexed="21"/>
            <rFont val="Tahoma"/>
            <family val="2"/>
            <charset val="238"/>
          </rPr>
          <t>Minimum 2 klacze!</t>
        </r>
      </text>
    </comment>
    <comment ref="D108" authorId="0">
      <text>
        <r>
          <rPr>
            <sz val="9"/>
            <color indexed="81"/>
            <rFont val="Tahoma"/>
            <family val="2"/>
            <charset val="238"/>
          </rPr>
          <t xml:space="preserve">
</t>
        </r>
        <r>
          <rPr>
            <b/>
            <i/>
            <sz val="9"/>
            <color indexed="14"/>
            <rFont val="Tahoma"/>
            <family val="2"/>
            <charset val="238"/>
          </rPr>
          <t>Minimum 5 matek owiec rasy olkuskiej, 
15 matek owiec rasy cakiel podhalański,
30 matek rasy merynos polski w starym typie
albo 10 matek owiec pozostałych ras.</t>
        </r>
      </text>
    </comment>
    <comment ref="D109" authorId="0">
      <text>
        <r>
          <rPr>
            <sz val="8"/>
            <color indexed="81"/>
            <rFont val="Tahoma"/>
            <family val="2"/>
            <charset val="238"/>
          </rPr>
          <t xml:space="preserve">
</t>
        </r>
        <r>
          <rPr>
            <b/>
            <sz val="8"/>
            <color indexed="81"/>
            <rFont val="Tahoma"/>
            <family val="2"/>
            <charset val="238"/>
          </rPr>
          <t xml:space="preserve">Stado świń musi mieć </t>
        </r>
        <r>
          <rPr>
            <b/>
            <sz val="8"/>
            <color indexed="12"/>
            <rFont val="Tahoma"/>
            <family val="2"/>
            <charset val="238"/>
          </rPr>
          <t>minimum</t>
        </r>
        <r>
          <rPr>
            <b/>
            <sz val="8"/>
            <color indexed="81"/>
            <rFont val="Tahoma"/>
            <family val="2"/>
            <charset val="238"/>
          </rPr>
          <t>:</t>
        </r>
        <r>
          <rPr>
            <sz val="8"/>
            <color indexed="81"/>
            <rFont val="Tahoma"/>
            <family val="2"/>
            <charset val="238"/>
          </rPr>
          <t xml:space="preserve">
- 10 loch rasy puławskiej,
- 8 loch rasy złotnickiej białej, a w przypadku stada objętego programem ochrony zasobów genetycznych przed dniem 1 stycznia 2006 r. – 6 loch tej rasy,
- 8 loch rasy złotnickiej pstrej, a w przypadku stada objętego programem ochrony zasobów genetycznych przed dniem 1 stycznia 2006 r. – 3 lochy tej rasy.
</t>
        </r>
        <r>
          <rPr>
            <b/>
            <sz val="8"/>
            <color indexed="10"/>
            <rFont val="Tahoma"/>
            <family val="2"/>
            <charset val="238"/>
          </rPr>
          <t>Maksymalna</t>
        </r>
        <r>
          <rPr>
            <b/>
            <sz val="8"/>
            <color indexed="81"/>
            <rFont val="Tahoma"/>
            <family val="2"/>
            <charset val="238"/>
          </rPr>
          <t xml:space="preserve"> ilość macior:</t>
        </r>
        <r>
          <rPr>
            <sz val="8"/>
            <color indexed="81"/>
            <rFont val="Tahoma"/>
            <family val="2"/>
            <charset val="238"/>
          </rPr>
          <t xml:space="preserve">
- 70 loch stada podstawowego rasy puławskiej,
- 100 loch rasy złotnickiej białej lub 100 loch rasy złotnickiej pstrej.
</t>
        </r>
      </text>
    </comment>
    <comment ref="C125" authorId="1">
      <text>
        <r>
          <rPr>
            <b/>
            <sz val="8"/>
            <color indexed="81"/>
            <rFont val="Tahoma"/>
            <family val="2"/>
            <charset val="238"/>
          </rPr>
          <t xml:space="preserve">
UWAGA! Puste pola należy ukryć do wydruku. 
</t>
        </r>
        <r>
          <rPr>
            <b/>
            <sz val="8"/>
            <color indexed="17"/>
            <rFont val="Tahoma"/>
            <family val="2"/>
            <charset val="238"/>
          </rPr>
          <t xml:space="preserve">Oszczędność papieru ;-)
</t>
        </r>
        <r>
          <rPr>
            <b/>
            <sz val="8"/>
            <color indexed="81"/>
            <rFont val="Tahoma"/>
            <family val="2"/>
            <charset val="238"/>
          </rPr>
          <t xml:space="preserve">
</t>
        </r>
        <r>
          <rPr>
            <b/>
            <sz val="8"/>
            <color indexed="12"/>
            <rFont val="Tahoma"/>
            <family val="2"/>
            <charset val="238"/>
          </rPr>
          <t>Ponadto łatwiej będzie się zorientować jakie pakiety będą realizowane.</t>
        </r>
      </text>
    </comment>
    <comment ref="F125" authorId="0">
      <text>
        <r>
          <rPr>
            <b/>
            <sz val="8"/>
            <color indexed="12"/>
            <rFont val="Tahoma"/>
            <family val="2"/>
            <charset val="238"/>
          </rPr>
          <t>Tu  pokażą się wielkości z pierwszego roku realizacji pakietów.</t>
        </r>
        <r>
          <rPr>
            <sz val="8"/>
            <color indexed="81"/>
            <rFont val="Tahoma"/>
            <family val="2"/>
            <charset val="238"/>
          </rPr>
          <t xml:space="preserve">
Należy sprawdzić czy będą one odpowiadały rzeczywistym wielkościom realizowanych w następnych latach.
</t>
        </r>
        <r>
          <rPr>
            <b/>
            <sz val="8"/>
            <color indexed="12"/>
            <rFont val="Tahoma"/>
            <family val="2"/>
            <charset val="238"/>
          </rPr>
          <t xml:space="preserve">Jeśli nie, to należy wpisać właściwe wielkości realizowane w gospodarstwie. </t>
        </r>
      </text>
    </comment>
    <comment ref="D127"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28"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29"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30"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31"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47" authorId="1">
      <text>
        <r>
          <rPr>
            <b/>
            <sz val="8"/>
            <color indexed="81"/>
            <rFont val="Tahoma"/>
            <family val="2"/>
            <charset val="238"/>
          </rPr>
          <t xml:space="preserve">Koszty transakcyjne dotyczą
pakietu 4
lub 5.
</t>
        </r>
        <r>
          <rPr>
            <b/>
            <sz val="8"/>
            <color indexed="10"/>
            <rFont val="Tahoma"/>
            <family val="2"/>
            <charset val="238"/>
          </rPr>
          <t>Koszty transakcyjne występują w roku włączenia powierzchni do programu rolnośrodowiskowego.</t>
        </r>
      </text>
    </comment>
    <comment ref="C181" authorId="1">
      <text>
        <r>
          <rPr>
            <b/>
            <sz val="8"/>
            <color indexed="81"/>
            <rFont val="Tahoma"/>
            <family val="2"/>
            <charset val="238"/>
          </rPr>
          <t xml:space="preserve">
UWAGA! Puste pola należy ukryć do wydruku. 
</t>
        </r>
        <r>
          <rPr>
            <b/>
            <sz val="8"/>
            <color indexed="17"/>
            <rFont val="Tahoma"/>
            <family val="2"/>
            <charset val="238"/>
          </rPr>
          <t xml:space="preserve">Oszczędność papieru ;-)
</t>
        </r>
        <r>
          <rPr>
            <b/>
            <sz val="8"/>
            <color indexed="81"/>
            <rFont val="Tahoma"/>
            <family val="2"/>
            <charset val="238"/>
          </rPr>
          <t xml:space="preserve">
</t>
        </r>
        <r>
          <rPr>
            <b/>
            <sz val="8"/>
            <color indexed="12"/>
            <rFont val="Tahoma"/>
            <family val="2"/>
            <charset val="238"/>
          </rPr>
          <t>Ponadto łatwiej będzie się zorientować jakie pakiety będą realizowane.</t>
        </r>
      </text>
    </comment>
    <comment ref="F181" authorId="0">
      <text>
        <r>
          <rPr>
            <b/>
            <sz val="8"/>
            <color indexed="12"/>
            <rFont val="Tahoma"/>
            <family val="2"/>
            <charset val="238"/>
          </rPr>
          <t>Tu  pokażą się wielkości z pierwszego roku realizacji pakietów.</t>
        </r>
        <r>
          <rPr>
            <sz val="8"/>
            <color indexed="81"/>
            <rFont val="Tahoma"/>
            <family val="2"/>
            <charset val="238"/>
          </rPr>
          <t xml:space="preserve">
Należy sprawdzić czy będą one odpowiadały rzeczywistym wielkościom realizowanych w następnych latach.
</t>
        </r>
        <r>
          <rPr>
            <b/>
            <sz val="8"/>
            <color indexed="12"/>
            <rFont val="Tahoma"/>
            <family val="2"/>
            <charset val="238"/>
          </rPr>
          <t xml:space="preserve">Jeśli nie, to należy wpisać właściwe wielkości realizowane w gospodarstwie. </t>
        </r>
      </text>
    </comment>
    <comment ref="C237" authorId="1">
      <text>
        <r>
          <rPr>
            <b/>
            <sz val="8"/>
            <color indexed="81"/>
            <rFont val="Tahoma"/>
            <family val="2"/>
            <charset val="238"/>
          </rPr>
          <t xml:space="preserve">
UWAGA! Puste pola należy ukryć do wydruku. 
</t>
        </r>
        <r>
          <rPr>
            <b/>
            <sz val="8"/>
            <color indexed="17"/>
            <rFont val="Tahoma"/>
            <family val="2"/>
            <charset val="238"/>
          </rPr>
          <t xml:space="preserve">Oszczędność papieru ;-)
</t>
        </r>
        <r>
          <rPr>
            <b/>
            <sz val="8"/>
            <color indexed="81"/>
            <rFont val="Tahoma"/>
            <family val="2"/>
            <charset val="238"/>
          </rPr>
          <t xml:space="preserve">
</t>
        </r>
        <r>
          <rPr>
            <b/>
            <sz val="8"/>
            <color indexed="12"/>
            <rFont val="Tahoma"/>
            <family val="2"/>
            <charset val="238"/>
          </rPr>
          <t>Ponadto łatwiej będzie się zorientować jakie pakiety będą realizowane.</t>
        </r>
      </text>
    </comment>
    <comment ref="F237" authorId="0">
      <text>
        <r>
          <rPr>
            <b/>
            <sz val="8"/>
            <color indexed="12"/>
            <rFont val="Tahoma"/>
            <family val="2"/>
            <charset val="238"/>
          </rPr>
          <t>Tu  pokażą się wielkości z pierwszego roku realizacji pakietów.</t>
        </r>
        <r>
          <rPr>
            <sz val="8"/>
            <color indexed="81"/>
            <rFont val="Tahoma"/>
            <family val="2"/>
            <charset val="238"/>
          </rPr>
          <t xml:space="preserve">
Należy sprawdzić czy będą one odpowiadały rzeczywistym wielkościom realizowanych w następnych latach.
</t>
        </r>
        <r>
          <rPr>
            <b/>
            <sz val="8"/>
            <color indexed="12"/>
            <rFont val="Tahoma"/>
            <family val="2"/>
            <charset val="238"/>
          </rPr>
          <t xml:space="preserve">Jeśli nie, to należy wpisać właściwe wielkości realizowane w gospodarstwie. </t>
        </r>
      </text>
    </comment>
  </commentList>
</comments>
</file>

<file path=xl/comments7.xml><?xml version="1.0" encoding="utf-8"?>
<comments xmlns="http://schemas.openxmlformats.org/spreadsheetml/2006/main">
  <authors>
    <author>Kiedrowski Bogusław</author>
  </authors>
  <commentList>
    <comment ref="B5" authorId="0">
      <text>
        <r>
          <rPr>
            <b/>
            <sz val="8"/>
            <color indexed="81"/>
            <rFont val="Tahoma"/>
            <family val="2"/>
            <charset val="238"/>
          </rPr>
          <t xml:space="preserve">
</t>
        </r>
        <r>
          <rPr>
            <b/>
            <sz val="8"/>
            <color indexed="12"/>
            <rFont val="Tahoma"/>
            <family val="2"/>
            <charset val="238"/>
          </rPr>
          <t>Możesz rozszerzyć wiersz jeśli tekst się nie zmieści. ;-)</t>
        </r>
      </text>
    </comment>
    <comment ref="F18" authorId="0">
      <text>
        <r>
          <rPr>
            <b/>
            <sz val="8"/>
            <color indexed="81"/>
            <rFont val="Tahoma"/>
            <family val="2"/>
            <charset val="238"/>
          </rPr>
          <t xml:space="preserve">
</t>
        </r>
        <r>
          <rPr>
            <b/>
            <sz val="8"/>
            <color indexed="12"/>
            <rFont val="Tahoma"/>
            <family val="2"/>
            <charset val="238"/>
          </rPr>
          <t>Możesz rozszerzyć wiersz jeśli tekst się nie zmieści. ;-)</t>
        </r>
      </text>
    </comment>
  </commentList>
</comments>
</file>

<file path=xl/comments8.xml><?xml version="1.0" encoding="utf-8"?>
<comments xmlns="http://schemas.openxmlformats.org/spreadsheetml/2006/main">
  <authors>
    <author>Kiedrowski Bogusław</author>
  </authors>
  <commentList>
    <comment ref="F4" authorId="0">
      <text>
        <r>
          <rPr>
            <b/>
            <sz val="8"/>
            <color indexed="81"/>
            <rFont val="Tahoma"/>
            <family val="2"/>
            <charset val="238"/>
          </rPr>
          <t xml:space="preserve">Jeżeli nie występują wymienione obiekty na terenie gospodarstwa wybierz: 
</t>
        </r>
        <r>
          <rPr>
            <b/>
            <sz val="8"/>
            <color indexed="10"/>
            <rFont val="Tahoma"/>
            <family val="2"/>
            <charset val="238"/>
          </rPr>
          <t>Nie występuje.</t>
        </r>
      </text>
    </comment>
    <comment ref="D6" authorId="0">
      <text>
        <r>
          <rPr>
            <b/>
            <sz val="8"/>
            <color indexed="81"/>
            <rFont val="Tahoma"/>
            <family val="2"/>
            <charset val="238"/>
          </rPr>
          <t xml:space="preserve">Wpisz województwo na pierwszej stronie.
Później wybierz z listy.
</t>
        </r>
        <r>
          <rPr>
            <b/>
            <sz val="8"/>
            <color indexed="12"/>
            <rFont val="Tahoma"/>
            <family val="2"/>
            <charset val="238"/>
          </rPr>
          <t>Jeśli utworzony zostanie nowy Park Krajobrazowy                                        i nie będzie go na liście, wówczas odblokuj arkusz                                     i wpisz nową nazwę.</t>
        </r>
        <r>
          <rPr>
            <b/>
            <sz val="8"/>
            <color indexed="81"/>
            <rFont val="Tahoma"/>
            <family val="2"/>
            <charset val="238"/>
          </rPr>
          <t xml:space="preserve">
Powiadom również mnie </t>
        </r>
        <r>
          <rPr>
            <b/>
            <u/>
            <sz val="8"/>
            <color indexed="81"/>
            <rFont val="Tahoma"/>
            <family val="2"/>
            <charset val="238"/>
          </rPr>
          <t>bogdan.kiedrowski@op.pl</t>
        </r>
      </text>
    </comment>
    <comment ref="F6" authorId="0">
      <text>
        <r>
          <rPr>
            <b/>
            <sz val="8"/>
            <color indexed="81"/>
            <rFont val="Tahoma"/>
            <family val="2"/>
            <charset val="238"/>
          </rPr>
          <t xml:space="preserve">Jeżeli nie występują wymienione obiekty na terenie gospodarstwa wybierz: 
</t>
        </r>
        <r>
          <rPr>
            <b/>
            <sz val="8"/>
            <color indexed="10"/>
            <rFont val="Tahoma"/>
            <family val="2"/>
            <charset val="238"/>
          </rPr>
          <t>Nie występuje.</t>
        </r>
      </text>
    </comment>
    <comment ref="D8" authorId="0">
      <text>
        <r>
          <rPr>
            <b/>
            <sz val="8"/>
            <color indexed="81"/>
            <rFont val="Tahoma"/>
            <family val="2"/>
            <charset val="238"/>
          </rPr>
          <t xml:space="preserve">Wpisz:
- kod,
- nazwę Obszaru Sieci NATURA 2000.
Jeśli nie wiesz jak się nazywa, to listę Obszarów Sieci NATURA 2000 znajdziesz pod adresem:
</t>
        </r>
        <r>
          <rPr>
            <b/>
            <sz val="8"/>
            <color indexed="12"/>
            <rFont val="Tahoma"/>
            <family val="2"/>
            <charset val="238"/>
          </rPr>
          <t>http://natura2000.mos.gov.pl/natura2000/pl/proste.php</t>
        </r>
        <r>
          <rPr>
            <b/>
            <sz val="8"/>
            <color indexed="81"/>
            <rFont val="Tahoma"/>
            <family val="2"/>
            <charset val="238"/>
          </rPr>
          <t xml:space="preserve">
</t>
        </r>
        <r>
          <rPr>
            <sz val="8"/>
            <color indexed="81"/>
            <rFont val="Tahoma"/>
            <family val="2"/>
            <charset val="238"/>
          </rPr>
          <t>Adres z prawej strony tabeli.</t>
        </r>
        <r>
          <rPr>
            <b/>
            <sz val="8"/>
            <color indexed="81"/>
            <rFont val="Tahoma"/>
            <family val="2"/>
            <charset val="238"/>
          </rPr>
          <t xml:space="preserve">
</t>
        </r>
      </text>
    </comment>
    <comment ref="F10" authorId="0">
      <text>
        <r>
          <rPr>
            <b/>
            <sz val="8"/>
            <color indexed="81"/>
            <rFont val="Tahoma"/>
            <family val="2"/>
            <charset val="238"/>
          </rPr>
          <t xml:space="preserve">Jeżeli nie występują wymienione obiekty na terenie gospodarstwa wybierz: 
</t>
        </r>
        <r>
          <rPr>
            <b/>
            <sz val="8"/>
            <color indexed="10"/>
            <rFont val="Tahoma"/>
            <family val="2"/>
            <charset val="238"/>
          </rPr>
          <t xml:space="preserve">Nie występuje.
</t>
        </r>
        <r>
          <rPr>
            <b/>
            <sz val="8"/>
            <color indexed="81"/>
            <rFont val="Tahoma"/>
            <family val="2"/>
            <charset val="238"/>
          </rPr>
          <t>Jeżeli występują - wpisz.</t>
        </r>
      </text>
    </comment>
    <comment ref="F13" authorId="0">
      <text>
        <r>
          <rPr>
            <b/>
            <sz val="8"/>
            <color indexed="81"/>
            <rFont val="Tahoma"/>
            <family val="2"/>
            <charset val="238"/>
          </rPr>
          <t xml:space="preserve">Jeżeli nie występują wymienione obiekty na terenie gospodarstwa wybierz: 
</t>
        </r>
        <r>
          <rPr>
            <b/>
            <sz val="8"/>
            <color indexed="10"/>
            <rFont val="Tahoma"/>
            <family val="2"/>
            <charset val="238"/>
          </rPr>
          <t xml:space="preserve">Nie występuje.
</t>
        </r>
        <r>
          <rPr>
            <b/>
            <sz val="8"/>
            <color indexed="81"/>
            <rFont val="Tahoma"/>
            <family val="2"/>
            <charset val="238"/>
          </rPr>
          <t>Jeżeli występują - wpisz.</t>
        </r>
      </text>
    </comment>
    <comment ref="D16" authorId="0">
      <text>
        <r>
          <rPr>
            <b/>
            <sz val="8"/>
            <color indexed="81"/>
            <rFont val="Tahoma"/>
            <family val="2"/>
            <charset val="238"/>
          </rPr>
          <t xml:space="preserve">Jeżeli nie występują wymienione obiekty na terenie gospodarstwa wybierz: 
</t>
        </r>
        <r>
          <rPr>
            <b/>
            <sz val="8"/>
            <color indexed="10"/>
            <rFont val="Tahoma"/>
            <family val="2"/>
            <charset val="238"/>
          </rPr>
          <t xml:space="preserve">Nie występuje.
</t>
        </r>
        <r>
          <rPr>
            <b/>
            <sz val="8"/>
            <color indexed="81"/>
            <rFont val="Tahoma"/>
            <family val="2"/>
            <charset val="238"/>
          </rPr>
          <t>Jeżeli występują - wpisz.</t>
        </r>
      </text>
    </comment>
    <comment ref="C34" authorId="0">
      <text>
        <r>
          <rPr>
            <sz val="9"/>
            <color indexed="81"/>
            <rFont val="Tahoma"/>
            <family val="2"/>
            <charset val="238"/>
          </rPr>
          <t xml:space="preserve">
</t>
        </r>
        <r>
          <rPr>
            <b/>
            <sz val="9"/>
            <color indexed="81"/>
            <rFont val="Tahoma"/>
            <family val="2"/>
            <charset val="238"/>
          </rPr>
          <t>Odłogi</t>
        </r>
        <r>
          <rPr>
            <sz val="9"/>
            <color indexed="81"/>
            <rFont val="Tahoma"/>
            <family val="2"/>
            <charset val="238"/>
          </rPr>
          <t xml:space="preserve"> – grunty porolne pozostawione bez ingerencji człowieka przez wiele lat.
Nie mylić z </t>
        </r>
        <r>
          <rPr>
            <b/>
            <sz val="9"/>
            <color indexed="81"/>
            <rFont val="Tahoma"/>
            <family val="2"/>
            <charset val="238"/>
          </rPr>
          <t>ugorami</t>
        </r>
        <r>
          <rPr>
            <sz val="9"/>
            <color indexed="81"/>
            <rFont val="Tahoma"/>
            <family val="2"/>
            <charset val="238"/>
          </rPr>
          <t xml:space="preserve"> - pole wyłączone z rolniczego użytkowania na okres 1 – 2 lat,
na którym wykonywana jest odpowiednia pielęgnacja.
źródło:
</t>
        </r>
        <r>
          <rPr>
            <sz val="8"/>
            <color indexed="12"/>
            <rFont val="Tahoma"/>
            <family val="2"/>
            <charset val="238"/>
          </rPr>
          <t xml:space="preserve">
http://pl.wikipedia.org/wiki/Od%C5%82%C3%B3g</t>
        </r>
      </text>
    </comment>
  </commentList>
</comments>
</file>

<file path=xl/comments9.xml><?xml version="1.0" encoding="utf-8"?>
<comments xmlns="http://schemas.openxmlformats.org/spreadsheetml/2006/main">
  <authors>
    <author>Kiedrowski Bogusław</author>
    <author>m.kozlowska</author>
  </authors>
  <commentList>
    <comment ref="B2" authorId="0">
      <text>
        <r>
          <rPr>
            <b/>
            <sz val="8"/>
            <color indexed="81"/>
            <rFont val="Tahoma"/>
            <family val="2"/>
            <charset val="238"/>
          </rPr>
          <t xml:space="preserve">
</t>
        </r>
        <r>
          <rPr>
            <b/>
            <sz val="8"/>
            <color indexed="12"/>
            <rFont val="Tahoma"/>
            <family val="2"/>
            <charset val="238"/>
          </rPr>
          <t>Jeżeli w gospodarstwie nie ma zwierząt, to tej tabeli można nie drukować.</t>
        </r>
      </text>
    </comment>
    <comment ref="C3" authorId="1">
      <text>
        <r>
          <rPr>
            <b/>
            <sz val="8"/>
            <color indexed="81"/>
            <rFont val="Tahoma"/>
            <family val="2"/>
            <charset val="238"/>
          </rPr>
          <t xml:space="preserve">Jeżeli  w gospodarstwie jest realizowane  rolnictwo ekologiczne, nie uwzględniać w liczeniu DJP  lisów, jenotów, norek, tchórzy i psów  </t>
        </r>
      </text>
    </comment>
    <comment ref="D5" authorId="0">
      <text>
        <r>
          <rPr>
            <b/>
            <sz val="8"/>
            <color indexed="81"/>
            <rFont val="Tahoma"/>
            <family val="2"/>
            <charset val="238"/>
          </rPr>
          <t>Wpisz stan zwierząt w poszczególnych miesiącach 
- do tabeli po prawej.
Tu wartości wpiszą się same.</t>
        </r>
      </text>
    </comment>
    <comment ref="J5" authorId="0">
      <text>
        <r>
          <rPr>
            <b/>
            <sz val="8"/>
            <color indexed="81"/>
            <rFont val="Tahoma"/>
            <family val="2"/>
            <charset val="238"/>
          </rPr>
          <t xml:space="preserve">
Wpisz ilość zwierząt przebywających                                                  w gospodarstwie                                                      w poszczególnych miesiącach roku.</t>
        </r>
      </text>
    </comment>
    <comment ref="C47" authorId="0">
      <text>
        <r>
          <rPr>
            <sz val="8"/>
            <color indexed="12"/>
            <rFont val="Tahoma"/>
            <family val="2"/>
            <charset val="238"/>
          </rPr>
          <t xml:space="preserve">
Tu można wpisać o jakie inne zwierzęta chodzi ;-)</t>
        </r>
      </text>
    </comment>
  </commentList>
</comments>
</file>

<file path=xl/sharedStrings.xml><?xml version="1.0" encoding="utf-8"?>
<sst xmlns="http://schemas.openxmlformats.org/spreadsheetml/2006/main" count="6630" uniqueCount="2837">
  <si>
    <t>Przemęcki Park Krajobrazowy</t>
  </si>
  <si>
    <t>i dołączonym do niej załączniku graficznym.</t>
  </si>
  <si>
    <t xml:space="preserve">Szczegółowe informacje na temat planu koszenia znajdują się w dokumentacji przyrodniczej </t>
  </si>
  <si>
    <t>1) Niedopuszczalna jest obecność nasion owsa głuchego (Avena fatua) i owsa płonnego (Avena sterilis).</t>
  </si>
  <si>
    <r>
      <t>2,5</t>
    </r>
    <r>
      <rPr>
        <b/>
        <vertAlign val="superscript"/>
        <sz val="11"/>
        <rFont val="Arial"/>
        <family val="2"/>
        <charset val="238"/>
      </rPr>
      <t>1)</t>
    </r>
  </si>
  <si>
    <t>Różanka Polska</t>
  </si>
  <si>
    <t>Do używania aplikacji potrzebna jest podstawowa znajomość programu Excel. Wzór planu działalności</t>
  </si>
  <si>
    <t>rolnośrodowiskowej jest w wersji Excel 97-2003. Osoby pracujące na arkuszu kalkulacyjnym Excel 2007</t>
  </si>
  <si>
    <t>W celu sporządzenia nowego planu działalności rolnośrodowiskowej należy:</t>
  </si>
  <si>
    <t>Otworzyć aplikację i zapisać plik nadając nazwę - np. nazwisko i imię rolnika.</t>
  </si>
  <si>
    <t>Ukrywać należy:</t>
  </si>
  <si>
    <t>we wszystkich tabelach - niewypełnione wiersze, ponadto</t>
  </si>
  <si>
    <t>Otwierać i wpisywać wymagane informacje w kolejnych arkuszach, nie zostawiając wpisywania</t>
  </si>
  <si>
    <t>niektórych danych "na później" z uwagi na to, że wpisane dane przenoszone są automatycznie</t>
  </si>
  <si>
    <t>dla wszystkich.</t>
  </si>
  <si>
    <t>Arkusze, których stopki są pokolorowane na czerwono, zawierają część ogólną planu, obowiązkową</t>
  </si>
  <si>
    <t>Arkusze w innych kolorach dotyczą realizowanych pakietów i należy opracowywać tylko te, które</t>
  </si>
  <si>
    <t>4.3. Szuwary wielkoturzycowe</t>
  </si>
  <si>
    <t>4.4. Łąki trzęślicowe i selernicowe</t>
  </si>
  <si>
    <t>4.5. Murawy ciepłolubne</t>
  </si>
  <si>
    <t xml:space="preserve">4.6. Półnaturalne łąki wilgotne </t>
  </si>
  <si>
    <t>4.7. Półnaturalne łąki świeże</t>
  </si>
  <si>
    <t>4.8. Bogate gatunkowo murawy bliźniczkowe</t>
  </si>
  <si>
    <t>4.9. Słonorośla</t>
  </si>
  <si>
    <t>4.10. Użytki przyrodnicze</t>
  </si>
  <si>
    <t>5.1. Ochrona siedlisk lęgowych ptaków</t>
  </si>
  <si>
    <t xml:space="preserve">5.2. Mechowiska </t>
  </si>
  <si>
    <r>
      <t>Pakiet 6</t>
    </r>
    <r>
      <rPr>
        <sz val="8"/>
        <color indexed="16"/>
        <rFont val="Arial CE"/>
        <charset val="238"/>
      </rPr>
      <t xml:space="preserve"> Zachowanie zasobów genetycznych roślin</t>
    </r>
  </si>
  <si>
    <r>
      <t>Pakiet 8</t>
    </r>
    <r>
      <rPr>
        <sz val="8"/>
        <color indexed="16"/>
        <rFont val="Arial CE"/>
        <charset val="238"/>
      </rPr>
      <t xml:space="preserve"> Ochrona gleb i wód</t>
    </r>
  </si>
  <si>
    <t>Rodzaj użytków rolnych 
(GO, TUZ)</t>
  </si>
  <si>
    <t>Planowana dawka azotu (N) w kg/ha GO lub TUZ</t>
  </si>
  <si>
    <t>4.</t>
  </si>
  <si>
    <r>
      <t xml:space="preserve">Załącznik: Plan nawozowy </t>
    </r>
    <r>
      <rPr>
        <sz val="11"/>
        <rFont val="Arial"/>
        <family val="2"/>
        <charset val="238"/>
      </rPr>
      <t>– sporządzony przy pomocy programu 
komputerowego lub odręcznie</t>
    </r>
  </si>
  <si>
    <t>5.</t>
  </si>
  <si>
    <t>Płatność rolnośrodowiskowa</t>
  </si>
  <si>
    <t>100% stawki podstawowej – za powierzchnię  od 0,1ha do 100 ha</t>
  </si>
  <si>
    <t>50% stawki podstawowej   – za powierzchnię od 100,01 ha do 200 ha</t>
  </si>
  <si>
    <r>
      <t>Opis</t>
    </r>
    <r>
      <rPr>
        <sz val="8"/>
        <rFont val="Arial"/>
        <family val="2"/>
        <charset val="238"/>
      </rPr>
      <t xml:space="preserve"> (jeżeli jest konieczny)</t>
    </r>
  </si>
  <si>
    <t>http://www.kzgw.gov.pl/636.html</t>
  </si>
  <si>
    <t>Informacje o obszarach szczególnie narażonych uzyskasz:</t>
  </si>
  <si>
    <t>Wskazanie wariantów* w obrębie pakietu zachowanie lokalnych odmian roślin uprawnych,</t>
  </si>
  <si>
    <t>do realizacji których rolnik się zobowiązuje:</t>
  </si>
  <si>
    <t>6.4</t>
  </si>
  <si>
    <r>
      <t xml:space="preserve">Razem </t>
    </r>
    <r>
      <rPr>
        <b/>
        <sz val="10"/>
        <color indexed="12"/>
        <rFont val="Arial"/>
        <family val="2"/>
        <charset val="238"/>
      </rPr>
      <t>UP</t>
    </r>
    <r>
      <rPr>
        <b/>
        <sz val="10"/>
        <rFont val="Arial"/>
        <family val="2"/>
        <charset val="238"/>
      </rPr>
      <t>:</t>
    </r>
  </si>
  <si>
    <t>*</t>
  </si>
  <si>
    <t>o przyznanie płatności na podstawie sporządzonego w danym roku planu nawozowego).</t>
  </si>
  <si>
    <t>Saldo bilansu N w kg/ha:</t>
  </si>
  <si>
    <t>i</t>
  </si>
  <si>
    <t xml:space="preserve">     Pakiet 2 - rolnictwo ekologiczne.</t>
  </si>
  <si>
    <t>4.  Planowane zmianowanie roślin uprawnych w okresie realizacji programu rolnośrodowiskowego.</t>
  </si>
  <si>
    <t>5. Planowane zagospodarowanie nawozów naturalnych i organicznych w okresie realizacji programu</t>
  </si>
  <si>
    <t xml:space="preserve">    rolnośrodowiskowego. Pakiet 2 - rolnictwo ekologiczne.</t>
  </si>
  <si>
    <r>
      <t xml:space="preserve">Powierzchnia w ha
</t>
    </r>
    <r>
      <rPr>
        <sz val="9"/>
        <rFont val="Arial"/>
        <family val="2"/>
        <charset val="238"/>
      </rPr>
      <t>(do 2 miejsca przecinku)</t>
    </r>
  </si>
  <si>
    <t>Nawożenie
(przez namuły lub azotem)</t>
  </si>
  <si>
    <t xml:space="preserve">   Wybrano wapnowanie.</t>
  </si>
  <si>
    <t xml:space="preserve">  Uzasadnienie wapnowania (jeśli dotyczy):</t>
  </si>
  <si>
    <t>Wypełnione</t>
  </si>
  <si>
    <t>Ukrywać tak. Odkrywać dopiero po nastawieniu Filtra na pozycję: Zaznacz wszystko.</t>
  </si>
  <si>
    <t>Uwaga: Jeżeli filtr jest ustawiony na ukrywanie wierszy, nie będzie można ręcznie ich odkrywać.</t>
  </si>
  <si>
    <t>6.2. Produkcja nasienna towarowa lokalnych odmian roślin uprawnych</t>
  </si>
  <si>
    <t>niewykaszanie niedojadów poza okresem od dnia 1 sierpnia do dnia 30 września,</t>
  </si>
  <si>
    <t>kośno-pastwiskowego trwałych użytków zielonych:</t>
  </si>
  <si>
    <t>pozostawienie 5 – 10% powierzchni działki rolnej nieskoszonej, a w przypadku występowania wodniczki</t>
  </si>
  <si>
    <t>Ochrona zagrożonych gatunków ptaków i siedlisk przyrodniczych poza obszarami Natura 2000</t>
  </si>
  <si>
    <t>powierzchni działki rolnej, która ma pozostać nieskoszona w poszczególnych latach w przypadku Pakietu 4</t>
  </si>
  <si>
    <t>oraz Pakietu 5 Ochrona zagrożonych gatunków ptaków i siedlisk przyrodniczych na obszarach Natura 2000.</t>
  </si>
  <si>
    <t>powierzchnie trwałych użytków zielonych, które nie będą koszone w poszczególnych latach realizacji zobowiązania rolnośrodowiskowego w przypadku realizacji pakietu 3 Ekstensywne trwałe użytki zielone.</t>
  </si>
  <si>
    <t>Szuwary wielkoturzycowe</t>
  </si>
  <si>
    <t>Łąki trzęślicowe i selernicowe</t>
  </si>
  <si>
    <t>Murawy ciepłolubne</t>
  </si>
  <si>
    <t xml:space="preserve">Półnaturalne łąki wilgotne </t>
  </si>
  <si>
    <t>Półnaturalne łąki świeże</t>
  </si>
  <si>
    <t>Bogate gatunkowo murawy bliźniczkowe</t>
  </si>
  <si>
    <t>Słonorośla</t>
  </si>
  <si>
    <t>Realizowane warianty</t>
  </si>
  <si>
    <t>łączenie</t>
  </si>
  <si>
    <t xml:space="preserve"> -</t>
  </si>
  <si>
    <t>Gatunek</t>
  </si>
  <si>
    <t>Odmiana (jeśli jest znana)</t>
  </si>
  <si>
    <t>Powierzchnia w ha</t>
  </si>
  <si>
    <t>rok bazowy</t>
  </si>
  <si>
    <t>Wpisujemy informacje o użytkach rolniczych gospodarstwa. Najlepiej wpisać działki w takiej samej</t>
  </si>
  <si>
    <t>Dane z pierwszego roku pojawią się w latach kolejnych. Jednak należy sprawdzić czy są one prawidłowe.</t>
  </si>
  <si>
    <t>Opracowanie techniczne:</t>
  </si>
  <si>
    <t>5.5. Murawy ciepłolubne</t>
  </si>
  <si>
    <t>2.1. Uprawy rolnicze (dla których zakończono okres przestawiania)</t>
  </si>
  <si>
    <t>2.3. Trwałe użytki zielone (dla których zakończono okres przestawiania)</t>
  </si>
  <si>
    <t>2.5. Uprawy warzywne (dla których zakończono okres przestawiania)</t>
  </si>
  <si>
    <t>2.7. Uprawy zielarskie (dla których zakończono okres przestawiania)</t>
  </si>
  <si>
    <t>FILTR</t>
  </si>
  <si>
    <t>Grupy roślin do zastosowania w zmianowaniu dla Pakietu 1. Rolnictwo zrównoważone.</t>
  </si>
  <si>
    <t>L.p.</t>
  </si>
  <si>
    <t>Nazwa grupy</t>
  </si>
  <si>
    <t>Gatunki roślin uprawnych</t>
  </si>
  <si>
    <t>Informacje dodatkowe</t>
  </si>
  <si>
    <t>Zboża</t>
  </si>
  <si>
    <t>pszenica,</t>
  </si>
  <si>
    <t>rośliny jednoliścienne, siane w małej rozstawie jesienią lub wczesną wiosną</t>
  </si>
  <si>
    <t>jęczmień,</t>
  </si>
  <si>
    <t>owies,</t>
  </si>
  <si>
    <t>żyto</t>
  </si>
  <si>
    <t>pszenżyto</t>
  </si>
  <si>
    <t>mieszanki zbożowe.</t>
  </si>
  <si>
    <t>Strączkowe</t>
  </si>
  <si>
    <t>łubin,</t>
  </si>
  <si>
    <t>rośliny motylkowate (nowa nomenklatura bobowate) o grubych nasionach</t>
  </si>
  <si>
    <t>groch    (także według starego nazewnictwa peluszki, grochopeluszki),</t>
  </si>
  <si>
    <t>bobik,</t>
  </si>
  <si>
    <t>wyka,</t>
  </si>
  <si>
    <t>seradela,</t>
  </si>
  <si>
    <t>soja,</t>
  </si>
  <si>
    <t>lędźwian,</t>
  </si>
  <si>
    <t>Motylkowate drobnonasienne</t>
  </si>
  <si>
    <t>koniczyny,</t>
  </si>
  <si>
    <t>sparceta,</t>
  </si>
  <si>
    <t>komonica,</t>
  </si>
  <si>
    <t>nostrzyk.</t>
  </si>
  <si>
    <t>Okopowe</t>
  </si>
  <si>
    <t>ziemniaki,</t>
  </si>
  <si>
    <t>sadzone lub siane w szerokie rzędy, późną wiosną, wysoko plonujące, z reguły na nawozach naturalnych</t>
  </si>
  <si>
    <t>buraki,</t>
  </si>
  <si>
    <t>marchew pastewna,</t>
  </si>
  <si>
    <t>brukiew,</t>
  </si>
  <si>
    <t>rzepa.</t>
  </si>
  <si>
    <t>Oleiste</t>
  </si>
  <si>
    <t>rzepak,</t>
  </si>
  <si>
    <t>uprawiane w celu pozyskania oleju lub pastewne; z reguły wymagają wysokiego nawożenia</t>
  </si>
  <si>
    <t>rzepik,</t>
  </si>
  <si>
    <t>słonecznik,</t>
  </si>
  <si>
    <t>gorczyca,</t>
  </si>
  <si>
    <t>rzodkiew oleista,</t>
  </si>
  <si>
    <t>perko,</t>
  </si>
  <si>
    <t>Pastewne</t>
  </si>
  <si>
    <t>kapusta pastewna,</t>
  </si>
  <si>
    <t>rośliny przeznaczone na paszę</t>
  </si>
  <si>
    <t>dynia pastewna,</t>
  </si>
  <si>
    <t>Mieszanki z co najmniej dwóch grup roślin uprawnych</t>
  </si>
  <si>
    <t>rośliny z dwóch grup, z reguły zboża i strączkowe, zaliczamy do nich także zboża z wsiewkami 
(koniczyn, traw, seradeli)</t>
  </si>
  <si>
    <t>Gryka</t>
  </si>
  <si>
    <t>gryka.</t>
  </si>
  <si>
    <t>na nasiona i ziele</t>
  </si>
  <si>
    <t>Facelia</t>
  </si>
  <si>
    <t>facelia.</t>
  </si>
  <si>
    <t>na nasiona</t>
  </si>
  <si>
    <t>Len</t>
  </si>
  <si>
    <t>len.</t>
  </si>
  <si>
    <t>włóknisty i oleisty</t>
  </si>
  <si>
    <t>Mak</t>
  </si>
  <si>
    <t>mak.</t>
  </si>
  <si>
    <t>zasiany na nasiona zgodnie z przepisami</t>
  </si>
  <si>
    <t>Tytonie</t>
  </si>
  <si>
    <t>tytoń.</t>
  </si>
  <si>
    <t>tytonie jasne i ciemne</t>
  </si>
  <si>
    <t>Sorgo</t>
  </si>
  <si>
    <t>sorgo.</t>
  </si>
  <si>
    <t>w tym zasiewy mieszane z kukurydzą</t>
  </si>
  <si>
    <t>Kukurydza</t>
  </si>
  <si>
    <t>kukurydza.</t>
  </si>
  <si>
    <t>pastewna, na ziarno i ccm</t>
  </si>
  <si>
    <t>Wieloletnie</t>
  </si>
  <si>
    <t>trawy,</t>
  </si>
  <si>
    <t>Uprawa wieloletnia, tj. uprawa od 3 lat i powyżej 3 lat, tzn. może być uprawiana 3, 4, 5 lat w trakcie trwania programu. 
Określenie "z trzech grup za wyjątkiem wieloletnich" oznacza, że jeżeli będziemy uprawiać np. lucernę 4 lata, to wystarczą dwie grupy roślin np. lucerna i zboże. 
Możliwe jest następstwo, np. : trawy z koniczynami - 3 lata i dalej 2 lata zboża.</t>
  </si>
  <si>
    <t>lucerna,</t>
  </si>
  <si>
    <t>truskawka,</t>
  </si>
  <si>
    <t>mieszanki różnych traw z motylkowatymi drobnonasiennymi,</t>
  </si>
  <si>
    <t>warzywa:  rabarbar,</t>
  </si>
  <si>
    <t xml:space="preserve">                 szczaw,</t>
  </si>
  <si>
    <t xml:space="preserve">                 chrzan.</t>
  </si>
  <si>
    <t>Warzywa polowe</t>
  </si>
  <si>
    <t>burak ćwikłowy,</t>
  </si>
  <si>
    <t>szpinak zwyczajny,</t>
  </si>
  <si>
    <t>kapusta,</t>
  </si>
  <si>
    <t>kalafior,</t>
  </si>
  <si>
    <t>brokuł,</t>
  </si>
  <si>
    <t>brukselka,</t>
  </si>
  <si>
    <t>jarmuż,</t>
  </si>
  <si>
    <t>kalarepa,</t>
  </si>
  <si>
    <t>rzepa,</t>
  </si>
  <si>
    <t>rzodkiew,</t>
  </si>
  <si>
    <t>rzodkiewka,</t>
  </si>
  <si>
    <t>marchew,</t>
  </si>
  <si>
    <t>pietruszka,</t>
  </si>
  <si>
    <t>seler,</t>
  </si>
  <si>
    <t>pasternak,</t>
  </si>
  <si>
    <t>koper,</t>
  </si>
  <si>
    <t>koper włoski,</t>
  </si>
  <si>
    <t>pomidor,</t>
  </si>
  <si>
    <t>papryka,</t>
  </si>
  <si>
    <t>oberżyna,</t>
  </si>
  <si>
    <t>ogórek,</t>
  </si>
  <si>
    <t>dynia,</t>
  </si>
  <si>
    <t>cukinia,</t>
  </si>
  <si>
    <t>kabaczek,</t>
  </si>
  <si>
    <t>arbuz,</t>
  </si>
  <si>
    <t>melon,</t>
  </si>
  <si>
    <t>sałata,</t>
  </si>
  <si>
    <t>cykoria,</t>
  </si>
  <si>
    <t>endywia,</t>
  </si>
  <si>
    <t>skorzonera,</t>
  </si>
  <si>
    <t>salsefia,</t>
  </si>
  <si>
    <t>cebula,</t>
  </si>
  <si>
    <t>czosnek,</t>
  </si>
  <si>
    <t>por,</t>
  </si>
  <si>
    <t>szczypiorek.</t>
  </si>
  <si>
    <t>Zioła</t>
  </si>
  <si>
    <t>Kilkadziesiąt gatunków ziół.</t>
  </si>
  <si>
    <t xml:space="preserve">Według pisma Ministerstwa Rolnictwa i Rozwoju Wsi </t>
  </si>
  <si>
    <t>Departament Rozwoju Obszarów Wiejskich</t>
  </si>
  <si>
    <t>z dnia 13 maja 2010 roku      znak: ROWwr-sz-05141-4/10(3062)</t>
  </si>
  <si>
    <t>Obszar zagrożony erozją wodną</t>
  </si>
  <si>
    <t>Nr obrębu (lub nazwa gminy)</t>
  </si>
  <si>
    <t>Nazwa obrębu (lub kod gminy)</t>
  </si>
  <si>
    <t>TAK</t>
  </si>
  <si>
    <t>NIE</t>
  </si>
  <si>
    <t>Zalecenia wynikające z planu ochrony lub planu zadań ochronnych.</t>
  </si>
  <si>
    <t>Realizo-
wany wariant</t>
  </si>
  <si>
    <t>Kluczowy gatunek ptaka.
Zbiorowisko roślinne.</t>
  </si>
  <si>
    <t>wypasanie w sezonie pastwiskowym od dnia 1 maja do dnia 15 października – na obszarach</t>
  </si>
  <si>
    <t>przy obsadzie zwierząt wynoszącej 0,5 – 1 DJP/ha, przy czym wypasanie na terenach zalewowych</t>
  </si>
  <si>
    <t>rozpoczyna się nie wcześniej niż w terminie 2 tygodni po ustąpieniu wód,</t>
  </si>
  <si>
    <t>w sytuacji licznego występowania trzciny wypasanie kwaterowe, które powinno zaczynać się od kwater</t>
  </si>
  <si>
    <t>z dużym udziałem trzciny i stopniowo przechodzić na typowe słonawy;</t>
  </si>
  <si>
    <t>w przypadku użytkowania kośnego trwałych użytków zielonych:</t>
  </si>
  <si>
    <t>a na terenach zalewowych dodatkowo nie wcześniej niż w terminie 2 tygodni</t>
  </si>
  <si>
    <t>po ustąpieniu wód;</t>
  </si>
  <si>
    <t>Wymogi wypasu dla wariantu 3.1</t>
  </si>
  <si>
    <t>(wybrać odpowiednie wymogi dla każdej działki rolnej)</t>
  </si>
  <si>
    <t xml:space="preserve">Park Krajobrazowy Sudetów Wałbrzyskich </t>
  </si>
  <si>
    <t xml:space="preserve">Przemkowski Park Krajobrazowy </t>
  </si>
  <si>
    <t xml:space="preserve">Rudawski Park Krajobrazowy </t>
  </si>
  <si>
    <t xml:space="preserve">Ślężański Park Krajobrazowy </t>
  </si>
  <si>
    <t xml:space="preserve">Śnieżnicki Park Krajobrazowy </t>
  </si>
  <si>
    <t xml:space="preserve">Brodnicki Park Krajobrazowy </t>
  </si>
  <si>
    <t xml:space="preserve">Chełmiński Park Krajobrazowy </t>
  </si>
  <si>
    <t xml:space="preserve">Górznieńsko-Lidzbarski Park Krajobrazowy </t>
  </si>
  <si>
    <t xml:space="preserve">Gostynińsko-Włocławski Park Krajobrazowy </t>
  </si>
  <si>
    <t xml:space="preserve">Krajeński Park Krajobrazowy </t>
  </si>
  <si>
    <t xml:space="preserve">Nadwiślański Park Krajobrazowy </t>
  </si>
  <si>
    <t xml:space="preserve">Park Krajobrazowy Nadgoplański Park Tysiąclecia </t>
  </si>
  <si>
    <t xml:space="preserve">Tucholski Park Krajobrazowy </t>
  </si>
  <si>
    <t xml:space="preserve">Wdecki Park Krajobrazowy </t>
  </si>
  <si>
    <t xml:space="preserve">Chełmski Park Krajobrazowy </t>
  </si>
  <si>
    <t xml:space="preserve">Kazimierski Park Krajobrazowy </t>
  </si>
  <si>
    <t xml:space="preserve">Kozłowiecki Park Krajobrazowy </t>
  </si>
  <si>
    <t xml:space="preserve">Krasnobrodzki Park Krajobrazowy </t>
  </si>
  <si>
    <t xml:space="preserve">Krzczonowski Park Krajobrazowy </t>
  </si>
  <si>
    <t xml:space="preserve">Nadwieprzański Park Krajobrazowy </t>
  </si>
  <si>
    <t xml:space="preserve">Przemęcki Park Krajobrazowy </t>
  </si>
  <si>
    <t xml:space="preserve">Rogaliński Park Krajobrazowy </t>
  </si>
  <si>
    <t xml:space="preserve">Sierakowski Park Krajobrazowy </t>
  </si>
  <si>
    <t xml:space="preserve">Żerkowsko-Czeszewski Park Krajobrazowy </t>
  </si>
  <si>
    <t xml:space="preserve">Cedyński Park Krajobrazowy </t>
  </si>
  <si>
    <t xml:space="preserve">Drawski Park Krajobrazowy </t>
  </si>
  <si>
    <t xml:space="preserve">Iński Park Krajobrazowy </t>
  </si>
  <si>
    <t xml:space="preserve">Park Krajobrazowy Doliny Dolnej Odry </t>
  </si>
  <si>
    <t xml:space="preserve">Szczeciński Park Krajobrazowy </t>
  </si>
  <si>
    <t xml:space="preserve">Park Krajobrazowy Ujście Warty </t>
  </si>
  <si>
    <t>Parki krajobrazowe</t>
  </si>
  <si>
    <t>Park Krajobrazowy Dolina Baryczy</t>
  </si>
  <si>
    <t xml:space="preserve"> województwo kujawsko-pomorskie</t>
  </si>
  <si>
    <t xml:space="preserve"> województwo lubelskie</t>
  </si>
  <si>
    <t xml:space="preserve"> województwo lubuskie</t>
  </si>
  <si>
    <t xml:space="preserve"> województwo łódzkie</t>
  </si>
  <si>
    <t xml:space="preserve"> województwo małopolskie</t>
  </si>
  <si>
    <t xml:space="preserve"> województwo mazowieckie</t>
  </si>
  <si>
    <t xml:space="preserve"> województwo opolskie</t>
  </si>
  <si>
    <t xml:space="preserve"> województwo podkarpackie</t>
  </si>
  <si>
    <t xml:space="preserve"> województwo podlaskie</t>
  </si>
  <si>
    <t xml:space="preserve"> województwo pomorskie</t>
  </si>
  <si>
    <t xml:space="preserve"> ZA REALIZACJĘ POSZCZEGÓLNYCH WARIANTÓW W RAMACH PAKIETÓW</t>
  </si>
  <si>
    <t>2.1</t>
  </si>
  <si>
    <t>2.2</t>
  </si>
  <si>
    <t>i pokrywy glebowej, nie więcej niż jeden pokos w roku; wysokość koszenia do 10 cm,</t>
  </si>
  <si>
    <t>Wymogi wypasu dla wariantów  4.6, 4.7 oraz 5.6 i 5.7</t>
  </si>
  <si>
    <t>Dopuszcza się wypasanie wolne lub kwaterowe przy obsadzie zwierząt wynoszącej</t>
  </si>
  <si>
    <t>TÜV Rheinland Polska Sp. z o.o.  PL-EKO-08,  RE-08/2008/PL,  02-146 Warszawa, ul. 17 Stycznia 56,  www: www.tuv.pl,  e-mail: post@pl.tuv.com,  Tel.: 022 846 79 99,  022 846 51 63,  Fax: 022 868 37 42</t>
  </si>
  <si>
    <t>Wymogi dla pozostałych wariantów należy ukryć.</t>
  </si>
  <si>
    <t>W tabeli  „Planowane uprawy wsiewek poplonowych i / lub międzyplonów” zamieszczamy</t>
  </si>
  <si>
    <t>działki będące gruntami ornymi, wpisujemy nazwy gatunków roślin uprawianych w plonie</t>
  </si>
  <si>
    <t>głównym i w międzyplonie, dodając nazwę wariantu przy działkach, na których przewidziano</t>
  </si>
  <si>
    <t>realizację pakietu 8 w poszczególnych latach.</t>
  </si>
  <si>
    <t>9.3.</t>
  </si>
  <si>
    <t>Utrzymanie 2 - metrowych miedz śródpolowych</t>
  </si>
  <si>
    <t>9.4.</t>
  </si>
  <si>
    <t>Utrzymanie 5 - metrowych miedz śródpolowych</t>
  </si>
  <si>
    <t xml:space="preserve">  *zaznacz właściwe</t>
  </si>
  <si>
    <t>Wykonywanie podstawowych zabiegów pielęgnacyjnych, takich jak: cięcie sanitarne drzew i prześwietlające nadmiernie zagęszczone korony, usuwanie odrostów i samosiewów, bielenie pni starych drzew i zabezpieczanie pni młodych drzew przed ogryzaniem przez gryzonie, utrzymanie ogólnego porządku w sadzie;</t>
  </si>
  <si>
    <t xml:space="preserve"> XI </t>
  </si>
  <si>
    <t>XII</t>
  </si>
  <si>
    <t>Stan średnio-roczny</t>
  </si>
  <si>
    <t>Inne zwierzęta o łącznej masie 500 kg,                               z wyłączeniem ryb</t>
  </si>
  <si>
    <t>CZĘŚĆ SZCZEGÓŁOWA</t>
  </si>
  <si>
    <t>i pokrywy glebowej, nie więcej niż dwa pokosy w roku; wysokość koszenia 5-15 cm;</t>
  </si>
  <si>
    <t>9.3. Utrzymanie 2-metrowych miedz śródpolnych</t>
  </si>
  <si>
    <t>9.4. Utrzymanie 5-metrowych miedz śródpolnych</t>
  </si>
  <si>
    <t>ukryj</t>
  </si>
  <si>
    <t>Przechowywania niniejszego planu działalności rolnośrodowiskowej przez 5 lat po zakończeniu jego realizacji.</t>
  </si>
  <si>
    <t>utrzymywanie stada</t>
  </si>
  <si>
    <t>liczącego minimum</t>
  </si>
  <si>
    <t>10 loch rasy puławskiej;</t>
  </si>
  <si>
    <t>8 loch rasy złotnickiej białej, a w przypadku stada objętego programem ochrony zasobów genetycznych przed dniem 1 stycznia 2006 r. – 6 loch tej rasy</t>
  </si>
  <si>
    <t>Pszenica samopsza</t>
  </si>
  <si>
    <t xml:space="preserve">Panicum miliaceum </t>
  </si>
  <si>
    <t>Proso</t>
  </si>
  <si>
    <t>Avena strigosa</t>
  </si>
  <si>
    <t>Owies szorstki</t>
  </si>
  <si>
    <t>rolnośrodowiskowej kierować do:</t>
  </si>
  <si>
    <t>Uwagi do planu działalności</t>
  </si>
  <si>
    <t>Barbara Sazońska</t>
  </si>
  <si>
    <t>b.sazońska@cdr.gov.pl</t>
  </si>
  <si>
    <t>Ad. III.</t>
  </si>
  <si>
    <r>
      <t xml:space="preserve">Planowane zużycie kg N/ha </t>
    </r>
    <r>
      <rPr>
        <b/>
        <sz val="9"/>
        <color indexed="60"/>
        <rFont val="Arial"/>
        <family val="2"/>
        <charset val="238"/>
      </rPr>
      <t>GO</t>
    </r>
    <r>
      <rPr>
        <b/>
        <sz val="9"/>
        <rFont val="Arial"/>
        <family val="2"/>
        <charset val="238"/>
      </rPr>
      <t>:</t>
    </r>
  </si>
  <si>
    <t>1. DANE ROLNIKA I DORADCY</t>
  </si>
  <si>
    <r>
      <t xml:space="preserve">5. CHARAKTERYSTYKA GOSPODARSTWA  </t>
    </r>
    <r>
      <rPr>
        <sz val="10"/>
        <rFont val="Arial"/>
        <family val="2"/>
        <charset val="238"/>
      </rPr>
      <t>(Stan na dzień sporządzenia planu)</t>
    </r>
  </si>
  <si>
    <t xml:space="preserve">A. Opis gospodarstwa </t>
  </si>
  <si>
    <t>100 % stawki płatności – za powierzchnię od 0,10 ha do 100,00 ha;</t>
  </si>
  <si>
    <t xml:space="preserve">  50 % stawki płatności – za powierzchnię od 100,01 ha do 200,00 ha;</t>
  </si>
  <si>
    <t xml:space="preserve">  10 % stawki płatności – za powierzchnię powyżej 200,00 ha.</t>
  </si>
  <si>
    <t>Pak3 s3</t>
  </si>
  <si>
    <t>Pak3 s4</t>
  </si>
  <si>
    <t>tutaj musimy określić ewentualne potrzeby wapnowania oraz nawożenia łąk,</t>
  </si>
  <si>
    <t>w tabeli na tym arkuszu należy określić sposób użytkowania użytku zielonego oraz</t>
  </si>
  <si>
    <t>dokładnie opisać go pod kątem walorów przyrodniczych,</t>
  </si>
  <si>
    <t>Tabela przeznaczona jest do planowania wypasu całego stada.</t>
  </si>
  <si>
    <t>P - pozostałe</t>
  </si>
  <si>
    <t>barbula szara</t>
  </si>
  <si>
    <t>Caryopteris incana</t>
  </si>
  <si>
    <t>UW</t>
  </si>
  <si>
    <t>* Roślina miododajna sklasyfikowana jako uprawa rolnicza.</t>
  </si>
  <si>
    <t>bobik</t>
  </si>
  <si>
    <t>Vicia faba L.</t>
  </si>
  <si>
    <t>UR</t>
  </si>
  <si>
    <t>bodziszek iberyjski</t>
  </si>
  <si>
    <t>Geranium ibericum Fisch. et Mey</t>
  </si>
  <si>
    <t>bodziszek leśny</t>
  </si>
  <si>
    <t>Geranium sylvaticum L.</t>
  </si>
  <si>
    <t>brukiew pastewna</t>
  </si>
  <si>
    <t>Brassica napus var. napobrassica</t>
  </si>
  <si>
    <t>burak cukrowy</t>
  </si>
  <si>
    <t>Beta vulgaris ssp. vulgaris, convar. crassa var. altissima</t>
  </si>
  <si>
    <t>burak pastewny</t>
  </si>
  <si>
    <t>Beta vulgaris ssp. vulgaris, convar. crassa var. crassa</t>
  </si>
  <si>
    <t>chaber bławatek</t>
  </si>
  <si>
    <t>Centaurea cyanus L.</t>
  </si>
  <si>
    <t>chaber driakiewnik</t>
  </si>
  <si>
    <t>Centaurea scabiosa L.</t>
  </si>
  <si>
    <t>chaber górski</t>
  </si>
  <si>
    <t>Centaurea montana L.</t>
  </si>
  <si>
    <t>chaber nadreński</t>
  </si>
  <si>
    <t>Centaurea rhenana Bor.</t>
  </si>
  <si>
    <t>UD</t>
  </si>
  <si>
    <t>chaber wielkogłówkowy</t>
  </si>
  <si>
    <t>Centaurea macrocephala L.</t>
  </si>
  <si>
    <t>chmiel</t>
  </si>
  <si>
    <t>Humulus lupulus L.</t>
  </si>
  <si>
    <t>czosnek cuchnący</t>
  </si>
  <si>
    <t>Allium odorum L.</t>
  </si>
  <si>
    <t>dalia zmienna</t>
  </si>
  <si>
    <t>Dahlia hybrida Hort.</t>
  </si>
  <si>
    <t>dynia oleista</t>
  </si>
  <si>
    <t>Cucurbita pepo convar. styriaca Grebensc.</t>
  </si>
  <si>
    <t>dynia pastewna</t>
  </si>
  <si>
    <t>Cucurbita pepo convar. Pepo</t>
  </si>
  <si>
    <t>dzielżan jesienny</t>
  </si>
  <si>
    <t>Helenium autumnale L.</t>
  </si>
  <si>
    <t>dzięgiel leśny</t>
  </si>
  <si>
    <t>Angelica silvestris L.</t>
  </si>
  <si>
    <t>dzwonek ogrodowy</t>
  </si>
  <si>
    <t>Campanula medium L.</t>
  </si>
  <si>
    <t>esparceta siewna</t>
  </si>
  <si>
    <t>Onobrychis vicifolia Scop.</t>
  </si>
  <si>
    <t>facelia błękitna</t>
  </si>
  <si>
    <t>Phacelia tanacetifolia Benth.</t>
  </si>
  <si>
    <t>gorczyca biała</t>
  </si>
  <si>
    <t>Sinapis alba L.</t>
  </si>
  <si>
    <t>gorczyca czarna</t>
  </si>
  <si>
    <t>Brassica nigra (L.) Koch.</t>
  </si>
  <si>
    <t>gorczyca sarepska</t>
  </si>
  <si>
    <t>Brassica juncea (L.) Czern.</t>
  </si>
  <si>
    <t>groch siewny</t>
  </si>
  <si>
    <t>Pisum sativum L.</t>
  </si>
  <si>
    <t>groszek leśny</t>
  </si>
  <si>
    <t>Lathyrus silvester L.</t>
  </si>
  <si>
    <t>gryka zwyczajna</t>
  </si>
  <si>
    <t>Fagopyrum esculentum Moench</t>
  </si>
  <si>
    <t>inne gatunki pszenic</t>
  </si>
  <si>
    <t>jasnota biała</t>
  </si>
  <si>
    <t>Lamium album L.</t>
  </si>
  <si>
    <t>jęczmień jary</t>
  </si>
  <si>
    <t>Hordeum vulgare L.</t>
  </si>
  <si>
    <t>jęczmień ozimy</t>
  </si>
  <si>
    <t>języczka pomarańczowa</t>
  </si>
  <si>
    <t>Ligularia dentata (A. Gray) H. Hara</t>
  </si>
  <si>
    <t>kapusta pastewna</t>
  </si>
  <si>
    <t>Brassica oleracea convar. acephala</t>
  </si>
  <si>
    <t>komonica zwyczajna</t>
  </si>
  <si>
    <t>Lotus corniculatus L.</t>
  </si>
  <si>
    <t>koniczyna biała</t>
  </si>
  <si>
    <t>Trifolium repens L.</t>
  </si>
  <si>
    <t>koniczyna białoróżowa</t>
  </si>
  <si>
    <t>Trifolium hybridum L.</t>
  </si>
  <si>
    <t>koniczyna czerwona</t>
  </si>
  <si>
    <t>Trifolium pratense L.</t>
  </si>
  <si>
    <t>koniczyna egipska (aleksandryjska)</t>
  </si>
  <si>
    <t>Trifolium alexandrinum L.</t>
  </si>
  <si>
    <t>koniczyna krwistoczerwona</t>
  </si>
  <si>
    <t>Trifolium incarnatum L.</t>
  </si>
  <si>
    <t>koniczyna perska</t>
  </si>
  <si>
    <t>krwawnica pospolita</t>
  </si>
  <si>
    <t>Lythrum salicaria L.</t>
  </si>
  <si>
    <t>krwiściąg mniejszy</t>
  </si>
  <si>
    <t>Sanguisorba minor Scop.</t>
  </si>
  <si>
    <t>kuklik zwisły</t>
  </si>
  <si>
    <t>Geum rivale L.</t>
  </si>
  <si>
    <t>kukurydza</t>
  </si>
  <si>
    <t>Zea mays L.</t>
  </si>
  <si>
    <t>len oleisty</t>
  </si>
  <si>
    <t>Linum usitatissimum L. convar. Mediterraneum (Vavilov ex Ell.) Kulpa et Danert</t>
  </si>
  <si>
    <t>len włóknisty</t>
  </si>
  <si>
    <t>Linum usitatissimum L. convar. usitatissimum</t>
  </si>
  <si>
    <t>Lathyrus sativus L.</t>
  </si>
  <si>
    <t>Camelina sativa (L.) Crantz</t>
  </si>
  <si>
    <t>lucerna chmielowa (nerkowata)</t>
  </si>
  <si>
    <t>Medicago lupulina L.</t>
  </si>
  <si>
    <t>lucerna mieszańcowa</t>
  </si>
  <si>
    <t>Medicago x varia Martyn</t>
  </si>
  <si>
    <t>lucerna sierpowata</t>
  </si>
  <si>
    <t>Medicago spp.</t>
  </si>
  <si>
    <t>lucerna siewna</t>
  </si>
  <si>
    <t>łąka przemienna**</t>
  </si>
  <si>
    <t>** Łąka przemienna i pastwisko przemienne - uprawa traw lub innych upraw zielnych na gruntach ornych objętych płodozmianem w okresie krótszym niż pięć lat.</t>
  </si>
  <si>
    <t>łubin biały</t>
  </si>
  <si>
    <t>Lupinus albus L.</t>
  </si>
  <si>
    <t>łubin wąskolistny</t>
  </si>
  <si>
    <t>Lupinus angustifolius L.</t>
  </si>
  <si>
    <t>łubin żółty</t>
  </si>
  <si>
    <t>Lupinus luteus L.</t>
  </si>
  <si>
    <t>maczek kalifornijski (pozłotka)</t>
  </si>
  <si>
    <t>Eschscholtzia californica Cham.</t>
  </si>
  <si>
    <t>mak lekarski</t>
  </si>
  <si>
    <t>Papaver somniferum L.</t>
  </si>
  <si>
    <t>mak wschodni</t>
  </si>
  <si>
    <t>Papaver orientale L.</t>
  </si>
  <si>
    <t>marchew pastewna</t>
  </si>
  <si>
    <t>Daucus carota L.</t>
  </si>
  <si>
    <t>mieszanka jednoroczna traw</t>
  </si>
  <si>
    <t>mieszanka strączkowo-gorczycowa</t>
  </si>
  <si>
    <t>mieszanka strączkowa</t>
  </si>
  <si>
    <t>mieszanka strączkowo-słonecznikowa</t>
  </si>
  <si>
    <t>mieszanka strączkowo-zbożowa</t>
  </si>
  <si>
    <t>mieszanka wieloletnia traw</t>
  </si>
  <si>
    <t>mieszanka zbożowa</t>
  </si>
  <si>
    <t>mięta długolistna</t>
  </si>
  <si>
    <t>Mentha longifolia (L.) Huds.</t>
  </si>
  <si>
    <t>mięta okrągłolistna</t>
  </si>
  <si>
    <t>Mentha verticillata L.</t>
  </si>
  <si>
    <t>mikołajek płaskolistny</t>
  </si>
  <si>
    <t>Eryngium planum L.</t>
  </si>
  <si>
    <t>nostrzyk biały</t>
  </si>
  <si>
    <t>nostrzyk żółty (lekarski)</t>
  </si>
  <si>
    <t>Melilotus officinalis (L.)Pall.</t>
  </si>
  <si>
    <t>ostrzeń pospolity</t>
  </si>
  <si>
    <t>Cynoglossum officinale L.</t>
  </si>
  <si>
    <t>owies</t>
  </si>
  <si>
    <t>Avena sativa L.</t>
  </si>
  <si>
    <t>pastwisko przemienne**</t>
  </si>
  <si>
    <t>peluszka</t>
  </si>
  <si>
    <t>Pisum arvense L.</t>
  </si>
  <si>
    <t>perko</t>
  </si>
  <si>
    <t>Brassica rapa x Brassica rapa subsp. chinensis</t>
  </si>
  <si>
    <t>proso</t>
  </si>
  <si>
    <t>Panicum miliaceum L.</t>
  </si>
  <si>
    <t>przelot pospolity</t>
  </si>
  <si>
    <t>Anthylis vulneraria L.</t>
  </si>
  <si>
    <t>pszczelnik mołdawski</t>
  </si>
  <si>
    <t>Dracocephalum moldavicum L.</t>
  </si>
  <si>
    <t>pszenica zwyczajna jara</t>
  </si>
  <si>
    <t>Triticum aestivum L. emend. Fiori et Paol.</t>
  </si>
  <si>
    <t>pszenica zwyczajna ozima</t>
  </si>
  <si>
    <t>pszenżyto jare</t>
  </si>
  <si>
    <t>pszenżyto ozime</t>
  </si>
  <si>
    <t>x Triticosecale Wittm.</t>
  </si>
  <si>
    <t>rdest wężownik</t>
  </si>
  <si>
    <t>Polygonum bistorta L.</t>
  </si>
  <si>
    <t>rezeda wonna</t>
  </si>
  <si>
    <t>Reseda odorata L.</t>
  </si>
  <si>
    <t>rezeda żółta</t>
  </si>
  <si>
    <t>Reseda lutea L.</t>
  </si>
  <si>
    <t>rozchodnik amurski</t>
  </si>
  <si>
    <t>Sedum midderdorfianum Maxim.</t>
  </si>
  <si>
    <t>rozchodnik okazały</t>
  </si>
  <si>
    <t>rożniak przerośnięty</t>
  </si>
  <si>
    <t>Silphium perfoliatum L.</t>
  </si>
  <si>
    <t>rukiew siewna</t>
  </si>
  <si>
    <t>Eruca sativa DC.</t>
  </si>
  <si>
    <t>rutewka orlikolistna</t>
  </si>
  <si>
    <t>Thalictrum aquilegifolium L.</t>
  </si>
  <si>
    <t>rzepa pastewna</t>
  </si>
  <si>
    <t>Brassica rapa subsp. rapa</t>
  </si>
  <si>
    <t>rzepak jary</t>
  </si>
  <si>
    <t>Brassica napus L.</t>
  </si>
  <si>
    <t>rzepak ozimy</t>
  </si>
  <si>
    <t>rzepik</t>
  </si>
  <si>
    <t>Brassica rapa var. typica Posp.</t>
  </si>
  <si>
    <t>rzodkiew oleista</t>
  </si>
  <si>
    <t>Raphanus sativus var. oleiformis Pers.</t>
  </si>
  <si>
    <t>seradela uprawna</t>
  </si>
  <si>
    <t>Ornithopus sativus Brot.</t>
  </si>
  <si>
    <t>siekiernica górska</t>
  </si>
  <si>
    <t>Hedysarum hedysaroides (L.) Schinz et Thell.</t>
  </si>
  <si>
    <t>słonecznik oleisty</t>
  </si>
  <si>
    <t>Helianthus annuus L.</t>
  </si>
  <si>
    <t>słonecznik pastewny</t>
  </si>
  <si>
    <t>soja zwyczajna</t>
  </si>
  <si>
    <t>Glycine max (L.) Merrill</t>
  </si>
  <si>
    <t>sorgo</t>
  </si>
  <si>
    <t>Sorghum spp.</t>
  </si>
  <si>
    <t>sparceta piaskowa</t>
  </si>
  <si>
    <t>Onobrychis arenaria (Kit.) Ser</t>
  </si>
  <si>
    <t>stulisz miotłowy</t>
  </si>
  <si>
    <t>Sisymbrium polymorphum (Murr.) Roth</t>
  </si>
  <si>
    <t>szałwia okręgowa</t>
  </si>
  <si>
    <t>szarłat z wyjątkiem A. retroflexus</t>
  </si>
  <si>
    <t>Amaranthus spp.</t>
  </si>
  <si>
    <t>szczeć leśna</t>
  </si>
  <si>
    <t>Dipsacus silvester Huds.</t>
  </si>
  <si>
    <t>szczeć sukiennicza</t>
  </si>
  <si>
    <t>Dipsacus fullonum L.</t>
  </si>
  <si>
    <t>ślaz maurytański</t>
  </si>
  <si>
    <t>Malva mauritiana L.</t>
  </si>
  <si>
    <t>ślazówka ogrodowa</t>
  </si>
  <si>
    <t>Lavatera trimestris L.</t>
  </si>
  <si>
    <t>ślazówka turyngska</t>
  </si>
  <si>
    <t>Lavatera thuringiaca L.</t>
  </si>
  <si>
    <t>topinambur</t>
  </si>
  <si>
    <t>Helianthus tuberosus L.</t>
  </si>
  <si>
    <t>trędownik bulwiasty</t>
  </si>
  <si>
    <t>Scrophularia nodosa L.</t>
  </si>
  <si>
    <t>trojeść krwista</t>
  </si>
  <si>
    <t>Asclepias incarnata L.</t>
  </si>
  <si>
    <t>wyka kosmata</t>
  </si>
  <si>
    <t>Vicia villosa L.</t>
  </si>
  <si>
    <t>wyka siewna</t>
  </si>
  <si>
    <t>Vicia sativa L.</t>
  </si>
  <si>
    <t>żyto jare</t>
  </si>
  <si>
    <t>Secale cereale L.</t>
  </si>
  <si>
    <t>żyto ozime</t>
  </si>
  <si>
    <t>arbuz (kawon)</t>
  </si>
  <si>
    <t>bób</t>
  </si>
  <si>
    <t>brokuł włoski</t>
  </si>
  <si>
    <t>brukiew jadalna</t>
  </si>
  <si>
    <t>burak ćwikłowy</t>
  </si>
  <si>
    <t>burak liściowy</t>
  </si>
  <si>
    <t>cebula kartoflanka</t>
  </si>
  <si>
    <t>Allium cepa var. aggregatum</t>
  </si>
  <si>
    <t>cebula perłowa</t>
  </si>
  <si>
    <t>cebula wielopiętrowa</t>
  </si>
  <si>
    <t>Allium cepa var. proliferum</t>
  </si>
  <si>
    <t>cebula zwyczajna</t>
  </si>
  <si>
    <t>chrzan pospolity</t>
  </si>
  <si>
    <t>cukinia</t>
  </si>
  <si>
    <t>Cucurbita pepo var. giromontina</t>
  </si>
  <si>
    <t>cykoria siewna</t>
  </si>
  <si>
    <t>Cichorium intybus var. sativum Lam. et DC.</t>
  </si>
  <si>
    <t>cykoria warzywna</t>
  </si>
  <si>
    <t>czosnek</t>
  </si>
  <si>
    <t>Allium sativum L.</t>
  </si>
  <si>
    <t>dynia olbrzymia</t>
  </si>
  <si>
    <t>niestosowanie osadów ściekowych.</t>
  </si>
  <si>
    <t>2.</t>
  </si>
  <si>
    <t>Numer działki ewidencyjnej</t>
  </si>
  <si>
    <t>Szkic gospodarstwa z naniesionymi oznaczeniami poszczególnych działek rolnych, na których mają być realizowane pakiety lub warianty oraz na którym są zaznaczone:</t>
  </si>
  <si>
    <t>Wariant  realizowany  w  ramach  pakietu    8. Ochrona gleb i wód</t>
  </si>
  <si>
    <t>pak 8</t>
  </si>
  <si>
    <t>kod</t>
  </si>
  <si>
    <r>
      <t>Razem powierzchnia działek rolnych według wariantów</t>
    </r>
    <r>
      <rPr>
        <sz val="8"/>
        <rFont val="Arial"/>
        <family val="2"/>
        <charset val="238"/>
      </rPr>
      <t xml:space="preserve">                        (w ha)</t>
    </r>
  </si>
  <si>
    <t>PAKIET 9. STREFY BUFOROWE</t>
  </si>
  <si>
    <t>Wskazanie wariantów* w obrębie pakietu Strefy buforowe, do realizacji których rolnik się zobowiązuje</t>
  </si>
  <si>
    <t>koszenie w terminie od dnia 15 lipca do dnia 30 września w sposób nieniszczący runi roślinnej i pokrywy</t>
  </si>
  <si>
    <t>Realizowany wariant</t>
  </si>
  <si>
    <r>
      <t xml:space="preserve">powinno być:
</t>
    </r>
    <r>
      <rPr>
        <sz val="7"/>
        <color indexed="12"/>
        <rFont val="Arial"/>
        <family val="2"/>
        <charset val="238"/>
      </rPr>
      <t>(dane z importu)</t>
    </r>
  </si>
  <si>
    <t xml:space="preserve">Koszenie do dnia 31 lipca lub wypasanie w okresie wegetacyjnym na trwałych użytkach zielonych oraz </t>
  </si>
  <si>
    <t>to odkryj te wiersze</t>
  </si>
  <si>
    <t>Jeżeli ekspertów jest</t>
  </si>
  <si>
    <t>wiecej niż jeden,</t>
  </si>
  <si>
    <t>Instrukcja do planu</t>
  </si>
  <si>
    <r>
      <t>Plan lokalizacji upraw w ramach wariantu 6.1.</t>
    </r>
    <r>
      <rPr>
        <sz val="11"/>
        <rFont val="Arial"/>
        <family val="2"/>
        <charset val="238"/>
      </rPr>
      <t/>
    </r>
  </si>
  <si>
    <t>(Doradca uzupełnia informację o lokalizacji upraw w kolejnych latach na różnych działkach rolnych                                                          z zaznaczeniem na szkicu graficznym)</t>
  </si>
  <si>
    <t>100% płatności</t>
  </si>
  <si>
    <t>50% płatności</t>
  </si>
  <si>
    <t>10% płatności</t>
  </si>
  <si>
    <t>Razem:</t>
  </si>
  <si>
    <t>75% płatności</t>
  </si>
  <si>
    <t>Pakiet 1 Rolnictwo zrównoważone</t>
  </si>
  <si>
    <t>Pakiet 3 Ekstensywne trwałe użytki zielone</t>
  </si>
  <si>
    <t>- torfowiska</t>
  </si>
  <si>
    <t>- wydmy</t>
  </si>
  <si>
    <t>- płaty nieużytkowanej roślinności</t>
  </si>
  <si>
    <t>- starorzecza</t>
  </si>
  <si>
    <t>- wychodnie skalne</t>
  </si>
  <si>
    <t>- skarpy</t>
  </si>
  <si>
    <t xml:space="preserve">- kamieńce, </t>
  </si>
  <si>
    <t>Pochodzenie materiału siewnego</t>
  </si>
  <si>
    <t>Razem</t>
  </si>
  <si>
    <t>Łącznie lata</t>
  </si>
  <si>
    <t>Pak. 5. Ochrona zagrożonych gatunków ptaków i siedlisk przyrodniczych na obszarach Natura 2000</t>
  </si>
  <si>
    <t xml:space="preserve"> - sporządza doradca</t>
  </si>
  <si>
    <t>F(a). Dane eksperta przyrodniczego</t>
  </si>
  <si>
    <t>G(a). Podpis eksperta, data</t>
  </si>
  <si>
    <t>F(b). Dane eksperta przyrodniczego</t>
  </si>
  <si>
    <t>G(b). Podpis eksperta, data</t>
  </si>
  <si>
    <t>F(c). Dane eksperta przyrodniczego</t>
  </si>
  <si>
    <t>G(c). Podpis eksperta, data</t>
  </si>
  <si>
    <t>F(d). Dane eksperta przyrodniczego</t>
  </si>
  <si>
    <t>G(d). Podpis eksperta, data</t>
  </si>
  <si>
    <t>Łączna powierz-chnia w ha</t>
  </si>
  <si>
    <t>Koszty transakcyjne</t>
  </si>
  <si>
    <t>Charakterystyka sadu</t>
  </si>
  <si>
    <t>Odmiana</t>
  </si>
  <si>
    <t>Liczba drzew spełniających wymagania</t>
  </si>
  <si>
    <t>Utrzymywanie zwierząt danej rasy w liczbie nie mniejszej niż liczba zwierząt danej rasy, do których</t>
  </si>
  <si>
    <t>Grunty orne erozyjne</t>
  </si>
  <si>
    <t>GO erozyjne</t>
  </si>
  <si>
    <t>Bez okrywy GO</t>
  </si>
  <si>
    <t>GO eroz. ogółem</t>
  </si>
  <si>
    <t xml:space="preserve"> GO ogółem na obsz. eroz. (ha):</t>
  </si>
  <si>
    <t>Okrywa zielona w pak. 8 (erozja):</t>
  </si>
  <si>
    <t>Okrywa bez pakietów (erozja):</t>
  </si>
  <si>
    <t>Bez okrywy zielonej na obsz. eroz.:</t>
  </si>
  <si>
    <t>GO pak8 z okrywą</t>
  </si>
  <si>
    <t>GO z okr bez pak</t>
  </si>
  <si>
    <t>form</t>
  </si>
  <si>
    <r>
      <t>Wymogi dla pakietu</t>
    </r>
    <r>
      <rPr>
        <sz val="11"/>
        <rFont val="Arial"/>
        <family val="2"/>
        <charset val="238"/>
      </rPr>
      <t xml:space="preserve"> </t>
    </r>
  </si>
  <si>
    <t>Tak wygląda ekran z pustymi wierszami.</t>
  </si>
  <si>
    <t>W filtrze wybieramy Niepuste (lub Puste w nowym excelu)</t>
  </si>
  <si>
    <t>I już. Puste wiersze są ukryte.</t>
  </si>
  <si>
    <t>Obsługa filtra jest bardzo łatwa: wystarczy zaznaczyć pozycje - puste</t>
  </si>
  <si>
    <t xml:space="preserve">Pak. 7. Zachowanie zagrożonych zasobów genetycznych zwierząt w rolnictwie </t>
  </si>
  <si>
    <t>Pak. 8. Ochrona gleb i wód</t>
  </si>
  <si>
    <t xml:space="preserve">Welski Park Krajobrazowy </t>
  </si>
  <si>
    <t xml:space="preserve">Lednicki Park Krajobrazowy </t>
  </si>
  <si>
    <t xml:space="preserve">Nadwarciański Park Krajobrazowy </t>
  </si>
  <si>
    <t>Nie usuwać!</t>
  </si>
  <si>
    <r>
      <t xml:space="preserve">Płatność z wniosku RS </t>
    </r>
    <r>
      <rPr>
        <b/>
        <sz val="7"/>
        <color indexed="14"/>
        <rFont val="Arial"/>
        <family val="2"/>
        <charset val="238"/>
      </rPr>
      <t>(wartość z Importu)</t>
    </r>
  </si>
  <si>
    <t>Iloczyn</t>
  </si>
  <si>
    <t>suma - wynik</t>
  </si>
  <si>
    <t>Tabela dla wariantów:  4.1,  5.1,  4.6,  5.6,  4.7,  5.7</t>
  </si>
  <si>
    <t>4. Opis trwałych użytków zielonych</t>
  </si>
  <si>
    <t>przy obsadzie zwierząt wynoszącej nie więcej niż 0,5 DJP/ha w okresie do dnia 20 lipca,</t>
  </si>
  <si>
    <t>od 1 marca</t>
  </si>
  <si>
    <t xml:space="preserve">do ostatniego dnia lutego </t>
  </si>
  <si>
    <t>3. WYKAZ WYBRANYCH DO REALIZACJI PRZEZ ROLNIKA PAKIETÓW</t>
  </si>
  <si>
    <t>Nazwa wariantu</t>
  </si>
  <si>
    <t>Rok</t>
  </si>
  <si>
    <t>SUMA</t>
  </si>
  <si>
    <t>CZĘŚĆ OGÓLNA</t>
  </si>
  <si>
    <t>2) Adres zamieszkania (siedziby)</t>
  </si>
  <si>
    <t>Kod pocztowy, poczta</t>
  </si>
  <si>
    <t>3) Adres gospodarstwa*</t>
  </si>
  <si>
    <t>Miejscowość, ulica, numer domu</t>
  </si>
  <si>
    <t xml:space="preserve">Bydło mleczne                            </t>
  </si>
  <si>
    <t>Liczba punktów:</t>
  </si>
  <si>
    <t>Konie</t>
  </si>
  <si>
    <t xml:space="preserve"> - ciąg dalszy</t>
  </si>
  <si>
    <t>Plan wypasu na rok:</t>
  </si>
  <si>
    <t>Grupa zwierząt</t>
  </si>
  <si>
    <t>Liczba zwie-rząt</t>
  </si>
  <si>
    <t>Powierzchnia sadu</t>
  </si>
  <si>
    <t>Razem ilość drzew</t>
  </si>
  <si>
    <t>1 ar to powierzchnia 10x10 m</t>
  </si>
  <si>
    <t>Komórki odblokowane do zapisków obliczeń</t>
  </si>
  <si>
    <t>wpis owiec do księgi zwierząt hodowlanych danej rasy i prowadzenie dokumentacji hodowlanej stada,</t>
  </si>
  <si>
    <t>Wariant 7.4. Zachowanie lokalnych ras świń:*</t>
  </si>
  <si>
    <t xml:space="preserve">świnie rasy puławskiej, </t>
  </si>
  <si>
    <t>Planowane zmianowanie roślin uprawnych (na gruntach ornych) w okresie realizacji pakietu</t>
  </si>
  <si>
    <t>Rolnictwo zrównoważone.</t>
  </si>
  <si>
    <t>Rodzaje użytków rolnych                                      (TUZ, GO, Sad, Ugór)</t>
  </si>
  <si>
    <t>Pierwotne opracowanie merytoryczne:</t>
  </si>
  <si>
    <t>Bożena Krześniak</t>
  </si>
  <si>
    <t>b.krzesniak@cdr.gov.pl</t>
  </si>
  <si>
    <t>Zmiany merytoryczne opracowała:</t>
  </si>
  <si>
    <t>i ukrywanie wierszy staje się bardzo proste. FILTRY JEDNAK NIE SĄ WSZĘDZIE.</t>
  </si>
  <si>
    <t>Pow pola w ha
(2 miejsca po przecinku)</t>
  </si>
  <si>
    <t>Ilość dni w miesiącu / wpisane dni</t>
  </si>
  <si>
    <t>30 /</t>
  </si>
  <si>
    <t>31 /</t>
  </si>
  <si>
    <t xml:space="preserve">Numer działki </t>
  </si>
  <si>
    <t>ewidencyjnej</t>
  </si>
  <si>
    <t>Wariant 
lub nazwa polska rośliny uprawnej</t>
  </si>
  <si>
    <t>Nazwa łacińska gatunku</t>
  </si>
  <si>
    <t>Klasyfikacja dla potrzeb upraw w rolnictwie ekologicznym:</t>
  </si>
  <si>
    <t>Klasyfikacja roślin dla potrzeb sprawozdawczości:</t>
  </si>
  <si>
    <t>R - uprawy rolnicze,</t>
  </si>
  <si>
    <t>UR - uprawy roczne,</t>
  </si>
  <si>
    <t>W - uprawy warzywne,</t>
  </si>
  <si>
    <t>UD - uprawy dwuletnie,</t>
  </si>
  <si>
    <t>Z - uprawy roślin zielarskich,</t>
  </si>
  <si>
    <t>UW - uprawy wieloletnie</t>
  </si>
  <si>
    <t>Aplikacja stanowi wzór sporządzania planu działalności rolnośrodowiskowej, zgodny z przepisami</t>
  </si>
  <si>
    <t>Wpisujemy rok rozpoczęcia działalności rolnośrodowiskowej w ramach PROW 2007-2013.</t>
  </si>
  <si>
    <t>Wpisujemy informacje ilościowe (ha, szt. mb.)  pakietów, które będą realizowane w pierwszym roku.</t>
  </si>
  <si>
    <t>Jeśli dane powinny być zmienione, to trzeba wpisać je na nowo.</t>
  </si>
  <si>
    <t>W tej tabeli jest automatyczne przeliczenie stawki płatności wynikającej z degresywności pakietów. Jednak</t>
  </si>
  <si>
    <t xml:space="preserve">pełne obliczenia zmniejszenia płatności dotyczą pierwszego roku. W kolejnych latach już nie. </t>
  </si>
  <si>
    <t>O konieczności wpisania własnych obliczeń poinformuje komunikat.</t>
  </si>
  <si>
    <t>Przed wypełnieniem tego arkusza należy dowiedzieć się czy gospodarstwo leży na terenie parku</t>
  </si>
  <si>
    <t>narodowego, parku krajobrazowego, na obszarze Natura 2000 rezerwatu przyrody, użytku przyrodniczego,</t>
  </si>
  <si>
    <t>oraz obszar zagrożonym erozją wodną.</t>
  </si>
  <si>
    <t>W tym arkuszu określamy faktyczną liczbę zwierząt w gospodarstwie. Najprościej to zrobić</t>
  </si>
  <si>
    <t>zawiera wymogi dla pakietu w ramach PROW 2007-2013 i należy go wydrukować,</t>
  </si>
  <si>
    <t>tu będzie więcej pracy, bo musimy zaplanować płodozmian na 5 lat oraz uprawiane międzyplony</t>
  </si>
  <si>
    <t>(w przypadku nanoszenia zmian na lata które pozostały do zakończenia programu),</t>
  </si>
  <si>
    <t>zawiera informacje o realizowanych wariantach w ramach PROW 2007-2013 - trzeba zaznaczyć</t>
  </si>
  <si>
    <t>te które będą realizowane,</t>
  </si>
  <si>
    <t xml:space="preserve">należy zaznaczyć czy gospodarstwo korzystało z programu rolnośrodowiskowego z Pakietu 2 </t>
  </si>
  <si>
    <t>w ramach PROW 2004-2006 oraz wybrać z listy nazwę jednostki certyfikującej do której zgłosił</t>
  </si>
  <si>
    <t>się rolnik,</t>
  </si>
  <si>
    <t>na tym arkuszu musimy zaplanować uprawy w plonie głównym i międzyplony na okres 5 lat</t>
  </si>
  <si>
    <t>(lub w przypadku zmian na lata które pozostały do zakończenia programu),</t>
  </si>
  <si>
    <t>dotyczy nawożenia naturalnego, należy określić ilość wyprodukowanego nawozu z produkcji</t>
  </si>
  <si>
    <r>
      <t xml:space="preserve">Arkusze </t>
    </r>
    <r>
      <rPr>
        <sz val="10"/>
        <rFont val="Arial"/>
        <family val="2"/>
        <charset val="238"/>
      </rPr>
      <t>"Wypas" oraz "Wypas(cd)"</t>
    </r>
    <r>
      <rPr>
        <sz val="10"/>
        <rFont val="Arial"/>
        <charset val="238"/>
      </rPr>
      <t xml:space="preserve"> są przeznaczone do sporządzania planu wypasu
( pakiety: 3,4,5). Jest to tabela dość skomplikowana ,ale da się wypełnić.</t>
    </r>
  </si>
  <si>
    <t>a drugiego na drugim arkuszu (krowy tu, a owce na drugim arkuszu).</t>
  </si>
  <si>
    <t>1. wpisujemy literę użytku zielonego (pastwiska),</t>
  </si>
  <si>
    <t>2. wpisujemy powierzchnię,</t>
  </si>
  <si>
    <t>3. wpisujemy maksymalną obsadę,</t>
  </si>
  <si>
    <t>4. wpisujemy dozwoloną  ilość dni pastwiskowych,</t>
  </si>
  <si>
    <t>5. wpisujemy zwierzęta, ich ilość oraz DJP,</t>
  </si>
  <si>
    <t>6. do białych pól wpisujemy ilość dni pastwiskowych w danym miesiącu.</t>
  </si>
  <si>
    <t>Jeżeli zaplanujemy zbyt dużo, to pojawi się komunikat, wówczas</t>
  </si>
  <si>
    <t>należy zaplanować wypas na kolejnym pastwisku.</t>
  </si>
  <si>
    <t>należy zaznaczyć który pakiet będzie realizowany w gospodarstwie (być może oba na</t>
  </si>
  <si>
    <t>różnych działkach). Należy wstawić wymogi dla realizowanych wariantów, dokładnie</t>
  </si>
  <si>
    <t>wg zapisów w ekspertyzie przyrodniczej.</t>
  </si>
  <si>
    <t>na każdym arkuszu znajduje się komplet wymaganych informacji do realizacji</t>
  </si>
  <si>
    <t>wybranego wariantu pakietu 6,</t>
  </si>
  <si>
    <t>oraz określić wymogi do pakietu 6.1 - pochodzenie materiału siewnego,</t>
  </si>
  <si>
    <t>należy wypełnić tabelę, w której określimy lokalizację upraw w ciągu 5 lat lub w przypadku</t>
  </si>
  <si>
    <t>zmian na lata które pozostały do zakończenia programu,</t>
  </si>
  <si>
    <t>zawiera wymogi do pakietu 6.2 i tabelę, w której należy określić lokalizację upraw w ciągu 5 lat</t>
  </si>
  <si>
    <t>lub na lata które pozostały do zakończenia programu,</t>
  </si>
  <si>
    <t>zawiera wymogi do pakietu 6.3 i tabelę, w której należy określić lokalizację upraw w ciągu 5 lat,</t>
  </si>
  <si>
    <t>1. wybrać gatunek drzewa z listy,</t>
  </si>
  <si>
    <t>2. wybrać odmianę z listy,</t>
  </si>
  <si>
    <t>3. wpisać ilość drzew,</t>
  </si>
  <si>
    <t>4. wpisać powierzchnię jaką zajmują.</t>
  </si>
  <si>
    <t>Należy również wypełnić następną tabelę zawierającą zalecenia co do pielęgnacji drzew.</t>
  </si>
  <si>
    <t>zawiera informacje o liczbie krów, należy wpisać datę włączenia stada do</t>
  </si>
  <si>
    <t>programu ochrony zasobów genetycznych  w ramach PROW 2007-2013 oraz</t>
  </si>
  <si>
    <t>informację o planowanej wielkości rozwoju, stada oraz uzupełnić tabelę dotyczącą</t>
  </si>
  <si>
    <t>liczby zwierząt w ciągu 5 lat lub w przypadku zmian na lata które pozostały do</t>
  </si>
  <si>
    <t>zakończenia programu,</t>
  </si>
  <si>
    <t>zawiera informacje o liczbie klaczy, należy wpisać datę włączenia stada do</t>
  </si>
  <si>
    <t>programu ochrony zasobów genetycznych w ramach PROW 2007-2013 oraz</t>
  </si>
  <si>
    <t>informację o planowanym rozwoju stada oraz uzupełnić tabelę dotyczącą liczby</t>
  </si>
  <si>
    <t>zwierząt w ciągu 5 lat lub w przypadku zmian na lata które pozostały do zakończenia</t>
  </si>
  <si>
    <t>programu,</t>
  </si>
  <si>
    <t>zawiera informacje o liczbie matek owiec, należy wpisać datę włączenia stada</t>
  </si>
  <si>
    <t>do programu ochrony zasobów genetycznych w ramach PROW 2007-2013 oraz</t>
  </si>
  <si>
    <t>informację o planowanym rozwoju stada oraz uzupełnić tabelę dotyczącą ilości</t>
  </si>
  <si>
    <t>zawiera informacje o liczbie loch, należy wpisać datę włączenia stada</t>
  </si>
  <si>
    <t xml:space="preserve">zwierząt w ciągu 5 lat  lub w przypadku zmian na lata które pozostały do zakończenia </t>
  </si>
  <si>
    <t>programu.</t>
  </si>
  <si>
    <t xml:space="preserve">w tym arkuszu wskazujemy wariant lub warianty, które będą realizowane w gospodarstwie </t>
  </si>
  <si>
    <t>w ramach PROW 2007-2013.</t>
  </si>
  <si>
    <t>o wymogach wariantu.</t>
  </si>
  <si>
    <t xml:space="preserve">tu znajduje się tabela w której zaplanować trzeba warianty w ciągu 5 lat lub w przypadku zmian </t>
  </si>
  <si>
    <t>na lata które pozostały do zakończenia programu.</t>
  </si>
  <si>
    <t>co będzie chronione.</t>
  </si>
  <si>
    <r>
      <t xml:space="preserve">obszarze szczególnie narażonym na zanieczyszczenia azotanami pochodzenia rolniczego </t>
    </r>
    <r>
      <rPr>
        <sz val="10"/>
        <color indexed="10"/>
        <rFont val="Arial"/>
        <family val="2"/>
        <charset val="238"/>
      </rPr>
      <t xml:space="preserve"> </t>
    </r>
  </si>
  <si>
    <r>
      <t>Zaznaczenie realizowanego wariantu spowoduje zaznaczenie (</t>
    </r>
    <r>
      <rPr>
        <b/>
        <u/>
        <sz val="10"/>
        <rFont val="Arial"/>
        <family val="2"/>
        <charset val="238"/>
      </rPr>
      <t>pogrubienie się</t>
    </r>
    <r>
      <rPr>
        <sz val="10"/>
        <rFont val="Arial"/>
        <family val="2"/>
        <charset val="238"/>
      </rPr>
      <t>) tekstu</t>
    </r>
  </si>
  <si>
    <t>PROW 2007 - 2013</t>
  </si>
  <si>
    <t>Obszar Sieci NATURA 2000</t>
  </si>
  <si>
    <t>Inne formy ochrony przyrody</t>
  </si>
  <si>
    <t>Arkusze są chronione. Ochrona jest bez hasła. Jednak nie należy jej zdejmować, wzór planu jest</t>
  </si>
  <si>
    <t>obowiązujący.</t>
  </si>
  <si>
    <t>Pak9</t>
  </si>
  <si>
    <t>Zawiera 1 arkusz:</t>
  </si>
  <si>
    <t>świnie rasy złotnickiej pstrej</t>
  </si>
  <si>
    <t xml:space="preserve">ROLNOŚRODOWISKOWEJ </t>
  </si>
  <si>
    <t xml:space="preserve">PLAN DZIAŁALNOŚCI     </t>
  </si>
  <si>
    <t>*pkt 3 wypełnić w przypadku innych danych niż w punkcie 2</t>
  </si>
  <si>
    <t>tu już są nowe jabłonie ;-)</t>
  </si>
  <si>
    <t>(wypełniać tylko arkusze dotyczące pakietów realizowanych w gospodarstwie).</t>
  </si>
  <si>
    <t>Część szczegółowa</t>
  </si>
  <si>
    <t>zakaz koszenia okrężnego od zewnątrz do środka powierzchni koszonej trwałych użytków zielonych.</t>
  </si>
  <si>
    <t>2f.</t>
  </si>
  <si>
    <t>9.1. Utrzymanie 2-metrowych stref buforowych</t>
  </si>
  <si>
    <t>9.2. Utrzymanie 5-metrowych stref buforowych</t>
  </si>
  <si>
    <t>dotyczy degresywności i sankcji.</t>
  </si>
  <si>
    <t>na tym arkuszu zaznaczamy przeznaczenie plonu.</t>
  </si>
  <si>
    <t>Następną odmianę wpisać w kolejnym wierszu.</t>
  </si>
  <si>
    <t>1.1. Zrównoważony system gospodarowania</t>
  </si>
  <si>
    <t>2.2. Uprawy rolnicze (w okresie przestawiania)</t>
  </si>
  <si>
    <t>2.4. Trwałe użytki zielone (w okresie przestawiania)</t>
  </si>
  <si>
    <t xml:space="preserve">Oznaczenia działek rolnych
</t>
  </si>
  <si>
    <t>od 100 do 200ha</t>
  </si>
  <si>
    <t>pow. 200ha</t>
  </si>
  <si>
    <t>do 10ha</t>
  </si>
  <si>
    <t>od 10 do 50ha</t>
  </si>
  <si>
    <t>od 50 do 100ha</t>
  </si>
  <si>
    <t>pow. 100ha</t>
  </si>
  <si>
    <t>pak. 1.1</t>
  </si>
  <si>
    <t>do 100ha</t>
  </si>
  <si>
    <t>Sprzedaż</t>
  </si>
  <si>
    <t>Plan Działalności Rolnośrodowiskowej został przygotowany  na podstawie informacji uzyskanych od rolnika.</t>
  </si>
  <si>
    <t>(data, podpis doradcy)</t>
  </si>
  <si>
    <t>(data, podpis rolnika)</t>
  </si>
  <si>
    <r>
      <t xml:space="preserve">Powierzchnia działki rolnej lub jej części
</t>
    </r>
    <r>
      <rPr>
        <sz val="8"/>
        <rFont val="Arial"/>
        <family val="2"/>
        <charset val="238"/>
      </rPr>
      <t>(do 2 miejsca po przecinku)</t>
    </r>
  </si>
  <si>
    <r>
      <t xml:space="preserve">Uprawa
</t>
    </r>
    <r>
      <rPr>
        <sz val="8"/>
        <color indexed="57"/>
        <rFont val="Arial"/>
        <family val="2"/>
        <charset val="238"/>
      </rPr>
      <t>(dane z tabeli Og s3a)</t>
    </r>
  </si>
  <si>
    <r>
      <t xml:space="preserve">Uprawa
</t>
    </r>
    <r>
      <rPr>
        <sz val="8"/>
        <color indexed="57"/>
        <rFont val="Arial"/>
        <family val="2"/>
        <charset val="238"/>
      </rPr>
      <t>(dane z tab. Og s3a)</t>
    </r>
  </si>
  <si>
    <t>Przejście TUZ
z pak. 3.1 do pak. 4 lub 5.
Rok przejścia.</t>
  </si>
  <si>
    <r>
      <t xml:space="preserve">Uprawa
</t>
    </r>
    <r>
      <rPr>
        <sz val="8"/>
        <color indexed="57"/>
        <rFont val="Arial"/>
        <family val="2"/>
        <charset val="238"/>
      </rPr>
      <t>(dane z tab Og s3a)</t>
    </r>
  </si>
  <si>
    <t>Liczba zwie-rząt (szt.)</t>
  </si>
  <si>
    <t>Nawożenie
(przez namuły lub azotem)*</t>
  </si>
  <si>
    <t>Odmiana
(jeśli jest znana)</t>
  </si>
  <si>
    <t>Powierzchnia
w ha</t>
  </si>
  <si>
    <r>
      <t xml:space="preserve">Kod pakietu w
</t>
    </r>
    <r>
      <rPr>
        <sz val="8"/>
        <color indexed="57"/>
        <rFont val="Arial"/>
        <family val="2"/>
        <charset val="238"/>
      </rPr>
      <t>(dane z importu)</t>
    </r>
  </si>
  <si>
    <t>Długość
(w metrach bieżących)</t>
  </si>
  <si>
    <t>Szerokość
(w metrach bieżących)</t>
  </si>
  <si>
    <r>
      <t xml:space="preserve">Uprawy
</t>
    </r>
    <r>
      <rPr>
        <sz val="8"/>
        <color indexed="57"/>
        <rFont val="Arial"/>
        <family val="2"/>
        <charset val="238"/>
      </rPr>
      <t>(dane z tab. Og s3a)</t>
    </r>
  </si>
  <si>
    <t>Różnica skorygowana</t>
  </si>
  <si>
    <t>proteza</t>
  </si>
  <si>
    <t>Płatność sumaryczna</t>
  </si>
  <si>
    <t>Pakiet 8 Ochrona gleb i wód</t>
  </si>
  <si>
    <t>4)</t>
  </si>
  <si>
    <t>5)</t>
  </si>
  <si>
    <t>Og s5</t>
  </si>
  <si>
    <t>niestosowanie środków ochrony roślin, z wyjątkiem selektywnego i miejscowego niszczenia uciążliwych chwastów z zastosowaniem odpowiedniego sprzętu (np. mazaczy herbicydowych), po uzgodnieniu z doradcą rolnośrodowiskowym.</t>
  </si>
  <si>
    <t>zakaz przeorywania, wałowania, podsiewu;</t>
  </si>
  <si>
    <t>zakaz włókowania w okresie od dnia 1 kwietnia do dnia 1 września;</t>
  </si>
  <si>
    <t>zakaz stosowania ścieków i osadów ściekowych;</t>
  </si>
  <si>
    <t>7)</t>
  </si>
  <si>
    <t>Cukrówka Litewska (Białe Słodkie)</t>
  </si>
  <si>
    <t>Cyganka</t>
  </si>
  <si>
    <t>Czarnodrzewne</t>
  </si>
  <si>
    <t>Czarnoguz</t>
  </si>
  <si>
    <t>Dobry Kmiotek</t>
  </si>
  <si>
    <t>Filippa</t>
  </si>
  <si>
    <t>Gaskońskie Szkarłatne</t>
  </si>
  <si>
    <t>Grafsztynek Inflancki</t>
  </si>
  <si>
    <t xml:space="preserve">100% stawki podstawowej - za powierzchnię od 0,10 ha do 10,00 ha  </t>
  </si>
  <si>
    <t xml:space="preserve"> 75% stawki podstawowej  - za powierzchnię od 10,01 ha do 50,00 ha  </t>
  </si>
  <si>
    <t xml:space="preserve"> 50% stawki podstawowej  - za powierzchnię od 50,01 ha do 100,00 ha  </t>
  </si>
  <si>
    <t xml:space="preserve"> 10% stawki podstawowej  - za powierzchnię powyżej 100,00 ha  </t>
  </si>
  <si>
    <t>Oznacznie działki ewidencyjnej</t>
  </si>
  <si>
    <t>Oznacznie działki rolnej</t>
  </si>
  <si>
    <t>Powierzchnia dzałki rolnej w ha</t>
  </si>
  <si>
    <t>B</t>
  </si>
  <si>
    <t>&lt;&lt;   Wpisz wagę zwierzęcia w kg.</t>
  </si>
  <si>
    <t>&lt;&lt;   Wpisz ilość sztuk</t>
  </si>
  <si>
    <t>DJP</t>
  </si>
  <si>
    <t>cięcie sanitarne i prześwietlające drzew</t>
  </si>
  <si>
    <t>usuwanie odrostów i samosiewów</t>
  </si>
  <si>
    <t>bielenie pni starych drzew</t>
  </si>
  <si>
    <t>zabezpieczanie pni młodych drzew przed ogryzaniem przez gryzonie</t>
  </si>
  <si>
    <t>Nr telefonu, e-mail</t>
  </si>
  <si>
    <t>2. CZAS REALIZACJI PROGRAMU ROLNOŚRODOWISKOWEGO</t>
  </si>
  <si>
    <t>Dziekanka Jesienna</t>
  </si>
  <si>
    <t>Flamandka</t>
  </si>
  <si>
    <t>Józefinka</t>
  </si>
  <si>
    <t>Kalebasa Płocka</t>
  </si>
  <si>
    <t>Kongresówka</t>
  </si>
  <si>
    <t>Król Sobieski</t>
  </si>
  <si>
    <t>Księżna Elza</t>
  </si>
  <si>
    <t>Napoleonka</t>
  </si>
  <si>
    <t>Owsianka</t>
  </si>
  <si>
    <t>Panienka</t>
  </si>
  <si>
    <t>Paryżanka</t>
  </si>
  <si>
    <t>Patawinka</t>
  </si>
  <si>
    <t>Pomarańczówka</t>
  </si>
  <si>
    <t>Proboszczówka</t>
  </si>
  <si>
    <t>Pstrągówka</t>
  </si>
  <si>
    <t>Wymogi wypasu dla wariantów  4.1 i 5.1</t>
  </si>
  <si>
    <t xml:space="preserve"> – na obszarach poniżej 300 m n.p.m.</t>
  </si>
  <si>
    <t xml:space="preserve"> – na obszarach powyżej 300 m n.p.m.,</t>
  </si>
  <si>
    <t>przy czym wypasanie na terenach zalewowych rozpoczyna się nie wcześniej niż</t>
  </si>
  <si>
    <t>Pstrągówka Zimowa</t>
  </si>
  <si>
    <t>Salisbury</t>
  </si>
  <si>
    <t>Tongrówka</t>
  </si>
  <si>
    <t>Urbanistka</t>
  </si>
  <si>
    <t>Winiówka Francuska</t>
  </si>
  <si>
    <t>Hiszpanka</t>
  </si>
  <si>
    <t>Hortensja</t>
  </si>
  <si>
    <t>Książęca</t>
  </si>
  <si>
    <t>Min. Podbielski</t>
  </si>
  <si>
    <t>Pożóg 29</t>
  </si>
  <si>
    <t>Odmiany wiśni</t>
  </si>
  <si>
    <t>przyoranie biomasy międzyplonu ścierniskowego, z wyłączeniem uprawy gleby</t>
  </si>
  <si>
    <t>w systemie bezorkowym;</t>
  </si>
  <si>
    <t>możliwość spasania biomasy międzyplonu ścierniskowego w okresie jesieni;</t>
  </si>
  <si>
    <t xml:space="preserve">w przypadku uprawy międzyplonu ścierniskowego w międzyrzędziach chmielnika, </t>
  </si>
  <si>
    <t xml:space="preserve">powierzchnia uprawy tego międzyplonu powinna stanowić około 67% łącznej </t>
  </si>
  <si>
    <t>powierzchni plantacji chmielu.</t>
  </si>
  <si>
    <t>Nie występuje.</t>
  </si>
  <si>
    <t>Informacje o pakiecie 1 wpisujemy w 4 arkuszach:</t>
  </si>
  <si>
    <t>Niezwłocznego informowania doradcy rolnośrodowiskowego o każdym fakcie, który miał wpływ na  przyznanie płatności rolnośrodowiskowej i naniesienie tych zmian w planie działalności rolnośrodowiskowej.</t>
  </si>
  <si>
    <t>obornik</t>
  </si>
  <si>
    <t>gnojówka</t>
  </si>
  <si>
    <t>kompost</t>
  </si>
  <si>
    <t>Razem ilość zastosowanego nawozu:</t>
  </si>
  <si>
    <t>Og s6</t>
  </si>
  <si>
    <t>Zobowiązania</t>
  </si>
  <si>
    <t>Do części ogólnej należy również arkusz umieszczony na końcu planu:</t>
  </si>
  <si>
    <t>Zawiera on informacje o załącznikach i zobowiązania rolnika. Po wydrukowaniu powinien być podpisany</t>
  </si>
  <si>
    <t>przez rolnika.</t>
  </si>
  <si>
    <t>Pak1</t>
  </si>
  <si>
    <t>-</t>
  </si>
  <si>
    <t>Prosimy o ukrycie niewykorzystanych pól wariantów.</t>
  </si>
  <si>
    <t>Owce powyżej 1½ roku</t>
  </si>
  <si>
    <t>Jagnięta do 3½ miesiąca</t>
  </si>
  <si>
    <t>Jarlaki tryczki</t>
  </si>
  <si>
    <t>Jarlaki maciorki</t>
  </si>
  <si>
    <t>Lisy, jenoty</t>
  </si>
  <si>
    <t>Norki, tchórze</t>
  </si>
  <si>
    <t>Nutrie</t>
  </si>
  <si>
    <t>Szynszyle</t>
  </si>
  <si>
    <t>Kury, kaczki</t>
  </si>
  <si>
    <t>Gęsi</t>
  </si>
  <si>
    <t>Indyki</t>
  </si>
  <si>
    <t>Strusie</t>
  </si>
  <si>
    <t>Perlice</t>
  </si>
  <si>
    <t>Przepiórki</t>
  </si>
  <si>
    <t>Gołębie</t>
  </si>
  <si>
    <t>Psy</t>
  </si>
  <si>
    <t>Króliki</t>
  </si>
  <si>
    <t>Razem DJP</t>
  </si>
  <si>
    <t>Liczba DJP/ha użytków rolnych</t>
  </si>
  <si>
    <t xml:space="preserve">6. </t>
  </si>
  <si>
    <t>PODSTAWOWE WYMAGANIA NA POTRZEBY PROGRAMU ROLNOŚRODOWISKOWEGO 2007 – 2013.</t>
  </si>
  <si>
    <t xml:space="preserve">I. </t>
  </si>
  <si>
    <t xml:space="preserve">II. </t>
  </si>
  <si>
    <t xml:space="preserve">III. </t>
  </si>
  <si>
    <t>3 rok</t>
  </si>
  <si>
    <t>1 rok</t>
  </si>
  <si>
    <t>2 rok</t>
  </si>
  <si>
    <t>4 rok</t>
  </si>
  <si>
    <t>5 rok</t>
  </si>
  <si>
    <t>Komórki do własnych obliczeń.</t>
  </si>
  <si>
    <t>Tabela 2.</t>
  </si>
  <si>
    <t>Tabela 3.</t>
  </si>
  <si>
    <t>Koniec kopiowania</t>
  </si>
  <si>
    <t>c.</t>
  </si>
  <si>
    <t xml:space="preserve">Park Krajobrazowy Dolina Baryczy (część dolnośląska 70 040 ha, część wielkopolska 17 000 ha) </t>
  </si>
  <si>
    <t xml:space="preserve">Park Krajobrazowy Dolina Bystrzycy </t>
  </si>
  <si>
    <t xml:space="preserve">Park Krajobrazowy Dolina Jezierzycy </t>
  </si>
  <si>
    <t xml:space="preserve">Park Krajobrazowy Doliny Bobru </t>
  </si>
  <si>
    <t xml:space="preserve">Park Krajobrazowy Gór Sowich </t>
  </si>
  <si>
    <t>Imię i nazwisko</t>
  </si>
  <si>
    <t>Nr uprawnienia PROW 2007-2013</t>
  </si>
  <si>
    <t>r.</t>
  </si>
  <si>
    <t>Szacunkowa płatność za wariant za rok</t>
  </si>
  <si>
    <t>CDR w Brwinowie</t>
  </si>
  <si>
    <t>MRiRW</t>
  </si>
  <si>
    <t>rolnik realizuje.</t>
  </si>
  <si>
    <t>Prawie na wszystkich arkuszach znajdują się komentarze informujące o tym, jak należy opracowywać</t>
  </si>
  <si>
    <t>każdy element planu działalności rolnośrodowiskowej. Należy zapoznać się z nimi przed przystąpieniem</t>
  </si>
  <si>
    <t>do pracy.</t>
  </si>
  <si>
    <t>Wpisywane informacje mają kolor niebieski. Jeżeli czcionka w polu niechronionym jest innego koloru,</t>
  </si>
  <si>
    <t>to znaczy, że jest tam formuła ułatwiająca opracowanie tej części planu. Można ją zmienić, jeżeli jest</t>
  </si>
  <si>
    <t>taka potrzeba. Komórki kolorowe z czarnym tekstem są zablokowane i nie należy ich zmieniać.</t>
  </si>
  <si>
    <t>w tabeli zmianowania (część szczegółowa dla pakietu 1 i 2) i w tabeli "Planowane uprawy wsiewek</t>
  </si>
  <si>
    <t>poplonowych i / lub międzyplonów" (część szczegółowa dla pakietu 8)  -  wiersze, w których znajdują się</t>
  </si>
  <si>
    <t xml:space="preserve">5.6. Półnaturalne łąki wilgotne </t>
  </si>
  <si>
    <t>5.7. Półnaturalne łąki świeże</t>
  </si>
  <si>
    <t>5.8. Bogate gatunkowo murawy bliźniczkowe</t>
  </si>
  <si>
    <t>5.9. Słonorośla</t>
  </si>
  <si>
    <t>5.10. Użytki przyrodnicze</t>
  </si>
  <si>
    <t>6.1. Produkcja towarowa lokalnych odmian roślin uprawnych</t>
  </si>
  <si>
    <t>Uprawy rolnicze (dla których zakończono okres przestawiania)</t>
  </si>
  <si>
    <t>Trwałe użytki zielone (dla których zakończono okres przestawiania)</t>
  </si>
  <si>
    <t>Uprawy warzywne (dla których zakończono okres przestawiania)</t>
  </si>
  <si>
    <t>Uprawy zielarskie (dla których zakończono okres przestawiania)</t>
  </si>
  <si>
    <r>
      <t xml:space="preserve">Uwagi
</t>
    </r>
    <r>
      <rPr>
        <sz val="9"/>
        <rFont val="Arial"/>
        <family val="2"/>
        <charset val="238"/>
      </rPr>
      <t>(np. rok uzupełnienia nasadzeń)</t>
    </r>
  </si>
  <si>
    <r>
      <t xml:space="preserve">Uzupełnienie nasadzeń
</t>
    </r>
    <r>
      <rPr>
        <sz val="8"/>
        <rFont val="Arial"/>
        <family val="2"/>
        <charset val="238"/>
      </rPr>
      <t>(kolumna nieobowiązkowa)</t>
    </r>
  </si>
  <si>
    <t>Wymogi dla pakietu 7</t>
  </si>
  <si>
    <t>Wszystkie występujące w gospodarstwie rolnym trwałe użytki zielone oraz elementy krajobrazu rolniczego nieużytkowane rolniczo, tworzące ostoje dzikiej przyrody należy obowiązkowo zaznaczyć na szkicu gospodarstwa, a od drugiego roku również na mapie gospodarstwa będącej załącznikiem do wniosku o drugą płatność rolnośrodowiskową.</t>
  </si>
  <si>
    <t>EKOGWARANCJA PTRE Sp. z o.o.  PL-EKO-01 RE-01/2005/PL  Dąbrowica 185 P,  21-008 Tomaszowice  www: http://www.ekogwarancja.pl,  e-mail: biuro@ekogwarancja.pl,  Tel.+48 (81) 501 68 30, Tel. +48 (81) 742 68 64, Tel. +48 (81) 742 83 15, fax: +48 (81) 742 83 14, Tel. kom. 0695 51 00 01</t>
  </si>
  <si>
    <t>PNG Sp. z o.o.  PL-EKO-02  RE-02/2005/PL,  26-065 Piekoszów  www: http://www.png.ecofarm.pl, e-mail: png@ecofarm.pl,  Tel. 041 306 40 00,  Fax 041 306 48 00, Tel. kom. 0607 373 695, 0609 725 591</t>
  </si>
  <si>
    <t>COBICO Sp. z o.o.  PL-EKO-03  RE-03/2005/PL,  31-559 Kraków, ul. Grzegórzecka 77,  www. http://www.cobico.pl,  e-mail: cobico@cobico.pl,  Tel. 012 632 35 71, 012 630 90 90,  Fax 012 416 36 46</t>
  </si>
  <si>
    <t xml:space="preserve">BIOEKSPERT Sp. z o.o.  PL-EKO-04  RE-04/2005/PL,  02-564 Warszawa, ul. Narbutta 3A m1,  www: http://www.bioekspert.waw.pl,  e-mail: bioekspert@bioekspert.waw.pl,  Tel. 022 825 10 78, 022 499 53 66,  Fax 022 825 18 12, 022 499 53 67,  Tel./fax 023 679 70 90  </t>
  </si>
  <si>
    <t xml:space="preserve">BIOCERT MAŁOPOLSKA Sp. z o.o.  PL-EKO-05  RE-05/2005/PL  31-503 Kraków, ul. Lubicz 25 A,  www: http://www.biocert.pl,  e-mail: sekretariat@biocert.pl,  Tel. 012 430 36 06,  Tel. kom. 0509 668 424 </t>
  </si>
  <si>
    <t>Polskie Centrum Badań i Certyfikacji S.A.,  PL-EKO-06  RE-06/2005/PL,  02-699 Warszawa, ul. Kłobucka 23a,  www: http://www.pcbc.gov.pl,  e-mail: pcbcpila@i-pila.pl,  Tel. 067 213 87 00,  Fax 067 213 83 84</t>
  </si>
  <si>
    <t>Suislepper</t>
  </si>
  <si>
    <t>Sztetyna Czerwona</t>
  </si>
  <si>
    <t>Sztetyna Zielona</t>
  </si>
  <si>
    <t>Titówka</t>
  </si>
  <si>
    <t>Złotka Kwidzyńska</t>
  </si>
  <si>
    <t>Zorza</t>
  </si>
  <si>
    <t>Odmiany jabłoni</t>
  </si>
  <si>
    <t>Odmiany gruszy</t>
  </si>
  <si>
    <t>Odmiany czereśni</t>
  </si>
  <si>
    <t>Amanlisa</t>
  </si>
  <si>
    <t>Bera Boska</t>
  </si>
  <si>
    <t>Bera Diela</t>
  </si>
  <si>
    <t>na tym arkuszu trzeba zaznaczyć wariant, który będziemy realizować w gospodarstwie</t>
  </si>
  <si>
    <t>Tabela zawiera pola wyboru. Należy ją wypełniać następująco:</t>
  </si>
  <si>
    <t>Wypas</t>
  </si>
  <si>
    <t>W przypadku użytkowania:</t>
  </si>
  <si>
    <t>kośnego trwałych użytków zielonych:</t>
  </si>
  <si>
    <t>koszenie w terminie od dnia 1 sierpnia do dnia 30 września; wysokość koszenia 5 – 15 cm,</t>
  </si>
  <si>
    <t>pozostawienie 5 – 10% powierzchni działki rolnej nieskoszonej, a w przypadku występowania</t>
  </si>
  <si>
    <t>przypadkach w dłuższym terminie, niezwłocznie po ustaniu przyczyn ze względu, na które termin ten</t>
  </si>
  <si>
    <t>nie był przestrzegany,</t>
  </si>
  <si>
    <t>zakaz koszenia okrężnego od zewnątrz do środka koszonej powierzchni trwałych użytków zielonych,</t>
  </si>
  <si>
    <t>pastwiskowego trwałych użytków zielonych:</t>
  </si>
  <si>
    <t>wypasanie w sezonie pastwiskowym trwającym od dnia 1 maja do dnia 15 października – na obszarach</t>
  </si>
  <si>
    <t>5) planowane inwestycje, kierunki rozwoju itp.</t>
  </si>
  <si>
    <t>B.  Elementy gospodarstwa wymagające obowiązkowego utrzymania w okresie realizacji</t>
  </si>
  <si>
    <t>programu rolnośrodowiskowego.</t>
  </si>
  <si>
    <r>
      <t xml:space="preserve">1) </t>
    </r>
    <r>
      <rPr>
        <b/>
        <sz val="10"/>
        <color indexed="17"/>
        <rFont val="Arial"/>
        <family val="2"/>
        <charset val="238"/>
      </rPr>
      <t>Trwałe użytki zielone</t>
    </r>
    <r>
      <rPr>
        <b/>
        <sz val="10"/>
        <rFont val="Arial"/>
        <family val="2"/>
        <charset val="238"/>
      </rPr>
      <t xml:space="preserve">           </t>
    </r>
    <r>
      <rPr>
        <sz val="10"/>
        <rFont val="Arial"/>
        <family val="2"/>
        <charset val="238"/>
      </rPr>
      <t xml:space="preserve">     (wyszczególnione w tabeli 3a)</t>
    </r>
  </si>
  <si>
    <r>
      <t xml:space="preserve">2) Elementy krajobrazu rolniczego </t>
    </r>
    <r>
      <rPr>
        <b/>
        <sz val="10"/>
        <color indexed="17"/>
        <rFont val="Arial"/>
        <family val="2"/>
        <charset val="238"/>
      </rPr>
      <t>nieużytkowane rolniczo</t>
    </r>
    <r>
      <rPr>
        <b/>
        <sz val="10"/>
        <rFont val="Arial"/>
        <family val="2"/>
        <charset val="238"/>
      </rPr>
      <t xml:space="preserve"> tworzące ostoje dzikiej przyrody:</t>
    </r>
  </si>
  <si>
    <t>Grochówka</t>
  </si>
  <si>
    <t>Jakub Lebel</t>
  </si>
  <si>
    <t>Kantówka Gdańska</t>
  </si>
  <si>
    <t>Kardynalskie</t>
  </si>
  <si>
    <t>Koksa Pomarańczowa</t>
  </si>
  <si>
    <t>Królowa</t>
  </si>
  <si>
    <t>Łączna powierzchnia sadu (w ha):</t>
  </si>
  <si>
    <t>przy obsadzie zwierząt wynoszącej nie więcej niż 0,2 DJP/ha i obciążeniu pastwiska wynoszącym</t>
  </si>
  <si>
    <t>nie więcej niż 5t/ha (10 DJP/ha), przy czym wypasanie na terenach zalewowych rozpoczyna się</t>
  </si>
  <si>
    <t>nie wcześniej niż w terminie 2 tygodni po ustąpieniu wód, z wyłączeniem wypasania koników polskich</t>
  </si>
  <si>
    <t>Wymogi dodatkowe dla wariantu 4.2. Mechowiska i wariantu 5.2. Mechowiska:</t>
  </si>
  <si>
    <t>2a.</t>
  </si>
  <si>
    <t>2b.</t>
  </si>
  <si>
    <t>Pepina Ribstona</t>
  </si>
  <si>
    <t>Piękna z Barnaku</t>
  </si>
  <si>
    <t>Piękna z Rept</t>
  </si>
  <si>
    <t>Rajewskie</t>
  </si>
  <si>
    <t>Rarytas Śląski</t>
  </si>
  <si>
    <t>Reneta Ananasowa</t>
  </si>
  <si>
    <t>Reneta Baumana</t>
  </si>
  <si>
    <t>Reneta Blenheimska</t>
  </si>
  <si>
    <t>Reneta Gwiazdkowa</t>
  </si>
  <si>
    <t>Reneta Kasselska</t>
  </si>
  <si>
    <t>Reneta Kulona</t>
  </si>
  <si>
    <t>Reneta Muszkatołowa</t>
  </si>
  <si>
    <t>Reneta Orleańska</t>
  </si>
  <si>
    <t>Reneta Sudecka</t>
  </si>
  <si>
    <t>Reneta Szampańska</t>
  </si>
  <si>
    <t>Reneta Szara</t>
  </si>
  <si>
    <t>Reneta Złota</t>
  </si>
  <si>
    <t>Ryszard Żółty</t>
  </si>
  <si>
    <t>Signe Tillisch</t>
  </si>
  <si>
    <t xml:space="preserve"> *zaznaczyć właściwe</t>
  </si>
  <si>
    <t>Na każdym arkuszu znajduje się komplet wymaganych informacji do realizacji</t>
  </si>
  <si>
    <t>Oznaczanie działki rolnej</t>
  </si>
  <si>
    <t>Oznaczanie działki ewidencyjnej</t>
  </si>
  <si>
    <t xml:space="preserve">porównanie </t>
  </si>
  <si>
    <t xml:space="preserve"> *zaznaczyć właściwe, uzupełnić nazwę</t>
  </si>
  <si>
    <t xml:space="preserve">(np. użytek ekologiczny, rezerwat przyrody) </t>
  </si>
  <si>
    <t>Bera Liońska</t>
  </si>
  <si>
    <t>Bera Szara</t>
  </si>
  <si>
    <t>Bera Ulmska</t>
  </si>
  <si>
    <t>Bergamota Czerwona Jes</t>
  </si>
  <si>
    <t>Diuszesa Wczesna</t>
  </si>
  <si>
    <t>Dobra Ludwika</t>
  </si>
  <si>
    <t>Dobra Szara</t>
  </si>
  <si>
    <t>Dr Jules Gujot</t>
  </si>
  <si>
    <t>Dziekanka Lipcowa</t>
  </si>
  <si>
    <t>a od dnia 20 lipca wynoszącej 0,5 – 1 DJP/ha, i obciążeniu pastwiska wynoszącym nie więcej niż 5t/ha</t>
  </si>
  <si>
    <t>(10 DJP/ha), przy czym wypasanie na terenach zalewowych rozpoczyna się nie wcześniej niż w terminie</t>
  </si>
  <si>
    <t>Powierzchnia w ha
(do 2 miejsca po przecinku)</t>
  </si>
  <si>
    <t>wpisujemy tylko:</t>
  </si>
  <si>
    <r>
      <t xml:space="preserve">od dnia </t>
    </r>
    <r>
      <rPr>
        <b/>
        <sz val="10"/>
        <color indexed="14"/>
        <rFont val="Arial"/>
        <family val="2"/>
        <charset val="238"/>
      </rPr>
      <t>1 maja</t>
    </r>
    <r>
      <rPr>
        <sz val="8"/>
        <rFont val="Arial"/>
        <family val="2"/>
        <charset val="238"/>
      </rPr>
      <t xml:space="preserve"> do </t>
    </r>
    <r>
      <rPr>
        <b/>
        <sz val="10"/>
        <color indexed="14"/>
        <rFont val="Arial"/>
        <family val="2"/>
        <charset val="238"/>
      </rPr>
      <t>15 października</t>
    </r>
    <r>
      <rPr>
        <sz val="8"/>
        <rFont val="Arial"/>
        <family val="2"/>
        <charset val="238"/>
      </rPr>
      <t xml:space="preserve"> na obszarach poniżej 300 m n. p. m.</t>
    </r>
  </si>
  <si>
    <r>
      <t xml:space="preserve">od dnia </t>
    </r>
    <r>
      <rPr>
        <b/>
        <sz val="10"/>
        <color indexed="53"/>
        <rFont val="Arial"/>
        <family val="2"/>
        <charset val="238"/>
      </rPr>
      <t>20 maja</t>
    </r>
    <r>
      <rPr>
        <sz val="8"/>
        <rFont val="Arial"/>
        <family val="2"/>
        <charset val="238"/>
      </rPr>
      <t xml:space="preserve"> do dnia </t>
    </r>
    <r>
      <rPr>
        <b/>
        <sz val="10"/>
        <color indexed="53"/>
        <rFont val="Arial"/>
        <family val="2"/>
        <charset val="238"/>
      </rPr>
      <t>1 października</t>
    </r>
    <r>
      <rPr>
        <sz val="8"/>
        <rFont val="Arial"/>
        <family val="2"/>
        <charset val="238"/>
      </rPr>
      <t xml:space="preserve"> - na obszarach powyżej 300 m n. p. m.</t>
    </r>
  </si>
  <si>
    <r>
      <t xml:space="preserve">przy obsadzie zwierząt wynoszącej </t>
    </r>
    <r>
      <rPr>
        <b/>
        <sz val="10"/>
        <color indexed="14"/>
        <rFont val="Arial"/>
        <family val="2"/>
        <charset val="238"/>
      </rPr>
      <t>0, 5 - 1,0 DJP/ha</t>
    </r>
    <r>
      <rPr>
        <sz val="8"/>
        <rFont val="Arial"/>
        <family val="2"/>
        <charset val="238"/>
      </rPr>
      <t xml:space="preserve"> i obciążeniu pastwiska</t>
    </r>
  </si>
  <si>
    <r>
      <t>wynoszącym nie więcej niż 5 t/ha (</t>
    </r>
    <r>
      <rPr>
        <b/>
        <sz val="10"/>
        <color indexed="14"/>
        <rFont val="Arial"/>
        <family val="2"/>
        <charset val="238"/>
      </rPr>
      <t>10 DJP/ha</t>
    </r>
    <r>
      <rPr>
        <sz val="8"/>
        <rFont val="Arial"/>
        <family val="2"/>
        <charset val="238"/>
      </rPr>
      <t>), przy czym wypasanie na terenach</t>
    </r>
  </si>
  <si>
    <r>
      <t xml:space="preserve">Niewykaszanie niedojadów poza okresem od dnia 1 sierpnia do dnia 30 września.
Przy użytkowaniu kośno-pastwiskowym obsada nie może być większa niż </t>
    </r>
    <r>
      <rPr>
        <b/>
        <sz val="10"/>
        <color indexed="10"/>
        <rFont val="Arial"/>
        <family val="2"/>
        <charset val="238"/>
      </rPr>
      <t>0,2 DJP/ha!</t>
    </r>
  </si>
  <si>
    <r>
      <t xml:space="preserve">Wypasanie w sezonie pastwiskowym trwającym od dnia </t>
    </r>
    <r>
      <rPr>
        <b/>
        <sz val="10"/>
        <color indexed="14"/>
        <rFont val="Arial"/>
        <family val="2"/>
        <charset val="238"/>
      </rPr>
      <t>1 maja</t>
    </r>
    <r>
      <rPr>
        <sz val="8"/>
        <rFont val="Arial"/>
        <family val="2"/>
        <charset val="238"/>
      </rPr>
      <t xml:space="preserve"> do dnia </t>
    </r>
    <r>
      <rPr>
        <b/>
        <sz val="10"/>
        <color indexed="14"/>
        <rFont val="Arial"/>
        <family val="2"/>
        <charset val="238"/>
      </rPr>
      <t>15 października</t>
    </r>
  </si>
  <si>
    <r>
      <t xml:space="preserve">Przy użytkowaniu kośno-pastwiskowym obsada nie może być większa niż </t>
    </r>
    <r>
      <rPr>
        <b/>
        <sz val="10"/>
        <color indexed="10"/>
        <rFont val="Arial"/>
        <family val="2"/>
        <charset val="238"/>
      </rPr>
      <t>0,3 DJP/ha!</t>
    </r>
  </si>
  <si>
    <r>
      <t xml:space="preserve">oraz od dnia </t>
    </r>
    <r>
      <rPr>
        <b/>
        <sz val="10"/>
        <color indexed="53"/>
        <rFont val="Arial"/>
        <family val="2"/>
        <charset val="238"/>
      </rPr>
      <t>20 maja</t>
    </r>
    <r>
      <rPr>
        <sz val="8"/>
        <rFont val="Arial"/>
        <family val="2"/>
        <charset val="238"/>
      </rPr>
      <t xml:space="preserve"> do dnia </t>
    </r>
    <r>
      <rPr>
        <b/>
        <sz val="10"/>
        <color indexed="53"/>
        <rFont val="Arial"/>
        <family val="2"/>
        <charset val="238"/>
      </rPr>
      <t>1 października</t>
    </r>
  </si>
  <si>
    <r>
      <t xml:space="preserve">przy obsadzie zwierząt wynoszącej nie więcej niż </t>
    </r>
    <r>
      <rPr>
        <b/>
        <sz val="10"/>
        <color indexed="14"/>
        <rFont val="Arial"/>
        <family val="2"/>
        <charset val="238"/>
      </rPr>
      <t>0,5 DJP/ha</t>
    </r>
    <r>
      <rPr>
        <sz val="8"/>
        <rFont val="Arial"/>
        <family val="2"/>
        <charset val="238"/>
      </rPr>
      <t xml:space="preserve"> w okresie </t>
    </r>
    <r>
      <rPr>
        <b/>
        <sz val="10"/>
        <color indexed="14"/>
        <rFont val="Arial"/>
        <family val="2"/>
        <charset val="238"/>
      </rPr>
      <t>do dnia 20 lipca</t>
    </r>
    <r>
      <rPr>
        <sz val="8"/>
        <rFont val="Arial"/>
        <family val="2"/>
        <charset val="238"/>
      </rPr>
      <t>,</t>
    </r>
  </si>
  <si>
    <r>
      <t xml:space="preserve">a </t>
    </r>
    <r>
      <rPr>
        <b/>
        <sz val="10"/>
        <color indexed="53"/>
        <rFont val="Arial"/>
        <family val="2"/>
        <charset val="238"/>
      </rPr>
      <t>od dnia 20 lipca</t>
    </r>
    <r>
      <rPr>
        <sz val="8"/>
        <rFont val="Arial"/>
        <family val="2"/>
        <charset val="238"/>
      </rPr>
      <t xml:space="preserve"> wynoszącej </t>
    </r>
    <r>
      <rPr>
        <b/>
        <sz val="10"/>
        <color indexed="53"/>
        <rFont val="Arial"/>
        <family val="2"/>
        <charset val="238"/>
      </rPr>
      <t>0,5 – 1 DJP/ha</t>
    </r>
    <r>
      <rPr>
        <sz val="8"/>
        <rFont val="Arial"/>
        <family val="2"/>
        <charset val="238"/>
      </rPr>
      <t>,</t>
    </r>
  </si>
  <si>
    <r>
      <t>i obciążeniu pastwiska wynoszącym nie więcej niż 5 t/ha (</t>
    </r>
    <r>
      <rPr>
        <b/>
        <sz val="10"/>
        <color indexed="14"/>
        <rFont val="Arial"/>
        <family val="2"/>
        <charset val="238"/>
      </rPr>
      <t>10 DJP/ha</t>
    </r>
    <r>
      <rPr>
        <sz val="8"/>
        <rFont val="Arial"/>
        <family val="2"/>
        <charset val="238"/>
      </rPr>
      <t>),</t>
    </r>
  </si>
  <si>
    <r>
      <t xml:space="preserve">zalewowych rozpoczyna się nie wcześniej niż w terminie </t>
    </r>
    <r>
      <rPr>
        <b/>
        <sz val="10"/>
        <color indexed="53"/>
        <rFont val="Arial"/>
        <family val="2"/>
        <charset val="238"/>
      </rPr>
      <t>2 tygodni po ustąpieniu wód</t>
    </r>
    <r>
      <rPr>
        <sz val="8"/>
        <rFont val="Arial"/>
        <family val="2"/>
        <charset val="238"/>
      </rPr>
      <t>,</t>
    </r>
  </si>
  <si>
    <r>
      <t xml:space="preserve">nie więcej niż </t>
    </r>
    <r>
      <rPr>
        <b/>
        <sz val="10"/>
        <color indexed="14"/>
        <rFont val="Arial"/>
        <family val="2"/>
        <charset val="238"/>
      </rPr>
      <t>0,2 DJP/ha</t>
    </r>
  </si>
  <si>
    <r>
      <t>i obciążeniu pastwiska wynoszącym nie więcej niż 2,5 t/ha (</t>
    </r>
    <r>
      <rPr>
        <b/>
        <sz val="10"/>
        <color indexed="14"/>
        <rFont val="Arial"/>
        <family val="2"/>
        <charset val="238"/>
      </rPr>
      <t>5 DJP/ha</t>
    </r>
    <r>
      <rPr>
        <sz val="8"/>
        <rFont val="Arial"/>
        <family val="2"/>
        <charset val="238"/>
      </rPr>
      <t>)</t>
    </r>
  </si>
  <si>
    <r>
      <t xml:space="preserve">do dnia </t>
    </r>
    <r>
      <rPr>
        <b/>
        <sz val="10"/>
        <color indexed="14"/>
        <rFont val="Arial"/>
        <family val="2"/>
        <charset val="238"/>
      </rPr>
      <t>15 października</t>
    </r>
    <r>
      <rPr>
        <sz val="8"/>
        <rFont val="Arial"/>
        <family val="2"/>
        <charset val="238"/>
      </rPr>
      <t>,</t>
    </r>
  </si>
  <si>
    <r>
      <t xml:space="preserve">od dnia </t>
    </r>
    <r>
      <rPr>
        <b/>
        <sz val="10"/>
        <color indexed="53"/>
        <rFont val="Arial"/>
        <family val="2"/>
        <charset val="238"/>
      </rPr>
      <t>20 maja</t>
    </r>
    <r>
      <rPr>
        <b/>
        <sz val="10"/>
        <rFont val="Arial"/>
        <family val="2"/>
        <charset val="238"/>
      </rPr>
      <t xml:space="preserve"> </t>
    </r>
    <r>
      <rPr>
        <sz val="8"/>
        <rFont val="Arial"/>
        <family val="2"/>
        <charset val="238"/>
      </rPr>
      <t xml:space="preserve">do dnia </t>
    </r>
    <r>
      <rPr>
        <b/>
        <sz val="10"/>
        <color indexed="53"/>
        <rFont val="Arial"/>
        <family val="2"/>
        <charset val="238"/>
      </rPr>
      <t>1 października</t>
    </r>
    <r>
      <rPr>
        <sz val="8"/>
        <rFont val="Arial"/>
        <family val="2"/>
        <charset val="238"/>
      </rPr>
      <t xml:space="preserve"> - na obszarach powyżej 300 m n. p. m.</t>
    </r>
  </si>
  <si>
    <r>
      <t xml:space="preserve">przy obsadzie zwierząt wynoszącej </t>
    </r>
    <r>
      <rPr>
        <b/>
        <sz val="10"/>
        <color indexed="14"/>
        <rFont val="Arial"/>
        <family val="2"/>
        <charset val="238"/>
      </rPr>
      <t>0, 4 - 0,6 DJP/ha</t>
    </r>
    <r>
      <rPr>
        <sz val="8"/>
        <rFont val="Arial"/>
        <family val="2"/>
        <charset val="238"/>
      </rPr>
      <t xml:space="preserve"> i obciążeniu pastwiska</t>
    </r>
  </si>
  <si>
    <r>
      <t>wynoszącym nie więcej niż 2,5 t/ha (</t>
    </r>
    <r>
      <rPr>
        <b/>
        <sz val="10"/>
        <color indexed="14"/>
        <rFont val="Arial"/>
        <family val="2"/>
        <charset val="238"/>
      </rPr>
      <t>5 DJP/ha</t>
    </r>
    <r>
      <rPr>
        <sz val="8"/>
        <rFont val="Arial"/>
        <family val="2"/>
        <charset val="238"/>
      </rPr>
      <t>).</t>
    </r>
  </si>
  <si>
    <r>
      <t xml:space="preserve">nie więcej niż </t>
    </r>
    <r>
      <rPr>
        <b/>
        <sz val="10"/>
        <color indexed="14"/>
        <rFont val="Arial"/>
        <family val="2"/>
        <charset val="238"/>
      </rPr>
      <t>1 DJP/ha</t>
    </r>
  </si>
  <si>
    <r>
      <t>i obciążeniu pastwiska wynoszącym nie więcej niż 5 t/ha (</t>
    </r>
    <r>
      <rPr>
        <b/>
        <sz val="10"/>
        <color indexed="14"/>
        <rFont val="Arial"/>
        <family val="2"/>
        <charset val="238"/>
      </rPr>
      <t>10 DJP/ha</t>
    </r>
    <r>
      <rPr>
        <sz val="8"/>
        <rFont val="Arial"/>
        <family val="2"/>
        <charset val="238"/>
      </rPr>
      <t>)</t>
    </r>
  </si>
  <si>
    <r>
      <t xml:space="preserve">od dnia </t>
    </r>
    <r>
      <rPr>
        <b/>
        <sz val="10"/>
        <color indexed="14"/>
        <rFont val="Arial"/>
        <family val="2"/>
        <charset val="238"/>
      </rPr>
      <t>21 lipca</t>
    </r>
    <r>
      <rPr>
        <sz val="8"/>
        <rFont val="Arial"/>
        <family val="2"/>
        <charset val="238"/>
      </rPr>
      <t xml:space="preserve"> do dnia </t>
    </r>
    <r>
      <rPr>
        <b/>
        <sz val="10"/>
        <color indexed="14"/>
        <rFont val="Arial"/>
        <family val="2"/>
        <charset val="238"/>
      </rPr>
      <t>15 października</t>
    </r>
    <r>
      <rPr>
        <sz val="8"/>
        <rFont val="Arial"/>
        <family val="2"/>
        <charset val="238"/>
      </rPr>
      <t>,</t>
    </r>
  </si>
  <si>
    <r>
      <t xml:space="preserve">przy obsadzie zwierząt wynoszącej nie więcej niż </t>
    </r>
    <r>
      <rPr>
        <b/>
        <sz val="10"/>
        <color indexed="14"/>
        <rFont val="Arial"/>
        <family val="2"/>
        <charset val="238"/>
      </rPr>
      <t>0,4 - 0,6 DJP/ha</t>
    </r>
    <r>
      <rPr>
        <sz val="8"/>
        <rFont val="Arial"/>
        <family val="2"/>
        <charset val="238"/>
      </rPr>
      <t/>
    </r>
  </si>
  <si>
    <r>
      <t>i obciążeniu pastwiska wynoszącym nie więcej niż 2,5 t/ha (</t>
    </r>
    <r>
      <rPr>
        <b/>
        <sz val="10"/>
        <color indexed="14"/>
        <rFont val="Arial"/>
        <family val="2"/>
        <charset val="238"/>
      </rPr>
      <t>5 DJP/ha</t>
    </r>
    <r>
      <rPr>
        <sz val="8"/>
        <rFont val="Arial"/>
        <family val="2"/>
        <charset val="238"/>
      </rPr>
      <t>),</t>
    </r>
  </si>
  <si>
    <r>
      <t xml:space="preserve">Przy użytkowaniu kośno-pastwiskowym obsada zwierząt: </t>
    </r>
    <r>
      <rPr>
        <b/>
        <sz val="10"/>
        <color indexed="10"/>
        <rFont val="Arial"/>
        <family val="2"/>
        <charset val="238"/>
      </rPr>
      <t>0,5 - 1  DJP/ha!</t>
    </r>
  </si>
  <si>
    <r>
      <t xml:space="preserve">przy obsadzie zwierząt wynoszącej nie więcej niż </t>
    </r>
    <r>
      <rPr>
        <b/>
        <sz val="10"/>
        <color indexed="14"/>
        <rFont val="Arial"/>
        <family val="2"/>
        <charset val="238"/>
      </rPr>
      <t>0,5 - 1 DJP/ha</t>
    </r>
    <r>
      <rPr>
        <sz val="8"/>
        <rFont val="Arial"/>
        <family val="2"/>
        <charset val="238"/>
      </rPr>
      <t/>
    </r>
  </si>
  <si>
    <t>Wariant 3.1.2 Ekstensywna gospodarka na łąkach i pastwiskach na obszarach Natura 2000</t>
  </si>
  <si>
    <t>bydło rasy polskiej czerwonej,</t>
  </si>
  <si>
    <t>liczba szt.</t>
  </si>
  <si>
    <t xml:space="preserve">bydło rasy białogrzbietej, </t>
  </si>
  <si>
    <t xml:space="preserve">bydło rasy polskiej czerwono-białej, </t>
  </si>
  <si>
    <t>bydło rasy polskiej czarno-białej</t>
  </si>
  <si>
    <t>d)</t>
  </si>
  <si>
    <t>prowadzenie kontroli użytkowości mlecznej i dokumentacji hodowlanej w stadzie,</t>
  </si>
  <si>
    <t>e)</t>
  </si>
  <si>
    <t>Dodatkowe uwagi lub zalecenia.</t>
  </si>
  <si>
    <t>Komórki odblokowane do zapisków, obliczeń</t>
  </si>
  <si>
    <t>Możliwość uzupełnienia sadu do 40% obsady wszystkich drzew, o co najmniej trzy gatunki lub odmiany drzew wymienione w załączniku nr 4 do rozporządzenia, lub odmiany drzew tradycyjnie uprawianych na terytorium Rzeczypospolitej Polskiej przed 1950 r. (powiększenie wymaga zwiększenia liczby odmian lub gatunków); obowiązek rozmnażania drzew na silnie rosnących podkładkach oraz prowadzenie ich jako wysokopienne drzewa o minimalnej wysokości pnia 1,20 m, w rozstawie nie mniejszej niż 4 x 6 m i nie większej niż 10 x 10 m;</t>
  </si>
  <si>
    <t>od dnia 1 maja do 15 października na obszarach poniżej 300 m n. p. m.</t>
  </si>
  <si>
    <t>wykaszanie raz w roku lub co 2 lata, nie później niż do dnia 30 września, przy zachowaniu istniejących drzew i krzewów; w przypadku żywopłotów – pielęgnacja;</t>
  </si>
  <si>
    <t xml:space="preserve">Oznaczenie działek rolnych </t>
  </si>
  <si>
    <t>Sąsiedztwo</t>
  </si>
  <si>
    <t>Długość strefy wpisana do tabeli:</t>
  </si>
  <si>
    <t>Długość strefy z wniosku RS.</t>
  </si>
  <si>
    <t>1.   Wymogi dla pakietu:</t>
  </si>
  <si>
    <t>Nazwy Jednostek</t>
  </si>
  <si>
    <t>A. Numer identyfikacyjny</t>
  </si>
  <si>
    <t>ukryć</t>
  </si>
  <si>
    <t>koszenie w terminie od dnia 1 lipca do dnia 31 października w sposób nieniszczący runi roślinnej</t>
  </si>
  <si>
    <t>i pokrywy glebowej, nie więcej niż jeden pokos w roku; wysokość koszenia 5 - 15 cm,</t>
  </si>
  <si>
    <t>dopuszcza się pozostawienie runa bez skoszenia raz na 5 lat,</t>
  </si>
  <si>
    <t>na które termin ten nie był przestrzegany,</t>
  </si>
  <si>
    <t>zakaz koszenia okrężnego od zewnątrz do wewnątrz powierzchni koszonej trwałych użytków zielonych;</t>
  </si>
  <si>
    <t>Wróble</t>
  </si>
  <si>
    <t>Wiśnie odroślowe lokalne</t>
  </si>
  <si>
    <t>Odmiany śliw</t>
  </si>
  <si>
    <t>Brzoskwiniowa</t>
  </si>
  <si>
    <t>Powierzchnia działki rolnej w ha</t>
  </si>
  <si>
    <t>2.6. Uprawy warzywne (w okresie przestawiania)</t>
  </si>
  <si>
    <t>2.8. Uprawy zielarskie (w okresie przestawiania)</t>
  </si>
  <si>
    <t>4.1. Ochrona siedlisk lęgowych ptaków</t>
  </si>
  <si>
    <t xml:space="preserve">4.2. Mechowiska </t>
  </si>
  <si>
    <t>Przykład:</t>
  </si>
  <si>
    <t>Tak wygląda arkusz "Import" po imporcie. Widzimy niepotrzebne działki A1, B1, C1. (wiem, wiem - kapusta nie ma dodatkowych płatności, ale tak mi wyszło z rozpędu ;-).)</t>
  </si>
  <si>
    <t>Zaznaczamy niepotrzebną działkę A1, prawym klawiszem myszki wybieramy - wyczyść zawartość.</t>
  </si>
  <si>
    <t>To samo robimy ze wszystkimi działkami A1, B1, C1, …</t>
  </si>
  <si>
    <t>Zaznaczmy duży obszar poniżej pustych wierszy i klikając prawym klawiszem myszki wybieramy - kopiuj.</t>
  </si>
  <si>
    <t>Przechodzimy do pustego wiersza pod działką A i klikając prawym klawiszem myszki wybieramy wklej.</t>
  </si>
  <si>
    <t>Tak samo robimy przy kolejnych działkach. Najpierw - kopiuj.</t>
  </si>
  <si>
    <t>Potem wklej.</t>
  </si>
  <si>
    <t>I już. Wiem, że to jest trochę pracochłonne - ale przy okazji nauczymy się pracy na arkuszu kalkulacyjnym</t>
  </si>
  <si>
    <t>Excel. A to się przyda przy innych pracach. ;-)</t>
  </si>
  <si>
    <t>z wyłączeniem koników polskich i koni huculskich, które jest dopuszczalne przez cały rok</t>
  </si>
  <si>
    <t>Niewykaszanie niedojadów poza okresem od dnia 1 sierpnia do dnia 30 września</t>
  </si>
  <si>
    <t>dni pastwiskowych:</t>
  </si>
  <si>
    <t>obsada</t>
  </si>
  <si>
    <t>zakaz koszenia okrężnego od zewnątrz do środka powierzchni koszonej trwałych użytków zielonych,</t>
  </si>
  <si>
    <t>zakaz nawożenia;</t>
  </si>
  <si>
    <t>poniżej 300 m n. p. m. oraz od dnia 20 maja do dnia 1 października – na obszarach powyżej 300 m n.p.m.,</t>
  </si>
  <si>
    <t>przy obsadzie zwierząt 0,4 – 0,6 DJP/ha, przy maksymalnym obciążeniu pastwiska do 5 DJP ha (2,5 t/ha),</t>
  </si>
  <si>
    <t>zakaz nawożenia,</t>
  </si>
  <si>
    <t>dopuszcza się koszenie w terminie od dnia 15 lipca do dnia 30 września w sposób nieniszczący runi</t>
  </si>
  <si>
    <t>roślinnej i pokrywy glebowej, nie więcej niż jeden pokos w roku; wysokość koszenia do 10 cm,</t>
  </si>
  <si>
    <t>10% stawki podstawowej   – za powierzchnię powyżej 200 ha</t>
  </si>
  <si>
    <t>.</t>
  </si>
  <si>
    <t>6.</t>
  </si>
  <si>
    <t>Plan lokalizacji upraw w ramach wariantu 6.3.</t>
  </si>
  <si>
    <t>Rodzaj uprawy</t>
  </si>
  <si>
    <t>Liczba obiektów</t>
  </si>
  <si>
    <t>Rodzaj strefy izolacyjnej</t>
  </si>
  <si>
    <t xml:space="preserve">Wariant 6.4. Sady tradycyjne: </t>
  </si>
  <si>
    <t>Wymogi dla wariantu 6.4.</t>
  </si>
  <si>
    <t>koszenie w terminie od dnia 1 czerwca do dnia 30 września, nie więcej niż dwa pokosy w roku; wysokość koszenia 5 – 15 cm;</t>
  </si>
  <si>
    <t xml:space="preserve">2) </t>
  </si>
  <si>
    <t>* zaznaczyć w tabeli sposób nawożenia, w przypadku stosowania azotu, wpisać dawkę</t>
  </si>
  <si>
    <t>Oświadczam, że dane przekazane do sporządzenia planu działalności rolnośrodowiskowej są pełne i prawdziwe.</t>
  </si>
  <si>
    <t>SGS Polska Sp. z o.o.  PL-EKO-10,   01-233 Warszawa  ul. Bema 83   www: www.pl.sgs.com,  e-mail: sgs.poland@sgs.com,  eko@sgs.com,  Tel: (22) 329 22 22,  (22) 329 22 03,  Fax: (22) 329 22 20</t>
  </si>
  <si>
    <r>
      <t>komonica błotna</t>
    </r>
    <r>
      <rPr>
        <i/>
        <sz val="11"/>
        <rFont val="Arial"/>
        <family val="2"/>
        <charset val="238"/>
      </rPr>
      <t xml:space="preserve"> Lotus uliginosus Schkuhr (roślina wieloletnia),</t>
    </r>
  </si>
  <si>
    <t>Kampinoski Park Narodowy</t>
  </si>
  <si>
    <t>Karkonoski Park Narodowy</t>
  </si>
  <si>
    <t>Magurski Park Narodowy</t>
  </si>
  <si>
    <t>Narwiański Park Narodowy</t>
  </si>
  <si>
    <t>Ojcowski Park Narodowy</t>
  </si>
  <si>
    <t>Pieniński Park Narodowy</t>
  </si>
  <si>
    <t>Poleski Park Narodowy</t>
  </si>
  <si>
    <t>Roztoczański Park Narodowy</t>
  </si>
  <si>
    <t>Słowiński Park Narodowy</t>
  </si>
  <si>
    <t>Bogusław Kiedrowski</t>
  </si>
  <si>
    <t>e-mail:</t>
  </si>
  <si>
    <t>bogdan.kiedrowski@op.pl</t>
  </si>
  <si>
    <t>bogdan.kiedrowski@onet.eu</t>
  </si>
  <si>
    <t>Świętokrzyski Park Narodowy</t>
  </si>
  <si>
    <t>Tatrzański Park Narodowy</t>
  </si>
  <si>
    <t>Park Narodowy Ujście Warty</t>
  </si>
  <si>
    <t>Wielkopolski Park Narodowy</t>
  </si>
  <si>
    <t>Wigierski Park Narodowy</t>
  </si>
  <si>
    <t>Woliński Park Narodowy</t>
  </si>
  <si>
    <t xml:space="preserve">Książański Park Krajobrazowy </t>
  </si>
  <si>
    <t xml:space="preserve">Park Krajobrazowy Chełmy </t>
  </si>
  <si>
    <t>i ukrywanie wierszy.</t>
  </si>
  <si>
    <t>Wymogi dodatkowe dla wariantu 4.6. Półnaturalne łąki wilgotne i wariantu 5.6. Półnaturalne łąki wilgotne</t>
  </si>
  <si>
    <t>oraz dla wariantu 4.7. Półnaturalne łąki świeże i wariantu 5.7. Półnaturalne łąki świeże:</t>
  </si>
  <si>
    <t>koszenie w terminie od dnia 15 czerwca do dnia 30 września w sposób nieniszczący runi roślinnej</t>
  </si>
  <si>
    <t>pastwiskowy</t>
  </si>
  <si>
    <t>Ochrona siedlisk lęgowych ptaków</t>
  </si>
  <si>
    <t xml:space="preserve">Mechowiska </t>
  </si>
  <si>
    <t>które będą realizowane w okresie 5 lat.</t>
  </si>
  <si>
    <t>Og s3a</t>
  </si>
  <si>
    <t>Og s3b</t>
  </si>
  <si>
    <t>Omówienie poszczególnych arkuszy.</t>
  </si>
  <si>
    <t>wprowadzone do tabel poszczególnych pakietów.</t>
  </si>
  <si>
    <t xml:space="preserve">Po zakończonej pracy należy sprawdzić czy wszystko jest OK.  </t>
  </si>
  <si>
    <t xml:space="preserve">70 loch stada podstawowego rasy puławskiej </t>
  </si>
  <si>
    <t xml:space="preserve">lub 100 loch rasy złotnickiej białej lub 100 loch rasy złotnickiej pstrej </t>
  </si>
  <si>
    <t>Data włączenia stada do programu ochrony zasobów genetycznych.</t>
  </si>
  <si>
    <t>Opis kierunku rozwoju stada i planowany stan docelowy</t>
  </si>
  <si>
    <t>Rasa</t>
  </si>
  <si>
    <t xml:space="preserve"> * zaznaczyć właściwe</t>
  </si>
  <si>
    <t>Przeznaczenie plonu</t>
  </si>
  <si>
    <t>100% stawki podstawowej    -  za powierzchnię od 0,1 ha do 100 ha pow. realizacji pakietu</t>
  </si>
  <si>
    <t>opracujemy dopiero po wcześniejszym wykonaniu planu nawozowego,</t>
  </si>
  <si>
    <t>Pak2</t>
  </si>
  <si>
    <t>Zawiera też 4 arkusze:</t>
  </si>
  <si>
    <t xml:space="preserve">Pak1 s1 </t>
  </si>
  <si>
    <t>Pak1 s2</t>
  </si>
  <si>
    <t>Pak1 s3</t>
  </si>
  <si>
    <t>Pak1 s4</t>
  </si>
  <si>
    <t xml:space="preserve">Pak2 s1 </t>
  </si>
  <si>
    <t xml:space="preserve">Tenczyński Park Krajobrazowy </t>
  </si>
  <si>
    <t xml:space="preserve">Wiśnicko-Lipnicki Park Krajobrazowy </t>
  </si>
  <si>
    <t xml:space="preserve">Brudzeński Park Krajobrazowy </t>
  </si>
  <si>
    <t xml:space="preserve">Chojnowski Park Krajobrazowy </t>
  </si>
  <si>
    <t xml:space="preserve">Kozienicki Park Krajobrazowy </t>
  </si>
  <si>
    <t xml:space="preserve">Mazowiecki Park Krajobrazowy </t>
  </si>
  <si>
    <t xml:space="preserve">Nadbużański Park Krajobrazowy </t>
  </si>
  <si>
    <t xml:space="preserve">Park Krajobrazowy Góra Świętej Anny </t>
  </si>
  <si>
    <t xml:space="preserve">Stobrawski Park Krajobrazowy </t>
  </si>
  <si>
    <t xml:space="preserve">Park Krajobrazowy Pogórze Przemyskie </t>
  </si>
  <si>
    <t xml:space="preserve">Łomżyński Park Krajobrazowy Doliny Narwi </t>
  </si>
  <si>
    <t xml:space="preserve">Narwiański Park Krajobrazowy </t>
  </si>
  <si>
    <t>Nawożenie naturalne i organiczne w t/działkę rolną. Rodzaj i ilość nawozu.</t>
  </si>
  <si>
    <t>Lp.</t>
  </si>
  <si>
    <t>2)</t>
  </si>
  <si>
    <t>3)</t>
  </si>
  <si>
    <t>niewykaszanie niedojadów poza okresem od dnia 1 sierpnia do dnia 30 września.</t>
  </si>
  <si>
    <t>2. Opis trwałych użytków zielonych</t>
  </si>
  <si>
    <t xml:space="preserve">Sposób 
użytkowania </t>
  </si>
  <si>
    <t>V</t>
  </si>
  <si>
    <t>VI</t>
  </si>
  <si>
    <t>VII</t>
  </si>
  <si>
    <t>VIII</t>
  </si>
  <si>
    <t>IX</t>
  </si>
  <si>
    <t>X</t>
  </si>
  <si>
    <t>Płatność rolnośrodowiskowa jest przyznawana w wysokości:</t>
  </si>
  <si>
    <t>5.3. Szuwary wielkoturzycowe</t>
  </si>
  <si>
    <t>5.4. Łąki trzęślicowe i selernicowe</t>
  </si>
  <si>
    <t>Maciory</t>
  </si>
  <si>
    <t>Warchlaki 2-4 miesiące</t>
  </si>
  <si>
    <t>Prosięta do 2 miesięcy</t>
  </si>
  <si>
    <t>Tuczniki</t>
  </si>
  <si>
    <t>Tryki powyżej 1½ roku</t>
  </si>
  <si>
    <t>Pak. 9. Strefy buforowe</t>
  </si>
  <si>
    <t>Sad</t>
  </si>
  <si>
    <t xml:space="preserve">Inne (np: siedlisko, drogi, etc.) </t>
  </si>
  <si>
    <t>Lasy i grunty zadrzewione</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</si>
  <si>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</si>
  <si>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</si>
  <si>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</si>
  <si>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</si>
  <si>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</si>
  <si>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</si>
  <si>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</si>
  <si>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</si>
  <si>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</si>
  <si>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</si>
  <si>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</si>
  <si>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</si>
  <si>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</si>
  <si>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</si>
  <si>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</si>
  <si>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</si>
  <si>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suma</t>
  </si>
  <si>
    <t xml:space="preserve"> </t>
  </si>
  <si>
    <t>Źrebaki od ½ do 1 roku</t>
  </si>
  <si>
    <t>Miesiące</t>
  </si>
  <si>
    <t>Oznaczenie działki</t>
  </si>
  <si>
    <t>Maksymalna liczba dni wypa-sowych</t>
  </si>
  <si>
    <t>Uwagi i zalecenia:</t>
  </si>
  <si>
    <r>
      <t xml:space="preserve"> </t>
    </r>
    <r>
      <rPr>
        <b/>
        <sz val="8"/>
        <color indexed="10"/>
        <rFont val="Arial"/>
        <family val="2"/>
        <charset val="238"/>
      </rPr>
      <t>DJP</t>
    </r>
    <r>
      <rPr>
        <sz val="8"/>
        <rFont val="Arial"/>
        <family val="2"/>
        <charset val="238"/>
      </rPr>
      <t xml:space="preserve"> - Duża Jednostka Przeliczeniowa - zwierzę o masie ciała = 500 kg.</t>
    </r>
  </si>
  <si>
    <t>Kozy, jelenie, daniele</t>
  </si>
  <si>
    <t>Owce</t>
  </si>
  <si>
    <t>Płatność rolnośrodowiskowa:</t>
  </si>
  <si>
    <t xml:space="preserve">NA LATA </t>
  </si>
  <si>
    <t>1) Imię i nazwisko rolnika (Nazwa)</t>
  </si>
  <si>
    <t xml:space="preserve">* Jeżeli  w gospodarstwie jest realizowane  rolnictwo ekologiczne, nie uwzględniać w liczeniu DJP lisów, jenotów, norek, tchórzy i psów.  </t>
  </si>
  <si>
    <t>od dnia 20 maja do dnia 1 października - na obszarach powyżej 300 m n. p. m.</t>
  </si>
  <si>
    <t>usunięcie lub złożenie w stogi ściętej biomasy w terminie 2 tygodni po pokosie, a w uzasadnionych</t>
  </si>
  <si>
    <t>Użytki przyrodnicze</t>
  </si>
  <si>
    <t>Ogółem działki rolne:</t>
  </si>
  <si>
    <t>http://pl.wikipedia.org/wiki/Od%C5%82%C3%B3g</t>
  </si>
  <si>
    <t>Nazwa pakietu</t>
  </si>
  <si>
    <t>Numer telefonu, adres e-mail</t>
  </si>
  <si>
    <t>posiadanie dokumentacji przyrodniczej zawierającej szczegółową charakterystykę danego siedliska przyrodniczego lub siedliska lęgowego ptaków, sporządzonej w roku poprzedzającym rok rozpoczęcia lub w roku rozpoczęcia realizacji zobowiązania rolnośrodowiskowego, przy udziale uprawnionego podmiotu, zgodnie z przepisami wydanymi na podstawie art.29 ust.1 ustawy z dnia 7 marca 2007 r. o wspieraniu rozwoju obszarów wiejskich z udziałem środków Europejskiego Funduszu Rolnego na rzecz Rozwoju Obszarów Wiejskich;</t>
  </si>
  <si>
    <t>W przypadku opracowywania zmiany do planu należy wpisać rok zmiany.</t>
  </si>
  <si>
    <t>W przypadku opracowywania planu dla gospodarstwa, które przejmuje zobowiązania od innego rolnika</t>
  </si>
  <si>
    <t>należy zmniejszyć okres realizacji planu o te lata, które już były zrealizowane.</t>
  </si>
  <si>
    <t xml:space="preserve">Na stronie pojawi się tabelka do której należy wpisać dane rolnika od którego przejmowane są zobowiązania </t>
  </si>
  <si>
    <t>rolnośrodowiskowe.</t>
  </si>
  <si>
    <t>Wariant 2.5. Uprawy warzywne (dla których zakończono okres przestawiania) i wariant 2.6. Uprawy warzywne (w okresie przestawiania)</t>
  </si>
  <si>
    <r>
      <t>Wariant 2.7. Uprawy zielarskie (</t>
    </r>
    <r>
      <rPr>
        <sz val="10"/>
        <rFont val="Arial"/>
        <family val="2"/>
        <charset val="238"/>
      </rPr>
      <t>dla których zakończono okres przestawiania</t>
    </r>
    <r>
      <rPr>
        <b/>
        <sz val="10"/>
        <rFont val="Arial"/>
        <family val="2"/>
        <charset val="238"/>
      </rPr>
      <t>) i wariant 2.8. Uprawy zielarskie (</t>
    </r>
    <r>
      <rPr>
        <sz val="10"/>
        <rFont val="Arial"/>
        <family val="2"/>
        <charset val="238"/>
      </rPr>
      <t>w okresie przestawiania</t>
    </r>
    <r>
      <rPr>
        <b/>
        <sz val="10"/>
        <rFont val="Arial"/>
        <family val="2"/>
        <charset val="238"/>
      </rPr>
      <t>)</t>
    </r>
  </si>
  <si>
    <t>Wariant 2.7. Uprawy zielarskie (dla których zakończono okres przestawiania) i wariant 2.8. Uprawy zielarskie (w okresie przestawiania)</t>
  </si>
  <si>
    <t xml:space="preserve">Ad I.   </t>
  </si>
  <si>
    <t>Wymogi podstawowe w zakresie zarządzania (SMR)</t>
  </si>
  <si>
    <t>Ad.II.</t>
  </si>
  <si>
    <t>Wariant 2.1. Uprawy rolnicze (dla których zakończono okres przestawiania) i wariant 2.2. Uprawy rolnicze (w okresie przestawiania)</t>
  </si>
  <si>
    <t>Stan samic</t>
  </si>
  <si>
    <t>AGRO BIO TEST Sp. z o.o.  PL-EKO-07  RE-07/2005/PL,  02-787 Warszawa, ul. Nowoursynowska 166,  www: http://www.agrobiotest.pl,  e-mail: agro.bio.test@agrobiotest.pl,  Tel./fax 022 847 87 39</t>
  </si>
  <si>
    <t>wpisując liczbę zwierząt w poszczególnych miesiącach.</t>
  </si>
  <si>
    <t>Ilość w (ha / szt. mb.) do których przysługuje dopłata w określonej wysokości *</t>
  </si>
  <si>
    <t>Użytki przyrodnicze - UP</t>
  </si>
  <si>
    <t>Odłogi</t>
  </si>
  <si>
    <t>w rozumieniu Dyrektywy Azotanowej (91/676/EWG)</t>
  </si>
  <si>
    <t>D.</t>
  </si>
  <si>
    <t xml:space="preserve">Wyszczególnienie grup użytków gruntowych w gospodarstwie rolnym </t>
  </si>
  <si>
    <r>
      <t xml:space="preserve">wraz z podaniem ich powierzchni. </t>
    </r>
    <r>
      <rPr>
        <sz val="11"/>
        <rFont val="Arial"/>
        <family val="2"/>
        <charset val="238"/>
      </rPr>
      <t>(wg stanu faktycznego)</t>
    </r>
  </si>
  <si>
    <t>Rodzaj użytku</t>
  </si>
  <si>
    <t>Uwagi</t>
  </si>
  <si>
    <t>Grunty orne</t>
  </si>
  <si>
    <t>Trwałe użytki zielone</t>
  </si>
  <si>
    <t>Sady</t>
  </si>
  <si>
    <t>Razem użytki rolne</t>
  </si>
  <si>
    <t>Powierzchnia całkowita gospodarstwa</t>
  </si>
  <si>
    <t>Rodzaj zwierząt</t>
  </si>
  <si>
    <r>
      <t xml:space="preserve">Liczba sztuk zwierząt </t>
    </r>
    <r>
      <rPr>
        <sz val="10"/>
        <rFont val="Arial"/>
        <family val="2"/>
        <charset val="238"/>
      </rPr>
      <t>(średniorocznie)</t>
    </r>
  </si>
  <si>
    <t>Współczynnik DJP</t>
  </si>
  <si>
    <t>Liczba DJP w gospodarstwie rolnym</t>
  </si>
  <si>
    <t>a</t>
  </si>
  <si>
    <t>b</t>
  </si>
  <si>
    <t>c</t>
  </si>
  <si>
    <t>d</t>
  </si>
  <si>
    <t>Ogiery</t>
  </si>
  <si>
    <t>Klacze, wałachy</t>
  </si>
  <si>
    <t>dotyczy sankcji. Ukrywamy te wiersze które nie dotyczą realizowanych wariantów.</t>
  </si>
  <si>
    <t>Pak6</t>
  </si>
  <si>
    <t>6.1</t>
  </si>
  <si>
    <t>6.2</t>
  </si>
  <si>
    <t>Pak6 w6.1</t>
  </si>
  <si>
    <t>Pak6 w6.2</t>
  </si>
  <si>
    <t>Pak6 w6.3</t>
  </si>
  <si>
    <t>Szklanka Wielka</t>
  </si>
  <si>
    <t>Wczesna Ludwika</t>
  </si>
  <si>
    <t>Włoszakowice</t>
  </si>
  <si>
    <t>Produkcja nawozów naturalnych ton/m3</t>
  </si>
  <si>
    <t xml:space="preserve">1DJP produkuje </t>
  </si>
  <si>
    <t>Ilość DJP</t>
  </si>
  <si>
    <t>Ilość nawozów naturalnych</t>
  </si>
  <si>
    <t>ton/m3</t>
  </si>
  <si>
    <t>Ilość nawozu do dyspozycji:</t>
  </si>
  <si>
    <t>Ilość posiadanego nawozu naturalnego:</t>
  </si>
  <si>
    <t>Różnica:</t>
  </si>
  <si>
    <t xml:space="preserve">Park Krajobrazowy Gór Opawskich </t>
  </si>
  <si>
    <t xml:space="preserve">Ciśniańsko-Wetliński Park Krajobrazowy </t>
  </si>
  <si>
    <t xml:space="preserve">Czarnorzecko-Strzyżowski Park Krajobrazowy </t>
  </si>
  <si>
    <t>Korobówka</t>
  </si>
  <si>
    <t>Kosztela</t>
  </si>
  <si>
    <t>Kronselska</t>
  </si>
  <si>
    <t>Krótkonóżka Królewska</t>
  </si>
  <si>
    <t>Mank’s Küchenapfel</t>
  </si>
  <si>
    <t>Montwiłłówka</t>
  </si>
  <si>
    <t>Papierówka Słodka</t>
  </si>
  <si>
    <t>Pąsówka</t>
  </si>
  <si>
    <t>Pepina Parkera</t>
  </si>
  <si>
    <t>Piękna z Herrnhut</t>
  </si>
  <si>
    <t>Reneta Karmelicka</t>
  </si>
  <si>
    <t>Reneta Zuccalmaglio</t>
  </si>
  <si>
    <t>Wymogi dodatkowe dla wariantu 4.1. Ochrona siedlisk lęgowych ptaków i wariantu 5.1. Ochrona</t>
  </si>
  <si>
    <t>siedlisk lęgowych ptaków:</t>
  </si>
  <si>
    <t>Zakaz wapnowania, chyba że wapnowanie nie wpłynie negatywnie na środowisko i na realizację celu pakietu.</t>
  </si>
  <si>
    <t>Dokumentacja przyrodnicza, dostarczona przez eksperta przyrodniczego ma być załącznikiem do</t>
  </si>
  <si>
    <t>Należy podać stan średnioroczny z ostatnich 12 miesięcy do dnia sporządzenia planu.</t>
  </si>
  <si>
    <t xml:space="preserve">   50% stawki podstawowej   -  za powierzchnię od 100,1 do 200 ha pow. realizacji pakietu </t>
  </si>
  <si>
    <t xml:space="preserve">   10% stawki podstawowej   -  za powierzchnię powyżej 200,1 ha pow. realizacji pakietu</t>
  </si>
  <si>
    <t>2.3</t>
  </si>
  <si>
    <t>2.4</t>
  </si>
  <si>
    <t>2.5</t>
  </si>
  <si>
    <t>2.6</t>
  </si>
  <si>
    <t>(Tabelę wg punktu 3 dołączać do planu corocznie w terminie do dnia złożenia wniosku</t>
  </si>
  <si>
    <r>
      <t xml:space="preserve">Planowane zużycie kg N/ha </t>
    </r>
    <r>
      <rPr>
        <b/>
        <sz val="9"/>
        <color indexed="17"/>
        <rFont val="Arial"/>
        <family val="2"/>
        <charset val="238"/>
      </rPr>
      <t>TUZ</t>
    </r>
    <r>
      <rPr>
        <b/>
        <sz val="9"/>
        <rFont val="Arial"/>
        <family val="2"/>
        <charset val="238"/>
      </rPr>
      <t>:</t>
    </r>
  </si>
  <si>
    <t>glebowej; wysokość koszenia 5-15 cm;</t>
  </si>
  <si>
    <t xml:space="preserve">Pakiet 8. OCHRONA GLEB I WÓD </t>
  </si>
  <si>
    <t>Na końcu znajduje się arkusz "Zobowiązania", który został omówiony w części ogólnej.</t>
  </si>
  <si>
    <t>Przed wydrukiem proszę spojrzeć na podgląd wydruku - być może, że trzeba będzie coś poprawić.</t>
  </si>
  <si>
    <r>
      <t>Pakiet 9</t>
    </r>
    <r>
      <rPr>
        <sz val="8"/>
        <color indexed="16"/>
        <rFont val="Arial CE"/>
        <charset val="238"/>
      </rPr>
      <t xml:space="preserve"> Strefy buforowe</t>
    </r>
  </si>
  <si>
    <t>Pakiet 6. Zachowanie zagrożonych zasobów genetycznych roślin w rolnictwie</t>
  </si>
  <si>
    <t>* opisać w tabeli sposób nawożenia, w przypadku stosowania azotu, wpisać dawkę</t>
  </si>
  <si>
    <t>PAKIET 4.</t>
  </si>
  <si>
    <t>OCHRONA ZAGROŻONYCH GATUNKÓW PTAKÓW I SIEDLISK PRZYRODNICZYCH</t>
  </si>
  <si>
    <t>PAKIET 5.</t>
  </si>
  <si>
    <t xml:space="preserve">OCHRONA ZAGROŻONYCH GATUNKÓW PTAKÓW I SIEDLISK PRZYRODNICZYCH </t>
  </si>
  <si>
    <t>Pakiet 4</t>
  </si>
  <si>
    <t>Pakiet 5</t>
  </si>
  <si>
    <t xml:space="preserve">OCHRONA ZAGROŻONYCH GATUNKÓW PTAKÓW I SIEDLISK PRZYRODNICZYCH POZA OBSZARAMI NATURA 2000 </t>
  </si>
  <si>
    <t>OCHRONA ZAGROŻONYCH GATUNKÓW PTAKÓW I SIEDLISK PRZYRODNICZYCH NA OBSZARACH NATURA 2000</t>
  </si>
  <si>
    <r>
      <t>Pakiet 4 i 5</t>
    </r>
    <r>
      <rPr>
        <sz val="8"/>
        <rFont val="Arial"/>
        <family val="2"/>
        <charset val="238"/>
      </rPr>
      <t xml:space="preserve"> (równocześnie)</t>
    </r>
  </si>
  <si>
    <t>POZA OBSZARAMI NATURA 2000 ORAZ NA OBSZARACH NATURA 2000</t>
  </si>
  <si>
    <t>prowadzenie dokumentacji uprawy i udostępnianie jej jednostce badawczo – rozwojowej koordynującej lub realizującej zadania w zakresie ochrony zasobów genetycznych,</t>
  </si>
  <si>
    <t>Sady tradycyjne</t>
  </si>
  <si>
    <t>*zaznacz właściwe</t>
  </si>
  <si>
    <t>powinny zapisywać go w tej wersji.</t>
  </si>
  <si>
    <t xml:space="preserve"> w kolejne miejsca, w których mogą być używane.</t>
  </si>
  <si>
    <t xml:space="preserve">Część szczegółowa planu obejmuje wyłącznie pakiety realizowane w gospodarstwie.
</t>
  </si>
  <si>
    <t xml:space="preserve">PAKIET 2. ROLNICTWO EKOLOGICZNE  </t>
  </si>
  <si>
    <t>Wskazanie wariantów* w obrębie Pakietu 7. Zachowanie zagrożonych zasobów genetycznych zwierząt w rolnictwie, do realizacji których rolnik się zobowiązuje:</t>
  </si>
  <si>
    <t>7.1.</t>
  </si>
  <si>
    <t>planu działalności rolnośrodowiskowej.</t>
  </si>
  <si>
    <t>Ananas Berżenicki</t>
  </si>
  <si>
    <t>Antonówka Półtorafuntowa</t>
  </si>
  <si>
    <t>Berner Rosen</t>
  </si>
  <si>
    <t xml:space="preserve"> Minimalna czystość analityczna</t>
  </si>
  <si>
    <t xml:space="preserve"> Maksymalna zawartość nasion innych gatunków</t>
  </si>
  <si>
    <t xml:space="preserve"> Minimalna zdolność kiełkowania</t>
  </si>
  <si>
    <t>(nasiona czyste)</t>
  </si>
  <si>
    <t>(nasiona innych gatunków)</t>
  </si>
  <si>
    <t>(siewki normalne + nasiona twarde)</t>
  </si>
  <si>
    <t>% wagowy</t>
  </si>
  <si>
    <t>Szt/500g</t>
  </si>
  <si>
    <t>% liczbowy</t>
  </si>
  <si>
    <t>Pszenica płaskurka</t>
  </si>
  <si>
    <t>Triticum monococcum</t>
  </si>
  <si>
    <t>zakaz koszenia okrężnego od zewnątrz do środka koszonej powierzchni trwałych użytków zielonych.</t>
  </si>
  <si>
    <t>niewykaszanie niedojadów poza okresem od dnia 1 sierpnia do dnia 30 września</t>
  </si>
  <si>
    <t>zakaz koszenia okrężnego od zewnątrz do środka koszonej powierzchni trwałych użytków zielonych;</t>
  </si>
  <si>
    <t xml:space="preserve">PAKIET 7. ZACHOWANIE ZAGROŻONYCH ZASOBÓW GENETYCZNYCH </t>
  </si>
  <si>
    <t>ZWIERZĄT W ROLNICTWIE</t>
  </si>
  <si>
    <t>Część szczegółowa planu obejmuje wyłącznie pakiety realizowane w gospodarstwie.</t>
  </si>
  <si>
    <t>Zamieszczane są wyłącznie zalecenia przeznaczone dla danego gospodarstwa.</t>
  </si>
  <si>
    <t>PAKIET 3. EKSTENSYWNE TRWAŁE UŻYTKI ZIELONE</t>
  </si>
  <si>
    <t>1.</t>
  </si>
  <si>
    <r>
      <t xml:space="preserve"> </t>
    </r>
    <r>
      <rPr>
        <b/>
        <sz val="10"/>
        <rFont val="Arial"/>
        <family val="2"/>
        <charset val="238"/>
      </rPr>
      <t>Wymogi dla pakietu i wariantu:</t>
    </r>
  </si>
  <si>
    <t>Uzasadnienie wapnowania (jeśli dotyczy):</t>
  </si>
  <si>
    <t>Nr działki ewidencyjnej</t>
  </si>
  <si>
    <t>Różanka Wirgińska</t>
  </si>
  <si>
    <t>Strumiłłówka</t>
  </si>
  <si>
    <t>Śmietankowe</t>
  </si>
  <si>
    <t>Węgierczyk</t>
  </si>
  <si>
    <t>Po wybraniu pakietu w następnej kolumnie pojawią się warianty wybranego pakietu. Należy wybrać te,</t>
  </si>
  <si>
    <t>6.4. Sady tradycyjne</t>
  </si>
  <si>
    <t xml:space="preserve">POZA OBSZARAMI NATURA 2000 </t>
  </si>
  <si>
    <t>NA OBSZARACH NATURA 2000</t>
  </si>
  <si>
    <t>Wymogi dla pakietów:</t>
  </si>
  <si>
    <t>różnica</t>
  </si>
  <si>
    <t>Og s1</t>
  </si>
  <si>
    <t>Og s2</t>
  </si>
  <si>
    <t>Wybieramy pakiety planowane do realizacji przez rolnika.</t>
  </si>
  <si>
    <t>Cucurbita maxima Duch.</t>
  </si>
  <si>
    <t>dynia zwyczajna</t>
  </si>
  <si>
    <t>Cucurbita pepo L.</t>
  </si>
  <si>
    <t>endywia</t>
  </si>
  <si>
    <t>Cichorium endivia L.</t>
  </si>
  <si>
    <t>fasola wielokwiatowa</t>
  </si>
  <si>
    <t>Phaseolus coccineus L.</t>
  </si>
  <si>
    <t>fasola zwykła</t>
  </si>
  <si>
    <t>Phaseolus vulgaris L.</t>
  </si>
  <si>
    <t>groch cukrowy</t>
  </si>
  <si>
    <t>Pisum sativum var. saccharatum</t>
  </si>
  <si>
    <t>groch łuskowy</t>
  </si>
  <si>
    <t>Pisum sativum var. pachylobum</t>
  </si>
  <si>
    <t>jarmuż</t>
  </si>
  <si>
    <t>kabaczek</t>
  </si>
  <si>
    <t>Cucurbita pepo</t>
  </si>
  <si>
    <t>kalafior</t>
  </si>
  <si>
    <t>kalarepa</t>
  </si>
  <si>
    <t>kapusta brukselska</t>
  </si>
  <si>
    <t>kapusta chińska</t>
  </si>
  <si>
    <t>Brassica rapa var. chinensis</t>
  </si>
  <si>
    <t>kapusta głowiasta biała</t>
  </si>
  <si>
    <t>kapusta głowiasta czerwona</t>
  </si>
  <si>
    <t>kapusta pekińska</t>
  </si>
  <si>
    <t>Brassica rapa var. pekinensis</t>
  </si>
  <si>
    <t>kapusta włoska</t>
  </si>
  <si>
    <t>karczoch</t>
  </si>
  <si>
    <t>Cynara scolymus L.</t>
  </si>
  <si>
    <t>kard</t>
  </si>
  <si>
    <t>Cynara cardunculus L.</t>
  </si>
  <si>
    <t>kminek zwyczajny</t>
  </si>
  <si>
    <t>Carum carvi L.</t>
  </si>
  <si>
    <t>koper ogrodowy</t>
  </si>
  <si>
    <t>Anethum graveolens L.</t>
  </si>
  <si>
    <t>koper włoski</t>
  </si>
  <si>
    <t>Foeniculum vulgare Mill.</t>
  </si>
  <si>
    <t>kukurydza cukrowa</t>
  </si>
  <si>
    <t>marchew jadalna</t>
  </si>
  <si>
    <t>melon</t>
  </si>
  <si>
    <t>Cucumis melo L.</t>
  </si>
  <si>
    <t>oberżyna (bakłażan)</t>
  </si>
  <si>
    <t>Solanum melongera L.</t>
  </si>
  <si>
    <t>ogórek</t>
  </si>
  <si>
    <t>Cucumis sativus L.</t>
  </si>
  <si>
    <t>papryka</t>
  </si>
  <si>
    <t>Capsicum annuum L.</t>
  </si>
  <si>
    <t>pasternak</t>
  </si>
  <si>
    <t>Pastinaca sativa L.</t>
  </si>
  <si>
    <t>patison</t>
  </si>
  <si>
    <t>Cucurbita pepo var. patissonina</t>
  </si>
  <si>
    <t>pieczarka</t>
  </si>
  <si>
    <t>Agaricus</t>
  </si>
  <si>
    <t>P</t>
  </si>
  <si>
    <t>pietruszka korzeniowa</t>
  </si>
  <si>
    <t>Petroselinum sativum ssp. tuberosum</t>
  </si>
  <si>
    <t>pietruszka naciowa</t>
  </si>
  <si>
    <t>Petroselinum sativum ssp. crispum</t>
  </si>
  <si>
    <t>pomidor</t>
  </si>
  <si>
    <t>Lycopersicon esculentum Mill.</t>
  </si>
  <si>
    <t>pomidor skórzasty</t>
  </si>
  <si>
    <t>Physalis ixocarpa</t>
  </si>
  <si>
    <t>por</t>
  </si>
  <si>
    <t>Allium porrum L.</t>
  </si>
  <si>
    <t>rabarbar</t>
  </si>
  <si>
    <t>rodzynek brazylijski</t>
  </si>
  <si>
    <t>Physalis peruviana</t>
  </si>
  <si>
    <t>rokambuł</t>
  </si>
  <si>
    <t>Allium ophioscorodon Don</t>
  </si>
  <si>
    <t>roszponka</t>
  </si>
  <si>
    <t>Valerianella olitoria (L.) Latter. Em. Betcke</t>
  </si>
  <si>
    <t>rzepa jadalna</t>
  </si>
  <si>
    <t>rzeżucha ogrodowa</t>
  </si>
  <si>
    <t>Lepidium sativum L.</t>
  </si>
  <si>
    <t>rzodkiew</t>
  </si>
  <si>
    <t>Raphanus sativus var. niger Kerner</t>
  </si>
  <si>
    <t>rzodkiewka</t>
  </si>
  <si>
    <t>Raphanus sativus var. sativus</t>
  </si>
  <si>
    <t>salsefia</t>
  </si>
  <si>
    <t>Tragopogon porrifolius L.</t>
  </si>
  <si>
    <t>sałata głowiasta</t>
  </si>
  <si>
    <t>Lactuca sativa var. capitata</t>
  </si>
  <si>
    <t>sałata listkowa</t>
  </si>
  <si>
    <t>sałata łodygowa</t>
  </si>
  <si>
    <t>sałata rzymska</t>
  </si>
  <si>
    <t>seler korzeniowy</t>
  </si>
  <si>
    <t>Apium graveolens var. rapaceum</t>
  </si>
  <si>
    <t>seler naciowy</t>
  </si>
  <si>
    <t>Apium graveolens var. dulce</t>
  </si>
  <si>
    <t>siedmiolatka</t>
  </si>
  <si>
    <t>Allium fistulosum L.</t>
  </si>
  <si>
    <t>skorzonera</t>
  </si>
  <si>
    <t>Scorzonera hispanica L.</t>
  </si>
  <si>
    <t>soczewica jadalna</t>
  </si>
  <si>
    <t>Lens culinaris Medik.</t>
  </si>
  <si>
    <t>szalotka</t>
  </si>
  <si>
    <t>Allium ascalonicum</t>
  </si>
  <si>
    <t>szczaw</t>
  </si>
  <si>
    <t>Rumex acetosa L.</t>
  </si>
  <si>
    <t>szczypiorek</t>
  </si>
  <si>
    <t>Allium schoenoprasum L.</t>
  </si>
  <si>
    <t>szparag</t>
  </si>
  <si>
    <t>Asparagus officinalis L.</t>
  </si>
  <si>
    <t>szpinak nowozelandzki</t>
  </si>
  <si>
    <t>Tetragonia expansa Murr.</t>
  </si>
  <si>
    <t>szpinak zwyczajny</t>
  </si>
  <si>
    <t>Spinacia oleracea L.</t>
  </si>
  <si>
    <t>ziemniak</t>
  </si>
  <si>
    <t>Solanum tuberosum L.</t>
  </si>
  <si>
    <t>arcydzięgiel litwor</t>
  </si>
  <si>
    <t>Archangelica officinalis L.</t>
  </si>
  <si>
    <t>babka lancetowata</t>
  </si>
  <si>
    <t>Plantago lanceolata L.</t>
  </si>
  <si>
    <t>bazylia pospolita</t>
  </si>
  <si>
    <t>Ocimum basilicum L.</t>
  </si>
  <si>
    <t>bylica piołun</t>
  </si>
  <si>
    <t>Artemisia absinthium L.</t>
  </si>
  <si>
    <t>czarnuszka siewna</t>
  </si>
  <si>
    <t>Nigella sativa L.</t>
  </si>
  <si>
    <t>cząber ogrodowy</t>
  </si>
  <si>
    <t>Satureja hortensis L.</t>
  </si>
  <si>
    <t>czosnek niedźwiedzi</t>
  </si>
  <si>
    <t>Allium ursinum L.</t>
  </si>
  <si>
    <t>dziurawiec zwyczajny</t>
  </si>
  <si>
    <t>Hypericum perforatum L.</t>
  </si>
  <si>
    <t>fiołek trójbarwny</t>
  </si>
  <si>
    <t>Viola tricolor L.</t>
  </si>
  <si>
    <t>hyzop lekarski</t>
  </si>
  <si>
    <t>Hyssopus officinalis L.</t>
  </si>
  <si>
    <t>jeżówka purpurowa</t>
  </si>
  <si>
    <t>Echinacea purpurea</t>
  </si>
  <si>
    <t>kocanki piaskowe</t>
  </si>
  <si>
    <t>Helichrysum arenarium Moench.</t>
  </si>
  <si>
    <t>kolendra siewna</t>
  </si>
  <si>
    <t>Coriandrum sativum L.</t>
  </si>
  <si>
    <t>kozieradka pospolita</t>
  </si>
  <si>
    <t>Trigonella foenum graecum L.</t>
  </si>
  <si>
    <t>kozłek lekarski</t>
  </si>
  <si>
    <t>Valeriana officinalis L.</t>
  </si>
  <si>
    <t>krokosz barwierski</t>
  </si>
  <si>
    <t>Carthamus tinctorius L.</t>
  </si>
  <si>
    <t>krwawnik pospolity</t>
  </si>
  <si>
    <t>Achillea millefolium L.</t>
  </si>
  <si>
    <t>lawenda wąskolistna</t>
  </si>
  <si>
    <t>Lavandula angustifolia Mill.</t>
  </si>
  <si>
    <t>lebiodka pospolita</t>
  </si>
  <si>
    <t>Origanum vulgare L.</t>
  </si>
  <si>
    <t>Linaria vulgaris (L.) Mill.</t>
  </si>
  <si>
    <t>lubczyk ogrodowy</t>
  </si>
  <si>
    <t>Levisticum officinalis L.</t>
  </si>
  <si>
    <t>lulek czarny</t>
  </si>
  <si>
    <t>Hyoscyamus niger L.</t>
  </si>
  <si>
    <t>łopian większy</t>
  </si>
  <si>
    <t>Arctium lappa L.</t>
  </si>
  <si>
    <t>majeranek ogrodowy</t>
  </si>
  <si>
    <t>malwa czarna</t>
  </si>
  <si>
    <t>Althea rosea (L.) Cav.</t>
  </si>
  <si>
    <t>melisa lekarska</t>
  </si>
  <si>
    <t>Melissa officinalis L.</t>
  </si>
  <si>
    <t>mięta kędzierzawa</t>
  </si>
  <si>
    <t>Mentha crispa L.</t>
  </si>
  <si>
    <t>mięta pieprzowa</t>
  </si>
  <si>
    <t>Mentha piperita L.</t>
  </si>
  <si>
    <t>mniszek lekarski</t>
  </si>
  <si>
    <t>Taraxacum officinalis L.</t>
  </si>
  <si>
    <t>mydlnica lekarska</t>
  </si>
  <si>
    <t>Saponaria officinalis L.</t>
  </si>
  <si>
    <t>nagietek lekarski</t>
  </si>
  <si>
    <t>Calendula officinalis L.</t>
  </si>
  <si>
    <t>ogórecznik lekarski</t>
  </si>
  <si>
    <t>Borago officinalis L.</t>
  </si>
  <si>
    <t>orlik pospolity</t>
  </si>
  <si>
    <t>Aquilegia vulgaris L.</t>
  </si>
  <si>
    <t>ostropest plamisty</t>
  </si>
  <si>
    <t>Silybum marianum L.</t>
  </si>
  <si>
    <t>pokrzywa zwyczajna</t>
  </si>
  <si>
    <t>Urtica dioica L.</t>
  </si>
  <si>
    <t>prawoślaz lekarski</t>
  </si>
  <si>
    <t>Althea officinalis L.</t>
  </si>
  <si>
    <t>różeniec górski</t>
  </si>
  <si>
    <t>Rhodiola rosea L.</t>
  </si>
  <si>
    <t>rumian rzymski (szlachetny)</t>
  </si>
  <si>
    <t>Anthemis nobilis L.</t>
  </si>
  <si>
    <t>rumianek pospolity</t>
  </si>
  <si>
    <t>Chamomilla recutita (L.) Rauch.</t>
  </si>
  <si>
    <t>ruta zwyczajna</t>
  </si>
  <si>
    <t>Ruta graveolens L.</t>
  </si>
  <si>
    <t>rutwica lekarska</t>
  </si>
  <si>
    <t>Galega officinalis L.</t>
  </si>
  <si>
    <t>rzewień dłoniasty</t>
  </si>
  <si>
    <t>Rheum palmatum L.</t>
  </si>
  <si>
    <t>serdecznik pospolity</t>
  </si>
  <si>
    <t>Leonurus cardiaca L.</t>
  </si>
  <si>
    <t>szałwia lekarska</t>
  </si>
  <si>
    <t>Salvia officinalis L.</t>
  </si>
  <si>
    <t>szanta zwyczajna</t>
  </si>
  <si>
    <t>Marrubium vulgare L.</t>
  </si>
  <si>
    <t>ślaz dziki</t>
  </si>
  <si>
    <t>Malva sylvestris L.</t>
  </si>
  <si>
    <t>turówka leśna</t>
  </si>
  <si>
    <t>Hierochloë australis (Shrad)Roem et Shult.</t>
  </si>
  <si>
    <t>turówka wonna</t>
  </si>
  <si>
    <t>Hierochloë odorata (L.)Wahlbg.</t>
  </si>
  <si>
    <t>tymianek pospolity</t>
  </si>
  <si>
    <t>Thymus</t>
  </si>
  <si>
    <t>tymianek właściwy</t>
  </si>
  <si>
    <t>Thymus vulgaris L.</t>
  </si>
  <si>
    <t>wiesiołek dwuletni</t>
  </si>
  <si>
    <t>Oenothera biennis L.</t>
  </si>
  <si>
    <t>złocień dalmatyński</t>
  </si>
  <si>
    <t>Chrysanthemum cinerariaefolium Vis.</t>
  </si>
  <si>
    <t>żeń-szeń prawdziwy</t>
  </si>
  <si>
    <t>Panax ginseng C.A.Mey</t>
  </si>
  <si>
    <t>realizowanie programu ochrony zasobów genetycznych zwierząt danej rasy.</t>
  </si>
  <si>
    <t>przyoranie biomasy międzyplonu ozimego, z wyłączeniem uprawy gleby w systemie bezorkowym;</t>
  </si>
  <si>
    <t>przyoranie biomasy wsiewki poplonowej, z wyłączeniem uprawy gleby w systemie bezorkowym;</t>
  </si>
  <si>
    <t>F. Dane eksperta przyrodniczego</t>
  </si>
  <si>
    <t>G. Podpis eksperta, data</t>
  </si>
  <si>
    <t>(data, podpis eksperta)</t>
  </si>
  <si>
    <t>Wymogi dla pakietu i wariantów</t>
  </si>
  <si>
    <t>A</t>
  </si>
  <si>
    <t>GO</t>
  </si>
  <si>
    <t>TUZ</t>
  </si>
  <si>
    <t>Komórki odblokowane do zapisków, obliczeń.</t>
  </si>
  <si>
    <t>utrzymywanie stada liczącego minimum 2 klacze,</t>
  </si>
  <si>
    <t>utrzymywanie stada liczącego minimum 4 krowy,</t>
  </si>
  <si>
    <t>Babiogórski Park Narodowy</t>
  </si>
  <si>
    <t>Biebrzański Park Narodowy</t>
  </si>
  <si>
    <t>Obliczenie obsady średniorocznej zwierząt.</t>
  </si>
  <si>
    <t>Wariant 7.2. Zachowanie lokalnych ras koni:*</t>
  </si>
  <si>
    <t>konie zimnokrwiste w typie sztumskim</t>
  </si>
  <si>
    <t>wpis koni do księgi zwierząt hodowlanych danej rasy i prowadzenie dokumentacji hodowlanej stada,</t>
  </si>
  <si>
    <t>Wariant 7.3 Zachowanie lokalnych ras owiec:*</t>
  </si>
  <si>
    <t xml:space="preserve">Park Krajobrazowy Dolina Słupi </t>
  </si>
  <si>
    <t xml:space="preserve">Park Krajobrazowy Mierzeja Wiślana </t>
  </si>
  <si>
    <t xml:space="preserve">Trójmiejski Park Krajobrazowy </t>
  </si>
  <si>
    <t xml:space="preserve">Wdzydzki Park Krajobrazowy </t>
  </si>
  <si>
    <t xml:space="preserve">Zaborski Park Krajobrazowy </t>
  </si>
  <si>
    <t xml:space="preserve">Park Krajobrazowy Beskidu Małego </t>
  </si>
  <si>
    <t xml:space="preserve">Park Krajobrazowy Beskidu Śląskiego </t>
  </si>
  <si>
    <t xml:space="preserve">Park Krajobrazowy Cysterskie Kompozycje Krajobrazowe Rud Wielkich </t>
  </si>
  <si>
    <t xml:space="preserve">Park Krajobrazowy Lasy nad Górną Liswartą </t>
  </si>
  <si>
    <t xml:space="preserve">Park Krajobrazowy Orlich Gniazd </t>
  </si>
  <si>
    <t xml:space="preserve">Park Krajobrazowy Stawki </t>
  </si>
  <si>
    <t xml:space="preserve">Żywiecki Park Krajobrazowy </t>
  </si>
  <si>
    <t xml:space="preserve">Chęcińsko-Kielecki Park Krajobrazowy </t>
  </si>
  <si>
    <t xml:space="preserve">Cisowsko-Orłowiński Park Krajobrazowy </t>
  </si>
  <si>
    <t xml:space="preserve">Jeleniowski Park Krajobrazowy </t>
  </si>
  <si>
    <t xml:space="preserve">Kozubowski Park Krajobrazowy </t>
  </si>
  <si>
    <t>UP</t>
  </si>
  <si>
    <r>
      <t>Pakiet 1</t>
    </r>
    <r>
      <rPr>
        <sz val="8"/>
        <color indexed="16"/>
        <rFont val="Arial CE"/>
        <charset val="238"/>
      </rPr>
      <t xml:space="preserve"> Rolnictwo zrównoważone</t>
    </r>
  </si>
  <si>
    <r>
      <t>Pakiet 2</t>
    </r>
    <r>
      <rPr>
        <sz val="8"/>
        <color indexed="16"/>
        <rFont val="Arial CE"/>
        <charset val="238"/>
      </rPr>
      <t xml:space="preserve"> Rolnictwo ekologiczne</t>
    </r>
  </si>
  <si>
    <r>
      <t>Pakiet 3</t>
    </r>
    <r>
      <rPr>
        <sz val="8"/>
        <color indexed="16"/>
        <rFont val="Arial CE"/>
        <charset val="238"/>
      </rPr>
      <t xml:space="preserve"> Ekstensywne trwałe użytki zielone</t>
    </r>
  </si>
  <si>
    <t xml:space="preserve"> województwo śląskie</t>
  </si>
  <si>
    <t xml:space="preserve"> województwo świętokrzyskie</t>
  </si>
  <si>
    <t xml:space="preserve"> województwo warmińsko-mazurskie</t>
  </si>
  <si>
    <t xml:space="preserve"> województwo wielkopolskie</t>
  </si>
  <si>
    <t xml:space="preserve"> województwo zachodniopomorskie</t>
  </si>
  <si>
    <t xml:space="preserve"> województwo dolnośląskie</t>
  </si>
  <si>
    <r>
      <t xml:space="preserve">Wklejamy wartości do białych komórek zazna-czając myszą komórkę </t>
    </r>
    <r>
      <rPr>
        <b/>
        <sz val="8"/>
        <rFont val="Arial"/>
        <family val="2"/>
        <charset val="238"/>
      </rPr>
      <t>C4</t>
    </r>
  </si>
  <si>
    <t>Białowieski Park Narodowy</t>
  </si>
  <si>
    <t>Bieszczadzki Park Narodowy</t>
  </si>
  <si>
    <t>Park Narodowy Bory Tucholskie</t>
  </si>
  <si>
    <t>Drawieński Park Narodowy</t>
  </si>
  <si>
    <t>Gorczański Park Narodowy</t>
  </si>
  <si>
    <t>Park Narodowy Gór Stołowych</t>
  </si>
  <si>
    <t>Zawiera informację o sankcjach. Zaznaczenie realizowanego wariantu spowoduje</t>
  </si>
  <si>
    <t>zaznaczenie (pogrubienie się) właściwego tekstu o sankcjach.</t>
  </si>
  <si>
    <t>Pakiet 2 Rolnictwo ekologiczne</t>
  </si>
  <si>
    <t>płatność</t>
  </si>
  <si>
    <t>OK.</t>
  </si>
  <si>
    <t>- inne.</t>
  </si>
  <si>
    <t>(należy wpisać na których działkach rolnych i w jakich terminach można stosować)</t>
  </si>
  <si>
    <r>
      <t>pszenica samopsza</t>
    </r>
    <r>
      <rPr>
        <i/>
        <sz val="11"/>
        <rFont val="Arial"/>
        <family val="2"/>
        <charset val="238"/>
      </rPr>
      <t xml:space="preserve"> Triticum monococcum,</t>
    </r>
  </si>
  <si>
    <r>
      <t xml:space="preserve">owies szorstki </t>
    </r>
    <r>
      <rPr>
        <i/>
        <sz val="11"/>
        <rFont val="Arial"/>
        <family val="2"/>
        <charset val="238"/>
      </rPr>
      <t>Avena strigosa Schreb.,</t>
    </r>
  </si>
  <si>
    <r>
      <t xml:space="preserve">lnicznik siewny </t>
    </r>
    <r>
      <rPr>
        <i/>
        <sz val="11"/>
        <rFont val="Arial"/>
        <family val="2"/>
        <charset val="238"/>
      </rPr>
      <t>Camelina sativa L.,</t>
    </r>
  </si>
  <si>
    <r>
      <t xml:space="preserve">sałata łodygowa (szparagowa) </t>
    </r>
    <r>
      <rPr>
        <i/>
        <sz val="11"/>
        <rFont val="Arial"/>
        <family val="2"/>
        <charset val="238"/>
      </rPr>
      <t>Lactuca sativa L. var. angustana hort. ex,</t>
    </r>
  </si>
  <si>
    <r>
      <t xml:space="preserve">lędźwian siewny </t>
    </r>
    <r>
      <rPr>
        <i/>
        <sz val="11"/>
        <rFont val="Arial"/>
        <family val="2"/>
        <charset val="238"/>
      </rPr>
      <t>Lathyrus sativus L.,</t>
    </r>
  </si>
  <si>
    <r>
      <t xml:space="preserve">soczewica jadalna </t>
    </r>
    <r>
      <rPr>
        <i/>
        <sz val="11"/>
        <rFont val="Arial"/>
        <family val="2"/>
        <charset val="238"/>
      </rPr>
      <t>Lens culinaris Medik.,</t>
    </r>
  </si>
  <si>
    <t>uprawa gatunków roślin wymienionych w załączniku nr 4 do rozporządzenia Ministra Rolnictwa i</t>
  </si>
  <si>
    <t>Opracowywanie arkuszy należy rozpoczynać od pierwszego do ostatniego. Rozpoczynanie pracy od</t>
  </si>
  <si>
    <t>końca nie przyniesie zadowolenia. Są wyjątki, ale tej zasady trzeba przestrzegać.</t>
  </si>
  <si>
    <t>Na przykład wypełnienie arkusza Og s3a spowoduje, że wpisane działki będą automatycznie</t>
  </si>
  <si>
    <t>Tab. 3a                              Wykaz działek rolnych w gospodarstwie rolnym.</t>
  </si>
  <si>
    <t>http://natura2000.mos.gov.pl/natura2000/pl/proste.php</t>
  </si>
  <si>
    <t>Listę Obszarów Sieci NATURA 2000 znajdziesz pod adresem:</t>
  </si>
  <si>
    <t>Prawne formy ochrony przyrody na terenie gospodarstwa oraz obszary                                                           szczególnie narażone w rozumieniu Dyrektywy Azotanowej (91/676/EWG)*</t>
  </si>
  <si>
    <t>np. małe zwierzę o wadze 1 kg</t>
  </si>
  <si>
    <t>*wpisać właściwą jednostkę</t>
  </si>
  <si>
    <t>lub bardzo duże o masie ciała 5000 kg</t>
  </si>
  <si>
    <t xml:space="preserve">   50% stawki podstawowej   -  za powierzchnię od 100,01 do 200 ha pow. realizacji pakietu </t>
  </si>
  <si>
    <t>PAKIET 4 i 5.</t>
  </si>
  <si>
    <t>6.3. Produkcja nasienna na zlecenie banku genów</t>
  </si>
  <si>
    <t xml:space="preserve">2)     </t>
  </si>
  <si>
    <t>zakaz przeorywania, wałowania, podsiewu, stosowania ścieków i osadów ściekowych;</t>
  </si>
  <si>
    <r>
      <t>4)</t>
    </r>
    <r>
      <rPr>
        <sz val="7"/>
        <rFont val="Times New Roman"/>
        <family val="1"/>
        <charset val="238"/>
      </rPr>
      <t/>
    </r>
  </si>
  <si>
    <t>zakaz budowy i rozbudowy urządzeń melioracji wodnych szczegółowych tworzących system melioracji wodnych, z wyjątkiem urządzeń mających na celu utrzymanie lub poprawę wartości przyrodniczej (nie dotyczy bieżącej konserwacji);</t>
  </si>
  <si>
    <t xml:space="preserve">5)       </t>
  </si>
  <si>
    <t>x</t>
  </si>
  <si>
    <t>wypasanie w sezonie pastwiskowym trwającym:</t>
  </si>
  <si>
    <t xml:space="preserve">    </t>
  </si>
  <si>
    <t>np. wszystkie krowy i młodzież lub wszystkie owce.</t>
  </si>
  <si>
    <t>W dolnej części arkusza znajduje się uproszczona wersja planu wypasu wypełniająca się</t>
  </si>
  <si>
    <t>automatyczne po opracowaniu kart wypasu.</t>
  </si>
  <si>
    <t>We wzorze znajduje się uproszczony przykład wypełniania kart wypasu na pastwiskach A i B.</t>
  </si>
  <si>
    <t>Pak4i5</t>
  </si>
  <si>
    <t>Zawiera 3 arkusze:</t>
  </si>
  <si>
    <t>Pak4i5 s1</t>
  </si>
  <si>
    <t>arkusz zawiera wymogi do pakietów 4 i 5.</t>
  </si>
  <si>
    <t>Pak4i5 s2</t>
  </si>
  <si>
    <t>w tabeli określamy poziom nawożenia.</t>
  </si>
  <si>
    <t>Pak4i5 s3</t>
  </si>
  <si>
    <t>Nr zaświadczenia PROW 2007-2013</t>
  </si>
  <si>
    <t>f)</t>
  </si>
  <si>
    <t>g)</t>
  </si>
  <si>
    <t>h)</t>
  </si>
  <si>
    <t>i)</t>
  </si>
  <si>
    <t>j)</t>
  </si>
  <si>
    <t>k)</t>
  </si>
  <si>
    <r>
      <t xml:space="preserve">pszenica płaskurka </t>
    </r>
    <r>
      <rPr>
        <i/>
        <sz val="11"/>
        <rFont val="Arial"/>
        <family val="2"/>
        <charset val="238"/>
      </rPr>
      <t>Triticum diccocum,</t>
    </r>
  </si>
  <si>
    <t xml:space="preserve">Nadnidziański Park Krajobrazowy </t>
  </si>
  <si>
    <t xml:space="preserve">Sieradowicki Park Krajobrazowy </t>
  </si>
  <si>
    <t xml:space="preserve">Suchedniowsko-Oblęgorski Park Krajobrazowy </t>
  </si>
  <si>
    <t xml:space="preserve">Szaniecki Park Krajobrazowy </t>
  </si>
  <si>
    <t xml:space="preserve">Mazurski Park Krajobrazowy </t>
  </si>
  <si>
    <t xml:space="preserve">Park Krajobrazowy Pojezierza Iławskiego </t>
  </si>
  <si>
    <t xml:space="preserve">Park Krajobrazowy Puszczy Rominckiej </t>
  </si>
  <si>
    <t>4. SZACUNKOWA WYSOKOŚĆ PŁATNOŚCI ROLNOŚRODOWISKOWEJ</t>
  </si>
  <si>
    <t xml:space="preserve">Obszar szczególnie narażony </t>
  </si>
  <si>
    <t>2) Wielkość próby do badań wynosi 1000 g.</t>
  </si>
  <si>
    <t xml:space="preserve">7. </t>
  </si>
  <si>
    <t xml:space="preserve">8. 
</t>
  </si>
  <si>
    <t>Przestrzegania warunków uczestnictwa w programie rolnośrodowiskowym przez okres 5 lat od dnia rozpoczęcia realizacji.</t>
  </si>
  <si>
    <t>Oznaczenie działki rolnej</t>
  </si>
  <si>
    <t>- naturalne zbiorniki wodne</t>
  </si>
  <si>
    <t>- śródpolne i śródleśne oczka wodne</t>
  </si>
  <si>
    <t>- kępy drzew i krzewów</t>
  </si>
  <si>
    <t>- bagna</t>
  </si>
  <si>
    <t>Og s4</t>
  </si>
  <si>
    <t>Arkusz jest prosty. Proszę jednak zwrócić uwagę na wyczerpujące opisanie gospodarstwa.</t>
  </si>
  <si>
    <t>http://pl.wikipedia.org/wiki/Parki_narodowe_w_Polsce</t>
  </si>
  <si>
    <t>Więcej informacji o Parkach Narodowych uzyskasz:</t>
  </si>
  <si>
    <t xml:space="preserve">Park Krajobrazowy Wzgórz Dylewskich </t>
  </si>
  <si>
    <t xml:space="preserve">Park Krajobrazowy Wzniesienia Elbląskie </t>
  </si>
  <si>
    <t>Park Narodowy (nazwa)</t>
  </si>
  <si>
    <t>Park Krajobrazowy (nazwa)</t>
  </si>
  <si>
    <t>Wskazanie wariantów* w obrębie pakietu zachowanie lokalnych odmian roślin uprawnych, do realizacji których rolnik się zobowiązuje:</t>
  </si>
  <si>
    <t>Produkcja towarowa lokalnych odmian roślin uprawnych</t>
  </si>
  <si>
    <t>Produkcja nasienna towarowa lokalnych odmian roślin uprawnych</t>
  </si>
  <si>
    <t>6.3</t>
  </si>
  <si>
    <t xml:space="preserve"> Załączniki do planu działalności rolnośrodowiskowej:</t>
  </si>
  <si>
    <t>a.</t>
  </si>
  <si>
    <t>zakaz stosowania środków ochrony roślin, z wyjątkiem selektywnego i miejscowego niszczenia uciążliwych</t>
  </si>
  <si>
    <t>chwastów z zastosowaniem odpowiedniego sprzętu (np. mazaczy herbicydowych);</t>
  </si>
  <si>
    <t>zakaz budowy i rozbudowy urządzeń melioracji wodnych szczegółowych tworzących system melioracji</t>
  </si>
  <si>
    <t>wodnych, z wyjątkiem urządzeń mających na celu utrzymanie lub poprawę wartości przyrodniczej (nie</t>
  </si>
  <si>
    <t>dotyczy bieżącej konserwacji).</t>
  </si>
  <si>
    <t>Wymogi dodatkowe dla pakietu w przypadku użytkowania kośnego trwałych użytków zielonych:</t>
  </si>
  <si>
    <t>usunięcie lub złożenie w stogi ściętej biomasy w terminie 2 tygodni po pokosie, a w uzasadnionych przypadkach w dłuższym terminie, niezwłocznie po ustaniu przyczyn ze względu na które termin ten nie był przestrzegany.</t>
  </si>
  <si>
    <t>Wymogi dodatkowe dla pakietu w przypadku użytkowania kośno-pastwiskowego trwałych użytków zielonych:</t>
  </si>
  <si>
    <t>koszenie w terminie od dnia 1 czerwca do dnia 30 września, nie więcej niż dwa pokosy w roku; wysokość</t>
  </si>
  <si>
    <t>Książę Albrecht Pruski</t>
  </si>
  <si>
    <t>Książęce</t>
  </si>
  <si>
    <t>Landsberska</t>
  </si>
  <si>
    <t>Malinowa Oberlandzka</t>
  </si>
  <si>
    <t>Niezrównane Peasgooda</t>
  </si>
  <si>
    <t>Ontario</t>
  </si>
  <si>
    <t>Oliwka Czerwona</t>
  </si>
  <si>
    <t>Oliwka Inflancka</t>
  </si>
  <si>
    <t>Pepina Linneusza</t>
  </si>
  <si>
    <t>wymienione w załączniku nr 2 do rozporządzenia.</t>
  </si>
  <si>
    <t>wymogi i normy określone w przepisach o płatnościach w ramach systemów wsparcia bezpośredniego;</t>
  </si>
  <si>
    <t>Udostępnienia osobom upoważnionym do wykonania czynności kontrolnych wstępu na teren mojego gospodarstwa, a także okazania wszystkich dokumentów, związanych realizacją programu.</t>
  </si>
  <si>
    <t>Prowadzenia rejestru działalności rolnośrodowiskowej w moim gospodarstwie.</t>
  </si>
  <si>
    <t>Uprawy warzywne (w okresie przestawiania)</t>
  </si>
  <si>
    <t>Gruchoty</t>
  </si>
  <si>
    <t>Kuzynek Buraczek</t>
  </si>
  <si>
    <t>Powierzchnia działki rolnej
w ha</t>
  </si>
  <si>
    <r>
      <t xml:space="preserve">Rodzaje użytków rolnych
</t>
    </r>
    <r>
      <rPr>
        <sz val="8"/>
        <rFont val="Arial"/>
        <family val="2"/>
        <charset val="238"/>
      </rPr>
      <t>(</t>
    </r>
    <r>
      <rPr>
        <sz val="8"/>
        <color indexed="17"/>
        <rFont val="Arial"/>
        <family val="2"/>
        <charset val="238"/>
      </rPr>
      <t>TUZ</t>
    </r>
    <r>
      <rPr>
        <sz val="8"/>
        <rFont val="Arial"/>
        <family val="2"/>
        <charset val="238"/>
      </rPr>
      <t xml:space="preserve">, </t>
    </r>
    <r>
      <rPr>
        <sz val="8"/>
        <color indexed="60"/>
        <rFont val="Arial"/>
        <family val="2"/>
        <charset val="238"/>
      </rPr>
      <t>GO</t>
    </r>
    <r>
      <rPr>
        <sz val="8"/>
        <rFont val="Arial"/>
        <family val="2"/>
        <charset val="238"/>
      </rPr>
      <t xml:space="preserve">, </t>
    </r>
    <r>
      <rPr>
        <sz val="8"/>
        <color indexed="53"/>
        <rFont val="Arial"/>
        <family val="2"/>
        <charset val="238"/>
      </rPr>
      <t>Sad</t>
    </r>
    <r>
      <rPr>
        <sz val="8"/>
        <rFont val="Arial"/>
        <family val="2"/>
        <charset val="238"/>
      </rPr>
      <t xml:space="preserve">, </t>
    </r>
    <r>
      <rPr>
        <sz val="8"/>
        <color indexed="48"/>
        <rFont val="Arial"/>
        <family val="2"/>
        <charset val="238"/>
      </rPr>
      <t>UP</t>
    </r>
    <r>
      <rPr>
        <sz val="8"/>
        <rFont val="Arial"/>
        <family val="2"/>
        <charset val="238"/>
      </rPr>
      <t>)</t>
    </r>
    <r>
      <rPr>
        <sz val="11"/>
        <rFont val="Arial"/>
        <family val="2"/>
        <charset val="238"/>
      </rPr>
      <t>*</t>
    </r>
  </si>
  <si>
    <r>
      <t xml:space="preserve">Nazwa wariantów
</t>
    </r>
    <r>
      <rPr>
        <sz val="9"/>
        <rFont val="Arial"/>
        <family val="2"/>
        <charset val="238"/>
      </rPr>
      <t>(pierwszy rok działalności)</t>
    </r>
  </si>
  <si>
    <r>
      <t xml:space="preserve">Nazwa wariantów
</t>
    </r>
    <r>
      <rPr>
        <sz val="9"/>
        <rFont val="Arial"/>
        <family val="2"/>
        <charset val="238"/>
      </rPr>
      <t>(drugi rok działalności)</t>
    </r>
  </si>
  <si>
    <r>
      <t xml:space="preserve">Nazwa wariantów
</t>
    </r>
    <r>
      <rPr>
        <sz val="9"/>
        <rFont val="Arial"/>
        <family val="2"/>
        <charset val="238"/>
      </rPr>
      <t>(trzeci rok działalności)</t>
    </r>
  </si>
  <si>
    <r>
      <t xml:space="preserve">Nazwa wariantów </t>
    </r>
    <r>
      <rPr>
        <sz val="9"/>
        <rFont val="Arial"/>
        <family val="2"/>
        <charset val="238"/>
      </rPr>
      <t>(czwarty rok działalności)</t>
    </r>
  </si>
  <si>
    <r>
      <t xml:space="preserve">Nazwa wariantów
</t>
    </r>
    <r>
      <rPr>
        <sz val="9"/>
        <rFont val="Arial"/>
        <family val="2"/>
        <charset val="238"/>
      </rPr>
      <t>(piąty rok działalności)</t>
    </r>
  </si>
  <si>
    <t>1) główne kierunki prowadzonej działalności rolniczej
(wg wniosku)</t>
  </si>
  <si>
    <t>Elementy gospodarstwa wymagające utrzymania
w okresie realizacji Programu rolnośrodowiskowego</t>
  </si>
  <si>
    <r>
      <t xml:space="preserve">Powierzchnia w ha
</t>
    </r>
    <r>
      <rPr>
        <sz val="8"/>
        <rFont val="Arial"/>
        <family val="2"/>
        <charset val="238"/>
      </rPr>
      <t>(do 2 miejsca po przecinku)</t>
    </r>
  </si>
  <si>
    <r>
      <t xml:space="preserve">Rodzaj użytków
</t>
    </r>
    <r>
      <rPr>
        <sz val="8"/>
        <color indexed="57"/>
        <rFont val="Arial"/>
        <family val="2"/>
        <charset val="238"/>
      </rPr>
      <t>(dane z ark. Og3a)</t>
    </r>
  </si>
  <si>
    <r>
      <t xml:space="preserve">Uprawa
</t>
    </r>
    <r>
      <rPr>
        <sz val="8"/>
        <color indexed="57"/>
        <rFont val="Arial"/>
        <family val="2"/>
        <charset val="238"/>
      </rPr>
      <t>(dane z ark. Og3a)</t>
    </r>
  </si>
  <si>
    <t>Oznaczenie działek rolnych</t>
  </si>
  <si>
    <t>Park Krajobrazowy Beskidu Małego</t>
  </si>
  <si>
    <r>
      <t xml:space="preserve"> 400</t>
    </r>
    <r>
      <rPr>
        <b/>
        <vertAlign val="superscript"/>
        <sz val="11"/>
        <rFont val="Arial"/>
        <family val="2"/>
        <charset val="238"/>
      </rPr>
      <t>1)</t>
    </r>
  </si>
  <si>
    <r>
      <t>Secale cerate var. Multicavle</t>
    </r>
    <r>
      <rPr>
        <b/>
        <sz val="11"/>
        <rFont val="Arial"/>
        <family val="2"/>
        <charset val="238"/>
      </rPr>
      <t xml:space="preserve">                       Krzyca</t>
    </r>
  </si>
  <si>
    <t>Koszenie i usuwanie trawy lub wypasanie.</t>
  </si>
  <si>
    <t>Terminy wykonywania zabiegów pielęgnacyjnych</t>
  </si>
  <si>
    <t>Rodzaj zabiegu</t>
  </si>
  <si>
    <t xml:space="preserve">Termin </t>
  </si>
  <si>
    <t>Należy przestrzegać prawidłowego doboru i następstwa roślin.</t>
  </si>
  <si>
    <r>
      <t>Uprawiane rośliny</t>
    </r>
    <r>
      <rPr>
        <b/>
        <sz val="8"/>
        <rFont val="Arial"/>
        <family val="2"/>
        <charset val="238"/>
      </rPr>
      <t/>
    </r>
  </si>
  <si>
    <t>zakaz stosowania nawozów i środków ochrony roślin.</t>
  </si>
  <si>
    <t>Wymogi dla wariantu 9.3. Utrzymanie 2–metrowych miedz śródpolnych oraz wariantu 9.4. Utrzymanie 5–metrowych miedz śródpolnych:</t>
  </si>
  <si>
    <t>utrzymanie miedzy śródpolnej o szerokości:</t>
  </si>
  <si>
    <t>około 2 metrów – w przypadku wariantu 9.3,</t>
  </si>
  <si>
    <t>około 5 metrów – w przypadku wariantu 9.4;</t>
  </si>
  <si>
    <t xml:space="preserve">Część szczegółowa planu obejmuje wyłącznie pakiety realizowane w gospodarstwie.
</t>
  </si>
  <si>
    <t>Zamieszczane są wyłącznie zalecenia przeznaczone dla danego gospodarstwa</t>
  </si>
  <si>
    <t>PAKIET 1. ROLNICTWO ZRÓWNOWAŻONE</t>
  </si>
  <si>
    <t>Wariant 1.1. Zrównoważony system gospodarowania</t>
  </si>
  <si>
    <t>1. Wymogi dla pakietu i wariantu:</t>
  </si>
  <si>
    <t>1)</t>
  </si>
  <si>
    <t>2.7</t>
  </si>
  <si>
    <t>2.8</t>
  </si>
  <si>
    <t>2.9</t>
  </si>
  <si>
    <t>2.10</t>
  </si>
  <si>
    <t>inne odpowiednie wymogi obowiązkowe, o których mowa w art. 39 ust. 3 akapit pierwszy rozporządzenia nr 1698/2005,</t>
  </si>
  <si>
    <t xml:space="preserve">Jaśliski Park Krajobrazowy </t>
  </si>
  <si>
    <t xml:space="preserve">Park Krajobrazowy Doliny Sanu </t>
  </si>
  <si>
    <t xml:space="preserve">Park Krajobrazowy Gór Słonnych </t>
  </si>
  <si>
    <t>Pak. 6. Zachowanie zagrożonych zasobów genetycznych roślin w rolnictwie</t>
  </si>
  <si>
    <t>Dodatkowe/zmienione wymogi dla wariantów wynikające z dokumentacji przyrodniczej, jeśli nie pokrywają się                     z wymogami zapisanymi w rozporządzeniu a są zapisane w planie ochrony lub w planie zadań ochronnych.</t>
  </si>
  <si>
    <t>Wskazanie wariantów* w obrębie pakietu rolnictwo ekologiczne, do realizacji których rolnik się zobowiązuje.</t>
  </si>
  <si>
    <t>Uprawy rolnicze (w okresie przestawiania)</t>
  </si>
  <si>
    <t>Trwałe użytki zielone (w okresie przestawiania)</t>
  </si>
  <si>
    <t xml:space="preserve"> Wymogi dla wariantu 6.1. </t>
  </si>
  <si>
    <t>a)</t>
  </si>
  <si>
    <t>Z kwalifikowanego materiału siewnego</t>
  </si>
  <si>
    <t>Wskazać pierwszy i czwarty rok realizacji programu a w przypadku zmiany rośliny – pierwszy lub czwarty rok jej uprawy</t>
  </si>
  <si>
    <t>Pak. 1. Rolnictwo zrównoważone</t>
  </si>
  <si>
    <t xml:space="preserve">Pak. 2. Rolnictwo ekologiczne </t>
  </si>
  <si>
    <t>Pak. 3. Ekstensywne trwałe użytki zielone</t>
  </si>
  <si>
    <t>Pak. 4. Ochrona zagrożonych gatunków ptaków i siedlisk przyrodniczych poza obszarami Natura 2000</t>
  </si>
  <si>
    <t>Uprawy zielarskie (w okresie przestawiania)</t>
  </si>
  <si>
    <t>b)</t>
  </si>
  <si>
    <t>·</t>
  </si>
  <si>
    <t>c)</t>
  </si>
  <si>
    <t>od 15 marca</t>
  </si>
  <si>
    <t>do 14 marca</t>
  </si>
  <si>
    <t>Kalwila Czerwona Jesienna</t>
  </si>
  <si>
    <t>Kalwila Letnia Fraas’a</t>
  </si>
  <si>
    <t>Kandil Sinap</t>
  </si>
  <si>
    <t xml:space="preserve">   10% stawki podstawowej   -  za powierzchnię powyżej 200,01 ha pow. realizacji pakietu</t>
  </si>
  <si>
    <t>Informacje ogólne:</t>
  </si>
  <si>
    <t>Fryga</t>
  </si>
  <si>
    <t>Kirka</t>
  </si>
  <si>
    <t>Lubaszka</t>
  </si>
  <si>
    <t>Mirabelka z Nancy</t>
  </si>
  <si>
    <t>Renkloda Zielona</t>
  </si>
  <si>
    <t>Węgierka</t>
  </si>
  <si>
    <t>Łowicka</t>
  </si>
  <si>
    <t>Jabłonie</t>
  </si>
  <si>
    <t>Grusze</t>
  </si>
  <si>
    <t>Czereśnie</t>
  </si>
  <si>
    <t>Wiśnie</t>
  </si>
  <si>
    <t>Śliwy</t>
  </si>
  <si>
    <r>
      <t>Pakiet 4</t>
    </r>
    <r>
      <rPr>
        <sz val="8"/>
        <color indexed="16"/>
        <rFont val="Arial CE"/>
        <charset val="238"/>
      </rPr>
      <t xml:space="preserve"> Ochrona gatunków i siedlisk poza NATURA 2000</t>
    </r>
  </si>
  <si>
    <r>
      <t>Pakiet 5</t>
    </r>
    <r>
      <rPr>
        <sz val="8"/>
        <color indexed="16"/>
        <rFont val="Arial CE"/>
        <charset val="238"/>
      </rPr>
      <t xml:space="preserve"> Ochrona gatunków i siedlisk na obszarach NATURA 2000</t>
    </r>
  </si>
  <si>
    <t>Jeśli mamy 2 stada, to wypas jednego planujemy na tym arkuszu,</t>
  </si>
  <si>
    <t>Plan wypasu wypełniamy następująco:</t>
  </si>
  <si>
    <t>Pak7 w7.3</t>
  </si>
  <si>
    <t>Pak7 w7.4</t>
  </si>
  <si>
    <t>2. Planowane uprawy wsiewek poplonowych i / lub międzyplonów</t>
  </si>
  <si>
    <t>UWAGA! Puste wiersze należy ukryć do wydruku.</t>
  </si>
  <si>
    <t>Wymogi dodatkowe dla pakietu w przypadku użytkowania pastwiskowego trwałych użytków zielonych:</t>
  </si>
  <si>
    <t>Wymogi do wariantu 2.3 i 2.4</t>
  </si>
  <si>
    <t xml:space="preserve">warunków i trybu przyznawania pomocy finansowej w ramach działania "Program rolnośrodowiskowy" </t>
  </si>
  <si>
    <t xml:space="preserve">Rozporządzenia Ministra Rolnictwa i Rozwoju Wsi z dnia 7 maja 2008 r. w sprawie szkoleń dla </t>
  </si>
  <si>
    <t xml:space="preserve">podmiotów, których dotyczą działania objęte Programem Rozwoju Obszarów Wiejskich na lata </t>
  </si>
  <si>
    <t>2007-2013, oraz doradzania odnośnie do sporządzania dokumentacji niezbędnej do uzyskania pomocy</t>
  </si>
  <si>
    <t>uzyskanie potwierdzenia produkcji nasiennej wystawionego przez jednostkę badawczo-rozwojową koordynującą lub realizującą  zadania w zakresie ochrony zasobów genetycznych.</t>
  </si>
  <si>
    <t>3.1.2. Ekstensywna gospodarka na łąkach i pastwiskach na obszarach Natura 2000</t>
  </si>
  <si>
    <t>8.1.1. Wsiewki poplonowe</t>
  </si>
  <si>
    <t>8.2.1. Międzyplon ozimy</t>
  </si>
  <si>
    <t>8.3.1. Międzyplon ścierniskowy</t>
  </si>
  <si>
    <t>8.1.2. Wsiewki poplonowe - na obszarach zagrożonych erozją</t>
  </si>
  <si>
    <t>8.2.2. Międzyplon ozimy - na obszarach zagrożonych erozją</t>
  </si>
  <si>
    <t>8.3.2. Międzyplon ścierniskowy - na obszarach zagrożonych erozją</t>
  </si>
  <si>
    <t>8.1.1</t>
  </si>
  <si>
    <t>8.1.2</t>
  </si>
  <si>
    <t>8.2.1</t>
  </si>
  <si>
    <t>8.2.2</t>
  </si>
  <si>
    <t>8.3.1</t>
  </si>
  <si>
    <t>8.3.2</t>
  </si>
  <si>
    <t>Wymogi dla wariantu 8.1.1 Wsiewki poplonowe 
i wariantu 8.1.2 Wsiewki poplonowe - na obszarach zagrożonych erozją:</t>
  </si>
  <si>
    <t>Wsiewki poplonowe - na obszarach zagrożonych erozją</t>
  </si>
  <si>
    <t>Międzyplon ozimy - na obszarach zagrożonych erozją</t>
  </si>
  <si>
    <t>Międzyplon ścierniskowy - na obszarach zagrożonych erozją</t>
  </si>
  <si>
    <t>Wymogi dla wariantu 8.2.1 Międzyplon ozimy 
i wariantu 8.2.2 Międzyplon ozimy - na obszarach zagrożonych erozją:</t>
  </si>
  <si>
    <t>Numer identyfikacyjny producenta</t>
  </si>
  <si>
    <t>10% stawki podstawowej   – za powierzchnię powyżej 200,1 ha</t>
  </si>
  <si>
    <t>100% stawki podstawowej  - za pow. od 0,1 ha do 100 ha,  50% stawki  - za powierzchnię od 100,1 do 200 ha, 10% stawki  - za pow. powyżej 200,1 ha.</t>
  </si>
  <si>
    <t>Wariant</t>
  </si>
  <si>
    <t>100% stawki</t>
  </si>
  <si>
    <t>Płatność</t>
  </si>
  <si>
    <t>50% stawki</t>
  </si>
  <si>
    <t>10% stawki</t>
  </si>
  <si>
    <t>Płatność dla gospodarstwa</t>
  </si>
  <si>
    <t>sprawdzenie</t>
  </si>
  <si>
    <t>wariant 3.1.1</t>
  </si>
  <si>
    <t>rezerwa adresu</t>
  </si>
  <si>
    <t>pak. 3.1.1</t>
  </si>
  <si>
    <t>pak. 3.1.2</t>
  </si>
  <si>
    <t>natura 2000</t>
  </si>
  <si>
    <t>suma ha</t>
  </si>
  <si>
    <t>zmniejszenie tego pakietu</t>
  </si>
  <si>
    <t>dane brac z tych komórek</t>
  </si>
  <si>
    <t>powinno być 0</t>
  </si>
  <si>
    <r>
      <t xml:space="preserve">Płatność zmniejszona </t>
    </r>
    <r>
      <rPr>
        <b/>
        <sz val="7"/>
        <color indexed="14"/>
        <rFont val="Arial"/>
        <family val="2"/>
        <charset val="238"/>
      </rPr>
      <t xml:space="preserve">(degresywność)
</t>
    </r>
    <r>
      <rPr>
        <b/>
        <sz val="7"/>
        <rFont val="Arial"/>
        <family val="2"/>
        <charset val="238"/>
      </rPr>
      <t>- wartość oblicza się samodzielnie.</t>
    </r>
  </si>
  <si>
    <t>sprawdzanie</t>
  </si>
  <si>
    <t>E. Zwierzęta w gospodarstwie rolnym*</t>
  </si>
  <si>
    <t>Dane                   z pak.                        8              (arkusz - "Pak8 s2")                      Wypełnij go to pokażą się dane.</t>
  </si>
  <si>
    <t>utrzymanie ogólnego porządku w sadzie</t>
  </si>
  <si>
    <t>Produkcja nasienna na zlecenie banku genów</t>
  </si>
  <si>
    <t>Wpisany rok jest rokiem zbioru plonu głównego i wsiania międzyplonu lub wsiewki</t>
  </si>
  <si>
    <t>Przeznaczenie plonu:*</t>
  </si>
  <si>
    <t>Uprawy rolnicze</t>
  </si>
  <si>
    <t>Uprawy warzywne</t>
  </si>
  <si>
    <t>Uprawy zielarskie</t>
  </si>
  <si>
    <t>Produkcja pasz</t>
  </si>
  <si>
    <t>Przekazanie do innych gospodarstw</t>
  </si>
  <si>
    <t>Do bezpośredniego spożycia</t>
  </si>
  <si>
    <t>usunięcie lub złożenie w stogi ściętej biomasy w terminie nie dłuższym niż 2 tygodnie po pokosie,</t>
  </si>
  <si>
    <t>a w uzasadnionych przypadkach w dłuższym terminie, niezwłocznie po ustaniu przyczyn ze względu,</t>
  </si>
  <si>
    <t>na które termin ten nie był przestrzegany;</t>
  </si>
  <si>
    <t>zakaz koszenia okrężnego od zewnątrz do środka powierzchni koszonej trwałych użytków zielonych;</t>
  </si>
  <si>
    <t>dopuszcza się wypasanie wolne lub kwaterowe przy obsadzie zwierząt wynoszącej nie więcej niż 1 DJP/ha</t>
  </si>
  <si>
    <t>i obciążeniu pastwiska wynoszącym nie więcej niż 5t/ha (10 DJP/ha) od dnia 21 lipca do dnia 15 października,</t>
  </si>
  <si>
    <t>a na terenach zalewowych dodatkowo nie wcześniej niż w terminie 2 tygodni po ustąpieniu wód;</t>
  </si>
  <si>
    <t>Płatność z dewersyfikacją zł</t>
  </si>
  <si>
    <t>płatności</t>
  </si>
  <si>
    <t>Oznaczenia 
działek rolnych</t>
  </si>
  <si>
    <t>Karta wypasu na rok:</t>
  </si>
  <si>
    <t>Powierzchnia</t>
  </si>
  <si>
    <t>Maksymalna obsada</t>
  </si>
  <si>
    <t>Ilość dni pastwis-kowych</t>
  </si>
  <si>
    <t>Maksymalna i osiągnięta liczba punktów</t>
  </si>
  <si>
    <t>miesiące</t>
  </si>
  <si>
    <t>IV</t>
  </si>
  <si>
    <t>XI</t>
  </si>
  <si>
    <t>grupa zwierząt</t>
  </si>
  <si>
    <t>szt.</t>
  </si>
  <si>
    <t>dni</t>
  </si>
  <si>
    <t xml:space="preserve">świnie rasy złotnickiej białej, </t>
  </si>
  <si>
    <t>I</t>
  </si>
  <si>
    <t>II</t>
  </si>
  <si>
    <t>III</t>
  </si>
  <si>
    <t>wpis krów do księgi zwierząt hodowlanych danej rasy i informacja o włączeniu stada do programu</t>
  </si>
  <si>
    <t>ochrony zasobów genowych,</t>
  </si>
  <si>
    <r>
      <t xml:space="preserve">Powierzchnia działki rolnej
</t>
    </r>
    <r>
      <rPr>
        <sz val="7"/>
        <rFont val="Arial"/>
        <family val="2"/>
        <charset val="238"/>
      </rPr>
      <t>(do 2 miejsca po przecinku)</t>
    </r>
  </si>
  <si>
    <t>3.</t>
  </si>
  <si>
    <t xml:space="preserve">Nazwa jednostki certyfikującej, do której należy zgłosić się przed terminem sporządzenia planu działalności rolnośrodowiskowej lub terminem rozpoczęcia realizacji programu </t>
  </si>
  <si>
    <t>Uprawiane rośliny</t>
  </si>
  <si>
    <t>Pak2 s2</t>
  </si>
  <si>
    <t>Pak2 s3</t>
  </si>
  <si>
    <t>zwierzęcej i kompostów. Obok tabeli pojawi się szacunkowa ilość nawozów z produkcji</t>
  </si>
  <si>
    <t>zwierzęcej. Komposty oraz własne wyliczenia można dokonać na wydzielonym miejscu po</t>
  </si>
  <si>
    <t>prawej stronie tabeli.</t>
  </si>
  <si>
    <t>Pak2 s4</t>
  </si>
  <si>
    <t>Pak3</t>
  </si>
  <si>
    <t>Zawiera 5 arkuszy:</t>
  </si>
  <si>
    <t xml:space="preserve">Pak3 s1 </t>
  </si>
  <si>
    <r>
      <t xml:space="preserve">Część ogólna </t>
    </r>
    <r>
      <rPr>
        <sz val="12"/>
        <rFont val="Arial"/>
        <family val="2"/>
        <charset val="238"/>
      </rPr>
      <t>(obowiązkowa do wypełnienia i wydrukowania).</t>
    </r>
  </si>
  <si>
    <t>Pak3 s2</t>
  </si>
  <si>
    <t>Wpisany rok jest rokiem zbioru plonu głównego i wsiania międzyplonu lub wsiewki.</t>
  </si>
  <si>
    <t>poniżej 300 m n.p.m. oraz od dnia 20 maja do dnia 1 października – na obszarach powyżej 300 m n.p.m.,</t>
  </si>
  <si>
    <t>2 tygodni po ustąpieniu wód, z wyłączeniem wypasania koników polskich i koni huculskich, które jest</t>
  </si>
  <si>
    <t>Płatność dla wariantu 6.2. przysługuje:</t>
  </si>
  <si>
    <r>
      <t xml:space="preserve"> - do powierzchni nie mniejszej  niż </t>
    </r>
    <r>
      <rPr>
        <b/>
        <sz val="11"/>
        <color indexed="10"/>
        <rFont val="Arial"/>
        <family val="2"/>
        <charset val="238"/>
      </rPr>
      <t>2,00 ha</t>
    </r>
    <r>
      <rPr>
        <sz val="11"/>
        <rFont val="Arial"/>
        <family val="2"/>
        <charset val="238"/>
      </rPr>
      <t xml:space="preserve"> w przypadku plantacji nasiennej  roślin zbożowych,</t>
    </r>
  </si>
  <si>
    <r>
      <t xml:space="preserve"> - do powierzchni nie mniejszej  niż </t>
    </r>
    <r>
      <rPr>
        <b/>
        <sz val="11"/>
        <color indexed="10"/>
        <rFont val="Arial"/>
        <family val="2"/>
        <charset val="238"/>
      </rPr>
      <t>1,00 ha</t>
    </r>
    <r>
      <rPr>
        <sz val="11"/>
        <rFont val="Arial"/>
        <family val="2"/>
        <charset val="238"/>
      </rPr>
      <t xml:space="preserve"> w  przypadku plantacji nasiennej ziemniaka,</t>
    </r>
  </si>
  <si>
    <t>2) otoczenie gospodarstwa</t>
  </si>
  <si>
    <t>3) prowadzenie lub brak produkcji zwierzęcej</t>
  </si>
  <si>
    <t>4)  informacja o glebach (np. lekkie - podatne na erozję i wymywanie azotu, ciężkie, kwaśne, inne)</t>
  </si>
  <si>
    <t>6) inne informacje</t>
  </si>
  <si>
    <t>Wskazanie wariantów* w obrębie pakietu ochrona gleb i wód, do realizacji których rolnik się zobowiązuje:</t>
  </si>
  <si>
    <t>Wsiewki poplonowe</t>
  </si>
  <si>
    <t>Międzyplon ozimy</t>
  </si>
  <si>
    <t>Międzyplon ścierniskowy</t>
  </si>
  <si>
    <t>wsiewanie roślin jako wsiewki poplonowej w rosnące rośliny ozime lub razem z siewem roślin jarych i utrzymanie ich przez okres zimy;</t>
  </si>
  <si>
    <t>sprzątnięcie słomy po żniwach;</t>
  </si>
  <si>
    <t>niewznawianie zabiegów agrotechnicznych przed dniem 1 marca;</t>
  </si>
  <si>
    <t>niestosowanie ścieków i osadów ściekowych na wsiewkę poplonową.</t>
  </si>
  <si>
    <t>niestosowanie jakichkolwiek zabiegów agrotechnicznych i pielęgnacyjnych w terminie</t>
  </si>
  <si>
    <t xml:space="preserve">Park Krajobrazowy Lasy Janowskie </t>
  </si>
  <si>
    <t xml:space="preserve">Park Krajobrazowy Podlaski Przełom Bugu </t>
  </si>
  <si>
    <t xml:space="preserve">Park Krajobrazowy Pojezierze Łęczyńskie </t>
  </si>
  <si>
    <t xml:space="preserve">Park Krajobrazowy Puszczy Solskiej </t>
  </si>
  <si>
    <t xml:space="preserve">Poleski Park Krajobrazowy </t>
  </si>
  <si>
    <t xml:space="preserve">Południoworoztoczański Park Krajobrazowy </t>
  </si>
  <si>
    <t xml:space="preserve">Skierbieszowski Park Krajobrazowy </t>
  </si>
  <si>
    <t xml:space="preserve">Sobiborski Park Krajobrazowy </t>
  </si>
  <si>
    <t xml:space="preserve">Strzelecki Park Krajobrazowy </t>
  </si>
  <si>
    <t xml:space="preserve">Szczebrzeszyński Park Krajobrazowy </t>
  </si>
  <si>
    <t xml:space="preserve">Wrzelowiecki Park Krajobrazowy </t>
  </si>
  <si>
    <t xml:space="preserve">Barlinecko-Gorzowski Park Krajobrazowy </t>
  </si>
  <si>
    <t xml:space="preserve">Krzesiński Park Krajobrazowy </t>
  </si>
  <si>
    <t xml:space="preserve">Gryżyński Park Krajobrazowy </t>
  </si>
  <si>
    <t xml:space="preserve">Łagowski Park Krajobrazowy </t>
  </si>
  <si>
    <t xml:space="preserve">Park Krajobrazowy Łuk Mużakowa </t>
  </si>
  <si>
    <t xml:space="preserve">Pszczewski Park Krajobrazowy </t>
  </si>
  <si>
    <t xml:space="preserve">Bolimowski Park Krajobrazowy </t>
  </si>
  <si>
    <t xml:space="preserve">Park Krajobrazowy Międzyrzecza Warty i Widawki </t>
  </si>
  <si>
    <t>Płatności z powie-rzchni</t>
  </si>
  <si>
    <t>powierzchnia</t>
  </si>
  <si>
    <t xml:space="preserve">   Plan wypasów przy użytkowaniu pastwiskowym lub kośno-pastwiskowym</t>
  </si>
  <si>
    <t>Wskazanie realizowanego pakietu:</t>
  </si>
  <si>
    <t>Tabela II. Wymagania jakościowe dla nasion pozostałych lokalnych odmian roślin uprawnych</t>
  </si>
  <si>
    <t>(nasiona innych gatunków roślin)</t>
  </si>
  <si>
    <r>
      <t xml:space="preserve"> </t>
    </r>
    <r>
      <rPr>
        <b/>
        <sz val="11"/>
        <rFont val="Arial"/>
        <family val="2"/>
        <charset val="238"/>
      </rPr>
      <t>% wagowy</t>
    </r>
  </si>
  <si>
    <r>
      <t xml:space="preserve"> </t>
    </r>
    <r>
      <rPr>
        <b/>
        <sz val="11"/>
        <rFont val="Arial"/>
        <family val="2"/>
        <charset val="238"/>
      </rPr>
      <t>% liczbowy</t>
    </r>
  </si>
  <si>
    <t>Camelina sativa</t>
  </si>
  <si>
    <t>Lnicznik siewny</t>
  </si>
  <si>
    <r>
      <t xml:space="preserve">Lotus uliginosus </t>
    </r>
    <r>
      <rPr>
        <i/>
        <vertAlign val="superscript"/>
        <sz val="11"/>
        <rFont val="Arial"/>
        <family val="2"/>
        <charset val="238"/>
      </rPr>
      <t>1)2)</t>
    </r>
  </si>
  <si>
    <r>
      <t>1,8</t>
    </r>
    <r>
      <rPr>
        <b/>
        <vertAlign val="superscript"/>
        <sz val="11"/>
        <rFont val="Arial"/>
        <family val="2"/>
        <charset val="238"/>
      </rPr>
      <t>1)</t>
    </r>
  </si>
  <si>
    <r>
      <t>75</t>
    </r>
    <r>
      <rPr>
        <b/>
        <vertAlign val="superscript"/>
        <sz val="11"/>
        <rFont val="Arial"/>
        <family val="2"/>
        <charset val="238"/>
      </rPr>
      <t>2)</t>
    </r>
  </si>
  <si>
    <t>Komonica błotna</t>
  </si>
  <si>
    <t xml:space="preserve">Park Krajobrazowy im. gen. Dezyderego Chłapowskiego </t>
  </si>
  <si>
    <t xml:space="preserve">Park Krajobrazowy Promno </t>
  </si>
  <si>
    <t xml:space="preserve">Park Krajobrazowy Puszcza Zielonka </t>
  </si>
  <si>
    <t xml:space="preserve">Powidzki Park Krajobrazowy </t>
  </si>
  <si>
    <t xml:space="preserve">Park Krajobrazowy Wzniesień Łódzkich </t>
  </si>
  <si>
    <t xml:space="preserve">Sulejowski Park Krajobrazowy </t>
  </si>
  <si>
    <t xml:space="preserve">Załęczański Park Krajobrazowy </t>
  </si>
  <si>
    <t xml:space="preserve">Spalski Park Krajobrazowy </t>
  </si>
  <si>
    <t xml:space="preserve">Przedborski Park Krajobrazowy </t>
  </si>
  <si>
    <t xml:space="preserve">Bielańsko-Tyniecki Park Krajobrazowy </t>
  </si>
  <si>
    <t xml:space="preserve">Ciężkowicko-Rożnowski Park Krajobrazowy </t>
  </si>
  <si>
    <t>Żeleźniak</t>
  </si>
  <si>
    <t>Żyfardka</t>
  </si>
  <si>
    <t>Gubeńska</t>
  </si>
  <si>
    <t>Gubińska Czarna</t>
  </si>
  <si>
    <t>Kanarkowa</t>
  </si>
  <si>
    <t>Kassina</t>
  </si>
  <si>
    <t>Kozerska</t>
  </si>
  <si>
    <t>Kunzego</t>
  </si>
  <si>
    <t>Lotka Trzebnicka</t>
  </si>
  <si>
    <t>Merla</t>
  </si>
  <si>
    <t>Miodówka</t>
  </si>
  <si>
    <t>Bladoróżowa</t>
  </si>
  <si>
    <t>Czarna Późna</t>
  </si>
  <si>
    <t>Donissena Żółta</t>
  </si>
  <si>
    <t>Przybrodzka</t>
  </si>
  <si>
    <t>Sercówka Nieszawska</t>
  </si>
  <si>
    <t>Wczesna Riverso</t>
  </si>
  <si>
    <t>Wolska</t>
  </si>
  <si>
    <t>Aporta</t>
  </si>
  <si>
    <t>Beforest</t>
  </si>
  <si>
    <t>Boiken</t>
  </si>
  <si>
    <t>Bukówka</t>
  </si>
  <si>
    <t>Cellini</t>
  </si>
  <si>
    <t>Cesarz Wilhelm</t>
  </si>
  <si>
    <t>Charłamowska</t>
  </si>
  <si>
    <t>Cytrynówka</t>
  </si>
  <si>
    <t>Glogierówka</t>
  </si>
  <si>
    <t>Grafsztynek Czerwony</t>
  </si>
  <si>
    <t>Grafsztynek Prawdziwy</t>
  </si>
  <si>
    <t>Grahama Jubileuszowe</t>
  </si>
  <si>
    <t>nie był przestrzegany;</t>
  </si>
  <si>
    <t>zakaz wypasania i nawożenia.</t>
  </si>
  <si>
    <t>2c.</t>
  </si>
  <si>
    <t>Wymogi dodatkowe dla wariantu 4.3. Szuwary wielkoturzycowe i wariantu 5.3. Szuwary wielkoturzycowe:</t>
  </si>
  <si>
    <t>dopuszcza się wypasanie przy obsadzie zwierząt wynoszącej nie więcej niż 0,2 DJP/ha i obciążeniu</t>
  </si>
  <si>
    <t>pastwiska wynoszącym nie więcej niż 2,5 t/ha (5DJP/ha) do dnia 15 października, a na terenach zalewowych</t>
  </si>
  <si>
    <t>dodatkowo nie wcześniej niż w terminie 2 tygodni po ustąpieniu wód;</t>
  </si>
  <si>
    <t>zakaz nawożenia.</t>
  </si>
  <si>
    <t>2d.</t>
  </si>
  <si>
    <t>Wymogi dodatkowe dla wariantu 4.4. Łąki trzęślicowe i selernicowe i wariantu 5.4. Łąki trzęślicowe</t>
  </si>
  <si>
    <t>i selernicowe:</t>
  </si>
  <si>
    <t>koszenie w terminie od dnia 15 września do dnia 30 października w sposób nieniszczący runi roślinnej</t>
  </si>
  <si>
    <t>i pokrywy glebowej; wysokość koszenia 5-15 cm;</t>
  </si>
  <si>
    <t>2e.</t>
  </si>
  <si>
    <t>Wymogi dodatkowe dla wariantu 4.5. Murawy ciepłolubne i wariantu 5.5. Murawy ciepłolubne</t>
  </si>
  <si>
    <t>w przypadku użytkowania:</t>
  </si>
  <si>
    <t>koszenie w terminie od dnia 15 lipca do dnia 30 września w sposób nieniszczący runi roślinnej</t>
  </si>
  <si>
    <r>
      <t xml:space="preserve">w terminie </t>
    </r>
    <r>
      <rPr>
        <sz val="8"/>
        <color indexed="12"/>
        <rFont val="Arial"/>
        <family val="2"/>
        <charset val="238"/>
      </rPr>
      <t>2 tygodni po ustąpieniu wód</t>
    </r>
    <r>
      <rPr>
        <sz val="8"/>
        <rFont val="Arial"/>
        <family val="2"/>
        <charset val="238"/>
      </rPr>
      <t>, z wyłączeniem wypasania koników polskich</t>
    </r>
  </si>
  <si>
    <t>i koni huculskich, które jest dopuszczalne przez cały rok.</t>
  </si>
  <si>
    <t>**</t>
  </si>
  <si>
    <t>Wymogi wypasu dla wariantów  4.3,  oraz 5.3</t>
  </si>
  <si>
    <t>Dopuszcza się wypasanie przy obsadzie zwierząt wynoszącej</t>
  </si>
  <si>
    <t>?</t>
  </si>
  <si>
    <t>Wymogi wypasu dla wariantów  4.5 oraz 5.5</t>
  </si>
  <si>
    <t>Wymogi wypasu dla wariantów  4.8 i 5.8</t>
  </si>
  <si>
    <r>
      <t xml:space="preserve">w terminie </t>
    </r>
    <r>
      <rPr>
        <sz val="8"/>
        <color indexed="12"/>
        <rFont val="Arial"/>
        <family val="2"/>
        <charset val="238"/>
      </rPr>
      <t>2 tygodni po ustąpieniu wód</t>
    </r>
    <r>
      <rPr>
        <sz val="8"/>
        <rFont val="Arial"/>
        <family val="2"/>
        <charset val="238"/>
      </rPr>
      <t>.</t>
    </r>
  </si>
  <si>
    <t>Wymogi wypasu dla wariantów  4.9 i 5.9</t>
  </si>
  <si>
    <t>Złota Szlachetna</t>
  </si>
  <si>
    <t xml:space="preserve"> - sporządza ekspert</t>
  </si>
  <si>
    <t>Maksymalne obciążenie pastwiska do:</t>
  </si>
  <si>
    <t>owce rasy merynos polski w starym typie</t>
  </si>
  <si>
    <t xml:space="preserve">3. </t>
  </si>
  <si>
    <t xml:space="preserve">4. </t>
  </si>
  <si>
    <t xml:space="preserve"> *zaznacz właściwe</t>
  </si>
  <si>
    <t>Wariant 7.1. Zachowanie lokalnych ras bydła:*</t>
  </si>
  <si>
    <t>2i.</t>
  </si>
  <si>
    <t>Wymogi dodatkowe dla wariantu 4.10. Użytki przyrodnicze i wariantu 5.10. Użytki przyrodnicze:</t>
  </si>
  <si>
    <t>zachowanie użytków przyrodniczych w stanie niepogorszonym;</t>
  </si>
  <si>
    <t>usuwanie odpadów;</t>
  </si>
  <si>
    <t>dokonywanie zabiegów pielęgnacyjnych mających na celu ochronę użytku przyrodniczego;</t>
  </si>
  <si>
    <t>zakaz odwadniania i wydobywania torfu – w przypadku torfowisk;</t>
  </si>
  <si>
    <t>zakaz wydobywania piasku i zalesiania – w przypadku muraw napiaskowych;</t>
  </si>
  <si>
    <t>zakaz usuwania kęp i odwadniania – w przypadku szuwarów kępowych;</t>
  </si>
  <si>
    <t>wykaszanie w terminie do dnia 31 października albo niewykaszanie w przypadkach określonych</t>
  </si>
  <si>
    <t>wybranego wariantu pakietu 7.</t>
  </si>
  <si>
    <t>Pak7 w7.1</t>
  </si>
  <si>
    <t>Pak7 w7.2</t>
  </si>
  <si>
    <t>Z materiału siewnego uzyskanego ze zbioru z poprzedniego roku</t>
  </si>
  <si>
    <t>Wskazać drugi, trzeci i piąty rok realizacji programu a w przypadku zmiany rośliny - analogicznie</t>
  </si>
  <si>
    <t>lub</t>
  </si>
  <si>
    <t>2g.</t>
  </si>
  <si>
    <t>Wymogi dodatkowe dla wariantu 4.8. Bogate gatunkowo murawy bliźniczkowe oraz wariantu 5.8. Bogate</t>
  </si>
  <si>
    <t>gatunkowo murawy bliźniczkowe:</t>
  </si>
  <si>
    <t>przy obsadzie zwierząt wynoszącej 0,4 – 0,6 DJP/ha i obciążeniu pastwiska wynoszącym nie więcej</t>
  </si>
  <si>
    <t>niż 2,5 t/ha (5 DJP/ha), przy czym wypasanie na terenach zalewowych rozpoczyna się nie wcześniej niż</t>
  </si>
  <si>
    <t>w terminie 2 tygodni po ustąpieniu wód;</t>
  </si>
  <si>
    <t>2h.</t>
  </si>
  <si>
    <t>Wymogi dodatkowe dla wariantu 4.9. Słonorośla oraz wariantu 5.9. Słonorośla:</t>
  </si>
  <si>
    <t>w przypadku użytkowania pastwiskowego trwałych użytków zielonych:</t>
  </si>
  <si>
    <t>zakaz wapnowania, chyba że wapnowanie nie wpłynie negatywnie na środowisko i na realizację celu pakietu;</t>
  </si>
  <si>
    <r>
      <t xml:space="preserve"> - do powierzchni nie mniejszej niż </t>
    </r>
    <r>
      <rPr>
        <b/>
        <sz val="11"/>
        <color indexed="10"/>
        <rFont val="Arial"/>
        <family val="2"/>
        <charset val="238"/>
      </rPr>
      <t>0,50 ha</t>
    </r>
    <r>
      <rPr>
        <sz val="11"/>
        <rFont val="Arial"/>
        <family val="2"/>
        <charset val="238"/>
      </rPr>
      <t xml:space="preserve"> w przypadku plantacji nasiennej pozostałych gatunków roślin rolniczych.</t>
    </r>
  </si>
  <si>
    <t xml:space="preserve">Dłubniański Park Krajobrazowy </t>
  </si>
  <si>
    <t xml:space="preserve">Park Krajobrazowy Dolinki Krakowskie </t>
  </si>
  <si>
    <t xml:space="preserve">Park Krajobrazowy Pasma Brzanki </t>
  </si>
  <si>
    <t xml:space="preserve">Popradzki Park Krajobrazowy </t>
  </si>
  <si>
    <t xml:space="preserve">Rudniański Park Krajobrazowy </t>
  </si>
  <si>
    <r>
      <t>Triticum dicoccum</t>
    </r>
    <r>
      <rPr>
        <sz val="11"/>
        <rFont val="Arial"/>
        <family val="2"/>
        <charset val="238"/>
      </rPr>
      <t xml:space="preserve"> </t>
    </r>
  </si>
  <si>
    <r>
      <t xml:space="preserve"> 60</t>
    </r>
    <r>
      <rPr>
        <b/>
        <vertAlign val="superscript"/>
        <sz val="11"/>
        <rFont val="Arial"/>
        <family val="2"/>
        <charset val="238"/>
      </rPr>
      <t>1)</t>
    </r>
  </si>
  <si>
    <r>
      <t xml:space="preserve"> 60</t>
    </r>
    <r>
      <rPr>
        <b/>
        <vertAlign val="superscript"/>
        <sz val="11"/>
        <rFont val="Arial"/>
        <family val="2"/>
        <charset val="238"/>
      </rPr>
      <t>1) 2)</t>
    </r>
  </si>
  <si>
    <t xml:space="preserve">Park Krajobrazowy Puszczy Knyszyńskiej </t>
  </si>
  <si>
    <t xml:space="preserve">Suwalski Park Krajobrazowy </t>
  </si>
  <si>
    <t xml:space="preserve">Kaszubski Park Krajobrazowy </t>
  </si>
  <si>
    <t xml:space="preserve">Nadmorski Park Krajobrazowy </t>
  </si>
  <si>
    <t>w planie działalności rolnośrodowiskowej.</t>
  </si>
  <si>
    <t>Przechowywania rachunków, związanych z wywozem nieczystości stałych i płynnych 
z gospodarstwa oraz opakowań po nawozach i środkach chemicznych.</t>
  </si>
  <si>
    <t xml:space="preserve"> Przestrzegania podstawowych  wymagań.</t>
  </si>
  <si>
    <t xml:space="preserve">Wariant 6.1. Produkcja towarowa lokalnych odmian roślin uprawnych </t>
  </si>
  <si>
    <t>nowe</t>
  </si>
  <si>
    <t>2.11.1</t>
  </si>
  <si>
    <t>2.11.2</t>
  </si>
  <si>
    <t>2.12.1</t>
  </si>
  <si>
    <t>2.12.2</t>
  </si>
  <si>
    <t>złe sumy</t>
  </si>
  <si>
    <t>6)</t>
  </si>
  <si>
    <t>OŚWIADCZENIA I ZOBOWIĄZANIA</t>
  </si>
  <si>
    <t>Oświadczam, że:</t>
  </si>
  <si>
    <t xml:space="preserve">Znane mi są zasady i tryb realizacji programu rolnośrodowiskowego,  </t>
  </si>
  <si>
    <t>Znane mi są skutki składania fałszywych oświadczeń wynikających z art. 297 §1 Kodeksu Karnego.</t>
  </si>
  <si>
    <t xml:space="preserve">Zobowiązuję się do:      </t>
  </si>
  <si>
    <r>
      <t>pasternak</t>
    </r>
    <r>
      <rPr>
        <i/>
        <sz val="11"/>
        <rFont val="Arial"/>
        <family val="2"/>
        <charset val="238"/>
      </rPr>
      <t xml:space="preserve"> Pastinaca sativa L. (roślina dwuletnia).</t>
    </r>
  </si>
  <si>
    <r>
      <t>10</t>
    </r>
    <r>
      <rPr>
        <b/>
        <vertAlign val="superscript"/>
        <sz val="11"/>
        <rFont val="Arial"/>
        <family val="2"/>
        <charset val="238"/>
      </rPr>
      <t>1) 2)</t>
    </r>
  </si>
  <si>
    <t>1) Nie dopuszczalna jest obecność nasion kanianki (Cuscuta).</t>
  </si>
  <si>
    <t>2) Do 40% nasion twardych uznaje się za zdolne do kiełkowania.</t>
  </si>
  <si>
    <r>
      <t xml:space="preserve"> </t>
    </r>
    <r>
      <rPr>
        <b/>
        <sz val="11"/>
        <rFont val="Arial"/>
        <family val="2"/>
        <charset val="238"/>
      </rPr>
      <t>80</t>
    </r>
    <r>
      <rPr>
        <b/>
        <vertAlign val="superscript"/>
        <sz val="11"/>
        <rFont val="Arial"/>
        <family val="2"/>
        <charset val="238"/>
      </rPr>
      <t>3)</t>
    </r>
  </si>
  <si>
    <t>3) Do 30% nasion twardych uznaje się za zdolne do kiełkowania.</t>
  </si>
  <si>
    <t>przekazywanie jednostce badawczo – rozwojowej koordynującej lub realizującej zadania w zakresie ochrony zasobów genetycznych wytworzonego materiału siewnego o wymaganej jakości.</t>
  </si>
  <si>
    <t>Wariant 6.2. Produkcja nasienna towarowa lokalnych odmian roślin uprawnych</t>
  </si>
  <si>
    <t>Wymogi dla wariantu 6.2.</t>
  </si>
  <si>
    <t>Tabela I. Wymagania jakościowe dla nasion lokalnych odmian zbóż.</t>
  </si>
  <si>
    <t>Lp</t>
  </si>
  <si>
    <t>Gatunki</t>
  </si>
  <si>
    <t>8)</t>
  </si>
  <si>
    <t>w przypadku uprawy międzyplonu ozimego w międzyrzędziach chmielnika, powierzchnia uprawy tego międzyplonu powinna stanowić około 67% łącznej powierzchni plantacji chmielu.</t>
  </si>
  <si>
    <t>Ochrona lokalnych ras bydła</t>
  </si>
  <si>
    <t>7.2.</t>
  </si>
  <si>
    <t>Ochrona lokalnych ras koni</t>
  </si>
  <si>
    <t>7.3.</t>
  </si>
  <si>
    <t>Ochrona lokalnych ras owiec</t>
  </si>
  <si>
    <t>7.4.</t>
  </si>
  <si>
    <t>Ochrona lokalnych ras świń</t>
  </si>
  <si>
    <t>B. Dane adresowe rolnika</t>
  </si>
  <si>
    <t>Gmina</t>
  </si>
  <si>
    <t xml:space="preserve">Powiat </t>
  </si>
  <si>
    <t>Województwo</t>
  </si>
  <si>
    <t>C. Podpis rolnika, data</t>
  </si>
  <si>
    <t>D. Dane doradcy rolnośrodowiskowego</t>
  </si>
  <si>
    <t>E. Podpis doradcy, data</t>
  </si>
  <si>
    <t>prowadzenie oceny wartości użytkowej i dokumentacji hodowlanej w stadzie,</t>
  </si>
  <si>
    <t>wpis loch do księgi zwierząt hodowlanych danej rasy,</t>
  </si>
  <si>
    <t>Załęczański Park Krajobrazowy</t>
  </si>
  <si>
    <t>Park Krajobrazowy Lasy Janowskie</t>
  </si>
  <si>
    <t>Barlinecko-Gorzowski Park Krajobrazowy</t>
  </si>
  <si>
    <t>Listę Parków Krajobrazowych pobrano z:</t>
  </si>
  <si>
    <t>http://pl.wikipedia.org/wiki/Parki_krajobrazowe_w_Polsce</t>
  </si>
  <si>
    <t>zakaz spasania międzyplonu ozimego poza okresem wiosny;</t>
  </si>
  <si>
    <t>Zawiera 4 arkusze:</t>
  </si>
  <si>
    <t>Pak7</t>
  </si>
  <si>
    <t>konie zimnokrwiste w typie sokólskim</t>
  </si>
  <si>
    <t>konie wielkopolskie</t>
  </si>
  <si>
    <t>konie śląskie</t>
  </si>
  <si>
    <t>konie małopolskie</t>
  </si>
  <si>
    <t>konie huculskie</t>
  </si>
  <si>
    <t>koniki polskie</t>
  </si>
  <si>
    <t>owce rasy wrzosówka</t>
  </si>
  <si>
    <t>owce rasy świniarka</t>
  </si>
  <si>
    <t>owce olkuskie</t>
  </si>
  <si>
    <t>polskie owce górskie odmiany barwnej</t>
  </si>
  <si>
    <t>owce rasy merynos odmiany barwnej</t>
  </si>
  <si>
    <t>owce uhruskie</t>
  </si>
  <si>
    <t>owce wielkopolskie</t>
  </si>
  <si>
    <t>owce żelaźnieńskie</t>
  </si>
  <si>
    <t>owce rasy korideil</t>
  </si>
  <si>
    <t>owce kamienieckie</t>
  </si>
  <si>
    <t>owce pomorskie</t>
  </si>
  <si>
    <t>owce rasy cakiel podhalański</t>
  </si>
  <si>
    <t>Pak8</t>
  </si>
  <si>
    <t>Pak8 w8.1, 8.2 i 8.3</t>
  </si>
  <si>
    <t>Pak8 s2</t>
  </si>
  <si>
    <t>Pak8 s3</t>
  </si>
  <si>
    <t>Wskazanie wariantów* w obrębie pakietu 4 i 5, do realizacji których rolnik się zobowiązuje.</t>
  </si>
  <si>
    <t>8 loch rasy złotnickiej pstrej, a w przypadku stada objętego programem ochrony zasobów genetycznych przed dniem 1 stycznia 2006 r. – 3 lochy tej rasy</t>
  </si>
  <si>
    <t>liczącego maksimum w jednym stadzie</t>
  </si>
  <si>
    <t>przeniesione z tabeli 3a działki rolne nie będące gruntami ornymi,</t>
  </si>
  <si>
    <t>w tabelach w części szczegółowej dla pakietów: 3, 4, 5 - działki rolne niezgłoszone do płatności w ramach</t>
  </si>
  <si>
    <t>tych pakietów.</t>
  </si>
  <si>
    <r>
      <t xml:space="preserve">Jeżeli nie występują wymienione obiekty, wpisujemy: </t>
    </r>
    <r>
      <rPr>
        <b/>
        <sz val="10"/>
        <rFont val="Arial"/>
        <family val="2"/>
        <charset val="238"/>
      </rPr>
      <t>Nie występuje.</t>
    </r>
  </si>
  <si>
    <t>w przypadku użytkowania kośno-pastwiskowego trwałych użytków zielonych:</t>
  </si>
  <si>
    <t>w sytuacji licznego występowania trzciny wypasanie kwaterowe, które powinno zaczynać się</t>
  </si>
  <si>
    <t>od kwater z dużym udziałem trzciny i stopniowo przechodzić na typowe słonawy,</t>
  </si>
  <si>
    <t>Wpisujemy numer gospodarstwa, dane rolnika i doradcy, a w przypadku gdy rolnik posiada sporządzoną</t>
  </si>
  <si>
    <t>dokumentację przyrodniczą również dane eksperta.</t>
  </si>
  <si>
    <t>kolejności, jak we wniosku o przyznanie płatności.</t>
  </si>
  <si>
    <t>W planie działalności rolnośrodowiskowej najczęściej używaną operacją będzie odkrywanie</t>
  </si>
  <si>
    <t>Nazwa miejsca pracy</t>
  </si>
  <si>
    <t>Adres miejsca pracy</t>
  </si>
  <si>
    <t>rezerwa</t>
  </si>
  <si>
    <r>
      <t xml:space="preserve">Razem </t>
    </r>
    <r>
      <rPr>
        <b/>
        <sz val="10"/>
        <color indexed="21"/>
        <rFont val="Arial"/>
        <family val="2"/>
        <charset val="238"/>
      </rPr>
      <t>TUZ</t>
    </r>
    <r>
      <rPr>
        <b/>
        <sz val="10"/>
        <rFont val="Arial"/>
        <family val="2"/>
        <charset val="238"/>
      </rPr>
      <t>:</t>
    </r>
  </si>
  <si>
    <r>
      <t xml:space="preserve">Razem </t>
    </r>
    <r>
      <rPr>
        <b/>
        <sz val="10"/>
        <color indexed="60"/>
        <rFont val="Arial"/>
        <family val="2"/>
        <charset val="238"/>
      </rPr>
      <t>GO</t>
    </r>
    <r>
      <rPr>
        <b/>
        <sz val="10"/>
        <rFont val="Arial"/>
        <family val="2"/>
        <charset val="238"/>
      </rPr>
      <t>:</t>
    </r>
  </si>
  <si>
    <r>
      <t xml:space="preserve">Razem </t>
    </r>
    <r>
      <rPr>
        <b/>
        <sz val="10"/>
        <color indexed="53"/>
        <rFont val="Arial"/>
        <family val="2"/>
        <charset val="238"/>
      </rPr>
      <t>Sady</t>
    </r>
    <r>
      <rPr>
        <b/>
        <sz val="10"/>
        <rFont val="Arial"/>
        <family val="2"/>
        <charset val="238"/>
      </rPr>
      <t>:</t>
    </r>
  </si>
  <si>
    <t>Planowane dawki azotu (N) pod roślinę w plonie głównym na ha gruntów ornych lub trwałych</t>
  </si>
  <si>
    <t>użytków zielonych na rok wraz z saldem bilansu azotu.</t>
  </si>
  <si>
    <t>utrzymywanie stada liczącego minimum 5 matek owiec rasy olkuskiej, 15 matek owiec rasy cakiel</t>
  </si>
  <si>
    <t>podhalański, 30 matek owiec rasy merynos polski w starym typie albo  10 matek owiec</t>
  </si>
  <si>
    <t>Przetwórstwo</t>
  </si>
  <si>
    <t>Kompostowanie</t>
  </si>
  <si>
    <t>*Zaznaczyć właściwe, wstawiając znak x</t>
  </si>
  <si>
    <t>7.</t>
  </si>
  <si>
    <t>Płatność rolnośrodowiskowa jest przyznawana w wysokości</t>
  </si>
  <si>
    <r>
      <t xml:space="preserve">Melilotus albus </t>
    </r>
    <r>
      <rPr>
        <i/>
        <vertAlign val="superscript"/>
        <sz val="11"/>
        <rFont val="Arial"/>
        <family val="2"/>
        <charset val="238"/>
      </rPr>
      <t>1)3)</t>
    </r>
  </si>
  <si>
    <t>Nostrzyk biały</t>
  </si>
  <si>
    <t>Lactuca sativa var. angustana</t>
  </si>
  <si>
    <t>Sałata łodygowa (szparagowa, głąbiki krakowskie)</t>
  </si>
  <si>
    <t xml:space="preserve">Lathyrus sativus </t>
  </si>
  <si>
    <t>Lędźwian siewny</t>
  </si>
  <si>
    <t xml:space="preserve">Lens culinaris </t>
  </si>
  <si>
    <t>Soczewica jadalna</t>
  </si>
  <si>
    <t>Pastinaca sativa</t>
  </si>
  <si>
    <t>Pasternak</t>
  </si>
  <si>
    <t>Plan lokalizacji upraw w ramach wariantu 6.2.</t>
  </si>
  <si>
    <t>Wariant 6.3. Produkcja nasienna na zlecenie banku genów</t>
  </si>
  <si>
    <t>Wymogi dla wariantu 6.3.</t>
  </si>
  <si>
    <t>koszenia 5 – 15 cm;</t>
  </si>
  <si>
    <t>przypadkach w dłuższym terminie, niezwłocznie po ustaniu przyczyn ze względu na które termin ten nie był</t>
  </si>
  <si>
    <t>przestrzegany;</t>
  </si>
  <si>
    <t>Oznaczenie działki ewidencyjnej</t>
  </si>
  <si>
    <t>W pakiecie obowiązuje degresywność:</t>
  </si>
  <si>
    <t>C.</t>
  </si>
  <si>
    <t>7.1. Zachowanie lokalnych ras bydła</t>
  </si>
  <si>
    <t>7.2. Zachowanie lokalnych ras koni</t>
  </si>
  <si>
    <t>7.3. Zachowanie lokalnych ras owiec</t>
  </si>
  <si>
    <t>7.4. Zachowanie lokalnych ras świń</t>
  </si>
  <si>
    <t>Zalecenia wynikające z zasad programu ochrony lub planu zadań ochronnych.</t>
  </si>
  <si>
    <t>Charakterystyka
położenie, warunki wilgotnościowe, struktura roślinności, występowanie rowów melioracyjnych, dotychczasowe użytkowanie, inne</t>
  </si>
  <si>
    <t>Istnieje plan ochrony lub plan zadań ochronnych</t>
  </si>
  <si>
    <t>tak</t>
  </si>
  <si>
    <t>nie</t>
  </si>
  <si>
    <t xml:space="preserve">6)       </t>
  </si>
  <si>
    <t>Małe konie: hucuły, koniki polskie, kuce</t>
  </si>
  <si>
    <t>Źrebaki powyżej 2 lat</t>
  </si>
  <si>
    <t>Źrebaki powyżej 1 roku</t>
  </si>
  <si>
    <t>Źrebięta do ½ roku</t>
  </si>
  <si>
    <t>Buhaje</t>
  </si>
  <si>
    <t>Krowy</t>
  </si>
  <si>
    <t>Jałówki cielne</t>
  </si>
  <si>
    <t>Jałówki powyżej 1 roku</t>
  </si>
  <si>
    <t>Jałówki od ½ do 1 roku</t>
  </si>
  <si>
    <t>Cielęta do ½ roku</t>
  </si>
  <si>
    <t>Kozy</t>
  </si>
  <si>
    <t>Jelenie</t>
  </si>
  <si>
    <t>Daniele</t>
  </si>
  <si>
    <t>Knury</t>
  </si>
  <si>
    <t>Babuszkino</t>
  </si>
  <si>
    <t>Truskawkowe Nletschnera</t>
  </si>
  <si>
    <t>Bojka</t>
  </si>
  <si>
    <t>Pak6 w6.4</t>
  </si>
  <si>
    <r>
      <t xml:space="preserve">do powierzchni nie mniejszej niż </t>
    </r>
    <r>
      <rPr>
        <b/>
        <sz val="11"/>
        <color indexed="10"/>
        <rFont val="Arial"/>
        <family val="2"/>
        <charset val="238"/>
      </rPr>
      <t>0,30 ha</t>
    </r>
    <r>
      <rPr>
        <sz val="11"/>
        <rFont val="Arial"/>
        <family val="2"/>
        <charset val="238"/>
      </rPr>
      <t xml:space="preserve"> upraw rolniczych</t>
    </r>
  </si>
  <si>
    <r>
      <t xml:space="preserve">do powierzchni nie mniejszej niż </t>
    </r>
    <r>
      <rPr>
        <b/>
        <sz val="11"/>
        <color indexed="10"/>
        <rFont val="Arial"/>
        <family val="2"/>
        <charset val="238"/>
      </rPr>
      <t>0,15 ha</t>
    </r>
    <r>
      <rPr>
        <sz val="11"/>
        <rFont val="Arial"/>
        <family val="2"/>
        <charset val="238"/>
      </rPr>
      <t xml:space="preserve"> upraw warzywnych</t>
    </r>
  </si>
  <si>
    <r>
      <t xml:space="preserve">Płatność dla wariantu </t>
    </r>
    <r>
      <rPr>
        <b/>
        <sz val="11"/>
        <rFont val="Arial"/>
        <family val="2"/>
        <charset val="238"/>
      </rPr>
      <t>6.1</t>
    </r>
    <r>
      <rPr>
        <sz val="11"/>
        <rFont val="Arial"/>
        <family val="2"/>
        <charset val="238"/>
      </rPr>
      <t xml:space="preserve">  przysługuje:</t>
    </r>
  </si>
  <si>
    <r>
      <t>Płatność dla wariantu</t>
    </r>
    <r>
      <rPr>
        <b/>
        <sz val="11"/>
        <rFont val="Arial"/>
        <family val="2"/>
        <charset val="238"/>
      </rPr>
      <t xml:space="preserve"> 6.3</t>
    </r>
    <r>
      <rPr>
        <sz val="11"/>
        <rFont val="Arial"/>
        <family val="2"/>
        <charset val="238"/>
      </rPr>
      <t xml:space="preserve"> przysługuje:</t>
    </r>
  </si>
  <si>
    <r>
      <t>do powierzchni nie większej niż</t>
    </r>
    <r>
      <rPr>
        <b/>
        <sz val="11"/>
        <color indexed="10"/>
        <rFont val="Arial"/>
        <family val="2"/>
        <charset val="238"/>
      </rPr>
      <t xml:space="preserve"> 0,30 ha</t>
    </r>
    <r>
      <rPr>
        <sz val="11"/>
        <rFont val="Arial"/>
        <family val="2"/>
        <charset val="238"/>
      </rPr>
      <t xml:space="preserve"> </t>
    </r>
  </si>
  <si>
    <t>zawiera wymogi do pakietu 6.4 i tabelę, w której należy określić ilość drzew w sadzie.</t>
  </si>
  <si>
    <t>kośny</t>
  </si>
  <si>
    <t>kośno-pastwiskowy</t>
  </si>
  <si>
    <t>- w przypadku realizowania pakietu 4 lub 5 i szkic gospodarstwa rolnego z naniesionymi oznaczeniami tej</t>
  </si>
  <si>
    <t>Og s7 i 8</t>
  </si>
  <si>
    <t>zawiera informacje o wymogach jakie trzeba spełnić na użytkach zielonych.</t>
  </si>
  <si>
    <t>(lub niepuste - jest różne oznaczenie w różnych wersjach excela)</t>
  </si>
  <si>
    <t>Ten arkusz zawiera wymogi i zalecenia dla gospodarstwa. Musi być wydrukowany w całości.</t>
  </si>
  <si>
    <t>Dokumentacja przyrodnicza wykonana przez eksperta przyrodniczego</t>
  </si>
  <si>
    <t>Szkic działki rolnej z zaznaczeniem w którym miejscu są posadzone poszczególne drzewa odmian</t>
  </si>
  <si>
    <t>wymienionych w załączniku nr 4 do rozporządzenia lub odmian tradycyjnie uprawianych na terytorium</t>
  </si>
  <si>
    <t>Rzeczypospolitej Polskiej przed 1950 r. – w przypadku realizacji wariantu czwartego pakietu 6.</t>
  </si>
  <si>
    <t>Tylko</t>
  </si>
  <si>
    <t>Wariant 3.1.2</t>
  </si>
  <si>
    <t>jest bez degresywności</t>
  </si>
  <si>
    <t>Rolnik posiada sad, w którym występuje co najmniej 12 drzew z co najmniej 4 gatunków lub odmian mających nie mniej niż 15 lat, przy czym korony drzew znajdują się na wysokości co najmniej 120 cm, a obwód ich pni na wysokości ok. 1 m jest nie mniejszy niż 47 cm, a jednocześnie liczba tych drzew w przeliczeniu na 1 ha powierzchni sadu jest nie mniejsza niż 90;</t>
  </si>
  <si>
    <t>Powierzchnia sadu:</t>
  </si>
  <si>
    <t>Ilość drzew na 1 ha:</t>
  </si>
  <si>
    <t>Ilość drzew:</t>
  </si>
  <si>
    <t>Ukryj puste wiersze</t>
  </si>
  <si>
    <t>komonica błotna</t>
  </si>
  <si>
    <t>Lotus uliginosus Schkuhr.</t>
  </si>
  <si>
    <t>owies szorstki</t>
  </si>
  <si>
    <t>Avena strigosa Schleb.</t>
  </si>
  <si>
    <t>Secate cereale var multicale</t>
  </si>
  <si>
    <t>4.1</t>
  </si>
  <si>
    <t>4.2</t>
  </si>
  <si>
    <t>4.3</t>
  </si>
  <si>
    <t>4.4</t>
  </si>
  <si>
    <t>4.5</t>
  </si>
  <si>
    <t>4.6</t>
  </si>
  <si>
    <t>4.7</t>
  </si>
  <si>
    <t>4.8</t>
  </si>
  <si>
    <t>4.9</t>
  </si>
  <si>
    <t>4.10</t>
  </si>
  <si>
    <t>5.1</t>
  </si>
  <si>
    <t>5.2</t>
  </si>
  <si>
    <t>5.3</t>
  </si>
  <si>
    <t>5.4</t>
  </si>
  <si>
    <t>5.5</t>
  </si>
  <si>
    <t>5.6</t>
  </si>
  <si>
    <t>5.7</t>
  </si>
  <si>
    <t>5.8</t>
  </si>
  <si>
    <t>5.9</t>
  </si>
  <si>
    <t>5.10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</si>
  <si>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</si>
  <si>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</si>
  <si>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</si>
  <si>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</si>
  <si>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</si>
  <si>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</si>
  <si>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</si>
  <si>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</si>
  <si>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</si>
  <si>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4.10</t>
  </si>
  <si>
    <t>* TUZ - trwały użytek zielony</t>
  </si>
  <si>
    <t xml:space="preserve">  GO - grunt orny</t>
  </si>
  <si>
    <t xml:space="preserve">  UP - użytek przyrodniczy</t>
  </si>
  <si>
    <t>Pow. Dz. ewidencyjnych</t>
  </si>
  <si>
    <t>Międzyplon</t>
  </si>
  <si>
    <t>Współczynnik DJP wg Rozporządzenia Rady Ministrów z dnia 9 listopada 2010 r. w sprawie określania rodzajów przedsięwzięć mogących znacząco oddziaływać na środowisko (Dz. U. z dnia 12 listopada 2010 r.)</t>
  </si>
  <si>
    <t>fasola.</t>
  </si>
  <si>
    <t>*jeżeli wysiewamy w roślinę ochronną i użytkujemy następny rok jako plon główny. możemy traktować jako rośliny jednoroczne.</t>
  </si>
  <si>
    <t xml:space="preserve"> Jeśli pozostawiamy trzy lata i więcej, to są to uprawy wieloletnie, nie brane pod uwagę w wymogach pakietu.</t>
  </si>
  <si>
    <r>
      <t>lucerna</t>
    </r>
    <r>
      <rPr>
        <sz val="11"/>
        <color indexed="10"/>
        <rFont val="Czcionka tekstu podstawowego"/>
        <charset val="238"/>
      </rPr>
      <t>*</t>
    </r>
    <r>
      <rPr>
        <sz val="9"/>
        <color indexed="8"/>
        <rFont val="Czcionka tekstu podstawowego"/>
        <family val="2"/>
        <charset val="238"/>
      </rPr>
      <t>,</t>
    </r>
  </si>
  <si>
    <t>perko.</t>
  </si>
  <si>
    <r>
      <t>trawy</t>
    </r>
    <r>
      <rPr>
        <sz val="11"/>
        <color indexed="10"/>
        <rFont val="Czcionka tekstu podstawowego"/>
        <charset val="238"/>
      </rPr>
      <t>*</t>
    </r>
    <r>
      <rPr>
        <sz val="11"/>
        <rFont val="Czcionka tekstu podstawowego"/>
        <charset val="238"/>
      </rPr>
      <t>.</t>
    </r>
  </si>
  <si>
    <r>
      <t>Mieszanki z co najmniej dwóch grup roślin uprawianych jednorocznie, motylkowate drobnonasienne z trawami</t>
    </r>
    <r>
      <rPr>
        <sz val="11"/>
        <color indexed="10"/>
        <rFont val="Czcionka tekstu podstawowego"/>
        <charset val="238"/>
      </rPr>
      <t>*</t>
    </r>
    <r>
      <rPr>
        <sz val="11"/>
        <rFont val="Czcionka tekstu podstawowego"/>
        <charset val="238"/>
      </rPr>
      <t>.</t>
    </r>
  </si>
  <si>
    <t>proso.</t>
  </si>
  <si>
    <t>W arkuszach z tabelami znajdują się filtry, które powinny ułatwić ukrywanie pustych wierszy.</t>
  </si>
  <si>
    <t>soczewica</t>
  </si>
  <si>
    <t>Ten arkusz służy do importowania danych z WNIOSKU NA PŁATNOŚCI BEZPOŚRDENIE I ROLNOŚRODOWISKOWE.</t>
  </si>
  <si>
    <t>Import polega na wklejeniu wartości skopiowanych z wniosku na płatności bezpośrednie i rolnośrodowiskowe.</t>
  </si>
  <si>
    <t>trawy w siewie czystym z przeznaczeniem na nasiona</t>
  </si>
  <si>
    <t>http://www.bip.minrol.gov.pl/DesktopDefault.aspx?TabOrgId=643&amp;LangId=0</t>
  </si>
  <si>
    <t>Inne</t>
  </si>
  <si>
    <t xml:space="preserve"> R*</t>
  </si>
  <si>
    <t xml:space="preserve"> R</t>
  </si>
  <si>
    <t>Trifolium resupinatum L.</t>
  </si>
  <si>
    <t>lnianka siewna (lnicznik)</t>
  </si>
  <si>
    <t>Sedun spectabile Boreau</t>
  </si>
  <si>
    <t>Salvia verticillata L.</t>
  </si>
  <si>
    <t>Citrullus vulgaris (Thunb.)Matsum et Nakai</t>
  </si>
  <si>
    <t xml:space="preserve"> W</t>
  </si>
  <si>
    <t xml:space="preserve"> Z</t>
  </si>
  <si>
    <t>bylica estragon</t>
  </si>
  <si>
    <t>lnianka (lnica) pospolita</t>
  </si>
  <si>
    <t>Origanum maiorana L.</t>
  </si>
  <si>
    <t>Czy gospodarstwo położne jest na obszarach szczególnie narażonych (OSN)</t>
  </si>
  <si>
    <t>Powierzchnia gospodarstwa położona na obszarach szczególnie narażonych (OSN) wynosi:</t>
  </si>
  <si>
    <t>R</t>
  </si>
  <si>
    <t>koszenie w terminie do dnia 31 lipca lub wypasanie w okresie wegetacyjnym na trwałych użytkach zielonych oraz usunięcie lub złożenie w stogi ściętej biomasy w terminie 2 tygodni po pokosie, a w uzasadnionych przypadkach w dłuższym terminie, niezwłocznie po ustaniu przyczyn, ze względu na które dotrzymanie dwutygodniowego terminu nie było możliwe;</t>
  </si>
  <si>
    <t>nieprzekraczanie maksymalnej dawki azotu pochodzącego z nawozów naturalnych, kompostów i nawozów mineralnych wynoszącej:</t>
  </si>
  <si>
    <t xml:space="preserve">150 kg/ha na gruntach ornych, </t>
  </si>
  <si>
    <t>120 kg/ha na trwałych użytkach zielonych</t>
  </si>
  <si>
    <r>
      <t xml:space="preserve">opracowanie co roku planu nawozowego na podstawie bilansu azotu oraz aktualnej chemicznej analizy gleby, z określeniem zawartości P, K, Mg i potrzeb wapnowania gleby, oraz realizacja tego planu; </t>
    </r>
    <r>
      <rPr>
        <i/>
        <sz val="11"/>
        <rFont val="Arial"/>
        <family val="2"/>
        <charset val="238"/>
      </rPr>
      <t>(zgodnie z tabelą nr 3)</t>
    </r>
    <r>
      <rPr>
        <sz val="11"/>
        <rFont val="Arial"/>
        <family val="2"/>
        <charset val="238"/>
      </rPr>
      <t>;</t>
    </r>
  </si>
  <si>
    <t>których łączna powierzchnia wynosi nie więcej niż 100 ha.</t>
  </si>
  <si>
    <t>prowadzenie produkcji rolnej zgodnie z najlepszą wiedzą i kulturą rolną, przy zachowaniu należytej dbałości</t>
  </si>
  <si>
    <t>o stan fitosanitarny roślin i ochronę gleby.</t>
  </si>
  <si>
    <t>Wymogi dla wszystkich wariantów:</t>
  </si>
  <si>
    <t>przypadkach w dłuższym terminie, niezwłocznie po ustaniu przyczyn, ze względu na które dotrzymanie\</t>
  </si>
  <si>
    <t>dwutygodniowego terminu nie było możliwe.</t>
  </si>
  <si>
    <t>W przypadku równoczesnej realizacji na tych samych użytkach rolnych:</t>
  </si>
  <si>
    <t xml:space="preserve">pakietu 3. Ekstensywne trwałe użytki zielone - koszenie w odpowiednim terminie określonym </t>
  </si>
  <si>
    <t>w części III. Pakiet 3. Ekstensywne trwałe użytki zielone,</t>
  </si>
  <si>
    <t xml:space="preserve">zakaz nawożenia azotem na obszarach nawożonych przez namuły rzeczne, a na innych obszarach </t>
  </si>
  <si>
    <t>nieprzekraczanie maksymalnej dawki azotu wynoszącej 60 kg/ha w danym roku, lecz nie więcej niż</t>
  </si>
  <si>
    <t>maksymalna dawka azotu, określona w programie działań mających na celu ograniczenie odpływu</t>
  </si>
  <si>
    <t>azotu ze źródeł rolniczych na obszarze szczególnie narażonym, na którym jest położone, chociażby</t>
  </si>
  <si>
    <t>w części, gospodarstwo rolne rolnika, pomniejszona o 40%;</t>
  </si>
  <si>
    <t>realizacja pakietu na obszarze całego gospodarstwa rolnego, płatność przysługuje tylko do powierzchni gruntów ornych;</t>
  </si>
  <si>
    <r>
      <t>Maksymalne dawki azotu ze wszystkich źródeł</t>
    </r>
    <r>
      <rPr>
        <b/>
        <vertAlign val="superscript"/>
        <sz val="10"/>
        <rFont val="Arial"/>
        <family val="2"/>
        <charset val="238"/>
      </rPr>
      <t>*)</t>
    </r>
  </si>
  <si>
    <t>(N kg/ha) </t>
  </si>
  <si>
    <t>Pszenica ozima</t>
  </si>
  <si>
    <t>Pszenica jara</t>
  </si>
  <si>
    <t xml:space="preserve">Jęczmień </t>
  </si>
  <si>
    <t>Żyto</t>
  </si>
  <si>
    <t>Owies</t>
  </si>
  <si>
    <t>Kukurydza na ziarno</t>
  </si>
  <si>
    <t>Pszenżyto</t>
  </si>
  <si>
    <t>Mieszanki zbożowe</t>
  </si>
  <si>
    <t>Mieszanki zbożowe na ziarno</t>
  </si>
  <si>
    <t>Ziemniaki wczesne</t>
  </si>
  <si>
    <t>Ziemniaki późne</t>
  </si>
  <si>
    <t>Buraki cukrowe</t>
  </si>
  <si>
    <t>Buraki pastewne</t>
  </si>
  <si>
    <t xml:space="preserve">Marchew pastewna </t>
  </si>
  <si>
    <t>Brukiew</t>
  </si>
  <si>
    <t>Rzepa</t>
  </si>
  <si>
    <t>Rzepak</t>
  </si>
  <si>
    <t>Inne oleiste</t>
  </si>
  <si>
    <t>Rzepik</t>
  </si>
  <si>
    <t>Słonecznik</t>
  </si>
  <si>
    <t>Gorczyca</t>
  </si>
  <si>
    <t>Rzodkiew oleista</t>
  </si>
  <si>
    <t>Perko</t>
  </si>
  <si>
    <t>Bobik</t>
  </si>
  <si>
    <t>Łubin</t>
  </si>
  <si>
    <t>Bób</t>
  </si>
  <si>
    <t>Wyka</t>
  </si>
  <si>
    <t>Seradela</t>
  </si>
  <si>
    <t>Soja</t>
  </si>
  <si>
    <t>Lędźwian</t>
  </si>
  <si>
    <t>Fasola</t>
  </si>
  <si>
    <t>Fasolka szparagowa</t>
  </si>
  <si>
    <t>Soczewica</t>
  </si>
  <si>
    <t>Pastewne na zielonkę</t>
  </si>
  <si>
    <t>Żyto, owies na zielonkę</t>
  </si>
  <si>
    <t>Kukurydza na zielonkę</t>
  </si>
  <si>
    <t>Strączkowe na zielonkę</t>
  </si>
  <si>
    <t>Mieszanki zbożowo - strączkowe</t>
  </si>
  <si>
    <t>Łąka 1 pokos</t>
  </si>
  <si>
    <t>Łąka 2 pokosy</t>
  </si>
  <si>
    <t>Łąka 3 pokosy</t>
  </si>
  <si>
    <t>Łąka 4 pokosy</t>
  </si>
  <si>
    <t>Grunt w użytkowaniu kośno-pastwiskowym</t>
  </si>
  <si>
    <t>Koniczyna</t>
  </si>
  <si>
    <t>Lucerna</t>
  </si>
  <si>
    <t>Trawy</t>
  </si>
  <si>
    <t>Motylkowe z trawami</t>
  </si>
  <si>
    <t>Esparceta</t>
  </si>
  <si>
    <t>Komonica</t>
  </si>
  <si>
    <t>Nostrzyk</t>
  </si>
  <si>
    <t xml:space="preserve">Gryka </t>
  </si>
  <si>
    <t xml:space="preserve">Facelia </t>
  </si>
  <si>
    <t xml:space="preserve">Len </t>
  </si>
  <si>
    <t>Tytoń</t>
  </si>
  <si>
    <t>Sorgo w tym zasiewy mieszane z kukurydzą</t>
  </si>
  <si>
    <t>Burak ćwikłowy</t>
  </si>
  <si>
    <t>Szpinak zwyczajny</t>
  </si>
  <si>
    <t>Kapusta</t>
  </si>
  <si>
    <t>Kalafior</t>
  </si>
  <si>
    <t>Brokuł</t>
  </si>
  <si>
    <t>Brukselka</t>
  </si>
  <si>
    <t>Jarmuż</t>
  </si>
  <si>
    <t>Kalarepa</t>
  </si>
  <si>
    <t>Rzodkiew</t>
  </si>
  <si>
    <t>Marchew</t>
  </si>
  <si>
    <t>Pietruszka</t>
  </si>
  <si>
    <t>Seler</t>
  </si>
  <si>
    <t>Koper</t>
  </si>
  <si>
    <t>Koper włoski</t>
  </si>
  <si>
    <t>Kwiaty uprawy polowe, gruntowe</t>
  </si>
  <si>
    <t>Tulipan</t>
  </si>
  <si>
    <t>Narcyz</t>
  </si>
  <si>
    <t>Mieczyk</t>
  </si>
  <si>
    <t>Hiacynt</t>
  </si>
  <si>
    <t>Lilia</t>
  </si>
  <si>
    <t>Irys holenderski</t>
  </si>
  <si>
    <t>Krokus</t>
  </si>
  <si>
    <t>Szafirek</t>
  </si>
  <si>
    <t>Konwalia</t>
  </si>
  <si>
    <t>Zimowit</t>
  </si>
  <si>
    <t>Słonecznik na kwiat cięty</t>
  </si>
  <si>
    <t>Piwonia</t>
  </si>
  <si>
    <t>Rośliny na suche bukiety</t>
  </si>
  <si>
    <t>Kapusta pastewna</t>
  </si>
  <si>
    <t>Dynia pastewna</t>
  </si>
  <si>
    <t>Mieszanki różnych traw z motylkowatymi drobnonasiennymi</t>
  </si>
  <si>
    <t>Warzywa: rabarbar</t>
  </si>
  <si>
    <t>chrzan</t>
  </si>
  <si>
    <t>Pomidor</t>
  </si>
  <si>
    <t>Papryka</t>
  </si>
  <si>
    <t>Oberżyna</t>
  </si>
  <si>
    <t>Ogórek</t>
  </si>
  <si>
    <t>Dynia</t>
  </si>
  <si>
    <t>Cukinia</t>
  </si>
  <si>
    <t>Kabaczek</t>
  </si>
  <si>
    <t>Arbuz</t>
  </si>
  <si>
    <t>Melon</t>
  </si>
  <si>
    <t>Sałata</t>
  </si>
  <si>
    <t>Cykoria</t>
  </si>
  <si>
    <t>Endywia</t>
  </si>
  <si>
    <t>Skorzonera</t>
  </si>
  <si>
    <t>Salsefia</t>
  </si>
  <si>
    <t>Cebula</t>
  </si>
  <si>
    <t xml:space="preserve">Czosnek </t>
  </si>
  <si>
    <t>Por</t>
  </si>
  <si>
    <t>Szczypiorek</t>
  </si>
  <si>
    <t>Rośliny sadownicze</t>
  </si>
  <si>
    <t>Drzewa owocowe</t>
  </si>
  <si>
    <t>Krzewy owocowe</t>
  </si>
  <si>
    <t>Truskawka</t>
  </si>
  <si>
    <t>Uprawy szkółkarskie polowe, gruntowe</t>
  </si>
  <si>
    <t>Siewki liściastych</t>
  </si>
  <si>
    <t>Siewki iglastych</t>
  </si>
  <si>
    <t>Krzewy liściaste</t>
  </si>
  <si>
    <t>Krzewy iglaste</t>
  </si>
  <si>
    <t>Róże</t>
  </si>
  <si>
    <t>Rośliny energetyczne</t>
  </si>
  <si>
    <t>Inne uprawy</t>
  </si>
  <si>
    <t>*) z nawozów mineralnych oraz organicznych, naturalnych i środków do użyźniania gleby</t>
  </si>
  <si>
    <t xml:space="preserve">   w przeliczeniu na równoważniki nawozowe</t>
  </si>
  <si>
    <t>stosowanie jednego z następujących schematów koszenia działek rolnych przez cały okres realizacji wariantu:</t>
  </si>
  <si>
    <t xml:space="preserve"> pozostawienie całej powierzchni działki rolnej nieskoszonej na przemian z koszeniem w kolejnym roku </t>
  </si>
  <si>
    <t>całej jej powierzchni, albo</t>
  </si>
  <si>
    <t xml:space="preserve">pozostawienie 50% powierzchni działki rolnej nieskoszonej, na przemian z koszeniem w kolejnym roku całej </t>
  </si>
  <si>
    <t xml:space="preserve">jej powierzchni, przy czym pozostawienie w danym roku 50% powierzchni działki rolnej nieskoszonej powinno </t>
  </si>
  <si>
    <t>dotyczyć innej części tej działki niż dwa lata wcześniej;</t>
  </si>
  <si>
    <t>zakaz wypasania;</t>
  </si>
  <si>
    <t>Liczba maciorek przypadających na tryka nie może przekraczać 30 sztuk.</t>
  </si>
  <si>
    <t>została przyznana pierwsza  płatność rolnośrodowiskowa.</t>
  </si>
  <si>
    <t>została przyznana pierwsza płatność rolnośrodowiskowa.</t>
  </si>
  <si>
    <t>trwałe użytki zielone i elementy krajobrazu nieużytkowanych rolniczo tworzące ostoje dzikiej przyrody występujące na obszarze tego gospodarstwa w dniu rozpoczęcia tealizacji zobowiązania rolnośrodowiskowego;</t>
  </si>
  <si>
    <t>data</t>
  </si>
  <si>
    <t>wypasanie w sezonie pastwiskowym trwającym od dnia 1 maja do dnia 15 października – na obszarach poniżej 300 m n. p. m. oraz od dnia 20 maja do dnia 1 października – na obszarach powyżej 300 m n. p. m., przy obsadzie zwierząt wynoszącej nie więcej niż 0,3 DJP/ha i obciążeniu pastwiska wynoszącym nie więcej niż 5t/ha (10 DJP/ha), przy czym wypasanie na terenach zalewowych rozpoczyna się nie wcześniej niż w terminie 2 tygodni po ustąpieniu wód, a wypasanie koników polskich i koni huculskich jest dopuszczalne przez cały rok przy obsadzie zwierząt wynoszącej nie więcej niż 0,3 DJP/ha i obciążeniu pastwiska wynoszącym nie więcej niż 5t/ha (10 DJP/ha);;</t>
  </si>
  <si>
    <t>zakaz nawożenia, przy czym na obszarach innych niż obszary nawożone przez namuły rzeczne dopuszcza się nawożenie azotem i nieprzekraczanie maksymalnej dawki azotu wynoszącej 60 kg/ha w danym roku, lecz nie więcej niż maksymalna dawka azotu, określona w programie działań mających na celu ograniczenie odpływu azotu ze źródeł rolniczych na obszarze szczególnie narażonym, na którym jest położone, chociażby w części, gospodarstwo rolne rolnika, pomniejszona o 40%;</t>
  </si>
  <si>
    <t>pastwiska wynoszącym nie więcej niż 5t/ha (10 DJP/ha),,</t>
  </si>
  <si>
    <t xml:space="preserve">dopuszczalne przez cały rok przy obsadzie zwierząt wynoszącej nie więcej niż 0,5 DJP/ha i obciążeniu </t>
  </si>
  <si>
    <t>niż 0,2 DJP/ha i obciążeniu pastwiska wynoszącym nie więcej niż 5t/ha (10 DJP/ha),,</t>
  </si>
  <si>
    <t xml:space="preserve">i koni huculskich, które jest dopuszczalne przez cały rok przy obsadzie zwierząt wynoszącej nie więcej </t>
  </si>
  <si>
    <r>
      <t>i dołączonym do niej załączniku graficznym.</t>
    </r>
    <r>
      <rPr>
        <strike/>
        <sz val="11"/>
        <color indexed="30"/>
        <rFont val="Arial"/>
        <family val="2"/>
        <charset val="238"/>
      </rPr>
      <t/>
    </r>
  </si>
  <si>
    <t xml:space="preserve"> Wskazanie lat, w których dopuszcza się koszenie całej powierzchni trwałych użytków zielonych.</t>
  </si>
  <si>
    <t xml:space="preserve">zakaz nawożenia, przy czym dopuszcza się nawożenie azotem i nieprzekraczanie maksymalnej </t>
  </si>
  <si>
    <t xml:space="preserve">dawki azotu wynoszącej 60 kg/ha w danym roku, lecz nie więcej niż maksymalna dawka azotu, </t>
  </si>
  <si>
    <t xml:space="preserve">określona w programie działań mających na celu ograniczenie odpływu azotu ze źródeł rolniczych </t>
  </si>
  <si>
    <t>na obszarze szczególnie narażonym, na którym położone jest, chociażby w części, gospodarstwo</t>
  </si>
  <si>
    <t>rolne rolnika, pomniejszona o 40%.</t>
  </si>
  <si>
    <t>Pozostawienie runa nieskoszonego w roku:</t>
  </si>
  <si>
    <r>
      <t>i dołączonym do niej załączniku graficznym.</t>
    </r>
    <r>
      <rPr>
        <sz val="11"/>
        <color indexed="30"/>
        <rFont val="Arial"/>
        <family val="2"/>
        <charset val="238"/>
      </rPr>
      <t/>
    </r>
  </si>
  <si>
    <t>Wariant 6.2. Produkcja nasienna towarowa lokalnych odmian roślin uprawnych obejmuje następujące gatunki roślin:</t>
  </si>
  <si>
    <t>Produkcja nasienna na zlecenie banku genów-rozmnażanie materiału siewnego roślin lub utrzymanie drzew owocowych zgodnie z umową, o której mowa w § 24 ust. 1 pkt 2, w tym:</t>
  </si>
  <si>
    <r>
      <t>Groch</t>
    </r>
    <r>
      <rPr>
        <sz val="10"/>
        <rFont val="Arial"/>
        <family val="2"/>
        <charset val="238"/>
      </rPr>
      <t xml:space="preserve"> </t>
    </r>
    <r>
      <rPr>
        <sz val="8"/>
        <rFont val="Arial"/>
        <family val="2"/>
        <charset val="238"/>
      </rPr>
      <t>(także wg starego nazewnictwa peluszki, grochopeluszki)</t>
    </r>
  </si>
  <si>
    <t>Maksymalne dawki azotu 
dla pak. 1.</t>
  </si>
  <si>
    <t>Maksymalne dawki azotu 
dla pak. 3, 4 i 5.</t>
  </si>
  <si>
    <r>
      <t xml:space="preserve">(aplikacja - </t>
    </r>
    <r>
      <rPr>
        <b/>
        <sz val="12"/>
        <color indexed="10"/>
        <rFont val="Arial"/>
        <family val="2"/>
        <charset val="238"/>
      </rPr>
      <t>2013</t>
    </r>
    <r>
      <rPr>
        <b/>
        <sz val="12"/>
        <rFont val="Arial"/>
        <family val="2"/>
        <charset val="238"/>
      </rPr>
      <t>)</t>
    </r>
  </si>
  <si>
    <r>
      <t xml:space="preserve"> </t>
    </r>
    <r>
      <rPr>
        <b/>
        <sz val="12"/>
        <rFont val="Arial"/>
        <family val="2"/>
        <charset val="238"/>
      </rPr>
      <t>INNE ODPOWIEDNIE WYMOGI OBOWIĄZKOWE</t>
    </r>
  </si>
  <si>
    <t>Utrzymanie czystości i porządku na obszarze gospodarstwa rolnego przez:</t>
  </si>
  <si>
    <t xml:space="preserve"> Zakaz:</t>
  </si>
  <si>
    <t>użytkowania, niszczenia, umyślnego uszkadzania, zanieczyszczania i dokonywania zmian obiektów przyrodniczych, obszarów zasobów, tworów i składników przyrody w parkach narodowych oraz rezerwatach przyrody,</t>
  </si>
  <si>
    <t>umieszczania tablic, napisów, ogłoszeń reklamowych i innych znaków niezwiązanych z ochroną przyrody, udostępnianiem parku albo rezerwatu przyrody, edukacją ekologiczną, z wyjątkiem znaków drogowych i innych znaków związanych z ochroną bezpieczeństwa i porządku powszechnego w parkach narodowych oraz rezerwatach przyrody,</t>
  </si>
  <si>
    <t>wykonywania prac ziemnych trwale zniekształcających rzeźbę terenu w parkach narodowych oraz rezerwatach przyrody</t>
  </si>
  <si>
    <t xml:space="preserve">– art. 15 ust. 1 pkt 6, 19 i 22 ustawy z dnia 16 kwietnia 2004 r. o ochronie przyrody </t>
  </si>
  <si>
    <t>wykonywania prac ziemnych trwale zniekształcających rzeźbę terenu, z wyjątkiem prac związanych z zabezpieczeniem przeciwsztormowym, przeciwpowodziowym lub przeciwosuwiskowym lub budową, odbudową, utrzymywaniem, remontem lub naprawą urządzeń wodnych w parkach krajobrazowych,</t>
  </si>
  <si>
    <t>budowania nowych obiektów budowlanych w pasie o szerokości 100 m od linii brzegów rzek, jezior i innych zbiorników wodnych, z wyjątkiem obiektów służących turystyce wodnej, gospodarce wodnej lub rybackiej</t>
  </si>
  <si>
    <t>pszenica, jęczmień, owies, żyto, pszenżyto, mieszanki zbożowe</t>
  </si>
  <si>
    <t>rośliny jednoliścienne, siane w małej rozstawie jesienią lub wczesną wiosną, mieszanki zbożowe</t>
  </si>
  <si>
    <t>Strączkowe + warzywa strączkowe</t>
  </si>
  <si>
    <t>łubin, groch (także wg. starego nazewnictwa peluszki, grochopeluszki), bobik,  wyka, seradela, soja, lędźwian, fasola, bób, soczewica, fasola szparagowa, groch</t>
  </si>
  <si>
    <t>rośliny motylkowate (nowa nomenklatura  bobowate) o grubych nasionach</t>
  </si>
  <si>
    <t>Motylkowate drobnonasienne roczna uprawa</t>
  </si>
  <si>
    <t xml:space="preserve">koniczyna egipska, koniczyna krwistoczerwona, koniczyna perska, nostrzyk </t>
  </si>
  <si>
    <t>Mieszanka jednoroczna traw, trawy w siewie czystym z przeznaczeniem na nasiona</t>
  </si>
  <si>
    <t>Mieszanka jednoroczna traw z motylkowatymi drobnonasiennymi</t>
  </si>
  <si>
    <t>Okopowe + warzywa korzeniowe</t>
  </si>
  <si>
    <t>ziemniaki, buraki, marchew pastewna, burak ćwikłowy, marchew, pietruszka, seler, pasternak, skorzonera, salsefia, cykoria sałatowa</t>
  </si>
  <si>
    <t>rzepak, rzepik, słonecznik, gorczyca, rzodkiew oleista, słonecznik,</t>
  </si>
  <si>
    <t>Pastewne + warzywa kapustowate i rzepowate</t>
  </si>
  <si>
    <t>kapusta pastewna, dynia pastewna, perko, kapusta, kalafior, brokuł, brukselka, jarmuż, kalarepa, kapusta pekińska, rzepa, rzodkiew, rzodkiewka, brukiew,</t>
  </si>
  <si>
    <t>rośliny przeznaczone na paszę, dla przetwórstwa i do bezpośredniego spożycia</t>
  </si>
  <si>
    <t xml:space="preserve">Mieszanka strączkowo-gorczycowa </t>
  </si>
  <si>
    <t>Mieszanki z dwóch grup roślin uprawnych jednoroczne</t>
  </si>
  <si>
    <t>Mieszanka strączkowo-słonecznikowa</t>
  </si>
  <si>
    <t>Mieszanka strączkowo-zbożowa</t>
  </si>
  <si>
    <t>facelia</t>
  </si>
  <si>
    <t>Len, lnianka</t>
  </si>
  <si>
    <t>len oleisty, len włóknisty, lnianka siewna (lnicznik)</t>
  </si>
  <si>
    <t>mak</t>
  </si>
  <si>
    <t>tytoń</t>
  </si>
  <si>
    <t>gryka</t>
  </si>
  <si>
    <t>pastewna, na ziarno i ccm, cukrowa</t>
  </si>
  <si>
    <t>Uprawa wieloletnia, tj. uprawa przez trzy kolejne lata  i powyżej 3 lat,  tzn. może być uprawiana 3,4,5 lat w trakcie trwania programu.  Określenie " z trzech grup za wyjątkiem wieloletnich" oznacza że jeżeli będziemy uprawiać np. lucernę 4 lata to wystarczą dwie grupy roślin np. lucerna i zboże. Możliwe jest następstwo, np..: trawy z koniczynami - 3 lata i dalej 2 lata zboża</t>
  </si>
  <si>
    <t>Pozostałe warzywa</t>
  </si>
  <si>
    <t>szpinak zwyczajny, koper, koper włoski, pomidor, papryka, oberżyna, ogórek, dynia, cukinia, kabaczek, arbuz, melon, sałata, endywia,  cebula, czosnek, por, szczypiorek</t>
  </si>
  <si>
    <t>Rośliny miododajne</t>
  </si>
  <si>
    <t>Według załacznika nr 4 do rozporządzenia rolnośrodowiskowego "Wykaz gatunków roślin, gatunków ptaków, jednostek fitosocjologicznych i siedlisk przyrodniczych oraz ras zwierząt, objętych płatnością rolnośrodowiskową"</t>
  </si>
  <si>
    <t>Kilkadziesiąt gatunków ziół według załacznika nr 4 do rozporządzenia rolnośrodowiskowego "Wykaz gatunków roślin, gatunków ptaków, jednostek fitosocjologicznych i siedlisk przyrodniczych oraz ras zwierząt, objętych płatnością rolnośrodowiskową"</t>
  </si>
  <si>
    <t>Rośliny oznaczone symbolem "R*" w załączniku 4 uprawiane jako roczne i dwuletnie, z wyjątkiem oznaczonych "UW"</t>
  </si>
  <si>
    <t>Rosliny oznaczone symbolem "Z" w załączniku 4 uprawiane jako roczne i dwuletnie, z wyjątkiem oznaczonych "UW"</t>
  </si>
  <si>
    <t>wyposażenie nieruchomości w pojemniki służące do zbierania odpadów komunalnych oraz utrzymywanie tych pojemników w odpowiednim stanie sanitarnym, porządkowym i technicznym;</t>
  </si>
  <si>
    <t>przyłączenie nieruchomości do istniejącej sieci kanalizacyjnej lub, w przypadku gdy budowa sieci kanalizacyjnej jest technicznie lub ekonomicznie nieuzasadniona, wyposażenie nieruchomości w zbiornik bezodpływowy nieczystości ciekłych lub w przydomową oczyszczalnię ścieków bytowych, spełniające wymagania określone w przepisach odrębnych; przyłączenie nieruchomości do sieci kanalizacyjnej nie jest obowiązkowe, jeżeli nieruchomość jest wyposażona w przydomową oczyszczalnię ścieków spełniającą wymagania określone w przepisach odrębnych;</t>
  </si>
  <si>
    <t>– art. 5 ust. 1 pkt 1 i 2 ustawy z dnia 13 września 1996 r. o utrzymaniu czystości 
    i porządku w gminach (Dz. U. z 2012 r. poz. 391, z późn. zm.)</t>
  </si>
  <si>
    <t>Zakaz:</t>
  </si>
  <si>
    <t>– jeżeli został wprowadzony na terenie danego parku krajobrazowego - art. 17 
   ust. 1 pkt 5 i 7 ustawy z dnia 16 kwietnia 2004 r. o ochronie przyrody</t>
  </si>
  <si>
    <t xml:space="preserve">Rozporządzenia Ministra Rolnictwa i Rozwoju Wsi z dnia 13 marca 2013 r. w sprawie szczegółowych </t>
  </si>
  <si>
    <t xml:space="preserve"> zakaz nawożenia.</t>
  </si>
  <si>
    <t xml:space="preserve">zakaz koszenia okrężnego od zewnątrz do wewnątrz powierzchni koszonej trwałych użytków zielonych; </t>
  </si>
  <si>
    <t>Koszenie całej powierzchni trwałych użytków rolnych w roku:</t>
  </si>
  <si>
    <t xml:space="preserve"> Wskazanie lat, w których dopuszcza się pozostawienie runa bez skoszenia.</t>
  </si>
  <si>
    <t xml:space="preserve">Płatność rolnośrodowiskowa za realizację tego pakietu na OSN jest przyznawana do działek rolnych, </t>
  </si>
  <si>
    <t>arkusz zawiera informację o sankcjach.</t>
  </si>
  <si>
    <t>Użytkowanie działki jako sadu, w którym uprawiane są drzewa odmian wymienionych  w załączniku nr 4 rozporządzenia Ministra Rolnictwa i Rozwoju Wsi  z dnia 13 marca 2013 r. (Dz. U.  poz. 361)  lub odmian tradycyjnie uprawianych na terytorium Rzeczpospolitej Polskiej przed 1950 r.</t>
  </si>
  <si>
    <t xml:space="preserve"> w plonie głównym na OSN.</t>
  </si>
  <si>
    <t xml:space="preserve">Maksymalne dawki nawożenia azotem (N)   w kg/ha składnika działająceg dla upraw </t>
  </si>
  <si>
    <r>
      <t xml:space="preserve">lecz nie więcej niż maksymalna dawka azotu takiego pochodzenia, określona w programie działań mających na celu ograniczenie odpływu azotu ze źródeł rolniczych na obszarze szczególnie narażonym, na którym jest położone, </t>
    </r>
    <r>
      <rPr>
        <b/>
        <sz val="11"/>
        <rFont val="Arial"/>
        <family val="2"/>
        <charset val="238"/>
      </rPr>
      <t>chociażby w części</t>
    </r>
    <r>
      <rPr>
        <sz val="11"/>
        <rFont val="Arial"/>
        <family val="2"/>
        <charset val="238"/>
      </rPr>
      <t>, gospodarstwo rolne rolnika, pomniejszona o 10% na gruntach ornych i 40% na trwałych użytkach zielonych;</t>
    </r>
  </si>
  <si>
    <t xml:space="preserve"> W przypadku równoczesnej realizacji na tych samych użytkach zielonych Pakietu 1 i 3 lub Pakietu 1i 4 lub Pakietu 1 i 5 - stosuje się koszenie w odpowiednim terminie określonym dla Pakietu 3, 4,  lub 5.</t>
  </si>
  <si>
    <t>Corocznego składania wniosku o przyznanie płatności rolnośrodowiskowej w terminie w jakim składa się wnioski na płatności bezpośrednie, przez okres realizacji programu tj. nie mniej niż  przez kolejnych 5 lat. W przypadku nie ubiegania się w danym roku o przyznanie kolejnej płatności rolnośrodowiskowej za realizację danego wariantu, zamiast wniosku o jej przyznanie składa na formularzu udostępnionym przez Agencję informację o gruntach, na których realizuje zobowiązanie rolnośrodowiskowe w zakresie tego wariantu w danym roku, wskazując ich położenie i powierzchnię, a w przypadku Pakietu 7 - również o zwierzętach ras lokalnych, w odniesieniu do których realizuje zobowiązanie rolnośrodowiskowe w zakresie tego wariantu w danym roku.</t>
  </si>
  <si>
    <r>
      <t>przekraczać 30 sztuk.</t>
    </r>
    <r>
      <rPr>
        <sz val="14"/>
        <color indexed="14"/>
        <rFont val="Arial"/>
        <family val="2"/>
        <charset val="238"/>
      </rPr>
      <t xml:space="preserve"> </t>
    </r>
  </si>
  <si>
    <t>z importu</t>
  </si>
  <si>
    <t>z wniosku</t>
  </si>
  <si>
    <t>Małe konie: hycuły, koniki polskie, kuce</t>
  </si>
  <si>
    <t>Źrebaki od 0,5 roku do 1 roku</t>
  </si>
  <si>
    <t>Źrebięta do 0,5 roku</t>
  </si>
  <si>
    <t>Jałówki od 0,5 roku do 1 roku</t>
  </si>
  <si>
    <t>Cielęta do 05 roku</t>
  </si>
  <si>
    <t>Warchlaki 
2-4 miesięczne</t>
  </si>
  <si>
    <t>Jarlaki maciory</t>
  </si>
  <si>
    <t>Tryki powyżej 1 i 0,5 
roku</t>
  </si>
  <si>
    <t>Owce powyżej 1 i 0,5 
roku</t>
  </si>
  <si>
    <t>Jagnięta do 3 i 0,5 
miesiąca</t>
  </si>
  <si>
    <t>Inne zwierzęta o łącznej masie 500 kg, z 
wyłączeniem ryb</t>
  </si>
  <si>
    <t>Czy gospodarstwo korzystało z pakietu 2 programu rolnośrodowiskowego - PROW 2004 - 2006 lub 2007-2013?</t>
  </si>
  <si>
    <t>pozostałych ras, przy czym  liczba maciorek przypadających na tryka nie może</t>
  </si>
  <si>
    <t>Charakterystyka miedzy śródpolnej</t>
  </si>
  <si>
    <t>W tabeli należy wpisać długość i szerokość miedzy śródpolnej oraz podać sąsiedztwo, czyli to</t>
  </si>
  <si>
    <t>Płatność do wariantów 4.10 i 5.10 przysługuje do powierzchni nie większej niż 5 ha</t>
  </si>
  <si>
    <t>Centrum Jakości AgroEko Sp. z o.o.   03-216 Warszawa   ul. Modlińska 6 lok. 207  www.agroeko.com.pl  e-mail: sekretariat@agroeko.com.pl  Tel. kom.: 695 599 886     668 410 227  Fax: +48 22 486 44 15</t>
  </si>
  <si>
    <t xml:space="preserve">pozostawienie 5 - 10% powierzchni działki rolnej nieskoszonej, przy czym w dwóch kolejnych latach należy </t>
  </si>
  <si>
    <t xml:space="preserve"> pozostawić inne części tej działki nieskoszone, a w przypadku zastosowania dwóch pokosów</t>
  </si>
  <si>
    <t>w ciągu roku należy pozostawić tę samą część działki rolnej nieskoszoną w danym roku;</t>
  </si>
  <si>
    <t>rozporządzenia nr 1305/2013 lub art..7ust.2 rozporządzenia delegowanego Komisji (UE) 807/2014</t>
  </si>
  <si>
    <r>
      <t>objętego Programem Rozwoju Obszarów Wiejskich na lata 2007-2013 (Dz.U.z 2013 r. poz. 361 z</t>
    </r>
    <r>
      <rPr>
        <sz val="10"/>
        <color indexed="10"/>
        <rFont val="Arial"/>
        <family val="2"/>
        <charset val="238"/>
      </rPr>
      <t xml:space="preserve"> późn.zm</t>
    </r>
    <r>
      <rPr>
        <sz val="10"/>
        <rFont val="Arial"/>
        <family val="2"/>
        <charset val="238"/>
      </rPr>
      <t>).</t>
    </r>
  </si>
  <si>
    <r>
      <t xml:space="preserve">finansowej (Dz.U. Nr 89 poz.545, </t>
    </r>
    <r>
      <rPr>
        <sz val="10"/>
        <color indexed="10"/>
        <rFont val="Arial"/>
        <family val="2"/>
        <charset val="238"/>
      </rPr>
      <t>z późn.zm</t>
    </r>
    <r>
      <rPr>
        <sz val="10"/>
        <rFont val="Arial"/>
        <family val="2"/>
        <charset val="238"/>
      </rPr>
      <t>)</t>
    </r>
  </si>
  <si>
    <r>
      <t xml:space="preserve">Załącznik do rozporządzenia Ministra Rolnictwa i Rozwoju Wsi z dnia </t>
    </r>
    <r>
      <rPr>
        <b/>
        <sz val="11"/>
        <rFont val="Arial"/>
        <family val="2"/>
        <charset val="238"/>
      </rPr>
      <t xml:space="preserve">13 marca 2013 r. (Dz. U. poz. 361 </t>
    </r>
    <r>
      <rPr>
        <b/>
        <sz val="11"/>
        <color indexed="10"/>
        <rFont val="Arial"/>
        <family val="2"/>
        <charset val="238"/>
      </rPr>
      <t>z późn. zm)</t>
    </r>
  </si>
  <si>
    <r>
      <t xml:space="preserve">mieszanka jednoroczna traw z </t>
    </r>
    <r>
      <rPr>
        <sz val="10"/>
        <color indexed="10"/>
        <rFont val="Arial"/>
        <family val="2"/>
        <charset val="238"/>
      </rPr>
      <t>bobowatym</t>
    </r>
    <r>
      <rPr>
        <sz val="10"/>
        <rFont val="Arial"/>
        <family val="2"/>
        <charset val="238"/>
      </rPr>
      <t>i  drobnonasiennymi</t>
    </r>
  </si>
  <si>
    <r>
      <t xml:space="preserve">mieszanka wieloletnia traw z </t>
    </r>
    <r>
      <rPr>
        <b/>
        <sz val="10"/>
        <color indexed="10"/>
        <rFont val="Arial"/>
        <family val="2"/>
        <charset val="238"/>
      </rPr>
      <t>bobowatymi</t>
    </r>
    <r>
      <rPr>
        <sz val="10"/>
        <rFont val="Arial"/>
        <family val="2"/>
        <charset val="238"/>
      </rPr>
      <t xml:space="preserve"> drobnonasiennymi</t>
    </r>
  </si>
  <si>
    <t>owies nagi</t>
  </si>
  <si>
    <t xml:space="preserve">Avena nuda L. </t>
  </si>
  <si>
    <t>cebula siedmiolatka</t>
  </si>
  <si>
    <t>Wykaz roślin obowiązujących dla Pakietu 2 oraz Pakietu 1 Rolnictwo zrównowazone ( uprawy na gruntach ornych)</t>
  </si>
  <si>
    <t>Brassica oleracea var. italica Plenck</t>
  </si>
  <si>
    <t>Brassica napus var. napobrassica (L.) Rchb.</t>
  </si>
  <si>
    <t>Beta vulgaris ssp. vulgaris, convar. crassa var. Conditiva Alef.</t>
  </si>
  <si>
    <t>Beta vulgaris ssp. vulgaris convar. vulgaris var. cicla L.</t>
  </si>
  <si>
    <t>Allium ampeloprasum L.</t>
  </si>
  <si>
    <t>W</t>
  </si>
  <si>
    <t>Allium cepa L.</t>
  </si>
  <si>
    <t>Armoracia rusticana</t>
  </si>
  <si>
    <t>Cichorium intybus L.</t>
  </si>
  <si>
    <t>Brassica oleracea var. acephala subvar. Sabellica L.</t>
  </si>
  <si>
    <t>Brasica oleracea var. botrytis L.</t>
  </si>
  <si>
    <t>Brassica oleracea var. Gongylodes L.</t>
  </si>
  <si>
    <t>Brassica oleracea var. gemmifera (DC.) Schwarz</t>
  </si>
  <si>
    <t>Brassica oleracea var. capitata f. alba (L.) Duchesene</t>
  </si>
  <si>
    <t>Brassica oleracea var. capitata f. rubra (L.) Duchesene</t>
  </si>
  <si>
    <t>Brassica oleracea var. Italica Plenck</t>
  </si>
  <si>
    <t>Zea mays var. Saccharata (Sturtev.) Zhuk.</t>
  </si>
  <si>
    <t>Rheum rhaponticum L.</t>
  </si>
  <si>
    <t>Lactuca sativa var. Foliosa Brehmer</t>
  </si>
  <si>
    <t>sałata kędzierzawa</t>
  </si>
  <si>
    <t>Lactuca sativa var. crispa L.</t>
  </si>
  <si>
    <t>Lactuca sativa var. angustana Hort.</t>
  </si>
  <si>
    <t>Lactuca sativa var. longifolia Lam. Helm</t>
  </si>
  <si>
    <t>Artemisia dracunculus L.</t>
  </si>
  <si>
    <t>drapacz lekarski</t>
  </si>
  <si>
    <t>Cnicus benedictus L.</t>
  </si>
  <si>
    <t>Z</t>
  </si>
  <si>
    <t xml:space="preserve"> UD</t>
  </si>
  <si>
    <t>mieszanka wieloletnia traw, mieszanka wieloletnia traw z bobowatymi drobnonasiennymi, lucerna, esparceta, komonica, nostrzyk, rutwica, truskawka, warzywa: rabarbar, szczaw, szparagi</t>
  </si>
  <si>
    <t>Wymogi dla wariantu:2.9-2.12</t>
  </si>
  <si>
    <t>jest tyle krzewów owocujących, ukorzenionych i spełniających wymagania dotyczące średnicy elitarnego i kwalifikowanego materiału siewnego roślin sadowniczych, określone dla krzewów jagodowych i borówki w przepisach w sprawie szczegółowych wymagań dotyczących wytwarzania oraz jakości materiału siewnego, ile jest wymagane do spełnienia warunku określonego w § 12 ust. 2 pkt 3.</t>
  </si>
  <si>
    <t>jest tyle drzew w okresie owocowania lub na podkładkach karłowych lub półkarłowych, ile jest wymagane do spełnienia warunku określonego w § 12 ust. 2 pkt 3, a uprawa tych drzew jest prowadzona nie krócej niż rok.</t>
  </si>
  <si>
    <t>pozostawić inne części działki nieskoszone,</t>
  </si>
  <si>
    <t>od dnia 1 kwietnia do dnia 31 lipca.</t>
  </si>
  <si>
    <t xml:space="preserve"> pozostawienie 50% powierzchni działki rolnej nieskoszonej,  przy czym w kazdym roku powinno to</t>
  </si>
  <si>
    <t>dotyczyć innej częsci tej działki niż w roku poprzednim, albo</t>
  </si>
  <si>
    <t>koszenie 20% powierzchni działki rolnej, przy czym w dwóch kolejnych latach powinno to dotyczyć innej częsci tej działki;</t>
  </si>
  <si>
    <t xml:space="preserve"> w roku kolejnym należy skosić inną część działki niż skoszona dwa lata wcześniej;</t>
  </si>
  <si>
    <t>pozostawić inną część tej działki nieskoszoną,</t>
  </si>
  <si>
    <t>należy pozostawić inne częsci tej działki nieskoszone,</t>
  </si>
  <si>
    <t xml:space="preserve">należy pozostawić inne częsci tej działki nieskoszone, a w przypadku zastosowania dwoch pokosów </t>
  </si>
  <si>
    <t>w ciągu roku należy  pozostawić tą samą część działki rolnej nieskoszoną w danym roku,</t>
  </si>
  <si>
    <t>uprawa roślin odmian regionalnych i amatorskich wpisanych do krajowego rejstru z kwalifikowanego</t>
  </si>
  <si>
    <t>w drugim, trzecim i piątym roku uprawy rośliny tej odmiany jest dopuszczalna uprawa</t>
  </si>
  <si>
    <t>uprawa gatunków roślin wymienionych w załaczniku nr 4 do rozporządzenia</t>
  </si>
  <si>
    <t>materiału siewnego w pierwszym i czwartym  roku uprawy danej odmiany,</t>
  </si>
  <si>
    <t>z materiału lub nasion uzyskanych ze zbiorów w poprzednim roku,</t>
  </si>
  <si>
    <r>
      <t>nostrzyk biały</t>
    </r>
    <r>
      <rPr>
        <i/>
        <sz val="11"/>
        <rFont val="Arial"/>
        <family val="2"/>
        <charset val="238"/>
      </rPr>
      <t xml:space="preserve"> Melilotus albus Medik.,</t>
    </r>
  </si>
  <si>
    <r>
      <t>Utrzymanie minimalnej okrywy roślinnej wymaganej przepisami w sprawie norm DKR 
(</t>
    </r>
    <r>
      <rPr>
        <b/>
        <sz val="11"/>
        <color indexed="10"/>
        <rFont val="Arial"/>
        <family val="2"/>
        <charset val="238"/>
      </rPr>
      <t>30%</t>
    </r>
    <r>
      <rPr>
        <b/>
        <sz val="11"/>
        <color indexed="17"/>
        <rFont val="Arial"/>
        <family val="2"/>
        <charset val="238"/>
      </rPr>
      <t xml:space="preserve"> GO gospodarstwa położonych na obszarach zagrożonych erozją wodną), 
na gruntach rolnych niezgłoszonych do płatności w ramach pakietu 8.</t>
    </r>
  </si>
  <si>
    <t>1a)</t>
  </si>
  <si>
    <t>zakaz stosowania wsiewek traw;</t>
  </si>
  <si>
    <r>
      <t>wykonanie po zbiorze plonu głównego siewu</t>
    </r>
    <r>
      <rPr>
        <sz val="11"/>
        <color indexed="10"/>
        <rFont val="Arial"/>
        <family val="2"/>
        <charset val="238"/>
      </rPr>
      <t xml:space="preserve"> mieszanki</t>
    </r>
    <r>
      <rPr>
        <sz val="11"/>
        <rFont val="Arial"/>
        <family val="2"/>
        <charset val="238"/>
      </rPr>
      <t xml:space="preserve"> roślin ozimych jako międzyplonu ozimego </t>
    </r>
  </si>
  <si>
    <r>
      <t xml:space="preserve">do dnia </t>
    </r>
    <r>
      <rPr>
        <sz val="11"/>
        <color indexed="10"/>
        <rFont val="Arial"/>
        <family val="2"/>
        <charset val="238"/>
      </rPr>
      <t>15</t>
    </r>
    <r>
      <rPr>
        <sz val="11"/>
        <rFont val="Arial"/>
        <family val="2"/>
        <charset val="238"/>
      </rPr>
      <t xml:space="preserve"> września;</t>
    </r>
  </si>
  <si>
    <t>stosowanie jako międzyplon wyłącznie mieszanki złożonej z minimum 3 gatunków roślin, przy czym 
gatunek rosliny dominujący w mieszance lub gatunki zbóż wykorzystywane w mieszance nie mogą przekroczyć 70% jej składu;</t>
  </si>
  <si>
    <t>zakaz stosowania mieszanki składającej się wyłącznie z gatunków zbóż;</t>
  </si>
  <si>
    <t>3a)</t>
  </si>
  <si>
    <t>zakaz nawożenia w międzyplonie;</t>
  </si>
  <si>
    <t>3b)</t>
  </si>
  <si>
    <r>
      <t xml:space="preserve">niestosowanie </t>
    </r>
    <r>
      <rPr>
        <sz val="11"/>
        <color indexed="10"/>
        <rFont val="Arial"/>
        <family val="2"/>
        <charset val="238"/>
      </rPr>
      <t xml:space="preserve">komunalnych </t>
    </r>
    <r>
      <rPr>
        <sz val="11"/>
        <rFont val="Arial"/>
        <family val="2"/>
        <charset val="238"/>
      </rPr>
      <t>osadów ściekowych na międzyplon ozimy;</t>
    </r>
  </si>
  <si>
    <t>3c)</t>
  </si>
  <si>
    <t>zakaz stosowania pestycydów w międzyplonie;</t>
  </si>
  <si>
    <r>
      <t xml:space="preserve">zakaz uprawy w plonie głównym </t>
    </r>
    <r>
      <rPr>
        <sz val="11"/>
        <color indexed="10"/>
        <rFont val="Arial"/>
        <family val="2"/>
        <charset val="238"/>
      </rPr>
      <t xml:space="preserve">mieszanki tych samych roslin, która </t>
    </r>
    <r>
      <rPr>
        <sz val="11"/>
        <rFont val="Arial"/>
        <family val="2"/>
        <charset val="238"/>
      </rPr>
      <t>była uprawiana w międzyplonie,</t>
    </r>
  </si>
  <si>
    <t>(również ich form jarych);</t>
  </si>
  <si>
    <t xml:space="preserve">wykonanie po zbiorze plonu głównego siewu mieszanki roślin ozimych jako międzyplonu ozimego </t>
  </si>
  <si>
    <t>do dnia 15 września;</t>
  </si>
  <si>
    <t>niestosowanie komunalnych osadów ściekowych na międzyplon ozimy;</t>
  </si>
  <si>
    <t>zakaz uprawy w plonie głównym mieszanki tych samych roslin, która była uprawiana w międzyplonie,</t>
  </si>
  <si>
    <t xml:space="preserve">wykonanie po zbiorze plonu głównego siewu mieszanki roślin jarych jako międzyplonu ścierniskowego </t>
  </si>
  <si>
    <t>zakaz uprawy w plonie głównym mieszanki tych samych roslin, która była uprawiana w międzyplonie;</t>
  </si>
  <si>
    <t>Wymogi dla wariantu 8.1.1 Wsiewki poplonowe i wariantu 8.1.2 Wsiewki poplonowe - na obszarach zagrożonych erozją:</t>
  </si>
  <si>
    <t>stosowanie jako międzyplon wyłącznie mieszanki złożonej z minimum 3 gatunków roślin, przy czym  gatunek rosliny dominujący w mieszance lub gatunki zbóż wykorzystywane w mieszance nie mogą przekroczyć 70% jej składu;</t>
  </si>
  <si>
    <t>Wymogi dla wariantu 8.3.1 Międzyplon ścierniskowy i wariantu 8.3.2 Miedzyplon ścierniskowy - na obszarach zagrożonych erozją:</t>
  </si>
  <si>
    <t>Wymogi dla wariantu 8.2.1 Międzyplon ozimy i wariantu 8.2.2 Międzyplon ozimy - na obszarach zagrożonych erozją:</t>
  </si>
  <si>
    <t>Aplikacja planu działalności rolnośrodowiskowej dla zobowiązania powstałego</t>
  </si>
  <si>
    <t>Aplikacja może być również wykorzystana do dostosowania lub zmiany planu.</t>
  </si>
  <si>
    <t>w roku 2012 i podjętych w roku 2013.</t>
  </si>
  <si>
    <t>Plan sporządza się  na tyle lat, ile  zostało do zakończenia programu.</t>
  </si>
  <si>
    <t>lędźwian siewny</t>
  </si>
  <si>
    <r>
      <t>Melilotus</t>
    </r>
    <r>
      <rPr>
        <sz val="10"/>
        <color indexed="10"/>
        <rFont val="Arial"/>
        <family val="2"/>
        <charset val="238"/>
      </rPr>
      <t xml:space="preserve"> albus</t>
    </r>
    <r>
      <rPr>
        <sz val="10"/>
        <rFont val="Arial"/>
        <family val="2"/>
        <charset val="238"/>
      </rPr>
      <t xml:space="preserve"> Medik </t>
    </r>
  </si>
  <si>
    <r>
      <t xml:space="preserve">Melilotus </t>
    </r>
    <r>
      <rPr>
        <sz val="10"/>
        <color indexed="10"/>
        <rFont val="Arial"/>
        <family val="2"/>
        <charset val="238"/>
      </rPr>
      <t>albus</t>
    </r>
    <r>
      <rPr>
        <sz val="10"/>
        <rFont val="Arial"/>
        <family val="2"/>
        <charset val="238"/>
      </rPr>
      <t xml:space="preserve"> Medik </t>
    </r>
  </si>
  <si>
    <t>agrest (porzeczka agrest)</t>
  </si>
  <si>
    <t>S</t>
  </si>
  <si>
    <t>borówka wysoka i średnia</t>
  </si>
  <si>
    <t>czereśnia</t>
  </si>
  <si>
    <t>grusza domowa</t>
  </si>
  <si>
    <t>jabłoń domowa</t>
  </si>
  <si>
    <t>jeżyna</t>
  </si>
  <si>
    <t>morela</t>
  </si>
  <si>
    <t>porzeczka</t>
  </si>
  <si>
    <t>śliwa domowa</t>
  </si>
  <si>
    <t>winorośl</t>
  </si>
  <si>
    <t>wiśnia pospolita</t>
  </si>
  <si>
    <t>malina</t>
  </si>
  <si>
    <t>poziomka</t>
  </si>
  <si>
    <t>truskawka</t>
  </si>
  <si>
    <t>Se</t>
  </si>
  <si>
    <t>bez czarny</t>
  </si>
  <si>
    <t>borówka brusznica</t>
  </si>
  <si>
    <t>borówka niska</t>
  </si>
  <si>
    <t>dereń jadalny</t>
  </si>
  <si>
    <t>jagoda kamczacka (suchodrzew jadalny)</t>
  </si>
  <si>
    <t>pigwa pospolita</t>
  </si>
  <si>
    <t>róża dzika</t>
  </si>
  <si>
    <t>róża pomarszczona</t>
  </si>
  <si>
    <t>śliwa japońska</t>
  </si>
  <si>
    <t>Wariant 2.9. Uprawy sadownicze (dla których zakończono okres przestawiania) i wariant 2.10. Uprawy sadownicze (w okresie przestawiania)</t>
  </si>
  <si>
    <t>aronia czarnoowocowa</t>
  </si>
  <si>
    <t>Wariant 2.11.  Pozostałe uprawy sadownicze i jagodowe (dla których zakończono okres przestawiania) i wariant 2.12. Pozostałe uprawy sadownicze i jagodowe (w okresie przestawiania)</t>
  </si>
  <si>
    <t>Wariant 2.11.  Pozostałe uprawy sadownicze i jagodowe (dla których zakończono okres przestawiania) i wariant 2.12. Pozostałe uprawy sadownicze i jagodowe (w okresie przestawiania) NABÓR 2013</t>
  </si>
  <si>
    <t>Wariant 2.9. Uprawy sadownicze (dla których zakończono okres przestawiania) i wariant 2.10. Uprawy sadownicze (w okresie przestawiania) NABÓR  2012 i 2013</t>
  </si>
  <si>
    <t>Wariant 2.11.  Pozostałe uprawy sadownicze i jagodowe (dla których zakończono okres przestawiania) i wariant 2.12. Pozostałe uprawy sadownicze i jagodowe (w okresie przestawiania) NABÓR 2012</t>
  </si>
  <si>
    <t>świdośliwa</t>
  </si>
  <si>
    <t>jagoda kamczacka(suchodrzewjadalny)</t>
  </si>
  <si>
    <t>żurawina</t>
  </si>
  <si>
    <t>Stawka jednostkowa zł  za
(ha / szt./mb)</t>
  </si>
  <si>
    <t xml:space="preserve">Uprawy sadownicze i jagodowe (dla których zakończono okres przestawiania) </t>
  </si>
  <si>
    <t xml:space="preserve">Uprawy sadownicze i jagodowe (w okresie przestawiania) </t>
  </si>
  <si>
    <t>Pozostałe uprawy sadownicze i jagodowe (dla których zakończono okres przestawiania)</t>
  </si>
  <si>
    <t>Pozostałe uprawy sadownicze i jagodowe (w okresie przestawiania)</t>
  </si>
  <si>
    <t>2.11</t>
  </si>
  <si>
    <t>2.12</t>
  </si>
  <si>
    <t xml:space="preserve">2.9. Uprawy sadownicze i jagodowe (dla których zakończono okres przestawiania) </t>
  </si>
  <si>
    <t xml:space="preserve">2.10.Uprawy sadownicze i jagodowe (w okresie przestawiania) </t>
  </si>
  <si>
    <t>2.11. Pozostałe uprawy sadownicze i jagodowe (dla których zakończono okres przestawiania)</t>
  </si>
  <si>
    <t>2.12. Pozostałe uprawy sadownicze i jagodowe (w okresie przestawiania)</t>
  </si>
  <si>
    <t>przestrzeganie prawidłowego doboru i następstwa roślin uprawianych w plonie głównym, przy zastosowaniu, co najmniej trzech gatunków roślin, każdego z innej grupy roślin, z wyłączeniem roślin wieloletnich; wymóg ten stosuje się wyłącznie do działek rolnych, które były objęte zobowiązaniem rolnośrodowiskowym w zakresie tego pakietu w pierwszym roku jego realizacji, a w przypadku nowego zobowiązania rolnośrodowiskowego, realizowanego na podstawie § 35 ust. 1 - wyłącznie do działek rolnych, które były objęte zobowiązaniem rolnośrodowiskowym w zakresie tego pakietu w pierwszym roku jego realizacji, które zostało zastąpione przez nowe zobowiązanie.</t>
  </si>
  <si>
    <t>l)</t>
  </si>
  <si>
    <r>
      <t>proso (Panicummiliaceum L.)-</t>
    </r>
    <r>
      <rPr>
        <b/>
        <sz val="11"/>
        <rFont val="Arial"/>
        <family val="2"/>
        <charset val="238"/>
      </rPr>
      <t xml:space="preserve"> tylko nabór 2012</t>
    </r>
  </si>
  <si>
    <t xml:space="preserve">wytwarzanie materiału siewnego roślin odmian regionalnych i amatorskich  wpisanych do  krajowego rejestru  zgodnie z przepisami o nasiennictwie.  
</t>
  </si>
  <si>
    <t>wytwarzanie materiału siewnego gatunków roślin wymienionych w załączniku nr 4 do rozporządzenia Ministra Rolnictwa i Rozwoju Wsi  z dnia 13 marca 2013 r. (Dz. U.  poz. 361 z późn.zm.)  spełniającego wymagania jakościowe w zakresie minimalnej czystości analitycznej, maksymalnej zawartości nasion innych gatunków oraz minimalnej zdolności kiełkowania;</t>
  </si>
  <si>
    <t>złożenie w terminie do dnia 31 października w biurze powiatowym ARiMR, w którym złożono wniosek o przyznanie płatności rolnośrodowiskowej, świadectwa oceny polowej i laboratoryjnej materiału siewnego odmian regionalnych i amatorskich wpisanych do krajowego rejestru, a w przypadku roślin z gatunków wymienionych w ust. 3 pkt 2 załącznika nr 4 do rozporządzenia – informację o wynikach badania nasion uzyskanych z roślin uprawianych w tym roku w ramach tego wariantu, wydane na podstawie przepisów o nasiennictwie, lub oświadczenie o posiadaniu plantacji nasiennej rośliny dwuletniej – w pierwszym roku uprawy tej rośliny.</t>
  </si>
  <si>
    <t xml:space="preserve">Rozwoju Wsi z dnia 13 marca 2013 r. (Dz. U.  poz. 361 z późn. zm) </t>
  </si>
  <si>
    <t>DEGRESYWNOŚĆ</t>
  </si>
  <si>
    <t>(wg rozporządzenia Ministra Rolnictwa i Rozwoju Wsi z dnia 13 marca 2013 r. r. w sprawie szczegółowych warunków i trybu przyznawania pomocy finansowej w ramach działania „Program rolnośrodowiskowy” objętego Programem Rozwoju Obszarów Wiejskich na lata 2007 – 2013 (Dz. U. z 2013 r. poz. 361 z późn.zm).</t>
  </si>
  <si>
    <t xml:space="preserve">minimalne wymogi dotyczące stosowania nawozów i środków ochrony roślin, o których mowa w art. 28 ust. 3 </t>
  </si>
  <si>
    <t>Wykaz wymogów określony jest w Obwieszczeniu Ministra Rolnictwa i Rozwoju Wsi  z dnia 10 marca 2015 r.
(M.P. z 2015 r.   poz 329 z póź. zm.)</t>
  </si>
  <si>
    <t>Minimalne normy zostały określone w Rozporządzenie Ministra Rolnictwa i Rozwoju Wsi z dnia 9 marca 2015 r.</t>
  </si>
  <si>
    <t>Załącznik nr 2 do Rozporządzenia Ministra Rolnictwa i Rozwoju Wsi z dnia 13 marca 2013 r. w sprawie szczegółowych warunków i trybu przyznawania pomocy finansowej w  ramach działania „Program rolnośrodowiskowy” objętego Programem Rozwoju Obszarów Wiejskich na lata 2007–2013 (Dz. U. z 2013 r.  poz. 361 z późn. zm)</t>
  </si>
  <si>
    <r>
      <t xml:space="preserve">Utrzymanie w systemie rolnictwa ekologicznego obsady zwierząt bydła, koni,owiec lub kóz, w ilości minimum </t>
    </r>
    <r>
      <rPr>
        <b/>
        <sz val="12"/>
        <rFont val="Arial"/>
        <family val="2"/>
        <charset val="238"/>
      </rPr>
      <t>0,5 DJP / ha</t>
    </r>
    <r>
      <rPr>
        <sz val="12"/>
        <rFont val="Arial"/>
        <family val="2"/>
        <charset val="238"/>
      </rPr>
      <t xml:space="preserve"> TUZ.  w okresie od dnia 15 marca do dnia 30 września.</t>
    </r>
  </si>
  <si>
    <t>wodniczki Acrocephalus paludicola – 30 - 50%, przy czym w dwóch kolejnych  latach należy</t>
  </si>
  <si>
    <t>Acrocephalus paludicola – 30 – 50%,  przy czym w dwóch kolejnych  latach należy</t>
  </si>
  <si>
    <t>raz na pięć lat dopuszcza się koszenie całej powierzchni; w przypadku skoszenia całej powierzchni w danym roku,</t>
  </si>
  <si>
    <t>pozostawienie 50% powierzchni działki rolnej nieskoszonej,  przy czym w dwóch kolejnych  latach należy</t>
  </si>
  <si>
    <t>raz na dwa  lata dopuszcza się koszenie całej powierzchni; w przypadku skoszenia całej powierzchni w danym roku,</t>
  </si>
  <si>
    <t>pozostawienie 15-20% powierzchni działki rolnej nieskoszonej, przy czym  w dwóch kolejnych latach</t>
  </si>
  <si>
    <t xml:space="preserve">pozostawienie 15-20% powierzchni działki rolnej nieskoszonej, przy czym  w dwóch kolejnych latach </t>
  </si>
  <si>
    <t>pozostawienie 5 - 10% powierzchni działki rolnej nieskoszonej, przy czym w dwóch kolejnych latach</t>
  </si>
  <si>
    <t>krzyca</t>
  </si>
  <si>
    <t>brzoskwinia</t>
  </si>
  <si>
    <t>Niespełnianie  wymogów zobowiązania w zakresie określonym dla pakietów oraz w zakresie wymoagań podstawowych skutkuje zmnieszeniem płatności.</t>
  </si>
  <si>
    <t>w sprawie norm w zakresie dobrej kultury rolnej zgodnej z ochroną środowiska (Dz.U. 2015r. poz. 344 z póź. zm.)</t>
  </si>
  <si>
    <t>wypasanie w sezonie pastwiskowym trwającym od dnia 1 maja do dnia 15 października – na obszarach poniżej 300 m n.p.m. oraz od dnia 20 maja do dnia 1 października – na obszarach powyżej 300 m n.p.m., przy obsadzie zwierząt wynoszącej 0,5–1 DJP/ha i obciążeniu pastwiska wynoszącym nie więcej niż 5 t/ha (10 DJP/ha), przy czym wypasanie na terenach zalewowych rozpoczyna się nie wcześniej niż w terminie 2 tygodni po ustąpieniu wód, z wyłączeniem wypasania koników polskich i koni huculskich, które jest dopuszczalne przez cały rok przy obsadzie zwierząt wynoszącej</t>
  </si>
  <si>
    <t>0,5–1 DJP/ha i obciążeniu pastwiska wynoszącym nie więcej niż 5 t/ha (10 DJP/ha)</t>
  </si>
  <si>
    <t>wypasanie w sezonie pastwiskowym trwającym od dnia 1 maja do dnia 15 października – na obszarach poniżej 300 m n.p.m. oraz od dnia 20 maja do dnia 1 października – na obszarach powyżej 300 m n.p.m., przy obsadzie zwierząt wynoszącej 0,5–1 DJP/ha i obciążeniu pastwiska wynoszącym nie więcej niż 5 t/ha (10 DJP/ha), przy czym wypasanie na terenach zalewowych rozpoczyna się nie wcześniej niż w terminie 2 tygodni po ustąpieniu wód, z wyłączeniem wypasania koników polskich i koni huculskich, które jest dopuszczalne przez cały rok przy obsadzie zwierząt wynoszącej 0,5 -1DJP/ha i obciążeniu pastwiska wynoszącym nie więcej niż 5 t/ha (10 DJP/ha).</t>
  </si>
  <si>
    <r>
      <t xml:space="preserve">krzyca </t>
    </r>
    <r>
      <rPr>
        <i/>
        <sz val="11"/>
        <rFont val="Arial"/>
        <family val="2"/>
        <charset val="238"/>
      </rPr>
      <t>Secate cereale var multicale (roślina dwuletnia),</t>
    </r>
  </si>
  <si>
    <r>
      <t>a) krzyca Secate cereale var multicale (roślina dwuletnia),
b) pszenica płaskurka Triticum diccocum,
c) pszenica samopsza Triticum monococcum,
d) proso Panicum miliaceum L.,</t>
    </r>
    <r>
      <rPr>
        <sz val="11"/>
        <rFont val="Arial"/>
        <family val="2"/>
        <charset val="238"/>
      </rPr>
      <t xml:space="preserve">
e) owies szorstki Avena strigosa Schreb.,
f) lnicznik siewny Camelina sativa L.,
g) komonica błotna Lotus uliginosus Schkuhr (roślina wieloletnia),
h) nostrzyk biały Melilotus albus Medik.,
i) sałata łodygowa (szparagowa) Lactuca sativa L. var. angustana hort. ex,
j) lędźwian siewny Lathyrus sativus L.,
k) soczewica jadalna Lens culinaris Medik.,
l) pasternak Pastinaca sativa L. (roślina dwuletnia);</t>
    </r>
  </si>
  <si>
    <t xml:space="preserve">jako "nowe" zobowiązanie  powstałe w roku 2017 ze zobowiązań podjętych </t>
  </si>
</sst>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8" formatCode="#,##0.00\ &quot;zł&quot;;[Red]\-#,##0.00\ &quot;zł&quot;"/>
    <numFmt numFmtId="44" formatCode="_-* #,##0.00\ &quot;zł&quot;_-;\-* #,##0.00\ &quot;zł&quot;_-;_-* &quot;-&quot;??\ &quot;zł&quot;_-;_-@_-"/>
    <numFmt numFmtId="43" formatCode="_-* #,##0.00\ _z_ł_-;\-* #,##0.00\ _z_ł_-;_-* &quot;-&quot;??\ _z_ł_-;_-@_-"/>
    <numFmt numFmtId="164" formatCode="\ 0&quot; | &quot;0&quot; | &quot;0&quot; | &quot;0&quot; | &quot;0&quot; | &quot;0&quot; | &quot;0&quot; | &quot;0&quot; | &quot;0"/>
    <numFmt numFmtId="165" formatCode="0.0"/>
    <numFmt numFmtId="166" formatCode="0.00&quot; kg&quot;"/>
    <numFmt numFmtId="167" formatCode="#,##0.00&quot; DJP&quot;"/>
    <numFmt numFmtId="168" formatCode="#,##0.00&quot; ha&quot;"/>
    <numFmt numFmtId="169" formatCode="#,##0.00&quot; DJP/ha&quot;"/>
    <numFmt numFmtId="170" formatCode="#,##0&quot; dni&quot;"/>
    <numFmt numFmtId="171" formatCode="#,##0&quot; mb.&quot;"/>
    <numFmt numFmtId="172" formatCode="#,##0&quot; szt.&quot;"/>
    <numFmt numFmtId="173" formatCode="#,##0&quot; zł/ha&quot;"/>
    <numFmt numFmtId="174" formatCode="#,##0.00\ &quot;zł&quot;"/>
    <numFmt numFmtId="175" formatCode="0.00000"/>
    <numFmt numFmtId="176" formatCode="#,##0.00&quot; szt.&quot;"/>
    <numFmt numFmtId="177" formatCode="#,##0&quot; ton/m3&quot;"/>
    <numFmt numFmtId="178" formatCode="#,##0.00;[Red]\-#,##0.00"/>
    <numFmt numFmtId="179" formatCode="0.00_ ;[Red]\-0.00\ "/>
    <numFmt numFmtId="180" formatCode="0&quot;  |  &quot;0&quot;  |  &quot;0&quot;  |  &quot;0&quot;  |  &quot;0&quot;  |  &quot;\ 0&quot;  |  &quot;0&quot;  |  &quot;0&quot;  |  &quot;0"/>
    <numFmt numFmtId="181" formatCode="#,##0.00&quot; szt./ha&quot;"/>
    <numFmt numFmtId="182" formatCode="###0&quot; Rok&quot;"/>
    <numFmt numFmtId="183" formatCode="#,##0&quot; kg N/ha&quot;"/>
    <numFmt numFmtId="184" formatCode="_-* #,##0.0000\ _z_ł_-;\-* #,##0.0000\ _z_ł_-;_-* &quot;-&quot;????\ _z_ł_-;_-@_-"/>
    <numFmt numFmtId="185" formatCode="_-* #,##0.000\ _z_ł_-;\-* #,##0.000\ _z_ł_-;_-* &quot;-&quot;???\ _z_ł_-;_-@_-"/>
  </numFmts>
  <fonts count="292">
    <font>
      <sz val="10"/>
      <name val="Arial"/>
      <charset val="238"/>
    </font>
    <font>
      <sz val="10"/>
      <name val="Arial"/>
      <family val="2"/>
      <charset val="238"/>
    </font>
    <font>
      <u/>
      <sz val="10"/>
      <color indexed="12"/>
      <name val="Arial"/>
      <family val="2"/>
      <charset val="238"/>
    </font>
    <font>
      <b/>
      <sz val="10"/>
      <name val="Arial"/>
      <family val="2"/>
      <charset val="238"/>
    </font>
    <font>
      <b/>
      <sz val="12"/>
      <name val="Arial"/>
      <family val="2"/>
      <charset val="238"/>
    </font>
    <font>
      <b/>
      <sz val="12"/>
      <name val="Arial"/>
      <family val="2"/>
      <charset val="238"/>
    </font>
    <font>
      <b/>
      <sz val="11"/>
      <name val="Arial"/>
      <family val="2"/>
      <charset val="238"/>
    </font>
    <font>
      <sz val="10"/>
      <name val="Arial"/>
      <family val="2"/>
      <charset val="238"/>
    </font>
    <font>
      <sz val="8"/>
      <name val="Arial"/>
      <family val="2"/>
      <charset val="238"/>
    </font>
    <font>
      <sz val="11"/>
      <name val="Arial"/>
      <family val="2"/>
      <charset val="238"/>
    </font>
    <font>
      <sz val="12"/>
      <name val="Arial"/>
      <family val="2"/>
      <charset val="238"/>
    </font>
    <font>
      <sz val="7"/>
      <name val="Arial"/>
      <family val="2"/>
      <charset val="238"/>
    </font>
    <font>
      <sz val="11"/>
      <name val="Arial"/>
      <family val="2"/>
      <charset val="238"/>
    </font>
    <font>
      <b/>
      <sz val="9"/>
      <name val="Arial"/>
      <family val="2"/>
      <charset val="238"/>
    </font>
    <font>
      <b/>
      <sz val="8"/>
      <name val="Arial"/>
      <family val="2"/>
      <charset val="238"/>
    </font>
    <font>
      <b/>
      <sz val="11"/>
      <name val="Arial"/>
      <family val="2"/>
      <charset val="238"/>
    </font>
    <font>
      <sz val="8"/>
      <name val="Arial"/>
      <family val="2"/>
      <charset val="238"/>
    </font>
    <font>
      <b/>
      <sz val="7"/>
      <name val="Arial"/>
      <family val="2"/>
      <charset val="238"/>
    </font>
    <font>
      <b/>
      <sz val="10"/>
      <color indexed="8"/>
      <name val="Arial"/>
      <family val="2"/>
      <charset val="238"/>
    </font>
    <font>
      <b/>
      <sz val="8"/>
      <color indexed="81"/>
      <name val="Tahoma"/>
      <family val="2"/>
      <charset val="238"/>
    </font>
    <font>
      <sz val="8"/>
      <color indexed="81"/>
      <name val="Tahoma"/>
      <family val="2"/>
      <charset val="238"/>
    </font>
    <font>
      <sz val="9"/>
      <name val="Arial"/>
      <family val="2"/>
      <charset val="238"/>
    </font>
    <font>
      <sz val="10"/>
      <name val="Times New Roman"/>
      <family val="1"/>
      <charset val="238"/>
    </font>
    <font>
      <sz val="8"/>
      <name val="Times New Roman"/>
      <family val="1"/>
      <charset val="238"/>
    </font>
    <font>
      <sz val="10"/>
      <color indexed="10"/>
      <name val="Arial"/>
      <family val="2"/>
      <charset val="238"/>
    </font>
    <font>
      <b/>
      <sz val="8"/>
      <color indexed="81"/>
      <name val="Tahoma"/>
      <family val="2"/>
      <charset val="238"/>
    </font>
    <font>
      <sz val="11"/>
      <name val="Symbol"/>
      <family val="1"/>
      <charset val="2"/>
    </font>
    <font>
      <i/>
      <sz val="11"/>
      <name val="Arial"/>
      <family val="2"/>
      <charset val="238"/>
    </font>
    <font>
      <sz val="9"/>
      <name val="Arial"/>
      <family val="2"/>
      <charset val="238"/>
    </font>
    <font>
      <b/>
      <sz val="7"/>
      <name val="Times New Roman"/>
      <family val="1"/>
      <charset val="238"/>
    </font>
    <font>
      <sz val="12"/>
      <name val="Arial"/>
      <family val="2"/>
      <charset val="238"/>
    </font>
    <font>
      <sz val="12"/>
      <name val="Times New Roman"/>
      <family val="1"/>
      <charset val="238"/>
    </font>
    <font>
      <sz val="7"/>
      <name val="Times New Roman"/>
      <family val="1"/>
      <charset val="238"/>
    </font>
    <font>
      <b/>
      <u/>
      <sz val="11"/>
      <color indexed="10"/>
      <name val="Arial"/>
      <family val="2"/>
      <charset val="238"/>
    </font>
    <font>
      <sz val="11"/>
      <name val="Times New Roman"/>
      <family val="1"/>
      <charset val="238"/>
    </font>
    <font>
      <b/>
      <u/>
      <sz val="11"/>
      <name val="Arial"/>
      <family val="2"/>
      <charset val="238"/>
    </font>
    <font>
      <b/>
      <u/>
      <sz val="10"/>
      <name val="Arial"/>
      <family val="2"/>
      <charset val="238"/>
    </font>
    <font>
      <b/>
      <i/>
      <sz val="11"/>
      <name val="Arial"/>
      <family val="2"/>
      <charset val="238"/>
    </font>
    <font>
      <i/>
      <vertAlign val="superscript"/>
      <sz val="11"/>
      <name val="Arial"/>
      <family val="2"/>
      <charset val="238"/>
    </font>
    <font>
      <b/>
      <vertAlign val="superscript"/>
      <sz val="11"/>
      <name val="Arial"/>
      <family val="2"/>
      <charset val="238"/>
    </font>
    <font>
      <b/>
      <sz val="10"/>
      <color indexed="12"/>
      <name val="Arial"/>
      <family val="2"/>
      <charset val="238"/>
    </font>
    <font>
      <b/>
      <sz val="11"/>
      <color indexed="12"/>
      <name val="Arial"/>
      <family val="2"/>
      <charset val="238"/>
    </font>
    <font>
      <b/>
      <sz val="12"/>
      <color indexed="12"/>
      <name val="Arial"/>
      <family val="2"/>
      <charset val="238"/>
    </font>
    <font>
      <sz val="10"/>
      <color indexed="12"/>
      <name val="Arial"/>
      <family val="2"/>
      <charset val="238"/>
    </font>
    <font>
      <sz val="11"/>
      <color indexed="12"/>
      <name val="Arial"/>
      <family val="2"/>
      <charset val="238"/>
    </font>
    <font>
      <sz val="8"/>
      <color indexed="12"/>
      <name val="Arial"/>
      <family val="2"/>
      <charset val="238"/>
    </font>
    <font>
      <sz val="10"/>
      <color indexed="10"/>
      <name val="Arial"/>
      <family val="2"/>
      <charset val="238"/>
    </font>
    <font>
      <sz val="10"/>
      <color indexed="12"/>
      <name val="Arial"/>
      <family val="2"/>
      <charset val="238"/>
    </font>
    <font>
      <sz val="8"/>
      <color indexed="12"/>
      <name val="Arial"/>
      <family val="2"/>
      <charset val="238"/>
    </font>
    <font>
      <b/>
      <u/>
      <sz val="8"/>
      <color indexed="81"/>
      <name val="Tahoma"/>
      <family val="2"/>
      <charset val="238"/>
    </font>
    <font>
      <b/>
      <sz val="8"/>
      <color indexed="12"/>
      <name val="Tahoma"/>
      <family val="2"/>
      <charset val="238"/>
    </font>
    <font>
      <sz val="9"/>
      <color indexed="12"/>
      <name val="Arial"/>
      <family val="2"/>
      <charset val="238"/>
    </font>
    <font>
      <b/>
      <sz val="9"/>
      <color indexed="12"/>
      <name val="Arial"/>
      <family val="2"/>
      <charset val="238"/>
    </font>
    <font>
      <b/>
      <sz val="8"/>
      <color indexed="16"/>
      <name val="Arial"/>
      <family val="2"/>
      <charset val="238"/>
    </font>
    <font>
      <sz val="7"/>
      <color indexed="12"/>
      <name val="Arial"/>
      <family val="2"/>
      <charset val="238"/>
    </font>
    <font>
      <sz val="7"/>
      <color indexed="17"/>
      <name val="Arial"/>
      <family val="2"/>
      <charset val="238"/>
    </font>
    <font>
      <sz val="11"/>
      <color indexed="17"/>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b/>
      <sz val="10"/>
      <color indexed="10"/>
      <name val="Arial"/>
      <family val="2"/>
      <charset val="238"/>
    </font>
    <font>
      <sz val="8"/>
      <color indexed="60"/>
      <name val="Arial CE"/>
      <charset val="238"/>
    </font>
    <font>
      <b/>
      <sz val="8"/>
      <color indexed="12"/>
      <name val="Arial"/>
      <family val="2"/>
      <charset val="238"/>
    </font>
    <font>
      <i/>
      <sz val="8"/>
      <color indexed="10"/>
      <name val="Times New Roman CE"/>
      <family val="1"/>
      <charset val="238"/>
    </font>
    <font>
      <sz val="8"/>
      <name val="Arial CE"/>
      <charset val="238"/>
    </font>
    <font>
      <b/>
      <sz val="10"/>
      <color indexed="60"/>
      <name val="Arial"/>
      <family val="2"/>
      <charset val="238"/>
    </font>
    <font>
      <b/>
      <sz val="11"/>
      <name val="Arial CE"/>
      <charset val="238"/>
    </font>
    <font>
      <sz val="8"/>
      <color indexed="14"/>
      <name val="Arial CE"/>
      <charset val="238"/>
    </font>
    <font>
      <b/>
      <sz val="8"/>
      <color indexed="14"/>
      <name val="Arial"/>
      <family val="2"/>
      <charset val="238"/>
    </font>
    <font>
      <sz val="8"/>
      <color indexed="16"/>
      <name val="Arial"/>
      <family val="2"/>
      <charset val="238"/>
    </font>
    <font>
      <sz val="8"/>
      <color indexed="16"/>
      <name val="Arial"/>
      <family val="2"/>
      <charset val="238"/>
    </font>
    <font>
      <sz val="10"/>
      <color indexed="16"/>
      <name val="Arial"/>
      <family val="2"/>
      <charset val="238"/>
    </font>
    <font>
      <b/>
      <sz val="8"/>
      <color indexed="10"/>
      <name val="Tahoma"/>
      <family val="2"/>
      <charset val="238"/>
    </font>
    <font>
      <sz val="8"/>
      <color indexed="57"/>
      <name val="Arial"/>
      <family val="2"/>
      <charset val="238"/>
    </font>
    <font>
      <b/>
      <sz val="9"/>
      <color indexed="81"/>
      <name val="Tahoma"/>
      <family val="2"/>
      <charset val="238"/>
    </font>
    <font>
      <sz val="10"/>
      <name val="Arial CE"/>
      <charset val="238"/>
    </font>
    <font>
      <b/>
      <sz val="10"/>
      <name val="Arial CE"/>
      <charset val="238"/>
    </font>
    <font>
      <u/>
      <sz val="10"/>
      <color indexed="12"/>
      <name val="Arial CE"/>
      <charset val="238"/>
    </font>
    <font>
      <b/>
      <sz val="8"/>
      <name val="Arial CE"/>
      <family val="2"/>
      <charset val="238"/>
    </font>
    <font>
      <sz val="8"/>
      <name val="Arial CE"/>
      <family val="2"/>
      <charset val="238"/>
    </font>
    <font>
      <b/>
      <sz val="10"/>
      <name val="Arial CE"/>
      <family val="2"/>
      <charset val="238"/>
    </font>
    <font>
      <b/>
      <i/>
      <sz val="8"/>
      <color indexed="53"/>
      <name val="Arial"/>
      <family val="2"/>
      <charset val="238"/>
    </font>
    <font>
      <b/>
      <sz val="8"/>
      <color indexed="10"/>
      <name val="Arial"/>
      <family val="2"/>
      <charset val="238"/>
    </font>
    <font>
      <sz val="8"/>
      <color indexed="10"/>
      <name val="Arial"/>
      <family val="2"/>
      <charset val="238"/>
    </font>
    <font>
      <sz val="7"/>
      <name val="Arial"/>
      <family val="2"/>
      <charset val="238"/>
    </font>
    <font>
      <b/>
      <sz val="8"/>
      <name val="Times New Roman CE"/>
      <charset val="238"/>
    </font>
    <font>
      <b/>
      <sz val="8"/>
      <name val="Arial CE"/>
      <charset val="238"/>
    </font>
    <font>
      <b/>
      <sz val="9"/>
      <name val="Times New Roman CE"/>
      <charset val="238"/>
    </font>
    <font>
      <b/>
      <sz val="11"/>
      <color indexed="60"/>
      <name val="Arial"/>
      <family val="2"/>
      <charset val="238"/>
    </font>
    <font>
      <b/>
      <sz val="11"/>
      <color indexed="52"/>
      <name val="Arial"/>
      <family val="2"/>
      <charset val="238"/>
    </font>
    <font>
      <b/>
      <sz val="8"/>
      <name val="Times New Roman CE"/>
      <family val="1"/>
      <charset val="238"/>
    </font>
    <font>
      <b/>
      <sz val="9"/>
      <name val="Times New Roman CE"/>
      <family val="1"/>
      <charset val="238"/>
    </font>
    <font>
      <b/>
      <sz val="11"/>
      <color indexed="61"/>
      <name val="Arial"/>
      <family val="2"/>
      <charset val="238"/>
    </font>
    <font>
      <i/>
      <sz val="8"/>
      <color indexed="12"/>
      <name val="Arial"/>
      <family val="2"/>
      <charset val="238"/>
    </font>
    <font>
      <b/>
      <sz val="11"/>
      <color indexed="53"/>
      <name val="Arial"/>
      <family val="2"/>
      <charset val="238"/>
    </font>
    <font>
      <b/>
      <sz val="11"/>
      <color indexed="17"/>
      <name val="Arial"/>
      <family val="2"/>
      <charset val="238"/>
    </font>
    <font>
      <b/>
      <sz val="10"/>
      <name val="Arial"/>
      <family val="2"/>
      <charset val="238"/>
    </font>
    <font>
      <b/>
      <sz val="8"/>
      <color indexed="16"/>
      <name val="Arial CE"/>
      <charset val="238"/>
    </font>
    <font>
      <sz val="8"/>
      <color indexed="16"/>
      <name val="Arial CE"/>
      <charset val="238"/>
    </font>
    <font>
      <b/>
      <sz val="9"/>
      <color indexed="12"/>
      <name val="Tahoma"/>
      <family val="2"/>
      <charset val="238"/>
    </font>
    <font>
      <sz val="8"/>
      <color indexed="17"/>
      <name val="Arial"/>
      <family val="2"/>
      <charset val="238"/>
    </font>
    <font>
      <b/>
      <sz val="11"/>
      <color indexed="10"/>
      <name val="Arial"/>
      <family val="2"/>
      <charset val="238"/>
    </font>
    <font>
      <b/>
      <sz val="11"/>
      <color indexed="16"/>
      <name val="Arial"/>
      <family val="2"/>
      <charset val="238"/>
    </font>
    <font>
      <i/>
      <sz val="10"/>
      <name val="Arial CE"/>
      <charset val="238"/>
    </font>
    <font>
      <b/>
      <sz val="10"/>
      <color indexed="18"/>
      <name val="Arial CE"/>
      <charset val="238"/>
    </font>
    <font>
      <b/>
      <u/>
      <sz val="10"/>
      <color indexed="12"/>
      <name val="Arial CE"/>
      <charset val="238"/>
    </font>
    <font>
      <sz val="9"/>
      <color indexed="60"/>
      <name val="Arial"/>
      <family val="2"/>
      <charset val="238"/>
    </font>
    <font>
      <sz val="8"/>
      <color indexed="60"/>
      <name val="Arial"/>
      <family val="2"/>
      <charset val="238"/>
    </font>
    <font>
      <sz val="11"/>
      <color indexed="12"/>
      <name val="Tahoma"/>
      <family val="2"/>
      <charset val="238"/>
    </font>
    <font>
      <sz val="10"/>
      <color indexed="17"/>
      <name val="Arial"/>
      <family val="2"/>
      <charset val="238"/>
    </font>
    <font>
      <b/>
      <sz val="8"/>
      <color indexed="17"/>
      <name val="Arial"/>
      <family val="2"/>
      <charset val="238"/>
    </font>
    <font>
      <sz val="6"/>
      <name val="Arial CE"/>
      <family val="2"/>
      <charset val="238"/>
    </font>
    <font>
      <sz val="7"/>
      <color indexed="12"/>
      <name val="Arial"/>
      <family val="2"/>
      <charset val="238"/>
    </font>
    <font>
      <sz val="8"/>
      <color indexed="17"/>
      <name val="Arial"/>
      <family val="2"/>
      <charset val="238"/>
    </font>
    <font>
      <i/>
      <sz val="8"/>
      <name val="Arial"/>
      <family val="2"/>
      <charset val="238"/>
    </font>
    <font>
      <b/>
      <sz val="8"/>
      <color indexed="50"/>
      <name val="Arial"/>
      <family val="2"/>
      <charset val="238"/>
    </font>
    <font>
      <sz val="8"/>
      <color indexed="11"/>
      <name val="Arial"/>
      <family val="2"/>
      <charset val="238"/>
    </font>
    <font>
      <sz val="8"/>
      <color indexed="11"/>
      <name val="Arial"/>
      <family val="2"/>
      <charset val="238"/>
    </font>
    <font>
      <b/>
      <sz val="10"/>
      <color indexed="53"/>
      <name val="Arial"/>
      <family val="2"/>
      <charset val="238"/>
    </font>
    <font>
      <b/>
      <sz val="10"/>
      <color indexed="17"/>
      <name val="Arial"/>
      <family val="2"/>
      <charset val="238"/>
    </font>
    <font>
      <sz val="10"/>
      <color indexed="11"/>
      <name val="Arial"/>
      <family val="2"/>
      <charset val="238"/>
    </font>
    <font>
      <sz val="10"/>
      <color indexed="14"/>
      <name val="Arial"/>
      <family val="2"/>
      <charset val="238"/>
    </font>
    <font>
      <sz val="6"/>
      <name val="Arial"/>
      <family val="2"/>
      <charset val="238"/>
    </font>
    <font>
      <b/>
      <sz val="7"/>
      <color indexed="12"/>
      <name val="Arial"/>
      <family val="2"/>
      <charset val="238"/>
    </font>
    <font>
      <b/>
      <sz val="7"/>
      <color indexed="14"/>
      <name val="Arial"/>
      <family val="2"/>
      <charset val="238"/>
    </font>
    <font>
      <sz val="6"/>
      <color indexed="15"/>
      <name val="Arial"/>
      <family val="2"/>
      <charset val="238"/>
    </font>
    <font>
      <b/>
      <sz val="8"/>
      <name val="Arial"/>
      <family val="2"/>
      <charset val="238"/>
    </font>
    <font>
      <b/>
      <sz val="9"/>
      <color indexed="10"/>
      <name val="Arial"/>
      <family val="2"/>
      <charset val="238"/>
    </font>
    <font>
      <sz val="8"/>
      <color indexed="10"/>
      <name val="Arial"/>
      <family val="2"/>
      <charset val="238"/>
    </font>
    <font>
      <b/>
      <sz val="9"/>
      <color indexed="58"/>
      <name val="Arial"/>
      <family val="2"/>
      <charset val="238"/>
    </font>
    <font>
      <sz val="8"/>
      <color indexed="58"/>
      <name val="Arial"/>
      <family val="2"/>
      <charset val="238"/>
    </font>
    <font>
      <u/>
      <sz val="8"/>
      <color indexed="81"/>
      <name val="Tahoma"/>
      <family val="2"/>
      <charset val="238"/>
    </font>
    <font>
      <sz val="8"/>
      <color indexed="48"/>
      <name val="Tahoma"/>
      <family val="2"/>
      <charset val="238"/>
    </font>
    <font>
      <sz val="8"/>
      <color indexed="17"/>
      <name val="Tahoma"/>
      <family val="2"/>
      <charset val="238"/>
    </font>
    <font>
      <b/>
      <sz val="8"/>
      <color indexed="48"/>
      <name val="Tahoma"/>
      <family val="2"/>
      <charset val="238"/>
    </font>
    <font>
      <b/>
      <sz val="8"/>
      <color indexed="17"/>
      <name val="Tahoma"/>
      <family val="2"/>
      <charset val="238"/>
    </font>
    <font>
      <sz val="8"/>
      <color indexed="48"/>
      <name val="Arial"/>
      <family val="2"/>
      <charset val="238"/>
    </font>
    <font>
      <b/>
      <sz val="10"/>
      <color indexed="12"/>
      <name val="Tahoma"/>
      <family val="2"/>
      <charset val="238"/>
    </font>
    <font>
      <b/>
      <sz val="8"/>
      <color indexed="57"/>
      <name val="Tahoma"/>
      <family val="2"/>
      <charset val="238"/>
    </font>
    <font>
      <sz val="8"/>
      <color indexed="57"/>
      <name val="Tahoma"/>
      <family val="2"/>
      <charset val="238"/>
    </font>
    <font>
      <sz val="8"/>
      <color indexed="12"/>
      <name val="Tahoma"/>
      <family val="2"/>
      <charset val="238"/>
    </font>
    <font>
      <sz val="11"/>
      <color indexed="10"/>
      <name val="Arial"/>
      <family val="2"/>
      <charset val="238"/>
    </font>
    <font>
      <sz val="11"/>
      <color indexed="10"/>
      <name val="Arial"/>
      <family val="2"/>
      <charset val="238"/>
    </font>
    <font>
      <sz val="8"/>
      <color indexed="12"/>
      <name val="Arial CE"/>
      <charset val="238"/>
    </font>
    <font>
      <u/>
      <sz val="10"/>
      <name val="Arial"/>
      <family val="2"/>
      <charset val="238"/>
    </font>
    <font>
      <b/>
      <i/>
      <sz val="10"/>
      <name val="Arial"/>
      <family val="2"/>
      <charset val="238"/>
    </font>
    <font>
      <i/>
      <sz val="10"/>
      <name val="Arial"/>
      <family val="2"/>
      <charset val="238"/>
    </font>
    <font>
      <b/>
      <u/>
      <sz val="10"/>
      <color indexed="12"/>
      <name val="Arial"/>
      <family val="2"/>
      <charset val="238"/>
    </font>
    <font>
      <b/>
      <sz val="10"/>
      <color indexed="21"/>
      <name val="Arial"/>
      <family val="2"/>
      <charset val="238"/>
    </font>
    <font>
      <sz val="8"/>
      <color indexed="53"/>
      <name val="Arial"/>
      <family val="2"/>
      <charset val="238"/>
    </font>
    <font>
      <b/>
      <sz val="8"/>
      <color indexed="60"/>
      <name val="Tahoma"/>
      <family val="2"/>
      <charset val="238"/>
    </font>
    <font>
      <b/>
      <i/>
      <sz val="9"/>
      <color indexed="10"/>
      <name val="Tahoma"/>
      <family val="2"/>
      <charset val="238"/>
    </font>
    <font>
      <b/>
      <i/>
      <sz val="9"/>
      <color indexed="21"/>
      <name val="Tahoma"/>
      <family val="2"/>
      <charset val="238"/>
    </font>
    <font>
      <sz val="9"/>
      <color indexed="81"/>
      <name val="Tahoma"/>
      <family val="2"/>
      <charset val="238"/>
    </font>
    <font>
      <b/>
      <i/>
      <sz val="9"/>
      <color indexed="14"/>
      <name val="Tahoma"/>
      <family val="2"/>
      <charset val="238"/>
    </font>
    <font>
      <i/>
      <sz val="8"/>
      <color indexed="81"/>
      <name val="Tahoma"/>
      <family val="2"/>
      <charset val="238"/>
    </font>
    <font>
      <b/>
      <sz val="8"/>
      <color indexed="8"/>
      <name val="Arial"/>
      <family val="2"/>
      <charset val="238"/>
    </font>
    <font>
      <sz val="8"/>
      <color indexed="60"/>
      <name val="Tahoma"/>
      <family val="2"/>
      <charset val="238"/>
    </font>
    <font>
      <i/>
      <u/>
      <sz val="10"/>
      <name val="Arial"/>
      <family val="2"/>
      <charset val="238"/>
    </font>
    <font>
      <sz val="8"/>
      <color indexed="16"/>
      <name val="Tahoma"/>
      <family val="2"/>
      <charset val="238"/>
    </font>
    <font>
      <sz val="8"/>
      <color indexed="53"/>
      <name val="Tahoma"/>
      <family val="2"/>
      <charset val="238"/>
    </font>
    <font>
      <b/>
      <sz val="8"/>
      <color indexed="53"/>
      <name val="Tahoma"/>
      <family val="2"/>
      <charset val="238"/>
    </font>
    <font>
      <sz val="8"/>
      <color indexed="18"/>
      <name val="Arial"/>
      <family val="2"/>
      <charset val="238"/>
    </font>
    <font>
      <sz val="10"/>
      <color indexed="18"/>
      <name val="Arial"/>
      <family val="2"/>
      <charset val="238"/>
    </font>
    <font>
      <sz val="10"/>
      <name val="Arial"/>
      <family val="2"/>
      <charset val="238"/>
    </font>
    <font>
      <b/>
      <sz val="9"/>
      <color indexed="17"/>
      <name val="Arial"/>
      <family val="2"/>
      <charset val="238"/>
    </font>
    <font>
      <b/>
      <sz val="9"/>
      <color indexed="60"/>
      <name val="Arial"/>
      <family val="2"/>
      <charset val="238"/>
    </font>
    <font>
      <sz val="12"/>
      <color indexed="12"/>
      <name val="Tahoma"/>
      <family val="2"/>
      <charset val="238"/>
    </font>
    <font>
      <sz val="9"/>
      <color indexed="12"/>
      <name val="Tahoma"/>
      <family val="2"/>
      <charset val="238"/>
    </font>
    <font>
      <u/>
      <sz val="9"/>
      <color indexed="12"/>
      <name val="Tahoma"/>
      <family val="2"/>
      <charset val="238"/>
    </font>
    <font>
      <b/>
      <sz val="10"/>
      <color indexed="10"/>
      <name val="Tahoma"/>
      <family val="2"/>
      <charset val="238"/>
    </font>
    <font>
      <u/>
      <sz val="10"/>
      <color indexed="10"/>
      <name val="Arial"/>
      <family val="2"/>
      <charset val="238"/>
    </font>
    <font>
      <b/>
      <u/>
      <sz val="10"/>
      <color indexed="10"/>
      <name val="Arial"/>
      <family val="2"/>
      <charset val="238"/>
    </font>
    <font>
      <u/>
      <sz val="11"/>
      <name val="Arial"/>
      <family val="2"/>
      <charset val="238"/>
    </font>
    <font>
      <sz val="18"/>
      <color indexed="30"/>
      <name val="Arial"/>
      <family val="2"/>
      <charset val="238"/>
    </font>
    <font>
      <b/>
      <sz val="10"/>
      <color indexed="10"/>
      <name val="Arial"/>
      <family val="2"/>
      <charset val="238"/>
    </font>
    <font>
      <b/>
      <sz val="22"/>
      <name val="Arial"/>
      <family val="2"/>
      <charset val="238"/>
    </font>
    <font>
      <sz val="8"/>
      <name val="Arial"/>
      <family val="2"/>
      <charset val="238"/>
    </font>
    <font>
      <b/>
      <sz val="9"/>
      <color indexed="10"/>
      <name val="Tahoma"/>
      <family val="2"/>
      <charset val="238"/>
    </font>
    <font>
      <b/>
      <sz val="10"/>
      <color indexed="81"/>
      <name val="Tahoma"/>
      <family val="2"/>
      <charset val="238"/>
    </font>
    <font>
      <b/>
      <i/>
      <sz val="8"/>
      <color indexed="12"/>
      <name val="Tahoma"/>
      <family val="2"/>
      <charset val="238"/>
    </font>
    <font>
      <u/>
      <sz val="8"/>
      <name val="Arial"/>
      <family val="2"/>
      <charset val="238"/>
    </font>
    <font>
      <b/>
      <sz val="8"/>
      <color indexed="18"/>
      <name val="Tahoma"/>
      <family val="2"/>
      <charset val="238"/>
    </font>
    <font>
      <sz val="10"/>
      <color indexed="9"/>
      <name val="Arial"/>
      <family val="2"/>
      <charset val="238"/>
    </font>
    <font>
      <sz val="8"/>
      <color indexed="9"/>
      <name val="Arial"/>
      <family val="2"/>
      <charset val="238"/>
    </font>
    <font>
      <b/>
      <sz val="8"/>
      <color indexed="60"/>
      <name val="Arial"/>
      <family val="2"/>
      <charset val="238"/>
    </font>
    <font>
      <sz val="11"/>
      <color indexed="9"/>
      <name val="Arial"/>
      <family val="2"/>
      <charset val="238"/>
    </font>
    <font>
      <b/>
      <sz val="11"/>
      <color indexed="8"/>
      <name val="Czcionka tekstu podstawowego"/>
      <charset val="238"/>
    </font>
    <font>
      <b/>
      <sz val="10"/>
      <color indexed="8"/>
      <name val="Czcionka tekstu podstawowego"/>
      <charset val="238"/>
    </font>
    <font>
      <sz val="9"/>
      <color indexed="8"/>
      <name val="Czcionka tekstu podstawowego"/>
      <family val="2"/>
      <charset val="238"/>
    </font>
    <font>
      <sz val="10"/>
      <color indexed="8"/>
      <name val="Czcionka tekstu podstawowego"/>
      <family val="2"/>
      <charset val="238"/>
    </font>
    <font>
      <b/>
      <sz val="10"/>
      <color indexed="8"/>
      <name val="Czcionka tekstu podstawowego"/>
      <family val="2"/>
      <charset val="238"/>
    </font>
    <font>
      <i/>
      <sz val="8"/>
      <name val="Arial CE"/>
      <charset val="238"/>
    </font>
    <font>
      <b/>
      <sz val="14"/>
      <name val="Arial"/>
      <family val="2"/>
      <charset val="238"/>
    </font>
    <font>
      <sz val="7"/>
      <name val="Arial CE"/>
      <family val="2"/>
      <charset val="238"/>
    </font>
    <font>
      <sz val="7"/>
      <name val="Arial CE"/>
      <charset val="238"/>
    </font>
    <font>
      <sz val="10"/>
      <color indexed="10"/>
      <name val="Arial CE"/>
      <charset val="238"/>
    </font>
    <font>
      <b/>
      <sz val="10"/>
      <color indexed="10"/>
      <name val="Arial CE"/>
      <charset val="238"/>
    </font>
    <font>
      <sz val="8"/>
      <color indexed="10"/>
      <name val="Arial CE"/>
      <charset val="238"/>
    </font>
    <font>
      <sz val="10"/>
      <color indexed="12"/>
      <name val="Arial CE"/>
      <charset val="238"/>
    </font>
    <font>
      <sz val="8"/>
      <color indexed="10"/>
      <name val="Arial CE"/>
      <family val="2"/>
      <charset val="238"/>
    </font>
    <font>
      <sz val="11"/>
      <color indexed="10"/>
      <name val="Arial"/>
      <family val="2"/>
      <charset val="238"/>
    </font>
    <font>
      <sz val="10"/>
      <color indexed="17"/>
      <name val="Arial"/>
      <family val="2"/>
      <charset val="238"/>
    </font>
    <font>
      <sz val="8"/>
      <color indexed="10"/>
      <name val="Arial CE"/>
      <family val="2"/>
      <charset val="238"/>
    </font>
    <font>
      <b/>
      <sz val="10"/>
      <color indexed="36"/>
      <name val="Arial"/>
      <family val="2"/>
      <charset val="238"/>
    </font>
    <font>
      <b/>
      <sz val="10"/>
      <color indexed="60"/>
      <name val="Arial"/>
      <family val="2"/>
      <charset val="238"/>
    </font>
    <font>
      <i/>
      <u/>
      <sz val="10"/>
      <color indexed="30"/>
      <name val="Arial"/>
      <family val="2"/>
      <charset val="238"/>
    </font>
    <font>
      <sz val="10"/>
      <color indexed="9"/>
      <name val="Arial"/>
      <family val="2"/>
      <charset val="238"/>
    </font>
    <font>
      <sz val="8"/>
      <color indexed="13"/>
      <name val="Arial"/>
      <family val="2"/>
      <charset val="238"/>
    </font>
    <font>
      <sz val="8"/>
      <color indexed="9"/>
      <name val="Arial"/>
      <family val="2"/>
      <charset val="238"/>
    </font>
    <font>
      <sz val="8"/>
      <color indexed="42"/>
      <name val="Arial"/>
      <family val="2"/>
      <charset val="238"/>
    </font>
    <font>
      <sz val="8"/>
      <color indexed="27"/>
      <name val="Arial"/>
      <family val="2"/>
      <charset val="238"/>
    </font>
    <font>
      <i/>
      <u/>
      <sz val="9"/>
      <color indexed="17"/>
      <name val="Tahoma"/>
      <family val="2"/>
      <charset val="238"/>
    </font>
    <font>
      <sz val="11"/>
      <color indexed="13"/>
      <name val="Arial"/>
      <family val="2"/>
      <charset val="238"/>
    </font>
    <font>
      <sz val="11"/>
      <color indexed="42"/>
      <name val="Arial"/>
      <family val="2"/>
      <charset val="238"/>
    </font>
    <font>
      <sz val="8"/>
      <color indexed="43"/>
      <name val="Arial"/>
      <family val="2"/>
      <charset val="238"/>
    </font>
    <font>
      <sz val="10"/>
      <color indexed="43"/>
      <name val="Arial"/>
      <family val="2"/>
      <charset val="238"/>
    </font>
    <font>
      <sz val="8"/>
      <color indexed="43"/>
      <name val="Arial"/>
      <family val="2"/>
      <charset val="238"/>
    </font>
    <font>
      <sz val="8"/>
      <color indexed="42"/>
      <name val="Arial"/>
      <family val="2"/>
      <charset val="238"/>
    </font>
    <font>
      <sz val="8"/>
      <color indexed="27"/>
      <name val="Arial"/>
      <family val="2"/>
      <charset val="238"/>
    </font>
    <font>
      <sz val="10"/>
      <color indexed="13"/>
      <name val="Arial"/>
      <family val="2"/>
      <charset val="238"/>
    </font>
    <font>
      <sz val="8"/>
      <color indexed="13"/>
      <name val="Arial"/>
      <family val="2"/>
      <charset val="238"/>
    </font>
    <font>
      <sz val="8"/>
      <color indexed="10"/>
      <name val="Tahoma"/>
      <family val="2"/>
      <charset val="238"/>
    </font>
    <font>
      <b/>
      <sz val="6"/>
      <name val="Arial"/>
      <family val="2"/>
      <charset val="238"/>
    </font>
    <font>
      <b/>
      <sz val="12"/>
      <color indexed="12"/>
      <name val="Arial"/>
      <family val="2"/>
      <charset val="238"/>
    </font>
    <font>
      <b/>
      <sz val="10"/>
      <color indexed="10"/>
      <name val="Arial"/>
      <family val="2"/>
      <charset val="238"/>
    </font>
    <font>
      <b/>
      <sz val="7"/>
      <color indexed="12"/>
      <name val="Arial"/>
      <family val="2"/>
      <charset val="238"/>
    </font>
    <font>
      <sz val="12"/>
      <color indexed="10"/>
      <name val="Arial"/>
      <family val="2"/>
      <charset val="238"/>
    </font>
    <font>
      <b/>
      <sz val="10"/>
      <color indexed="14"/>
      <name val="Arial"/>
      <family val="2"/>
      <charset val="238"/>
    </font>
    <font>
      <b/>
      <sz val="12"/>
      <color indexed="10"/>
      <name val="Arial"/>
      <family val="2"/>
      <charset val="238"/>
    </font>
    <font>
      <b/>
      <u/>
      <sz val="9"/>
      <color indexed="12"/>
      <name val="Tahoma"/>
      <family val="2"/>
      <charset val="238"/>
    </font>
    <font>
      <b/>
      <sz val="12"/>
      <color indexed="10"/>
      <name val="Tahoma"/>
      <family val="2"/>
      <charset val="238"/>
    </font>
    <font>
      <sz val="9"/>
      <color indexed="10"/>
      <name val="Tahoma"/>
      <family val="2"/>
      <charset val="238"/>
    </font>
    <font>
      <b/>
      <sz val="14"/>
      <color indexed="81"/>
      <name val="Tahoma"/>
      <family val="2"/>
      <charset val="238"/>
    </font>
    <font>
      <sz val="9"/>
      <color indexed="9"/>
      <name val="Arial"/>
      <family val="2"/>
      <charset val="238"/>
    </font>
    <font>
      <b/>
      <sz val="12"/>
      <color indexed="9"/>
      <name val="Arial"/>
      <family val="2"/>
      <charset val="238"/>
    </font>
    <font>
      <b/>
      <sz val="11"/>
      <color indexed="9"/>
      <name val="Arial"/>
      <family val="2"/>
      <charset val="238"/>
    </font>
    <font>
      <b/>
      <sz val="10"/>
      <color indexed="9"/>
      <name val="Arial"/>
      <family val="2"/>
      <charset val="238"/>
    </font>
    <font>
      <b/>
      <sz val="9"/>
      <color indexed="9"/>
      <name val="Arial"/>
      <family val="2"/>
      <charset val="238"/>
    </font>
    <font>
      <b/>
      <sz val="8"/>
      <color indexed="9"/>
      <name val="Arial"/>
      <family val="2"/>
      <charset val="238"/>
    </font>
    <font>
      <sz val="7"/>
      <color indexed="9"/>
      <name val="Arial"/>
      <family val="2"/>
      <charset val="238"/>
    </font>
    <font>
      <sz val="11"/>
      <color indexed="10"/>
      <name val="Czcionka tekstu podstawowego"/>
      <charset val="238"/>
    </font>
    <font>
      <sz val="11"/>
      <name val="Czcionka tekstu podstawowego"/>
      <charset val="238"/>
    </font>
    <font>
      <sz val="9"/>
      <name val="Czcionka tekstu podstawowego"/>
      <family val="2"/>
      <charset val="238"/>
    </font>
    <font>
      <sz val="11"/>
      <color indexed="14"/>
      <name val="Arial"/>
      <family val="2"/>
      <charset val="238"/>
    </font>
    <font>
      <strike/>
      <sz val="11"/>
      <name val="Arial"/>
      <family val="2"/>
      <charset val="238"/>
    </font>
    <font>
      <sz val="14"/>
      <color indexed="14"/>
      <name val="Arial"/>
      <family val="2"/>
      <charset val="238"/>
    </font>
    <font>
      <b/>
      <vertAlign val="superscript"/>
      <sz val="10"/>
      <name val="Arial"/>
      <family val="2"/>
      <charset val="238"/>
    </font>
    <font>
      <strike/>
      <sz val="11"/>
      <color indexed="30"/>
      <name val="Arial"/>
      <family val="2"/>
      <charset val="238"/>
    </font>
    <font>
      <sz val="11"/>
      <color indexed="30"/>
      <name val="Arial"/>
      <family val="2"/>
      <charset val="238"/>
    </font>
    <font>
      <b/>
      <strike/>
      <sz val="11"/>
      <name val="Arial"/>
      <family val="2"/>
      <charset val="238"/>
    </font>
    <font>
      <strike/>
      <sz val="8"/>
      <name val="Arial"/>
      <family val="2"/>
      <charset val="238"/>
    </font>
    <font>
      <strike/>
      <sz val="10"/>
      <name val="Arial"/>
      <family val="2"/>
      <charset val="238"/>
    </font>
    <font>
      <b/>
      <strike/>
      <sz val="9"/>
      <name val="Arial"/>
      <family val="2"/>
      <charset val="238"/>
    </font>
    <font>
      <b/>
      <strike/>
      <sz val="10"/>
      <name val="Arial"/>
      <family val="2"/>
      <charset val="238"/>
    </font>
    <font>
      <sz val="14"/>
      <name val="Arial"/>
      <family val="2"/>
      <charset val="238"/>
    </font>
    <font>
      <sz val="10"/>
      <name val="TimesNewRomanPSMT"/>
    </font>
    <font>
      <sz val="11"/>
      <color theme="1"/>
      <name val="Czcionka tekstu podstawowego"/>
      <family val="2"/>
      <charset val="238"/>
    </font>
    <font>
      <b/>
      <sz val="8"/>
      <color rgb="FFFF0000"/>
      <name val="Arial"/>
      <family val="2"/>
      <charset val="238"/>
    </font>
    <font>
      <sz val="8"/>
      <color rgb="FF0000FF"/>
      <name val="Arial"/>
      <family val="2"/>
      <charset val="238"/>
    </font>
    <font>
      <sz val="9"/>
      <color rgb="FFFF0000"/>
      <name val="Arial"/>
      <family val="2"/>
      <charset val="238"/>
    </font>
    <font>
      <sz val="11"/>
      <color rgb="FFFF0000"/>
      <name val="Czcionka tekstu podstawowego"/>
      <family val="2"/>
      <charset val="238"/>
    </font>
    <font>
      <sz val="9"/>
      <color rgb="FFFF0000"/>
      <name val="Czcionka tekstu podstawowego"/>
      <family val="2"/>
      <charset val="238"/>
    </font>
    <font>
      <b/>
      <sz val="11"/>
      <color rgb="FFFF0000"/>
      <name val="Arial"/>
      <family val="2"/>
      <charset val="238"/>
    </font>
    <font>
      <sz val="11"/>
      <color rgb="FFFF0000"/>
      <name val="Arial"/>
      <family val="2"/>
      <charset val="238"/>
    </font>
    <font>
      <b/>
      <sz val="10"/>
      <color rgb="FF0000FF"/>
      <name val="Arial"/>
      <family val="2"/>
      <charset val="238"/>
    </font>
    <font>
      <sz val="10"/>
      <color rgb="FFFF0000"/>
      <name val="Arial"/>
      <family val="2"/>
      <charset val="238"/>
    </font>
    <font>
      <sz val="12"/>
      <color rgb="FFFF0000"/>
      <name val="Arial"/>
      <family val="2"/>
      <charset val="238"/>
    </font>
    <font>
      <sz val="8"/>
      <color rgb="FFCCFF99"/>
      <name val="Arial"/>
      <family val="2"/>
      <charset val="238"/>
    </font>
    <font>
      <sz val="8"/>
      <color rgb="FFFF0000"/>
      <name val="Arial"/>
      <family val="2"/>
      <charset val="238"/>
    </font>
    <font>
      <sz val="10"/>
      <color rgb="FFC00000"/>
      <name val="Arial"/>
      <family val="2"/>
      <charset val="238"/>
    </font>
    <font>
      <b/>
      <sz val="10"/>
      <color rgb="FFC00000"/>
      <name val="Arial"/>
      <family val="2"/>
      <charset val="238"/>
    </font>
    <font>
      <sz val="11"/>
      <color theme="1"/>
      <name val="Arial"/>
      <family val="2"/>
      <charset val="238"/>
    </font>
    <font>
      <b/>
      <sz val="12"/>
      <color rgb="FFFF0000"/>
      <name val="Arial"/>
      <family val="2"/>
      <charset val="238"/>
    </font>
    <font>
      <b/>
      <sz val="10"/>
      <color rgb="FFFF0000"/>
      <name val="Arial"/>
      <family val="2"/>
      <charset val="238"/>
    </font>
    <font>
      <sz val="11"/>
      <color rgb="FF008000"/>
      <name val="Arial"/>
      <family val="2"/>
      <charset val="238"/>
    </font>
    <font>
      <strike/>
      <sz val="11"/>
      <color rgb="FFFF0000"/>
      <name val="Arial"/>
      <family val="2"/>
      <charset val="238"/>
    </font>
    <font>
      <sz val="8"/>
      <color rgb="FF000000"/>
      <name val="Tahoma"/>
      <family val="2"/>
      <charset val="238"/>
    </font>
  </fonts>
  <fills count="7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2"/>
        <bgColor indexed="9"/>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3"/>
        <bgColor indexed="64"/>
      </patternFill>
    </fill>
    <fill>
      <patternFill patternType="solid">
        <fgColor indexed="13"/>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4"/>
        <bgColor indexed="64"/>
      </patternFill>
    </fill>
    <fill>
      <patternFill patternType="solid">
        <fgColor indexed="47"/>
        <bgColor indexed="64"/>
      </patternFill>
    </fill>
    <fill>
      <patternFill patternType="solid">
        <fgColor indexed="1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45"/>
        <bgColor indexed="64"/>
      </patternFill>
    </fill>
    <fill>
      <patternFill patternType="lightGray">
        <fgColor indexed="9"/>
        <bgColor indexed="26"/>
      </patternFill>
    </fill>
    <fill>
      <patternFill patternType="lightGray">
        <fgColor indexed="9"/>
        <bgColor indexed="47"/>
      </patternFill>
    </fill>
    <fill>
      <patternFill patternType="lightGray">
        <fgColor indexed="9"/>
        <bgColor indexed="13"/>
      </patternFill>
    </fill>
    <fill>
      <patternFill patternType="lightGray">
        <fgColor indexed="9"/>
        <bgColor indexed="11"/>
      </patternFill>
    </fill>
    <fill>
      <patternFill patternType="solid">
        <fgColor indexed="49"/>
        <bgColor indexed="64"/>
      </patternFill>
    </fill>
    <fill>
      <patternFill patternType="solid">
        <fgColor indexed="14"/>
        <bgColor indexed="64"/>
      </patternFill>
    </fill>
    <fill>
      <patternFill patternType="lightGray">
        <fgColor indexed="42"/>
        <bgColor indexed="9"/>
      </patternFill>
    </fill>
    <fill>
      <patternFill patternType="lightGray">
        <fgColor indexed="41"/>
        <bgColor indexed="9"/>
      </patternFill>
    </fill>
    <fill>
      <patternFill patternType="gray0625">
        <fgColor indexed="22"/>
      </patternFill>
    </fill>
    <fill>
      <patternFill patternType="solid">
        <fgColor indexed="10"/>
        <bgColor indexed="64"/>
      </patternFill>
    </fill>
    <fill>
      <patternFill patternType="solid">
        <fgColor indexed="17"/>
        <bgColor indexed="64"/>
      </patternFill>
    </fill>
    <fill>
      <patternFill patternType="lightGray">
        <fgColor indexed="9"/>
        <bgColor indexed="51"/>
      </patternFill>
    </fill>
    <fill>
      <patternFill patternType="solid">
        <fgColor indexed="9"/>
        <bgColor indexed="52"/>
      </patternFill>
    </fill>
    <fill>
      <patternFill patternType="gray125">
        <fgColor indexed="52"/>
        <bgColor indexed="9"/>
      </patternFill>
    </fill>
    <fill>
      <patternFill patternType="solid">
        <fgColor indexed="51"/>
        <bgColor indexed="64"/>
      </patternFill>
    </fill>
    <fill>
      <patternFill patternType="solid">
        <fgColor indexed="27"/>
        <bgColor indexed="64"/>
      </patternFill>
    </fill>
    <fill>
      <patternFill patternType="solid">
        <fgColor indexed="12"/>
        <bgColor indexed="64"/>
      </patternFill>
    </fill>
    <fill>
      <patternFill patternType="lightGray">
        <fgColor indexed="9"/>
        <bgColor indexed="42"/>
      </patternFill>
    </fill>
    <fill>
      <patternFill patternType="solid">
        <fgColor rgb="FFFFFFCC"/>
        <bgColor indexed="64"/>
      </patternFill>
    </fill>
    <fill>
      <patternFill patternType="solid">
        <fgColor rgb="FFFF0000"/>
        <bgColor indexed="64"/>
      </patternFill>
    </fill>
    <fill>
      <patternFill patternType="solid">
        <fgColor rgb="FFFFFF99"/>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rgb="FFCCFFFF"/>
        <bgColor indexed="64"/>
      </patternFill>
    </fill>
    <fill>
      <patternFill patternType="solid">
        <fgColor rgb="FF99CC00"/>
        <bgColor indexed="64"/>
      </patternFill>
    </fill>
    <fill>
      <patternFill patternType="solid">
        <fgColor rgb="FFFFCC99"/>
        <bgColor indexed="64"/>
      </patternFill>
    </fill>
    <fill>
      <patternFill patternType="solid">
        <fgColor rgb="FF00FFFF"/>
        <bgColor indexed="64"/>
      </patternFill>
    </fill>
    <fill>
      <patternFill patternType="solid">
        <fgColor rgb="FF00FF00"/>
        <bgColor indexed="64"/>
      </patternFill>
    </fill>
    <fill>
      <patternFill patternType="solid">
        <fgColor rgb="FF99CCFF"/>
        <bgColor indexed="64"/>
      </patternFill>
    </fill>
    <fill>
      <patternFill patternType="solid">
        <fgColor rgb="FFCC99FF"/>
        <bgColor indexed="64"/>
      </patternFill>
    </fill>
  </fills>
  <borders count="22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top/>
      <bottom/>
      <diagonal/>
    </border>
    <border>
      <left style="hair">
        <color indexed="64"/>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top style="hair">
        <color indexed="64"/>
      </top>
      <bottom style="hair">
        <color indexed="64"/>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diagonal/>
    </border>
    <border>
      <left/>
      <right/>
      <top/>
      <bottom style="hair">
        <color indexed="64"/>
      </bottom>
      <diagonal/>
    </border>
    <border>
      <left/>
      <right style="hair">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dotted">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16"/>
      </left>
      <right style="thin">
        <color indexed="64"/>
      </right>
      <top style="thin">
        <color indexed="64"/>
      </top>
      <bottom style="thin">
        <color indexed="64"/>
      </bottom>
      <diagonal/>
    </border>
    <border>
      <left style="thin">
        <color indexed="64"/>
      </left>
      <right style="medium">
        <color indexed="16"/>
      </right>
      <top style="thin">
        <color indexed="64"/>
      </top>
      <bottom style="thin">
        <color indexed="64"/>
      </bottom>
      <diagonal/>
    </border>
    <border>
      <left style="medium">
        <color indexed="16"/>
      </left>
      <right style="thin">
        <color indexed="64"/>
      </right>
      <top style="hair">
        <color indexed="64"/>
      </top>
      <bottom style="hair">
        <color indexed="64"/>
      </bottom>
      <diagonal/>
    </border>
    <border>
      <left style="medium">
        <color indexed="28"/>
      </left>
      <right style="thin">
        <color indexed="64"/>
      </right>
      <top style="thin">
        <color indexed="64"/>
      </top>
      <bottom style="thin">
        <color indexed="64"/>
      </bottom>
      <diagonal/>
    </border>
    <border>
      <left style="thin">
        <color indexed="64"/>
      </left>
      <right style="medium">
        <color indexed="28"/>
      </right>
      <top style="thin">
        <color indexed="64"/>
      </top>
      <bottom style="thin">
        <color indexed="64"/>
      </bottom>
      <diagonal/>
    </border>
    <border>
      <left style="medium">
        <color indexed="58"/>
      </left>
      <right style="thin">
        <color indexed="64"/>
      </right>
      <top style="thin">
        <color indexed="64"/>
      </top>
      <bottom style="thin">
        <color indexed="64"/>
      </bottom>
      <diagonal/>
    </border>
    <border>
      <left style="thin">
        <color indexed="64"/>
      </left>
      <right style="medium">
        <color indexed="58"/>
      </right>
      <top style="thin">
        <color indexed="64"/>
      </top>
      <bottom style="thin">
        <color indexed="64"/>
      </bottom>
      <diagonal/>
    </border>
    <border>
      <left style="medium">
        <color indexed="18"/>
      </left>
      <right style="thin">
        <color indexed="64"/>
      </right>
      <top style="thin">
        <color indexed="64"/>
      </top>
      <bottom style="thin">
        <color indexed="64"/>
      </bottom>
      <diagonal/>
    </border>
    <border>
      <left style="thin">
        <color indexed="64"/>
      </left>
      <right style="medium">
        <color indexed="18"/>
      </right>
      <top style="thin">
        <color indexed="64"/>
      </top>
      <bottom style="thin">
        <color indexed="64"/>
      </bottom>
      <diagonal/>
    </border>
    <border>
      <left style="medium">
        <color indexed="60"/>
      </left>
      <right style="thin">
        <color indexed="64"/>
      </right>
      <top style="thin">
        <color indexed="64"/>
      </top>
      <bottom style="thin">
        <color indexed="64"/>
      </bottom>
      <diagonal/>
    </border>
    <border>
      <left style="thin">
        <color indexed="64"/>
      </left>
      <right style="medium">
        <color indexed="60"/>
      </right>
      <top style="thin">
        <color indexed="64"/>
      </top>
      <bottom style="thin">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style="thin">
        <color indexed="64"/>
      </right>
      <top style="hair">
        <color indexed="64"/>
      </top>
      <bottom style="double">
        <color indexed="64"/>
      </bottom>
      <diagonal/>
    </border>
    <border>
      <left/>
      <right style="thin">
        <color indexed="64"/>
      </right>
      <top/>
      <bottom/>
      <diagonal/>
    </border>
    <border>
      <left style="mediumDashDotDot">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DashDotDot">
        <color indexed="64"/>
      </right>
      <top style="thin">
        <color indexed="64"/>
      </top>
      <bottom/>
      <diagonal/>
    </border>
    <border>
      <left/>
      <right/>
      <top/>
      <bottom style="thin">
        <color indexed="10"/>
      </bottom>
      <diagonal/>
    </border>
    <border>
      <left style="thin">
        <color indexed="64"/>
      </left>
      <right style="thin">
        <color indexed="64"/>
      </right>
      <top/>
      <bottom style="thin">
        <color indexed="1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10"/>
      </top>
      <bottom style="hair">
        <color indexed="64"/>
      </bottom>
      <diagonal/>
    </border>
    <border>
      <left/>
      <right/>
      <top style="thin">
        <color indexed="10"/>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17"/>
      </left>
      <right style="thin">
        <color indexed="17"/>
      </right>
      <top style="thin">
        <color indexed="17"/>
      </top>
      <bottom style="thin">
        <color indexed="17"/>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top style="thin">
        <color indexed="17"/>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bottom style="thin">
        <color indexed="10"/>
      </bottom>
      <diagonal/>
    </border>
    <border>
      <left style="thin">
        <color indexed="64"/>
      </left>
      <right style="hair">
        <color indexed="64"/>
      </right>
      <top style="thin">
        <color indexed="10"/>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medium">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18"/>
      </right>
      <top style="medium">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style="thin">
        <color indexed="64"/>
      </bottom>
      <diagonal/>
    </border>
    <border>
      <left/>
      <right/>
      <top style="thin">
        <color indexed="8"/>
      </top>
      <bottom/>
      <diagonal/>
    </border>
    <border>
      <left/>
      <right/>
      <top style="thin">
        <color indexed="8"/>
      </top>
      <bottom style="thin">
        <color indexed="8"/>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double">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double">
        <color indexed="64"/>
      </left>
      <right style="double">
        <color indexed="64"/>
      </right>
      <top/>
      <bottom/>
      <diagonal/>
    </border>
    <border>
      <left/>
      <right/>
      <top/>
      <bottom style="dotted">
        <color indexed="64"/>
      </bottom>
      <diagonal/>
    </border>
    <border>
      <left/>
      <right style="double">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8"/>
      </right>
      <top style="thin">
        <color indexed="8"/>
      </top>
      <bottom style="thin">
        <color indexed="8"/>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dotted">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10"/>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16"/>
      </left>
      <right/>
      <top style="thin">
        <color indexed="64"/>
      </top>
      <bottom style="medium">
        <color indexed="16"/>
      </bottom>
      <diagonal/>
    </border>
    <border>
      <left/>
      <right style="medium">
        <color indexed="16"/>
      </right>
      <top style="thin">
        <color indexed="64"/>
      </top>
      <bottom style="medium">
        <color indexed="16"/>
      </bottom>
      <diagonal/>
    </border>
    <border>
      <left style="thin">
        <color indexed="64"/>
      </left>
      <right/>
      <top style="thin">
        <color indexed="64"/>
      </top>
      <bottom style="medium">
        <color indexed="58"/>
      </bottom>
      <diagonal/>
    </border>
    <border>
      <left/>
      <right/>
      <top style="thin">
        <color indexed="64"/>
      </top>
      <bottom style="medium">
        <color indexed="58"/>
      </bottom>
      <diagonal/>
    </border>
    <border>
      <left style="medium">
        <color indexed="16"/>
      </left>
      <right/>
      <top style="medium">
        <color indexed="16"/>
      </top>
      <bottom style="thin">
        <color indexed="64"/>
      </bottom>
      <diagonal/>
    </border>
    <border>
      <left/>
      <right style="medium">
        <color indexed="16"/>
      </right>
      <top style="medium">
        <color indexed="16"/>
      </top>
      <bottom style="thin">
        <color indexed="64"/>
      </bottom>
      <diagonal/>
    </border>
    <border>
      <left/>
      <right style="medium">
        <color indexed="64"/>
      </right>
      <top style="thin">
        <color indexed="64"/>
      </top>
      <bottom style="medium">
        <color indexed="64"/>
      </bottom>
      <diagonal/>
    </border>
    <border>
      <left/>
      <right/>
      <top style="medium">
        <color indexed="16"/>
      </top>
      <bottom style="thin">
        <color indexed="64"/>
      </bottom>
      <diagonal/>
    </border>
    <border>
      <left style="medium">
        <color indexed="58"/>
      </left>
      <right/>
      <top style="medium">
        <color indexed="58"/>
      </top>
      <bottom style="thin">
        <color indexed="64"/>
      </bottom>
      <diagonal/>
    </border>
    <border>
      <left/>
      <right style="medium">
        <color indexed="58"/>
      </right>
      <top style="medium">
        <color indexed="58"/>
      </top>
      <bottom style="thin">
        <color indexed="64"/>
      </bottom>
      <diagonal/>
    </border>
    <border>
      <left/>
      <right/>
      <top style="thin">
        <color indexed="64"/>
      </top>
      <bottom style="medium">
        <color indexed="16"/>
      </bottom>
      <diagonal/>
    </border>
    <border>
      <left/>
      <right style="thin">
        <color indexed="64"/>
      </right>
      <top style="thin">
        <color indexed="64"/>
      </top>
      <bottom style="medium">
        <color indexed="16"/>
      </bottom>
      <diagonal/>
    </border>
    <border>
      <left style="thin">
        <color indexed="64"/>
      </left>
      <right/>
      <top style="thin">
        <color indexed="64"/>
      </top>
      <bottom style="medium">
        <color indexed="16"/>
      </bottom>
      <diagonal/>
    </border>
    <border>
      <left/>
      <right/>
      <top style="thin">
        <color indexed="64"/>
      </top>
      <bottom style="medium">
        <color indexed="28"/>
      </bottom>
      <diagonal/>
    </border>
    <border>
      <left style="thin">
        <color indexed="64"/>
      </left>
      <right/>
      <top style="thin">
        <color indexed="64"/>
      </top>
      <bottom style="medium">
        <color indexed="28"/>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right/>
      <top style="medium">
        <color indexed="58"/>
      </top>
      <bottom style="thin">
        <color indexed="64"/>
      </bottom>
      <diagonal/>
    </border>
    <border>
      <left/>
      <right style="thin">
        <color indexed="64"/>
      </right>
      <top style="thin">
        <color indexed="64"/>
      </top>
      <bottom style="medium">
        <color indexed="28"/>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18"/>
      </left>
      <right/>
      <top style="medium">
        <color indexed="18"/>
      </top>
      <bottom style="thin">
        <color indexed="64"/>
      </bottom>
      <diagonal/>
    </border>
    <border>
      <left/>
      <right style="medium">
        <color indexed="18"/>
      </right>
      <top style="medium">
        <color indexed="18"/>
      </top>
      <bottom style="thin">
        <color indexed="64"/>
      </bottom>
      <diagonal/>
    </border>
    <border>
      <left/>
      <right/>
      <top style="medium">
        <color indexed="28"/>
      </top>
      <bottom style="thin">
        <color indexed="64"/>
      </bottom>
      <diagonal/>
    </border>
    <border>
      <left/>
      <right style="medium">
        <color indexed="28"/>
      </right>
      <top style="medium">
        <color indexed="28"/>
      </top>
      <bottom style="thin">
        <color indexed="64"/>
      </bottom>
      <diagonal/>
    </border>
    <border>
      <left/>
      <right/>
      <top style="medium">
        <color indexed="18"/>
      </top>
      <bottom style="thin">
        <color indexed="64"/>
      </bottom>
      <diagonal/>
    </border>
    <border>
      <left style="medium">
        <color indexed="28"/>
      </left>
      <right/>
      <top style="medium">
        <color indexed="28"/>
      </top>
      <bottom style="thin">
        <color indexed="64"/>
      </bottom>
      <diagonal/>
    </border>
    <border>
      <left/>
      <right style="thin">
        <color indexed="64"/>
      </right>
      <top style="thin">
        <color indexed="64"/>
      </top>
      <bottom style="medium">
        <color indexed="58"/>
      </bottom>
      <diagonal/>
    </border>
    <border>
      <left style="thin">
        <color indexed="64"/>
      </left>
      <right/>
      <top style="thin">
        <color indexed="64"/>
      </top>
      <bottom style="medium">
        <color indexed="18"/>
      </bottom>
      <diagonal/>
    </border>
    <border>
      <left/>
      <right/>
      <top style="thin">
        <color indexed="64"/>
      </top>
      <bottom style="medium">
        <color indexed="18"/>
      </bottom>
      <diagonal/>
    </border>
    <border>
      <left/>
      <right style="thin">
        <color indexed="64"/>
      </right>
      <top style="thin">
        <color indexed="64"/>
      </top>
      <bottom style="medium">
        <color indexed="18"/>
      </bottom>
      <diagonal/>
    </border>
    <border>
      <left style="medium">
        <color indexed="60"/>
      </left>
      <right/>
      <top style="medium">
        <color indexed="60"/>
      </top>
      <bottom style="thin">
        <color indexed="64"/>
      </bottom>
      <diagonal/>
    </border>
    <border>
      <left/>
      <right style="medium">
        <color indexed="60"/>
      </right>
      <top style="medium">
        <color indexed="60"/>
      </top>
      <bottom style="thin">
        <color indexed="64"/>
      </bottom>
      <diagonal/>
    </border>
    <border>
      <left/>
      <right/>
      <top style="thin">
        <color indexed="64"/>
      </top>
      <bottom style="medium">
        <color indexed="60"/>
      </bottom>
      <diagonal/>
    </border>
    <border>
      <left/>
      <right style="thin">
        <color indexed="64"/>
      </right>
      <top style="thin">
        <color indexed="64"/>
      </top>
      <bottom style="medium">
        <color indexed="60"/>
      </bottom>
      <diagonal/>
    </border>
    <border>
      <left style="thin">
        <color indexed="64"/>
      </left>
      <right/>
      <top style="thin">
        <color indexed="64"/>
      </top>
      <bottom style="medium">
        <color indexed="60"/>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top style="medium">
        <color indexed="60"/>
      </top>
      <bottom style="thin">
        <color indexed="64"/>
      </bottom>
      <diagonal/>
    </border>
    <border>
      <left style="thin">
        <color indexed="64"/>
      </left>
      <right/>
      <top style="double">
        <color indexed="64"/>
      </top>
      <bottom/>
      <diagonal/>
    </border>
    <border>
      <left/>
      <right/>
      <top style="double">
        <color indexed="64"/>
      </top>
      <bottom/>
      <diagonal/>
    </border>
    <border>
      <left style="thin">
        <color indexed="64"/>
      </left>
      <right style="medium">
        <color indexed="64"/>
      </right>
      <top/>
      <bottom style="double">
        <color indexed="64"/>
      </bottom>
      <diagonal/>
    </border>
    <border diagonalUp="1" diagonalDown="1">
      <left style="thin">
        <color indexed="64"/>
      </left>
      <right style="thin">
        <color indexed="64"/>
      </right>
      <top style="double">
        <color indexed="64"/>
      </top>
      <bottom/>
      <diagonal style="thin">
        <color indexed="64"/>
      </diagonal>
    </border>
    <border diagonalUp="1" diagonalDown="1">
      <left style="thin">
        <color indexed="64"/>
      </left>
      <right style="thin">
        <color indexed="64"/>
      </right>
      <top/>
      <bottom style="double">
        <color indexed="64"/>
      </bottom>
      <diagonal style="thin">
        <color indexed="64"/>
      </diagonal>
    </border>
    <border>
      <left style="thin">
        <color indexed="64"/>
      </left>
      <right style="medium">
        <color indexed="64"/>
      </right>
      <top style="double">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double">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10"/>
      </top>
      <bottom style="thin">
        <color indexed="10"/>
      </bottom>
      <diagonal/>
    </border>
    <border>
      <left style="hair">
        <color indexed="64"/>
      </left>
      <right style="thin">
        <color indexed="64"/>
      </right>
      <top style="thin">
        <color indexed="64"/>
      </top>
      <bottom style="thin">
        <color indexed="10"/>
      </bottom>
      <diagonal/>
    </border>
    <border>
      <left style="hair">
        <color indexed="64"/>
      </left>
      <right style="thin">
        <color indexed="64"/>
      </right>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s>
  <cellStyleXfs count="84">
    <xf numFmtId="0" fontId="0" fillId="0" borderId="0"/>
    <xf numFmtId="0" fontId="57" fillId="2" borderId="0" applyNumberFormat="0" applyBorder="0" applyAlignment="0" applyProtection="0"/>
    <xf numFmtId="0" fontId="57" fillId="3" borderId="0" applyNumberFormat="0" applyBorder="0" applyAlignment="0" applyProtection="0"/>
    <xf numFmtId="0" fontId="57" fillId="4" borderId="0" applyNumberFormat="0" applyBorder="0" applyAlignment="0" applyProtection="0"/>
    <xf numFmtId="0" fontId="57" fillId="5" borderId="0" applyNumberFormat="0" applyBorder="0" applyAlignment="0" applyProtection="0"/>
    <xf numFmtId="0" fontId="57" fillId="6" borderId="0" applyNumberFormat="0" applyBorder="0" applyAlignment="0" applyProtection="0"/>
    <xf numFmtId="0" fontId="57" fillId="7" borderId="0" applyNumberFormat="0" applyBorder="0" applyAlignment="0" applyProtection="0"/>
    <xf numFmtId="0" fontId="57" fillId="8"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5" borderId="0" applyNumberFormat="0" applyBorder="0" applyAlignment="0" applyProtection="0"/>
    <xf numFmtId="0" fontId="57" fillId="8" borderId="0" applyNumberFormat="0" applyBorder="0" applyAlignment="0" applyProtection="0"/>
    <xf numFmtId="0" fontId="57" fillId="11" borderId="0" applyNumberFormat="0" applyBorder="0" applyAlignment="0" applyProtection="0"/>
    <xf numFmtId="0" fontId="58" fillId="12" borderId="0" applyNumberFormat="0" applyBorder="0" applyAlignment="0" applyProtection="0"/>
    <xf numFmtId="0" fontId="58" fillId="9" borderId="0" applyNumberFormat="0" applyBorder="0" applyAlignment="0" applyProtection="0"/>
    <xf numFmtId="0" fontId="58" fillId="10"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6" borderId="0" applyNumberFormat="0" applyBorder="0" applyAlignment="0" applyProtection="0"/>
    <xf numFmtId="0" fontId="58" fillId="17" borderId="0" applyNumberFormat="0" applyBorder="0" applyAlignment="0" applyProtection="0"/>
    <xf numFmtId="0" fontId="58" fillId="18"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9" borderId="0" applyNumberFormat="0" applyBorder="0" applyAlignment="0" applyProtection="0"/>
    <xf numFmtId="0" fontId="59" fillId="7" borderId="1" applyNumberFormat="0" applyAlignment="0" applyProtection="0"/>
    <xf numFmtId="0" fontId="60" fillId="20" borderId="2" applyNumberFormat="0" applyAlignment="0" applyProtection="0"/>
    <xf numFmtId="0" fontId="61" fillId="4" borderId="0" applyNumberFormat="0" applyBorder="0" applyAlignment="0" applyProtection="0"/>
    <xf numFmtId="43" fontId="1" fillId="0" borderId="0" applyFont="0" applyFill="0" applyBorder="0" applyAlignment="0" applyProtection="0"/>
    <xf numFmtId="0" fontId="90" fillId="0" borderId="3" applyNumberFormat="0" applyAlignment="0">
      <alignment horizontal="left" vertical="center"/>
      <protection locked="0"/>
    </xf>
    <xf numFmtId="0" fontId="90" fillId="0" borderId="4" applyNumberFormat="0" applyAlignment="0">
      <alignment vertical="center"/>
      <protection locked="0"/>
    </xf>
    <xf numFmtId="0" fontId="90" fillId="0" borderId="0" applyNumberFormat="0" applyAlignment="0">
      <alignment horizontal="right" vertical="center"/>
      <protection locked="0"/>
    </xf>
    <xf numFmtId="0" fontId="90" fillId="0" borderId="5" applyNumberFormat="0" applyAlignment="0">
      <alignment horizontal="left"/>
      <protection locked="0"/>
    </xf>
    <xf numFmtId="0" fontId="78" fillId="21" borderId="6" applyAlignment="0">
      <alignment horizontal="left" vertical="top"/>
      <protection hidden="1"/>
    </xf>
    <xf numFmtId="0" fontId="78" fillId="21" borderId="7" applyAlignment="0">
      <alignment horizontal="center" vertical="top"/>
      <protection hidden="1"/>
    </xf>
    <xf numFmtId="0" fontId="78" fillId="21" borderId="8" applyAlignment="0">
      <alignment horizontal="right" vertical="top"/>
      <protection hidden="1"/>
    </xf>
    <xf numFmtId="0" fontId="78" fillId="21" borderId="3" applyAlignment="0">
      <alignment horizontal="left" vertical="center"/>
      <protection hidden="1"/>
    </xf>
    <xf numFmtId="0" fontId="78" fillId="21" borderId="0" applyAlignment="0">
      <alignment horizontal="center" vertical="center"/>
      <protection hidden="1"/>
    </xf>
    <xf numFmtId="0" fontId="78" fillId="21" borderId="9" applyAlignment="0">
      <alignment horizontal="right" vertical="center"/>
      <protection hidden="1"/>
    </xf>
    <xf numFmtId="0" fontId="78" fillId="21" borderId="5">
      <alignment horizontal="left"/>
      <protection hidden="1"/>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62" fillId="0" borderId="10" applyNumberFormat="0" applyFill="0" applyAlignment="0" applyProtection="0"/>
    <xf numFmtId="0" fontId="63" fillId="22" borderId="11" applyNumberFormat="0" applyAlignment="0" applyProtection="0"/>
    <xf numFmtId="0" fontId="64" fillId="0" borderId="12" applyNumberFormat="0" applyFill="0" applyAlignment="0" applyProtection="0"/>
    <xf numFmtId="0" fontId="65" fillId="0" borderId="13" applyNumberFormat="0" applyFill="0" applyAlignment="0" applyProtection="0"/>
    <xf numFmtId="0" fontId="66" fillId="0" borderId="14" applyNumberFormat="0" applyFill="0" applyAlignment="0" applyProtection="0"/>
    <xf numFmtId="0" fontId="66" fillId="0" borderId="0" applyNumberFormat="0" applyFill="0" applyBorder="0" applyAlignment="0" applyProtection="0"/>
    <xf numFmtId="0" fontId="67" fillId="23" borderId="0" applyNumberFormat="0" applyBorder="0" applyAlignment="0" applyProtection="0"/>
    <xf numFmtId="0" fontId="7" fillId="0" borderId="0" applyBorder="0"/>
    <xf numFmtId="0" fontId="1" fillId="0" borderId="0"/>
    <xf numFmtId="0" fontId="271" fillId="0" borderId="0"/>
    <xf numFmtId="0" fontId="89" fillId="0" borderId="0"/>
    <xf numFmtId="0" fontId="89" fillId="0" borderId="0"/>
    <xf numFmtId="0" fontId="1" fillId="0" borderId="0" applyBorder="0"/>
    <xf numFmtId="0" fontId="1" fillId="0" borderId="0" applyBorder="0"/>
    <xf numFmtId="0" fontId="1" fillId="0" borderId="0"/>
    <xf numFmtId="0" fontId="89" fillId="0" borderId="0"/>
    <xf numFmtId="0" fontId="89" fillId="0" borderId="0"/>
    <xf numFmtId="0" fontId="1" fillId="0" borderId="0"/>
    <xf numFmtId="0" fontId="1" fillId="0" borderId="0"/>
    <xf numFmtId="0" fontId="1" fillId="0" borderId="0"/>
    <xf numFmtId="0" fontId="1" fillId="0" borderId="0"/>
    <xf numFmtId="0" fontId="68" fillId="20" borderId="1" applyNumberFormat="0" applyAlignment="0" applyProtection="0"/>
    <xf numFmtId="0" fontId="92" fillId="0" borderId="15">
      <alignment horizontal="right" vertical="top"/>
    </xf>
    <xf numFmtId="0" fontId="93" fillId="0" borderId="0"/>
    <xf numFmtId="0" fontId="69" fillId="0" borderId="16"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1" fillId="24" borderId="17" applyNumberFormat="0" applyFont="0" applyAlignment="0" applyProtection="0"/>
    <xf numFmtId="44" fontId="1" fillId="0" borderId="0" applyFont="0" applyFill="0" applyBorder="0" applyAlignment="0" applyProtection="0"/>
    <xf numFmtId="0" fontId="78" fillId="21" borderId="6" applyAlignment="0">
      <alignment horizontal="left" vertical="top"/>
      <protection hidden="1"/>
    </xf>
    <xf numFmtId="0" fontId="78" fillId="21" borderId="18" applyAlignment="0">
      <alignment horizontal="left" vertical="top"/>
      <protection hidden="1"/>
    </xf>
    <xf numFmtId="0" fontId="78" fillId="21" borderId="7" applyAlignment="0">
      <alignment horizontal="center" vertical="top"/>
      <protection hidden="1"/>
    </xf>
    <xf numFmtId="0" fontId="78" fillId="21" borderId="8" applyAlignment="0">
      <alignment horizontal="right" vertical="top"/>
      <protection hidden="1"/>
    </xf>
    <xf numFmtId="0" fontId="78" fillId="21" borderId="3" applyAlignment="0">
      <alignment vertical="center"/>
      <protection hidden="1"/>
    </xf>
    <xf numFmtId="0" fontId="78" fillId="21" borderId="0" applyAlignment="0">
      <alignment horizontal="center" vertical="center"/>
      <protection hidden="1"/>
    </xf>
    <xf numFmtId="0" fontId="78" fillId="21" borderId="9" applyAlignment="0">
      <alignment horizontal="right" vertical="center"/>
      <protection hidden="1"/>
    </xf>
    <xf numFmtId="0" fontId="78" fillId="21" borderId="19" applyAlignment="0">
      <alignment horizontal="center"/>
      <protection hidden="1"/>
    </xf>
    <xf numFmtId="0" fontId="78" fillId="21" borderId="20" applyAlignment="0">
      <alignment horizontal="right"/>
      <protection hidden="1"/>
    </xf>
    <xf numFmtId="0" fontId="73" fillId="3" borderId="0" applyNumberFormat="0" applyBorder="0" applyAlignment="0" applyProtection="0"/>
  </cellStyleXfs>
  <cellXfs count="2515">
    <xf numFmtId="0" fontId="0" fillId="0" borderId="0" xfId="0"/>
    <xf numFmtId="0" fontId="0" fillId="25" borderId="0" xfId="0" applyFill="1"/>
    <xf numFmtId="0" fontId="0" fillId="0" borderId="0" xfId="0" applyFill="1"/>
    <xf numFmtId="0" fontId="10" fillId="0" borderId="0" xfId="0" applyFont="1" applyFill="1"/>
    <xf numFmtId="0" fontId="10" fillId="0" borderId="0" xfId="0" applyFont="1" applyFill="1" applyAlignment="1"/>
    <xf numFmtId="0" fontId="3" fillId="0" borderId="0" xfId="0" applyFont="1" applyFill="1"/>
    <xf numFmtId="0" fontId="12" fillId="0" borderId="0" xfId="0" applyFont="1" applyFill="1"/>
    <xf numFmtId="0" fontId="0" fillId="26" borderId="0" xfId="0" applyFill="1"/>
    <xf numFmtId="0" fontId="3" fillId="0" borderId="0" xfId="0" applyFont="1"/>
    <xf numFmtId="0" fontId="0" fillId="27" borderId="0" xfId="0" applyFill="1"/>
    <xf numFmtId="0" fontId="0" fillId="28" borderId="0" xfId="0" applyFill="1"/>
    <xf numFmtId="0" fontId="0" fillId="29" borderId="0" xfId="0" applyFill="1"/>
    <xf numFmtId="0" fontId="3" fillId="28" borderId="0" xfId="0" applyFont="1" applyFill="1"/>
    <xf numFmtId="0" fontId="0" fillId="0" borderId="21" xfId="0" applyFill="1" applyBorder="1"/>
    <xf numFmtId="0" fontId="0" fillId="0" borderId="22" xfId="0" applyFill="1" applyBorder="1"/>
    <xf numFmtId="0" fontId="0" fillId="0" borderId="23" xfId="0" applyFill="1" applyBorder="1"/>
    <xf numFmtId="0" fontId="0" fillId="25" borderId="0" xfId="0" applyFill="1" applyProtection="1"/>
    <xf numFmtId="0" fontId="9" fillId="25" borderId="0" xfId="0" applyFont="1" applyFill="1" applyProtection="1"/>
    <xf numFmtId="0" fontId="0" fillId="0" borderId="0" xfId="0" applyProtection="1"/>
    <xf numFmtId="0" fontId="9" fillId="0" borderId="0" xfId="0" applyFont="1" applyFill="1" applyProtection="1"/>
    <xf numFmtId="0" fontId="9" fillId="0" borderId="0" xfId="0" applyFont="1" applyFill="1" applyAlignment="1" applyProtection="1">
      <alignment vertical="top"/>
    </xf>
    <xf numFmtId="0" fontId="9" fillId="0" borderId="0" xfId="0" applyFont="1" applyFill="1" applyBorder="1" applyProtection="1"/>
    <xf numFmtId="0" fontId="15" fillId="0" borderId="0" xfId="0" applyFont="1" applyFill="1"/>
    <xf numFmtId="49" fontId="9" fillId="0" borderId="0" xfId="0" applyNumberFormat="1" applyFont="1" applyFill="1" applyProtection="1"/>
    <xf numFmtId="0" fontId="1" fillId="0" borderId="0" xfId="56" applyFill="1"/>
    <xf numFmtId="0" fontId="8" fillId="0" borderId="24" xfId="58" applyFont="1" applyBorder="1" applyAlignment="1">
      <alignment horizontal="center" vertical="center" wrapText="1"/>
    </xf>
    <xf numFmtId="0" fontId="1" fillId="0" borderId="0" xfId="58"/>
    <xf numFmtId="0" fontId="1" fillId="27" borderId="0" xfId="58" applyFill="1"/>
    <xf numFmtId="0" fontId="0" fillId="0" borderId="0" xfId="0" applyFill="1" applyProtection="1"/>
    <xf numFmtId="0" fontId="10" fillId="26" borderId="0" xfId="0" applyFont="1" applyFill="1"/>
    <xf numFmtId="0" fontId="3" fillId="26" borderId="24" xfId="0" applyFont="1" applyFill="1" applyBorder="1" applyAlignment="1">
      <alignment horizontal="center" vertical="center" wrapText="1"/>
    </xf>
    <xf numFmtId="0" fontId="0" fillId="29" borderId="0" xfId="0" applyFill="1" applyProtection="1"/>
    <xf numFmtId="0" fontId="6" fillId="25" borderId="25" xfId="0" applyFont="1" applyFill="1" applyBorder="1" applyAlignment="1" applyProtection="1">
      <alignment horizontal="left" vertical="center"/>
    </xf>
    <xf numFmtId="0" fontId="78" fillId="29" borderId="0" xfId="0" applyFont="1" applyFill="1" applyAlignment="1" applyProtection="1">
      <alignment vertical="top"/>
    </xf>
    <xf numFmtId="0" fontId="10" fillId="29" borderId="0" xfId="0" applyFont="1" applyFill="1"/>
    <xf numFmtId="0" fontId="0" fillId="29" borderId="24" xfId="0" applyFill="1" applyBorder="1" applyAlignment="1">
      <alignment horizontal="left" wrapText="1" indent="1"/>
    </xf>
    <xf numFmtId="0" fontId="0" fillId="29" borderId="24" xfId="0" applyFill="1" applyBorder="1" applyAlignment="1">
      <alignment horizontal="left" vertical="center" indent="2"/>
    </xf>
    <xf numFmtId="0" fontId="0" fillId="29" borderId="24" xfId="0" applyFill="1" applyBorder="1" applyAlignment="1">
      <alignment horizontal="left" vertical="center" wrapText="1" indent="1"/>
    </xf>
    <xf numFmtId="0" fontId="0" fillId="29" borderId="24" xfId="0" applyFill="1" applyBorder="1" applyAlignment="1">
      <alignment horizontal="left" vertical="center" wrapText="1" indent="2"/>
    </xf>
    <xf numFmtId="0" fontId="78" fillId="29" borderId="0" xfId="0" applyFont="1" applyFill="1" applyAlignment="1" applyProtection="1">
      <alignment vertical="center"/>
    </xf>
    <xf numFmtId="0" fontId="8" fillId="0" borderId="24" xfId="40" applyFont="1" applyFill="1" applyBorder="1" applyAlignment="1" applyProtection="1">
      <alignment horizontal="center" vertical="center" wrapText="1"/>
    </xf>
    <xf numFmtId="0" fontId="6" fillId="29" borderId="0" xfId="0" applyFont="1" applyFill="1" applyAlignment="1">
      <alignment vertical="top"/>
    </xf>
    <xf numFmtId="0" fontId="8" fillId="0" borderId="24" xfId="58" applyFont="1" applyFill="1" applyBorder="1" applyAlignment="1">
      <alignment horizontal="center" vertical="center" wrapText="1"/>
    </xf>
    <xf numFmtId="0" fontId="81" fillId="0" borderId="24" xfId="0" applyFont="1" applyBorder="1" applyAlignment="1">
      <alignment horizontal="center" vertical="center"/>
    </xf>
    <xf numFmtId="0" fontId="81" fillId="0" borderId="24" xfId="0" applyFont="1" applyBorder="1" applyAlignment="1">
      <alignment horizontal="left" vertical="center"/>
    </xf>
    <xf numFmtId="0" fontId="53" fillId="25" borderId="26" xfId="0" applyFont="1" applyFill="1" applyBorder="1" applyAlignment="1">
      <alignment horizontal="center" vertical="center"/>
    </xf>
    <xf numFmtId="0" fontId="53" fillId="25" borderId="27" xfId="0" applyFont="1" applyFill="1" applyBorder="1" applyAlignment="1">
      <alignment horizontal="center" vertical="center" wrapText="1"/>
    </xf>
    <xf numFmtId="0" fontId="10" fillId="0" borderId="0" xfId="0" applyFont="1" applyFill="1" applyProtection="1"/>
    <xf numFmtId="0" fontId="0" fillId="26" borderId="0" xfId="0" applyFill="1" applyProtection="1"/>
    <xf numFmtId="2" fontId="84" fillId="25" borderId="0" xfId="0" applyNumberFormat="1" applyFont="1" applyFill="1" applyAlignment="1">
      <alignment horizontal="left" vertical="center"/>
    </xf>
    <xf numFmtId="0" fontId="3" fillId="29" borderId="0" xfId="0" applyFont="1" applyFill="1" applyAlignment="1" applyProtection="1">
      <alignment vertical="top"/>
    </xf>
    <xf numFmtId="0" fontId="9" fillId="28" borderId="0" xfId="0" applyFont="1" applyFill="1" applyProtection="1"/>
    <xf numFmtId="0" fontId="9" fillId="26" borderId="0" xfId="0" applyFont="1" applyFill="1" applyProtection="1"/>
    <xf numFmtId="0" fontId="9" fillId="28" borderId="0" xfId="0" applyFont="1" applyFill="1" applyAlignment="1">
      <alignment horizontal="center"/>
    </xf>
    <xf numFmtId="0" fontId="14" fillId="28" borderId="26" xfId="0" applyFont="1" applyFill="1" applyBorder="1" applyAlignment="1">
      <alignment horizontal="center" vertical="center" wrapText="1"/>
    </xf>
    <xf numFmtId="0" fontId="9" fillId="27" borderId="0" xfId="0" applyFont="1" applyFill="1" applyProtection="1"/>
    <xf numFmtId="0" fontId="53" fillId="25" borderId="26" xfId="0" applyFont="1" applyFill="1" applyBorder="1" applyAlignment="1" applyProtection="1">
      <alignment horizontal="center" vertical="center"/>
    </xf>
    <xf numFmtId="2" fontId="84" fillId="25" borderId="0" xfId="0" applyNumberFormat="1" applyFont="1" applyFill="1" applyAlignment="1" applyProtection="1">
      <alignment horizontal="left" vertical="center"/>
    </xf>
    <xf numFmtId="0" fontId="0" fillId="30" borderId="0" xfId="0" applyFill="1"/>
    <xf numFmtId="0" fontId="9" fillId="30" borderId="0" xfId="0" applyFont="1" applyFill="1" applyProtection="1"/>
    <xf numFmtId="0" fontId="9" fillId="28" borderId="0" xfId="0" applyFont="1" applyFill="1" applyBorder="1" applyProtection="1"/>
    <xf numFmtId="0" fontId="9" fillId="28" borderId="0" xfId="0" applyFont="1" applyFill="1" applyBorder="1" applyAlignment="1" applyProtection="1">
      <alignment wrapText="1"/>
    </xf>
    <xf numFmtId="0" fontId="44" fillId="0" borderId="24" xfId="0" applyFont="1" applyFill="1" applyBorder="1" applyAlignment="1" applyProtection="1">
      <alignment horizontal="center" vertical="center"/>
      <protection locked="0"/>
    </xf>
    <xf numFmtId="0" fontId="9" fillId="29" borderId="0" xfId="0" applyFont="1" applyFill="1" applyProtection="1"/>
    <xf numFmtId="49" fontId="9" fillId="29" borderId="0" xfId="0" applyNumberFormat="1" applyFont="1" applyFill="1" applyProtection="1"/>
    <xf numFmtId="0" fontId="13" fillId="29" borderId="24" xfId="0" applyFont="1" applyFill="1" applyBorder="1" applyAlignment="1" applyProtection="1">
      <alignment horizontal="center" vertical="center" wrapText="1"/>
    </xf>
    <xf numFmtId="49" fontId="13" fillId="29" borderId="24" xfId="0" applyNumberFormat="1" applyFont="1" applyFill="1" applyBorder="1" applyAlignment="1" applyProtection="1">
      <alignment horizontal="center" vertical="center" wrapText="1"/>
    </xf>
    <xf numFmtId="0" fontId="89" fillId="0" borderId="0" xfId="60"/>
    <xf numFmtId="0" fontId="94" fillId="29" borderId="0" xfId="60" applyFont="1" applyFill="1" applyAlignment="1">
      <alignment horizontal="left"/>
    </xf>
    <xf numFmtId="0" fontId="94" fillId="29" borderId="0" xfId="60" applyFont="1" applyFill="1"/>
    <xf numFmtId="0" fontId="1" fillId="29" borderId="0" xfId="62" applyFill="1"/>
    <xf numFmtId="0" fontId="89" fillId="29" borderId="0" xfId="60" applyFill="1"/>
    <xf numFmtId="0" fontId="8" fillId="29" borderId="0" xfId="62" applyFont="1" applyFill="1"/>
    <xf numFmtId="0" fontId="1" fillId="0" borderId="0" xfId="62"/>
    <xf numFmtId="0" fontId="3" fillId="29" borderId="0" xfId="62" applyFont="1" applyFill="1" applyAlignment="1">
      <alignment horizontal="right" vertical="center"/>
    </xf>
    <xf numFmtId="0" fontId="95" fillId="29" borderId="0" xfId="62" applyFont="1" applyFill="1" applyAlignment="1">
      <alignment horizontal="left" vertical="center"/>
    </xf>
    <xf numFmtId="0" fontId="96" fillId="29" borderId="0" xfId="62" applyFont="1" applyFill="1" applyAlignment="1">
      <alignment horizontal="right" vertical="center"/>
    </xf>
    <xf numFmtId="0" fontId="96" fillId="29" borderId="28" xfId="62" applyFont="1" applyFill="1" applyBorder="1" applyAlignment="1">
      <alignment horizontal="right" vertical="center"/>
    </xf>
    <xf numFmtId="0" fontId="8" fillId="31" borderId="27" xfId="62" applyFont="1" applyFill="1" applyBorder="1" applyAlignment="1">
      <alignment horizontal="center" vertical="center" wrapText="1"/>
    </xf>
    <xf numFmtId="0" fontId="41" fillId="0" borderId="26" xfId="62" applyFont="1" applyBorder="1" applyAlignment="1" applyProtection="1">
      <alignment horizontal="center" vertical="center" wrapText="1"/>
      <protection locked="0"/>
    </xf>
    <xf numFmtId="0" fontId="8" fillId="29" borderId="29" xfId="62" applyFont="1" applyFill="1" applyBorder="1" applyAlignment="1">
      <alignment horizontal="center" vertical="center" wrapText="1"/>
    </xf>
    <xf numFmtId="0" fontId="8" fillId="29" borderId="30" xfId="62" applyFont="1" applyFill="1" applyBorder="1" applyAlignment="1">
      <alignment horizontal="center" vertical="center" wrapText="1"/>
    </xf>
    <xf numFmtId="0" fontId="8" fillId="29" borderId="31" xfId="62" applyFont="1" applyFill="1" applyBorder="1" applyAlignment="1">
      <alignment horizontal="center" vertical="center" wrapText="1"/>
    </xf>
    <xf numFmtId="0" fontId="8" fillId="29" borderId="32" xfId="62" applyFont="1" applyFill="1" applyBorder="1" applyAlignment="1">
      <alignment horizontal="center" vertical="center" wrapText="1"/>
    </xf>
    <xf numFmtId="0" fontId="99" fillId="26" borderId="33" xfId="60" applyFont="1" applyFill="1" applyBorder="1" applyAlignment="1" applyProtection="1">
      <alignment horizontal="center" vertical="center" wrapText="1"/>
    </xf>
    <xf numFmtId="0" fontId="100" fillId="26" borderId="34" xfId="60" applyFont="1" applyFill="1" applyBorder="1" applyAlignment="1" applyProtection="1">
      <alignment horizontal="center" vertical="center"/>
    </xf>
    <xf numFmtId="0" fontId="45" fillId="25" borderId="35" xfId="62" applyFont="1" applyFill="1" applyBorder="1" applyAlignment="1" applyProtection="1">
      <alignment horizontal="left" vertical="center" wrapText="1"/>
      <protection locked="0"/>
    </xf>
    <xf numFmtId="0" fontId="8" fillId="29" borderId="36" xfId="62" applyFont="1" applyFill="1" applyBorder="1" applyAlignment="1" applyProtection="1">
      <alignment horizontal="center" vertical="center"/>
    </xf>
    <xf numFmtId="0" fontId="45" fillId="0" borderId="37" xfId="62" applyFont="1" applyFill="1" applyBorder="1" applyAlignment="1" applyProtection="1">
      <alignment horizontal="center" vertical="center"/>
      <protection locked="0"/>
    </xf>
    <xf numFmtId="0" fontId="99" fillId="26" borderId="38" xfId="60" applyFont="1" applyFill="1" applyBorder="1" applyAlignment="1" applyProtection="1">
      <alignment horizontal="left" vertical="center" wrapText="1"/>
    </xf>
    <xf numFmtId="165" fontId="101" fillId="26" borderId="38" xfId="60" applyNumberFormat="1" applyFont="1" applyFill="1" applyBorder="1" applyAlignment="1" applyProtection="1">
      <alignment horizontal="center" wrapText="1"/>
    </xf>
    <xf numFmtId="1" fontId="45" fillId="25" borderId="39" xfId="62" applyNumberFormat="1" applyFont="1" applyFill="1" applyBorder="1" applyAlignment="1" applyProtection="1">
      <alignment horizontal="center" vertical="center" wrapText="1"/>
      <protection locked="0"/>
    </xf>
    <xf numFmtId="1" fontId="45" fillId="25" borderId="40" xfId="62" applyNumberFormat="1" applyFont="1" applyFill="1" applyBorder="1" applyAlignment="1" applyProtection="1">
      <alignment horizontal="center" vertical="center" wrapText="1"/>
      <protection locked="0"/>
    </xf>
    <xf numFmtId="0" fontId="8" fillId="29" borderId="41" xfId="62" applyFont="1" applyFill="1" applyBorder="1" applyAlignment="1">
      <alignment horizontal="center" vertical="center"/>
    </xf>
    <xf numFmtId="0" fontId="8" fillId="29" borderId="42" xfId="62" applyFont="1" applyFill="1" applyBorder="1" applyAlignment="1">
      <alignment horizontal="center" vertical="center"/>
    </xf>
    <xf numFmtId="0" fontId="3" fillId="29" borderId="0" xfId="62" applyFont="1" applyFill="1" applyAlignment="1">
      <alignment horizontal="center" vertical="center"/>
    </xf>
    <xf numFmtId="0" fontId="8" fillId="32" borderId="27" xfId="62" applyFont="1" applyFill="1" applyBorder="1" applyAlignment="1">
      <alignment horizontal="center" vertical="center" wrapText="1"/>
    </xf>
    <xf numFmtId="0" fontId="8" fillId="32" borderId="43" xfId="62" applyFont="1" applyFill="1" applyBorder="1" applyAlignment="1">
      <alignment horizontal="center" vertical="center" wrapText="1"/>
    </xf>
    <xf numFmtId="0" fontId="102" fillId="0" borderId="26" xfId="62" applyFont="1" applyBorder="1" applyAlignment="1" applyProtection="1">
      <alignment horizontal="center" vertical="center" wrapText="1"/>
      <protection locked="0"/>
    </xf>
    <xf numFmtId="0" fontId="8" fillId="29" borderId="44" xfId="62" applyFont="1" applyFill="1" applyBorder="1" applyAlignment="1">
      <alignment horizontal="center" vertical="center" wrapText="1"/>
    </xf>
    <xf numFmtId="0" fontId="8" fillId="29" borderId="45" xfId="62" applyFont="1" applyFill="1" applyBorder="1" applyAlignment="1">
      <alignment horizontal="center" vertical="center" wrapText="1"/>
    </xf>
    <xf numFmtId="0" fontId="8" fillId="29" borderId="46" xfId="62" applyFont="1" applyFill="1" applyBorder="1" applyAlignment="1" applyProtection="1">
      <alignment horizontal="center" vertical="center"/>
    </xf>
    <xf numFmtId="165" fontId="101" fillId="26" borderId="38" xfId="60" applyNumberFormat="1" applyFont="1" applyFill="1" applyBorder="1" applyAlignment="1" applyProtection="1">
      <alignment horizontal="center" vertical="center" wrapText="1"/>
    </xf>
    <xf numFmtId="0" fontId="8" fillId="27" borderId="27" xfId="62" applyFont="1" applyFill="1" applyBorder="1" applyAlignment="1">
      <alignment horizontal="center" vertical="center" wrapText="1"/>
    </xf>
    <xf numFmtId="0" fontId="8" fillId="27" borderId="43" xfId="62" applyFont="1" applyFill="1" applyBorder="1" applyAlignment="1">
      <alignment horizontal="center" vertical="center" wrapText="1"/>
    </xf>
    <xf numFmtId="0" fontId="103" fillId="0" borderId="26" xfId="62" applyFont="1" applyBorder="1" applyAlignment="1" applyProtection="1">
      <alignment horizontal="center" vertical="center" wrapText="1"/>
      <protection locked="0"/>
    </xf>
    <xf numFmtId="0" fontId="8" fillId="29" borderId="47" xfId="62" applyFont="1" applyFill="1" applyBorder="1" applyAlignment="1">
      <alignment horizontal="center" vertical="center" wrapText="1"/>
    </xf>
    <xf numFmtId="0" fontId="8" fillId="29" borderId="48" xfId="62" applyFont="1" applyFill="1" applyBorder="1" applyAlignment="1">
      <alignment horizontal="center" vertical="center" wrapText="1"/>
    </xf>
    <xf numFmtId="0" fontId="104" fillId="26" borderId="33" xfId="60" applyFont="1" applyFill="1" applyBorder="1" applyAlignment="1" applyProtection="1">
      <alignment horizontal="center" vertical="center" wrapText="1"/>
    </xf>
    <xf numFmtId="0" fontId="104" fillId="26" borderId="38" xfId="60" applyFont="1" applyFill="1" applyBorder="1" applyAlignment="1" applyProtection="1">
      <alignment horizontal="left" vertical="center" wrapText="1"/>
    </xf>
    <xf numFmtId="0" fontId="105" fillId="26" borderId="38" xfId="60" applyFont="1" applyFill="1" applyBorder="1" applyAlignment="1" applyProtection="1">
      <alignment horizontal="center" vertical="center" wrapText="1"/>
    </xf>
    <xf numFmtId="0" fontId="106" fillId="0" borderId="26" xfId="62" applyFont="1" applyBorder="1" applyAlignment="1" applyProtection="1">
      <alignment horizontal="center" vertical="center" wrapText="1"/>
      <protection locked="0"/>
    </xf>
    <xf numFmtId="0" fontId="8" fillId="29" borderId="49" xfId="62" applyFont="1" applyFill="1" applyBorder="1" applyAlignment="1">
      <alignment horizontal="center" vertical="center" wrapText="1"/>
    </xf>
    <xf numFmtId="0" fontId="8" fillId="29" borderId="50" xfId="62" applyFont="1" applyFill="1" applyBorder="1" applyAlignment="1">
      <alignment horizontal="center" vertical="center" wrapText="1"/>
    </xf>
    <xf numFmtId="0" fontId="8" fillId="31" borderId="43" xfId="62" applyFont="1" applyFill="1" applyBorder="1" applyAlignment="1">
      <alignment horizontal="center" vertical="center" wrapText="1"/>
    </xf>
    <xf numFmtId="0" fontId="8" fillId="29" borderId="51" xfId="62" applyFont="1" applyFill="1" applyBorder="1" applyAlignment="1">
      <alignment horizontal="center" vertical="center" wrapText="1"/>
    </xf>
    <xf numFmtId="0" fontId="8" fillId="29" borderId="52" xfId="62" applyFont="1" applyFill="1" applyBorder="1" applyAlignment="1">
      <alignment horizontal="center" vertical="center" wrapText="1"/>
    </xf>
    <xf numFmtId="0" fontId="8" fillId="29" borderId="0" xfId="62" applyFont="1" applyFill="1" applyAlignment="1">
      <alignment horizontal="center"/>
    </xf>
    <xf numFmtId="0" fontId="3" fillId="29" borderId="0" xfId="62" applyFont="1" applyFill="1" applyAlignment="1">
      <alignment vertical="center"/>
    </xf>
    <xf numFmtId="0" fontId="8" fillId="26" borderId="27" xfId="62" applyFont="1" applyFill="1" applyBorder="1" applyAlignment="1">
      <alignment horizontal="center" vertical="center" wrapText="1"/>
    </xf>
    <xf numFmtId="0" fontId="8" fillId="26" borderId="43" xfId="62" applyFont="1" applyFill="1" applyBorder="1" applyAlignment="1">
      <alignment horizontal="center" vertical="center" wrapText="1"/>
    </xf>
    <xf numFmtId="0" fontId="108" fillId="0" borderId="26" xfId="62" applyFont="1" applyBorder="1" applyAlignment="1" applyProtection="1">
      <alignment horizontal="center" vertical="center" wrapText="1"/>
      <protection locked="0"/>
    </xf>
    <xf numFmtId="0" fontId="8" fillId="30" borderId="27" xfId="62" applyFont="1" applyFill="1" applyBorder="1" applyAlignment="1">
      <alignment horizontal="center" vertical="center" wrapText="1"/>
    </xf>
    <xf numFmtId="0" fontId="8" fillId="30" borderId="43" xfId="62" applyFont="1" applyFill="1" applyBorder="1" applyAlignment="1">
      <alignment horizontal="center" vertical="center" wrapText="1"/>
    </xf>
    <xf numFmtId="0" fontId="109" fillId="0" borderId="26" xfId="62" applyFont="1" applyBorder="1" applyAlignment="1" applyProtection="1">
      <alignment horizontal="center" vertical="center" wrapText="1"/>
      <protection locked="0"/>
    </xf>
    <xf numFmtId="0" fontId="8" fillId="33" borderId="27" xfId="62" applyFont="1" applyFill="1" applyBorder="1" applyAlignment="1">
      <alignment horizontal="center" vertical="center" wrapText="1"/>
    </xf>
    <xf numFmtId="0" fontId="8" fillId="33" borderId="43" xfId="62" applyFont="1" applyFill="1" applyBorder="1" applyAlignment="1">
      <alignment horizontal="center" vertical="center" wrapText="1"/>
    </xf>
    <xf numFmtId="0" fontId="8" fillId="29" borderId="53" xfId="62" applyFont="1" applyFill="1" applyBorder="1" applyAlignment="1">
      <alignment horizontal="center" vertical="center" wrapText="1"/>
    </xf>
    <xf numFmtId="0" fontId="8" fillId="29" borderId="54" xfId="62" applyFont="1" applyFill="1" applyBorder="1" applyAlignment="1">
      <alignment horizontal="center" vertical="center" wrapText="1"/>
    </xf>
    <xf numFmtId="0" fontId="8" fillId="34" borderId="27" xfId="62" applyFont="1" applyFill="1" applyBorder="1" applyAlignment="1">
      <alignment horizontal="center" vertical="center" wrapText="1"/>
    </xf>
    <xf numFmtId="0" fontId="8" fillId="34" borderId="43" xfId="62" applyFont="1" applyFill="1" applyBorder="1" applyAlignment="1">
      <alignment horizontal="center" vertical="center" wrapText="1"/>
    </xf>
    <xf numFmtId="0" fontId="1" fillId="26" borderId="0" xfId="62" applyFill="1" applyProtection="1"/>
    <xf numFmtId="0" fontId="8" fillId="26" borderId="0" xfId="62" applyFont="1" applyFill="1" applyProtection="1"/>
    <xf numFmtId="0" fontId="3" fillId="26" borderId="0" xfId="62" applyFont="1" applyFill="1" applyAlignment="1" applyProtection="1">
      <alignment horizontal="right"/>
    </xf>
    <xf numFmtId="0" fontId="3" fillId="26" borderId="0" xfId="62" applyFont="1" applyFill="1" applyAlignment="1" applyProtection="1">
      <alignment horizontal="center"/>
    </xf>
    <xf numFmtId="0" fontId="1" fillId="0" borderId="0" xfId="62" applyProtection="1"/>
    <xf numFmtId="0" fontId="8" fillId="28" borderId="55" xfId="62" applyFont="1" applyFill="1" applyBorder="1" applyAlignment="1" applyProtection="1">
      <alignment horizontal="left" vertical="center" wrapText="1"/>
    </xf>
    <xf numFmtId="0" fontId="8" fillId="28" borderId="56" xfId="62" applyFont="1" applyFill="1" applyBorder="1" applyAlignment="1" applyProtection="1">
      <alignment horizontal="center" vertical="center" wrapText="1"/>
    </xf>
    <xf numFmtId="0" fontId="8" fillId="28" borderId="57" xfId="62" applyFont="1" applyFill="1" applyBorder="1" applyAlignment="1" applyProtection="1">
      <alignment horizontal="left" vertical="center" wrapText="1"/>
    </xf>
    <xf numFmtId="0" fontId="8" fillId="28" borderId="39" xfId="62" applyFont="1" applyFill="1" applyBorder="1" applyAlignment="1" applyProtection="1">
      <alignment horizontal="center" vertical="center" wrapText="1"/>
    </xf>
    <xf numFmtId="0" fontId="8" fillId="28" borderId="58" xfId="62" applyFont="1" applyFill="1" applyBorder="1" applyAlignment="1" applyProtection="1">
      <alignment horizontal="left" vertical="center" wrapText="1"/>
    </xf>
    <xf numFmtId="0" fontId="8" fillId="28" borderId="59" xfId="62" applyFont="1" applyFill="1" applyBorder="1" applyAlignment="1" applyProtection="1">
      <alignment horizontal="center" vertical="center" wrapText="1"/>
    </xf>
    <xf numFmtId="0" fontId="8" fillId="32" borderId="55" xfId="62" applyFont="1" applyFill="1" applyBorder="1" applyAlignment="1" applyProtection="1">
      <alignment horizontal="left" vertical="center" wrapText="1"/>
    </xf>
    <xf numFmtId="0" fontId="8" fillId="32" borderId="56" xfId="62" applyFont="1" applyFill="1" applyBorder="1" applyAlignment="1" applyProtection="1">
      <alignment horizontal="center" vertical="center" wrapText="1"/>
    </xf>
    <xf numFmtId="0" fontId="8" fillId="32" borderId="36" xfId="62" applyFont="1" applyFill="1" applyBorder="1" applyAlignment="1" applyProtection="1">
      <alignment horizontal="left" vertical="center" wrapText="1"/>
    </xf>
    <xf numFmtId="0" fontId="8" fillId="32" borderId="39" xfId="62" applyFont="1" applyFill="1" applyBorder="1" applyAlignment="1" applyProtection="1">
      <alignment horizontal="center" vertical="center" wrapText="1"/>
    </xf>
    <xf numFmtId="0" fontId="8" fillId="32" borderId="60" xfId="62" applyFont="1" applyFill="1" applyBorder="1" applyAlignment="1" applyProtection="1">
      <alignment horizontal="left" vertical="center" wrapText="1"/>
    </xf>
    <xf numFmtId="0" fontId="8" fillId="32" borderId="59" xfId="62" applyFont="1" applyFill="1" applyBorder="1" applyAlignment="1" applyProtection="1">
      <alignment horizontal="center" vertical="center" wrapText="1"/>
    </xf>
    <xf numFmtId="0" fontId="8" fillId="27" borderId="55" xfId="62" applyFont="1" applyFill="1" applyBorder="1" applyAlignment="1" applyProtection="1">
      <alignment horizontal="left" vertical="center" wrapText="1"/>
    </xf>
    <xf numFmtId="0" fontId="8" fillId="27" borderId="56" xfId="62" applyFont="1" applyFill="1" applyBorder="1" applyAlignment="1" applyProtection="1">
      <alignment horizontal="center" vertical="center" wrapText="1"/>
    </xf>
    <xf numFmtId="0" fontId="8" fillId="27" borderId="36" xfId="62" applyFont="1" applyFill="1" applyBorder="1" applyAlignment="1" applyProtection="1">
      <alignment horizontal="left" vertical="center" wrapText="1"/>
    </xf>
    <xf numFmtId="0" fontId="8" fillId="27" borderId="39" xfId="62" applyFont="1" applyFill="1" applyBorder="1" applyAlignment="1" applyProtection="1">
      <alignment horizontal="center" vertical="center" wrapText="1"/>
    </xf>
    <xf numFmtId="0" fontId="8" fillId="27" borderId="60" xfId="62" applyFont="1" applyFill="1" applyBorder="1" applyAlignment="1" applyProtection="1">
      <alignment horizontal="left" vertical="center" wrapText="1"/>
    </xf>
    <xf numFmtId="0" fontId="8" fillId="27" borderId="59" xfId="62" applyFont="1" applyFill="1" applyBorder="1" applyAlignment="1" applyProtection="1">
      <alignment horizontal="center" vertical="center" wrapText="1"/>
    </xf>
    <xf numFmtId="0" fontId="8" fillId="35" borderId="55" xfId="62" applyFont="1" applyFill="1" applyBorder="1" applyAlignment="1" applyProtection="1">
      <alignment horizontal="left" vertical="center" wrapText="1"/>
    </xf>
    <xf numFmtId="0" fontId="8" fillId="35" borderId="56" xfId="62" applyFont="1" applyFill="1" applyBorder="1" applyAlignment="1" applyProtection="1">
      <alignment horizontal="center" vertical="center" wrapText="1"/>
    </xf>
    <xf numFmtId="0" fontId="8" fillId="35" borderId="36" xfId="62" applyFont="1" applyFill="1" applyBorder="1" applyAlignment="1" applyProtection="1">
      <alignment horizontal="left" vertical="center" wrapText="1"/>
    </xf>
    <xf numFmtId="0" fontId="8" fillId="35" borderId="39" xfId="62" applyFont="1" applyFill="1" applyBorder="1" applyAlignment="1" applyProtection="1">
      <alignment horizontal="center" vertical="center" wrapText="1"/>
    </xf>
    <xf numFmtId="0" fontId="8" fillId="35" borderId="60" xfId="62" applyFont="1" applyFill="1" applyBorder="1" applyAlignment="1" applyProtection="1">
      <alignment horizontal="left" vertical="center" wrapText="1"/>
    </xf>
    <xf numFmtId="0" fontId="8" fillId="35" borderId="59" xfId="62" applyFont="1" applyFill="1" applyBorder="1" applyAlignment="1" applyProtection="1">
      <alignment horizontal="center" vertical="center" wrapText="1"/>
    </xf>
    <xf numFmtId="0" fontId="8" fillId="31" borderId="55" xfId="62" applyFont="1" applyFill="1" applyBorder="1" applyAlignment="1" applyProtection="1">
      <alignment horizontal="left" vertical="center" wrapText="1"/>
    </xf>
    <xf numFmtId="0" fontId="8" fillId="31" borderId="56" xfId="62" applyFont="1" applyFill="1" applyBorder="1" applyAlignment="1" applyProtection="1">
      <alignment horizontal="center" vertical="center" wrapText="1"/>
    </xf>
    <xf numFmtId="0" fontId="8" fillId="31" borderId="36" xfId="62" applyFont="1" applyFill="1" applyBorder="1" applyAlignment="1" applyProtection="1">
      <alignment horizontal="left" vertical="center" wrapText="1"/>
    </xf>
    <xf numFmtId="0" fontId="8" fillId="31" borderId="39" xfId="62" applyFont="1" applyFill="1" applyBorder="1" applyAlignment="1" applyProtection="1">
      <alignment horizontal="center" vertical="center" wrapText="1"/>
    </xf>
    <xf numFmtId="0" fontId="8" fillId="31" borderId="60" xfId="62" applyFont="1" applyFill="1" applyBorder="1" applyAlignment="1" applyProtection="1">
      <alignment horizontal="left" vertical="center" wrapText="1"/>
    </xf>
    <xf numFmtId="0" fontId="8" fillId="31" borderId="59" xfId="62" applyFont="1" applyFill="1" applyBorder="1" applyAlignment="1" applyProtection="1">
      <alignment horizontal="center" vertical="center" wrapText="1"/>
    </xf>
    <xf numFmtId="0" fontId="8" fillId="26" borderId="55" xfId="62" applyFont="1" applyFill="1" applyBorder="1" applyAlignment="1" applyProtection="1">
      <alignment horizontal="left" vertical="center" wrapText="1"/>
    </xf>
    <xf numFmtId="0" fontId="8" fillId="26" borderId="56" xfId="62" applyFont="1" applyFill="1" applyBorder="1" applyAlignment="1" applyProtection="1">
      <alignment horizontal="center" vertical="center" wrapText="1"/>
    </xf>
    <xf numFmtId="0" fontId="8" fillId="26" borderId="36" xfId="62" applyFont="1" applyFill="1" applyBorder="1" applyAlignment="1" applyProtection="1">
      <alignment horizontal="left" vertical="center" wrapText="1"/>
    </xf>
    <xf numFmtId="0" fontId="8" fillId="26" borderId="39" xfId="62" applyFont="1" applyFill="1" applyBorder="1" applyAlignment="1" applyProtection="1">
      <alignment horizontal="center" vertical="center" wrapText="1"/>
    </xf>
    <xf numFmtId="0" fontId="8" fillId="26" borderId="60" xfId="62" applyFont="1" applyFill="1" applyBorder="1" applyAlignment="1" applyProtection="1">
      <alignment horizontal="left" vertical="center" wrapText="1"/>
    </xf>
    <xf numFmtId="0" fontId="8" fillId="26" borderId="59" xfId="62" applyFont="1" applyFill="1" applyBorder="1" applyAlignment="1" applyProtection="1">
      <alignment horizontal="center" vertical="center" wrapText="1"/>
    </xf>
    <xf numFmtId="0" fontId="8" fillId="30" borderId="55" xfId="62" applyFont="1" applyFill="1" applyBorder="1" applyAlignment="1" applyProtection="1">
      <alignment horizontal="left" vertical="center" wrapText="1"/>
    </xf>
    <xf numFmtId="0" fontId="8" fillId="30" borderId="56" xfId="62" applyFont="1" applyFill="1" applyBorder="1" applyAlignment="1" applyProtection="1">
      <alignment horizontal="center" vertical="center" wrapText="1"/>
    </xf>
    <xf numFmtId="0" fontId="8" fillId="30" borderId="36" xfId="62" applyFont="1" applyFill="1" applyBorder="1" applyAlignment="1" applyProtection="1">
      <alignment horizontal="left" vertical="center" wrapText="1"/>
    </xf>
    <xf numFmtId="0" fontId="8" fillId="30" borderId="39" xfId="62" applyFont="1" applyFill="1" applyBorder="1" applyAlignment="1" applyProtection="1">
      <alignment horizontal="center" vertical="center" wrapText="1"/>
    </xf>
    <xf numFmtId="0" fontId="8" fillId="30" borderId="60" xfId="62" applyFont="1" applyFill="1" applyBorder="1" applyAlignment="1" applyProtection="1">
      <alignment horizontal="left" vertical="center" wrapText="1"/>
    </xf>
    <xf numFmtId="0" fontId="8" fillId="30" borderId="59" xfId="62" applyFont="1" applyFill="1" applyBorder="1" applyAlignment="1" applyProtection="1">
      <alignment horizontal="center" vertical="center" wrapText="1"/>
    </xf>
    <xf numFmtId="0" fontId="8" fillId="33" borderId="55" xfId="62" applyFont="1" applyFill="1" applyBorder="1" applyAlignment="1" applyProtection="1">
      <alignment horizontal="left" vertical="center" wrapText="1"/>
    </xf>
    <xf numFmtId="0" fontId="8" fillId="33" borderId="56" xfId="62" applyFont="1" applyFill="1" applyBorder="1" applyAlignment="1" applyProtection="1">
      <alignment horizontal="center" vertical="center" wrapText="1"/>
    </xf>
    <xf numFmtId="0" fontId="8" fillId="33" borderId="36" xfId="62" applyFont="1" applyFill="1" applyBorder="1" applyAlignment="1" applyProtection="1">
      <alignment horizontal="left" vertical="center" wrapText="1"/>
    </xf>
    <xf numFmtId="0" fontId="8" fillId="33" borderId="39" xfId="62" applyFont="1" applyFill="1" applyBorder="1" applyAlignment="1" applyProtection="1">
      <alignment horizontal="center" vertical="center" wrapText="1"/>
    </xf>
    <xf numFmtId="0" fontId="8" fillId="33" borderId="60" xfId="62" applyFont="1" applyFill="1" applyBorder="1" applyAlignment="1" applyProtection="1">
      <alignment horizontal="left" vertical="center" wrapText="1"/>
    </xf>
    <xf numFmtId="0" fontId="8" fillId="33" borderId="59" xfId="62" applyFont="1" applyFill="1" applyBorder="1" applyAlignment="1" applyProtection="1">
      <alignment horizontal="center" vertical="center" wrapText="1"/>
    </xf>
    <xf numFmtId="0" fontId="8" fillId="34" borderId="55" xfId="62" applyFont="1" applyFill="1" applyBorder="1" applyAlignment="1" applyProtection="1">
      <alignment horizontal="left" vertical="center" wrapText="1"/>
    </xf>
    <xf numFmtId="0" fontId="8" fillId="34" borderId="56" xfId="62" applyFont="1" applyFill="1" applyBorder="1" applyAlignment="1" applyProtection="1">
      <alignment horizontal="center" vertical="center" wrapText="1"/>
    </xf>
    <xf numFmtId="0" fontId="8" fillId="34" borderId="36" xfId="62" applyFont="1" applyFill="1" applyBorder="1" applyAlignment="1" applyProtection="1">
      <alignment horizontal="left" vertical="center" wrapText="1"/>
    </xf>
    <xf numFmtId="0" fontId="8" fillId="34" borderId="39" xfId="62" applyFont="1" applyFill="1" applyBorder="1" applyAlignment="1" applyProtection="1">
      <alignment horizontal="center" vertical="center" wrapText="1"/>
    </xf>
    <xf numFmtId="0" fontId="8" fillId="34" borderId="60" xfId="62" applyFont="1" applyFill="1" applyBorder="1" applyAlignment="1" applyProtection="1">
      <alignment horizontal="left" vertical="center" wrapText="1"/>
    </xf>
    <xf numFmtId="0" fontId="8" fillId="34" borderId="59" xfId="62" applyFont="1" applyFill="1" applyBorder="1" applyAlignment="1" applyProtection="1">
      <alignment horizontal="center" vertical="center" wrapText="1"/>
    </xf>
    <xf numFmtId="0" fontId="8" fillId="26" borderId="0" xfId="62" applyFont="1" applyFill="1" applyBorder="1" applyProtection="1"/>
    <xf numFmtId="0" fontId="1" fillId="26" borderId="0" xfId="62" applyFill="1" applyBorder="1" applyProtection="1"/>
    <xf numFmtId="0" fontId="3" fillId="26" borderId="0" xfId="0" applyFont="1" applyFill="1" applyProtection="1"/>
    <xf numFmtId="0" fontId="0" fillId="26" borderId="0" xfId="0" applyFill="1" applyAlignment="1" applyProtection="1">
      <alignment vertical="center"/>
    </xf>
    <xf numFmtId="0" fontId="0" fillId="30" borderId="0" xfId="0" applyFill="1" applyProtection="1"/>
    <xf numFmtId="0" fontId="0" fillId="0" borderId="0" xfId="0" applyFill="1" applyAlignment="1">
      <alignment wrapText="1"/>
    </xf>
    <xf numFmtId="0" fontId="0" fillId="0" borderId="0" xfId="0" applyFill="1" applyAlignment="1"/>
    <xf numFmtId="0" fontId="6" fillId="0" borderId="0" xfId="0" applyFont="1" applyFill="1" applyBorder="1" applyProtection="1"/>
    <xf numFmtId="0" fontId="6" fillId="0" borderId="0" xfId="0" applyFont="1" applyFill="1" applyBorder="1" applyAlignment="1" applyProtection="1">
      <alignment vertical="top"/>
    </xf>
    <xf numFmtId="0" fontId="0" fillId="0" borderId="0" xfId="0" applyFill="1" applyBorder="1" applyProtection="1"/>
    <xf numFmtId="0" fontId="52" fillId="0" borderId="24" xfId="0" applyFont="1" applyFill="1" applyBorder="1" applyAlignment="1" applyProtection="1">
      <alignment horizontal="center" vertical="center"/>
    </xf>
    <xf numFmtId="0" fontId="16" fillId="0" borderId="0" xfId="0" applyFont="1" applyFill="1" applyProtection="1"/>
    <xf numFmtId="0" fontId="0" fillId="32" borderId="0" xfId="0" applyFill="1" applyProtection="1"/>
    <xf numFmtId="0" fontId="6" fillId="0" borderId="0" xfId="0" applyFont="1" applyFill="1" applyProtection="1"/>
    <xf numFmtId="0" fontId="51" fillId="0" borderId="24" xfId="0" applyFont="1" applyFill="1" applyBorder="1" applyAlignment="1" applyProtection="1">
      <alignment horizontal="center" vertical="center" wrapText="1"/>
      <protection locked="0"/>
    </xf>
    <xf numFmtId="0" fontId="3" fillId="0" borderId="0" xfId="0" applyFont="1" applyFill="1" applyAlignment="1" applyProtection="1">
      <alignment wrapText="1"/>
    </xf>
    <xf numFmtId="0" fontId="16" fillId="29" borderId="0" xfId="0" applyFont="1" applyFill="1" applyProtection="1"/>
    <xf numFmtId="0" fontId="0" fillId="26" borderId="0" xfId="0" applyFill="1" applyAlignment="1" applyProtection="1">
      <alignment horizontal="center" vertical="center"/>
    </xf>
    <xf numFmtId="0" fontId="13" fillId="26" borderId="24" xfId="0" applyFont="1" applyFill="1" applyBorder="1" applyAlignment="1" applyProtection="1">
      <alignment horizontal="center" vertical="center" wrapText="1"/>
    </xf>
    <xf numFmtId="0" fontId="0" fillId="29" borderId="0" xfId="0" applyFill="1" applyAlignment="1" applyProtection="1">
      <alignment horizontal="center" vertical="center"/>
    </xf>
    <xf numFmtId="0" fontId="8" fillId="0" borderId="0" xfId="0" applyFont="1" applyFill="1" applyAlignment="1" applyProtection="1">
      <alignment horizontal="center" vertical="center"/>
    </xf>
    <xf numFmtId="0" fontId="8" fillId="0" borderId="61" xfId="0" applyFont="1" applyFill="1" applyBorder="1" applyAlignment="1" applyProtection="1">
      <alignment horizontal="center" vertical="center"/>
    </xf>
    <xf numFmtId="0" fontId="14" fillId="26" borderId="0" xfId="0" applyFont="1" applyFill="1" applyBorder="1" applyAlignment="1" applyProtection="1">
      <alignment horizontal="center" vertical="center"/>
    </xf>
    <xf numFmtId="0" fontId="14" fillId="26" borderId="61" xfId="0" applyFont="1" applyFill="1" applyBorder="1" applyAlignment="1" applyProtection="1">
      <alignment horizontal="center" vertical="center"/>
    </xf>
    <xf numFmtId="0" fontId="116" fillId="0" borderId="24" xfId="57" applyFont="1" applyFill="1" applyBorder="1" applyAlignment="1" applyProtection="1">
      <alignment horizontal="center" vertical="center"/>
      <protection locked="0"/>
    </xf>
    <xf numFmtId="0" fontId="0" fillId="0" borderId="0" xfId="0" applyAlignment="1">
      <alignment horizontal="center" vertical="center" wrapText="1"/>
    </xf>
    <xf numFmtId="0" fontId="8" fillId="0" borderId="0" xfId="0" applyFont="1"/>
    <xf numFmtId="3" fontId="0" fillId="26" borderId="0" xfId="0" applyNumberFormat="1" applyFill="1"/>
    <xf numFmtId="0" fontId="9" fillId="29" borderId="0" xfId="0" applyFont="1" applyFill="1" applyAlignment="1" applyProtection="1">
      <alignment horizontal="left" vertical="center"/>
    </xf>
    <xf numFmtId="0" fontId="12" fillId="0" borderId="0" xfId="0" applyFont="1" applyFill="1" applyAlignment="1">
      <alignment horizontal="left" vertical="top"/>
    </xf>
    <xf numFmtId="0" fontId="1" fillId="0" borderId="0" xfId="0" applyFont="1" applyFill="1" applyAlignment="1">
      <alignment horizontal="left" vertical="top"/>
    </xf>
    <xf numFmtId="0" fontId="30" fillId="0" borderId="0" xfId="0" applyFont="1" applyFill="1" applyProtection="1"/>
    <xf numFmtId="0" fontId="0" fillId="0" borderId="0" xfId="0" applyFill="1" applyAlignment="1" applyProtection="1">
      <alignment vertical="center"/>
    </xf>
    <xf numFmtId="168" fontId="48" fillId="0" borderId="24" xfId="28" applyNumberFormat="1" applyFont="1" applyFill="1" applyBorder="1" applyAlignment="1" applyProtection="1">
      <alignment horizontal="center" vertical="center" shrinkToFit="1"/>
      <protection locked="0"/>
    </xf>
    <xf numFmtId="0" fontId="30" fillId="26" borderId="0" xfId="0" applyFont="1" applyFill="1" applyProtection="1"/>
    <xf numFmtId="0" fontId="17" fillId="26" borderId="24" xfId="0" applyFont="1" applyFill="1" applyBorder="1" applyAlignment="1" applyProtection="1">
      <alignment horizontal="center" vertical="center" wrapText="1"/>
    </xf>
    <xf numFmtId="0" fontId="16" fillId="26" borderId="24" xfId="0" applyFont="1" applyFill="1" applyBorder="1" applyAlignment="1" applyProtection="1">
      <alignment horizontal="left" vertical="center" wrapText="1"/>
    </xf>
    <xf numFmtId="43" fontId="16" fillId="26" borderId="24" xfId="28" applyFont="1" applyFill="1" applyBorder="1" applyAlignment="1" applyProtection="1">
      <alignment horizontal="center" vertical="center" shrinkToFit="1"/>
    </xf>
    <xf numFmtId="0" fontId="11" fillId="26" borderId="0" xfId="0" applyFont="1" applyFill="1" applyAlignment="1" applyProtection="1">
      <alignment vertical="center"/>
    </xf>
    <xf numFmtId="0" fontId="11" fillId="26" borderId="0" xfId="0" applyFont="1" applyFill="1" applyProtection="1"/>
    <xf numFmtId="172" fontId="48" fillId="0" borderId="24" xfId="28" applyNumberFormat="1" applyFont="1" applyFill="1" applyBorder="1" applyAlignment="1" applyProtection="1">
      <alignment horizontal="center" vertical="center" shrinkToFit="1"/>
      <protection locked="0"/>
    </xf>
    <xf numFmtId="0" fontId="16" fillId="29" borderId="24" xfId="0" applyFont="1" applyFill="1" applyBorder="1" applyAlignment="1" applyProtection="1">
      <alignment horizontal="left" vertical="center" wrapText="1"/>
    </xf>
    <xf numFmtId="0" fontId="16" fillId="32" borderId="24" xfId="0" applyFont="1" applyFill="1" applyBorder="1" applyAlignment="1" applyProtection="1">
      <alignment horizontal="left" vertical="center" wrapText="1"/>
    </xf>
    <xf numFmtId="0" fontId="16" fillId="28" borderId="24" xfId="0" applyFont="1" applyFill="1" applyBorder="1" applyAlignment="1" applyProtection="1">
      <alignment horizontal="left" vertical="center" wrapText="1"/>
    </xf>
    <xf numFmtId="0" fontId="16" fillId="27" borderId="24" xfId="0" applyFont="1" applyFill="1" applyBorder="1" applyAlignment="1" applyProtection="1">
      <alignment horizontal="left" vertical="center" wrapText="1"/>
    </xf>
    <xf numFmtId="0" fontId="0" fillId="27" borderId="0" xfId="0" applyFill="1" applyProtection="1"/>
    <xf numFmtId="0" fontId="8" fillId="27" borderId="0" xfId="58" applyFont="1" applyFill="1" applyAlignment="1">
      <alignment horizontal="center" vertical="center" wrapText="1"/>
    </xf>
    <xf numFmtId="0" fontId="74" fillId="27" borderId="0" xfId="0" applyFont="1" applyFill="1"/>
    <xf numFmtId="0" fontId="8" fillId="27" borderId="24" xfId="58" applyFont="1" applyFill="1" applyBorder="1" applyAlignment="1">
      <alignment horizontal="center" vertical="center" wrapText="1"/>
    </xf>
    <xf numFmtId="0" fontId="111" fillId="27" borderId="62" xfId="0" applyFont="1" applyFill="1" applyBorder="1" applyAlignment="1">
      <alignment horizontal="center" vertical="top" wrapText="1"/>
    </xf>
    <xf numFmtId="0" fontId="111" fillId="27" borderId="63" xfId="0" applyFont="1" applyFill="1" applyBorder="1" applyAlignment="1">
      <alignment horizontal="center" vertical="top" wrapText="1"/>
    </xf>
    <xf numFmtId="0" fontId="111" fillId="27" borderId="64" xfId="0" applyFont="1" applyFill="1" applyBorder="1" applyAlignment="1">
      <alignment horizontal="center" vertical="top" wrapText="1"/>
    </xf>
    <xf numFmtId="0" fontId="74" fillId="27" borderId="0" xfId="58" applyFont="1" applyFill="1" applyAlignment="1">
      <alignment vertical="center"/>
    </xf>
    <xf numFmtId="0" fontId="40" fillId="26" borderId="0" xfId="58" applyFont="1" applyFill="1" applyAlignment="1">
      <alignment vertical="center"/>
    </xf>
    <xf numFmtId="0" fontId="1" fillId="26" borderId="0" xfId="58" applyFill="1"/>
    <xf numFmtId="0" fontId="75" fillId="0" borderId="24" xfId="0" applyFont="1" applyBorder="1" applyAlignment="1" applyProtection="1">
      <alignment horizontal="center" vertical="center"/>
      <protection locked="0"/>
    </xf>
    <xf numFmtId="49" fontId="75" fillId="0" borderId="24" xfId="0" applyNumberFormat="1" applyFont="1" applyBorder="1" applyAlignment="1" applyProtection="1">
      <alignment horizontal="center" vertical="center"/>
      <protection locked="0"/>
    </xf>
    <xf numFmtId="2" fontId="75" fillId="0" borderId="24" xfId="0" applyNumberFormat="1" applyFont="1" applyBorder="1" applyAlignment="1" applyProtection="1">
      <alignment horizontal="center" vertical="center"/>
      <protection locked="0"/>
    </xf>
    <xf numFmtId="2" fontId="75" fillId="0" borderId="24" xfId="0" applyNumberFormat="1" applyFont="1" applyBorder="1" applyAlignment="1" applyProtection="1">
      <alignment horizontal="left" vertical="center"/>
      <protection locked="0"/>
    </xf>
    <xf numFmtId="8" fontId="48" fillId="0" borderId="24" xfId="28" applyNumberFormat="1" applyFont="1" applyFill="1" applyBorder="1" applyAlignment="1" applyProtection="1">
      <alignment horizontal="center" vertical="center" shrinkToFit="1"/>
      <protection locked="0"/>
    </xf>
    <xf numFmtId="0" fontId="85" fillId="25" borderId="65" xfId="0" applyFont="1" applyFill="1" applyBorder="1"/>
    <xf numFmtId="0" fontId="55" fillId="0" borderId="66" xfId="0" applyNumberFormat="1" applyFont="1" applyFill="1" applyBorder="1" applyAlignment="1" applyProtection="1">
      <alignment horizontal="center" vertical="center" wrapText="1"/>
      <protection locked="0"/>
    </xf>
    <xf numFmtId="0" fontId="54" fillId="0" borderId="67" xfId="0" applyNumberFormat="1" applyFont="1" applyFill="1" applyBorder="1" applyAlignment="1" applyProtection="1">
      <alignment horizontal="center" vertical="center" wrapText="1"/>
      <protection locked="0"/>
    </xf>
    <xf numFmtId="0" fontId="54" fillId="0" borderId="68" xfId="0" applyNumberFormat="1" applyFont="1" applyFill="1" applyBorder="1" applyAlignment="1" applyProtection="1">
      <alignment horizontal="center" vertical="center" wrapText="1"/>
      <protection locked="0"/>
    </xf>
    <xf numFmtId="0" fontId="84" fillId="25" borderId="69" xfId="0" applyFont="1" applyFill="1" applyBorder="1" applyAlignment="1">
      <alignment horizontal="left" vertical="center"/>
    </xf>
    <xf numFmtId="0" fontId="10" fillId="25" borderId="0" xfId="0" applyFont="1" applyFill="1"/>
    <xf numFmtId="0" fontId="11" fillId="26" borderId="0" xfId="0" applyFont="1" applyFill="1" applyAlignment="1" applyProtection="1">
      <alignment vertical="top" wrapText="1"/>
    </xf>
    <xf numFmtId="0" fontId="0" fillId="0" borderId="24" xfId="0" applyBorder="1" applyProtection="1"/>
    <xf numFmtId="0" fontId="0" fillId="36" borderId="0" xfId="0" applyFill="1" applyProtection="1"/>
    <xf numFmtId="0" fontId="48" fillId="0" borderId="24" xfId="28" applyNumberFormat="1" applyFont="1" applyFill="1" applyBorder="1" applyAlignment="1" applyProtection="1">
      <alignment horizontal="center" vertical="center" wrapText="1"/>
      <protection locked="0"/>
    </xf>
    <xf numFmtId="168" fontId="120" fillId="0" borderId="24" xfId="0" applyNumberFormat="1" applyFont="1" applyFill="1" applyBorder="1" applyAlignment="1" applyProtection="1">
      <alignment horizontal="center" vertical="center"/>
      <protection locked="0"/>
    </xf>
    <xf numFmtId="175" fontId="77" fillId="29" borderId="0" xfId="0" applyNumberFormat="1" applyFont="1" applyFill="1" applyBorder="1" applyAlignment="1" applyProtection="1">
      <alignment vertical="center" wrapText="1"/>
    </xf>
    <xf numFmtId="0" fontId="0" fillId="26" borderId="24" xfId="0" applyFill="1" applyBorder="1" applyAlignment="1">
      <alignment horizontal="left" wrapText="1" indent="1"/>
    </xf>
    <xf numFmtId="0" fontId="0" fillId="32" borderId="24" xfId="0" applyFill="1" applyBorder="1" applyAlignment="1">
      <alignment horizontal="left" wrapText="1" indent="1"/>
    </xf>
    <xf numFmtId="0" fontId="0" fillId="27" borderId="24" xfId="0" applyFill="1" applyBorder="1" applyAlignment="1">
      <alignment horizontal="left" wrapText="1" indent="1"/>
    </xf>
    <xf numFmtId="0" fontId="0" fillId="28" borderId="24" xfId="0" applyFill="1" applyBorder="1" applyAlignment="1">
      <alignment horizontal="left" wrapText="1" indent="1"/>
    </xf>
    <xf numFmtId="0" fontId="0" fillId="26" borderId="24" xfId="0" applyFill="1" applyBorder="1" applyAlignment="1">
      <alignment horizontal="left" vertical="center" indent="2"/>
    </xf>
    <xf numFmtId="0" fontId="0" fillId="32" borderId="24" xfId="0" applyFill="1" applyBorder="1" applyAlignment="1">
      <alignment horizontal="left" vertical="center" indent="2"/>
    </xf>
    <xf numFmtId="0" fontId="0" fillId="27" borderId="24" xfId="0" applyFill="1" applyBorder="1" applyAlignment="1">
      <alignment horizontal="left" vertical="center" indent="2"/>
    </xf>
    <xf numFmtId="0" fontId="0" fillId="28" borderId="24" xfId="0" applyFill="1" applyBorder="1" applyAlignment="1">
      <alignment horizontal="left" vertical="center" indent="2"/>
    </xf>
    <xf numFmtId="0" fontId="6" fillId="25" borderId="0" xfId="0" applyFont="1" applyFill="1" applyAlignment="1">
      <alignment horizontal="left"/>
    </xf>
    <xf numFmtId="0" fontId="28" fillId="25" borderId="0" xfId="0" applyFont="1" applyFill="1" applyAlignment="1">
      <alignment horizontal="left" vertical="center" wrapText="1"/>
    </xf>
    <xf numFmtId="0" fontId="1" fillId="25" borderId="0" xfId="0" applyFont="1" applyFill="1" applyAlignment="1">
      <alignment horizontal="left"/>
    </xf>
    <xf numFmtId="0" fontId="3" fillId="25" borderId="0" xfId="0" applyFont="1" applyFill="1" applyBorder="1" applyAlignment="1">
      <alignment horizontal="center" vertical="center" wrapText="1"/>
    </xf>
    <xf numFmtId="0" fontId="3" fillId="25" borderId="0" xfId="0" applyFont="1" applyFill="1" applyBorder="1" applyAlignment="1">
      <alignment horizontal="center" wrapText="1"/>
    </xf>
    <xf numFmtId="0" fontId="0" fillId="25" borderId="0" xfId="0" applyFill="1" applyBorder="1" applyAlignment="1">
      <alignment horizontal="center"/>
    </xf>
    <xf numFmtId="0" fontId="0" fillId="25" borderId="0" xfId="0" applyFill="1" applyBorder="1" applyAlignment="1">
      <alignment horizontal="center" vertical="center" wrapText="1"/>
    </xf>
    <xf numFmtId="2" fontId="3" fillId="25" borderId="0" xfId="0" applyNumberFormat="1" applyFont="1" applyFill="1" applyBorder="1" applyAlignment="1">
      <alignment horizontal="center" vertical="center" wrapText="1"/>
    </xf>
    <xf numFmtId="0" fontId="8" fillId="25" borderId="0" xfId="0" applyFont="1" applyFill="1" applyAlignment="1">
      <alignment vertical="center" wrapText="1"/>
    </xf>
    <xf numFmtId="0" fontId="45" fillId="0" borderId="70" xfId="0" applyFont="1" applyFill="1" applyBorder="1" applyAlignment="1" applyProtection="1">
      <alignment horizontal="center" vertical="center"/>
      <protection locked="0"/>
    </xf>
    <xf numFmtId="0" fontId="45" fillId="0" borderId="71" xfId="0" applyFont="1" applyFill="1" applyBorder="1" applyAlignment="1" applyProtection="1">
      <alignment horizontal="center" vertical="center"/>
      <protection locked="0"/>
    </xf>
    <xf numFmtId="2" fontId="0" fillId="26" borderId="24" xfId="0" applyNumberFormat="1" applyFill="1" applyBorder="1" applyAlignment="1">
      <alignment horizontal="center"/>
    </xf>
    <xf numFmtId="2" fontId="0" fillId="32" borderId="24" xfId="0" applyNumberFormat="1" applyFill="1" applyBorder="1" applyAlignment="1">
      <alignment horizontal="center"/>
    </xf>
    <xf numFmtId="2" fontId="0" fillId="29" borderId="24" xfId="0" applyNumberFormat="1" applyFill="1" applyBorder="1" applyAlignment="1">
      <alignment horizontal="center"/>
    </xf>
    <xf numFmtId="2" fontId="0" fillId="27" borderId="24" xfId="0" applyNumberFormat="1" applyFill="1" applyBorder="1" applyAlignment="1">
      <alignment horizontal="center"/>
    </xf>
    <xf numFmtId="2" fontId="0" fillId="28" borderId="24" xfId="0" applyNumberFormat="1" applyFill="1" applyBorder="1" applyAlignment="1">
      <alignment horizontal="center"/>
    </xf>
    <xf numFmtId="2" fontId="0" fillId="29" borderId="24" xfId="0" applyNumberFormat="1" applyFill="1" applyBorder="1" applyAlignment="1">
      <alignment horizontal="center" vertical="center" wrapText="1"/>
    </xf>
    <xf numFmtId="2" fontId="123" fillId="0" borderId="24" xfId="0" applyNumberFormat="1" applyFont="1" applyFill="1" applyBorder="1" applyAlignment="1" applyProtection="1">
      <alignment horizontal="center" wrapText="1"/>
      <protection locked="0"/>
    </xf>
    <xf numFmtId="2" fontId="124" fillId="0" borderId="0" xfId="0" applyNumberFormat="1" applyFont="1" applyFill="1" applyAlignment="1">
      <alignment horizontal="center" vertical="center"/>
    </xf>
    <xf numFmtId="0" fontId="100" fillId="37" borderId="0" xfId="60" applyFont="1" applyFill="1" applyAlignment="1">
      <alignment horizontal="right"/>
    </xf>
    <xf numFmtId="0" fontId="8" fillId="37" borderId="27" xfId="62" applyFont="1" applyFill="1" applyBorder="1" applyAlignment="1">
      <alignment horizontal="center" vertical="center" wrapText="1"/>
    </xf>
    <xf numFmtId="0" fontId="8" fillId="37" borderId="43" xfId="62" applyFont="1" applyFill="1" applyBorder="1" applyAlignment="1">
      <alignment horizontal="center" vertical="center" wrapText="1"/>
    </xf>
    <xf numFmtId="0" fontId="129" fillId="25" borderId="0" xfId="62" applyFont="1" applyFill="1" applyAlignment="1">
      <alignment horizontal="right" vertical="center"/>
    </xf>
    <xf numFmtId="169" fontId="129" fillId="25" borderId="0" xfId="62" applyNumberFormat="1" applyFont="1" applyFill="1" applyAlignment="1">
      <alignment horizontal="center" vertical="center"/>
    </xf>
    <xf numFmtId="2" fontId="1" fillId="27" borderId="0" xfId="62" applyNumberFormat="1" applyFill="1"/>
    <xf numFmtId="2" fontId="131" fillId="0" borderId="0" xfId="0" applyNumberFormat="1" applyFont="1" applyFill="1" applyAlignment="1" applyProtection="1">
      <alignment horizontal="center" vertical="center"/>
    </xf>
    <xf numFmtId="2" fontId="127" fillId="0" borderId="0" xfId="0" applyNumberFormat="1" applyFont="1" applyFill="1" applyAlignment="1" applyProtection="1">
      <alignment horizontal="center" vertical="center"/>
    </xf>
    <xf numFmtId="0" fontId="76" fillId="0" borderId="72" xfId="0" applyFont="1" applyFill="1" applyBorder="1" applyAlignment="1" applyProtection="1">
      <alignment horizontal="center" vertical="center" wrapText="1"/>
      <protection locked="0"/>
    </xf>
    <xf numFmtId="166" fontId="48" fillId="0" borderId="72" xfId="0" applyNumberFormat="1" applyFont="1" applyFill="1" applyBorder="1" applyAlignment="1" applyProtection="1">
      <alignment horizontal="center" vertical="center" wrapText="1"/>
      <protection locked="0"/>
    </xf>
    <xf numFmtId="0" fontId="46" fillId="25" borderId="0" xfId="0" applyFont="1" applyFill="1" applyProtection="1"/>
    <xf numFmtId="0" fontId="8" fillId="27" borderId="0" xfId="0" applyFont="1" applyFill="1" applyProtection="1"/>
    <xf numFmtId="0" fontId="17" fillId="26" borderId="0" xfId="0" applyFont="1" applyFill="1" applyAlignment="1" applyProtection="1">
      <alignment horizontal="left" vertical="center" wrapText="1"/>
    </xf>
    <xf numFmtId="0" fontId="0" fillId="26" borderId="0" xfId="0" applyFill="1" applyAlignment="1" applyProtection="1">
      <alignment horizontal="left" wrapText="1" indent="1"/>
    </xf>
    <xf numFmtId="0" fontId="97" fillId="27" borderId="0" xfId="0" applyFont="1" applyFill="1" applyBorder="1" applyAlignment="1" applyProtection="1">
      <alignment horizontal="left" vertical="center" wrapText="1"/>
    </xf>
    <xf numFmtId="43" fontId="16" fillId="38" borderId="24" xfId="28" applyFont="1" applyFill="1" applyBorder="1" applyAlignment="1" applyProtection="1">
      <alignment horizontal="center" vertical="center" shrinkToFit="1"/>
      <protection locked="0"/>
    </xf>
    <xf numFmtId="43" fontId="16" fillId="39" borderId="24" xfId="28" applyFont="1" applyFill="1" applyBorder="1" applyAlignment="1" applyProtection="1">
      <alignment horizontal="center" vertical="center" shrinkToFit="1"/>
      <protection locked="0"/>
    </xf>
    <xf numFmtId="43" fontId="16" fillId="40" borderId="24" xfId="28" applyFont="1" applyFill="1" applyBorder="1" applyAlignment="1" applyProtection="1">
      <alignment horizontal="center" vertical="center" shrinkToFit="1"/>
      <protection locked="0"/>
    </xf>
    <xf numFmtId="0" fontId="16" fillId="30" borderId="24" xfId="0" applyFont="1" applyFill="1" applyBorder="1" applyAlignment="1" applyProtection="1">
      <alignment horizontal="left" vertical="center" wrapText="1"/>
    </xf>
    <xf numFmtId="43" fontId="16" fillId="41" borderId="24" xfId="28" applyFont="1" applyFill="1" applyBorder="1" applyAlignment="1" applyProtection="1">
      <alignment horizontal="center" vertical="center" shrinkToFit="1"/>
      <protection locked="0"/>
    </xf>
    <xf numFmtId="168" fontId="0" fillId="0" borderId="0" xfId="0" applyNumberFormat="1" applyFill="1" applyProtection="1"/>
    <xf numFmtId="168" fontId="46" fillId="33" borderId="0" xfId="0" applyNumberFormat="1" applyFont="1" applyFill="1" applyProtection="1"/>
    <xf numFmtId="0" fontId="1" fillId="33" borderId="0" xfId="58" applyFill="1"/>
    <xf numFmtId="0" fontId="135" fillId="0" borderId="0" xfId="0" applyFont="1"/>
    <xf numFmtId="0" fontId="136" fillId="33" borderId="0" xfId="58" applyFont="1" applyFill="1"/>
    <xf numFmtId="43" fontId="6" fillId="26" borderId="0" xfId="28" applyFont="1" applyFill="1" applyBorder="1" applyAlignment="1" applyProtection="1">
      <alignment horizontal="center" vertical="center" shrinkToFit="1"/>
    </xf>
    <xf numFmtId="174" fontId="6" fillId="26" borderId="0" xfId="28" applyNumberFormat="1" applyFont="1" applyFill="1" applyBorder="1" applyAlignment="1" applyProtection="1">
      <alignment horizontal="center" vertical="center" shrinkToFit="1"/>
    </xf>
    <xf numFmtId="0" fontId="137" fillId="26" borderId="73" xfId="0" applyFont="1" applyFill="1" applyBorder="1" applyAlignment="1" applyProtection="1">
      <alignment horizontal="center" vertical="center" wrapText="1"/>
    </xf>
    <xf numFmtId="174" fontId="11" fillId="0" borderId="73" xfId="0" applyNumberFormat="1" applyFont="1" applyFill="1" applyBorder="1" applyAlignment="1" applyProtection="1">
      <alignment horizontal="center" vertical="center" wrapText="1"/>
    </xf>
    <xf numFmtId="0" fontId="8" fillId="0" borderId="74" xfId="0" applyFont="1" applyFill="1" applyBorder="1" applyProtection="1"/>
    <xf numFmtId="0" fontId="8" fillId="0" borderId="75" xfId="0" applyFont="1" applyFill="1" applyBorder="1" applyProtection="1"/>
    <xf numFmtId="0" fontId="0" fillId="32" borderId="29" xfId="0" applyFill="1" applyBorder="1" applyProtection="1"/>
    <xf numFmtId="0" fontId="0" fillId="36" borderId="29" xfId="0" applyFill="1" applyBorder="1" applyProtection="1"/>
    <xf numFmtId="0" fontId="8" fillId="0" borderId="29" xfId="0" applyFont="1" applyFill="1" applyBorder="1" applyProtection="1"/>
    <xf numFmtId="0" fontId="0" fillId="36" borderId="29" xfId="0" applyFill="1" applyBorder="1" applyAlignment="1" applyProtection="1">
      <alignment horizontal="center" vertical="center"/>
    </xf>
    <xf numFmtId="0" fontId="0" fillId="42" borderId="0" xfId="0" applyFill="1" applyProtection="1"/>
    <xf numFmtId="0" fontId="40" fillId="26" borderId="0" xfId="0" applyFont="1" applyFill="1" applyProtection="1"/>
    <xf numFmtId="0" fontId="139" fillId="33" borderId="0" xfId="58" applyFont="1" applyFill="1"/>
    <xf numFmtId="168" fontId="16" fillId="0" borderId="24" xfId="28" applyNumberFormat="1" applyFont="1" applyFill="1" applyBorder="1" applyAlignment="1" applyProtection="1">
      <alignment horizontal="center" vertical="center" shrinkToFit="1"/>
    </xf>
    <xf numFmtId="172" fontId="48" fillId="0" borderId="24" xfId="0" applyNumberFormat="1" applyFont="1" applyFill="1" applyBorder="1" applyAlignment="1" applyProtection="1">
      <alignment horizontal="center" vertical="center" wrapText="1"/>
      <protection locked="0"/>
    </xf>
    <xf numFmtId="0" fontId="8" fillId="0" borderId="0" xfId="0" applyFont="1" applyFill="1" applyProtection="1"/>
    <xf numFmtId="0" fontId="8" fillId="0" borderId="27" xfId="0" applyFont="1" applyFill="1" applyBorder="1" applyProtection="1"/>
    <xf numFmtId="0" fontId="8" fillId="0" borderId="76" xfId="0" applyFont="1" applyFill="1" applyBorder="1" applyProtection="1"/>
    <xf numFmtId="0" fontId="8" fillId="0" borderId="26" xfId="0" applyFont="1" applyFill="1" applyBorder="1" applyProtection="1"/>
    <xf numFmtId="0" fontId="8" fillId="0" borderId="0" xfId="0" applyFont="1" applyFill="1" applyBorder="1" applyProtection="1"/>
    <xf numFmtId="0" fontId="8" fillId="26" borderId="24" xfId="0" applyFont="1" applyFill="1" applyBorder="1" applyAlignment="1">
      <alignment horizontal="left" wrapText="1" indent="1"/>
    </xf>
    <xf numFmtId="0" fontId="8" fillId="32" borderId="24" xfId="0" applyFont="1" applyFill="1" applyBorder="1" applyAlignment="1">
      <alignment horizontal="left" wrapText="1" indent="1"/>
    </xf>
    <xf numFmtId="0" fontId="8" fillId="29" borderId="24" xfId="0" applyFont="1" applyFill="1" applyBorder="1" applyAlignment="1">
      <alignment horizontal="left" wrapText="1" indent="1"/>
    </xf>
    <xf numFmtId="0" fontId="8" fillId="27" borderId="24" xfId="0" applyFont="1" applyFill="1" applyBorder="1" applyAlignment="1">
      <alignment horizontal="left" wrapText="1" indent="1"/>
    </xf>
    <xf numFmtId="0" fontId="8" fillId="28" borderId="24" xfId="0" applyFont="1" applyFill="1" applyBorder="1" applyAlignment="1">
      <alignment horizontal="left" wrapText="1" indent="1"/>
    </xf>
    <xf numFmtId="0" fontId="16" fillId="0" borderId="24" xfId="0" applyFont="1" applyFill="1" applyBorder="1" applyAlignment="1" applyProtection="1">
      <alignment horizontal="center" vertical="center" wrapText="1"/>
    </xf>
    <xf numFmtId="0" fontId="48" fillId="0" borderId="0" xfId="0" applyFont="1" applyFill="1" applyProtection="1">
      <protection locked="0"/>
    </xf>
    <xf numFmtId="2" fontId="48" fillId="0" borderId="0" xfId="0" applyNumberFormat="1" applyFont="1" applyFill="1" applyAlignment="1" applyProtection="1">
      <alignment horizontal="center" vertical="center"/>
      <protection locked="0"/>
    </xf>
    <xf numFmtId="0" fontId="0" fillId="28" borderId="0" xfId="0" applyFill="1" applyAlignment="1">
      <alignment horizontal="center" vertical="center"/>
    </xf>
    <xf numFmtId="0" fontId="141" fillId="25" borderId="0" xfId="0" applyFont="1" applyFill="1" applyProtection="1"/>
    <xf numFmtId="177" fontId="115" fillId="25" borderId="0" xfId="0" applyNumberFormat="1" applyFont="1" applyFill="1" applyAlignment="1" applyProtection="1">
      <alignment horizontal="center" vertical="center"/>
    </xf>
    <xf numFmtId="0" fontId="8" fillId="29" borderId="27" xfId="62" applyFont="1" applyFill="1" applyBorder="1" applyAlignment="1">
      <alignment horizontal="center" vertical="center" wrapText="1"/>
    </xf>
    <xf numFmtId="0" fontId="97" fillId="26" borderId="0" xfId="0" applyFont="1" applyFill="1" applyAlignment="1" applyProtection="1">
      <alignment horizontal="left"/>
    </xf>
    <xf numFmtId="168" fontId="120" fillId="0" borderId="27" xfId="0" applyNumberFormat="1" applyFont="1" applyFill="1" applyBorder="1" applyAlignment="1" applyProtection="1">
      <alignment horizontal="center" vertical="center"/>
      <protection locked="0"/>
    </xf>
    <xf numFmtId="0" fontId="48" fillId="0" borderId="27" xfId="0" applyFont="1" applyFill="1" applyBorder="1" applyAlignment="1" applyProtection="1">
      <alignment horizontal="center" vertical="center"/>
      <protection locked="0"/>
    </xf>
    <xf numFmtId="0" fontId="48" fillId="0" borderId="77" xfId="0" applyFont="1" applyFill="1" applyBorder="1" applyAlignment="1" applyProtection="1">
      <alignment horizontal="center" vertical="center"/>
      <protection locked="0"/>
    </xf>
    <xf numFmtId="168" fontId="51" fillId="0" borderId="27" xfId="0" applyNumberFormat="1" applyFont="1" applyFill="1" applyBorder="1" applyAlignment="1" applyProtection="1">
      <alignment horizontal="center" vertical="center"/>
      <protection locked="0"/>
    </xf>
    <xf numFmtId="168" fontId="120" fillId="0" borderId="26" xfId="0" applyNumberFormat="1" applyFont="1" applyFill="1" applyBorder="1" applyAlignment="1" applyProtection="1">
      <alignment horizontal="center" vertical="center" wrapText="1"/>
      <protection locked="0"/>
    </xf>
    <xf numFmtId="0" fontId="48" fillId="0" borderId="26" xfId="0" applyFont="1" applyFill="1" applyBorder="1" applyAlignment="1" applyProtection="1">
      <alignment horizontal="center" vertical="center" wrapText="1"/>
      <protection locked="0"/>
    </xf>
    <xf numFmtId="0" fontId="3" fillId="26" borderId="0" xfId="0" applyFont="1" applyFill="1" applyAlignment="1" applyProtection="1">
      <alignment vertical="top"/>
    </xf>
    <xf numFmtId="0" fontId="6" fillId="26" borderId="0" xfId="0" applyFont="1" applyFill="1" applyProtection="1"/>
    <xf numFmtId="0" fontId="141" fillId="28" borderId="0" xfId="0" applyFont="1" applyFill="1" applyAlignment="1" applyProtection="1">
      <alignment horizontal="right" vertical="center"/>
    </xf>
    <xf numFmtId="0" fontId="143" fillId="28" borderId="0" xfId="0" applyFont="1" applyFill="1" applyAlignment="1" applyProtection="1">
      <alignment horizontal="right" vertical="center"/>
    </xf>
    <xf numFmtId="49" fontId="16" fillId="29" borderId="0" xfId="0" applyNumberFormat="1" applyFont="1" applyFill="1" applyProtection="1"/>
    <xf numFmtId="0" fontId="8" fillId="29" borderId="78" xfId="62" applyFont="1" applyFill="1" applyBorder="1" applyAlignment="1">
      <alignment horizontal="center" vertical="center" wrapText="1"/>
    </xf>
    <xf numFmtId="0" fontId="0" fillId="26" borderId="0" xfId="0" applyFill="1" applyAlignment="1" applyProtection="1">
      <alignment vertical="top"/>
    </xf>
    <xf numFmtId="0" fontId="0" fillId="26" borderId="0" xfId="0" applyFill="1" applyBorder="1" applyProtection="1"/>
    <xf numFmtId="0" fontId="6" fillId="29" borderId="0" xfId="0" applyFont="1" applyFill="1" applyAlignment="1" applyProtection="1">
      <alignment horizontal="left" vertical="center"/>
    </xf>
    <xf numFmtId="0" fontId="97" fillId="26" borderId="0" xfId="0" applyFont="1" applyFill="1" applyBorder="1" applyAlignment="1" applyProtection="1">
      <alignment horizontal="left" vertical="center" wrapText="1"/>
    </xf>
    <xf numFmtId="0" fontId="97" fillId="26" borderId="0" xfId="0" applyFont="1" applyFill="1" applyBorder="1" applyAlignment="1" applyProtection="1">
      <alignment horizontal="center" vertical="center" wrapText="1"/>
    </xf>
    <xf numFmtId="0" fontId="14" fillId="26" borderId="0" xfId="0" applyFont="1" applyFill="1" applyBorder="1" applyAlignment="1" applyProtection="1">
      <alignment horizontal="center" vertical="center" wrapText="1"/>
    </xf>
    <xf numFmtId="0" fontId="14" fillId="26" borderId="79" xfId="0" applyFont="1" applyFill="1" applyBorder="1" applyAlignment="1" applyProtection="1">
      <alignment horizontal="center" vertical="center" wrapText="1"/>
    </xf>
    <xf numFmtId="0" fontId="93" fillId="29" borderId="0" xfId="64" applyFont="1" applyFill="1" applyBorder="1"/>
    <xf numFmtId="174" fontId="8" fillId="0" borderId="80" xfId="0" applyNumberFormat="1" applyFont="1" applyFill="1" applyBorder="1" applyAlignment="1" applyProtection="1">
      <alignment horizontal="center" vertical="center"/>
    </xf>
    <xf numFmtId="43" fontId="16" fillId="39" borderId="24" xfId="28" applyFont="1" applyFill="1" applyBorder="1" applyAlignment="1" applyProtection="1">
      <alignment horizontal="center" vertical="center" shrinkToFit="1"/>
    </xf>
    <xf numFmtId="43" fontId="16" fillId="38" borderId="24" xfId="28" applyFont="1" applyFill="1" applyBorder="1" applyAlignment="1" applyProtection="1">
      <alignment horizontal="center" vertical="center" shrinkToFit="1"/>
    </xf>
    <xf numFmtId="43" fontId="16" fillId="41" borderId="24" xfId="28" applyFont="1" applyFill="1" applyBorder="1" applyAlignment="1" applyProtection="1">
      <alignment horizontal="center" vertical="center" shrinkToFit="1"/>
    </xf>
    <xf numFmtId="0" fontId="97" fillId="26" borderId="0" xfId="0" applyFont="1" applyFill="1" applyBorder="1" applyAlignment="1" applyProtection="1">
      <alignment vertical="center" wrapText="1"/>
    </xf>
    <xf numFmtId="0" fontId="45" fillId="0" borderId="21" xfId="0" applyFont="1" applyFill="1" applyBorder="1" applyProtection="1">
      <protection locked="0"/>
    </xf>
    <xf numFmtId="0" fontId="45" fillId="0" borderId="22" xfId="0" applyFont="1" applyFill="1" applyBorder="1" applyProtection="1">
      <protection locked="0"/>
    </xf>
    <xf numFmtId="0" fontId="45" fillId="0" borderId="23" xfId="0" applyFont="1" applyFill="1" applyBorder="1" applyProtection="1">
      <protection locked="0"/>
    </xf>
    <xf numFmtId="0" fontId="45" fillId="0" borderId="81" xfId="0" applyFont="1" applyFill="1" applyBorder="1" applyProtection="1">
      <protection locked="0"/>
    </xf>
    <xf numFmtId="0" fontId="45" fillId="0" borderId="0" xfId="0" applyFont="1" applyFill="1" applyBorder="1" applyProtection="1">
      <protection locked="0"/>
    </xf>
    <xf numFmtId="0" fontId="45" fillId="0" borderId="82" xfId="0" applyFont="1" applyFill="1" applyBorder="1" applyProtection="1">
      <protection locked="0"/>
    </xf>
    <xf numFmtId="0" fontId="45" fillId="0" borderId="83" xfId="0" applyFont="1" applyFill="1" applyBorder="1" applyProtection="1">
      <protection locked="0"/>
    </xf>
    <xf numFmtId="0" fontId="45" fillId="0" borderId="84" xfId="0" applyFont="1" applyFill="1" applyBorder="1" applyProtection="1">
      <protection locked="0"/>
    </xf>
    <xf numFmtId="0" fontId="45" fillId="0" borderId="85" xfId="0" applyFont="1" applyFill="1" applyBorder="1" applyProtection="1">
      <protection locked="0"/>
    </xf>
    <xf numFmtId="2" fontId="97" fillId="0" borderId="75" xfId="0" applyNumberFormat="1" applyFont="1" applyFill="1" applyBorder="1" applyAlignment="1" applyProtection="1">
      <alignment horizontal="center" vertical="center"/>
    </xf>
    <xf numFmtId="2" fontId="97" fillId="0" borderId="72" xfId="0" applyNumberFormat="1" applyFont="1" applyFill="1" applyBorder="1" applyAlignment="1" applyProtection="1">
      <alignment horizontal="center" vertical="center"/>
    </xf>
    <xf numFmtId="0" fontId="8" fillId="0" borderId="86" xfId="0" applyFont="1" applyFill="1" applyBorder="1" applyAlignment="1" applyProtection="1">
      <alignment horizontal="center" vertical="center"/>
    </xf>
    <xf numFmtId="43" fontId="16" fillId="30" borderId="24" xfId="28" applyFont="1" applyFill="1" applyBorder="1" applyAlignment="1" applyProtection="1">
      <alignment horizontal="center" vertical="center" shrinkToFit="1"/>
    </xf>
    <xf numFmtId="0" fontId="8" fillId="0" borderId="87" xfId="0" applyFont="1" applyFill="1" applyBorder="1" applyAlignment="1" applyProtection="1">
      <alignment horizontal="center" vertical="center"/>
    </xf>
    <xf numFmtId="43" fontId="16" fillId="32" borderId="24" xfId="28" applyFont="1" applyFill="1" applyBorder="1" applyAlignment="1" applyProtection="1">
      <alignment horizontal="center" vertical="center" shrinkToFit="1"/>
    </xf>
    <xf numFmtId="43" fontId="16" fillId="29" borderId="24" xfId="28" applyFont="1" applyFill="1" applyBorder="1" applyAlignment="1" applyProtection="1">
      <alignment horizontal="center" vertical="center" shrinkToFit="1"/>
    </xf>
    <xf numFmtId="0" fontId="8" fillId="0" borderId="74" xfId="0" applyFont="1" applyFill="1" applyBorder="1" applyAlignment="1" applyProtection="1">
      <alignment horizontal="center" vertical="center"/>
    </xf>
    <xf numFmtId="0" fontId="3" fillId="26" borderId="24" xfId="40"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46" fillId="29" borderId="0" xfId="0" applyFont="1" applyFill="1" applyProtection="1"/>
    <xf numFmtId="49" fontId="48" fillId="0" borderId="24" xfId="0" applyNumberFormat="1" applyFont="1" applyFill="1" applyBorder="1" applyAlignment="1" applyProtection="1">
      <alignment horizontal="center" vertical="center" wrapText="1"/>
      <protection locked="0"/>
    </xf>
    <xf numFmtId="0" fontId="0" fillId="0" borderId="0" xfId="0" applyFill="1" applyBorder="1" applyAlignment="1" applyProtection="1">
      <alignment horizontal="center" vertical="center"/>
    </xf>
    <xf numFmtId="0" fontId="6" fillId="0" borderId="24" xfId="0" applyFont="1" applyFill="1" applyBorder="1" applyAlignment="1" applyProtection="1">
      <alignment horizontal="center" vertical="top" wrapText="1"/>
    </xf>
    <xf numFmtId="0" fontId="10" fillId="29" borderId="0" xfId="0" applyFont="1" applyFill="1" applyAlignment="1"/>
    <xf numFmtId="0" fontId="10" fillId="29" borderId="0" xfId="0" applyFont="1" applyFill="1" applyProtection="1"/>
    <xf numFmtId="0" fontId="0" fillId="29" borderId="0" xfId="0" applyNumberFormat="1" applyFill="1" applyProtection="1"/>
    <xf numFmtId="49" fontId="9" fillId="25" borderId="0" xfId="0" applyNumberFormat="1" applyFont="1" applyFill="1" applyProtection="1"/>
    <xf numFmtId="43" fontId="6" fillId="26" borderId="29" xfId="28" applyFont="1" applyFill="1" applyBorder="1" applyAlignment="1" applyProtection="1">
      <alignment horizontal="center" vertical="center" shrinkToFit="1"/>
    </xf>
    <xf numFmtId="43" fontId="6" fillId="26" borderId="74" xfId="28" applyFont="1" applyFill="1" applyBorder="1" applyAlignment="1" applyProtection="1">
      <alignment horizontal="center" vertical="center" shrinkToFit="1"/>
    </xf>
    <xf numFmtId="174" fontId="6" fillId="26" borderId="29" xfId="28" applyNumberFormat="1" applyFont="1" applyFill="1" applyBorder="1" applyAlignment="1" applyProtection="1">
      <alignment horizontal="center" vertical="center" shrinkToFit="1"/>
    </xf>
    <xf numFmtId="0" fontId="98" fillId="26" borderId="0" xfId="0" applyFont="1" applyFill="1" applyAlignment="1" applyProtection="1">
      <alignment vertical="center"/>
    </xf>
    <xf numFmtId="0" fontId="16" fillId="0" borderId="24" xfId="0" applyFont="1" applyFill="1" applyBorder="1" applyAlignment="1" applyProtection="1">
      <alignment horizontal="left" vertical="center" wrapText="1"/>
    </xf>
    <xf numFmtId="43" fontId="16" fillId="0" borderId="24" xfId="28" applyFont="1" applyFill="1" applyBorder="1" applyAlignment="1" applyProtection="1">
      <alignment horizontal="center" vertical="center" shrinkToFit="1"/>
    </xf>
    <xf numFmtId="0" fontId="0" fillId="43" borderId="0" xfId="0" applyFill="1" applyAlignment="1" applyProtection="1">
      <alignment horizontal="center"/>
    </xf>
    <xf numFmtId="8" fontId="16" fillId="26" borderId="24" xfId="28" applyNumberFormat="1" applyFont="1" applyFill="1" applyBorder="1" applyAlignment="1" applyProtection="1">
      <alignment horizontal="center" vertical="center" shrinkToFit="1"/>
    </xf>
    <xf numFmtId="0" fontId="6" fillId="28" borderId="0" xfId="0" applyFont="1" applyFill="1" applyAlignment="1" applyProtection="1">
      <alignment vertical="center"/>
    </xf>
    <xf numFmtId="0" fontId="9" fillId="0" borderId="0" xfId="0" applyFont="1" applyFill="1" applyAlignment="1" applyProtection="1"/>
    <xf numFmtId="0" fontId="0" fillId="26" borderId="0" xfId="0" applyFill="1" applyAlignment="1" applyProtection="1"/>
    <xf numFmtId="0" fontId="7" fillId="26" borderId="0" xfId="0" applyFont="1" applyFill="1" applyAlignment="1" applyProtection="1"/>
    <xf numFmtId="0" fontId="7" fillId="26" borderId="0" xfId="0" applyFont="1" applyFill="1" applyAlignment="1" applyProtection="1">
      <alignment vertical="center"/>
    </xf>
    <xf numFmtId="0" fontId="3" fillId="26" borderId="0" xfId="0" applyFont="1" applyFill="1" applyAlignment="1" applyProtection="1"/>
    <xf numFmtId="0" fontId="3" fillId="27" borderId="0" xfId="0" applyFont="1" applyFill="1" applyAlignment="1" applyProtection="1">
      <alignment vertical="top"/>
    </xf>
    <xf numFmtId="0" fontId="3" fillId="27" borderId="0" xfId="0" applyFont="1" applyFill="1" applyAlignment="1" applyProtection="1"/>
    <xf numFmtId="0" fontId="0" fillId="0" borderId="0" xfId="0" applyFill="1" applyProtection="1">
      <protection locked="0"/>
    </xf>
    <xf numFmtId="0" fontId="40" fillId="26" borderId="0" xfId="0" applyFont="1" applyFill="1" applyAlignment="1" applyProtection="1"/>
    <xf numFmtId="0" fontId="7" fillId="26" borderId="0" xfId="0" applyFont="1" applyFill="1" applyAlignment="1" applyProtection="1">
      <alignment horizontal="justify" vertical="top" wrapText="1"/>
    </xf>
    <xf numFmtId="0" fontId="0" fillId="0" borderId="0" xfId="0" applyFill="1" applyAlignment="1" applyProtection="1">
      <alignment horizontal="center" vertical="center"/>
    </xf>
    <xf numFmtId="0" fontId="3" fillId="34" borderId="0" xfId="0" applyFont="1" applyFill="1" applyAlignment="1" applyProtection="1"/>
    <xf numFmtId="0" fontId="0" fillId="26" borderId="0" xfId="0" applyFill="1" applyAlignment="1">
      <alignment horizontal="left" vertical="center" wrapText="1"/>
    </xf>
    <xf numFmtId="0" fontId="0" fillId="26" borderId="79" xfId="0" applyFill="1" applyBorder="1" applyProtection="1"/>
    <xf numFmtId="0" fontId="137" fillId="26" borderId="88" xfId="0" applyFont="1" applyFill="1" applyBorder="1" applyAlignment="1" applyProtection="1">
      <alignment horizontal="center" vertical="center" wrapText="1"/>
    </xf>
    <xf numFmtId="174" fontId="8" fillId="0" borderId="42" xfId="0" applyNumberFormat="1" applyFont="1" applyFill="1" applyBorder="1" applyAlignment="1" applyProtection="1">
      <alignment horizontal="center" vertical="center"/>
    </xf>
    <xf numFmtId="0" fontId="3" fillId="26" borderId="0" xfId="0" applyFont="1" applyFill="1" applyAlignment="1">
      <alignment horizontal="center"/>
    </xf>
    <xf numFmtId="0" fontId="3" fillId="26" borderId="24" xfId="0" applyFont="1" applyFill="1" applyBorder="1" applyAlignment="1">
      <alignment horizontal="center" wrapText="1"/>
    </xf>
    <xf numFmtId="0" fontId="78" fillId="26" borderId="0" xfId="0" applyFont="1" applyFill="1" applyAlignment="1" applyProtection="1">
      <alignment horizontal="center" vertical="center"/>
    </xf>
    <xf numFmtId="0" fontId="78" fillId="26" borderId="0" xfId="0" applyFont="1" applyFill="1" applyAlignment="1" applyProtection="1">
      <alignment horizontal="center" vertical="top"/>
    </xf>
    <xf numFmtId="175" fontId="77" fillId="26" borderId="0" xfId="0" applyNumberFormat="1" applyFont="1" applyFill="1" applyBorder="1" applyAlignment="1" applyProtection="1">
      <alignment vertical="center" wrapText="1"/>
    </xf>
    <xf numFmtId="0" fontId="78" fillId="26" borderId="0" xfId="0" applyFont="1" applyFill="1" applyAlignment="1" applyProtection="1">
      <alignment vertical="center"/>
    </xf>
    <xf numFmtId="0" fontId="78" fillId="26" borderId="0" xfId="0" applyFont="1" applyFill="1" applyAlignment="1" applyProtection="1">
      <alignment vertical="top"/>
    </xf>
    <xf numFmtId="166" fontId="78" fillId="26" borderId="0" xfId="0" applyNumberFormat="1" applyFont="1" applyFill="1" applyAlignment="1" applyProtection="1">
      <alignment horizontal="center" vertical="center"/>
    </xf>
    <xf numFmtId="166" fontId="78" fillId="26" borderId="0" xfId="0" applyNumberFormat="1" applyFont="1" applyFill="1" applyAlignment="1" applyProtection="1">
      <alignment horizontal="center" vertical="top"/>
    </xf>
    <xf numFmtId="0" fontId="8" fillId="26" borderId="0" xfId="0" applyFont="1" applyFill="1" applyAlignment="1">
      <alignment wrapText="1"/>
    </xf>
    <xf numFmtId="2" fontId="3" fillId="26" borderId="24" xfId="0" applyNumberFormat="1" applyFont="1" applyFill="1" applyBorder="1" applyAlignment="1">
      <alignment horizontal="center" vertical="center" wrapText="1"/>
    </xf>
    <xf numFmtId="0" fontId="3" fillId="29" borderId="0" xfId="0" applyFont="1" applyFill="1"/>
    <xf numFmtId="0" fontId="0" fillId="29" borderId="0" xfId="0" applyFill="1" applyAlignment="1">
      <alignment horizontal="left"/>
    </xf>
    <xf numFmtId="0" fontId="10" fillId="29" borderId="0" xfId="0" applyFont="1" applyFill="1" applyAlignment="1">
      <alignment vertical="top"/>
    </xf>
    <xf numFmtId="0" fontId="9" fillId="29" borderId="0" xfId="0" applyFont="1" applyFill="1" applyAlignment="1">
      <alignment horizontal="left" wrapText="1"/>
    </xf>
    <xf numFmtId="0" fontId="14" fillId="29" borderId="27" xfId="0" applyFont="1" applyFill="1" applyBorder="1" applyAlignment="1">
      <alignment horizontal="center" vertical="center" wrapText="1"/>
    </xf>
    <xf numFmtId="0" fontId="14" fillId="29" borderId="26" xfId="0" applyFont="1" applyFill="1" applyBorder="1" applyAlignment="1">
      <alignment horizontal="center" vertical="center" wrapText="1"/>
    </xf>
    <xf numFmtId="0" fontId="21" fillId="29" borderId="0" xfId="0" applyFont="1" applyFill="1" applyBorder="1" applyAlignment="1" applyProtection="1">
      <alignment horizontal="left" wrapText="1"/>
    </xf>
    <xf numFmtId="0" fontId="21" fillId="29" borderId="0" xfId="0" applyFont="1" applyFill="1" applyBorder="1" applyAlignment="1" applyProtection="1">
      <alignment wrapText="1"/>
    </xf>
    <xf numFmtId="0" fontId="0" fillId="29" borderId="0" xfId="0" applyFill="1" applyAlignment="1">
      <alignment vertical="center"/>
    </xf>
    <xf numFmtId="0" fontId="9" fillId="28" borderId="0" xfId="0" applyFont="1" applyFill="1" applyAlignment="1" applyProtection="1">
      <alignment vertical="center"/>
    </xf>
    <xf numFmtId="0" fontId="6" fillId="29" borderId="0" xfId="0" applyFont="1" applyFill="1" applyAlignment="1">
      <alignment vertical="center"/>
    </xf>
    <xf numFmtId="0" fontId="12" fillId="29" borderId="0" xfId="0" applyFont="1" applyFill="1" applyAlignment="1">
      <alignment vertical="center"/>
    </xf>
    <xf numFmtId="0" fontId="8" fillId="0" borderId="24" xfId="58" applyFont="1" applyFill="1" applyBorder="1" applyAlignment="1" applyProtection="1">
      <alignment horizontal="center" vertical="center" wrapText="1"/>
    </xf>
    <xf numFmtId="0" fontId="28" fillId="29" borderId="0" xfId="0" applyFont="1" applyFill="1" applyAlignment="1" applyProtection="1">
      <alignment horizontal="left"/>
    </xf>
    <xf numFmtId="0" fontId="14" fillId="28" borderId="27" xfId="0" applyFont="1" applyFill="1" applyBorder="1" applyAlignment="1">
      <alignment horizontal="center" vertical="center" wrapText="1"/>
    </xf>
    <xf numFmtId="0" fontId="6" fillId="29" borderId="0" xfId="0" applyFont="1" applyFill="1" applyAlignment="1" applyProtection="1">
      <alignment horizontal="left"/>
    </xf>
    <xf numFmtId="0" fontId="0" fillId="29" borderId="0" xfId="0" applyFill="1" applyBorder="1" applyAlignment="1" applyProtection="1">
      <alignment vertical="center"/>
    </xf>
    <xf numFmtId="0" fontId="9" fillId="29" borderId="0" xfId="0" applyFont="1" applyFill="1" applyAlignment="1">
      <alignment vertical="center"/>
    </xf>
    <xf numFmtId="0" fontId="54" fillId="44" borderId="67" xfId="0" applyNumberFormat="1" applyFont="1" applyFill="1" applyBorder="1" applyAlignment="1" applyProtection="1">
      <alignment horizontal="center" vertical="center" wrapText="1"/>
      <protection locked="0"/>
    </xf>
    <xf numFmtId="0" fontId="176" fillId="25" borderId="69" xfId="0" applyFont="1" applyFill="1" applyBorder="1" applyAlignment="1">
      <alignment horizontal="center" vertical="center"/>
    </xf>
    <xf numFmtId="0" fontId="177" fillId="25" borderId="65" xfId="0" applyFont="1" applyFill="1" applyBorder="1" applyAlignment="1">
      <alignment horizontal="center"/>
    </xf>
    <xf numFmtId="0" fontId="8" fillId="25" borderId="69" xfId="0" applyFont="1" applyFill="1" applyBorder="1" applyAlignment="1">
      <alignment horizontal="left" vertical="center"/>
    </xf>
    <xf numFmtId="0" fontId="178" fillId="25" borderId="65" xfId="0" applyFont="1" applyFill="1" applyBorder="1"/>
    <xf numFmtId="0" fontId="14" fillId="25" borderId="26" xfId="0" applyFont="1" applyFill="1" applyBorder="1" applyAlignment="1">
      <alignment horizontal="center" vertical="center"/>
    </xf>
    <xf numFmtId="0" fontId="14" fillId="25" borderId="27" xfId="0" applyFont="1" applyFill="1" applyBorder="1" applyAlignment="1">
      <alignment horizontal="center" vertical="center" wrapText="1"/>
    </xf>
    <xf numFmtId="0" fontId="0" fillId="29" borderId="89" xfId="0" applyFill="1" applyBorder="1" applyAlignment="1" applyProtection="1">
      <alignment vertical="center"/>
    </xf>
    <xf numFmtId="0" fontId="52" fillId="29" borderId="89" xfId="0" applyFont="1" applyFill="1" applyBorder="1" applyAlignment="1" applyProtection="1">
      <alignment vertical="center"/>
    </xf>
    <xf numFmtId="0" fontId="0" fillId="29" borderId="90" xfId="0" applyFill="1" applyBorder="1" applyAlignment="1" applyProtection="1">
      <alignment vertical="center"/>
    </xf>
    <xf numFmtId="0" fontId="52" fillId="29" borderId="90" xfId="0" applyFont="1" applyFill="1" applyBorder="1" applyAlignment="1" applyProtection="1">
      <alignment vertical="center"/>
    </xf>
    <xf numFmtId="0" fontId="13" fillId="29" borderId="89" xfId="0" applyFont="1" applyFill="1" applyBorder="1" applyAlignment="1" applyProtection="1">
      <alignment vertical="center"/>
    </xf>
    <xf numFmtId="0" fontId="13" fillId="29" borderId="90" xfId="0" applyFont="1" applyFill="1" applyBorder="1" applyAlignment="1" applyProtection="1">
      <alignment vertical="center"/>
    </xf>
    <xf numFmtId="0" fontId="13" fillId="29" borderId="90" xfId="0" applyFont="1" applyFill="1" applyBorder="1" applyAlignment="1" applyProtection="1">
      <alignment horizontal="right" vertical="center"/>
    </xf>
    <xf numFmtId="0" fontId="0" fillId="29" borderId="91" xfId="0" applyFill="1" applyBorder="1" applyAlignment="1" applyProtection="1">
      <alignment vertical="center"/>
    </xf>
    <xf numFmtId="0" fontId="0" fillId="29" borderId="92" xfId="0" applyFill="1" applyBorder="1" applyAlignment="1" applyProtection="1">
      <alignment vertical="center"/>
    </xf>
    <xf numFmtId="0" fontId="16" fillId="29" borderId="24" xfId="0" applyNumberFormat="1" applyFont="1" applyFill="1" applyBorder="1" applyAlignment="1" applyProtection="1">
      <alignment horizontal="center" vertical="center" wrapText="1"/>
    </xf>
    <xf numFmtId="2" fontId="8" fillId="25" borderId="0" xfId="0" applyNumberFormat="1" applyFont="1" applyFill="1" applyAlignment="1">
      <alignment horizontal="left" vertical="center"/>
    </xf>
    <xf numFmtId="0" fontId="0" fillId="29" borderId="81" xfId="0" applyFill="1" applyBorder="1" applyAlignment="1" applyProtection="1">
      <alignment vertical="center"/>
    </xf>
    <xf numFmtId="0" fontId="13" fillId="29" borderId="0" xfId="0" applyFont="1" applyFill="1" applyBorder="1" applyAlignment="1" applyProtection="1">
      <alignment vertical="center"/>
    </xf>
    <xf numFmtId="0" fontId="52" fillId="29" borderId="0" xfId="0" applyFont="1" applyFill="1" applyBorder="1" applyAlignment="1" applyProtection="1">
      <alignment vertical="center"/>
    </xf>
    <xf numFmtId="0" fontId="6" fillId="28" borderId="0" xfId="0" applyFont="1" applyFill="1" applyAlignment="1">
      <alignment horizontal="left"/>
    </xf>
    <xf numFmtId="0" fontId="16" fillId="28" borderId="93" xfId="0" applyFont="1" applyFill="1" applyBorder="1" applyAlignment="1">
      <alignment vertical="center"/>
    </xf>
    <xf numFmtId="0" fontId="9" fillId="28" borderId="0" xfId="0" applyFont="1" applyFill="1" applyAlignment="1">
      <alignment vertical="center"/>
    </xf>
    <xf numFmtId="0" fontId="1" fillId="25" borderId="65" xfId="0" applyFont="1" applyFill="1" applyBorder="1"/>
    <xf numFmtId="0" fontId="55" fillId="0" borderId="40" xfId="0" applyNumberFormat="1" applyFont="1" applyFill="1" applyBorder="1" applyAlignment="1" applyProtection="1">
      <alignment horizontal="center" vertical="center" wrapText="1"/>
      <protection locked="0"/>
    </xf>
    <xf numFmtId="49" fontId="83" fillId="29" borderId="0" xfId="0" applyNumberFormat="1" applyFont="1" applyFill="1" applyBorder="1" applyAlignment="1" applyProtection="1">
      <alignment horizontal="center" vertical="center" wrapText="1"/>
    </xf>
    <xf numFmtId="2" fontId="83" fillId="29" borderId="0" xfId="0" applyNumberFormat="1" applyFont="1" applyFill="1" applyBorder="1" applyAlignment="1" applyProtection="1">
      <alignment horizontal="center" vertical="center" wrapText="1"/>
    </xf>
    <xf numFmtId="0" fontId="55" fillId="29" borderId="0" xfId="0" applyNumberFormat="1" applyFont="1" applyFill="1" applyBorder="1" applyAlignment="1" applyProtection="1">
      <alignment horizontal="center" vertical="center" wrapText="1"/>
      <protection locked="0"/>
    </xf>
    <xf numFmtId="0" fontId="177" fillId="29" borderId="0" xfId="0" applyFont="1" applyFill="1" applyBorder="1" applyAlignment="1">
      <alignment horizontal="center"/>
    </xf>
    <xf numFmtId="0" fontId="85" fillId="29" borderId="0" xfId="0" applyFont="1" applyFill="1" applyBorder="1"/>
    <xf numFmtId="0" fontId="178" fillId="29" borderId="0" xfId="0" applyFont="1" applyFill="1" applyBorder="1"/>
    <xf numFmtId="0" fontId="48" fillId="29" borderId="0" xfId="0" applyFont="1" applyFill="1" applyProtection="1">
      <protection locked="0"/>
    </xf>
    <xf numFmtId="0" fontId="16" fillId="29" borderId="0" xfId="0" applyFont="1" applyFill="1" applyBorder="1" applyAlignment="1">
      <alignment vertical="center"/>
    </xf>
    <xf numFmtId="0" fontId="0" fillId="28" borderId="0" xfId="0" applyFill="1" applyAlignment="1">
      <alignment horizontal="left"/>
    </xf>
    <xf numFmtId="0" fontId="9" fillId="28" borderId="0" xfId="0" applyFont="1" applyFill="1" applyAlignment="1">
      <alignment horizontal="left" wrapText="1"/>
    </xf>
    <xf numFmtId="0" fontId="6" fillId="28" borderId="0" xfId="0" applyFont="1" applyFill="1" applyAlignment="1">
      <alignment vertical="center"/>
    </xf>
    <xf numFmtId="0" fontId="0" fillId="28" borderId="0" xfId="0" applyFill="1" applyAlignment="1">
      <alignment vertical="center"/>
    </xf>
    <xf numFmtId="0" fontId="12" fillId="28" borderId="0" xfId="0" applyFont="1" applyFill="1" applyAlignment="1">
      <alignment vertical="center"/>
    </xf>
    <xf numFmtId="0" fontId="10" fillId="28" borderId="0" xfId="0" applyFont="1" applyFill="1"/>
    <xf numFmtId="0" fontId="10" fillId="28" borderId="0" xfId="0" applyFont="1" applyFill="1" applyAlignment="1"/>
    <xf numFmtId="0" fontId="54" fillId="45" borderId="67" xfId="0" applyNumberFormat="1" applyFont="1" applyFill="1" applyBorder="1" applyAlignment="1" applyProtection="1">
      <alignment horizontal="center" vertical="center" wrapText="1"/>
      <protection locked="0"/>
    </xf>
    <xf numFmtId="0" fontId="7" fillId="28" borderId="0" xfId="0" applyFont="1" applyFill="1" applyBorder="1" applyAlignment="1" applyProtection="1">
      <alignment vertical="center"/>
    </xf>
    <xf numFmtId="0" fontId="16" fillId="28" borderId="24" xfId="0" applyNumberFormat="1" applyFont="1" applyFill="1" applyBorder="1" applyAlignment="1" applyProtection="1">
      <alignment horizontal="center" vertical="center" wrapText="1"/>
    </xf>
    <xf numFmtId="2" fontId="16" fillId="28" borderId="24" xfId="0" applyNumberFormat="1" applyFont="1" applyFill="1" applyBorder="1" applyAlignment="1" applyProtection="1">
      <alignment horizontal="center" vertical="center" wrapText="1"/>
    </xf>
    <xf numFmtId="49" fontId="16" fillId="29" borderId="24" xfId="0" applyNumberFormat="1" applyFont="1" applyFill="1" applyBorder="1" applyAlignment="1" applyProtection="1">
      <alignment horizontal="center" vertical="center" wrapText="1"/>
    </xf>
    <xf numFmtId="0" fontId="8" fillId="0" borderId="41" xfId="0" applyFont="1" applyFill="1" applyBorder="1" applyAlignment="1" applyProtection="1">
      <alignment vertical="center"/>
      <protection locked="0"/>
    </xf>
    <xf numFmtId="0" fontId="12" fillId="0" borderId="80" xfId="0" applyFont="1" applyFill="1" applyBorder="1" applyAlignment="1">
      <alignment vertical="center"/>
    </xf>
    <xf numFmtId="0" fontId="41" fillId="0" borderId="24" xfId="0" applyFont="1" applyFill="1" applyBorder="1" applyAlignment="1" applyProtection="1">
      <alignment horizontal="center" vertical="center"/>
    </xf>
    <xf numFmtId="2" fontId="8" fillId="25" borderId="0" xfId="0" applyNumberFormat="1" applyFont="1" applyFill="1" applyAlignment="1" applyProtection="1">
      <alignment horizontal="center" vertical="center"/>
    </xf>
    <xf numFmtId="0" fontId="156" fillId="0" borderId="0" xfId="0" applyFont="1" applyFill="1" applyProtection="1"/>
    <xf numFmtId="0" fontId="7" fillId="0" borderId="24" xfId="0" applyFont="1" applyFill="1" applyBorder="1" applyAlignment="1" applyProtection="1">
      <protection locked="0"/>
    </xf>
    <xf numFmtId="0" fontId="1" fillId="29" borderId="0" xfId="0" applyFont="1" applyFill="1" applyBorder="1"/>
    <xf numFmtId="0" fontId="14" fillId="25" borderId="0" xfId="0" applyFont="1" applyFill="1" applyBorder="1" applyAlignment="1">
      <alignment horizontal="center" vertical="center"/>
    </xf>
    <xf numFmtId="0" fontId="0" fillId="0" borderId="24" xfId="0" applyFill="1" applyBorder="1" applyAlignment="1" applyProtection="1">
      <alignment horizontal="center" vertical="center"/>
    </xf>
    <xf numFmtId="0" fontId="55" fillId="0" borderId="30" xfId="0" applyNumberFormat="1" applyFont="1" applyFill="1" applyBorder="1" applyAlignment="1" applyProtection="1">
      <alignment horizontal="center" vertical="center" wrapText="1"/>
      <protection locked="0"/>
    </xf>
    <xf numFmtId="0" fontId="14" fillId="29" borderId="43" xfId="0" applyFont="1" applyFill="1" applyBorder="1" applyAlignment="1">
      <alignment horizontal="center" vertical="center" wrapText="1"/>
    </xf>
    <xf numFmtId="0" fontId="14" fillId="29" borderId="30" xfId="0" applyFont="1" applyFill="1" applyBorder="1" applyAlignment="1">
      <alignment horizontal="center" vertical="center" wrapText="1"/>
    </xf>
    <xf numFmtId="0" fontId="54" fillId="44" borderId="94" xfId="0" applyNumberFormat="1" applyFont="1" applyFill="1" applyBorder="1" applyAlignment="1" applyProtection="1">
      <alignment horizontal="center" vertical="center" wrapText="1"/>
      <protection locked="0"/>
    </xf>
    <xf numFmtId="0" fontId="55" fillId="0" borderId="95" xfId="0" applyNumberFormat="1" applyFont="1" applyFill="1" applyBorder="1" applyAlignment="1" applyProtection="1">
      <alignment horizontal="center" vertical="center" wrapText="1"/>
      <protection locked="0"/>
    </xf>
    <xf numFmtId="0" fontId="54" fillId="0" borderId="94" xfId="0" applyNumberFormat="1" applyFont="1" applyFill="1" applyBorder="1" applyAlignment="1" applyProtection="1">
      <alignment horizontal="center" vertical="center" wrapText="1"/>
      <protection locked="0"/>
    </xf>
    <xf numFmtId="0" fontId="55" fillId="0" borderId="96" xfId="0" applyNumberFormat="1" applyFont="1" applyFill="1" applyBorder="1" applyAlignment="1" applyProtection="1">
      <alignment horizontal="center" vertical="center" wrapText="1"/>
      <protection locked="0"/>
    </xf>
    <xf numFmtId="0" fontId="54" fillId="0" borderId="97" xfId="0" applyNumberFormat="1" applyFont="1" applyFill="1" applyBorder="1" applyAlignment="1" applyProtection="1">
      <alignment horizontal="center" vertical="center" wrapText="1"/>
      <protection locked="0"/>
    </xf>
    <xf numFmtId="0" fontId="14" fillId="29" borderId="98" xfId="0" applyFont="1" applyFill="1" applyBorder="1" applyAlignment="1">
      <alignment horizontal="center" vertical="center" wrapText="1"/>
    </xf>
    <xf numFmtId="0" fontId="14" fillId="29" borderId="95" xfId="0" applyFont="1" applyFill="1" applyBorder="1" applyAlignment="1">
      <alignment horizontal="center" vertical="center" wrapText="1"/>
    </xf>
    <xf numFmtId="0" fontId="55" fillId="0" borderId="99" xfId="0" applyNumberFormat="1" applyFont="1" applyFill="1" applyBorder="1" applyAlignment="1" applyProtection="1">
      <alignment horizontal="center" vertical="center" wrapText="1"/>
      <protection locked="0"/>
    </xf>
    <xf numFmtId="0" fontId="0" fillId="0" borderId="61" xfId="0" applyFill="1" applyBorder="1" applyProtection="1"/>
    <xf numFmtId="0" fontId="9" fillId="0" borderId="0" xfId="0" applyFont="1" applyFill="1" applyAlignment="1" applyProtection="1">
      <alignment horizontal="left" vertical="top"/>
    </xf>
    <xf numFmtId="0" fontId="6" fillId="0" borderId="0" xfId="0" applyFont="1" applyFill="1" applyAlignment="1" applyProtection="1">
      <alignment horizontal="left" vertical="top"/>
    </xf>
    <xf numFmtId="0" fontId="16" fillId="0"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171" fontId="16" fillId="0" borderId="24" xfId="0" applyNumberFormat="1" applyFont="1" applyFill="1" applyBorder="1" applyAlignment="1" applyProtection="1">
      <alignment horizontal="center" vertical="center"/>
    </xf>
    <xf numFmtId="171" fontId="142" fillId="0" borderId="0" xfId="0" applyNumberFormat="1" applyFont="1" applyFill="1" applyAlignment="1" applyProtection="1">
      <alignment horizontal="center" vertical="center"/>
    </xf>
    <xf numFmtId="2" fontId="124" fillId="0" borderId="0" xfId="0" applyNumberFormat="1" applyFont="1" applyFill="1" applyAlignment="1" applyProtection="1">
      <alignment horizontal="center" vertical="center"/>
    </xf>
    <xf numFmtId="174" fontId="8" fillId="0" borderId="0" xfId="0" applyNumberFormat="1" applyFont="1" applyFill="1" applyBorder="1" applyAlignment="1" applyProtection="1">
      <alignment horizontal="center" vertical="center"/>
    </xf>
    <xf numFmtId="0" fontId="45" fillId="26" borderId="0" xfId="40" applyFont="1" applyFill="1" applyBorder="1" applyAlignment="1" applyProtection="1">
      <alignment horizontal="left" vertical="center" wrapText="1"/>
    </xf>
    <xf numFmtId="174" fontId="11" fillId="0" borderId="0" xfId="0" applyNumberFormat="1" applyFont="1" applyFill="1" applyBorder="1" applyAlignment="1" applyProtection="1">
      <alignment horizontal="center" vertical="center" wrapText="1"/>
    </xf>
    <xf numFmtId="168" fontId="8" fillId="0" borderId="81" xfId="0" applyNumberFormat="1" applyFont="1" applyFill="1" applyBorder="1" applyAlignment="1" applyProtection="1">
      <alignment horizontal="center" vertical="center"/>
    </xf>
    <xf numFmtId="2" fontId="97" fillId="0" borderId="0" xfId="0" applyNumberFormat="1" applyFont="1" applyFill="1" applyBorder="1" applyAlignment="1" applyProtection="1">
      <alignment horizontal="center" vertical="center"/>
    </xf>
    <xf numFmtId="43" fontId="16" fillId="28" borderId="24" xfId="28" applyFont="1" applyFill="1" applyBorder="1" applyAlignment="1" applyProtection="1">
      <alignment horizontal="center" vertical="center" shrinkToFit="1"/>
    </xf>
    <xf numFmtId="171" fontId="48" fillId="0" borderId="24" xfId="28" applyNumberFormat="1" applyFont="1" applyFill="1" applyBorder="1" applyAlignment="1" applyProtection="1">
      <alignment horizontal="center" vertical="center" shrinkToFit="1"/>
      <protection locked="0"/>
    </xf>
    <xf numFmtId="0" fontId="13" fillId="29" borderId="28" xfId="0" applyFont="1" applyFill="1" applyBorder="1" applyAlignment="1" applyProtection="1">
      <alignment horizontal="right" vertical="center"/>
    </xf>
    <xf numFmtId="0" fontId="13" fillId="29" borderId="100" xfId="0" applyFont="1" applyFill="1" applyBorder="1" applyAlignment="1" applyProtection="1">
      <alignment horizontal="right" vertical="center"/>
    </xf>
    <xf numFmtId="0" fontId="6" fillId="27" borderId="0" xfId="0" applyFont="1" applyFill="1" applyAlignment="1">
      <alignment vertical="center"/>
    </xf>
    <xf numFmtId="0" fontId="3" fillId="26" borderId="0" xfId="0" applyFont="1" applyFill="1" applyAlignment="1" applyProtection="1">
      <alignment horizontal="left" indent="1"/>
    </xf>
    <xf numFmtId="0" fontId="0" fillId="0" borderId="29" xfId="0" applyFill="1" applyBorder="1"/>
    <xf numFmtId="0" fontId="5" fillId="0" borderId="24" xfId="0" applyFont="1" applyFill="1" applyBorder="1" applyAlignment="1">
      <alignment horizontal="center" vertical="center" wrapText="1"/>
    </xf>
    <xf numFmtId="0" fontId="0" fillId="29" borderId="61" xfId="0" applyFill="1" applyBorder="1"/>
    <xf numFmtId="0" fontId="9" fillId="0" borderId="21" xfId="0" applyFont="1" applyFill="1" applyBorder="1" applyProtection="1"/>
    <xf numFmtId="0" fontId="9" fillId="0" borderId="22" xfId="0" applyFont="1" applyFill="1" applyBorder="1" applyProtection="1"/>
    <xf numFmtId="0" fontId="9" fillId="0" borderId="23" xfId="0" applyFont="1" applyFill="1" applyBorder="1" applyProtection="1"/>
    <xf numFmtId="0" fontId="9" fillId="0" borderId="81" xfId="0" applyFont="1" applyFill="1" applyBorder="1" applyProtection="1"/>
    <xf numFmtId="0" fontId="9" fillId="0" borderId="82" xfId="0" applyFont="1" applyFill="1" applyBorder="1" applyProtection="1"/>
    <xf numFmtId="0" fontId="9" fillId="0" borderId="0" xfId="0" applyFont="1" applyFill="1" applyBorder="1" applyAlignment="1" applyProtection="1">
      <alignment horizontal="center"/>
    </xf>
    <xf numFmtId="0" fontId="9" fillId="0" borderId="83" xfId="0" applyFont="1" applyFill="1" applyBorder="1" applyProtection="1"/>
    <xf numFmtId="0" fontId="9" fillId="0" borderId="84" xfId="0" applyFont="1" applyFill="1" applyBorder="1" applyProtection="1"/>
    <xf numFmtId="0" fontId="9" fillId="0" borderId="85" xfId="0" applyFont="1" applyFill="1" applyBorder="1" applyProtection="1"/>
    <xf numFmtId="0" fontId="21" fillId="29" borderId="0" xfId="0" applyFont="1" applyFill="1" applyBorder="1" applyAlignment="1">
      <alignment vertical="center"/>
    </xf>
    <xf numFmtId="2" fontId="45" fillId="25" borderId="35" xfId="62" applyNumberFormat="1" applyFont="1" applyFill="1" applyBorder="1" applyAlignment="1" applyProtection="1">
      <alignment horizontal="center" vertical="center"/>
      <protection locked="0"/>
    </xf>
    <xf numFmtId="0" fontId="8" fillId="0" borderId="0" xfId="0" applyFont="1" applyFill="1"/>
    <xf numFmtId="0" fontId="48" fillId="0" borderId="80" xfId="0" applyFont="1" applyFill="1" applyBorder="1" applyAlignment="1" applyProtection="1">
      <alignment horizontal="center" vertical="center" wrapText="1"/>
      <protection locked="0"/>
    </xf>
    <xf numFmtId="0" fontId="48" fillId="0" borderId="101" xfId="0" applyNumberFormat="1" applyFont="1" applyFill="1" applyBorder="1" applyAlignment="1" applyProtection="1">
      <alignment horizontal="center" vertical="center" wrapText="1"/>
      <protection locked="0"/>
    </xf>
    <xf numFmtId="0" fontId="95" fillId="25" borderId="0" xfId="62" applyFont="1" applyFill="1" applyAlignment="1">
      <alignment horizontal="left" vertical="center"/>
    </xf>
    <xf numFmtId="0" fontId="8" fillId="25" borderId="0" xfId="62" applyFont="1" applyFill="1"/>
    <xf numFmtId="0" fontId="96" fillId="25" borderId="0" xfId="62" applyFont="1" applyFill="1" applyAlignment="1">
      <alignment horizontal="right" vertical="center"/>
    </xf>
    <xf numFmtId="0" fontId="1" fillId="25" borderId="0" xfId="62" applyFill="1"/>
    <xf numFmtId="0" fontId="40" fillId="25" borderId="0" xfId="62" applyFont="1" applyFill="1" applyAlignment="1" applyProtection="1">
      <alignment horizontal="center" vertical="center"/>
      <protection locked="0"/>
    </xf>
    <xf numFmtId="0" fontId="31" fillId="25" borderId="0" xfId="0" applyFont="1" applyFill="1" applyProtection="1"/>
    <xf numFmtId="0" fontId="155" fillId="0" borderId="0" xfId="0" applyFont="1" applyFill="1" applyProtection="1"/>
    <xf numFmtId="49" fontId="45" fillId="0" borderId="24" xfId="0" applyNumberFormat="1" applyFont="1" applyFill="1" applyBorder="1" applyAlignment="1" applyProtection="1">
      <alignment horizontal="center" vertical="center" wrapText="1"/>
      <protection locked="0"/>
    </xf>
    <xf numFmtId="2" fontId="83" fillId="25" borderId="0" xfId="0" applyNumberFormat="1" applyFont="1" applyFill="1" applyAlignment="1" applyProtection="1">
      <alignment horizontal="left" vertical="center"/>
    </xf>
    <xf numFmtId="43" fontId="16" fillId="27" borderId="24" xfId="28" applyFont="1" applyFill="1" applyBorder="1" applyAlignment="1" applyProtection="1">
      <alignment horizontal="center" vertical="center" shrinkToFit="1"/>
    </xf>
    <xf numFmtId="4" fontId="45" fillId="27" borderId="0" xfId="0" applyNumberFormat="1" applyFont="1" applyFill="1" applyBorder="1" applyProtection="1">
      <protection locked="0"/>
    </xf>
    <xf numFmtId="0" fontId="0" fillId="0" borderId="24" xfId="0" applyBorder="1"/>
    <xf numFmtId="0" fontId="8" fillId="0" borderId="24" xfId="0" applyFont="1" applyBorder="1"/>
    <xf numFmtId="0" fontId="45" fillId="0" borderId="24" xfId="0" applyNumberFormat="1" applyFont="1" applyFill="1" applyBorder="1" applyAlignment="1" applyProtection="1">
      <alignment horizontal="center" vertical="center" wrapText="1"/>
      <protection locked="0"/>
    </xf>
    <xf numFmtId="2" fontId="45" fillId="0" borderId="24" xfId="28" applyNumberFormat="1" applyFont="1" applyFill="1" applyBorder="1" applyAlignment="1" applyProtection="1">
      <alignment horizontal="center" vertical="center" wrapText="1"/>
      <protection locked="0"/>
    </xf>
    <xf numFmtId="49" fontId="45" fillId="0" borderId="41" xfId="0" applyNumberFormat="1" applyFont="1" applyFill="1" applyBorder="1" applyAlignment="1" applyProtection="1">
      <alignment horizontal="center" vertical="center" wrapText="1"/>
      <protection locked="0"/>
    </xf>
    <xf numFmtId="0" fontId="8" fillId="26" borderId="0" xfId="0" applyFont="1" applyFill="1" applyAlignment="1" applyProtection="1">
      <alignment vertical="center"/>
    </xf>
    <xf numFmtId="0" fontId="3" fillId="29" borderId="0" xfId="62" applyFont="1" applyFill="1" applyAlignment="1">
      <alignment horizontal="left"/>
    </xf>
    <xf numFmtId="0" fontId="8" fillId="29" borderId="0" xfId="0" applyFont="1" applyFill="1" applyAlignment="1" applyProtection="1">
      <alignment vertical="center"/>
    </xf>
    <xf numFmtId="0" fontId="3" fillId="26" borderId="0" xfId="62" applyFont="1" applyFill="1" applyAlignment="1">
      <alignment horizontal="left"/>
    </xf>
    <xf numFmtId="0" fontId="100" fillId="0" borderId="0" xfId="60" applyFont="1"/>
    <xf numFmtId="0" fontId="3" fillId="28" borderId="0" xfId="62" applyFont="1" applyFill="1" applyAlignment="1">
      <alignment horizontal="left"/>
    </xf>
    <xf numFmtId="0" fontId="8" fillId="28" borderId="0" xfId="0" applyFont="1" applyFill="1" applyAlignment="1" applyProtection="1">
      <alignment vertical="center"/>
    </xf>
    <xf numFmtId="0" fontId="8" fillId="0" borderId="24" xfId="62" applyFont="1" applyBorder="1"/>
    <xf numFmtId="0" fontId="8" fillId="28" borderId="24" xfId="62" applyFont="1" applyFill="1" applyBorder="1"/>
    <xf numFmtId="0" fontId="1" fillId="28" borderId="24" xfId="62" applyFill="1" applyBorder="1" applyAlignment="1">
      <alignment horizontal="center"/>
    </xf>
    <xf numFmtId="0" fontId="8" fillId="28" borderId="41" xfId="0" applyFont="1" applyFill="1" applyBorder="1" applyAlignment="1" applyProtection="1">
      <alignment vertical="center"/>
    </xf>
    <xf numFmtId="0" fontId="1" fillId="0" borderId="80" xfId="62" applyBorder="1" applyAlignment="1">
      <alignment horizontal="center"/>
    </xf>
    <xf numFmtId="0" fontId="8" fillId="29" borderId="41" xfId="0" applyFont="1" applyFill="1" applyBorder="1" applyAlignment="1" applyProtection="1">
      <alignment vertical="center"/>
    </xf>
    <xf numFmtId="0" fontId="8" fillId="0" borderId="27" xfId="62" applyFont="1" applyBorder="1"/>
    <xf numFmtId="0" fontId="8" fillId="26" borderId="41" xfId="0" applyFont="1" applyFill="1" applyBorder="1" applyAlignment="1" applyProtection="1">
      <alignment vertical="center"/>
    </xf>
    <xf numFmtId="0" fontId="1" fillId="26" borderId="27" xfId="62" applyFill="1" applyBorder="1"/>
    <xf numFmtId="0" fontId="1" fillId="26" borderId="76" xfId="62" applyFill="1" applyBorder="1"/>
    <xf numFmtId="0" fontId="1" fillId="26" borderId="26" xfId="62" applyFill="1" applyBorder="1"/>
    <xf numFmtId="0" fontId="96" fillId="29" borderId="0" xfId="62" applyFont="1" applyFill="1" applyBorder="1" applyAlignment="1">
      <alignment horizontal="right" vertical="center"/>
    </xf>
    <xf numFmtId="0" fontId="1" fillId="25" borderId="80" xfId="62" applyFill="1" applyBorder="1" applyAlignment="1">
      <alignment horizontal="center"/>
    </xf>
    <xf numFmtId="168" fontId="8" fillId="32" borderId="86" xfId="0" applyNumberFormat="1" applyFont="1" applyFill="1" applyBorder="1" applyAlignment="1" applyProtection="1">
      <alignment horizontal="center" vertical="center"/>
    </xf>
    <xf numFmtId="168" fontId="8" fillId="32" borderId="87" xfId="0" applyNumberFormat="1" applyFont="1" applyFill="1" applyBorder="1" applyAlignment="1" applyProtection="1">
      <alignment horizontal="center" vertical="center"/>
    </xf>
    <xf numFmtId="0" fontId="6" fillId="0" borderId="0" xfId="57" applyFont="1" applyFill="1" applyBorder="1" applyAlignment="1" applyProtection="1">
      <alignment horizontal="right" indent="2"/>
    </xf>
    <xf numFmtId="49" fontId="45" fillId="0" borderId="24" xfId="0" applyNumberFormat="1" applyFont="1" applyFill="1" applyBorder="1" applyProtection="1">
      <protection locked="0"/>
    </xf>
    <xf numFmtId="49" fontId="13" fillId="27" borderId="24" xfId="0" applyNumberFormat="1" applyFont="1" applyFill="1" applyBorder="1" applyAlignment="1" applyProtection="1">
      <alignment horizontal="center" vertical="center" wrapText="1"/>
    </xf>
    <xf numFmtId="0" fontId="6" fillId="27" borderId="0" xfId="0" applyFont="1" applyFill="1" applyAlignment="1" applyProtection="1">
      <alignment horizontal="left"/>
    </xf>
    <xf numFmtId="49" fontId="9" fillId="27" borderId="0" xfId="0" applyNumberFormat="1" applyFont="1" applyFill="1" applyProtection="1"/>
    <xf numFmtId="0" fontId="8" fillId="27" borderId="24" xfId="0" applyNumberFormat="1" applyFont="1" applyFill="1" applyBorder="1" applyAlignment="1" applyProtection="1">
      <alignment horizontal="center" vertical="center" wrapText="1"/>
    </xf>
    <xf numFmtId="49" fontId="8" fillId="27" borderId="24" xfId="0" applyNumberFormat="1" applyFont="1" applyFill="1" applyBorder="1" applyAlignment="1" applyProtection="1">
      <alignment horizontal="center" vertical="center" wrapText="1"/>
    </xf>
    <xf numFmtId="49" fontId="8" fillId="27" borderId="0" xfId="0" applyNumberFormat="1" applyFont="1" applyFill="1" applyProtection="1"/>
    <xf numFmtId="0" fontId="6" fillId="0" borderId="0" xfId="0" applyFont="1" applyFill="1" applyAlignment="1" applyProtection="1">
      <alignment vertical="center"/>
    </xf>
    <xf numFmtId="0" fontId="44" fillId="0" borderId="24" xfId="0" applyFont="1" applyFill="1" applyBorder="1" applyAlignment="1" applyProtection="1">
      <alignment horizontal="center" vertical="center" wrapText="1"/>
      <protection locked="0"/>
    </xf>
    <xf numFmtId="0" fontId="47" fillId="0" borderId="24" xfId="0" applyFont="1" applyFill="1" applyBorder="1" applyAlignment="1" applyProtection="1">
      <alignment horizontal="center" vertical="center" wrapText="1"/>
      <protection locked="0"/>
    </xf>
    <xf numFmtId="0" fontId="48" fillId="0" borderId="24" xfId="0" applyFont="1" applyFill="1" applyBorder="1" applyAlignment="1" applyProtection="1">
      <alignment horizontal="center" vertical="center"/>
      <protection locked="0"/>
    </xf>
    <xf numFmtId="0" fontId="48" fillId="0" borderId="24" xfId="0" applyFont="1" applyFill="1" applyBorder="1" applyAlignment="1" applyProtection="1">
      <alignment horizontal="center" vertical="center" wrapText="1"/>
      <protection locked="0"/>
    </xf>
    <xf numFmtId="0" fontId="9" fillId="0" borderId="0" xfId="0" applyFont="1" applyFill="1" applyAlignment="1">
      <alignment vertical="center" wrapText="1"/>
    </xf>
    <xf numFmtId="0" fontId="7" fillId="0" borderId="0" xfId="0" applyFont="1" applyFill="1" applyProtection="1"/>
    <xf numFmtId="0" fontId="3" fillId="0" borderId="0" xfId="0" applyFont="1" applyFill="1" applyProtection="1"/>
    <xf numFmtId="0" fontId="7" fillId="0" borderId="0" xfId="0" applyFont="1" applyFill="1" applyAlignment="1" applyProtection="1"/>
    <xf numFmtId="0" fontId="3" fillId="0" borderId="0" xfId="0" applyFont="1" applyFill="1" applyAlignment="1" applyProtection="1">
      <alignment horizontal="center"/>
    </xf>
    <xf numFmtId="0" fontId="3" fillId="0" borderId="0" xfId="0" applyFont="1" applyFill="1" applyAlignment="1" applyProtection="1"/>
    <xf numFmtId="0" fontId="118" fillId="0" borderId="0" xfId="59" applyFont="1" applyFill="1" applyAlignment="1" applyProtection="1">
      <alignment horizontal="right"/>
    </xf>
    <xf numFmtId="0" fontId="161" fillId="0" borderId="0" xfId="40" applyFont="1" applyFill="1" applyAlignment="1" applyProtection="1"/>
    <xf numFmtId="0" fontId="119" fillId="0" borderId="0" xfId="43" applyFont="1" applyFill="1" applyAlignment="1" applyProtection="1"/>
    <xf numFmtId="0" fontId="118" fillId="0" borderId="0" xfId="59" applyFont="1" applyFill="1" applyAlignment="1" applyProtection="1">
      <alignment horizontal="center"/>
    </xf>
    <xf numFmtId="0" fontId="3" fillId="0" borderId="0" xfId="56" applyFont="1" applyFill="1"/>
    <xf numFmtId="0" fontId="1" fillId="0" borderId="0" xfId="56" applyFill="1" applyAlignment="1">
      <alignment wrapText="1"/>
    </xf>
    <xf numFmtId="0" fontId="5" fillId="0" borderId="0" xfId="56" applyFont="1" applyFill="1" applyAlignment="1">
      <alignment horizontal="center" wrapText="1"/>
    </xf>
    <xf numFmtId="0" fontId="5" fillId="0" borderId="0" xfId="56" applyFont="1" applyFill="1" applyAlignment="1">
      <alignment horizontal="center" vertical="center" wrapText="1"/>
    </xf>
    <xf numFmtId="0" fontId="1" fillId="0" borderId="0" xfId="56" applyFill="1" applyAlignment="1"/>
    <xf numFmtId="0" fontId="1" fillId="0" borderId="0" xfId="56" applyFill="1" applyAlignment="1">
      <alignment horizontal="center" wrapText="1"/>
    </xf>
    <xf numFmtId="0" fontId="5" fillId="0" borderId="0" xfId="56" applyFont="1" applyFill="1" applyAlignment="1">
      <alignment horizontal="center"/>
    </xf>
    <xf numFmtId="0" fontId="5" fillId="0" borderId="0" xfId="56" applyFont="1" applyFill="1" applyAlignment="1">
      <alignment horizontal="right" vertical="center"/>
    </xf>
    <xf numFmtId="0" fontId="42" fillId="0" borderId="0" xfId="56" applyFont="1" applyFill="1" applyAlignment="1" applyProtection="1">
      <alignment horizontal="center" vertical="center" wrapText="1"/>
      <protection locked="0"/>
    </xf>
    <xf numFmtId="0" fontId="5" fillId="0" borderId="0" xfId="56" applyFont="1" applyFill="1" applyAlignment="1">
      <alignment horizontal="left"/>
    </xf>
    <xf numFmtId="0" fontId="1" fillId="0" borderId="0" xfId="56" applyFont="1" applyFill="1"/>
    <xf numFmtId="0" fontId="5" fillId="0" borderId="0" xfId="56" applyFont="1" applyFill="1"/>
    <xf numFmtId="0" fontId="6" fillId="0" borderId="0" xfId="56" applyFont="1" applyFill="1"/>
    <xf numFmtId="0" fontId="5" fillId="0" borderId="0" xfId="56" applyFont="1" applyFill="1" applyAlignment="1">
      <alignment horizontal="left" vertical="center"/>
    </xf>
    <xf numFmtId="0" fontId="30" fillId="0" borderId="0" xfId="56" applyFont="1" applyFill="1"/>
    <xf numFmtId="0" fontId="5" fillId="0" borderId="42" xfId="56" applyFont="1" applyFill="1" applyBorder="1" applyAlignment="1"/>
    <xf numFmtId="0" fontId="30" fillId="0" borderId="42" xfId="56" applyFont="1" applyFill="1" applyBorder="1" applyAlignment="1"/>
    <xf numFmtId="0" fontId="8" fillId="0" borderId="0" xfId="56" applyFont="1" applyFill="1"/>
    <xf numFmtId="0" fontId="5" fillId="0" borderId="0" xfId="56" applyFont="1" applyFill="1" applyAlignment="1">
      <alignment vertical="center"/>
    </xf>
    <xf numFmtId="0" fontId="30" fillId="0" borderId="0" xfId="56" applyFont="1" applyFill="1" applyAlignment="1">
      <alignment vertical="center"/>
    </xf>
    <xf numFmtId="0" fontId="30" fillId="0" borderId="0" xfId="56" applyFont="1" applyFill="1" applyBorder="1" applyAlignment="1">
      <alignment wrapText="1"/>
    </xf>
    <xf numFmtId="14" fontId="45" fillId="0" borderId="0" xfId="56" applyNumberFormat="1" applyFont="1" applyFill="1" applyBorder="1" applyAlignment="1" applyProtection="1">
      <alignment horizontal="left" wrapText="1"/>
      <protection locked="0"/>
    </xf>
    <xf numFmtId="0" fontId="45" fillId="0" borderId="0" xfId="56" applyFont="1" applyFill="1" applyBorder="1" applyAlignment="1" applyProtection="1">
      <alignment horizontal="left" wrapText="1"/>
      <protection locked="0"/>
    </xf>
    <xf numFmtId="0" fontId="117" fillId="0" borderId="0" xfId="0" applyFont="1" applyFill="1" applyProtection="1"/>
    <xf numFmtId="14" fontId="126" fillId="0" borderId="0" xfId="0" applyNumberFormat="1" applyFont="1" applyFill="1" applyBorder="1" applyAlignment="1" applyProtection="1">
      <alignment horizontal="left"/>
      <protection locked="0"/>
    </xf>
    <xf numFmtId="0" fontId="126" fillId="0" borderId="0" xfId="0" applyFont="1" applyFill="1" applyBorder="1" applyAlignment="1" applyProtection="1">
      <alignment horizontal="left"/>
      <protection locked="0"/>
    </xf>
    <xf numFmtId="0" fontId="125" fillId="0" borderId="0" xfId="0" applyFont="1" applyFill="1" applyBorder="1" applyAlignment="1" applyProtection="1">
      <alignment horizontal="center" vertical="top"/>
    </xf>
    <xf numFmtId="0" fontId="117" fillId="0" borderId="0" xfId="0" applyFont="1" applyFill="1" applyAlignment="1" applyProtection="1"/>
    <xf numFmtId="0" fontId="1" fillId="0" borderId="0" xfId="57" applyFill="1"/>
    <xf numFmtId="0" fontId="1" fillId="0" borderId="0" xfId="57" applyFill="1" applyAlignment="1">
      <alignment horizontal="left"/>
    </xf>
    <xf numFmtId="0" fontId="10" fillId="0" borderId="0" xfId="57" applyFont="1" applyFill="1"/>
    <xf numFmtId="0" fontId="6" fillId="0" borderId="0" xfId="57" applyFont="1" applyFill="1" applyAlignment="1">
      <alignment horizontal="center"/>
    </xf>
    <xf numFmtId="0" fontId="6" fillId="0" borderId="0" xfId="57" applyFont="1" applyFill="1" applyBorder="1" applyAlignment="1">
      <alignment horizontal="left"/>
    </xf>
    <xf numFmtId="0" fontId="6" fillId="0" borderId="0" xfId="57" applyFont="1" applyFill="1"/>
    <xf numFmtId="0" fontId="0" fillId="0" borderId="0" xfId="0" applyFill="1" applyAlignment="1">
      <alignment horizontal="center" vertical="center"/>
    </xf>
    <xf numFmtId="0" fontId="7" fillId="0" borderId="0" xfId="0" applyFont="1" applyFill="1" applyAlignment="1">
      <alignment horizontal="center" vertical="center"/>
    </xf>
    <xf numFmtId="0" fontId="74" fillId="0" borderId="0" xfId="0" applyFont="1" applyFill="1" applyAlignment="1">
      <alignment horizontal="center" vertical="center"/>
    </xf>
    <xf numFmtId="0" fontId="11" fillId="0" borderId="0" xfId="57" applyFont="1" applyFill="1"/>
    <xf numFmtId="49" fontId="7" fillId="0" borderId="0" xfId="56" applyNumberFormat="1" applyFont="1" applyFill="1" applyProtection="1"/>
    <xf numFmtId="0" fontId="7" fillId="0" borderId="0" xfId="56" applyNumberFormat="1" applyFont="1" applyFill="1" applyProtection="1"/>
    <xf numFmtId="49" fontId="1" fillId="0" borderId="0" xfId="56" applyNumberFormat="1" applyFill="1" applyProtection="1"/>
    <xf numFmtId="0" fontId="1" fillId="0" borderId="0" xfId="56" applyNumberFormat="1" applyFill="1" applyProtection="1"/>
    <xf numFmtId="0" fontId="53" fillId="0" borderId="0" xfId="0" applyFont="1" applyFill="1" applyBorder="1" applyAlignment="1" applyProtection="1">
      <alignment vertical="center"/>
    </xf>
    <xf numFmtId="0" fontId="53" fillId="0" borderId="28" xfId="0" applyFont="1" applyFill="1" applyBorder="1" applyAlignment="1" applyProtection="1">
      <alignment vertical="center"/>
    </xf>
    <xf numFmtId="0" fontId="14" fillId="0" borderId="24" xfId="0" applyFont="1" applyFill="1" applyBorder="1" applyAlignment="1" applyProtection="1">
      <alignment horizontal="center" vertical="center" wrapText="1"/>
    </xf>
    <xf numFmtId="2" fontId="48" fillId="0" borderId="24" xfId="0" applyNumberFormat="1" applyFont="1" applyFill="1" applyBorder="1" applyAlignment="1" applyProtection="1">
      <alignment horizontal="center" vertical="center"/>
      <protection locked="0"/>
    </xf>
    <xf numFmtId="0" fontId="0" fillId="0" borderId="24" xfId="0" applyFill="1" applyBorder="1" applyProtection="1"/>
    <xf numFmtId="0" fontId="3" fillId="0" borderId="102" xfId="0" applyFont="1" applyFill="1" applyBorder="1" applyAlignment="1" applyProtection="1">
      <alignment horizontal="right" vertical="center"/>
    </xf>
    <xf numFmtId="168" fontId="1" fillId="0" borderId="77" xfId="0" applyNumberFormat="1" applyFont="1" applyFill="1" applyBorder="1" applyAlignment="1" applyProtection="1">
      <alignment horizontal="center" vertical="center"/>
    </xf>
    <xf numFmtId="0" fontId="0" fillId="0" borderId="0" xfId="0" applyFill="1" applyAlignment="1" applyProtection="1">
      <alignment horizontal="center"/>
    </xf>
    <xf numFmtId="0" fontId="28" fillId="0" borderId="0" xfId="0" applyFont="1" applyFill="1" applyProtection="1"/>
    <xf numFmtId="0" fontId="21" fillId="0" borderId="0" xfId="0" applyFont="1" applyFill="1" applyAlignment="1" applyProtection="1">
      <alignment horizontal="left" vertical="center"/>
    </xf>
    <xf numFmtId="0" fontId="16" fillId="0" borderId="0" xfId="0" applyFont="1" applyFill="1" applyAlignment="1" applyProtection="1">
      <alignment horizontal="right" vertical="center"/>
    </xf>
    <xf numFmtId="168" fontId="21" fillId="0" borderId="0" xfId="0" applyNumberFormat="1" applyFont="1" applyFill="1" applyAlignment="1" applyProtection="1">
      <alignment horizontal="center" vertical="center" wrapText="1"/>
    </xf>
    <xf numFmtId="0" fontId="81" fillId="0" borderId="24" xfId="0" applyFont="1" applyFill="1" applyBorder="1" applyAlignment="1" applyProtection="1">
      <alignment horizontal="center" vertical="center"/>
    </xf>
    <xf numFmtId="0" fontId="81" fillId="0" borderId="24" xfId="0" applyFont="1" applyFill="1" applyBorder="1" applyAlignment="1" applyProtection="1">
      <alignment horizontal="left" vertical="center"/>
    </xf>
    <xf numFmtId="0" fontId="1" fillId="0" borderId="0" xfId="58" applyFill="1" applyProtection="1"/>
    <xf numFmtId="0" fontId="5" fillId="0" borderId="0" xfId="0" applyFont="1" applyFill="1"/>
    <xf numFmtId="0" fontId="6" fillId="0" borderId="0" xfId="0" applyFont="1" applyFill="1"/>
    <xf numFmtId="0" fontId="28" fillId="0" borderId="24" xfId="0" applyFont="1" applyFill="1" applyBorder="1" applyAlignment="1">
      <alignment horizontal="left" vertical="center" wrapText="1"/>
    </xf>
    <xf numFmtId="0" fontId="6" fillId="0" borderId="0" xfId="0" applyFont="1" applyFill="1" applyBorder="1" applyAlignment="1">
      <alignment horizontal="left"/>
    </xf>
    <xf numFmtId="0" fontId="6" fillId="0" borderId="0" xfId="0" applyFont="1" applyFill="1" applyBorder="1" applyAlignment="1">
      <alignment wrapText="1"/>
    </xf>
    <xf numFmtId="0" fontId="6" fillId="0" borderId="0" xfId="0" applyFont="1" applyFill="1" applyBorder="1" applyAlignment="1">
      <alignment horizontal="left" indent="2"/>
    </xf>
    <xf numFmtId="0" fontId="0" fillId="0" borderId="0" xfId="0" applyFill="1" applyBorder="1" applyAlignment="1">
      <alignment horizontal="left" wrapText="1" indent="2"/>
    </xf>
    <xf numFmtId="0" fontId="6" fillId="0" borderId="0" xfId="0" applyFont="1" applyFill="1" applyBorder="1" applyAlignment="1">
      <alignment horizontal="left" wrapText="1" indent="2"/>
    </xf>
    <xf numFmtId="0" fontId="3" fillId="0" borderId="0" xfId="0" applyFont="1" applyFill="1" applyBorder="1" applyAlignment="1">
      <alignment vertical="center"/>
    </xf>
    <xf numFmtId="0" fontId="3" fillId="0" borderId="0" xfId="0" applyFont="1" applyFill="1" applyBorder="1" applyAlignment="1">
      <alignment horizontal="left"/>
    </xf>
    <xf numFmtId="0" fontId="18" fillId="0" borderId="0" xfId="0" applyFont="1" applyFill="1" applyBorder="1" applyAlignment="1">
      <alignment horizontal="center" wrapText="1"/>
    </xf>
    <xf numFmtId="0" fontId="0" fillId="0" borderId="0" xfId="0" applyFill="1" applyBorder="1" applyAlignment="1">
      <alignment horizontal="center" wrapText="1"/>
    </xf>
    <xf numFmtId="0" fontId="0" fillId="0" borderId="0" xfId="0" applyFill="1" applyBorder="1" applyAlignment="1">
      <alignment horizontal="left" wrapText="1"/>
    </xf>
    <xf numFmtId="0" fontId="123" fillId="0" borderId="0" xfId="0" applyFont="1" applyFill="1" applyBorder="1" applyAlignment="1">
      <alignment horizontal="left" vertical="center"/>
    </xf>
    <xf numFmtId="0" fontId="18" fillId="0" borderId="28" xfId="0" applyFont="1" applyFill="1" applyBorder="1" applyAlignment="1">
      <alignment horizontal="center" vertical="top" wrapText="1"/>
    </xf>
    <xf numFmtId="0" fontId="0" fillId="0" borderId="28" xfId="0" applyFill="1" applyBorder="1" applyAlignment="1">
      <alignment horizontal="center" wrapText="1"/>
    </xf>
    <xf numFmtId="0" fontId="3" fillId="0" borderId="24" xfId="0" applyFont="1" applyFill="1" applyBorder="1" applyAlignment="1">
      <alignment horizontal="center" vertical="center" wrapText="1"/>
    </xf>
    <xf numFmtId="0" fontId="170" fillId="0" borderId="24"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9" fillId="0" borderId="0" xfId="0" applyFont="1" applyFill="1" applyAlignment="1">
      <alignment horizontal="left" vertical="top" wrapText="1"/>
    </xf>
    <xf numFmtId="0" fontId="9" fillId="0" borderId="0" xfId="0" applyFont="1" applyFill="1" applyAlignment="1">
      <alignment horizontal="left" vertical="top"/>
    </xf>
    <xf numFmtId="0" fontId="7" fillId="0" borderId="0" xfId="0" applyFont="1" applyFill="1" applyAlignment="1">
      <alignment horizontal="left" indent="2"/>
    </xf>
    <xf numFmtId="0" fontId="21" fillId="0" borderId="0" xfId="0" applyFont="1" applyFill="1" applyBorder="1"/>
    <xf numFmtId="0" fontId="0" fillId="0" borderId="0" xfId="0" applyFill="1" applyBorder="1"/>
    <xf numFmtId="0" fontId="10" fillId="0" borderId="0" xfId="0" applyFont="1" applyFill="1" applyBorder="1"/>
    <xf numFmtId="0" fontId="6" fillId="0" borderId="0" xfId="0" applyFont="1" applyFill="1" applyBorder="1" applyAlignment="1">
      <alignment horizontal="left" vertical="top" wrapText="1"/>
    </xf>
    <xf numFmtId="0" fontId="5" fillId="0" borderId="0" xfId="0" applyFont="1" applyFill="1" applyBorder="1" applyAlignment="1">
      <alignment horizontal="left" wrapText="1"/>
    </xf>
    <xf numFmtId="0" fontId="9" fillId="0" borderId="0" xfId="0" applyFont="1" applyFill="1" applyAlignment="1">
      <alignment wrapText="1"/>
    </xf>
    <xf numFmtId="0" fontId="0" fillId="0" borderId="0" xfId="0" applyFill="1" applyAlignment="1">
      <alignment horizontal="center"/>
    </xf>
    <xf numFmtId="0" fontId="22" fillId="0" borderId="0" xfId="0" applyFont="1" applyFill="1" applyBorder="1" applyAlignment="1">
      <alignment vertical="top" wrapText="1"/>
    </xf>
    <xf numFmtId="0" fontId="9" fillId="0" borderId="0" xfId="0" applyFont="1" applyFill="1" applyBorder="1" applyAlignment="1">
      <alignment vertical="top" wrapText="1"/>
    </xf>
    <xf numFmtId="0" fontId="9" fillId="0" borderId="0" xfId="0" applyFont="1" applyFill="1" applyBorder="1" applyAlignment="1">
      <alignment wrapText="1"/>
    </xf>
    <xf numFmtId="0" fontId="2" fillId="0" borderId="0" xfId="40" applyFill="1" applyAlignment="1" applyProtection="1"/>
    <xf numFmtId="0" fontId="9" fillId="0" borderId="0" xfId="0" applyFont="1" applyFill="1" applyAlignment="1"/>
    <xf numFmtId="0" fontId="9" fillId="0" borderId="0" xfId="0" applyFont="1" applyFill="1" applyAlignment="1">
      <alignment vertical="top" wrapText="1"/>
    </xf>
    <xf numFmtId="0" fontId="2" fillId="0" borderId="0" xfId="40" applyFill="1" applyAlignment="1" applyProtection="1">
      <alignment vertical="center"/>
    </xf>
    <xf numFmtId="0" fontId="0" fillId="0" borderId="74" xfId="0" applyFill="1" applyBorder="1"/>
    <xf numFmtId="0" fontId="1" fillId="0" borderId="0" xfId="0" applyFont="1" applyFill="1" applyBorder="1" applyAlignment="1">
      <alignment horizontal="center" wrapText="1"/>
    </xf>
    <xf numFmtId="0" fontId="0" fillId="0" borderId="72" xfId="0" applyFill="1" applyBorder="1"/>
    <xf numFmtId="0" fontId="6" fillId="0" borderId="0" xfId="0" applyFont="1" applyFill="1" applyAlignment="1">
      <alignment horizontal="justify" wrapText="1"/>
    </xf>
    <xf numFmtId="0" fontId="24" fillId="0" borderId="0" xfId="0" applyFont="1" applyFill="1"/>
    <xf numFmtId="0" fontId="3" fillId="0" borderId="103" xfId="0" applyFont="1" applyFill="1" applyBorder="1" applyAlignment="1">
      <alignment horizontal="center" wrapText="1"/>
    </xf>
    <xf numFmtId="0" fontId="3" fillId="0" borderId="77" xfId="0" applyFont="1" applyFill="1" applyBorder="1" applyAlignment="1">
      <alignment horizontal="center" vertical="center" wrapText="1"/>
    </xf>
    <xf numFmtId="168" fontId="13" fillId="0" borderId="103" xfId="0" applyNumberFormat="1" applyFont="1" applyFill="1" applyBorder="1" applyAlignment="1" applyProtection="1">
      <alignment horizontal="center" vertical="center"/>
    </xf>
    <xf numFmtId="0" fontId="3" fillId="0" borderId="29" xfId="0" applyFont="1" applyFill="1" applyBorder="1"/>
    <xf numFmtId="0" fontId="8" fillId="0" borderId="81" xfId="0" applyFont="1" applyFill="1" applyBorder="1"/>
    <xf numFmtId="0" fontId="0" fillId="0" borderId="104" xfId="0" applyFill="1" applyBorder="1"/>
    <xf numFmtId="0" fontId="8" fillId="0" borderId="83" xfId="0" applyFont="1" applyFill="1" applyBorder="1"/>
    <xf numFmtId="0" fontId="0" fillId="0" borderId="84" xfId="0" applyFill="1" applyBorder="1"/>
    <xf numFmtId="0" fontId="0" fillId="0" borderId="105" xfId="0" applyFill="1" applyBorder="1"/>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vertical="top"/>
    </xf>
    <xf numFmtId="0" fontId="9" fillId="0" borderId="0" xfId="0" applyFont="1" applyFill="1" applyAlignment="1">
      <alignment horizontal="center" vertical="center"/>
    </xf>
    <xf numFmtId="0" fontId="9" fillId="0" borderId="0" xfId="0" applyFont="1" applyFill="1" applyAlignment="1">
      <alignment horizontal="left" vertical="center"/>
    </xf>
    <xf numFmtId="0" fontId="9" fillId="0" borderId="0" xfId="0" applyFont="1" applyFill="1" applyAlignment="1">
      <alignment vertical="top"/>
    </xf>
    <xf numFmtId="0" fontId="12" fillId="0" borderId="0" xfId="0" applyFont="1" applyFill="1" applyAlignment="1">
      <alignment vertical="top"/>
    </xf>
    <xf numFmtId="0" fontId="9" fillId="0" borderId="0" xfId="0" applyFont="1" applyFill="1"/>
    <xf numFmtId="0" fontId="12" fillId="0" borderId="0" xfId="0" applyFont="1" applyFill="1" applyAlignment="1">
      <alignment vertical="center"/>
    </xf>
    <xf numFmtId="0" fontId="3" fillId="0" borderId="0" xfId="0" applyFont="1" applyFill="1" applyAlignment="1">
      <alignment vertical="center"/>
    </xf>
    <xf numFmtId="0" fontId="6" fillId="0" borderId="0" xfId="0" applyFont="1" applyFill="1" applyAlignment="1">
      <alignment vertical="center"/>
    </xf>
    <xf numFmtId="0" fontId="9" fillId="0" borderId="0" xfId="0" applyFont="1" applyFill="1" applyAlignment="1">
      <alignment vertical="center"/>
    </xf>
    <xf numFmtId="0" fontId="6" fillId="0" borderId="0" xfId="0" applyFont="1" applyFill="1" applyAlignment="1">
      <alignment horizontal="left" vertical="top" wrapText="1"/>
    </xf>
    <xf numFmtId="0" fontId="0" fillId="0" borderId="0" xfId="0" applyFill="1" applyAlignment="1">
      <alignment horizontal="left"/>
    </xf>
    <xf numFmtId="0" fontId="5" fillId="0" borderId="0" xfId="0" applyFont="1" applyFill="1" applyAlignment="1"/>
    <xf numFmtId="0" fontId="10" fillId="0" borderId="0" xfId="0" applyFont="1" applyFill="1" applyAlignment="1">
      <alignment vertical="top"/>
    </xf>
    <xf numFmtId="0" fontId="21" fillId="0" borderId="0" xfId="0" applyFont="1" applyFill="1" applyAlignment="1">
      <alignment horizontal="left" vertical="top" wrapText="1"/>
    </xf>
    <xf numFmtId="0" fontId="21" fillId="0" borderId="0" xfId="0" applyFont="1" applyFill="1" applyAlignment="1">
      <alignment horizontal="left" vertical="top"/>
    </xf>
    <xf numFmtId="0" fontId="6" fillId="0" borderId="0" xfId="0" applyFont="1" applyFill="1" applyBorder="1" applyAlignment="1">
      <alignment horizontal="right" vertical="top"/>
    </xf>
    <xf numFmtId="0" fontId="6" fillId="0" borderId="0" xfId="0" applyFont="1" applyFill="1" applyBorder="1" applyAlignment="1">
      <alignment horizontal="left" vertical="top"/>
    </xf>
    <xf numFmtId="0" fontId="7" fillId="0" borderId="0" xfId="0" applyFont="1" applyFill="1" applyAlignment="1">
      <alignment horizontal="left" vertical="top" wrapText="1"/>
    </xf>
    <xf numFmtId="0" fontId="7" fillId="0" borderId="0" xfId="0" applyFont="1" applyFill="1" applyAlignment="1">
      <alignment horizontal="left" vertical="top"/>
    </xf>
    <xf numFmtId="0" fontId="9" fillId="0" borderId="0" xfId="0" applyFont="1" applyFill="1" applyAlignment="1" applyProtection="1">
      <alignment horizontal="center" vertical="top" wrapText="1"/>
    </xf>
    <xf numFmtId="0" fontId="9" fillId="0" borderId="0" xfId="0" applyFont="1" applyFill="1" applyAlignment="1">
      <alignment horizontal="left" wrapText="1"/>
    </xf>
    <xf numFmtId="0" fontId="21" fillId="0" borderId="0" xfId="0" applyFont="1" applyFill="1" applyBorder="1" applyAlignment="1" applyProtection="1">
      <alignment horizontal="left" wrapText="1"/>
    </xf>
    <xf numFmtId="0" fontId="21" fillId="0" borderId="0" xfId="0" applyFont="1" applyFill="1" applyBorder="1" applyAlignment="1" applyProtection="1">
      <alignment wrapText="1"/>
    </xf>
    <xf numFmtId="0" fontId="3" fillId="0" borderId="0" xfId="0" applyFont="1" applyFill="1" applyAlignment="1" applyProtection="1">
      <alignment vertical="top"/>
    </xf>
    <xf numFmtId="0" fontId="6" fillId="0" borderId="0" xfId="0" applyFont="1" applyFill="1" applyAlignment="1" applyProtection="1">
      <alignment horizontal="left" vertical="top" wrapText="1"/>
    </xf>
    <xf numFmtId="0" fontId="12" fillId="0" borderId="0" xfId="0" applyFont="1" applyFill="1" applyAlignment="1" applyProtection="1">
      <alignment horizontal="left" vertical="top" wrapText="1"/>
    </xf>
    <xf numFmtId="0" fontId="12" fillId="0" borderId="0" xfId="0" applyFont="1" applyFill="1" applyAlignment="1" applyProtection="1">
      <alignment horizontal="left" vertical="top"/>
    </xf>
    <xf numFmtId="0" fontId="0" fillId="0" borderId="106" xfId="0" applyFill="1" applyBorder="1" applyAlignment="1" applyProtection="1">
      <alignment vertical="center"/>
    </xf>
    <xf numFmtId="0" fontId="0" fillId="0" borderId="107" xfId="0" applyFill="1" applyBorder="1" applyAlignment="1" applyProtection="1">
      <alignment vertical="center"/>
    </xf>
    <xf numFmtId="0" fontId="1" fillId="0" borderId="0" xfId="0" applyFont="1" applyFill="1" applyAlignment="1" applyProtection="1">
      <alignment horizontal="left"/>
    </xf>
    <xf numFmtId="0" fontId="7" fillId="0" borderId="0" xfId="0" applyFont="1" applyFill="1" applyAlignment="1" applyProtection="1">
      <alignment vertical="top" wrapText="1"/>
    </xf>
    <xf numFmtId="0" fontId="0" fillId="0" borderId="0" xfId="0" applyFill="1" applyAlignment="1" applyProtection="1">
      <alignment wrapText="1"/>
    </xf>
    <xf numFmtId="0" fontId="0" fillId="0" borderId="0" xfId="0" applyFill="1" applyAlignment="1" applyProtection="1"/>
    <xf numFmtId="0" fontId="7" fillId="0" borderId="0" xfId="0" applyFont="1" applyFill="1" applyAlignment="1" applyProtection="1">
      <alignment wrapText="1"/>
    </xf>
    <xf numFmtId="0" fontId="6" fillId="0" borderId="0" xfId="0" applyFont="1" applyFill="1" applyAlignment="1" applyProtection="1">
      <alignment wrapText="1"/>
    </xf>
    <xf numFmtId="0" fontId="9" fillId="0" borderId="0" xfId="0" applyFont="1" applyFill="1" applyAlignment="1" applyProtection="1">
      <alignment wrapText="1"/>
    </xf>
    <xf numFmtId="0" fontId="7" fillId="0" borderId="0" xfId="0" applyFont="1" applyFill="1" applyAlignment="1" applyProtection="1">
      <alignment horizontal="center"/>
    </xf>
    <xf numFmtId="0" fontId="9" fillId="0" borderId="0" xfId="0" applyFont="1" applyFill="1" applyBorder="1" applyAlignment="1" applyProtection="1">
      <alignment horizontal="center" vertical="top" wrapText="1"/>
    </xf>
    <xf numFmtId="0" fontId="16" fillId="0" borderId="0" xfId="0" applyFont="1" applyFill="1" applyBorder="1" applyProtection="1">
      <protection locked="0"/>
    </xf>
    <xf numFmtId="0" fontId="9" fillId="0" borderId="0" xfId="0" applyFont="1" applyFill="1" applyAlignment="1" applyProtection="1">
      <alignment vertical="top" wrapText="1"/>
    </xf>
    <xf numFmtId="0" fontId="7" fillId="0" borderId="0" xfId="0" applyFont="1" applyFill="1" applyBorder="1" applyAlignment="1" applyProtection="1">
      <alignment horizontal="left" vertical="top" wrapText="1"/>
    </xf>
    <xf numFmtId="0" fontId="9" fillId="0" borderId="0" xfId="0" applyFont="1" applyFill="1" applyAlignment="1" applyProtection="1">
      <alignment horizontal="left"/>
    </xf>
    <xf numFmtId="0" fontId="7" fillId="0" borderId="0" xfId="0" applyFont="1" applyFill="1" applyBorder="1" applyAlignment="1" applyProtection="1">
      <alignment horizontal="center" vertical="top" wrapText="1"/>
    </xf>
    <xf numFmtId="0" fontId="6" fillId="0" borderId="0" xfId="0" applyFont="1" applyFill="1" applyBorder="1" applyAlignment="1" applyProtection="1">
      <alignment horizontal="left" vertical="top" wrapText="1"/>
    </xf>
    <xf numFmtId="0" fontId="6" fillId="0" borderId="0" xfId="0" applyFont="1" applyFill="1" applyAlignment="1" applyProtection="1">
      <alignment vertical="top"/>
    </xf>
    <xf numFmtId="0" fontId="12" fillId="0" borderId="0" xfId="0" applyFont="1" applyFill="1" applyAlignment="1" applyProtection="1">
      <alignment vertical="top" wrapText="1"/>
    </xf>
    <xf numFmtId="0" fontId="0" fillId="0" borderId="0" xfId="0" applyFill="1" applyAlignment="1" applyProtection="1">
      <alignment vertical="top" wrapText="1"/>
    </xf>
    <xf numFmtId="0" fontId="9" fillId="0" borderId="0" xfId="0" applyFont="1" applyFill="1" applyAlignment="1" applyProtection="1">
      <alignment horizontal="justify" wrapText="1"/>
    </xf>
    <xf numFmtId="0" fontId="9" fillId="0" borderId="0" xfId="0" applyFont="1" applyFill="1" applyAlignment="1" applyProtection="1">
      <alignment horizontal="justify" vertical="top" wrapText="1"/>
    </xf>
    <xf numFmtId="0" fontId="7" fillId="0" borderId="0" xfId="0" applyFont="1" applyFill="1" applyAlignment="1" applyProtection="1">
      <alignment horizontal="justify" vertical="top" wrapText="1"/>
    </xf>
    <xf numFmtId="0" fontId="7" fillId="0" borderId="0" xfId="0" applyFont="1" applyFill="1" applyAlignment="1" applyProtection="1">
      <alignment vertical="center"/>
    </xf>
    <xf numFmtId="0" fontId="9" fillId="0" borderId="0" xfId="0" applyFont="1" applyFill="1" applyAlignment="1" applyProtection="1">
      <alignment vertical="center"/>
    </xf>
    <xf numFmtId="0" fontId="0" fillId="0" borderId="0" xfId="0" applyFill="1" applyAlignment="1" applyProtection="1">
      <alignment horizontal="left" vertical="top"/>
    </xf>
    <xf numFmtId="0" fontId="9" fillId="0" borderId="0" xfId="0" applyFont="1" applyFill="1" applyAlignment="1" applyProtection="1">
      <alignment horizontal="left" vertical="center"/>
    </xf>
    <xf numFmtId="0" fontId="0" fillId="0" borderId="0" xfId="0" applyFill="1" applyAlignment="1" applyProtection="1">
      <alignment horizontal="left" vertical="top" wrapText="1"/>
    </xf>
    <xf numFmtId="0" fontId="9" fillId="0" borderId="0" xfId="0" applyFont="1" applyFill="1" applyAlignment="1" applyProtection="1">
      <alignment horizontal="left" vertical="top" wrapText="1"/>
    </xf>
    <xf numFmtId="0" fontId="0" fillId="0" borderId="0" xfId="0" applyFill="1" applyAlignment="1" applyProtection="1">
      <alignment vertical="top"/>
    </xf>
    <xf numFmtId="0" fontId="6" fillId="0" borderId="0" xfId="0" applyFont="1" applyFill="1" applyAlignment="1" applyProtection="1">
      <alignment horizontal="left" vertical="center"/>
    </xf>
    <xf numFmtId="0" fontId="6" fillId="0" borderId="0" xfId="0" applyFont="1" applyFill="1" applyAlignment="1" applyProtection="1">
      <alignment horizontal="left" vertical="center" wrapText="1"/>
    </xf>
    <xf numFmtId="0" fontId="6" fillId="0" borderId="0" xfId="0" applyFont="1" applyFill="1" applyAlignment="1" applyProtection="1"/>
    <xf numFmtId="0" fontId="6" fillId="0" borderId="0" xfId="0" applyFont="1" applyFill="1" applyAlignment="1" applyProtection="1">
      <alignment vertical="top" wrapText="1"/>
    </xf>
    <xf numFmtId="0" fontId="9" fillId="0" borderId="0" xfId="0" applyFont="1" applyFill="1" applyAlignment="1" applyProtection="1">
      <alignment horizontal="justify" vertical="center" wrapText="1"/>
    </xf>
    <xf numFmtId="0" fontId="16" fillId="0" borderId="0" xfId="0" applyFont="1" applyFill="1" applyAlignment="1" applyProtection="1">
      <alignment vertical="top" wrapText="1"/>
    </xf>
    <xf numFmtId="0" fontId="16" fillId="0" borderId="0" xfId="0" applyFont="1" applyFill="1" applyAlignment="1" applyProtection="1">
      <alignment horizontal="left" vertical="top" wrapText="1"/>
    </xf>
    <xf numFmtId="0" fontId="16" fillId="0" borderId="0" xfId="0" applyFont="1" applyFill="1" applyAlignment="1" applyProtection="1">
      <alignment vertical="top"/>
    </xf>
    <xf numFmtId="0" fontId="13" fillId="0" borderId="0" xfId="0" applyFont="1" applyFill="1" applyBorder="1" applyAlignment="1" applyProtection="1">
      <alignment horizontal="center"/>
    </xf>
    <xf numFmtId="0" fontId="9" fillId="0" borderId="0" xfId="0" applyFont="1" applyFill="1" applyAlignment="1" applyProtection="1">
      <alignment horizontal="center"/>
    </xf>
    <xf numFmtId="0" fontId="13" fillId="0" borderId="0" xfId="0" applyFont="1" applyFill="1" applyBorder="1" applyAlignment="1" applyProtection="1">
      <alignment horizontal="center" vertical="center" wrapText="1"/>
    </xf>
    <xf numFmtId="0" fontId="9" fillId="0" borderId="24" xfId="0" applyFont="1" applyFill="1" applyBorder="1" applyProtection="1"/>
    <xf numFmtId="0" fontId="9" fillId="0" borderId="0" xfId="0" applyFont="1" applyFill="1" applyBorder="1" applyAlignment="1" applyProtection="1">
      <alignment wrapText="1"/>
    </xf>
    <xf numFmtId="0" fontId="3" fillId="0" borderId="24" xfId="0" applyFont="1" applyFill="1" applyBorder="1" applyAlignment="1" applyProtection="1">
      <alignment horizontal="center" vertical="center" wrapText="1"/>
    </xf>
    <xf numFmtId="0" fontId="16" fillId="0" borderId="0" xfId="0" applyFont="1" applyFill="1" applyBorder="1" applyAlignment="1" applyProtection="1"/>
    <xf numFmtId="0" fontId="9" fillId="0" borderId="0" xfId="0" applyFont="1" applyFill="1" applyBorder="1" applyAlignment="1" applyProtection="1"/>
    <xf numFmtId="0" fontId="6" fillId="0" borderId="0" xfId="0" applyFont="1" applyFill="1" applyBorder="1" applyAlignment="1" applyProtection="1"/>
    <xf numFmtId="0" fontId="9" fillId="0" borderId="0" xfId="0" applyFont="1" applyFill="1" applyBorder="1" applyAlignment="1" applyProtection="1">
      <alignment horizontal="left"/>
    </xf>
    <xf numFmtId="0" fontId="0" fillId="0" borderId="0" xfId="0" applyFill="1" applyBorder="1" applyAlignment="1" applyProtection="1">
      <alignment wrapText="1"/>
    </xf>
    <xf numFmtId="0" fontId="9" fillId="0" borderId="0" xfId="0" applyFont="1" applyFill="1" applyAlignment="1" applyProtection="1">
      <alignment horizontal="left" vertical="center" wrapText="1"/>
    </xf>
    <xf numFmtId="0" fontId="9" fillId="0" borderId="0" xfId="0" applyFont="1" applyFill="1" applyAlignment="1" applyProtection="1">
      <alignment vertical="center" wrapText="1"/>
    </xf>
    <xf numFmtId="0" fontId="7" fillId="0" borderId="24" xfId="0" applyFont="1" applyFill="1" applyBorder="1" applyAlignment="1" applyProtection="1">
      <alignment horizontal="center" vertical="center"/>
    </xf>
    <xf numFmtId="0" fontId="15" fillId="0" borderId="0" xfId="0" applyFont="1" applyFill="1" applyAlignment="1">
      <alignment vertical="center"/>
    </xf>
    <xf numFmtId="0" fontId="0" fillId="0" borderId="0" xfId="0" applyFill="1" applyAlignment="1">
      <alignment vertical="center"/>
    </xf>
    <xf numFmtId="0" fontId="6" fillId="0" borderId="0" xfId="0" applyFont="1" applyFill="1" applyAlignment="1">
      <alignment horizontal="right" vertical="center"/>
    </xf>
    <xf numFmtId="0" fontId="29" fillId="0" borderId="0" xfId="0" applyFont="1" applyFill="1" applyAlignment="1">
      <alignment vertical="center"/>
    </xf>
    <xf numFmtId="0" fontId="12" fillId="0" borderId="0" xfId="0" applyFont="1" applyFill="1" applyBorder="1"/>
    <xf numFmtId="0" fontId="155" fillId="0" borderId="0" xfId="0" applyFont="1" applyFill="1"/>
    <xf numFmtId="0" fontId="0" fillId="0" borderId="0" xfId="0" applyFill="1" applyBorder="1" applyAlignment="1">
      <alignment wrapText="1"/>
    </xf>
    <xf numFmtId="0" fontId="9" fillId="0" borderId="0" xfId="0" applyFont="1" applyFill="1" applyBorder="1" applyAlignment="1">
      <alignment vertical="center"/>
    </xf>
    <xf numFmtId="0" fontId="53" fillId="0" borderId="26" xfId="0" applyFont="1" applyFill="1" applyBorder="1" applyAlignment="1" applyProtection="1">
      <alignment horizontal="center" vertical="center"/>
    </xf>
    <xf numFmtId="2" fontId="8" fillId="0" borderId="0" xfId="0" applyNumberFormat="1" applyFont="1" applyFill="1" applyAlignment="1" applyProtection="1">
      <alignment horizontal="center" vertical="center"/>
    </xf>
    <xf numFmtId="2" fontId="84" fillId="0" borderId="0" xfId="0" applyNumberFormat="1" applyFont="1" applyFill="1" applyAlignment="1" applyProtection="1">
      <alignment horizontal="left" vertical="center"/>
    </xf>
    <xf numFmtId="0" fontId="1" fillId="0" borderId="0" xfId="0" applyFont="1" applyFill="1" applyAlignment="1">
      <alignment vertical="center"/>
    </xf>
    <xf numFmtId="0" fontId="1" fillId="0" borderId="0" xfId="0" applyFont="1" applyFill="1" applyAlignment="1">
      <alignment wrapText="1"/>
    </xf>
    <xf numFmtId="0" fontId="1" fillId="0" borderId="0" xfId="0" applyFont="1" applyFill="1" applyAlignment="1"/>
    <xf numFmtId="0" fontId="6" fillId="0" borderId="0" xfId="0" applyFont="1" applyFill="1" applyAlignment="1">
      <alignment vertical="center" wrapText="1"/>
    </xf>
    <xf numFmtId="0" fontId="0" fillId="0" borderId="28" xfId="0" applyFill="1" applyBorder="1" applyAlignment="1" applyProtection="1"/>
    <xf numFmtId="0" fontId="6" fillId="0" borderId="0" xfId="0" applyFont="1" applyFill="1" applyBorder="1" applyAlignment="1" applyProtection="1">
      <alignment horizontal="left" wrapText="1"/>
    </xf>
    <xf numFmtId="0" fontId="30" fillId="0" borderId="0" xfId="0" applyFont="1" applyFill="1" applyAlignment="1" applyProtection="1">
      <alignment horizontal="center"/>
    </xf>
    <xf numFmtId="0" fontId="31" fillId="0" borderId="0" xfId="0" applyFont="1" applyFill="1" applyProtection="1"/>
    <xf numFmtId="0" fontId="40" fillId="0" borderId="0" xfId="0" applyFont="1" applyFill="1" applyAlignment="1" applyProtection="1">
      <alignment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vertical="center"/>
    </xf>
    <xf numFmtId="0" fontId="3" fillId="0" borderId="0" xfId="0" applyFont="1" applyFill="1" applyAlignment="1" applyProtection="1">
      <alignment vertical="center"/>
    </xf>
    <xf numFmtId="0" fontId="3" fillId="0" borderId="0" xfId="0" applyFont="1" applyFill="1" applyAlignment="1" applyProtection="1">
      <protection locked="0"/>
    </xf>
    <xf numFmtId="0" fontId="0" fillId="0" borderId="0" xfId="0" applyFill="1" applyAlignment="1" applyProtection="1">
      <protection locked="0"/>
    </xf>
    <xf numFmtId="0" fontId="7" fillId="0" borderId="0" xfId="0" applyFont="1" applyFill="1" applyAlignment="1" applyProtection="1">
      <alignment horizontal="center" vertical="center" wrapText="1"/>
    </xf>
    <xf numFmtId="0" fontId="33" fillId="0" borderId="0" xfId="0" applyFont="1" applyFill="1" applyAlignment="1" applyProtection="1">
      <alignment horizontal="left" vertical="top" wrapText="1"/>
      <protection locked="0"/>
    </xf>
    <xf numFmtId="0" fontId="187" fillId="0" borderId="0" xfId="0" applyFont="1" applyFill="1" applyAlignment="1" applyProtection="1">
      <alignment vertical="top"/>
    </xf>
    <xf numFmtId="0" fontId="9" fillId="0" borderId="0" xfId="0" applyFont="1" applyFill="1" applyAlignment="1" applyProtection="1">
      <alignment horizontal="right" vertical="top"/>
    </xf>
    <xf numFmtId="0" fontId="9" fillId="0" borderId="28" xfId="0" applyFont="1" applyFill="1" applyBorder="1" applyAlignment="1" applyProtection="1">
      <alignment vertical="center" wrapText="1"/>
    </xf>
    <xf numFmtId="0" fontId="6" fillId="0" borderId="0" xfId="0" applyFont="1" applyFill="1" applyBorder="1" applyAlignment="1" applyProtection="1">
      <alignment horizontal="center" vertical="top" wrapText="1"/>
    </xf>
    <xf numFmtId="0" fontId="0" fillId="0" borderId="0" xfId="0" applyFill="1" applyBorder="1" applyAlignment="1" applyProtection="1">
      <alignment vertical="top" wrapText="1"/>
    </xf>
    <xf numFmtId="0" fontId="9"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wrapText="1"/>
    </xf>
    <xf numFmtId="0" fontId="21" fillId="0" borderId="0" xfId="0" applyFont="1" applyFill="1" applyBorder="1" applyAlignment="1" applyProtection="1">
      <alignment horizontal="left" vertical="center" indent="2"/>
    </xf>
    <xf numFmtId="0" fontId="21" fillId="0" borderId="0" xfId="0" applyFont="1" applyFill="1" applyBorder="1" applyAlignment="1" applyProtection="1">
      <alignment horizontal="left" vertical="center"/>
    </xf>
    <xf numFmtId="0" fontId="9" fillId="0" borderId="0" xfId="0" applyFont="1" applyFill="1" applyBorder="1" applyAlignment="1" applyProtection="1">
      <alignment horizontal="left" vertical="center" wrapText="1"/>
    </xf>
    <xf numFmtId="0" fontId="0" fillId="0" borderId="0" xfId="0" applyFill="1" applyAlignment="1" applyProtection="1">
      <alignment horizontal="left" vertical="center" wrapText="1"/>
    </xf>
    <xf numFmtId="0" fontId="8" fillId="0" borderId="0" xfId="0" applyFont="1" applyFill="1" applyBorder="1" applyAlignment="1" applyProtection="1">
      <alignment horizontal="center" vertical="center"/>
      <protection locked="0"/>
    </xf>
    <xf numFmtId="0" fontId="21" fillId="0" borderId="0" xfId="0" applyFont="1" applyFill="1" applyBorder="1" applyAlignment="1" applyProtection="1">
      <alignment horizontal="left" vertical="center" wrapText="1"/>
    </xf>
    <xf numFmtId="0" fontId="21" fillId="0" borderId="0" xfId="0" applyFont="1" applyFill="1" applyBorder="1" applyAlignment="1" applyProtection="1">
      <alignment vertical="top"/>
    </xf>
    <xf numFmtId="0" fontId="0" fillId="0" borderId="0" xfId="0" applyFill="1" applyBorder="1" applyAlignment="1" applyProtection="1"/>
    <xf numFmtId="0" fontId="9" fillId="0" borderId="0" xfId="0" applyFont="1" applyFill="1" applyBorder="1" applyAlignment="1" applyProtection="1">
      <alignment horizontal="left" vertical="top" wrapText="1"/>
    </xf>
    <xf numFmtId="0" fontId="6" fillId="0" borderId="0" xfId="0" applyFont="1" applyFill="1" applyBorder="1" applyAlignment="1" applyProtection="1">
      <alignment horizontal="center" vertical="top"/>
    </xf>
    <xf numFmtId="0" fontId="9" fillId="0" borderId="0" xfId="0" applyFont="1" applyFill="1" applyBorder="1" applyAlignment="1" applyProtection="1">
      <alignment horizontal="right" vertical="top" wrapText="1"/>
    </xf>
    <xf numFmtId="0" fontId="34" fillId="0" borderId="0" xfId="0" applyFont="1" applyFill="1" applyBorder="1" applyAlignment="1" applyProtection="1">
      <alignment vertical="top"/>
    </xf>
    <xf numFmtId="0" fontId="7" fillId="0" borderId="0" xfId="0" applyFont="1" applyFill="1" applyBorder="1" applyAlignment="1" applyProtection="1">
      <alignment horizontal="left" indent="1"/>
    </xf>
    <xf numFmtId="0" fontId="7" fillId="0" borderId="0" xfId="0" applyFont="1" applyFill="1" applyBorder="1" applyAlignment="1" applyProtection="1">
      <alignment vertical="top" wrapText="1"/>
    </xf>
    <xf numFmtId="0" fontId="9" fillId="0" borderId="0" xfId="0" applyFont="1" applyFill="1" applyBorder="1" applyAlignment="1" applyProtection="1">
      <alignment horizontal="left" vertical="top"/>
    </xf>
    <xf numFmtId="0" fontId="9" fillId="0" borderId="0" xfId="0" applyFont="1" applyFill="1" applyBorder="1" applyAlignment="1" applyProtection="1">
      <alignment horizontal="center" vertical="center" wrapText="1"/>
    </xf>
    <xf numFmtId="0" fontId="9" fillId="0" borderId="0" xfId="0" applyFont="1" applyFill="1" applyAlignment="1">
      <alignment horizontal="left"/>
    </xf>
    <xf numFmtId="0" fontId="30" fillId="0" borderId="0" xfId="0" applyFont="1" applyFill="1" applyBorder="1" applyAlignment="1" applyProtection="1">
      <alignment vertical="top" wrapText="1"/>
    </xf>
    <xf numFmtId="0" fontId="30" fillId="0" borderId="0" xfId="0" applyFont="1" applyFill="1" applyAlignment="1" applyProtection="1">
      <alignment vertical="top" wrapText="1"/>
    </xf>
    <xf numFmtId="0" fontId="30" fillId="0" borderId="0" xfId="0" applyFont="1" applyFill="1" applyBorder="1" applyProtection="1"/>
    <xf numFmtId="0" fontId="3" fillId="0" borderId="79" xfId="0" applyFont="1" applyFill="1" applyBorder="1" applyAlignment="1" applyProtection="1">
      <alignment horizontal="center" vertical="center" wrapText="1"/>
    </xf>
    <xf numFmtId="0" fontId="9" fillId="0" borderId="0" xfId="0" applyFont="1" applyFill="1" applyBorder="1" applyAlignment="1" applyProtection="1">
      <alignment vertical="top" wrapText="1"/>
    </xf>
    <xf numFmtId="0" fontId="22" fillId="0" borderId="0" xfId="0" applyFont="1" applyFill="1" applyBorder="1" applyAlignment="1" applyProtection="1">
      <alignment horizontal="left" wrapText="1"/>
    </xf>
    <xf numFmtId="0" fontId="6" fillId="0" borderId="0" xfId="0" applyFont="1" applyFill="1" applyBorder="1" applyAlignment="1" applyProtection="1">
      <alignment vertical="top" wrapText="1"/>
    </xf>
    <xf numFmtId="0" fontId="9" fillId="0" borderId="79" xfId="0" applyFont="1" applyFill="1" applyBorder="1" applyProtection="1"/>
    <xf numFmtId="0" fontId="9" fillId="0" borderId="61" xfId="0" applyFont="1" applyFill="1" applyBorder="1" applyProtection="1"/>
    <xf numFmtId="0" fontId="9" fillId="0" borderId="30" xfId="0" applyFont="1" applyFill="1" applyBorder="1" applyProtection="1"/>
    <xf numFmtId="0" fontId="9" fillId="0" borderId="28" xfId="0" applyFont="1" applyFill="1" applyBorder="1" applyAlignment="1" applyProtection="1">
      <alignment vertical="top" wrapText="1"/>
    </xf>
    <xf numFmtId="0" fontId="9" fillId="0" borderId="28" xfId="0" applyFont="1" applyFill="1" applyBorder="1" applyAlignment="1" applyProtection="1">
      <alignment vertical="top"/>
    </xf>
    <xf numFmtId="0" fontId="9" fillId="0" borderId="28" xfId="0" applyFont="1" applyFill="1" applyBorder="1" applyProtection="1"/>
    <xf numFmtId="0" fontId="9" fillId="0" borderId="107" xfId="0" applyFont="1" applyFill="1" applyBorder="1" applyProtection="1"/>
    <xf numFmtId="0" fontId="21" fillId="0" borderId="0" xfId="0" applyFont="1" applyFill="1" applyBorder="1" applyAlignment="1" applyProtection="1">
      <alignment horizontal="left" vertical="top" wrapText="1"/>
    </xf>
    <xf numFmtId="0" fontId="21" fillId="0" borderId="0" xfId="0" applyFont="1" applyFill="1" applyAlignment="1" applyProtection="1">
      <alignment vertical="top" wrapText="1"/>
    </xf>
    <xf numFmtId="0" fontId="13" fillId="0" borderId="0" xfId="0" applyFont="1" applyFill="1" applyAlignment="1" applyProtection="1">
      <alignment vertical="top"/>
    </xf>
    <xf numFmtId="0" fontId="35" fillId="0" borderId="0" xfId="0" applyFont="1" applyFill="1" applyBorder="1" applyAlignment="1" applyProtection="1">
      <alignment horizontal="left" vertical="top" wrapText="1"/>
    </xf>
    <xf numFmtId="0" fontId="36" fillId="0" borderId="0" xfId="0" applyFont="1" applyFill="1" applyAlignment="1" applyProtection="1">
      <alignment vertical="top" wrapText="1"/>
    </xf>
    <xf numFmtId="0" fontId="21" fillId="0" borderId="24" xfId="0" applyFont="1" applyFill="1" applyBorder="1" applyAlignment="1" applyProtection="1">
      <alignment horizontal="center" vertical="top" wrapText="1"/>
    </xf>
    <xf numFmtId="0" fontId="9" fillId="0" borderId="24" xfId="0" applyFont="1" applyFill="1" applyBorder="1" applyAlignment="1" applyProtection="1">
      <alignment horizontal="center" vertical="top" wrapText="1"/>
    </xf>
    <xf numFmtId="0" fontId="16" fillId="0" borderId="0" xfId="0" applyFont="1" applyFill="1" applyBorder="1" applyAlignment="1" applyProtection="1">
      <alignment horizontal="left" vertical="top" wrapText="1"/>
    </xf>
    <xf numFmtId="0" fontId="9" fillId="0" borderId="93" xfId="0" applyFont="1" applyFill="1" applyBorder="1" applyAlignment="1" applyProtection="1">
      <alignment vertical="top"/>
    </xf>
    <xf numFmtId="0" fontId="9" fillId="0" borderId="106" xfId="0" applyFont="1" applyFill="1" applyBorder="1" applyAlignment="1" applyProtection="1">
      <alignment vertical="top"/>
    </xf>
    <xf numFmtId="0" fontId="9" fillId="0" borderId="61" xfId="0" applyFont="1" applyFill="1" applyBorder="1" applyAlignment="1" applyProtection="1">
      <alignment vertical="center" wrapText="1"/>
    </xf>
    <xf numFmtId="0" fontId="9" fillId="0" borderId="61" xfId="0" applyFont="1" applyFill="1" applyBorder="1" applyAlignment="1" applyProtection="1">
      <alignment vertical="center"/>
    </xf>
    <xf numFmtId="0" fontId="9" fillId="0" borderId="107" xfId="0" applyFont="1" applyFill="1" applyBorder="1" applyAlignment="1" applyProtection="1">
      <alignment vertical="center"/>
    </xf>
    <xf numFmtId="0" fontId="6" fillId="0" borderId="0" xfId="0" applyFont="1" applyFill="1" applyBorder="1" applyAlignment="1" applyProtection="1">
      <alignment horizontal="left" vertical="top"/>
    </xf>
    <xf numFmtId="0" fontId="3" fillId="0" borderId="0" xfId="0" applyFont="1" applyFill="1" applyBorder="1" applyAlignment="1" applyProtection="1"/>
    <xf numFmtId="0" fontId="6" fillId="0" borderId="0" xfId="0" applyFont="1" applyFill="1" applyAlignment="1" applyProtection="1">
      <alignment horizontal="justify" wrapText="1"/>
    </xf>
    <xf numFmtId="0" fontId="26" fillId="0" borderId="0" xfId="0" applyFont="1" applyFill="1" applyAlignment="1" applyProtection="1">
      <alignment horizontal="justify" vertical="center"/>
    </xf>
    <xf numFmtId="0" fontId="9" fillId="0" borderId="43" xfId="0" applyFont="1" applyFill="1" applyBorder="1" applyAlignment="1" applyProtection="1">
      <alignment vertical="center"/>
    </xf>
    <xf numFmtId="0" fontId="9" fillId="0" borderId="93" xfId="0" applyFont="1" applyFill="1" applyBorder="1" applyAlignment="1" applyProtection="1">
      <alignment vertical="center"/>
    </xf>
    <xf numFmtId="0" fontId="9" fillId="0" borderId="106" xfId="0" applyFont="1" applyFill="1" applyBorder="1" applyAlignment="1" applyProtection="1">
      <alignment vertical="center"/>
    </xf>
    <xf numFmtId="0" fontId="9" fillId="0" borderId="30" xfId="0" applyFont="1" applyFill="1" applyBorder="1" applyAlignment="1" applyProtection="1">
      <alignment vertical="center"/>
    </xf>
    <xf numFmtId="0" fontId="9" fillId="0" borderId="28" xfId="0" applyFont="1" applyFill="1" applyBorder="1" applyAlignment="1" applyProtection="1">
      <alignment vertical="center"/>
    </xf>
    <xf numFmtId="0" fontId="26" fillId="0" borderId="0" xfId="0" applyFont="1" applyFill="1" applyAlignment="1" applyProtection="1">
      <alignment horizontal="justify" vertical="top"/>
    </xf>
    <xf numFmtId="168" fontId="97" fillId="0" borderId="0" xfId="0" applyNumberFormat="1" applyFont="1" applyFill="1" applyAlignment="1" applyProtection="1">
      <alignment horizontal="center" vertical="center"/>
    </xf>
    <xf numFmtId="0" fontId="3" fillId="0" borderId="24" xfId="0" applyFont="1" applyFill="1" applyBorder="1" applyAlignment="1" applyProtection="1">
      <alignment horizontal="center" vertical="center"/>
    </xf>
    <xf numFmtId="0" fontId="9" fillId="0" borderId="28" xfId="0" applyFont="1" applyFill="1" applyBorder="1" applyAlignment="1" applyProtection="1">
      <alignment horizontal="left" vertical="top" wrapText="1"/>
    </xf>
    <xf numFmtId="0" fontId="34" fillId="0" borderId="0" xfId="0" applyFont="1" applyFill="1" applyBorder="1" applyAlignment="1" applyProtection="1">
      <alignment vertical="top" wrapText="1"/>
    </xf>
    <xf numFmtId="0" fontId="140" fillId="0" borderId="0" xfId="0" applyFont="1" applyFill="1" applyProtection="1"/>
    <xf numFmtId="0" fontId="3" fillId="0" borderId="72" xfId="0" applyFont="1" applyFill="1" applyBorder="1"/>
    <xf numFmtId="0" fontId="9" fillId="0" borderId="93" xfId="0" applyFont="1" applyFill="1" applyBorder="1" applyAlignment="1" applyProtection="1">
      <alignment horizontal="left" vertical="top" wrapText="1"/>
    </xf>
    <xf numFmtId="0" fontId="34" fillId="0" borderId="93" xfId="0" applyFont="1" applyFill="1" applyBorder="1" applyAlignment="1" applyProtection="1">
      <alignment vertical="top" wrapText="1"/>
    </xf>
    <xf numFmtId="0" fontId="16" fillId="0" borderId="0" xfId="0" applyFont="1" applyFill="1" applyBorder="1" applyAlignment="1" applyProtection="1">
      <alignment vertical="top"/>
    </xf>
    <xf numFmtId="0" fontId="9" fillId="0" borderId="0" xfId="0" applyFont="1" applyFill="1" applyAlignment="1" applyProtection="1">
      <alignment horizontal="justify" vertical="center"/>
    </xf>
    <xf numFmtId="0" fontId="9" fillId="0" borderId="79" xfId="0" applyFont="1" applyFill="1" applyBorder="1" applyAlignment="1" applyProtection="1">
      <alignment horizontal="left" vertical="center"/>
    </xf>
    <xf numFmtId="0" fontId="0" fillId="0" borderId="0" xfId="0" applyFill="1" applyAlignment="1" applyProtection="1">
      <alignment horizontal="left" vertical="center"/>
    </xf>
    <xf numFmtId="0" fontId="6" fillId="0" borderId="0" xfId="0" applyFont="1" applyFill="1" applyBorder="1" applyAlignment="1" applyProtection="1">
      <alignment vertical="center"/>
    </xf>
    <xf numFmtId="0" fontId="9" fillId="0" borderId="61" xfId="0" applyFont="1" applyFill="1" applyBorder="1" applyAlignment="1" applyProtection="1">
      <alignment vertical="top"/>
    </xf>
    <xf numFmtId="0" fontId="6" fillId="0" borderId="0" xfId="0" applyFont="1" applyFill="1" applyAlignment="1">
      <alignment vertical="top" wrapText="1"/>
    </xf>
    <xf numFmtId="0" fontId="12" fillId="0" borderId="0" xfId="0" applyFont="1" applyFill="1" applyBorder="1" applyAlignment="1">
      <alignment vertical="top"/>
    </xf>
    <xf numFmtId="0" fontId="6" fillId="0" borderId="0" xfId="0" applyFont="1" applyFill="1" applyBorder="1" applyAlignment="1">
      <alignment vertical="top"/>
    </xf>
    <xf numFmtId="0" fontId="9" fillId="0" borderId="0" xfId="0" applyFont="1" applyFill="1" applyAlignment="1">
      <alignment horizontal="left" indent="2"/>
    </xf>
    <xf numFmtId="0" fontId="12" fillId="0" borderId="0" xfId="0" applyFont="1" applyFill="1" applyAlignment="1">
      <alignment vertical="center" wrapText="1"/>
    </xf>
    <xf numFmtId="0" fontId="0" fillId="0" borderId="0" xfId="0" applyFill="1" applyAlignment="1">
      <alignment vertical="center" wrapText="1"/>
    </xf>
    <xf numFmtId="0" fontId="6" fillId="0" borderId="0" xfId="0" applyFont="1" applyFill="1" applyBorder="1" applyAlignment="1">
      <alignment vertical="center"/>
    </xf>
    <xf numFmtId="0" fontId="9" fillId="0" borderId="0" xfId="0" applyFont="1" applyFill="1" applyAlignment="1" applyProtection="1">
      <alignment horizontal="left" indent="2"/>
    </xf>
    <xf numFmtId="0" fontId="26" fillId="0" borderId="0" xfId="0" applyFont="1" applyFill="1" applyBorder="1" applyAlignment="1" applyProtection="1">
      <alignment vertical="top" wrapText="1"/>
    </xf>
    <xf numFmtId="0" fontId="115" fillId="0" borderId="0" xfId="0" applyFont="1" applyFill="1" applyProtection="1"/>
    <xf numFmtId="0" fontId="115" fillId="0" borderId="0" xfId="0" applyFont="1" applyFill="1" applyAlignment="1" applyProtection="1"/>
    <xf numFmtId="0" fontId="8" fillId="0" borderId="0" xfId="0" applyFont="1" applyFill="1" applyProtection="1">
      <protection locked="0"/>
    </xf>
    <xf numFmtId="0" fontId="21" fillId="0" borderId="0" xfId="0" applyFont="1" applyFill="1" applyBorder="1" applyAlignment="1" applyProtection="1">
      <alignment horizontal="left"/>
    </xf>
    <xf numFmtId="0" fontId="3" fillId="0" borderId="0" xfId="0" applyFont="1" applyFill="1" applyAlignment="1" applyProtection="1">
      <alignment vertical="center" textRotation="90"/>
    </xf>
    <xf numFmtId="0" fontId="12" fillId="0" borderId="0" xfId="0" applyFont="1" applyFill="1" applyAlignment="1" applyProtection="1">
      <alignment vertical="top"/>
    </xf>
    <xf numFmtId="0" fontId="7" fillId="0" borderId="30" xfId="0" applyFont="1" applyFill="1" applyBorder="1" applyAlignment="1" applyProtection="1">
      <alignment vertical="center"/>
    </xf>
    <xf numFmtId="0" fontId="0" fillId="0" borderId="28" xfId="0" applyFill="1" applyBorder="1" applyAlignment="1" applyProtection="1">
      <alignment vertical="center"/>
    </xf>
    <xf numFmtId="0" fontId="115" fillId="0" borderId="0" xfId="0" applyFont="1" applyFill="1" applyAlignment="1" applyProtection="1">
      <alignment horizontal="left" vertical="top"/>
    </xf>
    <xf numFmtId="0" fontId="21" fillId="0" borderId="0" xfId="0" applyFont="1" applyFill="1" applyBorder="1" applyAlignment="1" applyProtection="1">
      <alignment horizontal="left" vertical="top"/>
    </xf>
    <xf numFmtId="0" fontId="13" fillId="0" borderId="0" xfId="0" applyFont="1" applyFill="1" applyBorder="1" applyAlignment="1" applyProtection="1">
      <alignment horizontal="center" vertical="top"/>
    </xf>
    <xf numFmtId="0" fontId="53" fillId="0" borderId="26" xfId="0" applyFont="1" applyFill="1" applyBorder="1" applyAlignment="1">
      <alignment horizontal="center" vertical="center"/>
    </xf>
    <xf numFmtId="2" fontId="84" fillId="0" borderId="0" xfId="0" applyNumberFormat="1" applyFont="1" applyFill="1" applyAlignment="1">
      <alignment horizontal="left" vertical="center"/>
    </xf>
    <xf numFmtId="0" fontId="12" fillId="0" borderId="0" xfId="0" applyFont="1" applyFill="1" applyAlignment="1">
      <alignment horizontal="left" vertical="top" wrapText="1"/>
    </xf>
    <xf numFmtId="0" fontId="26" fillId="0" borderId="0" xfId="0" applyFont="1" applyFill="1" applyAlignment="1">
      <alignment horizontal="center" vertical="center"/>
    </xf>
    <xf numFmtId="0" fontId="12" fillId="0" borderId="0" xfId="0" applyFont="1" applyFill="1" applyAlignment="1">
      <alignment horizontal="left" vertical="center" wrapText="1"/>
    </xf>
    <xf numFmtId="0" fontId="26" fillId="0" borderId="0" xfId="0" applyFont="1" applyFill="1" applyAlignment="1">
      <alignment horizontal="left" vertical="center"/>
    </xf>
    <xf numFmtId="0" fontId="12" fillId="0" borderId="0" xfId="0" applyFont="1" applyFill="1" applyAlignment="1">
      <alignment horizontal="left" vertical="center"/>
    </xf>
    <xf numFmtId="0" fontId="1" fillId="0" borderId="0" xfId="0" applyFont="1" applyFill="1" applyAlignment="1">
      <alignment horizontal="left" vertical="top" wrapText="1"/>
    </xf>
    <xf numFmtId="0" fontId="1" fillId="0" borderId="0" xfId="0" applyFont="1" applyFill="1" applyAlignment="1">
      <alignment horizontal="left" vertical="center"/>
    </xf>
    <xf numFmtId="0" fontId="0" fillId="0" borderId="0" xfId="0" applyFill="1" applyAlignment="1">
      <alignment horizontal="left" vertical="top"/>
    </xf>
    <xf numFmtId="0" fontId="16" fillId="0" borderId="80" xfId="0" applyFont="1" applyFill="1" applyBorder="1" applyAlignment="1" applyProtection="1">
      <alignment horizontal="center" vertical="center" wrapText="1"/>
    </xf>
    <xf numFmtId="0" fontId="48" fillId="0" borderId="0" xfId="0" applyFont="1" applyFill="1" applyBorder="1" applyProtection="1">
      <protection locked="0"/>
    </xf>
    <xf numFmtId="2" fontId="48" fillId="0" borderId="0" xfId="0" applyNumberFormat="1" applyFont="1" applyFill="1" applyBorder="1" applyAlignment="1" applyProtection="1">
      <alignment horizontal="center" vertical="center"/>
      <protection locked="0"/>
    </xf>
    <xf numFmtId="0" fontId="48" fillId="0" borderId="28" xfId="0" applyFont="1" applyFill="1" applyBorder="1" applyProtection="1">
      <protection locked="0"/>
    </xf>
    <xf numFmtId="0" fontId="48" fillId="0" borderId="93" xfId="0" applyFont="1" applyFill="1" applyBorder="1" applyProtection="1">
      <protection locked="0"/>
    </xf>
    <xf numFmtId="0" fontId="48" fillId="0" borderId="43" xfId="0" applyFont="1" applyFill="1" applyBorder="1" applyProtection="1">
      <protection locked="0"/>
    </xf>
    <xf numFmtId="0" fontId="48" fillId="0" borderId="79" xfId="0" applyFont="1" applyFill="1" applyBorder="1" applyProtection="1">
      <protection locked="0"/>
    </xf>
    <xf numFmtId="0" fontId="48" fillId="0" borderId="30" xfId="0" applyFont="1" applyFill="1" applyBorder="1" applyProtection="1">
      <protection locked="0"/>
    </xf>
    <xf numFmtId="0" fontId="48" fillId="0" borderId="106" xfId="0" applyFont="1" applyFill="1" applyBorder="1" applyProtection="1">
      <protection locked="0"/>
    </xf>
    <xf numFmtId="0" fontId="48" fillId="0" borderId="61" xfId="0" applyFont="1" applyFill="1" applyBorder="1" applyProtection="1">
      <protection locked="0"/>
    </xf>
    <xf numFmtId="0" fontId="48" fillId="0" borderId="107" xfId="0" applyFont="1" applyFill="1" applyBorder="1" applyProtection="1">
      <protection locked="0"/>
    </xf>
    <xf numFmtId="0" fontId="16" fillId="0" borderId="106" xfId="0" applyFont="1" applyFill="1" applyBorder="1" applyAlignment="1" applyProtection="1">
      <alignment horizontal="center" vertical="center" wrapText="1"/>
    </xf>
    <xf numFmtId="168" fontId="16" fillId="0" borderId="107" xfId="0" applyNumberFormat="1" applyFont="1" applyFill="1" applyBorder="1" applyAlignment="1" applyProtection="1">
      <alignment horizontal="center" vertical="center"/>
    </xf>
    <xf numFmtId="176" fontId="16" fillId="0" borderId="107" xfId="0" applyNumberFormat="1" applyFont="1" applyFill="1" applyBorder="1" applyAlignment="1" applyProtection="1">
      <alignment horizontal="center" vertical="center"/>
    </xf>
    <xf numFmtId="0" fontId="48" fillId="0" borderId="79" xfId="0" applyFont="1" applyFill="1" applyBorder="1" applyAlignment="1" applyProtection="1">
      <alignment horizontal="center"/>
      <protection locked="0"/>
    </xf>
    <xf numFmtId="0" fontId="48" fillId="0" borderId="0" xfId="0" applyFont="1" applyFill="1" applyBorder="1" applyAlignment="1" applyProtection="1">
      <alignment horizontal="center"/>
      <protection locked="0"/>
    </xf>
    <xf numFmtId="179" fontId="48" fillId="0" borderId="79" xfId="0" applyNumberFormat="1" applyFont="1" applyFill="1" applyBorder="1" applyAlignment="1" applyProtection="1">
      <alignment horizontal="center" vertical="center"/>
      <protection locked="0"/>
    </xf>
    <xf numFmtId="179" fontId="48" fillId="0" borderId="0" xfId="0" applyNumberFormat="1" applyFont="1" applyFill="1" applyBorder="1" applyAlignment="1" applyProtection="1">
      <alignment horizontal="center" vertical="center"/>
      <protection locked="0"/>
    </xf>
    <xf numFmtId="0" fontId="188" fillId="0" borderId="0" xfId="0" applyFont="1" applyFill="1" applyAlignment="1">
      <alignment horizontal="right" vertical="top"/>
    </xf>
    <xf numFmtId="0" fontId="45" fillId="0" borderId="0" xfId="0" applyFont="1" applyFill="1" applyAlignment="1">
      <alignment horizontal="left" vertical="center"/>
    </xf>
    <xf numFmtId="0" fontId="189" fillId="27" borderId="0" xfId="0" applyFont="1" applyFill="1"/>
    <xf numFmtId="0" fontId="3" fillId="27" borderId="0" xfId="0" applyFont="1" applyFill="1"/>
    <xf numFmtId="0" fontId="3" fillId="32" borderId="0" xfId="62" applyFont="1" applyFill="1" applyAlignment="1">
      <alignment horizontal="left"/>
    </xf>
    <xf numFmtId="0" fontId="8" fillId="32" borderId="0" xfId="0" applyFont="1" applyFill="1" applyAlignment="1" applyProtection="1">
      <alignment vertical="center"/>
    </xf>
    <xf numFmtId="0" fontId="8" fillId="32" borderId="41" xfId="0" applyFont="1" applyFill="1" applyBorder="1" applyAlignment="1" applyProtection="1">
      <alignment vertical="center"/>
    </xf>
    <xf numFmtId="0" fontId="8" fillId="0" borderId="0" xfId="0" applyFont="1" applyFill="1" applyAlignment="1" applyProtection="1">
      <alignment vertical="center"/>
    </xf>
    <xf numFmtId="0" fontId="1" fillId="0" borderId="0" xfId="62" applyFill="1"/>
    <xf numFmtId="0" fontId="83" fillId="46" borderId="24" xfId="58" applyFont="1" applyFill="1" applyBorder="1" applyProtection="1">
      <protection locked="0"/>
    </xf>
    <xf numFmtId="0" fontId="190" fillId="25" borderId="0" xfId="0" applyFont="1" applyFill="1" applyAlignment="1">
      <alignment vertical="center"/>
    </xf>
    <xf numFmtId="2" fontId="45" fillId="0" borderId="24" xfId="0" applyNumberFormat="1" applyFont="1" applyFill="1" applyBorder="1" applyAlignment="1" applyProtection="1">
      <alignment horizontal="center" vertical="center"/>
      <protection locked="0"/>
    </xf>
    <xf numFmtId="2" fontId="130" fillId="0" borderId="0" xfId="0" applyNumberFormat="1" applyFont="1" applyFill="1" applyAlignment="1" applyProtection="1">
      <alignment horizontal="center" vertical="center"/>
    </xf>
    <xf numFmtId="2" fontId="114" fillId="0" borderId="0" xfId="0" applyNumberFormat="1" applyFont="1" applyFill="1" applyAlignment="1" applyProtection="1">
      <alignment horizontal="center" vertical="center"/>
    </xf>
    <xf numFmtId="0" fontId="53" fillId="0" borderId="27" xfId="0" applyFont="1" applyFill="1" applyBorder="1" applyAlignment="1">
      <alignment horizontal="center" vertical="center" wrapText="1"/>
    </xf>
    <xf numFmtId="0" fontId="83" fillId="0" borderId="24" xfId="58" applyFont="1" applyFill="1" applyBorder="1" applyProtection="1">
      <protection locked="0"/>
    </xf>
    <xf numFmtId="0" fontId="14" fillId="0" borderId="27" xfId="0" applyFont="1" applyFill="1" applyBorder="1" applyAlignment="1">
      <alignment horizontal="center" vertical="center" wrapText="1"/>
    </xf>
    <xf numFmtId="0" fontId="191" fillId="29" borderId="108" xfId="0" applyFont="1" applyFill="1" applyBorder="1" applyAlignment="1">
      <alignment horizontal="center" vertical="center"/>
    </xf>
    <xf numFmtId="0" fontId="191" fillId="29" borderId="109" xfId="0" applyFont="1" applyFill="1" applyBorder="1" applyAlignment="1">
      <alignment horizontal="center" vertical="center"/>
    </xf>
    <xf numFmtId="0" fontId="191" fillId="29" borderId="110" xfId="0" applyFont="1" applyFill="1" applyBorder="1" applyAlignment="1">
      <alignment horizontal="center" vertical="center"/>
    </xf>
    <xf numFmtId="49" fontId="16" fillId="29" borderId="41" xfId="0" applyNumberFormat="1" applyFont="1" applyFill="1" applyBorder="1" applyAlignment="1" applyProtection="1">
      <alignment horizontal="center" vertical="center" wrapText="1"/>
    </xf>
    <xf numFmtId="49" fontId="16" fillId="28" borderId="41" xfId="0" applyNumberFormat="1" applyFont="1" applyFill="1" applyBorder="1" applyAlignment="1" applyProtection="1">
      <alignment horizontal="center" vertical="center" wrapText="1"/>
    </xf>
    <xf numFmtId="49" fontId="16" fillId="26" borderId="41" xfId="0" applyNumberFormat="1" applyFont="1" applyFill="1" applyBorder="1" applyAlignment="1" applyProtection="1">
      <alignment horizontal="center" vertical="center" wrapText="1"/>
    </xf>
    <xf numFmtId="49" fontId="83" fillId="0" borderId="41" xfId="0" applyNumberFormat="1" applyFont="1" applyFill="1" applyBorder="1" applyAlignment="1" applyProtection="1">
      <alignment horizontal="center" vertical="center" wrapText="1"/>
    </xf>
    <xf numFmtId="49" fontId="16" fillId="0" borderId="80" xfId="0" applyNumberFormat="1" applyFont="1" applyFill="1" applyBorder="1" applyAlignment="1" applyProtection="1">
      <alignment horizontal="center" vertical="center" wrapText="1"/>
    </xf>
    <xf numFmtId="0" fontId="14" fillId="0" borderId="106" xfId="0" applyFont="1" applyFill="1" applyBorder="1" applyAlignment="1" applyProtection="1">
      <alignment horizontal="center" vertical="center" wrapText="1"/>
    </xf>
    <xf numFmtId="0" fontId="16" fillId="0" borderId="61" xfId="0" applyFont="1" applyFill="1" applyBorder="1" applyAlignment="1" applyProtection="1">
      <alignment vertical="center" wrapText="1"/>
    </xf>
    <xf numFmtId="49" fontId="16" fillId="0" borderId="41" xfId="0" applyNumberFormat="1" applyFont="1" applyFill="1" applyBorder="1" applyAlignment="1" applyProtection="1">
      <alignment horizontal="center" vertical="center" wrapText="1"/>
    </xf>
    <xf numFmtId="0" fontId="107" fillId="25" borderId="111" xfId="62" applyFont="1" applyFill="1" applyBorder="1" applyAlignment="1" applyProtection="1">
      <alignment vertical="center" wrapText="1"/>
    </xf>
    <xf numFmtId="0" fontId="107" fillId="25" borderId="112" xfId="62" applyFont="1" applyFill="1" applyBorder="1" applyAlignment="1" applyProtection="1">
      <alignment vertical="center" wrapText="1"/>
    </xf>
    <xf numFmtId="0" fontId="199" fillId="25" borderId="111" xfId="63" applyFont="1" applyFill="1" applyBorder="1" applyAlignment="1" applyProtection="1">
      <alignment horizontal="right" vertical="center" wrapText="1"/>
    </xf>
    <xf numFmtId="0" fontId="107" fillId="25" borderId="112" xfId="63" applyNumberFormat="1" applyFont="1" applyFill="1" applyBorder="1" applyAlignment="1" applyProtection="1">
      <alignment horizontal="left" vertical="center" wrapText="1"/>
    </xf>
    <xf numFmtId="0" fontId="128" fillId="25" borderId="112" xfId="63" applyFont="1" applyFill="1" applyBorder="1" applyAlignment="1" applyProtection="1">
      <alignment horizontal="right" vertical="center"/>
    </xf>
    <xf numFmtId="0" fontId="13" fillId="27" borderId="24" xfId="0" applyFont="1" applyFill="1" applyBorder="1" applyAlignment="1" applyProtection="1">
      <alignment horizontal="center" vertical="center" wrapText="1"/>
    </xf>
    <xf numFmtId="0" fontId="1" fillId="0" borderId="0" xfId="52" applyFont="1"/>
    <xf numFmtId="0" fontId="3" fillId="0" borderId="0" xfId="52" applyFont="1" applyAlignment="1">
      <alignment vertical="center"/>
    </xf>
    <xf numFmtId="0" fontId="1" fillId="0" borderId="0" xfId="52"/>
    <xf numFmtId="0" fontId="195" fillId="25" borderId="113" xfId="52" applyFont="1" applyFill="1" applyBorder="1" applyAlignment="1">
      <alignment vertical="center" wrapText="1"/>
    </xf>
    <xf numFmtId="0" fontId="8" fillId="25" borderId="114" xfId="52" applyFont="1" applyFill="1" applyBorder="1" applyAlignment="1">
      <alignment vertical="center" wrapText="1"/>
    </xf>
    <xf numFmtId="0" fontId="8" fillId="25" borderId="115" xfId="52" applyFont="1" applyFill="1" applyBorder="1" applyAlignment="1">
      <alignment vertical="center" wrapText="1"/>
    </xf>
    <xf numFmtId="0" fontId="1" fillId="0" borderId="0" xfId="52" applyFont="1" applyFill="1"/>
    <xf numFmtId="0" fontId="3" fillId="0" borderId="24" xfId="52" applyFont="1" applyFill="1" applyBorder="1" applyAlignment="1">
      <alignment vertical="center" wrapText="1"/>
    </xf>
    <xf numFmtId="0" fontId="3" fillId="30" borderId="24" xfId="52" applyFont="1" applyFill="1" applyBorder="1" applyAlignment="1">
      <alignment vertical="center" wrapText="1"/>
    </xf>
    <xf numFmtId="0" fontId="1" fillId="27" borderId="0" xfId="52" applyFont="1" applyFill="1"/>
    <xf numFmtId="0" fontId="3" fillId="27" borderId="42" xfId="52" applyFont="1" applyFill="1" applyBorder="1" applyAlignment="1">
      <alignment vertical="center"/>
    </xf>
    <xf numFmtId="0" fontId="1" fillId="27" borderId="42" xfId="52" applyFont="1" applyFill="1" applyBorder="1" applyAlignment="1">
      <alignment vertical="center"/>
    </xf>
    <xf numFmtId="0" fontId="1" fillId="27" borderId="116" xfId="52" applyFont="1" applyFill="1" applyBorder="1" applyAlignment="1">
      <alignment vertical="top" wrapText="1"/>
    </xf>
    <xf numFmtId="0" fontId="1" fillId="25" borderId="116" xfId="52" applyFont="1" applyFill="1" applyBorder="1" applyAlignment="1">
      <alignment vertical="top" wrapText="1"/>
    </xf>
    <xf numFmtId="0" fontId="1" fillId="25" borderId="117" xfId="52" applyFont="1" applyFill="1" applyBorder="1" applyAlignment="1">
      <alignment vertical="top" wrapText="1"/>
    </xf>
    <xf numFmtId="0" fontId="1" fillId="25" borderId="118" xfId="52" applyFont="1" applyFill="1" applyBorder="1" applyAlignment="1">
      <alignment vertical="top" wrapText="1"/>
    </xf>
    <xf numFmtId="0" fontId="1" fillId="27" borderId="119" xfId="52" applyFont="1" applyFill="1" applyBorder="1" applyAlignment="1">
      <alignment vertical="top" wrapText="1"/>
    </xf>
    <xf numFmtId="0" fontId="1" fillId="25" borderId="119" xfId="52" applyFont="1" applyFill="1" applyBorder="1" applyAlignment="1">
      <alignment vertical="top" wrapText="1"/>
    </xf>
    <xf numFmtId="0" fontId="1" fillId="25" borderId="120" xfId="52" applyFont="1" applyFill="1" applyBorder="1" applyAlignment="1">
      <alignment vertical="top" wrapText="1"/>
    </xf>
    <xf numFmtId="0" fontId="1" fillId="25" borderId="121" xfId="52" applyFont="1" applyFill="1" applyBorder="1" applyAlignment="1">
      <alignment vertical="top" wrapText="1"/>
    </xf>
    <xf numFmtId="0" fontId="1" fillId="25" borderId="120" xfId="52" applyFont="1" applyFill="1" applyBorder="1" applyAlignment="1">
      <alignment wrapText="1"/>
    </xf>
    <xf numFmtId="0" fontId="1" fillId="25" borderId="121" xfId="52" applyFont="1" applyFill="1" applyBorder="1" applyAlignment="1">
      <alignment wrapText="1"/>
    </xf>
    <xf numFmtId="0" fontId="1" fillId="25" borderId="119" xfId="52" applyFont="1" applyFill="1" applyBorder="1" applyAlignment="1">
      <alignment wrapText="1"/>
    </xf>
    <xf numFmtId="0" fontId="1" fillId="27" borderId="119" xfId="52" applyFont="1" applyFill="1" applyBorder="1" applyAlignment="1">
      <alignment wrapText="1"/>
    </xf>
    <xf numFmtId="0" fontId="1" fillId="27" borderId="113" xfId="52" applyFont="1" applyFill="1" applyBorder="1" applyAlignment="1">
      <alignment wrapText="1"/>
    </xf>
    <xf numFmtId="0" fontId="1" fillId="25" borderId="113" xfId="52" applyFont="1" applyFill="1" applyBorder="1" applyAlignment="1">
      <alignment wrapText="1"/>
    </xf>
    <xf numFmtId="0" fontId="1" fillId="25" borderId="122" xfId="52" applyFont="1" applyFill="1" applyBorder="1" applyAlignment="1">
      <alignment wrapText="1"/>
    </xf>
    <xf numFmtId="0" fontId="1" fillId="25" borderId="123" xfId="52" applyFont="1" applyFill="1" applyBorder="1" applyAlignment="1">
      <alignment wrapText="1"/>
    </xf>
    <xf numFmtId="0" fontId="1" fillId="25" borderId="124" xfId="52" applyFont="1" applyFill="1" applyBorder="1" applyAlignment="1">
      <alignment wrapText="1"/>
    </xf>
    <xf numFmtId="0" fontId="1" fillId="29" borderId="0" xfId="52" applyFont="1" applyFill="1"/>
    <xf numFmtId="0" fontId="3" fillId="29" borderId="0" xfId="52" applyFont="1" applyFill="1" applyBorder="1" applyAlignment="1">
      <alignment vertical="center"/>
    </xf>
    <xf numFmtId="0" fontId="3" fillId="29" borderId="125" xfId="52" applyFont="1" applyFill="1" applyBorder="1" applyAlignment="1">
      <alignment vertical="center" wrapText="1"/>
    </xf>
    <xf numFmtId="0" fontId="3" fillId="29" borderId="0" xfId="52" applyFont="1" applyFill="1" applyBorder="1" applyAlignment="1">
      <alignment vertical="center" wrapText="1"/>
    </xf>
    <xf numFmtId="0" fontId="1" fillId="29" borderId="0" xfId="52" applyFill="1"/>
    <xf numFmtId="0" fontId="1" fillId="29" borderId="119" xfId="52" applyFont="1" applyFill="1" applyBorder="1" applyAlignment="1">
      <alignment wrapText="1"/>
    </xf>
    <xf numFmtId="0" fontId="1" fillId="33" borderId="0" xfId="52" applyFont="1" applyFill="1"/>
    <xf numFmtId="0" fontId="3" fillId="33" borderId="126" xfId="52" applyFont="1" applyFill="1" applyBorder="1" applyAlignment="1">
      <alignment vertical="center"/>
    </xf>
    <xf numFmtId="0" fontId="3" fillId="33" borderId="126" xfId="52" applyFont="1" applyFill="1" applyBorder="1" applyAlignment="1">
      <alignment vertical="center" wrapText="1"/>
    </xf>
    <xf numFmtId="0" fontId="1" fillId="33" borderId="119" xfId="52" applyFont="1" applyFill="1" applyBorder="1" applyAlignment="1">
      <alignment wrapText="1"/>
    </xf>
    <xf numFmtId="0" fontId="1" fillId="32" borderId="0" xfId="52" applyFont="1" applyFill="1"/>
    <xf numFmtId="0" fontId="1" fillId="32" borderId="0" xfId="52" applyFill="1"/>
    <xf numFmtId="0" fontId="197" fillId="0" borderId="0" xfId="57" applyFont="1" applyFill="1"/>
    <xf numFmtId="0" fontId="16" fillId="28" borderId="27" xfId="0" applyFont="1" applyFill="1" applyBorder="1" applyAlignment="1" applyProtection="1">
      <alignment horizontal="left" vertical="center" wrapText="1"/>
    </xf>
    <xf numFmtId="171" fontId="48" fillId="0" borderId="27" xfId="28" applyNumberFormat="1" applyFont="1" applyFill="1" applyBorder="1" applyAlignment="1" applyProtection="1">
      <alignment horizontal="center" vertical="center" shrinkToFit="1"/>
      <protection locked="0"/>
    </xf>
    <xf numFmtId="0" fontId="197" fillId="47" borderId="0" xfId="0" applyFont="1" applyFill="1"/>
    <xf numFmtId="0" fontId="198" fillId="47" borderId="0" xfId="0" applyFont="1" applyFill="1" applyAlignment="1" applyProtection="1">
      <alignment horizontal="center" vertical="center" textRotation="90"/>
    </xf>
    <xf numFmtId="0" fontId="200" fillId="25" borderId="0" xfId="0" applyFont="1" applyFill="1" applyAlignment="1" applyProtection="1">
      <alignment horizontal="right" vertical="top"/>
    </xf>
    <xf numFmtId="0" fontId="0" fillId="29" borderId="0" xfId="0" applyFill="1" applyAlignment="1">
      <alignment horizontal="right"/>
    </xf>
    <xf numFmtId="0" fontId="271" fillId="0" borderId="0" xfId="53"/>
    <xf numFmtId="0" fontId="201" fillId="0" borderId="0" xfId="53" applyFont="1"/>
    <xf numFmtId="0" fontId="202" fillId="0" borderId="102" xfId="53" applyFont="1" applyBorder="1" applyAlignment="1">
      <alignment vertical="center" wrapText="1"/>
    </xf>
    <xf numFmtId="0" fontId="201" fillId="0" borderId="103" xfId="53" applyFont="1" applyBorder="1" applyAlignment="1">
      <alignment vertical="center" wrapText="1"/>
    </xf>
    <xf numFmtId="0" fontId="201" fillId="0" borderId="77" xfId="53" applyFont="1" applyBorder="1" applyAlignment="1">
      <alignment vertical="center" wrapText="1"/>
    </xf>
    <xf numFmtId="0" fontId="203" fillId="0" borderId="127" xfId="53" applyFont="1" applyBorder="1" applyAlignment="1">
      <alignment horizontal="left" vertical="center" wrapText="1"/>
    </xf>
    <xf numFmtId="0" fontId="203" fillId="0" borderId="76" xfId="53" applyFont="1" applyBorder="1" applyAlignment="1">
      <alignment horizontal="left" vertical="center" wrapText="1"/>
    </xf>
    <xf numFmtId="0" fontId="203" fillId="0" borderId="128" xfId="53" applyFont="1" applyBorder="1" applyAlignment="1">
      <alignment horizontal="left" vertical="center" wrapText="1"/>
    </xf>
    <xf numFmtId="0" fontId="204" fillId="0" borderId="102" xfId="53" applyFont="1" applyBorder="1" applyAlignment="1">
      <alignment horizontal="center" vertical="center" wrapText="1"/>
    </xf>
    <xf numFmtId="0" fontId="205" fillId="0" borderId="103" xfId="53" applyFont="1" applyBorder="1" applyAlignment="1">
      <alignment horizontal="left" vertical="center" wrapText="1"/>
    </xf>
    <xf numFmtId="0" fontId="203" fillId="0" borderId="103" xfId="53" applyFont="1" applyBorder="1" applyAlignment="1">
      <alignment horizontal="left" vertical="center" wrapText="1"/>
    </xf>
    <xf numFmtId="0" fontId="203" fillId="0" borderId="77" xfId="53" applyFont="1" applyBorder="1" applyAlignment="1">
      <alignment horizontal="left" vertical="center" wrapText="1"/>
    </xf>
    <xf numFmtId="0" fontId="215" fillId="0" borderId="0" xfId="0" applyFont="1" applyFill="1" applyProtection="1"/>
    <xf numFmtId="0" fontId="215" fillId="0" borderId="0" xfId="0" applyFont="1" applyFill="1" applyAlignment="1" applyProtection="1">
      <alignment vertical="center"/>
    </xf>
    <xf numFmtId="0" fontId="216" fillId="0" borderId="0" xfId="0" applyFont="1"/>
    <xf numFmtId="0" fontId="1" fillId="48" borderId="0" xfId="0" applyFont="1" applyFill="1"/>
    <xf numFmtId="43" fontId="16" fillId="49" borderId="24" xfId="28" applyFont="1" applyFill="1" applyBorder="1" applyAlignment="1" applyProtection="1">
      <alignment horizontal="center" vertical="center" shrinkToFit="1"/>
    </xf>
    <xf numFmtId="0" fontId="8" fillId="0" borderId="0" xfId="0" applyFont="1" applyFill="1" applyBorder="1" applyAlignment="1" applyProtection="1">
      <alignment horizontal="center" vertical="center"/>
    </xf>
    <xf numFmtId="0" fontId="0" fillId="27" borderId="0" xfId="0" applyFill="1" applyAlignment="1" applyProtection="1">
      <alignment horizontal="center" vertical="center"/>
    </xf>
    <xf numFmtId="0" fontId="0" fillId="34" borderId="0" xfId="0" applyFill="1" applyAlignment="1" applyProtection="1">
      <alignment horizontal="center" vertical="center"/>
    </xf>
    <xf numFmtId="0" fontId="14" fillId="27" borderId="0" xfId="0" applyFont="1" applyFill="1" applyBorder="1" applyAlignment="1" applyProtection="1">
      <alignment horizontal="center" vertical="center"/>
    </xf>
    <xf numFmtId="0" fontId="14" fillId="27" borderId="61" xfId="0" applyFont="1" applyFill="1" applyBorder="1" applyAlignment="1" applyProtection="1">
      <alignment horizontal="center" vertical="center"/>
    </xf>
    <xf numFmtId="0" fontId="0" fillId="34" borderId="0" xfId="0" applyFill="1" applyProtection="1"/>
    <xf numFmtId="43" fontId="16" fillId="40" borderId="24" xfId="28" applyFont="1" applyFill="1" applyBorder="1" applyAlignment="1" applyProtection="1">
      <alignment horizontal="center" vertical="center" shrinkToFit="1"/>
    </xf>
    <xf numFmtId="0" fontId="1" fillId="25" borderId="0" xfId="52" applyFill="1"/>
    <xf numFmtId="0" fontId="4" fillId="25" borderId="0" xfId="52" applyFont="1" applyFill="1"/>
    <xf numFmtId="0" fontId="206" fillId="25" borderId="0" xfId="55" applyFont="1" applyFill="1" applyBorder="1" applyAlignment="1" applyProtection="1">
      <alignment horizontal="right" vertical="center"/>
    </xf>
    <xf numFmtId="0" fontId="1" fillId="30" borderId="0" xfId="52" applyFill="1"/>
    <xf numFmtId="0" fontId="1" fillId="26" borderId="0" xfId="52" applyFill="1"/>
    <xf numFmtId="0" fontId="207" fillId="26" borderId="0" xfId="52" applyFont="1" applyFill="1"/>
    <xf numFmtId="0" fontId="90" fillId="26" borderId="0" xfId="64" applyFont="1" applyFill="1" applyBorder="1"/>
    <xf numFmtId="0" fontId="1" fillId="26" borderId="0" xfId="52" applyFont="1" applyFill="1"/>
    <xf numFmtId="0" fontId="208" fillId="26" borderId="0" xfId="64" applyFont="1" applyFill="1" applyBorder="1"/>
    <xf numFmtId="0" fontId="207" fillId="25" borderId="0" xfId="52" applyFont="1" applyFill="1"/>
    <xf numFmtId="0" fontId="100" fillId="25" borderId="0" xfId="64" applyFont="1" applyFill="1" applyBorder="1" applyAlignment="1">
      <alignment horizontal="right"/>
    </xf>
    <xf numFmtId="173" fontId="78" fillId="50" borderId="0" xfId="55" applyNumberFormat="1" applyFont="1" applyFill="1" applyBorder="1" applyAlignment="1">
      <alignment horizontal="center"/>
    </xf>
    <xf numFmtId="168" fontId="93" fillId="25" borderId="24" xfId="55" applyNumberFormat="1" applyFont="1" applyFill="1" applyBorder="1" applyAlignment="1">
      <alignment horizontal="center" vertical="center"/>
    </xf>
    <xf numFmtId="174" fontId="78" fillId="25" borderId="24" xfId="55" applyNumberFormat="1" applyFont="1" applyFill="1" applyBorder="1" applyAlignment="1">
      <alignment horizontal="center" vertical="center"/>
    </xf>
    <xf numFmtId="0" fontId="1" fillId="26" borderId="129" xfId="52" applyFill="1" applyBorder="1"/>
    <xf numFmtId="0" fontId="1" fillId="26" borderId="129" xfId="52" applyFont="1" applyFill="1" applyBorder="1"/>
    <xf numFmtId="0" fontId="207" fillId="25" borderId="129" xfId="52" applyFont="1" applyFill="1" applyBorder="1"/>
    <xf numFmtId="0" fontId="93" fillId="25" borderId="129" xfId="64" applyFont="1" applyFill="1" applyBorder="1"/>
    <xf numFmtId="0" fontId="100" fillId="25" borderId="129" xfId="64" applyFont="1" applyFill="1" applyBorder="1" applyAlignment="1">
      <alignment horizontal="right"/>
    </xf>
    <xf numFmtId="168" fontId="100" fillId="25" borderId="130" xfId="55" applyNumberFormat="1" applyFont="1" applyFill="1" applyBorder="1" applyAlignment="1">
      <alignment horizontal="center" vertical="center"/>
    </xf>
    <xf numFmtId="174" fontId="100" fillId="25" borderId="129" xfId="55" applyNumberFormat="1" applyFont="1" applyFill="1" applyBorder="1" applyAlignment="1">
      <alignment horizontal="center" vertical="center"/>
    </xf>
    <xf numFmtId="0" fontId="90" fillId="32" borderId="0" xfId="64" applyFont="1" applyFill="1" applyBorder="1"/>
    <xf numFmtId="0" fontId="209" fillId="32" borderId="0" xfId="55" applyFont="1" applyFill="1" applyBorder="1"/>
    <xf numFmtId="0" fontId="93" fillId="25" borderId="0" xfId="64" applyFont="1" applyFill="1" applyBorder="1"/>
    <xf numFmtId="0" fontId="93" fillId="25" borderId="0" xfId="64" applyFont="1" applyFill="1" applyBorder="1" applyAlignment="1">
      <alignment horizontal="center"/>
    </xf>
    <xf numFmtId="9" fontId="93" fillId="25" borderId="0" xfId="64" applyNumberFormat="1" applyFont="1" applyFill="1" applyBorder="1" applyAlignment="1">
      <alignment horizontal="center"/>
    </xf>
    <xf numFmtId="0" fontId="1" fillId="25" borderId="0" xfId="52" applyFont="1" applyFill="1"/>
    <xf numFmtId="0" fontId="100" fillId="25" borderId="0" xfId="64" applyFont="1" applyFill="1" applyBorder="1" applyAlignment="1">
      <alignment horizontal="left"/>
    </xf>
    <xf numFmtId="0" fontId="93" fillId="25" borderId="0" xfId="55" applyFont="1" applyFill="1" applyBorder="1" applyAlignment="1">
      <alignment horizontal="center"/>
    </xf>
    <xf numFmtId="168" fontId="93" fillId="25" borderId="131" xfId="55" applyNumberFormat="1" applyFont="1" applyFill="1" applyBorder="1" applyAlignment="1">
      <alignment horizontal="center" vertical="center"/>
    </xf>
    <xf numFmtId="174" fontId="78" fillId="25" borderId="109" xfId="55" applyNumberFormat="1" applyFont="1" applyFill="1" applyBorder="1" applyAlignment="1">
      <alignment horizontal="center" vertical="center"/>
    </xf>
    <xf numFmtId="174" fontId="1" fillId="30" borderId="0" xfId="52" applyNumberFormat="1" applyFill="1"/>
    <xf numFmtId="168" fontId="93" fillId="25" borderId="102" xfId="55" applyNumberFormat="1" applyFont="1" applyFill="1" applyBorder="1" applyAlignment="1">
      <alignment horizontal="center" vertical="center"/>
    </xf>
    <xf numFmtId="174" fontId="78" fillId="25" borderId="77" xfId="55" applyNumberFormat="1" applyFont="1" applyFill="1" applyBorder="1" applyAlignment="1">
      <alignment horizontal="center" vertical="center"/>
    </xf>
    <xf numFmtId="168" fontId="100" fillId="25" borderId="93" xfId="55" applyNumberFormat="1" applyFont="1" applyFill="1" applyBorder="1" applyAlignment="1">
      <alignment horizontal="center" vertical="center"/>
    </xf>
    <xf numFmtId="174" fontId="100" fillId="25" borderId="0" xfId="55" applyNumberFormat="1" applyFont="1" applyFill="1" applyBorder="1" applyAlignment="1">
      <alignment horizontal="center" vertical="center"/>
    </xf>
    <xf numFmtId="168" fontId="100" fillId="25" borderId="0" xfId="55" applyNumberFormat="1" applyFont="1" applyFill="1" applyBorder="1" applyAlignment="1">
      <alignment horizontal="center" vertical="center"/>
    </xf>
    <xf numFmtId="0" fontId="1" fillId="32" borderId="129" xfId="52" applyFill="1" applyBorder="1"/>
    <xf numFmtId="0" fontId="1" fillId="32" borderId="129" xfId="52" applyFont="1" applyFill="1" applyBorder="1"/>
    <xf numFmtId="2" fontId="1" fillId="30" borderId="0" xfId="52" applyNumberFormat="1" applyFill="1"/>
    <xf numFmtId="0" fontId="90" fillId="29" borderId="0" xfId="64" applyFont="1" applyFill="1" applyBorder="1"/>
    <xf numFmtId="0" fontId="207" fillId="29" borderId="0" xfId="52" applyFont="1" applyFill="1"/>
    <xf numFmtId="0" fontId="1" fillId="29" borderId="129" xfId="52" applyFill="1" applyBorder="1"/>
    <xf numFmtId="0" fontId="1" fillId="29" borderId="129" xfId="52" applyFont="1" applyFill="1" applyBorder="1"/>
    <xf numFmtId="0" fontId="1" fillId="28" borderId="0" xfId="52" applyFill="1"/>
    <xf numFmtId="0" fontId="90" fillId="28" borderId="0" xfId="64" applyFont="1" applyFill="1" applyBorder="1"/>
    <xf numFmtId="0" fontId="1" fillId="28" borderId="0" xfId="52" applyFont="1" applyFill="1"/>
    <xf numFmtId="0" fontId="209" fillId="28" borderId="0" xfId="55" applyFont="1" applyFill="1" applyBorder="1"/>
    <xf numFmtId="0" fontId="1" fillId="28" borderId="129" xfId="52" applyFill="1" applyBorder="1"/>
    <xf numFmtId="0" fontId="89" fillId="0" borderId="0" xfId="55"/>
    <xf numFmtId="0" fontId="100" fillId="25" borderId="0" xfId="55" applyFont="1" applyFill="1" applyBorder="1" applyAlignment="1">
      <alignment horizontal="left"/>
    </xf>
    <xf numFmtId="173" fontId="157" fillId="25" borderId="0" xfId="55" applyNumberFormat="1" applyFont="1" applyFill="1" applyAlignment="1">
      <alignment horizontal="center"/>
    </xf>
    <xf numFmtId="168" fontId="93" fillId="34" borderId="24" xfId="55" applyNumberFormat="1" applyFont="1" applyFill="1" applyBorder="1" applyAlignment="1">
      <alignment horizontal="center" vertical="center"/>
    </xf>
    <xf numFmtId="0" fontId="89" fillId="0" borderId="0" xfId="55" applyAlignment="1">
      <alignment horizontal="center"/>
    </xf>
    <xf numFmtId="0" fontId="89" fillId="27" borderId="0" xfId="55" applyFill="1" applyAlignment="1">
      <alignment horizontal="center"/>
    </xf>
    <xf numFmtId="0" fontId="1" fillId="0" borderId="0" xfId="61" applyProtection="1"/>
    <xf numFmtId="0" fontId="1" fillId="0" borderId="43" xfId="61" applyBorder="1" applyProtection="1"/>
    <xf numFmtId="0" fontId="1" fillId="0" borderId="74" xfId="61" applyBorder="1" applyProtection="1"/>
    <xf numFmtId="0" fontId="93" fillId="29" borderId="0" xfId="55" applyFont="1" applyFill="1" applyBorder="1" applyAlignment="1">
      <alignment horizontal="center"/>
    </xf>
    <xf numFmtId="173" fontId="157" fillId="51" borderId="0" xfId="55" applyNumberFormat="1" applyFont="1" applyFill="1" applyAlignment="1">
      <alignment horizontal="center"/>
    </xf>
    <xf numFmtId="168" fontId="93" fillId="27" borderId="24" xfId="55" applyNumberFormat="1" applyFont="1" applyFill="1" applyBorder="1" applyAlignment="1">
      <alignment horizontal="center" vertical="center"/>
    </xf>
    <xf numFmtId="0" fontId="78" fillId="0" borderId="0" xfId="55" applyFont="1"/>
    <xf numFmtId="2" fontId="89" fillId="0" borderId="0" xfId="55" applyNumberFormat="1"/>
    <xf numFmtId="168" fontId="14" fillId="32" borderId="132" xfId="61" applyNumberFormat="1" applyFont="1" applyFill="1" applyBorder="1" applyProtection="1"/>
    <xf numFmtId="0" fontId="89" fillId="0" borderId="24" xfId="55" applyBorder="1" applyAlignment="1">
      <alignment horizontal="left"/>
    </xf>
    <xf numFmtId="0" fontId="8" fillId="27" borderId="0" xfId="61" applyFont="1" applyFill="1" applyProtection="1"/>
    <xf numFmtId="2" fontId="8" fillId="0" borderId="79" xfId="61" applyNumberFormat="1" applyFont="1" applyBorder="1" applyProtection="1"/>
    <xf numFmtId="2" fontId="8" fillId="0" borderId="75" xfId="61" applyNumberFormat="1" applyFont="1" applyBorder="1" applyProtection="1"/>
    <xf numFmtId="2" fontId="8" fillId="0" borderId="0" xfId="61" applyNumberFormat="1" applyFont="1" applyProtection="1"/>
    <xf numFmtId="2" fontId="8" fillId="27" borderId="0" xfId="61" applyNumberFormat="1" applyFont="1" applyFill="1" applyProtection="1"/>
    <xf numFmtId="2" fontId="8" fillId="0" borderId="76" xfId="61" applyNumberFormat="1" applyFont="1" applyBorder="1" applyProtection="1"/>
    <xf numFmtId="2" fontId="8" fillId="33" borderId="24" xfId="61" applyNumberFormat="1" applyFont="1" applyFill="1" applyBorder="1" applyProtection="1"/>
    <xf numFmtId="0" fontId="89" fillId="0" borderId="24" xfId="55" applyBorder="1" applyAlignment="1">
      <alignment horizontal="center"/>
    </xf>
    <xf numFmtId="0" fontId="93" fillId="26" borderId="0" xfId="55" applyFont="1" applyFill="1" applyBorder="1" applyAlignment="1">
      <alignment horizontal="center"/>
    </xf>
    <xf numFmtId="2" fontId="8" fillId="33" borderId="41" xfId="61" applyNumberFormat="1" applyFont="1" applyFill="1" applyBorder="1" applyProtection="1"/>
    <xf numFmtId="0" fontId="89" fillId="0" borderId="24" xfId="55" applyBorder="1"/>
    <xf numFmtId="0" fontId="93" fillId="27" borderId="0" xfId="55" applyFont="1" applyFill="1" applyBorder="1" applyAlignment="1">
      <alignment horizontal="center"/>
    </xf>
    <xf numFmtId="0" fontId="89" fillId="0" borderId="0" xfId="55" applyAlignment="1">
      <alignment horizontal="right"/>
    </xf>
    <xf numFmtId="168" fontId="112" fillId="0" borderId="0" xfId="55" applyNumberFormat="1" applyFont="1"/>
    <xf numFmtId="0" fontId="210" fillId="0" borderId="21" xfId="55" applyFont="1" applyBorder="1"/>
    <xf numFmtId="0" fontId="89" fillId="0" borderId="23" xfId="55" applyBorder="1"/>
    <xf numFmtId="168" fontId="100" fillId="28" borderId="34" xfId="61" applyNumberFormat="1" applyFont="1" applyFill="1" applyBorder="1" applyProtection="1"/>
    <xf numFmtId="168" fontId="100" fillId="28" borderId="29" xfId="61" applyNumberFormat="1" applyFont="1" applyFill="1" applyBorder="1" applyProtection="1"/>
    <xf numFmtId="0" fontId="8" fillId="0" borderId="0" xfId="61" applyFont="1" applyProtection="1"/>
    <xf numFmtId="0" fontId="1" fillId="0" borderId="79" xfId="61" applyBorder="1" applyProtection="1"/>
    <xf numFmtId="0" fontId="1" fillId="0" borderId="75" xfId="61" applyBorder="1" applyProtection="1"/>
    <xf numFmtId="2" fontId="8" fillId="30" borderId="0" xfId="61" applyNumberFormat="1" applyFont="1" applyFill="1" applyProtection="1"/>
    <xf numFmtId="0" fontId="210" fillId="0" borderId="83" xfId="55" applyFont="1" applyBorder="1"/>
    <xf numFmtId="0" fontId="210" fillId="0" borderId="85" xfId="55" applyFont="1" applyBorder="1"/>
    <xf numFmtId="0" fontId="8" fillId="0" borderId="0" xfId="61" applyFont="1" applyAlignment="1" applyProtection="1">
      <alignment horizontal="right"/>
    </xf>
    <xf numFmtId="2" fontId="8" fillId="37" borderId="0" xfId="61" applyNumberFormat="1" applyFont="1" applyFill="1" applyProtection="1"/>
    <xf numFmtId="2" fontId="8" fillId="26" borderId="30" xfId="61" applyNumberFormat="1" applyFont="1" applyFill="1" applyBorder="1" applyProtection="1"/>
    <xf numFmtId="2" fontId="8" fillId="26" borderId="72" xfId="61" applyNumberFormat="1" applyFont="1" applyFill="1" applyBorder="1" applyProtection="1"/>
    <xf numFmtId="0" fontId="8" fillId="33" borderId="0" xfId="61" applyFont="1" applyFill="1" applyProtection="1"/>
    <xf numFmtId="0" fontId="211" fillId="27" borderId="0" xfId="55" applyFont="1" applyFill="1"/>
    <xf numFmtId="0" fontId="89" fillId="32" borderId="0" xfId="55" applyFill="1"/>
    <xf numFmtId="2" fontId="89" fillId="32" borderId="0" xfId="55" applyNumberFormat="1" applyFill="1"/>
    <xf numFmtId="168" fontId="78" fillId="31" borderId="24" xfId="61" applyNumberFormat="1" applyFont="1" applyFill="1" applyBorder="1" applyProtection="1"/>
    <xf numFmtId="0" fontId="212" fillId="27" borderId="0" xfId="55" applyFont="1" applyFill="1" applyAlignment="1">
      <alignment horizontal="left" vertical="top"/>
    </xf>
    <xf numFmtId="0" fontId="89" fillId="33" borderId="21" xfId="55" applyFill="1" applyBorder="1"/>
    <xf numFmtId="0" fontId="89" fillId="33" borderId="22" xfId="55" applyFill="1" applyBorder="1"/>
    <xf numFmtId="0" fontId="89" fillId="33" borderId="23" xfId="55" applyFill="1" applyBorder="1"/>
    <xf numFmtId="0" fontId="89" fillId="33" borderId="81" xfId="55" applyFill="1" applyBorder="1"/>
    <xf numFmtId="0" fontId="213" fillId="33" borderId="0" xfId="55" applyFont="1" applyFill="1" applyBorder="1"/>
    <xf numFmtId="0" fontId="213" fillId="33" borderId="0" xfId="55" applyFont="1" applyFill="1" applyBorder="1" applyAlignment="1">
      <alignment horizontal="center"/>
    </xf>
    <xf numFmtId="0" fontId="89" fillId="33" borderId="82" xfId="55" applyFill="1" applyBorder="1"/>
    <xf numFmtId="0" fontId="89" fillId="0" borderId="0" xfId="55" applyBorder="1"/>
    <xf numFmtId="174" fontId="100" fillId="0" borderId="0" xfId="55" applyNumberFormat="1" applyFont="1" applyBorder="1"/>
    <xf numFmtId="0" fontId="89" fillId="33" borderId="0" xfId="55" applyFill="1" applyBorder="1"/>
    <xf numFmtId="0" fontId="89" fillId="33" borderId="83" xfId="55" applyFill="1" applyBorder="1"/>
    <xf numFmtId="0" fontId="89" fillId="33" borderId="84" xfId="55" applyFill="1" applyBorder="1"/>
    <xf numFmtId="0" fontId="89" fillId="33" borderId="85" xfId="55" applyFill="1" applyBorder="1"/>
    <xf numFmtId="0" fontId="89" fillId="0" borderId="24" xfId="55" applyBorder="1" applyAlignment="1">
      <alignment horizontal="right"/>
    </xf>
    <xf numFmtId="0" fontId="89" fillId="27" borderId="21" xfId="55" applyFill="1" applyBorder="1"/>
    <xf numFmtId="0" fontId="89" fillId="27" borderId="22" xfId="55" applyFill="1" applyBorder="1"/>
    <xf numFmtId="0" fontId="89" fillId="27" borderId="23" xfId="55" applyFill="1" applyBorder="1"/>
    <xf numFmtId="0" fontId="89" fillId="27" borderId="81" xfId="55" applyFill="1" applyBorder="1"/>
    <xf numFmtId="0" fontId="213" fillId="27" borderId="0" xfId="55" applyFont="1" applyFill="1" applyBorder="1"/>
    <xf numFmtId="0" fontId="213" fillId="27" borderId="0" xfId="55" applyFont="1" applyFill="1" applyBorder="1" applyAlignment="1">
      <alignment horizontal="center"/>
    </xf>
    <xf numFmtId="0" fontId="89" fillId="27" borderId="82" xfId="55" applyFill="1" applyBorder="1"/>
    <xf numFmtId="0" fontId="89" fillId="27" borderId="0" xfId="55" applyFill="1" applyBorder="1"/>
    <xf numFmtId="174" fontId="89" fillId="27" borderId="0" xfId="55" applyNumberFormat="1" applyFill="1" applyBorder="1"/>
    <xf numFmtId="0" fontId="89" fillId="27" borderId="83" xfId="55" applyFill="1" applyBorder="1"/>
    <xf numFmtId="0" fontId="89" fillId="27" borderId="84" xfId="55" applyFill="1" applyBorder="1"/>
    <xf numFmtId="0" fontId="89" fillId="27" borderId="85" xfId="55" applyFill="1" applyBorder="1"/>
    <xf numFmtId="174" fontId="89" fillId="33" borderId="0" xfId="55" applyNumberFormat="1" applyFill="1" applyBorder="1"/>
    <xf numFmtId="0" fontId="93" fillId="0" borderId="0" xfId="55" applyFont="1" applyFill="1"/>
    <xf numFmtId="0" fontId="93" fillId="30" borderId="0" xfId="55" applyFont="1" applyFill="1"/>
    <xf numFmtId="0" fontId="93" fillId="27" borderId="0" xfId="55" applyFont="1" applyFill="1"/>
    <xf numFmtId="0" fontId="93" fillId="0" borderId="0" xfId="55" applyFont="1" applyFill="1" applyAlignment="1">
      <alignment horizontal="center"/>
    </xf>
    <xf numFmtId="0" fontId="212" fillId="29" borderId="0" xfId="55" applyFont="1" applyFill="1" applyAlignment="1">
      <alignment horizontal="left" vertical="top"/>
    </xf>
    <xf numFmtId="9" fontId="93" fillId="0" borderId="0" xfId="55" applyNumberFormat="1" applyFont="1" applyFill="1"/>
    <xf numFmtId="0" fontId="93" fillId="27" borderId="0" xfId="55" applyFont="1" applyFill="1" applyAlignment="1">
      <alignment horizontal="center" vertical="center"/>
    </xf>
    <xf numFmtId="0" fontId="93" fillId="0" borderId="0" xfId="55" applyFont="1" applyFill="1" applyAlignment="1">
      <alignment horizontal="center" vertical="center"/>
    </xf>
    <xf numFmtId="0" fontId="93" fillId="30" borderId="0" xfId="55" applyFont="1" applyFill="1" applyAlignment="1">
      <alignment horizontal="center" vertical="center"/>
    </xf>
    <xf numFmtId="0" fontId="93" fillId="0" borderId="24" xfId="55" applyFont="1" applyFill="1" applyBorder="1" applyAlignment="1">
      <alignment horizontal="center" vertical="center"/>
    </xf>
    <xf numFmtId="173" fontId="93" fillId="0" borderId="0" xfId="55" applyNumberFormat="1" applyFont="1" applyFill="1" applyAlignment="1">
      <alignment horizontal="center" vertical="center"/>
    </xf>
    <xf numFmtId="0" fontId="214" fillId="0" borderId="0" xfId="55" applyFont="1" applyFill="1" applyAlignment="1">
      <alignment horizontal="center" vertical="center"/>
    </xf>
    <xf numFmtId="2" fontId="93" fillId="27" borderId="0" xfId="55" applyNumberFormat="1" applyFont="1" applyFill="1"/>
    <xf numFmtId="0" fontId="93" fillId="52" borderId="0" xfId="55" applyFont="1" applyFill="1"/>
    <xf numFmtId="0" fontId="93" fillId="0" borderId="41" xfId="55" applyFont="1" applyFill="1" applyBorder="1"/>
    <xf numFmtId="0" fontId="217" fillId="0" borderId="42" xfId="55" applyFont="1" applyFill="1" applyBorder="1" applyAlignment="1">
      <alignment horizontal="center" vertical="center"/>
    </xf>
    <xf numFmtId="0" fontId="93" fillId="0" borderId="42" xfId="55" applyFont="1" applyFill="1" applyBorder="1"/>
    <xf numFmtId="2" fontId="93" fillId="27" borderId="42" xfId="55" applyNumberFormat="1" applyFont="1" applyFill="1" applyBorder="1"/>
    <xf numFmtId="0" fontId="93" fillId="0" borderId="80" xfId="55" applyFont="1" applyFill="1" applyBorder="1"/>
    <xf numFmtId="0" fontId="93" fillId="0" borderId="0" xfId="55" applyFont="1" applyFill="1" applyAlignment="1">
      <alignment horizontal="right"/>
    </xf>
    <xf numFmtId="2" fontId="93" fillId="0" borderId="42" xfId="55" applyNumberFormat="1" applyFont="1" applyFill="1" applyBorder="1"/>
    <xf numFmtId="0" fontId="93" fillId="0" borderId="80" xfId="55" applyFont="1" applyFill="1" applyBorder="1" applyAlignment="1">
      <alignment horizontal="center" vertical="center"/>
    </xf>
    <xf numFmtId="43" fontId="93" fillId="0" borderId="0" xfId="55" applyNumberFormat="1" applyFont="1" applyFill="1" applyAlignment="1">
      <alignment horizontal="center" vertical="center"/>
    </xf>
    <xf numFmtId="174" fontId="8" fillId="0" borderId="0" xfId="0" applyNumberFormat="1" applyFont="1" applyFill="1" applyAlignment="1" applyProtection="1">
      <alignment horizontal="center"/>
    </xf>
    <xf numFmtId="168" fontId="8" fillId="26" borderId="0" xfId="0" applyNumberFormat="1" applyFont="1" applyFill="1" applyBorder="1" applyAlignment="1" applyProtection="1">
      <alignment horizontal="center" vertical="center"/>
    </xf>
    <xf numFmtId="0" fontId="0" fillId="25" borderId="61" xfId="0" applyFill="1" applyBorder="1"/>
    <xf numFmtId="0" fontId="198" fillId="47" borderId="0" xfId="0" applyFont="1" applyFill="1" applyAlignment="1">
      <alignment vertical="center" textRotation="90"/>
    </xf>
    <xf numFmtId="0" fontId="48" fillId="0" borderId="41" xfId="0" applyFont="1" applyFill="1" applyBorder="1" applyAlignment="1" applyProtection="1">
      <alignment horizontal="center" vertical="center" wrapText="1"/>
      <protection locked="0"/>
    </xf>
    <xf numFmtId="0" fontId="0" fillId="0" borderId="0" xfId="0" applyFill="1" applyAlignment="1" applyProtection="1">
      <alignment horizontal="center" vertical="center" wrapText="1"/>
    </xf>
    <xf numFmtId="0" fontId="13" fillId="0" borderId="41" xfId="0" applyFont="1" applyFill="1" applyBorder="1" applyAlignment="1" applyProtection="1">
      <alignment horizontal="center" vertical="center" wrapText="1"/>
    </xf>
    <xf numFmtId="0" fontId="45" fillId="0" borderId="41" xfId="0" applyFont="1" applyFill="1" applyBorder="1" applyAlignment="1" applyProtection="1">
      <alignment horizontal="center" vertical="center" wrapText="1"/>
      <protection locked="0"/>
    </xf>
    <xf numFmtId="0" fontId="13" fillId="29" borderId="41" xfId="0" applyFont="1" applyFill="1" applyBorder="1" applyAlignment="1" applyProtection="1">
      <alignment horizontal="center" vertical="top" wrapText="1"/>
    </xf>
    <xf numFmtId="0" fontId="13" fillId="26" borderId="41" xfId="0" applyFont="1" applyFill="1" applyBorder="1" applyAlignment="1" applyProtection="1">
      <alignment horizontal="center" vertical="center" wrapText="1"/>
    </xf>
    <xf numFmtId="0" fontId="13" fillId="27" borderId="41" xfId="0" applyFont="1" applyFill="1" applyBorder="1" applyAlignment="1" applyProtection="1">
      <alignment horizontal="center" vertical="top" wrapText="1"/>
    </xf>
    <xf numFmtId="171" fontId="48" fillId="0" borderId="41" xfId="0" applyNumberFormat="1" applyFont="1" applyFill="1" applyBorder="1" applyAlignment="1" applyProtection="1">
      <alignment horizontal="center" vertical="center"/>
      <protection locked="0"/>
    </xf>
    <xf numFmtId="0" fontId="13" fillId="0" borderId="24" xfId="0" applyFont="1" applyFill="1" applyBorder="1" applyAlignment="1" applyProtection="1">
      <alignment horizontal="center" vertical="center" wrapText="1"/>
    </xf>
    <xf numFmtId="0" fontId="221" fillId="25" borderId="0" xfId="0" applyFont="1" applyFill="1" applyAlignment="1" applyProtection="1">
      <alignment horizontal="right"/>
    </xf>
    <xf numFmtId="0" fontId="223" fillId="25" borderId="0" xfId="0" applyNumberFormat="1" applyFont="1" applyFill="1" applyAlignment="1">
      <alignment horizontal="right"/>
    </xf>
    <xf numFmtId="0" fontId="14" fillId="29" borderId="43" xfId="0" applyFont="1" applyFill="1" applyBorder="1" applyAlignment="1" applyProtection="1">
      <alignment horizontal="center" wrapText="1"/>
    </xf>
    <xf numFmtId="0" fontId="16" fillId="29" borderId="79" xfId="0" applyFont="1" applyFill="1" applyBorder="1" applyAlignment="1" applyProtection="1">
      <alignment vertical="center" wrapText="1"/>
    </xf>
    <xf numFmtId="0" fontId="224" fillId="29" borderId="0" xfId="0" applyFont="1" applyFill="1" applyAlignment="1">
      <alignment horizontal="right"/>
    </xf>
    <xf numFmtId="0" fontId="0" fillId="28" borderId="0" xfId="0" applyFill="1" applyProtection="1"/>
    <xf numFmtId="0" fontId="14" fillId="53" borderId="30" xfId="0" applyFont="1" applyFill="1" applyBorder="1" applyAlignment="1" applyProtection="1">
      <alignment horizontal="center" vertical="center" textRotation="90" wrapText="1"/>
    </xf>
    <xf numFmtId="0" fontId="225" fillId="53" borderId="0" xfId="0" applyFont="1" applyFill="1" applyAlignment="1">
      <alignment horizontal="right"/>
    </xf>
    <xf numFmtId="0" fontId="225" fillId="53" borderId="0" xfId="0" applyFont="1" applyFill="1" applyAlignment="1" applyProtection="1">
      <alignment horizontal="right"/>
    </xf>
    <xf numFmtId="0" fontId="223" fillId="0" borderId="0" xfId="0" applyFont="1" applyFill="1" applyAlignment="1">
      <alignment horizontal="right"/>
    </xf>
    <xf numFmtId="49" fontId="13" fillId="25" borderId="24" xfId="0" applyNumberFormat="1" applyFont="1" applyFill="1" applyBorder="1" applyAlignment="1" applyProtection="1">
      <alignment horizontal="center" vertical="center" wrapText="1"/>
    </xf>
    <xf numFmtId="1" fontId="1" fillId="0" borderId="0" xfId="62" applyNumberFormat="1" applyAlignment="1">
      <alignment horizontal="center" vertical="center"/>
    </xf>
    <xf numFmtId="2" fontId="48" fillId="0" borderId="24" xfId="0" applyNumberFormat="1" applyFont="1" applyFill="1" applyBorder="1" applyAlignment="1" applyProtection="1">
      <alignment horizontal="center" vertical="center" wrapText="1"/>
      <protection locked="0"/>
    </xf>
    <xf numFmtId="0" fontId="222" fillId="27" borderId="0" xfId="0" applyFont="1" applyFill="1" applyAlignment="1">
      <alignment horizontal="right"/>
    </xf>
    <xf numFmtId="0" fontId="227" fillId="27" borderId="0" xfId="0" applyFont="1" applyFill="1" applyProtection="1"/>
    <xf numFmtId="0" fontId="13" fillId="0" borderId="27" xfId="0" applyFont="1" applyFill="1" applyBorder="1" applyAlignment="1" applyProtection="1">
      <alignment horizontal="center" wrapText="1"/>
    </xf>
    <xf numFmtId="0" fontId="13" fillId="0" borderId="26" xfId="0" applyFont="1" applyFill="1" applyBorder="1" applyAlignment="1" applyProtection="1">
      <alignment horizontal="center" vertical="center" wrapText="1"/>
    </xf>
    <xf numFmtId="0" fontId="13" fillId="0" borderId="24" xfId="0" applyFont="1" applyFill="1" applyBorder="1" applyAlignment="1">
      <alignment horizontal="center" vertical="center" wrapText="1"/>
    </xf>
    <xf numFmtId="0" fontId="45" fillId="0" borderId="24" xfId="0" applyFont="1" applyFill="1" applyBorder="1" applyAlignment="1" applyProtection="1">
      <alignment horizontal="center" vertical="center" wrapText="1"/>
      <protection locked="0"/>
    </xf>
    <xf numFmtId="0" fontId="228" fillId="29" borderId="0" xfId="0" applyFont="1" applyFill="1" applyProtection="1"/>
    <xf numFmtId="0" fontId="229" fillId="26" borderId="0" xfId="0" applyFont="1" applyFill="1" applyAlignment="1">
      <alignment horizontal="right"/>
    </xf>
    <xf numFmtId="0" fontId="231" fillId="26" borderId="0" xfId="0" applyFont="1" applyFill="1" applyAlignment="1">
      <alignment horizontal="right"/>
    </xf>
    <xf numFmtId="0" fontId="224" fillId="29" borderId="0" xfId="0" applyNumberFormat="1" applyFont="1" applyFill="1" applyAlignment="1">
      <alignment horizontal="right"/>
    </xf>
    <xf numFmtId="49" fontId="224" fillId="29" borderId="0" xfId="0" applyNumberFormat="1" applyFont="1" applyFill="1" applyAlignment="1">
      <alignment horizontal="right"/>
    </xf>
    <xf numFmtId="0" fontId="1" fillId="47" borderId="0" xfId="57" applyFill="1"/>
    <xf numFmtId="0" fontId="197" fillId="29" borderId="0" xfId="0" applyFont="1" applyFill="1"/>
    <xf numFmtId="0" fontId="232" fillId="29" borderId="0" xfId="0" applyNumberFormat="1" applyFont="1" applyFill="1" applyAlignment="1">
      <alignment horizontal="right"/>
    </xf>
    <xf numFmtId="168" fontId="93" fillId="0" borderId="24" xfId="55" applyNumberFormat="1" applyFont="1" applyFill="1" applyBorder="1" applyAlignment="1">
      <alignment horizontal="center" vertical="center"/>
    </xf>
    <xf numFmtId="0" fontId="233" fillId="53" borderId="0" xfId="0" applyNumberFormat="1" applyFont="1" applyFill="1"/>
    <xf numFmtId="168" fontId="234" fillId="27" borderId="0" xfId="0" applyNumberFormat="1" applyFont="1" applyFill="1" applyAlignment="1" applyProtection="1">
      <alignment horizontal="right"/>
    </xf>
    <xf numFmtId="0" fontId="235" fillId="27" borderId="0" xfId="0" applyFont="1" applyFill="1" applyAlignment="1" applyProtection="1">
      <alignment horizontal="right"/>
    </xf>
    <xf numFmtId="168" fontId="234" fillId="27" borderId="0" xfId="0" applyNumberFormat="1" applyFont="1" applyFill="1" applyProtection="1"/>
    <xf numFmtId="168" fontId="45" fillId="0" borderId="24" xfId="28" applyNumberFormat="1" applyFont="1" applyFill="1" applyBorder="1" applyAlignment="1" applyProtection="1">
      <alignment horizontal="center" vertical="center" shrinkToFit="1"/>
      <protection locked="0"/>
    </xf>
    <xf numFmtId="0" fontId="8" fillId="0" borderId="0" xfId="0" applyFont="1" applyFill="1" applyBorder="1" applyAlignment="1">
      <alignment wrapText="1"/>
    </xf>
    <xf numFmtId="0" fontId="8" fillId="0" borderId="0" xfId="0" applyFont="1" applyFill="1" applyBorder="1"/>
    <xf numFmtId="49" fontId="48" fillId="0" borderId="133" xfId="0" applyNumberFormat="1" applyFont="1" applyFill="1" applyBorder="1" applyAlignment="1" applyProtection="1">
      <alignment horizontal="left" vertical="center" wrapText="1"/>
      <protection locked="0"/>
    </xf>
    <xf numFmtId="49" fontId="48" fillId="0" borderId="133" xfId="0" applyNumberFormat="1" applyFont="1" applyFill="1" applyBorder="1" applyAlignment="1" applyProtection="1">
      <alignment horizontal="left" vertical="center"/>
      <protection locked="0"/>
    </xf>
    <xf numFmtId="0" fontId="6" fillId="0" borderId="0" xfId="0" applyFont="1" applyFill="1" applyBorder="1" applyAlignment="1" applyProtection="1">
      <alignment horizontal="left" vertical="center"/>
    </xf>
    <xf numFmtId="0" fontId="7" fillId="0" borderId="41" xfId="0" applyFont="1" applyFill="1" applyBorder="1" applyAlignment="1" applyProtection="1">
      <alignment horizontal="right" vertical="center" wrapText="1"/>
    </xf>
    <xf numFmtId="0" fontId="238" fillId="0" borderId="80" xfId="0" applyFont="1" applyFill="1" applyBorder="1" applyAlignment="1" applyProtection="1">
      <alignment horizontal="center" vertical="center" wrapText="1"/>
    </xf>
    <xf numFmtId="0" fontId="7" fillId="0" borderId="41" xfId="0" applyFont="1" applyFill="1" applyBorder="1" applyAlignment="1" applyProtection="1">
      <alignment horizontal="right" vertical="center"/>
    </xf>
    <xf numFmtId="0" fontId="9" fillId="0" borderId="24" xfId="0" applyFont="1" applyFill="1" applyBorder="1" applyAlignment="1" applyProtection="1">
      <alignment horizontal="center" vertical="center"/>
    </xf>
    <xf numFmtId="0" fontId="239" fillId="0" borderId="0" xfId="0" applyFont="1" applyFill="1" applyAlignment="1" applyProtection="1">
      <alignment vertical="center"/>
    </xf>
    <xf numFmtId="0" fontId="239" fillId="0" borderId="0" xfId="0" applyFont="1" applyFill="1" applyAlignment="1" applyProtection="1">
      <alignment vertical="center" wrapText="1"/>
    </xf>
    <xf numFmtId="0" fontId="21" fillId="27" borderId="24" xfId="0" applyFont="1" applyFill="1" applyBorder="1" applyAlignment="1" applyProtection="1">
      <alignment horizontal="center" vertical="center" wrapText="1"/>
    </xf>
    <xf numFmtId="0" fontId="10" fillId="0" borderId="24" xfId="0" applyFont="1" applyFill="1" applyBorder="1" applyAlignment="1"/>
    <xf numFmtId="0" fontId="241" fillId="29" borderId="0" xfId="0" applyFont="1" applyFill="1" applyAlignment="1"/>
    <xf numFmtId="0" fontId="0" fillId="29" borderId="0" xfId="0" applyFill="1" applyAlignment="1">
      <alignment horizontal="center" vertical="center"/>
    </xf>
    <xf numFmtId="0" fontId="0" fillId="34" borderId="0" xfId="0" applyFill="1" applyAlignment="1">
      <alignment horizontal="center" vertical="center"/>
    </xf>
    <xf numFmtId="0" fontId="0" fillId="27" borderId="0" xfId="0" applyFill="1" applyAlignment="1">
      <alignment horizontal="center" vertical="center"/>
    </xf>
    <xf numFmtId="0" fontId="0" fillId="29" borderId="134" xfId="0" applyFill="1" applyBorder="1" applyAlignment="1" applyProtection="1">
      <alignment horizontal="center" vertical="center"/>
    </xf>
    <xf numFmtId="0" fontId="0" fillId="27" borderId="134" xfId="0" applyFill="1" applyBorder="1" applyAlignment="1" applyProtection="1">
      <alignment horizontal="center" vertical="center"/>
    </xf>
    <xf numFmtId="0" fontId="8" fillId="0" borderId="134" xfId="0" applyFont="1" applyFill="1" applyBorder="1" applyAlignment="1" applyProtection="1">
      <alignment horizontal="center" vertical="center"/>
    </xf>
    <xf numFmtId="0" fontId="0" fillId="0" borderId="134" xfId="0" applyFill="1" applyBorder="1" applyProtection="1"/>
    <xf numFmtId="0" fontId="14" fillId="26" borderId="134" xfId="0" applyFont="1" applyFill="1" applyBorder="1" applyAlignment="1" applyProtection="1">
      <alignment horizontal="center" vertical="center"/>
    </xf>
    <xf numFmtId="0" fontId="14" fillId="27" borderId="134" xfId="0" applyFont="1" applyFill="1" applyBorder="1" applyAlignment="1" applyProtection="1">
      <alignment horizontal="center" vertical="center"/>
    </xf>
    <xf numFmtId="0" fontId="8" fillId="29" borderId="24" xfId="0" applyFont="1" applyFill="1" applyBorder="1" applyAlignment="1">
      <alignment horizontal="center" vertical="center" wrapText="1"/>
    </xf>
    <xf numFmtId="0" fontId="0" fillId="26" borderId="0" xfId="0" applyFill="1" applyAlignment="1">
      <alignment horizontal="center" vertical="center"/>
    </xf>
    <xf numFmtId="10" fontId="0" fillId="29" borderId="0" xfId="0" applyNumberFormat="1" applyFill="1" applyAlignment="1">
      <alignment horizontal="center" vertical="center"/>
    </xf>
    <xf numFmtId="0" fontId="0" fillId="54" borderId="0" xfId="0" applyFill="1" applyAlignment="1">
      <alignment horizontal="center" vertical="center"/>
    </xf>
    <xf numFmtId="0" fontId="8" fillId="29" borderId="41" xfId="0" applyFont="1" applyFill="1" applyBorder="1" applyAlignment="1">
      <alignment horizontal="right" vertical="center" wrapText="1"/>
    </xf>
    <xf numFmtId="0" fontId="8" fillId="29" borderId="42" xfId="0" applyFont="1" applyFill="1" applyBorder="1" applyAlignment="1">
      <alignment horizontal="right" vertical="center" wrapText="1"/>
    </xf>
    <xf numFmtId="0" fontId="14" fillId="29" borderId="42" xfId="0" applyFont="1" applyFill="1" applyBorder="1" applyAlignment="1">
      <alignment horizontal="right" vertical="center"/>
    </xf>
    <xf numFmtId="0" fontId="8" fillId="29" borderId="42" xfId="0" applyFont="1" applyFill="1" applyBorder="1" applyAlignment="1">
      <alignment horizontal="right" vertical="center"/>
    </xf>
    <xf numFmtId="10" fontId="136" fillId="29" borderId="80" xfId="0" applyNumberFormat="1" applyFont="1" applyFill="1" applyBorder="1" applyAlignment="1">
      <alignment horizontal="center" vertical="center"/>
    </xf>
    <xf numFmtId="0" fontId="0" fillId="29" borderId="41" xfId="0" applyFill="1" applyBorder="1" applyAlignment="1">
      <alignment vertical="center"/>
    </xf>
    <xf numFmtId="0" fontId="0" fillId="29" borderId="42" xfId="0" applyFill="1" applyBorder="1" applyAlignment="1">
      <alignment vertical="center"/>
    </xf>
    <xf numFmtId="0" fontId="12" fillId="29" borderId="42" xfId="0" applyFont="1" applyFill="1" applyBorder="1" applyAlignment="1">
      <alignment vertical="center"/>
    </xf>
    <xf numFmtId="168" fontId="14" fillId="29" borderId="41" xfId="0" applyNumberFormat="1" applyFont="1" applyFill="1" applyBorder="1" applyAlignment="1">
      <alignment vertical="center"/>
    </xf>
    <xf numFmtId="9" fontId="237" fillId="29" borderId="80" xfId="0" applyNumberFormat="1" applyFont="1" applyFill="1" applyBorder="1" applyAlignment="1">
      <alignment horizontal="center" vertical="center"/>
    </xf>
    <xf numFmtId="168" fontId="8" fillId="29" borderId="41" xfId="0" applyNumberFormat="1" applyFont="1" applyFill="1" applyBorder="1" applyAlignment="1">
      <alignment vertical="center"/>
    </xf>
    <xf numFmtId="9" fontId="136" fillId="29" borderId="28" xfId="0" applyNumberFormat="1" applyFont="1" applyFill="1" applyBorder="1" applyAlignment="1">
      <alignment horizontal="center" vertical="center"/>
    </xf>
    <xf numFmtId="168" fontId="8" fillId="29" borderId="28" xfId="0" applyNumberFormat="1" applyFont="1" applyFill="1" applyBorder="1" applyAlignment="1">
      <alignment vertical="center"/>
    </xf>
    <xf numFmtId="168" fontId="8" fillId="0" borderId="30" xfId="0" applyNumberFormat="1" applyFont="1" applyFill="1" applyBorder="1" applyAlignment="1">
      <alignment vertical="center"/>
    </xf>
    <xf numFmtId="0" fontId="21" fillId="0" borderId="24" xfId="0" applyFont="1" applyFill="1" applyBorder="1" applyAlignment="1" applyProtection="1">
      <alignment horizontal="center" vertical="center" wrapText="1"/>
      <protection locked="0"/>
    </xf>
    <xf numFmtId="0" fontId="1" fillId="0" borderId="0" xfId="0" applyFont="1" applyFill="1"/>
    <xf numFmtId="0" fontId="3" fillId="33" borderId="0" xfId="62" applyFont="1" applyFill="1" applyAlignment="1">
      <alignment horizontal="left"/>
    </xf>
    <xf numFmtId="0" fontId="8" fillId="33" borderId="0" xfId="0" applyFont="1" applyFill="1" applyAlignment="1" applyProtection="1">
      <alignment vertical="center"/>
    </xf>
    <xf numFmtId="0" fontId="8" fillId="33" borderId="41" xfId="0" applyFont="1" applyFill="1" applyBorder="1" applyAlignment="1" applyProtection="1">
      <alignment vertical="center"/>
    </xf>
    <xf numFmtId="0" fontId="8" fillId="0" borderId="0" xfId="62" applyFont="1"/>
    <xf numFmtId="0" fontId="8" fillId="29" borderId="0" xfId="0" applyFont="1" applyFill="1" applyAlignment="1" applyProtection="1">
      <alignment vertical="top" wrapText="1"/>
    </xf>
    <xf numFmtId="0" fontId="8" fillId="53" borderId="0" xfId="0" applyFont="1" applyFill="1" applyAlignment="1" applyProtection="1">
      <alignment vertical="center"/>
    </xf>
    <xf numFmtId="0" fontId="6" fillId="0" borderId="0" xfId="0" applyFont="1" applyFill="1" applyAlignment="1" applyProtection="1">
      <alignment horizontal="justify" vertical="top" wrapText="1"/>
    </xf>
    <xf numFmtId="0" fontId="3" fillId="0" borderId="0" xfId="56" applyFont="1" applyFill="1" applyAlignment="1">
      <alignment horizontal="center"/>
    </xf>
    <xf numFmtId="0" fontId="1" fillId="26" borderId="0" xfId="0" applyFont="1" applyFill="1" applyAlignment="1">
      <alignment horizontal="center" vertical="center" wrapText="1"/>
    </xf>
    <xf numFmtId="0" fontId="15" fillId="0" borderId="0" xfId="0" applyFont="1" applyFill="1" applyAlignment="1" applyProtection="1">
      <alignment vertical="center"/>
      <protection locked="0"/>
    </xf>
    <xf numFmtId="174" fontId="11" fillId="29" borderId="73" xfId="0" applyNumberFormat="1" applyFont="1" applyFill="1" applyBorder="1" applyAlignment="1" applyProtection="1">
      <alignment horizontal="center" vertical="center" wrapText="1"/>
    </xf>
    <xf numFmtId="43" fontId="16" fillId="55" borderId="24" xfId="28" applyFont="1" applyFill="1" applyBorder="1" applyAlignment="1" applyProtection="1">
      <alignment horizontal="center" vertical="center" shrinkToFit="1"/>
    </xf>
    <xf numFmtId="0" fontId="100" fillId="30" borderId="0" xfId="55" applyFont="1" applyFill="1"/>
    <xf numFmtId="0" fontId="100" fillId="27" borderId="0" xfId="55" applyFont="1" applyFill="1"/>
    <xf numFmtId="0" fontId="134" fillId="28" borderId="0" xfId="0" applyFont="1" applyFill="1"/>
    <xf numFmtId="0" fontId="216" fillId="28" borderId="0" xfId="0" applyFont="1" applyFill="1"/>
    <xf numFmtId="0" fontId="74" fillId="0" borderId="0" xfId="0" applyFont="1" applyFill="1" applyAlignment="1" applyProtection="1">
      <alignment horizontal="left" vertical="center" wrapText="1"/>
    </xf>
    <xf numFmtId="0" fontId="1" fillId="29" borderId="0" xfId="0" applyFont="1" applyFill="1" applyAlignment="1">
      <alignment horizontal="center" vertical="center"/>
    </xf>
    <xf numFmtId="0" fontId="1" fillId="29" borderId="0" xfId="0" applyFont="1" applyFill="1" applyAlignment="1">
      <alignment vertical="center"/>
    </xf>
    <xf numFmtId="0" fontId="16" fillId="0" borderId="27" xfId="0" applyFont="1" applyFill="1" applyBorder="1" applyAlignment="1" applyProtection="1">
      <alignment horizontal="left" vertical="center" wrapText="1" indent="1"/>
    </xf>
    <xf numFmtId="168" fontId="16" fillId="0" borderId="26" xfId="0" applyNumberFormat="1" applyFont="1" applyFill="1" applyBorder="1" applyAlignment="1" applyProtection="1">
      <alignment horizontal="center" vertical="center"/>
    </xf>
    <xf numFmtId="0" fontId="16" fillId="0" borderId="27" xfId="0" applyFont="1" applyFill="1" applyBorder="1" applyAlignment="1" applyProtection="1">
      <alignment horizontal="center" vertical="center" wrapText="1"/>
    </xf>
    <xf numFmtId="172" fontId="16" fillId="0" borderId="26" xfId="0" applyNumberFormat="1" applyFont="1" applyFill="1" applyBorder="1" applyAlignment="1" applyProtection="1">
      <alignment horizontal="center" vertical="center"/>
    </xf>
    <xf numFmtId="181" fontId="16" fillId="0" borderId="26" xfId="0" applyNumberFormat="1" applyFont="1" applyFill="1" applyBorder="1" applyAlignment="1" applyProtection="1">
      <alignment horizontal="center" vertical="center"/>
    </xf>
    <xf numFmtId="0" fontId="272" fillId="0" borderId="0" xfId="0" applyFont="1" applyFill="1" applyAlignment="1" applyProtection="1">
      <alignment vertical="center"/>
    </xf>
    <xf numFmtId="181" fontId="16" fillId="0" borderId="107" xfId="0" applyNumberFormat="1" applyFont="1" applyFill="1" applyBorder="1" applyAlignment="1" applyProtection="1">
      <alignment horizontal="center" vertical="center"/>
    </xf>
    <xf numFmtId="0" fontId="273" fillId="0" borderId="0" xfId="0" applyFont="1" applyFill="1" applyAlignment="1" applyProtection="1">
      <alignment vertical="top"/>
    </xf>
    <xf numFmtId="0" fontId="6" fillId="0" borderId="0" xfId="0" applyFont="1" applyFill="1" applyAlignment="1" applyProtection="1">
      <alignment horizontal="right" vertical="center"/>
    </xf>
    <xf numFmtId="0" fontId="274" fillId="0" borderId="0" xfId="0" applyFont="1" applyFill="1" applyAlignment="1" applyProtection="1">
      <alignment horizontal="center" vertical="center" wrapText="1"/>
    </xf>
    <xf numFmtId="181" fontId="3" fillId="0" borderId="24" xfId="0" applyNumberFormat="1" applyFont="1" applyFill="1" applyBorder="1" applyAlignment="1" applyProtection="1">
      <alignment horizontal="center" vertical="center" wrapText="1"/>
    </xf>
    <xf numFmtId="168" fontId="40" fillId="0" borderId="24" xfId="0" applyNumberFormat="1" applyFont="1" applyFill="1" applyBorder="1" applyAlignment="1" applyProtection="1">
      <alignment horizontal="center" vertical="center" wrapText="1"/>
      <protection locked="0"/>
    </xf>
    <xf numFmtId="0" fontId="273" fillId="29" borderId="0" xfId="0" applyFont="1" applyFill="1"/>
    <xf numFmtId="0" fontId="273" fillId="29" borderId="0" xfId="0" applyFont="1" applyFill="1" applyAlignment="1">
      <alignment horizontal="right"/>
    </xf>
    <xf numFmtId="0" fontId="1" fillId="0" borderId="0" xfId="52" applyFill="1" applyProtection="1"/>
    <xf numFmtId="0" fontId="4" fillId="0" borderId="0" xfId="52" applyFont="1" applyFill="1" applyAlignment="1" applyProtection="1">
      <alignment horizontal="center"/>
    </xf>
    <xf numFmtId="0" fontId="1" fillId="0" borderId="0" xfId="52" applyFont="1" applyFill="1" applyAlignment="1" applyProtection="1"/>
    <xf numFmtId="0" fontId="3" fillId="0" borderId="0" xfId="52" applyFont="1" applyFill="1" applyAlignment="1" applyProtection="1"/>
    <xf numFmtId="0" fontId="243" fillId="0" borderId="0" xfId="52" applyFont="1" applyFill="1" applyProtection="1"/>
    <xf numFmtId="0" fontId="160" fillId="0" borderId="0" xfId="52" applyFont="1" applyFill="1" applyProtection="1"/>
    <xf numFmtId="0" fontId="36" fillId="0" borderId="0" xfId="52" applyFont="1" applyFill="1" applyProtection="1"/>
    <xf numFmtId="0" fontId="1" fillId="0" borderId="0" xfId="52" applyFont="1" applyFill="1" applyProtection="1"/>
    <xf numFmtId="0" fontId="158" fillId="0" borderId="0" xfId="52" applyFont="1" applyFill="1" applyProtection="1"/>
    <xf numFmtId="0" fontId="3" fillId="0" borderId="0" xfId="52" applyFont="1" applyFill="1" applyProtection="1"/>
    <xf numFmtId="0" fontId="24" fillId="0" borderId="0" xfId="52" applyFont="1" applyFill="1" applyProtection="1"/>
    <xf numFmtId="0" fontId="158" fillId="0" borderId="0" xfId="52" applyFont="1" applyFill="1" applyAlignment="1" applyProtection="1"/>
    <xf numFmtId="0" fontId="1" fillId="0" borderId="0" xfId="52" applyNumberFormat="1" applyFill="1" applyProtection="1"/>
    <xf numFmtId="0" fontId="3" fillId="0" borderId="0" xfId="52" applyFont="1" applyFill="1" applyAlignment="1" applyProtection="1">
      <alignment horizontal="center"/>
    </xf>
    <xf numFmtId="0" fontId="172" fillId="0" borderId="0" xfId="52" applyFont="1" applyFill="1" applyProtection="1"/>
    <xf numFmtId="0" fontId="220" fillId="0" borderId="0" xfId="52" applyFont="1" applyFill="1" applyProtection="1"/>
    <xf numFmtId="0" fontId="4" fillId="0" borderId="0" xfId="52" applyFont="1" applyFill="1" applyProtection="1"/>
    <xf numFmtId="0" fontId="1" fillId="0" borderId="0" xfId="52" applyFont="1" applyFill="1" applyAlignment="1" applyProtection="1">
      <alignment vertical="top"/>
    </xf>
    <xf numFmtId="0" fontId="10" fillId="0" borderId="0" xfId="52" applyFont="1" applyFill="1" applyProtection="1"/>
    <xf numFmtId="0" fontId="1" fillId="0" borderId="0" xfId="52" applyFill="1" applyAlignment="1" applyProtection="1">
      <alignment horizontal="center" vertical="center"/>
    </xf>
    <xf numFmtId="0" fontId="159" fillId="0" borderId="0" xfId="52" applyFont="1" applyFill="1" applyProtection="1"/>
    <xf numFmtId="0" fontId="185" fillId="0" borderId="0" xfId="52" applyFont="1" applyFill="1" applyProtection="1"/>
    <xf numFmtId="0" fontId="186" fillId="0" borderId="0" xfId="52" applyFont="1" applyFill="1" applyProtection="1"/>
    <xf numFmtId="0" fontId="6" fillId="0" borderId="0" xfId="52" applyFont="1" applyFill="1" applyProtection="1"/>
    <xf numFmtId="0" fontId="160" fillId="0" borderId="0" xfId="52" applyFont="1" applyFill="1" applyAlignment="1" applyProtection="1">
      <alignment horizontal="right"/>
    </xf>
    <xf numFmtId="0" fontId="1" fillId="25" borderId="0" xfId="52" applyFill="1" applyProtection="1"/>
    <xf numFmtId="0" fontId="160" fillId="25" borderId="0" xfId="52" applyFont="1" applyFill="1" applyAlignment="1" applyProtection="1">
      <alignment horizontal="right"/>
    </xf>
    <xf numFmtId="0" fontId="3" fillId="25" borderId="0" xfId="52" applyFont="1" applyFill="1" applyProtection="1"/>
    <xf numFmtId="0" fontId="97" fillId="25" borderId="0" xfId="52" applyFont="1" applyFill="1" applyProtection="1"/>
    <xf numFmtId="0" fontId="97" fillId="0" borderId="0" xfId="52" applyFont="1" applyFill="1" applyProtection="1"/>
    <xf numFmtId="0" fontId="221" fillId="47" borderId="0" xfId="0" applyFont="1" applyFill="1" applyAlignment="1" applyProtection="1">
      <alignment horizontal="center" vertical="center" textRotation="90"/>
    </xf>
    <xf numFmtId="0" fontId="273" fillId="0" borderId="37" xfId="62" applyFont="1" applyFill="1" applyBorder="1" applyAlignment="1" applyProtection="1">
      <alignment horizontal="center" vertical="center"/>
      <protection locked="0"/>
    </xf>
    <xf numFmtId="0" fontId="273" fillId="56" borderId="37" xfId="62" applyFont="1" applyFill="1" applyBorder="1" applyAlignment="1" applyProtection="1">
      <alignment horizontal="center" vertical="center"/>
      <protection locked="0"/>
    </xf>
    <xf numFmtId="0" fontId="1" fillId="57" borderId="0" xfId="62" applyFill="1"/>
    <xf numFmtId="0" fontId="1" fillId="0" borderId="0" xfId="0" applyFont="1" applyFill="1" applyBorder="1" applyAlignment="1" applyProtection="1">
      <alignment vertical="center"/>
    </xf>
    <xf numFmtId="0" fontId="251" fillId="47" borderId="0" xfId="0" applyFont="1" applyFill="1" applyAlignment="1">
      <alignment horizontal="center" vertical="center" textRotation="90"/>
    </xf>
    <xf numFmtId="0" fontId="0" fillId="57" borderId="0" xfId="0" applyFill="1" applyProtection="1"/>
    <xf numFmtId="0" fontId="249" fillId="47" borderId="0" xfId="0" applyFont="1" applyFill="1" applyAlignment="1" applyProtection="1">
      <alignment horizontal="center" vertical="center" textRotation="90"/>
    </xf>
    <xf numFmtId="0" fontId="9" fillId="57" borderId="0" xfId="0" applyFont="1" applyFill="1" applyProtection="1"/>
    <xf numFmtId="0" fontId="198" fillId="47" borderId="0" xfId="0" applyFont="1" applyFill="1" applyAlignment="1">
      <alignment horizontal="center" vertical="top" wrapText="1"/>
    </xf>
    <xf numFmtId="0" fontId="230" fillId="57" borderId="0" xfId="0" applyFont="1" applyFill="1" applyProtection="1"/>
    <xf numFmtId="0" fontId="9" fillId="57" borderId="0" xfId="0" applyFont="1" applyFill="1" applyBorder="1" applyAlignment="1" applyProtection="1">
      <alignment horizontal="left" vertical="top"/>
    </xf>
    <xf numFmtId="1" fontId="75" fillId="0" borderId="24" xfId="51" applyNumberFormat="1" applyFont="1" applyBorder="1" applyAlignment="1" applyProtection="1">
      <alignment horizontal="right" vertical="center"/>
      <protection locked="0"/>
    </xf>
    <xf numFmtId="2" fontId="75" fillId="0" borderId="24" xfId="51" applyNumberFormat="1" applyFont="1" applyBorder="1" applyAlignment="1" applyProtection="1">
      <alignment horizontal="right" vertical="center"/>
      <protection locked="0"/>
    </xf>
    <xf numFmtId="0" fontId="0" fillId="58" borderId="0" xfId="0" applyFill="1"/>
    <xf numFmtId="0" fontId="112" fillId="58" borderId="24" xfId="54" applyFont="1" applyFill="1" applyBorder="1" applyAlignment="1">
      <alignment horizontal="center" vertical="top" wrapText="1"/>
    </xf>
    <xf numFmtId="0" fontId="275" fillId="0" borderId="0" xfId="53" applyFont="1" applyAlignment="1">
      <alignment vertical="center"/>
    </xf>
    <xf numFmtId="0" fontId="276" fillId="0" borderId="0" xfId="53" applyFont="1" applyAlignment="1">
      <alignment vertical="center"/>
    </xf>
    <xf numFmtId="0" fontId="257" fillId="0" borderId="0" xfId="53" applyFont="1" applyAlignment="1">
      <alignment vertical="center"/>
    </xf>
    <xf numFmtId="0" fontId="276" fillId="0" borderId="0" xfId="53" applyFont="1" applyAlignment="1"/>
    <xf numFmtId="0" fontId="1" fillId="59" borderId="0" xfId="52" applyFill="1" applyProtection="1"/>
    <xf numFmtId="0" fontId="14" fillId="29" borderId="24" xfId="0" applyFont="1" applyFill="1" applyBorder="1" applyAlignment="1" applyProtection="1">
      <alignment horizontal="center" vertical="center" wrapText="1"/>
    </xf>
    <xf numFmtId="0" fontId="76" fillId="0" borderId="38" xfId="0" applyFont="1" applyFill="1" applyBorder="1" applyAlignment="1" applyProtection="1">
      <alignment horizontal="center" vertical="center" wrapText="1"/>
      <protection locked="0"/>
    </xf>
    <xf numFmtId="0" fontId="76" fillId="0" borderId="135" xfId="0" applyFont="1" applyFill="1" applyBorder="1" applyAlignment="1" applyProtection="1">
      <alignment horizontal="center" vertical="center" wrapText="1"/>
      <protection locked="0"/>
    </xf>
    <xf numFmtId="0" fontId="48" fillId="0" borderId="24" xfId="0" applyNumberFormat="1" applyFont="1" applyFill="1" applyBorder="1" applyAlignment="1" applyProtection="1">
      <alignment horizontal="center" vertical="center" wrapText="1"/>
      <protection locked="0"/>
    </xf>
    <xf numFmtId="0" fontId="48" fillId="0" borderId="136" xfId="0" applyFont="1" applyFill="1" applyBorder="1" applyAlignment="1" applyProtection="1">
      <alignment horizontal="center" vertical="center" wrapText="1"/>
      <protection locked="0"/>
    </xf>
    <xf numFmtId="182" fontId="82" fillId="0" borderId="24" xfId="0" applyNumberFormat="1" applyFont="1" applyFill="1" applyBorder="1" applyAlignment="1" applyProtection="1">
      <alignment horizontal="center" vertical="center" shrinkToFit="1"/>
      <protection locked="0"/>
    </xf>
    <xf numFmtId="0" fontId="9" fillId="60" borderId="0" xfId="0" applyFont="1" applyFill="1" applyProtection="1"/>
    <xf numFmtId="0" fontId="9" fillId="60" borderId="0" xfId="0" applyFont="1" applyFill="1" applyAlignment="1" applyProtection="1">
      <alignment horizontal="center"/>
    </xf>
    <xf numFmtId="0" fontId="277" fillId="0" borderId="0" xfId="0" applyFont="1" applyFill="1" applyAlignment="1" applyProtection="1">
      <alignment horizontal="left" vertical="center"/>
    </xf>
    <xf numFmtId="0" fontId="0" fillId="60" borderId="0" xfId="0" applyFill="1"/>
    <xf numFmtId="0" fontId="3" fillId="60" borderId="0" xfId="0" applyFont="1" applyFill="1"/>
    <xf numFmtId="0" fontId="0" fillId="61" borderId="0" xfId="0" applyFill="1"/>
    <xf numFmtId="0" fontId="3" fillId="61" borderId="0" xfId="0" applyFont="1" applyFill="1"/>
    <xf numFmtId="0" fontId="1" fillId="27" borderId="119" xfId="52" applyFont="1" applyFill="1" applyBorder="1" applyAlignment="1">
      <alignment horizontal="right" vertical="top" wrapText="1"/>
    </xf>
    <xf numFmtId="0" fontId="1" fillId="27" borderId="119" xfId="52" applyFont="1" applyFill="1" applyBorder="1" applyAlignment="1">
      <alignment horizontal="right" wrapText="1"/>
    </xf>
    <xf numFmtId="0" fontId="238" fillId="0" borderId="0" xfId="0" applyFont="1" applyFill="1" applyBorder="1" applyAlignment="1" applyProtection="1">
      <alignment horizontal="center" vertical="center" wrapText="1"/>
    </xf>
    <xf numFmtId="0" fontId="0" fillId="60" borderId="0" xfId="0" applyFill="1" applyAlignment="1" applyProtection="1">
      <alignment horizontal="center" vertical="center"/>
      <protection locked="0"/>
    </xf>
    <xf numFmtId="0" fontId="278" fillId="0" borderId="0" xfId="0" applyFont="1" applyFill="1" applyAlignment="1">
      <alignment vertical="center"/>
    </xf>
    <xf numFmtId="0" fontId="9" fillId="60" borderId="0" xfId="0" applyFont="1" applyFill="1" applyAlignment="1" applyProtection="1">
      <alignment horizontal="center" vertical="center"/>
    </xf>
    <xf numFmtId="0" fontId="278" fillId="0" borderId="0" xfId="0" applyFont="1" applyFill="1" applyAlignment="1" applyProtection="1">
      <alignment vertical="center"/>
    </xf>
    <xf numFmtId="168" fontId="279" fillId="0" borderId="41" xfId="0" applyNumberFormat="1" applyFont="1" applyFill="1" applyBorder="1" applyAlignment="1" applyProtection="1">
      <alignment horizontal="center" vertical="center"/>
      <protection locked="0"/>
    </xf>
    <xf numFmtId="0" fontId="56" fillId="0" borderId="0" xfId="0" applyFont="1" applyFill="1" applyAlignment="1" applyProtection="1">
      <alignment vertical="top" wrapText="1"/>
    </xf>
    <xf numFmtId="0" fontId="280" fillId="0" borderId="0" xfId="56" applyFont="1" applyFill="1"/>
    <xf numFmtId="0" fontId="281" fillId="0" borderId="0" xfId="0" applyFont="1" applyFill="1" applyAlignment="1">
      <alignment vertical="center"/>
    </xf>
    <xf numFmtId="0" fontId="7" fillId="0" borderId="0" xfId="0" applyFont="1" applyFill="1" applyBorder="1" applyAlignment="1" applyProtection="1">
      <alignment horizontal="right" vertical="center" wrapText="1"/>
    </xf>
    <xf numFmtId="0" fontId="0" fillId="60" borderId="29" xfId="0" applyFill="1" applyBorder="1" applyAlignment="1">
      <alignment horizontal="center" vertical="center"/>
    </xf>
    <xf numFmtId="168" fontId="279" fillId="0" borderId="0" xfId="0" applyNumberFormat="1" applyFont="1" applyFill="1" applyBorder="1" applyAlignment="1" applyProtection="1">
      <alignment horizontal="center" vertical="center"/>
      <protection locked="0"/>
    </xf>
    <xf numFmtId="0" fontId="282" fillId="0" borderId="0" xfId="0" applyFont="1" applyFill="1" applyAlignment="1" applyProtection="1">
      <alignment horizontal="center" vertical="center"/>
    </xf>
    <xf numFmtId="0" fontId="259" fillId="0" borderId="0" xfId="0" applyFont="1" applyFill="1" applyAlignment="1" applyProtection="1">
      <alignment vertical="top" wrapText="1"/>
    </xf>
    <xf numFmtId="0" fontId="259" fillId="0" borderId="0" xfId="0" applyFont="1" applyFill="1" applyBorder="1" applyAlignment="1" applyProtection="1">
      <alignment vertical="top"/>
    </xf>
    <xf numFmtId="0" fontId="3" fillId="0" borderId="137" xfId="0" applyFont="1" applyBorder="1" applyAlignment="1">
      <alignment horizontal="left" vertical="center" indent="1"/>
    </xf>
    <xf numFmtId="0" fontId="3" fillId="0" borderId="24" xfId="0" applyFont="1" applyBorder="1" applyAlignment="1">
      <alignment horizontal="left" vertical="center" indent="1"/>
    </xf>
    <xf numFmtId="183" fontId="3" fillId="0" borderId="137" xfId="0" applyNumberFormat="1" applyFont="1" applyBorder="1" applyAlignment="1">
      <alignment horizontal="center" vertical="center"/>
    </xf>
    <xf numFmtId="183" fontId="3" fillId="0" borderId="24" xfId="0" applyNumberFormat="1" applyFont="1" applyBorder="1" applyAlignment="1">
      <alignment horizontal="center" vertical="center"/>
    </xf>
    <xf numFmtId="0" fontId="0" fillId="59" borderId="0" xfId="0" applyFill="1"/>
    <xf numFmtId="0" fontId="4" fillId="59" borderId="0" xfId="0" applyFont="1" applyFill="1" applyAlignment="1">
      <alignment horizontal="left" vertical="center"/>
    </xf>
    <xf numFmtId="0" fontId="3" fillId="59" borderId="219" xfId="0" applyFont="1" applyFill="1" applyBorder="1" applyAlignment="1">
      <alignment horizontal="center" vertical="center" wrapText="1"/>
    </xf>
    <xf numFmtId="0" fontId="3" fillId="59" borderId="220" xfId="0" applyFont="1" applyFill="1" applyBorder="1" applyAlignment="1">
      <alignment horizontal="center" vertical="center" wrapText="1"/>
    </xf>
    <xf numFmtId="0" fontId="283" fillId="0" borderId="79" xfId="0" applyFont="1" applyFill="1" applyBorder="1" applyProtection="1">
      <protection locked="0"/>
    </xf>
    <xf numFmtId="0" fontId="258" fillId="0" borderId="0" xfId="0" applyFont="1" applyFill="1" applyBorder="1" applyAlignment="1" applyProtection="1">
      <alignment vertical="top"/>
    </xf>
    <xf numFmtId="0" fontId="10" fillId="0" borderId="0" xfId="0" applyFont="1" applyFill="1" applyAlignment="1" applyProtection="1">
      <alignment horizontal="right" vertical="center"/>
    </xf>
    <xf numFmtId="0" fontId="280" fillId="0" borderId="0" xfId="0" applyFont="1" applyFill="1" applyAlignment="1">
      <alignment vertical="center"/>
    </xf>
    <xf numFmtId="0" fontId="0" fillId="60" borderId="29" xfId="0" applyFill="1" applyBorder="1"/>
    <xf numFmtId="0" fontId="284" fillId="59" borderId="0" xfId="0" applyFont="1" applyFill="1"/>
    <xf numFmtId="0" fontId="280" fillId="59" borderId="0" xfId="0" applyFont="1" applyFill="1"/>
    <xf numFmtId="0" fontId="285" fillId="59" borderId="0" xfId="0" applyFont="1" applyFill="1"/>
    <xf numFmtId="0" fontId="284" fillId="0" borderId="0" xfId="0" applyFont="1" applyFill="1"/>
    <xf numFmtId="0" fontId="0" fillId="59" borderId="0" xfId="0" applyFill="1" applyAlignment="1">
      <alignment horizontal="center" vertical="center"/>
    </xf>
    <xf numFmtId="0" fontId="202" fillId="0" borderId="29" xfId="53" applyFont="1" applyBorder="1" applyAlignment="1">
      <alignment vertical="center" wrapText="1"/>
    </xf>
    <xf numFmtId="0" fontId="201" fillId="0" borderId="29" xfId="53" applyFont="1" applyBorder="1" applyAlignment="1">
      <alignment vertical="center" wrapText="1"/>
    </xf>
    <xf numFmtId="0" fontId="204" fillId="0" borderId="29" xfId="53" applyFont="1" applyBorder="1" applyAlignment="1">
      <alignment horizontal="center" vertical="center" wrapText="1"/>
    </xf>
    <xf numFmtId="0" fontId="205" fillId="0" borderId="29" xfId="53" applyFont="1" applyBorder="1" applyAlignment="1">
      <alignment horizontal="left" vertical="center" wrapText="1"/>
    </xf>
    <xf numFmtId="0" fontId="203" fillId="0" borderId="29" xfId="53" applyFont="1" applyBorder="1" applyAlignment="1">
      <alignment horizontal="left" vertical="center" wrapText="1"/>
    </xf>
    <xf numFmtId="0" fontId="4" fillId="0" borderId="24" xfId="0" applyFont="1" applyBorder="1" applyAlignment="1">
      <alignment horizontal="center" vertical="center" wrapText="1"/>
    </xf>
    <xf numFmtId="0" fontId="9" fillId="0" borderId="24" xfId="0" applyFont="1" applyBorder="1" applyAlignment="1">
      <alignment horizontal="center" vertical="top" wrapText="1"/>
    </xf>
    <xf numFmtId="0" fontId="0" fillId="0" borderId="24" xfId="0" applyFill="1" applyBorder="1"/>
    <xf numFmtId="0" fontId="1" fillId="0" borderId="0" xfId="0" applyFont="1" applyFill="1" applyAlignment="1" applyProtection="1"/>
    <xf numFmtId="0" fontId="286" fillId="0" borderId="0" xfId="0" applyFont="1" applyFill="1" applyAlignment="1">
      <alignment vertical="center"/>
    </xf>
    <xf numFmtId="0" fontId="259" fillId="0" borderId="0" xfId="0" applyFont="1" applyFill="1"/>
    <xf numFmtId="0" fontId="259" fillId="0" borderId="0" xfId="0" applyFont="1" applyFill="1" applyProtection="1"/>
    <xf numFmtId="0" fontId="264" fillId="0" borderId="0" xfId="0" applyFont="1" applyFill="1" applyAlignment="1" applyProtection="1">
      <alignment vertical="top"/>
    </xf>
    <xf numFmtId="0" fontId="259" fillId="0" borderId="0" xfId="0" applyFont="1" applyFill="1" applyAlignment="1" applyProtection="1">
      <alignment horizontal="left" vertical="center" wrapText="1"/>
    </xf>
    <xf numFmtId="0" fontId="265" fillId="60" borderId="0" xfId="0" applyFont="1" applyFill="1" applyAlignment="1" applyProtection="1">
      <alignment vertical="center"/>
      <protection locked="0"/>
    </xf>
    <xf numFmtId="0" fontId="264" fillId="0" borderId="0" xfId="0" applyFont="1" applyFill="1" applyBorder="1" applyAlignment="1" applyProtection="1">
      <alignment vertical="top"/>
    </xf>
    <xf numFmtId="0" fontId="6" fillId="0" borderId="0" xfId="0" applyFont="1" applyFill="1" applyAlignment="1" applyProtection="1">
      <alignment horizontal="left" wrapText="1"/>
    </xf>
    <xf numFmtId="0" fontId="1" fillId="0" borderId="0" xfId="0" applyFont="1" applyFill="1" applyAlignment="1" applyProtection="1">
      <alignment vertical="top"/>
    </xf>
    <xf numFmtId="0" fontId="287" fillId="0" borderId="0" xfId="52" applyFont="1" applyFill="1" applyProtection="1"/>
    <xf numFmtId="0" fontId="280" fillId="25" borderId="119" xfId="52" applyFont="1" applyFill="1" applyBorder="1" applyAlignment="1">
      <alignment wrapText="1"/>
    </xf>
    <xf numFmtId="0" fontId="288" fillId="0" borderId="0" xfId="52" applyFont="1" applyAlignment="1">
      <alignment vertical="center"/>
    </xf>
    <xf numFmtId="0" fontId="1" fillId="25" borderId="138" xfId="52" applyFont="1" applyFill="1" applyBorder="1" applyAlignment="1">
      <alignment wrapText="1"/>
    </xf>
    <xf numFmtId="0" fontId="1" fillId="25" borderId="24" xfId="52" applyFont="1" applyFill="1" applyBorder="1" applyAlignment="1">
      <alignment wrapText="1"/>
    </xf>
    <xf numFmtId="0" fontId="10"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wrapText="1"/>
    </xf>
    <xf numFmtId="0" fontId="10" fillId="0" borderId="0" xfId="0" applyFont="1" applyFill="1" applyAlignment="1" applyProtection="1">
      <alignment vertical="center"/>
    </xf>
    <xf numFmtId="0" fontId="280" fillId="0" borderId="0" xfId="0" applyFont="1" applyFill="1" applyAlignment="1" applyProtection="1">
      <alignment horizontal="center" vertical="center" wrapText="1"/>
    </xf>
    <xf numFmtId="0" fontId="259" fillId="0" borderId="0" xfId="0" applyFont="1" applyFill="1" applyAlignment="1" applyProtection="1">
      <alignment vertical="top"/>
    </xf>
    <xf numFmtId="0" fontId="259" fillId="0" borderId="0" xfId="0" applyFont="1" applyFill="1" applyAlignment="1" applyProtection="1">
      <alignment horizontal="right" vertical="top"/>
    </xf>
    <xf numFmtId="0" fontId="264" fillId="0" borderId="0" xfId="0" applyFont="1" applyFill="1" applyBorder="1" applyAlignment="1" applyProtection="1">
      <alignment horizontal="left"/>
    </xf>
    <xf numFmtId="0" fontId="264" fillId="0" borderId="0" xfId="0" applyFont="1" applyFill="1" applyBorder="1" applyAlignment="1" applyProtection="1">
      <alignment horizontal="left" vertical="center"/>
    </xf>
    <xf numFmtId="0" fontId="259" fillId="0" borderId="0" xfId="0" applyFont="1" applyFill="1" applyBorder="1" applyAlignment="1" applyProtection="1">
      <alignment horizontal="left"/>
    </xf>
    <xf numFmtId="0" fontId="9" fillId="0" borderId="0" xfId="0" applyFont="1" applyFill="1" applyBorder="1" applyAlignment="1" applyProtection="1">
      <alignment horizontal="right" vertical="top"/>
    </xf>
    <xf numFmtId="0" fontId="56" fillId="0" borderId="0" xfId="0" applyFont="1" applyFill="1" applyBorder="1" applyAlignment="1" applyProtection="1">
      <alignment horizontal="center" vertical="center"/>
    </xf>
    <xf numFmtId="0" fontId="115" fillId="0" borderId="0" xfId="0" applyFont="1" applyFill="1" applyAlignment="1" applyProtection="1">
      <alignment horizontal="center" vertical="top"/>
    </xf>
    <xf numFmtId="0" fontId="109" fillId="0" borderId="0" xfId="0" applyFont="1" applyFill="1" applyAlignment="1" applyProtection="1">
      <alignment horizontal="center" vertical="top"/>
    </xf>
    <xf numFmtId="0" fontId="6" fillId="0" borderId="0" xfId="0" applyFont="1" applyFill="1" applyAlignment="1" applyProtection="1">
      <alignment vertical="center" wrapText="1"/>
    </xf>
    <xf numFmtId="0" fontId="9" fillId="0" borderId="0" xfId="0" applyFont="1" applyFill="1" applyAlignment="1" applyProtection="1">
      <alignment horizontal="center" vertical="top"/>
    </xf>
    <xf numFmtId="0" fontId="278" fillId="0" borderId="0" xfId="0" applyFont="1" applyFill="1" applyAlignment="1" applyProtection="1">
      <alignment horizontal="center" vertical="top"/>
    </xf>
    <xf numFmtId="0" fontId="278" fillId="0" borderId="0" xfId="0" applyFont="1" applyFill="1" applyAlignment="1" applyProtection="1">
      <alignment horizontal="left" vertical="top" wrapText="1"/>
    </xf>
    <xf numFmtId="0" fontId="278" fillId="0" borderId="0" xfId="0" applyFont="1" applyFill="1" applyAlignment="1" applyProtection="1">
      <alignment horizontal="center" vertical="top" wrapText="1"/>
    </xf>
    <xf numFmtId="0" fontId="1" fillId="62" borderId="24" xfId="52" applyFont="1" applyFill="1" applyBorder="1"/>
    <xf numFmtId="0" fontId="1" fillId="0" borderId="24" xfId="52" applyFont="1" applyBorder="1"/>
    <xf numFmtId="0" fontId="1" fillId="0" borderId="24" xfId="52" applyBorder="1"/>
    <xf numFmtId="0" fontId="21" fillId="0" borderId="24" xfId="52" applyFont="1" applyBorder="1"/>
    <xf numFmtId="0" fontId="1" fillId="63" borderId="0" xfId="52" applyFill="1" applyAlignment="1">
      <alignment horizontal="center"/>
    </xf>
    <xf numFmtId="0" fontId="8" fillId="0" borderId="24" xfId="52" applyFont="1" applyBorder="1"/>
    <xf numFmtId="0" fontId="8" fillId="0" borderId="0" xfId="52" applyFont="1"/>
    <xf numFmtId="0" fontId="8" fillId="0" borderId="0" xfId="52" applyFont="1" applyFill="1"/>
    <xf numFmtId="0" fontId="8" fillId="27" borderId="0" xfId="52" applyFont="1" applyFill="1" applyBorder="1" applyAlignment="1">
      <alignment vertical="center"/>
    </xf>
    <xf numFmtId="0" fontId="8" fillId="27" borderId="0" xfId="52" applyFont="1" applyFill="1"/>
    <xf numFmtId="0" fontId="8" fillId="29" borderId="0" xfId="52" applyFont="1" applyFill="1" applyBorder="1" applyAlignment="1">
      <alignment vertical="center"/>
    </xf>
    <xf numFmtId="0" fontId="8" fillId="29" borderId="0" xfId="52" applyFont="1" applyFill="1"/>
    <xf numFmtId="0" fontId="8" fillId="33" borderId="0" xfId="52" applyFont="1" applyFill="1" applyBorder="1" applyAlignment="1">
      <alignment vertical="center"/>
    </xf>
    <xf numFmtId="0" fontId="8" fillId="33" borderId="0" xfId="52" applyFont="1" applyFill="1"/>
    <xf numFmtId="0" fontId="8" fillId="62" borderId="0" xfId="52" applyFont="1" applyFill="1"/>
    <xf numFmtId="0" fontId="8" fillId="63" borderId="0" xfId="52" applyFont="1" applyFill="1"/>
    <xf numFmtId="0" fontId="8" fillId="59" borderId="0" xfId="52" applyFont="1" applyFill="1"/>
    <xf numFmtId="0" fontId="1" fillId="0" borderId="24" xfId="52" applyBorder="1" applyAlignment="1">
      <alignment wrapText="1"/>
    </xf>
    <xf numFmtId="0" fontId="1" fillId="64" borderId="0" xfId="52" applyFill="1"/>
    <xf numFmtId="0" fontId="8" fillId="64" borderId="0" xfId="52" applyFont="1" applyFill="1"/>
    <xf numFmtId="0" fontId="8" fillId="29" borderId="24" xfId="0" applyFont="1" applyFill="1" applyBorder="1" applyAlignment="1" applyProtection="1">
      <alignment horizontal="left" vertical="center" wrapText="1"/>
    </xf>
    <xf numFmtId="0" fontId="4" fillId="0" borderId="24" xfId="0" applyFont="1" applyFill="1" applyBorder="1" applyAlignment="1" applyProtection="1">
      <alignment horizontal="center" vertical="center"/>
      <protection locked="0"/>
    </xf>
    <xf numFmtId="0" fontId="37" fillId="0" borderId="0" xfId="0" applyFont="1" applyFill="1" applyAlignment="1" applyProtection="1">
      <alignment vertical="center"/>
    </xf>
    <xf numFmtId="0" fontId="1" fillId="0" borderId="0" xfId="0" applyFont="1" applyFill="1" applyProtection="1"/>
    <xf numFmtId="0" fontId="8" fillId="0" borderId="0" xfId="0" applyFont="1" applyFill="1" applyAlignment="1" applyProtection="1"/>
    <xf numFmtId="0" fontId="1" fillId="25" borderId="119" xfId="52" applyFont="1" applyFill="1" applyBorder="1" applyAlignment="1">
      <alignment vertical="center" wrapText="1"/>
    </xf>
    <xf numFmtId="0" fontId="1" fillId="25" borderId="120" xfId="52" applyFont="1" applyFill="1" applyBorder="1" applyAlignment="1">
      <alignment vertical="center" wrapText="1"/>
    </xf>
    <xf numFmtId="0" fontId="1" fillId="25" borderId="121" xfId="52" applyFont="1" applyFill="1" applyBorder="1" applyAlignment="1">
      <alignment vertical="center" wrapText="1"/>
    </xf>
    <xf numFmtId="184" fontId="16" fillId="28" borderId="24" xfId="28" applyNumberFormat="1" applyFont="1" applyFill="1" applyBorder="1" applyAlignment="1" applyProtection="1">
      <alignment horizontal="center" vertical="center" shrinkToFit="1"/>
    </xf>
    <xf numFmtId="185" fontId="16" fillId="28" borderId="24" xfId="28" applyNumberFormat="1" applyFont="1" applyFill="1" applyBorder="1" applyAlignment="1" applyProtection="1">
      <alignment horizontal="center" vertical="center" shrinkToFit="1"/>
    </xf>
    <xf numFmtId="185" fontId="16" fillId="28" borderId="27" xfId="28" applyNumberFormat="1" applyFont="1" applyFill="1" applyBorder="1" applyAlignment="1" applyProtection="1">
      <alignment horizontal="center" vertical="center" shrinkToFit="1"/>
    </xf>
    <xf numFmtId="0" fontId="270" fillId="0" borderId="0" xfId="0" applyFont="1" applyAlignment="1">
      <alignment vertical="center"/>
    </xf>
    <xf numFmtId="0" fontId="270" fillId="0" borderId="0" xfId="0" applyFont="1"/>
    <xf numFmtId="0" fontId="96" fillId="28" borderId="0" xfId="58" applyFont="1" applyFill="1" applyAlignment="1">
      <alignment horizontal="center" vertical="center" wrapText="1"/>
    </xf>
    <xf numFmtId="0" fontId="1" fillId="0" borderId="0" xfId="52" applyFill="1" applyAlignment="1" applyProtection="1">
      <alignment horizontal="left" wrapText="1"/>
    </xf>
    <xf numFmtId="0" fontId="204" fillId="0" borderId="139" xfId="53" applyFont="1" applyBorder="1" applyAlignment="1">
      <alignment horizontal="center" vertical="center" wrapText="1"/>
    </xf>
    <xf numFmtId="0" fontId="204" fillId="0" borderId="140" xfId="53" applyFont="1" applyBorder="1" applyAlignment="1">
      <alignment horizontal="center" vertical="center" wrapText="1"/>
    </xf>
    <xf numFmtId="0" fontId="204" fillId="0" borderId="141" xfId="53" applyFont="1" applyBorder="1" applyAlignment="1">
      <alignment horizontal="center" vertical="center" wrapText="1"/>
    </xf>
    <xf numFmtId="0" fontId="205" fillId="0" borderId="127" xfId="53" applyFont="1" applyBorder="1" applyAlignment="1">
      <alignment horizontal="left" vertical="center" wrapText="1"/>
    </xf>
    <xf numFmtId="0" fontId="205" fillId="0" borderId="76" xfId="53" applyFont="1" applyBorder="1" applyAlignment="1">
      <alignment horizontal="left" vertical="center" wrapText="1"/>
    </xf>
    <xf numFmtId="0" fontId="205" fillId="0" borderId="128" xfId="53" applyFont="1" applyBorder="1" applyAlignment="1">
      <alignment horizontal="left" vertical="center" wrapText="1"/>
    </xf>
    <xf numFmtId="0" fontId="203" fillId="0" borderId="142" xfId="53" applyFont="1" applyBorder="1" applyAlignment="1">
      <alignment horizontal="left" vertical="center" wrapText="1"/>
    </xf>
    <xf numFmtId="0" fontId="203" fillId="0" borderId="143" xfId="53" applyFont="1" applyBorder="1" applyAlignment="1">
      <alignment horizontal="left" vertical="center" wrapText="1"/>
    </xf>
    <xf numFmtId="0" fontId="203" fillId="0" borderId="144" xfId="53" applyFont="1" applyBorder="1" applyAlignment="1">
      <alignment horizontal="left" vertical="center" wrapText="1"/>
    </xf>
    <xf numFmtId="0" fontId="3" fillId="65" borderId="33" xfId="0" applyFont="1" applyFill="1" applyBorder="1" applyAlignment="1">
      <alignment horizontal="center" vertical="center"/>
    </xf>
    <xf numFmtId="0" fontId="3" fillId="65" borderId="34" xfId="0" applyFont="1" applyFill="1" applyBorder="1" applyAlignment="1">
      <alignment horizontal="center" vertical="center"/>
    </xf>
    <xf numFmtId="0" fontId="3" fillId="0" borderId="221" xfId="0" applyFont="1" applyBorder="1" applyAlignment="1">
      <alignment horizontal="center" vertical="center" wrapText="1"/>
    </xf>
    <xf numFmtId="0" fontId="3" fillId="0" borderId="222" xfId="0" applyFont="1" applyBorder="1" applyAlignment="1">
      <alignment horizontal="center" vertical="center" wrapText="1"/>
    </xf>
    <xf numFmtId="0" fontId="3" fillId="65" borderId="33" xfId="0" applyFont="1" applyFill="1" applyBorder="1" applyAlignment="1">
      <alignment horizontal="center" vertical="center" wrapText="1"/>
    </xf>
    <xf numFmtId="0" fontId="3" fillId="64" borderId="0" xfId="52" applyFont="1" applyFill="1" applyAlignment="1">
      <alignment horizontal="left" vertical="center" wrapText="1"/>
    </xf>
    <xf numFmtId="0" fontId="1" fillId="25" borderId="113" xfId="52" applyFont="1" applyFill="1" applyBorder="1" applyAlignment="1">
      <alignment vertical="center" wrapText="1"/>
    </xf>
    <xf numFmtId="0" fontId="1" fillId="25" borderId="114" xfId="52" applyFont="1" applyFill="1" applyBorder="1" applyAlignment="1">
      <alignment vertical="center" wrapText="1"/>
    </xf>
    <xf numFmtId="0" fontId="1" fillId="25" borderId="115" xfId="52" applyFont="1" applyFill="1" applyBorder="1" applyAlignment="1">
      <alignment vertical="center" wrapText="1"/>
    </xf>
    <xf numFmtId="0" fontId="1" fillId="0" borderId="113" xfId="52" applyFont="1" applyFill="1" applyBorder="1" applyAlignment="1">
      <alignment vertical="center" wrapText="1"/>
    </xf>
    <xf numFmtId="0" fontId="1" fillId="0" borderId="114" xfId="52" applyFont="1" applyFill="1" applyBorder="1" applyAlignment="1">
      <alignment vertical="center" wrapText="1"/>
    </xf>
    <xf numFmtId="0" fontId="1" fillId="0" borderId="115" xfId="52" applyFont="1" applyFill="1" applyBorder="1" applyAlignment="1">
      <alignment vertical="center" wrapText="1"/>
    </xf>
    <xf numFmtId="0" fontId="3" fillId="63" borderId="93" xfId="52" applyFont="1" applyFill="1" applyBorder="1" applyAlignment="1">
      <alignment horizontal="center" wrapText="1"/>
    </xf>
    <xf numFmtId="0" fontId="3" fillId="62" borderId="28" xfId="52" applyFont="1" applyFill="1" applyBorder="1" applyAlignment="1">
      <alignment horizontal="left" wrapText="1"/>
    </xf>
    <xf numFmtId="0" fontId="43" fillId="0" borderId="41" xfId="56" applyFont="1" applyFill="1" applyBorder="1" applyAlignment="1" applyProtection="1">
      <alignment horizontal="center" wrapText="1"/>
      <protection locked="0"/>
    </xf>
    <xf numFmtId="0" fontId="43" fillId="0" borderId="42" xfId="56" applyFont="1" applyFill="1" applyBorder="1" applyAlignment="1" applyProtection="1">
      <alignment horizontal="center" wrapText="1"/>
      <protection locked="0"/>
    </xf>
    <xf numFmtId="0" fontId="30" fillId="0" borderId="41" xfId="56" applyFont="1" applyFill="1" applyBorder="1" applyAlignment="1">
      <alignment horizontal="left" vertical="center" wrapText="1" indent="1"/>
    </xf>
    <xf numFmtId="0" fontId="30" fillId="0" borderId="42" xfId="56" applyFont="1" applyFill="1" applyBorder="1" applyAlignment="1">
      <alignment horizontal="left" vertical="center" wrapText="1" indent="1"/>
    </xf>
    <xf numFmtId="0" fontId="30" fillId="0" borderId="80" xfId="56" applyFont="1" applyFill="1" applyBorder="1" applyAlignment="1">
      <alignment horizontal="left" vertical="center" wrapText="1" indent="1"/>
    </xf>
    <xf numFmtId="0" fontId="43" fillId="0" borderId="80" xfId="56" applyFont="1" applyFill="1" applyBorder="1" applyAlignment="1" applyProtection="1">
      <alignment horizontal="center" wrapText="1"/>
      <protection locked="0"/>
    </xf>
    <xf numFmtId="0" fontId="40" fillId="0" borderId="41" xfId="56" applyFont="1" applyFill="1" applyBorder="1" applyAlignment="1" applyProtection="1">
      <alignment horizontal="center" vertical="center" wrapText="1"/>
      <protection locked="0"/>
    </xf>
    <xf numFmtId="0" fontId="40" fillId="0" borderId="42" xfId="56" applyFont="1" applyFill="1" applyBorder="1" applyAlignment="1" applyProtection="1">
      <alignment horizontal="center" vertical="center" wrapText="1"/>
      <protection locked="0"/>
    </xf>
    <xf numFmtId="0" fontId="40" fillId="0" borderId="80" xfId="56" applyFont="1" applyFill="1" applyBorder="1" applyAlignment="1" applyProtection="1">
      <alignment horizontal="center" vertical="center" wrapText="1"/>
      <protection locked="0"/>
    </xf>
    <xf numFmtId="14" fontId="126" fillId="0" borderId="133" xfId="0" applyNumberFormat="1" applyFont="1" applyFill="1" applyBorder="1" applyAlignment="1" applyProtection="1">
      <alignment horizontal="left"/>
      <protection locked="0"/>
    </xf>
    <xf numFmtId="0" fontId="126" fillId="0" borderId="133" xfId="0" applyFont="1" applyFill="1" applyBorder="1" applyAlignment="1" applyProtection="1">
      <alignment horizontal="left"/>
      <protection locked="0"/>
    </xf>
    <xf numFmtId="14" fontId="45" fillId="0" borderId="41" xfId="56" applyNumberFormat="1" applyFont="1" applyFill="1" applyBorder="1" applyAlignment="1" applyProtection="1">
      <alignment horizontal="left" wrapText="1"/>
      <protection locked="0"/>
    </xf>
    <xf numFmtId="0" fontId="45" fillId="0" borderId="42" xfId="56" applyFont="1" applyFill="1" applyBorder="1" applyAlignment="1" applyProtection="1">
      <alignment horizontal="left" wrapText="1"/>
      <protection locked="0"/>
    </xf>
    <xf numFmtId="0" fontId="45" fillId="0" borderId="80" xfId="56" applyFont="1" applyFill="1" applyBorder="1" applyAlignment="1" applyProtection="1">
      <alignment horizontal="left" wrapText="1"/>
      <protection locked="0"/>
    </xf>
    <xf numFmtId="0" fontId="2" fillId="0" borderId="42" xfId="40" applyFill="1" applyBorder="1" applyAlignment="1" applyProtection="1">
      <alignment horizontal="center" wrapText="1"/>
      <protection locked="0"/>
    </xf>
    <xf numFmtId="0" fontId="30" fillId="0" borderId="41" xfId="56" applyFont="1" applyFill="1" applyBorder="1" applyAlignment="1">
      <alignment horizontal="left" wrapText="1" indent="1"/>
    </xf>
    <xf numFmtId="0" fontId="30" fillId="0" borderId="42" xfId="56" applyFont="1" applyFill="1" applyBorder="1" applyAlignment="1">
      <alignment horizontal="left" indent="1"/>
    </xf>
    <xf numFmtId="0" fontId="5" fillId="0" borderId="0" xfId="56" applyFont="1" applyFill="1" applyBorder="1" applyAlignment="1">
      <alignment vertical="center" wrapText="1"/>
    </xf>
    <xf numFmtId="0" fontId="5" fillId="0" borderId="61" xfId="56" applyFont="1" applyFill="1" applyBorder="1" applyAlignment="1">
      <alignment vertical="center" wrapText="1"/>
    </xf>
    <xf numFmtId="0" fontId="43" fillId="0" borderId="24" xfId="56" applyFont="1" applyFill="1" applyBorder="1" applyAlignment="1" applyProtection="1">
      <alignment horizontal="center" wrapText="1"/>
      <protection locked="0"/>
    </xf>
    <xf numFmtId="0" fontId="30" fillId="0" borderId="42" xfId="56" applyFont="1" applyFill="1" applyBorder="1" applyAlignment="1">
      <alignment horizontal="left" wrapText="1" indent="1"/>
    </xf>
    <xf numFmtId="0" fontId="43" fillId="0" borderId="42" xfId="56" applyFont="1" applyFill="1" applyBorder="1" applyAlignment="1">
      <alignment horizontal="center" wrapText="1"/>
    </xf>
    <xf numFmtId="0" fontId="45" fillId="0" borderId="41" xfId="56" applyFont="1" applyFill="1" applyBorder="1" applyAlignment="1" applyProtection="1">
      <alignment horizontal="center" wrapText="1"/>
      <protection locked="0"/>
    </xf>
    <xf numFmtId="0" fontId="45" fillId="0" borderId="42" xfId="56" applyFont="1" applyFill="1" applyBorder="1" applyAlignment="1" applyProtection="1">
      <alignment horizontal="center" wrapText="1"/>
      <protection locked="0"/>
    </xf>
    <xf numFmtId="164" fontId="6" fillId="0" borderId="41" xfId="56" applyNumberFormat="1" applyFont="1" applyFill="1" applyBorder="1" applyAlignment="1" applyProtection="1">
      <alignment horizontal="center"/>
    </xf>
    <xf numFmtId="164" fontId="6" fillId="0" borderId="42" xfId="56" applyNumberFormat="1" applyFont="1" applyFill="1" applyBorder="1" applyAlignment="1" applyProtection="1">
      <alignment horizontal="center"/>
    </xf>
    <xf numFmtId="164" fontId="6" fillId="0" borderId="80" xfId="56" applyNumberFormat="1" applyFont="1" applyFill="1" applyBorder="1" applyAlignment="1" applyProtection="1">
      <alignment horizontal="center"/>
    </xf>
    <xf numFmtId="0" fontId="4" fillId="0" borderId="41" xfId="56" applyFont="1" applyFill="1" applyBorder="1" applyAlignment="1" applyProtection="1">
      <alignment horizontal="center" vertical="center" wrapText="1"/>
    </xf>
    <xf numFmtId="0" fontId="4" fillId="0" borderId="42" xfId="56" applyFont="1" applyFill="1" applyBorder="1" applyAlignment="1" applyProtection="1">
      <alignment horizontal="center" vertical="center" wrapText="1"/>
    </xf>
    <xf numFmtId="0" fontId="4" fillId="0" borderId="80" xfId="56" applyFont="1" applyFill="1" applyBorder="1" applyAlignment="1" applyProtection="1">
      <alignment horizontal="center" vertical="center" wrapText="1"/>
    </xf>
    <xf numFmtId="0" fontId="4" fillId="0" borderId="0" xfId="56" applyFont="1" applyFill="1" applyAlignment="1">
      <alignment horizontal="center" wrapText="1"/>
    </xf>
    <xf numFmtId="0" fontId="5" fillId="0" borderId="0" xfId="56" applyFont="1" applyFill="1" applyAlignment="1">
      <alignment horizontal="center" wrapText="1"/>
    </xf>
    <xf numFmtId="0" fontId="5" fillId="0" borderId="0" xfId="56" applyFont="1" applyFill="1" applyAlignment="1">
      <alignment horizontal="center" vertical="center" wrapText="1"/>
    </xf>
    <xf numFmtId="0" fontId="42" fillId="0" borderId="24" xfId="56" applyFont="1" applyFill="1" applyBorder="1" applyAlignment="1" applyProtection="1">
      <alignment horizontal="left" vertical="center" wrapText="1"/>
      <protection locked="0"/>
    </xf>
    <xf numFmtId="0" fontId="42" fillId="0" borderId="24" xfId="56" applyFont="1" applyFill="1" applyBorder="1" applyAlignment="1" applyProtection="1">
      <alignment horizontal="right" vertical="center" wrapText="1"/>
      <protection locked="0"/>
    </xf>
    <xf numFmtId="0" fontId="45" fillId="0" borderId="0" xfId="56" applyFont="1" applyFill="1" applyBorder="1" applyAlignment="1" applyProtection="1">
      <alignment horizontal="center" vertical="center" wrapText="1"/>
      <protection locked="0"/>
    </xf>
    <xf numFmtId="0" fontId="1" fillId="0" borderId="0" xfId="56" applyFill="1" applyAlignment="1">
      <alignment wrapText="1"/>
    </xf>
    <xf numFmtId="0" fontId="5" fillId="0" borderId="0" xfId="56" applyFont="1" applyFill="1" applyAlignment="1">
      <alignment horizontal="left"/>
    </xf>
    <xf numFmtId="0" fontId="45" fillId="0" borderId="41" xfId="56" applyFont="1" applyFill="1" applyBorder="1" applyAlignment="1" applyProtection="1">
      <alignment horizontal="center" vertical="center" wrapText="1"/>
      <protection locked="0"/>
    </xf>
    <xf numFmtId="0" fontId="45" fillId="0" borderId="42" xfId="56" applyFont="1" applyFill="1" applyBorder="1" applyAlignment="1" applyProtection="1">
      <alignment horizontal="center" vertical="center" wrapText="1"/>
      <protection locked="0"/>
    </xf>
    <xf numFmtId="0" fontId="45" fillId="0" borderId="80" xfId="56" applyFont="1" applyFill="1" applyBorder="1" applyAlignment="1" applyProtection="1">
      <alignment horizontal="center" vertical="center" wrapText="1"/>
      <protection locked="0"/>
    </xf>
    <xf numFmtId="0" fontId="5" fillId="0" borderId="28" xfId="56" applyFont="1" applyFill="1" applyBorder="1" applyAlignment="1">
      <alignment wrapText="1"/>
    </xf>
    <xf numFmtId="164" fontId="41" fillId="0" borderId="41" xfId="56" applyNumberFormat="1" applyFont="1" applyFill="1" applyBorder="1" applyAlignment="1" applyProtection="1">
      <alignment horizontal="center"/>
      <protection locked="0"/>
    </xf>
    <xf numFmtId="164" fontId="41" fillId="0" borderId="42" xfId="56" applyNumberFormat="1" applyFont="1" applyFill="1" applyBorder="1" applyAlignment="1" applyProtection="1">
      <alignment horizontal="center"/>
      <protection locked="0"/>
    </xf>
    <xf numFmtId="164" fontId="41" fillId="0" borderId="80" xfId="56" applyNumberFormat="1" applyFont="1" applyFill="1" applyBorder="1" applyAlignment="1" applyProtection="1">
      <alignment horizontal="center"/>
      <protection locked="0"/>
    </xf>
    <xf numFmtId="0" fontId="42" fillId="0" borderId="41" xfId="56" applyFont="1" applyFill="1" applyBorder="1" applyAlignment="1" applyProtection="1">
      <alignment horizontal="center" vertical="center" wrapText="1"/>
      <protection locked="0"/>
    </xf>
    <xf numFmtId="0" fontId="42" fillId="0" borderId="42" xfId="56" applyFont="1" applyFill="1" applyBorder="1" applyAlignment="1" applyProtection="1">
      <alignment horizontal="center" vertical="center" wrapText="1"/>
      <protection locked="0"/>
    </xf>
    <xf numFmtId="0" fontId="42" fillId="0" borderId="80" xfId="56" applyFont="1" applyFill="1" applyBorder="1" applyAlignment="1" applyProtection="1">
      <alignment horizontal="center" vertical="center" wrapText="1"/>
      <protection locked="0"/>
    </xf>
    <xf numFmtId="0" fontId="197" fillId="47" borderId="61" xfId="0" applyFont="1" applyFill="1" applyBorder="1" applyAlignment="1">
      <alignment horizontal="center" vertical="center" wrapText="1"/>
    </xf>
    <xf numFmtId="0" fontId="251" fillId="47" borderId="0" xfId="0" applyFont="1" applyFill="1" applyAlignment="1">
      <alignment horizontal="center" vertical="center"/>
    </xf>
    <xf numFmtId="0" fontId="45" fillId="0" borderId="41" xfId="57" applyFont="1" applyFill="1" applyBorder="1" applyAlignment="1" applyProtection="1">
      <alignment vertical="center" wrapText="1"/>
      <protection locked="0"/>
    </xf>
    <xf numFmtId="0" fontId="45" fillId="0" borderId="80" xfId="57" applyFont="1" applyFill="1" applyBorder="1" applyAlignment="1" applyProtection="1">
      <alignment vertical="center" wrapText="1"/>
      <protection locked="0"/>
    </xf>
    <xf numFmtId="0" fontId="45" fillId="0" borderId="24" xfId="57" applyFont="1" applyFill="1" applyBorder="1" applyAlignment="1" applyProtection="1">
      <alignment vertical="center" wrapText="1"/>
      <protection locked="0"/>
    </xf>
    <xf numFmtId="0" fontId="45" fillId="0" borderId="24" xfId="57" applyFont="1" applyFill="1" applyBorder="1" applyAlignment="1" applyProtection="1">
      <alignment vertical="center"/>
      <protection locked="0"/>
    </xf>
    <xf numFmtId="0" fontId="3" fillId="0" borderId="41" xfId="57" applyFont="1" applyFill="1" applyBorder="1" applyAlignment="1">
      <alignment horizontal="center" vertical="center" wrapText="1"/>
    </xf>
    <xf numFmtId="0" fontId="3" fillId="0" borderId="80" xfId="57" applyFont="1" applyFill="1" applyBorder="1" applyAlignment="1">
      <alignment horizontal="center" vertical="center" wrapText="1"/>
    </xf>
    <xf numFmtId="0" fontId="6" fillId="0" borderId="0" xfId="57" applyFont="1" applyFill="1" applyAlignment="1">
      <alignment horizontal="left"/>
    </xf>
    <xf numFmtId="0" fontId="1" fillId="0" borderId="0" xfId="57" applyFill="1" applyAlignment="1">
      <alignment horizontal="left"/>
    </xf>
    <xf numFmtId="0" fontId="6" fillId="0" borderId="0" xfId="57" applyFont="1" applyFill="1" applyBorder="1" applyAlignment="1">
      <alignment horizontal="center"/>
    </xf>
    <xf numFmtId="0" fontId="9" fillId="0" borderId="0" xfId="57" applyFont="1" applyFill="1" applyAlignment="1">
      <alignment horizontal="center"/>
    </xf>
    <xf numFmtId="0" fontId="9" fillId="0" borderId="61" xfId="57" applyFont="1" applyFill="1" applyBorder="1" applyAlignment="1">
      <alignment horizontal="center"/>
    </xf>
    <xf numFmtId="0" fontId="116" fillId="0" borderId="41" xfId="57" applyFont="1" applyFill="1" applyBorder="1" applyAlignment="1" applyProtection="1">
      <alignment horizontal="center" vertical="center"/>
      <protection locked="0"/>
    </xf>
    <xf numFmtId="0" fontId="116" fillId="0" borderId="80" xfId="57" applyFont="1" applyFill="1" applyBorder="1" applyAlignment="1" applyProtection="1">
      <alignment horizontal="center" vertical="center"/>
      <protection locked="0"/>
    </xf>
    <xf numFmtId="0" fontId="3" fillId="0" borderId="24" xfId="57" applyFont="1" applyFill="1" applyBorder="1" applyAlignment="1">
      <alignment horizontal="center" vertical="center" wrapText="1"/>
    </xf>
    <xf numFmtId="0" fontId="1" fillId="0" borderId="24" xfId="57" applyFill="1" applyBorder="1" applyAlignment="1">
      <alignment vertical="center" wrapText="1"/>
    </xf>
    <xf numFmtId="0" fontId="1" fillId="0" borderId="24" xfId="57" applyFill="1" applyBorder="1" applyAlignment="1">
      <alignment vertical="center"/>
    </xf>
    <xf numFmtId="0" fontId="6" fillId="0" borderId="0" xfId="57" applyFont="1" applyFill="1" applyAlignment="1">
      <alignment horizontal="left" wrapText="1"/>
    </xf>
    <xf numFmtId="0" fontId="1" fillId="0" borderId="0" xfId="57" applyFill="1" applyAlignment="1">
      <alignment wrapText="1"/>
    </xf>
    <xf numFmtId="0" fontId="9" fillId="0" borderId="28" xfId="57" applyFont="1" applyFill="1" applyBorder="1" applyAlignment="1">
      <alignment horizontal="left" vertical="center" wrapText="1"/>
    </xf>
    <xf numFmtId="0" fontId="3" fillId="0" borderId="102" xfId="0" applyFont="1" applyFill="1" applyBorder="1" applyAlignment="1" applyProtection="1">
      <alignment horizontal="right" vertical="center"/>
    </xf>
    <xf numFmtId="0" fontId="3" fillId="0" borderId="103" xfId="0" applyFont="1" applyFill="1" applyBorder="1" applyAlignment="1" applyProtection="1">
      <alignment horizontal="right" vertical="center"/>
    </xf>
    <xf numFmtId="0" fontId="197" fillId="47" borderId="0" xfId="0" applyFont="1" applyFill="1" applyBorder="1" applyAlignment="1">
      <alignment horizontal="center" vertical="center" wrapText="1"/>
    </xf>
    <xf numFmtId="0" fontId="8" fillId="26" borderId="0" xfId="0" applyFont="1" applyFill="1" applyAlignment="1">
      <alignment horizontal="center" vertical="center" wrapText="1"/>
    </xf>
    <xf numFmtId="0" fontId="1" fillId="26" borderId="0" xfId="0" applyFont="1" applyFill="1" applyAlignment="1">
      <alignment horizontal="center" vertical="center" wrapText="1"/>
    </xf>
    <xf numFmtId="0" fontId="97" fillId="26" borderId="0" xfId="0" applyFont="1" applyFill="1" applyBorder="1" applyAlignment="1" applyProtection="1">
      <alignment vertical="center" wrapText="1"/>
    </xf>
    <xf numFmtId="0" fontId="21" fillId="26" borderId="0" xfId="0" applyFont="1" applyFill="1" applyBorder="1" applyAlignment="1">
      <alignment horizontal="center" vertical="center" wrapText="1"/>
    </xf>
    <xf numFmtId="0" fontId="97" fillId="26" borderId="0" xfId="0" applyFont="1" applyFill="1" applyBorder="1" applyAlignment="1" applyProtection="1">
      <alignment horizontal="center" vertical="center" wrapText="1"/>
    </xf>
    <xf numFmtId="0" fontId="8" fillId="0" borderId="74" xfId="0" applyFont="1" applyFill="1" applyBorder="1" applyAlignment="1" applyProtection="1">
      <alignment horizontal="center" vertical="center" wrapText="1"/>
    </xf>
    <xf numFmtId="0" fontId="8" fillId="0" borderId="75" xfId="0" applyFont="1" applyFill="1" applyBorder="1" applyAlignment="1" applyProtection="1">
      <alignment horizontal="center" vertical="center" wrapText="1"/>
    </xf>
    <xf numFmtId="0" fontId="8" fillId="0" borderId="0" xfId="0" applyFont="1" applyFill="1" applyAlignment="1" applyProtection="1">
      <alignment horizontal="center" vertical="center" wrapText="1"/>
    </xf>
    <xf numFmtId="0" fontId="97" fillId="26" borderId="0" xfId="0" applyFont="1" applyFill="1" applyBorder="1" applyAlignment="1" applyProtection="1">
      <alignment horizontal="left" vertical="center" wrapText="1"/>
    </xf>
    <xf numFmtId="0" fontId="17" fillId="26" borderId="22" xfId="0" applyFont="1" applyFill="1" applyBorder="1" applyAlignment="1" applyProtection="1">
      <alignment horizontal="left" vertical="center" wrapText="1"/>
    </xf>
    <xf numFmtId="0" fontId="6" fillId="26" borderId="33" xfId="0" applyFont="1" applyFill="1" applyBorder="1" applyAlignment="1" applyProtection="1">
      <alignment horizontal="right" vertical="center"/>
    </xf>
    <xf numFmtId="0" fontId="6" fillId="26" borderId="145" xfId="0" applyFont="1" applyFill="1" applyBorder="1" applyAlignment="1" applyProtection="1">
      <alignment horizontal="right" vertical="center"/>
    </xf>
    <xf numFmtId="0" fontId="6" fillId="26" borderId="34" xfId="0" applyFont="1" applyFill="1" applyBorder="1" applyAlignment="1" applyProtection="1">
      <alignment horizontal="right" vertical="center"/>
    </xf>
    <xf numFmtId="0" fontId="6" fillId="30" borderId="27" xfId="0" applyFont="1" applyFill="1" applyBorder="1" applyAlignment="1" applyProtection="1">
      <alignment horizontal="center" vertical="center" textRotation="90" wrapText="1"/>
    </xf>
    <xf numFmtId="0" fontId="6" fillId="30" borderId="76" xfId="0" applyFont="1" applyFill="1" applyBorder="1" applyAlignment="1" applyProtection="1">
      <alignment horizontal="center" vertical="center" textRotation="90" wrapText="1"/>
    </xf>
    <xf numFmtId="0" fontId="6" fillId="33" borderId="27" xfId="0" applyFont="1" applyFill="1" applyBorder="1" applyAlignment="1" applyProtection="1">
      <alignment horizontal="center" vertical="center" textRotation="90" wrapText="1"/>
    </xf>
    <xf numFmtId="0" fontId="6" fillId="33" borderId="76" xfId="0" applyFont="1" applyFill="1" applyBorder="1" applyAlignment="1" applyProtection="1">
      <alignment horizontal="center" vertical="center" textRotation="90" wrapText="1"/>
    </xf>
    <xf numFmtId="0" fontId="6" fillId="27" borderId="27" xfId="0" applyFont="1" applyFill="1" applyBorder="1" applyAlignment="1" applyProtection="1">
      <alignment horizontal="center" vertical="center" textRotation="90" wrapText="1"/>
    </xf>
    <xf numFmtId="0" fontId="6" fillId="27" borderId="76" xfId="0" applyFont="1" applyFill="1" applyBorder="1" applyAlignment="1" applyProtection="1">
      <alignment horizontal="center" vertical="center" textRotation="90" wrapText="1"/>
    </xf>
    <xf numFmtId="0" fontId="16" fillId="33" borderId="41" xfId="0" applyFont="1" applyFill="1" applyBorder="1" applyAlignment="1" applyProtection="1">
      <alignment horizontal="left" vertical="center" wrapText="1"/>
    </xf>
    <xf numFmtId="0" fontId="16" fillId="33" borderId="80" xfId="0" applyFont="1" applyFill="1" applyBorder="1" applyAlignment="1" applyProtection="1">
      <alignment horizontal="left" vertical="center" wrapText="1"/>
    </xf>
    <xf numFmtId="0" fontId="6" fillId="26" borderId="27" xfId="0" applyFont="1" applyFill="1" applyBorder="1" applyAlignment="1" applyProtection="1">
      <alignment horizontal="center" vertical="center" textRotation="90" wrapText="1"/>
    </xf>
    <xf numFmtId="0" fontId="6" fillId="26" borderId="76" xfId="0" applyFont="1" applyFill="1" applyBorder="1" applyAlignment="1" applyProtection="1">
      <alignment horizontal="center" vertical="center" textRotation="90" wrapText="1"/>
    </xf>
    <xf numFmtId="0" fontId="6" fillId="29" borderId="27" xfId="0" applyFont="1" applyFill="1" applyBorder="1" applyAlignment="1" applyProtection="1">
      <alignment horizontal="center" vertical="center" textRotation="90" wrapText="1"/>
    </xf>
    <xf numFmtId="0" fontId="6" fillId="29" borderId="76" xfId="0" applyFont="1" applyFill="1" applyBorder="1" applyAlignment="1" applyProtection="1">
      <alignment horizontal="center" vertical="center" textRotation="90" wrapText="1"/>
    </xf>
    <xf numFmtId="0" fontId="7" fillId="0" borderId="24" xfId="0" applyFont="1" applyFill="1" applyBorder="1" applyAlignment="1">
      <alignment horizontal="left" vertical="center" wrapText="1" indent="1"/>
    </xf>
    <xf numFmtId="0" fontId="4" fillId="0" borderId="0" xfId="0" applyFont="1" applyFill="1" applyAlignment="1">
      <alignment horizontal="left" vertical="center" wrapText="1"/>
    </xf>
    <xf numFmtId="0" fontId="3" fillId="0" borderId="24" xfId="0" applyFont="1" applyFill="1" applyBorder="1" applyAlignment="1">
      <alignment horizontal="center" vertical="center" wrapText="1"/>
    </xf>
    <xf numFmtId="49" fontId="7" fillId="0" borderId="24" xfId="0" applyNumberFormat="1" applyFont="1" applyFill="1" applyBorder="1" applyAlignment="1">
      <alignment horizontal="left" vertical="center" wrapText="1" indent="1"/>
    </xf>
    <xf numFmtId="0" fontId="9" fillId="0" borderId="0" xfId="0" applyFont="1" applyFill="1" applyAlignment="1">
      <alignment horizontal="left" vertical="top" wrapText="1"/>
    </xf>
    <xf numFmtId="0" fontId="45" fillId="0" borderId="24" xfId="0" applyFont="1" applyFill="1" applyBorder="1" applyAlignment="1" applyProtection="1">
      <alignment horizontal="left" vertical="center" wrapText="1"/>
      <protection locked="0"/>
    </xf>
    <xf numFmtId="0" fontId="2" fillId="0" borderId="0" xfId="40" applyFill="1" applyAlignment="1" applyProtection="1"/>
    <xf numFmtId="0" fontId="6" fillId="0" borderId="0" xfId="0" applyFont="1" applyFill="1" applyBorder="1" applyAlignment="1">
      <alignment vertical="top" wrapText="1"/>
    </xf>
    <xf numFmtId="0" fontId="9" fillId="0" borderId="0" xfId="0" applyFont="1" applyFill="1" applyBorder="1" applyAlignment="1">
      <alignment vertical="center" wrapText="1"/>
    </xf>
    <xf numFmtId="0" fontId="9" fillId="0" borderId="0" xfId="0" applyFont="1" applyFill="1" applyAlignment="1">
      <alignment wrapText="1"/>
    </xf>
    <xf numFmtId="49" fontId="48" fillId="0" borderId="133" xfId="0" applyNumberFormat="1" applyFont="1" applyFill="1" applyBorder="1" applyAlignment="1" applyProtection="1">
      <alignment horizontal="left" vertical="center" wrapText="1"/>
      <protection locked="0"/>
    </xf>
    <xf numFmtId="49" fontId="48" fillId="0" borderId="133" xfId="0" applyNumberFormat="1" applyFont="1" applyFill="1" applyBorder="1" applyAlignment="1" applyProtection="1">
      <alignment horizontal="left" vertical="center"/>
      <protection locked="0"/>
    </xf>
    <xf numFmtId="0" fontId="9" fillId="0" borderId="0" xfId="0" applyFont="1" applyFill="1" applyBorder="1" applyAlignment="1"/>
    <xf numFmtId="0" fontId="9" fillId="0" borderId="0" xfId="0" applyFont="1" applyFill="1" applyAlignment="1"/>
    <xf numFmtId="0" fontId="2" fillId="0" borderId="0" xfId="40" applyFill="1" applyAlignment="1" applyProtection="1">
      <alignment vertical="center"/>
    </xf>
    <xf numFmtId="0" fontId="9" fillId="0" borderId="0" xfId="0" applyFont="1" applyFill="1" applyBorder="1" applyAlignment="1">
      <alignment vertical="top" wrapText="1"/>
    </xf>
    <xf numFmtId="0" fontId="0" fillId="0" borderId="0" xfId="0" applyFill="1"/>
    <xf numFmtId="0" fontId="7" fillId="0" borderId="0" xfId="0" applyFont="1" applyFill="1" applyBorder="1" applyAlignment="1">
      <alignment vertical="top" wrapText="1"/>
    </xf>
    <xf numFmtId="0" fontId="7" fillId="0" borderId="0" xfId="0" applyFont="1" applyFill="1" applyAlignment="1">
      <alignment wrapText="1"/>
    </xf>
    <xf numFmtId="0" fontId="9" fillId="0" borderId="0" xfId="0" applyFont="1" applyFill="1" applyAlignment="1">
      <alignment vertical="top" wrapText="1"/>
    </xf>
    <xf numFmtId="0" fontId="9" fillId="0" borderId="0" xfId="0" applyFont="1" applyFill="1" applyBorder="1" applyAlignment="1">
      <alignment wrapText="1"/>
    </xf>
    <xf numFmtId="0" fontId="6" fillId="0" borderId="102" xfId="0" applyFont="1" applyFill="1" applyBorder="1" applyAlignment="1">
      <alignment vertical="center" wrapText="1"/>
    </xf>
    <xf numFmtId="0" fontId="9" fillId="0" borderId="103" xfId="0" applyFont="1" applyFill="1" applyBorder="1" applyAlignment="1">
      <alignment vertical="center" wrapText="1"/>
    </xf>
    <xf numFmtId="0" fontId="9" fillId="0" borderId="26" xfId="0" applyFont="1" applyFill="1" applyBorder="1" applyAlignment="1">
      <alignment horizontal="left" vertical="center" wrapText="1"/>
    </xf>
    <xf numFmtId="0" fontId="9" fillId="0" borderId="24" xfId="0" applyFont="1" applyFill="1" applyBorder="1" applyAlignment="1">
      <alignment vertical="center" wrapText="1"/>
    </xf>
    <xf numFmtId="0" fontId="9" fillId="0" borderId="27" xfId="0" applyFont="1" applyFill="1" applyBorder="1" applyAlignment="1">
      <alignment vertical="center" wrapText="1"/>
    </xf>
    <xf numFmtId="0" fontId="6" fillId="0" borderId="0" xfId="0" applyFont="1" applyFill="1" applyAlignment="1">
      <alignment wrapText="1"/>
    </xf>
    <xf numFmtId="0" fontId="12" fillId="0" borderId="0" xfId="0" applyFont="1" applyFill="1" applyAlignment="1">
      <alignment wrapText="1"/>
    </xf>
    <xf numFmtId="0" fontId="9" fillId="0" borderId="79" xfId="0" applyFont="1" applyFill="1" applyBorder="1" applyAlignment="1">
      <alignment vertical="top" wrapText="1"/>
    </xf>
    <xf numFmtId="0" fontId="15" fillId="0" borderId="0" xfId="0" applyFont="1" applyFill="1" applyAlignment="1">
      <alignment wrapText="1"/>
    </xf>
    <xf numFmtId="0" fontId="3" fillId="0" borderId="33" xfId="0" applyFont="1" applyFill="1" applyBorder="1" applyAlignment="1">
      <alignment horizontal="center" vertical="center" wrapText="1"/>
    </xf>
    <xf numFmtId="0" fontId="7" fillId="0" borderId="145" xfId="0" applyFont="1" applyFill="1" applyBorder="1" applyAlignment="1">
      <alignment horizontal="center" vertical="center" wrapText="1"/>
    </xf>
    <xf numFmtId="0" fontId="7" fillId="0" borderId="146" xfId="0" applyFont="1" applyFill="1" applyBorder="1" applyAlignment="1">
      <alignment horizontal="center" vertical="center" wrapText="1"/>
    </xf>
    <xf numFmtId="0" fontId="23" fillId="0" borderId="0" xfId="0" applyFont="1" applyFill="1" applyBorder="1" applyAlignment="1">
      <alignment vertical="top" wrapText="1"/>
    </xf>
    <xf numFmtId="0" fontId="8" fillId="0" borderId="0" xfId="0" applyFont="1" applyFill="1" applyAlignment="1">
      <alignment vertical="top" wrapText="1"/>
    </xf>
    <xf numFmtId="0" fontId="79" fillId="29" borderId="24" xfId="0" applyFont="1" applyFill="1" applyBorder="1" applyAlignment="1" applyProtection="1">
      <alignment horizontal="center" textRotation="90" wrapText="1"/>
    </xf>
    <xf numFmtId="0" fontId="6" fillId="26" borderId="0" xfId="0" applyFont="1" applyFill="1" applyAlignment="1">
      <alignment horizontal="left"/>
    </xf>
    <xf numFmtId="0" fontId="1" fillId="26" borderId="0" xfId="0" applyFont="1" applyFill="1" applyAlignment="1">
      <alignment horizontal="left" vertical="center" wrapText="1"/>
    </xf>
    <xf numFmtId="0" fontId="1" fillId="26" borderId="0" xfId="0" applyFont="1" applyFill="1" applyAlignment="1">
      <alignment horizontal="left" vertical="center"/>
    </xf>
    <xf numFmtId="0" fontId="8" fillId="26" borderId="0" xfId="0" applyFont="1" applyFill="1" applyAlignment="1">
      <alignment vertical="center" wrapText="1"/>
    </xf>
    <xf numFmtId="0" fontId="28" fillId="26" borderId="0" xfId="0" applyFont="1" applyFill="1" applyAlignment="1">
      <alignment horizontal="left" vertical="center" wrapText="1"/>
    </xf>
    <xf numFmtId="0" fontId="45" fillId="0" borderId="27" xfId="0" applyFont="1" applyFill="1" applyBorder="1" applyAlignment="1" applyProtection="1">
      <alignment vertical="top"/>
      <protection locked="0"/>
    </xf>
    <xf numFmtId="0" fontId="45" fillId="0" borderId="26" xfId="0" applyFont="1" applyFill="1" applyBorder="1" applyAlignment="1" applyProtection="1">
      <alignment vertical="top"/>
      <protection locked="0"/>
    </xf>
    <xf numFmtId="2" fontId="124" fillId="29" borderId="42" xfId="0" applyNumberFormat="1" applyFont="1" applyFill="1" applyBorder="1" applyAlignment="1">
      <alignment horizontal="center" vertical="center"/>
    </xf>
    <xf numFmtId="2" fontId="124" fillId="29" borderId="80" xfId="0" applyNumberFormat="1" applyFont="1" applyFill="1" applyBorder="1" applyAlignment="1">
      <alignment horizontal="center" vertical="center"/>
    </xf>
    <xf numFmtId="2" fontId="124" fillId="27" borderId="42" xfId="0" applyNumberFormat="1" applyFont="1" applyFill="1" applyBorder="1" applyAlignment="1">
      <alignment horizontal="center" vertical="center"/>
    </xf>
    <xf numFmtId="2" fontId="124" fillId="27" borderId="80" xfId="0" applyNumberFormat="1" applyFont="1" applyFill="1" applyBorder="1" applyAlignment="1">
      <alignment horizontal="center" vertical="center"/>
    </xf>
    <xf numFmtId="2" fontId="124" fillId="28" borderId="42" xfId="0" applyNumberFormat="1" applyFont="1" applyFill="1" applyBorder="1" applyAlignment="1">
      <alignment horizontal="center" vertical="center"/>
    </xf>
    <xf numFmtId="2" fontId="124" fillId="28" borderId="80" xfId="0" applyNumberFormat="1" applyFont="1" applyFill="1" applyBorder="1" applyAlignment="1">
      <alignment horizontal="center" vertical="center"/>
    </xf>
    <xf numFmtId="2" fontId="124" fillId="32" borderId="42" xfId="0" applyNumberFormat="1" applyFont="1" applyFill="1" applyBorder="1" applyAlignment="1">
      <alignment horizontal="center" vertical="center"/>
    </xf>
    <xf numFmtId="2" fontId="124" fillId="32" borderId="80" xfId="0" applyNumberFormat="1" applyFont="1" applyFill="1" applyBorder="1" applyAlignment="1">
      <alignment horizontal="center" vertical="center"/>
    </xf>
    <xf numFmtId="167" fontId="78" fillId="29" borderId="0" xfId="0" applyNumberFormat="1" applyFont="1" applyFill="1" applyAlignment="1" applyProtection="1">
      <alignment horizontal="center" vertical="top"/>
    </xf>
    <xf numFmtId="2" fontId="80" fillId="25" borderId="111" xfId="0" applyNumberFormat="1" applyFont="1" applyFill="1" applyBorder="1" applyAlignment="1" applyProtection="1">
      <alignment horizontal="center" vertical="center"/>
    </xf>
    <xf numFmtId="2" fontId="80" fillId="25" borderId="112" xfId="0" applyNumberFormat="1" applyFont="1" applyFill="1" applyBorder="1" applyAlignment="1" applyProtection="1">
      <alignment horizontal="center" vertical="center"/>
    </xf>
    <xf numFmtId="2" fontId="80" fillId="25" borderId="25" xfId="0" applyNumberFormat="1" applyFont="1" applyFill="1" applyBorder="1" applyAlignment="1" applyProtection="1">
      <alignment horizontal="center" vertical="center"/>
    </xf>
    <xf numFmtId="167" fontId="78" fillId="29" borderId="147" xfId="0" applyNumberFormat="1" applyFont="1" applyFill="1" applyBorder="1" applyAlignment="1" applyProtection="1">
      <alignment horizontal="center" vertical="center"/>
    </xf>
    <xf numFmtId="0" fontId="3" fillId="26" borderId="28" xfId="0" applyFont="1" applyFill="1" applyBorder="1" applyAlignment="1">
      <alignment horizontal="center" vertical="center"/>
    </xf>
    <xf numFmtId="0" fontId="1" fillId="26" borderId="70" xfId="64" applyFill="1" applyBorder="1" applyAlignment="1">
      <alignment horizontal="center" vertical="center" wrapText="1"/>
    </xf>
    <xf numFmtId="0" fontId="14" fillId="26" borderId="24" xfId="0" applyFont="1" applyFill="1" applyBorder="1" applyAlignment="1">
      <alignment horizontal="center" vertical="center" wrapText="1"/>
    </xf>
    <xf numFmtId="2" fontId="124" fillId="26" borderId="42" xfId="0" applyNumberFormat="1" applyFont="1" applyFill="1" applyBorder="1" applyAlignment="1">
      <alignment horizontal="center" vertical="center"/>
    </xf>
    <xf numFmtId="2" fontId="124" fillId="26" borderId="80" xfId="0" applyNumberFormat="1" applyFont="1" applyFill="1" applyBorder="1" applyAlignment="1">
      <alignment horizontal="center" vertical="center"/>
    </xf>
    <xf numFmtId="0" fontId="124" fillId="26" borderId="43" xfId="0" applyFont="1" applyFill="1" applyBorder="1" applyAlignment="1">
      <alignment horizontal="center" vertical="center" wrapText="1"/>
    </xf>
    <xf numFmtId="0" fontId="124" fillId="26" borderId="106" xfId="0" applyFont="1" applyFill="1" applyBorder="1" applyAlignment="1">
      <alignment horizontal="center" vertical="center" wrapText="1"/>
    </xf>
    <xf numFmtId="0" fontId="124" fillId="26" borderId="30" xfId="0" applyFont="1" applyFill="1" applyBorder="1" applyAlignment="1">
      <alignment horizontal="center" vertical="center" wrapText="1"/>
    </xf>
    <xf numFmtId="0" fontId="124" fillId="26" borderId="107" xfId="0" applyFont="1" applyFill="1" applyBorder="1" applyAlignment="1">
      <alignment horizontal="center" vertical="center" wrapText="1"/>
    </xf>
    <xf numFmtId="0" fontId="1" fillId="26" borderId="71" xfId="64" applyFill="1" applyBorder="1" applyAlignment="1">
      <alignment horizontal="center" vertical="center" wrapText="1"/>
    </xf>
    <xf numFmtId="0" fontId="1" fillId="26" borderId="148" xfId="64" applyFill="1" applyBorder="1" applyAlignment="1">
      <alignment horizontal="center" vertical="center" wrapText="1"/>
    </xf>
    <xf numFmtId="0" fontId="9" fillId="0" borderId="41" xfId="0" applyFont="1" applyBorder="1" applyAlignment="1">
      <alignment horizontal="justify" vertical="center" wrapText="1"/>
    </xf>
    <xf numFmtId="0" fontId="9" fillId="0" borderId="42" xfId="0" applyFont="1" applyBorder="1" applyAlignment="1">
      <alignment horizontal="justify" vertical="center" wrapText="1"/>
    </xf>
    <xf numFmtId="0" fontId="9" fillId="0" borderId="80" xfId="0" applyFont="1" applyBorder="1" applyAlignment="1">
      <alignment horizontal="justify" vertical="center" wrapText="1"/>
    </xf>
    <xf numFmtId="0" fontId="9" fillId="0" borderId="41" xfId="0" applyFont="1" applyBorder="1" applyAlignment="1">
      <alignment vertical="center" wrapText="1"/>
    </xf>
    <xf numFmtId="0" fontId="9" fillId="0" borderId="42" xfId="0" applyFont="1" applyBorder="1" applyAlignment="1">
      <alignment vertical="center" wrapText="1"/>
    </xf>
    <xf numFmtId="0" fontId="9" fillId="0" borderId="80" xfId="0" applyFont="1" applyBorder="1" applyAlignment="1">
      <alignment vertical="center" wrapText="1"/>
    </xf>
    <xf numFmtId="0" fontId="10" fillId="0" borderId="41" xfId="0" applyFont="1" applyBorder="1" applyAlignment="1">
      <alignment vertical="center" wrapText="1"/>
    </xf>
    <xf numFmtId="0" fontId="10" fillId="0" borderId="42" xfId="0" applyFont="1" applyBorder="1" applyAlignment="1">
      <alignment vertical="center" wrapText="1"/>
    </xf>
    <xf numFmtId="0" fontId="10" fillId="0" borderId="80" xfId="0" applyFont="1" applyBorder="1" applyAlignment="1">
      <alignment vertical="center" wrapText="1"/>
    </xf>
    <xf numFmtId="0" fontId="9" fillId="0" borderId="24" xfId="0" applyFont="1" applyBorder="1" applyAlignment="1">
      <alignment horizontal="justify" vertical="center" wrapText="1"/>
    </xf>
    <xf numFmtId="0" fontId="9" fillId="0" borderId="0" xfId="0" applyFont="1" applyFill="1" applyAlignment="1">
      <alignment horizontal="left" wrapText="1"/>
    </xf>
    <xf numFmtId="0" fontId="9" fillId="0" borderId="0" xfId="0" applyFont="1" applyFill="1" applyBorder="1" applyAlignment="1">
      <alignment horizontal="left" vertical="center" wrapText="1"/>
    </xf>
    <xf numFmtId="0" fontId="9" fillId="0" borderId="0" xfId="0" applyFont="1" applyFill="1" applyAlignment="1">
      <alignment horizontal="left" vertical="center" wrapText="1"/>
    </xf>
    <xf numFmtId="0" fontId="9" fillId="0" borderId="27" xfId="0" applyFont="1" applyBorder="1" applyAlignment="1">
      <alignment horizontal="center" vertical="top" wrapText="1"/>
    </xf>
    <xf numFmtId="0" fontId="9" fillId="0" borderId="76" xfId="0" applyFont="1" applyBorder="1" applyAlignment="1">
      <alignment horizontal="center" vertical="top" wrapText="1"/>
    </xf>
    <xf numFmtId="0" fontId="9" fillId="0" borderId="26" xfId="0" applyFont="1" applyBorder="1" applyAlignment="1">
      <alignment horizontal="center" vertical="top" wrapText="1"/>
    </xf>
    <xf numFmtId="0" fontId="150" fillId="0" borderId="43" xfId="0" applyFont="1" applyFill="1" applyBorder="1" applyAlignment="1" applyProtection="1">
      <alignment horizontal="left" vertical="center" wrapText="1"/>
      <protection locked="0"/>
    </xf>
    <xf numFmtId="0" fontId="150" fillId="0" borderId="93" xfId="0" applyFont="1" applyFill="1" applyBorder="1" applyAlignment="1" applyProtection="1">
      <alignment horizontal="left" vertical="center" wrapText="1"/>
      <protection locked="0"/>
    </xf>
    <xf numFmtId="0" fontId="150" fillId="0" borderId="106" xfId="0" applyFont="1" applyFill="1" applyBorder="1" applyAlignment="1" applyProtection="1">
      <alignment horizontal="left" vertical="center" wrapText="1"/>
      <protection locked="0"/>
    </xf>
    <xf numFmtId="0" fontId="150" fillId="0" borderId="79" xfId="0" applyFont="1" applyFill="1" applyBorder="1" applyAlignment="1" applyProtection="1">
      <alignment horizontal="left" vertical="center" wrapText="1"/>
      <protection locked="0"/>
    </xf>
    <xf numFmtId="0" fontId="150" fillId="0" borderId="0" xfId="0" applyFont="1" applyFill="1" applyBorder="1" applyAlignment="1" applyProtection="1">
      <alignment horizontal="left" vertical="center" wrapText="1"/>
      <protection locked="0"/>
    </xf>
    <xf numFmtId="0" fontId="150" fillId="0" borderId="61" xfId="0" applyFont="1" applyFill="1" applyBorder="1" applyAlignment="1" applyProtection="1">
      <alignment horizontal="left" vertical="center" wrapText="1"/>
      <protection locked="0"/>
    </xf>
    <xf numFmtId="0" fontId="150" fillId="0" borderId="30" xfId="0" applyFont="1" applyFill="1" applyBorder="1" applyAlignment="1" applyProtection="1">
      <alignment horizontal="left" vertical="center" wrapText="1"/>
      <protection locked="0"/>
    </xf>
    <xf numFmtId="0" fontId="150" fillId="0" borderId="28" xfId="0" applyFont="1" applyFill="1" applyBorder="1" applyAlignment="1" applyProtection="1">
      <alignment horizontal="left" vertical="center" wrapText="1"/>
      <protection locked="0"/>
    </xf>
    <xf numFmtId="0" fontId="150" fillId="0" borderId="107" xfId="0" applyFont="1" applyFill="1" applyBorder="1" applyAlignment="1" applyProtection="1">
      <alignment horizontal="left" vertical="center" wrapText="1"/>
      <protection locked="0"/>
    </xf>
    <xf numFmtId="0" fontId="9" fillId="0" borderId="0" xfId="0" applyFont="1" applyFill="1" applyAlignment="1">
      <alignment horizontal="left" vertical="top"/>
    </xf>
    <xf numFmtId="0" fontId="6" fillId="0" borderId="0" xfId="0" applyFont="1" applyFill="1" applyAlignment="1">
      <alignment horizontal="left" vertical="top"/>
    </xf>
    <xf numFmtId="0" fontId="0" fillId="0" borderId="0" xfId="0" applyFill="1" applyAlignment="1">
      <alignment horizontal="right"/>
    </xf>
    <xf numFmtId="0" fontId="0" fillId="0" borderId="0" xfId="0" applyFill="1" applyAlignment="1">
      <alignment horizontal="center"/>
    </xf>
    <xf numFmtId="0" fontId="6" fillId="0" borderId="0" xfId="0" applyFont="1" applyFill="1" applyAlignment="1">
      <alignment horizontal="left" vertical="top" wrapText="1"/>
    </xf>
    <xf numFmtId="0" fontId="0" fillId="0" borderId="0" xfId="0" applyFill="1" applyAlignment="1">
      <alignment horizontal="left"/>
    </xf>
    <xf numFmtId="0" fontId="3" fillId="0" borderId="0" xfId="0" applyFont="1" applyFill="1" applyAlignment="1">
      <alignment horizontal="left" vertical="top" wrapText="1"/>
    </xf>
    <xf numFmtId="168" fontId="279" fillId="0" borderId="41" xfId="0" applyNumberFormat="1" applyFont="1" applyFill="1" applyBorder="1" applyAlignment="1" applyProtection="1">
      <alignment horizontal="center" vertical="center"/>
      <protection locked="0"/>
    </xf>
    <xf numFmtId="168" fontId="279" fillId="0" borderId="80" xfId="0" applyNumberFormat="1" applyFont="1" applyFill="1" applyBorder="1" applyAlignment="1" applyProtection="1">
      <alignment horizontal="center" vertical="center"/>
      <protection locked="0"/>
    </xf>
    <xf numFmtId="0" fontId="6" fillId="0" borderId="0" xfId="0" applyFont="1" applyFill="1" applyAlignment="1"/>
    <xf numFmtId="0" fontId="5" fillId="0" borderId="0" xfId="0" applyFont="1" applyFill="1" applyAlignment="1">
      <alignment horizontal="center"/>
    </xf>
    <xf numFmtId="2" fontId="83" fillId="29" borderId="106" xfId="0" applyNumberFormat="1" applyFont="1" applyFill="1" applyBorder="1" applyAlignment="1" applyProtection="1">
      <alignment horizontal="center" vertical="center" wrapText="1"/>
    </xf>
    <xf numFmtId="2" fontId="83" fillId="29" borderId="149" xfId="0" applyNumberFormat="1" applyFont="1" applyFill="1" applyBorder="1" applyAlignment="1" applyProtection="1">
      <alignment horizontal="center" vertical="center" wrapText="1"/>
    </xf>
    <xf numFmtId="49" fontId="83" fillId="29" borderId="27" xfId="0" applyNumberFormat="1" applyFont="1" applyFill="1" applyBorder="1" applyAlignment="1" applyProtection="1">
      <alignment horizontal="center" vertical="center" wrapText="1"/>
    </xf>
    <xf numFmtId="49" fontId="83" fillId="29" borderId="66" xfId="0" applyNumberFormat="1"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7" fillId="29" borderId="27" xfId="0" applyFont="1" applyFill="1" applyBorder="1" applyAlignment="1">
      <alignment horizontal="center" vertical="center" textRotation="90" wrapText="1"/>
    </xf>
    <xf numFmtId="0" fontId="17" fillId="29" borderId="76" xfId="0" applyFont="1" applyFill="1" applyBorder="1" applyAlignment="1">
      <alignment horizontal="center" vertical="center" textRotation="90" wrapText="1"/>
    </xf>
    <xf numFmtId="0" fontId="17" fillId="29" borderId="26" xfId="0" applyFont="1" applyFill="1" applyBorder="1" applyAlignment="1">
      <alignment horizontal="center" vertical="center" textRotation="90" wrapText="1"/>
    </xf>
    <xf numFmtId="0" fontId="76" fillId="25" borderId="27" xfId="0" applyFont="1" applyFill="1" applyBorder="1" applyAlignment="1">
      <alignment horizontal="center" vertical="center" wrapText="1"/>
    </xf>
    <xf numFmtId="0" fontId="53" fillId="25" borderId="26" xfId="0" applyFont="1" applyFill="1" applyBorder="1" applyAlignment="1">
      <alignment horizontal="center" vertical="center" wrapText="1"/>
    </xf>
    <xf numFmtId="0" fontId="3" fillId="29" borderId="41" xfId="0" applyFont="1" applyFill="1" applyBorder="1" applyAlignment="1">
      <alignment horizontal="center" vertical="center"/>
    </xf>
    <xf numFmtId="0" fontId="3" fillId="29" borderId="42" xfId="0" applyFont="1" applyFill="1" applyBorder="1" applyAlignment="1">
      <alignment horizontal="center" vertical="center"/>
    </xf>
    <xf numFmtId="0" fontId="3" fillId="29" borderId="80" xfId="0" applyFont="1" applyFill="1" applyBorder="1" applyAlignment="1">
      <alignment horizontal="center" vertical="center"/>
    </xf>
    <xf numFmtId="0" fontId="14" fillId="29" borderId="27" xfId="0" applyFont="1" applyFill="1" applyBorder="1" applyAlignment="1">
      <alignment horizontal="center" vertical="center" wrapText="1"/>
    </xf>
    <xf numFmtId="0" fontId="14" fillId="29" borderId="26" xfId="0" applyFont="1" applyFill="1" applyBorder="1" applyAlignment="1">
      <alignment horizontal="center" vertical="center" wrapText="1"/>
    </xf>
    <xf numFmtId="0" fontId="251" fillId="47" borderId="0" xfId="0" applyFont="1" applyFill="1" applyAlignment="1">
      <alignment horizontal="center" vertical="center" textRotation="90"/>
    </xf>
    <xf numFmtId="49" fontId="83" fillId="29" borderId="26" xfId="0" applyNumberFormat="1" applyFont="1" applyFill="1" applyBorder="1" applyAlignment="1" applyProtection="1">
      <alignment horizontal="center" vertical="center" wrapText="1"/>
    </xf>
    <xf numFmtId="2" fontId="83" fillId="29" borderId="107" xfId="0" applyNumberFormat="1" applyFont="1" applyFill="1" applyBorder="1" applyAlignment="1" applyProtection="1">
      <alignment horizontal="center" vertical="center" wrapText="1"/>
    </xf>
    <xf numFmtId="0" fontId="16" fillId="29" borderId="41" xfId="0" applyNumberFormat="1" applyFont="1" applyFill="1" applyBorder="1" applyAlignment="1" applyProtection="1">
      <alignment horizontal="center" vertical="center" wrapText="1"/>
    </xf>
    <xf numFmtId="0" fontId="16" fillId="29" borderId="80" xfId="0" applyNumberFormat="1" applyFont="1" applyFill="1" applyBorder="1" applyAlignment="1" applyProtection="1">
      <alignment horizontal="center" vertical="center" wrapText="1"/>
    </xf>
    <xf numFmtId="2" fontId="16" fillId="29" borderId="41" xfId="0" applyNumberFormat="1" applyFont="1" applyFill="1" applyBorder="1" applyAlignment="1" applyProtection="1">
      <alignment horizontal="center" vertical="center" wrapText="1"/>
    </xf>
    <xf numFmtId="0" fontId="14" fillId="29" borderId="27" xfId="0" applyFont="1" applyFill="1" applyBorder="1" applyAlignment="1" applyProtection="1">
      <alignment horizontal="center" vertical="center" wrapText="1"/>
    </xf>
    <xf numFmtId="0" fontId="16" fillId="29" borderId="76" xfId="0" applyFont="1" applyFill="1" applyBorder="1" applyAlignment="1" applyProtection="1">
      <alignment horizontal="center" vertical="center" wrapText="1"/>
    </xf>
    <xf numFmtId="0" fontId="14" fillId="29" borderId="43" xfId="0" applyFont="1" applyFill="1" applyBorder="1" applyAlignment="1" applyProtection="1">
      <alignment horizontal="center" vertical="center" wrapText="1"/>
    </xf>
    <xf numFmtId="0" fontId="16" fillId="29" borderId="106" xfId="0" applyFont="1" applyFill="1" applyBorder="1" applyAlignment="1" applyProtection="1">
      <alignment vertical="center"/>
    </xf>
    <xf numFmtId="0" fontId="16" fillId="29" borderId="79" xfId="0" applyFont="1" applyFill="1" applyBorder="1" applyAlignment="1" applyProtection="1">
      <alignment vertical="center"/>
    </xf>
    <xf numFmtId="0" fontId="16" fillId="29" borderId="61" xfId="0" applyFont="1" applyFill="1" applyBorder="1" applyAlignment="1" applyProtection="1">
      <alignment vertical="center"/>
    </xf>
    <xf numFmtId="0" fontId="14" fillId="29" borderId="106" xfId="0" applyFont="1" applyFill="1" applyBorder="1" applyAlignment="1" applyProtection="1">
      <alignment horizontal="center" vertical="center" wrapText="1"/>
    </xf>
    <xf numFmtId="0" fontId="16" fillId="29" borderId="30" xfId="0" applyFont="1" applyFill="1" applyBorder="1" applyAlignment="1" applyProtection="1">
      <alignment horizontal="center" vertical="center" wrapText="1"/>
    </xf>
    <xf numFmtId="0" fontId="16" fillId="29" borderId="107" xfId="0" applyFont="1" applyFill="1" applyBorder="1" applyAlignment="1" applyProtection="1">
      <alignment horizontal="center" vertical="center" wrapText="1"/>
    </xf>
    <xf numFmtId="0" fontId="0" fillId="0" borderId="30" xfId="0" applyFill="1" applyBorder="1" applyAlignment="1" applyProtection="1">
      <alignment horizontal="left" vertical="center"/>
    </xf>
    <xf numFmtId="0" fontId="0" fillId="0" borderId="28" xfId="0" applyFill="1" applyBorder="1" applyAlignment="1" applyProtection="1">
      <alignment horizontal="left" vertical="center"/>
    </xf>
    <xf numFmtId="0" fontId="0" fillId="0" borderId="107" xfId="0" applyFill="1" applyBorder="1" applyAlignment="1" applyProtection="1">
      <alignment vertical="center"/>
    </xf>
    <xf numFmtId="0" fontId="28" fillId="0" borderId="0" xfId="0" applyFont="1" applyFill="1" applyAlignment="1" applyProtection="1">
      <alignment horizontal="left"/>
    </xf>
    <xf numFmtId="0" fontId="48" fillId="0" borderId="43" xfId="0" applyFont="1" applyFill="1" applyBorder="1" applyAlignment="1" applyProtection="1">
      <alignment horizontal="left" vertical="center" wrapText="1"/>
      <protection locked="0"/>
    </xf>
    <xf numFmtId="0" fontId="48" fillId="0" borderId="93" xfId="0" applyFont="1" applyFill="1" applyBorder="1" applyAlignment="1" applyProtection="1">
      <alignment horizontal="left" vertical="center" wrapText="1"/>
      <protection locked="0"/>
    </xf>
    <xf numFmtId="0" fontId="48" fillId="0" borderId="106" xfId="0" applyFont="1" applyFill="1" applyBorder="1" applyAlignment="1" applyProtection="1">
      <alignment horizontal="left" vertical="center" wrapText="1"/>
      <protection locked="0"/>
    </xf>
    <xf numFmtId="0" fontId="48" fillId="0" borderId="79" xfId="0" applyFont="1" applyFill="1" applyBorder="1" applyAlignment="1" applyProtection="1">
      <alignment horizontal="left" vertical="center" wrapText="1"/>
      <protection locked="0"/>
    </xf>
    <xf numFmtId="0" fontId="48" fillId="0" borderId="0" xfId="0" applyFont="1" applyFill="1" applyBorder="1" applyAlignment="1" applyProtection="1">
      <alignment horizontal="left" vertical="center" wrapText="1"/>
      <protection locked="0"/>
    </xf>
    <xf numFmtId="0" fontId="48" fillId="0" borderId="61" xfId="0" applyFont="1" applyFill="1" applyBorder="1" applyAlignment="1" applyProtection="1">
      <alignment horizontal="left" vertical="center" wrapText="1"/>
      <protection locked="0"/>
    </xf>
    <xf numFmtId="0" fontId="48" fillId="0" borderId="30" xfId="0" applyFont="1" applyFill="1" applyBorder="1" applyAlignment="1" applyProtection="1">
      <alignment horizontal="left" vertical="center" wrapText="1"/>
      <protection locked="0"/>
    </xf>
    <xf numFmtId="0" fontId="48" fillId="0" borderId="28" xfId="0" applyFont="1" applyFill="1" applyBorder="1" applyAlignment="1" applyProtection="1">
      <alignment horizontal="left" vertical="center" wrapText="1"/>
      <protection locked="0"/>
    </xf>
    <xf numFmtId="0" fontId="48" fillId="0" borderId="107" xfId="0" applyFont="1" applyFill="1" applyBorder="1" applyAlignment="1" applyProtection="1">
      <alignment horizontal="left" vertical="center" wrapText="1"/>
      <protection locked="0"/>
    </xf>
    <xf numFmtId="0" fontId="6" fillId="0" borderId="0" xfId="0" applyFont="1" applyFill="1" applyAlignment="1" applyProtection="1">
      <alignment horizontal="left" vertical="top" wrapText="1"/>
    </xf>
    <xf numFmtId="0" fontId="6" fillId="0" borderId="0" xfId="0" applyFont="1" applyFill="1" applyAlignment="1" applyProtection="1">
      <alignment horizontal="left" vertical="top"/>
    </xf>
    <xf numFmtId="0" fontId="6" fillId="0" borderId="0" xfId="0" applyFont="1" applyFill="1" applyBorder="1" applyAlignment="1" applyProtection="1">
      <alignment horizontal="left"/>
    </xf>
    <xf numFmtId="0" fontId="0" fillId="0" borderId="43" xfId="0" applyFill="1" applyBorder="1" applyAlignment="1" applyProtection="1">
      <alignment horizontal="left" vertical="center" wrapText="1"/>
    </xf>
    <xf numFmtId="0" fontId="0" fillId="0" borderId="93" xfId="0" applyFill="1" applyBorder="1" applyAlignment="1" applyProtection="1">
      <alignment horizontal="left" vertical="center" wrapText="1"/>
    </xf>
    <xf numFmtId="0" fontId="0" fillId="0" borderId="106" xfId="0" applyFill="1" applyBorder="1" applyAlignment="1" applyProtection="1">
      <alignment vertical="center"/>
    </xf>
    <xf numFmtId="0" fontId="0" fillId="0" borderId="79" xfId="0" applyFill="1" applyBorder="1" applyAlignment="1" applyProtection="1">
      <alignment horizontal="left" vertical="center"/>
    </xf>
    <xf numFmtId="0" fontId="0" fillId="0" borderId="0" xfId="0" applyFill="1" applyBorder="1" applyAlignment="1" applyProtection="1">
      <alignment horizontal="left" vertical="center"/>
    </xf>
    <xf numFmtId="0" fontId="0" fillId="0" borderId="61" xfId="0" applyFill="1" applyBorder="1" applyAlignment="1" applyProtection="1">
      <alignment vertical="center"/>
    </xf>
    <xf numFmtId="0" fontId="6" fillId="0" borderId="0" xfId="0" applyFont="1" applyFill="1" applyBorder="1" applyAlignment="1" applyProtection="1">
      <alignment horizontal="left" vertical="top" wrapText="1"/>
    </xf>
    <xf numFmtId="0" fontId="6" fillId="0" borderId="0" xfId="0" applyFont="1" applyFill="1" applyAlignment="1" applyProtection="1">
      <alignment horizontal="left" wrapText="1"/>
    </xf>
    <xf numFmtId="0" fontId="9" fillId="0" borderId="0" xfId="0" applyFont="1" applyFill="1" applyAlignment="1" applyProtection="1">
      <alignment vertical="top" wrapText="1"/>
    </xf>
    <xf numFmtId="0" fontId="44" fillId="0" borderId="43" xfId="0" applyFont="1" applyFill="1" applyBorder="1" applyAlignment="1" applyProtection="1">
      <alignment horizontal="center" vertical="center" wrapText="1"/>
      <protection locked="0"/>
    </xf>
    <xf numFmtId="0" fontId="44" fillId="0" borderId="93" xfId="0" applyFont="1" applyFill="1" applyBorder="1" applyAlignment="1" applyProtection="1">
      <alignment horizontal="center" vertical="center" wrapText="1"/>
      <protection locked="0"/>
    </xf>
    <xf numFmtId="0" fontId="44" fillId="0" borderId="106" xfId="0" applyFont="1" applyFill="1" applyBorder="1" applyAlignment="1" applyProtection="1">
      <alignment horizontal="center" vertical="center" wrapText="1"/>
      <protection locked="0"/>
    </xf>
    <xf numFmtId="0" fontId="44" fillId="0" borderId="30" xfId="0" applyFont="1" applyFill="1" applyBorder="1" applyAlignment="1" applyProtection="1">
      <alignment horizontal="center" vertical="center" wrapText="1"/>
      <protection locked="0"/>
    </xf>
    <xf numFmtId="0" fontId="44" fillId="0" borderId="28" xfId="0" applyFont="1" applyFill="1" applyBorder="1" applyAlignment="1" applyProtection="1">
      <alignment horizontal="center" vertical="center" wrapText="1"/>
      <protection locked="0"/>
    </xf>
    <xf numFmtId="0" fontId="44" fillId="0" borderId="107" xfId="0" applyFont="1" applyFill="1" applyBorder="1" applyAlignment="1" applyProtection="1">
      <alignment horizontal="center" vertical="center" wrapText="1"/>
      <protection locked="0"/>
    </xf>
    <xf numFmtId="0" fontId="0" fillId="0" borderId="0" xfId="0" applyFill="1" applyAlignment="1" applyProtection="1">
      <alignment horizontal="left" wrapText="1"/>
    </xf>
    <xf numFmtId="0" fontId="10" fillId="0" borderId="33" xfId="0" applyFont="1" applyFill="1" applyBorder="1" applyAlignment="1" applyProtection="1">
      <alignment vertical="center" wrapText="1"/>
    </xf>
    <xf numFmtId="0" fontId="10" fillId="0" borderId="145" xfId="0" applyFont="1" applyFill="1" applyBorder="1" applyAlignment="1" applyProtection="1">
      <alignment vertical="center" wrapText="1"/>
    </xf>
    <xf numFmtId="0" fontId="10" fillId="0" borderId="34" xfId="0" applyFont="1" applyFill="1" applyBorder="1" applyAlignment="1" applyProtection="1">
      <alignment vertical="center" wrapText="1"/>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wrapText="1"/>
    </xf>
    <xf numFmtId="0" fontId="289" fillId="0" borderId="0" xfId="0" applyFont="1" applyFill="1" applyAlignment="1" applyProtection="1">
      <alignment vertical="top" wrapText="1"/>
    </xf>
    <xf numFmtId="0" fontId="45" fillId="0" borderId="41" xfId="0" applyFont="1" applyFill="1" applyBorder="1" applyAlignment="1" applyProtection="1">
      <alignment horizontal="left" vertical="center" wrapText="1"/>
      <protection locked="0"/>
    </xf>
    <xf numFmtId="0" fontId="45" fillId="0" borderId="42" xfId="0" applyFont="1" applyFill="1" applyBorder="1" applyAlignment="1" applyProtection="1">
      <alignment horizontal="left" vertical="center" wrapText="1"/>
      <protection locked="0"/>
    </xf>
    <xf numFmtId="0" fontId="45" fillId="0" borderId="80" xfId="0" applyFont="1" applyFill="1" applyBorder="1" applyAlignment="1" applyProtection="1">
      <alignment horizontal="left" vertical="center" wrapText="1"/>
      <protection locked="0"/>
    </xf>
    <xf numFmtId="0" fontId="10" fillId="0" borderId="0" xfId="0" applyFont="1" applyAlignment="1">
      <alignment horizontal="left" vertical="top" wrapText="1"/>
    </xf>
    <xf numFmtId="0" fontId="10" fillId="0" borderId="0" xfId="0" applyFont="1" applyFill="1" applyAlignment="1" applyProtection="1">
      <alignment horizontal="left" vertical="center" wrapText="1"/>
    </xf>
    <xf numFmtId="0" fontId="56" fillId="0" borderId="0" xfId="0" applyFont="1" applyFill="1" applyAlignment="1" applyProtection="1">
      <alignment vertical="top" wrapText="1"/>
    </xf>
    <xf numFmtId="0" fontId="5" fillId="0" borderId="0" xfId="0" applyFont="1" applyFill="1" applyAlignment="1" applyProtection="1">
      <alignment horizontal="center" wrapText="1"/>
    </xf>
    <xf numFmtId="0" fontId="0" fillId="0" borderId="0" xfId="0" applyFill="1" applyAlignment="1" applyProtection="1">
      <alignment wrapText="1"/>
    </xf>
    <xf numFmtId="0" fontId="6" fillId="0" borderId="0" xfId="0" applyFont="1" applyFill="1" applyAlignment="1" applyProtection="1">
      <alignment horizontal="center" vertical="top" wrapText="1"/>
    </xf>
    <xf numFmtId="0" fontId="0" fillId="0" borderId="0" xfId="0" applyFill="1" applyAlignment="1" applyProtection="1">
      <alignment horizontal="center" wrapText="1"/>
    </xf>
    <xf numFmtId="0" fontId="0" fillId="0" borderId="0" xfId="0" applyFill="1" applyAlignment="1" applyProtection="1">
      <alignment horizontal="center"/>
    </xf>
    <xf numFmtId="0" fontId="0" fillId="0" borderId="0" xfId="0" applyFill="1" applyAlignment="1" applyProtection="1"/>
    <xf numFmtId="0" fontId="6" fillId="0" borderId="0" xfId="0" applyFont="1" applyFill="1" applyAlignment="1" applyProtection="1">
      <alignment wrapText="1"/>
    </xf>
    <xf numFmtId="0" fontId="9" fillId="0" borderId="0" xfId="0" applyFont="1" applyFill="1" applyAlignment="1" applyProtection="1">
      <alignment wrapText="1"/>
    </xf>
    <xf numFmtId="2" fontId="83" fillId="28" borderId="106" xfId="0" applyNumberFormat="1" applyFont="1" applyFill="1" applyBorder="1" applyAlignment="1" applyProtection="1">
      <alignment horizontal="center" vertical="center" wrapText="1"/>
    </xf>
    <xf numFmtId="2" fontId="83" fillId="28" borderId="149" xfId="0" applyNumberFormat="1" applyFont="1" applyFill="1" applyBorder="1" applyAlignment="1" applyProtection="1">
      <alignment horizontal="center" vertical="center" wrapText="1"/>
    </xf>
    <xf numFmtId="49" fontId="83" fillId="28" borderId="27" xfId="0" applyNumberFormat="1" applyFont="1" applyFill="1" applyBorder="1" applyAlignment="1" applyProtection="1">
      <alignment horizontal="center" vertical="center" wrapText="1"/>
    </xf>
    <xf numFmtId="49" fontId="83" fillId="28" borderId="66" xfId="0" applyNumberFormat="1" applyFont="1" applyFill="1" applyBorder="1" applyAlignment="1" applyProtection="1">
      <alignment horizontal="center" vertical="center" wrapText="1"/>
    </xf>
    <xf numFmtId="49" fontId="83" fillId="28" borderId="26" xfId="0" applyNumberFormat="1" applyFont="1" applyFill="1" applyBorder="1" applyAlignment="1" applyProtection="1">
      <alignment horizontal="center" vertical="center" wrapText="1"/>
    </xf>
    <xf numFmtId="2" fontId="83" fillId="28" borderId="107" xfId="0" applyNumberFormat="1" applyFont="1" applyFill="1" applyBorder="1" applyAlignment="1" applyProtection="1">
      <alignment horizontal="center" vertical="center" wrapText="1"/>
    </xf>
    <xf numFmtId="0" fontId="17" fillId="28" borderId="27" xfId="0" applyFont="1" applyFill="1" applyBorder="1" applyAlignment="1">
      <alignment horizontal="center" vertical="center" textRotation="90" wrapText="1"/>
    </xf>
    <xf numFmtId="0" fontId="17" fillId="28" borderId="76" xfId="0" applyFont="1" applyFill="1" applyBorder="1" applyAlignment="1">
      <alignment horizontal="center" vertical="center" textRotation="90" wrapText="1"/>
    </xf>
    <xf numFmtId="0" fontId="17" fillId="28" borderId="26" xfId="0" applyFont="1" applyFill="1" applyBorder="1" applyAlignment="1">
      <alignment horizontal="center" vertical="center" textRotation="90" wrapText="1"/>
    </xf>
    <xf numFmtId="0" fontId="76" fillId="0" borderId="27" xfId="0" applyFont="1" applyFill="1" applyBorder="1" applyAlignment="1">
      <alignment horizontal="center" vertical="center" wrapText="1"/>
    </xf>
    <xf numFmtId="0" fontId="53" fillId="0" borderId="26" xfId="0" applyFont="1" applyFill="1" applyBorder="1" applyAlignment="1">
      <alignment horizontal="center" vertical="center" wrapText="1"/>
    </xf>
    <xf numFmtId="0" fontId="6" fillId="28" borderId="41" xfId="0" applyFont="1" applyFill="1" applyBorder="1" applyAlignment="1">
      <alignment horizontal="center" vertical="center"/>
    </xf>
    <xf numFmtId="0" fontId="6" fillId="28" borderId="42" xfId="0" applyFont="1" applyFill="1" applyBorder="1" applyAlignment="1">
      <alignment horizontal="center" vertical="center"/>
    </xf>
    <xf numFmtId="0" fontId="6" fillId="28" borderId="80" xfId="0" applyFont="1" applyFill="1" applyBorder="1" applyAlignment="1">
      <alignment horizontal="center" vertical="center"/>
    </xf>
    <xf numFmtId="0" fontId="14" fillId="28" borderId="27" xfId="0" applyFont="1" applyFill="1" applyBorder="1" applyAlignment="1">
      <alignment horizontal="center" vertical="center" wrapText="1"/>
    </xf>
    <xf numFmtId="0" fontId="14" fillId="28" borderId="26" xfId="0" applyFont="1" applyFill="1" applyBorder="1" applyAlignment="1">
      <alignment horizontal="center" vertical="center" wrapText="1"/>
    </xf>
    <xf numFmtId="0" fontId="250" fillId="47" borderId="61" xfId="0" applyFont="1" applyFill="1" applyBorder="1" applyAlignment="1">
      <alignment horizontal="center" vertical="center" textRotation="90"/>
    </xf>
    <xf numFmtId="0" fontId="14" fillId="28" borderId="27" xfId="0" applyFont="1" applyFill="1" applyBorder="1" applyAlignment="1" applyProtection="1">
      <alignment horizontal="center" vertical="center" wrapText="1"/>
    </xf>
    <xf numFmtId="0" fontId="14" fillId="28" borderId="76" xfId="0" applyFont="1" applyFill="1" applyBorder="1" applyAlignment="1" applyProtection="1">
      <alignment horizontal="center" vertical="center" wrapText="1"/>
    </xf>
    <xf numFmtId="0" fontId="14" fillId="28" borderId="26" xfId="0" applyFont="1" applyFill="1" applyBorder="1" applyAlignment="1" applyProtection="1">
      <alignment horizontal="center" vertical="center" wrapText="1"/>
    </xf>
    <xf numFmtId="0" fontId="3" fillId="28" borderId="30" xfId="0" applyFont="1" applyFill="1" applyBorder="1" applyAlignment="1" applyProtection="1">
      <alignment horizontal="center" vertical="center" wrapText="1"/>
    </xf>
    <xf numFmtId="0" fontId="3" fillId="28" borderId="107" xfId="0" applyFont="1" applyFill="1" applyBorder="1" applyAlignment="1" applyProtection="1">
      <alignment horizontal="center" vertical="center" wrapText="1"/>
    </xf>
    <xf numFmtId="0" fontId="3" fillId="28" borderId="43" xfId="0" applyFont="1" applyFill="1" applyBorder="1" applyAlignment="1" applyProtection="1">
      <alignment horizontal="center" vertical="center" wrapText="1"/>
    </xf>
    <xf numFmtId="0" fontId="3" fillId="28" borderId="106" xfId="0" applyFont="1" applyFill="1" applyBorder="1" applyAlignment="1" applyProtection="1">
      <alignment horizontal="center" vertical="center" wrapText="1"/>
    </xf>
    <xf numFmtId="0" fontId="14" fillId="28" borderId="43" xfId="0" applyFont="1" applyFill="1" applyBorder="1" applyAlignment="1" applyProtection="1">
      <alignment horizontal="center" vertical="center" textRotation="90" wrapText="1"/>
    </xf>
    <xf numFmtId="0" fontId="14" fillId="28" borderId="79" xfId="0" applyFont="1" applyFill="1" applyBorder="1" applyAlignment="1" applyProtection="1">
      <alignment horizontal="center" vertical="center" textRotation="90" wrapText="1"/>
    </xf>
    <xf numFmtId="0" fontId="14" fillId="28" borderId="27" xfId="0" applyFont="1" applyFill="1" applyBorder="1" applyAlignment="1" applyProtection="1">
      <alignment horizontal="center" vertical="center" textRotation="90" wrapText="1"/>
    </xf>
    <xf numFmtId="0" fontId="14" fillId="28" borderId="76" xfId="0" applyFont="1" applyFill="1" applyBorder="1" applyAlignment="1" applyProtection="1">
      <alignment horizontal="center" vertical="center" textRotation="90" wrapText="1"/>
    </xf>
    <xf numFmtId="0" fontId="14" fillId="28" borderId="26" xfId="0" applyFont="1" applyFill="1" applyBorder="1" applyAlignment="1" applyProtection="1">
      <alignment horizontal="center" vertical="center" textRotation="90" wrapText="1"/>
    </xf>
    <xf numFmtId="0" fontId="17" fillId="28" borderId="27" xfId="0" applyFont="1" applyFill="1" applyBorder="1" applyAlignment="1" applyProtection="1">
      <alignment horizontal="center" vertical="center" textRotation="90" wrapText="1"/>
    </xf>
    <xf numFmtId="0" fontId="17" fillId="28" borderId="76" xfId="0" applyFont="1" applyFill="1" applyBorder="1" applyAlignment="1" applyProtection="1">
      <alignment horizontal="center" vertical="center" textRotation="90" wrapText="1"/>
    </xf>
    <xf numFmtId="0" fontId="17" fillId="28" borderId="26" xfId="0" applyFont="1" applyFill="1" applyBorder="1" applyAlignment="1" applyProtection="1">
      <alignment horizontal="center" vertical="center" textRotation="90" wrapText="1"/>
    </xf>
    <xf numFmtId="0" fontId="6" fillId="0" borderId="0" xfId="0" applyFont="1" applyFill="1" applyAlignment="1" applyProtection="1">
      <alignment horizontal="center" vertical="center" wrapText="1"/>
    </xf>
    <xf numFmtId="0" fontId="3" fillId="28" borderId="41" xfId="0" applyFont="1" applyFill="1" applyBorder="1" applyAlignment="1" applyProtection="1">
      <alignment horizontal="center" vertical="center" wrapText="1"/>
    </xf>
    <xf numFmtId="0" fontId="3" fillId="28" borderId="42" xfId="0" applyFont="1" applyFill="1" applyBorder="1" applyAlignment="1" applyProtection="1">
      <alignment horizontal="center" vertical="center" wrapText="1"/>
    </xf>
    <xf numFmtId="0" fontId="3" fillId="28" borderId="80" xfId="0" applyFont="1" applyFill="1" applyBorder="1" applyAlignment="1" applyProtection="1">
      <alignment horizontal="center" vertical="center" wrapText="1"/>
    </xf>
    <xf numFmtId="0" fontId="14" fillId="0" borderId="27" xfId="0" applyFont="1" applyFill="1" applyBorder="1" applyAlignment="1">
      <alignment horizontal="center" vertical="center" wrapText="1"/>
    </xf>
    <xf numFmtId="0" fontId="14" fillId="0" borderId="76" xfId="0" applyFont="1" applyFill="1" applyBorder="1" applyAlignment="1">
      <alignment horizontal="center" vertical="center" wrapText="1"/>
    </xf>
    <xf numFmtId="178" fontId="144" fillId="25" borderId="0" xfId="0" applyNumberFormat="1" applyFont="1" applyFill="1" applyAlignment="1" applyProtection="1">
      <alignment horizontal="center" vertical="center"/>
    </xf>
    <xf numFmtId="177" fontId="142" fillId="25" borderId="0" xfId="0" applyNumberFormat="1" applyFont="1" applyFill="1" applyAlignment="1" applyProtection="1">
      <alignment horizontal="center" vertical="center"/>
    </xf>
    <xf numFmtId="177" fontId="48" fillId="25" borderId="0" xfId="0" applyNumberFormat="1" applyFont="1" applyFill="1" applyAlignment="1" applyProtection="1">
      <alignment horizontal="center" vertical="center"/>
      <protection locked="0"/>
    </xf>
    <xf numFmtId="0" fontId="3" fillId="0" borderId="24" xfId="0" applyFont="1" applyFill="1" applyBorder="1" applyAlignment="1" applyProtection="1">
      <alignment horizontal="center" vertical="center" wrapText="1"/>
    </xf>
    <xf numFmtId="0" fontId="9" fillId="0" borderId="24" xfId="0" applyFont="1" applyFill="1" applyBorder="1" applyAlignment="1" applyProtection="1">
      <alignment wrapText="1"/>
    </xf>
    <xf numFmtId="0" fontId="9" fillId="0" borderId="30" xfId="0" applyFont="1" applyFill="1" applyBorder="1" applyAlignment="1" applyProtection="1">
      <alignment wrapText="1"/>
    </xf>
    <xf numFmtId="0" fontId="9" fillId="0" borderId="28" xfId="0" applyFont="1" applyFill="1" applyBorder="1" applyAlignment="1" applyProtection="1">
      <alignment wrapText="1"/>
    </xf>
    <xf numFmtId="0" fontId="0" fillId="0" borderId="28" xfId="0" applyFill="1" applyBorder="1" applyAlignment="1" applyProtection="1">
      <alignment wrapText="1"/>
    </xf>
    <xf numFmtId="0" fontId="0" fillId="0" borderId="107" xfId="0" applyFill="1" applyBorder="1" applyAlignment="1" applyProtection="1">
      <alignment wrapText="1"/>
    </xf>
    <xf numFmtId="0" fontId="6" fillId="0" borderId="0" xfId="0" applyFont="1" applyFill="1" applyBorder="1" applyAlignment="1" applyProtection="1">
      <alignment wrapText="1"/>
    </xf>
    <xf numFmtId="0" fontId="9" fillId="0" borderId="24" xfId="0" applyFont="1" applyFill="1" applyBorder="1" applyAlignment="1" applyProtection="1"/>
    <xf numFmtId="0" fontId="268" fillId="0" borderId="0" xfId="0" applyFont="1" applyFill="1" applyBorder="1" applyAlignment="1" applyProtection="1">
      <alignment horizontal="left" vertical="center" wrapText="1"/>
    </xf>
    <xf numFmtId="0" fontId="264" fillId="0" borderId="0" xfId="0" applyFont="1" applyFill="1" applyBorder="1" applyAlignment="1" applyProtection="1">
      <alignment horizontal="left" vertical="center" wrapText="1"/>
    </xf>
    <xf numFmtId="0" fontId="9" fillId="0" borderId="43" xfId="0" applyFont="1" applyFill="1" applyBorder="1" applyAlignment="1" applyProtection="1"/>
    <xf numFmtId="0" fontId="9" fillId="0" borderId="93" xfId="0" applyFont="1" applyFill="1" applyBorder="1" applyAlignment="1" applyProtection="1"/>
    <xf numFmtId="0" fontId="9" fillId="0" borderId="106" xfId="0" applyFont="1" applyFill="1" applyBorder="1" applyAlignment="1" applyProtection="1"/>
    <xf numFmtId="0" fontId="264" fillId="0" borderId="0" xfId="0" applyFont="1" applyFill="1" applyBorder="1" applyAlignment="1" applyProtection="1">
      <alignment horizontal="left"/>
    </xf>
    <xf numFmtId="0" fontId="266" fillId="0" borderId="0" xfId="0" applyFont="1" applyFill="1" applyBorder="1" applyAlignment="1" applyProtection="1">
      <alignment horizontal="left"/>
    </xf>
    <xf numFmtId="0" fontId="9" fillId="0" borderId="79" xfId="0" applyFont="1" applyFill="1" applyBorder="1" applyAlignment="1" applyProtection="1">
      <alignment wrapText="1"/>
    </xf>
    <xf numFmtId="0" fontId="9" fillId="0" borderId="0" xfId="0" applyFont="1" applyFill="1" applyBorder="1" applyAlignment="1" applyProtection="1">
      <alignment wrapText="1"/>
    </xf>
    <xf numFmtId="0" fontId="0" fillId="0" borderId="0" xfId="0" applyFill="1" applyBorder="1" applyAlignment="1" applyProtection="1">
      <alignment wrapText="1"/>
    </xf>
    <xf numFmtId="0" fontId="0" fillId="0" borderId="61" xfId="0" applyFill="1" applyBorder="1" applyAlignment="1" applyProtection="1">
      <alignment wrapText="1"/>
    </xf>
    <xf numFmtId="0" fontId="259" fillId="0" borderId="0" xfId="0" applyFont="1" applyFill="1" applyBorder="1" applyAlignment="1" applyProtection="1">
      <alignment horizontal="left" vertical="center" wrapText="1"/>
    </xf>
    <xf numFmtId="0" fontId="266" fillId="0" borderId="0" xfId="0" applyFont="1" applyFill="1" applyBorder="1" applyAlignment="1" applyProtection="1">
      <alignment horizontal="left" vertical="center" wrapText="1"/>
    </xf>
    <xf numFmtId="9" fontId="266" fillId="0" borderId="0" xfId="0" applyNumberFormat="1"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wrapText="1"/>
    </xf>
    <xf numFmtId="0" fontId="264" fillId="0" borderId="0" xfId="0" applyFont="1" applyFill="1" applyBorder="1" applyAlignment="1" applyProtection="1">
      <alignment horizontal="center" vertical="center"/>
    </xf>
    <xf numFmtId="0" fontId="264" fillId="0" borderId="0" xfId="0" applyFont="1" applyFill="1" applyBorder="1" applyAlignment="1" applyProtection="1">
      <alignment vertical="center" wrapText="1"/>
    </xf>
    <xf numFmtId="0" fontId="267" fillId="0" borderId="0" xfId="0" applyFont="1" applyFill="1" applyBorder="1" applyAlignment="1" applyProtection="1">
      <alignment horizontal="center" vertical="center" wrapText="1"/>
    </xf>
    <xf numFmtId="0" fontId="268" fillId="0" borderId="0" xfId="0" applyFont="1" applyFill="1" applyBorder="1" applyAlignment="1" applyProtection="1">
      <alignment horizontal="left" vertical="center"/>
    </xf>
    <xf numFmtId="0" fontId="259" fillId="0" borderId="0" xfId="0" applyFont="1" applyFill="1" applyBorder="1" applyAlignment="1" applyProtection="1">
      <alignment horizontal="center" vertical="center" wrapText="1"/>
    </xf>
    <xf numFmtId="9" fontId="259" fillId="0" borderId="0" xfId="0" applyNumberFormat="1" applyFont="1" applyFill="1" applyBorder="1" applyAlignment="1" applyProtection="1">
      <alignment horizontal="center" vertical="center" wrapText="1"/>
    </xf>
    <xf numFmtId="0" fontId="16" fillId="0" borderId="41" xfId="0" applyNumberFormat="1" applyFont="1" applyFill="1" applyBorder="1" applyAlignment="1" applyProtection="1">
      <alignment horizontal="center" vertical="center" wrapText="1"/>
    </xf>
    <xf numFmtId="0" fontId="16" fillId="0" borderId="42" xfId="0" applyNumberFormat="1" applyFont="1" applyFill="1" applyBorder="1" applyAlignment="1" applyProtection="1">
      <alignment horizontal="center" vertical="center" wrapText="1"/>
    </xf>
    <xf numFmtId="0" fontId="16" fillId="0" borderId="80" xfId="0" applyNumberFormat="1" applyFont="1" applyFill="1" applyBorder="1" applyAlignment="1" applyProtection="1">
      <alignment horizontal="center" vertical="center" wrapText="1"/>
    </xf>
    <xf numFmtId="2" fontId="16" fillId="0" borderId="41" xfId="0" applyNumberFormat="1" applyFont="1" applyFill="1" applyBorder="1" applyAlignment="1" applyProtection="1">
      <alignment horizontal="center" vertical="center" wrapText="1"/>
    </xf>
    <xf numFmtId="2" fontId="16" fillId="0" borderId="42" xfId="0" applyNumberFormat="1" applyFont="1" applyFill="1" applyBorder="1" applyAlignment="1" applyProtection="1">
      <alignment horizontal="center" vertical="center" wrapText="1"/>
    </xf>
    <xf numFmtId="2" fontId="16" fillId="0" borderId="80" xfId="0" applyNumberFormat="1" applyFont="1" applyFill="1" applyBorder="1" applyAlignment="1" applyProtection="1">
      <alignment horizontal="center" vertical="center" wrapText="1"/>
    </xf>
    <xf numFmtId="0" fontId="53" fillId="0" borderId="27" xfId="0" applyFont="1" applyFill="1" applyBorder="1" applyAlignment="1">
      <alignment horizontal="center" vertical="center" wrapText="1"/>
    </xf>
    <xf numFmtId="0" fontId="53" fillId="0" borderId="76" xfId="0" applyFont="1" applyFill="1" applyBorder="1" applyAlignment="1">
      <alignment horizontal="center" vertical="center" wrapText="1"/>
    </xf>
    <xf numFmtId="0" fontId="76" fillId="0" borderId="76" xfId="0" applyFont="1" applyFill="1" applyBorder="1" applyAlignment="1">
      <alignment horizontal="center" vertical="center" wrapText="1"/>
    </xf>
    <xf numFmtId="0" fontId="76" fillId="0" borderId="26" xfId="0" applyFont="1" applyFill="1" applyBorder="1" applyAlignment="1">
      <alignment horizontal="center" vertical="center" wrapText="1"/>
    </xf>
    <xf numFmtId="0" fontId="48" fillId="0" borderId="41" xfId="0" applyFont="1" applyFill="1" applyBorder="1" applyAlignment="1" applyProtection="1">
      <alignment horizontal="left" vertical="center" wrapText="1"/>
      <protection locked="0"/>
    </xf>
    <xf numFmtId="0" fontId="48" fillId="0" borderId="42" xfId="0" applyFont="1" applyFill="1" applyBorder="1" applyAlignment="1" applyProtection="1">
      <alignment horizontal="left" vertical="center" wrapText="1"/>
      <protection locked="0"/>
    </xf>
    <xf numFmtId="0" fontId="48" fillId="0" borderId="80" xfId="0" applyFont="1" applyFill="1" applyBorder="1" applyAlignment="1" applyProtection="1">
      <alignment horizontal="left" vertical="center" wrapText="1"/>
      <protection locked="0"/>
    </xf>
    <xf numFmtId="0" fontId="13" fillId="0" borderId="41" xfId="0" applyFont="1" applyFill="1" applyBorder="1" applyAlignment="1" applyProtection="1">
      <alignment horizontal="center" vertical="center" wrapText="1"/>
    </xf>
    <xf numFmtId="0" fontId="13" fillId="0" borderId="42"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14" fillId="0" borderId="27" xfId="0" applyFont="1" applyFill="1" applyBorder="1" applyAlignment="1" applyProtection="1">
      <alignment horizontal="center" vertical="center" wrapText="1"/>
    </xf>
    <xf numFmtId="0" fontId="114" fillId="0" borderId="76" xfId="0" applyFont="1" applyFill="1" applyBorder="1" applyAlignment="1" applyProtection="1">
      <alignment horizontal="center" vertical="center" wrapText="1"/>
    </xf>
    <xf numFmtId="0" fontId="114" fillId="0" borderId="26" xfId="0" applyFont="1" applyFill="1" applyBorder="1" applyAlignment="1" applyProtection="1">
      <alignment horizontal="center" vertical="center" wrapText="1"/>
    </xf>
    <xf numFmtId="0" fontId="6" fillId="0" borderId="0" xfId="0" applyFont="1" applyFill="1" applyAlignment="1">
      <alignment vertical="center" wrapText="1"/>
    </xf>
    <xf numFmtId="0" fontId="3" fillId="0" borderId="0" xfId="0" applyFont="1" applyFill="1" applyAlignment="1">
      <alignment vertical="center" wrapText="1"/>
    </xf>
    <xf numFmtId="0" fontId="9" fillId="0" borderId="0" xfId="0" applyFont="1" applyFill="1" applyAlignment="1">
      <alignment horizontal="justify" vertical="top" wrapText="1"/>
    </xf>
    <xf numFmtId="0" fontId="12" fillId="0" borderId="0" xfId="0" applyFont="1" applyFill="1" applyAlignment="1">
      <alignment vertical="top" wrapText="1"/>
    </xf>
    <xf numFmtId="0" fontId="12" fillId="0" borderId="0" xfId="0" applyFont="1" applyFill="1" applyAlignment="1">
      <alignment horizontal="justify" vertical="top" wrapText="1"/>
    </xf>
    <xf numFmtId="0" fontId="264" fillId="0" borderId="0" xfId="0" applyFont="1" applyFill="1" applyAlignment="1">
      <alignment vertical="center" wrapText="1"/>
    </xf>
    <xf numFmtId="0" fontId="259" fillId="0" borderId="0" xfId="0" applyFont="1" applyFill="1" applyAlignment="1">
      <alignment vertical="top" wrapText="1"/>
    </xf>
    <xf numFmtId="0" fontId="9" fillId="0" borderId="0" xfId="0" applyFont="1" applyFill="1" applyAlignment="1" applyProtection="1">
      <alignment horizontal="justify" vertical="top" wrapText="1"/>
    </xf>
    <xf numFmtId="0" fontId="259" fillId="0" borderId="0" xfId="0" applyFont="1" applyFill="1" applyAlignment="1" applyProtection="1">
      <alignment horizontal="justify" vertical="top" wrapText="1"/>
    </xf>
    <xf numFmtId="0" fontId="9" fillId="0" borderId="0" xfId="0" applyFont="1" applyFill="1" applyAlignment="1" applyProtection="1">
      <alignment horizontal="left" vertical="center" wrapText="1"/>
    </xf>
    <xf numFmtId="0" fontId="259" fillId="0" borderId="0" xfId="0" applyFont="1" applyFill="1" applyAlignment="1" applyProtection="1">
      <alignment horizontal="left" vertical="center" wrapText="1"/>
    </xf>
    <xf numFmtId="0" fontId="250" fillId="47" borderId="0" xfId="0" applyFont="1" applyFill="1" applyAlignment="1">
      <alignment horizontal="center" vertical="center" textRotation="90"/>
    </xf>
    <xf numFmtId="0" fontId="114" fillId="25" borderId="27" xfId="0" applyFont="1" applyFill="1" applyBorder="1" applyAlignment="1" applyProtection="1">
      <alignment horizontal="center" vertical="center" wrapText="1"/>
    </xf>
    <xf numFmtId="0" fontId="114" fillId="25" borderId="76" xfId="0" applyFont="1" applyFill="1" applyBorder="1" applyAlignment="1" applyProtection="1">
      <alignment horizontal="center" vertical="center" wrapText="1"/>
    </xf>
    <xf numFmtId="0" fontId="114" fillId="25" borderId="26" xfId="0" applyFont="1" applyFill="1" applyBorder="1" applyAlignment="1" applyProtection="1">
      <alignment horizontal="center" vertical="center" wrapText="1"/>
    </xf>
    <xf numFmtId="170" fontId="8" fillId="66" borderId="150" xfId="62" applyNumberFormat="1" applyFont="1" applyFill="1" applyBorder="1" applyAlignment="1" applyProtection="1">
      <alignment horizontal="center" vertical="center"/>
    </xf>
    <xf numFmtId="170" fontId="8" fillId="66" borderId="151" xfId="62" applyNumberFormat="1" applyFont="1" applyFill="1" applyBorder="1" applyAlignment="1" applyProtection="1">
      <alignment horizontal="center" vertical="center"/>
    </xf>
    <xf numFmtId="170" fontId="110" fillId="66" borderId="81" xfId="62" applyNumberFormat="1" applyFont="1" applyFill="1" applyBorder="1" applyAlignment="1" applyProtection="1">
      <alignment horizontal="center" vertical="top"/>
    </xf>
    <xf numFmtId="170" fontId="110" fillId="66" borderId="82" xfId="62" applyNumberFormat="1" applyFont="1" applyFill="1" applyBorder="1" applyAlignment="1" applyProtection="1">
      <alignment horizontal="center" vertical="top"/>
    </xf>
    <xf numFmtId="170" fontId="110" fillId="66" borderId="152" xfId="62" applyNumberFormat="1" applyFont="1" applyFill="1" applyBorder="1" applyAlignment="1" applyProtection="1">
      <alignment horizontal="center" vertical="top"/>
    </xf>
    <xf numFmtId="170" fontId="110" fillId="66" borderId="153" xfId="62" applyNumberFormat="1" applyFont="1" applyFill="1" applyBorder="1" applyAlignment="1" applyProtection="1">
      <alignment horizontal="center" vertical="top"/>
    </xf>
    <xf numFmtId="170" fontId="110" fillId="67" borderId="81" xfId="62" applyNumberFormat="1" applyFont="1" applyFill="1" applyBorder="1" applyAlignment="1" applyProtection="1">
      <alignment horizontal="center" vertical="top"/>
    </xf>
    <xf numFmtId="170" fontId="110" fillId="67" borderId="82" xfId="62" applyNumberFormat="1" applyFont="1" applyFill="1" applyBorder="1" applyAlignment="1" applyProtection="1">
      <alignment horizontal="center" vertical="top"/>
    </xf>
    <xf numFmtId="170" fontId="110" fillId="67" borderId="152" xfId="62" applyNumberFormat="1" applyFont="1" applyFill="1" applyBorder="1" applyAlignment="1" applyProtection="1">
      <alignment horizontal="center" vertical="top"/>
    </xf>
    <xf numFmtId="170" fontId="110" fillId="67" borderId="153" xfId="62" applyNumberFormat="1" applyFont="1" applyFill="1" applyBorder="1" applyAlignment="1" applyProtection="1">
      <alignment horizontal="center" vertical="top"/>
    </xf>
    <xf numFmtId="170" fontId="110" fillId="68" borderId="81" xfId="62" applyNumberFormat="1" applyFont="1" applyFill="1" applyBorder="1" applyAlignment="1" applyProtection="1">
      <alignment horizontal="center" vertical="top"/>
    </xf>
    <xf numFmtId="170" fontId="110" fillId="68" borderId="82" xfId="62" applyNumberFormat="1" applyFont="1" applyFill="1" applyBorder="1" applyAlignment="1" applyProtection="1">
      <alignment horizontal="center" vertical="top"/>
    </xf>
    <xf numFmtId="170" fontId="110" fillId="68" borderId="152" xfId="62" applyNumberFormat="1" applyFont="1" applyFill="1" applyBorder="1" applyAlignment="1" applyProtection="1">
      <alignment horizontal="center" vertical="top"/>
    </xf>
    <xf numFmtId="170" fontId="110" fillId="68" borderId="153" xfId="62" applyNumberFormat="1" applyFont="1" applyFill="1" applyBorder="1" applyAlignment="1" applyProtection="1">
      <alignment horizontal="center" vertical="top"/>
    </xf>
    <xf numFmtId="170" fontId="8" fillId="67" borderId="150" xfId="62" applyNumberFormat="1" applyFont="1" applyFill="1" applyBorder="1" applyAlignment="1" applyProtection="1">
      <alignment horizontal="center" vertical="center"/>
    </xf>
    <xf numFmtId="170" fontId="8" fillId="67" borderId="151" xfId="62" applyNumberFormat="1" applyFont="1" applyFill="1" applyBorder="1" applyAlignment="1" applyProtection="1">
      <alignment horizontal="center" vertical="center"/>
    </xf>
    <xf numFmtId="0" fontId="110" fillId="67" borderId="154" xfId="62" applyFont="1" applyFill="1" applyBorder="1" applyAlignment="1" applyProtection="1">
      <alignment horizontal="center" vertical="center"/>
    </xf>
    <xf numFmtId="0" fontId="110" fillId="67" borderId="155" xfId="62" applyFont="1" applyFill="1" applyBorder="1" applyAlignment="1" applyProtection="1">
      <alignment horizontal="center" vertical="center"/>
    </xf>
    <xf numFmtId="0" fontId="110" fillId="67" borderId="81" xfId="62" applyFont="1" applyFill="1" applyBorder="1" applyAlignment="1" applyProtection="1">
      <alignment horizontal="center" vertical="center"/>
    </xf>
    <xf numFmtId="0" fontId="110" fillId="67" borderId="82" xfId="62" applyFont="1" applyFill="1" applyBorder="1" applyAlignment="1" applyProtection="1">
      <alignment horizontal="center" vertical="center"/>
    </xf>
    <xf numFmtId="0" fontId="110" fillId="67" borderId="156" xfId="62" applyFont="1" applyFill="1" applyBorder="1" applyAlignment="1" applyProtection="1">
      <alignment horizontal="center" vertical="center"/>
    </xf>
    <xf numFmtId="0" fontId="110" fillId="67" borderId="157" xfId="62" applyFont="1" applyFill="1" applyBorder="1" applyAlignment="1" applyProtection="1">
      <alignment horizontal="center" vertical="center"/>
    </xf>
    <xf numFmtId="0" fontId="110" fillId="58" borderId="154" xfId="62" applyFont="1" applyFill="1" applyBorder="1" applyAlignment="1" applyProtection="1">
      <alignment horizontal="center" vertical="center"/>
    </xf>
    <xf numFmtId="0" fontId="110" fillId="58" borderId="155" xfId="62" applyFont="1" applyFill="1" applyBorder="1" applyAlignment="1" applyProtection="1">
      <alignment horizontal="center" vertical="center"/>
    </xf>
    <xf numFmtId="0" fontId="110" fillId="58" borderId="81" xfId="62" applyFont="1" applyFill="1" applyBorder="1" applyAlignment="1" applyProtection="1">
      <alignment horizontal="center" vertical="center"/>
    </xf>
    <xf numFmtId="0" fontId="110" fillId="58" borderId="82" xfId="62" applyFont="1" applyFill="1" applyBorder="1" applyAlignment="1" applyProtection="1">
      <alignment horizontal="center" vertical="center"/>
    </xf>
    <xf numFmtId="0" fontId="110" fillId="58" borderId="156" xfId="62" applyFont="1" applyFill="1" applyBorder="1" applyAlignment="1" applyProtection="1">
      <alignment horizontal="center" vertical="center"/>
    </xf>
    <xf numFmtId="0" fontId="110" fillId="58" borderId="157" xfId="62" applyFont="1" applyFill="1" applyBorder="1" applyAlignment="1" applyProtection="1">
      <alignment horizontal="center" vertical="center"/>
    </xf>
    <xf numFmtId="0" fontId="110" fillId="69" borderId="154" xfId="62" applyFont="1" applyFill="1" applyBorder="1" applyAlignment="1" applyProtection="1">
      <alignment horizontal="center" vertical="center"/>
    </xf>
    <xf numFmtId="0" fontId="110" fillId="69" borderId="155" xfId="62" applyFont="1" applyFill="1" applyBorder="1" applyAlignment="1" applyProtection="1">
      <alignment horizontal="center" vertical="center"/>
    </xf>
    <xf numFmtId="0" fontId="110" fillId="69" borderId="81" xfId="62" applyFont="1" applyFill="1" applyBorder="1" applyAlignment="1" applyProtection="1">
      <alignment horizontal="center" vertical="center"/>
    </xf>
    <xf numFmtId="0" fontId="110" fillId="69" borderId="82" xfId="62" applyFont="1" applyFill="1" applyBorder="1" applyAlignment="1" applyProtection="1">
      <alignment horizontal="center" vertical="center"/>
    </xf>
    <xf numFmtId="0" fontId="110" fillId="69" borderId="156" xfId="62" applyFont="1" applyFill="1" applyBorder="1" applyAlignment="1" applyProtection="1">
      <alignment horizontal="center" vertical="center"/>
    </xf>
    <xf numFmtId="0" fontId="110" fillId="69" borderId="157" xfId="62" applyFont="1" applyFill="1" applyBorder="1" applyAlignment="1" applyProtection="1">
      <alignment horizontal="center" vertical="center"/>
    </xf>
    <xf numFmtId="170" fontId="8" fillId="69" borderId="150" xfId="62" applyNumberFormat="1" applyFont="1" applyFill="1" applyBorder="1" applyAlignment="1" applyProtection="1">
      <alignment horizontal="center" vertical="center"/>
    </xf>
    <xf numFmtId="170" fontId="8" fillId="69" borderId="151" xfId="62" applyNumberFormat="1" applyFont="1" applyFill="1" applyBorder="1" applyAlignment="1" applyProtection="1">
      <alignment horizontal="center" vertical="center"/>
    </xf>
    <xf numFmtId="170" fontId="110" fillId="69" borderId="81" xfId="62" applyNumberFormat="1" applyFont="1" applyFill="1" applyBorder="1" applyAlignment="1" applyProtection="1">
      <alignment horizontal="center" vertical="top"/>
    </xf>
    <xf numFmtId="170" fontId="110" fillId="69" borderId="82" xfId="62" applyNumberFormat="1" applyFont="1" applyFill="1" applyBorder="1" applyAlignment="1" applyProtection="1">
      <alignment horizontal="center" vertical="top"/>
    </xf>
    <xf numFmtId="170" fontId="110" fillId="69" borderId="152" xfId="62" applyNumberFormat="1" applyFont="1" applyFill="1" applyBorder="1" applyAlignment="1" applyProtection="1">
      <alignment horizontal="center" vertical="top"/>
    </xf>
    <xf numFmtId="170" fontId="110" fillId="69" borderId="153" xfId="62" applyNumberFormat="1" applyFont="1" applyFill="1" applyBorder="1" applyAlignment="1" applyProtection="1">
      <alignment horizontal="center" vertical="top"/>
    </xf>
    <xf numFmtId="170" fontId="110" fillId="58" borderId="81" xfId="62" applyNumberFormat="1" applyFont="1" applyFill="1" applyBorder="1" applyAlignment="1" applyProtection="1">
      <alignment horizontal="center" vertical="top"/>
    </xf>
    <xf numFmtId="170" fontId="110" fillId="58" borderId="82" xfId="62" applyNumberFormat="1" applyFont="1" applyFill="1" applyBorder="1" applyAlignment="1" applyProtection="1">
      <alignment horizontal="center" vertical="top"/>
    </xf>
    <xf numFmtId="170" fontId="110" fillId="58" borderId="152" xfId="62" applyNumberFormat="1" applyFont="1" applyFill="1" applyBorder="1" applyAlignment="1" applyProtection="1">
      <alignment horizontal="center" vertical="top"/>
    </xf>
    <xf numFmtId="170" fontId="110" fillId="58" borderId="153" xfId="62" applyNumberFormat="1" applyFont="1" applyFill="1" applyBorder="1" applyAlignment="1" applyProtection="1">
      <alignment horizontal="center" vertical="top"/>
    </xf>
    <xf numFmtId="0" fontId="110" fillId="60" borderId="154" xfId="62" applyFont="1" applyFill="1" applyBorder="1" applyAlignment="1" applyProtection="1">
      <alignment horizontal="center" vertical="center"/>
    </xf>
    <xf numFmtId="0" fontId="110" fillId="60" borderId="155" xfId="62" applyFont="1" applyFill="1" applyBorder="1" applyAlignment="1" applyProtection="1">
      <alignment horizontal="center" vertical="center"/>
    </xf>
    <xf numFmtId="0" fontId="110" fillId="60" borderId="81" xfId="62" applyFont="1" applyFill="1" applyBorder="1" applyAlignment="1" applyProtection="1">
      <alignment horizontal="center" vertical="center"/>
    </xf>
    <xf numFmtId="0" fontId="110" fillId="60" borderId="82" xfId="62" applyFont="1" applyFill="1" applyBorder="1" applyAlignment="1" applyProtection="1">
      <alignment horizontal="center" vertical="center"/>
    </xf>
    <xf numFmtId="0" fontId="110" fillId="60" borderId="156" xfId="62" applyFont="1" applyFill="1" applyBorder="1" applyAlignment="1" applyProtection="1">
      <alignment horizontal="center" vertical="center"/>
    </xf>
    <xf numFmtId="0" fontId="110" fillId="60" borderId="157" xfId="62" applyFont="1" applyFill="1" applyBorder="1" applyAlignment="1" applyProtection="1">
      <alignment horizontal="center" vertical="center"/>
    </xf>
    <xf numFmtId="0" fontId="110" fillId="71" borderId="154" xfId="62" applyFont="1" applyFill="1" applyBorder="1" applyAlignment="1" applyProtection="1">
      <alignment horizontal="center" vertical="center"/>
    </xf>
    <xf numFmtId="0" fontId="110" fillId="71" borderId="155" xfId="62" applyFont="1" applyFill="1" applyBorder="1" applyAlignment="1" applyProtection="1">
      <alignment horizontal="center" vertical="center"/>
    </xf>
    <xf numFmtId="0" fontId="110" fillId="71" borderId="81" xfId="62" applyFont="1" applyFill="1" applyBorder="1" applyAlignment="1" applyProtection="1">
      <alignment horizontal="center" vertical="center"/>
    </xf>
    <xf numFmtId="0" fontId="110" fillId="71" borderId="82" xfId="62" applyFont="1" applyFill="1" applyBorder="1" applyAlignment="1" applyProtection="1">
      <alignment horizontal="center" vertical="center"/>
    </xf>
    <xf numFmtId="0" fontId="110" fillId="71" borderId="156" xfId="62" applyFont="1" applyFill="1" applyBorder="1" applyAlignment="1" applyProtection="1">
      <alignment horizontal="center" vertical="center"/>
    </xf>
    <xf numFmtId="0" fontId="110" fillId="71" borderId="157" xfId="62" applyFont="1" applyFill="1" applyBorder="1" applyAlignment="1" applyProtection="1">
      <alignment horizontal="center" vertical="center"/>
    </xf>
    <xf numFmtId="170" fontId="8" fillId="70" borderId="150" xfId="62" applyNumberFormat="1" applyFont="1" applyFill="1" applyBorder="1" applyAlignment="1" applyProtection="1">
      <alignment horizontal="center" vertical="center"/>
    </xf>
    <xf numFmtId="170" fontId="8" fillId="70" borderId="151" xfId="62" applyNumberFormat="1" applyFont="1" applyFill="1" applyBorder="1" applyAlignment="1" applyProtection="1">
      <alignment horizontal="center" vertical="center"/>
    </xf>
    <xf numFmtId="170" fontId="110" fillId="70" borderId="81" xfId="62" applyNumberFormat="1" applyFont="1" applyFill="1" applyBorder="1" applyAlignment="1" applyProtection="1">
      <alignment horizontal="center" vertical="top"/>
    </xf>
    <xf numFmtId="170" fontId="110" fillId="70" borderId="82" xfId="62" applyNumberFormat="1" applyFont="1" applyFill="1" applyBorder="1" applyAlignment="1" applyProtection="1">
      <alignment horizontal="center" vertical="top"/>
    </xf>
    <xf numFmtId="170" fontId="110" fillId="70" borderId="152" xfId="62" applyNumberFormat="1" applyFont="1" applyFill="1" applyBorder="1" applyAlignment="1" applyProtection="1">
      <alignment horizontal="center" vertical="top"/>
    </xf>
    <xf numFmtId="170" fontId="110" fillId="70" borderId="153" xfId="62" applyNumberFormat="1" applyFont="1" applyFill="1" applyBorder="1" applyAlignment="1" applyProtection="1">
      <alignment horizontal="center" vertical="top"/>
    </xf>
    <xf numFmtId="170" fontId="8" fillId="58" borderId="150" xfId="62" applyNumberFormat="1" applyFont="1" applyFill="1" applyBorder="1" applyAlignment="1" applyProtection="1">
      <alignment horizontal="center" vertical="center"/>
    </xf>
    <xf numFmtId="170" fontId="8" fillId="58" borderId="151" xfId="62" applyNumberFormat="1" applyFont="1" applyFill="1" applyBorder="1" applyAlignment="1" applyProtection="1">
      <alignment horizontal="center" vertical="center"/>
    </xf>
    <xf numFmtId="170" fontId="8" fillId="71" borderId="150" xfId="62" applyNumberFormat="1" applyFont="1" applyFill="1" applyBorder="1" applyAlignment="1" applyProtection="1">
      <alignment horizontal="center" vertical="center"/>
    </xf>
    <xf numFmtId="170" fontId="8" fillId="71" borderId="151" xfId="62" applyNumberFormat="1" applyFont="1" applyFill="1" applyBorder="1" applyAlignment="1" applyProtection="1">
      <alignment horizontal="center" vertical="center"/>
    </xf>
    <xf numFmtId="170" fontId="110" fillId="60" borderId="81" xfId="62" applyNumberFormat="1" applyFont="1" applyFill="1" applyBorder="1" applyAlignment="1" applyProtection="1">
      <alignment horizontal="center" vertical="top"/>
    </xf>
    <xf numFmtId="170" fontId="110" fillId="60" borderId="82" xfId="62" applyNumberFormat="1" applyFont="1" applyFill="1" applyBorder="1" applyAlignment="1" applyProtection="1">
      <alignment horizontal="center" vertical="top"/>
    </xf>
    <xf numFmtId="170" fontId="110" fillId="60" borderId="152" xfId="62" applyNumberFormat="1" applyFont="1" applyFill="1" applyBorder="1" applyAlignment="1" applyProtection="1">
      <alignment horizontal="center" vertical="top"/>
    </xf>
    <xf numFmtId="170" fontId="110" fillId="60" borderId="153" xfId="62" applyNumberFormat="1" applyFont="1" applyFill="1" applyBorder="1" applyAlignment="1" applyProtection="1">
      <alignment horizontal="center" vertical="top"/>
    </xf>
    <xf numFmtId="0" fontId="8" fillId="29" borderId="159" xfId="62" applyFont="1" applyFill="1" applyBorder="1" applyAlignment="1">
      <alignment horizontal="center" vertical="center"/>
    </xf>
    <xf numFmtId="0" fontId="8" fillId="29" borderId="160" xfId="62" applyFont="1" applyFill="1" applyBorder="1" applyAlignment="1">
      <alignment horizontal="center" vertical="center"/>
    </xf>
    <xf numFmtId="170" fontId="8" fillId="28" borderId="150" xfId="62" applyNumberFormat="1" applyFont="1" applyFill="1" applyBorder="1" applyAlignment="1" applyProtection="1">
      <alignment horizontal="center" vertical="center"/>
    </xf>
    <xf numFmtId="170" fontId="8" fillId="28" borderId="151" xfId="62" applyNumberFormat="1" applyFont="1" applyFill="1" applyBorder="1" applyAlignment="1" applyProtection="1">
      <alignment horizontal="center" vertical="center"/>
    </xf>
    <xf numFmtId="170" fontId="110" fillId="28" borderId="81" xfId="62" applyNumberFormat="1" applyFont="1" applyFill="1" applyBorder="1" applyAlignment="1" applyProtection="1">
      <alignment horizontal="center" vertical="top"/>
    </xf>
    <xf numFmtId="170" fontId="110" fillId="28" borderId="82" xfId="62" applyNumberFormat="1" applyFont="1" applyFill="1" applyBorder="1" applyAlignment="1" applyProtection="1">
      <alignment horizontal="center" vertical="top"/>
    </xf>
    <xf numFmtId="170" fontId="110" fillId="28" borderId="152" xfId="62" applyNumberFormat="1" applyFont="1" applyFill="1" applyBorder="1" applyAlignment="1" applyProtection="1">
      <alignment horizontal="center" vertical="top"/>
    </xf>
    <xf numFmtId="170" fontId="110" fillId="28" borderId="153" xfId="62" applyNumberFormat="1" applyFont="1" applyFill="1" applyBorder="1" applyAlignment="1" applyProtection="1">
      <alignment horizontal="center" vertical="top"/>
    </xf>
    <xf numFmtId="170" fontId="45" fillId="25" borderId="90" xfId="62" applyNumberFormat="1" applyFont="1" applyFill="1" applyBorder="1" applyAlignment="1" applyProtection="1">
      <alignment horizontal="center" vertical="center" wrapText="1"/>
      <protection locked="0"/>
    </xf>
    <xf numFmtId="170" fontId="45" fillId="25" borderId="158" xfId="62" applyNumberFormat="1" applyFont="1" applyFill="1" applyBorder="1" applyAlignment="1" applyProtection="1">
      <alignment horizontal="center" vertical="center" wrapText="1"/>
      <protection locked="0"/>
    </xf>
    <xf numFmtId="0" fontId="8" fillId="37" borderId="161" xfId="62" applyFont="1" applyFill="1" applyBorder="1" applyAlignment="1">
      <alignment horizontal="center" vertical="center" wrapText="1"/>
    </xf>
    <xf numFmtId="0" fontId="8" fillId="37" borderId="162" xfId="62" applyFont="1" applyFill="1" applyBorder="1" applyAlignment="1">
      <alignment horizontal="center" vertical="center" wrapText="1"/>
    </xf>
    <xf numFmtId="168" fontId="45" fillId="25" borderId="90" xfId="62" applyNumberFormat="1" applyFont="1" applyFill="1" applyBorder="1" applyAlignment="1" applyProtection="1">
      <alignment horizontal="center" vertical="center" wrapText="1"/>
      <protection locked="0"/>
    </xf>
    <xf numFmtId="168" fontId="45" fillId="25" borderId="158" xfId="62" applyNumberFormat="1" applyFont="1" applyFill="1" applyBorder="1" applyAlignment="1" applyProtection="1">
      <alignment horizontal="center" vertical="center" wrapText="1"/>
      <protection locked="0"/>
    </xf>
    <xf numFmtId="0" fontId="8" fillId="29" borderId="163" xfId="62" applyFont="1" applyFill="1" applyBorder="1" applyAlignment="1">
      <alignment horizontal="center" vertical="center" wrapText="1"/>
    </xf>
    <xf numFmtId="0" fontId="8" fillId="29" borderId="164" xfId="62" applyFont="1" applyFill="1" applyBorder="1" applyAlignment="1">
      <alignment horizontal="center" vertical="center" wrapText="1"/>
    </xf>
    <xf numFmtId="169" fontId="45" fillId="25" borderId="90" xfId="62" applyNumberFormat="1" applyFont="1" applyFill="1" applyBorder="1" applyAlignment="1" applyProtection="1">
      <alignment horizontal="center" vertical="center" wrapText="1"/>
      <protection locked="0"/>
    </xf>
    <xf numFmtId="0" fontId="8" fillId="29" borderId="92" xfId="62" applyFont="1" applyFill="1" applyBorder="1" applyAlignment="1">
      <alignment horizontal="center" vertical="center"/>
    </xf>
    <xf numFmtId="0" fontId="8" fillId="29" borderId="165" xfId="62" applyFont="1" applyFill="1" applyBorder="1" applyAlignment="1">
      <alignment horizontal="center" vertical="center"/>
    </xf>
    <xf numFmtId="0" fontId="8" fillId="29" borderId="166" xfId="62" applyFont="1" applyFill="1" applyBorder="1" applyAlignment="1">
      <alignment horizontal="center" vertical="center" wrapText="1"/>
    </xf>
    <xf numFmtId="0" fontId="8" fillId="29" borderId="27" xfId="62" applyFont="1" applyFill="1" applyBorder="1" applyAlignment="1">
      <alignment horizontal="center" vertical="center" wrapText="1"/>
    </xf>
    <xf numFmtId="0" fontId="8" fillId="29" borderId="79" xfId="62" applyFont="1" applyFill="1" applyBorder="1" applyAlignment="1">
      <alignment horizontal="center" vertical="center" wrapText="1"/>
    </xf>
    <xf numFmtId="0" fontId="8" fillId="29" borderId="26" xfId="62" applyFont="1" applyFill="1" applyBorder="1" applyAlignment="1">
      <alignment horizontal="center" vertical="center" wrapText="1"/>
    </xf>
    <xf numFmtId="0" fontId="8" fillId="29" borderId="167" xfId="62" applyFont="1" applyFill="1" applyBorder="1" applyAlignment="1">
      <alignment horizontal="center" vertical="center" wrapText="1"/>
    </xf>
    <xf numFmtId="0" fontId="8" fillId="29" borderId="168" xfId="62" applyFont="1" applyFill="1" applyBorder="1" applyAlignment="1">
      <alignment horizontal="center" vertical="center" wrapText="1"/>
    </xf>
    <xf numFmtId="0" fontId="98" fillId="37" borderId="161" xfId="62" applyFont="1" applyFill="1" applyBorder="1" applyAlignment="1">
      <alignment horizontal="center" vertical="center" wrapText="1"/>
    </xf>
    <xf numFmtId="0" fontId="98" fillId="37" borderId="162" xfId="62" applyFont="1" applyFill="1" applyBorder="1" applyAlignment="1">
      <alignment horizontal="center" vertical="center" wrapText="1"/>
    </xf>
    <xf numFmtId="2" fontId="8" fillId="37" borderId="162" xfId="62" applyNumberFormat="1" applyFont="1" applyFill="1" applyBorder="1" applyAlignment="1">
      <alignment horizontal="center" vertical="center" wrapText="1"/>
    </xf>
    <xf numFmtId="2" fontId="8" fillId="32" borderId="169" xfId="62" applyNumberFormat="1" applyFont="1" applyFill="1" applyBorder="1" applyAlignment="1">
      <alignment horizontal="center" vertical="center" wrapText="1"/>
    </xf>
    <xf numFmtId="2" fontId="8" fillId="32" borderId="170" xfId="62" applyNumberFormat="1" applyFont="1" applyFill="1" applyBorder="1" applyAlignment="1">
      <alignment horizontal="center" vertical="center" wrapText="1"/>
    </xf>
    <xf numFmtId="0" fontId="8" fillId="32" borderId="171" xfId="62" applyFont="1" applyFill="1" applyBorder="1" applyAlignment="1">
      <alignment horizontal="center" vertical="center" wrapText="1"/>
    </xf>
    <xf numFmtId="0" fontId="8" fillId="32" borderId="169" xfId="62" applyFont="1" applyFill="1" applyBorder="1" applyAlignment="1">
      <alignment horizontal="center" vertical="center" wrapText="1"/>
    </xf>
    <xf numFmtId="2" fontId="8" fillId="27" borderId="172" xfId="62" applyNumberFormat="1" applyFont="1" applyFill="1" applyBorder="1" applyAlignment="1">
      <alignment horizontal="center" vertical="center" wrapText="1"/>
    </xf>
    <xf numFmtId="0" fontId="98" fillId="29" borderId="78" xfId="62" applyFont="1" applyFill="1" applyBorder="1" applyAlignment="1">
      <alignment horizontal="center" vertical="center" wrapText="1"/>
    </xf>
    <xf numFmtId="0" fontId="98" fillId="29" borderId="90" xfId="62" applyFont="1" applyFill="1" applyBorder="1" applyAlignment="1">
      <alignment horizontal="center" vertical="center" wrapText="1"/>
    </xf>
    <xf numFmtId="0" fontId="8" fillId="29" borderId="91" xfId="62" applyFont="1" applyFill="1" applyBorder="1" applyAlignment="1">
      <alignment horizontal="center" vertical="center" wrapText="1"/>
    </xf>
    <xf numFmtId="0" fontId="8" fillId="29" borderId="100" xfId="62" applyFont="1" applyFill="1" applyBorder="1" applyAlignment="1">
      <alignment horizontal="center" vertical="center" wrapText="1"/>
    </xf>
    <xf numFmtId="0" fontId="8" fillId="29" borderId="78" xfId="62" applyFont="1" applyFill="1" applyBorder="1" applyAlignment="1">
      <alignment horizontal="center" vertical="center" wrapText="1"/>
    </xf>
    <xf numFmtId="0" fontId="8" fillId="29" borderId="90" xfId="62" applyFont="1" applyFill="1" applyBorder="1" applyAlignment="1">
      <alignment horizontal="center" vertical="center" wrapText="1"/>
    </xf>
    <xf numFmtId="0" fontId="98" fillId="32" borderId="171" xfId="62" applyFont="1" applyFill="1" applyBorder="1" applyAlignment="1">
      <alignment horizontal="center" vertical="center" wrapText="1"/>
    </xf>
    <xf numFmtId="0" fontId="98" fillId="32" borderId="169" xfId="62" applyFont="1" applyFill="1" applyBorder="1" applyAlignment="1">
      <alignment horizontal="center" vertical="center" wrapText="1"/>
    </xf>
    <xf numFmtId="0" fontId="98" fillId="27" borderId="173" xfId="62" applyFont="1" applyFill="1" applyBorder="1" applyAlignment="1">
      <alignment horizontal="center" vertical="center" wrapText="1"/>
    </xf>
    <xf numFmtId="0" fontId="98" fillId="27" borderId="172" xfId="62" applyFont="1" applyFill="1" applyBorder="1" applyAlignment="1">
      <alignment horizontal="center" vertical="center" wrapText="1"/>
    </xf>
    <xf numFmtId="2" fontId="8" fillId="29" borderId="90" xfId="62" applyNumberFormat="1" applyFont="1" applyFill="1" applyBorder="1" applyAlignment="1">
      <alignment horizontal="center" vertical="center" wrapText="1"/>
    </xf>
    <xf numFmtId="2" fontId="8" fillId="29" borderId="158" xfId="62" applyNumberFormat="1" applyFont="1" applyFill="1" applyBorder="1" applyAlignment="1">
      <alignment horizontal="center" vertical="center" wrapText="1"/>
    </xf>
    <xf numFmtId="0" fontId="8" fillId="26" borderId="174" xfId="62" applyFont="1" applyFill="1" applyBorder="1" applyAlignment="1" applyProtection="1">
      <alignment horizontal="center" vertical="center" wrapText="1"/>
    </xf>
    <xf numFmtId="0" fontId="8" fillId="26" borderId="58" xfId="62" applyFont="1" applyFill="1" applyBorder="1" applyAlignment="1" applyProtection="1">
      <alignment horizontal="center" vertical="center" wrapText="1"/>
    </xf>
    <xf numFmtId="0" fontId="8" fillId="26" borderId="175" xfId="62" applyFont="1" applyFill="1" applyBorder="1" applyAlignment="1" applyProtection="1">
      <alignment horizontal="center" vertical="center" wrapText="1"/>
    </xf>
    <xf numFmtId="0" fontId="8" fillId="26" borderId="176" xfId="62" applyFont="1" applyFill="1" applyBorder="1" applyAlignment="1" applyProtection="1">
      <alignment horizontal="center" vertical="center" wrapText="1"/>
    </xf>
    <xf numFmtId="0" fontId="8" fillId="29" borderId="177" xfId="62" applyFont="1" applyFill="1" applyBorder="1" applyAlignment="1">
      <alignment horizontal="center" vertical="center" wrapText="1"/>
    </xf>
    <xf numFmtId="2" fontId="8" fillId="27" borderId="178" xfId="62" applyNumberFormat="1" applyFont="1" applyFill="1" applyBorder="1" applyAlignment="1">
      <alignment horizontal="center" vertical="center" wrapText="1"/>
    </xf>
    <xf numFmtId="0" fontId="8" fillId="29" borderId="185" xfId="62" applyFont="1" applyFill="1" applyBorder="1" applyAlignment="1">
      <alignment horizontal="center" vertical="center" wrapText="1"/>
    </xf>
    <xf numFmtId="0" fontId="8" fillId="29" borderId="186" xfId="62" applyFont="1" applyFill="1" applyBorder="1" applyAlignment="1">
      <alignment horizontal="center" vertical="center" wrapText="1"/>
    </xf>
    <xf numFmtId="0" fontId="8" fillId="29" borderId="187" xfId="62" applyFont="1" applyFill="1" applyBorder="1" applyAlignment="1">
      <alignment horizontal="center" vertical="center" wrapText="1"/>
    </xf>
    <xf numFmtId="0" fontId="8" fillId="29" borderId="184" xfId="62" applyFont="1" applyFill="1" applyBorder="1" applyAlignment="1">
      <alignment horizontal="center" vertical="center" wrapText="1"/>
    </xf>
    <xf numFmtId="0" fontId="8" fillId="29" borderId="188" xfId="62" applyFont="1" applyFill="1" applyBorder="1" applyAlignment="1">
      <alignment horizontal="center" vertical="center" wrapText="1"/>
    </xf>
    <xf numFmtId="0" fontId="107" fillId="25" borderId="179" xfId="62" applyFont="1" applyFill="1" applyBorder="1" applyAlignment="1" applyProtection="1">
      <alignment vertical="center" wrapText="1"/>
      <protection locked="0"/>
    </xf>
    <xf numFmtId="0" fontId="107" fillId="25" borderId="147" xfId="62" applyFont="1" applyFill="1" applyBorder="1" applyAlignment="1" applyProtection="1">
      <alignment vertical="center" wrapText="1"/>
      <protection locked="0"/>
    </xf>
    <xf numFmtId="0" fontId="107" fillId="25" borderId="180" xfId="62" applyFont="1" applyFill="1" applyBorder="1" applyAlignment="1" applyProtection="1">
      <alignment vertical="center" wrapText="1"/>
      <protection locked="0"/>
    </xf>
    <xf numFmtId="0" fontId="107" fillId="25" borderId="181" xfId="62" applyFont="1" applyFill="1" applyBorder="1" applyAlignment="1" applyProtection="1">
      <alignment vertical="center" wrapText="1"/>
      <protection locked="0"/>
    </xf>
    <xf numFmtId="0" fontId="107" fillId="25" borderId="133" xfId="62" applyFont="1" applyFill="1" applyBorder="1" applyAlignment="1" applyProtection="1">
      <alignment vertical="center" wrapText="1"/>
      <protection locked="0"/>
    </xf>
    <xf numFmtId="0" fontId="107" fillId="25" borderId="182" xfId="62" applyFont="1" applyFill="1" applyBorder="1" applyAlignment="1" applyProtection="1">
      <alignment vertical="center" wrapText="1"/>
      <protection locked="0"/>
    </xf>
    <xf numFmtId="0" fontId="110" fillId="28" borderId="154" xfId="62" applyFont="1" applyFill="1" applyBorder="1" applyAlignment="1" applyProtection="1">
      <alignment horizontal="center" vertical="center"/>
    </xf>
    <xf numFmtId="0" fontId="110" fillId="28" borderId="155" xfId="62" applyFont="1" applyFill="1" applyBorder="1" applyAlignment="1" applyProtection="1">
      <alignment horizontal="center" vertical="center"/>
    </xf>
    <xf numFmtId="0" fontId="110" fillId="28" borderId="81" xfId="62" applyFont="1" applyFill="1" applyBorder="1" applyAlignment="1" applyProtection="1">
      <alignment horizontal="center" vertical="center"/>
    </xf>
    <xf numFmtId="0" fontId="110" fillId="28" borderId="82" xfId="62" applyFont="1" applyFill="1" applyBorder="1" applyAlignment="1" applyProtection="1">
      <alignment horizontal="center" vertical="center"/>
    </xf>
    <xf numFmtId="0" fontId="110" fillId="28" borderId="156" xfId="62" applyFont="1" applyFill="1" applyBorder="1" applyAlignment="1" applyProtection="1">
      <alignment horizontal="center" vertical="center"/>
    </xf>
    <xf numFmtId="0" fontId="110" fillId="28" borderId="157" xfId="62" applyFont="1" applyFill="1" applyBorder="1" applyAlignment="1" applyProtection="1">
      <alignment horizontal="center" vertical="center"/>
    </xf>
    <xf numFmtId="0" fontId="8" fillId="29" borderId="183" xfId="62" applyFont="1" applyFill="1" applyBorder="1" applyAlignment="1">
      <alignment horizontal="center" vertical="center" wrapText="1"/>
    </xf>
    <xf numFmtId="2" fontId="8" fillId="34" borderId="90" xfId="62" applyNumberFormat="1" applyFont="1" applyFill="1" applyBorder="1" applyAlignment="1">
      <alignment horizontal="center" vertical="center" wrapText="1"/>
    </xf>
    <xf numFmtId="2" fontId="8" fillId="34" borderId="158" xfId="62" applyNumberFormat="1" applyFont="1" applyFill="1" applyBorder="1" applyAlignment="1">
      <alignment horizontal="center" vertical="center" wrapText="1"/>
    </xf>
    <xf numFmtId="2" fontId="8" fillId="26" borderId="191" xfId="62" applyNumberFormat="1" applyFont="1" applyFill="1" applyBorder="1" applyAlignment="1">
      <alignment horizontal="center" vertical="center" wrapText="1"/>
    </xf>
    <xf numFmtId="0" fontId="98" fillId="26" borderId="190" xfId="62" applyFont="1" applyFill="1" applyBorder="1" applyAlignment="1">
      <alignment horizontal="center" vertical="center" wrapText="1"/>
    </xf>
    <xf numFmtId="0" fontId="98" fillId="26" borderId="191" xfId="62" applyFont="1" applyFill="1" applyBorder="1" applyAlignment="1">
      <alignment horizontal="center" vertical="center" wrapText="1"/>
    </xf>
    <xf numFmtId="2" fontId="8" fillId="26" borderId="192" xfId="62" applyNumberFormat="1" applyFont="1" applyFill="1" applyBorder="1" applyAlignment="1">
      <alignment horizontal="center" vertical="center" wrapText="1"/>
    </xf>
    <xf numFmtId="0" fontId="8" fillId="30" borderId="78" xfId="62" applyFont="1" applyFill="1" applyBorder="1" applyAlignment="1">
      <alignment horizontal="center" vertical="center" wrapText="1"/>
    </xf>
    <xf numFmtId="0" fontId="8" fillId="30" borderId="90" xfId="62" applyFont="1" applyFill="1" applyBorder="1" applyAlignment="1">
      <alignment horizontal="center" vertical="center" wrapText="1"/>
    </xf>
    <xf numFmtId="0" fontId="8" fillId="29" borderId="193" xfId="62" applyFont="1" applyFill="1" applyBorder="1" applyAlignment="1">
      <alignment horizontal="center" vertical="center" wrapText="1"/>
    </xf>
    <xf numFmtId="0" fontId="8" fillId="29" borderId="194" xfId="62" applyFont="1" applyFill="1" applyBorder="1" applyAlignment="1">
      <alignment horizontal="center" vertical="center" wrapText="1"/>
    </xf>
    <xf numFmtId="2" fontId="8" fillId="37" borderId="189" xfId="62" applyNumberFormat="1" applyFont="1" applyFill="1" applyBorder="1" applyAlignment="1">
      <alignment horizontal="center" vertical="center" wrapText="1"/>
    </xf>
    <xf numFmtId="0" fontId="98" fillId="31" borderId="190" xfId="62" applyFont="1" applyFill="1" applyBorder="1" applyAlignment="1">
      <alignment horizontal="center" vertical="center" wrapText="1"/>
    </xf>
    <xf numFmtId="0" fontId="98" fillId="31" borderId="191" xfId="62" applyFont="1" applyFill="1" applyBorder="1" applyAlignment="1">
      <alignment horizontal="center" vertical="center" wrapText="1"/>
    </xf>
    <xf numFmtId="2" fontId="8" fillId="31" borderId="191" xfId="62" applyNumberFormat="1" applyFont="1" applyFill="1" applyBorder="1" applyAlignment="1">
      <alignment horizontal="center" vertical="center" wrapText="1"/>
    </xf>
    <xf numFmtId="0" fontId="21" fillId="25" borderId="28" xfId="0" applyFont="1" applyFill="1" applyBorder="1" applyAlignment="1" applyProtection="1">
      <alignment horizontal="center" vertical="center" wrapText="1"/>
    </xf>
    <xf numFmtId="0" fontId="8" fillId="27" borderId="173" xfId="62" applyFont="1" applyFill="1" applyBorder="1" applyAlignment="1">
      <alignment horizontal="center" vertical="center" wrapText="1"/>
    </xf>
    <xf numFmtId="0" fontId="8" fillId="27" borderId="172" xfId="62" applyFont="1" applyFill="1" applyBorder="1" applyAlignment="1">
      <alignment horizontal="center" vertical="center" wrapText="1"/>
    </xf>
    <xf numFmtId="2" fontId="8" fillId="31" borderId="192" xfId="62" applyNumberFormat="1" applyFont="1" applyFill="1" applyBorder="1" applyAlignment="1">
      <alignment horizontal="center" vertical="center" wrapText="1"/>
    </xf>
    <xf numFmtId="2" fontId="8" fillId="33" borderId="195" xfId="62" applyNumberFormat="1" applyFont="1" applyFill="1" applyBorder="1" applyAlignment="1">
      <alignment horizontal="center" vertical="center" wrapText="1"/>
    </xf>
    <xf numFmtId="2" fontId="8" fillId="33" borderId="196" xfId="62" applyNumberFormat="1" applyFont="1" applyFill="1" applyBorder="1" applyAlignment="1">
      <alignment horizontal="center" vertical="center" wrapText="1"/>
    </xf>
    <xf numFmtId="2" fontId="8" fillId="32" borderId="90" xfId="62" applyNumberFormat="1" applyFont="1" applyFill="1" applyBorder="1" applyAlignment="1">
      <alignment horizontal="center" vertical="center" wrapText="1"/>
    </xf>
    <xf numFmtId="2" fontId="8" fillId="32" borderId="158" xfId="62" applyNumberFormat="1" applyFont="1" applyFill="1" applyBorder="1" applyAlignment="1">
      <alignment horizontal="center" vertical="center" wrapText="1"/>
    </xf>
    <xf numFmtId="2" fontId="8" fillId="30" borderId="90" xfId="62" applyNumberFormat="1" applyFont="1" applyFill="1" applyBorder="1" applyAlignment="1">
      <alignment horizontal="center" vertical="center" wrapText="1"/>
    </xf>
    <xf numFmtId="2" fontId="8" fillId="30" borderId="158" xfId="62" applyNumberFormat="1" applyFont="1" applyFill="1" applyBorder="1" applyAlignment="1">
      <alignment horizontal="center" vertical="center" wrapText="1"/>
    </xf>
    <xf numFmtId="0" fontId="98" fillId="30" borderId="78" xfId="62" applyFont="1" applyFill="1" applyBorder="1" applyAlignment="1">
      <alignment horizontal="center" vertical="center" wrapText="1"/>
    </xf>
    <xf numFmtId="0" fontId="98" fillId="30" borderId="90" xfId="62" applyFont="1" applyFill="1" applyBorder="1" applyAlignment="1">
      <alignment horizontal="center" vertical="center" wrapText="1"/>
    </xf>
    <xf numFmtId="0" fontId="98" fillId="33" borderId="197" xfId="62" applyFont="1" applyFill="1" applyBorder="1" applyAlignment="1">
      <alignment horizontal="center" vertical="center" wrapText="1"/>
    </xf>
    <xf numFmtId="0" fontId="98" fillId="33" borderId="195" xfId="62" applyFont="1" applyFill="1" applyBorder="1" applyAlignment="1">
      <alignment horizontal="center" vertical="center" wrapText="1"/>
    </xf>
    <xf numFmtId="0" fontId="98" fillId="32" borderId="78" xfId="62" applyFont="1" applyFill="1" applyBorder="1" applyAlignment="1">
      <alignment horizontal="center" vertical="center" wrapText="1"/>
    </xf>
    <xf numFmtId="0" fontId="98" fillId="32" borderId="90" xfId="62" applyFont="1" applyFill="1" applyBorder="1" applyAlignment="1">
      <alignment horizontal="center" vertical="center" wrapText="1"/>
    </xf>
    <xf numFmtId="0" fontId="14" fillId="26" borderId="198" xfId="62" applyFont="1" applyFill="1" applyBorder="1" applyAlignment="1" applyProtection="1">
      <alignment horizontal="center" vertical="center" wrapText="1"/>
    </xf>
    <xf numFmtId="0" fontId="14" fillId="26" borderId="199" xfId="62" applyFont="1" applyFill="1" applyBorder="1" applyAlignment="1" applyProtection="1">
      <alignment horizontal="center" vertical="center" wrapText="1"/>
    </xf>
    <xf numFmtId="0" fontId="8" fillId="34" borderId="78" xfId="62" applyFont="1" applyFill="1" applyBorder="1" applyAlignment="1">
      <alignment horizontal="center" vertical="center" wrapText="1"/>
    </xf>
    <xf numFmtId="0" fontId="8" fillId="34" borderId="90" xfId="62" applyFont="1" applyFill="1" applyBorder="1" applyAlignment="1">
      <alignment horizontal="center" vertical="center" wrapText="1"/>
    </xf>
    <xf numFmtId="0" fontId="98" fillId="34" borderId="78" xfId="62" applyFont="1" applyFill="1" applyBorder="1" applyAlignment="1">
      <alignment horizontal="center" vertical="center" wrapText="1"/>
    </xf>
    <xf numFmtId="0" fontId="98" fillId="34" borderId="90" xfId="62" applyFont="1" applyFill="1" applyBorder="1" applyAlignment="1">
      <alignment horizontal="center" vertical="center" wrapText="1"/>
    </xf>
    <xf numFmtId="0" fontId="8" fillId="26" borderId="190" xfId="62" applyFont="1" applyFill="1" applyBorder="1" applyAlignment="1">
      <alignment horizontal="center" vertical="center" wrapText="1"/>
    </xf>
    <xf numFmtId="0" fontId="8" fillId="26" borderId="191" xfId="62" applyFont="1" applyFill="1" applyBorder="1" applyAlignment="1">
      <alignment horizontal="center" vertical="center" wrapText="1"/>
    </xf>
    <xf numFmtId="0" fontId="8" fillId="31" borderId="190" xfId="62" applyFont="1" applyFill="1" applyBorder="1" applyAlignment="1">
      <alignment horizontal="center" vertical="center" wrapText="1"/>
    </xf>
    <xf numFmtId="0" fontId="8" fillId="31" borderId="191" xfId="62" applyFont="1" applyFill="1" applyBorder="1" applyAlignment="1">
      <alignment horizontal="center" vertical="center" wrapText="1"/>
    </xf>
    <xf numFmtId="0" fontId="8" fillId="33" borderId="197" xfId="62" applyFont="1" applyFill="1" applyBorder="1" applyAlignment="1">
      <alignment horizontal="center" vertical="center" wrapText="1"/>
    </xf>
    <xf numFmtId="0" fontId="8" fillId="33" borderId="195" xfId="62" applyFont="1" applyFill="1" applyBorder="1" applyAlignment="1">
      <alignment horizontal="center" vertical="center" wrapText="1"/>
    </xf>
    <xf numFmtId="0" fontId="8" fillId="32" borderId="78" xfId="62" applyFont="1" applyFill="1" applyBorder="1" applyAlignment="1">
      <alignment horizontal="center" vertical="center" wrapText="1"/>
    </xf>
    <xf numFmtId="0" fontId="8" fillId="32" borderId="90" xfId="62" applyFont="1" applyFill="1" applyBorder="1" applyAlignment="1">
      <alignment horizontal="center" vertical="center" wrapText="1"/>
    </xf>
    <xf numFmtId="0" fontId="8" fillId="29" borderId="200" xfId="62" applyFont="1" applyFill="1" applyBorder="1" applyAlignment="1">
      <alignment horizontal="center" vertical="center" wrapText="1"/>
    </xf>
    <xf numFmtId="0" fontId="98" fillId="32" borderId="104" xfId="62" applyFont="1" applyFill="1" applyBorder="1" applyAlignment="1" applyProtection="1">
      <alignment horizontal="center" vertical="center" wrapText="1"/>
    </xf>
    <xf numFmtId="0" fontId="98" fillId="32" borderId="143" xfId="62" applyFont="1" applyFill="1" applyBorder="1" applyAlignment="1" applyProtection="1">
      <alignment horizontal="center" vertical="center" wrapText="1"/>
    </xf>
    <xf numFmtId="0" fontId="98" fillId="32" borderId="203" xfId="62" applyFont="1" applyFill="1" applyBorder="1" applyAlignment="1" applyProtection="1">
      <alignment horizontal="center" vertical="center" wrapText="1"/>
    </xf>
    <xf numFmtId="0" fontId="8" fillId="26" borderId="204" xfId="62" applyFont="1" applyFill="1" applyBorder="1" applyAlignment="1" applyProtection="1">
      <alignment horizontal="center" vertical="center" wrapText="1"/>
    </xf>
    <xf numFmtId="0" fontId="8" fillId="26" borderId="205" xfId="62" applyFont="1" applyFill="1" applyBorder="1" applyAlignment="1" applyProtection="1">
      <alignment horizontal="center" vertical="center" wrapText="1"/>
    </xf>
    <xf numFmtId="0" fontId="8" fillId="28" borderId="206" xfId="62" applyFont="1" applyFill="1" applyBorder="1" applyAlignment="1" applyProtection="1">
      <alignment horizontal="center" vertical="center" wrapText="1"/>
    </xf>
    <xf numFmtId="0" fontId="8" fillId="28" borderId="143" xfId="62" applyFont="1" applyFill="1" applyBorder="1" applyAlignment="1" applyProtection="1">
      <alignment horizontal="center" vertical="center" wrapText="1"/>
    </xf>
    <xf numFmtId="0" fontId="8" fillId="28" borderId="207" xfId="62" applyFont="1" applyFill="1" applyBorder="1" applyAlignment="1" applyProtection="1">
      <alignment horizontal="center" vertical="center" wrapText="1"/>
    </xf>
    <xf numFmtId="0" fontId="14" fillId="26" borderId="208" xfId="62" applyFont="1" applyFill="1" applyBorder="1" applyAlignment="1" applyProtection="1">
      <alignment horizontal="center" vertical="center" wrapText="1"/>
    </xf>
    <xf numFmtId="0" fontId="98" fillId="28" borderId="104" xfId="62" applyFont="1" applyFill="1" applyBorder="1" applyAlignment="1" applyProtection="1">
      <alignment horizontal="center" vertical="center" wrapText="1"/>
    </xf>
    <xf numFmtId="0" fontId="98" fillId="28" borderId="143" xfId="62" applyFont="1" applyFill="1" applyBorder="1" applyAlignment="1" applyProtection="1">
      <alignment horizontal="center" vertical="center" wrapText="1"/>
    </xf>
    <xf numFmtId="0" fontId="98" fillId="28" borderId="203" xfId="62" applyFont="1" applyFill="1" applyBorder="1" applyAlignment="1" applyProtection="1">
      <alignment horizontal="center" vertical="center" wrapText="1"/>
    </xf>
    <xf numFmtId="0" fontId="8" fillId="67" borderId="206" xfId="62" applyFont="1" applyFill="1" applyBorder="1" applyAlignment="1" applyProtection="1">
      <alignment horizontal="center" vertical="center" wrapText="1"/>
    </xf>
    <xf numFmtId="0" fontId="8" fillId="67" borderId="143" xfId="62" applyFont="1" applyFill="1" applyBorder="1" applyAlignment="1" applyProtection="1">
      <alignment horizontal="center" vertical="center" wrapText="1"/>
    </xf>
    <xf numFmtId="0" fontId="8" fillId="67" borderId="207" xfId="62" applyFont="1" applyFill="1" applyBorder="1" applyAlignment="1" applyProtection="1">
      <alignment horizontal="center" vertical="center" wrapText="1"/>
    </xf>
    <xf numFmtId="168" fontId="8" fillId="26" borderId="201" xfId="62" applyNumberFormat="1" applyFont="1" applyFill="1" applyBorder="1" applyAlignment="1" applyProtection="1">
      <alignment horizontal="center" vertical="center" wrapText="1"/>
    </xf>
    <xf numFmtId="168" fontId="8" fillId="26" borderId="202" xfId="62" applyNumberFormat="1" applyFont="1" applyFill="1" applyBorder="1" applyAlignment="1" applyProtection="1">
      <alignment horizontal="center" vertical="center" wrapText="1"/>
    </xf>
    <xf numFmtId="168" fontId="8" fillId="26" borderId="155" xfId="62" applyNumberFormat="1" applyFont="1" applyFill="1" applyBorder="1" applyAlignment="1" applyProtection="1">
      <alignment horizontal="center" vertical="center" wrapText="1"/>
    </xf>
    <xf numFmtId="0" fontId="110" fillId="70" borderId="154" xfId="62" applyFont="1" applyFill="1" applyBorder="1" applyAlignment="1" applyProtection="1">
      <alignment horizontal="center" vertical="center"/>
    </xf>
    <xf numFmtId="0" fontId="110" fillId="70" borderId="155" xfId="62" applyFont="1" applyFill="1" applyBorder="1" applyAlignment="1" applyProtection="1">
      <alignment horizontal="center" vertical="center"/>
    </xf>
    <xf numFmtId="0" fontId="110" fillId="70" borderId="81" xfId="62" applyFont="1" applyFill="1" applyBorder="1" applyAlignment="1" applyProtection="1">
      <alignment horizontal="center" vertical="center"/>
    </xf>
    <xf numFmtId="0" fontId="110" fillId="70" borderId="82" xfId="62" applyFont="1" applyFill="1" applyBorder="1" applyAlignment="1" applyProtection="1">
      <alignment horizontal="center" vertical="center"/>
    </xf>
    <xf numFmtId="0" fontId="110" fillId="70" borderId="156" xfId="62" applyFont="1" applyFill="1" applyBorder="1" applyAlignment="1" applyProtection="1">
      <alignment horizontal="center" vertical="center"/>
    </xf>
    <xf numFmtId="0" fontId="110" fillId="70" borderId="157" xfId="62" applyFont="1" applyFill="1" applyBorder="1" applyAlignment="1" applyProtection="1">
      <alignment horizontal="center" vertical="center"/>
    </xf>
    <xf numFmtId="170" fontId="110" fillId="71" borderId="81" xfId="62" applyNumberFormat="1" applyFont="1" applyFill="1" applyBorder="1" applyAlignment="1" applyProtection="1">
      <alignment horizontal="center" vertical="top"/>
    </xf>
    <xf numFmtId="170" fontId="110" fillId="71" borderId="82" xfId="62" applyNumberFormat="1" applyFont="1" applyFill="1" applyBorder="1" applyAlignment="1" applyProtection="1">
      <alignment horizontal="center" vertical="top"/>
    </xf>
    <xf numFmtId="170" fontId="110" fillId="71" borderId="152" xfId="62" applyNumberFormat="1" applyFont="1" applyFill="1" applyBorder="1" applyAlignment="1" applyProtection="1">
      <alignment horizontal="center" vertical="top"/>
    </xf>
    <xf numFmtId="170" fontId="110" fillId="71" borderId="153" xfId="62" applyNumberFormat="1" applyFont="1" applyFill="1" applyBorder="1" applyAlignment="1" applyProtection="1">
      <alignment horizontal="center" vertical="top"/>
    </xf>
    <xf numFmtId="170" fontId="8" fillId="60" borderId="150" xfId="62" applyNumberFormat="1" applyFont="1" applyFill="1" applyBorder="1" applyAlignment="1" applyProtection="1">
      <alignment horizontal="center" vertical="center"/>
    </xf>
    <xf numFmtId="170" fontId="8" fillId="60" borderId="151" xfId="62" applyNumberFormat="1" applyFont="1" applyFill="1" applyBorder="1" applyAlignment="1" applyProtection="1">
      <alignment horizontal="center" vertical="center"/>
    </xf>
    <xf numFmtId="0" fontId="8" fillId="70" borderId="206" xfId="62" applyFont="1" applyFill="1" applyBorder="1" applyAlignment="1" applyProtection="1">
      <alignment horizontal="center" vertical="center" wrapText="1"/>
    </xf>
    <xf numFmtId="0" fontId="8" fillId="70" borderId="143" xfId="62" applyFont="1" applyFill="1" applyBorder="1" applyAlignment="1" applyProtection="1">
      <alignment horizontal="center" vertical="center" wrapText="1"/>
    </xf>
    <xf numFmtId="0" fontId="8" fillId="70" borderId="207" xfId="62" applyFont="1" applyFill="1" applyBorder="1" applyAlignment="1" applyProtection="1">
      <alignment horizontal="center" vertical="center" wrapText="1"/>
    </xf>
    <xf numFmtId="0" fontId="8" fillId="58" borderId="206" xfId="62" applyFont="1" applyFill="1" applyBorder="1" applyAlignment="1" applyProtection="1">
      <alignment horizontal="center" vertical="center" wrapText="1"/>
    </xf>
    <xf numFmtId="0" fontId="8" fillId="58" borderId="143" xfId="62" applyFont="1" applyFill="1" applyBorder="1" applyAlignment="1" applyProtection="1">
      <alignment horizontal="center" vertical="center" wrapText="1"/>
    </xf>
    <xf numFmtId="0" fontId="8" fillId="58" borderId="207" xfId="62" applyFont="1" applyFill="1" applyBorder="1" applyAlignment="1" applyProtection="1">
      <alignment horizontal="center" vertical="center" wrapText="1"/>
    </xf>
    <xf numFmtId="0" fontId="8" fillId="35" borderId="206" xfId="62" applyFont="1" applyFill="1" applyBorder="1" applyAlignment="1" applyProtection="1">
      <alignment horizontal="center" vertical="center" wrapText="1"/>
    </xf>
    <xf numFmtId="0" fontId="8" fillId="35" borderId="143" xfId="62" applyFont="1" applyFill="1" applyBorder="1" applyAlignment="1" applyProtection="1">
      <alignment horizontal="center" vertical="center" wrapText="1"/>
    </xf>
    <xf numFmtId="0" fontId="8" fillId="35" borderId="207" xfId="62" applyFont="1" applyFill="1" applyBorder="1" applyAlignment="1" applyProtection="1">
      <alignment horizontal="center" vertical="center" wrapText="1"/>
    </xf>
    <xf numFmtId="0" fontId="98" fillId="35" borderId="104" xfId="62" applyFont="1" applyFill="1" applyBorder="1" applyAlignment="1" applyProtection="1">
      <alignment horizontal="center" vertical="center" wrapText="1"/>
    </xf>
    <xf numFmtId="0" fontId="98" fillId="35" borderId="143" xfId="62" applyFont="1" applyFill="1" applyBorder="1" applyAlignment="1" applyProtection="1">
      <alignment horizontal="center" vertical="center" wrapText="1"/>
    </xf>
    <xf numFmtId="0" fontId="98" fillId="35" borderId="203" xfId="62" applyFont="1" applyFill="1" applyBorder="1" applyAlignment="1" applyProtection="1">
      <alignment horizontal="center" vertical="center" wrapText="1"/>
    </xf>
    <xf numFmtId="0" fontId="8" fillId="27" borderId="206" xfId="62" applyFont="1" applyFill="1" applyBorder="1" applyAlignment="1" applyProtection="1">
      <alignment horizontal="center" vertical="center" wrapText="1"/>
    </xf>
    <xf numFmtId="0" fontId="8" fillId="27" borderId="143" xfId="62" applyFont="1" applyFill="1" applyBorder="1" applyAlignment="1" applyProtection="1">
      <alignment horizontal="center" vertical="center" wrapText="1"/>
    </xf>
    <xf numFmtId="0" fontId="8" fillId="27" borderId="207" xfId="62" applyFont="1" applyFill="1" applyBorder="1" applyAlignment="1" applyProtection="1">
      <alignment horizontal="center" vertical="center" wrapText="1"/>
    </xf>
    <xf numFmtId="0" fontId="8" fillId="69" borderId="206" xfId="62" applyFont="1" applyFill="1" applyBorder="1" applyAlignment="1" applyProtection="1">
      <alignment horizontal="center" vertical="center" wrapText="1"/>
    </xf>
    <xf numFmtId="0" fontId="8" fillId="69" borderId="143" xfId="62" applyFont="1" applyFill="1" applyBorder="1" applyAlignment="1" applyProtection="1">
      <alignment horizontal="center" vertical="center" wrapText="1"/>
    </xf>
    <xf numFmtId="0" fontId="8" fillId="69" borderId="207" xfId="62" applyFont="1" applyFill="1" applyBorder="1" applyAlignment="1" applyProtection="1">
      <alignment horizontal="center" vertical="center" wrapText="1"/>
    </xf>
    <xf numFmtId="0" fontId="98" fillId="27" borderId="104" xfId="62" applyFont="1" applyFill="1" applyBorder="1" applyAlignment="1" applyProtection="1">
      <alignment horizontal="center" vertical="center" wrapText="1"/>
    </xf>
    <xf numFmtId="0" fontId="98" fillId="27" borderId="143" xfId="62" applyFont="1" applyFill="1" applyBorder="1" applyAlignment="1" applyProtection="1">
      <alignment horizontal="center" vertical="center" wrapText="1"/>
    </xf>
    <xf numFmtId="0" fontId="98" fillId="27" borderId="203" xfId="62" applyFont="1" applyFill="1" applyBorder="1" applyAlignment="1" applyProtection="1">
      <alignment horizontal="center" vertical="center" wrapText="1"/>
    </xf>
    <xf numFmtId="0" fontId="98" fillId="58" borderId="104" xfId="62" applyFont="1" applyFill="1" applyBorder="1" applyAlignment="1" applyProtection="1">
      <alignment horizontal="center" vertical="center" wrapText="1"/>
    </xf>
    <xf numFmtId="0" fontId="98" fillId="58" borderId="143" xfId="62" applyFont="1" applyFill="1" applyBorder="1" applyAlignment="1" applyProtection="1">
      <alignment horizontal="center" vertical="center" wrapText="1"/>
    </xf>
    <xf numFmtId="0" fontId="98" fillId="58" borderId="203" xfId="62" applyFont="1" applyFill="1" applyBorder="1" applyAlignment="1" applyProtection="1">
      <alignment horizontal="center" vertical="center" wrapText="1"/>
    </xf>
    <xf numFmtId="0" fontId="98" fillId="31" borderId="104" xfId="62" applyFont="1" applyFill="1" applyBorder="1" applyAlignment="1" applyProtection="1">
      <alignment horizontal="center" vertical="center" wrapText="1"/>
    </xf>
    <xf numFmtId="0" fontId="98" fillId="31" borderId="143" xfId="62" applyFont="1" applyFill="1" applyBorder="1" applyAlignment="1" applyProtection="1">
      <alignment horizontal="center" vertical="center" wrapText="1"/>
    </xf>
    <xf numFmtId="0" fontId="98" fillId="31" borderId="203" xfId="62" applyFont="1" applyFill="1" applyBorder="1" applyAlignment="1" applyProtection="1">
      <alignment horizontal="center" vertical="center" wrapText="1"/>
    </xf>
    <xf numFmtId="0" fontId="110" fillId="68" borderId="154" xfId="62" applyFont="1" applyFill="1" applyBorder="1" applyAlignment="1" applyProtection="1">
      <alignment horizontal="center" vertical="center"/>
    </xf>
    <xf numFmtId="0" fontId="110" fillId="68" borderId="155" xfId="62" applyFont="1" applyFill="1" applyBorder="1" applyAlignment="1" applyProtection="1">
      <alignment horizontal="center" vertical="center"/>
    </xf>
    <xf numFmtId="0" fontId="110" fillId="68" borderId="81" xfId="62" applyFont="1" applyFill="1" applyBorder="1" applyAlignment="1" applyProtection="1">
      <alignment horizontal="center" vertical="center"/>
    </xf>
    <xf numFmtId="0" fontId="110" fillId="68" borderId="82" xfId="62" applyFont="1" applyFill="1" applyBorder="1" applyAlignment="1" applyProtection="1">
      <alignment horizontal="center" vertical="center"/>
    </xf>
    <xf numFmtId="0" fontId="110" fillId="68" borderId="156" xfId="62" applyFont="1" applyFill="1" applyBorder="1" applyAlignment="1" applyProtection="1">
      <alignment horizontal="center" vertical="center"/>
    </xf>
    <xf numFmtId="0" fontId="110" fillId="68" borderId="157" xfId="62" applyFont="1" applyFill="1" applyBorder="1" applyAlignment="1" applyProtection="1">
      <alignment horizontal="center" vertical="center"/>
    </xf>
    <xf numFmtId="0" fontId="8" fillId="68" borderId="206" xfId="62" applyFont="1" applyFill="1" applyBorder="1" applyAlignment="1" applyProtection="1">
      <alignment horizontal="center" vertical="center" wrapText="1"/>
    </xf>
    <xf numFmtId="0" fontId="8" fillId="68" borderId="143" xfId="62" applyFont="1" applyFill="1" applyBorder="1" applyAlignment="1" applyProtection="1">
      <alignment horizontal="center" vertical="center" wrapText="1"/>
    </xf>
    <xf numFmtId="0" fontId="8" fillId="68" borderId="207" xfId="62" applyFont="1" applyFill="1" applyBorder="1" applyAlignment="1" applyProtection="1">
      <alignment horizontal="center" vertical="center" wrapText="1"/>
    </xf>
    <xf numFmtId="170" fontId="8" fillId="68" borderId="150" xfId="62" applyNumberFormat="1" applyFont="1" applyFill="1" applyBorder="1" applyAlignment="1" applyProtection="1">
      <alignment horizontal="center" vertical="center"/>
    </xf>
    <xf numFmtId="170" fontId="8" fillId="68" borderId="151" xfId="62" applyNumberFormat="1" applyFont="1" applyFill="1" applyBorder="1" applyAlignment="1" applyProtection="1">
      <alignment horizontal="center" vertical="center"/>
    </xf>
    <xf numFmtId="0" fontId="98" fillId="34" borderId="104" xfId="62" applyFont="1" applyFill="1" applyBorder="1" applyAlignment="1" applyProtection="1">
      <alignment horizontal="center" vertical="center" wrapText="1"/>
    </xf>
    <xf numFmtId="0" fontId="98" fillId="34" borderId="143" xfId="62" applyFont="1" applyFill="1" applyBorder="1" applyAlignment="1" applyProtection="1">
      <alignment horizontal="center" vertical="center" wrapText="1"/>
    </xf>
    <xf numFmtId="0" fontId="98" fillId="34" borderId="203" xfId="62" applyFont="1" applyFill="1" applyBorder="1" applyAlignment="1" applyProtection="1">
      <alignment horizontal="center" vertical="center" wrapText="1"/>
    </xf>
    <xf numFmtId="0" fontId="98" fillId="30" borderId="104" xfId="62" applyFont="1" applyFill="1" applyBorder="1" applyAlignment="1" applyProtection="1">
      <alignment horizontal="center" vertical="center" wrapText="1"/>
    </xf>
    <xf numFmtId="0" fontId="98" fillId="30" borderId="143" xfId="62" applyFont="1" applyFill="1" applyBorder="1" applyAlignment="1" applyProtection="1">
      <alignment horizontal="center" vertical="center" wrapText="1"/>
    </xf>
    <xf numFmtId="0" fontId="98" fillId="30" borderId="203" xfId="62" applyFont="1" applyFill="1" applyBorder="1" applyAlignment="1" applyProtection="1">
      <alignment horizontal="center" vertical="center" wrapText="1"/>
    </xf>
    <xf numFmtId="0" fontId="110" fillId="66" borderId="154" xfId="62" applyFont="1" applyFill="1" applyBorder="1" applyAlignment="1" applyProtection="1">
      <alignment horizontal="center" vertical="center"/>
    </xf>
    <xf numFmtId="0" fontId="110" fillId="66" borderId="155" xfId="62" applyFont="1" applyFill="1" applyBorder="1" applyAlignment="1" applyProtection="1">
      <alignment horizontal="center" vertical="center"/>
    </xf>
    <xf numFmtId="0" fontId="110" fillId="66" borderId="81" xfId="62" applyFont="1" applyFill="1" applyBorder="1" applyAlignment="1" applyProtection="1">
      <alignment horizontal="center" vertical="center"/>
    </xf>
    <xf numFmtId="0" fontId="110" fillId="66" borderId="82" xfId="62" applyFont="1" applyFill="1" applyBorder="1" applyAlignment="1" applyProtection="1">
      <alignment horizontal="center" vertical="center"/>
    </xf>
    <xf numFmtId="0" fontId="110" fillId="66" borderId="156" xfId="62" applyFont="1" applyFill="1" applyBorder="1" applyAlignment="1" applyProtection="1">
      <alignment horizontal="center" vertical="center"/>
    </xf>
    <xf numFmtId="0" fontId="110" fillId="66" borderId="157" xfId="62" applyFont="1" applyFill="1" applyBorder="1" applyAlignment="1" applyProtection="1">
      <alignment horizontal="center" vertical="center"/>
    </xf>
    <xf numFmtId="0" fontId="98" fillId="33" borderId="104" xfId="62" applyFont="1" applyFill="1" applyBorder="1" applyAlignment="1" applyProtection="1">
      <alignment horizontal="center" vertical="center" wrapText="1"/>
    </xf>
    <xf numFmtId="0" fontId="98" fillId="33" borderId="143" xfId="62" applyFont="1" applyFill="1" applyBorder="1" applyAlignment="1" applyProtection="1">
      <alignment horizontal="center" vertical="center" wrapText="1"/>
    </xf>
    <xf numFmtId="0" fontId="98" fillId="33" borderId="203" xfId="62" applyFont="1" applyFill="1" applyBorder="1" applyAlignment="1" applyProtection="1">
      <alignment horizontal="center" vertical="center" wrapText="1"/>
    </xf>
    <xf numFmtId="0" fontId="8" fillId="66" borderId="206" xfId="62" applyFont="1" applyFill="1" applyBorder="1" applyAlignment="1" applyProtection="1">
      <alignment horizontal="center" vertical="center" wrapText="1"/>
    </xf>
    <xf numFmtId="0" fontId="8" fillId="66" borderId="143" xfId="62" applyFont="1" applyFill="1" applyBorder="1" applyAlignment="1" applyProtection="1">
      <alignment horizontal="center" vertical="center" wrapText="1"/>
    </xf>
    <xf numFmtId="0" fontId="8" fillId="66" borderId="207" xfId="62" applyFont="1" applyFill="1" applyBorder="1" applyAlignment="1" applyProtection="1">
      <alignment horizontal="center" vertical="center" wrapText="1"/>
    </xf>
    <xf numFmtId="169" fontId="100" fillId="37" borderId="0" xfId="60" applyNumberFormat="1" applyFont="1" applyFill="1" applyAlignment="1">
      <alignment horizontal="center"/>
    </xf>
    <xf numFmtId="0" fontId="8" fillId="26" borderId="0" xfId="62" applyFont="1" applyFill="1" applyAlignment="1">
      <alignment horizontal="center" vertical="center" wrapText="1"/>
    </xf>
    <xf numFmtId="0" fontId="9" fillId="0" borderId="0" xfId="0" applyFont="1" applyFill="1" applyAlignment="1" applyProtection="1">
      <alignment vertical="center"/>
    </xf>
    <xf numFmtId="0" fontId="48" fillId="0" borderId="111" xfId="0" applyFont="1" applyFill="1" applyBorder="1" applyAlignment="1" applyProtection="1">
      <alignment horizontal="left" vertical="center" wrapText="1"/>
      <protection locked="0"/>
    </xf>
    <xf numFmtId="0" fontId="48" fillId="0" borderId="112" xfId="0" applyFont="1" applyFill="1" applyBorder="1" applyAlignment="1" applyProtection="1">
      <alignment horizontal="left" vertical="center" wrapText="1"/>
      <protection locked="0"/>
    </xf>
    <xf numFmtId="0" fontId="48" fillId="0" borderId="25" xfId="0" applyFont="1" applyFill="1" applyBorder="1" applyAlignment="1" applyProtection="1">
      <alignment horizontal="left" vertical="center" wrapText="1"/>
      <protection locked="0"/>
    </xf>
    <xf numFmtId="0" fontId="269" fillId="0" borderId="41" xfId="0" applyFont="1" applyFill="1" applyBorder="1" applyAlignment="1" applyProtection="1">
      <alignment horizontal="center" vertical="center"/>
      <protection locked="0"/>
    </xf>
    <xf numFmtId="0" fontId="269" fillId="0" borderId="42" xfId="0" applyFont="1" applyFill="1" applyBorder="1" applyAlignment="1" applyProtection="1">
      <alignment horizontal="center" vertical="center"/>
      <protection locked="0"/>
    </xf>
    <xf numFmtId="0" fontId="269" fillId="0" borderId="80" xfId="0" applyFont="1" applyFill="1" applyBorder="1" applyAlignment="1" applyProtection="1">
      <alignment horizontal="center" vertical="center"/>
      <protection locked="0"/>
    </xf>
    <xf numFmtId="0" fontId="43" fillId="0" borderId="43" xfId="0" applyFont="1" applyFill="1" applyBorder="1" applyAlignment="1" applyProtection="1">
      <alignment vertical="center" wrapText="1"/>
      <protection locked="0"/>
    </xf>
    <xf numFmtId="0" fontId="43" fillId="0" borderId="93" xfId="0" applyFont="1" applyFill="1" applyBorder="1" applyAlignment="1" applyProtection="1">
      <alignment vertical="center" wrapText="1"/>
      <protection locked="0"/>
    </xf>
    <xf numFmtId="0" fontId="43" fillId="0" borderId="106" xfId="0" applyFont="1" applyFill="1" applyBorder="1" applyAlignment="1" applyProtection="1">
      <alignment vertical="center" wrapText="1"/>
      <protection locked="0"/>
    </xf>
    <xf numFmtId="0" fontId="43" fillId="0" borderId="79" xfId="0" applyFont="1" applyFill="1" applyBorder="1" applyAlignment="1" applyProtection="1">
      <alignment vertical="center" wrapText="1"/>
      <protection locked="0"/>
    </xf>
    <xf numFmtId="0" fontId="43" fillId="0" borderId="0" xfId="0" applyFont="1" applyFill="1" applyBorder="1" applyAlignment="1" applyProtection="1">
      <alignment vertical="center" wrapText="1"/>
      <protection locked="0"/>
    </xf>
    <xf numFmtId="0" fontId="43" fillId="0" borderId="61" xfId="0" applyFont="1" applyFill="1" applyBorder="1" applyAlignment="1" applyProtection="1">
      <alignment vertical="center" wrapText="1"/>
      <protection locked="0"/>
    </xf>
    <xf numFmtId="0" fontId="43" fillId="0" borderId="30" xfId="0" applyFont="1" applyFill="1" applyBorder="1" applyAlignment="1" applyProtection="1">
      <alignment vertical="center" wrapText="1"/>
      <protection locked="0"/>
    </xf>
    <xf numFmtId="0" fontId="43" fillId="0" borderId="28" xfId="0" applyFont="1" applyFill="1" applyBorder="1" applyAlignment="1" applyProtection="1">
      <alignment vertical="center" wrapText="1"/>
      <protection locked="0"/>
    </xf>
    <xf numFmtId="0" fontId="43" fillId="0" borderId="107" xfId="0" applyFont="1" applyFill="1" applyBorder="1" applyAlignment="1" applyProtection="1">
      <alignment vertical="center" wrapText="1"/>
      <protection locked="0"/>
    </xf>
    <xf numFmtId="0" fontId="3" fillId="0" borderId="0" xfId="0" applyFont="1" applyFill="1" applyAlignment="1" applyProtection="1">
      <alignment horizontal="center" vertical="center" textRotation="90"/>
    </xf>
    <xf numFmtId="0" fontId="9" fillId="0" borderId="0" xfId="0" applyFont="1" applyFill="1" applyBorder="1" applyAlignment="1" applyProtection="1">
      <alignment vertical="center"/>
    </xf>
    <xf numFmtId="0" fontId="7" fillId="0" borderId="0" xfId="0" applyFont="1" applyFill="1" applyAlignment="1" applyProtection="1">
      <alignment horizontal="center" vertical="center" wrapText="1"/>
    </xf>
    <xf numFmtId="0" fontId="1" fillId="0" borderId="43" xfId="0" applyFont="1" applyFill="1" applyBorder="1" applyAlignment="1" applyProtection="1">
      <alignment vertical="center" wrapText="1"/>
      <protection locked="0"/>
    </xf>
    <xf numFmtId="0" fontId="1" fillId="0" borderId="93" xfId="0" applyFont="1" applyFill="1" applyBorder="1" applyAlignment="1" applyProtection="1">
      <alignment vertical="center" wrapText="1"/>
      <protection locked="0"/>
    </xf>
    <xf numFmtId="0" fontId="1" fillId="0" borderId="106" xfId="0" applyFont="1" applyFill="1" applyBorder="1" applyAlignment="1" applyProtection="1">
      <alignment vertical="center" wrapText="1"/>
      <protection locked="0"/>
    </xf>
    <xf numFmtId="0" fontId="1" fillId="0" borderId="79" xfId="0" applyFont="1" applyFill="1" applyBorder="1" applyAlignment="1" applyProtection="1">
      <alignment vertical="center" wrapText="1"/>
      <protection locked="0"/>
    </xf>
    <xf numFmtId="0" fontId="1" fillId="0" borderId="0" xfId="0" applyFont="1" applyFill="1" applyBorder="1" applyAlignment="1" applyProtection="1">
      <alignment vertical="center" wrapText="1"/>
      <protection locked="0"/>
    </xf>
    <xf numFmtId="0" fontId="1" fillId="0" borderId="61" xfId="0" applyFont="1" applyFill="1" applyBorder="1" applyAlignment="1" applyProtection="1">
      <alignment vertical="center" wrapText="1"/>
      <protection locked="0"/>
    </xf>
    <xf numFmtId="0" fontId="1" fillId="0" borderId="30" xfId="0" applyFont="1" applyFill="1" applyBorder="1" applyAlignment="1" applyProtection="1">
      <alignment vertical="center" wrapText="1"/>
      <protection locked="0"/>
    </xf>
    <xf numFmtId="0" fontId="1" fillId="0" borderId="28" xfId="0" applyFont="1" applyFill="1" applyBorder="1" applyAlignment="1" applyProtection="1">
      <alignment vertical="center" wrapText="1"/>
      <protection locked="0"/>
    </xf>
    <xf numFmtId="0" fontId="1" fillId="0" borderId="107" xfId="0" applyFont="1" applyFill="1" applyBorder="1" applyAlignment="1" applyProtection="1">
      <alignment vertical="center" wrapText="1"/>
      <protection locked="0"/>
    </xf>
    <xf numFmtId="0" fontId="9" fillId="0" borderId="28" xfId="0" applyFont="1" applyFill="1" applyBorder="1" applyAlignment="1" applyProtection="1">
      <alignment vertical="center" wrapText="1"/>
    </xf>
    <xf numFmtId="0" fontId="3" fillId="0" borderId="0" xfId="0" applyFont="1" applyFill="1" applyAlignment="1" applyProtection="1">
      <alignment horizontal="left"/>
    </xf>
    <xf numFmtId="0" fontId="9" fillId="0" borderId="0" xfId="0" applyFont="1" applyFill="1" applyAlignment="1" applyProtection="1">
      <alignment vertical="top"/>
    </xf>
    <xf numFmtId="2" fontId="16" fillId="26" borderId="41" xfId="73" applyNumberFormat="1" applyFont="1" applyFill="1" applyBorder="1" applyAlignment="1" applyProtection="1">
      <alignment horizontal="center" vertical="center" wrapText="1"/>
    </xf>
    <xf numFmtId="0" fontId="16" fillId="26" borderId="42" xfId="73" applyNumberFormat="1" applyFont="1" applyFill="1" applyBorder="1" applyAlignment="1" applyProtection="1">
      <alignment horizontal="center" vertical="center" wrapText="1"/>
    </xf>
    <xf numFmtId="0" fontId="16" fillId="26" borderId="80" xfId="73" applyNumberFormat="1" applyFont="1" applyFill="1" applyBorder="1" applyAlignment="1" applyProtection="1">
      <alignment horizontal="center" vertical="center" wrapText="1"/>
    </xf>
    <xf numFmtId="0" fontId="16" fillId="26" borderId="41" xfId="0" applyNumberFormat="1" applyFont="1" applyFill="1" applyBorder="1" applyAlignment="1" applyProtection="1">
      <alignment horizontal="center" vertical="center" wrapText="1"/>
    </xf>
    <xf numFmtId="0" fontId="16" fillId="26" borderId="42" xfId="0" applyNumberFormat="1" applyFont="1" applyFill="1" applyBorder="1" applyAlignment="1" applyProtection="1">
      <alignment horizontal="center" vertical="center" wrapText="1"/>
    </xf>
    <xf numFmtId="0" fontId="16" fillId="26" borderId="80" xfId="0" applyNumberFormat="1" applyFont="1" applyFill="1" applyBorder="1" applyAlignment="1" applyProtection="1">
      <alignment horizontal="center" vertical="center" wrapText="1"/>
    </xf>
    <xf numFmtId="0" fontId="252" fillId="47" borderId="0" xfId="0" applyFont="1" applyFill="1" applyAlignment="1">
      <alignment horizontal="center" vertical="center" textRotation="90"/>
    </xf>
    <xf numFmtId="0" fontId="13" fillId="26" borderId="24" xfId="0" applyFont="1" applyFill="1" applyBorder="1" applyAlignment="1" applyProtection="1">
      <alignment horizontal="center" vertical="center" wrapText="1"/>
    </xf>
    <xf numFmtId="0" fontId="130" fillId="25" borderId="106" xfId="0" applyFont="1" applyFill="1" applyBorder="1" applyAlignment="1" applyProtection="1">
      <alignment horizontal="center" vertical="center" wrapText="1"/>
    </xf>
    <xf numFmtId="0" fontId="130" fillId="25" borderId="61" xfId="0" applyFont="1" applyFill="1" applyBorder="1" applyAlignment="1" applyProtection="1">
      <alignment horizontal="center" vertical="center" wrapText="1"/>
    </xf>
    <xf numFmtId="0" fontId="130" fillId="25" borderId="107" xfId="0" applyFont="1" applyFill="1" applyBorder="1" applyAlignment="1" applyProtection="1">
      <alignment horizontal="center" vertical="center" wrapText="1"/>
    </xf>
    <xf numFmtId="0" fontId="130" fillId="0" borderId="106" xfId="0" applyFont="1" applyFill="1" applyBorder="1" applyAlignment="1" applyProtection="1">
      <alignment horizontal="center" vertical="center" wrapText="1"/>
    </xf>
    <xf numFmtId="0" fontId="130" fillId="0" borderId="61" xfId="0" applyFont="1" applyFill="1" applyBorder="1" applyAlignment="1" applyProtection="1">
      <alignment horizontal="center" vertical="center" wrapText="1"/>
    </xf>
    <xf numFmtId="0" fontId="130" fillId="0" borderId="107" xfId="0" applyFont="1" applyFill="1" applyBorder="1" applyAlignment="1" applyProtection="1">
      <alignment horizontal="center" vertical="center" wrapText="1"/>
    </xf>
    <xf numFmtId="0" fontId="254" fillId="47" borderId="61" xfId="0" applyFont="1" applyFill="1" applyBorder="1" applyAlignment="1">
      <alignment horizontal="center" vertical="center" wrapText="1"/>
    </xf>
    <xf numFmtId="0" fontId="290" fillId="0" borderId="0" xfId="0" applyFont="1" applyFill="1" applyBorder="1" applyAlignment="1" applyProtection="1">
      <alignment wrapText="1"/>
    </xf>
    <xf numFmtId="168" fontId="6" fillId="0" borderId="41" xfId="0" applyNumberFormat="1" applyFont="1" applyFill="1" applyBorder="1" applyAlignment="1" applyProtection="1">
      <alignment horizontal="center" vertical="center" wrapText="1"/>
    </xf>
    <xf numFmtId="168" fontId="6" fillId="0" borderId="42" xfId="0" applyNumberFormat="1" applyFont="1" applyFill="1" applyBorder="1" applyAlignment="1" applyProtection="1">
      <alignment horizontal="center" vertical="center" wrapText="1"/>
    </xf>
    <xf numFmtId="168" fontId="6" fillId="0" borderId="80" xfId="0" applyNumberFormat="1" applyFont="1" applyFill="1" applyBorder="1" applyAlignment="1" applyProtection="1">
      <alignment horizontal="center" vertical="center" wrapText="1"/>
    </xf>
    <xf numFmtId="0" fontId="6" fillId="0" borderId="0" xfId="0" applyFont="1" applyFill="1" applyBorder="1" applyAlignment="1" applyProtection="1">
      <alignment vertical="top" wrapText="1"/>
    </xf>
    <xf numFmtId="0" fontId="9" fillId="0" borderId="43" xfId="0" applyFont="1" applyFill="1" applyBorder="1" applyAlignment="1" applyProtection="1">
      <alignment horizontal="justify" wrapText="1"/>
    </xf>
    <xf numFmtId="0" fontId="9" fillId="0" borderId="93" xfId="0" applyFont="1" applyFill="1" applyBorder="1" applyAlignment="1" applyProtection="1">
      <alignment wrapText="1"/>
    </xf>
    <xf numFmtId="0" fontId="9" fillId="0" borderId="106" xfId="0" applyFont="1" applyFill="1" applyBorder="1" applyAlignment="1" applyProtection="1">
      <alignment wrapText="1"/>
    </xf>
    <xf numFmtId="0" fontId="6" fillId="0" borderId="41" xfId="0" applyFont="1" applyFill="1" applyBorder="1" applyAlignment="1" applyProtection="1">
      <alignment horizontal="right" vertical="center" wrapText="1"/>
    </xf>
    <xf numFmtId="0" fontId="6" fillId="0" borderId="42" xfId="0" applyFont="1" applyFill="1" applyBorder="1" applyAlignment="1" applyProtection="1">
      <alignment horizontal="right" vertical="center" wrapText="1"/>
    </xf>
    <xf numFmtId="0" fontId="6" fillId="0" borderId="80" xfId="0" applyFont="1" applyFill="1" applyBorder="1" applyAlignment="1" applyProtection="1">
      <alignment horizontal="right" vertical="center" wrapText="1"/>
    </xf>
    <xf numFmtId="0" fontId="48" fillId="0" borderId="41" xfId="0" applyFont="1" applyFill="1" applyBorder="1" applyAlignment="1" applyProtection="1">
      <alignment horizontal="center" vertical="center" wrapText="1"/>
      <protection locked="0"/>
    </xf>
    <xf numFmtId="0" fontId="48" fillId="0" borderId="42" xfId="0" applyFont="1" applyFill="1" applyBorder="1" applyAlignment="1" applyProtection="1">
      <alignment horizontal="center" vertical="center" wrapText="1"/>
      <protection locked="0"/>
    </xf>
    <xf numFmtId="0" fontId="48" fillId="0" borderId="80" xfId="0" applyFont="1" applyFill="1" applyBorder="1" applyAlignment="1" applyProtection="1">
      <alignment horizontal="center" vertical="center" wrapText="1"/>
      <protection locked="0"/>
    </xf>
    <xf numFmtId="168" fontId="48" fillId="0" borderId="41" xfId="0" applyNumberFormat="1" applyFont="1" applyFill="1" applyBorder="1" applyAlignment="1" applyProtection="1">
      <alignment horizontal="center" vertical="center" wrapText="1"/>
      <protection locked="0"/>
    </xf>
    <xf numFmtId="168" fontId="48" fillId="0" borderId="42" xfId="0" applyNumberFormat="1" applyFont="1" applyFill="1" applyBorder="1" applyAlignment="1" applyProtection="1">
      <alignment horizontal="center" vertical="center" wrapText="1"/>
      <protection locked="0"/>
    </xf>
    <xf numFmtId="168" fontId="48" fillId="0" borderId="80" xfId="0" applyNumberFormat="1" applyFont="1" applyFill="1" applyBorder="1" applyAlignment="1" applyProtection="1">
      <alignment horizontal="center" vertical="center" wrapText="1"/>
      <protection locked="0"/>
    </xf>
    <xf numFmtId="0" fontId="3" fillId="0" borderId="79" xfId="0" applyFont="1" applyFill="1" applyBorder="1" applyAlignment="1" applyProtection="1">
      <alignment horizontal="center" vertical="top" wrapText="1"/>
    </xf>
    <xf numFmtId="0" fontId="3" fillId="0" borderId="61" xfId="0" applyFont="1" applyFill="1" applyBorder="1" applyAlignment="1" applyProtection="1">
      <alignment horizontal="center" vertical="top" wrapText="1"/>
    </xf>
    <xf numFmtId="0" fontId="3" fillId="0" borderId="30" xfId="0" applyFont="1" applyFill="1" applyBorder="1" applyAlignment="1" applyProtection="1">
      <alignment horizontal="center" vertical="top" wrapText="1"/>
    </xf>
    <xf numFmtId="0" fontId="3" fillId="0" borderId="107" xfId="0" applyFont="1" applyFill="1" applyBorder="1" applyAlignment="1" applyProtection="1">
      <alignment horizontal="center" vertical="top" wrapText="1"/>
    </xf>
    <xf numFmtId="0" fontId="3" fillId="0" borderId="43" xfId="0" applyFont="1" applyFill="1" applyBorder="1" applyAlignment="1" applyProtection="1">
      <alignment horizontal="center" wrapText="1"/>
    </xf>
    <xf numFmtId="0" fontId="3" fillId="0" borderId="106" xfId="0" applyFont="1" applyFill="1" applyBorder="1" applyAlignment="1" applyProtection="1">
      <alignment horizontal="center" wrapText="1"/>
    </xf>
    <xf numFmtId="0" fontId="3" fillId="0" borderId="79" xfId="0" applyFont="1" applyFill="1" applyBorder="1" applyAlignment="1" applyProtection="1">
      <alignment horizontal="center" wrapText="1"/>
    </xf>
    <xf numFmtId="0" fontId="3" fillId="0" borderId="61" xfId="0" applyFont="1" applyFill="1" applyBorder="1" applyAlignment="1" applyProtection="1">
      <alignment horizontal="center" wrapText="1"/>
    </xf>
    <xf numFmtId="0" fontId="3" fillId="0" borderId="41" xfId="0" applyFont="1" applyFill="1" applyBorder="1" applyAlignment="1" applyProtection="1">
      <alignment horizontal="center" vertical="center" wrapText="1"/>
    </xf>
    <xf numFmtId="0" fontId="3" fillId="0" borderId="42" xfId="0" applyFont="1" applyFill="1" applyBorder="1" applyAlignment="1" applyProtection="1">
      <alignment horizontal="center" vertical="center" wrapText="1"/>
    </xf>
    <xf numFmtId="0" fontId="3" fillId="0" borderId="80" xfId="0" applyFont="1" applyFill="1" applyBorder="1" applyAlignment="1" applyProtection="1">
      <alignment horizontal="center" vertical="center" wrapText="1"/>
    </xf>
    <xf numFmtId="0" fontId="9" fillId="0" borderId="0" xfId="0" applyFont="1" applyFill="1" applyBorder="1" applyAlignment="1" applyProtection="1">
      <alignment horizontal="left" vertical="center" wrapText="1"/>
    </xf>
    <xf numFmtId="0" fontId="0" fillId="0" borderId="0" xfId="0" applyFill="1" applyAlignment="1" applyProtection="1">
      <alignment horizontal="left" vertical="center" wrapText="1"/>
    </xf>
    <xf numFmtId="0" fontId="21" fillId="0" borderId="0" xfId="0" applyFont="1" applyFill="1" applyBorder="1" applyAlignment="1" applyProtection="1">
      <alignment horizontal="left" vertical="center" wrapText="1"/>
    </xf>
    <xf numFmtId="0" fontId="21" fillId="0" borderId="0" xfId="0" applyFont="1" applyFill="1" applyBorder="1" applyAlignment="1" applyProtection="1">
      <alignment vertical="top"/>
    </xf>
    <xf numFmtId="0" fontId="0" fillId="0" borderId="0" xfId="0" applyFill="1" applyBorder="1" applyAlignment="1" applyProtection="1"/>
    <xf numFmtId="0" fontId="9" fillId="0" borderId="43"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9" fillId="0" borderId="106" xfId="0" applyFont="1" applyFill="1" applyBorder="1" applyAlignment="1" applyProtection="1">
      <alignment horizontal="center" vertical="center"/>
    </xf>
    <xf numFmtId="0" fontId="9" fillId="0" borderId="30" xfId="0" applyFont="1" applyFill="1" applyBorder="1" applyAlignment="1" applyProtection="1">
      <alignment horizontal="center" vertical="center"/>
    </xf>
    <xf numFmtId="0" fontId="9" fillId="0" borderId="28" xfId="0" applyFont="1" applyFill="1" applyBorder="1" applyAlignment="1" applyProtection="1">
      <alignment horizontal="center" vertical="center"/>
    </xf>
    <xf numFmtId="0" fontId="9" fillId="0" borderId="107" xfId="0" applyFont="1" applyFill="1" applyBorder="1" applyAlignment="1" applyProtection="1">
      <alignment horizontal="center" vertical="center"/>
    </xf>
    <xf numFmtId="0" fontId="11" fillId="0" borderId="24" xfId="0" applyFont="1" applyFill="1" applyBorder="1" applyAlignment="1" applyProtection="1">
      <alignment wrapText="1"/>
    </xf>
    <xf numFmtId="0" fontId="9" fillId="0" borderId="43" xfId="0" applyFont="1" applyFill="1" applyBorder="1" applyAlignment="1" applyProtection="1">
      <alignment horizontal="center" vertical="center" wrapText="1"/>
    </xf>
    <xf numFmtId="0" fontId="9" fillId="0" borderId="93" xfId="0" applyFont="1" applyFill="1" applyBorder="1" applyAlignment="1" applyProtection="1">
      <alignment horizontal="center" vertical="center" wrapText="1"/>
    </xf>
    <xf numFmtId="0" fontId="9" fillId="0" borderId="106" xfId="0" applyFont="1" applyFill="1" applyBorder="1" applyAlignment="1" applyProtection="1">
      <alignment horizontal="center" vertical="center" wrapText="1"/>
    </xf>
    <xf numFmtId="0" fontId="9" fillId="0" borderId="30" xfId="0" applyFont="1" applyFill="1" applyBorder="1" applyAlignment="1" applyProtection="1">
      <alignment horizontal="center" vertical="center" wrapText="1"/>
    </xf>
    <xf numFmtId="0" fontId="9" fillId="0" borderId="28" xfId="0" applyFont="1" applyFill="1" applyBorder="1" applyAlignment="1" applyProtection="1">
      <alignment horizontal="center" vertical="center" wrapText="1"/>
    </xf>
    <xf numFmtId="0" fontId="9" fillId="0" borderId="107" xfId="0"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0" fillId="0" borderId="0" xfId="0" applyFill="1" applyAlignment="1" applyProtection="1">
      <alignment horizontal="left" vertical="top"/>
    </xf>
    <xf numFmtId="0" fontId="3" fillId="0" borderId="0" xfId="0" applyFont="1" applyFill="1" applyBorder="1" applyAlignment="1" applyProtection="1">
      <alignment wrapText="1"/>
    </xf>
    <xf numFmtId="0" fontId="6" fillId="0" borderId="41" xfId="0" applyFont="1" applyFill="1" applyBorder="1" applyAlignment="1" applyProtection="1">
      <alignment horizontal="center" vertical="top" wrapText="1"/>
    </xf>
    <xf numFmtId="0" fontId="3" fillId="0" borderId="42" xfId="0" applyFont="1" applyFill="1" applyBorder="1" applyAlignment="1" applyProtection="1">
      <alignment horizontal="center" wrapText="1"/>
    </xf>
    <xf numFmtId="0" fontId="3" fillId="0" borderId="80" xfId="0" applyFont="1" applyFill="1" applyBorder="1" applyAlignment="1" applyProtection="1">
      <alignment horizontal="center" wrapText="1"/>
    </xf>
    <xf numFmtId="0" fontId="6" fillId="0" borderId="41" xfId="0" applyFont="1" applyFill="1" applyBorder="1" applyAlignment="1" applyProtection="1">
      <alignment horizontal="center" wrapText="1"/>
    </xf>
    <xf numFmtId="0" fontId="6" fillId="0" borderId="42" xfId="0" applyFont="1" applyFill="1" applyBorder="1" applyAlignment="1" applyProtection="1">
      <alignment horizontal="center" wrapText="1"/>
    </xf>
    <xf numFmtId="0" fontId="6" fillId="0" borderId="80" xfId="0" applyFont="1" applyFill="1" applyBorder="1" applyAlignment="1" applyProtection="1">
      <alignment horizontal="center" wrapText="1"/>
    </xf>
    <xf numFmtId="0" fontId="21" fillId="0" borderId="0" xfId="0" applyFont="1" applyFill="1" applyBorder="1" applyAlignment="1" applyProtection="1">
      <alignment wrapText="1"/>
    </xf>
    <xf numFmtId="0" fontId="9" fillId="0" borderId="0" xfId="0" applyFont="1" applyFill="1" applyBorder="1" applyAlignment="1" applyProtection="1">
      <alignment horizontal="left" vertical="top" wrapText="1"/>
    </xf>
    <xf numFmtId="0" fontId="6" fillId="0" borderId="24" xfId="0" applyFont="1" applyFill="1" applyBorder="1" applyAlignment="1" applyProtection="1">
      <alignment horizontal="right" vertical="center" wrapText="1"/>
    </xf>
    <xf numFmtId="0" fontId="9" fillId="0" borderId="43" xfId="0" applyFont="1" applyFill="1" applyBorder="1" applyAlignment="1" applyProtection="1">
      <alignment vertical="top" wrapText="1"/>
    </xf>
    <xf numFmtId="0" fontId="9" fillId="0" borderId="93" xfId="0" applyFont="1" applyFill="1" applyBorder="1" applyAlignment="1" applyProtection="1">
      <alignment vertical="top" wrapText="1"/>
    </xf>
    <xf numFmtId="0" fontId="6" fillId="0" borderId="41" xfId="0" applyFont="1" applyFill="1" applyBorder="1" applyAlignment="1" applyProtection="1">
      <alignment vertical="top" wrapText="1"/>
    </xf>
    <xf numFmtId="0" fontId="6" fillId="0" borderId="42" xfId="0" applyFont="1" applyFill="1" applyBorder="1" applyAlignment="1" applyProtection="1">
      <alignment vertical="top" wrapText="1"/>
    </xf>
    <xf numFmtId="0" fontId="6" fillId="0" borderId="80" xfId="0" applyFont="1" applyFill="1" applyBorder="1" applyAlignment="1" applyProtection="1">
      <alignment vertical="top" wrapText="1"/>
    </xf>
    <xf numFmtId="0" fontId="9" fillId="0" borderId="41" xfId="0" applyFont="1" applyFill="1" applyBorder="1" applyAlignment="1" applyProtection="1">
      <alignment vertical="top" wrapText="1"/>
    </xf>
    <xf numFmtId="0" fontId="9" fillId="0" borderId="24" xfId="0" applyFont="1" applyFill="1" applyBorder="1" applyAlignment="1" applyProtection="1">
      <alignment horizontal="center" vertical="top" wrapText="1"/>
    </xf>
    <xf numFmtId="0" fontId="27" fillId="0" borderId="41" xfId="0" applyFont="1" applyFill="1" applyBorder="1" applyAlignment="1" applyProtection="1">
      <alignment vertical="top" wrapText="1"/>
    </xf>
    <xf numFmtId="0" fontId="27" fillId="0" borderId="42" xfId="0" applyFont="1" applyFill="1" applyBorder="1" applyAlignment="1" applyProtection="1">
      <alignment vertical="top" wrapText="1"/>
    </xf>
    <xf numFmtId="0" fontId="27" fillId="0" borderId="80" xfId="0" applyFont="1" applyFill="1" applyBorder="1" applyAlignment="1" applyProtection="1">
      <alignment vertical="top" wrapText="1"/>
    </xf>
    <xf numFmtId="0" fontId="9" fillId="0" borderId="41" xfId="0" applyFont="1" applyFill="1" applyBorder="1" applyAlignment="1" applyProtection="1">
      <alignment horizontal="center" vertical="top" wrapText="1"/>
    </xf>
    <xf numFmtId="0" fontId="9" fillId="0" borderId="42" xfId="0" applyFont="1" applyFill="1" applyBorder="1" applyAlignment="1" applyProtection="1">
      <alignment horizontal="center" vertical="top" wrapText="1"/>
    </xf>
    <xf numFmtId="0" fontId="9" fillId="0" borderId="80" xfId="0" applyFont="1" applyFill="1" applyBorder="1" applyAlignment="1" applyProtection="1">
      <alignment horizontal="center" vertical="top" wrapText="1"/>
    </xf>
    <xf numFmtId="0" fontId="21" fillId="0" borderId="41" xfId="0" applyFont="1" applyFill="1" applyBorder="1" applyAlignment="1" applyProtection="1">
      <alignment horizontal="center" vertical="center" wrapText="1"/>
    </xf>
    <xf numFmtId="0" fontId="21" fillId="0" borderId="42" xfId="0" applyFont="1" applyFill="1" applyBorder="1" applyAlignment="1" applyProtection="1">
      <alignment horizontal="center" vertical="center" wrapText="1"/>
    </xf>
    <xf numFmtId="0" fontId="21" fillId="0" borderId="80" xfId="0" applyFont="1" applyFill="1" applyBorder="1" applyAlignment="1" applyProtection="1">
      <alignment horizontal="center" vertical="center" wrapText="1"/>
    </xf>
    <xf numFmtId="0" fontId="6" fillId="0" borderId="41" xfId="0" applyFont="1" applyFill="1" applyBorder="1" applyAlignment="1" applyProtection="1">
      <alignment horizontal="center" vertical="center" wrapText="1"/>
    </xf>
    <xf numFmtId="0" fontId="6" fillId="0" borderId="42" xfId="0" applyFont="1" applyFill="1" applyBorder="1" applyAlignment="1" applyProtection="1">
      <alignment horizontal="center" vertical="center" wrapText="1"/>
    </xf>
    <xf numFmtId="0" fontId="6" fillId="0" borderId="80" xfId="0" applyFont="1" applyFill="1" applyBorder="1" applyAlignment="1" applyProtection="1">
      <alignment horizontal="center" vertical="center" wrapText="1"/>
    </xf>
    <xf numFmtId="0" fontId="21" fillId="0" borderId="43" xfId="0" applyFont="1" applyFill="1" applyBorder="1" applyAlignment="1" applyProtection="1">
      <alignment horizontal="center" vertical="center" wrapText="1"/>
    </xf>
    <xf numFmtId="0" fontId="21" fillId="0" borderId="93" xfId="0" applyFont="1" applyFill="1" applyBorder="1" applyAlignment="1" applyProtection="1">
      <alignment horizontal="center" vertical="center" wrapText="1"/>
    </xf>
    <xf numFmtId="0" fontId="21" fillId="0" borderId="106" xfId="0" applyFont="1" applyFill="1" applyBorder="1" applyAlignment="1" applyProtection="1">
      <alignment horizontal="center" vertical="center" wrapText="1"/>
    </xf>
    <xf numFmtId="0" fontId="21" fillId="0" borderId="30" xfId="0" applyFont="1" applyFill="1" applyBorder="1" applyAlignment="1" applyProtection="1">
      <alignment vertical="center" wrapText="1"/>
    </xf>
    <xf numFmtId="0" fontId="21" fillId="0" borderId="28" xfId="0" applyFont="1" applyFill="1" applyBorder="1" applyAlignment="1" applyProtection="1">
      <alignment vertical="center" wrapText="1"/>
    </xf>
    <xf numFmtId="0" fontId="21" fillId="0" borderId="107" xfId="0" applyFont="1" applyFill="1" applyBorder="1" applyAlignment="1" applyProtection="1">
      <alignment vertical="center" wrapText="1"/>
    </xf>
    <xf numFmtId="0" fontId="6" fillId="0" borderId="24" xfId="0" applyFont="1" applyFill="1" applyBorder="1" applyAlignment="1" applyProtection="1">
      <alignment horizontal="center" vertical="center" wrapText="1"/>
    </xf>
    <xf numFmtId="0" fontId="6" fillId="0" borderId="43" xfId="0" applyFont="1" applyFill="1" applyBorder="1" applyAlignment="1" applyProtection="1">
      <alignment horizontal="center" vertical="top" wrapText="1"/>
    </xf>
    <xf numFmtId="0" fontId="0" fillId="0" borderId="93" xfId="0" applyFill="1" applyBorder="1" applyAlignment="1" applyProtection="1">
      <alignment horizontal="center" vertical="top" wrapText="1"/>
    </xf>
    <xf numFmtId="0" fontId="0" fillId="0" borderId="106" xfId="0" applyFill="1" applyBorder="1" applyAlignment="1" applyProtection="1">
      <alignment horizontal="center" vertical="top" wrapText="1"/>
    </xf>
    <xf numFmtId="0" fontId="6" fillId="0" borderId="30" xfId="0" applyFont="1" applyFill="1" applyBorder="1" applyAlignment="1" applyProtection="1">
      <alignment horizontal="center" vertical="top" wrapText="1"/>
    </xf>
    <xf numFmtId="0" fontId="0" fillId="0" borderId="28" xfId="0" applyFill="1" applyBorder="1" applyAlignment="1" applyProtection="1">
      <alignment horizontal="center" vertical="top" wrapText="1"/>
    </xf>
    <xf numFmtId="0" fontId="0" fillId="0" borderId="107" xfId="0" applyFill="1" applyBorder="1" applyAlignment="1" applyProtection="1">
      <alignment horizontal="center" vertical="top" wrapText="1"/>
    </xf>
    <xf numFmtId="0" fontId="16" fillId="0" borderId="0" xfId="0" applyFont="1" applyFill="1" applyBorder="1" applyAlignment="1" applyProtection="1">
      <alignment horizontal="left" vertical="top" wrapText="1"/>
    </xf>
    <xf numFmtId="0" fontId="16" fillId="0" borderId="0" xfId="0" applyFont="1" applyFill="1" applyAlignment="1" applyProtection="1">
      <alignment vertical="top" wrapText="1"/>
    </xf>
    <xf numFmtId="0" fontId="6" fillId="0" borderId="0" xfId="0" applyFont="1" applyFill="1" applyAlignment="1" applyProtection="1">
      <alignment vertical="top" wrapText="1"/>
    </xf>
    <xf numFmtId="0" fontId="6" fillId="0" borderId="0" xfId="0" applyFont="1" applyFill="1" applyAlignment="1" applyProtection="1">
      <alignment vertical="top"/>
    </xf>
    <xf numFmtId="0" fontId="16" fillId="0" borderId="0" xfId="0" applyFont="1" applyFill="1" applyBorder="1" applyAlignment="1" applyProtection="1">
      <alignment vertical="top" wrapText="1"/>
    </xf>
    <xf numFmtId="0" fontId="6" fillId="0" borderId="24" xfId="0" applyFont="1" applyFill="1" applyBorder="1" applyAlignment="1" applyProtection="1">
      <alignment horizontal="center" vertical="top" wrapText="1"/>
    </xf>
    <xf numFmtId="0" fontId="0" fillId="0" borderId="24" xfId="0" applyFill="1" applyBorder="1" applyAlignment="1" applyProtection="1">
      <alignment wrapText="1"/>
    </xf>
    <xf numFmtId="0" fontId="6" fillId="0" borderId="93" xfId="0" applyFont="1" applyFill="1" applyBorder="1" applyAlignment="1" applyProtection="1">
      <alignment horizontal="center" vertical="top" wrapText="1"/>
    </xf>
    <xf numFmtId="0" fontId="6" fillId="0" borderId="106" xfId="0" applyFont="1" applyFill="1" applyBorder="1" applyAlignment="1" applyProtection="1">
      <alignment horizontal="center" vertical="top" wrapText="1"/>
    </xf>
    <xf numFmtId="0" fontId="6" fillId="0" borderId="28" xfId="0" applyFont="1" applyFill="1" applyBorder="1" applyAlignment="1" applyProtection="1">
      <alignment horizontal="center" vertical="top" wrapText="1"/>
    </xf>
    <xf numFmtId="0" fontId="6" fillId="0" borderId="107" xfId="0" applyFont="1" applyFill="1" applyBorder="1" applyAlignment="1" applyProtection="1">
      <alignment horizontal="center" vertical="top" wrapText="1"/>
    </xf>
    <xf numFmtId="168" fontId="3" fillId="0" borderId="41" xfId="0" applyNumberFormat="1" applyFont="1" applyFill="1" applyBorder="1" applyAlignment="1" applyProtection="1">
      <alignment horizontal="center" vertical="center" wrapText="1"/>
    </xf>
    <xf numFmtId="168" fontId="3" fillId="0" borderId="42" xfId="0" applyNumberFormat="1" applyFont="1" applyFill="1" applyBorder="1" applyAlignment="1" applyProtection="1">
      <alignment horizontal="center" vertical="center" wrapText="1"/>
    </xf>
    <xf numFmtId="168" fontId="3" fillId="0" borderId="80" xfId="0" applyNumberFormat="1" applyFont="1" applyFill="1" applyBorder="1" applyAlignment="1" applyProtection="1">
      <alignment horizontal="center" vertical="center" wrapText="1"/>
    </xf>
    <xf numFmtId="0" fontId="178" fillId="0" borderId="24" xfId="0" applyFont="1" applyFill="1" applyBorder="1" applyAlignment="1" applyProtection="1"/>
    <xf numFmtId="0" fontId="0" fillId="0" borderId="24" xfId="0" applyFill="1" applyBorder="1" applyAlignment="1" applyProtection="1"/>
    <xf numFmtId="0" fontId="6" fillId="0" borderId="42" xfId="0" applyFont="1" applyFill="1" applyBorder="1" applyAlignment="1" applyProtection="1">
      <alignment horizontal="center" vertical="top" wrapText="1"/>
    </xf>
    <xf numFmtId="0" fontId="6" fillId="0" borderId="80" xfId="0" applyFont="1" applyFill="1" applyBorder="1" applyAlignment="1" applyProtection="1">
      <alignment horizontal="center" vertical="top" wrapText="1"/>
    </xf>
    <xf numFmtId="0" fontId="9" fillId="0" borderId="30" xfId="0" applyFont="1" applyFill="1" applyBorder="1" applyAlignment="1" applyProtection="1">
      <alignment vertical="center" wrapText="1"/>
    </xf>
    <xf numFmtId="0" fontId="6" fillId="0" borderId="0" xfId="0" applyFont="1" applyFill="1" applyBorder="1" applyAlignment="1" applyProtection="1"/>
    <xf numFmtId="0" fontId="37" fillId="0" borderId="43" xfId="0" applyFont="1" applyFill="1" applyBorder="1" applyAlignment="1" applyProtection="1">
      <alignment vertical="center" wrapText="1"/>
    </xf>
    <xf numFmtId="0" fontId="7" fillId="0" borderId="93" xfId="0" applyFont="1" applyFill="1" applyBorder="1" applyAlignment="1" applyProtection="1">
      <alignment vertical="center" wrapText="1"/>
    </xf>
    <xf numFmtId="0" fontId="7" fillId="0" borderId="106" xfId="0" applyFont="1" applyFill="1" applyBorder="1" applyAlignment="1" applyProtection="1">
      <alignment vertical="center" wrapText="1"/>
    </xf>
    <xf numFmtId="0" fontId="37" fillId="0" borderId="79" xfId="0" applyFont="1" applyFill="1" applyBorder="1" applyAlignment="1" applyProtection="1">
      <alignment vertical="center" wrapText="1"/>
    </xf>
    <xf numFmtId="0" fontId="7" fillId="0" borderId="0" xfId="0" applyFont="1" applyFill="1" applyAlignment="1" applyProtection="1">
      <alignment vertical="center" wrapText="1"/>
    </xf>
    <xf numFmtId="0" fontId="7" fillId="0" borderId="61" xfId="0" applyFont="1" applyFill="1" applyBorder="1" applyAlignment="1" applyProtection="1">
      <alignment vertical="center" wrapText="1"/>
    </xf>
    <xf numFmtId="0" fontId="37" fillId="0" borderId="30" xfId="0" applyFont="1" applyFill="1" applyBorder="1" applyAlignment="1" applyProtection="1">
      <alignment vertical="center" wrapText="1"/>
    </xf>
    <xf numFmtId="0" fontId="7" fillId="0" borderId="28" xfId="0" applyFont="1" applyFill="1" applyBorder="1" applyAlignment="1" applyProtection="1">
      <alignment vertical="center" wrapText="1"/>
    </xf>
    <xf numFmtId="0" fontId="7" fillId="0" borderId="107" xfId="0" applyFont="1" applyFill="1" applyBorder="1" applyAlignment="1" applyProtection="1">
      <alignment vertical="center" wrapText="1"/>
    </xf>
    <xf numFmtId="0" fontId="21" fillId="0" borderId="24" xfId="0" applyFont="1" applyFill="1" applyBorder="1" applyAlignment="1" applyProtection="1">
      <alignment horizontal="center" vertical="center" wrapText="1"/>
    </xf>
    <xf numFmtId="0" fontId="21" fillId="0" borderId="24" xfId="0" applyFont="1" applyFill="1" applyBorder="1" applyAlignment="1" applyProtection="1">
      <alignment vertical="center" wrapText="1"/>
    </xf>
    <xf numFmtId="0" fontId="21" fillId="0" borderId="24" xfId="0" applyFont="1" applyFill="1" applyBorder="1" applyAlignment="1" applyProtection="1">
      <alignment vertical="center"/>
    </xf>
    <xf numFmtId="0" fontId="9" fillId="0" borderId="42" xfId="0" applyFont="1" applyFill="1" applyBorder="1" applyProtection="1"/>
    <xf numFmtId="0" fontId="9" fillId="0" borderId="80" xfId="0" applyFont="1" applyFill="1" applyBorder="1" applyProtection="1"/>
    <xf numFmtId="0" fontId="9" fillId="0" borderId="79"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9" fillId="0" borderId="61" xfId="0" applyFont="1" applyFill="1" applyBorder="1" applyAlignment="1" applyProtection="1">
      <alignment vertical="center" wrapText="1"/>
    </xf>
    <xf numFmtId="0" fontId="6" fillId="0" borderId="24" xfId="0" applyFont="1" applyFill="1" applyBorder="1" applyAlignment="1" applyProtection="1">
      <alignment vertical="center" wrapText="1"/>
    </xf>
    <xf numFmtId="9" fontId="6" fillId="0" borderId="24" xfId="0" applyNumberFormat="1" applyFont="1" applyFill="1" applyBorder="1" applyAlignment="1" applyProtection="1">
      <alignment horizontal="center" vertical="top" wrapText="1"/>
    </xf>
    <xf numFmtId="168" fontId="6" fillId="0" borderId="24" xfId="28" applyNumberFormat="1" applyFont="1" applyFill="1" applyBorder="1" applyAlignment="1" applyProtection="1">
      <alignment horizontal="center"/>
    </xf>
    <xf numFmtId="168" fontId="6" fillId="0" borderId="41" xfId="28" applyNumberFormat="1" applyFont="1" applyFill="1" applyBorder="1" applyAlignment="1" applyProtection="1">
      <alignment horizontal="center"/>
    </xf>
    <xf numFmtId="168" fontId="6" fillId="0" borderId="42" xfId="28" applyNumberFormat="1" applyFont="1" applyFill="1" applyBorder="1" applyAlignment="1" applyProtection="1">
      <alignment horizontal="center"/>
    </xf>
    <xf numFmtId="168" fontId="6" fillId="0" borderId="80" xfId="28" applyNumberFormat="1" applyFont="1" applyFill="1" applyBorder="1" applyAlignment="1" applyProtection="1">
      <alignment horizontal="center"/>
    </xf>
    <xf numFmtId="0" fontId="0" fillId="0" borderId="42" xfId="0" applyFill="1" applyBorder="1" applyAlignment="1" applyProtection="1">
      <alignment horizontal="center" vertical="top" wrapText="1"/>
    </xf>
    <xf numFmtId="0" fontId="0" fillId="0" borderId="80" xfId="0" applyFill="1" applyBorder="1" applyAlignment="1" applyProtection="1">
      <alignment horizontal="center" vertical="top" wrapText="1"/>
    </xf>
    <xf numFmtId="0" fontId="3" fillId="0" borderId="24" xfId="0" applyFont="1" applyFill="1" applyBorder="1" applyAlignment="1" applyProtection="1">
      <alignment wrapText="1"/>
    </xf>
    <xf numFmtId="0" fontId="1" fillId="0" borderId="0" xfId="0" applyFont="1" applyFill="1" applyAlignment="1" applyProtection="1">
      <alignment vertical="top" wrapText="1"/>
    </xf>
    <xf numFmtId="0" fontId="1" fillId="0" borderId="0" xfId="0" applyFont="1" applyFill="1" applyAlignment="1" applyProtection="1">
      <alignment vertical="center" wrapText="1"/>
    </xf>
    <xf numFmtId="0" fontId="6" fillId="0" borderId="0" xfId="0" applyFont="1" applyFill="1" applyBorder="1" applyAlignment="1" applyProtection="1">
      <alignment horizontal="left" vertical="center" wrapText="1"/>
    </xf>
    <xf numFmtId="0" fontId="3" fillId="0" borderId="24" xfId="0" applyFont="1" applyFill="1" applyBorder="1" applyAlignment="1" applyProtection="1"/>
    <xf numFmtId="0" fontId="6" fillId="0" borderId="24" xfId="0" applyFont="1" applyFill="1" applyBorder="1" applyAlignment="1" applyProtection="1">
      <alignment vertical="center"/>
    </xf>
    <xf numFmtId="0" fontId="9" fillId="0" borderId="24" xfId="0" applyFont="1" applyFill="1" applyBorder="1" applyAlignment="1" applyProtection="1">
      <alignment horizontal="center" vertical="center" wrapText="1"/>
    </xf>
    <xf numFmtId="0" fontId="21" fillId="0" borderId="24" xfId="0" applyFont="1" applyFill="1" applyBorder="1" applyAlignment="1" applyProtection="1">
      <alignment horizontal="center" vertical="top" wrapText="1"/>
    </xf>
    <xf numFmtId="0" fontId="6" fillId="0" borderId="24" xfId="0" applyFont="1" applyFill="1" applyBorder="1" applyAlignment="1" applyProtection="1">
      <alignment vertical="top" wrapText="1"/>
    </xf>
    <xf numFmtId="0" fontId="6" fillId="0" borderId="24" xfId="0" applyFont="1" applyFill="1" applyBorder="1" applyAlignment="1" applyProtection="1">
      <alignment wrapText="1"/>
    </xf>
    <xf numFmtId="0" fontId="21" fillId="0" borderId="24" xfId="0" applyNumberFormat="1" applyFont="1" applyFill="1" applyBorder="1" applyAlignment="1" applyProtection="1">
      <alignment horizontal="center" vertical="center" wrapText="1"/>
    </xf>
    <xf numFmtId="0" fontId="21" fillId="0" borderId="41" xfId="0" applyFont="1" applyFill="1" applyBorder="1" applyAlignment="1" applyProtection="1">
      <alignment horizontal="center" vertical="top" wrapText="1"/>
    </xf>
    <xf numFmtId="0" fontId="21" fillId="0" borderId="42" xfId="0" applyFont="1" applyFill="1" applyBorder="1" applyAlignment="1" applyProtection="1">
      <alignment horizontal="center" vertical="top" wrapText="1"/>
    </xf>
    <xf numFmtId="0" fontId="21" fillId="0" borderId="80" xfId="0" applyFont="1" applyFill="1" applyBorder="1" applyAlignment="1" applyProtection="1">
      <alignment horizontal="center" vertical="top" wrapText="1"/>
    </xf>
    <xf numFmtId="0" fontId="27" fillId="0" borderId="24" xfId="0" applyFont="1" applyFill="1" applyBorder="1" applyAlignment="1" applyProtection="1">
      <alignment vertical="top" wrapText="1"/>
    </xf>
    <xf numFmtId="0" fontId="0" fillId="0" borderId="24" xfId="0" applyFill="1" applyBorder="1" applyAlignment="1" applyProtection="1">
      <alignment vertical="center" wrapText="1"/>
    </xf>
    <xf numFmtId="0" fontId="1" fillId="0" borderId="0" xfId="0" applyFont="1" applyFill="1" applyAlignment="1" applyProtection="1">
      <alignment vertical="top"/>
    </xf>
    <xf numFmtId="0" fontId="48" fillId="0" borderId="24" xfId="0" applyFont="1" applyFill="1" applyBorder="1" applyAlignment="1" applyProtection="1">
      <alignment horizontal="center" vertical="center" wrapText="1"/>
      <protection locked="0"/>
    </xf>
    <xf numFmtId="0" fontId="48" fillId="0" borderId="24" xfId="0" applyFont="1" applyFill="1" applyBorder="1" applyAlignment="1" applyProtection="1">
      <alignment horizontal="center" vertical="center"/>
      <protection locked="0"/>
    </xf>
    <xf numFmtId="168" fontId="48" fillId="0" borderId="24" xfId="0" applyNumberFormat="1" applyFont="1" applyFill="1" applyBorder="1" applyAlignment="1" applyProtection="1">
      <alignment horizontal="center" vertical="center"/>
      <protection locked="0"/>
    </xf>
    <xf numFmtId="1" fontId="48" fillId="0" borderId="24" xfId="0" applyNumberFormat="1" applyFont="1" applyFill="1" applyBorder="1" applyAlignment="1" applyProtection="1">
      <alignment horizontal="center" vertical="center"/>
      <protection locked="0"/>
    </xf>
    <xf numFmtId="0" fontId="35" fillId="0" borderId="0" xfId="0" applyFont="1" applyFill="1" applyBorder="1" applyAlignment="1" applyProtection="1">
      <alignment horizontal="left" vertical="top" wrapText="1"/>
    </xf>
    <xf numFmtId="0" fontId="35" fillId="0" borderId="0" xfId="0" applyFont="1" applyFill="1" applyAlignment="1" applyProtection="1">
      <alignment vertical="top" wrapText="1"/>
    </xf>
    <xf numFmtId="0" fontId="9" fillId="0" borderId="0" xfId="0" applyFont="1" applyFill="1" applyAlignment="1" applyProtection="1">
      <alignment horizontal="justify" vertical="center" wrapText="1"/>
    </xf>
    <xf numFmtId="0" fontId="9" fillId="0" borderId="0" xfId="0" applyFont="1" applyFill="1" applyAlignment="1" applyProtection="1">
      <alignment horizontal="justify" wrapText="1"/>
    </xf>
    <xf numFmtId="0" fontId="6" fillId="0" borderId="0" xfId="0" applyFont="1" applyFill="1" applyAlignment="1" applyProtection="1"/>
    <xf numFmtId="0" fontId="9" fillId="0" borderId="0" xfId="0" applyFont="1" applyFill="1" applyAlignment="1" applyProtection="1">
      <alignment horizontal="justify" vertical="top"/>
    </xf>
    <xf numFmtId="0" fontId="3" fillId="0" borderId="24" xfId="0" applyFont="1" applyFill="1" applyBorder="1" applyAlignment="1" applyProtection="1">
      <alignment horizontal="center" vertical="center"/>
    </xf>
    <xf numFmtId="0" fontId="48" fillId="0" borderId="24" xfId="0" applyFont="1" applyFill="1" applyBorder="1" applyAlignment="1" applyProtection="1">
      <alignment vertical="center" wrapText="1"/>
      <protection locked="0"/>
    </xf>
    <xf numFmtId="0" fontId="8" fillId="0" borderId="27" xfId="0" applyFont="1" applyFill="1" applyBorder="1" applyAlignment="1" applyProtection="1">
      <alignment horizontal="center" vertical="center" wrapText="1"/>
    </xf>
    <xf numFmtId="0" fontId="16" fillId="0" borderId="76" xfId="0" applyFont="1" applyFill="1" applyBorder="1" applyAlignment="1" applyProtection="1">
      <alignment horizontal="center" vertical="center" wrapText="1"/>
    </xf>
    <xf numFmtId="0" fontId="6" fillId="0" borderId="0" xfId="0" applyFont="1" applyFill="1" applyAlignment="1" applyProtection="1">
      <alignment horizontal="left" vertical="center" wrapText="1"/>
    </xf>
    <xf numFmtId="0" fontId="9" fillId="0" borderId="0" xfId="0" applyFont="1" applyFill="1" applyBorder="1" applyAlignment="1" applyProtection="1">
      <alignment horizontal="justify" vertical="top" wrapText="1"/>
    </xf>
    <xf numFmtId="0" fontId="6" fillId="0" borderId="0" xfId="0" applyFont="1" applyFill="1" applyBorder="1" applyAlignment="1" applyProtection="1">
      <alignment vertical="center" wrapText="1"/>
    </xf>
    <xf numFmtId="0" fontId="9" fillId="0" borderId="0" xfId="0" applyFont="1" applyFill="1" applyAlignment="1" applyProtection="1">
      <alignment horizontal="left" vertical="top" wrapText="1"/>
    </xf>
    <xf numFmtId="0" fontId="9" fillId="0" borderId="24" xfId="0" applyFont="1" applyFill="1" applyBorder="1" applyAlignment="1" applyProtection="1">
      <alignment horizontal="left" vertical="center" wrapText="1"/>
    </xf>
    <xf numFmtId="0" fontId="8" fillId="0" borderId="41" xfId="0" applyFont="1" applyFill="1" applyBorder="1" applyAlignment="1" applyProtection="1">
      <alignment horizontal="center" vertical="center" wrapText="1"/>
    </xf>
    <xf numFmtId="0" fontId="8" fillId="0" borderId="42" xfId="0" applyFont="1" applyFill="1" applyBorder="1" applyAlignment="1" applyProtection="1">
      <alignment horizontal="center" vertical="center" wrapText="1"/>
    </xf>
    <xf numFmtId="0" fontId="8" fillId="0" borderId="80" xfId="0" applyFont="1" applyFill="1" applyBorder="1" applyAlignment="1" applyProtection="1">
      <alignment horizontal="center" vertical="center" wrapText="1"/>
    </xf>
    <xf numFmtId="0" fontId="3" fillId="0" borderId="43" xfId="0" applyFont="1" applyFill="1" applyBorder="1" applyAlignment="1" applyProtection="1">
      <alignment horizontal="center" vertical="center"/>
    </xf>
    <xf numFmtId="0" fontId="3" fillId="0" borderId="93" xfId="0" applyFont="1" applyFill="1" applyBorder="1" applyAlignment="1" applyProtection="1">
      <alignment horizontal="center" vertical="center"/>
    </xf>
    <xf numFmtId="0" fontId="3" fillId="0" borderId="106" xfId="0" applyFont="1" applyFill="1" applyBorder="1" applyAlignment="1" applyProtection="1">
      <alignment horizontal="center" vertical="center"/>
    </xf>
    <xf numFmtId="0" fontId="3" fillId="0" borderId="79"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61" xfId="0" applyFont="1" applyFill="1" applyBorder="1" applyAlignment="1" applyProtection="1">
      <alignment horizontal="center" vertical="center"/>
    </xf>
    <xf numFmtId="0" fontId="3" fillId="0" borderId="30" xfId="0" applyFont="1" applyFill="1" applyBorder="1" applyAlignment="1" applyProtection="1">
      <alignment horizontal="center" vertical="center"/>
    </xf>
    <xf numFmtId="0" fontId="3" fillId="0" borderId="28" xfId="0" applyFont="1" applyFill="1" applyBorder="1" applyAlignment="1" applyProtection="1">
      <alignment horizontal="center" vertical="center"/>
    </xf>
    <xf numFmtId="0" fontId="3" fillId="0" borderId="107" xfId="0" applyFont="1" applyFill="1" applyBorder="1" applyAlignment="1" applyProtection="1">
      <alignment horizontal="center" vertical="center"/>
    </xf>
    <xf numFmtId="0" fontId="3" fillId="0" borderId="41" xfId="0" applyFont="1" applyFill="1" applyBorder="1" applyAlignment="1" applyProtection="1">
      <alignment horizontal="center" vertical="center"/>
    </xf>
    <xf numFmtId="0" fontId="3" fillId="0" borderId="42" xfId="0" applyFont="1" applyFill="1" applyBorder="1" applyAlignment="1" applyProtection="1">
      <alignment horizontal="center" vertical="center"/>
    </xf>
    <xf numFmtId="0" fontId="3" fillId="0" borderId="80" xfId="0" applyFont="1" applyFill="1" applyBorder="1" applyAlignment="1" applyProtection="1">
      <alignment horizontal="center" vertical="center"/>
    </xf>
    <xf numFmtId="0" fontId="48" fillId="0" borderId="15" xfId="0" applyFont="1" applyFill="1" applyBorder="1" applyAlignment="1" applyProtection="1">
      <alignment horizontal="left" vertical="center" wrapText="1"/>
      <protection locked="0"/>
    </xf>
    <xf numFmtId="0" fontId="48" fillId="0" borderId="209" xfId="0" applyFont="1" applyFill="1" applyBorder="1" applyAlignment="1" applyProtection="1">
      <alignment horizontal="left" vertical="center" wrapText="1"/>
      <protection locked="0"/>
    </xf>
    <xf numFmtId="0" fontId="48" fillId="0" borderId="210"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xf>
    <xf numFmtId="14" fontId="44" fillId="0" borderId="41" xfId="0" applyNumberFormat="1" applyFont="1" applyFill="1" applyBorder="1" applyAlignment="1" applyProtection="1">
      <alignment horizontal="center" vertical="center"/>
      <protection locked="0"/>
    </xf>
    <xf numFmtId="14" fontId="44" fillId="0" borderId="42" xfId="0" applyNumberFormat="1" applyFont="1" applyFill="1" applyBorder="1" applyAlignment="1" applyProtection="1">
      <alignment horizontal="center" vertical="center"/>
      <protection locked="0"/>
    </xf>
    <xf numFmtId="14" fontId="44" fillId="0" borderId="80" xfId="0" applyNumberFormat="1" applyFont="1" applyFill="1" applyBorder="1" applyAlignment="1" applyProtection="1">
      <alignment horizontal="center" vertical="center"/>
      <protection locked="0"/>
    </xf>
    <xf numFmtId="0" fontId="290" fillId="0" borderId="0" xfId="0" applyFont="1" applyFill="1" applyAlignment="1" applyProtection="1">
      <alignment horizontal="justify" vertical="center" wrapText="1"/>
    </xf>
    <xf numFmtId="0" fontId="8" fillId="0" borderId="0" xfId="0" applyFont="1" applyFill="1" applyBorder="1" applyAlignment="1">
      <alignment horizontal="left" vertical="top" wrapText="1"/>
    </xf>
    <xf numFmtId="0" fontId="8" fillId="0" borderId="0" xfId="0" applyFont="1" applyFill="1" applyAlignment="1">
      <alignment horizontal="left" wrapText="1"/>
    </xf>
    <xf numFmtId="0" fontId="12" fillId="0" borderId="0" xfId="0" applyFont="1" applyFill="1" applyAlignment="1">
      <alignment vertical="center" wrapText="1"/>
    </xf>
    <xf numFmtId="0" fontId="6" fillId="0" borderId="0" xfId="0" applyFont="1" applyFill="1" applyAlignment="1">
      <alignment horizontal="justify" wrapText="1"/>
    </xf>
    <xf numFmtId="0" fontId="9" fillId="0" borderId="0" xfId="0" applyFont="1" applyFill="1" applyBorder="1" applyAlignment="1" applyProtection="1">
      <alignment vertical="top" wrapText="1"/>
    </xf>
    <xf numFmtId="0" fontId="9" fillId="0" borderId="0" xfId="0" applyFont="1" applyFill="1" applyAlignment="1" applyProtection="1">
      <alignment horizontal="left" wrapText="1"/>
    </xf>
    <xf numFmtId="0" fontId="9" fillId="0" borderId="0" xfId="0" applyFont="1" applyFill="1" applyAlignment="1" applyProtection="1">
      <alignment vertical="center" wrapText="1"/>
    </xf>
    <xf numFmtId="0" fontId="9" fillId="0" borderId="0" xfId="0" applyFont="1" applyFill="1" applyAlignment="1" applyProtection="1">
      <alignment horizontal="center" vertical="center" wrapText="1"/>
    </xf>
    <xf numFmtId="0" fontId="218" fillId="0" borderId="0" xfId="0" applyFont="1" applyFill="1" applyAlignment="1" applyProtection="1">
      <alignment vertical="center" textRotation="90"/>
    </xf>
    <xf numFmtId="0" fontId="79" fillId="0" borderId="0" xfId="0" applyFont="1" applyFill="1" applyAlignment="1" applyProtection="1">
      <alignment vertical="center" textRotation="90"/>
    </xf>
    <xf numFmtId="0" fontId="278" fillId="0" borderId="0" xfId="0" applyFont="1" applyFill="1" applyAlignment="1" applyProtection="1">
      <alignment horizontal="left" vertical="top" wrapText="1"/>
    </xf>
    <xf numFmtId="0" fontId="278" fillId="0" borderId="0" xfId="0" applyFont="1" applyFill="1" applyAlignment="1" applyProtection="1">
      <alignment horizontal="left" vertical="center" wrapText="1"/>
    </xf>
    <xf numFmtId="0" fontId="109" fillId="0" borderId="0" xfId="0" applyFont="1" applyFill="1" applyAlignment="1" applyProtection="1">
      <alignment vertical="center" wrapText="1"/>
    </xf>
    <xf numFmtId="0" fontId="133" fillId="0" borderId="0" xfId="0" applyFont="1" applyFill="1" applyAlignment="1" applyProtection="1">
      <alignment vertical="center" textRotation="90"/>
    </xf>
    <xf numFmtId="0" fontId="6" fillId="0" borderId="0" xfId="0" applyFont="1" applyFill="1" applyAlignment="1" applyProtection="1">
      <alignment vertical="center" wrapText="1"/>
    </xf>
    <xf numFmtId="0" fontId="115" fillId="0" borderId="0" xfId="0" applyFont="1" applyFill="1" applyAlignment="1" applyProtection="1">
      <alignment vertical="center" wrapText="1"/>
    </xf>
    <xf numFmtId="0" fontId="3" fillId="0" borderId="0" xfId="0" applyFont="1" applyFill="1" applyAlignment="1" applyProtection="1">
      <alignment wrapText="1"/>
    </xf>
    <xf numFmtId="0" fontId="56" fillId="0" borderId="0" xfId="0" applyFont="1" applyFill="1" applyBorder="1" applyAlignment="1" applyProtection="1">
      <alignment horizontal="left" vertical="center"/>
    </xf>
    <xf numFmtId="0" fontId="198" fillId="47" borderId="0" xfId="0" applyFont="1" applyFill="1" applyBorder="1" applyAlignment="1">
      <alignment horizontal="center" vertical="center" wrapText="1"/>
    </xf>
    <xf numFmtId="0" fontId="13" fillId="34" borderId="33" xfId="0" applyFont="1" applyFill="1" applyBorder="1" applyAlignment="1" applyProtection="1">
      <alignment horizontal="center" vertical="center"/>
    </xf>
    <xf numFmtId="0" fontId="13" fillId="34" borderId="34" xfId="0" applyFont="1" applyFill="1" applyBorder="1" applyAlignment="1" applyProtection="1">
      <alignment horizontal="center" vertical="center"/>
    </xf>
    <xf numFmtId="0" fontId="13" fillId="29" borderId="33" xfId="0" applyFont="1" applyFill="1" applyBorder="1" applyAlignment="1" applyProtection="1">
      <alignment horizontal="center" vertical="center"/>
    </xf>
    <xf numFmtId="0" fontId="13" fillId="29" borderId="34" xfId="0" applyFont="1" applyFill="1" applyBorder="1" applyAlignment="1" applyProtection="1">
      <alignment horizontal="center" vertical="center"/>
    </xf>
    <xf numFmtId="0" fontId="240" fillId="0" borderId="27" xfId="0" applyFont="1" applyFill="1" applyBorder="1" applyAlignment="1" applyProtection="1">
      <alignment horizontal="center" vertical="center" textRotation="90" wrapText="1"/>
      <protection locked="0"/>
    </xf>
    <xf numFmtId="0" fontId="240" fillId="0" borderId="26" xfId="0" applyFont="1" applyFill="1" applyBorder="1" applyAlignment="1" applyProtection="1">
      <alignment horizontal="center" vertical="center" textRotation="90" wrapText="1"/>
      <protection locked="0"/>
    </xf>
    <xf numFmtId="0" fontId="76" fillId="25" borderId="211" xfId="0" applyNumberFormat="1" applyFont="1" applyFill="1" applyBorder="1" applyAlignment="1" applyProtection="1">
      <alignment horizontal="center" vertical="center" wrapText="1"/>
      <protection locked="0"/>
    </xf>
    <xf numFmtId="0" fontId="76" fillId="25" borderId="212" xfId="0" applyNumberFormat="1" applyFont="1" applyFill="1" applyBorder="1" applyAlignment="1" applyProtection="1">
      <alignment horizontal="center" vertical="center" wrapText="1"/>
      <protection locked="0"/>
    </xf>
    <xf numFmtId="0" fontId="14" fillId="29" borderId="106" xfId="0" applyFont="1" applyFill="1" applyBorder="1" applyAlignment="1">
      <alignment horizontal="center" vertical="center" textRotation="90" wrapText="1"/>
    </xf>
    <xf numFmtId="0" fontId="14" fillId="29" borderId="107" xfId="0" applyFont="1" applyFill="1" applyBorder="1" applyAlignment="1">
      <alignment horizontal="center" vertical="center" textRotation="90" wrapText="1"/>
    </xf>
    <xf numFmtId="0" fontId="76" fillId="25" borderId="213" xfId="0" applyNumberFormat="1" applyFont="1" applyFill="1" applyBorder="1" applyAlignment="1" applyProtection="1">
      <alignment horizontal="center" vertical="center" wrapText="1"/>
      <protection locked="0"/>
    </xf>
    <xf numFmtId="0" fontId="0" fillId="26" borderId="0" xfId="0" applyFill="1" applyAlignment="1" applyProtection="1">
      <alignment horizontal="center" vertical="center"/>
    </xf>
    <xf numFmtId="0" fontId="0" fillId="29" borderId="0" xfId="0" applyFill="1" applyAlignment="1" applyProtection="1">
      <alignment horizontal="center" vertical="center"/>
    </xf>
    <xf numFmtId="0" fontId="14" fillId="29" borderId="211" xfId="0" applyFont="1" applyFill="1" applyBorder="1" applyAlignment="1">
      <alignment horizontal="center" vertical="center" textRotation="90" wrapText="1"/>
    </xf>
    <xf numFmtId="0" fontId="14" fillId="29" borderId="212" xfId="0" applyFont="1" applyFill="1" applyBorder="1" applyAlignment="1">
      <alignment horizontal="center" vertical="center" textRotation="90" wrapText="1"/>
    </xf>
    <xf numFmtId="0" fontId="0" fillId="28" borderId="0" xfId="0" applyFill="1" applyAlignment="1" applyProtection="1">
      <alignment horizontal="center" vertical="center"/>
    </xf>
    <xf numFmtId="0" fontId="76" fillId="25" borderId="214" xfId="0" applyNumberFormat="1" applyFont="1" applyFill="1" applyBorder="1" applyAlignment="1" applyProtection="1">
      <alignment horizontal="center" vertical="center" wrapText="1"/>
      <protection locked="0"/>
    </xf>
    <xf numFmtId="0" fontId="76" fillId="25" borderId="215" xfId="0" applyNumberFormat="1" applyFont="1" applyFill="1" applyBorder="1" applyAlignment="1" applyProtection="1">
      <alignment horizontal="center" vertical="center" wrapText="1"/>
      <protection locked="0"/>
    </xf>
    <xf numFmtId="0" fontId="14" fillId="29" borderId="21" xfId="0" applyFont="1" applyFill="1" applyBorder="1" applyAlignment="1" applyProtection="1">
      <alignment horizontal="center" vertical="center" wrapText="1"/>
    </xf>
    <xf numFmtId="0" fontId="14" fillId="29" borderId="23" xfId="0" applyFont="1" applyFill="1" applyBorder="1" applyAlignment="1" applyProtection="1">
      <alignment horizontal="center" vertical="center" wrapText="1"/>
    </xf>
    <xf numFmtId="0" fontId="14" fillId="29" borderId="81" xfId="0" applyFont="1" applyFill="1" applyBorder="1" applyAlignment="1" applyProtection="1">
      <alignment horizontal="center" vertical="center" wrapText="1"/>
    </xf>
    <xf numFmtId="0" fontId="14" fillId="29" borderId="82" xfId="0" applyFont="1" applyFill="1" applyBorder="1" applyAlignment="1" applyProtection="1">
      <alignment horizontal="center" vertical="center" wrapText="1"/>
    </xf>
    <xf numFmtId="0" fontId="14" fillId="29" borderId="83" xfId="0" applyFont="1" applyFill="1" applyBorder="1" applyAlignment="1" applyProtection="1">
      <alignment horizontal="center" vertical="center" wrapText="1"/>
    </xf>
    <xf numFmtId="0" fontId="14" fillId="29" borderId="85" xfId="0" applyFont="1" applyFill="1" applyBorder="1" applyAlignment="1" applyProtection="1">
      <alignment horizontal="center" vertical="center" wrapText="1"/>
    </xf>
    <xf numFmtId="43" fontId="13" fillId="29" borderId="102" xfId="28" applyFont="1" applyFill="1" applyBorder="1" applyAlignment="1" applyProtection="1">
      <alignment horizontal="center" vertical="center" shrinkToFit="1"/>
    </xf>
    <xf numFmtId="43" fontId="13" fillId="29" borderId="103" xfId="28" applyFont="1" applyFill="1" applyBorder="1" applyAlignment="1" applyProtection="1">
      <alignment horizontal="center" vertical="center" shrinkToFit="1"/>
    </xf>
    <xf numFmtId="43" fontId="13" fillId="34" borderId="102" xfId="28" applyFont="1" applyFill="1" applyBorder="1" applyAlignment="1" applyProtection="1">
      <alignment horizontal="center" vertical="center" shrinkToFit="1"/>
    </xf>
    <xf numFmtId="43" fontId="13" fillId="34" borderId="103" xfId="28" applyFont="1" applyFill="1" applyBorder="1" applyAlignment="1" applyProtection="1">
      <alignment horizontal="center" vertical="center" shrinkToFit="1"/>
    </xf>
    <xf numFmtId="43" fontId="13" fillId="0" borderId="103" xfId="28" applyFont="1" applyFill="1" applyBorder="1" applyAlignment="1" applyProtection="1">
      <alignment horizontal="center" vertical="center" shrinkToFit="1"/>
      <protection locked="0"/>
    </xf>
    <xf numFmtId="43" fontId="13" fillId="0" borderId="77" xfId="28" applyFont="1" applyFill="1" applyBorder="1" applyAlignment="1" applyProtection="1">
      <alignment horizontal="center" vertical="center" shrinkToFit="1"/>
      <protection locked="0"/>
    </xf>
    <xf numFmtId="0" fontId="6" fillId="0" borderId="0" xfId="0" applyFont="1" applyFill="1" applyBorder="1" applyAlignment="1" applyProtection="1">
      <alignment horizontal="left" wrapText="1"/>
    </xf>
    <xf numFmtId="0" fontId="0" fillId="0" borderId="43" xfId="0" applyFill="1" applyBorder="1" applyAlignment="1" applyProtection="1">
      <alignment vertical="center" wrapText="1"/>
    </xf>
    <xf numFmtId="0" fontId="0" fillId="0" borderId="93" xfId="0" applyFill="1" applyBorder="1" applyAlignment="1" applyProtection="1">
      <alignment vertical="center" wrapText="1"/>
    </xf>
    <xf numFmtId="0" fontId="7" fillId="0" borderId="79" xfId="0" applyFont="1" applyFill="1" applyBorder="1" applyAlignment="1" applyProtection="1">
      <alignment vertical="center"/>
    </xf>
    <xf numFmtId="0" fontId="0" fillId="0" borderId="0" xfId="0" applyFill="1" applyBorder="1" applyAlignment="1" applyProtection="1">
      <alignment vertical="center"/>
    </xf>
    <xf numFmtId="0" fontId="83" fillId="0" borderId="41" xfId="0" applyNumberFormat="1" applyFont="1" applyFill="1" applyBorder="1" applyAlignment="1" applyProtection="1">
      <alignment horizontal="center" vertical="center" wrapText="1"/>
    </xf>
    <xf numFmtId="0" fontId="83" fillId="0" borderId="42" xfId="0" applyNumberFormat="1" applyFont="1" applyFill="1" applyBorder="1" applyAlignment="1" applyProtection="1">
      <alignment horizontal="center" vertical="center" wrapText="1"/>
    </xf>
    <xf numFmtId="0" fontId="83" fillId="0" borderId="80" xfId="0" applyNumberFormat="1" applyFont="1" applyFill="1" applyBorder="1" applyAlignment="1" applyProtection="1">
      <alignment horizontal="center" vertical="center" wrapText="1"/>
    </xf>
    <xf numFmtId="0" fontId="248" fillId="47" borderId="0" xfId="0" applyFont="1" applyFill="1" applyBorder="1" applyAlignment="1">
      <alignment horizontal="center" vertical="center" wrapText="1"/>
    </xf>
    <xf numFmtId="0" fontId="253" fillId="47" borderId="0" xfId="0" applyFont="1" applyFill="1" applyAlignment="1">
      <alignment horizontal="center" vertical="center" textRotation="90"/>
    </xf>
    <xf numFmtId="0" fontId="0" fillId="0" borderId="0" xfId="0" applyFill="1" applyAlignment="1" applyProtection="1">
      <alignment horizontal="left" vertical="top" wrapText="1"/>
    </xf>
    <xf numFmtId="0" fontId="0" fillId="0" borderId="0" xfId="0" applyFill="1" applyAlignment="1" applyProtection="1">
      <alignment vertical="top" wrapText="1"/>
    </xf>
    <xf numFmtId="0" fontId="219" fillId="0" borderId="0" xfId="0" applyFont="1" applyFill="1" applyAlignment="1" applyProtection="1">
      <alignment vertical="center" textRotation="90"/>
    </xf>
    <xf numFmtId="0" fontId="13" fillId="0" borderId="43" xfId="0" applyFont="1" applyFill="1" applyBorder="1" applyAlignment="1" applyProtection="1">
      <alignment horizontal="center" vertical="center" wrapText="1"/>
    </xf>
    <xf numFmtId="0" fontId="13" fillId="0" borderId="93" xfId="0" applyFont="1" applyFill="1" applyBorder="1" applyAlignment="1" applyProtection="1">
      <alignment horizontal="center" vertical="center" wrapText="1"/>
    </xf>
    <xf numFmtId="0" fontId="13" fillId="0" borderId="106" xfId="0" applyFont="1" applyFill="1" applyBorder="1" applyAlignment="1" applyProtection="1">
      <alignment horizontal="center" vertical="center" wrapText="1"/>
    </xf>
    <xf numFmtId="0" fontId="13" fillId="0" borderId="30" xfId="0" applyFont="1" applyFill="1" applyBorder="1" applyAlignment="1" applyProtection="1">
      <alignment horizontal="center" vertical="center" wrapText="1"/>
    </xf>
    <xf numFmtId="0" fontId="13" fillId="0" borderId="28" xfId="0" applyFont="1" applyFill="1" applyBorder="1" applyAlignment="1" applyProtection="1">
      <alignment horizontal="center" vertical="center" wrapText="1"/>
    </xf>
    <xf numFmtId="0" fontId="13" fillId="0" borderId="107" xfId="0" applyFont="1" applyFill="1" applyBorder="1" applyAlignment="1" applyProtection="1">
      <alignment horizontal="center" vertical="center" wrapText="1"/>
    </xf>
    <xf numFmtId="0" fontId="124" fillId="0" borderId="27" xfId="0" applyFont="1" applyFill="1" applyBorder="1" applyAlignment="1" applyProtection="1">
      <alignment horizontal="center" vertical="center" wrapText="1"/>
    </xf>
    <xf numFmtId="0" fontId="124" fillId="0" borderId="76" xfId="0" applyFont="1" applyFill="1" applyBorder="1" applyAlignment="1" applyProtection="1">
      <alignment horizontal="center" vertical="center" wrapText="1"/>
    </xf>
    <xf numFmtId="0" fontId="124" fillId="0" borderId="26" xfId="0" applyFont="1" applyFill="1" applyBorder="1" applyAlignment="1" applyProtection="1">
      <alignment horizontal="center" vertical="center" wrapText="1"/>
    </xf>
    <xf numFmtId="10" fontId="259" fillId="0" borderId="0" xfId="0" applyNumberFormat="1" applyFont="1" applyFill="1" applyAlignment="1" applyProtection="1">
      <alignment horizontal="justify" vertical="top" wrapText="1"/>
    </xf>
    <xf numFmtId="10" fontId="9" fillId="0" borderId="0" xfId="0" applyNumberFormat="1" applyFont="1" applyFill="1" applyAlignment="1" applyProtection="1">
      <alignment horizontal="justify" vertical="top" wrapText="1"/>
    </xf>
    <xf numFmtId="0" fontId="16" fillId="0" borderId="0" xfId="0" applyFont="1" applyFill="1" applyAlignment="1" applyProtection="1">
      <alignment horizontal="center" vertical="center" wrapText="1"/>
    </xf>
    <xf numFmtId="0" fontId="16" fillId="0" borderId="28" xfId="0" applyFont="1" applyFill="1" applyBorder="1" applyAlignment="1" applyProtection="1">
      <alignment horizontal="center" vertical="center" wrapText="1"/>
    </xf>
    <xf numFmtId="0" fontId="6" fillId="0" borderId="0" xfId="0" applyFont="1" applyFill="1" applyAlignment="1" applyProtection="1">
      <alignment horizontal="left" vertical="top" wrapText="1" shrinkToFit="1"/>
    </xf>
    <xf numFmtId="0" fontId="1" fillId="0" borderId="0" xfId="0" applyFont="1" applyFill="1" applyAlignment="1">
      <alignment horizontal="left" vertical="top" wrapText="1"/>
    </xf>
    <xf numFmtId="0" fontId="0" fillId="0" borderId="0" xfId="0" applyFill="1" applyAlignment="1">
      <alignment horizontal="left" vertical="top"/>
    </xf>
    <xf numFmtId="0" fontId="12" fillId="0" borderId="0" xfId="0" applyFont="1" applyFill="1" applyAlignment="1">
      <alignment horizontal="left" vertical="top" wrapText="1"/>
    </xf>
    <xf numFmtId="0" fontId="1" fillId="0" borderId="0" xfId="0" applyFont="1" applyFill="1" applyAlignment="1">
      <alignment horizontal="left" vertical="center" wrapText="1"/>
    </xf>
    <xf numFmtId="0" fontId="0" fillId="0" borderId="0" xfId="0" applyFill="1" applyAlignment="1">
      <alignment horizontal="left" vertical="top" wrapText="1"/>
    </xf>
    <xf numFmtId="0" fontId="1" fillId="0" borderId="0" xfId="0" applyFont="1" applyFill="1" applyAlignment="1">
      <alignment horizontal="left" vertical="top"/>
    </xf>
    <xf numFmtId="180" fontId="40" fillId="25" borderId="216" xfId="52" applyNumberFormat="1" applyFont="1" applyFill="1" applyBorder="1" applyAlignment="1" applyProtection="1">
      <alignment horizontal="center"/>
      <protection locked="0"/>
    </xf>
    <xf numFmtId="180" fontId="40" fillId="25" borderId="217" xfId="52" applyNumberFormat="1" applyFont="1" applyFill="1" applyBorder="1" applyAlignment="1" applyProtection="1">
      <alignment horizontal="center"/>
      <protection locked="0"/>
    </xf>
    <xf numFmtId="180" fontId="40" fillId="25" borderId="218" xfId="52" applyNumberFormat="1" applyFont="1" applyFill="1" applyBorder="1" applyAlignment="1" applyProtection="1">
      <alignment horizontal="center"/>
      <protection locked="0"/>
    </xf>
  </cellXfs>
  <cellStyles count="84">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e" xfId="27" builtinId="26" customBuiltin="1"/>
    <cellStyle name="Dziesiętny" xfId="28" builtinId="3"/>
    <cellStyle name="EditD" xfId="29"/>
    <cellStyle name="EditDEF" xfId="30"/>
    <cellStyle name="EditE" xfId="31"/>
    <cellStyle name="EditG" xfId="32"/>
    <cellStyle name="GrayA" xfId="33"/>
    <cellStyle name="GrayB" xfId="34"/>
    <cellStyle name="GrayC" xfId="35"/>
    <cellStyle name="GrayD" xfId="36"/>
    <cellStyle name="GrayE" xfId="37"/>
    <cellStyle name="GrayF" xfId="38"/>
    <cellStyle name="GrayG" xfId="39"/>
    <cellStyle name="Hiperłącze" xfId="40" builtinId="8"/>
    <cellStyle name="Hiperłącze 2" xfId="41"/>
    <cellStyle name="Hiperłącze 3" xfId="42"/>
    <cellStyle name="Hiperłącze_Wn RS na 2008 w 61 z exportem test" xfId="43"/>
    <cellStyle name="Komórka połączona" xfId="44" builtinId="24" customBuiltin="1"/>
    <cellStyle name="Komórka zaznaczona" xfId="45" builtinId="23" customBuiltin="1"/>
    <cellStyle name="Nagłówek 1" xfId="46" builtinId="16" customBuiltin="1"/>
    <cellStyle name="Nagłówek 2" xfId="47" builtinId="17" customBuiltin="1"/>
    <cellStyle name="Nagłówek 3" xfId="48" builtinId="18" customBuiltin="1"/>
    <cellStyle name="Nagłówek 4" xfId="49" builtinId="19" customBuiltin="1"/>
    <cellStyle name="Neutralne" xfId="50" builtinId="28" customBuiltin="1"/>
    <cellStyle name="Normalny" xfId="0" builtinId="0"/>
    <cellStyle name="Normalny 2" xfId="51"/>
    <cellStyle name="Normalny 3" xfId="52"/>
    <cellStyle name="Normalny 4" xfId="53"/>
    <cellStyle name="Normalny_2Wn RS na 2009 w 60 bez nr identyfikacyjnych_rośliny2" xfId="54"/>
    <cellStyle name="Normalny_2Wn RS na 2009 w 60 ZALACZNIK W 1" xfId="55"/>
    <cellStyle name="Normalny_Arkusz1" xfId="56"/>
    <cellStyle name="Normalny_Arkusz2" xfId="57"/>
    <cellStyle name="Normalny_Plan  RS 2008 Min Roln w 23" xfId="58"/>
    <cellStyle name="Normalny_PLAN ROL_SROD_106" xfId="59"/>
    <cellStyle name="Normalny_PLAN_ROL_SROD_2006  w 121" xfId="60"/>
    <cellStyle name="Normalny_Próba tab S02_3" xfId="61"/>
    <cellStyle name="Normalny_wszystkie pakiety" xfId="62"/>
    <cellStyle name="Normalny_wszystkie pakiety 2" xfId="63"/>
    <cellStyle name="Normalny_Zeszyt2" xfId="64"/>
    <cellStyle name="Obliczenia" xfId="65" builtinId="22" customBuiltin="1"/>
    <cellStyle name="Przyp" xfId="66"/>
    <cellStyle name="Przypisy" xfId="67"/>
    <cellStyle name="Suma" xfId="68" builtinId="25" customBuiltin="1"/>
    <cellStyle name="Tekst objaśnienia" xfId="69" builtinId="53" customBuiltin="1"/>
    <cellStyle name="Tekst ostrzeżenia" xfId="70" builtinId="11" customBuiltin="1"/>
    <cellStyle name="Tytuł" xfId="71" builtinId="15" customBuiltin="1"/>
    <cellStyle name="Uwaga" xfId="72" builtinId="10" customBuiltin="1"/>
    <cellStyle name="Walutowy" xfId="73" builtinId="4"/>
    <cellStyle name="WhiteA" xfId="74"/>
    <cellStyle name="WhiteABC" xfId="75"/>
    <cellStyle name="WhiteB" xfId="76"/>
    <cellStyle name="WhiteC" xfId="77"/>
    <cellStyle name="WhiteD" xfId="78"/>
    <cellStyle name="WhiteE" xfId="79"/>
    <cellStyle name="WhiteF" xfId="80"/>
    <cellStyle name="WhiteH" xfId="81"/>
    <cellStyle name="WhiteI" xfId="82"/>
    <cellStyle name="Złe" xfId="83" builtinId="27" customBuiltin="1"/>
  </cellStyles>
  <dxfs count="211">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bgColor rgb="FFFFFF99"/>
        </patternFill>
      </fill>
    </dxf>
    <dxf>
      <font>
        <color rgb="FFFF0000"/>
      </font>
    </dxf>
    <dxf>
      <font>
        <color rgb="FFFF0000"/>
      </font>
      <fill>
        <patternFill>
          <bgColor rgb="FFFFFF99"/>
        </patternFill>
      </fill>
    </dxf>
    <dxf>
      <font>
        <color rgb="FFFF0000"/>
      </font>
    </dxf>
    <dxf>
      <font>
        <color rgb="FFFF0000"/>
      </font>
      <fill>
        <patternFill>
          <bgColor rgb="FFFFFF99"/>
        </patternFill>
      </fill>
    </dxf>
    <dxf>
      <font>
        <color rgb="FFFF0000"/>
      </font>
    </dxf>
    <dxf>
      <font>
        <color rgb="FFFF0000"/>
      </font>
      <fill>
        <patternFill>
          <bgColor rgb="FFFFFF99"/>
        </patternFill>
      </fill>
    </dxf>
    <dxf>
      <font>
        <color rgb="FFFF0000"/>
      </font>
      <fill>
        <patternFill patternType="none">
          <bgColor indexed="65"/>
        </patternFill>
      </fill>
    </dxf>
    <dxf>
      <font>
        <color rgb="FFFF0000"/>
      </font>
      <fill>
        <patternFill>
          <bgColor rgb="FFFFFF99"/>
        </patternFill>
      </fill>
    </dxf>
    <dxf>
      <font>
        <color rgb="FFFF0000"/>
      </font>
      <fill>
        <patternFill patternType="none">
          <bgColor indexed="65"/>
        </patternFill>
      </fill>
    </dxf>
    <dxf>
      <font>
        <b/>
        <i val="0"/>
      </font>
    </dxf>
    <dxf>
      <font>
        <b/>
        <i val="0"/>
      </font>
    </dxf>
    <dxf>
      <font>
        <b/>
        <i val="0"/>
      </font>
    </dxf>
    <dxf>
      <font>
        <b/>
        <i val="0"/>
      </font>
    </dxf>
    <dxf>
      <font>
        <b/>
        <i val="0"/>
      </font>
    </dxf>
    <dxf>
      <font>
        <u val="double"/>
      </font>
    </dxf>
    <dxf>
      <font>
        <u val="double"/>
      </font>
    </dxf>
    <dxf>
      <font>
        <b/>
        <i val="0"/>
      </font>
    </dxf>
    <dxf>
      <font>
        <b/>
        <i val="0"/>
      </font>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u val="double"/>
      </font>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ill>
        <patternFill>
          <bgColor indexed="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ill>
        <patternFill>
          <bgColor indexed="9"/>
        </patternFill>
      </fill>
    </dxf>
    <dxf>
      <font>
        <b/>
        <i val="0"/>
        <condense val="0"/>
        <extend val="0"/>
      </font>
      <fill>
        <patternFill>
          <bgColor indexed="9"/>
        </patternFill>
      </fill>
      <border>
        <top style="hair">
          <color indexed="64"/>
        </top>
        <bottom style="hair">
          <color indexed="64"/>
        </bottom>
      </border>
    </dxf>
    <dxf>
      <fill>
        <patternFill>
          <bgColor indexed="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ill>
        <patternFill>
          <bgColor indexed="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lor rgb="FFFF0000"/>
      </font>
    </dxf>
    <dxf>
      <font>
        <b/>
        <i val="0"/>
        <color rgb="FFFF0000"/>
      </font>
      <fill>
        <patternFill>
          <bgColor rgb="FFFFFF99"/>
        </patternFill>
      </fill>
    </dxf>
    <dxf>
      <font>
        <b/>
        <i val="0"/>
        <color rgb="FFFF0000"/>
      </font>
      <fill>
        <patternFill>
          <bgColor rgb="FFFFFF99"/>
        </patternFill>
      </fill>
    </dxf>
    <dxf>
      <font>
        <b/>
        <i val="0"/>
        <color rgb="FFFF0000"/>
      </font>
    </dxf>
    <dxf>
      <font>
        <b/>
        <i val="0"/>
        <color rgb="FFFF0000"/>
      </font>
      <fill>
        <patternFill>
          <bgColor rgb="FFFFFF9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color indexed="10"/>
      </font>
      <fill>
        <patternFill>
          <bgColor indexed="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condense val="0"/>
        <extend val="0"/>
        <color indexed="17"/>
      </font>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condense val="0"/>
        <extend val="0"/>
        <color indexed="12"/>
      </font>
    </dxf>
    <dxf>
      <font>
        <condense val="0"/>
        <extend val="0"/>
        <color indexed="17"/>
      </font>
    </dxf>
    <dxf>
      <font>
        <condense val="0"/>
        <extend val="0"/>
        <color indexed="12"/>
      </font>
    </dxf>
    <dxf>
      <font>
        <condense val="0"/>
        <extend val="0"/>
        <color indexed="17"/>
      </font>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ill>
        <patternFill>
          <bgColor indexed="9"/>
        </patternFill>
      </fill>
    </dxf>
    <dxf>
      <fill>
        <patternFill>
          <bgColor indexed="9"/>
        </patternFill>
      </fill>
    </dxf>
    <dxf>
      <font>
        <b/>
        <i val="0"/>
        <color rgb="FF0070C0"/>
      </font>
      <fill>
        <patternFill>
          <bgColor rgb="FFFFFF00"/>
        </patternFill>
      </fill>
    </dxf>
    <dxf>
      <font>
        <b/>
        <i val="0"/>
        <color rgb="FF0070C0"/>
      </font>
      <fill>
        <patternFill>
          <bgColor rgb="FFFFFF00"/>
        </patternFill>
      </fill>
    </dxf>
    <dxf>
      <font>
        <b/>
        <i val="0"/>
        <condense val="0"/>
        <extend val="0"/>
        <color indexed="14"/>
      </font>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ont>
        <b/>
        <i val="0"/>
        <condense val="0"/>
        <extend val="0"/>
        <color indexed="14"/>
      </font>
    </dxf>
    <dxf>
      <font>
        <b/>
        <i val="0"/>
        <condense val="0"/>
        <extend val="0"/>
        <color indexed="10"/>
      </font>
      <fill>
        <patternFill>
          <bgColor indexed="9"/>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ill>
        <patternFill>
          <bgColor indexed="9"/>
        </patternFill>
      </fill>
    </dxf>
    <dxf>
      <fill>
        <patternFill>
          <bgColor indexed="9"/>
        </patternFill>
      </fill>
    </dxf>
    <dxf>
      <font>
        <b/>
        <i val="0"/>
        <color rgb="FF0070C0"/>
      </font>
      <fill>
        <patternFill>
          <bgColor rgb="FFFFFF00"/>
        </patternFill>
      </fill>
    </dxf>
    <dxf>
      <font>
        <b/>
        <i val="0"/>
        <color rgb="FF0070C0"/>
      </font>
      <fill>
        <patternFill>
          <bgColor rgb="FFFFFF00"/>
        </patternFill>
      </fill>
    </dxf>
    <dxf>
      <font>
        <b/>
        <i val="0"/>
        <condense val="0"/>
        <extend val="0"/>
        <color indexed="14"/>
      </font>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ont>
        <b/>
        <i val="0"/>
        <condense val="0"/>
        <extend val="0"/>
        <color indexed="14"/>
      </font>
    </dxf>
    <dxf>
      <font>
        <b/>
        <i val="0"/>
        <condense val="0"/>
        <extend val="0"/>
        <color indexed="10"/>
      </font>
      <fill>
        <patternFill>
          <bgColor indexed="9"/>
        </patternFill>
      </fill>
    </dxf>
    <dxf>
      <font>
        <b/>
        <i/>
        <color indexed="8"/>
      </font>
      <fill>
        <patternFill>
          <bgColor indexed="10"/>
        </patternFill>
      </fill>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color indexed="8"/>
      </font>
      <fill>
        <patternFill>
          <bgColor indexed="10"/>
        </patternFill>
      </fill>
    </dxf>
    <dxf>
      <font>
        <b/>
        <i/>
        <color indexed="8"/>
      </font>
      <fill>
        <patternFill>
          <bgColor indexed="10"/>
        </patternFill>
      </fill>
    </dxf>
    <dxf>
      <font>
        <b/>
        <i val="0"/>
        <color indexed="10"/>
      </font>
      <fill>
        <patternFill>
          <bgColor indexed="45"/>
        </patternFill>
      </fill>
    </dxf>
    <dxf>
      <font>
        <b/>
        <i val="0"/>
        <color rgb="FFFF0000"/>
      </font>
    </dxf>
    <dxf>
      <font>
        <b/>
        <i val="0"/>
        <color rgb="FFFF0000"/>
      </font>
    </dxf>
    <dxf>
      <font>
        <condense val="0"/>
        <extend val="0"/>
        <color indexed="21"/>
      </font>
      <fill>
        <patternFill patternType="none">
          <bgColor indexed="65"/>
        </patternFill>
      </fill>
    </dxf>
    <dxf>
      <font>
        <condense val="0"/>
        <extend val="0"/>
        <color indexed="19"/>
      </font>
      <fill>
        <patternFill patternType="none">
          <bgColor indexed="65"/>
        </patternFill>
      </fill>
    </dxf>
    <dxf>
      <font>
        <condense val="0"/>
        <extend val="0"/>
        <color indexed="17"/>
      </font>
      <fill>
        <patternFill patternType="none">
          <bgColor indexed="65"/>
        </patternFill>
      </fill>
    </dxf>
    <dxf>
      <font>
        <condense val="0"/>
        <extend val="0"/>
        <color indexed="17"/>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font>
        <condense val="0"/>
        <extend val="0"/>
        <color auto="1"/>
      </font>
      <fill>
        <patternFill patternType="none">
          <bgColor indexed="65"/>
        </patternFill>
      </fill>
    </dxf>
    <dxf>
      <font>
        <condense val="0"/>
        <extend val="0"/>
        <color indexed="12"/>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border>
        <left style="dashed">
          <color indexed="64"/>
        </left>
        <right style="dashed">
          <color indexed="64"/>
        </right>
        <top style="dashed">
          <color indexed="64"/>
        </top>
        <bottom style="dashed">
          <color indexed="64"/>
        </bottom>
      </border>
    </dxf>
    <dxf>
      <border>
        <left style="dashed">
          <color indexed="64"/>
        </left>
        <right style="dashed">
          <color indexed="64"/>
        </right>
        <top style="dashed">
          <color indexed="64"/>
        </top>
        <bottom style="dashed">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trlProps/ctrlProp1.xml><?xml version="1.0" encoding="utf-8"?>
<formControlPr xmlns="http://schemas.microsoft.com/office/spreadsheetml/2009/9/main" objectType="CheckBox" fmlaLink="$V$8" lockText="1" noThreeD="1"/>
</file>

<file path=xl/ctrlProps/ctrlProp10.xml><?xml version="1.0" encoding="utf-8"?>
<formControlPr xmlns="http://schemas.microsoft.com/office/spreadsheetml/2009/9/main" objectType="CheckBox" fmlaLink="$T$25" lockText="1" noThreeD="1"/>
</file>

<file path=xl/ctrlProps/ctrlProp11.xml><?xml version="1.0" encoding="utf-8"?>
<formControlPr xmlns="http://schemas.microsoft.com/office/spreadsheetml/2009/9/main" objectType="CheckBox" fmlaLink="$T$18" lockText="1" noThreeD="1"/>
</file>

<file path=xl/ctrlProps/ctrlProp12.xml><?xml version="1.0" encoding="utf-8"?>
<formControlPr xmlns="http://schemas.microsoft.com/office/spreadsheetml/2009/9/main" objectType="CheckBox" fmlaLink="$T$19" lockText="1" noThreeD="1"/>
</file>

<file path=xl/ctrlProps/ctrlProp13.xml><?xml version="1.0" encoding="utf-8"?>
<formControlPr xmlns="http://schemas.microsoft.com/office/spreadsheetml/2009/9/main" objectType="CheckBox" fmlaLink="$T$20" lockText="1" noThreeD="1"/>
</file>

<file path=xl/ctrlProps/ctrlProp14.xml><?xml version="1.0" encoding="utf-8"?>
<formControlPr xmlns="http://schemas.microsoft.com/office/spreadsheetml/2009/9/main" objectType="CheckBox" fmlaLink="$T$21" lockText="1" noThreeD="1"/>
</file>

<file path=xl/ctrlProps/ctrlProp15.xml><?xml version="1.0" encoding="utf-8"?>
<formControlPr xmlns="http://schemas.microsoft.com/office/spreadsheetml/2009/9/main" objectType="CheckBox" fmlaLink="$W$14" lockText="1" noThreeD="1"/>
</file>

<file path=xl/ctrlProps/ctrlProp16.xml><?xml version="1.0" encoding="utf-8"?>
<formControlPr xmlns="http://schemas.microsoft.com/office/spreadsheetml/2009/9/main" objectType="CheckBox" checked="Checked" fmlaLink="$S$25" lockText="1" noThreeD="1"/>
</file>

<file path=xl/ctrlProps/ctrlProp17.xml><?xml version="1.0" encoding="utf-8"?>
<formControlPr xmlns="http://schemas.microsoft.com/office/spreadsheetml/2009/9/main" objectType="CheckBox" fmlaLink="$S$27" lockText="1" noThreeD="1"/>
</file>

<file path=xl/ctrlProps/ctrlProp18.xml><?xml version="1.0" encoding="utf-8"?>
<formControlPr xmlns="http://schemas.microsoft.com/office/spreadsheetml/2009/9/main" objectType="CheckBox" checked="Checked" fmlaLink="$AJ$7" lockText="1" noThreeD="1"/>
</file>

<file path=xl/ctrlProps/ctrlProp19.xml><?xml version="1.0" encoding="utf-8"?>
<formControlPr xmlns="http://schemas.microsoft.com/office/spreadsheetml/2009/9/main" objectType="CheckBox" fmlaLink="$AJ$9" lockText="1" noThreeD="1"/>
</file>

<file path=xl/ctrlProps/ctrlProp2.xml><?xml version="1.0" encoding="utf-8"?>
<formControlPr xmlns="http://schemas.microsoft.com/office/spreadsheetml/2009/9/main" objectType="CheckBox" fmlaLink="$T$10" lockText="1" noThreeD="1"/>
</file>

<file path=xl/ctrlProps/ctrlProp20.xml><?xml version="1.0" encoding="utf-8"?>
<formControlPr xmlns="http://schemas.microsoft.com/office/spreadsheetml/2009/9/main" objectType="CheckBox" fmlaLink="$AL$15" lockText="1" noThreeD="1"/>
</file>

<file path=xl/ctrlProps/ctrlProp21.xml><?xml version="1.0" encoding="utf-8"?>
<formControlPr xmlns="http://schemas.microsoft.com/office/spreadsheetml/2009/9/main" objectType="CheckBox" fmlaLink="$AL$16" lockText="1" noThreeD="1"/>
</file>

<file path=xl/ctrlProps/ctrlProp22.xml><?xml version="1.0" encoding="utf-8"?>
<formControlPr xmlns="http://schemas.microsoft.com/office/spreadsheetml/2009/9/main" objectType="CheckBox" fmlaLink="$AL$17" lockText="1" noThreeD="1"/>
</file>

<file path=xl/ctrlProps/ctrlProp23.xml><?xml version="1.0" encoding="utf-8"?>
<formControlPr xmlns="http://schemas.microsoft.com/office/spreadsheetml/2009/9/main" objectType="CheckBox" fmlaLink="$AL$18" lockText="1" noThreeD="1"/>
</file>

<file path=xl/ctrlProps/ctrlProp24.xml><?xml version="1.0" encoding="utf-8"?>
<formControlPr xmlns="http://schemas.microsoft.com/office/spreadsheetml/2009/9/main" objectType="CheckBox" fmlaLink="$AL$19" lockText="1" noThreeD="1"/>
</file>

<file path=xl/ctrlProps/ctrlProp25.xml><?xml version="1.0" encoding="utf-8"?>
<formControlPr xmlns="http://schemas.microsoft.com/office/spreadsheetml/2009/9/main" objectType="CheckBox" fmlaLink="$AL$20" lockText="1" noThreeD="1"/>
</file>

<file path=xl/ctrlProps/ctrlProp26.xml><?xml version="1.0" encoding="utf-8"?>
<formControlPr xmlns="http://schemas.microsoft.com/office/spreadsheetml/2009/9/main" objectType="CheckBox" fmlaLink="$AL$21" lockText="1" noThreeD="1"/>
</file>

<file path=xl/ctrlProps/ctrlProp27.xml><?xml version="1.0" encoding="utf-8"?>
<formControlPr xmlns="http://schemas.microsoft.com/office/spreadsheetml/2009/9/main" objectType="CheckBox" fmlaLink="$AL$22" lockText="1" noThreeD="1"/>
</file>

<file path=xl/ctrlProps/ctrlProp28.xml><?xml version="1.0" encoding="utf-8"?>
<formControlPr xmlns="http://schemas.microsoft.com/office/spreadsheetml/2009/9/main" objectType="CheckBox" fmlaLink="$AL$23" lockText="1" noThreeD="1"/>
</file>

<file path=xl/ctrlProps/ctrlProp29.xml><?xml version="1.0" encoding="utf-8"?>
<formControlPr xmlns="http://schemas.microsoft.com/office/spreadsheetml/2009/9/main" objectType="CheckBox" fmlaLink="$AL$24" lockText="1" noThreeD="1"/>
</file>

<file path=xl/ctrlProps/ctrlProp3.xml><?xml version="1.0" encoding="utf-8"?>
<formControlPr xmlns="http://schemas.microsoft.com/office/spreadsheetml/2009/9/main" objectType="CheckBox" fmlaLink="T11" lockText="1" noThreeD="1"/>
</file>

<file path=xl/ctrlProps/ctrlProp30.xml><?xml version="1.0" encoding="utf-8"?>
<formControlPr xmlns="http://schemas.microsoft.com/office/spreadsheetml/2009/9/main" objectType="CheckBox" fmlaLink="$AK$15" lockText="1" noThreeD="1"/>
</file>

<file path=xl/ctrlProps/ctrlProp31.xml><?xml version="1.0" encoding="utf-8"?>
<formControlPr xmlns="http://schemas.microsoft.com/office/spreadsheetml/2009/9/main" objectType="CheckBox" fmlaLink="$AJ$15" lockText="1" noThreeD="1"/>
</file>

<file path=xl/ctrlProps/ctrlProp32.xml><?xml version="1.0" encoding="utf-8"?>
<formControlPr xmlns="http://schemas.microsoft.com/office/spreadsheetml/2009/9/main" objectType="CheckBox" fmlaLink="$AJ$16" lockText="1" noThreeD="1"/>
</file>

<file path=xl/ctrlProps/ctrlProp33.xml><?xml version="1.0" encoding="utf-8"?>
<formControlPr xmlns="http://schemas.microsoft.com/office/spreadsheetml/2009/9/main" objectType="CheckBox" fmlaLink="$AJ$17" lockText="1" noThreeD="1"/>
</file>

<file path=xl/ctrlProps/ctrlProp34.xml><?xml version="1.0" encoding="utf-8"?>
<formControlPr xmlns="http://schemas.microsoft.com/office/spreadsheetml/2009/9/main" objectType="CheckBox" fmlaLink="$AJ$18" lockText="1" noThreeD="1"/>
</file>

<file path=xl/ctrlProps/ctrlProp35.xml><?xml version="1.0" encoding="utf-8"?>
<formControlPr xmlns="http://schemas.microsoft.com/office/spreadsheetml/2009/9/main" objectType="CheckBox" fmlaLink="$AJ$19" lockText="1" noThreeD="1"/>
</file>

<file path=xl/ctrlProps/ctrlProp36.xml><?xml version="1.0" encoding="utf-8"?>
<formControlPr xmlns="http://schemas.microsoft.com/office/spreadsheetml/2009/9/main" objectType="CheckBox" fmlaLink="$AJ$20" lockText="1" noThreeD="1"/>
</file>

<file path=xl/ctrlProps/ctrlProp37.xml><?xml version="1.0" encoding="utf-8"?>
<formControlPr xmlns="http://schemas.microsoft.com/office/spreadsheetml/2009/9/main" objectType="CheckBox" fmlaLink="$AJ$21" lockText="1" noThreeD="1"/>
</file>

<file path=xl/ctrlProps/ctrlProp38.xml><?xml version="1.0" encoding="utf-8"?>
<formControlPr xmlns="http://schemas.microsoft.com/office/spreadsheetml/2009/9/main" objectType="CheckBox" fmlaLink="$AJ$22" lockText="1" noThreeD="1"/>
</file>

<file path=xl/ctrlProps/ctrlProp39.xml><?xml version="1.0" encoding="utf-8"?>
<formControlPr xmlns="http://schemas.microsoft.com/office/spreadsheetml/2009/9/main" objectType="CheckBox" fmlaLink="$AJ$23" lockText="1" noThreeD="1"/>
</file>

<file path=xl/ctrlProps/ctrlProp4.xml><?xml version="1.0" encoding="utf-8"?>
<formControlPr xmlns="http://schemas.microsoft.com/office/spreadsheetml/2009/9/main" objectType="CheckBox" fmlaLink="$T$12" lockText="1" noThreeD="1"/>
</file>

<file path=xl/ctrlProps/ctrlProp40.xml><?xml version="1.0" encoding="utf-8"?>
<formControlPr xmlns="http://schemas.microsoft.com/office/spreadsheetml/2009/9/main" objectType="CheckBox" fmlaLink="$AJ$24" lockText="1" noThreeD="1"/>
</file>

<file path=xl/ctrlProps/ctrlProp41.xml><?xml version="1.0" encoding="utf-8"?>
<formControlPr xmlns="http://schemas.microsoft.com/office/spreadsheetml/2009/9/main" objectType="CheckBox" fmlaLink="$AK$16" lockText="1" noThreeD="1"/>
</file>

<file path=xl/ctrlProps/ctrlProp42.xml><?xml version="1.0" encoding="utf-8"?>
<formControlPr xmlns="http://schemas.microsoft.com/office/spreadsheetml/2009/9/main" objectType="CheckBox" fmlaLink="$AK$17" lockText="1" noThreeD="1"/>
</file>

<file path=xl/ctrlProps/ctrlProp43.xml><?xml version="1.0" encoding="utf-8"?>
<formControlPr xmlns="http://schemas.microsoft.com/office/spreadsheetml/2009/9/main" objectType="CheckBox" fmlaLink="$AK$18" lockText="1" noThreeD="1"/>
</file>

<file path=xl/ctrlProps/ctrlProp44.xml><?xml version="1.0" encoding="utf-8"?>
<formControlPr xmlns="http://schemas.microsoft.com/office/spreadsheetml/2009/9/main" objectType="CheckBox" fmlaLink="$AK$19" lockText="1" noThreeD="1"/>
</file>

<file path=xl/ctrlProps/ctrlProp45.xml><?xml version="1.0" encoding="utf-8"?>
<formControlPr xmlns="http://schemas.microsoft.com/office/spreadsheetml/2009/9/main" objectType="CheckBox" fmlaLink="$AK$20" lockText="1" noThreeD="1"/>
</file>

<file path=xl/ctrlProps/ctrlProp46.xml><?xml version="1.0" encoding="utf-8"?>
<formControlPr xmlns="http://schemas.microsoft.com/office/spreadsheetml/2009/9/main" objectType="CheckBox" fmlaLink="$AK$21" lockText="1" noThreeD="1"/>
</file>

<file path=xl/ctrlProps/ctrlProp47.xml><?xml version="1.0" encoding="utf-8"?>
<formControlPr xmlns="http://schemas.microsoft.com/office/spreadsheetml/2009/9/main" objectType="CheckBox" fmlaLink="$AK$22" lockText="1" noThreeD="1"/>
</file>

<file path=xl/ctrlProps/ctrlProp48.xml><?xml version="1.0" encoding="utf-8"?>
<formControlPr xmlns="http://schemas.microsoft.com/office/spreadsheetml/2009/9/main" objectType="CheckBox" fmlaLink="$AK$23" lockText="1" noThreeD="1"/>
</file>

<file path=xl/ctrlProps/ctrlProp49.xml><?xml version="1.0" encoding="utf-8"?>
<formControlPr xmlns="http://schemas.microsoft.com/office/spreadsheetml/2009/9/main" objectType="CheckBox" fmlaLink="$AK$24" lockText="1" noThreeD="1"/>
</file>

<file path=xl/ctrlProps/ctrlProp5.xml><?xml version="1.0" encoding="utf-8"?>
<formControlPr xmlns="http://schemas.microsoft.com/office/spreadsheetml/2009/9/main" objectType="CheckBox" fmlaLink="$T$13" lockText="1" noThreeD="1"/>
</file>

<file path=xl/ctrlProps/ctrlProp50.xml><?xml version="1.0" encoding="utf-8"?>
<formControlPr xmlns="http://schemas.microsoft.com/office/spreadsheetml/2009/9/main" objectType="CheckBox" fmlaLink="$AJ$59" lockText="1" noThreeD="1"/>
</file>

<file path=xl/ctrlProps/ctrlProp51.xml><?xml version="1.0" encoding="utf-8"?>
<formControlPr xmlns="http://schemas.microsoft.com/office/spreadsheetml/2009/9/main" objectType="CheckBox" fmlaLink="$AQ$10" lockText="1" noThreeD="1"/>
</file>

<file path=xl/ctrlProps/ctrlProp52.xml><?xml version="1.0" encoding="utf-8"?>
<formControlPr xmlns="http://schemas.microsoft.com/office/spreadsheetml/2009/9/main" objectType="CheckBox" fmlaLink="$AG$11" lockText="1" noThreeD="1"/>
</file>

<file path=xl/ctrlProps/ctrlProp53.xml><?xml version="1.0" encoding="utf-8"?>
<formControlPr xmlns="http://schemas.microsoft.com/office/spreadsheetml/2009/9/main" objectType="CheckBox" fmlaLink="$AV$13" lockText="1" noThreeD="1"/>
</file>

<file path=xl/ctrlProps/ctrlProp54.xml><?xml version="1.0" encoding="utf-8"?>
<formControlPr xmlns="http://schemas.microsoft.com/office/spreadsheetml/2009/9/main" objectType="CheckBox" fmlaLink="$AW$14" lockText="1" noThreeD="1"/>
</file>

<file path=xl/ctrlProps/ctrlProp55.xml><?xml version="1.0" encoding="utf-8"?>
<formControlPr xmlns="http://schemas.microsoft.com/office/spreadsheetml/2009/9/main" objectType="CheckBox" fmlaLink="$P$12" lockText="1" noThreeD="1"/>
</file>

<file path=xl/ctrlProps/ctrlProp56.xml><?xml version="1.0" encoding="utf-8"?>
<formControlPr xmlns="http://schemas.microsoft.com/office/spreadsheetml/2009/9/main" objectType="CheckBox" fmlaLink="$P$13" lockText="1" noThreeD="1"/>
</file>

<file path=xl/ctrlProps/ctrlProp6.xml><?xml version="1.0" encoding="utf-8"?>
<formControlPr xmlns="http://schemas.microsoft.com/office/spreadsheetml/2009/9/main" objectType="CheckBox" fmlaLink="$T$14" lockText="1" noThreeD="1"/>
</file>

<file path=xl/ctrlProps/ctrlProp7.xml><?xml version="1.0" encoding="utf-8"?>
<formControlPr xmlns="http://schemas.microsoft.com/office/spreadsheetml/2009/9/main" objectType="CheckBox" fmlaLink="$T$15" lockText="1" noThreeD="1"/>
</file>

<file path=xl/ctrlProps/ctrlProp8.xml><?xml version="1.0" encoding="utf-8"?>
<formControlPr xmlns="http://schemas.microsoft.com/office/spreadsheetml/2009/9/main" objectType="CheckBox" fmlaLink="$T$16" lockText="1" noThreeD="1"/>
</file>

<file path=xl/ctrlProps/ctrlProp9.xml><?xml version="1.0" encoding="utf-8"?>
<formControlPr xmlns="http://schemas.microsoft.com/office/spreadsheetml/2009/9/main" objectType="CheckBox" fmlaLink="$T$17"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_rels/drawing3.x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xdr:from>
      <xdr:col>17</xdr:col>
      <xdr:colOff>76200</xdr:colOff>
      <xdr:row>2</xdr:row>
      <xdr:rowOff>161924</xdr:rowOff>
    </xdr:from>
    <xdr:to>
      <xdr:col>23</xdr:col>
      <xdr:colOff>438149</xdr:colOff>
      <xdr:row>21</xdr:row>
      <xdr:rowOff>19049</xdr:rowOff>
    </xdr:to>
    <xdr:sp macro="" textlink="">
      <xdr:nvSpPr>
        <xdr:cNvPr id="27667" name="Text Box 64"/>
        <xdr:cNvSpPr txBox="1">
          <a:spLocks noChangeArrowheads="1"/>
        </xdr:cNvSpPr>
      </xdr:nvSpPr>
      <xdr:spPr bwMode="auto">
        <a:xfrm>
          <a:off x="6915150" y="609599"/>
          <a:ext cx="2190749" cy="3648075"/>
        </a:xfrm>
        <a:prstGeom prst="rect">
          <a:avLst/>
        </a:prstGeom>
        <a:solidFill>
          <a:srgbClr val="FFFFFF"/>
        </a:solidFill>
        <a:ln w="9525" cap="rnd">
          <a:solidFill>
            <a:srgbClr val="000000"/>
          </a:solidFill>
          <a:prstDash val="sysDot"/>
          <a:miter lim="800000"/>
          <a:headEnd/>
          <a:tailEnd/>
        </a:ln>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pl-PL" sz="900" b="0" i="0" u="none" strike="noStrike" kern="0" cap="none" spc="0" normalizeH="0" baseline="0" noProof="0">
              <a:ln>
                <a:noFill/>
              </a:ln>
              <a:solidFill>
                <a:srgbClr val="000000"/>
              </a:solidFill>
              <a:effectLst/>
              <a:uLnTx/>
              <a:uFillTx/>
              <a:latin typeface="Times New Roman CE"/>
              <a:ea typeface="+mn-ea"/>
              <a:cs typeface="Times New Roman CE"/>
            </a:rPr>
            <a:t>Wniosek na płatności bezpośrednie i rolnośrodowiskowe znajdziesz na stronie:</a:t>
          </a:r>
        </a:p>
        <a:p>
          <a:pPr marL="0" marR="0" lvl="0" indent="0" algn="ctr" defTabSz="914400" rtl="0" eaLnBrk="1" fontAlgn="auto" latinLnBrk="0" hangingPunct="1">
            <a:lnSpc>
              <a:spcPct val="100000"/>
            </a:lnSpc>
            <a:spcBef>
              <a:spcPts val="0"/>
            </a:spcBef>
            <a:spcAft>
              <a:spcPts val="0"/>
            </a:spcAft>
            <a:buClrTx/>
            <a:buSzTx/>
            <a:buFontTx/>
            <a:buNone/>
            <a:tabLst/>
            <a:defRPr sz="1000"/>
          </a:pPr>
          <a:endParaRPr kumimoji="0" lang="pl-PL" sz="800" b="0" i="0" u="none" strike="noStrike" kern="0" cap="none" spc="0" normalizeH="0" baseline="0" noProof="0">
            <a:ln>
              <a:noFill/>
            </a:ln>
            <a:solidFill>
              <a:srgbClr val="000000"/>
            </a:solidFill>
            <a:effectLst/>
            <a:uLnTx/>
            <a:uFillTx/>
            <a:latin typeface="Times New Roman CE"/>
            <a:ea typeface="+mn-ea"/>
            <a:cs typeface="Times New Roman CE"/>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pl-PL" sz="1100" b="0" i="0" u="sng" strike="noStrike" kern="0" cap="none" spc="0" normalizeH="0" baseline="0" noProof="0">
              <a:ln>
                <a:noFill/>
              </a:ln>
              <a:solidFill>
                <a:srgbClr val="000000"/>
              </a:solidFill>
              <a:effectLst/>
              <a:uLnTx/>
              <a:uFillTx/>
              <a:latin typeface="Times New Roman CE"/>
              <a:ea typeface="+mn-ea"/>
              <a:cs typeface="Times New Roman CE"/>
            </a:rPr>
            <a:t>http://kiedrowski.wordpress.com/</a:t>
          </a:r>
        </a:p>
        <a:p>
          <a:pPr algn="ctr" rtl="0">
            <a:defRPr sz="1000"/>
          </a:pPr>
          <a:endParaRPr lang="pl-PL" sz="900" b="0" i="0" u="none" strike="noStrike" baseline="0">
            <a:solidFill>
              <a:srgbClr val="000000"/>
            </a:solidFill>
            <a:latin typeface="Times New Roman CE"/>
            <a:cs typeface="Times New Roman CE"/>
          </a:endParaRPr>
        </a:p>
        <a:p>
          <a:pPr algn="ctr" rtl="0">
            <a:defRPr sz="1000"/>
          </a:pPr>
          <a:r>
            <a:rPr lang="pl-PL" sz="900" b="0" i="0" u="none" strike="noStrike" baseline="0">
              <a:solidFill>
                <a:srgbClr val="000000"/>
              </a:solidFill>
              <a:latin typeface="Times New Roman CE"/>
              <a:cs typeface="Times New Roman CE"/>
            </a:rPr>
            <a:t>Ponieważ wniosek rolnośrodowiskowy jest razem z obszarowym w arkuszu "Import" pojawią się działki A1, A2, B1, B2, C1, D1 …</a:t>
          </a:r>
        </a:p>
        <a:p>
          <a:pPr algn="ctr" rtl="0">
            <a:defRPr sz="1000"/>
          </a:pPr>
          <a:r>
            <a:rPr lang="pl-PL" sz="900" b="0" i="0" u="none" strike="noStrike" baseline="0">
              <a:solidFill>
                <a:srgbClr val="000000"/>
              </a:solidFill>
              <a:latin typeface="Times New Roman CE"/>
              <a:cs typeface="Times New Roman CE"/>
            </a:rPr>
            <a:t>Ze względu na to, że w Planie Rolnośrodowiskowym nie są one potrzebne należy je wyczyścić.</a:t>
          </a:r>
        </a:p>
        <a:p>
          <a:pPr algn="ctr" rtl="0">
            <a:defRPr sz="1000"/>
          </a:pPr>
          <a:r>
            <a:rPr lang="pl-PL" sz="900" b="1" i="0" u="none" strike="noStrike" baseline="0">
              <a:solidFill>
                <a:srgbClr val="000000"/>
              </a:solidFill>
              <a:latin typeface="Times New Roman CE"/>
              <a:cs typeface="Times New Roman CE"/>
            </a:rPr>
            <a:t>Puste komórki można zostawić - FILTR  poradzi sobie z pustymi wierszami.</a:t>
          </a:r>
        </a:p>
        <a:p>
          <a:pPr algn="ctr" rtl="0">
            <a:defRPr sz="1000"/>
          </a:pPr>
          <a:endParaRPr lang="pl-PL" sz="900" b="0" i="0" u="none" strike="noStrike" baseline="0">
            <a:solidFill>
              <a:srgbClr val="000000"/>
            </a:solidFill>
            <a:latin typeface="Times New Roman CE"/>
            <a:cs typeface="Times New Roman CE"/>
          </a:endParaRPr>
        </a:p>
        <a:p>
          <a:pPr algn="ctr" rtl="0">
            <a:defRPr sz="1000"/>
          </a:pPr>
          <a:r>
            <a:rPr lang="pl-PL" sz="900" b="0" i="0" u="none" strike="noStrike" baseline="0">
              <a:solidFill>
                <a:srgbClr val="000000"/>
              </a:solidFill>
              <a:latin typeface="Times New Roman CE"/>
              <a:cs typeface="Times New Roman CE"/>
            </a:rPr>
            <a:t>Można jednak w puste wiersze przekopiować działki A, B, C, D, ... tak by nie było pustych miejsc.</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pl-PL" sz="900" b="0" i="0" u="none" strike="noStrike" kern="0" cap="none" spc="0" normalizeH="0" baseline="0" noProof="0">
              <a:ln>
                <a:noFill/>
              </a:ln>
              <a:solidFill>
                <a:srgbClr val="0000FF"/>
              </a:solidFill>
              <a:effectLst/>
              <a:uLnTx/>
              <a:uFillTx/>
              <a:latin typeface="Times New Roman CE"/>
              <a:ea typeface="+mn-ea"/>
              <a:cs typeface="Times New Roman CE"/>
            </a:rPr>
            <a:t>Przykład po prawej.</a:t>
          </a:r>
          <a:endParaRPr kumimoji="0" lang="pl-PL" sz="900" b="0" i="0" u="none" strike="noStrike" kern="0" cap="none" spc="0" normalizeH="0" baseline="0" noProof="0">
            <a:ln>
              <a:noFill/>
            </a:ln>
            <a:solidFill>
              <a:srgbClr val="000000"/>
            </a:solidFill>
            <a:effectLst/>
            <a:uLnTx/>
            <a:uFillTx/>
            <a:latin typeface="Times New Roman CE"/>
            <a:ea typeface="+mn-ea"/>
            <a:cs typeface="Times New Roman CE"/>
          </a:endParaRPr>
        </a:p>
        <a:p>
          <a:pPr algn="ctr" rtl="0">
            <a:defRPr sz="1000"/>
          </a:pPr>
          <a:endParaRPr lang="pl-PL" sz="900" b="0" i="0" u="none" strike="noStrike" baseline="0">
            <a:solidFill>
              <a:srgbClr val="000000"/>
            </a:solidFill>
            <a:latin typeface="Times New Roman CE"/>
            <a:cs typeface="Times New Roman CE"/>
          </a:endParaRPr>
        </a:p>
        <a:p>
          <a:pPr algn="ctr" rtl="0">
            <a:defRPr sz="1000"/>
          </a:pPr>
          <a:r>
            <a:rPr lang="pl-PL" sz="900" b="0" i="0" u="none" strike="noStrike" baseline="0">
              <a:solidFill>
                <a:srgbClr val="FF0000"/>
              </a:solidFill>
              <a:latin typeface="Times New Roman CE"/>
              <a:cs typeface="Times New Roman CE"/>
            </a:rPr>
            <a:t> Należy jednak pamiętać by kolumnę C pozostawić bez zmian - są tam bowiem inne potrzebne dane.</a:t>
          </a:r>
        </a:p>
        <a:p>
          <a:pPr algn="ctr" rtl="0">
            <a:defRPr sz="1000"/>
          </a:pPr>
          <a:endParaRPr lang="pl-PL" sz="900" b="0" i="0" u="none" strike="noStrike" baseline="0">
            <a:solidFill>
              <a:srgbClr val="FF0000"/>
            </a:solidFill>
            <a:latin typeface="Times New Roman CE"/>
            <a:cs typeface="Times New Roman CE"/>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pl-PL" sz="900" b="1" i="0" u="none" strike="noStrike" kern="0" cap="none" spc="0" normalizeH="0" baseline="0" noProof="0">
              <a:ln>
                <a:noFill/>
              </a:ln>
              <a:solidFill>
                <a:srgbClr val="FF0000"/>
              </a:solidFill>
              <a:effectLst/>
              <a:uLnTx/>
              <a:uFillTx/>
              <a:latin typeface="Times New Roman CE"/>
              <a:ea typeface="+mn-ea"/>
              <a:cs typeface="Times New Roman CE"/>
            </a:rPr>
            <a:t>Nie wolno usuwać niewypełnionych wierszy.</a:t>
          </a:r>
        </a:p>
      </xdr:txBody>
    </xdr:sp>
    <xdr:clientData fPrintsWithSheet="0"/>
  </xdr:twoCellAnchor>
  <xdr:twoCellAnchor editAs="oneCell">
    <xdr:from>
      <xdr:col>24</xdr:col>
      <xdr:colOff>0</xdr:colOff>
      <xdr:row>25</xdr:row>
      <xdr:rowOff>0</xdr:rowOff>
    </xdr:from>
    <xdr:to>
      <xdr:col>33</xdr:col>
      <xdr:colOff>295275</xdr:colOff>
      <xdr:row>49</xdr:row>
      <xdr:rowOff>95250</xdr:rowOff>
    </xdr:to>
    <xdr:pic>
      <xdr:nvPicPr>
        <xdr:cNvPr id="202771" name="Picture 20"/>
        <xdr:cNvPicPr>
          <a:picLocks noChangeAspect="1" noChangeArrowheads="1"/>
        </xdr:cNvPicPr>
      </xdr:nvPicPr>
      <xdr:blipFill>
        <a:blip xmlns:r="http://schemas.openxmlformats.org/officeDocument/2006/relationships" r:embed="rId1" cstate="print"/>
        <a:srcRect/>
        <a:stretch>
          <a:fillRect/>
        </a:stretch>
      </xdr:blipFill>
      <xdr:spPr bwMode="auto">
        <a:xfrm>
          <a:off x="9277350" y="4886325"/>
          <a:ext cx="5781675" cy="3981450"/>
        </a:xfrm>
        <a:prstGeom prst="rect">
          <a:avLst/>
        </a:prstGeom>
        <a:noFill/>
        <a:ln w="9525">
          <a:noFill/>
          <a:miter lim="800000"/>
          <a:headEnd/>
          <a:tailEnd/>
        </a:ln>
      </xdr:spPr>
    </xdr:pic>
    <xdr:clientData/>
  </xdr:twoCellAnchor>
  <xdr:twoCellAnchor editAs="oneCell">
    <xdr:from>
      <xdr:col>24</xdr:col>
      <xdr:colOff>0</xdr:colOff>
      <xdr:row>52</xdr:row>
      <xdr:rowOff>0</xdr:rowOff>
    </xdr:from>
    <xdr:to>
      <xdr:col>33</xdr:col>
      <xdr:colOff>142875</xdr:colOff>
      <xdr:row>84</xdr:row>
      <xdr:rowOff>47625</xdr:rowOff>
    </xdr:to>
    <xdr:pic>
      <xdr:nvPicPr>
        <xdr:cNvPr id="202772" name="Picture 21"/>
        <xdr:cNvPicPr>
          <a:picLocks noChangeAspect="1" noChangeArrowheads="1"/>
        </xdr:cNvPicPr>
      </xdr:nvPicPr>
      <xdr:blipFill>
        <a:blip xmlns:r="http://schemas.openxmlformats.org/officeDocument/2006/relationships" r:embed="rId2" cstate="print"/>
        <a:srcRect/>
        <a:stretch>
          <a:fillRect/>
        </a:stretch>
      </xdr:blipFill>
      <xdr:spPr bwMode="auto">
        <a:xfrm>
          <a:off x="9277350" y="9258300"/>
          <a:ext cx="5629275" cy="5229225"/>
        </a:xfrm>
        <a:prstGeom prst="rect">
          <a:avLst/>
        </a:prstGeom>
        <a:noFill/>
        <a:ln w="9525">
          <a:noFill/>
          <a:miter lim="800000"/>
          <a:headEnd/>
          <a:tailEnd/>
        </a:ln>
      </xdr:spPr>
    </xdr:pic>
    <xdr:clientData/>
  </xdr:twoCellAnchor>
  <xdr:twoCellAnchor editAs="oneCell">
    <xdr:from>
      <xdr:col>24</xdr:col>
      <xdr:colOff>0</xdr:colOff>
      <xdr:row>87</xdr:row>
      <xdr:rowOff>0</xdr:rowOff>
    </xdr:from>
    <xdr:to>
      <xdr:col>33</xdr:col>
      <xdr:colOff>180975</xdr:colOff>
      <xdr:row>114</xdr:row>
      <xdr:rowOff>0</xdr:rowOff>
    </xdr:to>
    <xdr:pic>
      <xdr:nvPicPr>
        <xdr:cNvPr id="202773" name="Picture 22"/>
        <xdr:cNvPicPr>
          <a:picLocks noChangeAspect="1" noChangeArrowheads="1"/>
        </xdr:cNvPicPr>
      </xdr:nvPicPr>
      <xdr:blipFill>
        <a:blip xmlns:r="http://schemas.openxmlformats.org/officeDocument/2006/relationships" r:embed="rId3" cstate="print"/>
        <a:srcRect/>
        <a:stretch>
          <a:fillRect/>
        </a:stretch>
      </xdr:blipFill>
      <xdr:spPr bwMode="auto">
        <a:xfrm>
          <a:off x="9277350" y="14925675"/>
          <a:ext cx="5667375" cy="4371975"/>
        </a:xfrm>
        <a:prstGeom prst="rect">
          <a:avLst/>
        </a:prstGeom>
        <a:noFill/>
        <a:ln w="9525">
          <a:noFill/>
          <a:miter lim="800000"/>
          <a:headEnd/>
          <a:tailEnd/>
        </a:ln>
      </xdr:spPr>
    </xdr:pic>
    <xdr:clientData/>
  </xdr:twoCellAnchor>
  <xdr:twoCellAnchor editAs="oneCell">
    <xdr:from>
      <xdr:col>24</xdr:col>
      <xdr:colOff>0</xdr:colOff>
      <xdr:row>117</xdr:row>
      <xdr:rowOff>0</xdr:rowOff>
    </xdr:from>
    <xdr:to>
      <xdr:col>33</xdr:col>
      <xdr:colOff>200025</xdr:colOff>
      <xdr:row>142</xdr:row>
      <xdr:rowOff>104775</xdr:rowOff>
    </xdr:to>
    <xdr:pic>
      <xdr:nvPicPr>
        <xdr:cNvPr id="202774" name="Picture 23"/>
        <xdr:cNvPicPr>
          <a:picLocks noChangeAspect="1" noChangeArrowheads="1"/>
        </xdr:cNvPicPr>
      </xdr:nvPicPr>
      <xdr:blipFill>
        <a:blip xmlns:r="http://schemas.openxmlformats.org/officeDocument/2006/relationships" r:embed="rId4" cstate="print"/>
        <a:srcRect/>
        <a:stretch>
          <a:fillRect/>
        </a:stretch>
      </xdr:blipFill>
      <xdr:spPr bwMode="auto">
        <a:xfrm>
          <a:off x="9277350" y="19783425"/>
          <a:ext cx="5686425" cy="4152900"/>
        </a:xfrm>
        <a:prstGeom prst="rect">
          <a:avLst/>
        </a:prstGeom>
        <a:noFill/>
        <a:ln w="9525">
          <a:noFill/>
          <a:miter lim="800000"/>
          <a:headEnd/>
          <a:tailEnd/>
        </a:ln>
      </xdr:spPr>
    </xdr:pic>
    <xdr:clientData/>
  </xdr:twoCellAnchor>
  <xdr:twoCellAnchor editAs="oneCell">
    <xdr:from>
      <xdr:col>24</xdr:col>
      <xdr:colOff>0</xdr:colOff>
      <xdr:row>145</xdr:row>
      <xdr:rowOff>0</xdr:rowOff>
    </xdr:from>
    <xdr:to>
      <xdr:col>33</xdr:col>
      <xdr:colOff>200025</xdr:colOff>
      <xdr:row>173</xdr:row>
      <xdr:rowOff>133350</xdr:rowOff>
    </xdr:to>
    <xdr:pic>
      <xdr:nvPicPr>
        <xdr:cNvPr id="202775" name="Picture 24"/>
        <xdr:cNvPicPr>
          <a:picLocks noChangeAspect="1" noChangeArrowheads="1"/>
        </xdr:cNvPicPr>
      </xdr:nvPicPr>
      <xdr:blipFill>
        <a:blip xmlns:r="http://schemas.openxmlformats.org/officeDocument/2006/relationships" r:embed="rId5" cstate="print"/>
        <a:srcRect/>
        <a:stretch>
          <a:fillRect/>
        </a:stretch>
      </xdr:blipFill>
      <xdr:spPr bwMode="auto">
        <a:xfrm>
          <a:off x="9277350" y="24317325"/>
          <a:ext cx="5686425" cy="4667250"/>
        </a:xfrm>
        <a:prstGeom prst="rect">
          <a:avLst/>
        </a:prstGeom>
        <a:noFill/>
        <a:ln w="9525">
          <a:noFill/>
          <a:miter lim="800000"/>
          <a:headEnd/>
          <a:tailEnd/>
        </a:ln>
      </xdr:spPr>
    </xdr:pic>
    <xdr:clientData/>
  </xdr:twoCellAnchor>
  <xdr:twoCellAnchor editAs="oneCell">
    <xdr:from>
      <xdr:col>24</xdr:col>
      <xdr:colOff>0</xdr:colOff>
      <xdr:row>177</xdr:row>
      <xdr:rowOff>0</xdr:rowOff>
    </xdr:from>
    <xdr:to>
      <xdr:col>33</xdr:col>
      <xdr:colOff>161925</xdr:colOff>
      <xdr:row>204</xdr:row>
      <xdr:rowOff>76200</xdr:rowOff>
    </xdr:to>
    <xdr:pic>
      <xdr:nvPicPr>
        <xdr:cNvPr id="202776" name="Picture 25"/>
        <xdr:cNvPicPr>
          <a:picLocks noChangeAspect="1" noChangeArrowheads="1"/>
        </xdr:cNvPicPr>
      </xdr:nvPicPr>
      <xdr:blipFill>
        <a:blip xmlns:r="http://schemas.openxmlformats.org/officeDocument/2006/relationships" r:embed="rId6" cstate="print"/>
        <a:srcRect/>
        <a:stretch>
          <a:fillRect/>
        </a:stretch>
      </xdr:blipFill>
      <xdr:spPr bwMode="auto">
        <a:xfrm>
          <a:off x="9277350" y="29498925"/>
          <a:ext cx="5648325" cy="4448175"/>
        </a:xfrm>
        <a:prstGeom prst="rect">
          <a:avLst/>
        </a:prstGeom>
        <a:noFill/>
        <a:ln w="9525">
          <a:noFill/>
          <a:miter lim="800000"/>
          <a:headEnd/>
          <a:tailEnd/>
        </a:ln>
      </xdr:spPr>
    </xdr:pic>
    <xdr:clientData/>
  </xdr:twoCellAnchor>
  <xdr:twoCellAnchor editAs="oneCell">
    <xdr:from>
      <xdr:col>24</xdr:col>
      <xdr:colOff>0</xdr:colOff>
      <xdr:row>207</xdr:row>
      <xdr:rowOff>0</xdr:rowOff>
    </xdr:from>
    <xdr:to>
      <xdr:col>33</xdr:col>
      <xdr:colOff>180975</xdr:colOff>
      <xdr:row>221</xdr:row>
      <xdr:rowOff>114300</xdr:rowOff>
    </xdr:to>
    <xdr:pic>
      <xdr:nvPicPr>
        <xdr:cNvPr id="202777" name="Picture 26"/>
        <xdr:cNvPicPr>
          <a:picLocks noChangeAspect="1" noChangeArrowheads="1"/>
        </xdr:cNvPicPr>
      </xdr:nvPicPr>
      <xdr:blipFill>
        <a:blip xmlns:r="http://schemas.openxmlformats.org/officeDocument/2006/relationships" r:embed="rId7" cstate="print"/>
        <a:srcRect/>
        <a:stretch>
          <a:fillRect/>
        </a:stretch>
      </xdr:blipFill>
      <xdr:spPr bwMode="auto">
        <a:xfrm>
          <a:off x="9277350" y="34356675"/>
          <a:ext cx="5667375" cy="2381250"/>
        </a:xfrm>
        <a:prstGeom prst="rect">
          <a:avLst/>
        </a:prstGeom>
        <a:noFill/>
        <a:ln w="9525">
          <a:noFill/>
          <a:miter lim="800000"/>
          <a:headEnd/>
          <a:tailEnd/>
        </a:ln>
      </xdr:spPr>
    </xdr:pic>
    <xdr:clientData/>
  </xdr:twoCellAnchor>
  <xdr:twoCellAnchor editAs="oneCell">
    <xdr:from>
      <xdr:col>24</xdr:col>
      <xdr:colOff>0</xdr:colOff>
      <xdr:row>3</xdr:row>
      <xdr:rowOff>0</xdr:rowOff>
    </xdr:from>
    <xdr:to>
      <xdr:col>33</xdr:col>
      <xdr:colOff>200025</xdr:colOff>
      <xdr:row>22</xdr:row>
      <xdr:rowOff>114300</xdr:rowOff>
    </xdr:to>
    <xdr:pic>
      <xdr:nvPicPr>
        <xdr:cNvPr id="202778" name="Picture 27"/>
        <xdr:cNvPicPr>
          <a:picLocks noChangeAspect="1" noChangeArrowheads="1"/>
        </xdr:cNvPicPr>
      </xdr:nvPicPr>
      <xdr:blipFill>
        <a:blip xmlns:r="http://schemas.openxmlformats.org/officeDocument/2006/relationships" r:embed="rId8" cstate="print"/>
        <a:srcRect/>
        <a:stretch>
          <a:fillRect/>
        </a:stretch>
      </xdr:blipFill>
      <xdr:spPr bwMode="auto">
        <a:xfrm>
          <a:off x="9277350" y="1323975"/>
          <a:ext cx="5686425" cy="319087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495300</xdr:colOff>
      <xdr:row>0</xdr:row>
      <xdr:rowOff>0</xdr:rowOff>
    </xdr:from>
    <xdr:to>
      <xdr:col>9</xdr:col>
      <xdr:colOff>142874</xdr:colOff>
      <xdr:row>0</xdr:row>
      <xdr:rowOff>352425</xdr:rowOff>
    </xdr:to>
    <xdr:sp macro="" textlink="">
      <xdr:nvSpPr>
        <xdr:cNvPr id="33807" name="Text Box 64"/>
        <xdr:cNvSpPr txBox="1">
          <a:spLocks noChangeArrowheads="1"/>
        </xdr:cNvSpPr>
      </xdr:nvSpPr>
      <xdr:spPr bwMode="auto">
        <a:xfrm>
          <a:off x="495300" y="0"/>
          <a:ext cx="7781924" cy="35242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0" i="0" u="none" strike="noStrike" baseline="0">
              <a:solidFill>
                <a:srgbClr val="FF6600"/>
              </a:solidFill>
              <a:latin typeface="Times New Roman CE"/>
              <a:cs typeface="Times New Roman CE"/>
            </a:rPr>
            <a:t>W przypadku wyboru użytkowania kośnego lub kośno-pastwiskowego w Pakiecie 3 </a:t>
          </a:r>
          <a:r>
            <a:rPr lang="pl-PL" sz="1100" b="0" i="0" u="none" strike="noStrike" baseline="0">
              <a:solidFill>
                <a:srgbClr val="008000"/>
              </a:solidFill>
              <a:latin typeface="Times New Roman CE"/>
              <a:cs typeface="Times New Roman CE"/>
            </a:rPr>
            <a:t>doradca rolnośrodowiskowy</a:t>
          </a:r>
          <a:r>
            <a:rPr lang="pl-PL" sz="900" b="0" i="0" u="none" strike="noStrike" baseline="0">
              <a:solidFill>
                <a:srgbClr val="FF6600"/>
              </a:solidFill>
              <a:latin typeface="Times New Roman CE"/>
              <a:cs typeface="Times New Roman CE"/>
            </a:rPr>
            <a:t> jest zobowiązany do naniesienia na szkicu gospodarstwa, będącego załącznikiem do planu działalności rolnośrodowiskowej, tych powierzchni działki rolnej, które mają pozostać nieskoszone.</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5</xdr:col>
      <xdr:colOff>19050</xdr:colOff>
      <xdr:row>2</xdr:row>
      <xdr:rowOff>9525</xdr:rowOff>
    </xdr:from>
    <xdr:to>
      <xdr:col>20</xdr:col>
      <xdr:colOff>304800</xdr:colOff>
      <xdr:row>3</xdr:row>
      <xdr:rowOff>9525</xdr:rowOff>
    </xdr:to>
    <xdr:sp macro="" textlink="">
      <xdr:nvSpPr>
        <xdr:cNvPr id="34881" name="Text Box 64"/>
        <xdr:cNvSpPr txBox="1">
          <a:spLocks noChangeArrowheads="1"/>
        </xdr:cNvSpPr>
      </xdr:nvSpPr>
      <xdr:spPr bwMode="auto">
        <a:xfrm>
          <a:off x="2743200" y="209550"/>
          <a:ext cx="5143500" cy="209550"/>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1" i="0" u="none" strike="noStrike" baseline="0">
              <a:solidFill>
                <a:srgbClr val="008000"/>
              </a:solidFill>
              <a:latin typeface="Times New Roman CE"/>
              <a:cs typeface="Times New Roman CE"/>
            </a:rPr>
            <a:t>Ekspert przyrodniczy</a:t>
          </a:r>
          <a:r>
            <a:rPr lang="pl-PL" sz="900" b="0" i="0" u="none" strike="noStrike" baseline="0">
              <a:solidFill>
                <a:srgbClr val="FF0000"/>
              </a:solidFill>
              <a:latin typeface="Times New Roman CE"/>
              <a:cs typeface="Times New Roman CE"/>
            </a:rPr>
            <a:t> wypełnia tabele z planem wypasu w odniesieniu do działek objętych Pakietem 4 lub 5.</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5</xdr:col>
      <xdr:colOff>19050</xdr:colOff>
      <xdr:row>2</xdr:row>
      <xdr:rowOff>9525</xdr:rowOff>
    </xdr:from>
    <xdr:to>
      <xdr:col>20</xdr:col>
      <xdr:colOff>304800</xdr:colOff>
      <xdr:row>3</xdr:row>
      <xdr:rowOff>9525</xdr:rowOff>
    </xdr:to>
    <xdr:sp macro="" textlink="">
      <xdr:nvSpPr>
        <xdr:cNvPr id="2" name="Text Box 64"/>
        <xdr:cNvSpPr txBox="1">
          <a:spLocks noChangeArrowheads="1"/>
        </xdr:cNvSpPr>
      </xdr:nvSpPr>
      <xdr:spPr bwMode="auto">
        <a:xfrm>
          <a:off x="3171825" y="219075"/>
          <a:ext cx="5143500" cy="209550"/>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1" i="0" u="none" strike="noStrike" baseline="0">
              <a:solidFill>
                <a:srgbClr val="008000"/>
              </a:solidFill>
              <a:latin typeface="Times New Roman CE"/>
              <a:cs typeface="Times New Roman CE"/>
            </a:rPr>
            <a:t>Ekspert przyrodniczy</a:t>
          </a:r>
          <a:r>
            <a:rPr lang="pl-PL" sz="900" b="0" i="0" u="none" strike="noStrike" baseline="0">
              <a:solidFill>
                <a:srgbClr val="FF0000"/>
              </a:solidFill>
              <a:latin typeface="Times New Roman CE"/>
              <a:cs typeface="Times New Roman CE"/>
            </a:rPr>
            <a:t> wypełnia tabele z planem wypasu w odniesieniu do działek objętych Pakietem 4 lub 5.</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15</xdr:col>
      <xdr:colOff>352425</xdr:colOff>
      <xdr:row>13</xdr:row>
      <xdr:rowOff>85725</xdr:rowOff>
    </xdr:from>
    <xdr:to>
      <xdr:col>28</xdr:col>
      <xdr:colOff>190500</xdr:colOff>
      <xdr:row>13</xdr:row>
      <xdr:rowOff>285750</xdr:rowOff>
    </xdr:to>
    <xdr:sp macro="" textlink="">
      <xdr:nvSpPr>
        <xdr:cNvPr id="16421" name="Text Box 37"/>
        <xdr:cNvSpPr txBox="1">
          <a:spLocks noChangeArrowheads="1"/>
        </xdr:cNvSpPr>
      </xdr:nvSpPr>
      <xdr:spPr bwMode="auto">
        <a:xfrm>
          <a:off x="4029075" y="3419475"/>
          <a:ext cx="3848100" cy="20002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0" i="0" strike="noStrike">
              <a:solidFill>
                <a:srgbClr val="800080"/>
              </a:solidFill>
              <a:latin typeface="Times New Roman CE"/>
            </a:rPr>
            <a:t>Wybierz warianty (przy realizacji pak. 4 i 5 równocześnie ) </a:t>
          </a:r>
        </a:p>
      </xdr:txBody>
    </xdr:sp>
    <xdr:clientData fPrintsWithSheet="0"/>
  </xdr:twoCellAnchor>
  <xdr:twoCellAnchor>
    <xdr:from>
      <xdr:col>3</xdr:col>
      <xdr:colOff>180975</xdr:colOff>
      <xdr:row>48</xdr:row>
      <xdr:rowOff>28575</xdr:rowOff>
    </xdr:from>
    <xdr:to>
      <xdr:col>27</xdr:col>
      <xdr:colOff>342900</xdr:colOff>
      <xdr:row>51</xdr:row>
      <xdr:rowOff>38100</xdr:rowOff>
    </xdr:to>
    <xdr:sp macro="" textlink="">
      <xdr:nvSpPr>
        <xdr:cNvPr id="16449" name="Text Box 64"/>
        <xdr:cNvSpPr txBox="1">
          <a:spLocks noChangeArrowheads="1"/>
        </xdr:cNvSpPr>
      </xdr:nvSpPr>
      <xdr:spPr bwMode="auto">
        <a:xfrm>
          <a:off x="390525" y="12430125"/>
          <a:ext cx="7162800" cy="37147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1400" b="1" i="0" u="none" strike="noStrike" baseline="0">
              <a:solidFill>
                <a:srgbClr val="FF0000"/>
              </a:solidFill>
              <a:latin typeface="Times New Roman CE"/>
              <a:cs typeface="Times New Roman CE"/>
            </a:rPr>
            <a:t>Pozostawić warianty, które są realizowane  w gospodarstwie,  pozostałe UKRYĆ</a:t>
          </a:r>
        </a:p>
      </xdr:txBody>
    </xdr:sp>
    <xdr:clientData fPrintsWithSheet="0"/>
  </xdr:twoCellAnchor>
  <mc:AlternateContent xmlns:mc="http://schemas.openxmlformats.org/markup-compatibility/2006">
    <mc:Choice xmlns:a14="http://schemas.microsoft.com/office/drawing/2010/main" Requires="a14">
      <xdr:twoCellAnchor editAs="oneCell">
        <xdr:from>
          <xdr:col>15</xdr:col>
          <xdr:colOff>323850</xdr:colOff>
          <xdr:row>6</xdr:row>
          <xdr:rowOff>19050</xdr:rowOff>
        </xdr:from>
        <xdr:to>
          <xdr:col>22</xdr:col>
          <xdr:colOff>200025</xdr:colOff>
          <xdr:row>6</xdr:row>
          <xdr:rowOff>238125</xdr:rowOff>
        </xdr:to>
        <xdr:sp macro="" textlink="">
          <xdr:nvSpPr>
            <xdr:cNvPr id="16397" name="Check Box 13" hidden="1">
              <a:extLst>
                <a:ext uri="{63B3BB69-23CF-44E3-9099-C40C66FF867C}">
                  <a14:compatExt spid="_x0000_s1639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228600</xdr:colOff>
          <xdr:row>6</xdr:row>
          <xdr:rowOff>28575</xdr:rowOff>
        </xdr:from>
        <xdr:to>
          <xdr:col>28</xdr:col>
          <xdr:colOff>133350</xdr:colOff>
          <xdr:row>6</xdr:row>
          <xdr:rowOff>247650</xdr:rowOff>
        </xdr:to>
        <xdr:sp macro="" textlink="">
          <xdr:nvSpPr>
            <xdr:cNvPr id="16402" name="Check Box 18" hidden="1">
              <a:extLst>
                <a:ext uri="{63B3BB69-23CF-44E3-9099-C40C66FF867C}">
                  <a14:compatExt spid="_x0000_s1640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xdr:row>
          <xdr:rowOff>28575</xdr:rowOff>
        </xdr:from>
        <xdr:to>
          <xdr:col>17</xdr:col>
          <xdr:colOff>257175</xdr:colOff>
          <xdr:row>14</xdr:row>
          <xdr:rowOff>247650</xdr:rowOff>
        </xdr:to>
        <xdr:sp macro="" textlink="">
          <xdr:nvSpPr>
            <xdr:cNvPr id="16409" name="Check Box 25" hidden="1">
              <a:extLst>
                <a:ext uri="{63B3BB69-23CF-44E3-9099-C40C66FF867C}">
                  <a14:compatExt spid="_x0000_s1640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15</xdr:row>
          <xdr:rowOff>28575</xdr:rowOff>
        </xdr:from>
        <xdr:to>
          <xdr:col>17</xdr:col>
          <xdr:colOff>247650</xdr:colOff>
          <xdr:row>15</xdr:row>
          <xdr:rowOff>247650</xdr:rowOff>
        </xdr:to>
        <xdr:sp macro="" textlink="">
          <xdr:nvSpPr>
            <xdr:cNvPr id="16410" name="Check Box 26" hidden="1">
              <a:extLst>
                <a:ext uri="{63B3BB69-23CF-44E3-9099-C40C66FF867C}">
                  <a14:compatExt spid="_x0000_s1641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16</xdr:row>
          <xdr:rowOff>28575</xdr:rowOff>
        </xdr:from>
        <xdr:to>
          <xdr:col>17</xdr:col>
          <xdr:colOff>161925</xdr:colOff>
          <xdr:row>16</xdr:row>
          <xdr:rowOff>247650</xdr:rowOff>
        </xdr:to>
        <xdr:sp macro="" textlink="">
          <xdr:nvSpPr>
            <xdr:cNvPr id="16411" name="Check Box 27" hidden="1">
              <a:extLst>
                <a:ext uri="{63B3BB69-23CF-44E3-9099-C40C66FF867C}">
                  <a14:compatExt spid="_x0000_s1641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17</xdr:row>
          <xdr:rowOff>28575</xdr:rowOff>
        </xdr:from>
        <xdr:to>
          <xdr:col>17</xdr:col>
          <xdr:colOff>228600</xdr:colOff>
          <xdr:row>17</xdr:row>
          <xdr:rowOff>247650</xdr:rowOff>
        </xdr:to>
        <xdr:sp macro="" textlink="">
          <xdr:nvSpPr>
            <xdr:cNvPr id="16412" name="Check Box 28" hidden="1">
              <a:extLst>
                <a:ext uri="{63B3BB69-23CF-44E3-9099-C40C66FF867C}">
                  <a14:compatExt spid="_x0000_s1641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xdr:row>
          <xdr:rowOff>28575</xdr:rowOff>
        </xdr:from>
        <xdr:to>
          <xdr:col>17</xdr:col>
          <xdr:colOff>219075</xdr:colOff>
          <xdr:row>18</xdr:row>
          <xdr:rowOff>247650</xdr:rowOff>
        </xdr:to>
        <xdr:sp macro="" textlink="">
          <xdr:nvSpPr>
            <xdr:cNvPr id="16413" name="Check Box 29" hidden="1">
              <a:extLst>
                <a:ext uri="{63B3BB69-23CF-44E3-9099-C40C66FF867C}">
                  <a14:compatExt spid="_x0000_s1641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19</xdr:row>
          <xdr:rowOff>28575</xdr:rowOff>
        </xdr:from>
        <xdr:to>
          <xdr:col>17</xdr:col>
          <xdr:colOff>219075</xdr:colOff>
          <xdr:row>19</xdr:row>
          <xdr:rowOff>247650</xdr:rowOff>
        </xdr:to>
        <xdr:sp macro="" textlink="">
          <xdr:nvSpPr>
            <xdr:cNvPr id="16414" name="Check Box 30" hidden="1">
              <a:extLst>
                <a:ext uri="{63B3BB69-23CF-44E3-9099-C40C66FF867C}">
                  <a14:compatExt spid="_x0000_s1641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20</xdr:row>
          <xdr:rowOff>19050</xdr:rowOff>
        </xdr:from>
        <xdr:to>
          <xdr:col>17</xdr:col>
          <xdr:colOff>219075</xdr:colOff>
          <xdr:row>20</xdr:row>
          <xdr:rowOff>238125</xdr:rowOff>
        </xdr:to>
        <xdr:sp macro="" textlink="">
          <xdr:nvSpPr>
            <xdr:cNvPr id="16415" name="Check Box 31" hidden="1">
              <a:extLst>
                <a:ext uri="{63B3BB69-23CF-44E3-9099-C40C66FF867C}">
                  <a14:compatExt spid="_x0000_s1641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21</xdr:row>
          <xdr:rowOff>28575</xdr:rowOff>
        </xdr:from>
        <xdr:to>
          <xdr:col>17</xdr:col>
          <xdr:colOff>209550</xdr:colOff>
          <xdr:row>21</xdr:row>
          <xdr:rowOff>247650</xdr:rowOff>
        </xdr:to>
        <xdr:sp macro="" textlink="">
          <xdr:nvSpPr>
            <xdr:cNvPr id="16416" name="Check Box 32" hidden="1">
              <a:extLst>
                <a:ext uri="{63B3BB69-23CF-44E3-9099-C40C66FF867C}">
                  <a14:compatExt spid="_x0000_s1641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22</xdr:row>
          <xdr:rowOff>19050</xdr:rowOff>
        </xdr:from>
        <xdr:to>
          <xdr:col>17</xdr:col>
          <xdr:colOff>219075</xdr:colOff>
          <xdr:row>22</xdr:row>
          <xdr:rowOff>238125</xdr:rowOff>
        </xdr:to>
        <xdr:sp macro="" textlink="">
          <xdr:nvSpPr>
            <xdr:cNvPr id="16417" name="Check Box 33" hidden="1">
              <a:extLst>
                <a:ext uri="{63B3BB69-23CF-44E3-9099-C40C66FF867C}">
                  <a14:compatExt spid="_x0000_s1641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23</xdr:row>
          <xdr:rowOff>28575</xdr:rowOff>
        </xdr:from>
        <xdr:to>
          <xdr:col>17</xdr:col>
          <xdr:colOff>238125</xdr:colOff>
          <xdr:row>23</xdr:row>
          <xdr:rowOff>247650</xdr:rowOff>
        </xdr:to>
        <xdr:sp macro="" textlink="">
          <xdr:nvSpPr>
            <xdr:cNvPr id="16418" name="Check Box 34" hidden="1">
              <a:extLst>
                <a:ext uri="{63B3BB69-23CF-44E3-9099-C40C66FF867C}">
                  <a14:compatExt spid="_x0000_s1641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14</xdr:row>
          <xdr:rowOff>38100</xdr:rowOff>
        </xdr:from>
        <xdr:to>
          <xdr:col>23</xdr:col>
          <xdr:colOff>19050</xdr:colOff>
          <xdr:row>14</xdr:row>
          <xdr:rowOff>257175</xdr:rowOff>
        </xdr:to>
        <xdr:sp macro="" textlink="">
          <xdr:nvSpPr>
            <xdr:cNvPr id="16419" name="Check Box 35" hidden="1">
              <a:extLst>
                <a:ext uri="{63B3BB69-23CF-44E3-9099-C40C66FF867C}">
                  <a14:compatExt spid="_x0000_s164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14</xdr:row>
          <xdr:rowOff>19050</xdr:rowOff>
        </xdr:from>
        <xdr:to>
          <xdr:col>26</xdr:col>
          <xdr:colOff>104775</xdr:colOff>
          <xdr:row>14</xdr:row>
          <xdr:rowOff>238125</xdr:rowOff>
        </xdr:to>
        <xdr:sp macro="" textlink="">
          <xdr:nvSpPr>
            <xdr:cNvPr id="16420" name="Check Box 36" hidden="1">
              <a:extLst>
                <a:ext uri="{63B3BB69-23CF-44E3-9099-C40C66FF867C}">
                  <a14:compatExt spid="_x0000_s164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15</xdr:row>
          <xdr:rowOff>28575</xdr:rowOff>
        </xdr:from>
        <xdr:to>
          <xdr:col>26</xdr:col>
          <xdr:colOff>104775</xdr:colOff>
          <xdr:row>15</xdr:row>
          <xdr:rowOff>247650</xdr:rowOff>
        </xdr:to>
        <xdr:sp macro="" textlink="">
          <xdr:nvSpPr>
            <xdr:cNvPr id="16422" name="Check Box 38" hidden="1">
              <a:extLst>
                <a:ext uri="{63B3BB69-23CF-44E3-9099-C40C66FF867C}">
                  <a14:compatExt spid="_x0000_s164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16</xdr:row>
          <xdr:rowOff>19050</xdr:rowOff>
        </xdr:from>
        <xdr:to>
          <xdr:col>26</xdr:col>
          <xdr:colOff>104775</xdr:colOff>
          <xdr:row>16</xdr:row>
          <xdr:rowOff>238125</xdr:rowOff>
        </xdr:to>
        <xdr:sp macro="" textlink="">
          <xdr:nvSpPr>
            <xdr:cNvPr id="16423" name="Check Box 39" hidden="1">
              <a:extLst>
                <a:ext uri="{63B3BB69-23CF-44E3-9099-C40C66FF867C}">
                  <a14:compatExt spid="_x0000_s164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17</xdr:row>
          <xdr:rowOff>47625</xdr:rowOff>
        </xdr:from>
        <xdr:to>
          <xdr:col>26</xdr:col>
          <xdr:colOff>104775</xdr:colOff>
          <xdr:row>17</xdr:row>
          <xdr:rowOff>266700</xdr:rowOff>
        </xdr:to>
        <xdr:sp macro="" textlink="">
          <xdr:nvSpPr>
            <xdr:cNvPr id="16424" name="Check Box 40" hidden="1">
              <a:extLst>
                <a:ext uri="{63B3BB69-23CF-44E3-9099-C40C66FF867C}">
                  <a14:compatExt spid="_x0000_s164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18</xdr:row>
          <xdr:rowOff>28575</xdr:rowOff>
        </xdr:from>
        <xdr:to>
          <xdr:col>26</xdr:col>
          <xdr:colOff>104775</xdr:colOff>
          <xdr:row>18</xdr:row>
          <xdr:rowOff>247650</xdr:rowOff>
        </xdr:to>
        <xdr:sp macro="" textlink="">
          <xdr:nvSpPr>
            <xdr:cNvPr id="16425" name="Check Box 41" hidden="1">
              <a:extLst>
                <a:ext uri="{63B3BB69-23CF-44E3-9099-C40C66FF867C}">
                  <a14:compatExt spid="_x0000_s164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19</xdr:row>
          <xdr:rowOff>47625</xdr:rowOff>
        </xdr:from>
        <xdr:to>
          <xdr:col>26</xdr:col>
          <xdr:colOff>104775</xdr:colOff>
          <xdr:row>19</xdr:row>
          <xdr:rowOff>266700</xdr:rowOff>
        </xdr:to>
        <xdr:sp macro="" textlink="">
          <xdr:nvSpPr>
            <xdr:cNvPr id="16426" name="Check Box 42" hidden="1">
              <a:extLst>
                <a:ext uri="{63B3BB69-23CF-44E3-9099-C40C66FF867C}">
                  <a14:compatExt spid="_x0000_s164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20</xdr:row>
          <xdr:rowOff>28575</xdr:rowOff>
        </xdr:from>
        <xdr:to>
          <xdr:col>26</xdr:col>
          <xdr:colOff>104775</xdr:colOff>
          <xdr:row>20</xdr:row>
          <xdr:rowOff>247650</xdr:rowOff>
        </xdr:to>
        <xdr:sp macro="" textlink="">
          <xdr:nvSpPr>
            <xdr:cNvPr id="16427" name="Check Box 43" hidden="1">
              <a:extLst>
                <a:ext uri="{63B3BB69-23CF-44E3-9099-C40C66FF867C}">
                  <a14:compatExt spid="_x0000_s164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21</xdr:row>
          <xdr:rowOff>28575</xdr:rowOff>
        </xdr:from>
        <xdr:to>
          <xdr:col>26</xdr:col>
          <xdr:colOff>104775</xdr:colOff>
          <xdr:row>21</xdr:row>
          <xdr:rowOff>247650</xdr:rowOff>
        </xdr:to>
        <xdr:sp macro="" textlink="">
          <xdr:nvSpPr>
            <xdr:cNvPr id="16428" name="Check Box 44" hidden="1">
              <a:extLst>
                <a:ext uri="{63B3BB69-23CF-44E3-9099-C40C66FF867C}">
                  <a14:compatExt spid="_x0000_s164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22</xdr:row>
          <xdr:rowOff>38100</xdr:rowOff>
        </xdr:from>
        <xdr:to>
          <xdr:col>26</xdr:col>
          <xdr:colOff>104775</xdr:colOff>
          <xdr:row>22</xdr:row>
          <xdr:rowOff>257175</xdr:rowOff>
        </xdr:to>
        <xdr:sp macro="" textlink="">
          <xdr:nvSpPr>
            <xdr:cNvPr id="16429" name="Check Box 45" hidden="1">
              <a:extLst>
                <a:ext uri="{63B3BB69-23CF-44E3-9099-C40C66FF867C}">
                  <a14:compatExt spid="_x0000_s164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5.9</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23</xdr:row>
          <xdr:rowOff>28575</xdr:rowOff>
        </xdr:from>
        <xdr:to>
          <xdr:col>26</xdr:col>
          <xdr:colOff>104775</xdr:colOff>
          <xdr:row>23</xdr:row>
          <xdr:rowOff>247650</xdr:rowOff>
        </xdr:to>
        <xdr:sp macro="" textlink="">
          <xdr:nvSpPr>
            <xdr:cNvPr id="16430" name="Check Box 46" hidden="1">
              <a:extLst>
                <a:ext uri="{63B3BB69-23CF-44E3-9099-C40C66FF867C}">
                  <a14:compatExt spid="_x0000_s164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5.10</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15</xdr:row>
          <xdr:rowOff>38100</xdr:rowOff>
        </xdr:from>
        <xdr:to>
          <xdr:col>23</xdr:col>
          <xdr:colOff>19050</xdr:colOff>
          <xdr:row>15</xdr:row>
          <xdr:rowOff>257175</xdr:rowOff>
        </xdr:to>
        <xdr:sp macro="" textlink="">
          <xdr:nvSpPr>
            <xdr:cNvPr id="16431" name="Check Box 47" hidden="1">
              <a:extLst>
                <a:ext uri="{63B3BB69-23CF-44E3-9099-C40C66FF867C}">
                  <a14:compatExt spid="_x0000_s164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16</xdr:row>
          <xdr:rowOff>38100</xdr:rowOff>
        </xdr:from>
        <xdr:to>
          <xdr:col>23</xdr:col>
          <xdr:colOff>19050</xdr:colOff>
          <xdr:row>16</xdr:row>
          <xdr:rowOff>257175</xdr:rowOff>
        </xdr:to>
        <xdr:sp macro="" textlink="">
          <xdr:nvSpPr>
            <xdr:cNvPr id="16432" name="Check Box 48" hidden="1">
              <a:extLst>
                <a:ext uri="{63B3BB69-23CF-44E3-9099-C40C66FF867C}">
                  <a14:compatExt spid="_x0000_s164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17</xdr:row>
          <xdr:rowOff>38100</xdr:rowOff>
        </xdr:from>
        <xdr:to>
          <xdr:col>23</xdr:col>
          <xdr:colOff>19050</xdr:colOff>
          <xdr:row>17</xdr:row>
          <xdr:rowOff>257175</xdr:rowOff>
        </xdr:to>
        <xdr:sp macro="" textlink="">
          <xdr:nvSpPr>
            <xdr:cNvPr id="16433" name="Check Box 49" hidden="1">
              <a:extLst>
                <a:ext uri="{63B3BB69-23CF-44E3-9099-C40C66FF867C}">
                  <a14:compatExt spid="_x0000_s164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18</xdr:row>
          <xdr:rowOff>38100</xdr:rowOff>
        </xdr:from>
        <xdr:to>
          <xdr:col>23</xdr:col>
          <xdr:colOff>19050</xdr:colOff>
          <xdr:row>18</xdr:row>
          <xdr:rowOff>257175</xdr:rowOff>
        </xdr:to>
        <xdr:sp macro="" textlink="">
          <xdr:nvSpPr>
            <xdr:cNvPr id="16434" name="Check Box 50" hidden="1">
              <a:extLst>
                <a:ext uri="{63B3BB69-23CF-44E3-9099-C40C66FF867C}">
                  <a14:compatExt spid="_x0000_s164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19</xdr:row>
          <xdr:rowOff>38100</xdr:rowOff>
        </xdr:from>
        <xdr:to>
          <xdr:col>23</xdr:col>
          <xdr:colOff>19050</xdr:colOff>
          <xdr:row>19</xdr:row>
          <xdr:rowOff>257175</xdr:rowOff>
        </xdr:to>
        <xdr:sp macro="" textlink="">
          <xdr:nvSpPr>
            <xdr:cNvPr id="16435" name="Check Box 51" hidden="1">
              <a:extLst>
                <a:ext uri="{63B3BB69-23CF-44E3-9099-C40C66FF867C}">
                  <a14:compatExt spid="_x0000_s164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20</xdr:row>
          <xdr:rowOff>38100</xdr:rowOff>
        </xdr:from>
        <xdr:to>
          <xdr:col>23</xdr:col>
          <xdr:colOff>19050</xdr:colOff>
          <xdr:row>20</xdr:row>
          <xdr:rowOff>257175</xdr:rowOff>
        </xdr:to>
        <xdr:sp macro="" textlink="">
          <xdr:nvSpPr>
            <xdr:cNvPr id="16436" name="Check Box 52" hidden="1">
              <a:extLst>
                <a:ext uri="{63B3BB69-23CF-44E3-9099-C40C66FF867C}">
                  <a14:compatExt spid="_x0000_s164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21</xdr:row>
          <xdr:rowOff>38100</xdr:rowOff>
        </xdr:from>
        <xdr:to>
          <xdr:col>23</xdr:col>
          <xdr:colOff>19050</xdr:colOff>
          <xdr:row>21</xdr:row>
          <xdr:rowOff>257175</xdr:rowOff>
        </xdr:to>
        <xdr:sp macro="" textlink="">
          <xdr:nvSpPr>
            <xdr:cNvPr id="16437" name="Check Box 53" hidden="1">
              <a:extLst>
                <a:ext uri="{63B3BB69-23CF-44E3-9099-C40C66FF867C}">
                  <a14:compatExt spid="_x0000_s164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22</xdr:row>
          <xdr:rowOff>38100</xdr:rowOff>
        </xdr:from>
        <xdr:to>
          <xdr:col>23</xdr:col>
          <xdr:colOff>19050</xdr:colOff>
          <xdr:row>22</xdr:row>
          <xdr:rowOff>257175</xdr:rowOff>
        </xdr:to>
        <xdr:sp macro="" textlink="">
          <xdr:nvSpPr>
            <xdr:cNvPr id="16438" name="Check Box 54" hidden="1">
              <a:extLst>
                <a:ext uri="{63B3BB69-23CF-44E3-9099-C40C66FF867C}">
                  <a14:compatExt spid="_x0000_s164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4.9</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23</xdr:row>
          <xdr:rowOff>38100</xdr:rowOff>
        </xdr:from>
        <xdr:to>
          <xdr:col>23</xdr:col>
          <xdr:colOff>19050</xdr:colOff>
          <xdr:row>23</xdr:row>
          <xdr:rowOff>257175</xdr:rowOff>
        </xdr:to>
        <xdr:sp macro="" textlink="">
          <xdr:nvSpPr>
            <xdr:cNvPr id="16439" name="Check Box 55" hidden="1">
              <a:extLst>
                <a:ext uri="{63B3BB69-23CF-44E3-9099-C40C66FF867C}">
                  <a14:compatExt spid="_x0000_s164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4.10</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58</xdr:row>
          <xdr:rowOff>28575</xdr:rowOff>
        </xdr:from>
        <xdr:to>
          <xdr:col>23</xdr:col>
          <xdr:colOff>19050</xdr:colOff>
          <xdr:row>58</xdr:row>
          <xdr:rowOff>247650</xdr:rowOff>
        </xdr:to>
        <xdr:sp macro="" textlink="">
          <xdr:nvSpPr>
            <xdr:cNvPr id="16445" name="Check Box 61" hidden="1">
              <a:extLst>
                <a:ext uri="{63B3BB69-23CF-44E3-9099-C40C66FF867C}">
                  <a14:compatExt spid="_x0000_s16445"/>
                </a:ext>
              </a:extLst>
            </xdr:cNvPr>
            <xdr:cNvSpPr/>
          </xdr:nvSpPr>
          <xdr:spPr>
            <a:xfrm>
              <a:off x="0" y="0"/>
              <a:ext cx="0" cy="0"/>
            </a:xfrm>
            <a:prstGeom prst="rect">
              <a:avLst/>
            </a:prstGeom>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2</xdr:col>
      <xdr:colOff>9525</xdr:colOff>
      <xdr:row>0</xdr:row>
      <xdr:rowOff>0</xdr:rowOff>
    </xdr:from>
    <xdr:to>
      <xdr:col>16</xdr:col>
      <xdr:colOff>1104900</xdr:colOff>
      <xdr:row>0</xdr:row>
      <xdr:rowOff>390525</xdr:rowOff>
    </xdr:to>
    <xdr:sp macro="" textlink="">
      <xdr:nvSpPr>
        <xdr:cNvPr id="42000" name="Text Box 64"/>
        <xdr:cNvSpPr txBox="1">
          <a:spLocks noChangeArrowheads="1"/>
        </xdr:cNvSpPr>
      </xdr:nvSpPr>
      <xdr:spPr bwMode="auto">
        <a:xfrm>
          <a:off x="514350" y="0"/>
          <a:ext cx="7410450" cy="39052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1200" b="1" i="0" u="none" strike="noStrike" baseline="0">
              <a:solidFill>
                <a:srgbClr val="008000"/>
              </a:solidFill>
              <a:latin typeface="Times New Roman CE"/>
              <a:cs typeface="Times New Roman CE"/>
            </a:rPr>
            <a:t>Ekspert</a:t>
          </a:r>
          <a:r>
            <a:rPr lang="pl-PL" sz="900" b="1" i="0" u="none" strike="noStrike" baseline="0">
              <a:solidFill>
                <a:srgbClr val="FF6600"/>
              </a:solidFill>
              <a:latin typeface="Times New Roman CE"/>
              <a:cs typeface="Times New Roman CE"/>
            </a:rPr>
            <a:t> wprowadza dane w części ogólnej planu działalności rolnośrodowiskowej do tabeli 3a w zakładce Og s3a w zakresie pakietów 4 i 5.</a:t>
          </a:r>
        </a:p>
        <a:p>
          <a:pPr algn="ctr" rtl="0">
            <a:defRPr sz="1000"/>
          </a:pPr>
          <a:r>
            <a:rPr lang="pl-PL" sz="900" b="1" i="0" u="none" strike="noStrike" baseline="0">
              <a:solidFill>
                <a:srgbClr val="FF6600"/>
              </a:solidFill>
              <a:latin typeface="Times New Roman CE"/>
              <a:cs typeface="Times New Roman CE"/>
            </a:rPr>
            <a:t>Wprowadzone w tej tabeli dane, automatycznie przeniosą się do poniższej tabeli.”</a:t>
          </a:r>
        </a:p>
      </xdr:txBody>
    </xdr:sp>
    <xdr:clientData fPrintsWithSheet="0"/>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9</xdr:row>
          <xdr:rowOff>19050</xdr:rowOff>
        </xdr:from>
        <xdr:to>
          <xdr:col>18</xdr:col>
          <xdr:colOff>76200</xdr:colOff>
          <xdr:row>9</xdr:row>
          <xdr:rowOff>238125</xdr:rowOff>
        </xdr:to>
        <xdr:sp macro="" textlink="">
          <xdr:nvSpPr>
            <xdr:cNvPr id="17411" name="Check Box 3" hidden="1">
              <a:extLst>
                <a:ext uri="{63B3BB69-23CF-44E3-9099-C40C66FF867C}">
                  <a14:compatExt spid="_x0000_s17411"/>
                </a:ext>
              </a:extLst>
            </xdr:cNvPr>
            <xdr:cNvSpPr/>
          </xdr:nvSpPr>
          <xdr:spPr>
            <a:xfrm>
              <a:off x="0" y="0"/>
              <a:ext cx="0" cy="0"/>
            </a:xfrm>
            <a:prstGeom prst="rect">
              <a:avLst/>
            </a:prstGeom>
          </xdr:spPr>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10</xdr:row>
          <xdr:rowOff>28575</xdr:rowOff>
        </xdr:from>
        <xdr:to>
          <xdr:col>17</xdr:col>
          <xdr:colOff>57150</xdr:colOff>
          <xdr:row>10</xdr:row>
          <xdr:rowOff>247650</xdr:rowOff>
        </xdr:to>
        <xdr:sp macro="" textlink="">
          <xdr:nvSpPr>
            <xdr:cNvPr id="23562" name="Check Box 10" hidden="1">
              <a:extLst>
                <a:ext uri="{63B3BB69-23CF-44E3-9099-C40C66FF867C}">
                  <a14:compatExt spid="_x0000_s23562"/>
                </a:ext>
              </a:extLst>
            </xdr:cNvPr>
            <xdr:cNvSpPr/>
          </xdr:nvSpPr>
          <xdr:spPr>
            <a:xfrm>
              <a:off x="0" y="0"/>
              <a:ext cx="0" cy="0"/>
            </a:xfrm>
            <a:prstGeom prst="rect">
              <a:avLst/>
            </a:prstGeom>
          </xdr:spPr>
        </xdr:sp>
        <xdr:clientData fPrintsWithSheet="0"/>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12</xdr:row>
          <xdr:rowOff>28575</xdr:rowOff>
        </xdr:from>
        <xdr:to>
          <xdr:col>20</xdr:col>
          <xdr:colOff>19050</xdr:colOff>
          <xdr:row>12</xdr:row>
          <xdr:rowOff>247650</xdr:rowOff>
        </xdr:to>
        <xdr:sp macro="" textlink="">
          <xdr:nvSpPr>
            <xdr:cNvPr id="19464" name="Check Box 8" hidden="1">
              <a:extLst>
                <a:ext uri="{63B3BB69-23CF-44E3-9099-C40C66FF867C}">
                  <a14:compatExt spid="_x0000_s19464"/>
                </a:ext>
              </a:extLst>
            </xdr:cNvPr>
            <xdr:cNvSpPr/>
          </xdr:nvSpPr>
          <xdr:spPr>
            <a:xfrm>
              <a:off x="0" y="0"/>
              <a:ext cx="0" cy="0"/>
            </a:xfrm>
            <a:prstGeom prst="rect">
              <a:avLst/>
            </a:prstGeom>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xdr:col>
      <xdr:colOff>66675</xdr:colOff>
      <xdr:row>35</xdr:row>
      <xdr:rowOff>38100</xdr:rowOff>
    </xdr:from>
    <xdr:to>
      <xdr:col>10</xdr:col>
      <xdr:colOff>285750</xdr:colOff>
      <xdr:row>39</xdr:row>
      <xdr:rowOff>95250</xdr:rowOff>
    </xdr:to>
    <xdr:sp macro="" textlink="">
      <xdr:nvSpPr>
        <xdr:cNvPr id="20875" name="Text Box 64"/>
        <xdr:cNvSpPr txBox="1">
          <a:spLocks noChangeArrowheads="1"/>
        </xdr:cNvSpPr>
      </xdr:nvSpPr>
      <xdr:spPr bwMode="auto">
        <a:xfrm>
          <a:off x="66675" y="11268075"/>
          <a:ext cx="7353300" cy="61912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1" i="0" u="none" strike="noStrike" baseline="0">
              <a:solidFill>
                <a:srgbClr val="FF00FF"/>
              </a:solidFill>
              <a:latin typeface="Times New Roman CE"/>
              <a:cs typeface="Times New Roman CE"/>
            </a:rPr>
            <a:t>W przypadku wariantu 6.4 </a:t>
          </a:r>
          <a:r>
            <a:rPr lang="pl-PL" sz="1100" b="1" i="0" u="none" strike="noStrike" baseline="0">
              <a:solidFill>
                <a:srgbClr val="0000FF"/>
              </a:solidFill>
              <a:latin typeface="Times New Roman CE"/>
              <a:cs typeface="Times New Roman CE"/>
            </a:rPr>
            <a:t>doradca rolnośrodowiskowy</a:t>
          </a:r>
          <a:r>
            <a:rPr lang="pl-PL" sz="900" b="1" i="0" u="none" strike="noStrike" baseline="0">
              <a:solidFill>
                <a:srgbClr val="FF00FF"/>
              </a:solidFill>
              <a:latin typeface="Times New Roman CE"/>
              <a:cs typeface="Times New Roman CE"/>
            </a:rPr>
            <a:t> jest zobowiązany do naniesienia na szkicu gospodarstwa, będącego załącznikiem do planu działalności rolnośrodowiskowej, miejsc działki rolnej, w których są zasadzone poszczególne drzewa odmian wymienionych w załączniku nr.4 do rozporządzenia rolnośrodowiskowego lub odmian tradycyjnie uprawianych na terytorium Rzeczypospolitej Polskiej przed 1950 r.</a:t>
          </a:r>
        </a:p>
      </xdr:txBody>
    </xdr:sp>
    <xdr:clientData fPrintsWithSheet="0"/>
  </xdr:twoCellAnchor>
  <mc:AlternateContent xmlns:mc="http://schemas.openxmlformats.org/markup-compatibility/2006">
    <mc:Choice xmlns:a14="http://schemas.microsoft.com/office/drawing/2010/main" Requires="a14">
      <xdr:twoCellAnchor editAs="oneCell">
        <xdr:from>
          <xdr:col>0</xdr:col>
          <xdr:colOff>0</xdr:colOff>
          <xdr:row>13</xdr:row>
          <xdr:rowOff>28575</xdr:rowOff>
        </xdr:from>
        <xdr:to>
          <xdr:col>8</xdr:col>
          <xdr:colOff>533400</xdr:colOff>
          <xdr:row>13</xdr:row>
          <xdr:rowOff>247650</xdr:rowOff>
        </xdr:to>
        <xdr:sp macro="" textlink="">
          <xdr:nvSpPr>
            <xdr:cNvPr id="20732" name="Check Box 252" hidden="1">
              <a:extLst>
                <a:ext uri="{63B3BB69-23CF-44E3-9099-C40C66FF867C}">
                  <a14:compatExt spid="_x0000_s20732"/>
                </a:ext>
              </a:extLst>
            </xdr:cNvPr>
            <xdr:cNvSpPr/>
          </xdr:nvSpPr>
          <xdr:spPr>
            <a:xfrm>
              <a:off x="0" y="0"/>
              <a:ext cx="0" cy="0"/>
            </a:xfrm>
            <a:prstGeom prst="rect">
              <a:avLst/>
            </a:prstGeom>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11</xdr:row>
          <xdr:rowOff>28575</xdr:rowOff>
        </xdr:from>
        <xdr:to>
          <xdr:col>8</xdr:col>
          <xdr:colOff>838200</xdr:colOff>
          <xdr:row>11</xdr:row>
          <xdr:rowOff>247650</xdr:rowOff>
        </xdr:to>
        <xdr:sp macro="" textlink="">
          <xdr:nvSpPr>
            <xdr:cNvPr id="56323" name="Check Box 3" hidden="1">
              <a:extLst>
                <a:ext uri="{63B3BB69-23CF-44E3-9099-C40C66FF867C}">
                  <a14:compatExt spid="_x0000_s5632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xdr:row>
          <xdr:rowOff>28575</xdr:rowOff>
        </xdr:from>
        <xdr:to>
          <xdr:col>8</xdr:col>
          <xdr:colOff>838200</xdr:colOff>
          <xdr:row>12</xdr:row>
          <xdr:rowOff>247650</xdr:rowOff>
        </xdr:to>
        <xdr:sp macro="" textlink="">
          <xdr:nvSpPr>
            <xdr:cNvPr id="56324" name="Check Box 4" hidden="1">
              <a:extLst>
                <a:ext uri="{63B3BB69-23CF-44E3-9099-C40C66FF867C}">
                  <a14:compatExt spid="_x0000_s56324"/>
                </a:ext>
              </a:extLst>
            </xdr:cNvPr>
            <xdr:cNvSpPr/>
          </xdr:nvSpPr>
          <xdr:spPr>
            <a:xfrm>
              <a:off x="0" y="0"/>
              <a:ext cx="0" cy="0"/>
            </a:xfrm>
            <a:prstGeom prst="rect">
              <a:avLst/>
            </a:prstGeom>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71</xdr:row>
      <xdr:rowOff>85725</xdr:rowOff>
    </xdr:from>
    <xdr:to>
      <xdr:col>13</xdr:col>
      <xdr:colOff>9525</xdr:colOff>
      <xdr:row>110</xdr:row>
      <xdr:rowOff>76200</xdr:rowOff>
    </xdr:to>
    <xdr:pic>
      <xdr:nvPicPr>
        <xdr:cNvPr id="203782" name="Picture 1235"/>
        <xdr:cNvPicPr>
          <a:picLocks noChangeAspect="1" noChangeArrowheads="1"/>
        </xdr:cNvPicPr>
      </xdr:nvPicPr>
      <xdr:blipFill>
        <a:blip xmlns:r="http://schemas.openxmlformats.org/officeDocument/2006/relationships" r:embed="rId1" cstate="print"/>
        <a:srcRect/>
        <a:stretch>
          <a:fillRect/>
        </a:stretch>
      </xdr:blipFill>
      <xdr:spPr bwMode="auto">
        <a:xfrm>
          <a:off x="28575" y="13515975"/>
          <a:ext cx="6410325" cy="6305550"/>
        </a:xfrm>
        <a:prstGeom prst="rect">
          <a:avLst/>
        </a:prstGeom>
        <a:noFill/>
        <a:ln w="9525">
          <a:noFill/>
          <a:miter lim="800000"/>
          <a:headEnd/>
          <a:tailEnd/>
        </a:ln>
      </xdr:spPr>
    </xdr:pic>
    <xdr:clientData/>
  </xdr:twoCellAnchor>
  <xdr:twoCellAnchor editAs="oneCell">
    <xdr:from>
      <xdr:col>0</xdr:col>
      <xdr:colOff>0</xdr:colOff>
      <xdr:row>114</xdr:row>
      <xdr:rowOff>0</xdr:rowOff>
    </xdr:from>
    <xdr:to>
      <xdr:col>12</xdr:col>
      <xdr:colOff>266700</xdr:colOff>
      <xdr:row>152</xdr:row>
      <xdr:rowOff>66675</xdr:rowOff>
    </xdr:to>
    <xdr:pic>
      <xdr:nvPicPr>
        <xdr:cNvPr id="203783" name="Picture 1236"/>
        <xdr:cNvPicPr>
          <a:picLocks noChangeAspect="1" noChangeArrowheads="1"/>
        </xdr:cNvPicPr>
      </xdr:nvPicPr>
      <xdr:blipFill>
        <a:blip xmlns:r="http://schemas.openxmlformats.org/officeDocument/2006/relationships" r:embed="rId2" cstate="print"/>
        <a:srcRect/>
        <a:stretch>
          <a:fillRect/>
        </a:stretch>
      </xdr:blipFill>
      <xdr:spPr bwMode="auto">
        <a:xfrm>
          <a:off x="0" y="20393025"/>
          <a:ext cx="6391275" cy="6219825"/>
        </a:xfrm>
        <a:prstGeom prst="rect">
          <a:avLst/>
        </a:prstGeom>
        <a:noFill/>
        <a:ln w="9525">
          <a:noFill/>
          <a:miter lim="800000"/>
          <a:headEnd/>
          <a:tailEnd/>
        </a:ln>
      </xdr:spPr>
    </xdr:pic>
    <xdr:clientData/>
  </xdr:twoCellAnchor>
  <xdr:twoCellAnchor editAs="oneCell">
    <xdr:from>
      <xdr:col>0</xdr:col>
      <xdr:colOff>0</xdr:colOff>
      <xdr:row>155</xdr:row>
      <xdr:rowOff>0</xdr:rowOff>
    </xdr:from>
    <xdr:to>
      <xdr:col>13</xdr:col>
      <xdr:colOff>9525</xdr:colOff>
      <xdr:row>193</xdr:row>
      <xdr:rowOff>104775</xdr:rowOff>
    </xdr:to>
    <xdr:pic>
      <xdr:nvPicPr>
        <xdr:cNvPr id="203784" name="Picture 1237"/>
        <xdr:cNvPicPr>
          <a:picLocks noChangeAspect="1" noChangeArrowheads="1"/>
        </xdr:cNvPicPr>
      </xdr:nvPicPr>
      <xdr:blipFill>
        <a:blip xmlns:r="http://schemas.openxmlformats.org/officeDocument/2006/relationships" r:embed="rId3" cstate="print"/>
        <a:srcRect/>
        <a:stretch>
          <a:fillRect/>
        </a:stretch>
      </xdr:blipFill>
      <xdr:spPr bwMode="auto">
        <a:xfrm>
          <a:off x="0" y="27031950"/>
          <a:ext cx="6438900" cy="62579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114300</xdr:colOff>
      <xdr:row>4</xdr:row>
      <xdr:rowOff>66675</xdr:rowOff>
    </xdr:from>
    <xdr:to>
      <xdr:col>5</xdr:col>
      <xdr:colOff>171450</xdr:colOff>
      <xdr:row>7</xdr:row>
      <xdr:rowOff>295275</xdr:rowOff>
    </xdr:to>
    <xdr:pic>
      <xdr:nvPicPr>
        <xdr:cNvPr id="20481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342900" y="561975"/>
          <a:ext cx="971550" cy="819150"/>
        </a:xfrm>
        <a:prstGeom prst="rect">
          <a:avLst/>
        </a:prstGeom>
        <a:noFill/>
        <a:ln w="9525">
          <a:noFill/>
          <a:miter lim="800000"/>
          <a:headEnd/>
          <a:tailEnd/>
        </a:ln>
      </xdr:spPr>
    </xdr:pic>
    <xdr:clientData/>
  </xdr:twoCellAnchor>
  <xdr:twoCellAnchor>
    <xdr:from>
      <xdr:col>10</xdr:col>
      <xdr:colOff>628650</xdr:colOff>
      <xdr:row>43</xdr:row>
      <xdr:rowOff>57150</xdr:rowOff>
    </xdr:from>
    <xdr:to>
      <xdr:col>24</xdr:col>
      <xdr:colOff>0</xdr:colOff>
      <xdr:row>44</xdr:row>
      <xdr:rowOff>171450</xdr:rowOff>
    </xdr:to>
    <xdr:sp macro="" textlink="">
      <xdr:nvSpPr>
        <xdr:cNvPr id="1111" name="Text Box 2"/>
        <xdr:cNvSpPr txBox="1">
          <a:spLocks noChangeArrowheads="1"/>
        </xdr:cNvSpPr>
      </xdr:nvSpPr>
      <xdr:spPr bwMode="auto">
        <a:xfrm>
          <a:off x="2914650" y="8610600"/>
          <a:ext cx="4810125" cy="238125"/>
        </a:xfrm>
        <a:prstGeom prst="rect">
          <a:avLst/>
        </a:prstGeom>
        <a:solidFill>
          <a:srgbClr val="FFFFCC"/>
        </a:solidFill>
        <a:ln w="12700" cap="rnd">
          <a:solidFill>
            <a:srgbClr val="008000"/>
          </a:solidFill>
          <a:prstDash val="sysDot"/>
          <a:miter lim="800000"/>
          <a:headEnd/>
          <a:tailEnd/>
        </a:ln>
      </xdr:spPr>
      <xdr:txBody>
        <a:bodyPr vertOverflow="clip" wrap="square" lIns="27432" tIns="22860" rIns="27432" bIns="22860" anchor="ctr" upright="1"/>
        <a:lstStyle/>
        <a:p>
          <a:pPr algn="ctr" rtl="0">
            <a:defRPr sz="1000"/>
          </a:pPr>
          <a:r>
            <a:rPr lang="pl-PL" sz="900" b="1" i="0" u="none" strike="noStrike" baseline="0">
              <a:solidFill>
                <a:srgbClr val="FF0000"/>
              </a:solidFill>
              <a:latin typeface="Times New Roman CE"/>
              <a:cs typeface="Times New Roman CE"/>
            </a:rPr>
            <a:t>Jeżeli </a:t>
          </a:r>
          <a:r>
            <a:rPr lang="pl-PL" sz="900" b="1" i="0" u="none" strike="noStrike" baseline="0">
              <a:solidFill>
                <a:srgbClr val="008000"/>
              </a:solidFill>
              <a:latin typeface="Times New Roman CE"/>
              <a:cs typeface="Times New Roman CE"/>
            </a:rPr>
            <a:t>ekspert</a:t>
          </a:r>
          <a:r>
            <a:rPr lang="pl-PL" sz="900" b="1" i="0" u="none" strike="noStrike" baseline="0">
              <a:solidFill>
                <a:srgbClr val="FF0000"/>
              </a:solidFill>
              <a:latin typeface="Times New Roman CE"/>
              <a:cs typeface="Times New Roman CE"/>
            </a:rPr>
            <a:t> jako pierwszy zaczyna wypełniać Plan to wpisuje również dane rolnika.</a:t>
          </a:r>
        </a:p>
      </xdr:txBody>
    </xdr:sp>
    <xdr:clientData fPrintsWithSheet="0"/>
  </xdr:twoCellAnchor>
  <xdr:twoCellAnchor>
    <xdr:from>
      <xdr:col>11</xdr:col>
      <xdr:colOff>57150</xdr:colOff>
      <xdr:row>8</xdr:row>
      <xdr:rowOff>57150</xdr:rowOff>
    </xdr:from>
    <xdr:to>
      <xdr:col>24</xdr:col>
      <xdr:colOff>247650</xdr:colOff>
      <xdr:row>8</xdr:row>
      <xdr:rowOff>276225</xdr:rowOff>
    </xdr:to>
    <xdr:sp macro="" textlink="">
      <xdr:nvSpPr>
        <xdr:cNvPr id="1112" name="Text Box 2"/>
        <xdr:cNvSpPr txBox="1">
          <a:spLocks noChangeArrowheads="1"/>
        </xdr:cNvSpPr>
      </xdr:nvSpPr>
      <xdr:spPr bwMode="auto">
        <a:xfrm>
          <a:off x="3028950" y="1504950"/>
          <a:ext cx="4943475" cy="219075"/>
        </a:xfrm>
        <a:prstGeom prst="rect">
          <a:avLst/>
        </a:prstGeom>
        <a:solidFill>
          <a:srgbClr val="FFFFCC"/>
        </a:solidFill>
        <a:ln w="12700" cap="rnd">
          <a:solidFill>
            <a:srgbClr val="008000"/>
          </a:solidFill>
          <a:prstDash val="sysDot"/>
          <a:miter lim="800000"/>
          <a:headEnd/>
          <a:tailEnd/>
        </a:ln>
      </xdr:spPr>
      <xdr:txBody>
        <a:bodyPr vertOverflow="clip" wrap="square" lIns="27432" tIns="22860" rIns="27432" bIns="22860" anchor="ctr" upright="1"/>
        <a:lstStyle/>
        <a:p>
          <a:pPr algn="l" rtl="0">
            <a:defRPr sz="1000"/>
          </a:pPr>
          <a:r>
            <a:rPr lang="pl-PL" sz="900" b="0" i="0" u="none" strike="noStrike" baseline="0">
              <a:solidFill>
                <a:srgbClr val="008000"/>
              </a:solidFill>
              <a:latin typeface="Times New Roman CE"/>
              <a:cs typeface="Times New Roman CE"/>
            </a:rPr>
            <a:t>&lt; Wpisz rok zmiany do Planu w komórce po lewej. </a:t>
          </a:r>
          <a:r>
            <a:rPr lang="pl-PL" sz="900" b="1" i="0" u="none" strike="noStrike" baseline="0">
              <a:solidFill>
                <a:srgbClr val="FF6600"/>
              </a:solidFill>
              <a:latin typeface="Times New Roman CE"/>
              <a:cs typeface="Times New Roman CE"/>
            </a:rPr>
            <a:t>Dotyczy tylko zmiany Planu w kolejnych latach.</a:t>
          </a:r>
          <a:r>
            <a:rPr lang="pl-PL" sz="900" b="0" i="0" u="none" strike="noStrike" baseline="0">
              <a:solidFill>
                <a:srgbClr val="008000"/>
              </a:solidFill>
              <a:latin typeface="Times New Roman CE"/>
              <a:cs typeface="Times New Roman CE"/>
            </a:rPr>
            <a:t> </a:t>
          </a:r>
        </a:p>
      </xdr:txBody>
    </xdr:sp>
    <xdr:clientData fPrintsWithSheet="0"/>
  </xdr:twoCellAnchor>
  <xdr:twoCellAnchor>
    <xdr:from>
      <xdr:col>1</xdr:col>
      <xdr:colOff>1</xdr:colOff>
      <xdr:row>49</xdr:row>
      <xdr:rowOff>0</xdr:rowOff>
    </xdr:from>
    <xdr:to>
      <xdr:col>19</xdr:col>
      <xdr:colOff>257175</xdr:colOff>
      <xdr:row>50</xdr:row>
      <xdr:rowOff>133350</xdr:rowOff>
    </xdr:to>
    <xdr:sp macro="" textlink="">
      <xdr:nvSpPr>
        <xdr:cNvPr id="7" name="Text Box 2"/>
        <xdr:cNvSpPr txBox="1">
          <a:spLocks noChangeArrowheads="1"/>
        </xdr:cNvSpPr>
      </xdr:nvSpPr>
      <xdr:spPr bwMode="auto">
        <a:xfrm>
          <a:off x="228601" y="9639300"/>
          <a:ext cx="5867399" cy="238125"/>
        </a:xfrm>
        <a:prstGeom prst="rect">
          <a:avLst/>
        </a:prstGeom>
        <a:solidFill>
          <a:srgbClr val="FFFFCC"/>
        </a:solidFill>
        <a:ln w="12700" cap="rnd">
          <a:solidFill>
            <a:srgbClr val="008000"/>
          </a:solidFill>
          <a:prstDash val="sysDot"/>
          <a:miter lim="800000"/>
          <a:headEnd/>
          <a:tailEnd/>
        </a:ln>
      </xdr:spPr>
      <xdr:txBody>
        <a:bodyPr vertOverflow="clip" wrap="square" lIns="27432" tIns="22860" rIns="27432" bIns="22860" anchor="ctr" upright="1"/>
        <a:lstStyle/>
        <a:p>
          <a:pPr algn="ctr" rtl="0">
            <a:defRPr sz="1000"/>
          </a:pPr>
          <a:r>
            <a:rPr lang="pl-PL" sz="900" b="0" i="0" u="none" strike="noStrike" baseline="0">
              <a:solidFill>
                <a:srgbClr val="FF0000"/>
              </a:solidFill>
              <a:latin typeface="Times New Roman CE"/>
              <a:cs typeface="Times New Roman CE"/>
            </a:rPr>
            <a:t>Jeżeli </a:t>
          </a:r>
          <a:r>
            <a:rPr lang="pl-PL" sz="900" b="0" i="0" u="none" strike="noStrike" baseline="0">
              <a:solidFill>
                <a:srgbClr val="008000"/>
              </a:solidFill>
              <a:latin typeface="Times New Roman CE"/>
              <a:cs typeface="Times New Roman CE"/>
            </a:rPr>
            <a:t>ekspertów</a:t>
          </a:r>
          <a:r>
            <a:rPr lang="pl-PL" sz="900" b="0" i="0" u="none" strike="noStrike" baseline="0">
              <a:solidFill>
                <a:srgbClr val="FF0000"/>
              </a:solidFill>
              <a:latin typeface="Times New Roman CE"/>
              <a:cs typeface="Times New Roman CE"/>
            </a:rPr>
            <a:t> jest więcej niż jeden, to należy odkryć wiersze poniżej arkusza i tam wpisać dane pozostałych ekspertów.</a:t>
          </a:r>
        </a:p>
      </xdr:txBody>
    </xdr:sp>
    <xdr:clientData fPrintsWithSheet="0"/>
  </xdr:twoCellAnchor>
  <xdr:twoCellAnchor editAs="oneCell">
    <xdr:from>
      <xdr:col>19</xdr:col>
      <xdr:colOff>9525</xdr:colOff>
      <xdr:row>3</xdr:row>
      <xdr:rowOff>19050</xdr:rowOff>
    </xdr:from>
    <xdr:to>
      <xdr:col>23</xdr:col>
      <xdr:colOff>123825</xdr:colOff>
      <xdr:row>7</xdr:row>
      <xdr:rowOff>352425</xdr:rowOff>
    </xdr:to>
    <xdr:pic>
      <xdr:nvPicPr>
        <xdr:cNvPr id="204816" name="Picture 101"/>
        <xdr:cNvPicPr>
          <a:picLocks noChangeAspect="1" noChangeArrowheads="1"/>
        </xdr:cNvPicPr>
      </xdr:nvPicPr>
      <xdr:blipFill>
        <a:blip xmlns:r="http://schemas.openxmlformats.org/officeDocument/2006/relationships" r:embed="rId2" cstate="print"/>
        <a:srcRect/>
        <a:stretch>
          <a:fillRect/>
        </a:stretch>
      </xdr:blipFill>
      <xdr:spPr bwMode="auto">
        <a:xfrm>
          <a:off x="5848350" y="400050"/>
          <a:ext cx="1438275" cy="1038225"/>
        </a:xfrm>
        <a:prstGeom prst="rect">
          <a:avLst/>
        </a:prstGeom>
        <a:noFill/>
        <a:ln w="9525">
          <a:noFill/>
          <a:miter lim="800000"/>
          <a:headEnd/>
          <a:tailEnd/>
        </a:ln>
      </xdr:spPr>
    </xdr:pic>
    <xdr:clientData/>
  </xdr:twoCellAnchor>
  <xdr:twoCellAnchor>
    <xdr:from>
      <xdr:col>10</xdr:col>
      <xdr:colOff>628650</xdr:colOff>
      <xdr:row>10</xdr:row>
      <xdr:rowOff>0</xdr:rowOff>
    </xdr:from>
    <xdr:to>
      <xdr:col>25</xdr:col>
      <xdr:colOff>0</xdr:colOff>
      <xdr:row>12</xdr:row>
      <xdr:rowOff>0</xdr:rowOff>
    </xdr:to>
    <xdr:sp macro="" textlink="">
      <xdr:nvSpPr>
        <xdr:cNvPr id="110416" name="Text Box 2"/>
        <xdr:cNvSpPr txBox="1">
          <a:spLocks noChangeArrowheads="1"/>
        </xdr:cNvSpPr>
      </xdr:nvSpPr>
      <xdr:spPr bwMode="auto">
        <a:xfrm>
          <a:off x="2914650" y="1990725"/>
          <a:ext cx="5095875" cy="390525"/>
        </a:xfrm>
        <a:prstGeom prst="rect">
          <a:avLst/>
        </a:prstGeom>
        <a:solidFill>
          <a:srgbClr val="FFFFCC"/>
        </a:solidFill>
        <a:ln w="12700" cap="rnd">
          <a:solidFill>
            <a:srgbClr val="008000"/>
          </a:solidFill>
          <a:prstDash val="sysDot"/>
          <a:miter lim="800000"/>
          <a:headEnd/>
          <a:tailEnd/>
        </a:ln>
      </xdr:spPr>
      <xdr:txBody>
        <a:bodyPr vertOverflow="clip" wrap="square" lIns="27432" tIns="22860" rIns="27432" bIns="22860" anchor="ctr" upright="1"/>
        <a:lstStyle/>
        <a:p>
          <a:pPr algn="l" rtl="0">
            <a:defRPr sz="1000"/>
          </a:pPr>
          <a:r>
            <a:rPr lang="pl-PL" sz="900" b="0" i="0" u="none" strike="noStrike" baseline="0">
              <a:solidFill>
                <a:srgbClr val="008000"/>
              </a:solidFill>
              <a:latin typeface="Times New Roman CE"/>
              <a:cs typeface="Times New Roman CE"/>
            </a:rPr>
            <a:t>Jeżeli sporządzany jest Plan dla gospodarstwa, które przejęło zobowiązania od innego rolnika wpisz  rok końcowy dłuższego zobowiązania. </a:t>
          </a:r>
          <a:r>
            <a:rPr lang="pl-PL" sz="900" b="0" i="0" u="none" strike="noStrike" baseline="0">
              <a:solidFill>
                <a:srgbClr val="FF0000"/>
              </a:solidFill>
              <a:latin typeface="Times New Roman CE"/>
              <a:cs typeface="Times New Roman CE"/>
            </a:rPr>
            <a:t>Poniżej ukaże się tabela do wypełnienia.</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2</xdr:col>
      <xdr:colOff>47625</xdr:colOff>
      <xdr:row>1</xdr:row>
      <xdr:rowOff>9525</xdr:rowOff>
    </xdr:from>
    <xdr:to>
      <xdr:col>7</xdr:col>
      <xdr:colOff>1485900</xdr:colOff>
      <xdr:row>2</xdr:row>
      <xdr:rowOff>209550</xdr:rowOff>
    </xdr:to>
    <xdr:sp macro="" textlink="">
      <xdr:nvSpPr>
        <xdr:cNvPr id="38149" name="Text Box 64"/>
        <xdr:cNvSpPr txBox="1">
          <a:spLocks noChangeArrowheads="1"/>
        </xdr:cNvSpPr>
      </xdr:nvSpPr>
      <xdr:spPr bwMode="auto">
        <a:xfrm>
          <a:off x="552450" y="38100"/>
          <a:ext cx="7200900" cy="361950"/>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1100" b="1" i="0" u="none" strike="noStrike" baseline="0">
              <a:solidFill>
                <a:srgbClr val="008000"/>
              </a:solidFill>
              <a:latin typeface="Times New Roman CE"/>
              <a:cs typeface="Times New Roman CE"/>
            </a:rPr>
            <a:t>Ekspert</a:t>
          </a:r>
          <a:r>
            <a:rPr lang="pl-PL" sz="900" b="1" i="0" u="none" strike="noStrike" baseline="0">
              <a:solidFill>
                <a:srgbClr val="008000"/>
              </a:solidFill>
              <a:latin typeface="Times New Roman CE"/>
              <a:cs typeface="Times New Roman CE"/>
            </a:rPr>
            <a:t> </a:t>
          </a:r>
          <a:r>
            <a:rPr lang="pl-PL" sz="900" b="1" i="0" u="none" strike="noStrike" baseline="0">
              <a:solidFill>
                <a:srgbClr val="FF0000"/>
              </a:solidFill>
              <a:latin typeface="Times New Roman CE"/>
              <a:cs typeface="Times New Roman CE"/>
            </a:rPr>
            <a:t>wprowadza dane do poniższej tabeli w zakresie pakietów 4 i 5. </a:t>
          </a:r>
        </a:p>
        <a:p>
          <a:pPr algn="ctr" rtl="0">
            <a:defRPr sz="1000"/>
          </a:pPr>
          <a:r>
            <a:rPr lang="pl-PL" sz="900" b="1" i="0" u="none" strike="noStrike" baseline="0">
              <a:solidFill>
                <a:srgbClr val="FF0000"/>
              </a:solidFill>
              <a:latin typeface="Times New Roman CE"/>
              <a:cs typeface="Times New Roman CE"/>
            </a:rPr>
            <a:t>Wprowadzone w tym miejscu dane, automatycznie przeniosą się do tabel w części szczegółowej dotyczącej pakietów 4 i 5.</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3</xdr:col>
      <xdr:colOff>552450</xdr:colOff>
      <xdr:row>12</xdr:row>
      <xdr:rowOff>19050</xdr:rowOff>
    </xdr:from>
    <xdr:to>
      <xdr:col>6</xdr:col>
      <xdr:colOff>47625</xdr:colOff>
      <xdr:row>15</xdr:row>
      <xdr:rowOff>161925</xdr:rowOff>
    </xdr:to>
    <xdr:sp macro="" textlink="">
      <xdr:nvSpPr>
        <xdr:cNvPr id="2052" name="Text Box 2"/>
        <xdr:cNvSpPr txBox="1">
          <a:spLocks noChangeArrowheads="1"/>
        </xdr:cNvSpPr>
      </xdr:nvSpPr>
      <xdr:spPr bwMode="auto">
        <a:xfrm>
          <a:off x="3857625" y="4248150"/>
          <a:ext cx="3800475" cy="847725"/>
        </a:xfrm>
        <a:prstGeom prst="rect">
          <a:avLst/>
        </a:prstGeom>
        <a:solidFill>
          <a:srgbClr val="CCFFCC"/>
        </a:solidFill>
        <a:ln w="12700" cap="rnd">
          <a:solidFill>
            <a:srgbClr val="00FF00"/>
          </a:solidFill>
          <a:prstDash val="sysDot"/>
          <a:miter lim="800000"/>
          <a:headEnd/>
          <a:tailEnd/>
        </a:ln>
      </xdr:spPr>
      <xdr:txBody>
        <a:bodyPr vertOverflow="clip" wrap="square" lIns="27432" tIns="22860" rIns="27432" bIns="22860" anchor="ctr" upright="1"/>
        <a:lstStyle/>
        <a:p>
          <a:pPr algn="ctr" rtl="0">
            <a:defRPr sz="1000"/>
          </a:pPr>
          <a:r>
            <a:rPr lang="pl-PL" sz="1200" b="0" i="0" u="none" strike="noStrike" baseline="0">
              <a:solidFill>
                <a:srgbClr val="FF6600"/>
              </a:solidFill>
              <a:latin typeface="Times New Roman CE"/>
              <a:cs typeface="Times New Roman CE"/>
            </a:rPr>
            <a:t>Wszystkie elementy krajobrazu wpisuje doradca rolnośrodowiskowy.</a:t>
          </a:r>
        </a:p>
        <a:p>
          <a:pPr algn="ctr" rtl="0">
            <a:defRPr sz="1000"/>
          </a:pPr>
          <a:r>
            <a:rPr lang="pl-PL" sz="1200" b="0" i="0" u="none" strike="noStrike" baseline="0">
              <a:solidFill>
                <a:srgbClr val="FF6600"/>
              </a:solidFill>
              <a:latin typeface="Times New Roman CE"/>
              <a:cs typeface="Times New Roman CE"/>
            </a:rPr>
            <a:t>W przypadku pak.4 i 5 dane przepisuje z dokumentacji przyrodniczej.</a:t>
          </a:r>
        </a:p>
      </xdr:txBody>
    </xdr:sp>
    <xdr:clientData fPrintsWithSheet="0"/>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7</xdr:row>
          <xdr:rowOff>247650</xdr:rowOff>
        </xdr:from>
        <xdr:to>
          <xdr:col>7</xdr:col>
          <xdr:colOff>419100</xdr:colOff>
          <xdr:row>9</xdr:row>
          <xdr:rowOff>9525</xdr:rowOff>
        </xdr:to>
        <xdr:sp macro="" textlink="">
          <xdr:nvSpPr>
            <xdr:cNvPr id="9257" name="Check Box 41" hidden="1">
              <a:extLst>
                <a:ext uri="{63B3BB69-23CF-44E3-9099-C40C66FF867C}">
                  <a14:compatExt spid="_x0000_s9257"/>
                </a:ext>
              </a:extLst>
            </xdr:cNvPr>
            <xdr:cNvSpPr/>
          </xdr:nvSpPr>
          <xdr:spPr>
            <a:xfrm>
              <a:off x="0" y="0"/>
              <a:ext cx="0" cy="0"/>
            </a:xfrm>
            <a:prstGeom prst="rect">
              <a:avLst/>
            </a:prstGeom>
          </xdr:spPr>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xdr:colOff>
          <xdr:row>8</xdr:row>
          <xdr:rowOff>171450</xdr:rowOff>
        </xdr:from>
        <xdr:to>
          <xdr:col>10</xdr:col>
          <xdr:colOff>361950</xdr:colOff>
          <xdr:row>10</xdr:row>
          <xdr:rowOff>9525</xdr:rowOff>
        </xdr:to>
        <xdr:sp macro="" textlink="">
          <xdr:nvSpPr>
            <xdr:cNvPr id="57345" name="Check Box 1" hidden="1">
              <a:extLst>
                <a:ext uri="{63B3BB69-23CF-44E3-9099-C40C66FF867C}">
                  <a14:compatExt spid="_x0000_s5734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xdr:row>
          <xdr:rowOff>190500</xdr:rowOff>
        </xdr:from>
        <xdr:to>
          <xdr:col>10</xdr:col>
          <xdr:colOff>361950</xdr:colOff>
          <xdr:row>11</xdr:row>
          <xdr:rowOff>9525</xdr:rowOff>
        </xdr:to>
        <xdr:sp macro="" textlink="">
          <xdr:nvSpPr>
            <xdr:cNvPr id="57346" name="Check Box 2" hidden="1">
              <a:extLst>
                <a:ext uri="{63B3BB69-23CF-44E3-9099-C40C66FF867C}">
                  <a14:compatExt spid="_x0000_s5734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xdr:row>
          <xdr:rowOff>190500</xdr:rowOff>
        </xdr:from>
        <xdr:to>
          <xdr:col>10</xdr:col>
          <xdr:colOff>361950</xdr:colOff>
          <xdr:row>12</xdr:row>
          <xdr:rowOff>9525</xdr:rowOff>
        </xdr:to>
        <xdr:sp macro="" textlink="">
          <xdr:nvSpPr>
            <xdr:cNvPr id="57347" name="Check Box 3" hidden="1">
              <a:extLst>
                <a:ext uri="{63B3BB69-23CF-44E3-9099-C40C66FF867C}">
                  <a14:compatExt spid="_x0000_s5734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xdr:row>
          <xdr:rowOff>180975</xdr:rowOff>
        </xdr:from>
        <xdr:to>
          <xdr:col>10</xdr:col>
          <xdr:colOff>361950</xdr:colOff>
          <xdr:row>13</xdr:row>
          <xdr:rowOff>19050</xdr:rowOff>
        </xdr:to>
        <xdr:sp macro="" textlink="">
          <xdr:nvSpPr>
            <xdr:cNvPr id="57348" name="Check Box 4" hidden="1">
              <a:extLst>
                <a:ext uri="{63B3BB69-23CF-44E3-9099-C40C66FF867C}">
                  <a14:compatExt spid="_x0000_s5734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xdr:row>
          <xdr:rowOff>161925</xdr:rowOff>
        </xdr:from>
        <xdr:to>
          <xdr:col>10</xdr:col>
          <xdr:colOff>361950</xdr:colOff>
          <xdr:row>14</xdr:row>
          <xdr:rowOff>19050</xdr:rowOff>
        </xdr:to>
        <xdr:sp macro="" textlink="">
          <xdr:nvSpPr>
            <xdr:cNvPr id="57349" name="Check Box 5" hidden="1">
              <a:extLst>
                <a:ext uri="{63B3BB69-23CF-44E3-9099-C40C66FF867C}">
                  <a14:compatExt spid="_x0000_s5734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xdr:row>
          <xdr:rowOff>161925</xdr:rowOff>
        </xdr:from>
        <xdr:to>
          <xdr:col>10</xdr:col>
          <xdr:colOff>361950</xdr:colOff>
          <xdr:row>15</xdr:row>
          <xdr:rowOff>9525</xdr:rowOff>
        </xdr:to>
        <xdr:sp macro="" textlink="">
          <xdr:nvSpPr>
            <xdr:cNvPr id="57350" name="Check Box 6" hidden="1">
              <a:extLst>
                <a:ext uri="{63B3BB69-23CF-44E3-9099-C40C66FF867C}">
                  <a14:compatExt spid="_x0000_s5735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xdr:row>
          <xdr:rowOff>180975</xdr:rowOff>
        </xdr:from>
        <xdr:to>
          <xdr:col>10</xdr:col>
          <xdr:colOff>361950</xdr:colOff>
          <xdr:row>16</xdr:row>
          <xdr:rowOff>0</xdr:rowOff>
        </xdr:to>
        <xdr:sp macro="" textlink="">
          <xdr:nvSpPr>
            <xdr:cNvPr id="57351" name="Check Box 7" hidden="1">
              <a:extLst>
                <a:ext uri="{63B3BB69-23CF-44E3-9099-C40C66FF867C}">
                  <a14:compatExt spid="_x0000_s5735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xdr:row>
          <xdr:rowOff>200025</xdr:rowOff>
        </xdr:from>
        <xdr:to>
          <xdr:col>10</xdr:col>
          <xdr:colOff>361950</xdr:colOff>
          <xdr:row>17</xdr:row>
          <xdr:rowOff>0</xdr:rowOff>
        </xdr:to>
        <xdr:sp macro="" textlink="">
          <xdr:nvSpPr>
            <xdr:cNvPr id="57352" name="Check Box 8" hidden="1">
              <a:extLst>
                <a:ext uri="{63B3BB69-23CF-44E3-9099-C40C66FF867C}">
                  <a14:compatExt spid="_x0000_s5735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276225</xdr:rowOff>
        </xdr:from>
        <xdr:to>
          <xdr:col>9</xdr:col>
          <xdr:colOff>819150</xdr:colOff>
          <xdr:row>24</xdr:row>
          <xdr:rowOff>209550</xdr:rowOff>
        </xdr:to>
        <xdr:sp macro="" textlink="">
          <xdr:nvSpPr>
            <xdr:cNvPr id="57386" name="Check Box 42" hidden="1">
              <a:extLst>
                <a:ext uri="{63B3BB69-23CF-44E3-9099-C40C66FF867C}">
                  <a14:compatExt spid="_x0000_s5738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17</xdr:row>
          <xdr:rowOff>9525</xdr:rowOff>
        </xdr:from>
        <xdr:to>
          <xdr:col>10</xdr:col>
          <xdr:colOff>361950</xdr:colOff>
          <xdr:row>18</xdr:row>
          <xdr:rowOff>19050</xdr:rowOff>
        </xdr:to>
        <xdr:sp macro="" textlink="">
          <xdr:nvSpPr>
            <xdr:cNvPr id="57396" name="Check Box 52" hidden="1">
              <a:extLst>
                <a:ext uri="{63B3BB69-23CF-44E3-9099-C40C66FF867C}">
                  <a14:compatExt spid="_x0000_s5739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18</xdr:row>
          <xdr:rowOff>9525</xdr:rowOff>
        </xdr:from>
        <xdr:to>
          <xdr:col>10</xdr:col>
          <xdr:colOff>352425</xdr:colOff>
          <xdr:row>19</xdr:row>
          <xdr:rowOff>19050</xdr:rowOff>
        </xdr:to>
        <xdr:sp macro="" textlink="">
          <xdr:nvSpPr>
            <xdr:cNvPr id="57397" name="Check Box 53" hidden="1">
              <a:extLst>
                <a:ext uri="{63B3BB69-23CF-44E3-9099-C40C66FF867C}">
                  <a14:compatExt spid="_x0000_s5739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19</xdr:row>
          <xdr:rowOff>9525</xdr:rowOff>
        </xdr:from>
        <xdr:to>
          <xdr:col>10</xdr:col>
          <xdr:colOff>352425</xdr:colOff>
          <xdr:row>20</xdr:row>
          <xdr:rowOff>19050</xdr:rowOff>
        </xdr:to>
        <xdr:sp macro="" textlink="">
          <xdr:nvSpPr>
            <xdr:cNvPr id="57398" name="Check Box 54" hidden="1">
              <a:extLst>
                <a:ext uri="{63B3BB69-23CF-44E3-9099-C40C66FF867C}">
                  <a14:compatExt spid="_x0000_s5739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20</xdr:row>
          <xdr:rowOff>9525</xdr:rowOff>
        </xdr:from>
        <xdr:to>
          <xdr:col>10</xdr:col>
          <xdr:colOff>352425</xdr:colOff>
          <xdr:row>21</xdr:row>
          <xdr:rowOff>19050</xdr:rowOff>
        </xdr:to>
        <xdr:sp macro="" textlink="">
          <xdr:nvSpPr>
            <xdr:cNvPr id="57399" name="Check Box 55" hidden="1">
              <a:extLst>
                <a:ext uri="{63B3BB69-23CF-44E3-9099-C40C66FF867C}">
                  <a14:compatExt spid="_x0000_s57399"/>
                </a:ext>
              </a:extLst>
            </xdr:cNvPr>
            <xdr:cNvSpPr/>
          </xdr:nvSpPr>
          <xdr:spPr>
            <a:xfrm>
              <a:off x="0" y="0"/>
              <a:ext cx="0" cy="0"/>
            </a:xfrm>
            <a:prstGeom prst="rect">
              <a:avLst/>
            </a:prstGeom>
          </xdr:spPr>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390525</xdr:colOff>
          <xdr:row>13</xdr:row>
          <xdr:rowOff>38100</xdr:rowOff>
        </xdr:from>
        <xdr:to>
          <xdr:col>9</xdr:col>
          <xdr:colOff>3238500</xdr:colOff>
          <xdr:row>13</xdr:row>
          <xdr:rowOff>257175</xdr:rowOff>
        </xdr:to>
        <xdr:sp macro="" textlink="">
          <xdr:nvSpPr>
            <xdr:cNvPr id="32781" name="Check Box 13" hidden="1">
              <a:extLst>
                <a:ext uri="{63B3BB69-23CF-44E3-9099-C40C66FF867C}">
                  <a14:compatExt spid="_x0000_s32781"/>
                </a:ext>
              </a:extLst>
            </xdr:cNvPr>
            <xdr:cNvSpPr/>
          </xdr:nvSpPr>
          <xdr:spPr>
            <a:xfrm>
              <a:off x="0" y="0"/>
              <a:ext cx="0" cy="0"/>
            </a:xfrm>
            <a:prstGeom prst="rect">
              <a:avLst/>
            </a:prstGeom>
          </xdr:spPr>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24</xdr:row>
          <xdr:rowOff>9525</xdr:rowOff>
        </xdr:from>
        <xdr:to>
          <xdr:col>13</xdr:col>
          <xdr:colOff>1038225</xdr:colOff>
          <xdr:row>24</xdr:row>
          <xdr:rowOff>228600</xdr:rowOff>
        </xdr:to>
        <xdr:sp macro="" textlink="">
          <xdr:nvSpPr>
            <xdr:cNvPr id="14346" name="Check Box 10" hidden="1">
              <a:extLst>
                <a:ext uri="{63B3BB69-23CF-44E3-9099-C40C66FF867C}">
                  <a14:compatExt spid="_x0000_s1434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26</xdr:row>
          <xdr:rowOff>19050</xdr:rowOff>
        </xdr:from>
        <xdr:to>
          <xdr:col>13</xdr:col>
          <xdr:colOff>1038225</xdr:colOff>
          <xdr:row>26</xdr:row>
          <xdr:rowOff>238125</xdr:rowOff>
        </xdr:to>
        <xdr:sp macro="" textlink="">
          <xdr:nvSpPr>
            <xdr:cNvPr id="14347" name="Check Box 11" hidden="1">
              <a:extLst>
                <a:ext uri="{63B3BB69-23CF-44E3-9099-C40C66FF867C}">
                  <a14:compatExt spid="_x0000_s14347"/>
                </a:ext>
              </a:extLst>
            </xdr:cNvPr>
            <xdr:cNvSpPr/>
          </xdr:nvSpPr>
          <xdr:spPr>
            <a:xfrm>
              <a:off x="0" y="0"/>
              <a:ext cx="0" cy="0"/>
            </a:xfrm>
            <a:prstGeom prst="rect">
              <a:avLst/>
            </a:prstGeom>
          </xdr:spPr>
        </xdr:sp>
        <xdr:clientData fPrintsWithSheet="0"/>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8" Type="http://schemas.openxmlformats.org/officeDocument/2006/relationships/comments" Target="../comments8.xml"/><Relationship Id="rId3" Type="http://schemas.openxmlformats.org/officeDocument/2006/relationships/hyperlink" Target="http://pl.wikipedia.org/wiki/Od%C5%82%C3%B3g" TargetMode="External"/><Relationship Id="rId7" Type="http://schemas.openxmlformats.org/officeDocument/2006/relationships/vmlDrawing" Target="../drawings/vmlDrawing8.vml"/><Relationship Id="rId2" Type="http://schemas.openxmlformats.org/officeDocument/2006/relationships/hyperlink" Target="http://www.kzgw.gov.pl/636.html" TargetMode="External"/><Relationship Id="rId1" Type="http://schemas.openxmlformats.org/officeDocument/2006/relationships/hyperlink" Target="http://natura2000.mos.gov.pl/natura2000/pl/proste.php" TargetMode="External"/><Relationship Id="rId6" Type="http://schemas.openxmlformats.org/officeDocument/2006/relationships/printerSettings" Target="../printerSettings/printerSettings13.bin"/><Relationship Id="rId5" Type="http://schemas.openxmlformats.org/officeDocument/2006/relationships/hyperlink" Target="http://pl.wikipedia.org/wiki/Parki_narodowe_w_Polsce" TargetMode="External"/><Relationship Id="rId4" Type="http://schemas.openxmlformats.org/officeDocument/2006/relationships/hyperlink" Target="http://pl.wikipedia.org/wiki/Parki_krajobrazowe_w_Polsce" TargetMode="External"/></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16.bin"/><Relationship Id="rId5" Type="http://schemas.openxmlformats.org/officeDocument/2006/relationships/comments" Target="../comments10.xml"/><Relationship Id="rId4" Type="http://schemas.openxmlformats.org/officeDocument/2006/relationships/ctrlProp" Target="../ctrlProps/ctrlProp1.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b.sazo&#324;ska@cdr.gov.pl" TargetMode="External"/><Relationship Id="rId7" Type="http://schemas.openxmlformats.org/officeDocument/2006/relationships/drawing" Target="../drawings/drawing2.xml"/><Relationship Id="rId2" Type="http://schemas.openxmlformats.org/officeDocument/2006/relationships/hyperlink" Target="mailto:bogdan.kiedrowski@onet.eu" TargetMode="External"/><Relationship Id="rId1" Type="http://schemas.openxmlformats.org/officeDocument/2006/relationships/hyperlink" Target="mailto:bogdan.kiedrowski@op.pl" TargetMode="External"/><Relationship Id="rId6" Type="http://schemas.openxmlformats.org/officeDocument/2006/relationships/printerSettings" Target="../printerSettings/printerSettings2.bin"/><Relationship Id="rId5" Type="http://schemas.openxmlformats.org/officeDocument/2006/relationships/hyperlink" Target="mailto:b.sazo&#324;ska@cdr.gov.pl" TargetMode="External"/><Relationship Id="rId4" Type="http://schemas.openxmlformats.org/officeDocument/2006/relationships/hyperlink" Target="mailto:b.krzesniak@cdr.gov.pl" TargetMode="Externa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3.xml"/><Relationship Id="rId3" Type="http://schemas.openxmlformats.org/officeDocument/2006/relationships/drawing" Target="../drawings/drawing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printerSettings" Target="../printerSettings/printerSettings20.bin"/><Relationship Id="rId16" Type="http://schemas.openxmlformats.org/officeDocument/2006/relationships/ctrlProp" Target="../ctrlProps/ctrlProp13.xml"/><Relationship Id="rId1" Type="http://schemas.openxmlformats.org/officeDocument/2006/relationships/hyperlink" Target="http://www.bip.minrol.gov.pl/DesktopDefault.aspx?TabOrgId=643&amp;LangId=0" TargetMode="External"/><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vmlDrawing" Target="../drawings/vmlDrawing13.v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8.xml"/><Relationship Id="rId1" Type="http://schemas.openxmlformats.org/officeDocument/2006/relationships/printerSettings" Target="../printerSettings/printerSettings24.bin"/><Relationship Id="rId5" Type="http://schemas.openxmlformats.org/officeDocument/2006/relationships/comments" Target="../comments17.xml"/><Relationship Id="rId4" Type="http://schemas.openxmlformats.org/officeDocument/2006/relationships/ctrlProp" Target="../ctrlProps/ctrlProp15.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9.xml"/><Relationship Id="rId1" Type="http://schemas.openxmlformats.org/officeDocument/2006/relationships/printerSettings" Target="../printerSettings/printerSettings25.bin"/><Relationship Id="rId6" Type="http://schemas.openxmlformats.org/officeDocument/2006/relationships/comments" Target="../comments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0.xml"/><Relationship Id="rId1" Type="http://schemas.openxmlformats.org/officeDocument/2006/relationships/printerSettings" Target="../printerSettings/printerSettings26.bin"/><Relationship Id="rId4" Type="http://schemas.openxmlformats.org/officeDocument/2006/relationships/comments" Target="../comments19.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1.xml"/><Relationship Id="rId1" Type="http://schemas.openxmlformats.org/officeDocument/2006/relationships/printerSettings" Target="../printerSettings/printerSettings27.bin"/><Relationship Id="rId4" Type="http://schemas.openxmlformats.org/officeDocument/2006/relationships/comments" Target="../comments20.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12.xml"/><Relationship Id="rId1" Type="http://schemas.openxmlformats.org/officeDocument/2006/relationships/printerSettings" Target="../printerSettings/printerSettings28.bin"/><Relationship Id="rId4" Type="http://schemas.openxmlformats.org/officeDocument/2006/relationships/comments" Target="../comments21.xml"/></Relationships>
</file>

<file path=xl/worksheets/_rels/sheet29.xml.rels><?xml version="1.0" encoding="UTF-8" standalone="yes"?>
<Relationships xmlns="http://schemas.openxmlformats.org/package/2006/relationships"><Relationship Id="rId13" Type="http://schemas.openxmlformats.org/officeDocument/2006/relationships/ctrlProp" Target="../ctrlProps/ctrlProp27.xml"/><Relationship Id="rId18" Type="http://schemas.openxmlformats.org/officeDocument/2006/relationships/ctrlProp" Target="../ctrlProps/ctrlProp32.xml"/><Relationship Id="rId26" Type="http://schemas.openxmlformats.org/officeDocument/2006/relationships/ctrlProp" Target="../ctrlProps/ctrlProp40.xml"/><Relationship Id="rId21" Type="http://schemas.openxmlformats.org/officeDocument/2006/relationships/ctrlProp" Target="../ctrlProps/ctrlProp35.xml"/><Relationship Id="rId34" Type="http://schemas.openxmlformats.org/officeDocument/2006/relationships/ctrlProp" Target="../ctrlProps/ctrlProp48.xml"/><Relationship Id="rId7" Type="http://schemas.openxmlformats.org/officeDocument/2006/relationships/ctrlProp" Target="../ctrlProps/ctrlProp21.xml"/><Relationship Id="rId12" Type="http://schemas.openxmlformats.org/officeDocument/2006/relationships/ctrlProp" Target="../ctrlProps/ctrlProp26.xml"/><Relationship Id="rId17" Type="http://schemas.openxmlformats.org/officeDocument/2006/relationships/ctrlProp" Target="../ctrlProps/ctrlProp31.xml"/><Relationship Id="rId25" Type="http://schemas.openxmlformats.org/officeDocument/2006/relationships/ctrlProp" Target="../ctrlProps/ctrlProp39.xml"/><Relationship Id="rId33" Type="http://schemas.openxmlformats.org/officeDocument/2006/relationships/ctrlProp" Target="../ctrlProps/ctrlProp47.xml"/><Relationship Id="rId2" Type="http://schemas.openxmlformats.org/officeDocument/2006/relationships/drawing" Target="../drawings/drawing13.xml"/><Relationship Id="rId16" Type="http://schemas.openxmlformats.org/officeDocument/2006/relationships/ctrlProp" Target="../ctrlProps/ctrlProp30.xml"/><Relationship Id="rId20" Type="http://schemas.openxmlformats.org/officeDocument/2006/relationships/ctrlProp" Target="../ctrlProps/ctrlProp34.xml"/><Relationship Id="rId29" Type="http://schemas.openxmlformats.org/officeDocument/2006/relationships/ctrlProp" Target="../ctrlProps/ctrlProp43.xml"/><Relationship Id="rId1" Type="http://schemas.openxmlformats.org/officeDocument/2006/relationships/printerSettings" Target="../printerSettings/printerSettings29.bin"/><Relationship Id="rId6" Type="http://schemas.openxmlformats.org/officeDocument/2006/relationships/ctrlProp" Target="../ctrlProps/ctrlProp20.xml"/><Relationship Id="rId11" Type="http://schemas.openxmlformats.org/officeDocument/2006/relationships/ctrlProp" Target="../ctrlProps/ctrlProp25.xml"/><Relationship Id="rId24" Type="http://schemas.openxmlformats.org/officeDocument/2006/relationships/ctrlProp" Target="../ctrlProps/ctrlProp38.xml"/><Relationship Id="rId32" Type="http://schemas.openxmlformats.org/officeDocument/2006/relationships/ctrlProp" Target="../ctrlProps/ctrlProp46.xml"/><Relationship Id="rId37" Type="http://schemas.openxmlformats.org/officeDocument/2006/relationships/comments" Target="../comments22.xml"/><Relationship Id="rId5" Type="http://schemas.openxmlformats.org/officeDocument/2006/relationships/ctrlProp" Target="../ctrlProps/ctrlProp19.xml"/><Relationship Id="rId15" Type="http://schemas.openxmlformats.org/officeDocument/2006/relationships/ctrlProp" Target="../ctrlProps/ctrlProp29.xml"/><Relationship Id="rId23" Type="http://schemas.openxmlformats.org/officeDocument/2006/relationships/ctrlProp" Target="../ctrlProps/ctrlProp37.xml"/><Relationship Id="rId28" Type="http://schemas.openxmlformats.org/officeDocument/2006/relationships/ctrlProp" Target="../ctrlProps/ctrlProp42.xml"/><Relationship Id="rId36" Type="http://schemas.openxmlformats.org/officeDocument/2006/relationships/ctrlProp" Target="../ctrlProps/ctrlProp50.xml"/><Relationship Id="rId10" Type="http://schemas.openxmlformats.org/officeDocument/2006/relationships/ctrlProp" Target="../ctrlProps/ctrlProp24.xml"/><Relationship Id="rId19" Type="http://schemas.openxmlformats.org/officeDocument/2006/relationships/ctrlProp" Target="../ctrlProps/ctrlProp33.xml"/><Relationship Id="rId31" Type="http://schemas.openxmlformats.org/officeDocument/2006/relationships/ctrlProp" Target="../ctrlProps/ctrlProp45.xml"/><Relationship Id="rId4" Type="http://schemas.openxmlformats.org/officeDocument/2006/relationships/ctrlProp" Target="../ctrlProps/ctrlProp18.xml"/><Relationship Id="rId9" Type="http://schemas.openxmlformats.org/officeDocument/2006/relationships/ctrlProp" Target="../ctrlProps/ctrlProp23.xml"/><Relationship Id="rId14" Type="http://schemas.openxmlformats.org/officeDocument/2006/relationships/ctrlProp" Target="../ctrlProps/ctrlProp28.xml"/><Relationship Id="rId22" Type="http://schemas.openxmlformats.org/officeDocument/2006/relationships/ctrlProp" Target="../ctrlProps/ctrlProp36.xml"/><Relationship Id="rId27" Type="http://schemas.openxmlformats.org/officeDocument/2006/relationships/ctrlProp" Target="../ctrlProps/ctrlProp41.xml"/><Relationship Id="rId30" Type="http://schemas.openxmlformats.org/officeDocument/2006/relationships/ctrlProp" Target="../ctrlProps/ctrlProp44.xml"/><Relationship Id="rId35" Type="http://schemas.openxmlformats.org/officeDocument/2006/relationships/ctrlProp" Target="../ctrlProps/ctrlProp49.xml"/><Relationship Id="rId8" Type="http://schemas.openxmlformats.org/officeDocument/2006/relationships/ctrlProp" Target="../ctrlProps/ctrlProp22.xml"/><Relationship Id="rId3" Type="http://schemas.openxmlformats.org/officeDocument/2006/relationships/vmlDrawing" Target="../drawings/vmlDrawing2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14.xml"/><Relationship Id="rId1" Type="http://schemas.openxmlformats.org/officeDocument/2006/relationships/printerSettings" Target="../printerSettings/printerSettings30.bin"/><Relationship Id="rId4" Type="http://schemas.openxmlformats.org/officeDocument/2006/relationships/comments" Target="../comments23.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15.xml"/><Relationship Id="rId1" Type="http://schemas.openxmlformats.org/officeDocument/2006/relationships/printerSettings" Target="../printerSettings/printerSettings32.bin"/><Relationship Id="rId5" Type="http://schemas.openxmlformats.org/officeDocument/2006/relationships/comments" Target="../comments25.xml"/><Relationship Id="rId4" Type="http://schemas.openxmlformats.org/officeDocument/2006/relationships/ctrlProp" Target="../ctrlProps/ctrlProp51.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16.xml"/><Relationship Id="rId1" Type="http://schemas.openxmlformats.org/officeDocument/2006/relationships/printerSettings" Target="../printerSettings/printerSettings33.bin"/><Relationship Id="rId5" Type="http://schemas.openxmlformats.org/officeDocument/2006/relationships/comments" Target="../comments26.xml"/><Relationship Id="rId4" Type="http://schemas.openxmlformats.org/officeDocument/2006/relationships/ctrlProp" Target="../ctrlProps/ctrlProp52.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17.xml"/><Relationship Id="rId1" Type="http://schemas.openxmlformats.org/officeDocument/2006/relationships/printerSettings" Target="../printerSettings/printerSettings34.bin"/><Relationship Id="rId5" Type="http://schemas.openxmlformats.org/officeDocument/2006/relationships/comments" Target="../comments27.xml"/><Relationship Id="rId4" Type="http://schemas.openxmlformats.org/officeDocument/2006/relationships/ctrlProp" Target="../ctrlProps/ctrlProp53.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18.xml"/><Relationship Id="rId1" Type="http://schemas.openxmlformats.org/officeDocument/2006/relationships/printerSettings" Target="../printerSettings/printerSettings35.bin"/><Relationship Id="rId5" Type="http://schemas.openxmlformats.org/officeDocument/2006/relationships/comments" Target="../comments28.xml"/><Relationship Id="rId4" Type="http://schemas.openxmlformats.org/officeDocument/2006/relationships/ctrlProp" Target="../ctrlProps/ctrlProp54.xml"/></Relationships>
</file>

<file path=xl/worksheets/_rels/sheet36.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41.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19.xml"/><Relationship Id="rId1" Type="http://schemas.openxmlformats.org/officeDocument/2006/relationships/printerSettings" Target="../printerSettings/printerSettings42.bin"/><Relationship Id="rId6" Type="http://schemas.openxmlformats.org/officeDocument/2006/relationships/comments" Target="../comments36.xml"/><Relationship Id="rId5" Type="http://schemas.openxmlformats.org/officeDocument/2006/relationships/ctrlProp" Target="../ctrlProps/ctrlProp56.xml"/><Relationship Id="rId4" Type="http://schemas.openxmlformats.org/officeDocument/2006/relationships/ctrlProp" Target="../ctrlProps/ctrlProp55.xml"/></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183"/>
  <sheetViews>
    <sheetView showZeros="0" workbookViewId="0">
      <selection activeCell="C4" sqref="C4"/>
    </sheetView>
  </sheetViews>
  <sheetFormatPr defaultRowHeight="12.75"/>
  <cols>
    <col min="1" max="1" width="5" style="26" customWidth="1"/>
    <col min="2" max="2" width="4.28515625" style="26" customWidth="1"/>
    <col min="3" max="3" width="6.85546875" style="26" customWidth="1"/>
    <col min="4" max="6" width="9.140625" style="26"/>
    <col min="7" max="7" width="10.42578125" customWidth="1"/>
    <col min="8" max="17" width="4.85546875" customWidth="1"/>
    <col min="19" max="19" width="31.85546875" hidden="1" customWidth="1"/>
    <col min="20" max="21" width="15.85546875" hidden="1" customWidth="1"/>
  </cols>
  <sheetData>
    <row r="1" spans="1:35" ht="14.25" customHeight="1">
      <c r="A1" s="243" t="s">
        <v>2391</v>
      </c>
      <c r="B1" s="244"/>
      <c r="C1" s="244"/>
      <c r="D1" s="244"/>
      <c r="E1" s="244"/>
      <c r="F1" s="244"/>
      <c r="G1" s="7"/>
      <c r="H1" s="7"/>
      <c r="I1" s="7"/>
      <c r="J1" s="7"/>
      <c r="K1" s="7"/>
      <c r="L1" s="7"/>
      <c r="M1" s="7"/>
      <c r="N1" s="7"/>
      <c r="O1" s="7"/>
      <c r="P1" s="7"/>
      <c r="Q1" s="1377"/>
      <c r="R1" s="7"/>
      <c r="S1" s="7"/>
      <c r="T1" s="7"/>
      <c r="U1" s="7"/>
      <c r="V1" s="7"/>
      <c r="W1" s="7"/>
    </row>
    <row r="2" spans="1:35" ht="21" customHeight="1">
      <c r="A2" s="27"/>
      <c r="B2" s="242" t="s">
        <v>2392</v>
      </c>
      <c r="C2" s="27"/>
      <c r="D2" s="27"/>
      <c r="E2" s="27"/>
      <c r="F2" s="27"/>
      <c r="G2" s="9"/>
      <c r="H2" s="237"/>
      <c r="I2" s="9"/>
      <c r="J2" s="9"/>
      <c r="K2" s="9"/>
      <c r="L2" s="9"/>
      <c r="M2" s="9"/>
      <c r="N2" s="9"/>
      <c r="O2" s="9"/>
      <c r="P2" s="9"/>
      <c r="Q2" s="9"/>
      <c r="R2" s="9"/>
      <c r="V2" s="9"/>
      <c r="W2" s="9"/>
    </row>
    <row r="3" spans="1:35" ht="69" customHeight="1">
      <c r="A3" s="1507" t="s">
        <v>1694</v>
      </c>
      <c r="B3" s="1507"/>
      <c r="C3" s="236" t="s">
        <v>2035</v>
      </c>
      <c r="D3" s="238" t="s">
        <v>845</v>
      </c>
      <c r="E3" s="238" t="s">
        <v>844</v>
      </c>
      <c r="F3" s="238" t="s">
        <v>846</v>
      </c>
      <c r="G3" s="238" t="str">
        <f>"Zasiew w "&amp;'Og s1'!K8&amp;" r."</f>
        <v>Zasiew w 2016 r.</v>
      </c>
      <c r="H3" s="239" t="s">
        <v>1685</v>
      </c>
      <c r="I3" s="240" t="s">
        <v>1686</v>
      </c>
      <c r="J3" s="240" t="s">
        <v>1687</v>
      </c>
      <c r="K3" s="240" t="s">
        <v>1889</v>
      </c>
      <c r="L3" s="240" t="s">
        <v>1890</v>
      </c>
      <c r="M3" s="240" t="s">
        <v>27</v>
      </c>
      <c r="N3" s="240" t="s">
        <v>28</v>
      </c>
      <c r="O3" s="241" t="s">
        <v>1374</v>
      </c>
      <c r="P3" s="1378" t="s">
        <v>2378</v>
      </c>
      <c r="Q3" s="1378" t="s">
        <v>2379</v>
      </c>
      <c r="R3" s="9"/>
      <c r="T3" s="215" t="s">
        <v>2036</v>
      </c>
      <c r="U3" s="215" t="s">
        <v>1962</v>
      </c>
      <c r="V3" s="9"/>
      <c r="W3" s="9"/>
      <c r="X3" s="1"/>
      <c r="Y3" s="966" t="s">
        <v>1124</v>
      </c>
      <c r="Z3" s="1"/>
      <c r="AA3" s="1"/>
      <c r="AB3" s="1"/>
      <c r="AC3" s="1"/>
      <c r="AD3" s="1"/>
      <c r="AE3" s="1"/>
      <c r="AF3" s="1"/>
      <c r="AG3" s="1"/>
      <c r="AH3" s="1"/>
      <c r="AI3" s="1"/>
    </row>
    <row r="4" spans="1:35">
      <c r="A4" s="1507"/>
      <c r="B4" s="1507"/>
      <c r="C4" s="971"/>
      <c r="D4" s="245"/>
      <c r="E4" s="246"/>
      <c r="F4" s="247"/>
      <c r="G4" s="248"/>
      <c r="H4" s="248"/>
      <c r="I4" s="248"/>
      <c r="J4" s="248"/>
      <c r="K4" s="248"/>
      <c r="L4" s="248"/>
      <c r="M4" s="248"/>
      <c r="N4" s="248"/>
      <c r="O4" s="248"/>
      <c r="P4" s="1375"/>
      <c r="Q4" s="1376"/>
      <c r="R4" s="9"/>
      <c r="S4" s="312" t="str">
        <f>'Og s3b'!D6</f>
        <v>1.1. Zrównoważony system gospodarowania</v>
      </c>
      <c r="T4" s="216">
        <f>C4</f>
        <v>0</v>
      </c>
      <c r="U4" s="216">
        <f>C61</f>
        <v>0</v>
      </c>
      <c r="V4" s="9"/>
      <c r="W4" s="9"/>
      <c r="X4" s="1"/>
      <c r="Y4" s="1"/>
      <c r="Z4" s="1"/>
      <c r="AA4" s="1"/>
      <c r="AB4" s="1"/>
      <c r="AC4" s="1"/>
      <c r="AD4" s="1"/>
      <c r="AE4" s="1"/>
      <c r="AF4" s="1"/>
      <c r="AG4" s="1"/>
      <c r="AH4" s="1"/>
      <c r="AI4" s="1"/>
    </row>
    <row r="5" spans="1:35">
      <c r="A5" s="1507"/>
      <c r="B5" s="1507"/>
      <c r="C5" s="965"/>
      <c r="D5" s="245"/>
      <c r="E5" s="246"/>
      <c r="F5" s="247"/>
      <c r="G5" s="248"/>
      <c r="H5" s="248"/>
      <c r="I5" s="248"/>
      <c r="J5" s="248"/>
      <c r="K5" s="248"/>
      <c r="L5" s="248"/>
      <c r="M5" s="248"/>
      <c r="N5" s="248"/>
      <c r="O5" s="248"/>
      <c r="P5" s="1375"/>
      <c r="Q5" s="1376"/>
      <c r="R5" s="9"/>
      <c r="S5" t="str">
        <f>'Og s3b'!D7</f>
        <v>2.1. Uprawy rolnicze (dla których zakończono okres przestawiania)</v>
      </c>
      <c r="T5" s="216">
        <f>C6</f>
        <v>0</v>
      </c>
      <c r="U5" s="216">
        <f>C63</f>
        <v>0</v>
      </c>
      <c r="V5" s="9"/>
      <c r="W5" s="9"/>
      <c r="X5" s="1"/>
      <c r="Y5" s="1"/>
      <c r="Z5" s="1"/>
      <c r="AA5" s="1"/>
      <c r="AB5" s="1"/>
      <c r="AC5" s="1"/>
      <c r="AD5" s="1"/>
      <c r="AE5" s="1"/>
      <c r="AF5" s="1"/>
      <c r="AG5" s="1"/>
      <c r="AH5" s="1"/>
      <c r="AI5" s="1"/>
    </row>
    <row r="6" spans="1:35">
      <c r="A6" s="1507"/>
      <c r="B6" s="1507"/>
      <c r="C6" s="965"/>
      <c r="D6" s="245"/>
      <c r="E6" s="246"/>
      <c r="F6" s="247"/>
      <c r="G6" s="248"/>
      <c r="H6" s="248"/>
      <c r="I6" s="248"/>
      <c r="J6" s="248"/>
      <c r="K6" s="248"/>
      <c r="L6" s="248"/>
      <c r="M6" s="248"/>
      <c r="N6" s="248"/>
      <c r="O6" s="248"/>
      <c r="P6" s="1375"/>
      <c r="Q6" s="1376"/>
      <c r="R6" s="9"/>
      <c r="S6" t="str">
        <f>'Og s3b'!D8</f>
        <v>2.2. Uprawy rolnicze (w okresie przestawiania)</v>
      </c>
      <c r="T6" s="216">
        <f t="shared" ref="T6:T16" si="0">C7</f>
        <v>0</v>
      </c>
      <c r="U6" s="216">
        <f t="shared" ref="U6:U16" si="1">C64</f>
        <v>0</v>
      </c>
      <c r="V6" s="9"/>
      <c r="W6" s="9"/>
      <c r="X6" s="1"/>
      <c r="Y6" s="1"/>
      <c r="Z6" s="1"/>
      <c r="AA6" s="1"/>
      <c r="AB6" s="1"/>
      <c r="AC6" s="1"/>
      <c r="AD6" s="1"/>
      <c r="AE6" s="1"/>
      <c r="AF6" s="1"/>
      <c r="AG6" s="1"/>
      <c r="AH6" s="1"/>
      <c r="AI6" s="1"/>
    </row>
    <row r="7" spans="1:35">
      <c r="A7" s="1507"/>
      <c r="B7" s="1507"/>
      <c r="C7" s="965"/>
      <c r="D7" s="245"/>
      <c r="E7" s="246"/>
      <c r="F7" s="247"/>
      <c r="G7" s="248"/>
      <c r="H7" s="248"/>
      <c r="I7" s="248"/>
      <c r="J7" s="248"/>
      <c r="K7" s="248"/>
      <c r="L7" s="248"/>
      <c r="M7" s="248"/>
      <c r="N7" s="248"/>
      <c r="O7" s="248"/>
      <c r="P7" s="1375"/>
      <c r="Q7" s="1376"/>
      <c r="R7" s="9"/>
      <c r="S7" t="str">
        <f>'Og s3b'!D9</f>
        <v>2.3. Trwałe użytki zielone (dla których zakończono okres przestawiania)</v>
      </c>
      <c r="T7" s="216">
        <f t="shared" si="0"/>
        <v>0</v>
      </c>
      <c r="U7" s="216">
        <f t="shared" si="1"/>
        <v>0</v>
      </c>
      <c r="V7" s="9"/>
      <c r="W7" s="9"/>
      <c r="X7" s="1"/>
      <c r="Y7" s="1"/>
      <c r="Z7" s="1"/>
      <c r="AA7" s="1"/>
      <c r="AB7" s="1"/>
      <c r="AC7" s="1"/>
      <c r="AD7" s="1"/>
      <c r="AE7" s="1"/>
      <c r="AF7" s="1"/>
      <c r="AG7" s="1"/>
      <c r="AH7" s="1"/>
      <c r="AI7" s="1"/>
    </row>
    <row r="8" spans="1:35">
      <c r="A8" s="1507"/>
      <c r="B8" s="1507"/>
      <c r="C8" s="965"/>
      <c r="D8" s="245"/>
      <c r="E8" s="246"/>
      <c r="F8" s="247"/>
      <c r="G8" s="248"/>
      <c r="H8" s="248"/>
      <c r="I8" s="248"/>
      <c r="J8" s="248"/>
      <c r="K8" s="248"/>
      <c r="L8" s="248"/>
      <c r="M8" s="248"/>
      <c r="N8" s="248"/>
      <c r="O8" s="248"/>
      <c r="P8" s="1375"/>
      <c r="Q8" s="1376"/>
      <c r="R8" s="9"/>
      <c r="S8" t="str">
        <f>'Og s3b'!D10</f>
        <v>2.4. Trwałe użytki zielone (w okresie przestawiania)</v>
      </c>
      <c r="T8" s="216">
        <f t="shared" si="0"/>
        <v>0</v>
      </c>
      <c r="U8" s="216">
        <f t="shared" si="1"/>
        <v>0</v>
      </c>
      <c r="V8" s="9"/>
      <c r="W8" s="9"/>
      <c r="X8" s="1"/>
      <c r="Y8" s="1"/>
      <c r="Z8" s="1"/>
      <c r="AA8" s="1"/>
      <c r="AB8" s="1"/>
      <c r="AC8" s="1"/>
      <c r="AD8" s="1"/>
      <c r="AE8" s="1"/>
      <c r="AF8" s="1"/>
      <c r="AG8" s="1"/>
      <c r="AH8" s="1"/>
      <c r="AI8" s="1"/>
    </row>
    <row r="9" spans="1:35">
      <c r="A9" s="1507"/>
      <c r="B9" s="1507"/>
      <c r="C9" s="965"/>
      <c r="D9" s="245"/>
      <c r="E9" s="246"/>
      <c r="F9" s="247"/>
      <c r="G9" s="248"/>
      <c r="H9" s="248"/>
      <c r="I9" s="248"/>
      <c r="J9" s="248"/>
      <c r="K9" s="248"/>
      <c r="L9" s="248"/>
      <c r="M9" s="248"/>
      <c r="N9" s="248"/>
      <c r="O9" s="248"/>
      <c r="P9" s="1375"/>
      <c r="Q9" s="1376"/>
      <c r="R9" s="9"/>
      <c r="S9" t="str">
        <f>'Og s3b'!D11</f>
        <v>2.5. Uprawy warzywne (dla których zakończono okres przestawiania)</v>
      </c>
      <c r="T9" s="216">
        <f t="shared" si="0"/>
        <v>0</v>
      </c>
      <c r="U9" s="216">
        <f t="shared" si="1"/>
        <v>0</v>
      </c>
      <c r="V9" s="9"/>
      <c r="W9" s="9"/>
      <c r="X9" s="1"/>
      <c r="Y9" s="1"/>
      <c r="Z9" s="1"/>
      <c r="AA9" s="1"/>
      <c r="AB9" s="1"/>
      <c r="AC9" s="1"/>
      <c r="AD9" s="1"/>
      <c r="AE9" s="1"/>
      <c r="AF9" s="1"/>
      <c r="AG9" s="1"/>
      <c r="AH9" s="1"/>
      <c r="AI9" s="1"/>
    </row>
    <row r="10" spans="1:35">
      <c r="A10" s="27"/>
      <c r="B10" s="27"/>
      <c r="C10" s="965"/>
      <c r="D10" s="245"/>
      <c r="E10" s="246"/>
      <c r="F10" s="247"/>
      <c r="G10" s="248"/>
      <c r="H10" s="248"/>
      <c r="I10" s="248"/>
      <c r="J10" s="248"/>
      <c r="K10" s="248"/>
      <c r="L10" s="248"/>
      <c r="M10" s="248"/>
      <c r="N10" s="248"/>
      <c r="O10" s="248"/>
      <c r="P10" s="1375"/>
      <c r="Q10" s="1376"/>
      <c r="R10" s="9"/>
      <c r="S10" t="str">
        <f>'Og s3b'!D12</f>
        <v>2.6. Uprawy warzywne (w okresie przestawiania)</v>
      </c>
      <c r="T10" s="216">
        <f t="shared" si="0"/>
        <v>0</v>
      </c>
      <c r="U10" s="216">
        <f t="shared" si="1"/>
        <v>0</v>
      </c>
      <c r="V10" s="9"/>
      <c r="W10" s="9"/>
      <c r="X10" s="1"/>
      <c r="Y10" s="1"/>
      <c r="Z10" s="1"/>
      <c r="AA10" s="1"/>
      <c r="AB10" s="1"/>
      <c r="AC10" s="1"/>
      <c r="AD10" s="1"/>
      <c r="AE10" s="1"/>
      <c r="AF10" s="1"/>
      <c r="AG10" s="1"/>
      <c r="AH10" s="1"/>
      <c r="AI10" s="1"/>
    </row>
    <row r="11" spans="1:35">
      <c r="A11" s="27"/>
      <c r="B11" s="27"/>
      <c r="C11" s="965"/>
      <c r="D11" s="245"/>
      <c r="E11" s="246"/>
      <c r="F11" s="247"/>
      <c r="G11" s="248"/>
      <c r="H11" s="248"/>
      <c r="I11" s="248"/>
      <c r="J11" s="248"/>
      <c r="K11" s="248"/>
      <c r="L11" s="248"/>
      <c r="M11" s="248"/>
      <c r="N11" s="248"/>
      <c r="O11" s="248"/>
      <c r="P11" s="1375"/>
      <c r="Q11" s="1376"/>
      <c r="R11" s="9"/>
      <c r="S11" t="str">
        <f>'Og s3b'!D13</f>
        <v>2.7. Uprawy zielarskie (dla których zakończono okres przestawiania)</v>
      </c>
      <c r="T11" s="216">
        <f t="shared" si="0"/>
        <v>0</v>
      </c>
      <c r="U11" s="216">
        <f t="shared" si="1"/>
        <v>0</v>
      </c>
      <c r="V11" s="9"/>
      <c r="W11" s="9"/>
      <c r="X11" s="1"/>
      <c r="Y11" s="1"/>
      <c r="Z11" s="1"/>
      <c r="AA11" s="1"/>
      <c r="AB11" s="1"/>
      <c r="AC11" s="1"/>
      <c r="AD11" s="1"/>
      <c r="AE11" s="1"/>
      <c r="AF11" s="1"/>
      <c r="AG11" s="1"/>
      <c r="AH11" s="1"/>
      <c r="AI11" s="1"/>
    </row>
    <row r="12" spans="1:35">
      <c r="A12" s="27"/>
      <c r="B12" s="27"/>
      <c r="C12" s="965"/>
      <c r="D12" s="245"/>
      <c r="E12" s="246"/>
      <c r="F12" s="247"/>
      <c r="G12" s="248"/>
      <c r="H12" s="248"/>
      <c r="I12" s="248"/>
      <c r="J12" s="248"/>
      <c r="K12" s="248"/>
      <c r="L12" s="248"/>
      <c r="M12" s="248"/>
      <c r="N12" s="248"/>
      <c r="O12" s="248"/>
      <c r="P12" s="1375"/>
      <c r="Q12" s="1376"/>
      <c r="R12" s="9"/>
      <c r="S12" t="str">
        <f>'Og s3b'!D14</f>
        <v>2.8. Uprawy zielarskie (w okresie przestawiania)</v>
      </c>
      <c r="T12" s="216">
        <f t="shared" si="0"/>
        <v>0</v>
      </c>
      <c r="U12" s="216">
        <f t="shared" si="1"/>
        <v>0</v>
      </c>
      <c r="V12" s="9"/>
      <c r="W12" s="9"/>
      <c r="X12" s="1"/>
      <c r="Y12" s="1"/>
      <c r="Z12" s="1"/>
      <c r="AA12" s="1"/>
      <c r="AB12" s="1"/>
      <c r="AC12" s="1"/>
      <c r="AD12" s="1"/>
      <c r="AE12" s="1"/>
      <c r="AF12" s="1"/>
      <c r="AG12" s="1"/>
      <c r="AH12" s="1"/>
      <c r="AI12" s="1"/>
    </row>
    <row r="13" spans="1:35">
      <c r="A13" s="27"/>
      <c r="B13" s="27"/>
      <c r="C13" s="965"/>
      <c r="D13" s="245"/>
      <c r="E13" s="246"/>
      <c r="F13" s="247"/>
      <c r="G13" s="248"/>
      <c r="H13" s="248"/>
      <c r="I13" s="248"/>
      <c r="J13" s="248"/>
      <c r="K13" s="248"/>
      <c r="L13" s="248"/>
      <c r="M13" s="248"/>
      <c r="N13" s="248"/>
      <c r="O13" s="248"/>
      <c r="P13" s="1375"/>
      <c r="Q13" s="1376"/>
      <c r="R13" s="9"/>
      <c r="S13" t="str">
        <f>'Og s3b'!D15</f>
        <v xml:space="preserve">2.9. Uprawy sadownicze i jagodowe (dla których zakończono okres przestawiania) </v>
      </c>
      <c r="T13" s="216">
        <f t="shared" si="0"/>
        <v>0</v>
      </c>
      <c r="U13" s="216">
        <f t="shared" si="1"/>
        <v>0</v>
      </c>
      <c r="V13" s="9"/>
      <c r="W13" s="9"/>
      <c r="X13" s="1"/>
      <c r="Y13" s="1"/>
      <c r="Z13" s="1"/>
      <c r="AA13" s="1"/>
      <c r="AB13" s="1"/>
      <c r="AC13" s="1"/>
      <c r="AD13" s="1"/>
      <c r="AE13" s="1"/>
      <c r="AF13" s="1"/>
      <c r="AG13" s="1"/>
      <c r="AH13" s="1"/>
      <c r="AI13" s="1"/>
    </row>
    <row r="14" spans="1:35">
      <c r="A14" s="27"/>
      <c r="B14" s="27"/>
      <c r="C14" s="965"/>
      <c r="D14" s="245"/>
      <c r="E14" s="246"/>
      <c r="F14" s="247"/>
      <c r="G14" s="248"/>
      <c r="H14" s="248"/>
      <c r="I14" s="248"/>
      <c r="J14" s="248"/>
      <c r="K14" s="248"/>
      <c r="L14" s="248"/>
      <c r="M14" s="248"/>
      <c r="N14" s="248"/>
      <c r="O14" s="248"/>
      <c r="P14" s="1375"/>
      <c r="Q14" s="1376"/>
      <c r="R14" s="9"/>
      <c r="S14" t="str">
        <f>'Og s3b'!D16</f>
        <v xml:space="preserve">2.10.Uprawy sadownicze i jagodowe (w okresie przestawiania) </v>
      </c>
      <c r="T14" s="216">
        <f t="shared" si="0"/>
        <v>0</v>
      </c>
      <c r="U14" s="216">
        <f t="shared" si="1"/>
        <v>0</v>
      </c>
      <c r="V14" s="9"/>
      <c r="W14" s="9"/>
      <c r="X14" s="1"/>
      <c r="Y14" s="1"/>
      <c r="Z14" s="1"/>
      <c r="AA14" s="1"/>
      <c r="AB14" s="1"/>
      <c r="AC14" s="1"/>
      <c r="AD14" s="1"/>
      <c r="AE14" s="1"/>
      <c r="AF14" s="1"/>
      <c r="AG14" s="1"/>
      <c r="AH14" s="1"/>
      <c r="AI14" s="1"/>
    </row>
    <row r="15" spans="1:35">
      <c r="A15" s="27"/>
      <c r="B15" s="27"/>
      <c r="C15" s="965"/>
      <c r="D15" s="245"/>
      <c r="E15" s="246"/>
      <c r="F15" s="247"/>
      <c r="G15" s="248"/>
      <c r="H15" s="248"/>
      <c r="I15" s="248"/>
      <c r="J15" s="248"/>
      <c r="K15" s="248"/>
      <c r="L15" s="248"/>
      <c r="M15" s="248"/>
      <c r="N15" s="248"/>
      <c r="O15" s="248"/>
      <c r="P15" s="1375"/>
      <c r="Q15" s="1376"/>
      <c r="R15" s="9"/>
      <c r="S15" t="str">
        <f>'Og s3b'!D17</f>
        <v>2.11. Pozostałe uprawy sadownicze i jagodowe (dla których zakończono okres przestawiania)</v>
      </c>
      <c r="T15" s="216">
        <f t="shared" si="0"/>
        <v>0</v>
      </c>
      <c r="U15" s="216">
        <f t="shared" si="1"/>
        <v>0</v>
      </c>
      <c r="V15" s="9"/>
      <c r="W15" s="9"/>
      <c r="X15" s="1"/>
      <c r="Y15" s="1"/>
      <c r="Z15" s="1"/>
      <c r="AA15" s="1"/>
      <c r="AB15" s="1"/>
      <c r="AC15" s="1"/>
      <c r="AD15" s="1"/>
      <c r="AE15" s="1"/>
      <c r="AF15" s="1"/>
      <c r="AG15" s="1"/>
      <c r="AH15" s="1"/>
      <c r="AI15" s="1"/>
    </row>
    <row r="16" spans="1:35">
      <c r="A16" s="27"/>
      <c r="B16" s="27"/>
      <c r="C16" s="965"/>
      <c r="D16" s="245"/>
      <c r="E16" s="246"/>
      <c r="F16" s="247"/>
      <c r="G16" s="248"/>
      <c r="H16" s="248"/>
      <c r="I16" s="248"/>
      <c r="J16" s="248"/>
      <c r="K16" s="248"/>
      <c r="L16" s="248"/>
      <c r="M16" s="248"/>
      <c r="N16" s="248"/>
      <c r="O16" s="248"/>
      <c r="P16" s="1375"/>
      <c r="Q16" s="1376"/>
      <c r="R16" s="9"/>
      <c r="S16" t="str">
        <f>'Og s3b'!D18</f>
        <v>2.12. Pozostałe uprawy sadownicze i jagodowe (w okresie przestawiania)</v>
      </c>
      <c r="T16" s="216">
        <f t="shared" si="0"/>
        <v>0</v>
      </c>
      <c r="U16" s="216">
        <f t="shared" si="1"/>
        <v>0</v>
      </c>
      <c r="V16" s="9"/>
      <c r="W16" s="9"/>
      <c r="X16" s="1"/>
      <c r="Y16" s="1"/>
      <c r="Z16" s="1"/>
      <c r="AA16" s="1"/>
      <c r="AB16" s="1"/>
      <c r="AC16" s="1"/>
      <c r="AD16" s="1"/>
      <c r="AE16" s="1"/>
      <c r="AF16" s="1"/>
      <c r="AG16" s="1"/>
      <c r="AH16" s="1"/>
      <c r="AI16" s="1"/>
    </row>
    <row r="17" spans="1:35">
      <c r="A17" s="27"/>
      <c r="B17" s="27"/>
      <c r="C17" s="965"/>
      <c r="D17" s="245"/>
      <c r="E17" s="246"/>
      <c r="F17" s="247"/>
      <c r="G17" s="248"/>
      <c r="H17" s="248"/>
      <c r="I17" s="248"/>
      <c r="J17" s="248"/>
      <c r="K17" s="248"/>
      <c r="L17" s="248"/>
      <c r="M17" s="248"/>
      <c r="N17" s="248"/>
      <c r="O17" s="248"/>
      <c r="P17" s="1375"/>
      <c r="Q17" s="1376"/>
      <c r="R17" s="9"/>
      <c r="S17" s="1314" t="str">
        <f>'Og s3b'!D20</f>
        <v>3.1.2. Ekstensywna gospodarka na łąkach i pastwiskach na obszarach Natura 2000</v>
      </c>
      <c r="T17" s="216">
        <f>C19</f>
        <v>0</v>
      </c>
      <c r="U17" s="216">
        <f>C76</f>
        <v>0</v>
      </c>
      <c r="V17" s="9"/>
      <c r="W17" s="9"/>
      <c r="X17" s="1"/>
      <c r="Y17" s="1"/>
      <c r="Z17" s="1"/>
      <c r="AA17" s="1"/>
      <c r="AB17" s="1"/>
      <c r="AC17" s="1"/>
      <c r="AD17" s="1"/>
      <c r="AE17" s="1"/>
      <c r="AF17" s="1"/>
      <c r="AG17" s="1"/>
      <c r="AH17" s="1"/>
      <c r="AI17" s="1"/>
    </row>
    <row r="18" spans="1:35">
      <c r="A18" s="27"/>
      <c r="B18" s="27"/>
      <c r="C18" s="965"/>
      <c r="D18" s="245"/>
      <c r="E18" s="246"/>
      <c r="F18" s="247"/>
      <c r="G18" s="248"/>
      <c r="H18" s="248"/>
      <c r="I18" s="248"/>
      <c r="J18" s="248"/>
      <c r="K18" s="248"/>
      <c r="L18" s="248"/>
      <c r="M18" s="248"/>
      <c r="N18" s="248"/>
      <c r="O18" s="248"/>
      <c r="P18" s="1375"/>
      <c r="Q18" s="1376"/>
      <c r="R18" s="9"/>
      <c r="S18" s="1315">
        <f>'Og s3b'!D19</f>
        <v>0</v>
      </c>
      <c r="T18" s="216">
        <f>C20</f>
        <v>0</v>
      </c>
      <c r="U18" s="216">
        <f>C77</f>
        <v>0</v>
      </c>
      <c r="V18" s="9"/>
      <c r="W18" s="9"/>
      <c r="X18" s="1"/>
      <c r="Y18" s="1"/>
      <c r="Z18" s="1"/>
      <c r="AA18" s="1"/>
      <c r="AB18" s="1"/>
      <c r="AC18" s="1"/>
      <c r="AD18" s="1"/>
      <c r="AE18" s="1"/>
      <c r="AF18" s="1"/>
      <c r="AG18" s="1"/>
      <c r="AH18" s="1"/>
      <c r="AI18" s="1"/>
    </row>
    <row r="19" spans="1:35">
      <c r="A19" s="27"/>
      <c r="B19" s="27"/>
      <c r="C19" s="965"/>
      <c r="D19" s="245"/>
      <c r="E19" s="246"/>
      <c r="F19" s="247"/>
      <c r="G19" s="248"/>
      <c r="H19" s="248"/>
      <c r="I19" s="248"/>
      <c r="J19" s="248"/>
      <c r="K19" s="248"/>
      <c r="L19" s="248"/>
      <c r="M19" s="248"/>
      <c r="N19" s="248"/>
      <c r="O19" s="248"/>
      <c r="P19" s="1375"/>
      <c r="Q19" s="1376"/>
      <c r="R19" s="9"/>
      <c r="S19" t="str">
        <f>'Og s3b'!D21</f>
        <v>4.1. Ochrona siedlisk lęgowych ptaków</v>
      </c>
      <c r="T19" s="216">
        <f>C21</f>
        <v>0</v>
      </c>
      <c r="U19" s="216">
        <f>C78</f>
        <v>0</v>
      </c>
      <c r="V19" s="9"/>
      <c r="W19" s="9"/>
      <c r="X19" s="1"/>
      <c r="Y19" s="1"/>
      <c r="Z19" s="1"/>
      <c r="AA19" s="1"/>
      <c r="AB19" s="1"/>
      <c r="AC19" s="1"/>
      <c r="AD19" s="1"/>
      <c r="AE19" s="1"/>
      <c r="AF19" s="1"/>
      <c r="AG19" s="1"/>
      <c r="AH19" s="1"/>
      <c r="AI19" s="1"/>
    </row>
    <row r="20" spans="1:35">
      <c r="A20" s="27"/>
      <c r="B20" s="27"/>
      <c r="C20" s="965"/>
      <c r="D20" s="245"/>
      <c r="E20" s="246"/>
      <c r="F20" s="247"/>
      <c r="G20" s="248"/>
      <c r="H20" s="248"/>
      <c r="I20" s="248"/>
      <c r="J20" s="248"/>
      <c r="K20" s="248"/>
      <c r="L20" s="248"/>
      <c r="M20" s="248"/>
      <c r="N20" s="248"/>
      <c r="O20" s="248"/>
      <c r="P20" s="1375"/>
      <c r="Q20" s="1376"/>
      <c r="R20" s="9"/>
      <c r="S20" t="str">
        <f>'Og s3b'!D22</f>
        <v xml:space="preserve">4.2. Mechowiska </v>
      </c>
      <c r="T20" s="216">
        <f t="shared" ref="T20:T28" si="2">C22</f>
        <v>0</v>
      </c>
      <c r="U20" s="216">
        <f t="shared" ref="U20:U28" si="3">C79</f>
        <v>0</v>
      </c>
      <c r="V20" s="9"/>
      <c r="W20" s="9"/>
      <c r="X20" s="1"/>
      <c r="Y20" s="1"/>
      <c r="Z20" s="1"/>
      <c r="AA20" s="1"/>
      <c r="AB20" s="1"/>
      <c r="AC20" s="1"/>
      <c r="AD20" s="1"/>
      <c r="AE20" s="1"/>
      <c r="AF20" s="1"/>
      <c r="AG20" s="1"/>
      <c r="AH20" s="1"/>
      <c r="AI20" s="1"/>
    </row>
    <row r="21" spans="1:35">
      <c r="A21" s="27"/>
      <c r="B21" s="27"/>
      <c r="C21" s="965"/>
      <c r="D21" s="245"/>
      <c r="E21" s="246"/>
      <c r="F21" s="247"/>
      <c r="G21" s="248"/>
      <c r="H21" s="248"/>
      <c r="I21" s="248"/>
      <c r="J21" s="248"/>
      <c r="K21" s="248"/>
      <c r="L21" s="248"/>
      <c r="M21" s="248"/>
      <c r="N21" s="248"/>
      <c r="O21" s="248"/>
      <c r="P21" s="1375"/>
      <c r="Q21" s="1376"/>
      <c r="R21" s="9"/>
      <c r="S21" t="str">
        <f>'Og s3b'!D23</f>
        <v>4.3. Szuwary wielkoturzycowe</v>
      </c>
      <c r="T21" s="216">
        <f t="shared" si="2"/>
        <v>0</v>
      </c>
      <c r="U21" s="216">
        <f t="shared" si="3"/>
        <v>0</v>
      </c>
      <c r="V21" s="9"/>
      <c r="W21" s="9"/>
      <c r="X21" s="1"/>
      <c r="Y21" s="1"/>
      <c r="Z21" s="1"/>
      <c r="AA21" s="1"/>
      <c r="AB21" s="1"/>
      <c r="AC21" s="1"/>
      <c r="AD21" s="1"/>
      <c r="AE21" s="1"/>
      <c r="AF21" s="1"/>
      <c r="AG21" s="1"/>
      <c r="AH21" s="1"/>
      <c r="AI21" s="1"/>
    </row>
    <row r="22" spans="1:35">
      <c r="A22" s="27"/>
      <c r="B22" s="27"/>
      <c r="C22" s="965"/>
      <c r="D22" s="245"/>
      <c r="E22" s="246"/>
      <c r="F22" s="247"/>
      <c r="G22" s="248"/>
      <c r="H22" s="248"/>
      <c r="I22" s="248"/>
      <c r="J22" s="248"/>
      <c r="K22" s="248"/>
      <c r="L22" s="248"/>
      <c r="M22" s="248"/>
      <c r="N22" s="248"/>
      <c r="O22" s="248"/>
      <c r="P22" s="1375"/>
      <c r="Q22" s="1376"/>
      <c r="R22" s="9"/>
      <c r="S22" t="str">
        <f>'Og s3b'!D24</f>
        <v>4.4. Łąki trzęślicowe i selernicowe</v>
      </c>
      <c r="T22" s="216">
        <f t="shared" si="2"/>
        <v>0</v>
      </c>
      <c r="U22" s="216">
        <f t="shared" si="3"/>
        <v>0</v>
      </c>
      <c r="V22" s="9"/>
      <c r="W22" s="9"/>
      <c r="X22" s="1"/>
      <c r="Y22" s="1"/>
      <c r="Z22" s="1"/>
      <c r="AA22" s="1"/>
      <c r="AB22" s="1"/>
      <c r="AC22" s="1"/>
      <c r="AD22" s="1"/>
      <c r="AE22" s="1"/>
      <c r="AF22" s="1"/>
      <c r="AG22" s="1"/>
      <c r="AH22" s="1"/>
      <c r="AI22" s="1"/>
    </row>
    <row r="23" spans="1:35">
      <c r="A23" s="27"/>
      <c r="B23" s="27"/>
      <c r="C23" s="965"/>
      <c r="D23" s="245"/>
      <c r="E23" s="246"/>
      <c r="F23" s="247"/>
      <c r="G23" s="248"/>
      <c r="H23" s="248"/>
      <c r="I23" s="248"/>
      <c r="J23" s="248"/>
      <c r="K23" s="248"/>
      <c r="L23" s="248"/>
      <c r="M23" s="248"/>
      <c r="N23" s="248"/>
      <c r="O23" s="248"/>
      <c r="P23" s="1375"/>
      <c r="Q23" s="1376"/>
      <c r="R23" s="9"/>
      <c r="S23" t="str">
        <f>'Og s3b'!D25</f>
        <v>4.5. Murawy ciepłolubne</v>
      </c>
      <c r="T23" s="216">
        <f t="shared" si="2"/>
        <v>0</v>
      </c>
      <c r="U23" s="216">
        <f t="shared" si="3"/>
        <v>0</v>
      </c>
      <c r="V23" s="9"/>
      <c r="W23" s="9"/>
      <c r="X23" s="1"/>
      <c r="Y23" s="1"/>
      <c r="Z23" s="1"/>
      <c r="AA23" s="1"/>
      <c r="AB23" s="1"/>
      <c r="AC23" s="1"/>
      <c r="AD23" s="1"/>
      <c r="AE23" s="1"/>
      <c r="AF23" s="1"/>
      <c r="AG23" s="1"/>
      <c r="AH23" s="1"/>
      <c r="AI23" s="1"/>
    </row>
    <row r="24" spans="1:35">
      <c r="A24" s="27"/>
      <c r="B24" s="27"/>
      <c r="C24" s="965"/>
      <c r="D24" s="245"/>
      <c r="E24" s="246"/>
      <c r="F24" s="247"/>
      <c r="G24" s="248"/>
      <c r="H24" s="248"/>
      <c r="I24" s="248"/>
      <c r="J24" s="248"/>
      <c r="K24" s="248"/>
      <c r="L24" s="248"/>
      <c r="M24" s="248"/>
      <c r="N24" s="248"/>
      <c r="O24" s="248"/>
      <c r="P24" s="1375"/>
      <c r="Q24" s="1376"/>
      <c r="R24" s="9"/>
      <c r="S24" t="str">
        <f>'Og s3b'!D26</f>
        <v xml:space="preserve">4.6. Półnaturalne łąki wilgotne </v>
      </c>
      <c r="T24" s="216">
        <f t="shared" si="2"/>
        <v>0</v>
      </c>
      <c r="U24" s="216">
        <f t="shared" si="3"/>
        <v>0</v>
      </c>
      <c r="V24" s="9"/>
      <c r="W24" s="9"/>
      <c r="X24" s="1"/>
      <c r="Y24" s="1" t="s">
        <v>1125</v>
      </c>
      <c r="Z24" s="1"/>
      <c r="AA24" s="1"/>
      <c r="AB24" s="1"/>
      <c r="AC24" s="1"/>
      <c r="AD24" s="1"/>
      <c r="AE24" s="1"/>
      <c r="AF24" s="1"/>
      <c r="AG24" s="1"/>
      <c r="AH24" s="1"/>
      <c r="AI24" s="1"/>
    </row>
    <row r="25" spans="1:35">
      <c r="A25" s="27"/>
      <c r="B25" s="27"/>
      <c r="C25" s="965"/>
      <c r="D25" s="245"/>
      <c r="E25" s="246"/>
      <c r="F25" s="247"/>
      <c r="G25" s="248"/>
      <c r="H25" s="248"/>
      <c r="I25" s="248"/>
      <c r="J25" s="248"/>
      <c r="K25" s="248"/>
      <c r="L25" s="248"/>
      <c r="M25" s="248"/>
      <c r="N25" s="248"/>
      <c r="O25" s="248"/>
      <c r="P25" s="1375"/>
      <c r="Q25" s="1376"/>
      <c r="R25" s="9"/>
      <c r="S25" t="str">
        <f>'Og s3b'!D27</f>
        <v>4.7. Półnaturalne łąki świeże</v>
      </c>
      <c r="T25" s="216">
        <f t="shared" si="2"/>
        <v>0</v>
      </c>
      <c r="U25" s="216">
        <f t="shared" si="3"/>
        <v>0</v>
      </c>
      <c r="V25" s="9"/>
      <c r="W25" s="9"/>
      <c r="X25" s="1"/>
      <c r="Y25" s="1"/>
      <c r="Z25" s="1"/>
      <c r="AA25" s="1"/>
      <c r="AB25" s="1"/>
      <c r="AC25" s="1"/>
      <c r="AD25" s="1"/>
      <c r="AE25" s="1"/>
      <c r="AF25" s="1"/>
      <c r="AG25" s="1"/>
      <c r="AH25" s="1"/>
      <c r="AI25" s="1"/>
    </row>
    <row r="26" spans="1:35">
      <c r="A26" s="27"/>
      <c r="B26" s="27"/>
      <c r="C26" s="965"/>
      <c r="D26" s="245"/>
      <c r="E26" s="246"/>
      <c r="F26" s="247"/>
      <c r="G26" s="248"/>
      <c r="H26" s="248"/>
      <c r="I26" s="248"/>
      <c r="J26" s="248"/>
      <c r="K26" s="248"/>
      <c r="L26" s="248"/>
      <c r="M26" s="248"/>
      <c r="N26" s="248"/>
      <c r="O26" s="248"/>
      <c r="P26" s="1375"/>
      <c r="Q26" s="1376"/>
      <c r="R26" s="9"/>
      <c r="S26" t="str">
        <f>'Og s3b'!D28</f>
        <v>4.8. Bogate gatunkowo murawy bliźniczkowe</v>
      </c>
      <c r="T26" s="216">
        <f t="shared" si="2"/>
        <v>0</v>
      </c>
      <c r="U26" s="216">
        <f t="shared" si="3"/>
        <v>0</v>
      </c>
      <c r="V26" s="9"/>
      <c r="W26" s="9"/>
      <c r="X26" s="1"/>
      <c r="Y26" s="1"/>
      <c r="Z26" s="1"/>
      <c r="AA26" s="1"/>
      <c r="AB26" s="1"/>
      <c r="AC26" s="1"/>
      <c r="AD26" s="1"/>
      <c r="AE26" s="1"/>
      <c r="AF26" s="1"/>
      <c r="AG26" s="1"/>
      <c r="AH26" s="1"/>
      <c r="AI26" s="1"/>
    </row>
    <row r="27" spans="1:35">
      <c r="A27" s="27"/>
      <c r="B27" s="27"/>
      <c r="C27" s="965"/>
      <c r="D27" s="245"/>
      <c r="E27" s="246"/>
      <c r="F27" s="247"/>
      <c r="G27" s="248"/>
      <c r="H27" s="248"/>
      <c r="I27" s="248"/>
      <c r="J27" s="248"/>
      <c r="K27" s="248"/>
      <c r="L27" s="248"/>
      <c r="M27" s="248"/>
      <c r="N27" s="248"/>
      <c r="O27" s="248"/>
      <c r="P27" s="1375"/>
      <c r="Q27" s="1376"/>
      <c r="R27" s="9"/>
      <c r="S27" t="str">
        <f>'Og s3b'!D29</f>
        <v>4.9. Słonorośla</v>
      </c>
      <c r="T27" s="216">
        <f t="shared" si="2"/>
        <v>0</v>
      </c>
      <c r="U27" s="216">
        <f t="shared" si="3"/>
        <v>0</v>
      </c>
      <c r="V27" s="9"/>
      <c r="W27" s="9"/>
      <c r="X27" s="1"/>
      <c r="Y27" s="1"/>
      <c r="Z27" s="1"/>
      <c r="AA27" s="1"/>
      <c r="AB27" s="1"/>
      <c r="AC27" s="1"/>
      <c r="AD27" s="1"/>
      <c r="AE27" s="1"/>
      <c r="AF27" s="1"/>
      <c r="AG27" s="1"/>
      <c r="AH27" s="1"/>
      <c r="AI27" s="1"/>
    </row>
    <row r="28" spans="1:35">
      <c r="A28" s="27"/>
      <c r="B28" s="27"/>
      <c r="C28" s="965"/>
      <c r="D28" s="245"/>
      <c r="E28" s="246"/>
      <c r="F28" s="247"/>
      <c r="G28" s="248"/>
      <c r="H28" s="248"/>
      <c r="I28" s="248"/>
      <c r="J28" s="248"/>
      <c r="K28" s="248"/>
      <c r="L28" s="248"/>
      <c r="M28" s="248"/>
      <c r="N28" s="248"/>
      <c r="O28" s="248"/>
      <c r="P28" s="1375"/>
      <c r="Q28" s="1376"/>
      <c r="R28" s="9"/>
      <c r="S28" t="str">
        <f>'Og s3b'!D30</f>
        <v>4.10. Użytki przyrodnicze</v>
      </c>
      <c r="T28" s="216">
        <f t="shared" si="2"/>
        <v>0</v>
      </c>
      <c r="U28" s="216">
        <f t="shared" si="3"/>
        <v>0</v>
      </c>
      <c r="V28" s="9"/>
      <c r="W28" s="9"/>
      <c r="X28" s="1"/>
      <c r="Y28" s="1"/>
      <c r="Z28" s="1"/>
      <c r="AA28" s="1"/>
      <c r="AB28" s="1"/>
      <c r="AC28" s="1"/>
      <c r="AD28" s="1"/>
      <c r="AE28" s="1"/>
      <c r="AF28" s="1"/>
      <c r="AG28" s="1"/>
      <c r="AH28" s="1"/>
      <c r="AI28" s="1"/>
    </row>
    <row r="29" spans="1:35">
      <c r="A29" s="27"/>
      <c r="B29" s="27"/>
      <c r="C29" s="965"/>
      <c r="D29" s="245"/>
      <c r="E29" s="246"/>
      <c r="F29" s="247"/>
      <c r="G29" s="248"/>
      <c r="H29" s="248"/>
      <c r="I29" s="248"/>
      <c r="J29" s="248"/>
      <c r="K29" s="248"/>
      <c r="L29" s="248"/>
      <c r="M29" s="248"/>
      <c r="N29" s="248"/>
      <c r="O29" s="248"/>
      <c r="P29" s="1375"/>
      <c r="Q29" s="1376"/>
      <c r="R29" s="9"/>
      <c r="S29" s="8" t="str">
        <f>'Og s3b'!D31</f>
        <v>Koszty transakcyjne</v>
      </c>
      <c r="T29" s="216"/>
      <c r="U29" s="216"/>
      <c r="V29" s="9"/>
      <c r="W29" s="9"/>
      <c r="X29" s="1"/>
      <c r="Y29" s="1"/>
      <c r="Z29" s="1"/>
      <c r="AA29" s="1"/>
      <c r="AB29" s="1"/>
      <c r="AC29" s="1"/>
      <c r="AD29" s="1"/>
      <c r="AE29" s="1"/>
      <c r="AF29" s="1"/>
      <c r="AG29" s="1"/>
      <c r="AH29" s="1"/>
      <c r="AI29" s="1"/>
    </row>
    <row r="30" spans="1:35">
      <c r="A30" s="27"/>
      <c r="B30" s="27"/>
      <c r="C30" s="965"/>
      <c r="D30" s="245"/>
      <c r="E30" s="246"/>
      <c r="F30" s="247"/>
      <c r="G30" s="248"/>
      <c r="H30" s="248"/>
      <c r="I30" s="248"/>
      <c r="J30" s="248"/>
      <c r="K30" s="248"/>
      <c r="L30" s="248"/>
      <c r="M30" s="248"/>
      <c r="N30" s="248"/>
      <c r="O30" s="248"/>
      <c r="P30" s="1375"/>
      <c r="Q30" s="1376"/>
      <c r="R30" s="9"/>
      <c r="S30" t="str">
        <f>'Og s3b'!D32</f>
        <v>5.1. Ochrona siedlisk lęgowych ptaków</v>
      </c>
      <c r="T30" s="216">
        <f>C32</f>
        <v>0</v>
      </c>
      <c r="U30" s="216">
        <f>C89</f>
        <v>0</v>
      </c>
      <c r="V30" s="9"/>
      <c r="W30" s="9"/>
      <c r="X30" s="1"/>
      <c r="Y30" s="1"/>
      <c r="Z30" s="1"/>
      <c r="AA30" s="1"/>
      <c r="AB30" s="1"/>
      <c r="AC30" s="1"/>
      <c r="AD30" s="1"/>
      <c r="AE30" s="1"/>
      <c r="AF30" s="1"/>
      <c r="AG30" s="1"/>
      <c r="AH30" s="1"/>
      <c r="AI30" s="1"/>
    </row>
    <row r="31" spans="1:35">
      <c r="A31" s="27"/>
      <c r="B31" s="27"/>
      <c r="C31" s="965"/>
      <c r="D31" s="245"/>
      <c r="E31" s="246"/>
      <c r="F31" s="247"/>
      <c r="G31" s="248"/>
      <c r="H31" s="248"/>
      <c r="I31" s="248"/>
      <c r="J31" s="248"/>
      <c r="K31" s="248"/>
      <c r="L31" s="248"/>
      <c r="M31" s="248"/>
      <c r="N31" s="248"/>
      <c r="O31" s="248"/>
      <c r="P31" s="1375"/>
      <c r="Q31" s="1376"/>
      <c r="R31" s="9"/>
      <c r="S31" t="str">
        <f>'Og s3b'!D33</f>
        <v xml:space="preserve">5.2. Mechowiska </v>
      </c>
      <c r="T31" s="216">
        <f t="shared" ref="T31:T39" si="4">C33</f>
        <v>0</v>
      </c>
      <c r="U31" s="216">
        <f t="shared" ref="U31:U39" si="5">C90</f>
        <v>0</v>
      </c>
      <c r="V31" s="9"/>
      <c r="W31" s="9"/>
      <c r="X31" s="1"/>
      <c r="Y31" s="1"/>
      <c r="Z31" s="1"/>
      <c r="AA31" s="1"/>
      <c r="AB31" s="1"/>
      <c r="AC31" s="1"/>
      <c r="AD31" s="1"/>
      <c r="AE31" s="1"/>
      <c r="AF31" s="1"/>
      <c r="AG31" s="1"/>
      <c r="AH31" s="1"/>
      <c r="AI31" s="1"/>
    </row>
    <row r="32" spans="1:35">
      <c r="A32" s="27"/>
      <c r="B32" s="27"/>
      <c r="C32" s="965"/>
      <c r="D32" s="245"/>
      <c r="E32" s="246"/>
      <c r="F32" s="247"/>
      <c r="G32" s="248"/>
      <c r="H32" s="248"/>
      <c r="I32" s="248"/>
      <c r="J32" s="248"/>
      <c r="K32" s="248"/>
      <c r="L32" s="248"/>
      <c r="M32" s="248"/>
      <c r="N32" s="248"/>
      <c r="O32" s="248"/>
      <c r="P32" s="1375"/>
      <c r="Q32" s="1376"/>
      <c r="R32" s="9"/>
      <c r="S32" t="str">
        <f>'Og s3b'!D34</f>
        <v>5.3. Szuwary wielkoturzycowe</v>
      </c>
      <c r="T32" s="216">
        <f t="shared" si="4"/>
        <v>0</v>
      </c>
      <c r="U32" s="216">
        <f t="shared" si="5"/>
        <v>0</v>
      </c>
      <c r="V32" s="9"/>
      <c r="W32" s="9"/>
      <c r="X32" s="1"/>
      <c r="Y32" s="1"/>
      <c r="Z32" s="1"/>
      <c r="AA32" s="1"/>
      <c r="AB32" s="1"/>
      <c r="AC32" s="1"/>
      <c r="AD32" s="1"/>
      <c r="AE32" s="1"/>
      <c r="AF32" s="1"/>
      <c r="AG32" s="1"/>
      <c r="AH32" s="1"/>
      <c r="AI32" s="1"/>
    </row>
    <row r="33" spans="1:35">
      <c r="A33" s="27"/>
      <c r="B33" s="27"/>
      <c r="C33" s="965"/>
      <c r="D33" s="245"/>
      <c r="E33" s="246"/>
      <c r="F33" s="247"/>
      <c r="G33" s="248"/>
      <c r="H33" s="248"/>
      <c r="I33" s="248"/>
      <c r="J33" s="248"/>
      <c r="K33" s="248"/>
      <c r="L33" s="248"/>
      <c r="M33" s="248"/>
      <c r="N33" s="248"/>
      <c r="O33" s="248"/>
      <c r="P33" s="1375"/>
      <c r="Q33" s="1376"/>
      <c r="R33" s="9"/>
      <c r="S33" t="str">
        <f>'Og s3b'!D35</f>
        <v>5.4. Łąki trzęślicowe i selernicowe</v>
      </c>
      <c r="T33" s="216">
        <f t="shared" si="4"/>
        <v>0</v>
      </c>
      <c r="U33" s="216">
        <f t="shared" si="5"/>
        <v>0</v>
      </c>
      <c r="V33" s="9"/>
      <c r="W33" s="9"/>
      <c r="X33" s="1"/>
      <c r="Y33" s="1"/>
      <c r="Z33" s="1"/>
      <c r="AA33" s="1"/>
      <c r="AB33" s="1"/>
      <c r="AC33" s="1"/>
      <c r="AD33" s="1"/>
      <c r="AE33" s="1"/>
      <c r="AF33" s="1"/>
      <c r="AG33" s="1"/>
      <c r="AH33" s="1"/>
      <c r="AI33" s="1"/>
    </row>
    <row r="34" spans="1:35">
      <c r="A34" s="27"/>
      <c r="B34" s="27"/>
      <c r="C34" s="965"/>
      <c r="D34" s="245"/>
      <c r="E34" s="246"/>
      <c r="F34" s="247"/>
      <c r="G34" s="248"/>
      <c r="H34" s="248"/>
      <c r="I34" s="248"/>
      <c r="J34" s="248"/>
      <c r="K34" s="248"/>
      <c r="L34" s="248"/>
      <c r="M34" s="248"/>
      <c r="N34" s="248"/>
      <c r="O34" s="248"/>
      <c r="P34" s="1375"/>
      <c r="Q34" s="1376"/>
      <c r="R34" s="9"/>
      <c r="S34" t="str">
        <f>'Og s3b'!D36</f>
        <v>5.5. Murawy ciepłolubne</v>
      </c>
      <c r="T34" s="216">
        <f t="shared" si="4"/>
        <v>0</v>
      </c>
      <c r="U34" s="216">
        <f t="shared" si="5"/>
        <v>0</v>
      </c>
      <c r="V34" s="9"/>
      <c r="W34" s="9"/>
      <c r="X34" s="1"/>
      <c r="Y34" s="1"/>
      <c r="Z34" s="1"/>
      <c r="AA34" s="1"/>
      <c r="AB34" s="1"/>
      <c r="AC34" s="1"/>
      <c r="AD34" s="1"/>
      <c r="AE34" s="1"/>
      <c r="AF34" s="1"/>
      <c r="AG34" s="1"/>
      <c r="AH34" s="1"/>
      <c r="AI34" s="1"/>
    </row>
    <row r="35" spans="1:35">
      <c r="A35" s="27"/>
      <c r="B35" s="27"/>
      <c r="C35" s="965"/>
      <c r="D35" s="245"/>
      <c r="E35" s="246"/>
      <c r="F35" s="247"/>
      <c r="G35" s="248"/>
      <c r="H35" s="248"/>
      <c r="I35" s="248"/>
      <c r="J35" s="248"/>
      <c r="K35" s="248"/>
      <c r="L35" s="248"/>
      <c r="M35" s="248"/>
      <c r="N35" s="248"/>
      <c r="O35" s="248"/>
      <c r="P35" s="1375"/>
      <c r="Q35" s="1376"/>
      <c r="R35" s="9"/>
      <c r="S35" t="str">
        <f>'Og s3b'!D37</f>
        <v xml:space="preserve">5.6. Półnaturalne łąki wilgotne </v>
      </c>
      <c r="T35" s="216">
        <f t="shared" si="4"/>
        <v>0</v>
      </c>
      <c r="U35" s="216">
        <f t="shared" si="5"/>
        <v>0</v>
      </c>
      <c r="V35" s="9"/>
      <c r="W35" s="9"/>
      <c r="X35" s="1"/>
      <c r="Y35" s="1"/>
      <c r="Z35" s="1"/>
      <c r="AA35" s="1"/>
      <c r="AB35" s="1"/>
      <c r="AC35" s="1"/>
      <c r="AD35" s="1"/>
      <c r="AE35" s="1"/>
      <c r="AF35" s="1"/>
      <c r="AG35" s="1"/>
      <c r="AH35" s="1"/>
      <c r="AI35" s="1"/>
    </row>
    <row r="36" spans="1:35">
      <c r="A36" s="27"/>
      <c r="B36" s="27"/>
      <c r="C36" s="965"/>
      <c r="D36" s="245"/>
      <c r="E36" s="246"/>
      <c r="F36" s="247"/>
      <c r="G36" s="248"/>
      <c r="H36" s="248"/>
      <c r="I36" s="248"/>
      <c r="J36" s="248"/>
      <c r="K36" s="248"/>
      <c r="L36" s="248"/>
      <c r="M36" s="248"/>
      <c r="N36" s="248"/>
      <c r="O36" s="248"/>
      <c r="P36" s="1375"/>
      <c r="Q36" s="1376"/>
      <c r="R36" s="9"/>
      <c r="S36" t="str">
        <f>'Og s3b'!D38</f>
        <v>5.7. Półnaturalne łąki świeże</v>
      </c>
      <c r="T36" s="216">
        <f t="shared" si="4"/>
        <v>0</v>
      </c>
      <c r="U36" s="216">
        <f t="shared" si="5"/>
        <v>0</v>
      </c>
      <c r="V36" s="9"/>
      <c r="W36" s="9"/>
      <c r="X36" s="1"/>
      <c r="Y36" s="1"/>
      <c r="Z36" s="1"/>
      <c r="AA36" s="1"/>
      <c r="AB36" s="1"/>
      <c r="AC36" s="1"/>
      <c r="AD36" s="1"/>
      <c r="AE36" s="1"/>
      <c r="AF36" s="1"/>
      <c r="AG36" s="1"/>
      <c r="AH36" s="1"/>
      <c r="AI36" s="1"/>
    </row>
    <row r="37" spans="1:35">
      <c r="A37" s="27"/>
      <c r="B37" s="27"/>
      <c r="C37" s="965"/>
      <c r="D37" s="245"/>
      <c r="E37" s="246"/>
      <c r="F37" s="247"/>
      <c r="G37" s="248"/>
      <c r="H37" s="248"/>
      <c r="I37" s="248"/>
      <c r="J37" s="248"/>
      <c r="K37" s="248"/>
      <c r="L37" s="248"/>
      <c r="M37" s="248"/>
      <c r="N37" s="248"/>
      <c r="O37" s="248"/>
      <c r="P37" s="1375"/>
      <c r="Q37" s="1376"/>
      <c r="R37" s="9"/>
      <c r="S37" t="str">
        <f>'Og s3b'!D39</f>
        <v>5.8. Bogate gatunkowo murawy bliźniczkowe</v>
      </c>
      <c r="T37" s="216">
        <f t="shared" si="4"/>
        <v>0</v>
      </c>
      <c r="U37" s="216">
        <f t="shared" si="5"/>
        <v>0</v>
      </c>
      <c r="V37" s="9"/>
      <c r="W37" s="9"/>
      <c r="X37" s="1"/>
      <c r="Y37" s="1"/>
      <c r="Z37" s="1"/>
      <c r="AA37" s="1"/>
      <c r="AB37" s="1"/>
      <c r="AC37" s="1"/>
      <c r="AD37" s="1"/>
      <c r="AE37" s="1"/>
      <c r="AF37" s="1"/>
      <c r="AG37" s="1"/>
      <c r="AH37" s="1"/>
      <c r="AI37" s="1"/>
    </row>
    <row r="38" spans="1:35">
      <c r="A38" s="27"/>
      <c r="B38" s="27"/>
      <c r="C38" s="965"/>
      <c r="D38" s="245"/>
      <c r="E38" s="246"/>
      <c r="F38" s="247"/>
      <c r="G38" s="248"/>
      <c r="H38" s="248"/>
      <c r="I38" s="248"/>
      <c r="J38" s="248"/>
      <c r="K38" s="248"/>
      <c r="L38" s="248"/>
      <c r="M38" s="248"/>
      <c r="N38" s="248"/>
      <c r="O38" s="248"/>
      <c r="P38" s="1375"/>
      <c r="Q38" s="1376"/>
      <c r="R38" s="9"/>
      <c r="S38" t="str">
        <f>'Og s3b'!D40</f>
        <v>5.9. Słonorośla</v>
      </c>
      <c r="T38" s="216">
        <f t="shared" si="4"/>
        <v>0</v>
      </c>
      <c r="U38" s="216">
        <f t="shared" si="5"/>
        <v>0</v>
      </c>
      <c r="V38" s="9"/>
      <c r="W38" s="9"/>
      <c r="X38" s="1"/>
      <c r="Y38" s="1"/>
      <c r="Z38" s="1"/>
      <c r="AA38" s="1"/>
      <c r="AB38" s="1"/>
      <c r="AC38" s="1"/>
      <c r="AD38" s="1"/>
      <c r="AE38" s="1"/>
      <c r="AF38" s="1"/>
      <c r="AG38" s="1"/>
      <c r="AH38" s="1"/>
      <c r="AI38" s="1"/>
    </row>
    <row r="39" spans="1:35">
      <c r="A39" s="27"/>
      <c r="B39" s="27"/>
      <c r="C39" s="965"/>
      <c r="D39" s="245"/>
      <c r="E39" s="246"/>
      <c r="F39" s="247"/>
      <c r="G39" s="248"/>
      <c r="H39" s="248"/>
      <c r="I39" s="248"/>
      <c r="J39" s="248"/>
      <c r="K39" s="248"/>
      <c r="L39" s="248"/>
      <c r="M39" s="248"/>
      <c r="N39" s="248"/>
      <c r="O39" s="248"/>
      <c r="P39" s="1375"/>
      <c r="Q39" s="1376"/>
      <c r="R39" s="9"/>
      <c r="S39" t="str">
        <f>'Og s3b'!D41</f>
        <v>5.10. Użytki przyrodnicze</v>
      </c>
      <c r="T39" s="216">
        <f t="shared" si="4"/>
        <v>0</v>
      </c>
      <c r="U39" s="216">
        <f t="shared" si="5"/>
        <v>0</v>
      </c>
      <c r="V39" s="9"/>
      <c r="W39" s="9"/>
      <c r="X39" s="1"/>
      <c r="Y39" s="1"/>
      <c r="Z39" s="1"/>
      <c r="AA39" s="1"/>
      <c r="AB39" s="1"/>
      <c r="AC39" s="1"/>
      <c r="AD39" s="1"/>
      <c r="AE39" s="1"/>
      <c r="AF39" s="1"/>
      <c r="AG39" s="1"/>
      <c r="AH39" s="1"/>
      <c r="AI39" s="1"/>
    </row>
    <row r="40" spans="1:35">
      <c r="A40" s="27"/>
      <c r="B40" s="27"/>
      <c r="C40" s="965"/>
      <c r="D40" s="245"/>
      <c r="E40" s="246"/>
      <c r="F40" s="247"/>
      <c r="G40" s="248"/>
      <c r="H40" s="248"/>
      <c r="I40" s="248"/>
      <c r="J40" s="248"/>
      <c r="K40" s="248"/>
      <c r="L40" s="248"/>
      <c r="M40" s="248"/>
      <c r="N40" s="248"/>
      <c r="O40" s="248"/>
      <c r="P40" s="1375"/>
      <c r="Q40" s="1376"/>
      <c r="R40" s="9"/>
      <c r="S40" s="312" t="str">
        <f>'Og s3b'!D42</f>
        <v>6.1. Produkcja towarowa lokalnych odmian roślin uprawnych</v>
      </c>
      <c r="T40" s="216">
        <f>C43</f>
        <v>0</v>
      </c>
      <c r="U40" s="216">
        <f>C100</f>
        <v>0</v>
      </c>
      <c r="V40" s="9"/>
      <c r="W40" s="9"/>
      <c r="X40" s="1"/>
      <c r="Y40" s="1"/>
      <c r="Z40" s="1"/>
      <c r="AA40" s="1"/>
      <c r="AB40" s="1"/>
      <c r="AC40" s="1"/>
      <c r="AD40" s="1"/>
      <c r="AE40" s="1"/>
      <c r="AF40" s="1"/>
      <c r="AG40" s="1"/>
      <c r="AH40" s="1"/>
      <c r="AI40" s="1"/>
    </row>
    <row r="41" spans="1:35">
      <c r="A41" s="27"/>
      <c r="B41" s="27"/>
      <c r="C41" s="965"/>
      <c r="D41" s="245"/>
      <c r="E41" s="246"/>
      <c r="F41" s="247"/>
      <c r="G41" s="248"/>
      <c r="H41" s="248"/>
      <c r="I41" s="248"/>
      <c r="J41" s="248"/>
      <c r="K41" s="248"/>
      <c r="L41" s="248"/>
      <c r="M41" s="248"/>
      <c r="N41" s="248"/>
      <c r="O41" s="248"/>
      <c r="P41" s="1375"/>
      <c r="Q41" s="1376"/>
      <c r="R41" s="9"/>
      <c r="S41" s="312" t="str">
        <f>'Og s3b'!D43</f>
        <v>6.2. Produkcja nasienna towarowa lokalnych odmian roślin uprawnych</v>
      </c>
      <c r="T41" s="216">
        <f>C44</f>
        <v>0</v>
      </c>
      <c r="U41" s="216">
        <f>C101</f>
        <v>0</v>
      </c>
      <c r="V41" s="9"/>
      <c r="W41" s="9"/>
      <c r="X41" s="1"/>
      <c r="Y41" s="1"/>
      <c r="Z41" s="1"/>
      <c r="AA41" s="1"/>
      <c r="AB41" s="1"/>
      <c r="AC41" s="1"/>
      <c r="AD41" s="1"/>
      <c r="AE41" s="1"/>
      <c r="AF41" s="1"/>
      <c r="AG41" s="1"/>
      <c r="AH41" s="1"/>
      <c r="AI41" s="1"/>
    </row>
    <row r="42" spans="1:35">
      <c r="A42" s="27"/>
      <c r="B42" s="27"/>
      <c r="C42" s="965"/>
      <c r="D42" s="245"/>
      <c r="E42" s="246"/>
      <c r="F42" s="247"/>
      <c r="G42" s="248"/>
      <c r="H42" s="248"/>
      <c r="I42" s="248"/>
      <c r="J42" s="248"/>
      <c r="K42" s="248"/>
      <c r="L42" s="248"/>
      <c r="M42" s="248"/>
      <c r="N42" s="248"/>
      <c r="O42" s="248"/>
      <c r="P42" s="1375"/>
      <c r="Q42" s="1376"/>
      <c r="R42" s="9"/>
      <c r="S42" s="312" t="str">
        <f>'Og s3b'!D44</f>
        <v>6.3. Produkcja nasienna na zlecenie banku genów</v>
      </c>
      <c r="T42" s="216">
        <f>C45</f>
        <v>0</v>
      </c>
      <c r="U42" s="216">
        <f>C102</f>
        <v>0</v>
      </c>
      <c r="V42" s="9"/>
      <c r="W42" s="9"/>
      <c r="X42" s="1"/>
      <c r="Y42" s="1"/>
      <c r="Z42" s="1"/>
      <c r="AA42" s="1"/>
      <c r="AB42" s="1"/>
      <c r="AC42" s="1"/>
      <c r="AD42" s="1"/>
      <c r="AE42" s="1"/>
      <c r="AF42" s="1"/>
      <c r="AG42" s="1"/>
      <c r="AH42" s="1"/>
      <c r="AI42" s="1"/>
    </row>
    <row r="43" spans="1:35">
      <c r="A43" s="27"/>
      <c r="B43" s="27"/>
      <c r="C43" s="965"/>
      <c r="D43" s="245"/>
      <c r="E43" s="246"/>
      <c r="F43" s="247"/>
      <c r="G43" s="248"/>
      <c r="H43" s="248"/>
      <c r="I43" s="248"/>
      <c r="J43" s="248"/>
      <c r="K43" s="248"/>
      <c r="L43" s="248"/>
      <c r="M43" s="248"/>
      <c r="N43" s="248"/>
      <c r="O43" s="248"/>
      <c r="P43" s="1375"/>
      <c r="Q43" s="1376"/>
      <c r="R43" s="9"/>
      <c r="S43" s="312" t="str">
        <f>'Og s3b'!D45</f>
        <v>6.4. Sady tradycyjne</v>
      </c>
      <c r="T43" s="216">
        <f>C46</f>
        <v>0</v>
      </c>
      <c r="U43" s="216">
        <f>C103</f>
        <v>0</v>
      </c>
      <c r="V43" s="9"/>
      <c r="W43" s="9"/>
      <c r="X43" s="1"/>
      <c r="Y43" s="1"/>
      <c r="Z43" s="1"/>
      <c r="AA43" s="1"/>
      <c r="AB43" s="1"/>
      <c r="AC43" s="1"/>
      <c r="AD43" s="1"/>
      <c r="AE43" s="1"/>
      <c r="AF43" s="1"/>
      <c r="AG43" s="1"/>
      <c r="AH43" s="1"/>
      <c r="AI43" s="1"/>
    </row>
    <row r="44" spans="1:35">
      <c r="A44" s="27"/>
      <c r="B44" s="27"/>
      <c r="C44" s="965"/>
      <c r="D44" s="245"/>
      <c r="E44" s="246"/>
      <c r="F44" s="247"/>
      <c r="G44" s="248"/>
      <c r="H44" s="248"/>
      <c r="I44" s="248"/>
      <c r="J44" s="248"/>
      <c r="K44" s="248"/>
      <c r="L44" s="248"/>
      <c r="M44" s="248"/>
      <c r="N44" s="248"/>
      <c r="O44" s="248"/>
      <c r="P44" s="1375"/>
      <c r="Q44" s="1376"/>
      <c r="R44" s="9"/>
      <c r="S44" t="str">
        <f>'Og s3b'!D46</f>
        <v>7.1. Zachowanie lokalnych ras bydła</v>
      </c>
      <c r="T44" s="217">
        <f>C56</f>
        <v>0</v>
      </c>
      <c r="U44" s="217">
        <f>C113</f>
        <v>0</v>
      </c>
      <c r="V44" s="9"/>
      <c r="W44" s="9"/>
      <c r="X44" s="1"/>
      <c r="Y44" s="1"/>
      <c r="Z44" s="1"/>
      <c r="AA44" s="1"/>
      <c r="AB44" s="1"/>
      <c r="AC44" s="1"/>
      <c r="AD44" s="1"/>
      <c r="AE44" s="1"/>
      <c r="AF44" s="1"/>
      <c r="AG44" s="1"/>
      <c r="AH44" s="1"/>
      <c r="AI44" s="1"/>
    </row>
    <row r="45" spans="1:35">
      <c r="A45" s="27"/>
      <c r="B45" s="27"/>
      <c r="C45" s="965"/>
      <c r="D45" s="245"/>
      <c r="E45" s="246"/>
      <c r="F45" s="247"/>
      <c r="G45" s="248"/>
      <c r="H45" s="248"/>
      <c r="I45" s="248"/>
      <c r="J45" s="248"/>
      <c r="K45" s="248"/>
      <c r="L45" s="248"/>
      <c r="M45" s="248"/>
      <c r="N45" s="248"/>
      <c r="O45" s="248"/>
      <c r="P45" s="1375"/>
      <c r="Q45" s="1376"/>
      <c r="R45" s="9"/>
      <c r="S45" t="str">
        <f>'Og s3b'!D47</f>
        <v>7.2. Zachowanie lokalnych ras koni</v>
      </c>
      <c r="T45" s="217">
        <f>C57</f>
        <v>0</v>
      </c>
      <c r="U45" s="217">
        <f>C114</f>
        <v>0</v>
      </c>
      <c r="V45" s="9"/>
      <c r="W45" s="9"/>
      <c r="X45" s="1"/>
      <c r="Y45" s="1"/>
      <c r="Z45" s="1"/>
      <c r="AA45" s="1"/>
      <c r="AB45" s="1"/>
      <c r="AC45" s="1"/>
      <c r="AD45" s="1"/>
      <c r="AE45" s="1"/>
      <c r="AF45" s="1"/>
      <c r="AG45" s="1"/>
      <c r="AH45" s="1"/>
      <c r="AI45" s="1"/>
    </row>
    <row r="46" spans="1:35">
      <c r="A46" s="27"/>
      <c r="B46" s="27"/>
      <c r="C46" s="965"/>
      <c r="D46" s="245"/>
      <c r="E46" s="246"/>
      <c r="F46" s="247"/>
      <c r="G46" s="248"/>
      <c r="H46" s="248"/>
      <c r="I46" s="248"/>
      <c r="J46" s="248"/>
      <c r="K46" s="248"/>
      <c r="L46" s="248"/>
      <c r="M46" s="248"/>
      <c r="N46" s="248"/>
      <c r="O46" s="248"/>
      <c r="P46" s="1375"/>
      <c r="Q46" s="1376"/>
      <c r="R46" s="9"/>
      <c r="S46" t="str">
        <f>'Og s3b'!D48</f>
        <v>7.3. Zachowanie lokalnych ras owiec</v>
      </c>
      <c r="T46" s="217">
        <f>C58</f>
        <v>0</v>
      </c>
      <c r="U46" s="217">
        <f>C115</f>
        <v>0</v>
      </c>
      <c r="V46" s="9"/>
      <c r="W46" s="9"/>
      <c r="X46" s="1"/>
      <c r="Y46" s="1"/>
      <c r="Z46" s="1"/>
      <c r="AA46" s="1"/>
      <c r="AB46" s="1"/>
      <c r="AC46" s="1"/>
      <c r="AD46" s="1"/>
      <c r="AE46" s="1"/>
      <c r="AF46" s="1"/>
      <c r="AG46" s="1"/>
      <c r="AH46" s="1"/>
      <c r="AI46" s="1"/>
    </row>
    <row r="47" spans="1:35">
      <c r="A47" s="27"/>
      <c r="B47" s="27"/>
      <c r="C47" s="965"/>
      <c r="D47" s="245"/>
      <c r="E47" s="246"/>
      <c r="F47" s="247"/>
      <c r="G47" s="248"/>
      <c r="H47" s="248"/>
      <c r="I47" s="248"/>
      <c r="J47" s="248"/>
      <c r="K47" s="248"/>
      <c r="L47" s="248"/>
      <c r="M47" s="248"/>
      <c r="N47" s="248"/>
      <c r="O47" s="248"/>
      <c r="P47" s="1375"/>
      <c r="Q47" s="1376"/>
      <c r="R47" s="9"/>
      <c r="S47" t="str">
        <f>'Og s3b'!D49</f>
        <v>7.4. Zachowanie lokalnych ras świń</v>
      </c>
      <c r="T47" s="217">
        <f>C59</f>
        <v>0</v>
      </c>
      <c r="U47" s="217">
        <f>C116</f>
        <v>0</v>
      </c>
      <c r="V47" s="9"/>
      <c r="W47" s="9"/>
      <c r="X47" s="1"/>
      <c r="Y47" s="1"/>
      <c r="Z47" s="1"/>
      <c r="AA47" s="1"/>
      <c r="AB47" s="1"/>
      <c r="AC47" s="1"/>
      <c r="AD47" s="1"/>
      <c r="AE47" s="1"/>
      <c r="AF47" s="1"/>
      <c r="AG47" s="1"/>
      <c r="AH47" s="1"/>
      <c r="AI47" s="1"/>
    </row>
    <row r="48" spans="1:35">
      <c r="A48" s="27"/>
      <c r="B48" s="27"/>
      <c r="C48" s="965"/>
      <c r="D48" s="245"/>
      <c r="E48" s="246"/>
      <c r="F48" s="247"/>
      <c r="G48" s="248"/>
      <c r="H48" s="248"/>
      <c r="I48" s="248"/>
      <c r="J48" s="248"/>
      <c r="K48" s="248"/>
      <c r="L48" s="248"/>
      <c r="M48" s="248"/>
      <c r="N48" s="248"/>
      <c r="O48" s="248"/>
      <c r="P48" s="1375"/>
      <c r="Q48" s="1376"/>
      <c r="R48" s="9"/>
      <c r="S48" t="str">
        <f>'Og s3b'!D50</f>
        <v>8.1.1. Wsiewki poplonowe</v>
      </c>
      <c r="T48">
        <f t="shared" ref="T48:T55" si="6">C48</f>
        <v>0</v>
      </c>
      <c r="U48">
        <f>C105</f>
        <v>0</v>
      </c>
      <c r="V48" s="9"/>
      <c r="W48" s="9"/>
      <c r="X48" s="1"/>
      <c r="Y48" s="1"/>
      <c r="Z48" s="1"/>
      <c r="AA48" s="1"/>
      <c r="AB48" s="1"/>
      <c r="AC48" s="1"/>
      <c r="AD48" s="1"/>
      <c r="AE48" s="1"/>
      <c r="AF48" s="1"/>
      <c r="AG48" s="1"/>
      <c r="AH48" s="1"/>
      <c r="AI48" s="1"/>
    </row>
    <row r="49" spans="1:35">
      <c r="A49" s="27"/>
      <c r="B49" s="27"/>
      <c r="C49" s="965"/>
      <c r="D49" s="245"/>
      <c r="E49" s="246"/>
      <c r="F49" s="247"/>
      <c r="G49" s="248"/>
      <c r="H49" s="248"/>
      <c r="I49" s="248"/>
      <c r="J49" s="248"/>
      <c r="K49" s="248"/>
      <c r="L49" s="248"/>
      <c r="M49" s="248"/>
      <c r="N49" s="248"/>
      <c r="O49" s="248"/>
      <c r="P49" s="1375"/>
      <c r="Q49" s="1376"/>
      <c r="R49" s="9"/>
      <c r="S49" t="str">
        <f>'Og s3b'!D52</f>
        <v>8.2.1. Międzyplon ozimy</v>
      </c>
      <c r="T49">
        <f t="shared" si="6"/>
        <v>0</v>
      </c>
      <c r="U49">
        <f t="shared" ref="U49:U54" si="7">C106</f>
        <v>0</v>
      </c>
      <c r="V49" s="9"/>
      <c r="W49" s="9"/>
      <c r="X49" s="1"/>
      <c r="Y49" s="1"/>
      <c r="Z49" s="1"/>
      <c r="AA49" s="1"/>
      <c r="AB49" s="1"/>
      <c r="AC49" s="1"/>
      <c r="AD49" s="1"/>
      <c r="AE49" s="1"/>
      <c r="AF49" s="1"/>
      <c r="AG49" s="1"/>
      <c r="AH49" s="1"/>
      <c r="AI49" s="1"/>
    </row>
    <row r="50" spans="1:35">
      <c r="A50" s="27"/>
      <c r="B50" s="27"/>
      <c r="C50" s="965"/>
      <c r="D50" s="245"/>
      <c r="E50" s="246"/>
      <c r="F50" s="247"/>
      <c r="G50" s="248"/>
      <c r="H50" s="248"/>
      <c r="I50" s="248"/>
      <c r="J50" s="248"/>
      <c r="K50" s="248"/>
      <c r="L50" s="248"/>
      <c r="M50" s="248"/>
      <c r="N50" s="248"/>
      <c r="O50" s="248"/>
      <c r="P50" s="1375"/>
      <c r="Q50" s="1376"/>
      <c r="R50" s="9"/>
      <c r="S50" t="str">
        <f>'Og s3b'!D54</f>
        <v>8.3.1. Międzyplon ścierniskowy</v>
      </c>
      <c r="T50">
        <f t="shared" si="6"/>
        <v>0</v>
      </c>
      <c r="U50">
        <f t="shared" si="7"/>
        <v>0</v>
      </c>
      <c r="V50" s="9"/>
      <c r="W50" s="9"/>
      <c r="X50" s="1"/>
      <c r="Y50" s="1"/>
      <c r="Z50" s="1"/>
      <c r="AA50" s="1"/>
      <c r="AB50" s="1"/>
      <c r="AC50" s="1"/>
      <c r="AD50" s="1"/>
      <c r="AE50" s="1"/>
      <c r="AF50" s="1"/>
      <c r="AG50" s="1"/>
      <c r="AH50" s="1"/>
      <c r="AI50" s="1"/>
    </row>
    <row r="51" spans="1:35">
      <c r="A51" s="27"/>
      <c r="B51" s="27"/>
      <c r="C51" s="965"/>
      <c r="D51" s="245"/>
      <c r="E51" s="246"/>
      <c r="F51" s="247"/>
      <c r="G51" s="248"/>
      <c r="H51" s="248"/>
      <c r="I51" s="248"/>
      <c r="J51" s="248"/>
      <c r="K51" s="248"/>
      <c r="L51" s="248"/>
      <c r="M51" s="248"/>
      <c r="N51" s="248"/>
      <c r="O51" s="248"/>
      <c r="P51" s="1375"/>
      <c r="Q51" s="1376"/>
      <c r="R51" s="9"/>
      <c r="S51">
        <f>'Og s3b'!D56</f>
        <v>0</v>
      </c>
      <c r="T51" s="217">
        <f t="shared" si="6"/>
        <v>0</v>
      </c>
      <c r="U51">
        <f t="shared" si="7"/>
        <v>0</v>
      </c>
      <c r="V51" s="9"/>
      <c r="W51" s="9"/>
      <c r="X51" s="1"/>
      <c r="Y51" s="1" t="s">
        <v>1126</v>
      </c>
      <c r="Z51" s="1"/>
      <c r="AA51" s="1"/>
      <c r="AB51" s="1"/>
      <c r="AC51" s="1"/>
      <c r="AD51" s="1"/>
      <c r="AE51" s="1"/>
      <c r="AF51" s="1"/>
      <c r="AG51" s="1"/>
      <c r="AH51" s="1"/>
      <c r="AI51" s="1"/>
    </row>
    <row r="52" spans="1:35">
      <c r="A52" s="27"/>
      <c r="B52" s="27"/>
      <c r="C52" s="965"/>
      <c r="D52" s="245"/>
      <c r="E52" s="246"/>
      <c r="F52" s="247"/>
      <c r="G52" s="248"/>
      <c r="H52" s="248"/>
      <c r="I52" s="248"/>
      <c r="J52" s="248"/>
      <c r="K52" s="248"/>
      <c r="L52" s="248"/>
      <c r="M52" s="248"/>
      <c r="N52" s="248"/>
      <c r="O52" s="248"/>
      <c r="P52" s="1375"/>
      <c r="Q52" s="1376"/>
      <c r="R52" s="9"/>
      <c r="S52">
        <f>'Og s3b'!D57</f>
        <v>0</v>
      </c>
      <c r="T52" s="217">
        <f t="shared" si="6"/>
        <v>0</v>
      </c>
      <c r="U52">
        <f t="shared" si="7"/>
        <v>0</v>
      </c>
      <c r="V52" s="9"/>
      <c r="W52" s="9"/>
      <c r="X52" s="1"/>
      <c r="Y52" s="1"/>
      <c r="Z52" s="1"/>
      <c r="AA52" s="1"/>
      <c r="AB52" s="1"/>
      <c r="AC52" s="1"/>
      <c r="AD52" s="1"/>
      <c r="AE52" s="1"/>
      <c r="AF52" s="1"/>
      <c r="AG52" s="1"/>
      <c r="AH52" s="1"/>
      <c r="AI52" s="1"/>
    </row>
    <row r="53" spans="1:35">
      <c r="A53" s="27"/>
      <c r="B53" s="27"/>
      <c r="C53" s="965"/>
      <c r="D53" s="245"/>
      <c r="E53" s="246"/>
      <c r="F53" s="247"/>
      <c r="G53" s="248"/>
      <c r="H53" s="248"/>
      <c r="I53" s="248"/>
      <c r="J53" s="248"/>
      <c r="K53" s="248"/>
      <c r="L53" s="248"/>
      <c r="M53" s="248"/>
      <c r="N53" s="248"/>
      <c r="O53" s="248"/>
      <c r="P53" s="1375"/>
      <c r="Q53" s="1376"/>
      <c r="R53" s="9"/>
      <c r="S53" t="str">
        <f>'Og s3b'!D58</f>
        <v>9.3. Utrzymanie 2-metrowych miedz śródpolnych</v>
      </c>
      <c r="T53" s="217">
        <f t="shared" si="6"/>
        <v>0</v>
      </c>
      <c r="U53">
        <f t="shared" si="7"/>
        <v>0</v>
      </c>
      <c r="V53" s="9"/>
      <c r="W53" s="9"/>
      <c r="X53" s="1"/>
      <c r="Y53" s="1"/>
      <c r="Z53" s="1"/>
      <c r="AA53" s="1"/>
      <c r="AB53" s="1"/>
      <c r="AC53" s="1"/>
      <c r="AD53" s="1"/>
      <c r="AE53" s="1"/>
      <c r="AF53" s="1"/>
      <c r="AG53" s="1"/>
      <c r="AH53" s="1"/>
      <c r="AI53" s="1"/>
    </row>
    <row r="54" spans="1:35">
      <c r="A54" s="27"/>
      <c r="B54" s="27"/>
      <c r="C54" s="965"/>
      <c r="D54" s="245"/>
      <c r="E54" s="246"/>
      <c r="F54" s="247"/>
      <c r="G54" s="248"/>
      <c r="H54" s="248"/>
      <c r="I54" s="248"/>
      <c r="J54" s="248"/>
      <c r="K54" s="248"/>
      <c r="L54" s="248"/>
      <c r="M54" s="248"/>
      <c r="N54" s="248"/>
      <c r="O54" s="248"/>
      <c r="P54" s="1375"/>
      <c r="Q54" s="1376"/>
      <c r="R54" s="9"/>
      <c r="S54" t="str">
        <f>'Og s3b'!D59</f>
        <v>9.4. Utrzymanie 5-metrowych miedz śródpolnych</v>
      </c>
      <c r="T54" s="217">
        <f t="shared" si="6"/>
        <v>0</v>
      </c>
      <c r="U54">
        <f t="shared" si="7"/>
        <v>0</v>
      </c>
      <c r="V54" s="9"/>
      <c r="W54" s="9"/>
      <c r="X54" s="1"/>
      <c r="Y54" s="1"/>
      <c r="Z54" s="1"/>
      <c r="AA54" s="1"/>
      <c r="AB54" s="1"/>
      <c r="AC54" s="1"/>
      <c r="AD54" s="1"/>
      <c r="AE54" s="1"/>
      <c r="AF54" s="1"/>
      <c r="AG54" s="1"/>
      <c r="AH54" s="1"/>
      <c r="AI54" s="1"/>
    </row>
    <row r="55" spans="1:35">
      <c r="A55" s="27"/>
      <c r="B55" s="27"/>
      <c r="C55" s="965"/>
      <c r="D55" s="245"/>
      <c r="E55" s="246"/>
      <c r="F55" s="247"/>
      <c r="G55" s="248"/>
      <c r="H55" s="248"/>
      <c r="I55" s="248"/>
      <c r="J55" s="248"/>
      <c r="K55" s="248"/>
      <c r="L55" s="248"/>
      <c r="M55" s="248"/>
      <c r="N55" s="248"/>
      <c r="O55" s="248"/>
      <c r="P55" s="1375"/>
      <c r="Q55" s="1376"/>
      <c r="R55" s="9"/>
      <c r="T55" s="217">
        <f t="shared" si="6"/>
        <v>0</v>
      </c>
      <c r="V55" s="9"/>
      <c r="W55" s="9"/>
      <c r="X55" s="1"/>
      <c r="Y55" s="1"/>
      <c r="Z55" s="1"/>
      <c r="AA55" s="1"/>
      <c r="AB55" s="1"/>
      <c r="AC55" s="1"/>
      <c r="AD55" s="1"/>
      <c r="AE55" s="1"/>
      <c r="AF55" s="1"/>
      <c r="AG55" s="1"/>
      <c r="AH55" s="1"/>
      <c r="AI55" s="1"/>
    </row>
    <row r="56" spans="1:35">
      <c r="A56" s="27"/>
      <c r="B56" s="27"/>
      <c r="C56" s="965"/>
      <c r="D56" s="245"/>
      <c r="E56" s="246"/>
      <c r="F56" s="247"/>
      <c r="G56" s="248"/>
      <c r="H56" s="248"/>
      <c r="I56" s="248"/>
      <c r="J56" s="248"/>
      <c r="K56" s="248"/>
      <c r="L56" s="248"/>
      <c r="M56" s="248"/>
      <c r="N56" s="248"/>
      <c r="O56" s="248"/>
      <c r="P56" s="1375"/>
      <c r="Q56" s="1376"/>
      <c r="R56" s="9"/>
      <c r="S56" s="566"/>
      <c r="T56" s="567">
        <f>C118</f>
        <v>0</v>
      </c>
      <c r="U56" s="567">
        <f>C121</f>
        <v>0</v>
      </c>
      <c r="V56" s="9"/>
      <c r="W56" s="9"/>
      <c r="X56" s="1"/>
      <c r="Y56" s="1"/>
      <c r="Z56" s="1"/>
      <c r="AA56" s="1"/>
      <c r="AB56" s="1"/>
      <c r="AC56" s="1"/>
      <c r="AD56" s="1"/>
      <c r="AE56" s="1"/>
      <c r="AF56" s="1"/>
      <c r="AG56" s="1"/>
      <c r="AH56" s="1"/>
      <c r="AI56" s="1"/>
    </row>
    <row r="57" spans="1:35">
      <c r="A57" s="27"/>
      <c r="B57" s="27"/>
      <c r="C57" s="965"/>
      <c r="D57" s="245"/>
      <c r="E57" s="246"/>
      <c r="F57" s="247"/>
      <c r="G57" s="248"/>
      <c r="H57" s="248"/>
      <c r="I57" s="248"/>
      <c r="J57" s="248"/>
      <c r="K57" s="248"/>
      <c r="L57" s="248"/>
      <c r="M57" s="248"/>
      <c r="N57" s="248"/>
      <c r="O57" s="248"/>
      <c r="P57" s="1375"/>
      <c r="Q57" s="1376"/>
      <c r="R57" s="9"/>
      <c r="S57" s="566"/>
      <c r="T57" s="567">
        <f>C119</f>
        <v>0</v>
      </c>
      <c r="U57" s="567">
        <f>C122</f>
        <v>0</v>
      </c>
      <c r="V57" s="9"/>
      <c r="W57" s="9"/>
      <c r="X57" s="1"/>
      <c r="Y57" s="1"/>
      <c r="Z57" s="1"/>
      <c r="AA57" s="1"/>
      <c r="AB57" s="1"/>
      <c r="AC57" s="1"/>
      <c r="AD57" s="1"/>
      <c r="AE57" s="1"/>
      <c r="AF57" s="1"/>
      <c r="AG57" s="1"/>
      <c r="AH57" s="1"/>
      <c r="AI57" s="1"/>
    </row>
    <row r="58" spans="1:35">
      <c r="A58" s="27"/>
      <c r="B58" s="27"/>
      <c r="C58" s="965"/>
      <c r="D58" s="245"/>
      <c r="E58" s="246"/>
      <c r="F58" s="247"/>
      <c r="G58" s="248"/>
      <c r="H58" s="248"/>
      <c r="I58" s="248"/>
      <c r="J58" s="248"/>
      <c r="K58" s="248"/>
      <c r="L58" s="248"/>
      <c r="M58" s="248"/>
      <c r="N58" s="248"/>
      <c r="O58" s="248"/>
      <c r="P58" s="1375"/>
      <c r="Q58" s="1376"/>
      <c r="R58" s="9"/>
      <c r="V58" s="9"/>
      <c r="W58" s="9"/>
      <c r="X58" s="1"/>
      <c r="Y58" s="1"/>
      <c r="Z58" s="1"/>
      <c r="AA58" s="1"/>
      <c r="AB58" s="1"/>
      <c r="AC58" s="1"/>
      <c r="AD58" s="1"/>
      <c r="AE58" s="1"/>
      <c r="AF58" s="1"/>
      <c r="AG58" s="1"/>
      <c r="AH58" s="1"/>
      <c r="AI58" s="1"/>
    </row>
    <row r="59" spans="1:35">
      <c r="A59" s="27"/>
      <c r="B59" s="27"/>
      <c r="C59" s="965"/>
      <c r="D59" s="245"/>
      <c r="E59" s="246"/>
      <c r="F59" s="247"/>
      <c r="G59" s="248"/>
      <c r="H59" s="248"/>
      <c r="I59" s="248"/>
      <c r="J59" s="248"/>
      <c r="K59" s="248"/>
      <c r="L59" s="248"/>
      <c r="M59" s="248"/>
      <c r="N59" s="248"/>
      <c r="O59" s="248"/>
      <c r="P59" s="1375"/>
      <c r="Q59" s="1376"/>
      <c r="R59" s="9"/>
      <c r="S59" s="1052"/>
      <c r="V59" s="9"/>
      <c r="W59" s="9"/>
      <c r="X59" s="1"/>
      <c r="Y59" s="1"/>
      <c r="Z59" s="1"/>
      <c r="AA59" s="1"/>
      <c r="AB59" s="1"/>
      <c r="AC59" s="1"/>
      <c r="AD59" s="1"/>
      <c r="AE59" s="1"/>
      <c r="AF59" s="1"/>
      <c r="AG59" s="1"/>
      <c r="AH59" s="1"/>
      <c r="AI59" s="1"/>
    </row>
    <row r="60" spans="1:35">
      <c r="A60" s="311" t="s">
        <v>1963</v>
      </c>
      <c r="B60" s="27"/>
      <c r="C60" s="965"/>
      <c r="D60" s="245"/>
      <c r="E60" s="246"/>
      <c r="F60" s="247"/>
      <c r="G60" s="248"/>
      <c r="H60" s="248"/>
      <c r="I60" s="248"/>
      <c r="J60" s="248"/>
      <c r="K60" s="248"/>
      <c r="L60" s="248"/>
      <c r="M60" s="248"/>
      <c r="N60" s="248"/>
      <c r="O60" s="248"/>
      <c r="P60" s="1375"/>
      <c r="Q60" s="1376"/>
      <c r="R60" s="9"/>
      <c r="S60" s="1053" t="str">
        <f>'Og s3b'!D51</f>
        <v>8.1.2. Wsiewki poplonowe - na obszarach zagrożonych erozją</v>
      </c>
      <c r="T60">
        <f>C124</f>
        <v>0</v>
      </c>
      <c r="U60">
        <f>C127</f>
        <v>0</v>
      </c>
      <c r="V60" s="9"/>
      <c r="W60" s="9"/>
      <c r="X60" s="1"/>
      <c r="Y60" s="1"/>
      <c r="Z60" s="1"/>
      <c r="AA60" s="1"/>
      <c r="AB60" s="1"/>
      <c r="AC60" s="1"/>
      <c r="AD60" s="1"/>
      <c r="AE60" s="1"/>
      <c r="AF60" s="1"/>
      <c r="AG60" s="1"/>
      <c r="AH60" s="1"/>
      <c r="AI60" s="1"/>
    </row>
    <row r="61" spans="1:35">
      <c r="A61" s="27"/>
      <c r="B61" s="27"/>
      <c r="C61" s="965"/>
      <c r="D61" s="245"/>
      <c r="E61" s="246"/>
      <c r="F61" s="247"/>
      <c r="G61" s="248"/>
      <c r="H61" s="248"/>
      <c r="I61" s="248"/>
      <c r="J61" s="248"/>
      <c r="K61" s="248"/>
      <c r="L61" s="248"/>
      <c r="M61" s="248"/>
      <c r="N61" s="248"/>
      <c r="O61" s="248"/>
      <c r="P61" s="1375"/>
      <c r="Q61" s="1376"/>
      <c r="R61" s="9"/>
      <c r="S61" s="1053" t="str">
        <f>'Og s3b'!D53</f>
        <v>8.2.2. Międzyplon ozimy - na obszarach zagrożonych erozją</v>
      </c>
      <c r="T61">
        <f>C125</f>
        <v>0</v>
      </c>
      <c r="U61">
        <f>C128</f>
        <v>0</v>
      </c>
      <c r="V61" s="9"/>
      <c r="W61" s="9"/>
      <c r="X61" s="1"/>
      <c r="Y61" s="1"/>
      <c r="Z61" s="1"/>
      <c r="AA61" s="1"/>
      <c r="AB61" s="1"/>
      <c r="AC61" s="1"/>
      <c r="AD61" s="1"/>
      <c r="AE61" s="1"/>
      <c r="AF61" s="1"/>
      <c r="AG61" s="1"/>
      <c r="AH61" s="1"/>
      <c r="AI61" s="1"/>
    </row>
    <row r="62" spans="1:35">
      <c r="A62" s="27"/>
      <c r="B62" s="27"/>
      <c r="C62" s="965"/>
      <c r="D62" s="245"/>
      <c r="E62" s="246"/>
      <c r="F62" s="247"/>
      <c r="G62" s="248"/>
      <c r="H62" s="248"/>
      <c r="I62" s="248"/>
      <c r="J62" s="248"/>
      <c r="K62" s="248"/>
      <c r="L62" s="248"/>
      <c r="M62" s="248"/>
      <c r="N62" s="248"/>
      <c r="O62" s="248"/>
      <c r="P62" s="1375"/>
      <c r="Q62" s="1376"/>
      <c r="R62" s="9"/>
      <c r="S62" s="1053" t="str">
        <f>'Og s3b'!D55</f>
        <v>8.3.2. Międzyplon ścierniskowy - na obszarach zagrożonych erozją</v>
      </c>
      <c r="T62">
        <f>C126</f>
        <v>0</v>
      </c>
      <c r="U62">
        <f>C129</f>
        <v>0</v>
      </c>
      <c r="V62" s="9"/>
      <c r="W62" s="9"/>
      <c r="X62" s="1"/>
      <c r="Y62" s="1"/>
      <c r="Z62" s="1"/>
      <c r="AA62" s="1"/>
      <c r="AB62" s="1"/>
      <c r="AC62" s="1"/>
      <c r="AD62" s="1"/>
      <c r="AE62" s="1"/>
      <c r="AF62" s="1"/>
      <c r="AG62" s="1"/>
      <c r="AH62" s="1"/>
      <c r="AI62" s="1"/>
    </row>
    <row r="63" spans="1:35">
      <c r="A63" s="27"/>
      <c r="B63" s="27"/>
      <c r="C63" s="965"/>
      <c r="D63" s="245"/>
      <c r="E63" s="246"/>
      <c r="F63" s="247"/>
      <c r="G63" s="248"/>
      <c r="H63" s="248"/>
      <c r="I63" s="248"/>
      <c r="J63" s="248"/>
      <c r="K63" s="248"/>
      <c r="L63" s="248"/>
      <c r="M63" s="248"/>
      <c r="N63" s="248"/>
      <c r="O63" s="248"/>
      <c r="P63" s="1375"/>
      <c r="Q63" s="1376"/>
      <c r="R63" s="9"/>
      <c r="V63" s="9"/>
      <c r="W63" s="9"/>
      <c r="X63" s="1"/>
      <c r="Y63" s="1"/>
      <c r="Z63" s="1"/>
      <c r="AA63" s="1"/>
      <c r="AB63" s="1"/>
      <c r="AC63" s="1"/>
      <c r="AD63" s="1"/>
      <c r="AE63" s="1"/>
      <c r="AF63" s="1"/>
      <c r="AG63" s="1"/>
      <c r="AH63" s="1"/>
      <c r="AI63" s="1"/>
    </row>
    <row r="64" spans="1:35">
      <c r="A64" s="27"/>
      <c r="B64" s="27"/>
      <c r="C64" s="965"/>
      <c r="D64" s="245"/>
      <c r="E64" s="246"/>
      <c r="F64" s="247"/>
      <c r="G64" s="248"/>
      <c r="H64" s="248"/>
      <c r="I64" s="248"/>
      <c r="J64" s="248"/>
      <c r="K64" s="248"/>
      <c r="L64" s="248"/>
      <c r="M64" s="248"/>
      <c r="N64" s="248"/>
      <c r="O64" s="248"/>
      <c r="P64" s="1375"/>
      <c r="Q64" s="1376"/>
      <c r="R64" s="9"/>
      <c r="V64" s="9"/>
      <c r="W64" s="9"/>
      <c r="X64" s="1"/>
      <c r="Y64" s="1"/>
      <c r="Z64" s="1"/>
      <c r="AA64" s="1"/>
      <c r="AB64" s="1"/>
      <c r="AC64" s="1"/>
      <c r="AD64" s="1"/>
      <c r="AE64" s="1"/>
      <c r="AF64" s="1"/>
      <c r="AG64" s="1"/>
      <c r="AH64" s="1"/>
      <c r="AI64" s="1"/>
    </row>
    <row r="65" spans="1:35">
      <c r="A65" s="27"/>
      <c r="B65" s="27"/>
      <c r="C65" s="965"/>
      <c r="D65" s="245"/>
      <c r="E65" s="246"/>
      <c r="F65" s="247"/>
      <c r="G65" s="248"/>
      <c r="H65" s="248"/>
      <c r="I65" s="248"/>
      <c r="J65" s="248"/>
      <c r="K65" s="248"/>
      <c r="L65" s="248"/>
      <c r="M65" s="248"/>
      <c r="N65" s="248"/>
      <c r="O65" s="248"/>
      <c r="P65" s="1375"/>
      <c r="Q65" s="1376"/>
      <c r="R65" s="9"/>
      <c r="V65" s="9"/>
      <c r="W65" s="9"/>
      <c r="X65" s="1"/>
      <c r="Y65" s="1"/>
      <c r="Z65" s="1"/>
      <c r="AA65" s="1"/>
      <c r="AB65" s="1"/>
      <c r="AC65" s="1"/>
      <c r="AD65" s="1"/>
      <c r="AE65" s="1"/>
      <c r="AF65" s="1"/>
      <c r="AG65" s="1"/>
      <c r="AH65" s="1"/>
      <c r="AI65" s="1"/>
    </row>
    <row r="66" spans="1:35">
      <c r="A66" s="27"/>
      <c r="B66" s="27"/>
      <c r="C66" s="965"/>
      <c r="D66" s="245"/>
      <c r="E66" s="246"/>
      <c r="F66" s="247"/>
      <c r="G66" s="248"/>
      <c r="H66" s="248"/>
      <c r="I66" s="248"/>
      <c r="J66" s="248"/>
      <c r="K66" s="248"/>
      <c r="L66" s="248"/>
      <c r="M66" s="248"/>
      <c r="N66" s="248"/>
      <c r="O66" s="248"/>
      <c r="P66" s="1375"/>
      <c r="Q66" s="1376"/>
      <c r="R66" s="9"/>
      <c r="V66" s="9"/>
      <c r="W66" s="9"/>
      <c r="X66" s="1"/>
      <c r="Y66" s="1"/>
      <c r="Z66" s="1"/>
      <c r="AA66" s="1"/>
      <c r="AB66" s="1"/>
      <c r="AC66" s="1"/>
      <c r="AD66" s="1"/>
      <c r="AE66" s="1"/>
      <c r="AF66" s="1"/>
      <c r="AG66" s="1"/>
      <c r="AH66" s="1"/>
      <c r="AI66" s="1"/>
    </row>
    <row r="67" spans="1:35">
      <c r="A67" s="27"/>
      <c r="B67" s="27"/>
      <c r="C67" s="965"/>
      <c r="D67" s="245"/>
      <c r="E67" s="246"/>
      <c r="F67" s="247"/>
      <c r="G67" s="248"/>
      <c r="H67" s="248"/>
      <c r="I67" s="248"/>
      <c r="J67" s="248"/>
      <c r="K67" s="248"/>
      <c r="L67" s="248"/>
      <c r="M67" s="248"/>
      <c r="N67" s="248"/>
      <c r="O67" s="248"/>
      <c r="P67" s="1375"/>
      <c r="Q67" s="1376"/>
      <c r="R67" s="9"/>
      <c r="V67" s="9"/>
      <c r="W67" s="9"/>
      <c r="X67" s="1"/>
      <c r="Y67" s="1"/>
      <c r="Z67" s="1"/>
      <c r="AA67" s="1"/>
      <c r="AB67" s="1"/>
      <c r="AC67" s="1"/>
      <c r="AD67" s="1"/>
      <c r="AE67" s="1"/>
      <c r="AF67" s="1"/>
      <c r="AG67" s="1"/>
      <c r="AH67" s="1"/>
      <c r="AI67" s="1"/>
    </row>
    <row r="68" spans="1:35">
      <c r="A68" s="27"/>
      <c r="B68" s="27"/>
      <c r="C68" s="965"/>
      <c r="D68" s="245"/>
      <c r="E68" s="246"/>
      <c r="F68" s="247"/>
      <c r="G68" s="248"/>
      <c r="H68" s="248"/>
      <c r="I68" s="248"/>
      <c r="J68" s="248"/>
      <c r="K68" s="248"/>
      <c r="L68" s="248"/>
      <c r="M68" s="248"/>
      <c r="N68" s="248"/>
      <c r="O68" s="248"/>
      <c r="P68" s="1375"/>
      <c r="Q68" s="1376"/>
      <c r="R68" s="9"/>
      <c r="V68" s="9"/>
      <c r="W68" s="9"/>
      <c r="X68" s="1"/>
      <c r="Y68" s="1"/>
      <c r="Z68" s="1"/>
      <c r="AA68" s="1"/>
      <c r="AB68" s="1"/>
      <c r="AC68" s="1"/>
      <c r="AD68" s="1"/>
      <c r="AE68" s="1"/>
      <c r="AF68" s="1"/>
      <c r="AG68" s="1"/>
      <c r="AH68" s="1"/>
      <c r="AI68" s="1"/>
    </row>
    <row r="69" spans="1:35">
      <c r="A69" s="27"/>
      <c r="B69" s="27"/>
      <c r="C69" s="965"/>
      <c r="D69" s="245"/>
      <c r="E69" s="246"/>
      <c r="F69" s="247"/>
      <c r="G69" s="248"/>
      <c r="H69" s="248"/>
      <c r="I69" s="248"/>
      <c r="J69" s="248"/>
      <c r="K69" s="248"/>
      <c r="L69" s="248"/>
      <c r="M69" s="248"/>
      <c r="N69" s="248"/>
      <c r="O69" s="248"/>
      <c r="P69" s="1375"/>
      <c r="Q69" s="1376"/>
      <c r="R69" s="9"/>
      <c r="V69" s="9"/>
      <c r="W69" s="9"/>
      <c r="X69" s="1"/>
      <c r="Y69" s="1"/>
      <c r="Z69" s="1"/>
      <c r="AA69" s="1"/>
      <c r="AB69" s="1"/>
      <c r="AC69" s="1"/>
      <c r="AD69" s="1"/>
      <c r="AE69" s="1"/>
      <c r="AF69" s="1"/>
      <c r="AG69" s="1"/>
      <c r="AH69" s="1"/>
      <c r="AI69" s="1"/>
    </row>
    <row r="70" spans="1:35">
      <c r="A70" s="27"/>
      <c r="B70" s="27"/>
      <c r="C70" s="965"/>
      <c r="D70" s="245"/>
      <c r="E70" s="246"/>
      <c r="F70" s="247"/>
      <c r="G70" s="248"/>
      <c r="H70" s="248"/>
      <c r="I70" s="248"/>
      <c r="J70" s="248"/>
      <c r="K70" s="248"/>
      <c r="L70" s="248"/>
      <c r="M70" s="248"/>
      <c r="N70" s="248"/>
      <c r="O70" s="248"/>
      <c r="P70" s="1375"/>
      <c r="Q70" s="1376"/>
      <c r="R70" s="9"/>
      <c r="V70" s="9"/>
      <c r="W70" s="9"/>
      <c r="X70" s="1"/>
      <c r="Y70" s="1"/>
      <c r="Z70" s="1"/>
      <c r="AA70" s="1"/>
      <c r="AB70" s="1"/>
      <c r="AC70" s="1"/>
      <c r="AD70" s="1"/>
      <c r="AE70" s="1"/>
      <c r="AF70" s="1"/>
      <c r="AG70" s="1"/>
      <c r="AH70" s="1"/>
      <c r="AI70" s="1"/>
    </row>
    <row r="71" spans="1:35">
      <c r="A71" s="27"/>
      <c r="B71" s="27"/>
      <c r="C71" s="965"/>
      <c r="D71" s="245"/>
      <c r="E71" s="246"/>
      <c r="F71" s="247"/>
      <c r="G71" s="248"/>
      <c r="H71" s="248"/>
      <c r="I71" s="248"/>
      <c r="J71" s="248"/>
      <c r="K71" s="248"/>
      <c r="L71" s="248"/>
      <c r="M71" s="248"/>
      <c r="N71" s="248"/>
      <c r="O71" s="248"/>
      <c r="P71" s="1375"/>
      <c r="Q71" s="1376"/>
      <c r="R71" s="9"/>
      <c r="V71" s="9"/>
      <c r="W71" s="9"/>
      <c r="X71" s="1"/>
      <c r="Y71" s="1"/>
      <c r="Z71" s="1"/>
      <c r="AA71" s="1"/>
      <c r="AB71" s="1"/>
      <c r="AC71" s="1"/>
      <c r="AD71" s="1"/>
      <c r="AE71" s="1"/>
      <c r="AF71" s="1"/>
      <c r="AG71" s="1"/>
      <c r="AH71" s="1"/>
      <c r="AI71" s="1"/>
    </row>
    <row r="72" spans="1:35">
      <c r="A72" s="27"/>
      <c r="B72" s="27"/>
      <c r="C72" s="965"/>
      <c r="D72" s="245"/>
      <c r="E72" s="246"/>
      <c r="F72" s="247"/>
      <c r="G72" s="248"/>
      <c r="H72" s="248"/>
      <c r="I72" s="248"/>
      <c r="J72" s="248"/>
      <c r="K72" s="248"/>
      <c r="L72" s="248"/>
      <c r="M72" s="248"/>
      <c r="N72" s="248"/>
      <c r="O72" s="248"/>
      <c r="P72" s="1375"/>
      <c r="Q72" s="1376"/>
      <c r="R72" s="9"/>
      <c r="V72" s="9"/>
      <c r="W72" s="9"/>
      <c r="X72" s="1"/>
      <c r="Y72" s="1"/>
      <c r="Z72" s="1"/>
      <c r="AA72" s="1"/>
      <c r="AB72" s="1"/>
      <c r="AC72" s="1"/>
      <c r="AD72" s="1"/>
      <c r="AE72" s="1"/>
      <c r="AF72" s="1"/>
      <c r="AG72" s="1"/>
      <c r="AH72" s="1"/>
      <c r="AI72" s="1"/>
    </row>
    <row r="73" spans="1:35">
      <c r="A73" s="27"/>
      <c r="B73" s="27"/>
      <c r="C73" s="965"/>
      <c r="D73" s="245"/>
      <c r="E73" s="246"/>
      <c r="F73" s="247"/>
      <c r="G73" s="248"/>
      <c r="H73" s="248"/>
      <c r="I73" s="248"/>
      <c r="J73" s="248"/>
      <c r="K73" s="248"/>
      <c r="L73" s="248"/>
      <c r="M73" s="248"/>
      <c r="N73" s="248"/>
      <c r="O73" s="248"/>
      <c r="P73" s="1375"/>
      <c r="Q73" s="1376"/>
      <c r="R73" s="9"/>
      <c r="V73" s="9"/>
      <c r="W73" s="9"/>
      <c r="X73" s="1"/>
      <c r="Y73" s="1"/>
      <c r="Z73" s="1"/>
      <c r="AA73" s="1"/>
      <c r="AB73" s="1"/>
      <c r="AC73" s="1"/>
      <c r="AD73" s="1"/>
      <c r="AE73" s="1"/>
      <c r="AF73" s="1"/>
      <c r="AG73" s="1"/>
      <c r="AH73" s="1"/>
      <c r="AI73" s="1"/>
    </row>
    <row r="74" spans="1:35">
      <c r="A74" s="27"/>
      <c r="B74" s="27"/>
      <c r="C74" s="965"/>
      <c r="D74" s="245"/>
      <c r="E74" s="246"/>
      <c r="F74" s="247"/>
      <c r="G74" s="248"/>
      <c r="H74" s="248"/>
      <c r="I74" s="248"/>
      <c r="J74" s="248"/>
      <c r="K74" s="248"/>
      <c r="L74" s="248"/>
      <c r="M74" s="248"/>
      <c r="N74" s="248"/>
      <c r="O74" s="248"/>
      <c r="P74" s="1375"/>
      <c r="Q74" s="1376"/>
      <c r="R74" s="9"/>
      <c r="V74" s="9"/>
      <c r="W74" s="9"/>
      <c r="X74" s="1"/>
      <c r="Y74" s="1"/>
      <c r="Z74" s="1"/>
      <c r="AA74" s="1"/>
      <c r="AB74" s="1"/>
      <c r="AC74" s="1"/>
      <c r="AD74" s="1"/>
      <c r="AE74" s="1"/>
      <c r="AF74" s="1"/>
      <c r="AG74" s="1"/>
      <c r="AH74" s="1"/>
      <c r="AI74" s="1"/>
    </row>
    <row r="75" spans="1:35">
      <c r="A75" s="27"/>
      <c r="B75" s="27"/>
      <c r="C75" s="965"/>
      <c r="D75" s="245"/>
      <c r="E75" s="246"/>
      <c r="F75" s="247"/>
      <c r="G75" s="248"/>
      <c r="H75" s="248"/>
      <c r="I75" s="248"/>
      <c r="J75" s="248"/>
      <c r="K75" s="248"/>
      <c r="L75" s="248"/>
      <c r="M75" s="248"/>
      <c r="N75" s="248"/>
      <c r="O75" s="248"/>
      <c r="P75" s="1375"/>
      <c r="Q75" s="1376"/>
      <c r="R75" s="9"/>
      <c r="V75" s="9"/>
      <c r="W75" s="9"/>
      <c r="X75" s="1"/>
      <c r="Y75" s="1"/>
      <c r="Z75" s="1"/>
      <c r="AA75" s="1"/>
      <c r="AB75" s="1"/>
      <c r="AC75" s="1"/>
      <c r="AD75" s="1"/>
      <c r="AE75" s="1"/>
      <c r="AF75" s="1"/>
      <c r="AG75" s="1"/>
      <c r="AH75" s="1"/>
      <c r="AI75" s="1"/>
    </row>
    <row r="76" spans="1:35">
      <c r="A76" s="27"/>
      <c r="B76" s="27"/>
      <c r="C76" s="965"/>
      <c r="D76" s="245"/>
      <c r="E76" s="246"/>
      <c r="F76" s="247"/>
      <c r="G76" s="248"/>
      <c r="H76" s="248"/>
      <c r="I76" s="248"/>
      <c r="J76" s="248"/>
      <c r="K76" s="248"/>
      <c r="L76" s="248"/>
      <c r="M76" s="248"/>
      <c r="N76" s="248"/>
      <c r="O76" s="248"/>
      <c r="P76" s="1375"/>
      <c r="Q76" s="1376"/>
      <c r="R76" s="9"/>
      <c r="V76" s="9"/>
      <c r="W76" s="9"/>
      <c r="X76" s="1"/>
      <c r="Y76" s="1"/>
      <c r="Z76" s="1"/>
      <c r="AA76" s="1"/>
      <c r="AB76" s="1"/>
      <c r="AC76" s="1"/>
      <c r="AD76" s="1"/>
      <c r="AE76" s="1"/>
      <c r="AF76" s="1"/>
      <c r="AG76" s="1"/>
      <c r="AH76" s="1"/>
      <c r="AI76" s="1"/>
    </row>
    <row r="77" spans="1:35">
      <c r="A77" s="27"/>
      <c r="B77" s="27"/>
      <c r="C77" s="965"/>
      <c r="D77" s="245"/>
      <c r="E77" s="246"/>
      <c r="F77" s="247"/>
      <c r="G77" s="248"/>
      <c r="H77" s="248"/>
      <c r="I77" s="248"/>
      <c r="J77" s="248"/>
      <c r="K77" s="248"/>
      <c r="L77" s="248"/>
      <c r="M77" s="248"/>
      <c r="N77" s="248"/>
      <c r="O77" s="248"/>
      <c r="P77" s="1375"/>
      <c r="Q77" s="1376"/>
      <c r="R77" s="9"/>
      <c r="V77" s="9"/>
      <c r="W77" s="9"/>
      <c r="X77" s="1"/>
      <c r="Y77" s="1"/>
      <c r="Z77" s="1"/>
      <c r="AA77" s="1"/>
      <c r="AB77" s="1"/>
      <c r="AC77" s="1"/>
      <c r="AD77" s="1"/>
      <c r="AE77" s="1"/>
      <c r="AF77" s="1"/>
      <c r="AG77" s="1"/>
      <c r="AH77" s="1"/>
      <c r="AI77" s="1"/>
    </row>
    <row r="78" spans="1:35">
      <c r="A78" s="27"/>
      <c r="B78" s="27"/>
      <c r="C78" s="965"/>
      <c r="D78" s="245"/>
      <c r="E78" s="246"/>
      <c r="F78" s="247"/>
      <c r="G78" s="248"/>
      <c r="H78" s="248"/>
      <c r="I78" s="248"/>
      <c r="J78" s="248"/>
      <c r="K78" s="248"/>
      <c r="L78" s="248"/>
      <c r="M78" s="248"/>
      <c r="N78" s="248"/>
      <c r="O78" s="248"/>
      <c r="P78" s="1375"/>
      <c r="Q78" s="1376"/>
      <c r="R78" s="9"/>
      <c r="V78" s="9"/>
      <c r="W78" s="9"/>
      <c r="X78" s="1"/>
      <c r="Y78" s="1"/>
      <c r="Z78" s="1"/>
      <c r="AA78" s="1"/>
      <c r="AB78" s="1"/>
      <c r="AC78" s="1"/>
      <c r="AD78" s="1"/>
      <c r="AE78" s="1"/>
      <c r="AF78" s="1"/>
      <c r="AG78" s="1"/>
      <c r="AH78" s="1"/>
      <c r="AI78" s="1"/>
    </row>
    <row r="79" spans="1:35">
      <c r="A79" s="27"/>
      <c r="B79" s="27"/>
      <c r="C79" s="965"/>
      <c r="D79" s="245"/>
      <c r="E79" s="246"/>
      <c r="F79" s="247"/>
      <c r="G79" s="248"/>
      <c r="H79" s="248"/>
      <c r="I79" s="248"/>
      <c r="J79" s="248"/>
      <c r="K79" s="248"/>
      <c r="L79" s="248"/>
      <c r="M79" s="248"/>
      <c r="N79" s="248"/>
      <c r="O79" s="248"/>
      <c r="P79" s="1375"/>
      <c r="Q79" s="1376"/>
      <c r="R79" s="9"/>
      <c r="V79" s="9"/>
      <c r="W79" s="9"/>
      <c r="X79" s="1"/>
      <c r="Y79" s="1"/>
      <c r="Z79" s="1"/>
      <c r="AA79" s="1"/>
      <c r="AB79" s="1"/>
      <c r="AC79" s="1"/>
      <c r="AD79" s="1"/>
      <c r="AE79" s="1"/>
      <c r="AF79" s="1"/>
      <c r="AG79" s="1"/>
      <c r="AH79" s="1"/>
      <c r="AI79" s="1"/>
    </row>
    <row r="80" spans="1:35">
      <c r="A80" s="27"/>
      <c r="B80" s="27"/>
      <c r="C80" s="965"/>
      <c r="D80" s="245"/>
      <c r="E80" s="246"/>
      <c r="F80" s="247"/>
      <c r="G80" s="248"/>
      <c r="H80" s="248"/>
      <c r="I80" s="248"/>
      <c r="J80" s="248"/>
      <c r="K80" s="248"/>
      <c r="L80" s="248"/>
      <c r="M80" s="248"/>
      <c r="N80" s="248"/>
      <c r="O80" s="248"/>
      <c r="P80" s="1375"/>
      <c r="Q80" s="1376"/>
      <c r="R80" s="9"/>
      <c r="V80" s="9"/>
      <c r="W80" s="9"/>
      <c r="X80" s="1"/>
      <c r="Y80" s="1"/>
      <c r="Z80" s="1"/>
      <c r="AA80" s="1"/>
      <c r="AB80" s="1"/>
      <c r="AC80" s="1"/>
      <c r="AD80" s="1"/>
      <c r="AE80" s="1"/>
      <c r="AF80" s="1"/>
      <c r="AG80" s="1"/>
      <c r="AH80" s="1"/>
      <c r="AI80" s="1"/>
    </row>
    <row r="81" spans="1:35">
      <c r="A81" s="27"/>
      <c r="B81" s="27"/>
      <c r="C81" s="965"/>
      <c r="D81" s="245"/>
      <c r="E81" s="246"/>
      <c r="F81" s="247"/>
      <c r="G81" s="248"/>
      <c r="H81" s="248"/>
      <c r="I81" s="248"/>
      <c r="J81" s="248"/>
      <c r="K81" s="248"/>
      <c r="L81" s="248"/>
      <c r="M81" s="248"/>
      <c r="N81" s="248"/>
      <c r="O81" s="248"/>
      <c r="P81" s="1375"/>
      <c r="Q81" s="1376"/>
      <c r="R81" s="9"/>
      <c r="V81" s="9"/>
      <c r="W81" s="9"/>
      <c r="X81" s="1"/>
      <c r="Y81" s="1"/>
      <c r="Z81" s="1"/>
      <c r="AA81" s="1"/>
      <c r="AB81" s="1"/>
      <c r="AC81" s="1"/>
      <c r="AD81" s="1"/>
      <c r="AE81" s="1"/>
      <c r="AF81" s="1"/>
      <c r="AG81" s="1"/>
      <c r="AH81" s="1"/>
      <c r="AI81" s="1"/>
    </row>
    <row r="82" spans="1:35">
      <c r="A82" s="27"/>
      <c r="B82" s="27"/>
      <c r="C82" s="965"/>
      <c r="D82" s="245"/>
      <c r="E82" s="246"/>
      <c r="F82" s="247"/>
      <c r="G82" s="248"/>
      <c r="H82" s="248"/>
      <c r="I82" s="248"/>
      <c r="J82" s="248"/>
      <c r="K82" s="248"/>
      <c r="L82" s="248"/>
      <c r="M82" s="248"/>
      <c r="N82" s="248"/>
      <c r="O82" s="248"/>
      <c r="P82" s="1375"/>
      <c r="Q82" s="1376"/>
      <c r="R82" s="9"/>
      <c r="V82" s="9"/>
      <c r="W82" s="9"/>
      <c r="X82" s="1"/>
      <c r="Y82" s="1"/>
      <c r="Z82" s="1"/>
      <c r="AA82" s="1"/>
      <c r="AB82" s="1"/>
      <c r="AC82" s="1"/>
      <c r="AD82" s="1"/>
      <c r="AE82" s="1"/>
      <c r="AF82" s="1"/>
      <c r="AG82" s="1"/>
      <c r="AH82" s="1"/>
      <c r="AI82" s="1"/>
    </row>
    <row r="83" spans="1:35">
      <c r="A83" s="27"/>
      <c r="B83" s="27"/>
      <c r="C83" s="965"/>
      <c r="D83" s="245"/>
      <c r="E83" s="246"/>
      <c r="F83" s="247"/>
      <c r="G83" s="248"/>
      <c r="H83" s="248"/>
      <c r="I83" s="248"/>
      <c r="J83" s="248"/>
      <c r="K83" s="248"/>
      <c r="L83" s="248"/>
      <c r="M83" s="248"/>
      <c r="N83" s="248"/>
      <c r="O83" s="248"/>
      <c r="P83" s="1375"/>
      <c r="Q83" s="1376"/>
      <c r="R83" s="9"/>
      <c r="V83" s="9"/>
      <c r="W83" s="9"/>
      <c r="X83" s="1"/>
      <c r="Y83" s="1"/>
      <c r="Z83" s="1"/>
      <c r="AA83" s="1"/>
      <c r="AB83" s="1"/>
      <c r="AC83" s="1"/>
      <c r="AD83" s="1"/>
      <c r="AE83" s="1"/>
      <c r="AF83" s="1"/>
      <c r="AG83" s="1"/>
      <c r="AH83" s="1"/>
      <c r="AI83" s="1"/>
    </row>
    <row r="84" spans="1:35">
      <c r="A84" s="27"/>
      <c r="B84" s="27"/>
      <c r="C84" s="965"/>
      <c r="D84" s="245"/>
      <c r="E84" s="246"/>
      <c r="F84" s="247"/>
      <c r="G84" s="248"/>
      <c r="H84" s="248"/>
      <c r="I84" s="248"/>
      <c r="J84" s="248"/>
      <c r="K84" s="248"/>
      <c r="L84" s="248"/>
      <c r="M84" s="248"/>
      <c r="N84" s="248"/>
      <c r="O84" s="248"/>
      <c r="P84" s="1375"/>
      <c r="Q84" s="1376"/>
      <c r="R84" s="9"/>
      <c r="V84" s="9"/>
      <c r="W84" s="9"/>
      <c r="X84" s="1"/>
      <c r="Y84" s="1"/>
      <c r="Z84" s="1"/>
      <c r="AA84" s="1"/>
      <c r="AB84" s="1"/>
      <c r="AC84" s="1"/>
      <c r="AD84" s="1"/>
      <c r="AE84" s="1"/>
      <c r="AF84" s="1"/>
      <c r="AG84" s="1"/>
      <c r="AH84" s="1"/>
      <c r="AI84" s="1"/>
    </row>
    <row r="85" spans="1:35">
      <c r="A85" s="27"/>
      <c r="B85" s="27"/>
      <c r="C85" s="965"/>
      <c r="D85" s="245"/>
      <c r="E85" s="246"/>
      <c r="F85" s="247"/>
      <c r="G85" s="248"/>
      <c r="H85" s="248"/>
      <c r="I85" s="248"/>
      <c r="J85" s="248"/>
      <c r="K85" s="248"/>
      <c r="L85" s="248"/>
      <c r="M85" s="248"/>
      <c r="N85" s="248"/>
      <c r="O85" s="248"/>
      <c r="P85" s="1375"/>
      <c r="Q85" s="1376"/>
      <c r="R85" s="9"/>
      <c r="V85" s="9"/>
      <c r="W85" s="9"/>
      <c r="X85" s="1"/>
      <c r="Y85" s="1"/>
      <c r="Z85" s="1"/>
      <c r="AA85" s="1"/>
      <c r="AB85" s="1"/>
      <c r="AC85" s="1"/>
      <c r="AD85" s="1"/>
      <c r="AE85" s="1"/>
      <c r="AF85" s="1"/>
      <c r="AG85" s="1"/>
      <c r="AH85" s="1"/>
      <c r="AI85" s="1"/>
    </row>
    <row r="86" spans="1:35">
      <c r="A86" s="27"/>
      <c r="B86" s="27"/>
      <c r="C86" s="965"/>
      <c r="D86" s="245"/>
      <c r="E86" s="246"/>
      <c r="F86" s="247"/>
      <c r="G86" s="248"/>
      <c r="H86" s="248"/>
      <c r="I86" s="248"/>
      <c r="J86" s="248"/>
      <c r="K86" s="248"/>
      <c r="L86" s="248"/>
      <c r="M86" s="248"/>
      <c r="N86" s="248"/>
      <c r="O86" s="248"/>
      <c r="P86" s="1375"/>
      <c r="Q86" s="1376"/>
      <c r="R86" s="9"/>
      <c r="V86" s="9"/>
      <c r="W86" s="9"/>
      <c r="X86" s="1"/>
      <c r="Y86" s="1" t="s">
        <v>1127</v>
      </c>
      <c r="Z86" s="1"/>
      <c r="AA86" s="1"/>
      <c r="AB86" s="1"/>
      <c r="AC86" s="1"/>
      <c r="AD86" s="1"/>
      <c r="AE86" s="1"/>
      <c r="AF86" s="1"/>
      <c r="AG86" s="1"/>
      <c r="AH86" s="1"/>
      <c r="AI86" s="1"/>
    </row>
    <row r="87" spans="1:35">
      <c r="A87" s="27"/>
      <c r="B87" s="27"/>
      <c r="C87" s="965"/>
      <c r="D87" s="245"/>
      <c r="E87" s="246"/>
      <c r="F87" s="247"/>
      <c r="G87" s="248"/>
      <c r="H87" s="248"/>
      <c r="I87" s="248"/>
      <c r="J87" s="248"/>
      <c r="K87" s="248"/>
      <c r="L87" s="248"/>
      <c r="M87" s="248"/>
      <c r="N87" s="248"/>
      <c r="O87" s="248"/>
      <c r="P87" s="1375"/>
      <c r="Q87" s="1376"/>
      <c r="R87" s="9"/>
      <c r="V87" s="9"/>
      <c r="W87" s="9"/>
      <c r="X87" s="1"/>
      <c r="Y87" s="1"/>
      <c r="Z87" s="1"/>
      <c r="AA87" s="1"/>
      <c r="AB87" s="1"/>
      <c r="AC87" s="1"/>
      <c r="AD87" s="1"/>
      <c r="AE87" s="1"/>
      <c r="AF87" s="1"/>
      <c r="AG87" s="1"/>
      <c r="AH87" s="1"/>
      <c r="AI87" s="1"/>
    </row>
    <row r="88" spans="1:35">
      <c r="A88" s="27"/>
      <c r="B88" s="27"/>
      <c r="C88" s="965"/>
      <c r="D88" s="245"/>
      <c r="E88" s="246"/>
      <c r="F88" s="247"/>
      <c r="G88" s="248"/>
      <c r="H88" s="248"/>
      <c r="I88" s="248"/>
      <c r="J88" s="248"/>
      <c r="K88" s="248"/>
      <c r="L88" s="248"/>
      <c r="M88" s="248"/>
      <c r="N88" s="248"/>
      <c r="O88" s="248"/>
      <c r="P88" s="1375"/>
      <c r="Q88" s="1376"/>
      <c r="R88" s="9"/>
      <c r="V88" s="9"/>
      <c r="W88" s="9"/>
      <c r="X88" s="1"/>
      <c r="Y88" s="1"/>
      <c r="Z88" s="1"/>
      <c r="AA88" s="1"/>
      <c r="AB88" s="1"/>
      <c r="AC88" s="1"/>
      <c r="AD88" s="1"/>
      <c r="AE88" s="1"/>
      <c r="AF88" s="1"/>
      <c r="AG88" s="1"/>
      <c r="AH88" s="1"/>
      <c r="AI88" s="1"/>
    </row>
    <row r="89" spans="1:35">
      <c r="A89" s="27"/>
      <c r="B89" s="27"/>
      <c r="C89" s="965"/>
      <c r="D89" s="245"/>
      <c r="E89" s="246"/>
      <c r="F89" s="247"/>
      <c r="G89" s="248"/>
      <c r="H89" s="248"/>
      <c r="I89" s="248"/>
      <c r="J89" s="248"/>
      <c r="K89" s="248"/>
      <c r="L89" s="248"/>
      <c r="M89" s="248"/>
      <c r="N89" s="248"/>
      <c r="O89" s="248"/>
      <c r="P89" s="1375"/>
      <c r="Q89" s="1376"/>
      <c r="R89" s="9"/>
      <c r="V89" s="9"/>
      <c r="W89" s="9"/>
      <c r="X89" s="1"/>
      <c r="Y89" s="1"/>
      <c r="Z89" s="1"/>
      <c r="AA89" s="1"/>
      <c r="AB89" s="1"/>
      <c r="AC89" s="1"/>
      <c r="AD89" s="1"/>
      <c r="AE89" s="1"/>
      <c r="AF89" s="1"/>
      <c r="AG89" s="1"/>
      <c r="AH89" s="1"/>
      <c r="AI89" s="1"/>
    </row>
    <row r="90" spans="1:35">
      <c r="A90" s="27"/>
      <c r="B90" s="27"/>
      <c r="C90" s="965"/>
      <c r="D90" s="245"/>
      <c r="E90" s="246"/>
      <c r="F90" s="247"/>
      <c r="G90" s="248"/>
      <c r="H90" s="248"/>
      <c r="I90" s="248"/>
      <c r="J90" s="248"/>
      <c r="K90" s="248"/>
      <c r="L90" s="248"/>
      <c r="M90" s="248"/>
      <c r="N90" s="248"/>
      <c r="O90" s="248"/>
      <c r="P90" s="1375"/>
      <c r="Q90" s="1376"/>
      <c r="R90" s="9"/>
      <c r="V90" s="9"/>
      <c r="W90" s="9"/>
      <c r="X90" s="1"/>
      <c r="Y90" s="1"/>
      <c r="Z90" s="1"/>
      <c r="AA90" s="1"/>
      <c r="AB90" s="1"/>
      <c r="AC90" s="1"/>
      <c r="AD90" s="1"/>
      <c r="AE90" s="1"/>
      <c r="AF90" s="1"/>
      <c r="AG90" s="1"/>
      <c r="AH90" s="1"/>
      <c r="AI90" s="1"/>
    </row>
    <row r="91" spans="1:35">
      <c r="A91" s="27"/>
      <c r="B91" s="27"/>
      <c r="C91" s="965"/>
      <c r="D91" s="245"/>
      <c r="E91" s="246"/>
      <c r="F91" s="247"/>
      <c r="G91" s="248"/>
      <c r="H91" s="248"/>
      <c r="I91" s="248"/>
      <c r="J91" s="248"/>
      <c r="K91" s="248"/>
      <c r="L91" s="248"/>
      <c r="M91" s="248"/>
      <c r="N91" s="248"/>
      <c r="O91" s="248"/>
      <c r="P91" s="1375"/>
      <c r="Q91" s="1376"/>
      <c r="R91" s="9"/>
      <c r="V91" s="9"/>
      <c r="W91" s="9"/>
      <c r="X91" s="1"/>
      <c r="Y91" s="1"/>
      <c r="Z91" s="1"/>
      <c r="AA91" s="1"/>
      <c r="AB91" s="1"/>
      <c r="AC91" s="1"/>
      <c r="AD91" s="1"/>
      <c r="AE91" s="1"/>
      <c r="AF91" s="1"/>
      <c r="AG91" s="1"/>
      <c r="AH91" s="1"/>
      <c r="AI91" s="1"/>
    </row>
    <row r="92" spans="1:35">
      <c r="A92" s="27"/>
      <c r="B92" s="27"/>
      <c r="C92" s="965"/>
      <c r="D92" s="245"/>
      <c r="E92" s="246"/>
      <c r="F92" s="247"/>
      <c r="G92" s="248"/>
      <c r="H92" s="248"/>
      <c r="I92" s="248"/>
      <c r="J92" s="248"/>
      <c r="K92" s="248"/>
      <c r="L92" s="248"/>
      <c r="M92" s="248"/>
      <c r="N92" s="248"/>
      <c r="O92" s="248"/>
      <c r="P92" s="1375"/>
      <c r="Q92" s="1376"/>
      <c r="R92" s="9"/>
      <c r="V92" s="9"/>
      <c r="W92" s="9"/>
      <c r="X92" s="1"/>
      <c r="Y92" s="1"/>
      <c r="Z92" s="1"/>
      <c r="AA92" s="1"/>
      <c r="AB92" s="1"/>
      <c r="AC92" s="1"/>
      <c r="AD92" s="1"/>
      <c r="AE92" s="1"/>
      <c r="AF92" s="1"/>
      <c r="AG92" s="1"/>
      <c r="AH92" s="1"/>
      <c r="AI92" s="1"/>
    </row>
    <row r="93" spans="1:35">
      <c r="A93" s="27"/>
      <c r="B93" s="27"/>
      <c r="C93" s="965"/>
      <c r="D93" s="245"/>
      <c r="E93" s="246"/>
      <c r="F93" s="247"/>
      <c r="G93" s="248"/>
      <c r="H93" s="248"/>
      <c r="I93" s="248"/>
      <c r="J93" s="248"/>
      <c r="K93" s="248"/>
      <c r="L93" s="248"/>
      <c r="M93" s="248"/>
      <c r="N93" s="248"/>
      <c r="O93" s="248"/>
      <c r="P93" s="1375"/>
      <c r="Q93" s="1376"/>
      <c r="R93" s="9"/>
      <c r="V93" s="9"/>
      <c r="W93" s="9"/>
      <c r="X93" s="1"/>
      <c r="Y93" s="1"/>
      <c r="Z93" s="1"/>
      <c r="AA93" s="1"/>
      <c r="AB93" s="1"/>
      <c r="AC93" s="1"/>
      <c r="AD93" s="1"/>
      <c r="AE93" s="1"/>
      <c r="AF93" s="1"/>
      <c r="AG93" s="1"/>
      <c r="AH93" s="1"/>
      <c r="AI93" s="1"/>
    </row>
    <row r="94" spans="1:35">
      <c r="A94" s="27"/>
      <c r="B94" s="27"/>
      <c r="C94" s="965"/>
      <c r="D94" s="245"/>
      <c r="E94" s="246"/>
      <c r="F94" s="247"/>
      <c r="G94" s="248"/>
      <c r="H94" s="248"/>
      <c r="I94" s="248"/>
      <c r="J94" s="248"/>
      <c r="K94" s="248"/>
      <c r="L94" s="248"/>
      <c r="M94" s="248"/>
      <c r="N94" s="248"/>
      <c r="O94" s="248"/>
      <c r="P94" s="1375"/>
      <c r="Q94" s="1376"/>
      <c r="R94" s="9"/>
      <c r="V94" s="9"/>
      <c r="W94" s="9"/>
      <c r="X94" s="1"/>
      <c r="Y94" s="1"/>
      <c r="Z94" s="1"/>
      <c r="AA94" s="1"/>
      <c r="AB94" s="1"/>
      <c r="AC94" s="1"/>
      <c r="AD94" s="1"/>
      <c r="AE94" s="1"/>
      <c r="AF94" s="1"/>
      <c r="AG94" s="1"/>
      <c r="AH94" s="1"/>
      <c r="AI94" s="1"/>
    </row>
    <row r="95" spans="1:35">
      <c r="A95" s="27"/>
      <c r="B95" s="27"/>
      <c r="C95" s="965"/>
      <c r="D95" s="245"/>
      <c r="E95" s="246"/>
      <c r="F95" s="247"/>
      <c r="G95" s="248"/>
      <c r="H95" s="248"/>
      <c r="I95" s="248"/>
      <c r="J95" s="248"/>
      <c r="K95" s="248"/>
      <c r="L95" s="248"/>
      <c r="M95" s="248"/>
      <c r="N95" s="248"/>
      <c r="O95" s="248"/>
      <c r="P95" s="1375"/>
      <c r="Q95" s="1376"/>
      <c r="R95" s="9"/>
      <c r="V95" s="9"/>
      <c r="W95" s="9"/>
      <c r="X95" s="1"/>
      <c r="Y95" s="1"/>
      <c r="Z95" s="1"/>
      <c r="AA95" s="1"/>
      <c r="AB95" s="1"/>
      <c r="AC95" s="1"/>
      <c r="AD95" s="1"/>
      <c r="AE95" s="1"/>
      <c r="AF95" s="1"/>
      <c r="AG95" s="1"/>
      <c r="AH95" s="1"/>
      <c r="AI95" s="1"/>
    </row>
    <row r="96" spans="1:35">
      <c r="A96" s="27"/>
      <c r="B96" s="27"/>
      <c r="C96" s="965"/>
      <c r="D96" s="245"/>
      <c r="E96" s="246"/>
      <c r="F96" s="247"/>
      <c r="G96" s="248"/>
      <c r="H96" s="248"/>
      <c r="I96" s="248"/>
      <c r="J96" s="248"/>
      <c r="K96" s="248"/>
      <c r="L96" s="248"/>
      <c r="M96" s="248"/>
      <c r="N96" s="248"/>
      <c r="O96" s="248"/>
      <c r="P96" s="1375"/>
      <c r="Q96" s="1376"/>
      <c r="R96" s="9"/>
      <c r="V96" s="9"/>
      <c r="W96" s="9"/>
      <c r="X96" s="1"/>
      <c r="Y96" s="1"/>
      <c r="Z96" s="1"/>
      <c r="AA96" s="1"/>
      <c r="AB96" s="1"/>
      <c r="AC96" s="1"/>
      <c r="AD96" s="1"/>
      <c r="AE96" s="1"/>
      <c r="AF96" s="1"/>
      <c r="AG96" s="1"/>
      <c r="AH96" s="1"/>
      <c r="AI96" s="1"/>
    </row>
    <row r="97" spans="1:35">
      <c r="A97" s="27"/>
      <c r="B97" s="27"/>
      <c r="C97" s="965"/>
      <c r="D97" s="245"/>
      <c r="E97" s="246"/>
      <c r="F97" s="247"/>
      <c r="G97" s="248"/>
      <c r="H97" s="248"/>
      <c r="I97" s="248"/>
      <c r="J97" s="248"/>
      <c r="K97" s="248"/>
      <c r="L97" s="248"/>
      <c r="M97" s="248"/>
      <c r="N97" s="248"/>
      <c r="O97" s="248"/>
      <c r="P97" s="1375"/>
      <c r="Q97" s="1376"/>
      <c r="R97" s="9"/>
      <c r="V97" s="9"/>
      <c r="W97" s="9"/>
      <c r="X97" s="1"/>
      <c r="Y97" s="1"/>
      <c r="Z97" s="1"/>
      <c r="AA97" s="1"/>
      <c r="AB97" s="1"/>
      <c r="AC97" s="1"/>
      <c r="AD97" s="1"/>
      <c r="AE97" s="1"/>
      <c r="AF97" s="1"/>
      <c r="AG97" s="1"/>
      <c r="AH97" s="1"/>
      <c r="AI97" s="1"/>
    </row>
    <row r="98" spans="1:35">
      <c r="A98" s="27"/>
      <c r="B98" s="27"/>
      <c r="C98" s="965"/>
      <c r="D98" s="245"/>
      <c r="E98" s="246"/>
      <c r="F98" s="247"/>
      <c r="G98" s="248"/>
      <c r="H98" s="248"/>
      <c r="I98" s="248"/>
      <c r="J98" s="248"/>
      <c r="K98" s="248"/>
      <c r="L98" s="248"/>
      <c r="M98" s="248"/>
      <c r="N98" s="248"/>
      <c r="O98" s="248"/>
      <c r="P98" s="1375"/>
      <c r="Q98" s="1376"/>
      <c r="R98" s="9"/>
      <c r="V98" s="9"/>
      <c r="W98" s="9"/>
      <c r="X98" s="1"/>
      <c r="Y98" s="1"/>
      <c r="Z98" s="1"/>
      <c r="AA98" s="1"/>
      <c r="AB98" s="1"/>
      <c r="AC98" s="1"/>
      <c r="AD98" s="1"/>
      <c r="AE98" s="1"/>
      <c r="AF98" s="1"/>
      <c r="AG98" s="1"/>
      <c r="AH98" s="1"/>
      <c r="AI98" s="1"/>
    </row>
    <row r="99" spans="1:35">
      <c r="A99" s="27"/>
      <c r="B99" s="27"/>
      <c r="C99" s="965"/>
      <c r="D99" s="245"/>
      <c r="E99" s="246"/>
      <c r="F99" s="247"/>
      <c r="G99" s="248"/>
      <c r="H99" s="248"/>
      <c r="I99" s="248"/>
      <c r="J99" s="248"/>
      <c r="K99" s="248"/>
      <c r="L99" s="248"/>
      <c r="M99" s="248"/>
      <c r="N99" s="248"/>
      <c r="O99" s="248"/>
      <c r="P99" s="1375"/>
      <c r="Q99" s="1376"/>
      <c r="R99" s="9"/>
      <c r="V99" s="9"/>
      <c r="W99" s="9"/>
      <c r="X99" s="1"/>
      <c r="Y99" s="1"/>
      <c r="Z99" s="1"/>
      <c r="AA99" s="1"/>
      <c r="AB99" s="1"/>
      <c r="AC99" s="1"/>
      <c r="AD99" s="1"/>
      <c r="AE99" s="1"/>
      <c r="AF99" s="1"/>
      <c r="AG99" s="1"/>
      <c r="AH99" s="1"/>
      <c r="AI99" s="1"/>
    </row>
    <row r="100" spans="1:35">
      <c r="A100" s="27"/>
      <c r="B100" s="27"/>
      <c r="C100" s="965"/>
      <c r="D100" s="245"/>
      <c r="E100" s="246"/>
      <c r="F100" s="247"/>
      <c r="G100" s="248"/>
      <c r="H100" s="248"/>
      <c r="I100" s="248"/>
      <c r="J100" s="248"/>
      <c r="K100" s="248"/>
      <c r="L100" s="248"/>
      <c r="M100" s="248"/>
      <c r="N100" s="248"/>
      <c r="O100" s="248"/>
      <c r="P100" s="1375"/>
      <c r="Q100" s="1376"/>
      <c r="R100" s="9"/>
      <c r="V100" s="9"/>
      <c r="W100" s="9"/>
      <c r="X100" s="1"/>
      <c r="Y100" s="1"/>
      <c r="Z100" s="1"/>
      <c r="AA100" s="1"/>
      <c r="AB100" s="1"/>
      <c r="AC100" s="1"/>
      <c r="AD100" s="1"/>
      <c r="AE100" s="1"/>
      <c r="AF100" s="1"/>
      <c r="AG100" s="1"/>
      <c r="AH100" s="1"/>
      <c r="AI100" s="1"/>
    </row>
    <row r="101" spans="1:35">
      <c r="A101" s="27"/>
      <c r="B101" s="27"/>
      <c r="C101" s="965"/>
      <c r="D101" s="245"/>
      <c r="E101" s="246"/>
      <c r="F101" s="247"/>
      <c r="G101" s="248"/>
      <c r="H101" s="248"/>
      <c r="I101" s="248"/>
      <c r="J101" s="248"/>
      <c r="K101" s="248"/>
      <c r="L101" s="248"/>
      <c r="M101" s="248"/>
      <c r="N101" s="248"/>
      <c r="O101" s="248"/>
      <c r="P101" s="1375"/>
      <c r="Q101" s="1376"/>
      <c r="R101" s="9"/>
      <c r="V101" s="9"/>
      <c r="W101" s="9"/>
      <c r="X101" s="1"/>
      <c r="Y101" s="1"/>
      <c r="Z101" s="1"/>
      <c r="AA101" s="1"/>
      <c r="AB101" s="1"/>
      <c r="AC101" s="1"/>
      <c r="AD101" s="1"/>
      <c r="AE101" s="1"/>
      <c r="AF101" s="1"/>
      <c r="AG101" s="1"/>
      <c r="AH101" s="1"/>
      <c r="AI101" s="1"/>
    </row>
    <row r="102" spans="1:35">
      <c r="A102" s="27"/>
      <c r="B102" s="27"/>
      <c r="C102" s="965"/>
      <c r="D102" s="245"/>
      <c r="E102" s="246"/>
      <c r="F102" s="247"/>
      <c r="G102" s="248"/>
      <c r="H102" s="248"/>
      <c r="I102" s="248"/>
      <c r="J102" s="248"/>
      <c r="K102" s="248"/>
      <c r="L102" s="248"/>
      <c r="M102" s="248"/>
      <c r="N102" s="248"/>
      <c r="O102" s="248"/>
      <c r="P102" s="1375"/>
      <c r="Q102" s="1376"/>
      <c r="R102" s="9"/>
      <c r="V102" s="9"/>
      <c r="W102" s="9"/>
      <c r="X102" s="1"/>
      <c r="Y102" s="1"/>
      <c r="Z102" s="1"/>
      <c r="AA102" s="1"/>
      <c r="AB102" s="1"/>
      <c r="AC102" s="1"/>
      <c r="AD102" s="1"/>
      <c r="AE102" s="1"/>
      <c r="AF102" s="1"/>
      <c r="AG102" s="1"/>
      <c r="AH102" s="1"/>
      <c r="AI102" s="1"/>
    </row>
    <row r="103" spans="1:35">
      <c r="A103" s="27"/>
      <c r="B103" s="27"/>
      <c r="C103" s="965"/>
      <c r="D103" s="245"/>
      <c r="E103" s="246"/>
      <c r="F103" s="247"/>
      <c r="G103" s="248"/>
      <c r="H103" s="248"/>
      <c r="I103" s="248"/>
      <c r="J103" s="248"/>
      <c r="K103" s="248"/>
      <c r="L103" s="248"/>
      <c r="M103" s="248"/>
      <c r="N103" s="248"/>
      <c r="O103" s="248"/>
      <c r="P103" s="1375"/>
      <c r="Q103" s="1376"/>
      <c r="R103" s="9"/>
      <c r="V103" s="9"/>
      <c r="W103" s="9"/>
      <c r="X103" s="1"/>
      <c r="Y103" s="1"/>
      <c r="Z103" s="1"/>
      <c r="AA103" s="1"/>
      <c r="AB103" s="1"/>
      <c r="AC103" s="1"/>
      <c r="AD103" s="1"/>
      <c r="AE103" s="1"/>
      <c r="AF103" s="1"/>
      <c r="AG103" s="1"/>
      <c r="AH103" s="1"/>
      <c r="AI103" s="1"/>
    </row>
    <row r="104" spans="1:35">
      <c r="A104" s="27"/>
      <c r="B104" s="27"/>
      <c r="C104" s="965"/>
      <c r="D104" s="245"/>
      <c r="E104" s="246"/>
      <c r="F104" s="247"/>
      <c r="G104" s="248"/>
      <c r="H104" s="248"/>
      <c r="I104" s="248"/>
      <c r="J104" s="248"/>
      <c r="K104" s="248"/>
      <c r="L104" s="248"/>
      <c r="M104" s="248"/>
      <c r="N104" s="248"/>
      <c r="O104" s="248"/>
      <c r="P104" s="1375"/>
      <c r="Q104" s="1376"/>
      <c r="R104" s="9"/>
      <c r="V104" s="9"/>
      <c r="W104" s="9"/>
      <c r="X104" s="1"/>
      <c r="Y104" s="1"/>
      <c r="Z104" s="1"/>
      <c r="AA104" s="1"/>
      <c r="AB104" s="1"/>
      <c r="AC104" s="1"/>
      <c r="AD104" s="1"/>
      <c r="AE104" s="1"/>
      <c r="AF104" s="1"/>
      <c r="AG104" s="1"/>
      <c r="AH104" s="1"/>
      <c r="AI104" s="1"/>
    </row>
    <row r="105" spans="1:35">
      <c r="A105" s="27"/>
      <c r="B105" s="27"/>
      <c r="C105" s="965"/>
      <c r="D105" s="245"/>
      <c r="E105" s="246"/>
      <c r="F105" s="247"/>
      <c r="G105" s="248"/>
      <c r="H105" s="248"/>
      <c r="I105" s="248"/>
      <c r="J105" s="248"/>
      <c r="K105" s="248"/>
      <c r="L105" s="248"/>
      <c r="M105" s="248"/>
      <c r="N105" s="248"/>
      <c r="O105" s="248"/>
      <c r="P105" s="1375"/>
      <c r="Q105" s="1376"/>
      <c r="R105" s="9"/>
      <c r="V105" s="9"/>
      <c r="W105" s="9"/>
      <c r="X105" s="1"/>
      <c r="Y105" s="1"/>
      <c r="Z105" s="1"/>
      <c r="AA105" s="1"/>
      <c r="AB105" s="1"/>
      <c r="AC105" s="1"/>
      <c r="AD105" s="1"/>
      <c r="AE105" s="1"/>
      <c r="AF105" s="1"/>
      <c r="AG105" s="1"/>
      <c r="AH105" s="1"/>
      <c r="AI105" s="1"/>
    </row>
    <row r="106" spans="1:35">
      <c r="A106" s="27"/>
      <c r="B106" s="27"/>
      <c r="C106" s="965"/>
      <c r="D106" s="245"/>
      <c r="E106" s="246"/>
      <c r="F106" s="247"/>
      <c r="G106" s="248"/>
      <c r="H106" s="248"/>
      <c r="I106" s="248"/>
      <c r="J106" s="248"/>
      <c r="K106" s="248"/>
      <c r="L106" s="248"/>
      <c r="M106" s="248"/>
      <c r="N106" s="248"/>
      <c r="O106" s="248"/>
      <c r="P106" s="1375"/>
      <c r="Q106" s="1376"/>
      <c r="R106" s="9"/>
      <c r="V106" s="9"/>
      <c r="W106" s="9"/>
      <c r="X106" s="1"/>
      <c r="Y106" s="1"/>
      <c r="Z106" s="1"/>
      <c r="AA106" s="1"/>
      <c r="AB106" s="1"/>
      <c r="AC106" s="1"/>
      <c r="AD106" s="1"/>
      <c r="AE106" s="1"/>
      <c r="AF106" s="1"/>
      <c r="AG106" s="1"/>
      <c r="AH106" s="1"/>
      <c r="AI106" s="1"/>
    </row>
    <row r="107" spans="1:35">
      <c r="A107" s="27"/>
      <c r="B107" s="27"/>
      <c r="C107" s="965"/>
      <c r="D107" s="245"/>
      <c r="E107" s="246"/>
      <c r="F107" s="247"/>
      <c r="G107" s="248"/>
      <c r="H107" s="248"/>
      <c r="I107" s="248"/>
      <c r="J107" s="248"/>
      <c r="K107" s="248"/>
      <c r="L107" s="248"/>
      <c r="M107" s="248"/>
      <c r="N107" s="248"/>
      <c r="O107" s="248"/>
      <c r="P107" s="1375"/>
      <c r="Q107" s="1376"/>
      <c r="R107" s="9"/>
      <c r="V107" s="9"/>
      <c r="W107" s="9"/>
      <c r="X107" s="1"/>
      <c r="Y107" s="1"/>
      <c r="Z107" s="1"/>
      <c r="AA107" s="1"/>
      <c r="AB107" s="1"/>
      <c r="AC107" s="1"/>
      <c r="AD107" s="1"/>
      <c r="AE107" s="1"/>
      <c r="AF107" s="1"/>
      <c r="AG107" s="1"/>
      <c r="AH107" s="1"/>
      <c r="AI107" s="1"/>
    </row>
    <row r="108" spans="1:35">
      <c r="A108" s="27"/>
      <c r="B108" s="27"/>
      <c r="C108" s="965"/>
      <c r="D108" s="245"/>
      <c r="E108" s="246"/>
      <c r="F108" s="247"/>
      <c r="G108" s="248"/>
      <c r="H108" s="248"/>
      <c r="I108" s="248"/>
      <c r="J108" s="248"/>
      <c r="K108" s="248"/>
      <c r="L108" s="248"/>
      <c r="M108" s="248"/>
      <c r="N108" s="248"/>
      <c r="O108" s="248"/>
      <c r="P108" s="1375"/>
      <c r="Q108" s="1376"/>
      <c r="R108" s="9"/>
      <c r="V108" s="9"/>
      <c r="W108" s="9"/>
      <c r="X108" s="1"/>
      <c r="Y108" s="1"/>
      <c r="Z108" s="1"/>
      <c r="AA108" s="1"/>
      <c r="AB108" s="1"/>
      <c r="AC108" s="1"/>
      <c r="AD108" s="1"/>
      <c r="AE108" s="1"/>
      <c r="AF108" s="1"/>
      <c r="AG108" s="1"/>
      <c r="AH108" s="1"/>
      <c r="AI108" s="1"/>
    </row>
    <row r="109" spans="1:35">
      <c r="A109" s="27"/>
      <c r="B109" s="27"/>
      <c r="C109" s="965"/>
      <c r="D109" s="245"/>
      <c r="E109" s="246"/>
      <c r="F109" s="247"/>
      <c r="G109" s="248"/>
      <c r="H109" s="248"/>
      <c r="I109" s="248"/>
      <c r="J109" s="248"/>
      <c r="K109" s="248"/>
      <c r="L109" s="248"/>
      <c r="M109" s="248"/>
      <c r="N109" s="248"/>
      <c r="O109" s="248"/>
      <c r="P109" s="1375"/>
      <c r="Q109" s="1376"/>
      <c r="R109" s="9"/>
      <c r="V109" s="9"/>
      <c r="W109" s="9"/>
      <c r="X109" s="1"/>
      <c r="Y109" s="1"/>
      <c r="Z109" s="1"/>
      <c r="AA109" s="1"/>
      <c r="AB109" s="1"/>
      <c r="AC109" s="1"/>
      <c r="AD109" s="1"/>
      <c r="AE109" s="1"/>
      <c r="AF109" s="1"/>
      <c r="AG109" s="1"/>
      <c r="AH109" s="1"/>
      <c r="AI109" s="1"/>
    </row>
    <row r="110" spans="1:35">
      <c r="A110" s="27"/>
      <c r="B110" s="27"/>
      <c r="C110" s="965"/>
      <c r="D110" s="245"/>
      <c r="E110" s="246"/>
      <c r="F110" s="247"/>
      <c r="G110" s="248"/>
      <c r="H110" s="248"/>
      <c r="I110" s="248"/>
      <c r="J110" s="248"/>
      <c r="K110" s="248"/>
      <c r="L110" s="248"/>
      <c r="M110" s="248"/>
      <c r="N110" s="248"/>
      <c r="O110" s="248"/>
      <c r="P110" s="1375"/>
      <c r="Q110" s="1376"/>
      <c r="R110" s="9"/>
      <c r="V110" s="9"/>
      <c r="W110" s="9"/>
      <c r="X110" s="1"/>
      <c r="Y110" s="1"/>
      <c r="Z110" s="1"/>
      <c r="AA110" s="1"/>
      <c r="AB110" s="1"/>
      <c r="AC110" s="1"/>
      <c r="AD110" s="1"/>
      <c r="AE110" s="1"/>
      <c r="AF110" s="1"/>
      <c r="AG110" s="1"/>
      <c r="AH110" s="1"/>
      <c r="AI110" s="1"/>
    </row>
    <row r="111" spans="1:35">
      <c r="A111" s="27"/>
      <c r="B111" s="27"/>
      <c r="C111" s="965"/>
      <c r="D111" s="245"/>
      <c r="E111" s="246"/>
      <c r="F111" s="247"/>
      <c r="G111" s="248"/>
      <c r="H111" s="248"/>
      <c r="I111" s="248"/>
      <c r="J111" s="248"/>
      <c r="K111" s="248"/>
      <c r="L111" s="248"/>
      <c r="M111" s="248"/>
      <c r="N111" s="248"/>
      <c r="O111" s="248"/>
      <c r="P111" s="1375"/>
      <c r="Q111" s="1376"/>
      <c r="R111" s="9"/>
      <c r="V111" s="9"/>
      <c r="W111" s="9"/>
      <c r="X111" s="1"/>
      <c r="Y111" s="1"/>
      <c r="Z111" s="1"/>
      <c r="AA111" s="1"/>
      <c r="AB111" s="1"/>
      <c r="AC111" s="1"/>
      <c r="AD111" s="1"/>
      <c r="AE111" s="1"/>
      <c r="AF111" s="1"/>
      <c r="AG111" s="1"/>
      <c r="AH111" s="1"/>
      <c r="AI111" s="1"/>
    </row>
    <row r="112" spans="1:35">
      <c r="A112" s="27"/>
      <c r="B112" s="27"/>
      <c r="C112" s="965"/>
      <c r="D112" s="245"/>
      <c r="E112" s="246"/>
      <c r="F112" s="247"/>
      <c r="G112" s="248"/>
      <c r="H112" s="248"/>
      <c r="I112" s="248"/>
      <c r="J112" s="248"/>
      <c r="K112" s="248"/>
      <c r="L112" s="248"/>
      <c r="M112" s="248"/>
      <c r="N112" s="248"/>
      <c r="O112" s="248"/>
      <c r="P112" s="1375"/>
      <c r="Q112" s="1376"/>
      <c r="R112" s="9"/>
      <c r="V112" s="9"/>
      <c r="W112" s="9"/>
      <c r="X112" s="1"/>
      <c r="Y112" s="1"/>
      <c r="Z112" s="1"/>
      <c r="AA112" s="1"/>
      <c r="AB112" s="1"/>
      <c r="AC112" s="1"/>
      <c r="AD112" s="1"/>
      <c r="AE112" s="1"/>
      <c r="AF112" s="1"/>
      <c r="AG112" s="1"/>
      <c r="AH112" s="1"/>
      <c r="AI112" s="1"/>
    </row>
    <row r="113" spans="1:35">
      <c r="A113" s="27"/>
      <c r="B113" s="27"/>
      <c r="C113" s="965"/>
      <c r="D113" s="245"/>
      <c r="E113" s="246"/>
      <c r="F113" s="247"/>
      <c r="G113" s="248"/>
      <c r="H113" s="248"/>
      <c r="I113" s="248"/>
      <c r="J113" s="248"/>
      <c r="K113" s="248"/>
      <c r="L113" s="248"/>
      <c r="M113" s="248"/>
      <c r="N113" s="248"/>
      <c r="O113" s="248"/>
      <c r="P113" s="1375"/>
      <c r="Q113" s="1376"/>
      <c r="R113" s="9"/>
      <c r="V113" s="9"/>
      <c r="W113" s="9"/>
      <c r="X113" s="1"/>
      <c r="Y113" s="1"/>
      <c r="Z113" s="1"/>
      <c r="AA113" s="1"/>
      <c r="AB113" s="1"/>
      <c r="AC113" s="1"/>
      <c r="AD113" s="1"/>
      <c r="AE113" s="1"/>
      <c r="AF113" s="1"/>
      <c r="AG113" s="1"/>
      <c r="AH113" s="1"/>
      <c r="AI113" s="1"/>
    </row>
    <row r="114" spans="1:35">
      <c r="A114" s="27"/>
      <c r="B114" s="27"/>
      <c r="C114" s="965"/>
      <c r="D114" s="245"/>
      <c r="E114" s="246"/>
      <c r="F114" s="247"/>
      <c r="G114" s="248"/>
      <c r="H114" s="248"/>
      <c r="I114" s="248"/>
      <c r="J114" s="248"/>
      <c r="K114" s="248"/>
      <c r="L114" s="248"/>
      <c r="M114" s="248"/>
      <c r="N114" s="248"/>
      <c r="O114" s="248"/>
      <c r="P114" s="1375"/>
      <c r="Q114" s="1376"/>
      <c r="R114" s="9"/>
      <c r="V114" s="9"/>
      <c r="W114" s="9"/>
      <c r="X114" s="1"/>
      <c r="Y114" s="1"/>
      <c r="Z114" s="1"/>
      <c r="AA114" s="1"/>
      <c r="AB114" s="1"/>
      <c r="AC114" s="1"/>
      <c r="AD114" s="1"/>
      <c r="AE114" s="1"/>
      <c r="AF114" s="1"/>
      <c r="AG114" s="1"/>
      <c r="AH114" s="1"/>
      <c r="AI114" s="1"/>
    </row>
    <row r="115" spans="1:35">
      <c r="A115" s="27"/>
      <c r="B115" s="27"/>
      <c r="C115" s="965"/>
      <c r="D115" s="245"/>
      <c r="E115" s="246"/>
      <c r="F115" s="247"/>
      <c r="G115" s="248"/>
      <c r="H115" s="248"/>
      <c r="I115" s="248"/>
      <c r="J115" s="248"/>
      <c r="K115" s="248"/>
      <c r="L115" s="248"/>
      <c r="M115" s="248"/>
      <c r="N115" s="248"/>
      <c r="O115" s="248"/>
      <c r="P115" s="1375"/>
      <c r="Q115" s="1376"/>
      <c r="R115" s="9"/>
      <c r="V115" s="9"/>
      <c r="W115" s="9"/>
      <c r="X115" s="1"/>
      <c r="Y115" s="1"/>
      <c r="Z115" s="1"/>
      <c r="AA115" s="1"/>
      <c r="AB115" s="1"/>
      <c r="AC115" s="1"/>
      <c r="AD115" s="1"/>
      <c r="AE115" s="1"/>
      <c r="AF115" s="1"/>
      <c r="AG115" s="1"/>
      <c r="AH115" s="1"/>
      <c r="AI115" s="1"/>
    </row>
    <row r="116" spans="1:35">
      <c r="A116" s="27"/>
      <c r="B116" s="27"/>
      <c r="C116" s="965"/>
      <c r="D116" s="245"/>
      <c r="E116" s="246"/>
      <c r="F116" s="247"/>
      <c r="G116" s="248"/>
      <c r="H116" s="248"/>
      <c r="I116" s="248"/>
      <c r="J116" s="248"/>
      <c r="K116" s="248"/>
      <c r="L116" s="248"/>
      <c r="M116" s="248"/>
      <c r="N116" s="248"/>
      <c r="O116" s="248"/>
      <c r="P116" s="1375"/>
      <c r="Q116" s="1376"/>
      <c r="R116" s="9"/>
      <c r="V116" s="9"/>
      <c r="W116" s="9"/>
      <c r="X116" s="1"/>
      <c r="Y116" s="1" t="s">
        <v>1128</v>
      </c>
      <c r="Z116" s="1"/>
      <c r="AA116" s="1"/>
      <c r="AB116" s="1"/>
      <c r="AC116" s="1"/>
      <c r="AD116" s="1"/>
      <c r="AE116" s="1"/>
      <c r="AF116" s="1"/>
      <c r="AG116" s="1"/>
      <c r="AH116" s="1"/>
      <c r="AI116" s="1"/>
    </row>
    <row r="117" spans="1:35">
      <c r="A117" s="27"/>
      <c r="B117" s="27"/>
      <c r="C117" s="965"/>
      <c r="D117" s="245"/>
      <c r="E117" s="246"/>
      <c r="F117" s="247"/>
      <c r="G117" s="248"/>
      <c r="H117" s="248"/>
      <c r="I117" s="248"/>
      <c r="J117" s="248"/>
      <c r="K117" s="248"/>
      <c r="L117" s="248"/>
      <c r="M117" s="248"/>
      <c r="N117" s="248"/>
      <c r="O117" s="248"/>
      <c r="P117" s="1375"/>
      <c r="Q117" s="1376"/>
      <c r="R117" s="9"/>
      <c r="V117" s="9"/>
      <c r="W117" s="9"/>
      <c r="X117" s="1"/>
      <c r="Y117" s="1"/>
      <c r="Z117" s="1"/>
      <c r="AA117" s="1"/>
      <c r="AB117" s="1"/>
      <c r="AC117" s="1"/>
      <c r="AD117" s="1"/>
      <c r="AE117" s="1"/>
      <c r="AF117" s="1"/>
      <c r="AG117" s="1"/>
      <c r="AH117" s="1"/>
      <c r="AI117" s="1"/>
    </row>
    <row r="118" spans="1:35">
      <c r="A118" s="27"/>
      <c r="B118" s="27"/>
      <c r="C118" s="965"/>
      <c r="D118" s="245"/>
      <c r="E118" s="246"/>
      <c r="F118" s="247"/>
      <c r="G118" s="248"/>
      <c r="H118" s="248"/>
      <c r="I118" s="248"/>
      <c r="J118" s="248"/>
      <c r="K118" s="248"/>
      <c r="L118" s="248"/>
      <c r="M118" s="248"/>
      <c r="N118" s="248"/>
      <c r="O118" s="248"/>
      <c r="P118" s="1375"/>
      <c r="Q118" s="1376"/>
      <c r="R118" s="9"/>
      <c r="V118" s="9"/>
      <c r="W118" s="9"/>
      <c r="X118" s="1"/>
      <c r="Y118" s="1"/>
      <c r="Z118" s="1"/>
      <c r="AA118" s="1"/>
      <c r="AB118" s="1"/>
      <c r="AC118" s="1"/>
      <c r="AD118" s="1"/>
      <c r="AE118" s="1"/>
      <c r="AF118" s="1"/>
      <c r="AG118" s="1"/>
      <c r="AH118" s="1"/>
      <c r="AI118" s="1"/>
    </row>
    <row r="119" spans="1:35">
      <c r="A119" s="27"/>
      <c r="B119" s="27"/>
      <c r="C119" s="965"/>
      <c r="D119" s="245"/>
      <c r="E119" s="246"/>
      <c r="F119" s="247"/>
      <c r="G119" s="248"/>
      <c r="H119" s="248"/>
      <c r="I119" s="248"/>
      <c r="J119" s="248"/>
      <c r="K119" s="248"/>
      <c r="L119" s="248"/>
      <c r="M119" s="248"/>
      <c r="N119" s="248"/>
      <c r="O119" s="248"/>
      <c r="P119" s="1375"/>
      <c r="Q119" s="1376"/>
      <c r="R119" s="9"/>
      <c r="V119" s="9"/>
      <c r="W119" s="9"/>
      <c r="X119" s="1"/>
      <c r="Y119" s="1"/>
      <c r="Z119" s="1"/>
      <c r="AA119" s="1"/>
      <c r="AB119" s="1"/>
      <c r="AC119" s="1"/>
      <c r="AD119" s="1"/>
      <c r="AE119" s="1"/>
      <c r="AF119" s="1"/>
      <c r="AG119" s="1"/>
      <c r="AH119" s="1"/>
      <c r="AI119" s="1"/>
    </row>
    <row r="120" spans="1:35">
      <c r="A120" s="27"/>
      <c r="B120" s="27"/>
      <c r="C120" s="965"/>
      <c r="D120" s="245"/>
      <c r="E120" s="246"/>
      <c r="F120" s="247"/>
      <c r="G120" s="248"/>
      <c r="H120" s="248"/>
      <c r="I120" s="248"/>
      <c r="J120" s="248"/>
      <c r="K120" s="248"/>
      <c r="L120" s="248"/>
      <c r="M120" s="248"/>
      <c r="N120" s="248"/>
      <c r="O120" s="248"/>
      <c r="P120" s="1375"/>
      <c r="Q120" s="1376"/>
      <c r="R120" s="9"/>
      <c r="V120" s="9"/>
      <c r="W120" s="9"/>
      <c r="X120" s="1"/>
      <c r="Y120" s="1"/>
      <c r="Z120" s="1"/>
      <c r="AA120" s="1"/>
      <c r="AB120" s="1"/>
      <c r="AC120" s="1"/>
      <c r="AD120" s="1"/>
      <c r="AE120" s="1"/>
      <c r="AF120" s="1"/>
      <c r="AG120" s="1"/>
      <c r="AH120" s="1"/>
      <c r="AI120" s="1"/>
    </row>
    <row r="121" spans="1:35">
      <c r="A121" s="27"/>
      <c r="B121" s="27"/>
      <c r="C121" s="965"/>
      <c r="D121" s="245"/>
      <c r="E121" s="246"/>
      <c r="F121" s="247"/>
      <c r="G121" s="248"/>
      <c r="H121" s="248"/>
      <c r="I121" s="248"/>
      <c r="J121" s="248"/>
      <c r="K121" s="248"/>
      <c r="L121" s="248"/>
      <c r="M121" s="248"/>
      <c r="N121" s="248"/>
      <c r="O121" s="248"/>
      <c r="P121" s="1375"/>
      <c r="Q121" s="1376"/>
      <c r="R121" s="9"/>
      <c r="V121" s="9"/>
      <c r="W121" s="9"/>
      <c r="X121" s="1"/>
      <c r="Y121" s="1"/>
      <c r="Z121" s="1"/>
      <c r="AA121" s="1"/>
      <c r="AB121" s="1"/>
      <c r="AC121" s="1"/>
      <c r="AD121" s="1"/>
      <c r="AE121" s="1"/>
      <c r="AF121" s="1"/>
      <c r="AG121" s="1"/>
      <c r="AH121" s="1"/>
      <c r="AI121" s="1"/>
    </row>
    <row r="122" spans="1:35">
      <c r="A122" s="27"/>
      <c r="B122" s="27"/>
      <c r="C122" s="965"/>
      <c r="D122" s="245"/>
      <c r="E122" s="246"/>
      <c r="F122" s="247"/>
      <c r="G122" s="248"/>
      <c r="H122" s="248"/>
      <c r="I122" s="248"/>
      <c r="J122" s="248"/>
      <c r="K122" s="248"/>
      <c r="L122" s="248"/>
      <c r="M122" s="248"/>
      <c r="N122" s="248"/>
      <c r="O122" s="248"/>
      <c r="P122" s="1375"/>
      <c r="Q122" s="1376"/>
      <c r="R122" s="9"/>
      <c r="V122" s="9"/>
      <c r="W122" s="9"/>
      <c r="X122" s="1"/>
      <c r="Y122" s="1"/>
      <c r="Z122" s="1"/>
      <c r="AA122" s="1"/>
      <c r="AB122" s="1"/>
      <c r="AC122" s="1"/>
      <c r="AD122" s="1"/>
      <c r="AE122" s="1"/>
      <c r="AF122" s="1"/>
      <c r="AG122" s="1"/>
      <c r="AH122" s="1"/>
      <c r="AI122" s="1"/>
    </row>
    <row r="123" spans="1:35">
      <c r="A123" s="27"/>
      <c r="B123" s="27"/>
      <c r="C123" s="965"/>
      <c r="D123" s="245"/>
      <c r="E123" s="246"/>
      <c r="F123" s="247"/>
      <c r="G123" s="248"/>
      <c r="H123" s="248"/>
      <c r="I123" s="248"/>
      <c r="J123" s="248"/>
      <c r="K123" s="248"/>
      <c r="L123" s="248"/>
      <c r="M123" s="248"/>
      <c r="N123" s="248"/>
      <c r="O123" s="248"/>
      <c r="P123" s="1375"/>
      <c r="Q123" s="1376"/>
      <c r="R123" s="9"/>
      <c r="V123" s="9"/>
      <c r="W123" s="9"/>
      <c r="X123" s="1"/>
      <c r="Y123" s="1"/>
      <c r="Z123" s="1"/>
      <c r="AA123" s="1"/>
      <c r="AB123" s="1"/>
      <c r="AC123" s="1"/>
      <c r="AD123" s="1"/>
      <c r="AE123" s="1"/>
      <c r="AF123" s="1"/>
      <c r="AG123" s="1"/>
      <c r="AH123" s="1"/>
      <c r="AI123" s="1"/>
    </row>
    <row r="124" spans="1:35">
      <c r="A124" s="27"/>
      <c r="B124" s="27"/>
      <c r="C124" s="965"/>
      <c r="D124" s="245"/>
      <c r="E124" s="246"/>
      <c r="F124" s="247"/>
      <c r="G124" s="248"/>
      <c r="H124" s="248"/>
      <c r="I124" s="248"/>
      <c r="J124" s="248"/>
      <c r="K124" s="248"/>
      <c r="L124" s="248"/>
      <c r="M124" s="248"/>
      <c r="N124" s="248"/>
      <c r="O124" s="248"/>
      <c r="P124" s="1375"/>
      <c r="Q124" s="1376"/>
      <c r="R124" s="9"/>
      <c r="V124" s="9"/>
      <c r="W124" s="9"/>
      <c r="X124" s="1"/>
      <c r="Y124" s="1"/>
      <c r="Z124" s="1"/>
      <c r="AA124" s="1"/>
      <c r="AB124" s="1"/>
      <c r="AC124" s="1"/>
      <c r="AD124" s="1"/>
      <c r="AE124" s="1"/>
      <c r="AF124" s="1"/>
      <c r="AG124" s="1"/>
      <c r="AH124" s="1"/>
      <c r="AI124" s="1"/>
    </row>
    <row r="125" spans="1:35">
      <c r="A125" s="27"/>
      <c r="B125" s="27"/>
      <c r="C125" s="965"/>
      <c r="D125" s="245"/>
      <c r="E125" s="246"/>
      <c r="F125" s="247"/>
      <c r="G125" s="248"/>
      <c r="H125" s="248"/>
      <c r="I125" s="248"/>
      <c r="J125" s="248"/>
      <c r="K125" s="248"/>
      <c r="L125" s="248"/>
      <c r="M125" s="248"/>
      <c r="N125" s="248"/>
      <c r="O125" s="248"/>
      <c r="P125" s="1375"/>
      <c r="Q125" s="1376"/>
      <c r="R125" s="9"/>
      <c r="V125" s="9"/>
      <c r="W125" s="9"/>
      <c r="X125" s="1"/>
      <c r="Y125" s="1"/>
      <c r="Z125" s="1"/>
      <c r="AA125" s="1"/>
      <c r="AB125" s="1"/>
      <c r="AC125" s="1"/>
      <c r="AD125" s="1"/>
      <c r="AE125" s="1"/>
      <c r="AF125" s="1"/>
      <c r="AG125" s="1"/>
      <c r="AH125" s="1"/>
      <c r="AI125" s="1"/>
    </row>
    <row r="126" spans="1:35">
      <c r="A126" s="27"/>
      <c r="B126" s="27"/>
      <c r="C126" s="965"/>
      <c r="D126" s="245"/>
      <c r="E126" s="246"/>
      <c r="F126" s="247"/>
      <c r="G126" s="248"/>
      <c r="H126" s="248"/>
      <c r="I126" s="248"/>
      <c r="J126" s="248"/>
      <c r="K126" s="248"/>
      <c r="L126" s="248"/>
      <c r="M126" s="248"/>
      <c r="N126" s="248"/>
      <c r="O126" s="248"/>
      <c r="P126" s="1375"/>
      <c r="Q126" s="1376"/>
      <c r="R126" s="9"/>
      <c r="V126" s="9"/>
      <c r="W126" s="9"/>
      <c r="X126" s="1"/>
      <c r="Y126" s="1"/>
      <c r="Z126" s="1"/>
      <c r="AA126" s="1"/>
      <c r="AB126" s="1"/>
      <c r="AC126" s="1"/>
      <c r="AD126" s="1"/>
      <c r="AE126" s="1"/>
      <c r="AF126" s="1"/>
      <c r="AG126" s="1"/>
      <c r="AH126" s="1"/>
      <c r="AI126" s="1"/>
    </row>
    <row r="127" spans="1:35">
      <c r="A127" s="27"/>
      <c r="B127" s="27"/>
      <c r="C127" s="965"/>
      <c r="D127" s="245"/>
      <c r="E127" s="246"/>
      <c r="F127" s="247"/>
      <c r="G127" s="248"/>
      <c r="H127" s="248"/>
      <c r="I127" s="248"/>
      <c r="J127" s="248"/>
      <c r="K127" s="248"/>
      <c r="L127" s="248"/>
      <c r="M127" s="248"/>
      <c r="N127" s="248"/>
      <c r="O127" s="248"/>
      <c r="P127" s="1375"/>
      <c r="Q127" s="1376"/>
      <c r="R127" s="9"/>
      <c r="V127" s="9"/>
      <c r="W127" s="9"/>
      <c r="X127" s="1"/>
      <c r="Y127" s="1"/>
      <c r="Z127" s="1"/>
      <c r="AA127" s="1"/>
      <c r="AB127" s="1"/>
      <c r="AC127" s="1"/>
      <c r="AD127" s="1"/>
      <c r="AE127" s="1"/>
      <c r="AF127" s="1"/>
      <c r="AG127" s="1"/>
      <c r="AH127" s="1"/>
      <c r="AI127" s="1"/>
    </row>
    <row r="128" spans="1:35">
      <c r="A128" s="27"/>
      <c r="B128" s="27"/>
      <c r="C128" s="965"/>
      <c r="D128" s="245"/>
      <c r="E128" s="246"/>
      <c r="F128" s="247"/>
      <c r="G128" s="248"/>
      <c r="H128" s="248"/>
      <c r="I128" s="248"/>
      <c r="J128" s="248"/>
      <c r="K128" s="248"/>
      <c r="L128" s="248"/>
      <c r="M128" s="248"/>
      <c r="N128" s="248"/>
      <c r="O128" s="248"/>
      <c r="P128" s="1375"/>
      <c r="Q128" s="1376"/>
      <c r="R128" s="9"/>
      <c r="V128" s="9"/>
      <c r="W128" s="9"/>
      <c r="X128" s="1"/>
      <c r="Y128" s="1"/>
      <c r="Z128" s="1"/>
      <c r="AA128" s="1"/>
      <c r="AB128" s="1"/>
      <c r="AC128" s="1"/>
      <c r="AD128" s="1"/>
      <c r="AE128" s="1"/>
      <c r="AF128" s="1"/>
      <c r="AG128" s="1"/>
      <c r="AH128" s="1"/>
      <c r="AI128" s="1"/>
    </row>
    <row r="129" spans="1:35">
      <c r="A129" s="27"/>
      <c r="B129" s="27"/>
      <c r="C129" s="965"/>
      <c r="D129" s="245"/>
      <c r="E129" s="246"/>
      <c r="F129" s="247"/>
      <c r="G129" s="248"/>
      <c r="H129" s="248"/>
      <c r="I129" s="248"/>
      <c r="J129" s="248"/>
      <c r="K129" s="248"/>
      <c r="L129" s="248"/>
      <c r="M129" s="248"/>
      <c r="N129" s="248"/>
      <c r="O129" s="248"/>
      <c r="P129" s="1375"/>
      <c r="Q129" s="1376"/>
      <c r="R129" s="9"/>
      <c r="V129" s="9"/>
      <c r="W129" s="9"/>
      <c r="X129" s="1"/>
      <c r="Y129" s="1"/>
      <c r="Z129" s="1"/>
      <c r="AA129" s="1"/>
      <c r="AB129" s="1"/>
      <c r="AC129" s="1"/>
      <c r="AD129" s="1"/>
      <c r="AE129" s="1"/>
      <c r="AF129" s="1"/>
      <c r="AG129" s="1"/>
      <c r="AH129" s="1"/>
      <c r="AI129" s="1"/>
    </row>
    <row r="130" spans="1:35">
      <c r="A130" s="27"/>
      <c r="B130" s="27"/>
      <c r="C130" s="965"/>
      <c r="D130" s="245"/>
      <c r="E130" s="246"/>
      <c r="F130" s="247"/>
      <c r="G130" s="248"/>
      <c r="H130" s="248"/>
      <c r="I130" s="248"/>
      <c r="J130" s="248"/>
      <c r="K130" s="248"/>
      <c r="L130" s="248"/>
      <c r="M130" s="248"/>
      <c r="N130" s="248"/>
      <c r="O130" s="248"/>
      <c r="P130" s="1375"/>
      <c r="Q130" s="1376"/>
      <c r="R130" s="9"/>
      <c r="V130" s="9"/>
      <c r="W130" s="9"/>
      <c r="X130" s="1"/>
      <c r="Y130" s="1"/>
      <c r="Z130" s="1"/>
      <c r="AA130" s="1"/>
      <c r="AB130" s="1"/>
      <c r="AC130" s="1"/>
      <c r="AD130" s="1"/>
      <c r="AE130" s="1"/>
      <c r="AF130" s="1"/>
      <c r="AG130" s="1"/>
      <c r="AH130" s="1"/>
      <c r="AI130" s="1"/>
    </row>
    <row r="131" spans="1:35">
      <c r="A131" s="27"/>
      <c r="B131" s="27"/>
      <c r="C131" s="965"/>
      <c r="D131" s="245"/>
      <c r="E131" s="246"/>
      <c r="F131" s="247"/>
      <c r="G131" s="248"/>
      <c r="H131" s="248"/>
      <c r="I131" s="248"/>
      <c r="J131" s="248"/>
      <c r="K131" s="248"/>
      <c r="L131" s="248"/>
      <c r="M131" s="248"/>
      <c r="N131" s="248"/>
      <c r="O131" s="248"/>
      <c r="P131" s="1375"/>
      <c r="Q131" s="1376"/>
      <c r="R131" s="9"/>
      <c r="V131" s="9"/>
      <c r="W131" s="9"/>
      <c r="X131" s="1"/>
      <c r="Y131" s="1"/>
      <c r="Z131" s="1"/>
      <c r="AA131" s="1"/>
      <c r="AB131" s="1"/>
      <c r="AC131" s="1"/>
      <c r="AD131" s="1"/>
      <c r="AE131" s="1"/>
      <c r="AF131" s="1"/>
      <c r="AG131" s="1"/>
      <c r="AH131" s="1"/>
      <c r="AI131" s="1"/>
    </row>
    <row r="132" spans="1:35">
      <c r="A132" s="27"/>
      <c r="B132" s="27"/>
      <c r="C132" s="965"/>
      <c r="D132" s="245"/>
      <c r="E132" s="246"/>
      <c r="F132" s="247"/>
      <c r="G132" s="248"/>
      <c r="H132" s="248"/>
      <c r="I132" s="248"/>
      <c r="J132" s="248"/>
      <c r="K132" s="248"/>
      <c r="L132" s="248"/>
      <c r="M132" s="248"/>
      <c r="N132" s="248"/>
      <c r="O132" s="248"/>
      <c r="P132" s="1375"/>
      <c r="Q132" s="1376"/>
      <c r="R132" s="9"/>
      <c r="V132" s="9"/>
      <c r="W132" s="9"/>
      <c r="X132" s="1"/>
      <c r="Y132" s="1"/>
      <c r="Z132" s="1"/>
      <c r="AA132" s="1"/>
      <c r="AB132" s="1"/>
      <c r="AC132" s="1"/>
      <c r="AD132" s="1"/>
      <c r="AE132" s="1"/>
      <c r="AF132" s="1"/>
      <c r="AG132" s="1"/>
      <c r="AH132" s="1"/>
      <c r="AI132" s="1"/>
    </row>
    <row r="133" spans="1:35">
      <c r="A133" s="27"/>
      <c r="B133" s="27"/>
      <c r="C133" s="965"/>
      <c r="D133" s="245"/>
      <c r="E133" s="246"/>
      <c r="F133" s="247"/>
      <c r="G133" s="248"/>
      <c r="H133" s="248"/>
      <c r="I133" s="248"/>
      <c r="J133" s="248"/>
      <c r="K133" s="248"/>
      <c r="L133" s="248"/>
      <c r="M133" s="248"/>
      <c r="N133" s="248"/>
      <c r="O133" s="248"/>
      <c r="P133" s="1375"/>
      <c r="Q133" s="1376"/>
      <c r="R133" s="9"/>
      <c r="V133" s="9"/>
      <c r="W133" s="9"/>
      <c r="X133" s="1"/>
      <c r="Y133" s="1"/>
      <c r="Z133" s="1"/>
      <c r="AA133" s="1"/>
      <c r="AB133" s="1"/>
      <c r="AC133" s="1"/>
      <c r="AD133" s="1"/>
      <c r="AE133" s="1"/>
      <c r="AF133" s="1"/>
      <c r="AG133" s="1"/>
      <c r="AH133" s="1"/>
      <c r="AI133" s="1"/>
    </row>
    <row r="134" spans="1:35">
      <c r="A134" s="27"/>
      <c r="B134" s="27"/>
      <c r="C134" s="965"/>
      <c r="D134" s="245"/>
      <c r="E134" s="246"/>
      <c r="F134" s="247"/>
      <c r="G134" s="248"/>
      <c r="H134" s="248"/>
      <c r="I134" s="248"/>
      <c r="J134" s="248"/>
      <c r="K134" s="248"/>
      <c r="L134" s="248"/>
      <c r="M134" s="248"/>
      <c r="N134" s="248"/>
      <c r="O134" s="248"/>
      <c r="P134" s="1375"/>
      <c r="Q134" s="1376"/>
      <c r="R134" s="9"/>
      <c r="V134" s="9"/>
      <c r="W134" s="9"/>
      <c r="X134" s="1"/>
      <c r="Y134" s="1"/>
      <c r="Z134" s="1"/>
      <c r="AA134" s="1"/>
      <c r="AB134" s="1"/>
      <c r="AC134" s="1"/>
      <c r="AD134" s="1"/>
      <c r="AE134" s="1"/>
      <c r="AF134" s="1"/>
      <c r="AG134" s="1"/>
      <c r="AH134" s="1"/>
      <c r="AI134" s="1"/>
    </row>
    <row r="135" spans="1:35">
      <c r="A135" s="27"/>
      <c r="B135" s="27"/>
      <c r="C135" s="965"/>
      <c r="D135" s="245"/>
      <c r="E135" s="246"/>
      <c r="F135" s="247"/>
      <c r="G135" s="248"/>
      <c r="H135" s="248"/>
      <c r="I135" s="248"/>
      <c r="J135" s="248"/>
      <c r="K135" s="248"/>
      <c r="L135" s="248"/>
      <c r="M135" s="248"/>
      <c r="N135" s="248"/>
      <c r="O135" s="248"/>
      <c r="P135" s="1375"/>
      <c r="Q135" s="1376"/>
      <c r="R135" s="9"/>
      <c r="V135" s="9"/>
      <c r="W135" s="9"/>
      <c r="X135" s="1"/>
      <c r="Y135" s="1"/>
      <c r="Z135" s="1"/>
      <c r="AA135" s="1"/>
      <c r="AB135" s="1"/>
      <c r="AC135" s="1"/>
      <c r="AD135" s="1"/>
      <c r="AE135" s="1"/>
      <c r="AF135" s="1"/>
      <c r="AG135" s="1"/>
      <c r="AH135" s="1"/>
      <c r="AI135" s="1"/>
    </row>
    <row r="136" spans="1:35">
      <c r="A136" s="27"/>
      <c r="B136" s="27"/>
      <c r="C136" s="965"/>
      <c r="D136" s="245"/>
      <c r="E136" s="246"/>
      <c r="F136" s="247"/>
      <c r="G136" s="248"/>
      <c r="H136" s="248"/>
      <c r="I136" s="248"/>
      <c r="J136" s="248"/>
      <c r="K136" s="248"/>
      <c r="L136" s="248"/>
      <c r="M136" s="248"/>
      <c r="N136" s="248"/>
      <c r="O136" s="248"/>
      <c r="P136" s="1375"/>
      <c r="Q136" s="1376"/>
      <c r="R136" s="9"/>
      <c r="V136" s="9"/>
      <c r="W136" s="9"/>
      <c r="X136" s="1"/>
      <c r="Y136" s="1"/>
      <c r="Z136" s="1"/>
      <c r="AA136" s="1"/>
      <c r="AB136" s="1"/>
      <c r="AC136" s="1"/>
      <c r="AD136" s="1"/>
      <c r="AE136" s="1"/>
      <c r="AF136" s="1"/>
      <c r="AG136" s="1"/>
      <c r="AH136" s="1"/>
      <c r="AI136" s="1"/>
    </row>
    <row r="137" spans="1:35">
      <c r="A137" s="27"/>
      <c r="B137" s="27"/>
      <c r="C137" s="965"/>
      <c r="D137" s="245"/>
      <c r="E137" s="246"/>
      <c r="F137" s="247"/>
      <c r="G137" s="248"/>
      <c r="H137" s="248"/>
      <c r="I137" s="248"/>
      <c r="J137" s="248"/>
      <c r="K137" s="248"/>
      <c r="L137" s="248"/>
      <c r="M137" s="248"/>
      <c r="N137" s="248"/>
      <c r="O137" s="248"/>
      <c r="P137" s="1375"/>
      <c r="Q137" s="1376"/>
      <c r="R137" s="9"/>
      <c r="V137" s="9"/>
      <c r="W137" s="9"/>
      <c r="X137" s="1"/>
      <c r="Y137" s="1"/>
      <c r="Z137" s="1"/>
      <c r="AA137" s="1"/>
      <c r="AB137" s="1"/>
      <c r="AC137" s="1"/>
      <c r="AD137" s="1"/>
      <c r="AE137" s="1"/>
      <c r="AF137" s="1"/>
      <c r="AG137" s="1"/>
      <c r="AH137" s="1"/>
      <c r="AI137" s="1"/>
    </row>
    <row r="138" spans="1:35">
      <c r="A138" s="27"/>
      <c r="B138" s="27"/>
      <c r="C138" s="965"/>
      <c r="D138" s="245"/>
      <c r="E138" s="246"/>
      <c r="F138" s="247"/>
      <c r="G138" s="248"/>
      <c r="H138" s="248"/>
      <c r="I138" s="248"/>
      <c r="J138" s="248"/>
      <c r="K138" s="248"/>
      <c r="L138" s="248"/>
      <c r="M138" s="248"/>
      <c r="N138" s="248"/>
      <c r="O138" s="248"/>
      <c r="P138" s="1375"/>
      <c r="Q138" s="1376"/>
      <c r="R138" s="9"/>
      <c r="V138" s="9"/>
      <c r="W138" s="9"/>
      <c r="X138" s="1"/>
      <c r="Y138" s="1"/>
      <c r="Z138" s="1"/>
      <c r="AA138" s="1"/>
      <c r="AB138" s="1"/>
      <c r="AC138" s="1"/>
      <c r="AD138" s="1"/>
      <c r="AE138" s="1"/>
      <c r="AF138" s="1"/>
      <c r="AG138" s="1"/>
      <c r="AH138" s="1"/>
      <c r="AI138" s="1"/>
    </row>
    <row r="139" spans="1:35">
      <c r="A139" s="27"/>
      <c r="B139" s="27"/>
      <c r="C139" s="965"/>
      <c r="D139" s="245"/>
      <c r="E139" s="246"/>
      <c r="F139" s="247"/>
      <c r="G139" s="248"/>
      <c r="H139" s="248"/>
      <c r="I139" s="248"/>
      <c r="J139" s="248"/>
      <c r="K139" s="248"/>
      <c r="L139" s="248"/>
      <c r="M139" s="248"/>
      <c r="N139" s="248"/>
      <c r="O139" s="248"/>
      <c r="P139" s="1375"/>
      <c r="Q139" s="1376"/>
      <c r="R139" s="9"/>
      <c r="V139" s="9"/>
      <c r="W139" s="9"/>
      <c r="X139" s="1"/>
      <c r="Y139" s="1"/>
      <c r="Z139" s="1"/>
      <c r="AA139" s="1"/>
      <c r="AB139" s="1"/>
      <c r="AC139" s="1"/>
      <c r="AD139" s="1"/>
      <c r="AE139" s="1"/>
      <c r="AF139" s="1"/>
      <c r="AG139" s="1"/>
      <c r="AH139" s="1"/>
      <c r="AI139" s="1"/>
    </row>
    <row r="140" spans="1:35">
      <c r="A140" s="27"/>
      <c r="B140" s="27"/>
      <c r="C140" s="965"/>
      <c r="D140" s="245"/>
      <c r="E140" s="246"/>
      <c r="F140" s="247"/>
      <c r="G140" s="248"/>
      <c r="H140" s="248"/>
      <c r="I140" s="248"/>
      <c r="J140" s="248"/>
      <c r="K140" s="248"/>
      <c r="L140" s="248"/>
      <c r="M140" s="248"/>
      <c r="N140" s="248"/>
      <c r="O140" s="248"/>
      <c r="P140" s="1375"/>
      <c r="Q140" s="1376"/>
      <c r="R140" s="9"/>
      <c r="V140" s="9"/>
      <c r="W140" s="9"/>
      <c r="X140" s="1"/>
      <c r="Y140" s="1"/>
      <c r="Z140" s="1"/>
      <c r="AA140" s="1"/>
      <c r="AB140" s="1"/>
      <c r="AC140" s="1"/>
      <c r="AD140" s="1"/>
      <c r="AE140" s="1"/>
      <c r="AF140" s="1"/>
      <c r="AG140" s="1"/>
      <c r="AH140" s="1"/>
      <c r="AI140" s="1"/>
    </row>
    <row r="141" spans="1:35">
      <c r="A141" s="27"/>
      <c r="B141" s="27"/>
      <c r="C141" s="965"/>
      <c r="D141" s="245"/>
      <c r="E141" s="246"/>
      <c r="F141" s="247"/>
      <c r="G141" s="248"/>
      <c r="H141" s="248"/>
      <c r="I141" s="248"/>
      <c r="J141" s="248"/>
      <c r="K141" s="248"/>
      <c r="L141" s="248"/>
      <c r="M141" s="248"/>
      <c r="N141" s="248"/>
      <c r="O141" s="248"/>
      <c r="P141" s="1375"/>
      <c r="Q141" s="1376"/>
      <c r="R141" s="9"/>
      <c r="V141" s="9"/>
      <c r="W141" s="9"/>
      <c r="X141" s="1"/>
      <c r="Y141" s="1"/>
      <c r="Z141" s="1"/>
      <c r="AA141" s="1"/>
      <c r="AB141" s="1"/>
      <c r="AC141" s="1"/>
      <c r="AD141" s="1"/>
      <c r="AE141" s="1"/>
      <c r="AF141" s="1"/>
      <c r="AG141" s="1"/>
      <c r="AH141" s="1"/>
      <c r="AI141" s="1"/>
    </row>
    <row r="142" spans="1:35">
      <c r="A142" s="27"/>
      <c r="B142" s="27"/>
      <c r="C142" s="965"/>
      <c r="D142" s="245"/>
      <c r="E142" s="246"/>
      <c r="F142" s="247"/>
      <c r="G142" s="248"/>
      <c r="H142" s="248"/>
      <c r="I142" s="248"/>
      <c r="J142" s="248"/>
      <c r="K142" s="248"/>
      <c r="L142" s="248"/>
      <c r="M142" s="248"/>
      <c r="N142" s="248"/>
      <c r="O142" s="248"/>
      <c r="P142" s="1375"/>
      <c r="Q142" s="1376"/>
      <c r="R142" s="9"/>
      <c r="V142" s="9"/>
      <c r="W142" s="9"/>
      <c r="X142" s="1"/>
      <c r="Y142" s="1"/>
      <c r="Z142" s="1"/>
      <c r="AA142" s="1"/>
      <c r="AB142" s="1"/>
      <c r="AC142" s="1"/>
      <c r="AD142" s="1"/>
      <c r="AE142" s="1"/>
      <c r="AF142" s="1"/>
      <c r="AG142" s="1"/>
      <c r="AH142" s="1"/>
      <c r="AI142" s="1"/>
    </row>
    <row r="143" spans="1:35">
      <c r="A143" s="27"/>
      <c r="B143" s="27"/>
      <c r="C143" s="965"/>
      <c r="D143" s="245"/>
      <c r="E143" s="246"/>
      <c r="F143" s="247"/>
      <c r="G143" s="248"/>
      <c r="H143" s="248"/>
      <c r="I143" s="248"/>
      <c r="J143" s="248"/>
      <c r="K143" s="248"/>
      <c r="L143" s="248"/>
      <c r="M143" s="248"/>
      <c r="N143" s="248"/>
      <c r="O143" s="248"/>
      <c r="P143" s="1375"/>
      <c r="Q143" s="1376"/>
      <c r="R143" s="9"/>
      <c r="V143" s="9"/>
      <c r="W143" s="9"/>
      <c r="X143" s="1"/>
      <c r="Y143" s="1"/>
      <c r="Z143" s="1"/>
      <c r="AA143" s="1"/>
      <c r="AB143" s="1"/>
      <c r="AC143" s="1"/>
      <c r="AD143" s="1"/>
      <c r="AE143" s="1"/>
      <c r="AF143" s="1"/>
      <c r="AG143" s="1"/>
      <c r="AH143" s="1"/>
      <c r="AI143" s="1"/>
    </row>
    <row r="144" spans="1:35">
      <c r="A144" s="27"/>
      <c r="B144" s="27"/>
      <c r="C144" s="965"/>
      <c r="D144" s="245"/>
      <c r="E144" s="246"/>
      <c r="F144" s="247"/>
      <c r="G144" s="248"/>
      <c r="H144" s="248"/>
      <c r="I144" s="248"/>
      <c r="J144" s="248"/>
      <c r="K144" s="248"/>
      <c r="L144" s="248"/>
      <c r="M144" s="248"/>
      <c r="N144" s="248"/>
      <c r="O144" s="248"/>
      <c r="P144" s="1375"/>
      <c r="Q144" s="1376"/>
      <c r="R144" s="9"/>
      <c r="V144" s="9"/>
      <c r="W144" s="9"/>
      <c r="X144" s="1"/>
      <c r="Y144" s="1" t="s">
        <v>1129</v>
      </c>
      <c r="Z144" s="1"/>
      <c r="AA144" s="1"/>
      <c r="AB144" s="1"/>
      <c r="AC144" s="1"/>
      <c r="AD144" s="1"/>
      <c r="AE144" s="1"/>
      <c r="AF144" s="1"/>
      <c r="AG144" s="1"/>
      <c r="AH144" s="1"/>
      <c r="AI144" s="1"/>
    </row>
    <row r="145" spans="1:35">
      <c r="A145" s="27"/>
      <c r="B145" s="27"/>
      <c r="C145" s="965"/>
      <c r="D145" s="245"/>
      <c r="E145" s="246"/>
      <c r="F145" s="247"/>
      <c r="G145" s="248"/>
      <c r="H145" s="248"/>
      <c r="I145" s="248"/>
      <c r="J145" s="248"/>
      <c r="K145" s="248"/>
      <c r="L145" s="248"/>
      <c r="M145" s="248"/>
      <c r="N145" s="248"/>
      <c r="O145" s="248"/>
      <c r="P145" s="1375"/>
      <c r="Q145" s="1376"/>
      <c r="R145" s="9"/>
      <c r="V145" s="9"/>
      <c r="W145" s="9"/>
      <c r="X145" s="1"/>
      <c r="Y145" s="1"/>
      <c r="Z145" s="1"/>
      <c r="AA145" s="1"/>
      <c r="AB145" s="1"/>
      <c r="AC145" s="1"/>
      <c r="AD145" s="1"/>
      <c r="AE145" s="1"/>
      <c r="AF145" s="1"/>
      <c r="AG145" s="1"/>
      <c r="AH145" s="1"/>
      <c r="AI145" s="1"/>
    </row>
    <row r="146" spans="1:35">
      <c r="A146" s="27"/>
      <c r="B146" s="27"/>
      <c r="C146" s="965"/>
      <c r="D146" s="245"/>
      <c r="E146" s="246"/>
      <c r="F146" s="247"/>
      <c r="G146" s="248"/>
      <c r="H146" s="248"/>
      <c r="I146" s="248"/>
      <c r="J146" s="248"/>
      <c r="K146" s="248"/>
      <c r="L146" s="248"/>
      <c r="M146" s="248"/>
      <c r="N146" s="248"/>
      <c r="O146" s="248"/>
      <c r="P146" s="1375"/>
      <c r="Q146" s="1376"/>
      <c r="R146" s="9"/>
      <c r="V146" s="9"/>
      <c r="W146" s="9"/>
      <c r="X146" s="1"/>
      <c r="Y146" s="1"/>
      <c r="Z146" s="1"/>
      <c r="AA146" s="1"/>
      <c r="AB146" s="1"/>
      <c r="AC146" s="1"/>
      <c r="AD146" s="1"/>
      <c r="AE146" s="1"/>
      <c r="AF146" s="1"/>
      <c r="AG146" s="1"/>
      <c r="AH146" s="1"/>
      <c r="AI146" s="1"/>
    </row>
    <row r="147" spans="1:35">
      <c r="A147" s="27"/>
      <c r="B147" s="27"/>
      <c r="C147" s="965"/>
      <c r="D147" s="245"/>
      <c r="E147" s="246"/>
      <c r="F147" s="247"/>
      <c r="G147" s="248"/>
      <c r="H147" s="248"/>
      <c r="I147" s="248"/>
      <c r="J147" s="248"/>
      <c r="K147" s="248"/>
      <c r="L147" s="248"/>
      <c r="M147" s="248"/>
      <c r="N147" s="248"/>
      <c r="O147" s="248"/>
      <c r="P147" s="1375"/>
      <c r="Q147" s="1376"/>
      <c r="R147" s="9"/>
      <c r="V147" s="9"/>
      <c r="W147" s="9"/>
      <c r="X147" s="1"/>
      <c r="Y147" s="1"/>
      <c r="Z147" s="1"/>
      <c r="AA147" s="1"/>
      <c r="AB147" s="1"/>
      <c r="AC147" s="1"/>
      <c r="AD147" s="1"/>
      <c r="AE147" s="1"/>
      <c r="AF147" s="1"/>
      <c r="AG147" s="1"/>
      <c r="AH147" s="1"/>
      <c r="AI147" s="1"/>
    </row>
    <row r="148" spans="1:35">
      <c r="A148" s="27"/>
      <c r="B148" s="27"/>
      <c r="C148" s="965"/>
      <c r="D148" s="245"/>
      <c r="E148" s="246"/>
      <c r="F148" s="247"/>
      <c r="G148" s="248"/>
      <c r="H148" s="248"/>
      <c r="I148" s="248"/>
      <c r="J148" s="248"/>
      <c r="K148" s="248"/>
      <c r="L148" s="248"/>
      <c r="M148" s="248"/>
      <c r="N148" s="248"/>
      <c r="O148" s="248"/>
      <c r="P148" s="1375"/>
      <c r="Q148" s="1376"/>
      <c r="R148" s="9"/>
      <c r="V148" s="9"/>
      <c r="W148" s="9"/>
      <c r="X148" s="1"/>
      <c r="Y148" s="1"/>
      <c r="Z148" s="1"/>
      <c r="AA148" s="1"/>
      <c r="AB148" s="1"/>
      <c r="AC148" s="1"/>
      <c r="AD148" s="1"/>
      <c r="AE148" s="1"/>
      <c r="AF148" s="1"/>
      <c r="AG148" s="1"/>
      <c r="AH148" s="1"/>
      <c r="AI148" s="1"/>
    </row>
    <row r="149" spans="1:35">
      <c r="A149" s="27"/>
      <c r="B149" s="27"/>
      <c r="C149" s="965"/>
      <c r="D149" s="245"/>
      <c r="E149" s="246"/>
      <c r="F149" s="247"/>
      <c r="G149" s="248"/>
      <c r="H149" s="248"/>
      <c r="I149" s="248"/>
      <c r="J149" s="248"/>
      <c r="K149" s="248"/>
      <c r="L149" s="248"/>
      <c r="M149" s="248"/>
      <c r="N149" s="248"/>
      <c r="O149" s="248"/>
      <c r="P149" s="1375"/>
      <c r="Q149" s="1376"/>
      <c r="R149" s="9"/>
      <c r="V149" s="9"/>
      <c r="W149" s="9"/>
      <c r="X149" s="1"/>
      <c r="Y149" s="1"/>
      <c r="Z149" s="1"/>
      <c r="AA149" s="1"/>
      <c r="AB149" s="1"/>
      <c r="AC149" s="1"/>
      <c r="AD149" s="1"/>
      <c r="AE149" s="1"/>
      <c r="AF149" s="1"/>
      <c r="AG149" s="1"/>
      <c r="AH149" s="1"/>
      <c r="AI149" s="1"/>
    </row>
    <row r="150" spans="1:35">
      <c r="A150" s="27"/>
      <c r="B150" s="27"/>
      <c r="C150" s="965"/>
      <c r="D150" s="245"/>
      <c r="E150" s="246"/>
      <c r="F150" s="247"/>
      <c r="G150" s="248"/>
      <c r="H150" s="248"/>
      <c r="I150" s="248"/>
      <c r="J150" s="248"/>
      <c r="K150" s="248"/>
      <c r="L150" s="248"/>
      <c r="M150" s="248"/>
      <c r="N150" s="248"/>
      <c r="O150" s="248"/>
      <c r="P150" s="1375"/>
      <c r="Q150" s="1376"/>
      <c r="R150" s="9"/>
      <c r="V150" s="9"/>
      <c r="W150" s="9"/>
      <c r="X150" s="1"/>
      <c r="Y150" s="1"/>
      <c r="Z150" s="1"/>
      <c r="AA150" s="1"/>
      <c r="AB150" s="1"/>
      <c r="AC150" s="1"/>
      <c r="AD150" s="1"/>
      <c r="AE150" s="1"/>
      <c r="AF150" s="1"/>
      <c r="AG150" s="1"/>
      <c r="AH150" s="1"/>
      <c r="AI150" s="1"/>
    </row>
    <row r="151" spans="1:35">
      <c r="A151" s="27"/>
      <c r="B151" s="27"/>
      <c r="C151" s="965"/>
      <c r="D151" s="245"/>
      <c r="E151" s="246"/>
      <c r="F151" s="247"/>
      <c r="G151" s="248"/>
      <c r="H151" s="248"/>
      <c r="I151" s="248"/>
      <c r="J151" s="248"/>
      <c r="K151" s="248"/>
      <c r="L151" s="248"/>
      <c r="M151" s="248"/>
      <c r="N151" s="248"/>
      <c r="O151" s="248"/>
      <c r="P151" s="1375"/>
      <c r="Q151" s="1376"/>
      <c r="R151" s="9"/>
      <c r="V151" s="9"/>
      <c r="W151" s="9"/>
      <c r="X151" s="1"/>
      <c r="Y151" s="1"/>
      <c r="Z151" s="1"/>
      <c r="AA151" s="1"/>
      <c r="AB151" s="1"/>
      <c r="AC151" s="1"/>
      <c r="AD151" s="1"/>
      <c r="AE151" s="1"/>
      <c r="AF151" s="1"/>
      <c r="AG151" s="1"/>
      <c r="AH151" s="1"/>
      <c r="AI151" s="1"/>
    </row>
    <row r="152" spans="1:35">
      <c r="A152" s="27"/>
      <c r="B152" s="27"/>
      <c r="C152" s="965"/>
      <c r="D152" s="245"/>
      <c r="E152" s="246"/>
      <c r="F152" s="247"/>
      <c r="G152" s="248"/>
      <c r="H152" s="248"/>
      <c r="I152" s="248"/>
      <c r="J152" s="248"/>
      <c r="K152" s="248"/>
      <c r="L152" s="248"/>
      <c r="M152" s="248"/>
      <c r="N152" s="248"/>
      <c r="O152" s="248"/>
      <c r="P152" s="1375"/>
      <c r="Q152" s="1376"/>
      <c r="R152" s="9"/>
      <c r="V152" s="9"/>
      <c r="W152" s="9"/>
      <c r="X152" s="1"/>
      <c r="Y152" s="1"/>
      <c r="Z152" s="1"/>
      <c r="AA152" s="1"/>
      <c r="AB152" s="1"/>
      <c r="AC152" s="1"/>
      <c r="AD152" s="1"/>
      <c r="AE152" s="1"/>
      <c r="AF152" s="1"/>
      <c r="AG152" s="1"/>
      <c r="AH152" s="1"/>
      <c r="AI152" s="1"/>
    </row>
    <row r="153" spans="1:35">
      <c r="A153" s="27"/>
      <c r="B153" s="27"/>
      <c r="C153" s="965"/>
      <c r="D153" s="245"/>
      <c r="E153" s="246"/>
      <c r="F153" s="247"/>
      <c r="G153" s="248"/>
      <c r="H153" s="248"/>
      <c r="I153" s="248"/>
      <c r="J153" s="248"/>
      <c r="K153" s="248"/>
      <c r="L153" s="248"/>
      <c r="M153" s="248"/>
      <c r="N153" s="248"/>
      <c r="O153" s="248"/>
      <c r="P153" s="1375"/>
      <c r="Q153" s="1376"/>
      <c r="R153" s="9"/>
      <c r="V153" s="9"/>
      <c r="W153" s="9"/>
      <c r="X153" s="1"/>
      <c r="Y153" s="1"/>
      <c r="Z153" s="1"/>
      <c r="AA153" s="1"/>
      <c r="AB153" s="1"/>
      <c r="AC153" s="1"/>
      <c r="AD153" s="1"/>
      <c r="AE153" s="1"/>
      <c r="AF153" s="1"/>
      <c r="AG153" s="1"/>
      <c r="AH153" s="1"/>
      <c r="AI153" s="1"/>
    </row>
    <row r="154" spans="1:35">
      <c r="A154" s="27"/>
      <c r="B154" s="27"/>
      <c r="C154" s="965"/>
      <c r="D154" s="245"/>
      <c r="E154" s="246"/>
      <c r="F154" s="247"/>
      <c r="G154" s="248"/>
      <c r="H154" s="248"/>
      <c r="I154" s="248"/>
      <c r="J154" s="248"/>
      <c r="K154" s="248"/>
      <c r="L154" s="248"/>
      <c r="M154" s="248"/>
      <c r="N154" s="248"/>
      <c r="O154" s="248"/>
      <c r="P154" s="1375"/>
      <c r="Q154" s="1376"/>
      <c r="R154" s="9"/>
      <c r="V154" s="9"/>
      <c r="W154" s="9"/>
      <c r="X154" s="1"/>
      <c r="Y154" s="1"/>
      <c r="Z154" s="1"/>
      <c r="AA154" s="1"/>
      <c r="AB154" s="1"/>
      <c r="AC154" s="1"/>
      <c r="AD154" s="1"/>
      <c r="AE154" s="1"/>
      <c r="AF154" s="1"/>
      <c r="AG154" s="1"/>
      <c r="AH154" s="1"/>
      <c r="AI154" s="1"/>
    </row>
    <row r="155" spans="1:35">
      <c r="A155" s="27"/>
      <c r="B155" s="27"/>
      <c r="C155" s="965"/>
      <c r="D155" s="245"/>
      <c r="E155" s="246"/>
      <c r="F155" s="247"/>
      <c r="G155" s="248"/>
      <c r="H155" s="248"/>
      <c r="I155" s="248"/>
      <c r="J155" s="248"/>
      <c r="K155" s="248"/>
      <c r="L155" s="248"/>
      <c r="M155" s="248"/>
      <c r="N155" s="248"/>
      <c r="O155" s="248"/>
      <c r="P155" s="1375"/>
      <c r="Q155" s="1376"/>
      <c r="R155" s="9"/>
      <c r="V155" s="9"/>
      <c r="W155" s="9"/>
      <c r="X155" s="1"/>
      <c r="Y155" s="1"/>
      <c r="Z155" s="1"/>
      <c r="AA155" s="1"/>
      <c r="AB155" s="1"/>
      <c r="AC155" s="1"/>
      <c r="AD155" s="1"/>
      <c r="AE155" s="1"/>
      <c r="AF155" s="1"/>
      <c r="AG155" s="1"/>
      <c r="AH155" s="1"/>
      <c r="AI155" s="1"/>
    </row>
    <row r="156" spans="1:35">
      <c r="A156" s="27"/>
      <c r="B156" s="27"/>
      <c r="C156" s="965"/>
      <c r="D156" s="245"/>
      <c r="E156" s="246"/>
      <c r="F156" s="247"/>
      <c r="G156" s="248"/>
      <c r="H156" s="248"/>
      <c r="I156" s="248"/>
      <c r="J156" s="248"/>
      <c r="K156" s="248"/>
      <c r="L156" s="248"/>
      <c r="M156" s="248"/>
      <c r="N156" s="248"/>
      <c r="O156" s="248"/>
      <c r="P156" s="1375"/>
      <c r="Q156" s="1376"/>
      <c r="R156" s="9"/>
      <c r="V156" s="9"/>
      <c r="W156" s="9"/>
      <c r="X156" s="1"/>
      <c r="Y156" s="1"/>
      <c r="Z156" s="1"/>
      <c r="AA156" s="1"/>
      <c r="AB156" s="1"/>
      <c r="AC156" s="1"/>
      <c r="AD156" s="1"/>
      <c r="AE156" s="1"/>
      <c r="AF156" s="1"/>
      <c r="AG156" s="1"/>
      <c r="AH156" s="1"/>
      <c r="AI156" s="1"/>
    </row>
    <row r="157" spans="1:35">
      <c r="A157" s="27"/>
      <c r="B157" s="27"/>
      <c r="C157" s="965"/>
      <c r="D157" s="245"/>
      <c r="E157" s="246"/>
      <c r="F157" s="247"/>
      <c r="G157" s="248"/>
      <c r="H157" s="248"/>
      <c r="I157" s="248"/>
      <c r="J157" s="248"/>
      <c r="K157" s="248"/>
      <c r="L157" s="248"/>
      <c r="M157" s="248"/>
      <c r="N157" s="248"/>
      <c r="O157" s="248"/>
      <c r="P157" s="1375"/>
      <c r="Q157" s="1376"/>
      <c r="R157" s="9"/>
      <c r="V157" s="9"/>
      <c r="W157" s="9"/>
      <c r="X157" s="1"/>
      <c r="Y157" s="1"/>
      <c r="Z157" s="1"/>
      <c r="AA157" s="1"/>
      <c r="AB157" s="1"/>
      <c r="AC157" s="1"/>
      <c r="AD157" s="1"/>
      <c r="AE157" s="1"/>
      <c r="AF157" s="1"/>
      <c r="AG157" s="1"/>
      <c r="AH157" s="1"/>
      <c r="AI157" s="1"/>
    </row>
    <row r="158" spans="1:35">
      <c r="A158" s="27"/>
      <c r="B158" s="27"/>
      <c r="C158" s="965"/>
      <c r="D158" s="245"/>
      <c r="E158" s="246"/>
      <c r="F158" s="247"/>
      <c r="G158" s="248"/>
      <c r="H158" s="248"/>
      <c r="I158" s="248"/>
      <c r="J158" s="248"/>
      <c r="K158" s="248"/>
      <c r="L158" s="248"/>
      <c r="M158" s="248"/>
      <c r="N158" s="248"/>
      <c r="O158" s="248"/>
      <c r="P158" s="1375"/>
      <c r="Q158" s="1376"/>
      <c r="R158" s="9"/>
      <c r="V158" s="9"/>
      <c r="W158" s="9"/>
      <c r="X158" s="1"/>
      <c r="Y158" s="1"/>
      <c r="Z158" s="1"/>
      <c r="AA158" s="1"/>
      <c r="AB158" s="1"/>
      <c r="AC158" s="1"/>
      <c r="AD158" s="1"/>
      <c r="AE158" s="1"/>
      <c r="AF158" s="1"/>
      <c r="AG158" s="1"/>
      <c r="AH158" s="1"/>
      <c r="AI158" s="1"/>
    </row>
    <row r="159" spans="1:35">
      <c r="A159" s="27"/>
      <c r="B159" s="27"/>
      <c r="C159" s="965"/>
      <c r="D159" s="245"/>
      <c r="E159" s="246"/>
      <c r="F159" s="247"/>
      <c r="G159" s="248"/>
      <c r="H159" s="248"/>
      <c r="I159" s="248"/>
      <c r="J159" s="248"/>
      <c r="K159" s="248"/>
      <c r="L159" s="248"/>
      <c r="M159" s="248"/>
      <c r="N159" s="248"/>
      <c r="O159" s="248"/>
      <c r="P159" s="1375"/>
      <c r="Q159" s="1376"/>
      <c r="R159" s="9"/>
      <c r="V159" s="9"/>
      <c r="W159" s="9"/>
      <c r="X159" s="1"/>
      <c r="Y159" s="1"/>
      <c r="Z159" s="1"/>
      <c r="AA159" s="1"/>
      <c r="AB159" s="1"/>
      <c r="AC159" s="1"/>
      <c r="AD159" s="1"/>
      <c r="AE159" s="1"/>
      <c r="AF159" s="1"/>
      <c r="AG159" s="1"/>
      <c r="AH159" s="1"/>
      <c r="AI159" s="1"/>
    </row>
    <row r="160" spans="1:35">
      <c r="A160" s="27"/>
      <c r="B160" s="27"/>
      <c r="C160" s="965"/>
      <c r="D160" s="245"/>
      <c r="E160" s="246"/>
      <c r="F160" s="247"/>
      <c r="G160" s="248"/>
      <c r="H160" s="248"/>
      <c r="I160" s="248"/>
      <c r="J160" s="248"/>
      <c r="K160" s="248"/>
      <c r="L160" s="248"/>
      <c r="M160" s="248"/>
      <c r="N160" s="248"/>
      <c r="O160" s="248"/>
      <c r="P160" s="1375"/>
      <c r="Q160" s="1376"/>
      <c r="R160" s="9"/>
      <c r="V160" s="9"/>
      <c r="W160" s="9"/>
      <c r="X160" s="1"/>
      <c r="Y160" s="1"/>
      <c r="Z160" s="1"/>
      <c r="AA160" s="1"/>
      <c r="AB160" s="1"/>
      <c r="AC160" s="1"/>
      <c r="AD160" s="1"/>
      <c r="AE160" s="1"/>
      <c r="AF160" s="1"/>
      <c r="AG160" s="1"/>
      <c r="AH160" s="1"/>
      <c r="AI160" s="1"/>
    </row>
    <row r="161" spans="1:35">
      <c r="A161" s="326" t="s">
        <v>940</v>
      </c>
      <c r="B161" s="313"/>
      <c r="C161" s="965"/>
      <c r="D161" s="245"/>
      <c r="E161" s="246"/>
      <c r="F161" s="247"/>
      <c r="G161" s="248"/>
      <c r="H161" s="248"/>
      <c r="I161" s="248"/>
      <c r="J161" s="248"/>
      <c r="K161" s="248"/>
      <c r="L161" s="248"/>
      <c r="M161" s="248"/>
      <c r="N161" s="248"/>
      <c r="O161" s="248"/>
      <c r="P161" s="1375"/>
      <c r="Q161" s="1376"/>
      <c r="R161" s="9"/>
      <c r="V161" s="9"/>
      <c r="W161" s="9"/>
      <c r="X161" s="1"/>
      <c r="Y161" s="1"/>
      <c r="Z161" s="1"/>
      <c r="AA161" s="1"/>
      <c r="AB161" s="1"/>
      <c r="AC161" s="1"/>
      <c r="AD161" s="1"/>
      <c r="AE161" s="1"/>
      <c r="AF161" s="1"/>
      <c r="AG161" s="1"/>
      <c r="AH161" s="1"/>
      <c r="AI161" s="1"/>
    </row>
    <row r="162" spans="1:35">
      <c r="A162" s="27"/>
      <c r="B162" s="27"/>
      <c r="C162" s="965"/>
      <c r="D162" s="245"/>
      <c r="E162" s="246"/>
      <c r="F162" s="247"/>
      <c r="G162" s="248"/>
      <c r="H162" s="248"/>
      <c r="I162" s="248"/>
      <c r="J162" s="248"/>
      <c r="K162" s="248"/>
      <c r="L162" s="248"/>
      <c r="M162" s="248"/>
      <c r="N162" s="248"/>
      <c r="O162" s="248"/>
      <c r="P162" s="1375"/>
      <c r="Q162" s="1376"/>
      <c r="R162" s="9"/>
      <c r="V162" s="9"/>
      <c r="W162" s="9"/>
      <c r="X162" s="1"/>
      <c r="Y162" s="1"/>
      <c r="Z162" s="1"/>
      <c r="AA162" s="1"/>
      <c r="AB162" s="1"/>
      <c r="AC162" s="1"/>
      <c r="AD162" s="1"/>
      <c r="AE162" s="1"/>
      <c r="AF162" s="1"/>
      <c r="AG162" s="1"/>
      <c r="AH162" s="1"/>
      <c r="AI162" s="1"/>
    </row>
    <row r="163" spans="1:35">
      <c r="A163" s="27"/>
      <c r="B163" s="27"/>
      <c r="C163" s="965"/>
      <c r="D163" s="245"/>
      <c r="E163" s="246"/>
      <c r="F163" s="247"/>
      <c r="G163" s="248"/>
      <c r="H163" s="248"/>
      <c r="I163" s="248"/>
      <c r="J163" s="248"/>
      <c r="K163" s="248"/>
      <c r="L163" s="248"/>
      <c r="M163" s="248"/>
      <c r="N163" s="248"/>
      <c r="O163" s="248"/>
      <c r="P163" s="1375"/>
      <c r="Q163" s="1376"/>
      <c r="R163" s="9"/>
      <c r="V163" s="9"/>
      <c r="W163" s="9"/>
      <c r="X163" s="1"/>
      <c r="Y163" s="1"/>
      <c r="Z163" s="1"/>
      <c r="AA163" s="1"/>
      <c r="AB163" s="1"/>
      <c r="AC163" s="1"/>
      <c r="AD163" s="1"/>
      <c r="AE163" s="1"/>
      <c r="AF163" s="1"/>
      <c r="AG163" s="1"/>
      <c r="AH163" s="1"/>
      <c r="AI163" s="1"/>
    </row>
    <row r="164" spans="1:35">
      <c r="A164" s="27"/>
      <c r="B164" s="27"/>
      <c r="C164" s="965"/>
      <c r="D164" s="245"/>
      <c r="E164" s="246"/>
      <c r="F164" s="247"/>
      <c r="G164" s="248"/>
      <c r="H164" s="248"/>
      <c r="I164" s="248"/>
      <c r="J164" s="248"/>
      <c r="K164" s="248"/>
      <c r="L164" s="248"/>
      <c r="M164" s="248"/>
      <c r="N164" s="248"/>
      <c r="O164" s="248"/>
      <c r="P164" s="1375"/>
      <c r="Q164" s="1376"/>
      <c r="R164" s="9"/>
      <c r="V164" s="9"/>
      <c r="W164" s="9"/>
      <c r="X164" s="1"/>
      <c r="Y164" s="1"/>
      <c r="Z164" s="1"/>
      <c r="AA164" s="1"/>
      <c r="AB164" s="1"/>
      <c r="AC164" s="1"/>
      <c r="AD164" s="1"/>
      <c r="AE164" s="1"/>
      <c r="AF164" s="1"/>
      <c r="AG164" s="1"/>
      <c r="AH164" s="1"/>
      <c r="AI164" s="1"/>
    </row>
    <row r="165" spans="1:35">
      <c r="A165" s="27"/>
      <c r="B165" s="27"/>
      <c r="C165" s="965"/>
      <c r="D165" s="245"/>
      <c r="E165" s="246"/>
      <c r="F165" s="247"/>
      <c r="G165" s="248"/>
      <c r="H165" s="248"/>
      <c r="I165" s="248"/>
      <c r="J165" s="248"/>
      <c r="K165" s="248"/>
      <c r="L165" s="248"/>
      <c r="M165" s="248"/>
      <c r="N165" s="248"/>
      <c r="O165" s="248"/>
      <c r="P165" s="1375"/>
      <c r="Q165" s="1376"/>
      <c r="R165" s="9"/>
      <c r="V165" s="9"/>
      <c r="W165" s="9"/>
      <c r="X165" s="1"/>
      <c r="Y165" s="1"/>
      <c r="Z165" s="1"/>
      <c r="AA165" s="1"/>
      <c r="AB165" s="1"/>
      <c r="AC165" s="1"/>
      <c r="AD165" s="1"/>
      <c r="AE165" s="1"/>
      <c r="AF165" s="1"/>
      <c r="AG165" s="1"/>
      <c r="AH165" s="1"/>
      <c r="AI165" s="1"/>
    </row>
    <row r="166" spans="1:35">
      <c r="A166" s="27"/>
      <c r="B166" s="27"/>
      <c r="C166" s="965"/>
      <c r="D166" s="245"/>
      <c r="E166" s="246"/>
      <c r="F166" s="247"/>
      <c r="G166" s="248"/>
      <c r="H166" s="248"/>
      <c r="I166" s="248"/>
      <c r="J166" s="248"/>
      <c r="K166" s="248"/>
      <c r="L166" s="248"/>
      <c r="M166" s="248"/>
      <c r="N166" s="248"/>
      <c r="O166" s="248"/>
      <c r="P166" s="1375"/>
      <c r="Q166" s="1376"/>
      <c r="R166" s="9"/>
      <c r="V166" s="9"/>
      <c r="W166" s="9"/>
      <c r="X166" s="1"/>
      <c r="Y166" s="1"/>
      <c r="Z166" s="1"/>
      <c r="AA166" s="1"/>
      <c r="AB166" s="1"/>
      <c r="AC166" s="1"/>
      <c r="AD166" s="1"/>
      <c r="AE166" s="1"/>
      <c r="AF166" s="1"/>
      <c r="AG166" s="1"/>
      <c r="AH166" s="1"/>
      <c r="AI166" s="1"/>
    </row>
    <row r="167" spans="1:35">
      <c r="A167" s="27"/>
      <c r="B167" s="27"/>
      <c r="C167" s="965"/>
      <c r="D167" s="245"/>
      <c r="E167" s="246"/>
      <c r="F167" s="247"/>
      <c r="G167" s="248"/>
      <c r="H167" s="248"/>
      <c r="I167" s="248"/>
      <c r="J167" s="248"/>
      <c r="K167" s="248"/>
      <c r="L167" s="248"/>
      <c r="M167" s="248"/>
      <c r="N167" s="248"/>
      <c r="O167" s="248"/>
      <c r="P167" s="1375"/>
      <c r="Q167" s="1376"/>
      <c r="R167" s="9"/>
      <c r="V167" s="9"/>
      <c r="W167" s="9"/>
      <c r="X167" s="1"/>
      <c r="Y167" s="1"/>
      <c r="Z167" s="1"/>
      <c r="AA167" s="1"/>
      <c r="AB167" s="1"/>
      <c r="AC167" s="1"/>
      <c r="AD167" s="1"/>
      <c r="AE167" s="1"/>
      <c r="AF167" s="1"/>
      <c r="AG167" s="1"/>
      <c r="AH167" s="1"/>
      <c r="AI167" s="1"/>
    </row>
    <row r="168" spans="1:35">
      <c r="A168" s="27"/>
      <c r="B168" s="27"/>
      <c r="C168" s="965"/>
      <c r="D168" s="245"/>
      <c r="E168" s="246"/>
      <c r="F168" s="247"/>
      <c r="G168" s="248"/>
      <c r="H168" s="248"/>
      <c r="I168" s="248"/>
      <c r="J168" s="248"/>
      <c r="K168" s="248"/>
      <c r="L168" s="248"/>
      <c r="M168" s="248"/>
      <c r="N168" s="248"/>
      <c r="O168" s="248"/>
      <c r="P168" s="1375"/>
      <c r="Q168" s="1376"/>
      <c r="R168" s="9"/>
      <c r="V168" s="9"/>
      <c r="W168" s="9"/>
      <c r="X168" s="1"/>
      <c r="Y168" s="1"/>
      <c r="Z168" s="1"/>
      <c r="AA168" s="1"/>
      <c r="AB168" s="1"/>
      <c r="AC168" s="1"/>
      <c r="AD168" s="1"/>
      <c r="AE168" s="1"/>
      <c r="AF168" s="1"/>
      <c r="AG168" s="1"/>
      <c r="AH168" s="1"/>
      <c r="AI168" s="1"/>
    </row>
    <row r="169" spans="1:35">
      <c r="A169" s="27"/>
      <c r="B169" s="27"/>
      <c r="C169" s="965"/>
      <c r="D169" s="245"/>
      <c r="E169" s="246"/>
      <c r="F169" s="247"/>
      <c r="G169" s="248"/>
      <c r="H169" s="248"/>
      <c r="I169" s="248"/>
      <c r="J169" s="248"/>
      <c r="K169" s="248"/>
      <c r="L169" s="248"/>
      <c r="M169" s="248"/>
      <c r="N169" s="248"/>
      <c r="O169" s="248"/>
      <c r="P169" s="1375"/>
      <c r="Q169" s="1376"/>
      <c r="R169" s="9"/>
      <c r="V169" s="9"/>
      <c r="W169" s="9"/>
      <c r="X169" s="1"/>
      <c r="Y169" s="1"/>
      <c r="Z169" s="1"/>
      <c r="AA169" s="1"/>
      <c r="AB169" s="1"/>
      <c r="AC169" s="1"/>
      <c r="AD169" s="1"/>
      <c r="AE169" s="1"/>
      <c r="AF169" s="1"/>
      <c r="AG169" s="1"/>
      <c r="AH169" s="1"/>
      <c r="AI169" s="1"/>
    </row>
    <row r="170" spans="1:35">
      <c r="A170" s="27"/>
      <c r="B170" s="27"/>
      <c r="C170" s="965"/>
      <c r="D170" s="245"/>
      <c r="E170" s="246"/>
      <c r="F170" s="247"/>
      <c r="G170" s="248"/>
      <c r="H170" s="248"/>
      <c r="I170" s="248"/>
      <c r="J170" s="248"/>
      <c r="K170" s="248"/>
      <c r="L170" s="248"/>
      <c r="M170" s="248"/>
      <c r="N170" s="248"/>
      <c r="O170" s="248"/>
      <c r="P170" s="1375"/>
      <c r="Q170" s="1376"/>
      <c r="R170" s="9"/>
      <c r="V170" s="9"/>
      <c r="W170" s="9"/>
      <c r="X170" s="1"/>
      <c r="Y170" s="1"/>
      <c r="Z170" s="1"/>
      <c r="AA170" s="1"/>
      <c r="AB170" s="1"/>
      <c r="AC170" s="1"/>
      <c r="AD170" s="1"/>
      <c r="AE170" s="1"/>
      <c r="AF170" s="1"/>
      <c r="AG170" s="1"/>
      <c r="AH170" s="1"/>
      <c r="AI170" s="1"/>
    </row>
    <row r="171" spans="1:35">
      <c r="A171" s="27"/>
      <c r="B171" s="27"/>
      <c r="C171" s="965"/>
      <c r="D171" s="245"/>
      <c r="E171" s="246"/>
      <c r="F171" s="247"/>
      <c r="G171" s="248"/>
      <c r="H171" s="248"/>
      <c r="I171" s="248"/>
      <c r="J171" s="248"/>
      <c r="K171" s="248"/>
      <c r="L171" s="248"/>
      <c r="M171" s="248"/>
      <c r="N171" s="248"/>
      <c r="O171" s="248"/>
      <c r="P171" s="1375"/>
      <c r="Q171" s="1376"/>
      <c r="R171" s="9"/>
      <c r="V171" s="9"/>
      <c r="W171" s="9"/>
      <c r="X171" s="1"/>
      <c r="Y171" s="1"/>
      <c r="Z171" s="1"/>
      <c r="AA171" s="1"/>
      <c r="AB171" s="1"/>
      <c r="AC171" s="1"/>
      <c r="AD171" s="1"/>
      <c r="AE171" s="1"/>
      <c r="AF171" s="1"/>
      <c r="AG171" s="1"/>
      <c r="AH171" s="1"/>
      <c r="AI171" s="1"/>
    </row>
    <row r="172" spans="1:35">
      <c r="A172" s="27"/>
      <c r="B172" s="27"/>
      <c r="C172" s="965"/>
      <c r="D172" s="245"/>
      <c r="E172" s="246"/>
      <c r="F172" s="247"/>
      <c r="G172" s="248"/>
      <c r="H172" s="248"/>
      <c r="I172" s="248"/>
      <c r="J172" s="248"/>
      <c r="K172" s="248"/>
      <c r="L172" s="248"/>
      <c r="M172" s="248"/>
      <c r="N172" s="248"/>
      <c r="O172" s="248"/>
      <c r="P172" s="1375"/>
      <c r="Q172" s="1376"/>
      <c r="R172" s="9"/>
      <c r="V172" s="9"/>
      <c r="W172" s="9"/>
      <c r="X172" s="1"/>
      <c r="Y172" s="1"/>
      <c r="Z172" s="1"/>
      <c r="AA172" s="1"/>
      <c r="AB172" s="1"/>
      <c r="AC172" s="1"/>
      <c r="AD172" s="1"/>
      <c r="AE172" s="1"/>
      <c r="AF172" s="1"/>
      <c r="AG172" s="1"/>
      <c r="AH172" s="1"/>
      <c r="AI172" s="1"/>
    </row>
    <row r="173" spans="1:35">
      <c r="A173" s="27"/>
      <c r="B173" s="27"/>
      <c r="C173" s="965"/>
      <c r="D173" s="245"/>
      <c r="E173" s="246"/>
      <c r="F173" s="247"/>
      <c r="G173" s="248"/>
      <c r="H173" s="248"/>
      <c r="I173" s="248"/>
      <c r="J173" s="248"/>
      <c r="K173" s="248"/>
      <c r="L173" s="248"/>
      <c r="M173" s="248"/>
      <c r="N173" s="248"/>
      <c r="O173" s="248"/>
      <c r="P173" s="1375"/>
      <c r="Q173" s="1376"/>
      <c r="R173" s="9"/>
      <c r="V173" s="9"/>
      <c r="W173" s="9"/>
      <c r="X173" s="1"/>
      <c r="Y173" s="1"/>
      <c r="Z173" s="1"/>
      <c r="AA173" s="1"/>
      <c r="AB173" s="1"/>
      <c r="AC173" s="1"/>
      <c r="AD173" s="1"/>
      <c r="AE173" s="1"/>
      <c r="AF173" s="1"/>
      <c r="AG173" s="1"/>
      <c r="AH173" s="1"/>
      <c r="AI173" s="1"/>
    </row>
    <row r="174" spans="1:35">
      <c r="A174" s="27"/>
      <c r="B174" s="27"/>
      <c r="C174" s="965"/>
      <c r="D174" s="245"/>
      <c r="E174" s="246"/>
      <c r="F174" s="247"/>
      <c r="G174" s="248"/>
      <c r="H174" s="248"/>
      <c r="I174" s="248"/>
      <c r="J174" s="248"/>
      <c r="K174" s="248"/>
      <c r="L174" s="248"/>
      <c r="M174" s="248"/>
      <c r="N174" s="248"/>
      <c r="O174" s="248"/>
      <c r="P174" s="1375"/>
      <c r="Q174" s="1376"/>
      <c r="R174" s="9"/>
      <c r="V174" s="9"/>
      <c r="W174" s="9"/>
      <c r="X174" s="1"/>
      <c r="Y174" s="1"/>
      <c r="Z174" s="1"/>
      <c r="AA174" s="1"/>
      <c r="AB174" s="1"/>
      <c r="AC174" s="1"/>
      <c r="AD174" s="1"/>
      <c r="AE174" s="1"/>
      <c r="AF174" s="1"/>
      <c r="AG174" s="1"/>
      <c r="AH174" s="1"/>
      <c r="AI174" s="1"/>
    </row>
    <row r="175" spans="1:35">
      <c r="A175" s="27"/>
      <c r="B175" s="27"/>
      <c r="C175" s="965"/>
      <c r="D175" s="245"/>
      <c r="E175" s="246"/>
      <c r="F175" s="247"/>
      <c r="G175" s="248"/>
      <c r="H175" s="248"/>
      <c r="I175" s="248"/>
      <c r="J175" s="248"/>
      <c r="K175" s="248"/>
      <c r="L175" s="248"/>
      <c r="M175" s="248"/>
      <c r="N175" s="248"/>
      <c r="O175" s="248"/>
      <c r="P175" s="1375"/>
      <c r="Q175" s="1376"/>
      <c r="R175" s="9"/>
      <c r="V175" s="9"/>
      <c r="W175" s="9"/>
      <c r="X175" s="1"/>
      <c r="Y175" s="1"/>
      <c r="Z175" s="1"/>
      <c r="AA175" s="1"/>
      <c r="AB175" s="1"/>
      <c r="AC175" s="1"/>
      <c r="AD175" s="1"/>
      <c r="AE175" s="1"/>
      <c r="AF175" s="1"/>
      <c r="AG175" s="1"/>
      <c r="AH175" s="1"/>
      <c r="AI175" s="1"/>
    </row>
    <row r="176" spans="1:35">
      <c r="A176" s="27"/>
      <c r="B176" s="27"/>
      <c r="C176" s="965"/>
      <c r="D176" s="245"/>
      <c r="E176" s="246"/>
      <c r="F176" s="247"/>
      <c r="G176" s="248"/>
      <c r="H176" s="248"/>
      <c r="I176" s="248"/>
      <c r="J176" s="248"/>
      <c r="K176" s="248"/>
      <c r="L176" s="248"/>
      <c r="M176" s="248"/>
      <c r="N176" s="248"/>
      <c r="O176" s="248"/>
      <c r="P176" s="1375"/>
      <c r="Q176" s="1376"/>
      <c r="R176" s="9"/>
      <c r="V176" s="9"/>
      <c r="W176" s="9"/>
      <c r="X176" s="1"/>
      <c r="Y176" s="1" t="s">
        <v>1130</v>
      </c>
      <c r="Z176" s="1"/>
      <c r="AA176" s="1"/>
      <c r="AB176" s="1"/>
      <c r="AC176" s="1"/>
      <c r="AD176" s="1"/>
      <c r="AE176" s="1"/>
      <c r="AF176" s="1"/>
      <c r="AG176" s="1"/>
      <c r="AH176" s="1"/>
      <c r="AI176" s="1"/>
    </row>
    <row r="177" spans="1:35">
      <c r="A177" s="27"/>
      <c r="B177" s="27"/>
      <c r="C177" s="965"/>
      <c r="D177" s="245"/>
      <c r="E177" s="246"/>
      <c r="F177" s="247"/>
      <c r="G177" s="248"/>
      <c r="H177" s="248"/>
      <c r="I177" s="248"/>
      <c r="J177" s="248"/>
      <c r="K177" s="248"/>
      <c r="L177" s="248"/>
      <c r="M177" s="248"/>
      <c r="N177" s="248"/>
      <c r="O177" s="248"/>
      <c r="P177" s="1375"/>
      <c r="Q177" s="1376"/>
      <c r="R177" s="9"/>
      <c r="V177" s="9"/>
      <c r="W177" s="9"/>
      <c r="X177" s="1"/>
      <c r="Y177" s="1"/>
      <c r="Z177" s="1"/>
      <c r="AA177" s="1"/>
      <c r="AB177" s="1"/>
      <c r="AC177" s="1"/>
      <c r="AD177" s="1"/>
      <c r="AE177" s="1"/>
      <c r="AF177" s="1"/>
      <c r="AG177" s="1"/>
      <c r="AH177" s="1"/>
      <c r="AI177" s="1"/>
    </row>
    <row r="178" spans="1:35">
      <c r="A178" s="27"/>
      <c r="B178" s="27"/>
      <c r="C178" s="965"/>
      <c r="D178" s="245"/>
      <c r="E178" s="246"/>
      <c r="F178" s="247"/>
      <c r="G178" s="248"/>
      <c r="H178" s="248"/>
      <c r="I178" s="248"/>
      <c r="J178" s="248"/>
      <c r="K178" s="248"/>
      <c r="L178" s="248"/>
      <c r="M178" s="248"/>
      <c r="N178" s="248"/>
      <c r="O178" s="248"/>
      <c r="P178" s="1375"/>
      <c r="Q178" s="1376"/>
      <c r="R178" s="9"/>
      <c r="V178" s="9"/>
      <c r="W178" s="9"/>
      <c r="X178" s="1"/>
      <c r="Y178" s="1"/>
      <c r="Z178" s="1"/>
      <c r="AA178" s="1"/>
      <c r="AB178" s="1"/>
      <c r="AC178" s="1"/>
      <c r="AD178" s="1"/>
      <c r="AE178" s="1"/>
      <c r="AF178" s="1"/>
      <c r="AG178" s="1"/>
      <c r="AH178" s="1"/>
      <c r="AI178" s="1"/>
    </row>
    <row r="179" spans="1:35">
      <c r="A179" s="27"/>
      <c r="B179" s="27"/>
      <c r="C179" s="965"/>
      <c r="D179" s="245"/>
      <c r="E179" s="246"/>
      <c r="F179" s="247"/>
      <c r="G179" s="248"/>
      <c r="H179" s="248"/>
      <c r="I179" s="248"/>
      <c r="J179" s="248"/>
      <c r="K179" s="248"/>
      <c r="L179" s="248"/>
      <c r="M179" s="248"/>
      <c r="N179" s="248"/>
      <c r="O179" s="248"/>
      <c r="P179" s="1375"/>
      <c r="Q179" s="1376"/>
      <c r="R179" s="9"/>
      <c r="V179" s="9"/>
      <c r="W179" s="9"/>
      <c r="X179" s="1"/>
      <c r="Y179" s="1"/>
      <c r="Z179" s="1"/>
      <c r="AA179" s="1"/>
      <c r="AB179" s="1"/>
      <c r="AC179" s="1"/>
      <c r="AD179" s="1"/>
      <c r="AE179" s="1"/>
      <c r="AF179" s="1"/>
      <c r="AG179" s="1"/>
      <c r="AH179" s="1"/>
      <c r="AI179" s="1"/>
    </row>
    <row r="180" spans="1:35">
      <c r="A180" s="27"/>
      <c r="B180" s="27"/>
      <c r="C180" s="965"/>
      <c r="D180" s="245"/>
      <c r="E180" s="246"/>
      <c r="F180" s="247"/>
      <c r="G180" s="248"/>
      <c r="H180" s="248"/>
      <c r="I180" s="248"/>
      <c r="J180" s="248"/>
      <c r="K180" s="248"/>
      <c r="L180" s="248"/>
      <c r="M180" s="248"/>
      <c r="N180" s="248"/>
      <c r="O180" s="248"/>
      <c r="P180" s="1375"/>
      <c r="Q180" s="1376"/>
      <c r="R180" s="9"/>
      <c r="V180" s="9"/>
      <c r="W180" s="9"/>
      <c r="X180" s="1"/>
      <c r="Y180" s="1"/>
      <c r="Z180" s="1"/>
      <c r="AA180" s="1"/>
      <c r="AB180" s="1"/>
      <c r="AC180" s="1"/>
      <c r="AD180" s="1"/>
      <c r="AE180" s="1"/>
      <c r="AF180" s="1"/>
      <c r="AG180" s="1"/>
      <c r="AH180" s="1"/>
      <c r="AI180" s="1"/>
    </row>
    <row r="181" spans="1:35">
      <c r="A181" s="27"/>
      <c r="B181" s="27"/>
      <c r="C181" s="965"/>
      <c r="D181" s="245"/>
      <c r="E181" s="246"/>
      <c r="F181" s="247"/>
      <c r="G181" s="248"/>
      <c r="H181" s="248"/>
      <c r="I181" s="248"/>
      <c r="J181" s="248"/>
      <c r="K181" s="248"/>
      <c r="L181" s="248"/>
      <c r="M181" s="248"/>
      <c r="N181" s="248"/>
      <c r="O181" s="248"/>
      <c r="P181" s="1375"/>
      <c r="Q181" s="1376"/>
      <c r="R181" s="9"/>
      <c r="V181" s="9"/>
      <c r="W181" s="9"/>
      <c r="X181" s="1"/>
      <c r="Y181" s="1"/>
      <c r="Z181" s="1"/>
      <c r="AA181" s="1"/>
      <c r="AB181" s="1"/>
      <c r="AC181" s="1"/>
      <c r="AD181" s="1"/>
      <c r="AE181" s="1"/>
      <c r="AF181" s="1"/>
      <c r="AG181" s="1"/>
      <c r="AH181" s="1"/>
      <c r="AI181" s="1"/>
    </row>
    <row r="182" spans="1:35">
      <c r="A182" s="27"/>
      <c r="B182" s="27"/>
      <c r="C182" s="965"/>
      <c r="D182" s="245"/>
      <c r="E182" s="246"/>
      <c r="F182" s="247"/>
      <c r="G182" s="248"/>
      <c r="H182" s="248"/>
      <c r="I182" s="248"/>
      <c r="J182" s="248"/>
      <c r="K182" s="248"/>
      <c r="L182" s="248"/>
      <c r="M182" s="248"/>
      <c r="N182" s="248"/>
      <c r="O182" s="248"/>
      <c r="P182" s="1375"/>
      <c r="Q182" s="1376"/>
      <c r="R182" s="9"/>
      <c r="V182" s="9"/>
      <c r="W182" s="9"/>
      <c r="X182" s="1"/>
      <c r="Y182" s="1"/>
      <c r="Z182" s="1"/>
      <c r="AA182" s="1"/>
      <c r="AB182" s="1"/>
      <c r="AC182" s="1"/>
      <c r="AD182" s="1"/>
      <c r="AE182" s="1"/>
      <c r="AF182" s="1"/>
      <c r="AG182" s="1"/>
      <c r="AH182" s="1"/>
      <c r="AI182" s="1"/>
    </row>
    <row r="183" spans="1:35">
      <c r="A183" s="27"/>
      <c r="B183" s="27"/>
      <c r="C183" s="965"/>
      <c r="D183" s="245"/>
      <c r="E183" s="246"/>
      <c r="F183" s="247"/>
      <c r="G183" s="248"/>
      <c r="H183" s="248"/>
      <c r="I183" s="248"/>
      <c r="J183" s="248"/>
      <c r="K183" s="248"/>
      <c r="L183" s="248"/>
      <c r="M183" s="248"/>
      <c r="N183" s="248"/>
      <c r="O183" s="248"/>
      <c r="P183" s="1375"/>
      <c r="Q183" s="1376"/>
      <c r="R183" s="9"/>
      <c r="V183" s="9"/>
      <c r="W183" s="9"/>
      <c r="X183" s="1"/>
      <c r="Y183" s="1"/>
      <c r="Z183" s="1"/>
      <c r="AA183" s="1"/>
      <c r="AB183" s="1"/>
      <c r="AC183" s="1"/>
      <c r="AD183" s="1"/>
      <c r="AE183" s="1"/>
      <c r="AF183" s="1"/>
      <c r="AG183" s="1"/>
      <c r="AH183" s="1"/>
      <c r="AI183" s="1"/>
    </row>
    <row r="184" spans="1:35">
      <c r="A184" s="27"/>
      <c r="B184" s="27"/>
      <c r="C184" s="965"/>
      <c r="D184" s="245"/>
      <c r="E184" s="246"/>
      <c r="F184" s="247"/>
      <c r="G184" s="248"/>
      <c r="H184" s="248"/>
      <c r="I184" s="248"/>
      <c r="J184" s="248"/>
      <c r="K184" s="248"/>
      <c r="L184" s="248"/>
      <c r="M184" s="248"/>
      <c r="N184" s="248"/>
      <c r="O184" s="248"/>
      <c r="P184" s="1375"/>
      <c r="Q184" s="1376"/>
      <c r="R184" s="9"/>
      <c r="V184" s="9"/>
      <c r="W184" s="9"/>
      <c r="X184" s="1"/>
      <c r="Y184" s="1"/>
      <c r="Z184" s="1"/>
      <c r="AA184" s="1"/>
      <c r="AB184" s="1"/>
      <c r="AC184" s="1"/>
      <c r="AD184" s="1"/>
      <c r="AE184" s="1"/>
      <c r="AF184" s="1"/>
      <c r="AG184" s="1"/>
      <c r="AH184" s="1"/>
      <c r="AI184" s="1"/>
    </row>
    <row r="185" spans="1:35">
      <c r="A185" s="27"/>
      <c r="B185" s="27"/>
      <c r="C185" s="965"/>
      <c r="D185" s="245"/>
      <c r="E185" s="246"/>
      <c r="F185" s="247"/>
      <c r="G185" s="248"/>
      <c r="H185" s="248"/>
      <c r="I185" s="248"/>
      <c r="J185" s="248"/>
      <c r="K185" s="248"/>
      <c r="L185" s="248"/>
      <c r="M185" s="248"/>
      <c r="N185" s="248"/>
      <c r="O185" s="248"/>
      <c r="P185" s="1375"/>
      <c r="Q185" s="1376"/>
      <c r="R185" s="9"/>
      <c r="V185" s="9"/>
      <c r="W185" s="9"/>
      <c r="X185" s="1"/>
      <c r="Y185" s="1"/>
      <c r="Z185" s="1"/>
      <c r="AA185" s="1"/>
      <c r="AB185" s="1"/>
      <c r="AC185" s="1"/>
      <c r="AD185" s="1"/>
      <c r="AE185" s="1"/>
      <c r="AF185" s="1"/>
      <c r="AG185" s="1"/>
      <c r="AH185" s="1"/>
      <c r="AI185" s="1"/>
    </row>
    <row r="186" spans="1:35">
      <c r="A186" s="27"/>
      <c r="B186" s="27"/>
      <c r="C186" s="965"/>
      <c r="D186" s="245"/>
      <c r="E186" s="246"/>
      <c r="F186" s="247"/>
      <c r="G186" s="248"/>
      <c r="H186" s="248"/>
      <c r="I186" s="248"/>
      <c r="J186" s="248"/>
      <c r="K186" s="248"/>
      <c r="L186" s="248"/>
      <c r="M186" s="248"/>
      <c r="N186" s="248"/>
      <c r="O186" s="248"/>
      <c r="P186" s="1375"/>
      <c r="Q186" s="1376"/>
      <c r="R186" s="9"/>
      <c r="V186" s="9"/>
      <c r="W186" s="9"/>
      <c r="X186" s="1"/>
      <c r="Y186" s="1"/>
      <c r="Z186" s="1"/>
      <c r="AA186" s="1"/>
      <c r="AB186" s="1"/>
      <c r="AC186" s="1"/>
      <c r="AD186" s="1"/>
      <c r="AE186" s="1"/>
      <c r="AF186" s="1"/>
      <c r="AG186" s="1"/>
      <c r="AH186" s="1"/>
      <c r="AI186" s="1"/>
    </row>
    <row r="187" spans="1:35">
      <c r="A187" s="27"/>
      <c r="B187" s="27"/>
      <c r="C187" s="965"/>
      <c r="D187" s="245"/>
      <c r="E187" s="246"/>
      <c r="F187" s="247"/>
      <c r="G187" s="248"/>
      <c r="H187" s="248"/>
      <c r="I187" s="248"/>
      <c r="J187" s="248"/>
      <c r="K187" s="248"/>
      <c r="L187" s="248"/>
      <c r="M187" s="248"/>
      <c r="N187" s="248"/>
      <c r="O187" s="248"/>
      <c r="P187" s="1375"/>
      <c r="Q187" s="1376"/>
      <c r="R187" s="9"/>
      <c r="V187" s="9"/>
      <c r="W187" s="9"/>
      <c r="X187" s="1"/>
      <c r="Y187" s="1"/>
      <c r="Z187" s="1"/>
      <c r="AA187" s="1"/>
      <c r="AB187" s="1"/>
      <c r="AC187" s="1"/>
      <c r="AD187" s="1"/>
      <c r="AE187" s="1"/>
      <c r="AF187" s="1"/>
      <c r="AG187" s="1"/>
      <c r="AH187" s="1"/>
      <c r="AI187" s="1"/>
    </row>
    <row r="188" spans="1:35">
      <c r="A188" s="27"/>
      <c r="B188" s="27"/>
      <c r="C188" s="965"/>
      <c r="D188" s="245"/>
      <c r="E188" s="246"/>
      <c r="F188" s="247"/>
      <c r="G188" s="248"/>
      <c r="H188" s="248"/>
      <c r="I188" s="248"/>
      <c r="J188" s="248"/>
      <c r="K188" s="248"/>
      <c r="L188" s="248"/>
      <c r="M188" s="248"/>
      <c r="N188" s="248"/>
      <c r="O188" s="248"/>
      <c r="P188" s="1375"/>
      <c r="Q188" s="1376"/>
      <c r="R188" s="9"/>
      <c r="V188" s="9"/>
      <c r="W188" s="9"/>
      <c r="X188" s="1"/>
      <c r="Y188" s="1"/>
      <c r="Z188" s="1"/>
      <c r="AA188" s="1"/>
      <c r="AB188" s="1"/>
      <c r="AC188" s="1"/>
      <c r="AD188" s="1"/>
      <c r="AE188" s="1"/>
      <c r="AF188" s="1"/>
      <c r="AG188" s="1"/>
      <c r="AH188" s="1"/>
      <c r="AI188" s="1"/>
    </row>
    <row r="189" spans="1:35">
      <c r="A189" s="27"/>
      <c r="B189" s="27"/>
      <c r="C189" s="965"/>
      <c r="D189" s="245"/>
      <c r="E189" s="246"/>
      <c r="F189" s="247"/>
      <c r="G189" s="248"/>
      <c r="H189" s="248"/>
      <c r="I189" s="248"/>
      <c r="J189" s="248"/>
      <c r="K189" s="248"/>
      <c r="L189" s="248"/>
      <c r="M189" s="248"/>
      <c r="N189" s="248"/>
      <c r="O189" s="248"/>
      <c r="P189" s="1375"/>
      <c r="Q189" s="1376"/>
      <c r="R189" s="9"/>
      <c r="V189" s="9"/>
      <c r="W189" s="9"/>
      <c r="X189" s="1"/>
      <c r="Y189" s="1"/>
      <c r="Z189" s="1"/>
      <c r="AA189" s="1"/>
      <c r="AB189" s="1"/>
      <c r="AC189" s="1"/>
      <c r="AD189" s="1"/>
      <c r="AE189" s="1"/>
      <c r="AF189" s="1"/>
      <c r="AG189" s="1"/>
      <c r="AH189" s="1"/>
      <c r="AI189" s="1"/>
    </row>
    <row r="190" spans="1:35">
      <c r="A190" s="27"/>
      <c r="B190" s="27"/>
      <c r="C190" s="965"/>
      <c r="D190" s="245"/>
      <c r="E190" s="246"/>
      <c r="F190" s="247"/>
      <c r="G190" s="248"/>
      <c r="H190" s="248"/>
      <c r="I190" s="248"/>
      <c r="J190" s="248"/>
      <c r="K190" s="248"/>
      <c r="L190" s="248"/>
      <c r="M190" s="248"/>
      <c r="N190" s="248"/>
      <c r="O190" s="248"/>
      <c r="P190" s="1375"/>
      <c r="Q190" s="1376"/>
      <c r="R190" s="9"/>
      <c r="V190" s="9"/>
      <c r="W190" s="9"/>
      <c r="X190" s="1"/>
      <c r="Y190" s="1"/>
      <c r="Z190" s="1"/>
      <c r="AA190" s="1"/>
      <c r="AB190" s="1"/>
      <c r="AC190" s="1"/>
      <c r="AD190" s="1"/>
      <c r="AE190" s="1"/>
      <c r="AF190" s="1"/>
      <c r="AG190" s="1"/>
      <c r="AH190" s="1"/>
      <c r="AI190" s="1"/>
    </row>
    <row r="191" spans="1:35">
      <c r="A191" s="27"/>
      <c r="B191" s="27"/>
      <c r="C191" s="965"/>
      <c r="D191" s="245"/>
      <c r="E191" s="246"/>
      <c r="F191" s="247"/>
      <c r="G191" s="248"/>
      <c r="H191" s="248"/>
      <c r="I191" s="248"/>
      <c r="J191" s="248"/>
      <c r="K191" s="248"/>
      <c r="L191" s="248"/>
      <c r="M191" s="248"/>
      <c r="N191" s="248"/>
      <c r="O191" s="248"/>
      <c r="P191" s="1375"/>
      <c r="Q191" s="1376"/>
      <c r="R191" s="9"/>
      <c r="V191" s="9"/>
      <c r="W191" s="9"/>
      <c r="X191" s="1"/>
      <c r="Y191" s="1"/>
      <c r="Z191" s="1"/>
      <c r="AA191" s="1"/>
      <c r="AB191" s="1"/>
      <c r="AC191" s="1"/>
      <c r="AD191" s="1"/>
      <c r="AE191" s="1"/>
      <c r="AF191" s="1"/>
      <c r="AG191" s="1"/>
      <c r="AH191" s="1"/>
      <c r="AI191" s="1"/>
    </row>
    <row r="192" spans="1:35">
      <c r="A192" s="27"/>
      <c r="B192" s="27"/>
      <c r="C192" s="965"/>
      <c r="D192" s="245"/>
      <c r="E192" s="246"/>
      <c r="F192" s="247"/>
      <c r="G192" s="248"/>
      <c r="H192" s="248"/>
      <c r="I192" s="248"/>
      <c r="J192" s="248"/>
      <c r="K192" s="248"/>
      <c r="L192" s="248"/>
      <c r="M192" s="248"/>
      <c r="N192" s="248"/>
      <c r="O192" s="248"/>
      <c r="P192" s="1375"/>
      <c r="Q192" s="1376"/>
      <c r="R192" s="9"/>
      <c r="V192" s="9"/>
      <c r="W192" s="9"/>
      <c r="X192" s="1"/>
      <c r="Y192" s="1"/>
      <c r="Z192" s="1"/>
      <c r="AA192" s="1"/>
      <c r="AB192" s="1"/>
      <c r="AC192" s="1"/>
      <c r="AD192" s="1"/>
      <c r="AE192" s="1"/>
      <c r="AF192" s="1"/>
      <c r="AG192" s="1"/>
      <c r="AH192" s="1"/>
      <c r="AI192" s="1"/>
    </row>
    <row r="193" spans="1:35">
      <c r="A193" s="27"/>
      <c r="B193" s="27"/>
      <c r="C193" s="965"/>
      <c r="D193" s="245"/>
      <c r="E193" s="246"/>
      <c r="F193" s="247"/>
      <c r="G193" s="248"/>
      <c r="H193" s="248"/>
      <c r="I193" s="248"/>
      <c r="J193" s="248"/>
      <c r="K193" s="248"/>
      <c r="L193" s="248"/>
      <c r="M193" s="248"/>
      <c r="N193" s="248"/>
      <c r="O193" s="248"/>
      <c r="P193" s="1375"/>
      <c r="Q193" s="1376"/>
      <c r="R193" s="9"/>
      <c r="V193" s="9"/>
      <c r="W193" s="9"/>
      <c r="X193" s="1"/>
      <c r="Y193" s="1"/>
      <c r="Z193" s="1"/>
      <c r="AA193" s="1"/>
      <c r="AB193" s="1"/>
      <c r="AC193" s="1"/>
      <c r="AD193" s="1"/>
      <c r="AE193" s="1"/>
      <c r="AF193" s="1"/>
      <c r="AG193" s="1"/>
      <c r="AH193" s="1"/>
      <c r="AI193" s="1"/>
    </row>
    <row r="194" spans="1:35">
      <c r="A194" s="27"/>
      <c r="B194" s="27"/>
      <c r="C194" s="965"/>
      <c r="D194" s="245"/>
      <c r="E194" s="246"/>
      <c r="F194" s="247"/>
      <c r="G194" s="248"/>
      <c r="H194" s="248"/>
      <c r="I194" s="248"/>
      <c r="J194" s="248"/>
      <c r="K194" s="248"/>
      <c r="L194" s="248"/>
      <c r="M194" s="248"/>
      <c r="N194" s="248"/>
      <c r="O194" s="248"/>
      <c r="P194" s="1375"/>
      <c r="Q194" s="1376"/>
      <c r="R194" s="9"/>
      <c r="V194" s="9"/>
      <c r="W194" s="9"/>
      <c r="X194" s="1"/>
      <c r="Y194" s="1"/>
      <c r="Z194" s="1"/>
      <c r="AA194" s="1"/>
      <c r="AB194" s="1"/>
      <c r="AC194" s="1"/>
      <c r="AD194" s="1"/>
      <c r="AE194" s="1"/>
      <c r="AF194" s="1"/>
      <c r="AG194" s="1"/>
      <c r="AH194" s="1"/>
      <c r="AI194" s="1"/>
    </row>
    <row r="195" spans="1:35">
      <c r="A195" s="27"/>
      <c r="B195" s="27"/>
      <c r="C195" s="965"/>
      <c r="D195" s="245"/>
      <c r="E195" s="246"/>
      <c r="F195" s="247"/>
      <c r="G195" s="248"/>
      <c r="H195" s="248"/>
      <c r="I195" s="248"/>
      <c r="J195" s="248"/>
      <c r="K195" s="248"/>
      <c r="L195" s="248"/>
      <c r="M195" s="248"/>
      <c r="N195" s="248"/>
      <c r="O195" s="248"/>
      <c r="P195" s="1375"/>
      <c r="Q195" s="1376"/>
      <c r="R195" s="9"/>
      <c r="V195" s="9"/>
      <c r="W195" s="9"/>
      <c r="X195" s="1"/>
      <c r="Y195" s="1"/>
      <c r="Z195" s="1"/>
      <c r="AA195" s="1"/>
      <c r="AB195" s="1"/>
      <c r="AC195" s="1"/>
      <c r="AD195" s="1"/>
      <c r="AE195" s="1"/>
      <c r="AF195" s="1"/>
      <c r="AG195" s="1"/>
      <c r="AH195" s="1"/>
      <c r="AI195" s="1"/>
    </row>
    <row r="196" spans="1:35">
      <c r="A196" s="27"/>
      <c r="B196" s="27"/>
      <c r="C196" s="965"/>
      <c r="D196" s="245"/>
      <c r="E196" s="246"/>
      <c r="F196" s="247"/>
      <c r="G196" s="248"/>
      <c r="H196" s="248"/>
      <c r="I196" s="248"/>
      <c r="J196" s="248"/>
      <c r="K196" s="248"/>
      <c r="L196" s="248"/>
      <c r="M196" s="248"/>
      <c r="N196" s="248"/>
      <c r="O196" s="248"/>
      <c r="P196" s="1375"/>
      <c r="Q196" s="1376"/>
      <c r="R196" s="9"/>
      <c r="V196" s="9"/>
      <c r="W196" s="9"/>
      <c r="X196" s="1"/>
      <c r="Y196" s="1"/>
      <c r="Z196" s="1"/>
      <c r="AA196" s="1"/>
      <c r="AB196" s="1"/>
      <c r="AC196" s="1"/>
      <c r="AD196" s="1"/>
      <c r="AE196" s="1"/>
      <c r="AF196" s="1"/>
      <c r="AG196" s="1"/>
      <c r="AH196" s="1"/>
      <c r="AI196" s="1"/>
    </row>
    <row r="197" spans="1:35">
      <c r="A197" s="27"/>
      <c r="B197" s="27"/>
      <c r="C197" s="965"/>
      <c r="D197" s="245"/>
      <c r="E197" s="246"/>
      <c r="F197" s="247"/>
      <c r="G197" s="248"/>
      <c r="H197" s="248"/>
      <c r="I197" s="248"/>
      <c r="J197" s="248"/>
      <c r="K197" s="248"/>
      <c r="L197" s="248"/>
      <c r="M197" s="248"/>
      <c r="N197" s="248"/>
      <c r="O197" s="248"/>
      <c r="P197" s="1375"/>
      <c r="Q197" s="1376"/>
      <c r="R197" s="9"/>
      <c r="V197" s="9"/>
      <c r="W197" s="9"/>
      <c r="X197" s="1"/>
      <c r="Y197" s="1"/>
      <c r="Z197" s="1"/>
      <c r="AA197" s="1"/>
      <c r="AB197" s="1"/>
      <c r="AC197" s="1"/>
      <c r="AD197" s="1"/>
      <c r="AE197" s="1"/>
      <c r="AF197" s="1"/>
      <c r="AG197" s="1"/>
      <c r="AH197" s="1"/>
      <c r="AI197" s="1"/>
    </row>
    <row r="198" spans="1:35">
      <c r="A198" s="27"/>
      <c r="B198" s="27"/>
      <c r="C198" s="965"/>
      <c r="D198" s="245"/>
      <c r="E198" s="246"/>
      <c r="F198" s="247"/>
      <c r="G198" s="248"/>
      <c r="H198" s="248"/>
      <c r="I198" s="248"/>
      <c r="J198" s="248"/>
      <c r="K198" s="248"/>
      <c r="L198" s="248"/>
      <c r="M198" s="248"/>
      <c r="N198" s="248"/>
      <c r="O198" s="248"/>
      <c r="P198" s="1375"/>
      <c r="Q198" s="1376"/>
      <c r="R198" s="9"/>
      <c r="V198" s="9"/>
      <c r="W198" s="9"/>
      <c r="X198" s="1"/>
      <c r="Y198" s="1"/>
      <c r="Z198" s="1"/>
      <c r="AA198" s="1"/>
      <c r="AB198" s="1"/>
      <c r="AC198" s="1"/>
      <c r="AD198" s="1"/>
      <c r="AE198" s="1"/>
      <c r="AF198" s="1"/>
      <c r="AG198" s="1"/>
      <c r="AH198" s="1"/>
      <c r="AI198" s="1"/>
    </row>
    <row r="199" spans="1:35">
      <c r="A199" s="27"/>
      <c r="B199" s="27"/>
      <c r="C199" s="965"/>
      <c r="D199" s="245"/>
      <c r="E199" s="246"/>
      <c r="F199" s="247"/>
      <c r="G199" s="248"/>
      <c r="H199" s="248"/>
      <c r="I199" s="248"/>
      <c r="J199" s="248"/>
      <c r="K199" s="248"/>
      <c r="L199" s="248"/>
      <c r="M199" s="248"/>
      <c r="N199" s="248"/>
      <c r="O199" s="248"/>
      <c r="P199" s="1375"/>
      <c r="Q199" s="1376"/>
      <c r="R199" s="9"/>
      <c r="V199" s="9"/>
      <c r="W199" s="9"/>
      <c r="X199" s="1"/>
      <c r="Y199" s="1"/>
      <c r="Z199" s="1"/>
      <c r="AA199" s="1"/>
      <c r="AB199" s="1"/>
      <c r="AC199" s="1"/>
      <c r="AD199" s="1"/>
      <c r="AE199" s="1"/>
      <c r="AF199" s="1"/>
      <c r="AG199" s="1"/>
      <c r="AH199" s="1"/>
      <c r="AI199" s="1"/>
    </row>
    <row r="200" spans="1:35">
      <c r="A200" s="27"/>
      <c r="B200" s="27"/>
      <c r="C200" s="965"/>
      <c r="D200" s="245"/>
      <c r="E200" s="246"/>
      <c r="F200" s="247"/>
      <c r="G200" s="248"/>
      <c r="H200" s="248"/>
      <c r="I200" s="248"/>
      <c r="J200" s="248"/>
      <c r="K200" s="248"/>
      <c r="L200" s="248"/>
      <c r="M200" s="248"/>
      <c r="N200" s="248"/>
      <c r="O200" s="248"/>
      <c r="P200" s="1375"/>
      <c r="Q200" s="1376"/>
      <c r="R200" s="9"/>
      <c r="V200" s="9"/>
      <c r="W200" s="9"/>
      <c r="X200" s="1"/>
      <c r="Y200" s="1"/>
      <c r="Z200" s="1"/>
      <c r="AA200" s="1"/>
      <c r="AB200" s="1"/>
      <c r="AC200" s="1"/>
      <c r="AD200" s="1"/>
      <c r="AE200" s="1"/>
      <c r="AF200" s="1"/>
      <c r="AG200" s="1"/>
      <c r="AH200" s="1"/>
      <c r="AI200" s="1"/>
    </row>
    <row r="201" spans="1:35">
      <c r="A201" s="27"/>
      <c r="B201" s="27"/>
      <c r="C201" s="965"/>
      <c r="D201" s="245"/>
      <c r="E201" s="246"/>
      <c r="F201" s="247"/>
      <c r="G201" s="248"/>
      <c r="H201" s="248"/>
      <c r="I201" s="248"/>
      <c r="J201" s="248"/>
      <c r="K201" s="248"/>
      <c r="L201" s="248"/>
      <c r="M201" s="248"/>
      <c r="N201" s="248"/>
      <c r="O201" s="248"/>
      <c r="P201" s="1375"/>
      <c r="Q201" s="1376"/>
      <c r="R201" s="9"/>
      <c r="V201" s="9"/>
      <c r="W201" s="9"/>
      <c r="X201" s="1"/>
      <c r="Y201" s="1"/>
      <c r="Z201" s="1"/>
      <c r="AA201" s="1"/>
      <c r="AB201" s="1"/>
      <c r="AC201" s="1"/>
      <c r="AD201" s="1"/>
      <c r="AE201" s="1"/>
      <c r="AF201" s="1"/>
      <c r="AG201" s="1"/>
      <c r="AH201" s="1"/>
      <c r="AI201" s="1"/>
    </row>
    <row r="202" spans="1:35">
      <c r="A202" s="27"/>
      <c r="B202" s="27"/>
      <c r="C202" s="965"/>
      <c r="D202" s="245"/>
      <c r="E202" s="246"/>
      <c r="F202" s="247"/>
      <c r="G202" s="248"/>
      <c r="H202" s="248"/>
      <c r="I202" s="248"/>
      <c r="J202" s="248"/>
      <c r="K202" s="248"/>
      <c r="L202" s="248"/>
      <c r="M202" s="248"/>
      <c r="N202" s="248"/>
      <c r="O202" s="248"/>
      <c r="P202" s="1375"/>
      <c r="Q202" s="1376"/>
      <c r="R202" s="9"/>
      <c r="V202" s="9"/>
      <c r="W202" s="9"/>
      <c r="X202" s="1"/>
      <c r="Y202" s="1"/>
      <c r="Z202" s="1"/>
      <c r="AA202" s="1"/>
      <c r="AB202" s="1"/>
      <c r="AC202" s="1"/>
      <c r="AD202" s="1"/>
      <c r="AE202" s="1"/>
      <c r="AF202" s="1"/>
      <c r="AG202" s="1"/>
      <c r="AH202" s="1"/>
      <c r="AI202" s="1"/>
    </row>
    <row r="203" spans="1:35">
      <c r="A203" s="27"/>
      <c r="B203" s="27"/>
      <c r="C203" s="965"/>
      <c r="D203" s="245"/>
      <c r="E203" s="246"/>
      <c r="F203" s="247"/>
      <c r="G203" s="248"/>
      <c r="H203" s="248"/>
      <c r="I203" s="248"/>
      <c r="J203" s="248"/>
      <c r="K203" s="248"/>
      <c r="L203" s="248"/>
      <c r="M203" s="248"/>
      <c r="N203" s="248"/>
      <c r="O203" s="248"/>
      <c r="P203" s="1375"/>
      <c r="Q203" s="1376"/>
      <c r="R203" s="9"/>
      <c r="V203" s="9"/>
      <c r="W203" s="9"/>
      <c r="X203" s="1"/>
      <c r="Y203" s="1"/>
      <c r="Z203" s="1"/>
      <c r="AA203" s="1"/>
      <c r="AB203" s="1"/>
      <c r="AC203" s="1"/>
      <c r="AD203" s="1"/>
      <c r="AE203" s="1"/>
      <c r="AF203" s="1"/>
      <c r="AG203" s="1"/>
      <c r="AH203" s="1"/>
      <c r="AI203" s="1"/>
    </row>
    <row r="204" spans="1:35">
      <c r="A204" s="27"/>
      <c r="B204" s="27"/>
      <c r="C204" s="965"/>
      <c r="D204" s="245"/>
      <c r="E204" s="246"/>
      <c r="F204" s="247"/>
      <c r="G204" s="248"/>
      <c r="H204" s="248"/>
      <c r="I204" s="248"/>
      <c r="J204" s="248"/>
      <c r="K204" s="248"/>
      <c r="L204" s="248"/>
      <c r="M204" s="248"/>
      <c r="N204" s="248"/>
      <c r="O204" s="248"/>
      <c r="P204" s="1375"/>
      <c r="Q204" s="1376"/>
      <c r="R204" s="9"/>
      <c r="V204" s="9"/>
      <c r="W204" s="9"/>
      <c r="X204" s="1"/>
      <c r="Y204" s="1"/>
      <c r="Z204" s="1"/>
      <c r="AA204" s="1"/>
      <c r="AB204" s="1"/>
      <c r="AC204" s="1"/>
      <c r="AD204" s="1"/>
      <c r="AE204" s="1"/>
      <c r="AF204" s="1"/>
      <c r="AG204" s="1"/>
      <c r="AH204" s="1"/>
      <c r="AI204" s="1"/>
    </row>
    <row r="205" spans="1:35">
      <c r="A205" s="27"/>
      <c r="B205" s="27"/>
      <c r="C205" s="965"/>
      <c r="D205" s="245"/>
      <c r="E205" s="246"/>
      <c r="F205" s="247"/>
      <c r="G205" s="248"/>
      <c r="H205" s="248"/>
      <c r="I205" s="248"/>
      <c r="J205" s="248"/>
      <c r="K205" s="248"/>
      <c r="L205" s="248"/>
      <c r="M205" s="248"/>
      <c r="N205" s="248"/>
      <c r="O205" s="248"/>
      <c r="P205" s="1375"/>
      <c r="Q205" s="1376"/>
      <c r="R205" s="9"/>
      <c r="V205" s="9"/>
      <c r="W205" s="9"/>
      <c r="X205" s="1"/>
      <c r="Y205" s="1"/>
      <c r="Z205" s="1"/>
      <c r="AA205" s="1"/>
      <c r="AB205" s="1"/>
      <c r="AC205" s="1"/>
      <c r="AD205" s="1"/>
      <c r="AE205" s="1"/>
      <c r="AF205" s="1"/>
      <c r="AG205" s="1"/>
      <c r="AH205" s="1"/>
      <c r="AI205" s="1"/>
    </row>
    <row r="206" spans="1:35">
      <c r="A206" s="27"/>
      <c r="B206" s="27"/>
      <c r="C206" s="965"/>
      <c r="D206" s="245"/>
      <c r="E206" s="246"/>
      <c r="F206" s="247"/>
      <c r="G206" s="248"/>
      <c r="H206" s="248"/>
      <c r="I206" s="248"/>
      <c r="J206" s="248"/>
      <c r="K206" s="248"/>
      <c r="L206" s="248"/>
      <c r="M206" s="248"/>
      <c r="N206" s="248"/>
      <c r="O206" s="248"/>
      <c r="P206" s="1375"/>
      <c r="Q206" s="1376"/>
      <c r="R206" s="9"/>
      <c r="V206" s="9"/>
      <c r="W206" s="9"/>
      <c r="X206" s="1"/>
      <c r="Y206" s="1" t="s">
        <v>1131</v>
      </c>
      <c r="Z206" s="1"/>
      <c r="AA206" s="1"/>
      <c r="AB206" s="1"/>
      <c r="AC206" s="1"/>
      <c r="AD206" s="1"/>
      <c r="AE206" s="1"/>
      <c r="AF206" s="1"/>
      <c r="AG206" s="1"/>
      <c r="AH206" s="1"/>
      <c r="AI206" s="1"/>
    </row>
    <row r="207" spans="1:35">
      <c r="A207" s="27"/>
      <c r="B207" s="27"/>
      <c r="C207" s="965"/>
      <c r="D207" s="245"/>
      <c r="E207" s="246"/>
      <c r="F207" s="247"/>
      <c r="G207" s="248"/>
      <c r="H207" s="248"/>
      <c r="I207" s="248"/>
      <c r="J207" s="248"/>
      <c r="K207" s="248"/>
      <c r="L207" s="248"/>
      <c r="M207" s="248"/>
      <c r="N207" s="248"/>
      <c r="O207" s="248"/>
      <c r="P207" s="1375"/>
      <c r="Q207" s="1376"/>
      <c r="R207" s="9"/>
      <c r="V207" s="9"/>
      <c r="W207" s="9"/>
      <c r="X207" s="1"/>
      <c r="Y207" s="1"/>
      <c r="Z207" s="1"/>
      <c r="AA207" s="1"/>
      <c r="AB207" s="1"/>
      <c r="AC207" s="1"/>
      <c r="AD207" s="1"/>
      <c r="AE207" s="1"/>
      <c r="AF207" s="1"/>
      <c r="AG207" s="1"/>
      <c r="AH207" s="1"/>
      <c r="AI207" s="1"/>
    </row>
    <row r="208" spans="1:35">
      <c r="A208" s="27"/>
      <c r="B208" s="27"/>
      <c r="C208" s="965"/>
      <c r="D208" s="245"/>
      <c r="E208" s="246"/>
      <c r="F208" s="247"/>
      <c r="G208" s="248"/>
      <c r="H208" s="248"/>
      <c r="I208" s="248"/>
      <c r="J208" s="248"/>
      <c r="K208" s="248"/>
      <c r="L208" s="248"/>
      <c r="M208" s="248"/>
      <c r="N208" s="248"/>
      <c r="O208" s="248"/>
      <c r="P208" s="1375"/>
      <c r="Q208" s="1376"/>
      <c r="R208" s="9"/>
      <c r="V208" s="9"/>
      <c r="W208" s="9"/>
      <c r="X208" s="1"/>
      <c r="Y208" s="1"/>
      <c r="Z208" s="1"/>
      <c r="AA208" s="1"/>
      <c r="AB208" s="1"/>
      <c r="AC208" s="1"/>
      <c r="AD208" s="1"/>
      <c r="AE208" s="1"/>
      <c r="AF208" s="1"/>
      <c r="AG208" s="1"/>
      <c r="AH208" s="1"/>
      <c r="AI208" s="1"/>
    </row>
    <row r="209" spans="1:35">
      <c r="A209" s="27"/>
      <c r="B209" s="27"/>
      <c r="C209" s="965"/>
      <c r="D209" s="245"/>
      <c r="E209" s="246"/>
      <c r="F209" s="247"/>
      <c r="G209" s="248"/>
      <c r="H209" s="248"/>
      <c r="I209" s="248"/>
      <c r="J209" s="248"/>
      <c r="K209" s="248"/>
      <c r="L209" s="248"/>
      <c r="M209" s="248"/>
      <c r="N209" s="248"/>
      <c r="O209" s="248"/>
      <c r="P209" s="1375"/>
      <c r="Q209" s="1376"/>
      <c r="R209" s="9"/>
      <c r="V209" s="9"/>
      <c r="W209" s="9"/>
      <c r="X209" s="1"/>
      <c r="Y209" s="1"/>
      <c r="Z209" s="1"/>
      <c r="AA209" s="1"/>
      <c r="AB209" s="1"/>
      <c r="AC209" s="1"/>
      <c r="AD209" s="1"/>
      <c r="AE209" s="1"/>
      <c r="AF209" s="1"/>
      <c r="AG209" s="1"/>
      <c r="AH209" s="1"/>
      <c r="AI209" s="1"/>
    </row>
    <row r="210" spans="1:35">
      <c r="A210" s="27"/>
      <c r="B210" s="27"/>
      <c r="C210" s="965"/>
      <c r="D210" s="245"/>
      <c r="E210" s="246"/>
      <c r="F210" s="247"/>
      <c r="G210" s="248"/>
      <c r="H210" s="248"/>
      <c r="I210" s="248"/>
      <c r="J210" s="248"/>
      <c r="K210" s="248"/>
      <c r="L210" s="248"/>
      <c r="M210" s="248"/>
      <c r="N210" s="248"/>
      <c r="O210" s="248"/>
      <c r="P210" s="1375"/>
      <c r="Q210" s="1376"/>
      <c r="R210" s="9"/>
      <c r="V210" s="9"/>
      <c r="W210" s="9"/>
      <c r="X210" s="1"/>
      <c r="Y210" s="1"/>
      <c r="Z210" s="1"/>
      <c r="AA210" s="1"/>
      <c r="AB210" s="1"/>
      <c r="AC210" s="1"/>
      <c r="AD210" s="1"/>
      <c r="AE210" s="1"/>
      <c r="AF210" s="1"/>
      <c r="AG210" s="1"/>
      <c r="AH210" s="1"/>
      <c r="AI210" s="1"/>
    </row>
    <row r="211" spans="1:35">
      <c r="A211" s="27"/>
      <c r="B211" s="27"/>
      <c r="C211" s="965"/>
      <c r="D211" s="245"/>
      <c r="E211" s="246"/>
      <c r="F211" s="247"/>
      <c r="G211" s="248"/>
      <c r="H211" s="248"/>
      <c r="I211" s="248"/>
      <c r="J211" s="248"/>
      <c r="K211" s="248"/>
      <c r="L211" s="248"/>
      <c r="M211" s="248"/>
      <c r="N211" s="248"/>
      <c r="O211" s="248"/>
      <c r="P211" s="1375"/>
      <c r="Q211" s="1376"/>
      <c r="R211" s="9"/>
      <c r="V211" s="9"/>
      <c r="W211" s="9"/>
      <c r="X211" s="1"/>
      <c r="Y211" s="1"/>
      <c r="Z211" s="1"/>
      <c r="AA211" s="1"/>
      <c r="AB211" s="1"/>
      <c r="AC211" s="1"/>
      <c r="AD211" s="1"/>
      <c r="AE211" s="1"/>
      <c r="AF211" s="1"/>
      <c r="AG211" s="1"/>
      <c r="AH211" s="1"/>
      <c r="AI211" s="1"/>
    </row>
    <row r="212" spans="1:35">
      <c r="A212" s="27"/>
      <c r="B212" s="27"/>
      <c r="C212" s="965"/>
      <c r="D212" s="245"/>
      <c r="E212" s="246"/>
      <c r="F212" s="247"/>
      <c r="G212" s="248"/>
      <c r="H212" s="248"/>
      <c r="I212" s="248"/>
      <c r="J212" s="248"/>
      <c r="K212" s="248"/>
      <c r="L212" s="248"/>
      <c r="M212" s="248"/>
      <c r="N212" s="248"/>
      <c r="O212" s="248"/>
      <c r="P212" s="1375"/>
      <c r="Q212" s="1376"/>
      <c r="R212" s="9"/>
      <c r="V212" s="9"/>
      <c r="W212" s="9"/>
      <c r="X212" s="1"/>
      <c r="Y212" s="1"/>
      <c r="Z212" s="1"/>
      <c r="AA212" s="1"/>
      <c r="AB212" s="1"/>
      <c r="AC212" s="1"/>
      <c r="AD212" s="1"/>
      <c r="AE212" s="1"/>
      <c r="AF212" s="1"/>
      <c r="AG212" s="1"/>
      <c r="AH212" s="1"/>
      <c r="AI212" s="1"/>
    </row>
    <row r="213" spans="1:35">
      <c r="A213" s="27"/>
      <c r="B213" s="27"/>
      <c r="C213" s="965"/>
      <c r="D213" s="245"/>
      <c r="E213" s="246"/>
      <c r="F213" s="247"/>
      <c r="G213" s="248"/>
      <c r="H213" s="248"/>
      <c r="I213" s="248"/>
      <c r="J213" s="248"/>
      <c r="K213" s="248"/>
      <c r="L213" s="248"/>
      <c r="M213" s="248"/>
      <c r="N213" s="248"/>
      <c r="O213" s="248"/>
      <c r="P213" s="1375"/>
      <c r="Q213" s="1376"/>
      <c r="R213" s="9"/>
      <c r="V213" s="9"/>
      <c r="W213" s="9"/>
      <c r="X213" s="1"/>
      <c r="Y213" s="1"/>
      <c r="Z213" s="1"/>
      <c r="AA213" s="1"/>
      <c r="AB213" s="1"/>
      <c r="AC213" s="1"/>
      <c r="AD213" s="1"/>
      <c r="AE213" s="1"/>
      <c r="AF213" s="1"/>
      <c r="AG213" s="1"/>
      <c r="AH213" s="1"/>
      <c r="AI213" s="1"/>
    </row>
    <row r="214" spans="1:35">
      <c r="A214" s="27"/>
      <c r="B214" s="27"/>
      <c r="C214" s="965"/>
      <c r="D214" s="245"/>
      <c r="E214" s="246"/>
      <c r="F214" s="247"/>
      <c r="G214" s="248"/>
      <c r="H214" s="248"/>
      <c r="I214" s="248"/>
      <c r="J214" s="248"/>
      <c r="K214" s="248"/>
      <c r="L214" s="248"/>
      <c r="M214" s="248"/>
      <c r="N214" s="248"/>
      <c r="O214" s="248"/>
      <c r="P214" s="1375"/>
      <c r="Q214" s="1376"/>
      <c r="R214" s="9"/>
      <c r="V214" s="9"/>
      <c r="W214" s="9"/>
      <c r="X214" s="1"/>
      <c r="Y214" s="1"/>
      <c r="Z214" s="1"/>
      <c r="AA214" s="1"/>
      <c r="AB214" s="1"/>
      <c r="AC214" s="1"/>
      <c r="AD214" s="1"/>
      <c r="AE214" s="1"/>
      <c r="AF214" s="1"/>
      <c r="AG214" s="1"/>
      <c r="AH214" s="1"/>
      <c r="AI214" s="1"/>
    </row>
    <row r="215" spans="1:35">
      <c r="A215" s="27"/>
      <c r="B215" s="27"/>
      <c r="C215" s="965"/>
      <c r="D215" s="245"/>
      <c r="E215" s="246"/>
      <c r="F215" s="247"/>
      <c r="G215" s="248"/>
      <c r="H215" s="248"/>
      <c r="I215" s="248"/>
      <c r="J215" s="248"/>
      <c r="K215" s="248"/>
      <c r="L215" s="248"/>
      <c r="M215" s="248"/>
      <c r="N215" s="248"/>
      <c r="O215" s="248"/>
      <c r="P215" s="1375"/>
      <c r="Q215" s="1376"/>
      <c r="R215" s="9"/>
      <c r="V215" s="9"/>
      <c r="W215" s="9"/>
      <c r="X215" s="1"/>
      <c r="Y215" s="1"/>
      <c r="Z215" s="1"/>
      <c r="AA215" s="1"/>
      <c r="AB215" s="1"/>
      <c r="AC215" s="1"/>
      <c r="AD215" s="1"/>
      <c r="AE215" s="1"/>
      <c r="AF215" s="1"/>
      <c r="AG215" s="1"/>
      <c r="AH215" s="1"/>
      <c r="AI215" s="1"/>
    </row>
    <row r="216" spans="1:35">
      <c r="A216" s="27"/>
      <c r="B216" s="27"/>
      <c r="C216" s="965"/>
      <c r="D216" s="245"/>
      <c r="E216" s="246"/>
      <c r="F216" s="247"/>
      <c r="G216" s="248"/>
      <c r="H216" s="248"/>
      <c r="I216" s="248"/>
      <c r="J216" s="248"/>
      <c r="K216" s="248"/>
      <c r="L216" s="248"/>
      <c r="M216" s="248"/>
      <c r="N216" s="248"/>
      <c r="O216" s="248"/>
      <c r="P216" s="1375"/>
      <c r="Q216" s="1376"/>
      <c r="R216" s="9"/>
      <c r="V216" s="9"/>
      <c r="W216" s="9"/>
      <c r="X216" s="1"/>
      <c r="Y216" s="1"/>
      <c r="Z216" s="1"/>
      <c r="AA216" s="1"/>
      <c r="AB216" s="1"/>
      <c r="AC216" s="1"/>
      <c r="AD216" s="1"/>
      <c r="AE216" s="1"/>
      <c r="AF216" s="1"/>
      <c r="AG216" s="1"/>
      <c r="AH216" s="1"/>
      <c r="AI216" s="1"/>
    </row>
    <row r="217" spans="1:35">
      <c r="A217" s="27"/>
      <c r="B217" s="27"/>
      <c r="C217" s="965"/>
      <c r="D217" s="245"/>
      <c r="E217" s="246"/>
      <c r="F217" s="247"/>
      <c r="G217" s="248"/>
      <c r="H217" s="248"/>
      <c r="I217" s="248"/>
      <c r="J217" s="248"/>
      <c r="K217" s="248"/>
      <c r="L217" s="248"/>
      <c r="M217" s="248"/>
      <c r="N217" s="248"/>
      <c r="O217" s="248"/>
      <c r="P217" s="1375"/>
      <c r="Q217" s="1376"/>
      <c r="R217" s="9"/>
      <c r="V217" s="9"/>
      <c r="W217" s="9"/>
      <c r="X217" s="1"/>
      <c r="Y217" s="1"/>
      <c r="Z217" s="1"/>
      <c r="AA217" s="1"/>
      <c r="AB217" s="1"/>
      <c r="AC217" s="1"/>
      <c r="AD217" s="1"/>
      <c r="AE217" s="1"/>
      <c r="AF217" s="1"/>
      <c r="AG217" s="1"/>
      <c r="AH217" s="1"/>
      <c r="AI217" s="1"/>
    </row>
    <row r="218" spans="1:35">
      <c r="A218" s="27"/>
      <c r="B218" s="27"/>
      <c r="C218" s="965"/>
      <c r="D218" s="245"/>
      <c r="E218" s="246"/>
      <c r="F218" s="247"/>
      <c r="G218" s="248"/>
      <c r="H218" s="248"/>
      <c r="I218" s="248"/>
      <c r="J218" s="248"/>
      <c r="K218" s="248"/>
      <c r="L218" s="248"/>
      <c r="M218" s="248"/>
      <c r="N218" s="248"/>
      <c r="O218" s="248"/>
      <c r="P218" s="1375"/>
      <c r="Q218" s="1376"/>
      <c r="R218" s="9"/>
      <c r="V218" s="9"/>
      <c r="W218" s="9"/>
      <c r="X218" s="1"/>
      <c r="Y218" s="1"/>
      <c r="Z218" s="1"/>
      <c r="AA218" s="1"/>
      <c r="AB218" s="1"/>
      <c r="AC218" s="1"/>
      <c r="AD218" s="1"/>
      <c r="AE218" s="1"/>
      <c r="AF218" s="1"/>
      <c r="AG218" s="1"/>
      <c r="AH218" s="1"/>
      <c r="AI218" s="1"/>
    </row>
    <row r="219" spans="1:35">
      <c r="A219" s="27"/>
      <c r="B219" s="27"/>
      <c r="C219" s="965"/>
      <c r="D219" s="245"/>
      <c r="E219" s="246"/>
      <c r="F219" s="247"/>
      <c r="G219" s="248"/>
      <c r="H219" s="248"/>
      <c r="I219" s="248"/>
      <c r="J219" s="248"/>
      <c r="K219" s="248"/>
      <c r="L219" s="248"/>
      <c r="M219" s="248"/>
      <c r="N219" s="248"/>
      <c r="O219" s="248"/>
      <c r="P219" s="1375"/>
      <c r="Q219" s="1376"/>
      <c r="R219" s="9"/>
      <c r="V219" s="9"/>
      <c r="W219" s="9"/>
      <c r="X219" s="1"/>
      <c r="Y219" s="1"/>
      <c r="Z219" s="1"/>
      <c r="AA219" s="1"/>
      <c r="AB219" s="1"/>
      <c r="AC219" s="1"/>
      <c r="AD219" s="1"/>
      <c r="AE219" s="1"/>
      <c r="AF219" s="1"/>
      <c r="AG219" s="1"/>
      <c r="AH219" s="1"/>
      <c r="AI219" s="1"/>
    </row>
    <row r="220" spans="1:35">
      <c r="A220" s="27"/>
      <c r="B220" s="27"/>
      <c r="C220" s="965"/>
      <c r="D220" s="245"/>
      <c r="E220" s="246"/>
      <c r="F220" s="247"/>
      <c r="G220" s="248"/>
      <c r="H220" s="248"/>
      <c r="I220" s="248"/>
      <c r="J220" s="248"/>
      <c r="K220" s="248"/>
      <c r="L220" s="248"/>
      <c r="M220" s="248"/>
      <c r="N220" s="248"/>
      <c r="O220" s="248"/>
      <c r="P220" s="1375"/>
      <c r="Q220" s="1376"/>
      <c r="R220" s="9"/>
      <c r="V220" s="9"/>
      <c r="W220" s="9"/>
      <c r="X220" s="1"/>
      <c r="Y220" s="1"/>
      <c r="Z220" s="1"/>
      <c r="AA220" s="1"/>
      <c r="AB220" s="1"/>
      <c r="AC220" s="1"/>
      <c r="AD220" s="1"/>
      <c r="AE220" s="1"/>
      <c r="AF220" s="1"/>
      <c r="AG220" s="1"/>
      <c r="AH220" s="1"/>
      <c r="AI220" s="1"/>
    </row>
    <row r="221" spans="1:35">
      <c r="A221" s="27"/>
      <c r="B221" s="27"/>
      <c r="C221" s="965"/>
      <c r="D221" s="245"/>
      <c r="E221" s="246"/>
      <c r="F221" s="247"/>
      <c r="G221" s="248"/>
      <c r="H221" s="248"/>
      <c r="I221" s="248"/>
      <c r="J221" s="248"/>
      <c r="K221" s="248"/>
      <c r="L221" s="248"/>
      <c r="M221" s="248"/>
      <c r="N221" s="248"/>
      <c r="O221" s="248"/>
      <c r="P221" s="1375"/>
      <c r="Q221" s="1376"/>
      <c r="R221" s="9"/>
      <c r="V221" s="9"/>
      <c r="W221" s="9"/>
      <c r="X221" s="1"/>
      <c r="Y221" s="1"/>
      <c r="Z221" s="1"/>
      <c r="AA221" s="1"/>
      <c r="AB221" s="1"/>
      <c r="AC221" s="1"/>
      <c r="AD221" s="1"/>
      <c r="AE221" s="1"/>
      <c r="AF221" s="1"/>
      <c r="AG221" s="1"/>
      <c r="AH221" s="1"/>
      <c r="AI221" s="1"/>
    </row>
    <row r="222" spans="1:35">
      <c r="A222" s="27"/>
      <c r="B222" s="27"/>
      <c r="C222" s="965"/>
      <c r="D222" s="245"/>
      <c r="E222" s="246"/>
      <c r="F222" s="247"/>
      <c r="G222" s="248"/>
      <c r="H222" s="248"/>
      <c r="I222" s="248"/>
      <c r="J222" s="248"/>
      <c r="K222" s="248"/>
      <c r="L222" s="248"/>
      <c r="M222" s="248"/>
      <c r="N222" s="248"/>
      <c r="O222" s="248"/>
      <c r="P222" s="1375"/>
      <c r="Q222" s="1376"/>
      <c r="R222" s="9"/>
      <c r="V222" s="9"/>
      <c r="W222" s="9"/>
      <c r="X222" s="1"/>
      <c r="Y222" s="1"/>
      <c r="Z222" s="1"/>
      <c r="AA222" s="1"/>
      <c r="AB222" s="1"/>
      <c r="AC222" s="1"/>
      <c r="AD222" s="1"/>
      <c r="AE222" s="1"/>
      <c r="AF222" s="1"/>
      <c r="AG222" s="1"/>
      <c r="AH222" s="1"/>
      <c r="AI222" s="1"/>
    </row>
    <row r="223" spans="1:35">
      <c r="A223" s="27"/>
      <c r="B223" s="27"/>
      <c r="C223" s="965"/>
      <c r="D223" s="245"/>
      <c r="E223" s="246"/>
      <c r="F223" s="247"/>
      <c r="G223" s="248"/>
      <c r="H223" s="248"/>
      <c r="I223" s="248"/>
      <c r="J223" s="248"/>
      <c r="K223" s="248"/>
      <c r="L223" s="248"/>
      <c r="M223" s="248"/>
      <c r="N223" s="248"/>
      <c r="O223" s="248"/>
      <c r="P223" s="1375"/>
      <c r="Q223" s="1376"/>
      <c r="R223" s="9"/>
      <c r="V223" s="9"/>
      <c r="W223" s="9"/>
      <c r="X223" s="1"/>
      <c r="Y223" s="1" t="s">
        <v>1132</v>
      </c>
      <c r="Z223" s="1"/>
      <c r="AA223" s="1"/>
      <c r="AB223" s="1"/>
      <c r="AC223" s="1"/>
      <c r="AD223" s="1"/>
      <c r="AE223" s="1"/>
      <c r="AF223" s="1"/>
      <c r="AG223" s="1"/>
      <c r="AH223" s="1"/>
      <c r="AI223" s="1"/>
    </row>
    <row r="224" spans="1:35">
      <c r="A224" s="27"/>
      <c r="B224" s="27"/>
      <c r="C224" s="965"/>
      <c r="D224" s="245"/>
      <c r="E224" s="246"/>
      <c r="F224" s="247"/>
      <c r="G224" s="248"/>
      <c r="H224" s="248"/>
      <c r="I224" s="248"/>
      <c r="J224" s="248"/>
      <c r="K224" s="248"/>
      <c r="L224" s="248"/>
      <c r="M224" s="248"/>
      <c r="N224" s="248"/>
      <c r="O224" s="248"/>
      <c r="P224" s="1375"/>
      <c r="Q224" s="1376"/>
      <c r="R224" s="9"/>
      <c r="V224" s="9"/>
      <c r="W224" s="9"/>
      <c r="X224" s="1"/>
      <c r="Y224" s="1" t="s">
        <v>1133</v>
      </c>
      <c r="Z224" s="1"/>
      <c r="AA224" s="1"/>
      <c r="AB224" s="1"/>
      <c r="AC224" s="1"/>
      <c r="AD224" s="1"/>
      <c r="AE224" s="1"/>
      <c r="AF224" s="1"/>
      <c r="AG224" s="1"/>
      <c r="AH224" s="1"/>
      <c r="AI224" s="1"/>
    </row>
    <row r="225" spans="1:35">
      <c r="A225" s="27"/>
      <c r="B225" s="27"/>
      <c r="C225" s="965"/>
      <c r="D225" s="245"/>
      <c r="E225" s="246"/>
      <c r="F225" s="247"/>
      <c r="G225" s="248"/>
      <c r="H225" s="248"/>
      <c r="I225" s="248"/>
      <c r="J225" s="248"/>
      <c r="K225" s="248"/>
      <c r="L225" s="248"/>
      <c r="M225" s="248"/>
      <c r="N225" s="248"/>
      <c r="O225" s="248"/>
      <c r="P225" s="1375"/>
      <c r="Q225" s="1376"/>
      <c r="R225" s="9"/>
      <c r="V225" s="9"/>
      <c r="W225" s="9"/>
      <c r="X225" s="1"/>
      <c r="Y225" s="1"/>
      <c r="Z225" s="1"/>
      <c r="AA225" s="1"/>
      <c r="AB225" s="1"/>
      <c r="AC225" s="1"/>
      <c r="AD225" s="1"/>
      <c r="AE225" s="1"/>
      <c r="AF225" s="1"/>
      <c r="AG225" s="1"/>
      <c r="AH225" s="1"/>
      <c r="AI225" s="1"/>
    </row>
    <row r="226" spans="1:35">
      <c r="A226" s="27"/>
      <c r="B226" s="27"/>
      <c r="C226" s="965"/>
      <c r="D226" s="245"/>
      <c r="E226" s="246"/>
      <c r="F226" s="247"/>
      <c r="G226" s="248"/>
      <c r="H226" s="248"/>
      <c r="I226" s="248"/>
      <c r="J226" s="248"/>
      <c r="K226" s="248"/>
      <c r="L226" s="248"/>
      <c r="M226" s="248"/>
      <c r="N226" s="248"/>
      <c r="O226" s="248"/>
      <c r="P226" s="1375"/>
      <c r="Q226" s="1376"/>
      <c r="R226" s="9"/>
      <c r="V226" s="9"/>
      <c r="W226" s="9"/>
      <c r="X226" s="2"/>
      <c r="Y226" s="2"/>
      <c r="Z226" s="2"/>
      <c r="AA226" s="2"/>
      <c r="AB226" s="2"/>
      <c r="AC226" s="2"/>
      <c r="AD226" s="2"/>
      <c r="AE226" s="2"/>
      <c r="AF226" s="2"/>
      <c r="AG226" s="2"/>
      <c r="AH226" s="2"/>
      <c r="AI226" s="2"/>
    </row>
    <row r="227" spans="1:35">
      <c r="A227" s="27"/>
      <c r="B227" s="27"/>
      <c r="C227" s="965"/>
      <c r="D227" s="245"/>
      <c r="E227" s="246"/>
      <c r="F227" s="247"/>
      <c r="G227" s="248"/>
      <c r="H227" s="248"/>
      <c r="I227" s="248"/>
      <c r="J227" s="248"/>
      <c r="K227" s="248"/>
      <c r="L227" s="248"/>
      <c r="M227" s="248"/>
      <c r="N227" s="248"/>
      <c r="O227" s="248"/>
      <c r="P227" s="1375"/>
      <c r="Q227" s="1376"/>
      <c r="R227" s="9"/>
      <c r="V227" s="9"/>
      <c r="W227" s="9"/>
    </row>
    <row r="228" spans="1:35">
      <c r="A228" s="27"/>
      <c r="B228" s="27"/>
      <c r="C228" s="965"/>
      <c r="D228" s="245"/>
      <c r="E228" s="246"/>
      <c r="F228" s="247"/>
      <c r="G228" s="248"/>
      <c r="H228" s="248"/>
      <c r="I228" s="248"/>
      <c r="J228" s="248"/>
      <c r="K228" s="248"/>
      <c r="L228" s="248"/>
      <c r="M228" s="248"/>
      <c r="N228" s="248"/>
      <c r="O228" s="248"/>
      <c r="P228" s="1375"/>
      <c r="Q228" s="1376"/>
      <c r="R228" s="9"/>
      <c r="V228" s="9"/>
      <c r="W228" s="9"/>
    </row>
    <row r="229" spans="1:35">
      <c r="A229" s="27"/>
      <c r="B229" s="27"/>
      <c r="C229" s="965"/>
      <c r="D229" s="245"/>
      <c r="E229" s="246"/>
      <c r="F229" s="247"/>
      <c r="G229" s="248"/>
      <c r="H229" s="248"/>
      <c r="I229" s="248"/>
      <c r="J229" s="248"/>
      <c r="K229" s="248"/>
      <c r="L229" s="248"/>
      <c r="M229" s="248"/>
      <c r="N229" s="248"/>
      <c r="O229" s="248"/>
      <c r="P229" s="1375"/>
      <c r="Q229" s="1376"/>
      <c r="R229" s="9"/>
      <c r="V229" s="9"/>
      <c r="W229" s="9"/>
    </row>
    <row r="230" spans="1:35">
      <c r="A230" s="27"/>
      <c r="B230" s="27"/>
      <c r="C230" s="965"/>
      <c r="D230" s="245"/>
      <c r="E230" s="246"/>
      <c r="F230" s="247"/>
      <c r="G230" s="248"/>
      <c r="H230" s="248"/>
      <c r="I230" s="248"/>
      <c r="J230" s="248"/>
      <c r="K230" s="248"/>
      <c r="L230" s="248"/>
      <c r="M230" s="248"/>
      <c r="N230" s="248"/>
      <c r="O230" s="248"/>
      <c r="P230" s="1375"/>
      <c r="Q230" s="1376"/>
      <c r="R230" s="9"/>
      <c r="V230" s="9"/>
      <c r="W230" s="9"/>
    </row>
    <row r="231" spans="1:35">
      <c r="A231" s="27"/>
      <c r="B231" s="27"/>
      <c r="C231" s="965"/>
      <c r="D231" s="245"/>
      <c r="E231" s="246"/>
      <c r="F231" s="247"/>
      <c r="G231" s="248"/>
      <c r="H231" s="248"/>
      <c r="I231" s="248"/>
      <c r="J231" s="248"/>
      <c r="K231" s="248"/>
      <c r="L231" s="248"/>
      <c r="M231" s="248"/>
      <c r="N231" s="248"/>
      <c r="O231" s="248"/>
      <c r="P231" s="1375"/>
      <c r="Q231" s="1376"/>
      <c r="R231" s="9"/>
      <c r="V231" s="9"/>
      <c r="W231" s="9"/>
    </row>
    <row r="232" spans="1:35">
      <c r="A232" s="27"/>
      <c r="B232" s="27"/>
      <c r="C232" s="965"/>
      <c r="D232" s="245"/>
      <c r="E232" s="246"/>
      <c r="F232" s="247"/>
      <c r="G232" s="248"/>
      <c r="H232" s="248"/>
      <c r="I232" s="248"/>
      <c r="J232" s="248"/>
      <c r="K232" s="248"/>
      <c r="L232" s="248"/>
      <c r="M232" s="248"/>
      <c r="N232" s="248"/>
      <c r="O232" s="248"/>
      <c r="P232" s="1375"/>
      <c r="Q232" s="1376"/>
      <c r="R232" s="9"/>
      <c r="V232" s="9"/>
      <c r="W232" s="9"/>
    </row>
    <row r="233" spans="1:35">
      <c r="A233" s="27"/>
      <c r="B233" s="27"/>
      <c r="C233" s="965"/>
      <c r="D233" s="245"/>
      <c r="E233" s="246"/>
      <c r="F233" s="247"/>
      <c r="G233" s="248"/>
      <c r="H233" s="248"/>
      <c r="I233" s="248"/>
      <c r="J233" s="248"/>
      <c r="K233" s="248"/>
      <c r="L233" s="248"/>
      <c r="M233" s="248"/>
      <c r="N233" s="248"/>
      <c r="O233" s="248"/>
      <c r="P233" s="1375"/>
      <c r="Q233" s="1376"/>
      <c r="R233" s="9"/>
      <c r="V233" s="9"/>
      <c r="W233" s="9"/>
    </row>
    <row r="234" spans="1:35">
      <c r="A234" s="27"/>
      <c r="B234" s="27"/>
      <c r="C234" s="965"/>
      <c r="D234" s="245"/>
      <c r="E234" s="246"/>
      <c r="F234" s="247"/>
      <c r="G234" s="248"/>
      <c r="H234" s="248"/>
      <c r="I234" s="248"/>
      <c r="J234" s="248"/>
      <c r="K234" s="248"/>
      <c r="L234" s="248"/>
      <c r="M234" s="248"/>
      <c r="N234" s="248"/>
      <c r="O234" s="248"/>
      <c r="P234" s="1375"/>
      <c r="Q234" s="1376"/>
      <c r="R234" s="9"/>
      <c r="V234" s="9"/>
      <c r="W234" s="9"/>
    </row>
    <row r="235" spans="1:35">
      <c r="A235" s="27"/>
      <c r="B235" s="27"/>
      <c r="C235" s="965"/>
      <c r="D235" s="245"/>
      <c r="E235" s="246"/>
      <c r="F235" s="247"/>
      <c r="G235" s="248"/>
      <c r="H235" s="248"/>
      <c r="I235" s="248"/>
      <c r="J235" s="248"/>
      <c r="K235" s="248"/>
      <c r="L235" s="248"/>
      <c r="M235" s="248"/>
      <c r="N235" s="248"/>
      <c r="O235" s="248"/>
      <c r="P235" s="1375"/>
      <c r="Q235" s="1376"/>
      <c r="R235" s="9"/>
      <c r="V235" s="9"/>
      <c r="W235" s="9"/>
    </row>
    <row r="236" spans="1:35">
      <c r="A236" s="27"/>
      <c r="B236" s="27"/>
      <c r="C236" s="965"/>
      <c r="D236" s="245"/>
      <c r="E236" s="246"/>
      <c r="F236" s="247"/>
      <c r="G236" s="248"/>
      <c r="H236" s="248"/>
      <c r="I236" s="248"/>
      <c r="J236" s="248"/>
      <c r="K236" s="248"/>
      <c r="L236" s="248"/>
      <c r="M236" s="248"/>
      <c r="N236" s="248"/>
      <c r="O236" s="248"/>
      <c r="P236" s="1375"/>
      <c r="Q236" s="1376"/>
      <c r="R236" s="9"/>
      <c r="V236" s="9"/>
      <c r="W236" s="9"/>
    </row>
    <row r="237" spans="1:35">
      <c r="A237" s="27"/>
      <c r="B237" s="27"/>
      <c r="C237" s="965"/>
      <c r="D237" s="245"/>
      <c r="E237" s="246"/>
      <c r="F237" s="247"/>
      <c r="G237" s="248"/>
      <c r="H237" s="248"/>
      <c r="I237" s="248"/>
      <c r="J237" s="248"/>
      <c r="K237" s="248"/>
      <c r="L237" s="248"/>
      <c r="M237" s="248"/>
      <c r="N237" s="248"/>
      <c r="O237" s="248"/>
      <c r="P237" s="1375"/>
      <c r="Q237" s="1376"/>
      <c r="R237" s="9"/>
      <c r="V237" s="9"/>
      <c r="W237" s="9"/>
    </row>
    <row r="238" spans="1:35">
      <c r="A238" s="27"/>
      <c r="B238" s="27"/>
      <c r="C238" s="965"/>
      <c r="D238" s="245"/>
      <c r="E238" s="246"/>
      <c r="F238" s="247"/>
      <c r="G238" s="248"/>
      <c r="H238" s="248"/>
      <c r="I238" s="248"/>
      <c r="J238" s="248"/>
      <c r="K238" s="248"/>
      <c r="L238" s="248"/>
      <c r="M238" s="248"/>
      <c r="N238" s="248"/>
      <c r="O238" s="248"/>
      <c r="P238" s="1375"/>
      <c r="Q238" s="1376"/>
      <c r="R238" s="9"/>
      <c r="V238" s="9"/>
      <c r="W238" s="9"/>
    </row>
    <row r="239" spans="1:35">
      <c r="A239" s="27"/>
      <c r="B239" s="27"/>
      <c r="C239" s="965"/>
      <c r="D239" s="245"/>
      <c r="E239" s="246"/>
      <c r="F239" s="247"/>
      <c r="G239" s="248"/>
      <c r="H239" s="248"/>
      <c r="I239" s="248"/>
      <c r="J239" s="248"/>
      <c r="K239" s="248"/>
      <c r="L239" s="248"/>
      <c r="M239" s="248"/>
      <c r="N239" s="248"/>
      <c r="O239" s="248"/>
      <c r="P239" s="1375"/>
      <c r="Q239" s="1376"/>
      <c r="R239" s="9"/>
      <c r="V239" s="9"/>
      <c r="W239" s="9"/>
    </row>
    <row r="240" spans="1:35">
      <c r="A240" s="27"/>
      <c r="B240" s="27"/>
      <c r="C240" s="965"/>
      <c r="D240" s="245"/>
      <c r="E240" s="246"/>
      <c r="F240" s="247"/>
      <c r="G240" s="248"/>
      <c r="H240" s="248"/>
      <c r="I240" s="248"/>
      <c r="J240" s="248"/>
      <c r="K240" s="248"/>
      <c r="L240" s="248"/>
      <c r="M240" s="248"/>
      <c r="N240" s="248"/>
      <c r="O240" s="248"/>
      <c r="P240" s="1375"/>
      <c r="Q240" s="1376"/>
      <c r="R240" s="9"/>
      <c r="V240" s="9"/>
      <c r="W240" s="9"/>
    </row>
    <row r="241" spans="1:23">
      <c r="A241" s="27"/>
      <c r="B241" s="27"/>
      <c r="C241" s="965"/>
      <c r="D241" s="245"/>
      <c r="E241" s="246"/>
      <c r="F241" s="247"/>
      <c r="G241" s="248"/>
      <c r="H241" s="248"/>
      <c r="I241" s="248"/>
      <c r="J241" s="248"/>
      <c r="K241" s="248"/>
      <c r="L241" s="248"/>
      <c r="M241" s="248"/>
      <c r="N241" s="248"/>
      <c r="O241" s="248"/>
      <c r="P241" s="1375"/>
      <c r="Q241" s="1376"/>
      <c r="R241" s="9"/>
      <c r="V241" s="9"/>
      <c r="W241" s="9"/>
    </row>
    <row r="242" spans="1:23">
      <c r="A242" s="27"/>
      <c r="B242" s="27"/>
      <c r="C242" s="965"/>
      <c r="D242" s="245"/>
      <c r="E242" s="246"/>
      <c r="F242" s="247"/>
      <c r="G242" s="248"/>
      <c r="H242" s="248"/>
      <c r="I242" s="248"/>
      <c r="J242" s="248"/>
      <c r="K242" s="248"/>
      <c r="L242" s="248"/>
      <c r="M242" s="248"/>
      <c r="N242" s="248"/>
      <c r="O242" s="248"/>
      <c r="P242" s="1375"/>
      <c r="Q242" s="1376"/>
      <c r="R242" s="9"/>
      <c r="V242" s="9"/>
      <c r="W242" s="9"/>
    </row>
    <row r="243" spans="1:23">
      <c r="A243" s="27"/>
      <c r="B243" s="27"/>
      <c r="C243" s="965"/>
      <c r="D243" s="245"/>
      <c r="E243" s="246"/>
      <c r="F243" s="247"/>
      <c r="G243" s="248"/>
      <c r="H243" s="248"/>
      <c r="I243" s="248"/>
      <c r="J243" s="248"/>
      <c r="K243" s="248"/>
      <c r="L243" s="248"/>
      <c r="M243" s="248"/>
      <c r="N243" s="248"/>
      <c r="O243" s="248"/>
      <c r="P243" s="1375"/>
      <c r="Q243" s="1376"/>
      <c r="R243" s="9"/>
      <c r="V243" s="9"/>
      <c r="W243" s="9"/>
    </row>
    <row r="244" spans="1:23">
      <c r="A244" s="27"/>
      <c r="B244" s="27"/>
      <c r="C244" s="965"/>
      <c r="D244" s="245"/>
      <c r="E244" s="246"/>
      <c r="F244" s="247"/>
      <c r="G244" s="248"/>
      <c r="H244" s="248"/>
      <c r="I244" s="248"/>
      <c r="J244" s="248"/>
      <c r="K244" s="248"/>
      <c r="L244" s="248"/>
      <c r="M244" s="248"/>
      <c r="N244" s="248"/>
      <c r="O244" s="248"/>
      <c r="P244" s="1375"/>
      <c r="Q244" s="1376"/>
      <c r="R244" s="9"/>
      <c r="V244" s="9"/>
      <c r="W244" s="9"/>
    </row>
    <row r="245" spans="1:23">
      <c r="A245" s="27"/>
      <c r="B245" s="27"/>
      <c r="C245" s="965"/>
      <c r="D245" s="245"/>
      <c r="E245" s="246"/>
      <c r="F245" s="247"/>
      <c r="G245" s="248"/>
      <c r="H245" s="248"/>
      <c r="I245" s="248"/>
      <c r="J245" s="248"/>
      <c r="K245" s="248"/>
      <c r="L245" s="248"/>
      <c r="M245" s="248"/>
      <c r="N245" s="248"/>
      <c r="O245" s="248"/>
      <c r="P245" s="1375"/>
      <c r="Q245" s="1376"/>
      <c r="R245" s="9"/>
      <c r="V245" s="9"/>
      <c r="W245" s="9"/>
    </row>
    <row r="246" spans="1:23">
      <c r="A246" s="27"/>
      <c r="B246" s="27"/>
      <c r="C246" s="965"/>
      <c r="D246" s="245"/>
      <c r="E246" s="246"/>
      <c r="F246" s="247"/>
      <c r="G246" s="248"/>
      <c r="H246" s="248"/>
      <c r="I246" s="248"/>
      <c r="J246" s="248"/>
      <c r="K246" s="248"/>
      <c r="L246" s="248"/>
      <c r="M246" s="248"/>
      <c r="N246" s="248"/>
      <c r="O246" s="248"/>
      <c r="P246" s="1375"/>
      <c r="Q246" s="1376"/>
      <c r="R246" s="9"/>
      <c r="V246" s="9"/>
      <c r="W246" s="9"/>
    </row>
    <row r="247" spans="1:23">
      <c r="A247" s="27"/>
      <c r="B247" s="27"/>
      <c r="C247" s="965"/>
      <c r="D247" s="245"/>
      <c r="E247" s="246"/>
      <c r="F247" s="247"/>
      <c r="G247" s="248"/>
      <c r="H247" s="248"/>
      <c r="I247" s="248"/>
      <c r="J247" s="248"/>
      <c r="K247" s="248"/>
      <c r="L247" s="248"/>
      <c r="M247" s="248"/>
      <c r="N247" s="248"/>
      <c r="O247" s="248"/>
      <c r="P247" s="1375"/>
      <c r="Q247" s="1376"/>
      <c r="R247" s="9"/>
      <c r="V247" s="9"/>
      <c r="W247" s="9"/>
    </row>
    <row r="248" spans="1:23">
      <c r="A248" s="27"/>
      <c r="B248" s="27"/>
      <c r="C248" s="965"/>
      <c r="D248" s="245"/>
      <c r="E248" s="246"/>
      <c r="F248" s="247"/>
      <c r="G248" s="248"/>
      <c r="H248" s="248"/>
      <c r="I248" s="248"/>
      <c r="J248" s="248"/>
      <c r="K248" s="248"/>
      <c r="L248" s="248"/>
      <c r="M248" s="248"/>
      <c r="N248" s="248"/>
      <c r="O248" s="248"/>
      <c r="P248" s="1375"/>
      <c r="Q248" s="1376"/>
      <c r="R248" s="9"/>
      <c r="V248" s="9"/>
      <c r="W248" s="9"/>
    </row>
    <row r="249" spans="1:23">
      <c r="A249" s="27"/>
      <c r="B249" s="27"/>
      <c r="C249" s="965"/>
      <c r="D249" s="245"/>
      <c r="E249" s="246"/>
      <c r="F249" s="247"/>
      <c r="G249" s="248"/>
      <c r="H249" s="248"/>
      <c r="I249" s="248"/>
      <c r="J249" s="248"/>
      <c r="K249" s="248"/>
      <c r="L249" s="248"/>
      <c r="M249" s="248"/>
      <c r="N249" s="248"/>
      <c r="O249" s="248"/>
      <c r="P249" s="1375"/>
      <c r="Q249" s="1376"/>
      <c r="R249" s="9"/>
      <c r="V249" s="9"/>
      <c r="W249" s="9"/>
    </row>
    <row r="250" spans="1:23">
      <c r="A250" s="27"/>
      <c r="B250" s="27"/>
      <c r="C250" s="965"/>
      <c r="D250" s="245"/>
      <c r="E250" s="246"/>
      <c r="F250" s="247"/>
      <c r="G250" s="248"/>
      <c r="H250" s="248"/>
      <c r="I250" s="248"/>
      <c r="J250" s="248"/>
      <c r="K250" s="248"/>
      <c r="L250" s="248"/>
      <c r="M250" s="248"/>
      <c r="N250" s="248"/>
      <c r="O250" s="248"/>
      <c r="P250" s="1375"/>
      <c r="Q250" s="1376"/>
      <c r="R250" s="9"/>
      <c r="V250" s="9"/>
      <c r="W250" s="9"/>
    </row>
    <row r="251" spans="1:23">
      <c r="A251" s="27"/>
      <c r="B251" s="27"/>
      <c r="C251" s="965"/>
      <c r="D251" s="245"/>
      <c r="E251" s="246"/>
      <c r="F251" s="247"/>
      <c r="G251" s="248"/>
      <c r="H251" s="248"/>
      <c r="I251" s="248"/>
      <c r="J251" s="248"/>
      <c r="K251" s="248"/>
      <c r="L251" s="248"/>
      <c r="M251" s="248"/>
      <c r="N251" s="248"/>
      <c r="O251" s="248"/>
      <c r="P251" s="1375"/>
      <c r="Q251" s="1376"/>
      <c r="R251" s="9"/>
      <c r="V251" s="9"/>
      <c r="W251" s="9"/>
    </row>
    <row r="252" spans="1:23">
      <c r="A252" s="27"/>
      <c r="B252" s="27"/>
      <c r="C252" s="965"/>
      <c r="D252" s="245"/>
      <c r="E252" s="246"/>
      <c r="F252" s="247"/>
      <c r="G252" s="248"/>
      <c r="H252" s="248"/>
      <c r="I252" s="248"/>
      <c r="J252" s="248"/>
      <c r="K252" s="248"/>
      <c r="L252" s="248"/>
      <c r="M252" s="248"/>
      <c r="N252" s="248"/>
      <c r="O252" s="248"/>
      <c r="P252" s="1375"/>
      <c r="Q252" s="1376"/>
      <c r="R252" s="9"/>
      <c r="V252" s="9"/>
      <c r="W252" s="9"/>
    </row>
    <row r="253" spans="1:23">
      <c r="A253" s="27"/>
      <c r="B253" s="27"/>
      <c r="C253" s="965"/>
      <c r="D253" s="245"/>
      <c r="E253" s="246"/>
      <c r="F253" s="247"/>
      <c r="G253" s="248"/>
      <c r="H253" s="248"/>
      <c r="I253" s="248"/>
      <c r="J253" s="248"/>
      <c r="K253" s="248"/>
      <c r="L253" s="248"/>
      <c r="M253" s="248"/>
      <c r="N253" s="248"/>
      <c r="O253" s="248"/>
      <c r="P253" s="1375"/>
      <c r="Q253" s="1376"/>
      <c r="R253" s="9"/>
      <c r="V253" s="9"/>
      <c r="W253" s="9"/>
    </row>
    <row r="254" spans="1:23">
      <c r="A254" s="27"/>
      <c r="B254" s="27"/>
      <c r="C254" s="965"/>
      <c r="D254" s="245"/>
      <c r="E254" s="246"/>
      <c r="F254" s="247"/>
      <c r="G254" s="248"/>
      <c r="H254" s="248"/>
      <c r="I254" s="248"/>
      <c r="J254" s="248"/>
      <c r="K254" s="248"/>
      <c r="L254" s="248"/>
      <c r="M254" s="248"/>
      <c r="N254" s="248"/>
      <c r="O254" s="248"/>
      <c r="P254" s="1375"/>
      <c r="Q254" s="1376"/>
      <c r="R254" s="9"/>
      <c r="V254" s="9"/>
      <c r="W254" s="9"/>
    </row>
    <row r="255" spans="1:23">
      <c r="A255" s="27"/>
      <c r="B255" s="27"/>
      <c r="C255" s="965"/>
      <c r="D255" s="245"/>
      <c r="E255" s="246"/>
      <c r="F255" s="247"/>
      <c r="G255" s="248"/>
      <c r="H255" s="248"/>
      <c r="I255" s="248"/>
      <c r="J255" s="248"/>
      <c r="K255" s="248"/>
      <c r="L255" s="248"/>
      <c r="M255" s="248"/>
      <c r="N255" s="248"/>
      <c r="O255" s="248"/>
      <c r="P255" s="1375"/>
      <c r="Q255" s="1376"/>
      <c r="R255" s="9"/>
      <c r="V255" s="9"/>
      <c r="W255" s="9"/>
    </row>
    <row r="256" spans="1:23">
      <c r="A256" s="27"/>
      <c r="B256" s="27"/>
      <c r="C256" s="965"/>
      <c r="D256" s="245"/>
      <c r="E256" s="246"/>
      <c r="F256" s="247"/>
      <c r="G256" s="248"/>
      <c r="H256" s="248"/>
      <c r="I256" s="248"/>
      <c r="J256" s="248"/>
      <c r="K256" s="248"/>
      <c r="L256" s="248"/>
      <c r="M256" s="248"/>
      <c r="N256" s="248"/>
      <c r="O256" s="248"/>
      <c r="P256" s="1375"/>
      <c r="Q256" s="1376"/>
      <c r="R256" s="9"/>
      <c r="V256" s="9"/>
      <c r="W256" s="9"/>
    </row>
    <row r="257" spans="1:23">
      <c r="A257" s="27"/>
      <c r="B257" s="27"/>
      <c r="C257" s="965"/>
      <c r="D257" s="245"/>
      <c r="E257" s="246"/>
      <c r="F257" s="247"/>
      <c r="G257" s="248"/>
      <c r="H257" s="248"/>
      <c r="I257" s="248"/>
      <c r="J257" s="248"/>
      <c r="K257" s="248"/>
      <c r="L257" s="248"/>
      <c r="M257" s="248"/>
      <c r="N257" s="248"/>
      <c r="O257" s="248"/>
      <c r="P257" s="1375"/>
      <c r="Q257" s="1376"/>
      <c r="R257" s="9"/>
      <c r="V257" s="9"/>
      <c r="W257" s="9"/>
    </row>
    <row r="258" spans="1:23">
      <c r="A258" s="27"/>
      <c r="B258" s="27"/>
      <c r="C258" s="965"/>
      <c r="D258" s="245"/>
      <c r="E258" s="246"/>
      <c r="F258" s="247"/>
      <c r="G258" s="248"/>
      <c r="H258" s="248"/>
      <c r="I258" s="248"/>
      <c r="J258" s="248"/>
      <c r="K258" s="248"/>
      <c r="L258" s="248"/>
      <c r="M258" s="248"/>
      <c r="N258" s="248"/>
      <c r="O258" s="248"/>
      <c r="P258" s="1375"/>
      <c r="Q258" s="1376"/>
      <c r="R258" s="9"/>
      <c r="V258" s="9"/>
      <c r="W258" s="9"/>
    </row>
    <row r="259" spans="1:23">
      <c r="A259" s="27"/>
      <c r="B259" s="27"/>
      <c r="C259" s="965"/>
      <c r="D259" s="245"/>
      <c r="E259" s="246"/>
      <c r="F259" s="247"/>
      <c r="G259" s="248"/>
      <c r="H259" s="248"/>
      <c r="I259" s="248"/>
      <c r="J259" s="248"/>
      <c r="K259" s="248"/>
      <c r="L259" s="248"/>
      <c r="M259" s="248"/>
      <c r="N259" s="248"/>
      <c r="O259" s="248"/>
      <c r="P259" s="1375"/>
      <c r="Q259" s="1376"/>
      <c r="R259" s="9"/>
      <c r="V259" s="9"/>
      <c r="W259" s="9"/>
    </row>
    <row r="260" spans="1:23">
      <c r="A260" s="27"/>
      <c r="B260" s="27"/>
      <c r="C260" s="965"/>
      <c r="D260" s="245"/>
      <c r="E260" s="246"/>
      <c r="F260" s="247"/>
      <c r="G260" s="248"/>
      <c r="H260" s="248"/>
      <c r="I260" s="248"/>
      <c r="J260" s="248"/>
      <c r="K260" s="248"/>
      <c r="L260" s="248"/>
      <c r="M260" s="248"/>
      <c r="N260" s="248"/>
      <c r="O260" s="248"/>
      <c r="P260" s="1375"/>
      <c r="Q260" s="1376"/>
      <c r="R260" s="9"/>
      <c r="V260" s="9"/>
      <c r="W260" s="9"/>
    </row>
    <row r="261" spans="1:23">
      <c r="A261" s="27"/>
      <c r="B261" s="27"/>
      <c r="C261" s="965"/>
      <c r="D261" s="245"/>
      <c r="E261" s="246"/>
      <c r="F261" s="247"/>
      <c r="G261" s="248"/>
      <c r="H261" s="248"/>
      <c r="I261" s="248"/>
      <c r="J261" s="248"/>
      <c r="K261" s="248"/>
      <c r="L261" s="248"/>
      <c r="M261" s="248"/>
      <c r="N261" s="248"/>
      <c r="O261" s="248"/>
      <c r="P261" s="1375"/>
      <c r="Q261" s="1376"/>
      <c r="R261" s="9"/>
      <c r="V261" s="9"/>
      <c r="W261" s="9"/>
    </row>
    <row r="262" spans="1:23">
      <c r="A262" s="27"/>
      <c r="B262" s="27"/>
      <c r="C262" s="965"/>
      <c r="D262" s="245"/>
      <c r="E262" s="246"/>
      <c r="F262" s="247"/>
      <c r="G262" s="248"/>
      <c r="H262" s="248"/>
      <c r="I262" s="248"/>
      <c r="J262" s="248"/>
      <c r="K262" s="248"/>
      <c r="L262" s="248"/>
      <c r="M262" s="248"/>
      <c r="N262" s="248"/>
      <c r="O262" s="248"/>
      <c r="P262" s="1375"/>
      <c r="Q262" s="1376"/>
      <c r="R262" s="9"/>
      <c r="V262" s="9"/>
      <c r="W262" s="9"/>
    </row>
    <row r="263" spans="1:23">
      <c r="A263" s="27"/>
      <c r="B263" s="27"/>
      <c r="C263" s="965"/>
      <c r="D263" s="245"/>
      <c r="E263" s="246"/>
      <c r="F263" s="247"/>
      <c r="G263" s="248"/>
      <c r="H263" s="248"/>
      <c r="I263" s="248"/>
      <c r="J263" s="248"/>
      <c r="K263" s="248"/>
      <c r="L263" s="248"/>
      <c r="M263" s="248"/>
      <c r="N263" s="248"/>
      <c r="O263" s="248"/>
      <c r="P263" s="1375"/>
      <c r="Q263" s="1376"/>
      <c r="R263" s="9"/>
      <c r="V263" s="9"/>
      <c r="W263" s="9"/>
    </row>
    <row r="264" spans="1:23">
      <c r="A264" s="27"/>
      <c r="B264" s="27"/>
      <c r="C264" s="965"/>
      <c r="D264" s="245"/>
      <c r="E264" s="246"/>
      <c r="F264" s="247"/>
      <c r="G264" s="248"/>
      <c r="H264" s="248"/>
      <c r="I264" s="248"/>
      <c r="J264" s="248"/>
      <c r="K264" s="248"/>
      <c r="L264" s="248"/>
      <c r="M264" s="248"/>
      <c r="N264" s="248"/>
      <c r="O264" s="248"/>
      <c r="P264" s="1375"/>
      <c r="Q264" s="1376"/>
      <c r="R264" s="9"/>
      <c r="V264" s="9"/>
      <c r="W264" s="9"/>
    </row>
    <row r="265" spans="1:23">
      <c r="A265" s="27"/>
      <c r="B265" s="27"/>
      <c r="C265" s="965"/>
      <c r="D265" s="245"/>
      <c r="E265" s="246"/>
      <c r="F265" s="247"/>
      <c r="G265" s="248"/>
      <c r="H265" s="248"/>
      <c r="I265" s="248"/>
      <c r="J265" s="248"/>
      <c r="K265" s="248"/>
      <c r="L265" s="248"/>
      <c r="M265" s="248"/>
      <c r="N265" s="248"/>
      <c r="O265" s="248"/>
      <c r="P265" s="1375"/>
      <c r="Q265" s="1376"/>
      <c r="R265" s="9"/>
      <c r="V265" s="9"/>
      <c r="W265" s="9"/>
    </row>
    <row r="266" spans="1:23">
      <c r="A266" s="27"/>
      <c r="B266" s="27"/>
      <c r="C266" s="965"/>
      <c r="D266" s="245"/>
      <c r="E266" s="246"/>
      <c r="F266" s="247"/>
      <c r="G266" s="248"/>
      <c r="H266" s="248"/>
      <c r="I266" s="248"/>
      <c r="J266" s="248"/>
      <c r="K266" s="248"/>
      <c r="L266" s="248"/>
      <c r="M266" s="248"/>
      <c r="N266" s="248"/>
      <c r="O266" s="248"/>
      <c r="P266" s="1375"/>
      <c r="Q266" s="1376"/>
      <c r="R266" s="9"/>
      <c r="V266" s="9"/>
      <c r="W266" s="9"/>
    </row>
    <row r="267" spans="1:23">
      <c r="A267" s="27"/>
      <c r="B267" s="27"/>
      <c r="C267" s="965"/>
      <c r="D267" s="245"/>
      <c r="E267" s="246"/>
      <c r="F267" s="247"/>
      <c r="G267" s="248"/>
      <c r="H267" s="248"/>
      <c r="I267" s="248"/>
      <c r="J267" s="248"/>
      <c r="K267" s="248"/>
      <c r="L267" s="248"/>
      <c r="M267" s="248"/>
      <c r="N267" s="248"/>
      <c r="O267" s="248"/>
      <c r="P267" s="1375"/>
      <c r="Q267" s="1376"/>
      <c r="R267" s="9"/>
      <c r="V267" s="9"/>
      <c r="W267" s="9"/>
    </row>
    <row r="268" spans="1:23">
      <c r="A268" s="27"/>
      <c r="B268" s="27"/>
      <c r="C268" s="965"/>
      <c r="D268" s="245"/>
      <c r="E268" s="246"/>
      <c r="F268" s="247"/>
      <c r="G268" s="248"/>
      <c r="H268" s="248"/>
      <c r="I268" s="248"/>
      <c r="J268" s="248"/>
      <c r="K268" s="248"/>
      <c r="L268" s="248"/>
      <c r="M268" s="248"/>
      <c r="N268" s="248"/>
      <c r="O268" s="248"/>
      <c r="P268" s="1375"/>
      <c r="Q268" s="1376"/>
      <c r="R268" s="9"/>
      <c r="V268" s="9"/>
      <c r="W268" s="9"/>
    </row>
    <row r="269" spans="1:23">
      <c r="A269" s="27"/>
      <c r="B269" s="27"/>
      <c r="C269" s="965"/>
      <c r="D269" s="245"/>
      <c r="E269" s="246"/>
      <c r="F269" s="247"/>
      <c r="G269" s="248"/>
      <c r="H269" s="248"/>
      <c r="I269" s="248"/>
      <c r="J269" s="248"/>
      <c r="K269" s="248"/>
      <c r="L269" s="248"/>
      <c r="M269" s="248"/>
      <c r="N269" s="248"/>
      <c r="O269" s="248"/>
      <c r="P269" s="1375"/>
      <c r="Q269" s="1376"/>
      <c r="R269" s="9"/>
      <c r="V269" s="9"/>
      <c r="W269" s="9"/>
    </row>
    <row r="270" spans="1:23">
      <c r="A270" s="27"/>
      <c r="B270" s="27"/>
      <c r="C270" s="965"/>
      <c r="D270" s="245"/>
      <c r="E270" s="246"/>
      <c r="F270" s="247"/>
      <c r="G270" s="248"/>
      <c r="H270" s="248"/>
      <c r="I270" s="248"/>
      <c r="J270" s="248"/>
      <c r="K270" s="248"/>
      <c r="L270" s="248"/>
      <c r="M270" s="248"/>
      <c r="N270" s="248"/>
      <c r="O270" s="248"/>
      <c r="P270" s="1375"/>
      <c r="Q270" s="1376"/>
      <c r="R270" s="9"/>
      <c r="V270" s="9"/>
      <c r="W270" s="9"/>
    </row>
    <row r="271" spans="1:23">
      <c r="A271" s="27"/>
      <c r="B271" s="27"/>
      <c r="C271" s="965"/>
      <c r="D271" s="245"/>
      <c r="E271" s="246"/>
      <c r="F271" s="247"/>
      <c r="G271" s="248"/>
      <c r="H271" s="248"/>
      <c r="I271" s="248"/>
      <c r="J271" s="248"/>
      <c r="K271" s="248"/>
      <c r="L271" s="248"/>
      <c r="M271" s="248"/>
      <c r="N271" s="248"/>
      <c r="O271" s="248"/>
      <c r="P271" s="1375"/>
      <c r="Q271" s="1376"/>
      <c r="R271" s="9"/>
      <c r="V271" s="9"/>
      <c r="W271" s="9"/>
    </row>
    <row r="272" spans="1:23">
      <c r="A272" s="27"/>
      <c r="B272" s="27"/>
      <c r="C272" s="965"/>
      <c r="D272" s="245"/>
      <c r="E272" s="246"/>
      <c r="F272" s="247"/>
      <c r="G272" s="248"/>
      <c r="H272" s="248"/>
      <c r="I272" s="248"/>
      <c r="J272" s="248"/>
      <c r="K272" s="248"/>
      <c r="L272" s="248"/>
      <c r="M272" s="248"/>
      <c r="N272" s="248"/>
      <c r="O272" s="248"/>
      <c r="P272" s="1375"/>
      <c r="Q272" s="1376"/>
      <c r="R272" s="9"/>
      <c r="V272" s="9"/>
      <c r="W272" s="9"/>
    </row>
    <row r="273" spans="1:23">
      <c r="A273" s="27"/>
      <c r="B273" s="27"/>
      <c r="C273" s="965"/>
      <c r="D273" s="245"/>
      <c r="E273" s="246"/>
      <c r="F273" s="247"/>
      <c r="G273" s="248"/>
      <c r="H273" s="248"/>
      <c r="I273" s="248"/>
      <c r="J273" s="248"/>
      <c r="K273" s="248"/>
      <c r="L273" s="248"/>
      <c r="M273" s="248"/>
      <c r="N273" s="248"/>
      <c r="O273" s="248"/>
      <c r="P273" s="1375"/>
      <c r="Q273" s="1376"/>
      <c r="R273" s="9"/>
      <c r="V273" s="9"/>
      <c r="W273" s="9"/>
    </row>
    <row r="274" spans="1:23">
      <c r="A274" s="27"/>
      <c r="B274" s="27"/>
      <c r="C274" s="965"/>
      <c r="D274" s="245"/>
      <c r="E274" s="246"/>
      <c r="F274" s="247"/>
      <c r="G274" s="248"/>
      <c r="H274" s="248"/>
      <c r="I274" s="248"/>
      <c r="J274" s="248"/>
      <c r="K274" s="248"/>
      <c r="L274" s="248"/>
      <c r="M274" s="248"/>
      <c r="N274" s="248"/>
      <c r="O274" s="248"/>
      <c r="P274" s="1375"/>
      <c r="Q274" s="1376"/>
      <c r="R274" s="9"/>
      <c r="V274" s="9"/>
      <c r="W274" s="9"/>
    </row>
    <row r="275" spans="1:23">
      <c r="A275" s="27"/>
      <c r="B275" s="27"/>
      <c r="C275" s="965"/>
      <c r="D275" s="245"/>
      <c r="E275" s="246"/>
      <c r="F275" s="247"/>
      <c r="G275" s="248"/>
      <c r="H275" s="248"/>
      <c r="I275" s="248"/>
      <c r="J275" s="248"/>
      <c r="K275" s="248"/>
      <c r="L275" s="248"/>
      <c r="M275" s="248"/>
      <c r="N275" s="248"/>
      <c r="O275" s="248"/>
      <c r="P275" s="1375"/>
      <c r="Q275" s="1376"/>
      <c r="R275" s="9"/>
      <c r="V275" s="9"/>
      <c r="W275" s="9"/>
    </row>
    <row r="276" spans="1:23">
      <c r="A276" s="27"/>
      <c r="B276" s="27"/>
      <c r="C276" s="965"/>
      <c r="D276" s="245"/>
      <c r="E276" s="246"/>
      <c r="F276" s="247"/>
      <c r="G276" s="248"/>
      <c r="H276" s="248"/>
      <c r="I276" s="248"/>
      <c r="J276" s="248"/>
      <c r="K276" s="248"/>
      <c r="L276" s="248"/>
      <c r="M276" s="248"/>
      <c r="N276" s="248"/>
      <c r="O276" s="248"/>
      <c r="P276" s="1375"/>
      <c r="Q276" s="1376"/>
      <c r="R276" s="9"/>
      <c r="V276" s="9"/>
      <c r="W276" s="9"/>
    </row>
    <row r="277" spans="1:23">
      <c r="A277" s="27"/>
      <c r="B277" s="27"/>
      <c r="C277" s="965"/>
      <c r="D277" s="245"/>
      <c r="E277" s="246"/>
      <c r="F277" s="247"/>
      <c r="G277" s="248"/>
      <c r="H277" s="248"/>
      <c r="I277" s="248"/>
      <c r="J277" s="248"/>
      <c r="K277" s="248"/>
      <c r="L277" s="248"/>
      <c r="M277" s="248"/>
      <c r="N277" s="248"/>
      <c r="O277" s="248"/>
      <c r="P277" s="1375"/>
      <c r="Q277" s="1376"/>
      <c r="R277" s="9"/>
      <c r="V277" s="9"/>
      <c r="W277" s="9"/>
    </row>
    <row r="278" spans="1:23">
      <c r="A278" s="27"/>
      <c r="B278" s="27"/>
      <c r="C278" s="965"/>
      <c r="D278" s="245"/>
      <c r="E278" s="246"/>
      <c r="F278" s="247"/>
      <c r="G278" s="248"/>
      <c r="H278" s="248"/>
      <c r="I278" s="248"/>
      <c r="J278" s="248"/>
      <c r="K278" s="248"/>
      <c r="L278" s="248"/>
      <c r="M278" s="248"/>
      <c r="N278" s="248"/>
      <c r="O278" s="248"/>
      <c r="P278" s="1375"/>
      <c r="Q278" s="1376"/>
      <c r="R278" s="9"/>
      <c r="V278" s="9"/>
      <c r="W278" s="9"/>
    </row>
    <row r="279" spans="1:23">
      <c r="A279" s="27"/>
      <c r="B279" s="27"/>
      <c r="C279" s="965"/>
      <c r="D279" s="245"/>
      <c r="E279" s="246"/>
      <c r="F279" s="247"/>
      <c r="G279" s="248"/>
      <c r="H279" s="248"/>
      <c r="I279" s="248"/>
      <c r="J279" s="248"/>
      <c r="K279" s="248"/>
      <c r="L279" s="248"/>
      <c r="M279" s="248"/>
      <c r="N279" s="248"/>
      <c r="O279" s="248"/>
      <c r="P279" s="1375"/>
      <c r="Q279" s="1376"/>
      <c r="R279" s="9"/>
      <c r="V279" s="9"/>
      <c r="W279" s="9"/>
    </row>
    <row r="280" spans="1:23">
      <c r="A280" s="27"/>
      <c r="B280" s="27"/>
      <c r="C280" s="965"/>
      <c r="D280" s="245"/>
      <c r="E280" s="246"/>
      <c r="F280" s="247"/>
      <c r="G280" s="248"/>
      <c r="H280" s="248"/>
      <c r="I280" s="248"/>
      <c r="J280" s="248"/>
      <c r="K280" s="248"/>
      <c r="L280" s="248"/>
      <c r="M280" s="248"/>
      <c r="N280" s="248"/>
      <c r="O280" s="248"/>
      <c r="P280" s="1375"/>
      <c r="Q280" s="1376"/>
      <c r="R280" s="9"/>
      <c r="V280" s="9"/>
      <c r="W280" s="9"/>
    </row>
    <row r="281" spans="1:23">
      <c r="A281" s="27"/>
      <c r="B281" s="27"/>
      <c r="C281" s="965"/>
      <c r="D281" s="245"/>
      <c r="E281" s="246"/>
      <c r="F281" s="247"/>
      <c r="G281" s="248"/>
      <c r="H281" s="248"/>
      <c r="I281" s="248"/>
      <c r="J281" s="248"/>
      <c r="K281" s="248"/>
      <c r="L281" s="248"/>
      <c r="M281" s="248"/>
      <c r="N281" s="248"/>
      <c r="O281" s="248"/>
      <c r="P281" s="1375"/>
      <c r="Q281" s="1376"/>
      <c r="R281" s="9"/>
      <c r="V281" s="9"/>
      <c r="W281" s="9"/>
    </row>
    <row r="282" spans="1:23">
      <c r="A282" s="27"/>
      <c r="B282" s="27"/>
      <c r="C282" s="965"/>
      <c r="D282" s="245"/>
      <c r="E282" s="246"/>
      <c r="F282" s="247"/>
      <c r="G282" s="248"/>
      <c r="H282" s="248"/>
      <c r="I282" s="248"/>
      <c r="J282" s="248"/>
      <c r="K282" s="248"/>
      <c r="L282" s="248"/>
      <c r="M282" s="248"/>
      <c r="N282" s="248"/>
      <c r="O282" s="248"/>
      <c r="P282" s="1375"/>
      <c r="Q282" s="1376"/>
      <c r="R282" s="9"/>
      <c r="V282" s="9"/>
      <c r="W282" s="9"/>
    </row>
    <row r="283" spans="1:23">
      <c r="A283" s="27"/>
      <c r="B283" s="27"/>
      <c r="C283" s="965"/>
      <c r="D283" s="245"/>
      <c r="E283" s="246"/>
      <c r="F283" s="247"/>
      <c r="G283" s="248"/>
      <c r="H283" s="248"/>
      <c r="I283" s="248"/>
      <c r="J283" s="248"/>
      <c r="K283" s="248"/>
      <c r="L283" s="248"/>
      <c r="M283" s="248"/>
      <c r="N283" s="248"/>
      <c r="O283" s="248"/>
      <c r="P283" s="1375"/>
      <c r="Q283" s="1376"/>
      <c r="R283" s="9"/>
      <c r="V283" s="9"/>
      <c r="W283" s="9"/>
    </row>
    <row r="284" spans="1:23">
      <c r="A284" s="27"/>
      <c r="B284" s="27"/>
      <c r="C284" s="965"/>
      <c r="D284" s="245"/>
      <c r="E284" s="246"/>
      <c r="F284" s="247"/>
      <c r="G284" s="248"/>
      <c r="H284" s="248"/>
      <c r="I284" s="248"/>
      <c r="J284" s="248"/>
      <c r="K284" s="248"/>
      <c r="L284" s="248"/>
      <c r="M284" s="248"/>
      <c r="N284" s="248"/>
      <c r="O284" s="248"/>
      <c r="P284" s="1375"/>
      <c r="Q284" s="1376"/>
      <c r="R284" s="9"/>
      <c r="V284" s="9"/>
      <c r="W284" s="9"/>
    </row>
    <row r="285" spans="1:23">
      <c r="A285" s="27"/>
      <c r="B285" s="27"/>
      <c r="C285" s="965"/>
      <c r="D285" s="245"/>
      <c r="E285" s="246"/>
      <c r="F285" s="247"/>
      <c r="G285" s="248"/>
      <c r="H285" s="248"/>
      <c r="I285" s="248"/>
      <c r="J285" s="248"/>
      <c r="K285" s="248"/>
      <c r="L285" s="248"/>
      <c r="M285" s="248"/>
      <c r="N285" s="248"/>
      <c r="O285" s="248"/>
      <c r="P285" s="1375"/>
      <c r="Q285" s="1376"/>
      <c r="R285" s="9"/>
      <c r="V285" s="9"/>
      <c r="W285" s="9"/>
    </row>
    <row r="286" spans="1:23">
      <c r="A286" s="27"/>
      <c r="B286" s="27"/>
      <c r="C286" s="965"/>
      <c r="D286" s="245"/>
      <c r="E286" s="246"/>
      <c r="F286" s="247"/>
      <c r="G286" s="248"/>
      <c r="H286" s="248"/>
      <c r="I286" s="248"/>
      <c r="J286" s="248"/>
      <c r="K286" s="248"/>
      <c r="L286" s="248"/>
      <c r="M286" s="248"/>
      <c r="N286" s="248"/>
      <c r="O286" s="248"/>
      <c r="P286" s="1375"/>
      <c r="Q286" s="1376"/>
      <c r="R286" s="9"/>
      <c r="V286" s="9"/>
      <c r="W286" s="9"/>
    </row>
    <row r="287" spans="1:23">
      <c r="A287" s="27"/>
      <c r="B287" s="27"/>
      <c r="C287" s="965"/>
      <c r="D287" s="245"/>
      <c r="E287" s="246"/>
      <c r="F287" s="247"/>
      <c r="G287" s="248"/>
      <c r="H287" s="248"/>
      <c r="I287" s="248"/>
      <c r="J287" s="248"/>
      <c r="K287" s="248"/>
      <c r="L287" s="248"/>
      <c r="M287" s="248"/>
      <c r="N287" s="248"/>
      <c r="O287" s="248"/>
      <c r="P287" s="1375"/>
      <c r="Q287" s="1376"/>
      <c r="R287" s="9"/>
      <c r="V287" s="9"/>
      <c r="W287" s="9"/>
    </row>
    <row r="288" spans="1:23">
      <c r="A288" s="27"/>
      <c r="B288" s="27"/>
      <c r="C288" s="965"/>
      <c r="D288" s="245"/>
      <c r="E288" s="246"/>
      <c r="F288" s="247"/>
      <c r="G288" s="248"/>
      <c r="H288" s="248"/>
      <c r="I288" s="248"/>
      <c r="J288" s="248"/>
      <c r="K288" s="248"/>
      <c r="L288" s="248"/>
      <c r="M288" s="248"/>
      <c r="N288" s="248"/>
      <c r="O288" s="248"/>
      <c r="P288" s="1375"/>
      <c r="Q288" s="1376"/>
      <c r="R288" s="9"/>
      <c r="V288" s="9"/>
      <c r="W288" s="9"/>
    </row>
    <row r="289" spans="1:23">
      <c r="A289" s="27"/>
      <c r="B289" s="27"/>
      <c r="C289" s="965"/>
      <c r="D289" s="245"/>
      <c r="E289" s="246"/>
      <c r="F289" s="247"/>
      <c r="G289" s="248"/>
      <c r="H289" s="248"/>
      <c r="I289" s="248"/>
      <c r="J289" s="248"/>
      <c r="K289" s="248"/>
      <c r="L289" s="248"/>
      <c r="M289" s="248"/>
      <c r="N289" s="248"/>
      <c r="O289" s="248"/>
      <c r="P289" s="1375"/>
      <c r="Q289" s="1376"/>
      <c r="R289" s="9"/>
      <c r="V289" s="9"/>
      <c r="W289" s="9"/>
    </row>
    <row r="290" spans="1:23">
      <c r="A290" s="27"/>
      <c r="B290" s="27"/>
      <c r="C290" s="965"/>
      <c r="D290" s="245"/>
      <c r="E290" s="246"/>
      <c r="F290" s="247"/>
      <c r="G290" s="248"/>
      <c r="H290" s="248"/>
      <c r="I290" s="248"/>
      <c r="J290" s="248"/>
      <c r="K290" s="248"/>
      <c r="L290" s="248"/>
      <c r="M290" s="248"/>
      <c r="N290" s="248"/>
      <c r="O290" s="248"/>
      <c r="P290" s="1375"/>
      <c r="Q290" s="1376"/>
      <c r="R290" s="9"/>
      <c r="V290" s="9"/>
      <c r="W290" s="9"/>
    </row>
    <row r="291" spans="1:23">
      <c r="A291" s="27"/>
      <c r="B291" s="27"/>
      <c r="C291" s="965"/>
      <c r="D291" s="245"/>
      <c r="E291" s="246"/>
      <c r="F291" s="247"/>
      <c r="G291" s="248"/>
      <c r="H291" s="248"/>
      <c r="I291" s="248"/>
      <c r="J291" s="248"/>
      <c r="K291" s="248"/>
      <c r="L291" s="248"/>
      <c r="M291" s="248"/>
      <c r="N291" s="248"/>
      <c r="O291" s="248"/>
      <c r="P291" s="1375"/>
      <c r="Q291" s="1376"/>
      <c r="R291" s="9"/>
      <c r="V291" s="9"/>
      <c r="W291" s="9"/>
    </row>
    <row r="292" spans="1:23">
      <c r="A292" s="27"/>
      <c r="B292" s="27"/>
      <c r="C292" s="965"/>
      <c r="D292" s="245"/>
      <c r="E292" s="246"/>
      <c r="F292" s="247"/>
      <c r="G292" s="248"/>
      <c r="H292" s="248"/>
      <c r="I292" s="248"/>
      <c r="J292" s="248"/>
      <c r="K292" s="248"/>
      <c r="L292" s="248"/>
      <c r="M292" s="248"/>
      <c r="N292" s="248"/>
      <c r="O292" s="248"/>
      <c r="P292" s="1375"/>
      <c r="Q292" s="1376"/>
      <c r="R292" s="9"/>
      <c r="V292" s="9"/>
      <c r="W292" s="9"/>
    </row>
    <row r="293" spans="1:23">
      <c r="A293" s="27"/>
      <c r="B293" s="27"/>
      <c r="C293" s="965"/>
      <c r="D293" s="245"/>
      <c r="E293" s="246"/>
      <c r="F293" s="247"/>
      <c r="G293" s="248"/>
      <c r="H293" s="248"/>
      <c r="I293" s="248"/>
      <c r="J293" s="248"/>
      <c r="K293" s="248"/>
      <c r="L293" s="248"/>
      <c r="M293" s="248"/>
      <c r="N293" s="248"/>
      <c r="O293" s="248"/>
      <c r="P293" s="1375"/>
      <c r="Q293" s="1376"/>
      <c r="R293" s="9"/>
      <c r="V293" s="9"/>
      <c r="W293" s="9"/>
    </row>
    <row r="294" spans="1:23">
      <c r="A294" s="27"/>
      <c r="B294" s="27"/>
      <c r="C294" s="965"/>
      <c r="D294" s="245"/>
      <c r="E294" s="246"/>
      <c r="F294" s="247"/>
      <c r="G294" s="248"/>
      <c r="H294" s="248"/>
      <c r="I294" s="248"/>
      <c r="J294" s="248"/>
      <c r="K294" s="248"/>
      <c r="L294" s="248"/>
      <c r="M294" s="248"/>
      <c r="N294" s="248"/>
      <c r="O294" s="248"/>
      <c r="P294" s="1375"/>
      <c r="Q294" s="1376"/>
      <c r="R294" s="9"/>
      <c r="V294" s="9"/>
      <c r="W294" s="9"/>
    </row>
    <row r="295" spans="1:23">
      <c r="A295" s="27"/>
      <c r="B295" s="27"/>
      <c r="C295" s="965"/>
      <c r="D295" s="245"/>
      <c r="E295" s="246"/>
      <c r="F295" s="247"/>
      <c r="G295" s="248"/>
      <c r="H295" s="248"/>
      <c r="I295" s="248"/>
      <c r="J295" s="248"/>
      <c r="K295" s="248"/>
      <c r="L295" s="248"/>
      <c r="M295" s="248"/>
      <c r="N295" s="248"/>
      <c r="O295" s="248"/>
      <c r="P295" s="1375"/>
      <c r="Q295" s="1376"/>
      <c r="R295" s="9"/>
      <c r="V295" s="9"/>
      <c r="W295" s="9"/>
    </row>
    <row r="296" spans="1:23">
      <c r="A296" s="27"/>
      <c r="B296" s="27"/>
      <c r="C296" s="965"/>
      <c r="D296" s="245"/>
      <c r="E296" s="246"/>
      <c r="F296" s="247"/>
      <c r="G296" s="248"/>
      <c r="H296" s="248"/>
      <c r="I296" s="248"/>
      <c r="J296" s="248"/>
      <c r="K296" s="248"/>
      <c r="L296" s="248"/>
      <c r="M296" s="248"/>
      <c r="N296" s="248"/>
      <c r="O296" s="248"/>
      <c r="P296" s="1375"/>
      <c r="Q296" s="1376"/>
      <c r="R296" s="9"/>
      <c r="V296" s="9"/>
      <c r="W296" s="9"/>
    </row>
    <row r="297" spans="1:23">
      <c r="A297" s="27"/>
      <c r="B297" s="27"/>
      <c r="C297" s="965"/>
      <c r="D297" s="245"/>
      <c r="E297" s="246"/>
      <c r="F297" s="247"/>
      <c r="G297" s="248"/>
      <c r="H297" s="248"/>
      <c r="I297" s="248"/>
      <c r="J297" s="248"/>
      <c r="K297" s="248"/>
      <c r="L297" s="248"/>
      <c r="M297" s="248"/>
      <c r="N297" s="248"/>
      <c r="O297" s="248"/>
      <c r="P297" s="1375"/>
      <c r="Q297" s="1376"/>
      <c r="R297" s="9"/>
      <c r="V297" s="9"/>
      <c r="W297" s="9"/>
    </row>
    <row r="298" spans="1:23">
      <c r="A298" s="27"/>
      <c r="B298" s="27"/>
      <c r="C298" s="965"/>
      <c r="D298" s="245"/>
      <c r="E298" s="246"/>
      <c r="F298" s="247"/>
      <c r="G298" s="248"/>
      <c r="H298" s="248"/>
      <c r="I298" s="248"/>
      <c r="J298" s="248"/>
      <c r="K298" s="248"/>
      <c r="L298" s="248"/>
      <c r="M298" s="248"/>
      <c r="N298" s="248"/>
      <c r="O298" s="248"/>
      <c r="P298" s="1375"/>
      <c r="Q298" s="1376"/>
      <c r="R298" s="9"/>
      <c r="V298" s="9"/>
      <c r="W298" s="9"/>
    </row>
    <row r="299" spans="1:23">
      <c r="A299" s="27"/>
      <c r="B299" s="27"/>
      <c r="C299" s="965"/>
      <c r="D299" s="245"/>
      <c r="E299" s="246"/>
      <c r="F299" s="247"/>
      <c r="G299" s="248"/>
      <c r="H299" s="248"/>
      <c r="I299" s="248"/>
      <c r="J299" s="248"/>
      <c r="K299" s="248"/>
      <c r="L299" s="248"/>
      <c r="M299" s="248"/>
      <c r="N299" s="248"/>
      <c r="O299" s="248"/>
      <c r="P299" s="1375"/>
      <c r="Q299" s="1376"/>
      <c r="R299" s="9"/>
      <c r="V299" s="9"/>
      <c r="W299" s="9"/>
    </row>
    <row r="300" spans="1:23">
      <c r="A300" s="27"/>
      <c r="B300" s="27"/>
      <c r="C300" s="965"/>
      <c r="D300" s="245"/>
      <c r="E300" s="246"/>
      <c r="F300" s="247"/>
      <c r="G300" s="248"/>
      <c r="H300" s="248"/>
      <c r="I300" s="248"/>
      <c r="J300" s="248"/>
      <c r="K300" s="248"/>
      <c r="L300" s="248"/>
      <c r="M300" s="248"/>
      <c r="N300" s="248"/>
      <c r="O300" s="248"/>
      <c r="P300" s="1375"/>
      <c r="Q300" s="1376"/>
      <c r="R300" s="9"/>
      <c r="V300" s="9"/>
      <c r="W300" s="9"/>
    </row>
    <row r="301" spans="1:23">
      <c r="A301" s="27"/>
      <c r="B301" s="27"/>
      <c r="C301" s="965"/>
      <c r="D301" s="245"/>
      <c r="E301" s="246"/>
      <c r="F301" s="247"/>
      <c r="G301" s="248"/>
      <c r="H301" s="248"/>
      <c r="I301" s="248"/>
      <c r="J301" s="248"/>
      <c r="K301" s="248"/>
      <c r="L301" s="248"/>
      <c r="M301" s="248"/>
      <c r="N301" s="248"/>
      <c r="O301" s="248"/>
      <c r="P301" s="1375"/>
      <c r="Q301" s="1376"/>
      <c r="R301" s="9"/>
      <c r="V301" s="9"/>
      <c r="W301" s="9"/>
    </row>
    <row r="302" spans="1:23">
      <c r="A302" s="27"/>
      <c r="B302" s="27"/>
      <c r="C302" s="965"/>
      <c r="D302" s="245"/>
      <c r="E302" s="246"/>
      <c r="F302" s="247"/>
      <c r="G302" s="248"/>
      <c r="H302" s="248"/>
      <c r="I302" s="248"/>
      <c r="J302" s="248"/>
      <c r="K302" s="248"/>
      <c r="L302" s="248"/>
      <c r="M302" s="248"/>
      <c r="N302" s="248"/>
      <c r="O302" s="248"/>
      <c r="P302" s="1375"/>
      <c r="Q302" s="1376"/>
      <c r="R302" s="9"/>
      <c r="V302" s="9"/>
      <c r="W302" s="9"/>
    </row>
    <row r="303" spans="1:23">
      <c r="A303" s="27"/>
      <c r="B303" s="27"/>
      <c r="C303" s="965"/>
      <c r="D303" s="245"/>
      <c r="E303" s="246"/>
      <c r="F303" s="247"/>
      <c r="G303" s="248"/>
      <c r="H303" s="248"/>
      <c r="I303" s="248"/>
      <c r="J303" s="248"/>
      <c r="K303" s="248"/>
      <c r="L303" s="248"/>
      <c r="M303" s="248"/>
      <c r="N303" s="248"/>
      <c r="O303" s="248"/>
      <c r="P303" s="1375"/>
      <c r="Q303" s="1376"/>
      <c r="R303" s="9"/>
      <c r="V303" s="9"/>
      <c r="W303" s="9"/>
    </row>
    <row r="304" spans="1:23">
      <c r="A304" s="27"/>
      <c r="B304" s="27"/>
      <c r="C304" s="965"/>
      <c r="D304" s="245"/>
      <c r="E304" s="246"/>
      <c r="F304" s="247"/>
      <c r="G304" s="248"/>
      <c r="H304" s="248"/>
      <c r="I304" s="248"/>
      <c r="J304" s="248"/>
      <c r="K304" s="248"/>
      <c r="L304" s="248"/>
      <c r="M304" s="248"/>
      <c r="N304" s="248"/>
      <c r="O304" s="248"/>
      <c r="P304" s="1375"/>
      <c r="Q304" s="1376"/>
      <c r="R304" s="9"/>
      <c r="V304" s="9"/>
      <c r="W304" s="9"/>
    </row>
    <row r="305" spans="1:23">
      <c r="A305" s="27"/>
      <c r="B305" s="27"/>
      <c r="C305" s="965"/>
      <c r="D305" s="245"/>
      <c r="E305" s="246"/>
      <c r="F305" s="247"/>
      <c r="G305" s="248"/>
      <c r="H305" s="248"/>
      <c r="I305" s="248"/>
      <c r="J305" s="248"/>
      <c r="K305" s="248"/>
      <c r="L305" s="248"/>
      <c r="M305" s="248"/>
      <c r="N305" s="248"/>
      <c r="O305" s="248"/>
      <c r="P305" s="1375"/>
      <c r="Q305" s="1376"/>
      <c r="R305" s="9"/>
      <c r="V305" s="9"/>
      <c r="W305" s="9"/>
    </row>
    <row r="306" spans="1:23">
      <c r="A306" s="27"/>
      <c r="B306" s="27"/>
      <c r="C306" s="965"/>
      <c r="D306" s="245"/>
      <c r="E306" s="246"/>
      <c r="F306" s="247"/>
      <c r="G306" s="248"/>
      <c r="H306" s="248"/>
      <c r="I306" s="248"/>
      <c r="J306" s="248"/>
      <c r="K306" s="248"/>
      <c r="L306" s="248"/>
      <c r="M306" s="248"/>
      <c r="N306" s="248"/>
      <c r="O306" s="248"/>
      <c r="P306" s="1375"/>
      <c r="Q306" s="1376"/>
      <c r="R306" s="9"/>
      <c r="V306" s="9"/>
      <c r="W306" s="9"/>
    </row>
    <row r="307" spans="1:23">
      <c r="A307" s="27"/>
      <c r="B307" s="27"/>
      <c r="C307" s="965"/>
      <c r="D307" s="245"/>
      <c r="E307" s="246"/>
      <c r="F307" s="247"/>
      <c r="G307" s="248"/>
      <c r="H307" s="248"/>
      <c r="I307" s="248"/>
      <c r="J307" s="248"/>
      <c r="K307" s="248"/>
      <c r="L307" s="248"/>
      <c r="M307" s="248"/>
      <c r="N307" s="248"/>
      <c r="O307" s="248"/>
      <c r="P307" s="1375"/>
      <c r="Q307" s="1376"/>
      <c r="R307" s="9"/>
      <c r="V307" s="9"/>
      <c r="W307" s="9"/>
    </row>
    <row r="308" spans="1:23">
      <c r="A308" s="27"/>
      <c r="B308" s="27"/>
      <c r="C308" s="965"/>
      <c r="D308" s="245"/>
      <c r="E308" s="246"/>
      <c r="F308" s="247"/>
      <c r="G308" s="248"/>
      <c r="H308" s="248"/>
      <c r="I308" s="248"/>
      <c r="J308" s="248"/>
      <c r="K308" s="248"/>
      <c r="L308" s="248"/>
      <c r="M308" s="248"/>
      <c r="N308" s="248"/>
      <c r="O308" s="248"/>
      <c r="P308" s="1375"/>
      <c r="Q308" s="1376"/>
      <c r="R308" s="9"/>
      <c r="V308" s="9"/>
      <c r="W308" s="9"/>
    </row>
    <row r="309" spans="1:23">
      <c r="A309" s="27"/>
      <c r="B309" s="27"/>
      <c r="C309" s="965"/>
      <c r="D309" s="245"/>
      <c r="E309" s="246"/>
      <c r="F309" s="247"/>
      <c r="G309" s="248"/>
      <c r="H309" s="248"/>
      <c r="I309" s="248"/>
      <c r="J309" s="248"/>
      <c r="K309" s="248"/>
      <c r="L309" s="248"/>
      <c r="M309" s="248"/>
      <c r="N309" s="248"/>
      <c r="O309" s="248"/>
      <c r="P309" s="1375"/>
      <c r="Q309" s="1376"/>
      <c r="R309" s="9"/>
      <c r="V309" s="9"/>
      <c r="W309" s="9"/>
    </row>
    <row r="310" spans="1:23">
      <c r="A310" s="27"/>
      <c r="B310" s="27"/>
      <c r="C310" s="965"/>
      <c r="D310" s="245"/>
      <c r="E310" s="246"/>
      <c r="F310" s="247"/>
      <c r="G310" s="248"/>
      <c r="H310" s="248"/>
      <c r="I310" s="248"/>
      <c r="J310" s="248"/>
      <c r="K310" s="248"/>
      <c r="L310" s="248"/>
      <c r="M310" s="248"/>
      <c r="N310" s="248"/>
      <c r="O310" s="248"/>
      <c r="P310" s="1375"/>
      <c r="Q310" s="1376"/>
      <c r="R310" s="9"/>
      <c r="V310" s="9"/>
      <c r="W310" s="9"/>
    </row>
    <row r="311" spans="1:23">
      <c r="A311" s="27"/>
      <c r="B311" s="27"/>
      <c r="C311" s="965"/>
      <c r="D311" s="245"/>
      <c r="E311" s="246"/>
      <c r="F311" s="247"/>
      <c r="G311" s="248"/>
      <c r="H311" s="248"/>
      <c r="I311" s="248"/>
      <c r="J311" s="248"/>
      <c r="K311" s="248"/>
      <c r="L311" s="248"/>
      <c r="M311" s="248"/>
      <c r="N311" s="248"/>
      <c r="O311" s="248"/>
      <c r="P311" s="1375"/>
      <c r="Q311" s="1376"/>
      <c r="R311" s="9"/>
      <c r="V311" s="9"/>
      <c r="W311" s="9"/>
    </row>
    <row r="312" spans="1:23">
      <c r="A312" s="27"/>
      <c r="B312" s="27"/>
      <c r="C312" s="965"/>
      <c r="D312" s="245"/>
      <c r="E312" s="246"/>
      <c r="F312" s="247"/>
      <c r="G312" s="248"/>
      <c r="H312" s="248"/>
      <c r="I312" s="248"/>
      <c r="J312" s="248"/>
      <c r="K312" s="248"/>
      <c r="L312" s="248"/>
      <c r="M312" s="248"/>
      <c r="N312" s="248"/>
      <c r="O312" s="248"/>
      <c r="P312" s="1375"/>
      <c r="Q312" s="1376"/>
      <c r="R312" s="9"/>
      <c r="V312" s="9"/>
      <c r="W312" s="9"/>
    </row>
    <row r="313" spans="1:23">
      <c r="A313" s="27"/>
      <c r="B313" s="27"/>
      <c r="C313" s="965"/>
      <c r="D313" s="245"/>
      <c r="E313" s="246"/>
      <c r="F313" s="247"/>
      <c r="G313" s="248"/>
      <c r="H313" s="248"/>
      <c r="I313" s="248"/>
      <c r="J313" s="248"/>
      <c r="K313" s="248"/>
      <c r="L313" s="248"/>
      <c r="M313" s="248"/>
      <c r="N313" s="248"/>
      <c r="O313" s="248"/>
      <c r="P313" s="1375"/>
      <c r="Q313" s="1376"/>
      <c r="R313" s="9"/>
      <c r="V313" s="9"/>
      <c r="W313" s="9"/>
    </row>
    <row r="314" spans="1:23">
      <c r="A314" s="27"/>
      <c r="B314" s="27"/>
      <c r="C314" s="965"/>
      <c r="D314" s="245"/>
      <c r="E314" s="246"/>
      <c r="F314" s="247"/>
      <c r="G314" s="248"/>
      <c r="H314" s="248"/>
      <c r="I314" s="248"/>
      <c r="J314" s="248"/>
      <c r="K314" s="248"/>
      <c r="L314" s="248"/>
      <c r="M314" s="248"/>
      <c r="N314" s="248"/>
      <c r="O314" s="248"/>
      <c r="P314" s="1375"/>
      <c r="Q314" s="1376"/>
      <c r="R314" s="9"/>
      <c r="V314" s="9"/>
      <c r="W314" s="9"/>
    </row>
    <row r="315" spans="1:23">
      <c r="A315" s="27"/>
      <c r="B315" s="27"/>
      <c r="C315" s="965"/>
      <c r="D315" s="245"/>
      <c r="E315" s="246"/>
      <c r="F315" s="247"/>
      <c r="G315" s="248"/>
      <c r="H315" s="248"/>
      <c r="I315" s="248"/>
      <c r="J315" s="248"/>
      <c r="K315" s="248"/>
      <c r="L315" s="248"/>
      <c r="M315" s="248"/>
      <c r="N315" s="248"/>
      <c r="O315" s="248"/>
      <c r="P315" s="1375"/>
      <c r="Q315" s="1376"/>
      <c r="R315" s="9"/>
      <c r="V315" s="9"/>
      <c r="W315" s="9"/>
    </row>
    <row r="316" spans="1:23">
      <c r="A316" s="27"/>
      <c r="B316" s="27"/>
      <c r="C316" s="965"/>
      <c r="D316" s="245"/>
      <c r="E316" s="246"/>
      <c r="F316" s="247"/>
      <c r="G316" s="248"/>
      <c r="H316" s="248"/>
      <c r="I316" s="248"/>
      <c r="J316" s="248"/>
      <c r="K316" s="248"/>
      <c r="L316" s="248"/>
      <c r="M316" s="248"/>
      <c r="N316" s="248"/>
      <c r="O316" s="248"/>
      <c r="P316" s="1375"/>
      <c r="Q316" s="1376"/>
      <c r="R316" s="9"/>
      <c r="V316" s="9"/>
      <c r="W316" s="9"/>
    </row>
    <row r="317" spans="1:23">
      <c r="A317" s="27"/>
      <c r="B317" s="27"/>
      <c r="C317" s="965"/>
      <c r="D317" s="245"/>
      <c r="E317" s="246"/>
      <c r="F317" s="247"/>
      <c r="G317" s="248"/>
      <c r="H317" s="248"/>
      <c r="I317" s="248"/>
      <c r="J317" s="248"/>
      <c r="K317" s="248"/>
      <c r="L317" s="248"/>
      <c r="M317" s="248"/>
      <c r="N317" s="248"/>
      <c r="O317" s="248"/>
      <c r="P317" s="1375"/>
      <c r="Q317" s="1376"/>
      <c r="R317" s="9"/>
      <c r="V317" s="9"/>
      <c r="W317" s="9"/>
    </row>
    <row r="318" spans="1:23">
      <c r="A318" s="27"/>
      <c r="B318" s="27"/>
      <c r="C318" s="965"/>
      <c r="D318" s="245"/>
      <c r="E318" s="246"/>
      <c r="F318" s="247"/>
      <c r="G318" s="248"/>
      <c r="H318" s="248"/>
      <c r="I318" s="248"/>
      <c r="J318" s="248"/>
      <c r="K318" s="248"/>
      <c r="L318" s="248"/>
      <c r="M318" s="248"/>
      <c r="N318" s="248"/>
      <c r="O318" s="248"/>
      <c r="P318" s="1375"/>
      <c r="Q318" s="1376"/>
      <c r="R318" s="9"/>
      <c r="V318" s="9"/>
      <c r="W318" s="9"/>
    </row>
    <row r="319" spans="1:23">
      <c r="A319" s="27"/>
      <c r="B319" s="27"/>
      <c r="C319" s="965"/>
      <c r="D319" s="245"/>
      <c r="E319" s="246"/>
      <c r="F319" s="247"/>
      <c r="G319" s="248"/>
      <c r="H319" s="248"/>
      <c r="I319" s="248"/>
      <c r="J319" s="248"/>
      <c r="K319" s="248"/>
      <c r="L319" s="248"/>
      <c r="M319" s="248"/>
      <c r="N319" s="248"/>
      <c r="O319" s="248"/>
      <c r="P319" s="1375"/>
      <c r="Q319" s="1376"/>
      <c r="R319" s="9"/>
      <c r="V319" s="9"/>
      <c r="W319" s="9"/>
    </row>
    <row r="320" spans="1:23">
      <c r="A320" s="27"/>
      <c r="B320" s="27"/>
      <c r="C320" s="965"/>
      <c r="D320" s="245"/>
      <c r="E320" s="246"/>
      <c r="F320" s="247"/>
      <c r="G320" s="248"/>
      <c r="H320" s="248"/>
      <c r="I320" s="248"/>
      <c r="J320" s="248"/>
      <c r="K320" s="248"/>
      <c r="L320" s="248"/>
      <c r="M320" s="248"/>
      <c r="N320" s="248"/>
      <c r="O320" s="248"/>
      <c r="P320" s="1375"/>
      <c r="Q320" s="1376"/>
      <c r="R320" s="9"/>
      <c r="V320" s="9"/>
      <c r="W320" s="9"/>
    </row>
    <row r="321" spans="1:23">
      <c r="A321" s="27"/>
      <c r="B321" s="27"/>
      <c r="C321" s="965"/>
      <c r="D321" s="245"/>
      <c r="E321" s="246"/>
      <c r="F321" s="247"/>
      <c r="G321" s="248"/>
      <c r="H321" s="248"/>
      <c r="I321" s="248"/>
      <c r="J321" s="248"/>
      <c r="K321" s="248"/>
      <c r="L321" s="248"/>
      <c r="M321" s="248"/>
      <c r="N321" s="248"/>
      <c r="O321" s="248"/>
      <c r="P321" s="1375"/>
      <c r="Q321" s="1376"/>
      <c r="R321" s="9"/>
      <c r="V321" s="9"/>
      <c r="W321" s="9"/>
    </row>
    <row r="322" spans="1:23">
      <c r="A322" s="27"/>
      <c r="B322" s="27"/>
      <c r="C322" s="965"/>
      <c r="D322" s="245"/>
      <c r="E322" s="246"/>
      <c r="F322" s="247"/>
      <c r="G322" s="248"/>
      <c r="H322" s="248"/>
      <c r="I322" s="248"/>
      <c r="J322" s="248"/>
      <c r="K322" s="248"/>
      <c r="L322" s="248"/>
      <c r="M322" s="248"/>
      <c r="N322" s="248"/>
      <c r="O322" s="248"/>
      <c r="P322" s="1375"/>
      <c r="Q322" s="1376"/>
      <c r="R322" s="9"/>
      <c r="V322" s="9"/>
      <c r="W322" s="9"/>
    </row>
    <row r="323" spans="1:23">
      <c r="A323" s="27"/>
      <c r="B323" s="27"/>
      <c r="C323" s="965"/>
      <c r="D323" s="245"/>
      <c r="E323" s="246"/>
      <c r="F323" s="247"/>
      <c r="G323" s="248"/>
      <c r="H323" s="248"/>
      <c r="I323" s="248"/>
      <c r="J323" s="248"/>
      <c r="K323" s="248"/>
      <c r="L323" s="248"/>
      <c r="M323" s="248"/>
      <c r="N323" s="248"/>
      <c r="O323" s="248"/>
      <c r="P323" s="1375"/>
      <c r="Q323" s="1376"/>
      <c r="R323" s="9"/>
      <c r="V323" s="9"/>
      <c r="W323" s="9"/>
    </row>
    <row r="324" spans="1:23">
      <c r="A324" s="27"/>
      <c r="B324" s="27"/>
      <c r="C324" s="965"/>
      <c r="D324" s="245"/>
      <c r="E324" s="246"/>
      <c r="F324" s="247"/>
      <c r="G324" s="248"/>
      <c r="H324" s="248"/>
      <c r="I324" s="248"/>
      <c r="J324" s="248"/>
      <c r="K324" s="248"/>
      <c r="L324" s="248"/>
      <c r="M324" s="248"/>
      <c r="N324" s="248"/>
      <c r="O324" s="248"/>
      <c r="P324" s="1375"/>
      <c r="Q324" s="1376"/>
      <c r="R324" s="9"/>
      <c r="V324" s="9"/>
      <c r="W324" s="9"/>
    </row>
    <row r="325" spans="1:23">
      <c r="A325" s="27"/>
      <c r="B325" s="27"/>
      <c r="C325" s="965"/>
      <c r="D325" s="245"/>
      <c r="E325" s="246"/>
      <c r="F325" s="247"/>
      <c r="G325" s="248"/>
      <c r="H325" s="248"/>
      <c r="I325" s="248"/>
      <c r="J325" s="248"/>
      <c r="K325" s="248"/>
      <c r="L325" s="248"/>
      <c r="M325" s="248"/>
      <c r="N325" s="248"/>
      <c r="O325" s="248"/>
      <c r="P325" s="1375"/>
      <c r="Q325" s="1376"/>
      <c r="R325" s="9"/>
      <c r="V325" s="9"/>
      <c r="W325" s="9"/>
    </row>
    <row r="326" spans="1:23">
      <c r="A326" s="27"/>
      <c r="B326" s="27"/>
      <c r="C326" s="965"/>
      <c r="D326" s="245"/>
      <c r="E326" s="246"/>
      <c r="F326" s="247"/>
      <c r="G326" s="248"/>
      <c r="H326" s="248"/>
      <c r="I326" s="248"/>
      <c r="J326" s="248"/>
      <c r="K326" s="248"/>
      <c r="L326" s="248"/>
      <c r="M326" s="248"/>
      <c r="N326" s="248"/>
      <c r="O326" s="248"/>
      <c r="P326" s="1375"/>
      <c r="Q326" s="1376"/>
      <c r="R326" s="9"/>
      <c r="V326" s="9"/>
      <c r="W326" s="9"/>
    </row>
    <row r="327" spans="1:23">
      <c r="A327" s="27"/>
      <c r="B327" s="27"/>
      <c r="C327" s="965"/>
      <c r="D327" s="245"/>
      <c r="E327" s="246"/>
      <c r="F327" s="247"/>
      <c r="G327" s="248"/>
      <c r="H327" s="248"/>
      <c r="I327" s="248"/>
      <c r="J327" s="248"/>
      <c r="K327" s="248"/>
      <c r="L327" s="248"/>
      <c r="M327" s="248"/>
      <c r="N327" s="248"/>
      <c r="O327" s="248"/>
      <c r="P327" s="1375"/>
      <c r="Q327" s="1376"/>
      <c r="R327" s="9"/>
      <c r="V327" s="9"/>
      <c r="W327" s="9"/>
    </row>
    <row r="328" spans="1:23">
      <c r="A328" s="27"/>
      <c r="B328" s="27"/>
      <c r="C328" s="965"/>
      <c r="D328" s="245"/>
      <c r="E328" s="246"/>
      <c r="F328" s="247"/>
      <c r="G328" s="248"/>
      <c r="H328" s="248"/>
      <c r="I328" s="248"/>
      <c r="J328" s="248"/>
      <c r="K328" s="248"/>
      <c r="L328" s="248"/>
      <c r="M328" s="248"/>
      <c r="N328" s="248"/>
      <c r="O328" s="248"/>
      <c r="P328" s="1375"/>
      <c r="Q328" s="1376"/>
      <c r="R328" s="9"/>
      <c r="V328" s="9"/>
      <c r="W328" s="9"/>
    </row>
    <row r="329" spans="1:23">
      <c r="A329" s="27"/>
      <c r="B329" s="27"/>
      <c r="C329" s="965"/>
      <c r="D329" s="245"/>
      <c r="E329" s="246"/>
      <c r="F329" s="247"/>
      <c r="G329" s="248"/>
      <c r="H329" s="248"/>
      <c r="I329" s="248"/>
      <c r="J329" s="248"/>
      <c r="K329" s="248"/>
      <c r="L329" s="248"/>
      <c r="M329" s="248"/>
      <c r="N329" s="248"/>
      <c r="O329" s="248"/>
      <c r="P329" s="1375"/>
      <c r="Q329" s="1376"/>
      <c r="R329" s="9"/>
      <c r="V329" s="9"/>
      <c r="W329" s="9"/>
    </row>
    <row r="330" spans="1:23">
      <c r="A330" s="27"/>
      <c r="B330" s="27"/>
      <c r="C330" s="965"/>
      <c r="D330" s="245"/>
      <c r="E330" s="246"/>
      <c r="F330" s="247"/>
      <c r="G330" s="248"/>
      <c r="H330" s="248"/>
      <c r="I330" s="248"/>
      <c r="J330" s="248"/>
      <c r="K330" s="248"/>
      <c r="L330" s="248"/>
      <c r="M330" s="248"/>
      <c r="N330" s="248"/>
      <c r="O330" s="248"/>
      <c r="P330" s="1375"/>
      <c r="Q330" s="1376"/>
      <c r="R330" s="9"/>
      <c r="V330" s="9"/>
      <c r="W330" s="9"/>
    </row>
    <row r="331" spans="1:23">
      <c r="A331" s="27"/>
      <c r="B331" s="27"/>
      <c r="C331" s="965"/>
      <c r="D331" s="245"/>
      <c r="E331" s="246"/>
      <c r="F331" s="247"/>
      <c r="G331" s="248"/>
      <c r="H331" s="248"/>
      <c r="I331" s="248"/>
      <c r="J331" s="248"/>
      <c r="K331" s="248"/>
      <c r="L331" s="248"/>
      <c r="M331" s="248"/>
      <c r="N331" s="248"/>
      <c r="O331" s="248"/>
      <c r="P331" s="1375"/>
      <c r="Q331" s="1376"/>
      <c r="R331" s="9"/>
      <c r="V331" s="9"/>
      <c r="W331" s="9"/>
    </row>
    <row r="332" spans="1:23">
      <c r="A332" s="27"/>
      <c r="B332" s="27"/>
      <c r="C332" s="965"/>
      <c r="D332" s="245"/>
      <c r="E332" s="246"/>
      <c r="F332" s="247"/>
      <c r="G332" s="248"/>
      <c r="H332" s="248"/>
      <c r="I332" s="248"/>
      <c r="J332" s="248"/>
      <c r="K332" s="248"/>
      <c r="L332" s="248"/>
      <c r="M332" s="248"/>
      <c r="N332" s="248"/>
      <c r="O332" s="248"/>
      <c r="P332" s="1375"/>
      <c r="Q332" s="1376"/>
      <c r="R332" s="9"/>
      <c r="V332" s="9"/>
      <c r="W332" s="9"/>
    </row>
    <row r="333" spans="1:23">
      <c r="A333" s="27"/>
      <c r="B333" s="27"/>
      <c r="C333" s="965"/>
      <c r="D333" s="245"/>
      <c r="E333" s="246"/>
      <c r="F333" s="247"/>
      <c r="G333" s="248"/>
      <c r="H333" s="248"/>
      <c r="I333" s="248"/>
      <c r="J333" s="248"/>
      <c r="K333" s="248"/>
      <c r="L333" s="248"/>
      <c r="M333" s="248"/>
      <c r="N333" s="248"/>
      <c r="O333" s="248"/>
      <c r="P333" s="1375"/>
      <c r="Q333" s="1376"/>
      <c r="R333" s="9"/>
      <c r="V333" s="9"/>
      <c r="W333" s="9"/>
    </row>
    <row r="334" spans="1:23">
      <c r="A334" s="27"/>
      <c r="B334" s="27"/>
      <c r="C334" s="965"/>
      <c r="D334" s="245"/>
      <c r="E334" s="246"/>
      <c r="F334" s="247"/>
      <c r="G334" s="248"/>
      <c r="H334" s="248"/>
      <c r="I334" s="248"/>
      <c r="J334" s="248"/>
      <c r="K334" s="248"/>
      <c r="L334" s="248"/>
      <c r="M334" s="248"/>
      <c r="N334" s="248"/>
      <c r="O334" s="248"/>
      <c r="P334" s="1375"/>
      <c r="Q334" s="1376"/>
      <c r="R334" s="9"/>
      <c r="V334" s="9"/>
      <c r="W334" s="9"/>
    </row>
    <row r="335" spans="1:23">
      <c r="A335" s="27"/>
      <c r="B335" s="27"/>
      <c r="C335" s="965"/>
      <c r="D335" s="245"/>
      <c r="E335" s="246"/>
      <c r="F335" s="247"/>
      <c r="G335" s="248"/>
      <c r="H335" s="248"/>
      <c r="I335" s="248"/>
      <c r="J335" s="248"/>
      <c r="K335" s="248"/>
      <c r="L335" s="248"/>
      <c r="M335" s="248"/>
      <c r="N335" s="248"/>
      <c r="O335" s="248"/>
      <c r="P335" s="1375"/>
      <c r="Q335" s="1376"/>
      <c r="R335" s="9"/>
      <c r="V335" s="9"/>
      <c r="W335" s="9"/>
    </row>
    <row r="336" spans="1:23">
      <c r="A336" s="27"/>
      <c r="B336" s="27"/>
      <c r="C336" s="965"/>
      <c r="D336" s="245"/>
      <c r="E336" s="246"/>
      <c r="F336" s="247"/>
      <c r="G336" s="248"/>
      <c r="H336" s="248"/>
      <c r="I336" s="248"/>
      <c r="J336" s="248"/>
      <c r="K336" s="248"/>
      <c r="L336" s="248"/>
      <c r="M336" s="248"/>
      <c r="N336" s="248"/>
      <c r="O336" s="248"/>
      <c r="P336" s="1375"/>
      <c r="Q336" s="1376"/>
      <c r="R336" s="9"/>
      <c r="V336" s="9"/>
      <c r="W336" s="9"/>
    </row>
    <row r="337" spans="1:23">
      <c r="A337" s="27"/>
      <c r="B337" s="27"/>
      <c r="C337" s="965"/>
      <c r="D337" s="245"/>
      <c r="E337" s="246"/>
      <c r="F337" s="247"/>
      <c r="G337" s="248"/>
      <c r="H337" s="248"/>
      <c r="I337" s="248"/>
      <c r="J337" s="248"/>
      <c r="K337" s="248"/>
      <c r="L337" s="248"/>
      <c r="M337" s="248"/>
      <c r="N337" s="248"/>
      <c r="O337" s="248"/>
      <c r="P337" s="1375"/>
      <c r="Q337" s="1376"/>
      <c r="R337" s="9"/>
      <c r="V337" s="9"/>
      <c r="W337" s="9"/>
    </row>
    <row r="338" spans="1:23">
      <c r="A338" s="27"/>
      <c r="B338" s="27"/>
      <c r="C338" s="965"/>
      <c r="D338" s="245"/>
      <c r="E338" s="246"/>
      <c r="F338" s="247"/>
      <c r="G338" s="248"/>
      <c r="H338" s="248"/>
      <c r="I338" s="248"/>
      <c r="J338" s="248"/>
      <c r="K338" s="248"/>
      <c r="L338" s="248"/>
      <c r="M338" s="248"/>
      <c r="N338" s="248"/>
      <c r="O338" s="248"/>
      <c r="P338" s="1375"/>
      <c r="Q338" s="1376"/>
      <c r="R338" s="9"/>
      <c r="V338" s="9"/>
      <c r="W338" s="9"/>
    </row>
    <row r="339" spans="1:23">
      <c r="A339" s="27"/>
      <c r="B339" s="27"/>
      <c r="C339" s="965"/>
      <c r="D339" s="245"/>
      <c r="E339" s="246"/>
      <c r="F339" s="247"/>
      <c r="G339" s="248"/>
      <c r="H339" s="248"/>
      <c r="I339" s="248"/>
      <c r="J339" s="248"/>
      <c r="K339" s="248"/>
      <c r="L339" s="248"/>
      <c r="M339" s="248"/>
      <c r="N339" s="248"/>
      <c r="O339" s="248"/>
      <c r="P339" s="1375"/>
      <c r="Q339" s="1376"/>
      <c r="R339" s="9"/>
      <c r="V339" s="9"/>
      <c r="W339" s="9"/>
    </row>
    <row r="340" spans="1:23">
      <c r="A340" s="27"/>
      <c r="B340" s="27"/>
      <c r="C340" s="965"/>
      <c r="D340" s="245"/>
      <c r="E340" s="246"/>
      <c r="F340" s="247"/>
      <c r="G340" s="248"/>
      <c r="H340" s="248"/>
      <c r="I340" s="248"/>
      <c r="J340" s="248"/>
      <c r="K340" s="248"/>
      <c r="L340" s="248"/>
      <c r="M340" s="248"/>
      <c r="N340" s="248"/>
      <c r="O340" s="248"/>
      <c r="P340" s="1375"/>
      <c r="Q340" s="1376"/>
      <c r="R340" s="9"/>
      <c r="V340" s="9"/>
      <c r="W340" s="9"/>
    </row>
    <row r="341" spans="1:23">
      <c r="A341" s="27"/>
      <c r="B341" s="27"/>
      <c r="C341" s="965"/>
      <c r="D341" s="245"/>
      <c r="E341" s="246"/>
      <c r="F341" s="247"/>
      <c r="G341" s="248"/>
      <c r="H341" s="248"/>
      <c r="I341" s="248"/>
      <c r="J341" s="248"/>
      <c r="K341" s="248"/>
      <c r="L341" s="248"/>
      <c r="M341" s="248"/>
      <c r="N341" s="248"/>
      <c r="O341" s="248"/>
      <c r="P341" s="1375"/>
      <c r="Q341" s="1376"/>
      <c r="R341" s="9"/>
      <c r="V341" s="9"/>
      <c r="W341" s="9"/>
    </row>
    <row r="342" spans="1:23">
      <c r="A342" s="27"/>
      <c r="B342" s="27"/>
      <c r="C342" s="965"/>
      <c r="D342" s="245"/>
      <c r="E342" s="246"/>
      <c r="F342" s="247"/>
      <c r="G342" s="248"/>
      <c r="H342" s="248"/>
      <c r="I342" s="248"/>
      <c r="J342" s="248"/>
      <c r="K342" s="248"/>
      <c r="L342" s="248"/>
      <c r="M342" s="248"/>
      <c r="N342" s="248"/>
      <c r="O342" s="248"/>
      <c r="P342" s="1375"/>
      <c r="Q342" s="1376"/>
      <c r="R342" s="9"/>
      <c r="V342" s="9"/>
      <c r="W342" s="9"/>
    </row>
    <row r="343" spans="1:23">
      <c r="A343" s="27"/>
      <c r="B343" s="27"/>
      <c r="C343" s="965"/>
      <c r="D343" s="245"/>
      <c r="E343" s="246"/>
      <c r="F343" s="247"/>
      <c r="G343" s="248"/>
      <c r="H343" s="248"/>
      <c r="I343" s="248"/>
      <c r="J343" s="248"/>
      <c r="K343" s="248"/>
      <c r="L343" s="248"/>
      <c r="M343" s="248"/>
      <c r="N343" s="248"/>
      <c r="O343" s="248"/>
      <c r="P343" s="1375"/>
      <c r="Q343" s="1376"/>
      <c r="R343" s="9"/>
      <c r="V343" s="9"/>
      <c r="W343" s="9"/>
    </row>
    <row r="344" spans="1:23">
      <c r="A344" s="27"/>
      <c r="B344" s="27"/>
      <c r="C344" s="965"/>
      <c r="D344" s="245"/>
      <c r="E344" s="246"/>
      <c r="F344" s="247"/>
      <c r="G344" s="248"/>
      <c r="H344" s="248"/>
      <c r="I344" s="248"/>
      <c r="J344" s="248"/>
      <c r="K344" s="248"/>
      <c r="L344" s="248"/>
      <c r="M344" s="248"/>
      <c r="N344" s="248"/>
      <c r="O344" s="248"/>
      <c r="P344" s="1375"/>
      <c r="Q344" s="1376"/>
      <c r="R344" s="9"/>
      <c r="V344" s="9"/>
      <c r="W344" s="9"/>
    </row>
    <row r="345" spans="1:23">
      <c r="A345" s="27"/>
      <c r="B345" s="27"/>
      <c r="C345" s="965"/>
      <c r="D345" s="245"/>
      <c r="E345" s="246"/>
      <c r="F345" s="247"/>
      <c r="G345" s="248"/>
      <c r="H345" s="248"/>
      <c r="I345" s="248"/>
      <c r="J345" s="248"/>
      <c r="K345" s="248"/>
      <c r="L345" s="248"/>
      <c r="M345" s="248"/>
      <c r="N345" s="248"/>
      <c r="O345" s="248"/>
      <c r="P345" s="1375"/>
      <c r="Q345" s="1376"/>
      <c r="R345" s="9"/>
      <c r="V345" s="9"/>
      <c r="W345" s="9"/>
    </row>
    <row r="346" spans="1:23">
      <c r="A346" s="27"/>
      <c r="B346" s="27"/>
      <c r="C346" s="965"/>
      <c r="D346" s="245"/>
      <c r="E346" s="246"/>
      <c r="F346" s="247"/>
      <c r="G346" s="248"/>
      <c r="H346" s="248"/>
      <c r="I346" s="248"/>
      <c r="J346" s="248"/>
      <c r="K346" s="248"/>
      <c r="L346" s="248"/>
      <c r="M346" s="248"/>
      <c r="N346" s="248"/>
      <c r="O346" s="248"/>
      <c r="P346" s="1375"/>
      <c r="Q346" s="1376"/>
      <c r="R346" s="9"/>
      <c r="V346" s="9"/>
      <c r="W346" s="9"/>
    </row>
    <row r="347" spans="1:23">
      <c r="A347" s="27"/>
      <c r="B347" s="27"/>
      <c r="C347" s="965"/>
      <c r="D347" s="245"/>
      <c r="E347" s="246"/>
      <c r="F347" s="247"/>
      <c r="G347" s="248"/>
      <c r="H347" s="248"/>
      <c r="I347" s="248"/>
      <c r="J347" s="248"/>
      <c r="K347" s="248"/>
      <c r="L347" s="248"/>
      <c r="M347" s="248"/>
      <c r="N347" s="248"/>
      <c r="O347" s="248"/>
      <c r="P347" s="1375"/>
      <c r="Q347" s="1376"/>
      <c r="R347" s="9"/>
      <c r="V347" s="9"/>
      <c r="W347" s="9"/>
    </row>
    <row r="348" spans="1:23">
      <c r="A348" s="27"/>
      <c r="B348" s="27"/>
      <c r="C348" s="965"/>
      <c r="D348" s="245"/>
      <c r="E348" s="246"/>
      <c r="F348" s="247"/>
      <c r="G348" s="248"/>
      <c r="H348" s="248"/>
      <c r="I348" s="248"/>
      <c r="J348" s="248"/>
      <c r="K348" s="248"/>
      <c r="L348" s="248"/>
      <c r="M348" s="248"/>
      <c r="N348" s="248"/>
      <c r="O348" s="248"/>
      <c r="P348" s="1375"/>
      <c r="Q348" s="1376"/>
      <c r="R348" s="9"/>
      <c r="V348" s="9"/>
      <c r="W348" s="9"/>
    </row>
    <row r="349" spans="1:23">
      <c r="A349" s="27"/>
      <c r="B349" s="27"/>
      <c r="C349" s="965"/>
      <c r="D349" s="245"/>
      <c r="E349" s="246"/>
      <c r="F349" s="247"/>
      <c r="G349" s="248"/>
      <c r="H349" s="248"/>
      <c r="I349" s="248"/>
      <c r="J349" s="248"/>
      <c r="K349" s="248"/>
      <c r="L349" s="248"/>
      <c r="M349" s="248"/>
      <c r="N349" s="248"/>
      <c r="O349" s="248"/>
      <c r="P349" s="1375"/>
      <c r="Q349" s="1376"/>
      <c r="R349" s="9"/>
      <c r="V349" s="9"/>
      <c r="W349" s="9"/>
    </row>
    <row r="350" spans="1:23">
      <c r="A350" s="27"/>
      <c r="B350" s="27"/>
      <c r="C350" s="965"/>
      <c r="D350" s="245"/>
      <c r="E350" s="246"/>
      <c r="F350" s="247"/>
      <c r="G350" s="248"/>
      <c r="H350" s="248"/>
      <c r="I350" s="248"/>
      <c r="J350" s="248"/>
      <c r="K350" s="248"/>
      <c r="L350" s="248"/>
      <c r="M350" s="248"/>
      <c r="N350" s="248"/>
      <c r="O350" s="248"/>
      <c r="P350" s="1375"/>
      <c r="Q350" s="1376"/>
      <c r="R350" s="9"/>
      <c r="V350" s="9"/>
      <c r="W350" s="9"/>
    </row>
    <row r="351" spans="1:23">
      <c r="A351" s="27"/>
      <c r="B351" s="27"/>
      <c r="C351" s="965"/>
      <c r="D351" s="245"/>
      <c r="E351" s="246"/>
      <c r="F351" s="247"/>
      <c r="G351" s="248"/>
      <c r="H351" s="248"/>
      <c r="I351" s="248"/>
      <c r="J351" s="248"/>
      <c r="K351" s="248"/>
      <c r="L351" s="248"/>
      <c r="M351" s="248"/>
      <c r="N351" s="248"/>
      <c r="O351" s="248"/>
      <c r="P351" s="1375"/>
      <c r="Q351" s="1376"/>
      <c r="R351" s="9"/>
      <c r="V351" s="9"/>
      <c r="W351" s="9"/>
    </row>
    <row r="352" spans="1:23">
      <c r="A352" s="27"/>
      <c r="B352" s="27"/>
      <c r="C352" s="965"/>
      <c r="D352" s="245"/>
      <c r="E352" s="246"/>
      <c r="F352" s="247"/>
      <c r="G352" s="248"/>
      <c r="H352" s="248"/>
      <c r="I352" s="248"/>
      <c r="J352" s="248"/>
      <c r="K352" s="248"/>
      <c r="L352" s="248"/>
      <c r="M352" s="248"/>
      <c r="N352" s="248"/>
      <c r="O352" s="248"/>
      <c r="P352" s="1375"/>
      <c r="Q352" s="1376"/>
      <c r="R352" s="9"/>
      <c r="V352" s="9"/>
      <c r="W352" s="9"/>
    </row>
    <row r="353" spans="1:23">
      <c r="A353" s="27"/>
      <c r="B353" s="27"/>
      <c r="C353" s="965"/>
      <c r="D353" s="245"/>
      <c r="E353" s="246"/>
      <c r="F353" s="247"/>
      <c r="G353" s="248"/>
      <c r="H353" s="248"/>
      <c r="I353" s="248"/>
      <c r="J353" s="248"/>
      <c r="K353" s="248"/>
      <c r="L353" s="248"/>
      <c r="M353" s="248"/>
      <c r="N353" s="248"/>
      <c r="O353" s="248"/>
      <c r="P353" s="1375"/>
      <c r="Q353" s="1376"/>
      <c r="R353" s="9"/>
      <c r="V353" s="9"/>
      <c r="W353" s="9"/>
    </row>
    <row r="354" spans="1:23">
      <c r="A354" s="27"/>
      <c r="B354" s="27"/>
      <c r="C354" s="965"/>
      <c r="D354" s="245"/>
      <c r="E354" s="246"/>
      <c r="F354" s="247"/>
      <c r="G354" s="248"/>
      <c r="H354" s="248"/>
      <c r="I354" s="248"/>
      <c r="J354" s="248"/>
      <c r="K354" s="248"/>
      <c r="L354" s="248"/>
      <c r="M354" s="248"/>
      <c r="N354" s="248"/>
      <c r="O354" s="248"/>
      <c r="P354" s="1375"/>
      <c r="Q354" s="1376"/>
      <c r="R354" s="9"/>
      <c r="V354" s="9"/>
      <c r="W354" s="9"/>
    </row>
    <row r="355" spans="1:23">
      <c r="A355" s="27"/>
      <c r="B355" s="27"/>
      <c r="C355" s="965"/>
      <c r="D355" s="245"/>
      <c r="E355" s="246"/>
      <c r="F355" s="247"/>
      <c r="G355" s="248"/>
      <c r="H355" s="248"/>
      <c r="I355" s="248"/>
      <c r="J355" s="248"/>
      <c r="K355" s="248"/>
      <c r="L355" s="248"/>
      <c r="M355" s="248"/>
      <c r="N355" s="248"/>
      <c r="O355" s="248"/>
      <c r="P355" s="1375"/>
      <c r="Q355" s="1376"/>
      <c r="R355" s="9"/>
      <c r="V355" s="9"/>
      <c r="W355" s="9"/>
    </row>
    <row r="356" spans="1:23">
      <c r="A356" s="27"/>
      <c r="B356" s="27"/>
      <c r="C356" s="965"/>
      <c r="D356" s="245"/>
      <c r="E356" s="246"/>
      <c r="F356" s="247"/>
      <c r="G356" s="248"/>
      <c r="H356" s="248"/>
      <c r="I356" s="248"/>
      <c r="J356" s="248"/>
      <c r="K356" s="248"/>
      <c r="L356" s="248"/>
      <c r="M356" s="248"/>
      <c r="N356" s="248"/>
      <c r="O356" s="248"/>
      <c r="P356" s="1375"/>
      <c r="Q356" s="1376"/>
      <c r="R356" s="9"/>
      <c r="V356" s="9"/>
      <c r="W356" s="9"/>
    </row>
    <row r="357" spans="1:23">
      <c r="A357" s="27"/>
      <c r="B357" s="27"/>
      <c r="C357" s="965"/>
      <c r="D357" s="245"/>
      <c r="E357" s="246"/>
      <c r="F357" s="247"/>
      <c r="G357" s="248"/>
      <c r="H357" s="248"/>
      <c r="I357" s="248"/>
      <c r="J357" s="248"/>
      <c r="K357" s="248"/>
      <c r="L357" s="248"/>
      <c r="M357" s="248"/>
      <c r="N357" s="248"/>
      <c r="O357" s="248"/>
      <c r="P357" s="1375"/>
      <c r="Q357" s="1376"/>
      <c r="R357" s="9"/>
      <c r="V357" s="9"/>
      <c r="W357" s="9"/>
    </row>
    <row r="358" spans="1:23">
      <c r="A358" s="27"/>
      <c r="B358" s="27"/>
      <c r="C358" s="965"/>
      <c r="D358" s="245"/>
      <c r="E358" s="246"/>
      <c r="F358" s="247"/>
      <c r="G358" s="248"/>
      <c r="H358" s="248"/>
      <c r="I358" s="248"/>
      <c r="J358" s="248"/>
      <c r="K358" s="248"/>
      <c r="L358" s="248"/>
      <c r="M358" s="248"/>
      <c r="N358" s="248"/>
      <c r="O358" s="248"/>
      <c r="P358" s="1375"/>
      <c r="Q358" s="1376"/>
      <c r="R358" s="9"/>
      <c r="V358" s="9"/>
      <c r="W358" s="9"/>
    </row>
    <row r="359" spans="1:23">
      <c r="A359" s="27"/>
      <c r="B359" s="27"/>
      <c r="C359" s="965"/>
      <c r="D359" s="245"/>
      <c r="E359" s="246"/>
      <c r="F359" s="247"/>
      <c r="G359" s="248"/>
      <c r="H359" s="248"/>
      <c r="I359" s="248"/>
      <c r="J359" s="248"/>
      <c r="K359" s="248"/>
      <c r="L359" s="248"/>
      <c r="M359" s="248"/>
      <c r="N359" s="248"/>
      <c r="O359" s="248"/>
      <c r="P359" s="1375"/>
      <c r="Q359" s="1376"/>
      <c r="R359" s="9"/>
      <c r="V359" s="9"/>
      <c r="W359" s="9"/>
    </row>
    <row r="360" spans="1:23">
      <c r="A360" s="27"/>
      <c r="B360" s="27"/>
      <c r="C360" s="965"/>
      <c r="D360" s="245"/>
      <c r="E360" s="246"/>
      <c r="F360" s="247"/>
      <c r="G360" s="248"/>
      <c r="H360" s="248"/>
      <c r="I360" s="248"/>
      <c r="J360" s="248"/>
      <c r="K360" s="248"/>
      <c r="L360" s="248"/>
      <c r="M360" s="248"/>
      <c r="N360" s="248"/>
      <c r="O360" s="248"/>
      <c r="P360" s="1375"/>
      <c r="Q360" s="1376"/>
      <c r="R360" s="9"/>
      <c r="V360" s="9"/>
      <c r="W360" s="9"/>
    </row>
    <row r="361" spans="1:23">
      <c r="A361" s="27"/>
      <c r="B361" s="27"/>
      <c r="C361" s="965"/>
      <c r="D361" s="245"/>
      <c r="E361" s="246"/>
      <c r="F361" s="247"/>
      <c r="G361" s="248"/>
      <c r="H361" s="248"/>
      <c r="I361" s="248"/>
      <c r="J361" s="248"/>
      <c r="K361" s="248"/>
      <c r="L361" s="248"/>
      <c r="M361" s="248"/>
      <c r="N361" s="248"/>
      <c r="O361" s="248"/>
      <c r="P361" s="1375"/>
      <c r="Q361" s="1376"/>
      <c r="R361" s="9"/>
      <c r="V361" s="9"/>
      <c r="W361" s="9"/>
    </row>
    <row r="362" spans="1:23">
      <c r="A362" s="27"/>
      <c r="B362" s="27"/>
      <c r="C362" s="965"/>
      <c r="D362" s="245"/>
      <c r="E362" s="246"/>
      <c r="F362" s="247"/>
      <c r="G362" s="248"/>
      <c r="H362" s="248"/>
      <c r="I362" s="248"/>
      <c r="J362" s="248"/>
      <c r="K362" s="248"/>
      <c r="L362" s="248"/>
      <c r="M362" s="248"/>
      <c r="N362" s="248"/>
      <c r="O362" s="248"/>
      <c r="P362" s="1375"/>
      <c r="Q362" s="1376"/>
      <c r="R362" s="9"/>
      <c r="V362" s="9"/>
      <c r="W362" s="9"/>
    </row>
    <row r="363" spans="1:23">
      <c r="A363" s="27"/>
      <c r="B363" s="27"/>
      <c r="C363" s="965"/>
      <c r="D363" s="245"/>
      <c r="E363" s="246"/>
      <c r="F363" s="247"/>
      <c r="G363" s="248"/>
      <c r="H363" s="248"/>
      <c r="I363" s="248"/>
      <c r="J363" s="248"/>
      <c r="K363" s="248"/>
      <c r="L363" s="248"/>
      <c r="M363" s="248"/>
      <c r="N363" s="248"/>
      <c r="O363" s="248"/>
      <c r="P363" s="1375"/>
      <c r="Q363" s="1376"/>
      <c r="R363" s="9"/>
      <c r="V363" s="9"/>
      <c r="W363" s="9"/>
    </row>
    <row r="364" spans="1:23">
      <c r="A364" s="27"/>
      <c r="B364" s="27"/>
      <c r="C364" s="965"/>
      <c r="D364" s="245"/>
      <c r="E364" s="246"/>
      <c r="F364" s="247"/>
      <c r="G364" s="248"/>
      <c r="H364" s="248"/>
      <c r="I364" s="248"/>
      <c r="J364" s="248"/>
      <c r="K364" s="248"/>
      <c r="L364" s="248"/>
      <c r="M364" s="248"/>
      <c r="N364" s="248"/>
      <c r="O364" s="248"/>
      <c r="P364" s="1375"/>
      <c r="Q364" s="1376"/>
      <c r="R364" s="9"/>
      <c r="V364" s="9"/>
      <c r="W364" s="9"/>
    </row>
    <row r="365" spans="1:23">
      <c r="A365" s="27"/>
      <c r="B365" s="27"/>
      <c r="C365" s="965"/>
      <c r="D365" s="245"/>
      <c r="E365" s="246"/>
      <c r="F365" s="247"/>
      <c r="G365" s="248"/>
      <c r="H365" s="248"/>
      <c r="I365" s="248"/>
      <c r="J365" s="248"/>
      <c r="K365" s="248"/>
      <c r="L365" s="248"/>
      <c r="M365" s="248"/>
      <c r="N365" s="248"/>
      <c r="O365" s="248"/>
      <c r="P365" s="1375"/>
      <c r="Q365" s="1376"/>
      <c r="R365" s="9"/>
      <c r="V365" s="9"/>
      <c r="W365" s="9"/>
    </row>
    <row r="366" spans="1:23">
      <c r="A366" s="27"/>
      <c r="B366" s="27"/>
      <c r="C366" s="965"/>
      <c r="D366" s="245"/>
      <c r="E366" s="246"/>
      <c r="F366" s="247"/>
      <c r="G366" s="248"/>
      <c r="H366" s="248"/>
      <c r="I366" s="248"/>
      <c r="J366" s="248"/>
      <c r="K366" s="248"/>
      <c r="L366" s="248"/>
      <c r="M366" s="248"/>
      <c r="N366" s="248"/>
      <c r="O366" s="248"/>
      <c r="P366" s="1375"/>
      <c r="Q366" s="1376"/>
      <c r="R366" s="9"/>
      <c r="V366" s="9"/>
      <c r="W366" s="9"/>
    </row>
    <row r="367" spans="1:23">
      <c r="A367" s="27"/>
      <c r="B367" s="27"/>
      <c r="C367" s="965"/>
      <c r="D367" s="245"/>
      <c r="E367" s="246"/>
      <c r="F367" s="247"/>
      <c r="G367" s="248"/>
      <c r="H367" s="248"/>
      <c r="I367" s="248"/>
      <c r="J367" s="248"/>
      <c r="K367" s="248"/>
      <c r="L367" s="248"/>
      <c r="M367" s="248"/>
      <c r="N367" s="248"/>
      <c r="O367" s="248"/>
      <c r="P367" s="1375"/>
      <c r="Q367" s="1376"/>
      <c r="R367" s="9"/>
      <c r="V367" s="9"/>
      <c r="W367" s="9"/>
    </row>
    <row r="368" spans="1:23">
      <c r="A368" s="27"/>
      <c r="B368" s="27"/>
      <c r="C368" s="965"/>
      <c r="D368" s="245"/>
      <c r="E368" s="246"/>
      <c r="F368" s="247"/>
      <c r="G368" s="248"/>
      <c r="H368" s="248"/>
      <c r="I368" s="248"/>
      <c r="J368" s="248"/>
      <c r="K368" s="248"/>
      <c r="L368" s="248"/>
      <c r="M368" s="248"/>
      <c r="N368" s="248"/>
      <c r="O368" s="248"/>
      <c r="P368" s="1375"/>
      <c r="Q368" s="1376"/>
      <c r="R368" s="9"/>
      <c r="V368" s="9"/>
      <c r="W368" s="9"/>
    </row>
    <row r="369" spans="1:23">
      <c r="A369" s="27"/>
      <c r="B369" s="27"/>
      <c r="C369" s="965"/>
      <c r="D369" s="245"/>
      <c r="E369" s="246"/>
      <c r="F369" s="247"/>
      <c r="G369" s="248"/>
      <c r="H369" s="248"/>
      <c r="I369" s="248"/>
      <c r="J369" s="248"/>
      <c r="K369" s="248"/>
      <c r="L369" s="248"/>
      <c r="M369" s="248"/>
      <c r="N369" s="248"/>
      <c r="O369" s="248"/>
      <c r="P369" s="1375"/>
      <c r="Q369" s="1376"/>
      <c r="R369" s="9"/>
      <c r="V369" s="9"/>
      <c r="W369" s="9"/>
    </row>
    <row r="370" spans="1:23">
      <c r="A370" s="27"/>
      <c r="B370" s="27"/>
      <c r="C370" s="965"/>
      <c r="D370" s="245"/>
      <c r="E370" s="246"/>
      <c r="F370" s="247"/>
      <c r="G370" s="248"/>
      <c r="H370" s="248"/>
      <c r="I370" s="248"/>
      <c r="J370" s="248"/>
      <c r="K370" s="248"/>
      <c r="L370" s="248"/>
      <c r="M370" s="248"/>
      <c r="N370" s="248"/>
      <c r="O370" s="248"/>
      <c r="P370" s="1375"/>
      <c r="Q370" s="1376"/>
      <c r="R370" s="9"/>
      <c r="V370" s="9"/>
      <c r="W370" s="9"/>
    </row>
    <row r="371" spans="1:23">
      <c r="A371" s="27"/>
      <c r="B371" s="27"/>
      <c r="C371" s="965"/>
      <c r="D371" s="245"/>
      <c r="E371" s="246"/>
      <c r="F371" s="247"/>
      <c r="G371" s="248"/>
      <c r="H371" s="248"/>
      <c r="I371" s="248"/>
      <c r="J371" s="248"/>
      <c r="K371" s="248"/>
      <c r="L371" s="248"/>
      <c r="M371" s="248"/>
      <c r="N371" s="248"/>
      <c r="O371" s="248"/>
      <c r="P371" s="1375"/>
      <c r="Q371" s="1376"/>
      <c r="R371" s="9"/>
      <c r="V371" s="9"/>
      <c r="W371" s="9"/>
    </row>
    <row r="372" spans="1:23">
      <c r="A372" s="27"/>
      <c r="B372" s="27"/>
      <c r="C372" s="965"/>
      <c r="D372" s="245"/>
      <c r="E372" s="246"/>
      <c r="F372" s="247"/>
      <c r="G372" s="248"/>
      <c r="H372" s="248"/>
      <c r="I372" s="248"/>
      <c r="J372" s="248"/>
      <c r="K372" s="248"/>
      <c r="L372" s="248"/>
      <c r="M372" s="248"/>
      <c r="N372" s="248"/>
      <c r="O372" s="248"/>
      <c r="P372" s="1375"/>
      <c r="Q372" s="1376"/>
      <c r="R372" s="9"/>
      <c r="V372" s="9"/>
      <c r="W372" s="9"/>
    </row>
    <row r="373" spans="1:23">
      <c r="A373" s="27"/>
      <c r="B373" s="27"/>
      <c r="C373" s="965"/>
      <c r="D373" s="245"/>
      <c r="E373" s="246"/>
      <c r="F373" s="247"/>
      <c r="G373" s="248"/>
      <c r="H373" s="248"/>
      <c r="I373" s="248"/>
      <c r="J373" s="248"/>
      <c r="K373" s="248"/>
      <c r="L373" s="248"/>
      <c r="M373" s="248"/>
      <c r="N373" s="248"/>
      <c r="O373" s="248"/>
      <c r="P373" s="1375"/>
      <c r="Q373" s="1376"/>
      <c r="R373" s="9"/>
      <c r="V373" s="9"/>
      <c r="W373" s="9"/>
    </row>
    <row r="374" spans="1:23">
      <c r="A374" s="27"/>
      <c r="B374" s="27"/>
      <c r="C374" s="965"/>
      <c r="D374" s="245"/>
      <c r="E374" s="246"/>
      <c r="F374" s="247"/>
      <c r="G374" s="248"/>
      <c r="H374" s="248"/>
      <c r="I374" s="248"/>
      <c r="J374" s="248"/>
      <c r="K374" s="248"/>
      <c r="L374" s="248"/>
      <c r="M374" s="248"/>
      <c r="N374" s="248"/>
      <c r="O374" s="248"/>
      <c r="P374" s="1375"/>
      <c r="Q374" s="1376"/>
      <c r="R374" s="9"/>
      <c r="V374" s="9"/>
      <c r="W374" s="9"/>
    </row>
    <row r="375" spans="1:23">
      <c r="A375" s="27"/>
      <c r="B375" s="27"/>
      <c r="C375" s="965"/>
      <c r="D375" s="245"/>
      <c r="E375" s="246"/>
      <c r="F375" s="247"/>
      <c r="G375" s="248"/>
      <c r="H375" s="248"/>
      <c r="I375" s="248"/>
      <c r="J375" s="248"/>
      <c r="K375" s="248"/>
      <c r="L375" s="248"/>
      <c r="M375" s="248"/>
      <c r="N375" s="248"/>
      <c r="O375" s="248"/>
      <c r="P375" s="1375"/>
      <c r="Q375" s="1376"/>
      <c r="R375" s="9"/>
      <c r="V375" s="9"/>
      <c r="W375" s="9"/>
    </row>
    <row r="376" spans="1:23">
      <c r="A376" s="27"/>
      <c r="B376" s="27"/>
      <c r="C376" s="965"/>
      <c r="D376" s="245"/>
      <c r="E376" s="246"/>
      <c r="F376" s="247"/>
      <c r="G376" s="248"/>
      <c r="H376" s="248"/>
      <c r="I376" s="248"/>
      <c r="J376" s="248"/>
      <c r="K376" s="248"/>
      <c r="L376" s="248"/>
      <c r="M376" s="248"/>
      <c r="N376" s="248"/>
      <c r="O376" s="248"/>
      <c r="P376" s="1375"/>
      <c r="Q376" s="1376"/>
      <c r="R376" s="9"/>
      <c r="V376" s="9"/>
      <c r="W376" s="9"/>
    </row>
    <row r="377" spans="1:23">
      <c r="A377" s="27"/>
      <c r="B377" s="27"/>
      <c r="C377" s="965"/>
      <c r="D377" s="245"/>
      <c r="E377" s="246"/>
      <c r="F377" s="247"/>
      <c r="G377" s="248"/>
      <c r="H377" s="248"/>
      <c r="I377" s="248"/>
      <c r="J377" s="248"/>
      <c r="K377" s="248"/>
      <c r="L377" s="248"/>
      <c r="M377" s="248"/>
      <c r="N377" s="248"/>
      <c r="O377" s="248"/>
      <c r="P377" s="1375"/>
      <c r="Q377" s="1376"/>
      <c r="R377" s="9"/>
      <c r="V377" s="9"/>
      <c r="W377" s="9"/>
    </row>
    <row r="378" spans="1:23">
      <c r="A378" s="27"/>
      <c r="B378" s="27"/>
      <c r="C378" s="965"/>
      <c r="D378" s="245"/>
      <c r="E378" s="246"/>
      <c r="F378" s="247"/>
      <c r="G378" s="248"/>
      <c r="H378" s="248"/>
      <c r="I378" s="248"/>
      <c r="J378" s="248"/>
      <c r="K378" s="248"/>
      <c r="L378" s="248"/>
      <c r="M378" s="248"/>
      <c r="N378" s="248"/>
      <c r="O378" s="248"/>
      <c r="P378" s="1375"/>
      <c r="Q378" s="1376"/>
      <c r="R378" s="9"/>
      <c r="V378" s="9"/>
      <c r="W378" s="9"/>
    </row>
    <row r="379" spans="1:23">
      <c r="A379" s="27"/>
      <c r="B379" s="27"/>
      <c r="C379" s="965"/>
      <c r="D379" s="245"/>
      <c r="E379" s="246"/>
      <c r="F379" s="247"/>
      <c r="G379" s="248"/>
      <c r="H379" s="248"/>
      <c r="I379" s="248"/>
      <c r="J379" s="248"/>
      <c r="K379" s="248"/>
      <c r="L379" s="248"/>
      <c r="M379" s="248"/>
      <c r="N379" s="248"/>
      <c r="O379" s="248"/>
      <c r="P379" s="1375"/>
      <c r="Q379" s="1376"/>
      <c r="R379" s="9"/>
      <c r="V379" s="9"/>
      <c r="W379" s="9"/>
    </row>
    <row r="380" spans="1:23">
      <c r="A380" s="27"/>
      <c r="B380" s="27"/>
      <c r="C380" s="965"/>
      <c r="D380" s="245"/>
      <c r="E380" s="246"/>
      <c r="F380" s="247"/>
      <c r="G380" s="248"/>
      <c r="H380" s="248"/>
      <c r="I380" s="248"/>
      <c r="J380" s="248"/>
      <c r="K380" s="248"/>
      <c r="L380" s="248"/>
      <c r="M380" s="248"/>
      <c r="N380" s="248"/>
      <c r="O380" s="248"/>
      <c r="P380" s="1375"/>
      <c r="Q380" s="1376"/>
      <c r="R380" s="9"/>
      <c r="V380" s="9"/>
      <c r="W380" s="9"/>
    </row>
    <row r="381" spans="1:23">
      <c r="A381" s="27"/>
      <c r="B381" s="27"/>
      <c r="C381" s="965"/>
      <c r="D381" s="245"/>
      <c r="E381" s="246"/>
      <c r="F381" s="247"/>
      <c r="G381" s="248"/>
      <c r="H381" s="248"/>
      <c r="I381" s="248"/>
      <c r="J381" s="248"/>
      <c r="K381" s="248"/>
      <c r="L381" s="248"/>
      <c r="M381" s="248"/>
      <c r="N381" s="248"/>
      <c r="O381" s="248"/>
      <c r="P381" s="1375"/>
      <c r="Q381" s="1376"/>
      <c r="R381" s="9"/>
      <c r="V381" s="9"/>
      <c r="W381" s="9"/>
    </row>
    <row r="382" spans="1:23">
      <c r="A382" s="27"/>
      <c r="B382" s="27"/>
      <c r="C382" s="965"/>
      <c r="D382" s="245"/>
      <c r="E382" s="246"/>
      <c r="F382" s="247"/>
      <c r="G382" s="248"/>
      <c r="H382" s="248"/>
      <c r="I382" s="248"/>
      <c r="J382" s="248"/>
      <c r="K382" s="248"/>
      <c r="L382" s="248"/>
      <c r="M382" s="248"/>
      <c r="N382" s="248"/>
      <c r="O382" s="248"/>
      <c r="P382" s="1375"/>
      <c r="Q382" s="1376"/>
      <c r="R382" s="9"/>
      <c r="V382" s="9"/>
      <c r="W382" s="9"/>
    </row>
    <row r="383" spans="1:23">
      <c r="A383" s="27"/>
      <c r="B383" s="27"/>
      <c r="C383" s="965"/>
      <c r="D383" s="245"/>
      <c r="E383" s="246"/>
      <c r="F383" s="247"/>
      <c r="G383" s="248"/>
      <c r="H383" s="248"/>
      <c r="I383" s="248"/>
      <c r="J383" s="248"/>
      <c r="K383" s="248"/>
      <c r="L383" s="248"/>
      <c r="M383" s="248"/>
      <c r="N383" s="248"/>
      <c r="O383" s="248"/>
      <c r="P383" s="1375"/>
      <c r="Q383" s="1376"/>
      <c r="R383" s="9"/>
      <c r="V383" s="9"/>
      <c r="W383" s="9"/>
    </row>
    <row r="384" spans="1:23">
      <c r="A384" s="27"/>
      <c r="B384" s="27"/>
      <c r="C384" s="965"/>
      <c r="D384" s="245"/>
      <c r="E384" s="246"/>
      <c r="F384" s="247"/>
      <c r="G384" s="248"/>
      <c r="H384" s="248"/>
      <c r="I384" s="248"/>
      <c r="J384" s="248"/>
      <c r="K384" s="248"/>
      <c r="L384" s="248"/>
      <c r="M384" s="248"/>
      <c r="N384" s="248"/>
      <c r="O384" s="248"/>
      <c r="P384" s="1375"/>
      <c r="Q384" s="1376"/>
      <c r="R384" s="9"/>
      <c r="V384" s="9"/>
      <c r="W384" s="9"/>
    </row>
    <row r="385" spans="1:23">
      <c r="A385" s="27"/>
      <c r="B385" s="27"/>
      <c r="C385" s="965"/>
      <c r="D385" s="245"/>
      <c r="E385" s="246"/>
      <c r="F385" s="247"/>
      <c r="G385" s="248"/>
      <c r="H385" s="248"/>
      <c r="I385" s="248"/>
      <c r="J385" s="248"/>
      <c r="K385" s="248"/>
      <c r="L385" s="248"/>
      <c r="M385" s="248"/>
      <c r="N385" s="248"/>
      <c r="O385" s="248"/>
      <c r="P385" s="1375"/>
      <c r="Q385" s="1376"/>
      <c r="R385" s="9"/>
      <c r="V385" s="9"/>
      <c r="W385" s="9"/>
    </row>
    <row r="386" spans="1:23">
      <c r="A386" s="27"/>
      <c r="B386" s="27"/>
      <c r="C386" s="965"/>
      <c r="D386" s="245"/>
      <c r="E386" s="246"/>
      <c r="F386" s="247"/>
      <c r="G386" s="248"/>
      <c r="H386" s="248"/>
      <c r="I386" s="248"/>
      <c r="J386" s="248"/>
      <c r="K386" s="248"/>
      <c r="L386" s="248"/>
      <c r="M386" s="248"/>
      <c r="N386" s="248"/>
      <c r="O386" s="248"/>
      <c r="P386" s="1375"/>
      <c r="Q386" s="1376"/>
      <c r="R386" s="9"/>
      <c r="V386" s="9"/>
      <c r="W386" s="9"/>
    </row>
    <row r="387" spans="1:23">
      <c r="A387" s="27"/>
      <c r="B387" s="27"/>
      <c r="C387" s="965"/>
      <c r="D387" s="245"/>
      <c r="E387" s="246"/>
      <c r="F387" s="247"/>
      <c r="G387" s="248"/>
      <c r="H387" s="248"/>
      <c r="I387" s="248"/>
      <c r="J387" s="248"/>
      <c r="K387" s="248"/>
      <c r="L387" s="248"/>
      <c r="M387" s="248"/>
      <c r="N387" s="248"/>
      <c r="O387" s="248"/>
      <c r="P387" s="1375"/>
      <c r="Q387" s="1376"/>
      <c r="R387" s="9"/>
      <c r="V387" s="9"/>
      <c r="W387" s="9"/>
    </row>
    <row r="388" spans="1:23">
      <c r="A388" s="27"/>
      <c r="B388" s="27"/>
      <c r="C388" s="965"/>
      <c r="D388" s="245"/>
      <c r="E388" s="246"/>
      <c r="F388" s="247"/>
      <c r="G388" s="248"/>
      <c r="H388" s="248"/>
      <c r="I388" s="248"/>
      <c r="J388" s="248"/>
      <c r="K388" s="248"/>
      <c r="L388" s="248"/>
      <c r="M388" s="248"/>
      <c r="N388" s="248"/>
      <c r="O388" s="248"/>
      <c r="P388" s="1375"/>
      <c r="Q388" s="1376"/>
      <c r="R388" s="9"/>
      <c r="V388" s="9"/>
      <c r="W388" s="9"/>
    </row>
    <row r="389" spans="1:23">
      <c r="A389" s="27"/>
      <c r="B389" s="27"/>
      <c r="C389" s="965"/>
      <c r="D389" s="245"/>
      <c r="E389" s="246"/>
      <c r="F389" s="247"/>
      <c r="G389" s="248"/>
      <c r="H389" s="248"/>
      <c r="I389" s="248"/>
      <c r="J389" s="248"/>
      <c r="K389" s="248"/>
      <c r="L389" s="248"/>
      <c r="M389" s="248"/>
      <c r="N389" s="248"/>
      <c r="O389" s="248"/>
      <c r="P389" s="1375"/>
      <c r="Q389" s="1376"/>
      <c r="R389" s="9"/>
      <c r="V389" s="9"/>
      <c r="W389" s="9"/>
    </row>
    <row r="390" spans="1:23">
      <c r="A390" s="27"/>
      <c r="B390" s="27"/>
      <c r="C390" s="965"/>
      <c r="D390" s="245"/>
      <c r="E390" s="246"/>
      <c r="F390" s="247"/>
      <c r="G390" s="248"/>
      <c r="H390" s="248"/>
      <c r="I390" s="248"/>
      <c r="J390" s="248"/>
      <c r="K390" s="248"/>
      <c r="L390" s="248"/>
      <c r="M390" s="248"/>
      <c r="N390" s="248"/>
      <c r="O390" s="248"/>
      <c r="P390" s="1375"/>
      <c r="Q390" s="1376"/>
      <c r="R390" s="9"/>
      <c r="V390" s="9"/>
      <c r="W390" s="9"/>
    </row>
    <row r="391" spans="1:23">
      <c r="A391" s="27"/>
      <c r="B391" s="27"/>
      <c r="C391" s="965"/>
      <c r="D391" s="245"/>
      <c r="E391" s="246"/>
      <c r="F391" s="247"/>
      <c r="G391" s="248"/>
      <c r="H391" s="248"/>
      <c r="I391" s="248"/>
      <c r="J391" s="248"/>
      <c r="K391" s="248"/>
      <c r="L391" s="248"/>
      <c r="M391" s="248"/>
      <c r="N391" s="248"/>
      <c r="O391" s="248"/>
      <c r="P391" s="1375"/>
      <c r="Q391" s="1376"/>
      <c r="R391" s="9"/>
      <c r="V391" s="9"/>
      <c r="W391" s="9"/>
    </row>
    <row r="392" spans="1:23">
      <c r="A392" s="27"/>
      <c r="B392" s="27"/>
      <c r="C392" s="965"/>
      <c r="D392" s="245"/>
      <c r="E392" s="246"/>
      <c r="F392" s="247"/>
      <c r="G392" s="248"/>
      <c r="H392" s="248"/>
      <c r="I392" s="248"/>
      <c r="J392" s="248"/>
      <c r="K392" s="248"/>
      <c r="L392" s="248"/>
      <c r="M392" s="248"/>
      <c r="N392" s="248"/>
      <c r="O392" s="248"/>
      <c r="P392" s="1375"/>
      <c r="Q392" s="1376"/>
      <c r="R392" s="9"/>
      <c r="V392" s="9"/>
      <c r="W392" s="9"/>
    </row>
    <row r="393" spans="1:23">
      <c r="A393" s="27"/>
      <c r="B393" s="27"/>
      <c r="C393" s="965"/>
      <c r="D393" s="245"/>
      <c r="E393" s="246"/>
      <c r="F393" s="247"/>
      <c r="G393" s="248"/>
      <c r="H393" s="248"/>
      <c r="I393" s="248"/>
      <c r="J393" s="248"/>
      <c r="K393" s="248"/>
      <c r="L393" s="248"/>
      <c r="M393" s="248"/>
      <c r="N393" s="248"/>
      <c r="O393" s="248"/>
      <c r="P393" s="1375"/>
      <c r="Q393" s="1376"/>
      <c r="R393" s="9"/>
      <c r="V393" s="9"/>
      <c r="W393" s="9"/>
    </row>
    <row r="394" spans="1:23">
      <c r="A394" s="27"/>
      <c r="B394" s="27"/>
      <c r="C394" s="965"/>
      <c r="D394" s="245"/>
      <c r="E394" s="246"/>
      <c r="F394" s="247"/>
      <c r="G394" s="248"/>
      <c r="H394" s="248"/>
      <c r="I394" s="248"/>
      <c r="J394" s="248"/>
      <c r="K394" s="248"/>
      <c r="L394" s="248"/>
      <c r="M394" s="248"/>
      <c r="N394" s="248"/>
      <c r="O394" s="248"/>
      <c r="P394" s="1375"/>
      <c r="Q394" s="1376"/>
      <c r="R394" s="9"/>
      <c r="V394" s="9"/>
      <c r="W394" s="9"/>
    </row>
    <row r="395" spans="1:23">
      <c r="A395" s="27"/>
      <c r="B395" s="27"/>
      <c r="C395" s="965"/>
      <c r="D395" s="245"/>
      <c r="E395" s="246"/>
      <c r="F395" s="247"/>
      <c r="G395" s="248"/>
      <c r="H395" s="248"/>
      <c r="I395" s="248"/>
      <c r="J395" s="248"/>
      <c r="K395" s="248"/>
      <c r="L395" s="248"/>
      <c r="M395" s="248"/>
      <c r="N395" s="248"/>
      <c r="O395" s="248"/>
      <c r="P395" s="1375"/>
      <c r="Q395" s="1376"/>
      <c r="R395" s="9"/>
      <c r="V395" s="9"/>
      <c r="W395" s="9"/>
    </row>
    <row r="396" spans="1:23">
      <c r="A396" s="27"/>
      <c r="B396" s="27"/>
      <c r="C396" s="27"/>
      <c r="D396" s="27"/>
      <c r="E396" s="27"/>
      <c r="F396" s="27"/>
      <c r="G396" s="27"/>
      <c r="H396" s="27"/>
      <c r="I396" s="27"/>
      <c r="J396" s="27"/>
      <c r="K396" s="27"/>
      <c r="L396" s="27"/>
      <c r="M396" s="27"/>
      <c r="N396" s="27"/>
      <c r="O396" s="27"/>
      <c r="P396" s="27"/>
      <c r="Q396" s="27"/>
      <c r="R396" s="9"/>
      <c r="V396" s="9"/>
      <c r="W396" s="9"/>
    </row>
    <row r="397" spans="1:23">
      <c r="A397" s="27"/>
      <c r="B397" s="27"/>
      <c r="C397" s="27"/>
      <c r="D397" s="27"/>
      <c r="E397" s="27"/>
      <c r="F397" s="27"/>
      <c r="G397" s="9"/>
      <c r="H397" s="9"/>
      <c r="I397" s="9"/>
      <c r="J397" s="9"/>
      <c r="K397" s="9"/>
      <c r="L397" s="9"/>
      <c r="M397" s="9"/>
      <c r="N397" s="9"/>
      <c r="O397" s="9"/>
      <c r="P397" s="9"/>
      <c r="Q397" s="9"/>
      <c r="R397" s="9"/>
      <c r="V397" s="9"/>
      <c r="W397" s="9"/>
    </row>
    <row r="398" spans="1:23" hidden="1"/>
    <row r="399" spans="1:23" ht="69" hidden="1" customHeight="1">
      <c r="D399" s="25" t="s">
        <v>845</v>
      </c>
      <c r="E399" s="25" t="s">
        <v>844</v>
      </c>
      <c r="F399" s="25" t="s">
        <v>846</v>
      </c>
      <c r="G399" s="42" t="str">
        <f>"Zasiew w "&amp;'Og s1'!K8&amp;" r."</f>
        <v>Zasiew w 2016 r.</v>
      </c>
      <c r="N399" s="42" t="s">
        <v>573</v>
      </c>
    </row>
    <row r="400" spans="1:23" hidden="1">
      <c r="D400" s="43">
        <f>D4</f>
        <v>0</v>
      </c>
      <c r="E400" s="43">
        <f>E4</f>
        <v>0</v>
      </c>
      <c r="F400" s="43">
        <f>F4</f>
        <v>0</v>
      </c>
      <c r="G400" s="44">
        <f>G4</f>
        <v>0</v>
      </c>
      <c r="N400" s="44">
        <f>N4</f>
        <v>0</v>
      </c>
    </row>
    <row r="401" spans="4:14" hidden="1">
      <c r="D401" s="43"/>
      <c r="E401" s="43"/>
      <c r="F401" s="43"/>
      <c r="G401" s="44"/>
      <c r="N401" s="44"/>
    </row>
    <row r="402" spans="4:14" hidden="1">
      <c r="D402" s="43">
        <f>D5</f>
        <v>0</v>
      </c>
      <c r="E402" s="43">
        <f>E5</f>
        <v>0</v>
      </c>
      <c r="F402" s="43">
        <f>F5</f>
        <v>0</v>
      </c>
      <c r="G402" s="44">
        <f>G5</f>
        <v>0</v>
      </c>
      <c r="N402" s="44">
        <f>N5</f>
        <v>0</v>
      </c>
    </row>
    <row r="403" spans="4:14" hidden="1">
      <c r="D403" s="43"/>
      <c r="E403" s="43"/>
      <c r="F403" s="43"/>
      <c r="G403" s="44"/>
      <c r="N403" s="44"/>
    </row>
    <row r="404" spans="4:14" hidden="1">
      <c r="D404" s="43">
        <f>D6</f>
        <v>0</v>
      </c>
      <c r="E404" s="43">
        <f>E6</f>
        <v>0</v>
      </c>
      <c r="F404" s="43">
        <f>F6</f>
        <v>0</v>
      </c>
      <c r="G404" s="44">
        <f>G6</f>
        <v>0</v>
      </c>
      <c r="N404" s="44">
        <f>N6</f>
        <v>0</v>
      </c>
    </row>
    <row r="405" spans="4:14" hidden="1">
      <c r="D405" s="43"/>
      <c r="E405" s="43"/>
      <c r="F405" s="43"/>
      <c r="G405" s="44"/>
      <c r="N405" s="44"/>
    </row>
    <row r="406" spans="4:14" hidden="1">
      <c r="D406" s="43">
        <f>D7</f>
        <v>0</v>
      </c>
      <c r="E406" s="43">
        <f>E7</f>
        <v>0</v>
      </c>
      <c r="F406" s="43">
        <f>F7</f>
        <v>0</v>
      </c>
      <c r="G406" s="44">
        <f>G7</f>
        <v>0</v>
      </c>
      <c r="N406" s="44">
        <f>N7</f>
        <v>0</v>
      </c>
    </row>
    <row r="407" spans="4:14" hidden="1">
      <c r="D407" s="43"/>
      <c r="E407" s="43"/>
      <c r="F407" s="43"/>
      <c r="G407" s="44"/>
      <c r="N407" s="44"/>
    </row>
    <row r="408" spans="4:14" hidden="1">
      <c r="D408" s="43">
        <f>D8</f>
        <v>0</v>
      </c>
      <c r="E408" s="43">
        <f>E8</f>
        <v>0</v>
      </c>
      <c r="F408" s="43">
        <f>F8</f>
        <v>0</v>
      </c>
      <c r="G408" s="44">
        <f>G8</f>
        <v>0</v>
      </c>
      <c r="N408" s="44">
        <f>N8</f>
        <v>0</v>
      </c>
    </row>
    <row r="409" spans="4:14" hidden="1">
      <c r="D409" s="43"/>
      <c r="E409" s="43"/>
      <c r="F409" s="43"/>
      <c r="G409" s="44"/>
      <c r="N409" s="44"/>
    </row>
    <row r="410" spans="4:14" hidden="1">
      <c r="D410" s="43">
        <f>D9</f>
        <v>0</v>
      </c>
      <c r="E410" s="43">
        <f>E9</f>
        <v>0</v>
      </c>
      <c r="F410" s="43">
        <f>F9</f>
        <v>0</v>
      </c>
      <c r="G410" s="44">
        <f>G9</f>
        <v>0</v>
      </c>
      <c r="N410" s="44">
        <f>N9</f>
        <v>0</v>
      </c>
    </row>
    <row r="411" spans="4:14" hidden="1">
      <c r="D411" s="43"/>
      <c r="E411" s="43"/>
      <c r="F411" s="43"/>
      <c r="G411" s="44"/>
      <c r="N411" s="44"/>
    </row>
    <row r="412" spans="4:14" hidden="1">
      <c r="D412" s="43">
        <f>D10</f>
        <v>0</v>
      </c>
      <c r="E412" s="43">
        <f>E10</f>
        <v>0</v>
      </c>
      <c r="F412" s="43">
        <f>F10</f>
        <v>0</v>
      </c>
      <c r="G412" s="44">
        <f>G10</f>
        <v>0</v>
      </c>
      <c r="N412" s="44">
        <f>N10</f>
        <v>0</v>
      </c>
    </row>
    <row r="413" spans="4:14" hidden="1">
      <c r="D413" s="43"/>
      <c r="E413" s="43"/>
      <c r="F413" s="43"/>
      <c r="G413" s="44"/>
      <c r="N413" s="44"/>
    </row>
    <row r="414" spans="4:14" hidden="1">
      <c r="D414" s="43">
        <f>D11</f>
        <v>0</v>
      </c>
      <c r="E414" s="43">
        <f>E11</f>
        <v>0</v>
      </c>
      <c r="F414" s="43">
        <f>F11</f>
        <v>0</v>
      </c>
      <c r="G414" s="44">
        <f>G11</f>
        <v>0</v>
      </c>
      <c r="N414" s="44">
        <f>N11</f>
        <v>0</v>
      </c>
    </row>
    <row r="415" spans="4:14" hidden="1">
      <c r="D415" s="43"/>
      <c r="E415" s="43"/>
      <c r="F415" s="43"/>
      <c r="G415" s="44"/>
      <c r="N415" s="44"/>
    </row>
    <row r="416" spans="4:14" hidden="1">
      <c r="D416" s="43">
        <f>D12</f>
        <v>0</v>
      </c>
      <c r="E416" s="43">
        <f>E12</f>
        <v>0</v>
      </c>
      <c r="F416" s="43">
        <f>F12</f>
        <v>0</v>
      </c>
      <c r="G416" s="44">
        <f>G12</f>
        <v>0</v>
      </c>
      <c r="N416" s="44">
        <f>N12</f>
        <v>0</v>
      </c>
    </row>
    <row r="417" spans="4:14" hidden="1">
      <c r="D417" s="43"/>
      <c r="E417" s="43"/>
      <c r="F417" s="43"/>
      <c r="G417" s="44"/>
      <c r="N417" s="44"/>
    </row>
    <row r="418" spans="4:14" hidden="1">
      <c r="D418" s="43">
        <f>D13</f>
        <v>0</v>
      </c>
      <c r="E418" s="43">
        <f>E13</f>
        <v>0</v>
      </c>
      <c r="F418" s="43">
        <f>F13</f>
        <v>0</v>
      </c>
      <c r="G418" s="44">
        <f>G13</f>
        <v>0</v>
      </c>
      <c r="N418" s="44">
        <f>N13</f>
        <v>0</v>
      </c>
    </row>
    <row r="419" spans="4:14" hidden="1">
      <c r="D419" s="43"/>
      <c r="E419" s="43"/>
      <c r="F419" s="43"/>
      <c r="G419" s="44"/>
      <c r="N419" s="44"/>
    </row>
    <row r="420" spans="4:14" hidden="1">
      <c r="D420" s="43">
        <f>D14</f>
        <v>0</v>
      </c>
      <c r="E420" s="43">
        <f>E14</f>
        <v>0</v>
      </c>
      <c r="F420" s="43">
        <f>F14</f>
        <v>0</v>
      </c>
      <c r="G420" s="44">
        <f>G14</f>
        <v>0</v>
      </c>
      <c r="N420" s="44">
        <f>N14</f>
        <v>0</v>
      </c>
    </row>
    <row r="421" spans="4:14" hidden="1">
      <c r="D421" s="43"/>
      <c r="E421" s="43"/>
      <c r="F421" s="43"/>
      <c r="G421" s="44"/>
      <c r="N421" s="44"/>
    </row>
    <row r="422" spans="4:14" hidden="1">
      <c r="D422" s="43">
        <f>D15</f>
        <v>0</v>
      </c>
      <c r="E422" s="43">
        <f>E15</f>
        <v>0</v>
      </c>
      <c r="F422" s="43">
        <f>F15</f>
        <v>0</v>
      </c>
      <c r="G422" s="44">
        <f>G15</f>
        <v>0</v>
      </c>
      <c r="N422" s="44">
        <f>N15</f>
        <v>0</v>
      </c>
    </row>
    <row r="423" spans="4:14" hidden="1">
      <c r="D423" s="43"/>
      <c r="E423" s="43"/>
      <c r="F423" s="43"/>
      <c r="G423" s="44"/>
      <c r="N423" s="44"/>
    </row>
    <row r="424" spans="4:14" hidden="1">
      <c r="D424" s="43">
        <f>D16</f>
        <v>0</v>
      </c>
      <c r="E424" s="43">
        <f>E16</f>
        <v>0</v>
      </c>
      <c r="F424" s="43">
        <f>F16</f>
        <v>0</v>
      </c>
      <c r="G424" s="44">
        <f>G16</f>
        <v>0</v>
      </c>
      <c r="N424" s="44">
        <f>N16</f>
        <v>0</v>
      </c>
    </row>
    <row r="425" spans="4:14" hidden="1">
      <c r="D425" s="43"/>
      <c r="E425" s="43"/>
      <c r="F425" s="43"/>
      <c r="G425" s="44"/>
      <c r="N425" s="44"/>
    </row>
    <row r="426" spans="4:14" hidden="1">
      <c r="D426" s="43">
        <f>D17</f>
        <v>0</v>
      </c>
      <c r="E426" s="43">
        <f>E17</f>
        <v>0</v>
      </c>
      <c r="F426" s="43">
        <f>F17</f>
        <v>0</v>
      </c>
      <c r="G426" s="44">
        <f>G17</f>
        <v>0</v>
      </c>
      <c r="N426" s="44">
        <f>N17</f>
        <v>0</v>
      </c>
    </row>
    <row r="427" spans="4:14" hidden="1">
      <c r="D427" s="43"/>
      <c r="E427" s="43"/>
      <c r="F427" s="43"/>
      <c r="G427" s="44"/>
      <c r="N427" s="44"/>
    </row>
    <row r="428" spans="4:14" hidden="1">
      <c r="D428" s="43">
        <f>D18</f>
        <v>0</v>
      </c>
      <c r="E428" s="43">
        <f>E18</f>
        <v>0</v>
      </c>
      <c r="F428" s="43">
        <f>F18</f>
        <v>0</v>
      </c>
      <c r="G428" s="44">
        <f>G18</f>
        <v>0</v>
      </c>
      <c r="N428" s="44">
        <f>N18</f>
        <v>0</v>
      </c>
    </row>
    <row r="429" spans="4:14" hidden="1">
      <c r="D429" s="43"/>
      <c r="E429" s="43"/>
      <c r="F429" s="43"/>
      <c r="G429" s="44"/>
      <c r="N429" s="44"/>
    </row>
    <row r="430" spans="4:14" hidden="1">
      <c r="D430" s="43">
        <f>D19</f>
        <v>0</v>
      </c>
      <c r="E430" s="43">
        <f>E19</f>
        <v>0</v>
      </c>
      <c r="F430" s="43">
        <f>F19</f>
        <v>0</v>
      </c>
      <c r="G430" s="44">
        <f>G19</f>
        <v>0</v>
      </c>
      <c r="N430" s="44">
        <f>N19</f>
        <v>0</v>
      </c>
    </row>
    <row r="431" spans="4:14" hidden="1">
      <c r="D431" s="43"/>
      <c r="E431" s="43"/>
      <c r="F431" s="43"/>
      <c r="G431" s="44"/>
      <c r="N431" s="44"/>
    </row>
    <row r="432" spans="4:14" hidden="1">
      <c r="D432" s="43">
        <f>D20</f>
        <v>0</v>
      </c>
      <c r="E432" s="43">
        <f>E20</f>
        <v>0</v>
      </c>
      <c r="F432" s="43">
        <f>F20</f>
        <v>0</v>
      </c>
      <c r="G432" s="44">
        <f>G20</f>
        <v>0</v>
      </c>
      <c r="N432" s="44">
        <f>N20</f>
        <v>0</v>
      </c>
    </row>
    <row r="433" spans="4:14" hidden="1">
      <c r="D433" s="43"/>
      <c r="E433" s="43"/>
      <c r="F433" s="43"/>
      <c r="G433" s="44"/>
      <c r="N433" s="44"/>
    </row>
    <row r="434" spans="4:14" hidden="1">
      <c r="D434" s="43">
        <f>D21</f>
        <v>0</v>
      </c>
      <c r="E434" s="43">
        <f>E21</f>
        <v>0</v>
      </c>
      <c r="F434" s="43">
        <f>F21</f>
        <v>0</v>
      </c>
      <c r="G434" s="44">
        <f>G21</f>
        <v>0</v>
      </c>
      <c r="N434" s="44">
        <f>N21</f>
        <v>0</v>
      </c>
    </row>
    <row r="435" spans="4:14" hidden="1">
      <c r="D435" s="43"/>
      <c r="E435" s="43"/>
      <c r="F435" s="43"/>
      <c r="G435" s="44"/>
      <c r="N435" s="44"/>
    </row>
    <row r="436" spans="4:14" hidden="1">
      <c r="D436" s="43">
        <f>D22</f>
        <v>0</v>
      </c>
      <c r="E436" s="43">
        <f>E22</f>
        <v>0</v>
      </c>
      <c r="F436" s="43">
        <f>F22</f>
        <v>0</v>
      </c>
      <c r="G436" s="44">
        <f>G22</f>
        <v>0</v>
      </c>
      <c r="N436" s="44">
        <f>N22</f>
        <v>0</v>
      </c>
    </row>
    <row r="437" spans="4:14" hidden="1">
      <c r="D437" s="43"/>
      <c r="E437" s="43"/>
      <c r="F437" s="43"/>
      <c r="G437" s="44"/>
      <c r="N437" s="44"/>
    </row>
    <row r="438" spans="4:14" hidden="1">
      <c r="D438" s="43">
        <f>D23</f>
        <v>0</v>
      </c>
      <c r="E438" s="43">
        <f>E23</f>
        <v>0</v>
      </c>
      <c r="F438" s="43">
        <f>F23</f>
        <v>0</v>
      </c>
      <c r="G438" s="44">
        <f>G23</f>
        <v>0</v>
      </c>
      <c r="N438" s="44">
        <f>N23</f>
        <v>0</v>
      </c>
    </row>
    <row r="439" spans="4:14" hidden="1">
      <c r="D439" s="43"/>
      <c r="E439" s="43"/>
      <c r="F439" s="43"/>
      <c r="G439" s="44"/>
      <c r="N439" s="44"/>
    </row>
    <row r="440" spans="4:14" hidden="1">
      <c r="D440" s="43">
        <f>D24</f>
        <v>0</v>
      </c>
      <c r="E440" s="43">
        <f>E24</f>
        <v>0</v>
      </c>
      <c r="F440" s="43">
        <f>F24</f>
        <v>0</v>
      </c>
      <c r="G440" s="44">
        <f>G24</f>
        <v>0</v>
      </c>
      <c r="N440" s="44">
        <f>N24</f>
        <v>0</v>
      </c>
    </row>
    <row r="441" spans="4:14" hidden="1">
      <c r="D441" s="43"/>
      <c r="E441" s="43"/>
      <c r="F441" s="43"/>
      <c r="G441" s="44"/>
      <c r="N441" s="44"/>
    </row>
    <row r="442" spans="4:14" hidden="1">
      <c r="D442" s="43">
        <f>D25</f>
        <v>0</v>
      </c>
      <c r="E442" s="43">
        <f>E25</f>
        <v>0</v>
      </c>
      <c r="F442" s="43">
        <f>F25</f>
        <v>0</v>
      </c>
      <c r="G442" s="44">
        <f>G25</f>
        <v>0</v>
      </c>
      <c r="N442" s="44">
        <f>N25</f>
        <v>0</v>
      </c>
    </row>
    <row r="443" spans="4:14" hidden="1">
      <c r="D443" s="43"/>
      <c r="E443" s="43"/>
      <c r="F443" s="43"/>
      <c r="G443" s="44"/>
      <c r="N443" s="44"/>
    </row>
    <row r="444" spans="4:14" hidden="1">
      <c r="D444" s="43">
        <f>D26</f>
        <v>0</v>
      </c>
      <c r="E444" s="43">
        <f>E26</f>
        <v>0</v>
      </c>
      <c r="F444" s="43">
        <f>F26</f>
        <v>0</v>
      </c>
      <c r="G444" s="44">
        <f>G26</f>
        <v>0</v>
      </c>
      <c r="N444" s="44">
        <f>N26</f>
        <v>0</v>
      </c>
    </row>
    <row r="445" spans="4:14" hidden="1">
      <c r="D445" s="43"/>
      <c r="E445" s="43"/>
      <c r="F445" s="43"/>
      <c r="G445" s="44"/>
      <c r="N445" s="44"/>
    </row>
    <row r="446" spans="4:14" hidden="1">
      <c r="D446" s="43">
        <f>D27</f>
        <v>0</v>
      </c>
      <c r="E446" s="43">
        <f>E27</f>
        <v>0</v>
      </c>
      <c r="F446" s="43">
        <f>F27</f>
        <v>0</v>
      </c>
      <c r="G446" s="44">
        <f>G27</f>
        <v>0</v>
      </c>
      <c r="N446" s="44">
        <f>N27</f>
        <v>0</v>
      </c>
    </row>
    <row r="447" spans="4:14" hidden="1">
      <c r="D447" s="43"/>
      <c r="E447" s="43"/>
      <c r="F447" s="43"/>
      <c r="G447" s="44"/>
      <c r="N447" s="44"/>
    </row>
    <row r="448" spans="4:14" hidden="1">
      <c r="D448" s="43">
        <f>D28</f>
        <v>0</v>
      </c>
      <c r="E448" s="43">
        <f>E28</f>
        <v>0</v>
      </c>
      <c r="F448" s="43">
        <f>F28</f>
        <v>0</v>
      </c>
      <c r="G448" s="44">
        <f>G28</f>
        <v>0</v>
      </c>
      <c r="N448" s="44">
        <f>N28</f>
        <v>0</v>
      </c>
    </row>
    <row r="449" spans="4:14" hidden="1">
      <c r="D449" s="43"/>
      <c r="E449" s="43"/>
      <c r="F449" s="43"/>
      <c r="G449" s="44"/>
      <c r="N449" s="44"/>
    </row>
    <row r="450" spans="4:14" hidden="1">
      <c r="D450" s="43">
        <f>D29</f>
        <v>0</v>
      </c>
      <c r="E450" s="43">
        <f>E29</f>
        <v>0</v>
      </c>
      <c r="F450" s="43">
        <f>F29</f>
        <v>0</v>
      </c>
      <c r="G450" s="44">
        <f>G29</f>
        <v>0</v>
      </c>
      <c r="N450" s="44">
        <f>N29</f>
        <v>0</v>
      </c>
    </row>
    <row r="451" spans="4:14" hidden="1">
      <c r="D451" s="43"/>
      <c r="E451" s="43"/>
      <c r="F451" s="43"/>
      <c r="G451" s="44"/>
      <c r="N451" s="44"/>
    </row>
    <row r="452" spans="4:14" hidden="1">
      <c r="D452" s="43">
        <f>D30</f>
        <v>0</v>
      </c>
      <c r="E452" s="43">
        <f>E30</f>
        <v>0</v>
      </c>
      <c r="F452" s="43">
        <f>F30</f>
        <v>0</v>
      </c>
      <c r="G452" s="44">
        <f>G30</f>
        <v>0</v>
      </c>
      <c r="N452" s="44">
        <f>N30</f>
        <v>0</v>
      </c>
    </row>
    <row r="453" spans="4:14" hidden="1">
      <c r="D453" s="43"/>
      <c r="E453" s="43"/>
      <c r="F453" s="43"/>
      <c r="G453" s="44"/>
      <c r="N453" s="44"/>
    </row>
    <row r="454" spans="4:14" hidden="1">
      <c r="D454" s="43">
        <f>D31</f>
        <v>0</v>
      </c>
      <c r="E454" s="43">
        <f>E31</f>
        <v>0</v>
      </c>
      <c r="F454" s="43">
        <f>F31</f>
        <v>0</v>
      </c>
      <c r="G454" s="44">
        <f>G31</f>
        <v>0</v>
      </c>
      <c r="N454" s="44">
        <f>N31</f>
        <v>0</v>
      </c>
    </row>
    <row r="455" spans="4:14" hidden="1">
      <c r="D455" s="43"/>
      <c r="E455" s="43"/>
      <c r="F455" s="43"/>
      <c r="G455" s="44"/>
      <c r="N455" s="44"/>
    </row>
    <row r="456" spans="4:14" hidden="1">
      <c r="D456" s="43">
        <f>D32</f>
        <v>0</v>
      </c>
      <c r="E456" s="43">
        <f>E32</f>
        <v>0</v>
      </c>
      <c r="F456" s="43">
        <f>F32</f>
        <v>0</v>
      </c>
      <c r="G456" s="44">
        <f>G32</f>
        <v>0</v>
      </c>
      <c r="N456" s="44">
        <f>N32</f>
        <v>0</v>
      </c>
    </row>
    <row r="457" spans="4:14" hidden="1">
      <c r="D457" s="43"/>
      <c r="E457" s="43"/>
      <c r="F457" s="43"/>
      <c r="G457" s="44"/>
      <c r="N457" s="44"/>
    </row>
    <row r="458" spans="4:14" hidden="1">
      <c r="D458" s="43">
        <f>D33</f>
        <v>0</v>
      </c>
      <c r="E458" s="43">
        <f>E33</f>
        <v>0</v>
      </c>
      <c r="F458" s="43">
        <f>F33</f>
        <v>0</v>
      </c>
      <c r="G458" s="44">
        <f>G33</f>
        <v>0</v>
      </c>
      <c r="N458" s="44">
        <f>N33</f>
        <v>0</v>
      </c>
    </row>
    <row r="459" spans="4:14" hidden="1">
      <c r="D459" s="43"/>
      <c r="E459" s="43"/>
      <c r="F459" s="43"/>
      <c r="G459" s="44"/>
      <c r="N459" s="44"/>
    </row>
    <row r="460" spans="4:14" hidden="1">
      <c r="D460" s="43">
        <f>D34</f>
        <v>0</v>
      </c>
      <c r="E460" s="43">
        <f>E34</f>
        <v>0</v>
      </c>
      <c r="F460" s="43">
        <f>F34</f>
        <v>0</v>
      </c>
      <c r="G460" s="44">
        <f>G34</f>
        <v>0</v>
      </c>
      <c r="N460" s="44">
        <f>N34</f>
        <v>0</v>
      </c>
    </row>
    <row r="461" spans="4:14" hidden="1">
      <c r="D461" s="43"/>
      <c r="E461" s="43"/>
      <c r="F461" s="43"/>
      <c r="G461" s="44"/>
      <c r="N461" s="44"/>
    </row>
    <row r="462" spans="4:14" hidden="1">
      <c r="D462" s="43">
        <f>D35</f>
        <v>0</v>
      </c>
      <c r="E462" s="43">
        <f>E35</f>
        <v>0</v>
      </c>
      <c r="F462" s="43">
        <f>F35</f>
        <v>0</v>
      </c>
      <c r="G462" s="44">
        <f>G35</f>
        <v>0</v>
      </c>
      <c r="N462" s="44">
        <f>N35</f>
        <v>0</v>
      </c>
    </row>
    <row r="463" spans="4:14" hidden="1">
      <c r="D463" s="43"/>
      <c r="E463" s="43"/>
      <c r="F463" s="43"/>
      <c r="G463" s="44"/>
      <c r="N463" s="44"/>
    </row>
    <row r="464" spans="4:14" hidden="1">
      <c r="D464" s="43">
        <f>D36</f>
        <v>0</v>
      </c>
      <c r="E464" s="43">
        <f>E36</f>
        <v>0</v>
      </c>
      <c r="F464" s="43">
        <f>F36</f>
        <v>0</v>
      </c>
      <c r="G464" s="44">
        <f>G36</f>
        <v>0</v>
      </c>
      <c r="N464" s="44">
        <f>N36</f>
        <v>0</v>
      </c>
    </row>
    <row r="465" spans="4:14" hidden="1">
      <c r="D465" s="43"/>
      <c r="E465" s="43"/>
      <c r="F465" s="43"/>
      <c r="G465" s="44"/>
      <c r="N465" s="44"/>
    </row>
    <row r="466" spans="4:14" hidden="1">
      <c r="D466" s="43">
        <f>D37</f>
        <v>0</v>
      </c>
      <c r="E466" s="43">
        <f>E37</f>
        <v>0</v>
      </c>
      <c r="F466" s="43">
        <f>F37</f>
        <v>0</v>
      </c>
      <c r="G466" s="44">
        <f>G37</f>
        <v>0</v>
      </c>
      <c r="N466" s="44">
        <f>N37</f>
        <v>0</v>
      </c>
    </row>
    <row r="467" spans="4:14" hidden="1">
      <c r="D467" s="43"/>
      <c r="E467" s="43"/>
      <c r="F467" s="43"/>
      <c r="G467" s="44"/>
      <c r="N467" s="44"/>
    </row>
    <row r="468" spans="4:14" hidden="1">
      <c r="D468" s="43">
        <f>D38</f>
        <v>0</v>
      </c>
      <c r="E468" s="43">
        <f>E38</f>
        <v>0</v>
      </c>
      <c r="F468" s="43">
        <f>F38</f>
        <v>0</v>
      </c>
      <c r="G468" s="44">
        <f>G38</f>
        <v>0</v>
      </c>
      <c r="N468" s="44">
        <f>N38</f>
        <v>0</v>
      </c>
    </row>
    <row r="469" spans="4:14" hidden="1">
      <c r="D469" s="43"/>
      <c r="E469" s="43"/>
      <c r="F469" s="43"/>
      <c r="G469" s="44"/>
      <c r="N469" s="44"/>
    </row>
    <row r="470" spans="4:14" hidden="1">
      <c r="D470" s="43">
        <f>D39</f>
        <v>0</v>
      </c>
      <c r="E470" s="43">
        <f>E39</f>
        <v>0</v>
      </c>
      <c r="F470" s="43">
        <f>F39</f>
        <v>0</v>
      </c>
      <c r="G470" s="44">
        <f>G39</f>
        <v>0</v>
      </c>
      <c r="N470" s="44">
        <f>N39</f>
        <v>0</v>
      </c>
    </row>
    <row r="471" spans="4:14" hidden="1">
      <c r="D471" s="43"/>
      <c r="E471" s="43"/>
      <c r="F471" s="43"/>
      <c r="G471" s="44"/>
      <c r="N471" s="44"/>
    </row>
    <row r="472" spans="4:14" hidden="1">
      <c r="D472" s="43">
        <f>D40</f>
        <v>0</v>
      </c>
      <c r="E472" s="43">
        <f>E40</f>
        <v>0</v>
      </c>
      <c r="F472" s="43">
        <f>F40</f>
        <v>0</v>
      </c>
      <c r="G472" s="44">
        <f>G40</f>
        <v>0</v>
      </c>
      <c r="N472" s="44">
        <f>N40</f>
        <v>0</v>
      </c>
    </row>
    <row r="473" spans="4:14" hidden="1">
      <c r="D473" s="43"/>
      <c r="E473" s="43"/>
      <c r="F473" s="43"/>
      <c r="G473" s="44"/>
      <c r="N473" s="44"/>
    </row>
    <row r="474" spans="4:14" hidden="1">
      <c r="D474" s="43">
        <f>D41</f>
        <v>0</v>
      </c>
      <c r="E474" s="43">
        <f>E41</f>
        <v>0</v>
      </c>
      <c r="F474" s="43">
        <f>F41</f>
        <v>0</v>
      </c>
      <c r="G474" s="44">
        <f>G41</f>
        <v>0</v>
      </c>
      <c r="N474" s="44">
        <f>N41</f>
        <v>0</v>
      </c>
    </row>
    <row r="475" spans="4:14" hidden="1">
      <c r="D475" s="43"/>
      <c r="E475" s="43"/>
      <c r="F475" s="43"/>
      <c r="G475" s="44"/>
      <c r="N475" s="44"/>
    </row>
    <row r="476" spans="4:14" hidden="1">
      <c r="D476" s="43">
        <f>D42</f>
        <v>0</v>
      </c>
      <c r="E476" s="43">
        <f>E42</f>
        <v>0</v>
      </c>
      <c r="F476" s="43">
        <f>F42</f>
        <v>0</v>
      </c>
      <c r="G476" s="44">
        <f>G42</f>
        <v>0</v>
      </c>
      <c r="N476" s="44">
        <f>N42</f>
        <v>0</v>
      </c>
    </row>
    <row r="477" spans="4:14" hidden="1">
      <c r="D477" s="43"/>
      <c r="E477" s="43"/>
      <c r="F477" s="43"/>
      <c r="G477" s="44"/>
      <c r="N477" s="44"/>
    </row>
    <row r="478" spans="4:14" hidden="1">
      <c r="D478" s="43">
        <f>D43</f>
        <v>0</v>
      </c>
      <c r="E478" s="43">
        <f>E43</f>
        <v>0</v>
      </c>
      <c r="F478" s="43">
        <f>F43</f>
        <v>0</v>
      </c>
      <c r="G478" s="44">
        <f>G43</f>
        <v>0</v>
      </c>
      <c r="N478" s="44">
        <f>N43</f>
        <v>0</v>
      </c>
    </row>
    <row r="479" spans="4:14" hidden="1">
      <c r="D479" s="43"/>
      <c r="E479" s="43"/>
      <c r="F479" s="43"/>
      <c r="G479" s="44"/>
      <c r="N479" s="44"/>
    </row>
    <row r="480" spans="4:14" hidden="1">
      <c r="D480" s="43">
        <f>D44</f>
        <v>0</v>
      </c>
      <c r="E480" s="43">
        <f>E44</f>
        <v>0</v>
      </c>
      <c r="F480" s="43">
        <f>F44</f>
        <v>0</v>
      </c>
      <c r="G480" s="44">
        <f>G44</f>
        <v>0</v>
      </c>
      <c r="N480" s="44">
        <f>N44</f>
        <v>0</v>
      </c>
    </row>
    <row r="481" spans="4:14" hidden="1">
      <c r="D481" s="43"/>
      <c r="E481" s="43"/>
      <c r="F481" s="43"/>
      <c r="G481" s="44"/>
      <c r="N481" s="44"/>
    </row>
    <row r="482" spans="4:14" hidden="1">
      <c r="D482" s="43">
        <f>D45</f>
        <v>0</v>
      </c>
      <c r="E482" s="43">
        <f>E45</f>
        <v>0</v>
      </c>
      <c r="F482" s="43">
        <f>F45</f>
        <v>0</v>
      </c>
      <c r="G482" s="44">
        <f>G45</f>
        <v>0</v>
      </c>
      <c r="N482" s="44">
        <f>N45</f>
        <v>0</v>
      </c>
    </row>
    <row r="483" spans="4:14" hidden="1">
      <c r="D483" s="43"/>
      <c r="E483" s="43"/>
      <c r="F483" s="43"/>
      <c r="G483" s="44"/>
      <c r="N483" s="44"/>
    </row>
    <row r="484" spans="4:14" hidden="1">
      <c r="D484" s="43">
        <f>D46</f>
        <v>0</v>
      </c>
      <c r="E484" s="43">
        <f>E46</f>
        <v>0</v>
      </c>
      <c r="F484" s="43">
        <f>F46</f>
        <v>0</v>
      </c>
      <c r="G484" s="44">
        <f>G46</f>
        <v>0</v>
      </c>
      <c r="N484" s="44">
        <f>N46</f>
        <v>0</v>
      </c>
    </row>
    <row r="485" spans="4:14" hidden="1">
      <c r="D485" s="43"/>
      <c r="E485" s="43"/>
      <c r="F485" s="43"/>
      <c r="G485" s="44"/>
      <c r="N485" s="44"/>
    </row>
    <row r="486" spans="4:14" hidden="1">
      <c r="D486" s="43">
        <f>D47</f>
        <v>0</v>
      </c>
      <c r="E486" s="43">
        <f>E47</f>
        <v>0</v>
      </c>
      <c r="F486" s="43">
        <f>F47</f>
        <v>0</v>
      </c>
      <c r="G486" s="44">
        <f>G47</f>
        <v>0</v>
      </c>
      <c r="N486" s="44">
        <f>N47</f>
        <v>0</v>
      </c>
    </row>
    <row r="487" spans="4:14" hidden="1">
      <c r="D487" s="43"/>
      <c r="E487" s="43"/>
      <c r="F487" s="43"/>
      <c r="G487" s="44"/>
      <c r="N487" s="44"/>
    </row>
    <row r="488" spans="4:14" hidden="1">
      <c r="D488" s="43">
        <f>D48</f>
        <v>0</v>
      </c>
      <c r="E488" s="43">
        <f>E48</f>
        <v>0</v>
      </c>
      <c r="F488" s="43">
        <f>F48</f>
        <v>0</v>
      </c>
      <c r="G488" s="44">
        <f>G48</f>
        <v>0</v>
      </c>
      <c r="N488" s="44">
        <f>N48</f>
        <v>0</v>
      </c>
    </row>
    <row r="489" spans="4:14" hidden="1">
      <c r="D489" s="43"/>
      <c r="E489" s="43"/>
      <c r="F489" s="43"/>
      <c r="G489" s="44"/>
      <c r="N489" s="44"/>
    </row>
    <row r="490" spans="4:14" hidden="1">
      <c r="D490" s="43">
        <f>D49</f>
        <v>0</v>
      </c>
      <c r="E490" s="43">
        <f>E49</f>
        <v>0</v>
      </c>
      <c r="F490" s="43">
        <f>F49</f>
        <v>0</v>
      </c>
      <c r="G490" s="44">
        <f>G49</f>
        <v>0</v>
      </c>
      <c r="N490" s="44">
        <f>N49</f>
        <v>0</v>
      </c>
    </row>
    <row r="491" spans="4:14" hidden="1">
      <c r="D491" s="43"/>
      <c r="E491" s="43"/>
      <c r="F491" s="43"/>
      <c r="G491" s="44"/>
      <c r="N491" s="44"/>
    </row>
    <row r="492" spans="4:14" hidden="1">
      <c r="D492" s="43">
        <f>D50</f>
        <v>0</v>
      </c>
      <c r="E492" s="43">
        <f>E50</f>
        <v>0</v>
      </c>
      <c r="F492" s="43">
        <f>F50</f>
        <v>0</v>
      </c>
      <c r="G492" s="44">
        <f>G50</f>
        <v>0</v>
      </c>
      <c r="N492" s="44">
        <f>N50</f>
        <v>0</v>
      </c>
    </row>
    <row r="493" spans="4:14" hidden="1">
      <c r="D493" s="43"/>
      <c r="E493" s="43"/>
      <c r="F493" s="43"/>
      <c r="G493" s="44"/>
      <c r="N493" s="44"/>
    </row>
    <row r="494" spans="4:14" hidden="1">
      <c r="D494" s="43">
        <f>D51</f>
        <v>0</v>
      </c>
      <c r="E494" s="43">
        <f>E51</f>
        <v>0</v>
      </c>
      <c r="F494" s="43">
        <f>F51</f>
        <v>0</v>
      </c>
      <c r="G494" s="44">
        <f>G51</f>
        <v>0</v>
      </c>
      <c r="N494" s="44">
        <f>N51</f>
        <v>0</v>
      </c>
    </row>
    <row r="495" spans="4:14" hidden="1">
      <c r="D495" s="43"/>
      <c r="E495" s="43"/>
      <c r="F495" s="43"/>
      <c r="G495" s="44"/>
      <c r="N495" s="44"/>
    </row>
    <row r="496" spans="4:14" hidden="1">
      <c r="D496" s="43">
        <f>D52</f>
        <v>0</v>
      </c>
      <c r="E496" s="43">
        <f>E52</f>
        <v>0</v>
      </c>
      <c r="F496" s="43">
        <f>F52</f>
        <v>0</v>
      </c>
      <c r="G496" s="44">
        <f>G52</f>
        <v>0</v>
      </c>
      <c r="N496" s="44">
        <f>N52</f>
        <v>0</v>
      </c>
    </row>
    <row r="497" spans="4:14" hidden="1">
      <c r="D497" s="43"/>
      <c r="E497" s="43"/>
      <c r="F497" s="43"/>
      <c r="G497" s="44"/>
      <c r="N497" s="44"/>
    </row>
    <row r="498" spans="4:14" hidden="1">
      <c r="D498" s="43">
        <f>D53</f>
        <v>0</v>
      </c>
      <c r="E498" s="43">
        <f>E53</f>
        <v>0</v>
      </c>
      <c r="F498" s="43">
        <f>F53</f>
        <v>0</v>
      </c>
      <c r="G498" s="44">
        <f>G53</f>
        <v>0</v>
      </c>
      <c r="N498" s="44">
        <f>N53</f>
        <v>0</v>
      </c>
    </row>
    <row r="499" spans="4:14" hidden="1">
      <c r="D499" s="43"/>
      <c r="E499" s="43"/>
      <c r="F499" s="43"/>
      <c r="G499" s="44"/>
      <c r="N499" s="44"/>
    </row>
    <row r="500" spans="4:14" hidden="1">
      <c r="D500" s="43">
        <f>D54</f>
        <v>0</v>
      </c>
      <c r="E500" s="43">
        <f>E54</f>
        <v>0</v>
      </c>
      <c r="F500" s="43">
        <f>F54</f>
        <v>0</v>
      </c>
      <c r="G500" s="44">
        <f>G54</f>
        <v>0</v>
      </c>
      <c r="N500" s="44">
        <f>N54</f>
        <v>0</v>
      </c>
    </row>
    <row r="501" spans="4:14" hidden="1">
      <c r="D501" s="43"/>
      <c r="E501" s="43"/>
      <c r="F501" s="43"/>
      <c r="G501" s="44"/>
      <c r="N501" s="44"/>
    </row>
    <row r="502" spans="4:14" hidden="1">
      <c r="D502" s="43">
        <f>D55</f>
        <v>0</v>
      </c>
      <c r="E502" s="43">
        <f>E55</f>
        <v>0</v>
      </c>
      <c r="F502" s="43">
        <f>F55</f>
        <v>0</v>
      </c>
      <c r="G502" s="44">
        <f>G55</f>
        <v>0</v>
      </c>
      <c r="N502" s="44">
        <f>N55</f>
        <v>0</v>
      </c>
    </row>
    <row r="503" spans="4:14" hidden="1">
      <c r="D503" s="43"/>
      <c r="E503" s="43"/>
      <c r="F503" s="43"/>
      <c r="G503" s="44"/>
      <c r="N503" s="44"/>
    </row>
    <row r="504" spans="4:14" hidden="1">
      <c r="D504" s="43">
        <f>D56</f>
        <v>0</v>
      </c>
      <c r="E504" s="43">
        <f>E56</f>
        <v>0</v>
      </c>
      <c r="F504" s="43">
        <f>F56</f>
        <v>0</v>
      </c>
      <c r="G504" s="44">
        <f>G56</f>
        <v>0</v>
      </c>
      <c r="N504" s="44">
        <f>N56</f>
        <v>0</v>
      </c>
    </row>
    <row r="505" spans="4:14" hidden="1">
      <c r="D505" s="43"/>
      <c r="E505" s="43"/>
      <c r="F505" s="43"/>
      <c r="G505" s="44"/>
      <c r="N505" s="44"/>
    </row>
    <row r="506" spans="4:14" hidden="1">
      <c r="D506" s="43">
        <f>D57</f>
        <v>0</v>
      </c>
      <c r="E506" s="43">
        <f>E57</f>
        <v>0</v>
      </c>
      <c r="F506" s="43">
        <f>F57</f>
        <v>0</v>
      </c>
      <c r="G506" s="44">
        <f>G57</f>
        <v>0</v>
      </c>
      <c r="N506" s="44">
        <f>N57</f>
        <v>0</v>
      </c>
    </row>
    <row r="507" spans="4:14" hidden="1">
      <c r="D507" s="43"/>
      <c r="E507" s="43"/>
      <c r="F507" s="43"/>
      <c r="G507" s="44"/>
      <c r="N507" s="44"/>
    </row>
    <row r="508" spans="4:14" hidden="1">
      <c r="D508" s="43">
        <f>D58</f>
        <v>0</v>
      </c>
      <c r="E508" s="43">
        <f>E58</f>
        <v>0</v>
      </c>
      <c r="F508" s="43">
        <f>F58</f>
        <v>0</v>
      </c>
      <c r="G508" s="44">
        <f>G58</f>
        <v>0</v>
      </c>
      <c r="N508" s="44">
        <f>N58</f>
        <v>0</v>
      </c>
    </row>
    <row r="509" spans="4:14" hidden="1">
      <c r="D509" s="43"/>
      <c r="E509" s="43"/>
      <c r="F509" s="43"/>
      <c r="G509" s="44"/>
      <c r="N509" s="44"/>
    </row>
    <row r="510" spans="4:14" hidden="1">
      <c r="D510" s="43">
        <f>D59</f>
        <v>0</v>
      </c>
      <c r="E510" s="43">
        <f>E59</f>
        <v>0</v>
      </c>
      <c r="F510" s="43">
        <f>F59</f>
        <v>0</v>
      </c>
      <c r="G510" s="44">
        <f>G59</f>
        <v>0</v>
      </c>
      <c r="N510" s="44">
        <f>N59</f>
        <v>0</v>
      </c>
    </row>
    <row r="511" spans="4:14" hidden="1">
      <c r="D511" s="43"/>
      <c r="E511" s="43"/>
      <c r="F511" s="43"/>
      <c r="G511" s="44"/>
      <c r="N511" s="44"/>
    </row>
    <row r="512" spans="4:14" hidden="1">
      <c r="D512" s="43">
        <f>D60</f>
        <v>0</v>
      </c>
      <c r="E512" s="43">
        <f>E60</f>
        <v>0</v>
      </c>
      <c r="F512" s="43">
        <f>F60</f>
        <v>0</v>
      </c>
      <c r="G512" s="44">
        <f>G60</f>
        <v>0</v>
      </c>
      <c r="N512" s="44">
        <f>N60</f>
        <v>0</v>
      </c>
    </row>
    <row r="513" spans="4:14" hidden="1">
      <c r="D513" s="43"/>
      <c r="E513" s="43"/>
      <c r="F513" s="43"/>
      <c r="G513" s="44"/>
      <c r="N513" s="44"/>
    </row>
    <row r="514" spans="4:14" hidden="1">
      <c r="D514" s="43">
        <f>D61</f>
        <v>0</v>
      </c>
      <c r="E514" s="43">
        <f>E61</f>
        <v>0</v>
      </c>
      <c r="F514" s="43">
        <f>F61</f>
        <v>0</v>
      </c>
      <c r="G514" s="44">
        <f>G61</f>
        <v>0</v>
      </c>
      <c r="N514" s="44">
        <f>N61</f>
        <v>0</v>
      </c>
    </row>
    <row r="515" spans="4:14" hidden="1">
      <c r="D515" s="43"/>
      <c r="E515" s="43"/>
      <c r="F515" s="43"/>
      <c r="G515" s="44"/>
      <c r="N515" s="44"/>
    </row>
    <row r="516" spans="4:14" hidden="1">
      <c r="D516" s="43">
        <f>D62</f>
        <v>0</v>
      </c>
      <c r="E516" s="43">
        <f>E62</f>
        <v>0</v>
      </c>
      <c r="F516" s="43">
        <f>F62</f>
        <v>0</v>
      </c>
      <c r="G516" s="44">
        <f>G62</f>
        <v>0</v>
      </c>
      <c r="N516" s="44">
        <f>N62</f>
        <v>0</v>
      </c>
    </row>
    <row r="517" spans="4:14" hidden="1">
      <c r="D517" s="43"/>
      <c r="E517" s="43"/>
      <c r="F517" s="43"/>
      <c r="G517" s="44"/>
      <c r="N517" s="44"/>
    </row>
    <row r="518" spans="4:14" hidden="1">
      <c r="D518" s="43">
        <f>D63</f>
        <v>0</v>
      </c>
      <c r="E518" s="43">
        <f>E63</f>
        <v>0</v>
      </c>
      <c r="F518" s="43">
        <f>F63</f>
        <v>0</v>
      </c>
      <c r="G518" s="44">
        <f>G63</f>
        <v>0</v>
      </c>
      <c r="N518" s="44">
        <f>N63</f>
        <v>0</v>
      </c>
    </row>
    <row r="519" spans="4:14" hidden="1">
      <c r="D519" s="43"/>
      <c r="E519" s="43"/>
      <c r="F519" s="43"/>
      <c r="G519" s="44"/>
      <c r="N519" s="44"/>
    </row>
    <row r="520" spans="4:14" hidden="1">
      <c r="D520" s="43">
        <f>D64</f>
        <v>0</v>
      </c>
      <c r="E520" s="43">
        <f>E64</f>
        <v>0</v>
      </c>
      <c r="F520" s="43">
        <f>F64</f>
        <v>0</v>
      </c>
      <c r="G520" s="44">
        <f>G64</f>
        <v>0</v>
      </c>
      <c r="N520" s="44">
        <f>N64</f>
        <v>0</v>
      </c>
    </row>
    <row r="521" spans="4:14" hidden="1">
      <c r="D521" s="43"/>
      <c r="E521" s="43"/>
      <c r="F521" s="43"/>
      <c r="G521" s="44"/>
      <c r="N521" s="44"/>
    </row>
    <row r="522" spans="4:14" hidden="1">
      <c r="D522" s="43">
        <f>D65</f>
        <v>0</v>
      </c>
      <c r="E522" s="43">
        <f>E65</f>
        <v>0</v>
      </c>
      <c r="F522" s="43">
        <f>F65</f>
        <v>0</v>
      </c>
      <c r="G522" s="44">
        <f>G65</f>
        <v>0</v>
      </c>
      <c r="N522" s="44">
        <f>N65</f>
        <v>0</v>
      </c>
    </row>
    <row r="523" spans="4:14" hidden="1">
      <c r="D523" s="43"/>
      <c r="E523" s="43"/>
      <c r="F523" s="43"/>
      <c r="G523" s="44"/>
      <c r="N523" s="44"/>
    </row>
    <row r="524" spans="4:14" hidden="1">
      <c r="D524" s="43">
        <f>D66</f>
        <v>0</v>
      </c>
      <c r="E524" s="43">
        <f>E66</f>
        <v>0</v>
      </c>
      <c r="F524" s="43">
        <f>F66</f>
        <v>0</v>
      </c>
      <c r="G524" s="44">
        <f>G66</f>
        <v>0</v>
      </c>
      <c r="N524" s="44">
        <f>N66</f>
        <v>0</v>
      </c>
    </row>
    <row r="525" spans="4:14" hidden="1">
      <c r="D525" s="43"/>
      <c r="E525" s="43"/>
      <c r="F525" s="43"/>
      <c r="G525" s="44"/>
      <c r="N525" s="44"/>
    </row>
    <row r="526" spans="4:14" hidden="1">
      <c r="D526" s="43">
        <f>D67</f>
        <v>0</v>
      </c>
      <c r="E526" s="43">
        <f>E67</f>
        <v>0</v>
      </c>
      <c r="F526" s="43">
        <f>F67</f>
        <v>0</v>
      </c>
      <c r="G526" s="44">
        <f>G67</f>
        <v>0</v>
      </c>
      <c r="N526" s="44">
        <f>N67</f>
        <v>0</v>
      </c>
    </row>
    <row r="527" spans="4:14" hidden="1">
      <c r="D527" s="43"/>
      <c r="E527" s="43"/>
      <c r="F527" s="43"/>
      <c r="G527" s="44"/>
      <c r="N527" s="44"/>
    </row>
    <row r="528" spans="4:14" hidden="1">
      <c r="D528" s="43">
        <f>D68</f>
        <v>0</v>
      </c>
      <c r="E528" s="43">
        <f>E68</f>
        <v>0</v>
      </c>
      <c r="F528" s="43">
        <f>F68</f>
        <v>0</v>
      </c>
      <c r="G528" s="44">
        <f>G68</f>
        <v>0</v>
      </c>
      <c r="N528" s="44">
        <f>N68</f>
        <v>0</v>
      </c>
    </row>
    <row r="529" spans="4:14" hidden="1">
      <c r="D529" s="43"/>
      <c r="E529" s="43"/>
      <c r="F529" s="43"/>
      <c r="G529" s="44"/>
      <c r="N529" s="44"/>
    </row>
    <row r="530" spans="4:14" hidden="1">
      <c r="D530" s="43">
        <f>D69</f>
        <v>0</v>
      </c>
      <c r="E530" s="43">
        <f>E69</f>
        <v>0</v>
      </c>
      <c r="F530" s="43">
        <f>F69</f>
        <v>0</v>
      </c>
      <c r="G530" s="44">
        <f>G69</f>
        <v>0</v>
      </c>
      <c r="N530" s="44">
        <f>N69</f>
        <v>0</v>
      </c>
    </row>
    <row r="531" spans="4:14" hidden="1">
      <c r="D531" s="43"/>
      <c r="E531" s="43"/>
      <c r="F531" s="43"/>
      <c r="G531" s="44"/>
      <c r="N531" s="44"/>
    </row>
    <row r="532" spans="4:14" hidden="1">
      <c r="D532" s="43">
        <f>D70</f>
        <v>0</v>
      </c>
      <c r="E532" s="43">
        <f>E70</f>
        <v>0</v>
      </c>
      <c r="F532" s="43">
        <f>F70</f>
        <v>0</v>
      </c>
      <c r="G532" s="44">
        <f>G70</f>
        <v>0</v>
      </c>
      <c r="N532" s="44">
        <f>N70</f>
        <v>0</v>
      </c>
    </row>
    <row r="533" spans="4:14" hidden="1">
      <c r="D533" s="43"/>
      <c r="E533" s="43"/>
      <c r="F533" s="43"/>
      <c r="G533" s="44"/>
      <c r="N533" s="44"/>
    </row>
    <row r="534" spans="4:14" hidden="1">
      <c r="D534" s="43">
        <f>D71</f>
        <v>0</v>
      </c>
      <c r="E534" s="43">
        <f>E71</f>
        <v>0</v>
      </c>
      <c r="F534" s="43">
        <f>F71</f>
        <v>0</v>
      </c>
      <c r="G534" s="44">
        <f>G71</f>
        <v>0</v>
      </c>
      <c r="N534" s="44">
        <f>N71</f>
        <v>0</v>
      </c>
    </row>
    <row r="535" spans="4:14" hidden="1">
      <c r="D535" s="43"/>
      <c r="E535" s="43"/>
      <c r="F535" s="43"/>
      <c r="G535" s="44"/>
      <c r="N535" s="44"/>
    </row>
    <row r="536" spans="4:14" hidden="1">
      <c r="D536" s="43">
        <f>D72</f>
        <v>0</v>
      </c>
      <c r="E536" s="43">
        <f>E72</f>
        <v>0</v>
      </c>
      <c r="F536" s="43">
        <f>F72</f>
        <v>0</v>
      </c>
      <c r="G536" s="44">
        <f>G72</f>
        <v>0</v>
      </c>
      <c r="N536" s="44">
        <f>N72</f>
        <v>0</v>
      </c>
    </row>
    <row r="537" spans="4:14" hidden="1">
      <c r="D537" s="43"/>
      <c r="E537" s="43"/>
      <c r="F537" s="43"/>
      <c r="G537" s="44"/>
      <c r="N537" s="44"/>
    </row>
    <row r="538" spans="4:14" hidden="1">
      <c r="D538" s="43">
        <f>D73</f>
        <v>0</v>
      </c>
      <c r="E538" s="43">
        <f>E73</f>
        <v>0</v>
      </c>
      <c r="F538" s="43">
        <f>F73</f>
        <v>0</v>
      </c>
      <c r="G538" s="44">
        <f>G73</f>
        <v>0</v>
      </c>
      <c r="N538" s="44">
        <f>N73</f>
        <v>0</v>
      </c>
    </row>
    <row r="539" spans="4:14" hidden="1">
      <c r="D539" s="43"/>
      <c r="E539" s="43"/>
      <c r="F539" s="43"/>
      <c r="G539" s="44"/>
      <c r="N539" s="44"/>
    </row>
    <row r="540" spans="4:14" hidden="1">
      <c r="D540" s="43">
        <f>D74</f>
        <v>0</v>
      </c>
      <c r="E540" s="43">
        <f>E74</f>
        <v>0</v>
      </c>
      <c r="F540" s="43">
        <f>F74</f>
        <v>0</v>
      </c>
      <c r="G540" s="44">
        <f>G74</f>
        <v>0</v>
      </c>
      <c r="N540" s="44">
        <f>N74</f>
        <v>0</v>
      </c>
    </row>
    <row r="541" spans="4:14" hidden="1">
      <c r="D541" s="43"/>
      <c r="E541" s="43"/>
      <c r="F541" s="43"/>
      <c r="G541" s="44"/>
      <c r="N541" s="44"/>
    </row>
    <row r="542" spans="4:14" hidden="1">
      <c r="D542" s="43">
        <f>D75</f>
        <v>0</v>
      </c>
      <c r="E542" s="43">
        <f>E75</f>
        <v>0</v>
      </c>
      <c r="F542" s="43">
        <f>F75</f>
        <v>0</v>
      </c>
      <c r="G542" s="44">
        <f>G75</f>
        <v>0</v>
      </c>
      <c r="N542" s="44">
        <f>N75</f>
        <v>0</v>
      </c>
    </row>
    <row r="543" spans="4:14" hidden="1">
      <c r="D543" s="43"/>
      <c r="E543" s="43"/>
      <c r="F543" s="43"/>
      <c r="G543" s="44"/>
      <c r="N543" s="44"/>
    </row>
    <row r="544" spans="4:14" hidden="1">
      <c r="D544" s="43">
        <f>D76</f>
        <v>0</v>
      </c>
      <c r="E544" s="43">
        <f>E76</f>
        <v>0</v>
      </c>
      <c r="F544" s="43">
        <f>F76</f>
        <v>0</v>
      </c>
      <c r="G544" s="44">
        <f>G76</f>
        <v>0</v>
      </c>
      <c r="N544" s="44">
        <f>N76</f>
        <v>0</v>
      </c>
    </row>
    <row r="545" spans="4:14" hidden="1">
      <c r="D545" s="43"/>
      <c r="E545" s="43"/>
      <c r="F545" s="43"/>
      <c r="G545" s="44"/>
      <c r="N545" s="44"/>
    </row>
    <row r="546" spans="4:14" hidden="1">
      <c r="D546" s="43">
        <f>D77</f>
        <v>0</v>
      </c>
      <c r="E546" s="43">
        <f>E77</f>
        <v>0</v>
      </c>
      <c r="F546" s="43">
        <f>F77</f>
        <v>0</v>
      </c>
      <c r="G546" s="44">
        <f>G77</f>
        <v>0</v>
      </c>
      <c r="N546" s="44">
        <f>N77</f>
        <v>0</v>
      </c>
    </row>
    <row r="547" spans="4:14" hidden="1">
      <c r="D547" s="43"/>
      <c r="E547" s="43"/>
      <c r="F547" s="43"/>
      <c r="G547" s="44"/>
      <c r="N547" s="44"/>
    </row>
    <row r="548" spans="4:14" hidden="1">
      <c r="D548" s="43">
        <f>D78</f>
        <v>0</v>
      </c>
      <c r="E548" s="43">
        <f>E78</f>
        <v>0</v>
      </c>
      <c r="F548" s="43">
        <f>F78</f>
        <v>0</v>
      </c>
      <c r="G548" s="44">
        <f>G78</f>
        <v>0</v>
      </c>
      <c r="N548" s="44">
        <f>N78</f>
        <v>0</v>
      </c>
    </row>
    <row r="549" spans="4:14" hidden="1">
      <c r="D549" s="43"/>
      <c r="E549" s="43"/>
      <c r="F549" s="43"/>
      <c r="G549" s="44"/>
      <c r="N549" s="44"/>
    </row>
    <row r="550" spans="4:14" hidden="1">
      <c r="D550" s="43">
        <f>D79</f>
        <v>0</v>
      </c>
      <c r="E550" s="43">
        <f>E79</f>
        <v>0</v>
      </c>
      <c r="F550" s="43">
        <f>F79</f>
        <v>0</v>
      </c>
      <c r="G550" s="44">
        <f>G79</f>
        <v>0</v>
      </c>
      <c r="N550" s="44">
        <f>N79</f>
        <v>0</v>
      </c>
    </row>
    <row r="551" spans="4:14" hidden="1">
      <c r="D551" s="43"/>
      <c r="E551" s="43"/>
      <c r="F551" s="43"/>
      <c r="G551" s="44"/>
      <c r="N551" s="44"/>
    </row>
    <row r="552" spans="4:14" hidden="1">
      <c r="D552" s="43">
        <f>D80</f>
        <v>0</v>
      </c>
      <c r="E552" s="43">
        <f>E80</f>
        <v>0</v>
      </c>
      <c r="F552" s="43">
        <f>F80</f>
        <v>0</v>
      </c>
      <c r="G552" s="44">
        <f>G80</f>
        <v>0</v>
      </c>
      <c r="N552" s="44">
        <f>N80</f>
        <v>0</v>
      </c>
    </row>
    <row r="553" spans="4:14" hidden="1">
      <c r="D553" s="43"/>
      <c r="E553" s="43"/>
      <c r="F553" s="43"/>
      <c r="G553" s="44"/>
      <c r="N553" s="44"/>
    </row>
    <row r="554" spans="4:14" hidden="1">
      <c r="D554" s="43">
        <f>D81</f>
        <v>0</v>
      </c>
      <c r="E554" s="43">
        <f>E81</f>
        <v>0</v>
      </c>
      <c r="F554" s="43">
        <f>F81</f>
        <v>0</v>
      </c>
      <c r="G554" s="44">
        <f>G81</f>
        <v>0</v>
      </c>
      <c r="N554" s="44">
        <f>N81</f>
        <v>0</v>
      </c>
    </row>
    <row r="555" spans="4:14" hidden="1">
      <c r="D555" s="43"/>
      <c r="E555" s="43"/>
      <c r="F555" s="43"/>
      <c r="G555" s="44"/>
      <c r="N555" s="44"/>
    </row>
    <row r="556" spans="4:14" hidden="1">
      <c r="D556" s="43">
        <f>D82</f>
        <v>0</v>
      </c>
      <c r="E556" s="43">
        <f>E82</f>
        <v>0</v>
      </c>
      <c r="F556" s="43">
        <f>F82</f>
        <v>0</v>
      </c>
      <c r="G556" s="44">
        <f>G82</f>
        <v>0</v>
      </c>
      <c r="N556" s="44">
        <f>N82</f>
        <v>0</v>
      </c>
    </row>
    <row r="557" spans="4:14" hidden="1">
      <c r="D557" s="43"/>
      <c r="E557" s="43"/>
      <c r="F557" s="43"/>
      <c r="G557" s="44"/>
      <c r="N557" s="44"/>
    </row>
    <row r="558" spans="4:14" hidden="1">
      <c r="D558" s="43">
        <f>D83</f>
        <v>0</v>
      </c>
      <c r="E558" s="43">
        <f>E83</f>
        <v>0</v>
      </c>
      <c r="F558" s="43">
        <f>F83</f>
        <v>0</v>
      </c>
      <c r="G558" s="44">
        <f>G83</f>
        <v>0</v>
      </c>
      <c r="N558" s="44">
        <f>N83</f>
        <v>0</v>
      </c>
    </row>
    <row r="559" spans="4:14" hidden="1">
      <c r="D559" s="43"/>
      <c r="E559" s="43"/>
      <c r="F559" s="43"/>
      <c r="G559" s="44"/>
      <c r="N559" s="44"/>
    </row>
    <row r="560" spans="4:14" hidden="1">
      <c r="D560" s="43">
        <f>D84</f>
        <v>0</v>
      </c>
      <c r="E560" s="43">
        <f>E84</f>
        <v>0</v>
      </c>
      <c r="F560" s="43">
        <f>F84</f>
        <v>0</v>
      </c>
      <c r="G560" s="44">
        <f>G84</f>
        <v>0</v>
      </c>
      <c r="N560" s="44">
        <f>N84</f>
        <v>0</v>
      </c>
    </row>
    <row r="561" spans="4:14" hidden="1">
      <c r="D561" s="43"/>
      <c r="E561" s="43"/>
      <c r="F561" s="43"/>
      <c r="G561" s="44"/>
      <c r="N561" s="44"/>
    </row>
    <row r="562" spans="4:14" hidden="1">
      <c r="D562" s="43">
        <f>D85</f>
        <v>0</v>
      </c>
      <c r="E562" s="43">
        <f>E85</f>
        <v>0</v>
      </c>
      <c r="F562" s="43">
        <f>F85</f>
        <v>0</v>
      </c>
      <c r="G562" s="44">
        <f>G85</f>
        <v>0</v>
      </c>
      <c r="N562" s="44">
        <f>N85</f>
        <v>0</v>
      </c>
    </row>
    <row r="563" spans="4:14" hidden="1">
      <c r="D563" s="43"/>
      <c r="E563" s="43"/>
      <c r="F563" s="43"/>
      <c r="G563" s="44"/>
      <c r="N563" s="44"/>
    </row>
    <row r="564" spans="4:14" hidden="1">
      <c r="D564" s="43">
        <f>D86</f>
        <v>0</v>
      </c>
      <c r="E564" s="43">
        <f>E86</f>
        <v>0</v>
      </c>
      <c r="F564" s="43">
        <f>F86</f>
        <v>0</v>
      </c>
      <c r="G564" s="44">
        <f>G86</f>
        <v>0</v>
      </c>
      <c r="N564" s="44">
        <f>N86</f>
        <v>0</v>
      </c>
    </row>
    <row r="565" spans="4:14" hidden="1">
      <c r="D565" s="43"/>
      <c r="E565" s="43"/>
      <c r="F565" s="43"/>
      <c r="G565" s="44"/>
      <c r="N565" s="44"/>
    </row>
    <row r="566" spans="4:14" hidden="1">
      <c r="D566" s="43">
        <f>D87</f>
        <v>0</v>
      </c>
      <c r="E566" s="43">
        <f>E87</f>
        <v>0</v>
      </c>
      <c r="F566" s="43">
        <f>F87</f>
        <v>0</v>
      </c>
      <c r="G566" s="44">
        <f>G87</f>
        <v>0</v>
      </c>
      <c r="N566" s="44">
        <f>N87</f>
        <v>0</v>
      </c>
    </row>
    <row r="567" spans="4:14" hidden="1">
      <c r="D567" s="43"/>
      <c r="E567" s="43"/>
      <c r="F567" s="43"/>
      <c r="G567" s="44"/>
      <c r="N567" s="44"/>
    </row>
    <row r="568" spans="4:14" hidden="1">
      <c r="D568" s="43">
        <f>D88</f>
        <v>0</v>
      </c>
      <c r="E568" s="43">
        <f>E88</f>
        <v>0</v>
      </c>
      <c r="F568" s="43">
        <f>F88</f>
        <v>0</v>
      </c>
      <c r="G568" s="44">
        <f>G88</f>
        <v>0</v>
      </c>
      <c r="N568" s="44">
        <f>N88</f>
        <v>0</v>
      </c>
    </row>
    <row r="569" spans="4:14" hidden="1">
      <c r="D569" s="43"/>
      <c r="E569" s="43"/>
      <c r="F569" s="43"/>
      <c r="G569" s="44"/>
      <c r="N569" s="44"/>
    </row>
    <row r="570" spans="4:14" hidden="1">
      <c r="D570" s="43">
        <f>D89</f>
        <v>0</v>
      </c>
      <c r="E570" s="43">
        <f>E89</f>
        <v>0</v>
      </c>
      <c r="F570" s="43">
        <f>F89</f>
        <v>0</v>
      </c>
      <c r="G570" s="44">
        <f>G89</f>
        <v>0</v>
      </c>
      <c r="N570" s="44">
        <f>N89</f>
        <v>0</v>
      </c>
    </row>
    <row r="571" spans="4:14" hidden="1">
      <c r="D571" s="43"/>
      <c r="E571" s="43"/>
      <c r="F571" s="43"/>
      <c r="G571" s="44"/>
      <c r="N571" s="44"/>
    </row>
    <row r="572" spans="4:14" hidden="1">
      <c r="D572" s="43">
        <f>D90</f>
        <v>0</v>
      </c>
      <c r="E572" s="43">
        <f>E90</f>
        <v>0</v>
      </c>
      <c r="F572" s="43">
        <f>F90</f>
        <v>0</v>
      </c>
      <c r="G572" s="44">
        <f>G90</f>
        <v>0</v>
      </c>
      <c r="N572" s="44">
        <f>N90</f>
        <v>0</v>
      </c>
    </row>
    <row r="573" spans="4:14" hidden="1">
      <c r="D573" s="43"/>
      <c r="E573" s="43"/>
      <c r="F573" s="43"/>
      <c r="G573" s="44"/>
      <c r="N573" s="44"/>
    </row>
    <row r="574" spans="4:14" hidden="1">
      <c r="D574" s="43">
        <f>D91</f>
        <v>0</v>
      </c>
      <c r="E574" s="43">
        <f>E91</f>
        <v>0</v>
      </c>
      <c r="F574" s="43">
        <f>F91</f>
        <v>0</v>
      </c>
      <c r="G574" s="44">
        <f>G91</f>
        <v>0</v>
      </c>
      <c r="N574" s="44">
        <f>N91</f>
        <v>0</v>
      </c>
    </row>
    <row r="575" spans="4:14" hidden="1">
      <c r="D575" s="43"/>
      <c r="E575" s="43"/>
      <c r="F575" s="43"/>
      <c r="G575" s="44"/>
      <c r="N575" s="44"/>
    </row>
    <row r="576" spans="4:14" hidden="1">
      <c r="D576" s="43">
        <f>D92</f>
        <v>0</v>
      </c>
      <c r="E576" s="43">
        <f>E92</f>
        <v>0</v>
      </c>
      <c r="F576" s="43">
        <f>F92</f>
        <v>0</v>
      </c>
      <c r="G576" s="44">
        <f>G92</f>
        <v>0</v>
      </c>
      <c r="N576" s="44">
        <f>N92</f>
        <v>0</v>
      </c>
    </row>
    <row r="577" spans="4:14" hidden="1">
      <c r="D577" s="43"/>
      <c r="E577" s="43"/>
      <c r="F577" s="43"/>
      <c r="G577" s="44"/>
      <c r="N577" s="44"/>
    </row>
    <row r="578" spans="4:14" hidden="1">
      <c r="D578" s="43">
        <f>D93</f>
        <v>0</v>
      </c>
      <c r="E578" s="43">
        <f>E93</f>
        <v>0</v>
      </c>
      <c r="F578" s="43">
        <f>F93</f>
        <v>0</v>
      </c>
      <c r="G578" s="44">
        <f>G93</f>
        <v>0</v>
      </c>
      <c r="N578" s="44">
        <f>N93</f>
        <v>0</v>
      </c>
    </row>
    <row r="579" spans="4:14" hidden="1">
      <c r="D579" s="43"/>
      <c r="E579" s="43"/>
      <c r="F579" s="43"/>
      <c r="G579" s="44"/>
      <c r="N579" s="44"/>
    </row>
    <row r="580" spans="4:14" hidden="1">
      <c r="D580" s="43">
        <f>D94</f>
        <v>0</v>
      </c>
      <c r="E580" s="43">
        <f>E94</f>
        <v>0</v>
      </c>
      <c r="F580" s="43">
        <f>F94</f>
        <v>0</v>
      </c>
      <c r="G580" s="44">
        <f>G94</f>
        <v>0</v>
      </c>
      <c r="N580" s="44">
        <f>N94</f>
        <v>0</v>
      </c>
    </row>
    <row r="581" spans="4:14" hidden="1">
      <c r="D581" s="43"/>
      <c r="E581" s="43"/>
      <c r="F581" s="43"/>
      <c r="G581" s="44"/>
      <c r="N581" s="44"/>
    </row>
    <row r="582" spans="4:14" hidden="1">
      <c r="D582" s="43">
        <f>D95</f>
        <v>0</v>
      </c>
      <c r="E582" s="43">
        <f>E95</f>
        <v>0</v>
      </c>
      <c r="F582" s="43">
        <f>F95</f>
        <v>0</v>
      </c>
      <c r="G582" s="44">
        <f>G95</f>
        <v>0</v>
      </c>
      <c r="N582" s="44">
        <f>N95</f>
        <v>0</v>
      </c>
    </row>
    <row r="583" spans="4:14" hidden="1">
      <c r="D583" s="43"/>
      <c r="E583" s="43"/>
      <c r="F583" s="43"/>
      <c r="G583" s="44"/>
      <c r="N583" s="44"/>
    </row>
    <row r="584" spans="4:14" hidden="1">
      <c r="D584" s="43">
        <f>D96</f>
        <v>0</v>
      </c>
      <c r="E584" s="43">
        <f>E96</f>
        <v>0</v>
      </c>
      <c r="F584" s="43">
        <f>F96</f>
        <v>0</v>
      </c>
      <c r="G584" s="44">
        <f>G96</f>
        <v>0</v>
      </c>
      <c r="N584" s="44">
        <f>N96</f>
        <v>0</v>
      </c>
    </row>
    <row r="585" spans="4:14" hidden="1">
      <c r="D585" s="43"/>
      <c r="E585" s="43"/>
      <c r="F585" s="43"/>
      <c r="G585" s="44"/>
      <c r="N585" s="44"/>
    </row>
    <row r="586" spans="4:14" hidden="1">
      <c r="D586" s="43">
        <f>D97</f>
        <v>0</v>
      </c>
      <c r="E586" s="43">
        <f>E97</f>
        <v>0</v>
      </c>
      <c r="F586" s="43">
        <f>F97</f>
        <v>0</v>
      </c>
      <c r="G586" s="44">
        <f>G97</f>
        <v>0</v>
      </c>
      <c r="N586" s="44">
        <f>N97</f>
        <v>0</v>
      </c>
    </row>
    <row r="587" spans="4:14" hidden="1">
      <c r="D587" s="43"/>
      <c r="E587" s="43"/>
      <c r="F587" s="43"/>
      <c r="G587" s="44"/>
      <c r="N587" s="44"/>
    </row>
    <row r="588" spans="4:14" hidden="1">
      <c r="D588" s="43">
        <f>D98</f>
        <v>0</v>
      </c>
      <c r="E588" s="43">
        <f>E98</f>
        <v>0</v>
      </c>
      <c r="F588" s="43">
        <f>F98</f>
        <v>0</v>
      </c>
      <c r="G588" s="44">
        <f>G98</f>
        <v>0</v>
      </c>
      <c r="N588" s="44">
        <f>N98</f>
        <v>0</v>
      </c>
    </row>
    <row r="589" spans="4:14" hidden="1">
      <c r="D589" s="43"/>
      <c r="E589" s="43"/>
      <c r="F589" s="43"/>
      <c r="G589" s="44"/>
      <c r="N589" s="44"/>
    </row>
    <row r="590" spans="4:14" hidden="1">
      <c r="D590" s="43">
        <f>D99</f>
        <v>0</v>
      </c>
      <c r="E590" s="43">
        <f>E99</f>
        <v>0</v>
      </c>
      <c r="F590" s="43">
        <f>F99</f>
        <v>0</v>
      </c>
      <c r="G590" s="44">
        <f>G99</f>
        <v>0</v>
      </c>
      <c r="N590" s="44">
        <f>N99</f>
        <v>0</v>
      </c>
    </row>
    <row r="591" spans="4:14" hidden="1">
      <c r="D591" s="43"/>
      <c r="E591" s="43"/>
      <c r="F591" s="43"/>
      <c r="G591" s="44"/>
      <c r="N591" s="44"/>
    </row>
    <row r="592" spans="4:14" hidden="1">
      <c r="D592" s="43">
        <f>D100</f>
        <v>0</v>
      </c>
      <c r="E592" s="43">
        <f>E100</f>
        <v>0</v>
      </c>
      <c r="F592" s="43">
        <f>F100</f>
        <v>0</v>
      </c>
      <c r="G592" s="44">
        <f>G100</f>
        <v>0</v>
      </c>
      <c r="N592" s="44">
        <f>N100</f>
        <v>0</v>
      </c>
    </row>
    <row r="593" spans="4:14" hidden="1">
      <c r="D593" s="43"/>
      <c r="E593" s="43"/>
      <c r="F593" s="43"/>
      <c r="G593" s="44"/>
      <c r="N593" s="44"/>
    </row>
    <row r="594" spans="4:14" hidden="1">
      <c r="D594" s="43">
        <f>D101</f>
        <v>0</v>
      </c>
      <c r="E594" s="43">
        <f>E101</f>
        <v>0</v>
      </c>
      <c r="F594" s="43">
        <f>F101</f>
        <v>0</v>
      </c>
      <c r="G594" s="44">
        <f>G101</f>
        <v>0</v>
      </c>
      <c r="N594" s="44">
        <f>N101</f>
        <v>0</v>
      </c>
    </row>
    <row r="595" spans="4:14" hidden="1">
      <c r="D595" s="43"/>
      <c r="E595" s="43"/>
      <c r="F595" s="43"/>
      <c r="G595" s="44"/>
      <c r="N595" s="44"/>
    </row>
    <row r="596" spans="4:14" hidden="1">
      <c r="D596" s="43">
        <f>D102</f>
        <v>0</v>
      </c>
      <c r="E596" s="43">
        <f>E102</f>
        <v>0</v>
      </c>
      <c r="F596" s="43">
        <f>F102</f>
        <v>0</v>
      </c>
      <c r="G596" s="44">
        <f>G102</f>
        <v>0</v>
      </c>
      <c r="N596" s="44">
        <f>N102</f>
        <v>0</v>
      </c>
    </row>
    <row r="597" spans="4:14" hidden="1">
      <c r="D597" s="43"/>
      <c r="E597" s="43"/>
      <c r="F597" s="43"/>
      <c r="G597" s="44"/>
      <c r="N597" s="44"/>
    </row>
    <row r="598" spans="4:14" hidden="1">
      <c r="D598" s="43">
        <f>D103</f>
        <v>0</v>
      </c>
      <c r="E598" s="43">
        <f>E103</f>
        <v>0</v>
      </c>
      <c r="F598" s="43">
        <f>F103</f>
        <v>0</v>
      </c>
      <c r="G598" s="44">
        <f>G103</f>
        <v>0</v>
      </c>
      <c r="N598" s="44">
        <f>N103</f>
        <v>0</v>
      </c>
    </row>
    <row r="599" spans="4:14" hidden="1">
      <c r="D599" s="43"/>
      <c r="E599" s="43"/>
      <c r="F599" s="43"/>
      <c r="G599" s="44"/>
      <c r="N599" s="44"/>
    </row>
    <row r="600" spans="4:14" hidden="1">
      <c r="D600" s="43">
        <f>D104</f>
        <v>0</v>
      </c>
      <c r="E600" s="43">
        <f>E104</f>
        <v>0</v>
      </c>
      <c r="F600" s="43">
        <f>F104</f>
        <v>0</v>
      </c>
      <c r="G600" s="44">
        <f>G104</f>
        <v>0</v>
      </c>
      <c r="N600" s="44">
        <f>N104</f>
        <v>0</v>
      </c>
    </row>
    <row r="601" spans="4:14" hidden="1">
      <c r="D601" s="43"/>
      <c r="E601" s="43"/>
      <c r="F601" s="43"/>
      <c r="G601" s="44"/>
      <c r="N601" s="44"/>
    </row>
    <row r="602" spans="4:14" hidden="1">
      <c r="D602" s="43">
        <f>D105</f>
        <v>0</v>
      </c>
      <c r="E602" s="43">
        <f>E105</f>
        <v>0</v>
      </c>
      <c r="F602" s="43">
        <f>F105</f>
        <v>0</v>
      </c>
      <c r="G602" s="44">
        <f>G105</f>
        <v>0</v>
      </c>
      <c r="N602" s="44">
        <f>N105</f>
        <v>0</v>
      </c>
    </row>
    <row r="603" spans="4:14" hidden="1">
      <c r="D603" s="43"/>
      <c r="E603" s="43"/>
      <c r="F603" s="43"/>
      <c r="G603" s="44"/>
      <c r="N603" s="44"/>
    </row>
    <row r="604" spans="4:14" hidden="1">
      <c r="D604" s="43">
        <f>D106</f>
        <v>0</v>
      </c>
      <c r="E604" s="43">
        <f>E106</f>
        <v>0</v>
      </c>
      <c r="F604" s="43">
        <f>F106</f>
        <v>0</v>
      </c>
      <c r="G604" s="44">
        <f>G106</f>
        <v>0</v>
      </c>
      <c r="N604" s="44">
        <f>N106</f>
        <v>0</v>
      </c>
    </row>
    <row r="605" spans="4:14" hidden="1">
      <c r="D605" s="43"/>
      <c r="E605" s="43"/>
      <c r="F605" s="43"/>
      <c r="G605" s="44"/>
      <c r="N605" s="44"/>
    </row>
    <row r="606" spans="4:14" hidden="1">
      <c r="D606" s="43">
        <f>D107</f>
        <v>0</v>
      </c>
      <c r="E606" s="43">
        <f>E107</f>
        <v>0</v>
      </c>
      <c r="F606" s="43">
        <f>F107</f>
        <v>0</v>
      </c>
      <c r="G606" s="44">
        <f>G107</f>
        <v>0</v>
      </c>
      <c r="N606" s="44">
        <f>N107</f>
        <v>0</v>
      </c>
    </row>
    <row r="607" spans="4:14" hidden="1">
      <c r="D607" s="43"/>
      <c r="E607" s="43"/>
      <c r="F607" s="43"/>
      <c r="G607" s="44"/>
      <c r="N607" s="44"/>
    </row>
    <row r="608" spans="4:14" hidden="1">
      <c r="D608" s="43">
        <f>D108</f>
        <v>0</v>
      </c>
      <c r="E608" s="43">
        <f>E108</f>
        <v>0</v>
      </c>
      <c r="F608" s="43">
        <f>F108</f>
        <v>0</v>
      </c>
      <c r="G608" s="44">
        <f>G108</f>
        <v>0</v>
      </c>
      <c r="N608" s="44">
        <f>N108</f>
        <v>0</v>
      </c>
    </row>
    <row r="609" spans="4:14" hidden="1">
      <c r="D609" s="43"/>
      <c r="E609" s="43"/>
      <c r="F609" s="43"/>
      <c r="G609" s="44"/>
      <c r="N609" s="44"/>
    </row>
    <row r="610" spans="4:14" hidden="1">
      <c r="D610" s="43">
        <f>D109</f>
        <v>0</v>
      </c>
      <c r="E610" s="43">
        <f>E109</f>
        <v>0</v>
      </c>
      <c r="F610" s="43">
        <f>F109</f>
        <v>0</v>
      </c>
      <c r="G610" s="44">
        <f>G109</f>
        <v>0</v>
      </c>
      <c r="N610" s="44">
        <f>N109</f>
        <v>0</v>
      </c>
    </row>
    <row r="611" spans="4:14" hidden="1">
      <c r="D611" s="43"/>
      <c r="E611" s="43"/>
      <c r="F611" s="43"/>
      <c r="G611" s="44"/>
      <c r="N611" s="44"/>
    </row>
    <row r="612" spans="4:14" hidden="1">
      <c r="D612" s="43">
        <f>D110</f>
        <v>0</v>
      </c>
      <c r="E612" s="43">
        <f>E110</f>
        <v>0</v>
      </c>
      <c r="F612" s="43">
        <f>F110</f>
        <v>0</v>
      </c>
      <c r="G612" s="44">
        <f>G110</f>
        <v>0</v>
      </c>
      <c r="N612" s="44">
        <f>N110</f>
        <v>0</v>
      </c>
    </row>
    <row r="613" spans="4:14" hidden="1">
      <c r="D613" s="43"/>
      <c r="E613" s="43"/>
      <c r="F613" s="43"/>
      <c r="G613" s="44"/>
      <c r="N613" s="44"/>
    </row>
    <row r="614" spans="4:14" hidden="1">
      <c r="D614" s="43">
        <f>D111</f>
        <v>0</v>
      </c>
      <c r="E614" s="43">
        <f>E111</f>
        <v>0</v>
      </c>
      <c r="F614" s="43">
        <f>F111</f>
        <v>0</v>
      </c>
      <c r="G614" s="44">
        <f>G111</f>
        <v>0</v>
      </c>
      <c r="N614" s="44">
        <f>N111</f>
        <v>0</v>
      </c>
    </row>
    <row r="615" spans="4:14" hidden="1">
      <c r="D615" s="43"/>
      <c r="E615" s="43"/>
      <c r="F615" s="43"/>
      <c r="G615" s="44"/>
      <c r="N615" s="44"/>
    </row>
    <row r="616" spans="4:14" hidden="1">
      <c r="D616" s="43">
        <f>D112</f>
        <v>0</v>
      </c>
      <c r="E616" s="43">
        <f>E112</f>
        <v>0</v>
      </c>
      <c r="F616" s="43">
        <f>F112</f>
        <v>0</v>
      </c>
      <c r="G616" s="44">
        <f>G112</f>
        <v>0</v>
      </c>
      <c r="N616" s="44">
        <f>N112</f>
        <v>0</v>
      </c>
    </row>
    <row r="617" spans="4:14" hidden="1">
      <c r="D617" s="43"/>
      <c r="E617" s="43"/>
      <c r="F617" s="43"/>
      <c r="G617" s="44"/>
      <c r="N617" s="44"/>
    </row>
    <row r="618" spans="4:14" hidden="1">
      <c r="D618" s="43">
        <f>D113</f>
        <v>0</v>
      </c>
      <c r="E618" s="43">
        <f>E113</f>
        <v>0</v>
      </c>
      <c r="F618" s="43">
        <f>F113</f>
        <v>0</v>
      </c>
      <c r="G618" s="44">
        <f>G113</f>
        <v>0</v>
      </c>
      <c r="N618" s="44">
        <f>N113</f>
        <v>0</v>
      </c>
    </row>
    <row r="619" spans="4:14" hidden="1">
      <c r="D619" s="43"/>
      <c r="E619" s="43"/>
      <c r="F619" s="43"/>
      <c r="G619" s="44"/>
      <c r="N619" s="44"/>
    </row>
    <row r="620" spans="4:14" hidden="1">
      <c r="D620" s="43">
        <f>D114</f>
        <v>0</v>
      </c>
      <c r="E620" s="43">
        <f>E114</f>
        <v>0</v>
      </c>
      <c r="F620" s="43">
        <f>F114</f>
        <v>0</v>
      </c>
      <c r="G620" s="44">
        <f>G114</f>
        <v>0</v>
      </c>
      <c r="N620" s="44">
        <f>N114</f>
        <v>0</v>
      </c>
    </row>
    <row r="621" spans="4:14" hidden="1">
      <c r="D621" s="43"/>
      <c r="E621" s="43"/>
      <c r="F621" s="43"/>
      <c r="G621" s="44"/>
      <c r="N621" s="44"/>
    </row>
    <row r="622" spans="4:14" hidden="1">
      <c r="D622" s="43">
        <f>D115</f>
        <v>0</v>
      </c>
      <c r="E622" s="43">
        <f>E115</f>
        <v>0</v>
      </c>
      <c r="F622" s="43">
        <f>F115</f>
        <v>0</v>
      </c>
      <c r="G622" s="44">
        <f>G115</f>
        <v>0</v>
      </c>
      <c r="N622" s="44">
        <f>N115</f>
        <v>0</v>
      </c>
    </row>
    <row r="623" spans="4:14" hidden="1">
      <c r="D623" s="43"/>
      <c r="E623" s="43"/>
      <c r="F623" s="43"/>
      <c r="G623" s="44"/>
      <c r="N623" s="44"/>
    </row>
    <row r="624" spans="4:14" hidden="1">
      <c r="D624" s="43">
        <f>D116</f>
        <v>0</v>
      </c>
      <c r="E624" s="43">
        <f>E116</f>
        <v>0</v>
      </c>
      <c r="F624" s="43">
        <f>F116</f>
        <v>0</v>
      </c>
      <c r="G624" s="44">
        <f>G116</f>
        <v>0</v>
      </c>
      <c r="N624" s="44">
        <f>N116</f>
        <v>0</v>
      </c>
    </row>
    <row r="625" spans="4:14" hidden="1">
      <c r="D625" s="43"/>
      <c r="E625" s="43"/>
      <c r="F625" s="43"/>
      <c r="G625" s="44"/>
      <c r="N625" s="44"/>
    </row>
    <row r="626" spans="4:14" hidden="1">
      <c r="D626" s="43">
        <f>D117</f>
        <v>0</v>
      </c>
      <c r="E626" s="43">
        <f>E117</f>
        <v>0</v>
      </c>
      <c r="F626" s="43">
        <f>F117</f>
        <v>0</v>
      </c>
      <c r="G626" s="44">
        <f>G117</f>
        <v>0</v>
      </c>
      <c r="N626" s="44">
        <f>N117</f>
        <v>0</v>
      </c>
    </row>
    <row r="627" spans="4:14" hidden="1">
      <c r="D627" s="43"/>
      <c r="E627" s="43"/>
      <c r="F627" s="43"/>
      <c r="G627" s="44"/>
      <c r="N627" s="44"/>
    </row>
    <row r="628" spans="4:14" hidden="1">
      <c r="D628" s="43">
        <f>D118</f>
        <v>0</v>
      </c>
      <c r="E628" s="43">
        <f>E118</f>
        <v>0</v>
      </c>
      <c r="F628" s="43">
        <f>F118</f>
        <v>0</v>
      </c>
      <c r="G628" s="44">
        <f>G118</f>
        <v>0</v>
      </c>
      <c r="N628" s="44">
        <f>N118</f>
        <v>0</v>
      </c>
    </row>
    <row r="629" spans="4:14" hidden="1">
      <c r="D629" s="43"/>
      <c r="E629" s="43"/>
      <c r="F629" s="43"/>
      <c r="G629" s="44"/>
      <c r="N629" s="44"/>
    </row>
    <row r="630" spans="4:14" hidden="1">
      <c r="D630" s="43">
        <f>D119</f>
        <v>0</v>
      </c>
      <c r="E630" s="43">
        <f>E119</f>
        <v>0</v>
      </c>
      <c r="F630" s="43">
        <f>F119</f>
        <v>0</v>
      </c>
      <c r="G630" s="44">
        <f>G119</f>
        <v>0</v>
      </c>
      <c r="N630" s="44">
        <f>N119</f>
        <v>0</v>
      </c>
    </row>
    <row r="631" spans="4:14" hidden="1">
      <c r="D631" s="43"/>
      <c r="E631" s="43"/>
      <c r="F631" s="43"/>
      <c r="G631" s="44"/>
      <c r="N631" s="44"/>
    </row>
    <row r="632" spans="4:14" hidden="1">
      <c r="D632" s="43">
        <f>D120</f>
        <v>0</v>
      </c>
      <c r="E632" s="43">
        <f>E120</f>
        <v>0</v>
      </c>
      <c r="F632" s="43">
        <f>F120</f>
        <v>0</v>
      </c>
      <c r="G632" s="44">
        <f>G120</f>
        <v>0</v>
      </c>
      <c r="N632" s="44">
        <f>N120</f>
        <v>0</v>
      </c>
    </row>
    <row r="633" spans="4:14" hidden="1">
      <c r="D633" s="43"/>
      <c r="E633" s="43"/>
      <c r="F633" s="43"/>
      <c r="G633" s="44"/>
      <c r="N633" s="44"/>
    </row>
    <row r="634" spans="4:14" hidden="1">
      <c r="D634" s="43">
        <f>D121</f>
        <v>0</v>
      </c>
      <c r="E634" s="43">
        <f>E121</f>
        <v>0</v>
      </c>
      <c r="F634" s="43">
        <f>F121</f>
        <v>0</v>
      </c>
      <c r="G634" s="44">
        <f>G121</f>
        <v>0</v>
      </c>
      <c r="N634" s="44">
        <f>N121</f>
        <v>0</v>
      </c>
    </row>
    <row r="635" spans="4:14" hidden="1">
      <c r="D635" s="43"/>
      <c r="E635" s="43"/>
      <c r="F635" s="43"/>
      <c r="G635" s="44"/>
      <c r="N635" s="44"/>
    </row>
    <row r="636" spans="4:14" hidden="1">
      <c r="D636" s="43">
        <f>D122</f>
        <v>0</v>
      </c>
      <c r="E636" s="43">
        <f>E122</f>
        <v>0</v>
      </c>
      <c r="F636" s="43">
        <f>F122</f>
        <v>0</v>
      </c>
      <c r="G636" s="44">
        <f>G122</f>
        <v>0</v>
      </c>
      <c r="N636" s="44">
        <f>N122</f>
        <v>0</v>
      </c>
    </row>
    <row r="637" spans="4:14" hidden="1">
      <c r="D637" s="43"/>
      <c r="E637" s="43"/>
      <c r="F637" s="43"/>
      <c r="G637" s="44"/>
      <c r="N637" s="44"/>
    </row>
    <row r="638" spans="4:14" hidden="1">
      <c r="D638" s="43">
        <f>D123</f>
        <v>0</v>
      </c>
      <c r="E638" s="43">
        <f>E123</f>
        <v>0</v>
      </c>
      <c r="F638" s="43">
        <f>F123</f>
        <v>0</v>
      </c>
      <c r="G638" s="44">
        <f>G123</f>
        <v>0</v>
      </c>
      <c r="N638" s="44">
        <f>N123</f>
        <v>0</v>
      </c>
    </row>
    <row r="639" spans="4:14" hidden="1">
      <c r="D639" s="43"/>
      <c r="E639" s="43"/>
      <c r="F639" s="43"/>
      <c r="G639" s="44"/>
      <c r="N639" s="44"/>
    </row>
    <row r="640" spans="4:14" hidden="1">
      <c r="D640" s="43">
        <f>D124</f>
        <v>0</v>
      </c>
      <c r="E640" s="43">
        <f>E124</f>
        <v>0</v>
      </c>
      <c r="F640" s="43">
        <f>F124</f>
        <v>0</v>
      </c>
      <c r="G640" s="44">
        <f>G124</f>
        <v>0</v>
      </c>
      <c r="N640" s="44">
        <f>N124</f>
        <v>0</v>
      </c>
    </row>
    <row r="641" spans="4:14" hidden="1">
      <c r="D641" s="43"/>
      <c r="E641" s="43"/>
      <c r="F641" s="43"/>
      <c r="G641" s="44"/>
      <c r="N641" s="44"/>
    </row>
    <row r="642" spans="4:14" hidden="1">
      <c r="D642" s="43">
        <f>D125</f>
        <v>0</v>
      </c>
      <c r="E642" s="43">
        <f>E125</f>
        <v>0</v>
      </c>
      <c r="F642" s="43">
        <f>F125</f>
        <v>0</v>
      </c>
      <c r="G642" s="44">
        <f>G125</f>
        <v>0</v>
      </c>
      <c r="N642" s="44">
        <f>N125</f>
        <v>0</v>
      </c>
    </row>
    <row r="643" spans="4:14" hidden="1">
      <c r="D643" s="43"/>
      <c r="E643" s="43"/>
      <c r="F643" s="43"/>
      <c r="G643" s="44"/>
      <c r="N643" s="44"/>
    </row>
    <row r="644" spans="4:14" hidden="1">
      <c r="D644" s="43">
        <f>D126</f>
        <v>0</v>
      </c>
      <c r="E644" s="43">
        <f>E126</f>
        <v>0</v>
      </c>
      <c r="F644" s="43">
        <f>F126</f>
        <v>0</v>
      </c>
      <c r="G644" s="44">
        <f>G126</f>
        <v>0</v>
      </c>
      <c r="N644" s="44">
        <f>N126</f>
        <v>0</v>
      </c>
    </row>
    <row r="645" spans="4:14" hidden="1">
      <c r="D645" s="43"/>
      <c r="E645" s="43"/>
      <c r="F645" s="43"/>
      <c r="G645" s="44"/>
      <c r="N645" s="44"/>
    </row>
    <row r="646" spans="4:14" hidden="1">
      <c r="D646" s="43">
        <f>D127</f>
        <v>0</v>
      </c>
      <c r="E646" s="43">
        <f>E127</f>
        <v>0</v>
      </c>
      <c r="F646" s="43">
        <f>F127</f>
        <v>0</v>
      </c>
      <c r="G646" s="44">
        <f>G127</f>
        <v>0</v>
      </c>
      <c r="N646" s="44">
        <f>N127</f>
        <v>0</v>
      </c>
    </row>
    <row r="647" spans="4:14" hidden="1">
      <c r="D647" s="43"/>
      <c r="E647" s="43"/>
      <c r="F647" s="43"/>
      <c r="G647" s="44"/>
      <c r="N647" s="44"/>
    </row>
    <row r="648" spans="4:14" hidden="1">
      <c r="D648" s="43">
        <f>D128</f>
        <v>0</v>
      </c>
      <c r="E648" s="43">
        <f>E128</f>
        <v>0</v>
      </c>
      <c r="F648" s="43">
        <f>F128</f>
        <v>0</v>
      </c>
      <c r="G648" s="44">
        <f>G128</f>
        <v>0</v>
      </c>
      <c r="N648" s="44">
        <f>N128</f>
        <v>0</v>
      </c>
    </row>
    <row r="649" spans="4:14" hidden="1">
      <c r="D649" s="43"/>
      <c r="E649" s="43"/>
      <c r="F649" s="43"/>
      <c r="G649" s="44"/>
      <c r="N649" s="44"/>
    </row>
    <row r="650" spans="4:14" hidden="1">
      <c r="D650" s="43">
        <f>D129</f>
        <v>0</v>
      </c>
      <c r="E650" s="43">
        <f>E129</f>
        <v>0</v>
      </c>
      <c r="F650" s="43">
        <f>F129</f>
        <v>0</v>
      </c>
      <c r="G650" s="44">
        <f>G129</f>
        <v>0</v>
      </c>
      <c r="N650" s="44">
        <f>N129</f>
        <v>0</v>
      </c>
    </row>
    <row r="651" spans="4:14" hidden="1">
      <c r="D651" s="43"/>
      <c r="E651" s="43"/>
      <c r="F651" s="43"/>
      <c r="G651" s="44"/>
      <c r="N651" s="44"/>
    </row>
    <row r="652" spans="4:14" hidden="1">
      <c r="D652" s="43">
        <f>D130</f>
        <v>0</v>
      </c>
      <c r="E652" s="43">
        <f>E130</f>
        <v>0</v>
      </c>
      <c r="F652" s="43">
        <f>F130</f>
        <v>0</v>
      </c>
      <c r="G652" s="44">
        <f>G130</f>
        <v>0</v>
      </c>
      <c r="N652" s="44">
        <f>N130</f>
        <v>0</v>
      </c>
    </row>
    <row r="653" spans="4:14" hidden="1">
      <c r="D653" s="43"/>
      <c r="E653" s="43"/>
      <c r="F653" s="43"/>
      <c r="G653" s="44"/>
      <c r="N653" s="44"/>
    </row>
    <row r="654" spans="4:14" hidden="1">
      <c r="D654" s="43">
        <f>D131</f>
        <v>0</v>
      </c>
      <c r="E654" s="43">
        <f>E131</f>
        <v>0</v>
      </c>
      <c r="F654" s="43">
        <f>F131</f>
        <v>0</v>
      </c>
      <c r="G654" s="44">
        <f>G131</f>
        <v>0</v>
      </c>
      <c r="N654" s="44">
        <f>N131</f>
        <v>0</v>
      </c>
    </row>
    <row r="655" spans="4:14" hidden="1">
      <c r="D655" s="43"/>
      <c r="E655" s="43"/>
      <c r="F655" s="43"/>
      <c r="G655" s="44"/>
      <c r="N655" s="44"/>
    </row>
    <row r="656" spans="4:14" hidden="1">
      <c r="D656" s="43">
        <f>D132</f>
        <v>0</v>
      </c>
      <c r="E656" s="43">
        <f>E132</f>
        <v>0</v>
      </c>
      <c r="F656" s="43">
        <f>F132</f>
        <v>0</v>
      </c>
      <c r="G656" s="44">
        <f>G132</f>
        <v>0</v>
      </c>
      <c r="N656" s="44">
        <f>N132</f>
        <v>0</v>
      </c>
    </row>
    <row r="657" spans="4:14" hidden="1">
      <c r="D657" s="43"/>
      <c r="E657" s="43"/>
      <c r="F657" s="43"/>
      <c r="G657" s="44"/>
      <c r="N657" s="44"/>
    </row>
    <row r="658" spans="4:14" hidden="1">
      <c r="D658" s="43">
        <f>D133</f>
        <v>0</v>
      </c>
      <c r="E658" s="43">
        <f>E133</f>
        <v>0</v>
      </c>
      <c r="F658" s="43">
        <f>F133</f>
        <v>0</v>
      </c>
      <c r="G658" s="44">
        <f>G133</f>
        <v>0</v>
      </c>
      <c r="N658" s="44">
        <f>N133</f>
        <v>0</v>
      </c>
    </row>
    <row r="659" spans="4:14" hidden="1">
      <c r="D659" s="43"/>
      <c r="E659" s="43"/>
      <c r="F659" s="43"/>
      <c r="G659" s="44"/>
      <c r="N659" s="44"/>
    </row>
    <row r="660" spans="4:14" hidden="1">
      <c r="D660" s="43">
        <f>D134</f>
        <v>0</v>
      </c>
      <c r="E660" s="43">
        <f>E134</f>
        <v>0</v>
      </c>
      <c r="F660" s="43">
        <f>F134</f>
        <v>0</v>
      </c>
      <c r="G660" s="44">
        <f>G134</f>
        <v>0</v>
      </c>
      <c r="N660" s="44">
        <f>N134</f>
        <v>0</v>
      </c>
    </row>
    <row r="661" spans="4:14" hidden="1">
      <c r="D661" s="43"/>
      <c r="E661" s="43"/>
      <c r="F661" s="43"/>
      <c r="G661" s="44"/>
      <c r="N661" s="44"/>
    </row>
    <row r="662" spans="4:14" hidden="1">
      <c r="D662" s="43">
        <f>D135</f>
        <v>0</v>
      </c>
      <c r="E662" s="43">
        <f>E135</f>
        <v>0</v>
      </c>
      <c r="F662" s="43">
        <f>F135</f>
        <v>0</v>
      </c>
      <c r="G662" s="44">
        <f>G135</f>
        <v>0</v>
      </c>
      <c r="N662" s="44">
        <f>N135</f>
        <v>0</v>
      </c>
    </row>
    <row r="663" spans="4:14" hidden="1">
      <c r="D663" s="43"/>
      <c r="E663" s="43"/>
      <c r="F663" s="43"/>
      <c r="G663" s="44"/>
      <c r="N663" s="44"/>
    </row>
    <row r="664" spans="4:14" hidden="1">
      <c r="D664" s="43">
        <f>D136</f>
        <v>0</v>
      </c>
      <c r="E664" s="43">
        <f>E136</f>
        <v>0</v>
      </c>
      <c r="F664" s="43">
        <f>F136</f>
        <v>0</v>
      </c>
      <c r="G664" s="44">
        <f>G136</f>
        <v>0</v>
      </c>
      <c r="N664" s="44">
        <f>N136</f>
        <v>0</v>
      </c>
    </row>
    <row r="665" spans="4:14" hidden="1">
      <c r="D665" s="43"/>
      <c r="E665" s="43"/>
      <c r="F665" s="43"/>
      <c r="G665" s="44"/>
      <c r="N665" s="44"/>
    </row>
    <row r="666" spans="4:14" hidden="1">
      <c r="D666" s="43">
        <f>D137</f>
        <v>0</v>
      </c>
      <c r="E666" s="43">
        <f>E137</f>
        <v>0</v>
      </c>
      <c r="F666" s="43">
        <f>F137</f>
        <v>0</v>
      </c>
      <c r="G666" s="44">
        <f>G137</f>
        <v>0</v>
      </c>
      <c r="N666" s="44">
        <f>N137</f>
        <v>0</v>
      </c>
    </row>
    <row r="667" spans="4:14" hidden="1">
      <c r="D667" s="43"/>
      <c r="E667" s="43"/>
      <c r="F667" s="43"/>
      <c r="G667" s="44"/>
      <c r="N667" s="44"/>
    </row>
    <row r="668" spans="4:14" hidden="1">
      <c r="D668" s="43">
        <f>D138</f>
        <v>0</v>
      </c>
      <c r="E668" s="43">
        <f>E138</f>
        <v>0</v>
      </c>
      <c r="F668" s="43">
        <f>F138</f>
        <v>0</v>
      </c>
      <c r="G668" s="44">
        <f>G138</f>
        <v>0</v>
      </c>
      <c r="N668" s="44">
        <f>N138</f>
        <v>0</v>
      </c>
    </row>
    <row r="669" spans="4:14" hidden="1">
      <c r="D669" s="43"/>
      <c r="E669" s="43"/>
      <c r="F669" s="43"/>
      <c r="G669" s="44"/>
      <c r="N669" s="44"/>
    </row>
    <row r="670" spans="4:14" hidden="1">
      <c r="D670" s="43">
        <f>D139</f>
        <v>0</v>
      </c>
      <c r="E670" s="43">
        <f>E139</f>
        <v>0</v>
      </c>
      <c r="F670" s="43">
        <f>F139</f>
        <v>0</v>
      </c>
      <c r="G670" s="44">
        <f>G139</f>
        <v>0</v>
      </c>
      <c r="N670" s="44">
        <f>N139</f>
        <v>0</v>
      </c>
    </row>
    <row r="671" spans="4:14" hidden="1">
      <c r="D671" s="43"/>
      <c r="E671" s="43"/>
      <c r="F671" s="43"/>
      <c r="G671" s="44"/>
      <c r="N671" s="44"/>
    </row>
    <row r="672" spans="4:14" hidden="1">
      <c r="D672" s="43">
        <f>D140</f>
        <v>0</v>
      </c>
      <c r="E672" s="43">
        <f>E140</f>
        <v>0</v>
      </c>
      <c r="F672" s="43">
        <f>F140</f>
        <v>0</v>
      </c>
      <c r="G672" s="44">
        <f>G140</f>
        <v>0</v>
      </c>
      <c r="N672" s="44">
        <f>N140</f>
        <v>0</v>
      </c>
    </row>
    <row r="673" spans="4:14" hidden="1">
      <c r="D673" s="43"/>
      <c r="E673" s="43"/>
      <c r="F673" s="43"/>
      <c r="G673" s="44"/>
      <c r="N673" s="44"/>
    </row>
    <row r="674" spans="4:14" hidden="1">
      <c r="D674" s="43">
        <f>D141</f>
        <v>0</v>
      </c>
      <c r="E674" s="43">
        <f>E141</f>
        <v>0</v>
      </c>
      <c r="F674" s="43">
        <f>F141</f>
        <v>0</v>
      </c>
      <c r="G674" s="44">
        <f>G141</f>
        <v>0</v>
      </c>
      <c r="N674" s="44">
        <f>N141</f>
        <v>0</v>
      </c>
    </row>
    <row r="675" spans="4:14" hidden="1">
      <c r="D675" s="43"/>
      <c r="E675" s="43"/>
      <c r="F675" s="43"/>
      <c r="G675" s="44"/>
      <c r="N675" s="44"/>
    </row>
    <row r="676" spans="4:14" hidden="1">
      <c r="D676" s="43">
        <f>D142</f>
        <v>0</v>
      </c>
      <c r="E676" s="43">
        <f>E142</f>
        <v>0</v>
      </c>
      <c r="F676" s="43">
        <f>F142</f>
        <v>0</v>
      </c>
      <c r="G676" s="44">
        <f>G142</f>
        <v>0</v>
      </c>
      <c r="N676" s="44">
        <f>N142</f>
        <v>0</v>
      </c>
    </row>
    <row r="677" spans="4:14" hidden="1">
      <c r="D677" s="43"/>
      <c r="E677" s="43"/>
      <c r="F677" s="43"/>
      <c r="G677" s="44"/>
      <c r="N677" s="44"/>
    </row>
    <row r="678" spans="4:14" hidden="1">
      <c r="D678" s="43">
        <f>D143</f>
        <v>0</v>
      </c>
      <c r="E678" s="43">
        <f>E143</f>
        <v>0</v>
      </c>
      <c r="F678" s="43">
        <f>F143</f>
        <v>0</v>
      </c>
      <c r="G678" s="44">
        <f>G143</f>
        <v>0</v>
      </c>
      <c r="N678" s="44">
        <f>N143</f>
        <v>0</v>
      </c>
    </row>
    <row r="679" spans="4:14" hidden="1">
      <c r="D679" s="43"/>
      <c r="E679" s="43"/>
      <c r="F679" s="43"/>
      <c r="G679" s="44"/>
      <c r="N679" s="44"/>
    </row>
    <row r="680" spans="4:14" hidden="1">
      <c r="D680" s="43">
        <f>D144</f>
        <v>0</v>
      </c>
      <c r="E680" s="43">
        <f>E144</f>
        <v>0</v>
      </c>
      <c r="F680" s="43">
        <f>F144</f>
        <v>0</v>
      </c>
      <c r="G680" s="44">
        <f>G144</f>
        <v>0</v>
      </c>
      <c r="N680" s="44">
        <f>N144</f>
        <v>0</v>
      </c>
    </row>
    <row r="681" spans="4:14" hidden="1">
      <c r="D681" s="43"/>
      <c r="E681" s="43"/>
      <c r="F681" s="43"/>
      <c r="G681" s="44"/>
      <c r="N681" s="44"/>
    </row>
    <row r="682" spans="4:14" hidden="1">
      <c r="D682" s="43">
        <f>D145</f>
        <v>0</v>
      </c>
      <c r="E682" s="43">
        <f>E145</f>
        <v>0</v>
      </c>
      <c r="F682" s="43">
        <f>F145</f>
        <v>0</v>
      </c>
      <c r="G682" s="44">
        <f>G145</f>
        <v>0</v>
      </c>
      <c r="N682" s="44">
        <f>N145</f>
        <v>0</v>
      </c>
    </row>
    <row r="683" spans="4:14" hidden="1">
      <c r="D683" s="43"/>
      <c r="E683" s="43"/>
      <c r="F683" s="43"/>
      <c r="G683" s="44"/>
      <c r="N683" s="44"/>
    </row>
    <row r="684" spans="4:14" hidden="1">
      <c r="D684" s="43">
        <f>D146</f>
        <v>0</v>
      </c>
      <c r="E684" s="43">
        <f>E146</f>
        <v>0</v>
      </c>
      <c r="F684" s="43">
        <f>F146</f>
        <v>0</v>
      </c>
      <c r="G684" s="44">
        <f>G146</f>
        <v>0</v>
      </c>
      <c r="N684" s="44">
        <f>N146</f>
        <v>0</v>
      </c>
    </row>
    <row r="685" spans="4:14" hidden="1">
      <c r="D685" s="43"/>
      <c r="E685" s="43"/>
      <c r="F685" s="43"/>
      <c r="G685" s="44"/>
      <c r="N685" s="44"/>
    </row>
    <row r="686" spans="4:14" hidden="1">
      <c r="D686" s="43">
        <f>D147</f>
        <v>0</v>
      </c>
      <c r="E686" s="43">
        <f>E147</f>
        <v>0</v>
      </c>
      <c r="F686" s="43">
        <f>F147</f>
        <v>0</v>
      </c>
      <c r="G686" s="44">
        <f>G147</f>
        <v>0</v>
      </c>
      <c r="N686" s="44">
        <f>N147</f>
        <v>0</v>
      </c>
    </row>
    <row r="687" spans="4:14" hidden="1">
      <c r="D687" s="43"/>
      <c r="E687" s="43"/>
      <c r="F687" s="43"/>
      <c r="G687" s="44"/>
      <c r="N687" s="44"/>
    </row>
    <row r="688" spans="4:14" hidden="1">
      <c r="D688" s="43">
        <f>D148</f>
        <v>0</v>
      </c>
      <c r="E688" s="43">
        <f>E148</f>
        <v>0</v>
      </c>
      <c r="F688" s="43">
        <f>F148</f>
        <v>0</v>
      </c>
      <c r="G688" s="44">
        <f>G148</f>
        <v>0</v>
      </c>
      <c r="N688" s="44">
        <f>N148</f>
        <v>0</v>
      </c>
    </row>
    <row r="689" spans="4:14" hidden="1">
      <c r="D689" s="43"/>
      <c r="E689" s="43"/>
      <c r="F689" s="43"/>
      <c r="G689" s="44"/>
      <c r="N689" s="44"/>
    </row>
    <row r="690" spans="4:14" hidden="1">
      <c r="D690" s="43">
        <f>D149</f>
        <v>0</v>
      </c>
      <c r="E690" s="43">
        <f>E149</f>
        <v>0</v>
      </c>
      <c r="F690" s="43">
        <f>F149</f>
        <v>0</v>
      </c>
      <c r="G690" s="44">
        <f>G149</f>
        <v>0</v>
      </c>
      <c r="N690" s="44">
        <f>N149</f>
        <v>0</v>
      </c>
    </row>
    <row r="691" spans="4:14" hidden="1">
      <c r="D691" s="43"/>
      <c r="E691" s="43"/>
      <c r="F691" s="43"/>
      <c r="G691" s="44"/>
      <c r="N691" s="44"/>
    </row>
    <row r="692" spans="4:14" hidden="1">
      <c r="D692" s="43">
        <f>D150</f>
        <v>0</v>
      </c>
      <c r="E692" s="43">
        <f>E150</f>
        <v>0</v>
      </c>
      <c r="F692" s="43">
        <f>F150</f>
        <v>0</v>
      </c>
      <c r="G692" s="44">
        <f>G150</f>
        <v>0</v>
      </c>
      <c r="N692" s="44">
        <f>N150</f>
        <v>0</v>
      </c>
    </row>
    <row r="693" spans="4:14" hidden="1">
      <c r="D693" s="43"/>
      <c r="E693" s="43"/>
      <c r="F693" s="43"/>
      <c r="G693" s="44"/>
      <c r="N693" s="44"/>
    </row>
    <row r="694" spans="4:14" hidden="1">
      <c r="D694" s="43">
        <f>D151</f>
        <v>0</v>
      </c>
      <c r="E694" s="43">
        <f>E151</f>
        <v>0</v>
      </c>
      <c r="F694" s="43">
        <f>F151</f>
        <v>0</v>
      </c>
      <c r="G694" s="44">
        <f>G151</f>
        <v>0</v>
      </c>
      <c r="N694" s="44">
        <f>N151</f>
        <v>0</v>
      </c>
    </row>
    <row r="695" spans="4:14" hidden="1">
      <c r="D695" s="43"/>
      <c r="E695" s="43"/>
      <c r="F695" s="43"/>
      <c r="G695" s="44"/>
      <c r="N695" s="44"/>
    </row>
    <row r="696" spans="4:14" hidden="1">
      <c r="D696" s="43">
        <f>D152</f>
        <v>0</v>
      </c>
      <c r="E696" s="43">
        <f>E152</f>
        <v>0</v>
      </c>
      <c r="F696" s="43">
        <f>F152</f>
        <v>0</v>
      </c>
      <c r="G696" s="44">
        <f>G152</f>
        <v>0</v>
      </c>
      <c r="N696" s="44">
        <f>N152</f>
        <v>0</v>
      </c>
    </row>
    <row r="697" spans="4:14" hidden="1">
      <c r="D697" s="43"/>
      <c r="E697" s="43"/>
      <c r="F697" s="43"/>
      <c r="G697" s="44"/>
      <c r="N697" s="44"/>
    </row>
    <row r="698" spans="4:14" hidden="1">
      <c r="D698" s="43">
        <f>D153</f>
        <v>0</v>
      </c>
      <c r="E698" s="43">
        <f>E153</f>
        <v>0</v>
      </c>
      <c r="F698" s="43">
        <f>F153</f>
        <v>0</v>
      </c>
      <c r="G698" s="44">
        <f>G153</f>
        <v>0</v>
      </c>
      <c r="N698" s="44">
        <f>N153</f>
        <v>0</v>
      </c>
    </row>
    <row r="699" spans="4:14" hidden="1">
      <c r="D699" s="43"/>
      <c r="E699" s="43"/>
      <c r="F699" s="43"/>
      <c r="G699" s="44"/>
      <c r="N699" s="44"/>
    </row>
    <row r="700" spans="4:14" hidden="1">
      <c r="D700" s="43">
        <f>D154</f>
        <v>0</v>
      </c>
      <c r="E700" s="43">
        <f>E154</f>
        <v>0</v>
      </c>
      <c r="F700" s="43">
        <f>F154</f>
        <v>0</v>
      </c>
      <c r="G700" s="44">
        <f>G154</f>
        <v>0</v>
      </c>
      <c r="N700" s="44">
        <f>N154</f>
        <v>0</v>
      </c>
    </row>
    <row r="701" spans="4:14" hidden="1">
      <c r="D701" s="43"/>
      <c r="E701" s="43"/>
      <c r="F701" s="43"/>
      <c r="G701" s="44"/>
      <c r="N701" s="44"/>
    </row>
    <row r="702" spans="4:14" hidden="1">
      <c r="D702" s="43">
        <f>D155</f>
        <v>0</v>
      </c>
      <c r="E702" s="43">
        <f>E155</f>
        <v>0</v>
      </c>
      <c r="F702" s="43">
        <f>F155</f>
        <v>0</v>
      </c>
      <c r="G702" s="44">
        <f>G155</f>
        <v>0</v>
      </c>
      <c r="N702" s="44">
        <f>N155</f>
        <v>0</v>
      </c>
    </row>
    <row r="703" spans="4:14" hidden="1">
      <c r="D703" s="43"/>
      <c r="E703" s="43"/>
      <c r="F703" s="43"/>
      <c r="G703" s="44"/>
      <c r="N703" s="44"/>
    </row>
    <row r="704" spans="4:14" hidden="1">
      <c r="D704" s="43">
        <f>D156</f>
        <v>0</v>
      </c>
      <c r="E704" s="43">
        <f>E156</f>
        <v>0</v>
      </c>
      <c r="F704" s="43">
        <f>F156</f>
        <v>0</v>
      </c>
      <c r="G704" s="44">
        <f>G156</f>
        <v>0</v>
      </c>
      <c r="N704" s="44">
        <f>N156</f>
        <v>0</v>
      </c>
    </row>
    <row r="705" spans="4:14" hidden="1">
      <c r="D705" s="43"/>
      <c r="E705" s="43"/>
      <c r="F705" s="43"/>
      <c r="G705" s="44"/>
      <c r="N705" s="44"/>
    </row>
    <row r="706" spans="4:14" hidden="1">
      <c r="D706" s="43">
        <f>D157</f>
        <v>0</v>
      </c>
      <c r="E706" s="43">
        <f>E157</f>
        <v>0</v>
      </c>
      <c r="F706" s="43">
        <f>F157</f>
        <v>0</v>
      </c>
      <c r="G706" s="44">
        <f>G157</f>
        <v>0</v>
      </c>
      <c r="N706" s="44">
        <f>N157</f>
        <v>0</v>
      </c>
    </row>
    <row r="707" spans="4:14" hidden="1">
      <c r="D707" s="43"/>
      <c r="E707" s="43"/>
      <c r="F707" s="43"/>
      <c r="G707" s="44"/>
      <c r="N707" s="44"/>
    </row>
    <row r="708" spans="4:14" hidden="1">
      <c r="D708" s="43">
        <f>D158</f>
        <v>0</v>
      </c>
      <c r="E708" s="43">
        <f>E158</f>
        <v>0</v>
      </c>
      <c r="F708" s="43">
        <f>F158</f>
        <v>0</v>
      </c>
      <c r="G708" s="44">
        <f>G158</f>
        <v>0</v>
      </c>
      <c r="N708" s="44">
        <f>N158</f>
        <v>0</v>
      </c>
    </row>
    <row r="709" spans="4:14" hidden="1">
      <c r="D709" s="43"/>
      <c r="E709" s="43"/>
      <c r="F709" s="43"/>
      <c r="G709" s="44"/>
      <c r="N709" s="44"/>
    </row>
    <row r="710" spans="4:14" hidden="1">
      <c r="D710" s="43">
        <f>D159</f>
        <v>0</v>
      </c>
      <c r="E710" s="43">
        <f>E159</f>
        <v>0</v>
      </c>
      <c r="F710" s="43">
        <f>F159</f>
        <v>0</v>
      </c>
      <c r="G710" s="44">
        <f>G159</f>
        <v>0</v>
      </c>
      <c r="N710" s="44">
        <f>N159</f>
        <v>0</v>
      </c>
    </row>
    <row r="711" spans="4:14" hidden="1">
      <c r="D711" s="43"/>
      <c r="E711" s="43"/>
      <c r="F711" s="43"/>
      <c r="G711" s="44"/>
      <c r="N711" s="44"/>
    </row>
    <row r="712" spans="4:14" hidden="1">
      <c r="D712" s="43">
        <f>D160</f>
        <v>0</v>
      </c>
      <c r="E712" s="43">
        <f>E160</f>
        <v>0</v>
      </c>
      <c r="F712" s="43">
        <f>F160</f>
        <v>0</v>
      </c>
      <c r="G712" s="44">
        <f>G160</f>
        <v>0</v>
      </c>
      <c r="N712" s="44">
        <f>N160</f>
        <v>0</v>
      </c>
    </row>
    <row r="713" spans="4:14" hidden="1">
      <c r="D713" s="43"/>
      <c r="E713" s="43"/>
      <c r="F713" s="43"/>
      <c r="G713" s="44"/>
      <c r="N713" s="44"/>
    </row>
    <row r="714" spans="4:14" hidden="1">
      <c r="D714" s="43">
        <f>D161</f>
        <v>0</v>
      </c>
      <c r="E714" s="43">
        <f>E161</f>
        <v>0</v>
      </c>
      <c r="F714" s="43">
        <f>F161</f>
        <v>0</v>
      </c>
      <c r="G714" s="44">
        <f>G161</f>
        <v>0</v>
      </c>
      <c r="N714" s="44">
        <f>N161</f>
        <v>0</v>
      </c>
    </row>
    <row r="715" spans="4:14" hidden="1">
      <c r="D715" s="43"/>
      <c r="E715" s="43"/>
      <c r="F715" s="43"/>
      <c r="G715" s="44"/>
      <c r="N715" s="44"/>
    </row>
    <row r="716" spans="4:14" hidden="1">
      <c r="D716" s="43">
        <f>D162</f>
        <v>0</v>
      </c>
      <c r="E716" s="43">
        <f>E162</f>
        <v>0</v>
      </c>
      <c r="F716" s="43">
        <f>F162</f>
        <v>0</v>
      </c>
      <c r="G716" s="44">
        <f>G162</f>
        <v>0</v>
      </c>
      <c r="N716" s="44">
        <f>N162</f>
        <v>0</v>
      </c>
    </row>
    <row r="717" spans="4:14" hidden="1">
      <c r="D717" s="43"/>
      <c r="E717" s="43"/>
      <c r="F717" s="43"/>
      <c r="G717" s="44"/>
      <c r="N717" s="44"/>
    </row>
    <row r="718" spans="4:14" hidden="1">
      <c r="D718" s="43">
        <f>D163</f>
        <v>0</v>
      </c>
      <c r="E718" s="43">
        <f>E163</f>
        <v>0</v>
      </c>
      <c r="F718" s="43">
        <f>F163</f>
        <v>0</v>
      </c>
      <c r="G718" s="44">
        <f>G163</f>
        <v>0</v>
      </c>
      <c r="N718" s="44">
        <f>N163</f>
        <v>0</v>
      </c>
    </row>
    <row r="719" spans="4:14" hidden="1">
      <c r="D719" s="43"/>
      <c r="E719" s="43"/>
      <c r="F719" s="43"/>
      <c r="G719" s="44"/>
      <c r="N719" s="44"/>
    </row>
    <row r="720" spans="4:14" hidden="1">
      <c r="D720" s="43">
        <f>D164</f>
        <v>0</v>
      </c>
      <c r="E720" s="43">
        <f>E164</f>
        <v>0</v>
      </c>
      <c r="F720" s="43">
        <f>F164</f>
        <v>0</v>
      </c>
      <c r="G720" s="44">
        <f>G164</f>
        <v>0</v>
      </c>
      <c r="N720" s="44">
        <f>N164</f>
        <v>0</v>
      </c>
    </row>
    <row r="721" spans="4:14" hidden="1">
      <c r="D721" s="43"/>
      <c r="E721" s="43"/>
      <c r="F721" s="43"/>
      <c r="G721" s="44"/>
      <c r="N721" s="44"/>
    </row>
    <row r="722" spans="4:14" hidden="1">
      <c r="D722" s="43">
        <f>D165</f>
        <v>0</v>
      </c>
      <c r="E722" s="43">
        <f>E165</f>
        <v>0</v>
      </c>
      <c r="F722" s="43">
        <f>F165</f>
        <v>0</v>
      </c>
      <c r="G722" s="44">
        <f>G165</f>
        <v>0</v>
      </c>
      <c r="N722" s="44">
        <f>N165</f>
        <v>0</v>
      </c>
    </row>
    <row r="723" spans="4:14" hidden="1">
      <c r="D723" s="43"/>
      <c r="E723" s="43"/>
      <c r="F723" s="43"/>
      <c r="G723" s="44"/>
      <c r="N723" s="44"/>
    </row>
    <row r="724" spans="4:14" hidden="1">
      <c r="D724" s="43">
        <f>D166</f>
        <v>0</v>
      </c>
      <c r="E724" s="43">
        <f>E166</f>
        <v>0</v>
      </c>
      <c r="F724" s="43">
        <f>F166</f>
        <v>0</v>
      </c>
      <c r="G724" s="44">
        <f>G166</f>
        <v>0</v>
      </c>
      <c r="N724" s="44">
        <f>N166</f>
        <v>0</v>
      </c>
    </row>
    <row r="725" spans="4:14" hidden="1">
      <c r="D725" s="43"/>
      <c r="E725" s="43"/>
      <c r="F725" s="43"/>
      <c r="G725" s="44"/>
      <c r="N725" s="44"/>
    </row>
    <row r="726" spans="4:14" hidden="1">
      <c r="D726" s="43">
        <f>D167</f>
        <v>0</v>
      </c>
      <c r="E726" s="43">
        <f>E167</f>
        <v>0</v>
      </c>
      <c r="F726" s="43">
        <f>F167</f>
        <v>0</v>
      </c>
      <c r="G726" s="44">
        <f>G167</f>
        <v>0</v>
      </c>
      <c r="N726" s="44">
        <f>N167</f>
        <v>0</v>
      </c>
    </row>
    <row r="727" spans="4:14" hidden="1">
      <c r="D727" s="43"/>
      <c r="E727" s="43"/>
      <c r="F727" s="43"/>
      <c r="G727" s="44"/>
      <c r="N727" s="44"/>
    </row>
    <row r="728" spans="4:14" hidden="1">
      <c r="D728" s="43">
        <f>D168</f>
        <v>0</v>
      </c>
      <c r="E728" s="43">
        <f>E168</f>
        <v>0</v>
      </c>
      <c r="F728" s="43">
        <f>F168</f>
        <v>0</v>
      </c>
      <c r="G728" s="44">
        <f>G168</f>
        <v>0</v>
      </c>
      <c r="N728" s="44">
        <f>N168</f>
        <v>0</v>
      </c>
    </row>
    <row r="729" spans="4:14" hidden="1">
      <c r="D729" s="43"/>
      <c r="E729" s="43"/>
      <c r="F729" s="43"/>
      <c r="G729" s="44"/>
      <c r="N729" s="44"/>
    </row>
    <row r="730" spans="4:14" hidden="1">
      <c r="D730" s="43">
        <f>D169</f>
        <v>0</v>
      </c>
      <c r="E730" s="43">
        <f>E169</f>
        <v>0</v>
      </c>
      <c r="F730" s="43">
        <f>F169</f>
        <v>0</v>
      </c>
      <c r="G730" s="44">
        <f>G169</f>
        <v>0</v>
      </c>
      <c r="N730" s="44">
        <f>N169</f>
        <v>0</v>
      </c>
    </row>
    <row r="731" spans="4:14" hidden="1">
      <c r="D731" s="43"/>
      <c r="E731" s="43"/>
      <c r="F731" s="43"/>
      <c r="G731" s="44"/>
      <c r="N731" s="44"/>
    </row>
    <row r="732" spans="4:14" hidden="1">
      <c r="D732" s="43">
        <f>D170</f>
        <v>0</v>
      </c>
      <c r="E732" s="43">
        <f>E170</f>
        <v>0</v>
      </c>
      <c r="F732" s="43">
        <f>F170</f>
        <v>0</v>
      </c>
      <c r="G732" s="44">
        <f>G170</f>
        <v>0</v>
      </c>
      <c r="N732" s="44">
        <f>N170</f>
        <v>0</v>
      </c>
    </row>
    <row r="733" spans="4:14" hidden="1">
      <c r="D733" s="43"/>
      <c r="E733" s="43"/>
      <c r="F733" s="43"/>
      <c r="G733" s="44"/>
      <c r="N733" s="44"/>
    </row>
    <row r="734" spans="4:14" hidden="1">
      <c r="D734" s="43">
        <f>D171</f>
        <v>0</v>
      </c>
      <c r="E734" s="43">
        <f>E171</f>
        <v>0</v>
      </c>
      <c r="F734" s="43">
        <f>F171</f>
        <v>0</v>
      </c>
      <c r="G734" s="44">
        <f>G171</f>
        <v>0</v>
      </c>
      <c r="N734" s="44">
        <f>N171</f>
        <v>0</v>
      </c>
    </row>
    <row r="735" spans="4:14" hidden="1">
      <c r="D735" s="43"/>
      <c r="E735" s="43"/>
      <c r="F735" s="43"/>
      <c r="G735" s="44"/>
      <c r="N735" s="44"/>
    </row>
    <row r="736" spans="4:14" hidden="1">
      <c r="D736" s="43">
        <f>D172</f>
        <v>0</v>
      </c>
      <c r="E736" s="43">
        <f>E172</f>
        <v>0</v>
      </c>
      <c r="F736" s="43">
        <f>F172</f>
        <v>0</v>
      </c>
      <c r="G736" s="44">
        <f>G172</f>
        <v>0</v>
      </c>
      <c r="N736" s="44">
        <f>N172</f>
        <v>0</v>
      </c>
    </row>
    <row r="737" spans="4:14" hidden="1">
      <c r="D737" s="43"/>
      <c r="E737" s="43"/>
      <c r="F737" s="43"/>
      <c r="G737" s="44"/>
      <c r="N737" s="44"/>
    </row>
    <row r="738" spans="4:14" hidden="1">
      <c r="D738" s="43">
        <f>D173</f>
        <v>0</v>
      </c>
      <c r="E738" s="43">
        <f>E173</f>
        <v>0</v>
      </c>
      <c r="F738" s="43">
        <f>F173</f>
        <v>0</v>
      </c>
      <c r="G738" s="44">
        <f>G173</f>
        <v>0</v>
      </c>
      <c r="N738" s="44">
        <f>N173</f>
        <v>0</v>
      </c>
    </row>
    <row r="739" spans="4:14" hidden="1">
      <c r="D739" s="43"/>
      <c r="E739" s="43"/>
      <c r="F739" s="43"/>
      <c r="G739" s="44"/>
      <c r="N739" s="44"/>
    </row>
    <row r="740" spans="4:14" hidden="1">
      <c r="D740" s="43">
        <f>D174</f>
        <v>0</v>
      </c>
      <c r="E740" s="43">
        <f>E174</f>
        <v>0</v>
      </c>
      <c r="F740" s="43">
        <f>F174</f>
        <v>0</v>
      </c>
      <c r="G740" s="44">
        <f>G174</f>
        <v>0</v>
      </c>
      <c r="N740" s="44">
        <f>N174</f>
        <v>0</v>
      </c>
    </row>
    <row r="741" spans="4:14" hidden="1">
      <c r="D741" s="43"/>
      <c r="E741" s="43"/>
      <c r="F741" s="43"/>
      <c r="G741" s="44"/>
      <c r="N741" s="44"/>
    </row>
    <row r="742" spans="4:14" hidden="1">
      <c r="D742" s="43">
        <f>D175</f>
        <v>0</v>
      </c>
      <c r="E742" s="43">
        <f>E175</f>
        <v>0</v>
      </c>
      <c r="F742" s="43">
        <f>F175</f>
        <v>0</v>
      </c>
      <c r="G742" s="44">
        <f>G175</f>
        <v>0</v>
      </c>
      <c r="N742" s="44">
        <f>N175</f>
        <v>0</v>
      </c>
    </row>
    <row r="743" spans="4:14" hidden="1">
      <c r="D743" s="43"/>
      <c r="E743" s="43"/>
      <c r="F743" s="43"/>
      <c r="G743" s="44"/>
      <c r="N743" s="44"/>
    </row>
    <row r="744" spans="4:14" hidden="1">
      <c r="D744" s="43">
        <f>D176</f>
        <v>0</v>
      </c>
      <c r="E744" s="43">
        <f>E176</f>
        <v>0</v>
      </c>
      <c r="F744" s="43">
        <f>F176</f>
        <v>0</v>
      </c>
      <c r="G744" s="44">
        <f>G176</f>
        <v>0</v>
      </c>
      <c r="N744" s="44">
        <f>N176</f>
        <v>0</v>
      </c>
    </row>
    <row r="745" spans="4:14" hidden="1">
      <c r="D745" s="43"/>
      <c r="E745" s="43"/>
      <c r="F745" s="43"/>
      <c r="G745" s="44"/>
      <c r="N745" s="44"/>
    </row>
    <row r="746" spans="4:14" hidden="1">
      <c r="D746" s="43">
        <f>D177</f>
        <v>0</v>
      </c>
      <c r="E746" s="43">
        <f>E177</f>
        <v>0</v>
      </c>
      <c r="F746" s="43">
        <f>F177</f>
        <v>0</v>
      </c>
      <c r="G746" s="44">
        <f>G177</f>
        <v>0</v>
      </c>
      <c r="N746" s="44">
        <f>N177</f>
        <v>0</v>
      </c>
    </row>
    <row r="747" spans="4:14" hidden="1">
      <c r="D747" s="43"/>
      <c r="E747" s="43"/>
      <c r="F747" s="43"/>
      <c r="G747" s="44"/>
      <c r="N747" s="44"/>
    </row>
    <row r="748" spans="4:14" hidden="1">
      <c r="D748" s="43">
        <f>D178</f>
        <v>0</v>
      </c>
      <c r="E748" s="43">
        <f>E178</f>
        <v>0</v>
      </c>
      <c r="F748" s="43">
        <f>F178</f>
        <v>0</v>
      </c>
      <c r="G748" s="44">
        <f>G178</f>
        <v>0</v>
      </c>
      <c r="N748" s="44">
        <f>N178</f>
        <v>0</v>
      </c>
    </row>
    <row r="749" spans="4:14" hidden="1">
      <c r="D749" s="43"/>
      <c r="E749" s="43"/>
      <c r="F749" s="43"/>
      <c r="G749" s="44"/>
      <c r="N749" s="44"/>
    </row>
    <row r="750" spans="4:14" hidden="1">
      <c r="D750" s="43">
        <f>D179</f>
        <v>0</v>
      </c>
      <c r="E750" s="43">
        <f>E179</f>
        <v>0</v>
      </c>
      <c r="F750" s="43">
        <f>F179</f>
        <v>0</v>
      </c>
      <c r="G750" s="44">
        <f>G179</f>
        <v>0</v>
      </c>
      <c r="N750" s="44">
        <f>N179</f>
        <v>0</v>
      </c>
    </row>
    <row r="751" spans="4:14" hidden="1">
      <c r="D751" s="43"/>
      <c r="E751" s="43"/>
      <c r="F751" s="43"/>
      <c r="G751" s="44"/>
      <c r="N751" s="44"/>
    </row>
    <row r="752" spans="4:14" hidden="1">
      <c r="D752" s="43">
        <f>D180</f>
        <v>0</v>
      </c>
      <c r="E752" s="43">
        <f>E180</f>
        <v>0</v>
      </c>
      <c r="F752" s="43">
        <f>F180</f>
        <v>0</v>
      </c>
      <c r="G752" s="44">
        <f>G180</f>
        <v>0</v>
      </c>
      <c r="N752" s="44">
        <f>N180</f>
        <v>0</v>
      </c>
    </row>
    <row r="753" spans="4:14" hidden="1">
      <c r="D753" s="43"/>
      <c r="E753" s="43"/>
      <c r="F753" s="43"/>
      <c r="G753" s="44"/>
      <c r="N753" s="44"/>
    </row>
    <row r="754" spans="4:14" hidden="1">
      <c r="D754" s="43">
        <f>D181</f>
        <v>0</v>
      </c>
      <c r="E754" s="43">
        <f>E181</f>
        <v>0</v>
      </c>
      <c r="F754" s="43">
        <f>F181</f>
        <v>0</v>
      </c>
      <c r="G754" s="44">
        <f>G181</f>
        <v>0</v>
      </c>
      <c r="N754" s="44">
        <f>N181</f>
        <v>0</v>
      </c>
    </row>
    <row r="755" spans="4:14" hidden="1">
      <c r="D755" s="43"/>
      <c r="E755" s="43"/>
      <c r="F755" s="43"/>
      <c r="G755" s="44"/>
      <c r="N755" s="44"/>
    </row>
    <row r="756" spans="4:14" hidden="1">
      <c r="D756" s="43">
        <f>D182</f>
        <v>0</v>
      </c>
      <c r="E756" s="43">
        <f>E182</f>
        <v>0</v>
      </c>
      <c r="F756" s="43">
        <f>F182</f>
        <v>0</v>
      </c>
      <c r="G756" s="44">
        <f>G182</f>
        <v>0</v>
      </c>
      <c r="N756" s="44">
        <f>N182</f>
        <v>0</v>
      </c>
    </row>
    <row r="757" spans="4:14" hidden="1">
      <c r="D757" s="43"/>
      <c r="E757" s="43"/>
      <c r="F757" s="43"/>
      <c r="G757" s="44"/>
      <c r="N757" s="44"/>
    </row>
    <row r="758" spans="4:14" hidden="1">
      <c r="D758" s="43">
        <f>D183</f>
        <v>0</v>
      </c>
      <c r="E758" s="43">
        <f>E183</f>
        <v>0</v>
      </c>
      <c r="F758" s="43">
        <f>F183</f>
        <v>0</v>
      </c>
      <c r="G758" s="44">
        <f>G183</f>
        <v>0</v>
      </c>
      <c r="N758" s="44">
        <f>N183</f>
        <v>0</v>
      </c>
    </row>
    <row r="759" spans="4:14" hidden="1">
      <c r="D759" s="43"/>
      <c r="E759" s="43"/>
      <c r="F759" s="43"/>
      <c r="G759" s="44"/>
      <c r="N759" s="44"/>
    </row>
    <row r="760" spans="4:14" hidden="1">
      <c r="D760" s="43">
        <f>D184</f>
        <v>0</v>
      </c>
      <c r="E760" s="43">
        <f>E184</f>
        <v>0</v>
      </c>
      <c r="F760" s="43">
        <f>F184</f>
        <v>0</v>
      </c>
      <c r="G760" s="44">
        <f>G184</f>
        <v>0</v>
      </c>
      <c r="N760" s="44">
        <f>N184</f>
        <v>0</v>
      </c>
    </row>
    <row r="761" spans="4:14" hidden="1">
      <c r="D761" s="43"/>
      <c r="E761" s="43"/>
      <c r="F761" s="43"/>
      <c r="G761" s="44"/>
      <c r="N761" s="44"/>
    </row>
    <row r="762" spans="4:14" hidden="1">
      <c r="D762" s="43">
        <f>D185</f>
        <v>0</v>
      </c>
      <c r="E762" s="43">
        <f>E185</f>
        <v>0</v>
      </c>
      <c r="F762" s="43">
        <f>F185</f>
        <v>0</v>
      </c>
      <c r="G762" s="44">
        <f>G185</f>
        <v>0</v>
      </c>
      <c r="N762" s="44">
        <f>N185</f>
        <v>0</v>
      </c>
    </row>
    <row r="763" spans="4:14" hidden="1">
      <c r="D763" s="43"/>
      <c r="E763" s="43"/>
      <c r="F763" s="43"/>
      <c r="G763" s="44"/>
      <c r="N763" s="44"/>
    </row>
    <row r="764" spans="4:14" hidden="1">
      <c r="D764" s="43">
        <f>D186</f>
        <v>0</v>
      </c>
      <c r="E764" s="43">
        <f>E186</f>
        <v>0</v>
      </c>
      <c r="F764" s="43">
        <f>F186</f>
        <v>0</v>
      </c>
      <c r="G764" s="44">
        <f>G186</f>
        <v>0</v>
      </c>
      <c r="N764" s="44">
        <f>N186</f>
        <v>0</v>
      </c>
    </row>
    <row r="765" spans="4:14" hidden="1">
      <c r="D765" s="43"/>
      <c r="E765" s="43"/>
      <c r="F765" s="43"/>
      <c r="G765" s="44"/>
      <c r="N765" s="44"/>
    </row>
    <row r="766" spans="4:14" hidden="1">
      <c r="D766" s="43">
        <f>D187</f>
        <v>0</v>
      </c>
      <c r="E766" s="43">
        <f>E187</f>
        <v>0</v>
      </c>
      <c r="F766" s="43">
        <f>F187</f>
        <v>0</v>
      </c>
      <c r="G766" s="44">
        <f>G187</f>
        <v>0</v>
      </c>
      <c r="N766" s="44">
        <f>N187</f>
        <v>0</v>
      </c>
    </row>
    <row r="767" spans="4:14" hidden="1">
      <c r="D767" s="43"/>
      <c r="E767" s="43"/>
      <c r="F767" s="43"/>
      <c r="G767" s="44"/>
      <c r="N767" s="44"/>
    </row>
    <row r="768" spans="4:14" hidden="1">
      <c r="D768" s="43">
        <f>D188</f>
        <v>0</v>
      </c>
      <c r="E768" s="43">
        <f>E188</f>
        <v>0</v>
      </c>
      <c r="F768" s="43">
        <f>F188</f>
        <v>0</v>
      </c>
      <c r="G768" s="44">
        <f>G188</f>
        <v>0</v>
      </c>
      <c r="N768" s="44">
        <f>N188</f>
        <v>0</v>
      </c>
    </row>
    <row r="769" spans="4:14" hidden="1">
      <c r="D769" s="43"/>
      <c r="E769" s="43"/>
      <c r="F769" s="43"/>
      <c r="G769" s="44"/>
      <c r="N769" s="44"/>
    </row>
    <row r="770" spans="4:14" hidden="1">
      <c r="D770" s="43">
        <f>D189</f>
        <v>0</v>
      </c>
      <c r="E770" s="43">
        <f>E189</f>
        <v>0</v>
      </c>
      <c r="F770" s="43">
        <f>F189</f>
        <v>0</v>
      </c>
      <c r="G770" s="44">
        <f>G189</f>
        <v>0</v>
      </c>
      <c r="N770" s="44">
        <f>N189</f>
        <v>0</v>
      </c>
    </row>
    <row r="771" spans="4:14" hidden="1">
      <c r="D771" s="43"/>
      <c r="E771" s="43"/>
      <c r="F771" s="43"/>
      <c r="G771" s="44"/>
      <c r="N771" s="44"/>
    </row>
    <row r="772" spans="4:14" hidden="1">
      <c r="D772" s="43">
        <f>D190</f>
        <v>0</v>
      </c>
      <c r="E772" s="43">
        <f>E190</f>
        <v>0</v>
      </c>
      <c r="F772" s="43">
        <f>F190</f>
        <v>0</v>
      </c>
      <c r="G772" s="44">
        <f>G190</f>
        <v>0</v>
      </c>
      <c r="N772" s="44">
        <f>N190</f>
        <v>0</v>
      </c>
    </row>
    <row r="773" spans="4:14" hidden="1">
      <c r="D773" s="43"/>
      <c r="E773" s="43"/>
      <c r="F773" s="43"/>
      <c r="G773" s="44"/>
      <c r="N773" s="44"/>
    </row>
    <row r="774" spans="4:14" hidden="1">
      <c r="D774" s="43">
        <f>D191</f>
        <v>0</v>
      </c>
      <c r="E774" s="43">
        <f>E191</f>
        <v>0</v>
      </c>
      <c r="F774" s="43">
        <f>F191</f>
        <v>0</v>
      </c>
      <c r="G774" s="44">
        <f>G191</f>
        <v>0</v>
      </c>
      <c r="N774" s="44">
        <f>N191</f>
        <v>0</v>
      </c>
    </row>
    <row r="775" spans="4:14" hidden="1">
      <c r="D775" s="43"/>
      <c r="E775" s="43"/>
      <c r="F775" s="43"/>
      <c r="G775" s="44"/>
      <c r="N775" s="44"/>
    </row>
    <row r="776" spans="4:14" hidden="1">
      <c r="D776" s="43">
        <f>D192</f>
        <v>0</v>
      </c>
      <c r="E776" s="43">
        <f>E192</f>
        <v>0</v>
      </c>
      <c r="F776" s="43">
        <f>F192</f>
        <v>0</v>
      </c>
      <c r="G776" s="44">
        <f>G192</f>
        <v>0</v>
      </c>
      <c r="N776" s="44">
        <f>N192</f>
        <v>0</v>
      </c>
    </row>
    <row r="777" spans="4:14" hidden="1">
      <c r="D777" s="43"/>
      <c r="E777" s="43"/>
      <c r="F777" s="43"/>
      <c r="G777" s="44"/>
      <c r="N777" s="44"/>
    </row>
    <row r="778" spans="4:14" hidden="1">
      <c r="D778" s="43">
        <f>D193</f>
        <v>0</v>
      </c>
      <c r="E778" s="43">
        <f>E193</f>
        <v>0</v>
      </c>
      <c r="F778" s="43">
        <f>F193</f>
        <v>0</v>
      </c>
      <c r="G778" s="44">
        <f>G193</f>
        <v>0</v>
      </c>
      <c r="N778" s="44">
        <f>N193</f>
        <v>0</v>
      </c>
    </row>
    <row r="779" spans="4:14" hidden="1">
      <c r="D779" s="43"/>
      <c r="E779" s="43"/>
      <c r="F779" s="43"/>
      <c r="G779" s="44"/>
      <c r="N779" s="44"/>
    </row>
    <row r="780" spans="4:14" hidden="1">
      <c r="D780" s="43">
        <f>D194</f>
        <v>0</v>
      </c>
      <c r="E780" s="43">
        <f>E194</f>
        <v>0</v>
      </c>
      <c r="F780" s="43">
        <f>F194</f>
        <v>0</v>
      </c>
      <c r="G780" s="44">
        <f>G194</f>
        <v>0</v>
      </c>
      <c r="N780" s="44">
        <f>N194</f>
        <v>0</v>
      </c>
    </row>
    <row r="781" spans="4:14" hidden="1">
      <c r="D781" s="43"/>
      <c r="E781" s="43"/>
      <c r="F781" s="43"/>
      <c r="G781" s="44"/>
      <c r="N781" s="44"/>
    </row>
    <row r="782" spans="4:14" hidden="1">
      <c r="D782" s="43">
        <f>D195</f>
        <v>0</v>
      </c>
      <c r="E782" s="43">
        <f>E195</f>
        <v>0</v>
      </c>
      <c r="F782" s="43">
        <f>F195</f>
        <v>0</v>
      </c>
      <c r="G782" s="44">
        <f>G195</f>
        <v>0</v>
      </c>
      <c r="N782" s="44">
        <f>N195</f>
        <v>0</v>
      </c>
    </row>
    <row r="783" spans="4:14" hidden="1">
      <c r="D783" s="43"/>
      <c r="E783" s="43"/>
      <c r="F783" s="43"/>
      <c r="G783" s="44"/>
      <c r="N783" s="44"/>
    </row>
    <row r="784" spans="4:14" hidden="1">
      <c r="D784" s="43">
        <f>D196</f>
        <v>0</v>
      </c>
      <c r="E784" s="43">
        <f>E196</f>
        <v>0</v>
      </c>
      <c r="F784" s="43">
        <f>F196</f>
        <v>0</v>
      </c>
      <c r="G784" s="44">
        <f>G196</f>
        <v>0</v>
      </c>
      <c r="N784" s="44">
        <f>N196</f>
        <v>0</v>
      </c>
    </row>
    <row r="785" spans="4:14" hidden="1">
      <c r="D785" s="43"/>
      <c r="E785" s="43"/>
      <c r="F785" s="43"/>
      <c r="G785" s="44"/>
      <c r="N785" s="44"/>
    </row>
    <row r="786" spans="4:14" hidden="1">
      <c r="D786" s="43">
        <f>D197</f>
        <v>0</v>
      </c>
      <c r="E786" s="43">
        <f>E197</f>
        <v>0</v>
      </c>
      <c r="F786" s="43">
        <f>F197</f>
        <v>0</v>
      </c>
      <c r="G786" s="44">
        <f>G197</f>
        <v>0</v>
      </c>
      <c r="N786" s="44">
        <f>N197</f>
        <v>0</v>
      </c>
    </row>
    <row r="787" spans="4:14" hidden="1">
      <c r="D787" s="43"/>
      <c r="E787" s="43"/>
      <c r="F787" s="43"/>
      <c r="G787" s="44"/>
      <c r="N787" s="44"/>
    </row>
    <row r="788" spans="4:14" hidden="1">
      <c r="D788" s="43">
        <f>D198</f>
        <v>0</v>
      </c>
      <c r="E788" s="43">
        <f>E198</f>
        <v>0</v>
      </c>
      <c r="F788" s="43">
        <f>F198</f>
        <v>0</v>
      </c>
      <c r="G788" s="44">
        <f>G198</f>
        <v>0</v>
      </c>
      <c r="N788" s="44">
        <f>N198</f>
        <v>0</v>
      </c>
    </row>
    <row r="789" spans="4:14" hidden="1">
      <c r="D789" s="43"/>
      <c r="E789" s="43"/>
      <c r="F789" s="43"/>
      <c r="G789" s="44"/>
      <c r="N789" s="44"/>
    </row>
    <row r="790" spans="4:14" hidden="1">
      <c r="D790" s="43">
        <f>D199</f>
        <v>0</v>
      </c>
      <c r="E790" s="43">
        <f>E199</f>
        <v>0</v>
      </c>
      <c r="F790" s="43">
        <f>F199</f>
        <v>0</v>
      </c>
      <c r="G790" s="44">
        <f>G199</f>
        <v>0</v>
      </c>
      <c r="N790" s="44">
        <f>N199</f>
        <v>0</v>
      </c>
    </row>
    <row r="791" spans="4:14" hidden="1">
      <c r="D791" s="43"/>
      <c r="E791" s="43"/>
      <c r="F791" s="43"/>
      <c r="G791" s="44"/>
      <c r="N791" s="44"/>
    </row>
    <row r="792" spans="4:14" hidden="1">
      <c r="D792" s="43">
        <f>D200</f>
        <v>0</v>
      </c>
      <c r="E792" s="43">
        <f>E200</f>
        <v>0</v>
      </c>
      <c r="F792" s="43">
        <f>F200</f>
        <v>0</v>
      </c>
      <c r="G792" s="44">
        <f>G200</f>
        <v>0</v>
      </c>
      <c r="N792" s="44">
        <f>N200</f>
        <v>0</v>
      </c>
    </row>
    <row r="793" spans="4:14" hidden="1">
      <c r="D793" s="43"/>
      <c r="E793" s="43"/>
      <c r="F793" s="43"/>
      <c r="G793" s="44"/>
      <c r="N793" s="44"/>
    </row>
    <row r="794" spans="4:14" hidden="1">
      <c r="D794" s="43">
        <f>D201</f>
        <v>0</v>
      </c>
      <c r="E794" s="43">
        <f>E201</f>
        <v>0</v>
      </c>
      <c r="F794" s="43">
        <f>F201</f>
        <v>0</v>
      </c>
      <c r="G794" s="44">
        <f>G201</f>
        <v>0</v>
      </c>
      <c r="N794" s="44">
        <f>N201</f>
        <v>0</v>
      </c>
    </row>
    <row r="795" spans="4:14" hidden="1">
      <c r="D795" s="43"/>
      <c r="E795" s="43"/>
      <c r="F795" s="43"/>
      <c r="G795" s="44"/>
      <c r="N795" s="44"/>
    </row>
    <row r="796" spans="4:14" hidden="1">
      <c r="D796" s="43">
        <f>D202</f>
        <v>0</v>
      </c>
      <c r="E796" s="43">
        <f>E202</f>
        <v>0</v>
      </c>
      <c r="F796" s="43">
        <f>F202</f>
        <v>0</v>
      </c>
      <c r="G796" s="44">
        <f>G202</f>
        <v>0</v>
      </c>
      <c r="N796" s="44">
        <f>N202</f>
        <v>0</v>
      </c>
    </row>
    <row r="797" spans="4:14" hidden="1">
      <c r="D797" s="43"/>
      <c r="E797" s="43"/>
      <c r="F797" s="43"/>
      <c r="G797" s="44"/>
      <c r="N797" s="44"/>
    </row>
    <row r="798" spans="4:14" hidden="1">
      <c r="D798" s="43">
        <f>D203</f>
        <v>0</v>
      </c>
      <c r="E798" s="43">
        <f>E203</f>
        <v>0</v>
      </c>
      <c r="F798" s="43">
        <f>F203</f>
        <v>0</v>
      </c>
      <c r="G798" s="44">
        <f>G203</f>
        <v>0</v>
      </c>
      <c r="N798" s="44">
        <f>N203</f>
        <v>0</v>
      </c>
    </row>
    <row r="799" spans="4:14" hidden="1">
      <c r="D799" s="43"/>
      <c r="E799" s="43"/>
      <c r="F799" s="43"/>
      <c r="G799" s="44"/>
      <c r="N799" s="44"/>
    </row>
    <row r="800" spans="4:14" hidden="1">
      <c r="D800" s="43">
        <f>D204</f>
        <v>0</v>
      </c>
      <c r="E800" s="43">
        <f>E204</f>
        <v>0</v>
      </c>
      <c r="F800" s="43">
        <f>F204</f>
        <v>0</v>
      </c>
      <c r="G800" s="44">
        <f>G204</f>
        <v>0</v>
      </c>
      <c r="N800" s="44">
        <f>N204</f>
        <v>0</v>
      </c>
    </row>
    <row r="801" spans="4:14" hidden="1">
      <c r="D801" s="43"/>
      <c r="E801" s="43"/>
      <c r="F801" s="43"/>
      <c r="G801" s="44"/>
      <c r="N801" s="44"/>
    </row>
    <row r="802" spans="4:14" hidden="1">
      <c r="D802" s="43">
        <f>D205</f>
        <v>0</v>
      </c>
      <c r="E802" s="43">
        <f>E205</f>
        <v>0</v>
      </c>
      <c r="F802" s="43">
        <f>F205</f>
        <v>0</v>
      </c>
      <c r="G802" s="44">
        <f>G205</f>
        <v>0</v>
      </c>
      <c r="N802" s="44">
        <f>N205</f>
        <v>0</v>
      </c>
    </row>
    <row r="803" spans="4:14" hidden="1">
      <c r="D803" s="43"/>
      <c r="E803" s="43"/>
      <c r="F803" s="43"/>
      <c r="G803" s="44"/>
      <c r="N803" s="44"/>
    </row>
    <row r="804" spans="4:14" hidden="1">
      <c r="D804" s="43">
        <f>D206</f>
        <v>0</v>
      </c>
      <c r="E804" s="43">
        <f>E206</f>
        <v>0</v>
      </c>
      <c r="F804" s="43">
        <f>F206</f>
        <v>0</v>
      </c>
      <c r="G804" s="44">
        <f>G206</f>
        <v>0</v>
      </c>
      <c r="N804" s="44">
        <f>N206</f>
        <v>0</v>
      </c>
    </row>
    <row r="805" spans="4:14" hidden="1">
      <c r="D805" s="43"/>
      <c r="E805" s="43"/>
      <c r="F805" s="43"/>
      <c r="G805" s="44"/>
      <c r="N805" s="44"/>
    </row>
    <row r="806" spans="4:14" hidden="1">
      <c r="D806" s="43">
        <f>D207</f>
        <v>0</v>
      </c>
      <c r="E806" s="43">
        <f>E207</f>
        <v>0</v>
      </c>
      <c r="F806" s="43">
        <f>F207</f>
        <v>0</v>
      </c>
      <c r="G806" s="44">
        <f>G207</f>
        <v>0</v>
      </c>
      <c r="N806" s="44">
        <f>N207</f>
        <v>0</v>
      </c>
    </row>
    <row r="807" spans="4:14" hidden="1">
      <c r="D807" s="43"/>
      <c r="E807" s="43"/>
      <c r="F807" s="43"/>
      <c r="G807" s="44"/>
      <c r="N807" s="44"/>
    </row>
    <row r="808" spans="4:14" hidden="1">
      <c r="D808" s="43">
        <f>D208</f>
        <v>0</v>
      </c>
      <c r="E808" s="43">
        <f>E208</f>
        <v>0</v>
      </c>
      <c r="F808" s="43">
        <f>F208</f>
        <v>0</v>
      </c>
      <c r="G808" s="44">
        <f>G208</f>
        <v>0</v>
      </c>
      <c r="N808" s="44">
        <f>N208</f>
        <v>0</v>
      </c>
    </row>
    <row r="809" spans="4:14" hidden="1">
      <c r="D809" s="43"/>
      <c r="E809" s="43"/>
      <c r="F809" s="43"/>
      <c r="G809" s="44"/>
      <c r="N809" s="44"/>
    </row>
    <row r="810" spans="4:14" hidden="1">
      <c r="D810" s="43">
        <f>D209</f>
        <v>0</v>
      </c>
      <c r="E810" s="43">
        <f>E209</f>
        <v>0</v>
      </c>
      <c r="F810" s="43">
        <f>F209</f>
        <v>0</v>
      </c>
      <c r="G810" s="44">
        <f>G209</f>
        <v>0</v>
      </c>
      <c r="N810" s="44">
        <f>N209</f>
        <v>0</v>
      </c>
    </row>
    <row r="811" spans="4:14" hidden="1">
      <c r="D811" s="43"/>
      <c r="E811" s="43"/>
      <c r="F811" s="43"/>
      <c r="G811" s="44"/>
      <c r="N811" s="44"/>
    </row>
    <row r="812" spans="4:14" hidden="1">
      <c r="D812" s="43">
        <f>D210</f>
        <v>0</v>
      </c>
      <c r="E812" s="43">
        <f>E210</f>
        <v>0</v>
      </c>
      <c r="F812" s="43">
        <f>F210</f>
        <v>0</v>
      </c>
      <c r="G812" s="44">
        <f>G210</f>
        <v>0</v>
      </c>
      <c r="N812" s="44">
        <f>N210</f>
        <v>0</v>
      </c>
    </row>
    <row r="813" spans="4:14" hidden="1">
      <c r="D813" s="43"/>
      <c r="E813" s="43"/>
      <c r="F813" s="43"/>
      <c r="G813" s="44"/>
      <c r="N813" s="44"/>
    </row>
    <row r="814" spans="4:14" hidden="1">
      <c r="D814" s="43">
        <f>D211</f>
        <v>0</v>
      </c>
      <c r="E814" s="43">
        <f>E211</f>
        <v>0</v>
      </c>
      <c r="F814" s="43">
        <f>F211</f>
        <v>0</v>
      </c>
      <c r="G814" s="44">
        <f>G211</f>
        <v>0</v>
      </c>
      <c r="N814" s="44">
        <f>N211</f>
        <v>0</v>
      </c>
    </row>
    <row r="815" spans="4:14" hidden="1">
      <c r="D815" s="43"/>
      <c r="E815" s="43"/>
      <c r="F815" s="43"/>
      <c r="G815" s="44"/>
      <c r="N815" s="44"/>
    </row>
    <row r="816" spans="4:14" hidden="1">
      <c r="D816" s="43">
        <f>D212</f>
        <v>0</v>
      </c>
      <c r="E816" s="43">
        <f>E212</f>
        <v>0</v>
      </c>
      <c r="F816" s="43">
        <f>F212</f>
        <v>0</v>
      </c>
      <c r="G816" s="44">
        <f>G212</f>
        <v>0</v>
      </c>
      <c r="N816" s="44">
        <f>N212</f>
        <v>0</v>
      </c>
    </row>
    <row r="817" spans="4:14" hidden="1">
      <c r="D817" s="43"/>
      <c r="E817" s="43"/>
      <c r="F817" s="43"/>
      <c r="G817" s="44"/>
      <c r="N817" s="44"/>
    </row>
    <row r="818" spans="4:14" hidden="1">
      <c r="D818" s="43">
        <f>D213</f>
        <v>0</v>
      </c>
      <c r="E818" s="43">
        <f>E213</f>
        <v>0</v>
      </c>
      <c r="F818" s="43">
        <f>F213</f>
        <v>0</v>
      </c>
      <c r="G818" s="44">
        <f>G213</f>
        <v>0</v>
      </c>
      <c r="N818" s="44">
        <f>N213</f>
        <v>0</v>
      </c>
    </row>
    <row r="819" spans="4:14" hidden="1">
      <c r="D819" s="43"/>
      <c r="E819" s="43"/>
      <c r="F819" s="43"/>
      <c r="G819" s="44"/>
      <c r="N819" s="44"/>
    </row>
    <row r="820" spans="4:14" hidden="1">
      <c r="D820" s="43">
        <f>D214</f>
        <v>0</v>
      </c>
      <c r="E820" s="43">
        <f>E214</f>
        <v>0</v>
      </c>
      <c r="F820" s="43">
        <f>F214</f>
        <v>0</v>
      </c>
      <c r="G820" s="44">
        <f>G214</f>
        <v>0</v>
      </c>
      <c r="N820" s="44">
        <f>N214</f>
        <v>0</v>
      </c>
    </row>
    <row r="821" spans="4:14" hidden="1">
      <c r="D821" s="43"/>
      <c r="E821" s="43"/>
      <c r="F821" s="43"/>
      <c r="G821" s="44"/>
      <c r="N821" s="44"/>
    </row>
    <row r="822" spans="4:14" hidden="1">
      <c r="D822" s="43">
        <f>D215</f>
        <v>0</v>
      </c>
      <c r="E822" s="43">
        <f>E215</f>
        <v>0</v>
      </c>
      <c r="F822" s="43">
        <f>F215</f>
        <v>0</v>
      </c>
      <c r="G822" s="44">
        <f>G215</f>
        <v>0</v>
      </c>
      <c r="N822" s="44">
        <f>N215</f>
        <v>0</v>
      </c>
    </row>
    <row r="823" spans="4:14" hidden="1">
      <c r="D823" s="43"/>
      <c r="E823" s="43"/>
      <c r="F823" s="43"/>
      <c r="G823" s="44"/>
      <c r="N823" s="44"/>
    </row>
    <row r="824" spans="4:14" hidden="1">
      <c r="D824" s="43">
        <f>D216</f>
        <v>0</v>
      </c>
      <c r="E824" s="43">
        <f>E216</f>
        <v>0</v>
      </c>
      <c r="F824" s="43">
        <f>F216</f>
        <v>0</v>
      </c>
      <c r="G824" s="44">
        <f>G216</f>
        <v>0</v>
      </c>
      <c r="N824" s="44">
        <f>N216</f>
        <v>0</v>
      </c>
    </row>
    <row r="825" spans="4:14" hidden="1">
      <c r="D825" s="43"/>
      <c r="E825" s="43"/>
      <c r="F825" s="43"/>
      <c r="G825" s="44"/>
      <c r="N825" s="44"/>
    </row>
    <row r="826" spans="4:14" hidden="1">
      <c r="D826" s="43">
        <f>D217</f>
        <v>0</v>
      </c>
      <c r="E826" s="43">
        <f>E217</f>
        <v>0</v>
      </c>
      <c r="F826" s="43">
        <f>F217</f>
        <v>0</v>
      </c>
      <c r="G826" s="44">
        <f>G217</f>
        <v>0</v>
      </c>
      <c r="N826" s="44">
        <f>N217</f>
        <v>0</v>
      </c>
    </row>
    <row r="827" spans="4:14" hidden="1">
      <c r="D827" s="43"/>
      <c r="E827" s="43"/>
      <c r="F827" s="43"/>
      <c r="G827" s="44"/>
      <c r="N827" s="44"/>
    </row>
    <row r="828" spans="4:14" hidden="1">
      <c r="D828" s="43">
        <f>D218</f>
        <v>0</v>
      </c>
      <c r="E828" s="43">
        <f>E218</f>
        <v>0</v>
      </c>
      <c r="F828" s="43">
        <f>F218</f>
        <v>0</v>
      </c>
      <c r="G828" s="44">
        <f>G218</f>
        <v>0</v>
      </c>
      <c r="N828" s="44">
        <f>N218</f>
        <v>0</v>
      </c>
    </row>
    <row r="829" spans="4:14" hidden="1">
      <c r="D829" s="43"/>
      <c r="E829" s="43"/>
      <c r="F829" s="43"/>
      <c r="G829" s="44"/>
      <c r="N829" s="44"/>
    </row>
    <row r="830" spans="4:14" hidden="1">
      <c r="D830" s="43">
        <f>D219</f>
        <v>0</v>
      </c>
      <c r="E830" s="43">
        <f>E219</f>
        <v>0</v>
      </c>
      <c r="F830" s="43">
        <f>F219</f>
        <v>0</v>
      </c>
      <c r="G830" s="44">
        <f>G219</f>
        <v>0</v>
      </c>
      <c r="N830" s="44">
        <f>N219</f>
        <v>0</v>
      </c>
    </row>
    <row r="831" spans="4:14" hidden="1">
      <c r="D831" s="43"/>
      <c r="E831" s="43"/>
      <c r="F831" s="43"/>
      <c r="G831" s="44"/>
      <c r="N831" s="44"/>
    </row>
    <row r="832" spans="4:14" hidden="1">
      <c r="D832" s="43">
        <f>D220</f>
        <v>0</v>
      </c>
      <c r="E832" s="43">
        <f>E220</f>
        <v>0</v>
      </c>
      <c r="F832" s="43">
        <f>F220</f>
        <v>0</v>
      </c>
      <c r="G832" s="44">
        <f>G220</f>
        <v>0</v>
      </c>
      <c r="N832" s="44">
        <f>N220</f>
        <v>0</v>
      </c>
    </row>
    <row r="833" spans="4:14" hidden="1">
      <c r="D833" s="43"/>
      <c r="E833" s="43"/>
      <c r="F833" s="43"/>
      <c r="G833" s="44"/>
      <c r="N833" s="44"/>
    </row>
    <row r="834" spans="4:14" hidden="1">
      <c r="D834" s="43">
        <f>D221</f>
        <v>0</v>
      </c>
      <c r="E834" s="43">
        <f>E221</f>
        <v>0</v>
      </c>
      <c r="F834" s="43">
        <f>F221</f>
        <v>0</v>
      </c>
      <c r="G834" s="44">
        <f>G221</f>
        <v>0</v>
      </c>
      <c r="N834" s="44">
        <f>N221</f>
        <v>0</v>
      </c>
    </row>
    <row r="835" spans="4:14" hidden="1">
      <c r="D835" s="43"/>
      <c r="E835" s="43"/>
      <c r="F835" s="43"/>
      <c r="G835" s="44"/>
      <c r="N835" s="44"/>
    </row>
    <row r="836" spans="4:14" hidden="1">
      <c r="D836" s="43">
        <f>D222</f>
        <v>0</v>
      </c>
      <c r="E836" s="43">
        <f>E222</f>
        <v>0</v>
      </c>
      <c r="F836" s="43">
        <f>F222</f>
        <v>0</v>
      </c>
      <c r="G836" s="44">
        <f>G222</f>
        <v>0</v>
      </c>
      <c r="N836" s="44">
        <f>N222</f>
        <v>0</v>
      </c>
    </row>
    <row r="837" spans="4:14" hidden="1">
      <c r="D837" s="43"/>
      <c r="E837" s="43"/>
      <c r="F837" s="43"/>
      <c r="G837" s="44"/>
      <c r="N837" s="44"/>
    </row>
    <row r="838" spans="4:14" hidden="1">
      <c r="D838" s="43">
        <f>D223</f>
        <v>0</v>
      </c>
      <c r="E838" s="43">
        <f>E223</f>
        <v>0</v>
      </c>
      <c r="F838" s="43">
        <f>F223</f>
        <v>0</v>
      </c>
      <c r="G838" s="44">
        <f>G223</f>
        <v>0</v>
      </c>
      <c r="N838" s="44">
        <f>N223</f>
        <v>0</v>
      </c>
    </row>
    <row r="839" spans="4:14" hidden="1">
      <c r="D839" s="43"/>
      <c r="E839" s="43"/>
      <c r="F839" s="43"/>
      <c r="G839" s="44"/>
      <c r="N839" s="44"/>
    </row>
    <row r="840" spans="4:14" hidden="1">
      <c r="D840" s="43">
        <f>D224</f>
        <v>0</v>
      </c>
      <c r="E840" s="43">
        <f>E224</f>
        <v>0</v>
      </c>
      <c r="F840" s="43">
        <f>F224</f>
        <v>0</v>
      </c>
      <c r="G840" s="44">
        <f>G224</f>
        <v>0</v>
      </c>
      <c r="N840" s="44">
        <f>N224</f>
        <v>0</v>
      </c>
    </row>
    <row r="841" spans="4:14" hidden="1">
      <c r="D841" s="43"/>
      <c r="E841" s="43"/>
      <c r="F841" s="43"/>
      <c r="G841" s="44"/>
      <c r="N841" s="44"/>
    </row>
    <row r="842" spans="4:14" hidden="1">
      <c r="D842" s="43">
        <f>D225</f>
        <v>0</v>
      </c>
      <c r="E842" s="43">
        <f>E225</f>
        <v>0</v>
      </c>
      <c r="F842" s="43">
        <f>F225</f>
        <v>0</v>
      </c>
      <c r="G842" s="44">
        <f>G225</f>
        <v>0</v>
      </c>
      <c r="N842" s="44">
        <f>N225</f>
        <v>0</v>
      </c>
    </row>
    <row r="843" spans="4:14" hidden="1">
      <c r="D843" s="43"/>
      <c r="E843" s="43"/>
      <c r="F843" s="43"/>
      <c r="G843" s="44"/>
      <c r="N843" s="44"/>
    </row>
    <row r="844" spans="4:14" hidden="1">
      <c r="D844" s="43">
        <f>D226</f>
        <v>0</v>
      </c>
      <c r="E844" s="43">
        <f>E226</f>
        <v>0</v>
      </c>
      <c r="F844" s="43">
        <f>F226</f>
        <v>0</v>
      </c>
      <c r="G844" s="44">
        <f>G226</f>
        <v>0</v>
      </c>
      <c r="N844" s="44">
        <f>N226</f>
        <v>0</v>
      </c>
    </row>
    <row r="845" spans="4:14" hidden="1">
      <c r="D845" s="43"/>
      <c r="E845" s="43"/>
      <c r="F845" s="43"/>
      <c r="G845" s="44"/>
      <c r="N845" s="44"/>
    </row>
    <row r="846" spans="4:14" hidden="1">
      <c r="D846" s="43">
        <f>D227</f>
        <v>0</v>
      </c>
      <c r="E846" s="43">
        <f>E227</f>
        <v>0</v>
      </c>
      <c r="F846" s="43">
        <f>F227</f>
        <v>0</v>
      </c>
      <c r="G846" s="44">
        <f>G227</f>
        <v>0</v>
      </c>
      <c r="N846" s="44">
        <f>N227</f>
        <v>0</v>
      </c>
    </row>
    <row r="847" spans="4:14" hidden="1">
      <c r="D847" s="43"/>
      <c r="E847" s="43"/>
      <c r="F847" s="43"/>
      <c r="G847" s="44"/>
      <c r="N847" s="44"/>
    </row>
    <row r="848" spans="4:14" hidden="1">
      <c r="D848" s="43">
        <f>D228</f>
        <v>0</v>
      </c>
      <c r="E848" s="43">
        <f>E228</f>
        <v>0</v>
      </c>
      <c r="F848" s="43">
        <f>F228</f>
        <v>0</v>
      </c>
      <c r="G848" s="44">
        <f>G228</f>
        <v>0</v>
      </c>
      <c r="N848" s="44">
        <f>N228</f>
        <v>0</v>
      </c>
    </row>
    <row r="849" spans="4:14" hidden="1">
      <c r="D849" s="43"/>
      <c r="E849" s="43"/>
      <c r="F849" s="43"/>
      <c r="G849" s="44"/>
      <c r="N849" s="44"/>
    </row>
    <row r="850" spans="4:14" hidden="1">
      <c r="D850" s="43">
        <f>D229</f>
        <v>0</v>
      </c>
      <c r="E850" s="43">
        <f>E229</f>
        <v>0</v>
      </c>
      <c r="F850" s="43">
        <f>F229</f>
        <v>0</v>
      </c>
      <c r="G850" s="44">
        <f>G229</f>
        <v>0</v>
      </c>
      <c r="N850" s="44">
        <f>N229</f>
        <v>0</v>
      </c>
    </row>
    <row r="851" spans="4:14" hidden="1">
      <c r="D851" s="43"/>
      <c r="E851" s="43"/>
      <c r="F851" s="43"/>
      <c r="G851" s="44"/>
      <c r="N851" s="44"/>
    </row>
    <row r="852" spans="4:14" hidden="1">
      <c r="D852" s="43">
        <f>D230</f>
        <v>0</v>
      </c>
      <c r="E852" s="43">
        <f>E230</f>
        <v>0</v>
      </c>
      <c r="F852" s="43">
        <f>F230</f>
        <v>0</v>
      </c>
      <c r="G852" s="44">
        <f>G230</f>
        <v>0</v>
      </c>
      <c r="N852" s="44">
        <f>N230</f>
        <v>0</v>
      </c>
    </row>
    <row r="853" spans="4:14" hidden="1">
      <c r="D853" s="43"/>
      <c r="E853" s="43"/>
      <c r="F853" s="43"/>
      <c r="G853" s="44"/>
      <c r="N853" s="44"/>
    </row>
    <row r="854" spans="4:14" hidden="1">
      <c r="D854" s="43">
        <f>D231</f>
        <v>0</v>
      </c>
      <c r="E854" s="43">
        <f>E231</f>
        <v>0</v>
      </c>
      <c r="F854" s="43">
        <f>F231</f>
        <v>0</v>
      </c>
      <c r="G854" s="44">
        <f>G231</f>
        <v>0</v>
      </c>
      <c r="N854" s="44">
        <f>N231</f>
        <v>0</v>
      </c>
    </row>
    <row r="855" spans="4:14" hidden="1">
      <c r="D855" s="43"/>
      <c r="E855" s="43"/>
      <c r="F855" s="43"/>
      <c r="G855" s="44"/>
      <c r="N855" s="44"/>
    </row>
    <row r="856" spans="4:14" hidden="1">
      <c r="D856" s="43">
        <f>D232</f>
        <v>0</v>
      </c>
      <c r="E856" s="43">
        <f>E232</f>
        <v>0</v>
      </c>
      <c r="F856" s="43">
        <f>F232</f>
        <v>0</v>
      </c>
      <c r="G856" s="44">
        <f>G232</f>
        <v>0</v>
      </c>
      <c r="N856" s="44">
        <f>N232</f>
        <v>0</v>
      </c>
    </row>
    <row r="857" spans="4:14" hidden="1">
      <c r="D857" s="43"/>
      <c r="E857" s="43"/>
      <c r="F857" s="43"/>
      <c r="G857" s="44"/>
      <c r="N857" s="44"/>
    </row>
    <row r="858" spans="4:14" hidden="1">
      <c r="D858" s="43">
        <f>D233</f>
        <v>0</v>
      </c>
      <c r="E858" s="43">
        <f>E233</f>
        <v>0</v>
      </c>
      <c r="F858" s="43">
        <f>F233</f>
        <v>0</v>
      </c>
      <c r="G858" s="44">
        <f>G233</f>
        <v>0</v>
      </c>
      <c r="N858" s="44">
        <f>N233</f>
        <v>0</v>
      </c>
    </row>
    <row r="859" spans="4:14" hidden="1">
      <c r="D859" s="43"/>
      <c r="E859" s="43"/>
      <c r="F859" s="43"/>
      <c r="G859" s="44"/>
      <c r="N859" s="44"/>
    </row>
    <row r="860" spans="4:14" hidden="1">
      <c r="D860" s="43">
        <f>D234</f>
        <v>0</v>
      </c>
      <c r="E860" s="43">
        <f>E234</f>
        <v>0</v>
      </c>
      <c r="F860" s="43">
        <f>F234</f>
        <v>0</v>
      </c>
      <c r="G860" s="44">
        <f>G234</f>
        <v>0</v>
      </c>
      <c r="N860" s="44">
        <f>N234</f>
        <v>0</v>
      </c>
    </row>
    <row r="861" spans="4:14" hidden="1">
      <c r="D861" s="43"/>
      <c r="E861" s="43"/>
      <c r="F861" s="43"/>
      <c r="G861" s="44"/>
      <c r="N861" s="44"/>
    </row>
    <row r="862" spans="4:14" hidden="1">
      <c r="D862" s="43">
        <f>D235</f>
        <v>0</v>
      </c>
      <c r="E862" s="43">
        <f>E235</f>
        <v>0</v>
      </c>
      <c r="F862" s="43">
        <f>F235</f>
        <v>0</v>
      </c>
      <c r="G862" s="44">
        <f>G235</f>
        <v>0</v>
      </c>
      <c r="N862" s="44">
        <f>N235</f>
        <v>0</v>
      </c>
    </row>
    <row r="863" spans="4:14" hidden="1">
      <c r="D863" s="43"/>
      <c r="E863" s="43"/>
      <c r="F863" s="43"/>
      <c r="G863" s="44"/>
      <c r="N863" s="44"/>
    </row>
    <row r="864" spans="4:14" hidden="1">
      <c r="D864" s="43">
        <f>D236</f>
        <v>0</v>
      </c>
      <c r="E864" s="43">
        <f>E236</f>
        <v>0</v>
      </c>
      <c r="F864" s="43">
        <f>F236</f>
        <v>0</v>
      </c>
      <c r="G864" s="44">
        <f>G236</f>
        <v>0</v>
      </c>
      <c r="N864" s="44">
        <f>N236</f>
        <v>0</v>
      </c>
    </row>
    <row r="865" spans="4:14" hidden="1">
      <c r="D865" s="43"/>
      <c r="E865" s="43"/>
      <c r="F865" s="43"/>
      <c r="G865" s="44"/>
      <c r="N865" s="44"/>
    </row>
    <row r="866" spans="4:14" hidden="1">
      <c r="D866" s="43">
        <f>D237</f>
        <v>0</v>
      </c>
      <c r="E866" s="43">
        <f>E237</f>
        <v>0</v>
      </c>
      <c r="F866" s="43">
        <f>F237</f>
        <v>0</v>
      </c>
      <c r="G866" s="44">
        <f>G237</f>
        <v>0</v>
      </c>
      <c r="N866" s="44">
        <f>N237</f>
        <v>0</v>
      </c>
    </row>
    <row r="867" spans="4:14" hidden="1">
      <c r="D867" s="43"/>
      <c r="E867" s="43"/>
      <c r="F867" s="43"/>
      <c r="G867" s="44"/>
      <c r="N867" s="44"/>
    </row>
    <row r="868" spans="4:14" hidden="1">
      <c r="D868" s="43">
        <f>D238</f>
        <v>0</v>
      </c>
      <c r="E868" s="43">
        <f>E238</f>
        <v>0</v>
      </c>
      <c r="F868" s="43">
        <f>F238</f>
        <v>0</v>
      </c>
      <c r="G868" s="44">
        <f>G238</f>
        <v>0</v>
      </c>
      <c r="N868" s="44">
        <f>N238</f>
        <v>0</v>
      </c>
    </row>
    <row r="869" spans="4:14" hidden="1">
      <c r="D869" s="43"/>
      <c r="E869" s="43"/>
      <c r="F869" s="43"/>
      <c r="G869" s="44"/>
      <c r="N869" s="44"/>
    </row>
    <row r="870" spans="4:14" hidden="1">
      <c r="D870" s="43">
        <f>D239</f>
        <v>0</v>
      </c>
      <c r="E870" s="43">
        <f>E239</f>
        <v>0</v>
      </c>
      <c r="F870" s="43">
        <f>F239</f>
        <v>0</v>
      </c>
      <c r="G870" s="44">
        <f>G239</f>
        <v>0</v>
      </c>
      <c r="N870" s="44">
        <f>N239</f>
        <v>0</v>
      </c>
    </row>
    <row r="871" spans="4:14" hidden="1">
      <c r="D871" s="43"/>
      <c r="E871" s="43"/>
      <c r="F871" s="43"/>
      <c r="G871" s="44"/>
      <c r="N871" s="44"/>
    </row>
    <row r="872" spans="4:14" hidden="1">
      <c r="D872" s="43">
        <f>D240</f>
        <v>0</v>
      </c>
      <c r="E872" s="43">
        <f>E240</f>
        <v>0</v>
      </c>
      <c r="F872" s="43">
        <f>F240</f>
        <v>0</v>
      </c>
      <c r="G872" s="44">
        <f>G240</f>
        <v>0</v>
      </c>
      <c r="N872" s="44">
        <f>N240</f>
        <v>0</v>
      </c>
    </row>
    <row r="873" spans="4:14" hidden="1">
      <c r="D873" s="43"/>
      <c r="E873" s="43"/>
      <c r="F873" s="43"/>
      <c r="G873" s="44"/>
      <c r="N873" s="44"/>
    </row>
    <row r="874" spans="4:14" hidden="1">
      <c r="D874" s="43">
        <f>D241</f>
        <v>0</v>
      </c>
      <c r="E874" s="43">
        <f>E241</f>
        <v>0</v>
      </c>
      <c r="F874" s="43">
        <f>F241</f>
        <v>0</v>
      </c>
      <c r="G874" s="44">
        <f>G241</f>
        <v>0</v>
      </c>
      <c r="N874" s="44">
        <f>N241</f>
        <v>0</v>
      </c>
    </row>
    <row r="875" spans="4:14" hidden="1">
      <c r="D875" s="43"/>
      <c r="E875" s="43"/>
      <c r="F875" s="43"/>
      <c r="G875" s="44"/>
      <c r="N875" s="44"/>
    </row>
    <row r="876" spans="4:14" hidden="1">
      <c r="D876" s="43">
        <f>D242</f>
        <v>0</v>
      </c>
      <c r="E876" s="43">
        <f>E242</f>
        <v>0</v>
      </c>
      <c r="F876" s="43">
        <f>F242</f>
        <v>0</v>
      </c>
      <c r="G876" s="44">
        <f>G242</f>
        <v>0</v>
      </c>
      <c r="N876" s="44">
        <f>N242</f>
        <v>0</v>
      </c>
    </row>
    <row r="877" spans="4:14" hidden="1">
      <c r="D877" s="43"/>
      <c r="E877" s="43"/>
      <c r="F877" s="43"/>
      <c r="G877" s="44"/>
      <c r="N877" s="44"/>
    </row>
    <row r="878" spans="4:14" hidden="1">
      <c r="D878" s="43">
        <f>D243</f>
        <v>0</v>
      </c>
      <c r="E878" s="43">
        <f>E243</f>
        <v>0</v>
      </c>
      <c r="F878" s="43">
        <f>F243</f>
        <v>0</v>
      </c>
      <c r="G878" s="44">
        <f>G243</f>
        <v>0</v>
      </c>
      <c r="N878" s="44">
        <f>N243</f>
        <v>0</v>
      </c>
    </row>
    <row r="879" spans="4:14" hidden="1">
      <c r="D879" s="43"/>
      <c r="E879" s="43"/>
      <c r="F879" s="43"/>
      <c r="G879" s="44"/>
      <c r="N879" s="44"/>
    </row>
    <row r="880" spans="4:14" hidden="1">
      <c r="D880" s="43">
        <f>D244</f>
        <v>0</v>
      </c>
      <c r="E880" s="43">
        <f>E244</f>
        <v>0</v>
      </c>
      <c r="F880" s="43">
        <f>F244</f>
        <v>0</v>
      </c>
      <c r="G880" s="44">
        <f>G244</f>
        <v>0</v>
      </c>
      <c r="N880" s="44">
        <f>N244</f>
        <v>0</v>
      </c>
    </row>
    <row r="881" spans="4:14" hidden="1">
      <c r="D881" s="43"/>
      <c r="E881" s="43"/>
      <c r="F881" s="43"/>
      <c r="G881" s="44"/>
      <c r="N881" s="44"/>
    </row>
    <row r="882" spans="4:14" hidden="1">
      <c r="D882" s="43">
        <f>D245</f>
        <v>0</v>
      </c>
      <c r="E882" s="43">
        <f>E245</f>
        <v>0</v>
      </c>
      <c r="F882" s="43">
        <f>F245</f>
        <v>0</v>
      </c>
      <c r="G882" s="44">
        <f>G245</f>
        <v>0</v>
      </c>
      <c r="N882" s="44">
        <f>N245</f>
        <v>0</v>
      </c>
    </row>
    <row r="883" spans="4:14" hidden="1">
      <c r="D883" s="43"/>
      <c r="E883" s="43"/>
      <c r="F883" s="43"/>
      <c r="G883" s="44"/>
      <c r="N883" s="44"/>
    </row>
    <row r="884" spans="4:14" hidden="1">
      <c r="D884" s="43">
        <f>D246</f>
        <v>0</v>
      </c>
      <c r="E884" s="43">
        <f>E246</f>
        <v>0</v>
      </c>
      <c r="F884" s="43">
        <f>F246</f>
        <v>0</v>
      </c>
      <c r="G884" s="44">
        <f>G246</f>
        <v>0</v>
      </c>
      <c r="N884" s="44">
        <f>N246</f>
        <v>0</v>
      </c>
    </row>
    <row r="885" spans="4:14" hidden="1">
      <c r="D885" s="43"/>
      <c r="E885" s="43"/>
      <c r="F885" s="43"/>
      <c r="G885" s="44"/>
      <c r="N885" s="44"/>
    </row>
    <row r="886" spans="4:14" hidden="1">
      <c r="D886" s="43">
        <f>D247</f>
        <v>0</v>
      </c>
      <c r="E886" s="43">
        <f>E247</f>
        <v>0</v>
      </c>
      <c r="F886" s="43">
        <f>F247</f>
        <v>0</v>
      </c>
      <c r="G886" s="44">
        <f>G247</f>
        <v>0</v>
      </c>
      <c r="N886" s="44">
        <f>N247</f>
        <v>0</v>
      </c>
    </row>
    <row r="887" spans="4:14" hidden="1">
      <c r="D887" s="43"/>
      <c r="E887" s="43"/>
      <c r="F887" s="43"/>
      <c r="G887" s="44"/>
      <c r="N887" s="44"/>
    </row>
    <row r="888" spans="4:14" hidden="1">
      <c r="D888" s="43">
        <f>D248</f>
        <v>0</v>
      </c>
      <c r="E888" s="43">
        <f>E248</f>
        <v>0</v>
      </c>
      <c r="F888" s="43">
        <f>F248</f>
        <v>0</v>
      </c>
      <c r="G888" s="44">
        <f>G248</f>
        <v>0</v>
      </c>
      <c r="N888" s="44">
        <f>N248</f>
        <v>0</v>
      </c>
    </row>
    <row r="889" spans="4:14" hidden="1">
      <c r="D889" s="43"/>
      <c r="E889" s="43"/>
      <c r="F889" s="43"/>
      <c r="G889" s="44"/>
      <c r="N889" s="44"/>
    </row>
    <row r="890" spans="4:14" hidden="1">
      <c r="D890" s="43">
        <f>D249</f>
        <v>0</v>
      </c>
      <c r="E890" s="43">
        <f>E249</f>
        <v>0</v>
      </c>
      <c r="F890" s="43">
        <f>F249</f>
        <v>0</v>
      </c>
      <c r="G890" s="44">
        <f>G249</f>
        <v>0</v>
      </c>
      <c r="N890" s="44">
        <f>N249</f>
        <v>0</v>
      </c>
    </row>
    <row r="891" spans="4:14" hidden="1">
      <c r="D891" s="43"/>
      <c r="E891" s="43"/>
      <c r="F891" s="43"/>
      <c r="G891" s="44"/>
      <c r="N891" s="44"/>
    </row>
    <row r="892" spans="4:14" hidden="1">
      <c r="D892" s="43">
        <f>D250</f>
        <v>0</v>
      </c>
      <c r="E892" s="43">
        <f>E250</f>
        <v>0</v>
      </c>
      <c r="F892" s="43">
        <f>F250</f>
        <v>0</v>
      </c>
      <c r="G892" s="44">
        <f>G250</f>
        <v>0</v>
      </c>
      <c r="N892" s="44">
        <f>N250</f>
        <v>0</v>
      </c>
    </row>
    <row r="893" spans="4:14" hidden="1">
      <c r="D893" s="43"/>
      <c r="E893" s="43"/>
      <c r="F893" s="43"/>
      <c r="G893" s="44"/>
      <c r="N893" s="44"/>
    </row>
    <row r="894" spans="4:14" hidden="1">
      <c r="D894" s="43">
        <f>D251</f>
        <v>0</v>
      </c>
      <c r="E894" s="43">
        <f>E251</f>
        <v>0</v>
      </c>
      <c r="F894" s="43">
        <f>F251</f>
        <v>0</v>
      </c>
      <c r="G894" s="44">
        <f>G251</f>
        <v>0</v>
      </c>
      <c r="N894" s="44">
        <f>N251</f>
        <v>0</v>
      </c>
    </row>
    <row r="895" spans="4:14" hidden="1">
      <c r="D895" s="43"/>
      <c r="E895" s="43"/>
      <c r="F895" s="43"/>
      <c r="G895" s="44"/>
      <c r="N895" s="44"/>
    </row>
    <row r="896" spans="4:14" hidden="1">
      <c r="D896" s="43">
        <f>D252</f>
        <v>0</v>
      </c>
      <c r="E896" s="43">
        <f>E252</f>
        <v>0</v>
      </c>
      <c r="F896" s="43">
        <f>F252</f>
        <v>0</v>
      </c>
      <c r="G896" s="44">
        <f>G252</f>
        <v>0</v>
      </c>
      <c r="N896" s="44">
        <f>N252</f>
        <v>0</v>
      </c>
    </row>
    <row r="897" spans="4:14" hidden="1">
      <c r="D897" s="43"/>
      <c r="E897" s="43"/>
      <c r="F897" s="43"/>
      <c r="G897" s="44"/>
      <c r="N897" s="44"/>
    </row>
    <row r="898" spans="4:14" hidden="1">
      <c r="D898" s="43">
        <f>D253</f>
        <v>0</v>
      </c>
      <c r="E898" s="43">
        <f>E253</f>
        <v>0</v>
      </c>
      <c r="F898" s="43">
        <f>F253</f>
        <v>0</v>
      </c>
      <c r="G898" s="44">
        <f>G253</f>
        <v>0</v>
      </c>
      <c r="N898" s="44">
        <f>N253</f>
        <v>0</v>
      </c>
    </row>
    <row r="899" spans="4:14" hidden="1">
      <c r="D899" s="43"/>
      <c r="E899" s="43"/>
      <c r="F899" s="43"/>
      <c r="G899" s="44"/>
      <c r="N899" s="44"/>
    </row>
    <row r="900" spans="4:14" hidden="1">
      <c r="D900" s="43">
        <f>D254</f>
        <v>0</v>
      </c>
      <c r="E900" s="43">
        <f>E254</f>
        <v>0</v>
      </c>
      <c r="F900" s="43">
        <f>F254</f>
        <v>0</v>
      </c>
      <c r="G900" s="44">
        <f>G254</f>
        <v>0</v>
      </c>
      <c r="N900" s="44">
        <f>N254</f>
        <v>0</v>
      </c>
    </row>
    <row r="901" spans="4:14" hidden="1">
      <c r="D901" s="43"/>
      <c r="E901" s="43"/>
      <c r="F901" s="43"/>
      <c r="G901" s="44"/>
      <c r="N901" s="44"/>
    </row>
    <row r="902" spans="4:14" hidden="1">
      <c r="D902" s="43">
        <f>D255</f>
        <v>0</v>
      </c>
      <c r="E902" s="43">
        <f>E255</f>
        <v>0</v>
      </c>
      <c r="F902" s="43">
        <f>F255</f>
        <v>0</v>
      </c>
      <c r="G902" s="44">
        <f>G255</f>
        <v>0</v>
      </c>
      <c r="N902" s="44">
        <f>N255</f>
        <v>0</v>
      </c>
    </row>
    <row r="903" spans="4:14" hidden="1">
      <c r="D903" s="43"/>
      <c r="E903" s="43"/>
      <c r="F903" s="43"/>
      <c r="G903" s="44"/>
      <c r="N903" s="44"/>
    </row>
    <row r="904" spans="4:14" hidden="1">
      <c r="D904" s="43">
        <f>D256</f>
        <v>0</v>
      </c>
      <c r="E904" s="43">
        <f>E256</f>
        <v>0</v>
      </c>
      <c r="F904" s="43">
        <f>F256</f>
        <v>0</v>
      </c>
      <c r="G904" s="44">
        <f>G256</f>
        <v>0</v>
      </c>
      <c r="N904" s="44">
        <f>N256</f>
        <v>0</v>
      </c>
    </row>
    <row r="905" spans="4:14" hidden="1">
      <c r="D905" s="43"/>
      <c r="E905" s="43"/>
      <c r="F905" s="43"/>
      <c r="G905" s="44"/>
      <c r="N905" s="44"/>
    </row>
    <row r="906" spans="4:14" hidden="1">
      <c r="D906" s="43">
        <f>D257</f>
        <v>0</v>
      </c>
      <c r="E906" s="43">
        <f>E257</f>
        <v>0</v>
      </c>
      <c r="F906" s="43">
        <f>F257</f>
        <v>0</v>
      </c>
      <c r="G906" s="44">
        <f>G257</f>
        <v>0</v>
      </c>
      <c r="N906" s="44">
        <f>N257</f>
        <v>0</v>
      </c>
    </row>
    <row r="907" spans="4:14" hidden="1">
      <c r="D907" s="43"/>
      <c r="E907" s="43"/>
      <c r="F907" s="43"/>
      <c r="G907" s="44"/>
      <c r="N907" s="44"/>
    </row>
    <row r="908" spans="4:14" hidden="1">
      <c r="D908" s="43">
        <f>D258</f>
        <v>0</v>
      </c>
      <c r="E908" s="43">
        <f>E258</f>
        <v>0</v>
      </c>
      <c r="F908" s="43">
        <f>F258</f>
        <v>0</v>
      </c>
      <c r="G908" s="44">
        <f>G258</f>
        <v>0</v>
      </c>
      <c r="N908" s="44">
        <f>N258</f>
        <v>0</v>
      </c>
    </row>
    <row r="909" spans="4:14" hidden="1">
      <c r="D909" s="43"/>
      <c r="E909" s="43"/>
      <c r="F909" s="43"/>
      <c r="G909" s="44"/>
      <c r="N909" s="44"/>
    </row>
    <row r="910" spans="4:14" hidden="1">
      <c r="D910" s="43">
        <f>D259</f>
        <v>0</v>
      </c>
      <c r="E910" s="43">
        <f>E259</f>
        <v>0</v>
      </c>
      <c r="F910" s="43">
        <f>F259</f>
        <v>0</v>
      </c>
      <c r="G910" s="44">
        <f>G259</f>
        <v>0</v>
      </c>
      <c r="N910" s="44">
        <f>N259</f>
        <v>0</v>
      </c>
    </row>
    <row r="911" spans="4:14" hidden="1">
      <c r="D911" s="43"/>
      <c r="E911" s="43"/>
      <c r="F911" s="43"/>
      <c r="G911" s="44"/>
      <c r="N911" s="44"/>
    </row>
    <row r="912" spans="4:14" hidden="1">
      <c r="D912" s="43">
        <f>D260</f>
        <v>0</v>
      </c>
      <c r="E912" s="43">
        <f>E260</f>
        <v>0</v>
      </c>
      <c r="F912" s="43">
        <f>F260</f>
        <v>0</v>
      </c>
      <c r="G912" s="44">
        <f>G260</f>
        <v>0</v>
      </c>
      <c r="N912" s="44">
        <f>N260</f>
        <v>0</v>
      </c>
    </row>
    <row r="913" spans="4:14" hidden="1">
      <c r="D913" s="43"/>
      <c r="E913" s="43"/>
      <c r="F913" s="43"/>
      <c r="G913" s="44"/>
      <c r="N913" s="44"/>
    </row>
    <row r="914" spans="4:14" hidden="1">
      <c r="D914" s="43">
        <f>D261</f>
        <v>0</v>
      </c>
      <c r="E914" s="43">
        <f>E261</f>
        <v>0</v>
      </c>
      <c r="F914" s="43">
        <f>F261</f>
        <v>0</v>
      </c>
      <c r="G914" s="44">
        <f>G261</f>
        <v>0</v>
      </c>
      <c r="N914" s="44">
        <f>N261</f>
        <v>0</v>
      </c>
    </row>
    <row r="915" spans="4:14" hidden="1">
      <c r="D915" s="43"/>
      <c r="E915" s="43"/>
      <c r="F915" s="43"/>
      <c r="G915" s="44"/>
      <c r="N915" s="44"/>
    </row>
    <row r="916" spans="4:14" hidden="1">
      <c r="D916" s="43">
        <f>D262</f>
        <v>0</v>
      </c>
      <c r="E916" s="43">
        <f>E262</f>
        <v>0</v>
      </c>
      <c r="F916" s="43">
        <f>F262</f>
        <v>0</v>
      </c>
      <c r="G916" s="44">
        <f>G262</f>
        <v>0</v>
      </c>
      <c r="N916" s="44">
        <f>N262</f>
        <v>0</v>
      </c>
    </row>
    <row r="917" spans="4:14" hidden="1">
      <c r="D917" s="43"/>
      <c r="E917" s="43"/>
      <c r="F917" s="43"/>
      <c r="G917" s="44"/>
      <c r="N917" s="44"/>
    </row>
    <row r="918" spans="4:14" hidden="1">
      <c r="D918" s="43">
        <f>D263</f>
        <v>0</v>
      </c>
      <c r="E918" s="43">
        <f>E263</f>
        <v>0</v>
      </c>
      <c r="F918" s="43">
        <f>F263</f>
        <v>0</v>
      </c>
      <c r="G918" s="44">
        <f>G263</f>
        <v>0</v>
      </c>
      <c r="N918" s="44">
        <f>N263</f>
        <v>0</v>
      </c>
    </row>
    <row r="919" spans="4:14" hidden="1">
      <c r="D919" s="43"/>
      <c r="E919" s="43"/>
      <c r="F919" s="43"/>
      <c r="G919" s="44"/>
      <c r="N919" s="44"/>
    </row>
    <row r="920" spans="4:14" hidden="1">
      <c r="D920" s="43">
        <f>D264</f>
        <v>0</v>
      </c>
      <c r="E920" s="43">
        <f>E264</f>
        <v>0</v>
      </c>
      <c r="F920" s="43">
        <f>F264</f>
        <v>0</v>
      </c>
      <c r="G920" s="44">
        <f>G264</f>
        <v>0</v>
      </c>
      <c r="N920" s="44">
        <f>N264</f>
        <v>0</v>
      </c>
    </row>
    <row r="921" spans="4:14" hidden="1">
      <c r="D921" s="43"/>
      <c r="E921" s="43"/>
      <c r="F921" s="43"/>
      <c r="G921" s="44"/>
      <c r="N921" s="44"/>
    </row>
    <row r="922" spans="4:14" hidden="1">
      <c r="D922" s="43">
        <f>D265</f>
        <v>0</v>
      </c>
      <c r="E922" s="43">
        <f>E265</f>
        <v>0</v>
      </c>
      <c r="F922" s="43">
        <f>F265</f>
        <v>0</v>
      </c>
      <c r="G922" s="44">
        <f>G265</f>
        <v>0</v>
      </c>
      <c r="N922" s="44">
        <f>N265</f>
        <v>0</v>
      </c>
    </row>
    <row r="923" spans="4:14" hidden="1">
      <c r="D923" s="43"/>
      <c r="E923" s="43"/>
      <c r="F923" s="43"/>
      <c r="G923" s="44"/>
      <c r="N923" s="44"/>
    </row>
    <row r="924" spans="4:14" hidden="1">
      <c r="D924" s="43">
        <f>D266</f>
        <v>0</v>
      </c>
      <c r="E924" s="43">
        <f>E266</f>
        <v>0</v>
      </c>
      <c r="F924" s="43">
        <f>F266</f>
        <v>0</v>
      </c>
      <c r="G924" s="44">
        <f>G266</f>
        <v>0</v>
      </c>
      <c r="N924" s="44">
        <f>N266</f>
        <v>0</v>
      </c>
    </row>
    <row r="925" spans="4:14" hidden="1">
      <c r="D925" s="43"/>
      <c r="E925" s="43"/>
      <c r="F925" s="43"/>
      <c r="G925" s="44"/>
      <c r="N925" s="44"/>
    </row>
    <row r="926" spans="4:14" hidden="1">
      <c r="D926" s="43">
        <f>D267</f>
        <v>0</v>
      </c>
      <c r="E926" s="43">
        <f>E267</f>
        <v>0</v>
      </c>
      <c r="F926" s="43">
        <f>F267</f>
        <v>0</v>
      </c>
      <c r="G926" s="44">
        <f>G267</f>
        <v>0</v>
      </c>
      <c r="N926" s="44">
        <f>N267</f>
        <v>0</v>
      </c>
    </row>
    <row r="927" spans="4:14" hidden="1">
      <c r="D927" s="43"/>
      <c r="E927" s="43"/>
      <c r="F927" s="43"/>
      <c r="G927" s="44"/>
      <c r="N927" s="44"/>
    </row>
    <row r="928" spans="4:14" hidden="1">
      <c r="D928" s="43">
        <f>D268</f>
        <v>0</v>
      </c>
      <c r="E928" s="43">
        <f>E268</f>
        <v>0</v>
      </c>
      <c r="F928" s="43">
        <f>F268</f>
        <v>0</v>
      </c>
      <c r="G928" s="44">
        <f>G268</f>
        <v>0</v>
      </c>
      <c r="N928" s="44">
        <f>N268</f>
        <v>0</v>
      </c>
    </row>
    <row r="929" spans="4:14" hidden="1">
      <c r="D929" s="43"/>
      <c r="E929" s="43"/>
      <c r="F929" s="43"/>
      <c r="G929" s="44"/>
      <c r="N929" s="44"/>
    </row>
    <row r="930" spans="4:14" hidden="1">
      <c r="D930" s="43">
        <f>D269</f>
        <v>0</v>
      </c>
      <c r="E930" s="43">
        <f>E269</f>
        <v>0</v>
      </c>
      <c r="F930" s="43">
        <f>F269</f>
        <v>0</v>
      </c>
      <c r="G930" s="44">
        <f>G269</f>
        <v>0</v>
      </c>
      <c r="N930" s="44">
        <f>N269</f>
        <v>0</v>
      </c>
    </row>
    <row r="931" spans="4:14" hidden="1">
      <c r="D931" s="43"/>
      <c r="E931" s="43"/>
      <c r="F931" s="43"/>
      <c r="G931" s="44"/>
      <c r="N931" s="44"/>
    </row>
    <row r="932" spans="4:14" hidden="1">
      <c r="D932" s="43">
        <f>D270</f>
        <v>0</v>
      </c>
      <c r="E932" s="43">
        <f>E270</f>
        <v>0</v>
      </c>
      <c r="F932" s="43">
        <f>F270</f>
        <v>0</v>
      </c>
      <c r="G932" s="44">
        <f>G270</f>
        <v>0</v>
      </c>
      <c r="N932" s="44">
        <f>N270</f>
        <v>0</v>
      </c>
    </row>
    <row r="933" spans="4:14" hidden="1">
      <c r="D933" s="43"/>
      <c r="E933" s="43"/>
      <c r="F933" s="43"/>
      <c r="G933" s="44"/>
      <c r="N933" s="44"/>
    </row>
    <row r="934" spans="4:14" hidden="1">
      <c r="D934" s="43">
        <f>D271</f>
        <v>0</v>
      </c>
      <c r="E934" s="43">
        <f>E271</f>
        <v>0</v>
      </c>
      <c r="F934" s="43">
        <f>F271</f>
        <v>0</v>
      </c>
      <c r="G934" s="44">
        <f>G271</f>
        <v>0</v>
      </c>
      <c r="N934" s="44">
        <f>N271</f>
        <v>0</v>
      </c>
    </row>
    <row r="935" spans="4:14" hidden="1">
      <c r="D935" s="43"/>
      <c r="E935" s="43"/>
      <c r="F935" s="43"/>
      <c r="G935" s="44"/>
      <c r="N935" s="44"/>
    </row>
    <row r="936" spans="4:14" hidden="1">
      <c r="D936" s="43">
        <f>D272</f>
        <v>0</v>
      </c>
      <c r="E936" s="43">
        <f>E272</f>
        <v>0</v>
      </c>
      <c r="F936" s="43">
        <f>F272</f>
        <v>0</v>
      </c>
      <c r="G936" s="44">
        <f>G272</f>
        <v>0</v>
      </c>
      <c r="N936" s="44">
        <f>N272</f>
        <v>0</v>
      </c>
    </row>
    <row r="937" spans="4:14" hidden="1">
      <c r="D937" s="43"/>
      <c r="E937" s="43"/>
      <c r="F937" s="43"/>
      <c r="G937" s="44"/>
      <c r="N937" s="44"/>
    </row>
    <row r="938" spans="4:14" hidden="1">
      <c r="D938" s="43">
        <f>D273</f>
        <v>0</v>
      </c>
      <c r="E938" s="43">
        <f>E273</f>
        <v>0</v>
      </c>
      <c r="F938" s="43">
        <f>F273</f>
        <v>0</v>
      </c>
      <c r="G938" s="44">
        <f>G273</f>
        <v>0</v>
      </c>
      <c r="N938" s="44">
        <f>N273</f>
        <v>0</v>
      </c>
    </row>
    <row r="939" spans="4:14" hidden="1">
      <c r="D939" s="43"/>
      <c r="E939" s="43"/>
      <c r="F939" s="43"/>
      <c r="G939" s="44"/>
      <c r="N939" s="44"/>
    </row>
    <row r="940" spans="4:14" hidden="1">
      <c r="D940" s="43">
        <f>D274</f>
        <v>0</v>
      </c>
      <c r="E940" s="43">
        <f>E274</f>
        <v>0</v>
      </c>
      <c r="F940" s="43">
        <f>F274</f>
        <v>0</v>
      </c>
      <c r="G940" s="44">
        <f>G274</f>
        <v>0</v>
      </c>
      <c r="N940" s="44">
        <f>N274</f>
        <v>0</v>
      </c>
    </row>
    <row r="941" spans="4:14" hidden="1">
      <c r="D941" s="43"/>
      <c r="E941" s="43"/>
      <c r="F941" s="43"/>
      <c r="G941" s="44"/>
      <c r="N941" s="44"/>
    </row>
    <row r="942" spans="4:14" hidden="1">
      <c r="D942" s="43">
        <f>D275</f>
        <v>0</v>
      </c>
      <c r="E942" s="43">
        <f>E275</f>
        <v>0</v>
      </c>
      <c r="F942" s="43">
        <f>F275</f>
        <v>0</v>
      </c>
      <c r="G942" s="44">
        <f>G275</f>
        <v>0</v>
      </c>
      <c r="N942" s="44">
        <f>N275</f>
        <v>0</v>
      </c>
    </row>
    <row r="943" spans="4:14" hidden="1">
      <c r="D943" s="43"/>
      <c r="E943" s="43"/>
      <c r="F943" s="43"/>
      <c r="G943" s="44"/>
      <c r="N943" s="44"/>
    </row>
    <row r="944" spans="4:14" hidden="1">
      <c r="D944" s="43">
        <f>D276</f>
        <v>0</v>
      </c>
      <c r="E944" s="43">
        <f>E276</f>
        <v>0</v>
      </c>
      <c r="F944" s="43">
        <f>F276</f>
        <v>0</v>
      </c>
      <c r="G944" s="44">
        <f>G276</f>
        <v>0</v>
      </c>
      <c r="N944" s="44">
        <f>N276</f>
        <v>0</v>
      </c>
    </row>
    <row r="945" spans="4:14" hidden="1">
      <c r="D945" s="43"/>
      <c r="E945" s="43"/>
      <c r="F945" s="43"/>
      <c r="G945" s="44"/>
      <c r="N945" s="44"/>
    </row>
    <row r="946" spans="4:14" hidden="1">
      <c r="D946" s="43">
        <f>D277</f>
        <v>0</v>
      </c>
      <c r="E946" s="43">
        <f>E277</f>
        <v>0</v>
      </c>
      <c r="F946" s="43">
        <f>F277</f>
        <v>0</v>
      </c>
      <c r="G946" s="44">
        <f>G277</f>
        <v>0</v>
      </c>
      <c r="N946" s="44">
        <f>N277</f>
        <v>0</v>
      </c>
    </row>
    <row r="947" spans="4:14" hidden="1">
      <c r="D947" s="43"/>
      <c r="E947" s="43"/>
      <c r="F947" s="43"/>
      <c r="G947" s="44"/>
      <c r="N947" s="44"/>
    </row>
    <row r="948" spans="4:14" hidden="1">
      <c r="D948" s="43">
        <f>D278</f>
        <v>0</v>
      </c>
      <c r="E948" s="43">
        <f>E278</f>
        <v>0</v>
      </c>
      <c r="F948" s="43">
        <f>F278</f>
        <v>0</v>
      </c>
      <c r="G948" s="44">
        <f>G278</f>
        <v>0</v>
      </c>
      <c r="N948" s="44">
        <f>N278</f>
        <v>0</v>
      </c>
    </row>
    <row r="949" spans="4:14" hidden="1">
      <c r="D949" s="43"/>
      <c r="E949" s="43"/>
      <c r="F949" s="43"/>
      <c r="G949" s="44"/>
      <c r="N949" s="44"/>
    </row>
    <row r="950" spans="4:14" hidden="1">
      <c r="D950" s="43">
        <f>D279</f>
        <v>0</v>
      </c>
      <c r="E950" s="43">
        <f>E279</f>
        <v>0</v>
      </c>
      <c r="F950" s="43">
        <f>F279</f>
        <v>0</v>
      </c>
      <c r="G950" s="44">
        <f>G279</f>
        <v>0</v>
      </c>
      <c r="N950" s="44">
        <f>N279</f>
        <v>0</v>
      </c>
    </row>
    <row r="951" spans="4:14" hidden="1">
      <c r="D951" s="43"/>
      <c r="E951" s="43"/>
      <c r="F951" s="43"/>
      <c r="G951" s="44"/>
      <c r="N951" s="44"/>
    </row>
    <row r="952" spans="4:14" hidden="1">
      <c r="D952" s="43">
        <f>D280</f>
        <v>0</v>
      </c>
      <c r="E952" s="43">
        <f>E280</f>
        <v>0</v>
      </c>
      <c r="F952" s="43">
        <f>F280</f>
        <v>0</v>
      </c>
      <c r="G952" s="44">
        <f>G280</f>
        <v>0</v>
      </c>
      <c r="N952" s="44">
        <f>N280</f>
        <v>0</v>
      </c>
    </row>
    <row r="953" spans="4:14" hidden="1">
      <c r="D953" s="43"/>
      <c r="E953" s="43"/>
      <c r="F953" s="43"/>
      <c r="G953" s="44"/>
      <c r="N953" s="44"/>
    </row>
    <row r="954" spans="4:14" hidden="1">
      <c r="D954" s="43">
        <f>D281</f>
        <v>0</v>
      </c>
      <c r="E954" s="43">
        <f>E281</f>
        <v>0</v>
      </c>
      <c r="F954" s="43">
        <f>F281</f>
        <v>0</v>
      </c>
      <c r="G954" s="44">
        <f>G281</f>
        <v>0</v>
      </c>
      <c r="N954" s="44">
        <f>N281</f>
        <v>0</v>
      </c>
    </row>
    <row r="955" spans="4:14" hidden="1">
      <c r="D955" s="43"/>
      <c r="E955" s="43"/>
      <c r="F955" s="43"/>
      <c r="G955" s="44"/>
      <c r="N955" s="44"/>
    </row>
    <row r="956" spans="4:14" hidden="1">
      <c r="D956" s="43">
        <f>D282</f>
        <v>0</v>
      </c>
      <c r="E956" s="43">
        <f>E282</f>
        <v>0</v>
      </c>
      <c r="F956" s="43">
        <f>F282</f>
        <v>0</v>
      </c>
      <c r="G956" s="44">
        <f>G282</f>
        <v>0</v>
      </c>
      <c r="N956" s="44">
        <f>N282</f>
        <v>0</v>
      </c>
    </row>
    <row r="957" spans="4:14" hidden="1">
      <c r="D957" s="43"/>
      <c r="E957" s="43"/>
      <c r="F957" s="43"/>
      <c r="G957" s="44"/>
      <c r="N957" s="44"/>
    </row>
    <row r="958" spans="4:14" hidden="1">
      <c r="D958" s="43">
        <f>D283</f>
        <v>0</v>
      </c>
      <c r="E958" s="43">
        <f>E283</f>
        <v>0</v>
      </c>
      <c r="F958" s="43">
        <f>F283</f>
        <v>0</v>
      </c>
      <c r="G958" s="44">
        <f>G283</f>
        <v>0</v>
      </c>
      <c r="N958" s="44">
        <f>N283</f>
        <v>0</v>
      </c>
    </row>
    <row r="959" spans="4:14" hidden="1">
      <c r="D959" s="43"/>
      <c r="E959" s="43"/>
      <c r="F959" s="43"/>
      <c r="G959" s="44"/>
      <c r="N959" s="44"/>
    </row>
    <row r="960" spans="4:14" hidden="1">
      <c r="D960" s="43">
        <f>D284</f>
        <v>0</v>
      </c>
      <c r="E960" s="43">
        <f>E284</f>
        <v>0</v>
      </c>
      <c r="F960" s="43">
        <f>F284</f>
        <v>0</v>
      </c>
      <c r="G960" s="44">
        <f>G284</f>
        <v>0</v>
      </c>
      <c r="N960" s="44">
        <f>N284</f>
        <v>0</v>
      </c>
    </row>
    <row r="961" spans="4:14" hidden="1">
      <c r="D961" s="43"/>
      <c r="E961" s="43"/>
      <c r="F961" s="43"/>
      <c r="G961" s="44"/>
      <c r="N961" s="44"/>
    </row>
    <row r="962" spans="4:14" hidden="1">
      <c r="D962" s="43">
        <f>D285</f>
        <v>0</v>
      </c>
      <c r="E962" s="43">
        <f>E285</f>
        <v>0</v>
      </c>
      <c r="F962" s="43">
        <f>F285</f>
        <v>0</v>
      </c>
      <c r="G962" s="44">
        <f>G285</f>
        <v>0</v>
      </c>
      <c r="N962" s="44">
        <f>N285</f>
        <v>0</v>
      </c>
    </row>
    <row r="963" spans="4:14" hidden="1">
      <c r="D963" s="43"/>
      <c r="E963" s="43"/>
      <c r="F963" s="43"/>
      <c r="G963" s="44"/>
      <c r="N963" s="44"/>
    </row>
    <row r="964" spans="4:14" hidden="1">
      <c r="D964" s="43">
        <f>D286</f>
        <v>0</v>
      </c>
      <c r="E964" s="43">
        <f>E286</f>
        <v>0</v>
      </c>
      <c r="F964" s="43">
        <f>F286</f>
        <v>0</v>
      </c>
      <c r="G964" s="44">
        <f>G286</f>
        <v>0</v>
      </c>
      <c r="N964" s="44">
        <f>N286</f>
        <v>0</v>
      </c>
    </row>
    <row r="965" spans="4:14" hidden="1">
      <c r="D965" s="43"/>
      <c r="E965" s="43"/>
      <c r="F965" s="43"/>
      <c r="G965" s="44"/>
      <c r="N965" s="44"/>
    </row>
    <row r="966" spans="4:14" hidden="1">
      <c r="D966" s="43">
        <f>D287</f>
        <v>0</v>
      </c>
      <c r="E966" s="43">
        <f>E287</f>
        <v>0</v>
      </c>
      <c r="F966" s="43">
        <f>F287</f>
        <v>0</v>
      </c>
      <c r="G966" s="44">
        <f>G287</f>
        <v>0</v>
      </c>
      <c r="N966" s="44">
        <f>N287</f>
        <v>0</v>
      </c>
    </row>
    <row r="967" spans="4:14" hidden="1">
      <c r="D967" s="43"/>
      <c r="E967" s="43"/>
      <c r="F967" s="43"/>
      <c r="G967" s="44"/>
      <c r="N967" s="44"/>
    </row>
    <row r="968" spans="4:14" hidden="1">
      <c r="D968" s="43">
        <f>D288</f>
        <v>0</v>
      </c>
      <c r="E968" s="43">
        <f>E288</f>
        <v>0</v>
      </c>
      <c r="F968" s="43">
        <f>F288</f>
        <v>0</v>
      </c>
      <c r="G968" s="44">
        <f>G288</f>
        <v>0</v>
      </c>
      <c r="N968" s="44">
        <f>N288</f>
        <v>0</v>
      </c>
    </row>
    <row r="969" spans="4:14" hidden="1">
      <c r="D969" s="43"/>
      <c r="E969" s="43"/>
      <c r="F969" s="43"/>
      <c r="G969" s="44"/>
      <c r="N969" s="44"/>
    </row>
    <row r="970" spans="4:14" hidden="1">
      <c r="D970" s="43">
        <f>D289</f>
        <v>0</v>
      </c>
      <c r="E970" s="43">
        <f>E289</f>
        <v>0</v>
      </c>
      <c r="F970" s="43">
        <f>F289</f>
        <v>0</v>
      </c>
      <c r="G970" s="44">
        <f>G289</f>
        <v>0</v>
      </c>
      <c r="N970" s="44">
        <f>N289</f>
        <v>0</v>
      </c>
    </row>
    <row r="971" spans="4:14" hidden="1">
      <c r="D971" s="43"/>
      <c r="E971" s="43"/>
      <c r="F971" s="43"/>
      <c r="G971" s="44"/>
      <c r="N971" s="44"/>
    </row>
    <row r="972" spans="4:14" hidden="1">
      <c r="D972" s="43">
        <f>D290</f>
        <v>0</v>
      </c>
      <c r="E972" s="43">
        <f>E290</f>
        <v>0</v>
      </c>
      <c r="F972" s="43">
        <f>F290</f>
        <v>0</v>
      </c>
      <c r="G972" s="44">
        <f>G290</f>
        <v>0</v>
      </c>
      <c r="N972" s="44">
        <f>N290</f>
        <v>0</v>
      </c>
    </row>
    <row r="973" spans="4:14" hidden="1">
      <c r="D973" s="43"/>
      <c r="E973" s="43"/>
      <c r="F973" s="43"/>
      <c r="G973" s="44"/>
      <c r="N973" s="44"/>
    </row>
    <row r="974" spans="4:14" hidden="1">
      <c r="D974" s="43">
        <f>D291</f>
        <v>0</v>
      </c>
      <c r="E974" s="43">
        <f>E291</f>
        <v>0</v>
      </c>
      <c r="F974" s="43">
        <f>F291</f>
        <v>0</v>
      </c>
      <c r="G974" s="44">
        <f>G291</f>
        <v>0</v>
      </c>
      <c r="N974" s="44">
        <f>N291</f>
        <v>0</v>
      </c>
    </row>
    <row r="975" spans="4:14" hidden="1">
      <c r="D975" s="43"/>
      <c r="E975" s="43"/>
      <c r="F975" s="43"/>
      <c r="G975" s="44"/>
      <c r="N975" s="44"/>
    </row>
    <row r="976" spans="4:14" hidden="1">
      <c r="D976" s="43">
        <f>D292</f>
        <v>0</v>
      </c>
      <c r="E976" s="43">
        <f>E292</f>
        <v>0</v>
      </c>
      <c r="F976" s="43">
        <f>F292</f>
        <v>0</v>
      </c>
      <c r="G976" s="44">
        <f>G292</f>
        <v>0</v>
      </c>
      <c r="N976" s="44">
        <f>N292</f>
        <v>0</v>
      </c>
    </row>
    <row r="977" spans="4:14" hidden="1">
      <c r="D977" s="43"/>
      <c r="E977" s="43"/>
      <c r="F977" s="43"/>
      <c r="G977" s="44"/>
      <c r="N977" s="44"/>
    </row>
    <row r="978" spans="4:14" hidden="1">
      <c r="D978" s="43">
        <f>D293</f>
        <v>0</v>
      </c>
      <c r="E978" s="43">
        <f>E293</f>
        <v>0</v>
      </c>
      <c r="F978" s="43">
        <f>F293</f>
        <v>0</v>
      </c>
      <c r="G978" s="44">
        <f>G293</f>
        <v>0</v>
      </c>
      <c r="N978" s="44">
        <f>N293</f>
        <v>0</v>
      </c>
    </row>
    <row r="979" spans="4:14" hidden="1">
      <c r="D979" s="43"/>
      <c r="E979" s="43"/>
      <c r="F979" s="43"/>
      <c r="G979" s="44"/>
      <c r="N979" s="44"/>
    </row>
    <row r="980" spans="4:14" hidden="1">
      <c r="D980" s="43">
        <f>D294</f>
        <v>0</v>
      </c>
      <c r="E980" s="43">
        <f>E294</f>
        <v>0</v>
      </c>
      <c r="F980" s="43">
        <f>F294</f>
        <v>0</v>
      </c>
      <c r="G980" s="44">
        <f>G294</f>
        <v>0</v>
      </c>
      <c r="N980" s="44">
        <f>N294</f>
        <v>0</v>
      </c>
    </row>
    <row r="981" spans="4:14" hidden="1">
      <c r="D981" s="43"/>
      <c r="E981" s="43"/>
      <c r="F981" s="43"/>
      <c r="G981" s="44"/>
      <c r="N981" s="44"/>
    </row>
    <row r="982" spans="4:14" hidden="1">
      <c r="D982" s="43">
        <f>D295</f>
        <v>0</v>
      </c>
      <c r="E982" s="43">
        <f>E295</f>
        <v>0</v>
      </c>
      <c r="F982" s="43">
        <f>F295</f>
        <v>0</v>
      </c>
      <c r="G982" s="44">
        <f>G295</f>
        <v>0</v>
      </c>
      <c r="N982" s="44">
        <f>N295</f>
        <v>0</v>
      </c>
    </row>
    <row r="983" spans="4:14" hidden="1">
      <c r="D983" s="43"/>
      <c r="E983" s="43"/>
      <c r="F983" s="43"/>
      <c r="G983" s="44"/>
      <c r="N983" s="44"/>
    </row>
    <row r="984" spans="4:14" hidden="1">
      <c r="D984" s="43">
        <f>D296</f>
        <v>0</v>
      </c>
      <c r="E984" s="43">
        <f>E296</f>
        <v>0</v>
      </c>
      <c r="F984" s="43">
        <f>F296</f>
        <v>0</v>
      </c>
      <c r="G984" s="44">
        <f>G296</f>
        <v>0</v>
      </c>
      <c r="N984" s="44">
        <f>N296</f>
        <v>0</v>
      </c>
    </row>
    <row r="985" spans="4:14" hidden="1">
      <c r="D985" s="43"/>
      <c r="E985" s="43"/>
      <c r="F985" s="43"/>
      <c r="G985" s="44"/>
      <c r="N985" s="44"/>
    </row>
    <row r="986" spans="4:14" hidden="1">
      <c r="D986" s="43">
        <f>D297</f>
        <v>0</v>
      </c>
      <c r="E986" s="43">
        <f>E297</f>
        <v>0</v>
      </c>
      <c r="F986" s="43">
        <f>F297</f>
        <v>0</v>
      </c>
      <c r="G986" s="44">
        <f>G297</f>
        <v>0</v>
      </c>
      <c r="N986" s="44">
        <f>N297</f>
        <v>0</v>
      </c>
    </row>
    <row r="987" spans="4:14" hidden="1">
      <c r="D987" s="43"/>
      <c r="E987" s="43"/>
      <c r="F987" s="43"/>
      <c r="G987" s="44"/>
      <c r="N987" s="44"/>
    </row>
    <row r="988" spans="4:14" hidden="1">
      <c r="D988" s="43">
        <f>D298</f>
        <v>0</v>
      </c>
      <c r="E988" s="43">
        <f>E298</f>
        <v>0</v>
      </c>
      <c r="F988" s="43">
        <f>F298</f>
        <v>0</v>
      </c>
      <c r="G988" s="44">
        <f>G298</f>
        <v>0</v>
      </c>
      <c r="N988" s="44">
        <f>N298</f>
        <v>0</v>
      </c>
    </row>
    <row r="989" spans="4:14" hidden="1">
      <c r="D989" s="43"/>
      <c r="E989" s="43"/>
      <c r="F989" s="43"/>
      <c r="G989" s="44"/>
      <c r="N989" s="44"/>
    </row>
    <row r="990" spans="4:14" hidden="1">
      <c r="D990" s="43">
        <f>D299</f>
        <v>0</v>
      </c>
      <c r="E990" s="43">
        <f>E299</f>
        <v>0</v>
      </c>
      <c r="F990" s="43">
        <f>F299</f>
        <v>0</v>
      </c>
      <c r="G990" s="44">
        <f>G299</f>
        <v>0</v>
      </c>
      <c r="N990" s="44">
        <f>N299</f>
        <v>0</v>
      </c>
    </row>
    <row r="991" spans="4:14" hidden="1">
      <c r="D991" s="43"/>
      <c r="E991" s="43"/>
      <c r="F991" s="43"/>
      <c r="G991" s="44"/>
      <c r="N991" s="44"/>
    </row>
    <row r="992" spans="4:14" hidden="1">
      <c r="D992" s="43">
        <f>D300</f>
        <v>0</v>
      </c>
      <c r="E992" s="43">
        <f>E300</f>
        <v>0</v>
      </c>
      <c r="F992" s="43">
        <f>F300</f>
        <v>0</v>
      </c>
      <c r="G992" s="44">
        <f>G300</f>
        <v>0</v>
      </c>
      <c r="N992" s="44">
        <f>N300</f>
        <v>0</v>
      </c>
    </row>
    <row r="993" spans="4:14" hidden="1">
      <c r="D993" s="43"/>
      <c r="E993" s="43"/>
      <c r="F993" s="43"/>
      <c r="G993" s="44"/>
      <c r="N993" s="44"/>
    </row>
    <row r="994" spans="4:14" hidden="1">
      <c r="D994" s="43">
        <f>D301</f>
        <v>0</v>
      </c>
      <c r="E994" s="43">
        <f>E301</f>
        <v>0</v>
      </c>
      <c r="F994" s="43">
        <f>F301</f>
        <v>0</v>
      </c>
      <c r="G994" s="44">
        <f>G301</f>
        <v>0</v>
      </c>
      <c r="N994" s="44">
        <f>N301</f>
        <v>0</v>
      </c>
    </row>
    <row r="995" spans="4:14" hidden="1">
      <c r="D995" s="43"/>
      <c r="E995" s="43"/>
      <c r="F995" s="43"/>
      <c r="G995" s="44"/>
      <c r="N995" s="44"/>
    </row>
    <row r="996" spans="4:14" hidden="1">
      <c r="D996" s="43">
        <f>D302</f>
        <v>0</v>
      </c>
      <c r="E996" s="43">
        <f>E302</f>
        <v>0</v>
      </c>
      <c r="F996" s="43">
        <f>F302</f>
        <v>0</v>
      </c>
      <c r="G996" s="44">
        <f>G302</f>
        <v>0</v>
      </c>
      <c r="N996" s="44">
        <f>N302</f>
        <v>0</v>
      </c>
    </row>
    <row r="997" spans="4:14" hidden="1">
      <c r="D997" s="43"/>
      <c r="E997" s="43"/>
      <c r="F997" s="43"/>
      <c r="G997" s="44"/>
      <c r="N997" s="44"/>
    </row>
    <row r="998" spans="4:14" hidden="1">
      <c r="D998" s="43">
        <f>D303</f>
        <v>0</v>
      </c>
      <c r="E998" s="43">
        <f>E303</f>
        <v>0</v>
      </c>
      <c r="F998" s="43">
        <f>F303</f>
        <v>0</v>
      </c>
      <c r="G998" s="44">
        <f>G303</f>
        <v>0</v>
      </c>
      <c r="N998" s="44">
        <f>N303</f>
        <v>0</v>
      </c>
    </row>
    <row r="999" spans="4:14" hidden="1">
      <c r="D999" s="43"/>
      <c r="E999" s="43"/>
      <c r="F999" s="43"/>
      <c r="G999" s="44"/>
      <c r="N999" s="44"/>
    </row>
    <row r="1000" spans="4:14" hidden="1">
      <c r="D1000" s="43">
        <f>D304</f>
        <v>0</v>
      </c>
      <c r="E1000" s="43">
        <f>E304</f>
        <v>0</v>
      </c>
      <c r="F1000" s="43">
        <f>F304</f>
        <v>0</v>
      </c>
      <c r="G1000" s="44">
        <f>G304</f>
        <v>0</v>
      </c>
      <c r="N1000" s="44">
        <f>N304</f>
        <v>0</v>
      </c>
    </row>
    <row r="1001" spans="4:14" hidden="1">
      <c r="D1001" s="43"/>
      <c r="E1001" s="43"/>
      <c r="F1001" s="43"/>
      <c r="G1001" s="44"/>
      <c r="N1001" s="44"/>
    </row>
    <row r="1002" spans="4:14" hidden="1">
      <c r="D1002" s="43">
        <f>D305</f>
        <v>0</v>
      </c>
      <c r="E1002" s="43">
        <f>E305</f>
        <v>0</v>
      </c>
      <c r="F1002" s="43">
        <f>F305</f>
        <v>0</v>
      </c>
      <c r="G1002" s="44">
        <f>G305</f>
        <v>0</v>
      </c>
      <c r="N1002" s="44">
        <f>N305</f>
        <v>0</v>
      </c>
    </row>
    <row r="1003" spans="4:14" hidden="1">
      <c r="D1003" s="43"/>
      <c r="E1003" s="43"/>
      <c r="F1003" s="43"/>
      <c r="G1003" s="44"/>
      <c r="N1003" s="44"/>
    </row>
    <row r="1004" spans="4:14" hidden="1">
      <c r="D1004" s="43">
        <f>D306</f>
        <v>0</v>
      </c>
      <c r="E1004" s="43">
        <f>E306</f>
        <v>0</v>
      </c>
      <c r="F1004" s="43">
        <f>F306</f>
        <v>0</v>
      </c>
      <c r="G1004" s="44">
        <f>G306</f>
        <v>0</v>
      </c>
      <c r="N1004" s="44">
        <f>N306</f>
        <v>0</v>
      </c>
    </row>
    <row r="1005" spans="4:14" hidden="1">
      <c r="D1005" s="43"/>
      <c r="E1005" s="43"/>
      <c r="F1005" s="43"/>
      <c r="G1005" s="44"/>
      <c r="N1005" s="44"/>
    </row>
    <row r="1006" spans="4:14" hidden="1">
      <c r="D1006" s="43">
        <f>D307</f>
        <v>0</v>
      </c>
      <c r="E1006" s="43">
        <f>E307</f>
        <v>0</v>
      </c>
      <c r="F1006" s="43">
        <f>F307</f>
        <v>0</v>
      </c>
      <c r="G1006" s="44">
        <f>G307</f>
        <v>0</v>
      </c>
      <c r="N1006" s="44">
        <f>N307</f>
        <v>0</v>
      </c>
    </row>
    <row r="1007" spans="4:14" hidden="1">
      <c r="D1007" s="43"/>
      <c r="E1007" s="43"/>
      <c r="F1007" s="43"/>
      <c r="G1007" s="44"/>
      <c r="N1007" s="44"/>
    </row>
    <row r="1008" spans="4:14" hidden="1">
      <c r="D1008" s="43">
        <f>D308</f>
        <v>0</v>
      </c>
      <c r="E1008" s="43">
        <f>E308</f>
        <v>0</v>
      </c>
      <c r="F1008" s="43">
        <f>F308</f>
        <v>0</v>
      </c>
      <c r="G1008" s="44">
        <f>G308</f>
        <v>0</v>
      </c>
      <c r="N1008" s="44">
        <f>N308</f>
        <v>0</v>
      </c>
    </row>
    <row r="1009" spans="4:14" hidden="1">
      <c r="D1009" s="43"/>
      <c r="E1009" s="43"/>
      <c r="F1009" s="43"/>
      <c r="G1009" s="44"/>
      <c r="N1009" s="44"/>
    </row>
    <row r="1010" spans="4:14" hidden="1">
      <c r="D1010" s="43">
        <f>D309</f>
        <v>0</v>
      </c>
      <c r="E1010" s="43">
        <f>E309</f>
        <v>0</v>
      </c>
      <c r="F1010" s="43">
        <f>F309</f>
        <v>0</v>
      </c>
      <c r="G1010" s="44">
        <f>G309</f>
        <v>0</v>
      </c>
      <c r="N1010" s="44">
        <f>N309</f>
        <v>0</v>
      </c>
    </row>
    <row r="1011" spans="4:14" hidden="1">
      <c r="D1011" s="43"/>
      <c r="E1011" s="43"/>
      <c r="F1011" s="43"/>
      <c r="G1011" s="44"/>
      <c r="N1011" s="44"/>
    </row>
    <row r="1012" spans="4:14" hidden="1">
      <c r="D1012" s="43">
        <f>D310</f>
        <v>0</v>
      </c>
      <c r="E1012" s="43">
        <f>E310</f>
        <v>0</v>
      </c>
      <c r="F1012" s="43">
        <f>F310</f>
        <v>0</v>
      </c>
      <c r="G1012" s="44">
        <f>G310</f>
        <v>0</v>
      </c>
      <c r="N1012" s="44">
        <f>N310</f>
        <v>0</v>
      </c>
    </row>
    <row r="1013" spans="4:14" hidden="1">
      <c r="D1013" s="43"/>
      <c r="E1013" s="43"/>
      <c r="F1013" s="43"/>
      <c r="G1013" s="44"/>
      <c r="N1013" s="44"/>
    </row>
    <row r="1014" spans="4:14" hidden="1">
      <c r="D1014" s="43">
        <f>D311</f>
        <v>0</v>
      </c>
      <c r="E1014" s="43">
        <f>E311</f>
        <v>0</v>
      </c>
      <c r="F1014" s="43">
        <f>F311</f>
        <v>0</v>
      </c>
      <c r="G1014" s="44">
        <f>G311</f>
        <v>0</v>
      </c>
      <c r="N1014" s="44">
        <f>N311</f>
        <v>0</v>
      </c>
    </row>
    <row r="1015" spans="4:14" hidden="1">
      <c r="D1015" s="43"/>
      <c r="E1015" s="43"/>
      <c r="F1015" s="43"/>
      <c r="G1015" s="44"/>
      <c r="N1015" s="44"/>
    </row>
    <row r="1016" spans="4:14" hidden="1">
      <c r="D1016" s="43">
        <f>D312</f>
        <v>0</v>
      </c>
      <c r="E1016" s="43">
        <f>E312</f>
        <v>0</v>
      </c>
      <c r="F1016" s="43">
        <f>F312</f>
        <v>0</v>
      </c>
      <c r="G1016" s="44">
        <f>G312</f>
        <v>0</v>
      </c>
      <c r="N1016" s="44">
        <f>N312</f>
        <v>0</v>
      </c>
    </row>
    <row r="1017" spans="4:14" hidden="1">
      <c r="D1017" s="43"/>
      <c r="E1017" s="43"/>
      <c r="F1017" s="43"/>
      <c r="G1017" s="44"/>
      <c r="N1017" s="44"/>
    </row>
    <row r="1018" spans="4:14" hidden="1">
      <c r="D1018" s="43">
        <f>D313</f>
        <v>0</v>
      </c>
      <c r="E1018" s="43">
        <f>E313</f>
        <v>0</v>
      </c>
      <c r="F1018" s="43">
        <f>F313</f>
        <v>0</v>
      </c>
      <c r="G1018" s="44">
        <f>G313</f>
        <v>0</v>
      </c>
      <c r="N1018" s="44">
        <f>N313</f>
        <v>0</v>
      </c>
    </row>
    <row r="1019" spans="4:14" hidden="1">
      <c r="D1019" s="43"/>
      <c r="E1019" s="43"/>
      <c r="F1019" s="43"/>
      <c r="G1019" s="44"/>
      <c r="N1019" s="44"/>
    </row>
    <row r="1020" spans="4:14" hidden="1">
      <c r="D1020" s="43">
        <f>D314</f>
        <v>0</v>
      </c>
      <c r="E1020" s="43">
        <f>E314</f>
        <v>0</v>
      </c>
      <c r="F1020" s="43">
        <f>F314</f>
        <v>0</v>
      </c>
      <c r="G1020" s="44">
        <f>G314</f>
        <v>0</v>
      </c>
      <c r="N1020" s="44">
        <f>N314</f>
        <v>0</v>
      </c>
    </row>
    <row r="1021" spans="4:14" hidden="1">
      <c r="D1021" s="43"/>
      <c r="E1021" s="43"/>
      <c r="F1021" s="43"/>
      <c r="G1021" s="44"/>
      <c r="N1021" s="44"/>
    </row>
    <row r="1022" spans="4:14" hidden="1">
      <c r="D1022" s="43">
        <f>D315</f>
        <v>0</v>
      </c>
      <c r="E1022" s="43">
        <f>E315</f>
        <v>0</v>
      </c>
      <c r="F1022" s="43">
        <f>F315</f>
        <v>0</v>
      </c>
      <c r="G1022" s="44">
        <f>G315</f>
        <v>0</v>
      </c>
      <c r="N1022" s="44">
        <f>N315</f>
        <v>0</v>
      </c>
    </row>
    <row r="1023" spans="4:14" hidden="1">
      <c r="D1023" s="43"/>
      <c r="E1023" s="43"/>
      <c r="F1023" s="43"/>
      <c r="G1023" s="44"/>
      <c r="N1023" s="44"/>
    </row>
    <row r="1024" spans="4:14" hidden="1">
      <c r="D1024" s="43">
        <f>D316</f>
        <v>0</v>
      </c>
      <c r="E1024" s="43">
        <f>E316</f>
        <v>0</v>
      </c>
      <c r="F1024" s="43">
        <f>F316</f>
        <v>0</v>
      </c>
      <c r="G1024" s="44">
        <f>G316</f>
        <v>0</v>
      </c>
      <c r="N1024" s="44">
        <f>N316</f>
        <v>0</v>
      </c>
    </row>
    <row r="1025" spans="4:14" hidden="1">
      <c r="D1025" s="43"/>
      <c r="E1025" s="43"/>
      <c r="F1025" s="43"/>
      <c r="G1025" s="44"/>
      <c r="N1025" s="44"/>
    </row>
    <row r="1026" spans="4:14" hidden="1">
      <c r="D1026" s="43">
        <f>D317</f>
        <v>0</v>
      </c>
      <c r="E1026" s="43">
        <f>E317</f>
        <v>0</v>
      </c>
      <c r="F1026" s="43">
        <f>F317</f>
        <v>0</v>
      </c>
      <c r="G1026" s="44">
        <f>G317</f>
        <v>0</v>
      </c>
      <c r="N1026" s="44">
        <f>N317</f>
        <v>0</v>
      </c>
    </row>
    <row r="1027" spans="4:14" hidden="1">
      <c r="D1027" s="43"/>
      <c r="E1027" s="43"/>
      <c r="F1027" s="43"/>
      <c r="G1027" s="44"/>
      <c r="N1027" s="44"/>
    </row>
    <row r="1028" spans="4:14" hidden="1">
      <c r="D1028" s="43">
        <f>D318</f>
        <v>0</v>
      </c>
      <c r="E1028" s="43">
        <f>E318</f>
        <v>0</v>
      </c>
      <c r="F1028" s="43">
        <f>F318</f>
        <v>0</v>
      </c>
      <c r="G1028" s="44">
        <f>G318</f>
        <v>0</v>
      </c>
      <c r="N1028" s="44">
        <f>N318</f>
        <v>0</v>
      </c>
    </row>
    <row r="1029" spans="4:14" hidden="1">
      <c r="D1029" s="43"/>
      <c r="E1029" s="43"/>
      <c r="F1029" s="43"/>
      <c r="G1029" s="44"/>
      <c r="N1029" s="44"/>
    </row>
    <row r="1030" spans="4:14" hidden="1">
      <c r="D1030" s="43">
        <f>D319</f>
        <v>0</v>
      </c>
      <c r="E1030" s="43">
        <f>E319</f>
        <v>0</v>
      </c>
      <c r="F1030" s="43">
        <f>F319</f>
        <v>0</v>
      </c>
      <c r="G1030" s="44">
        <f>G319</f>
        <v>0</v>
      </c>
      <c r="N1030" s="44">
        <f>N319</f>
        <v>0</v>
      </c>
    </row>
    <row r="1031" spans="4:14" hidden="1">
      <c r="D1031" s="43"/>
      <c r="E1031" s="43"/>
      <c r="F1031" s="43"/>
      <c r="G1031" s="44"/>
      <c r="N1031" s="44"/>
    </row>
    <row r="1032" spans="4:14" hidden="1">
      <c r="D1032" s="43">
        <f>D320</f>
        <v>0</v>
      </c>
      <c r="E1032" s="43">
        <f>E320</f>
        <v>0</v>
      </c>
      <c r="F1032" s="43">
        <f>F320</f>
        <v>0</v>
      </c>
      <c r="G1032" s="44">
        <f>G320</f>
        <v>0</v>
      </c>
      <c r="N1032" s="44">
        <f>N320</f>
        <v>0</v>
      </c>
    </row>
    <row r="1033" spans="4:14" hidden="1">
      <c r="D1033" s="43"/>
      <c r="E1033" s="43"/>
      <c r="F1033" s="43"/>
      <c r="G1033" s="44"/>
      <c r="N1033" s="44"/>
    </row>
    <row r="1034" spans="4:14" hidden="1">
      <c r="D1034" s="43">
        <f>D321</f>
        <v>0</v>
      </c>
      <c r="E1034" s="43">
        <f>E321</f>
        <v>0</v>
      </c>
      <c r="F1034" s="43">
        <f>F321</f>
        <v>0</v>
      </c>
      <c r="G1034" s="44">
        <f>G321</f>
        <v>0</v>
      </c>
      <c r="N1034" s="44">
        <f>N321</f>
        <v>0</v>
      </c>
    </row>
    <row r="1035" spans="4:14" hidden="1">
      <c r="D1035" s="43"/>
      <c r="E1035" s="43"/>
      <c r="F1035" s="43"/>
      <c r="G1035" s="44"/>
      <c r="N1035" s="44"/>
    </row>
    <row r="1036" spans="4:14" hidden="1">
      <c r="D1036" s="43">
        <f>D322</f>
        <v>0</v>
      </c>
      <c r="E1036" s="43">
        <f>E322</f>
        <v>0</v>
      </c>
      <c r="F1036" s="43">
        <f>F322</f>
        <v>0</v>
      </c>
      <c r="G1036" s="44">
        <f>G322</f>
        <v>0</v>
      </c>
      <c r="N1036" s="44">
        <f>N322</f>
        <v>0</v>
      </c>
    </row>
    <row r="1037" spans="4:14" hidden="1">
      <c r="D1037" s="43"/>
      <c r="E1037" s="43"/>
      <c r="F1037" s="43"/>
      <c r="G1037" s="44"/>
      <c r="N1037" s="44"/>
    </row>
    <row r="1038" spans="4:14" hidden="1">
      <c r="D1038" s="43">
        <f>D323</f>
        <v>0</v>
      </c>
      <c r="E1038" s="43">
        <f>E323</f>
        <v>0</v>
      </c>
      <c r="F1038" s="43">
        <f>F323</f>
        <v>0</v>
      </c>
      <c r="G1038" s="44">
        <f>G323</f>
        <v>0</v>
      </c>
      <c r="N1038" s="44">
        <f>N323</f>
        <v>0</v>
      </c>
    </row>
    <row r="1039" spans="4:14" hidden="1">
      <c r="D1039" s="43"/>
      <c r="E1039" s="43"/>
      <c r="F1039" s="43"/>
      <c r="G1039" s="44"/>
      <c r="N1039" s="44"/>
    </row>
    <row r="1040" spans="4:14" hidden="1">
      <c r="D1040" s="43">
        <f>D324</f>
        <v>0</v>
      </c>
      <c r="E1040" s="43">
        <f>E324</f>
        <v>0</v>
      </c>
      <c r="F1040" s="43">
        <f>F324</f>
        <v>0</v>
      </c>
      <c r="G1040" s="44">
        <f>G324</f>
        <v>0</v>
      </c>
      <c r="N1040" s="44">
        <f>N324</f>
        <v>0</v>
      </c>
    </row>
    <row r="1041" spans="4:14" hidden="1">
      <c r="D1041" s="43"/>
      <c r="E1041" s="43"/>
      <c r="F1041" s="43"/>
      <c r="G1041" s="44"/>
      <c r="N1041" s="44"/>
    </row>
    <row r="1042" spans="4:14" hidden="1">
      <c r="D1042" s="43">
        <f>D325</f>
        <v>0</v>
      </c>
      <c r="E1042" s="43">
        <f>E325</f>
        <v>0</v>
      </c>
      <c r="F1042" s="43">
        <f>F325</f>
        <v>0</v>
      </c>
      <c r="G1042" s="44">
        <f>G325</f>
        <v>0</v>
      </c>
      <c r="N1042" s="44">
        <f>N325</f>
        <v>0</v>
      </c>
    </row>
    <row r="1043" spans="4:14" hidden="1">
      <c r="D1043" s="43"/>
      <c r="E1043" s="43"/>
      <c r="F1043" s="43"/>
      <c r="G1043" s="44"/>
      <c r="N1043" s="44"/>
    </row>
    <row r="1044" spans="4:14" hidden="1">
      <c r="D1044" s="43">
        <f>D326</f>
        <v>0</v>
      </c>
      <c r="E1044" s="43">
        <f>E326</f>
        <v>0</v>
      </c>
      <c r="F1044" s="43">
        <f>F326</f>
        <v>0</v>
      </c>
      <c r="G1044" s="44">
        <f>G326</f>
        <v>0</v>
      </c>
      <c r="N1044" s="44">
        <f>N326</f>
        <v>0</v>
      </c>
    </row>
    <row r="1045" spans="4:14" hidden="1">
      <c r="D1045" s="43"/>
      <c r="E1045" s="43"/>
      <c r="F1045" s="43"/>
      <c r="G1045" s="44"/>
      <c r="N1045" s="44"/>
    </row>
    <row r="1046" spans="4:14" hidden="1">
      <c r="D1046" s="43">
        <f>D327</f>
        <v>0</v>
      </c>
      <c r="E1046" s="43">
        <f>E327</f>
        <v>0</v>
      </c>
      <c r="F1046" s="43">
        <f>F327</f>
        <v>0</v>
      </c>
      <c r="G1046" s="44">
        <f>G327</f>
        <v>0</v>
      </c>
      <c r="N1046" s="44">
        <f>N327</f>
        <v>0</v>
      </c>
    </row>
    <row r="1047" spans="4:14" hidden="1">
      <c r="D1047" s="43"/>
      <c r="E1047" s="43"/>
      <c r="F1047" s="43"/>
      <c r="G1047" s="44"/>
      <c r="N1047" s="44"/>
    </row>
    <row r="1048" spans="4:14" hidden="1">
      <c r="D1048" s="43">
        <f>D328</f>
        <v>0</v>
      </c>
      <c r="E1048" s="43">
        <f>E328</f>
        <v>0</v>
      </c>
      <c r="F1048" s="43">
        <f>F328</f>
        <v>0</v>
      </c>
      <c r="G1048" s="44">
        <f>G328</f>
        <v>0</v>
      </c>
      <c r="N1048" s="44">
        <f>N328</f>
        <v>0</v>
      </c>
    </row>
    <row r="1049" spans="4:14" hidden="1">
      <c r="D1049" s="43"/>
      <c r="E1049" s="43"/>
      <c r="F1049" s="43"/>
      <c r="G1049" s="44"/>
      <c r="N1049" s="44"/>
    </row>
    <row r="1050" spans="4:14" hidden="1">
      <c r="D1050" s="43">
        <f>D329</f>
        <v>0</v>
      </c>
      <c r="E1050" s="43">
        <f>E329</f>
        <v>0</v>
      </c>
      <c r="F1050" s="43">
        <f>F329</f>
        <v>0</v>
      </c>
      <c r="G1050" s="44">
        <f>G329</f>
        <v>0</v>
      </c>
      <c r="N1050" s="44">
        <f>N329</f>
        <v>0</v>
      </c>
    </row>
    <row r="1051" spans="4:14" hidden="1">
      <c r="D1051" s="43"/>
      <c r="E1051" s="43"/>
      <c r="F1051" s="43"/>
      <c r="G1051" s="44"/>
      <c r="N1051" s="44"/>
    </row>
    <row r="1052" spans="4:14" hidden="1">
      <c r="D1052" s="43">
        <f>D330</f>
        <v>0</v>
      </c>
      <c r="E1052" s="43">
        <f>E330</f>
        <v>0</v>
      </c>
      <c r="F1052" s="43">
        <f>F330</f>
        <v>0</v>
      </c>
      <c r="G1052" s="44">
        <f>G330</f>
        <v>0</v>
      </c>
      <c r="N1052" s="44">
        <f>N330</f>
        <v>0</v>
      </c>
    </row>
    <row r="1053" spans="4:14" hidden="1">
      <c r="D1053" s="43"/>
      <c r="E1053" s="43"/>
      <c r="F1053" s="43"/>
      <c r="G1053" s="44"/>
      <c r="N1053" s="44"/>
    </row>
    <row r="1054" spans="4:14" hidden="1">
      <c r="D1054" s="43">
        <f>D331</f>
        <v>0</v>
      </c>
      <c r="E1054" s="43">
        <f>E331</f>
        <v>0</v>
      </c>
      <c r="F1054" s="43">
        <f>F331</f>
        <v>0</v>
      </c>
      <c r="G1054" s="44">
        <f>G331</f>
        <v>0</v>
      </c>
      <c r="N1054" s="44">
        <f>N331</f>
        <v>0</v>
      </c>
    </row>
    <row r="1055" spans="4:14" hidden="1">
      <c r="D1055" s="43"/>
      <c r="E1055" s="43"/>
      <c r="F1055" s="43"/>
      <c r="G1055" s="44"/>
      <c r="N1055" s="44"/>
    </row>
    <row r="1056" spans="4:14" hidden="1">
      <c r="D1056" s="43">
        <f>D332</f>
        <v>0</v>
      </c>
      <c r="E1056" s="43">
        <f>E332</f>
        <v>0</v>
      </c>
      <c r="F1056" s="43">
        <f>F332</f>
        <v>0</v>
      </c>
      <c r="G1056" s="44">
        <f>G332</f>
        <v>0</v>
      </c>
      <c r="N1056" s="44">
        <f>N332</f>
        <v>0</v>
      </c>
    </row>
    <row r="1057" spans="4:14" hidden="1">
      <c r="D1057" s="43"/>
      <c r="E1057" s="43"/>
      <c r="F1057" s="43"/>
      <c r="G1057" s="44"/>
      <c r="N1057" s="44"/>
    </row>
    <row r="1058" spans="4:14" hidden="1">
      <c r="D1058" s="43">
        <f>D333</f>
        <v>0</v>
      </c>
      <c r="E1058" s="43">
        <f>E333</f>
        <v>0</v>
      </c>
      <c r="F1058" s="43">
        <f>F333</f>
        <v>0</v>
      </c>
      <c r="G1058" s="44">
        <f>G333</f>
        <v>0</v>
      </c>
      <c r="N1058" s="44">
        <f>N333</f>
        <v>0</v>
      </c>
    </row>
    <row r="1059" spans="4:14" hidden="1">
      <c r="D1059" s="43"/>
      <c r="E1059" s="43"/>
      <c r="F1059" s="43"/>
      <c r="G1059" s="44"/>
      <c r="N1059" s="44"/>
    </row>
    <row r="1060" spans="4:14" hidden="1">
      <c r="D1060" s="43">
        <f>D334</f>
        <v>0</v>
      </c>
      <c r="E1060" s="43">
        <f>E334</f>
        <v>0</v>
      </c>
      <c r="F1060" s="43">
        <f>F334</f>
        <v>0</v>
      </c>
      <c r="G1060" s="44">
        <f>G334</f>
        <v>0</v>
      </c>
      <c r="N1060" s="44">
        <f>N334</f>
        <v>0</v>
      </c>
    </row>
    <row r="1061" spans="4:14" hidden="1">
      <c r="D1061" s="43"/>
      <c r="E1061" s="43"/>
      <c r="F1061" s="43"/>
      <c r="G1061" s="44"/>
      <c r="N1061" s="44"/>
    </row>
    <row r="1062" spans="4:14" hidden="1">
      <c r="D1062" s="43">
        <f>D335</f>
        <v>0</v>
      </c>
      <c r="E1062" s="43">
        <f>E335</f>
        <v>0</v>
      </c>
      <c r="F1062" s="43">
        <f>F335</f>
        <v>0</v>
      </c>
      <c r="G1062" s="44">
        <f>G335</f>
        <v>0</v>
      </c>
      <c r="N1062" s="44">
        <f>N335</f>
        <v>0</v>
      </c>
    </row>
    <row r="1063" spans="4:14" hidden="1">
      <c r="D1063" s="43"/>
      <c r="E1063" s="43"/>
      <c r="F1063" s="43"/>
      <c r="G1063" s="44"/>
      <c r="N1063" s="44"/>
    </row>
    <row r="1064" spans="4:14" hidden="1">
      <c r="D1064" s="43">
        <f>D336</f>
        <v>0</v>
      </c>
      <c r="E1064" s="43">
        <f>E336</f>
        <v>0</v>
      </c>
      <c r="F1064" s="43">
        <f>F336</f>
        <v>0</v>
      </c>
      <c r="G1064" s="44">
        <f>G336</f>
        <v>0</v>
      </c>
      <c r="N1064" s="44">
        <f>N336</f>
        <v>0</v>
      </c>
    </row>
    <row r="1065" spans="4:14" hidden="1">
      <c r="D1065" s="43"/>
      <c r="E1065" s="43"/>
      <c r="F1065" s="43"/>
      <c r="G1065" s="44"/>
      <c r="N1065" s="44"/>
    </row>
    <row r="1066" spans="4:14" hidden="1">
      <c r="D1066" s="43">
        <f>D337</f>
        <v>0</v>
      </c>
      <c r="E1066" s="43">
        <f>E337</f>
        <v>0</v>
      </c>
      <c r="F1066" s="43">
        <f>F337</f>
        <v>0</v>
      </c>
      <c r="G1066" s="44">
        <f>G337</f>
        <v>0</v>
      </c>
      <c r="N1066" s="44">
        <f>N337</f>
        <v>0</v>
      </c>
    </row>
    <row r="1067" spans="4:14" hidden="1">
      <c r="D1067" s="43"/>
      <c r="E1067" s="43"/>
      <c r="F1067" s="43"/>
      <c r="G1067" s="44"/>
      <c r="N1067" s="44"/>
    </row>
    <row r="1068" spans="4:14" hidden="1">
      <c r="D1068" s="43">
        <f>D338</f>
        <v>0</v>
      </c>
      <c r="E1068" s="43">
        <f>E338</f>
        <v>0</v>
      </c>
      <c r="F1068" s="43">
        <f>F338</f>
        <v>0</v>
      </c>
      <c r="G1068" s="44">
        <f>G338</f>
        <v>0</v>
      </c>
      <c r="N1068" s="44">
        <f>N338</f>
        <v>0</v>
      </c>
    </row>
    <row r="1069" spans="4:14" hidden="1">
      <c r="D1069" s="43"/>
      <c r="E1069" s="43"/>
      <c r="F1069" s="43"/>
      <c r="G1069" s="44"/>
      <c r="N1069" s="44"/>
    </row>
    <row r="1070" spans="4:14" hidden="1">
      <c r="D1070" s="43">
        <f>D339</f>
        <v>0</v>
      </c>
      <c r="E1070" s="43">
        <f>E339</f>
        <v>0</v>
      </c>
      <c r="F1070" s="43">
        <f>F339</f>
        <v>0</v>
      </c>
      <c r="G1070" s="44">
        <f>G339</f>
        <v>0</v>
      </c>
      <c r="N1070" s="44">
        <f>N339</f>
        <v>0</v>
      </c>
    </row>
    <row r="1071" spans="4:14" hidden="1">
      <c r="D1071" s="43"/>
      <c r="E1071" s="43"/>
      <c r="F1071" s="43"/>
      <c r="G1071" s="44"/>
      <c r="N1071" s="44"/>
    </row>
    <row r="1072" spans="4:14" hidden="1">
      <c r="D1072" s="43">
        <f>D340</f>
        <v>0</v>
      </c>
      <c r="E1072" s="43">
        <f>E340</f>
        <v>0</v>
      </c>
      <c r="F1072" s="43">
        <f>F340</f>
        <v>0</v>
      </c>
      <c r="G1072" s="44">
        <f>G340</f>
        <v>0</v>
      </c>
      <c r="N1072" s="44">
        <f>N340</f>
        <v>0</v>
      </c>
    </row>
    <row r="1073" spans="4:14" hidden="1">
      <c r="D1073" s="43"/>
      <c r="E1073" s="43"/>
      <c r="F1073" s="43"/>
      <c r="G1073" s="44"/>
      <c r="N1073" s="44"/>
    </row>
    <row r="1074" spans="4:14" hidden="1">
      <c r="D1074" s="43">
        <f>D341</f>
        <v>0</v>
      </c>
      <c r="E1074" s="43">
        <f>E341</f>
        <v>0</v>
      </c>
      <c r="F1074" s="43">
        <f>F341</f>
        <v>0</v>
      </c>
      <c r="G1074" s="44">
        <f>G341</f>
        <v>0</v>
      </c>
      <c r="N1074" s="44">
        <f>N341</f>
        <v>0</v>
      </c>
    </row>
    <row r="1075" spans="4:14" hidden="1">
      <c r="D1075" s="43"/>
      <c r="E1075" s="43"/>
      <c r="F1075" s="43"/>
      <c r="G1075" s="44"/>
      <c r="N1075" s="44"/>
    </row>
    <row r="1076" spans="4:14" hidden="1">
      <c r="D1076" s="43">
        <f>D342</f>
        <v>0</v>
      </c>
      <c r="E1076" s="43">
        <f>E342</f>
        <v>0</v>
      </c>
      <c r="F1076" s="43">
        <f>F342</f>
        <v>0</v>
      </c>
      <c r="G1076" s="44">
        <f>G342</f>
        <v>0</v>
      </c>
      <c r="N1076" s="44">
        <f>N342</f>
        <v>0</v>
      </c>
    </row>
    <row r="1077" spans="4:14" hidden="1">
      <c r="D1077" s="43"/>
      <c r="E1077" s="43"/>
      <c r="F1077" s="43"/>
      <c r="G1077" s="44"/>
      <c r="N1077" s="44"/>
    </row>
    <row r="1078" spans="4:14" hidden="1">
      <c r="D1078" s="43">
        <f>D343</f>
        <v>0</v>
      </c>
      <c r="E1078" s="43">
        <f>E343</f>
        <v>0</v>
      </c>
      <c r="F1078" s="43">
        <f>F343</f>
        <v>0</v>
      </c>
      <c r="G1078" s="44">
        <f>G343</f>
        <v>0</v>
      </c>
      <c r="N1078" s="44">
        <f>N343</f>
        <v>0</v>
      </c>
    </row>
    <row r="1079" spans="4:14" hidden="1">
      <c r="D1079" s="43"/>
      <c r="E1079" s="43"/>
      <c r="F1079" s="43"/>
      <c r="G1079" s="44"/>
      <c r="N1079" s="44"/>
    </row>
    <row r="1080" spans="4:14" hidden="1">
      <c r="D1080" s="43">
        <f>D344</f>
        <v>0</v>
      </c>
      <c r="E1080" s="43">
        <f>E344</f>
        <v>0</v>
      </c>
      <c r="F1080" s="43">
        <f>F344</f>
        <v>0</v>
      </c>
      <c r="G1080" s="44">
        <f>G344</f>
        <v>0</v>
      </c>
      <c r="N1080" s="44">
        <f>N344</f>
        <v>0</v>
      </c>
    </row>
    <row r="1081" spans="4:14" hidden="1">
      <c r="D1081" s="43"/>
      <c r="E1081" s="43"/>
      <c r="F1081" s="43"/>
      <c r="G1081" s="44"/>
      <c r="N1081" s="44"/>
    </row>
    <row r="1082" spans="4:14" hidden="1">
      <c r="D1082" s="43">
        <f>D345</f>
        <v>0</v>
      </c>
      <c r="E1082" s="43">
        <f>E345</f>
        <v>0</v>
      </c>
      <c r="F1082" s="43">
        <f>F345</f>
        <v>0</v>
      </c>
      <c r="G1082" s="44">
        <f>G345</f>
        <v>0</v>
      </c>
      <c r="N1082" s="44">
        <f>N345</f>
        <v>0</v>
      </c>
    </row>
    <row r="1083" spans="4:14" hidden="1">
      <c r="D1083" s="43"/>
      <c r="E1083" s="43"/>
      <c r="F1083" s="43"/>
      <c r="G1083" s="44"/>
      <c r="N1083" s="44"/>
    </row>
    <row r="1084" spans="4:14" hidden="1">
      <c r="D1084" s="43">
        <f>D346</f>
        <v>0</v>
      </c>
      <c r="E1084" s="43">
        <f>E346</f>
        <v>0</v>
      </c>
      <c r="F1084" s="43">
        <f>F346</f>
        <v>0</v>
      </c>
      <c r="G1084" s="44">
        <f>G346</f>
        <v>0</v>
      </c>
      <c r="N1084" s="44">
        <f>N346</f>
        <v>0</v>
      </c>
    </row>
    <row r="1085" spans="4:14" hidden="1">
      <c r="D1085" s="43"/>
      <c r="E1085" s="43"/>
      <c r="F1085" s="43"/>
      <c r="G1085" s="44"/>
      <c r="N1085" s="44"/>
    </row>
    <row r="1086" spans="4:14" hidden="1">
      <c r="D1086" s="43">
        <f>D347</f>
        <v>0</v>
      </c>
      <c r="E1086" s="43">
        <f>E347</f>
        <v>0</v>
      </c>
      <c r="F1086" s="43">
        <f>F347</f>
        <v>0</v>
      </c>
      <c r="G1086" s="44">
        <f>G347</f>
        <v>0</v>
      </c>
      <c r="N1086" s="44">
        <f>N347</f>
        <v>0</v>
      </c>
    </row>
    <row r="1087" spans="4:14" hidden="1">
      <c r="D1087" s="43"/>
      <c r="E1087" s="43"/>
      <c r="F1087" s="43"/>
      <c r="G1087" s="44"/>
      <c r="N1087" s="44"/>
    </row>
    <row r="1088" spans="4:14" hidden="1">
      <c r="D1088" s="43">
        <f>D348</f>
        <v>0</v>
      </c>
      <c r="E1088" s="43">
        <f>E348</f>
        <v>0</v>
      </c>
      <c r="F1088" s="43">
        <f>F348</f>
        <v>0</v>
      </c>
      <c r="G1088" s="44">
        <f>G348</f>
        <v>0</v>
      </c>
      <c r="N1088" s="44">
        <f>N348</f>
        <v>0</v>
      </c>
    </row>
    <row r="1089" spans="4:14" hidden="1">
      <c r="D1089" s="43"/>
      <c r="E1089" s="43"/>
      <c r="F1089" s="43"/>
      <c r="G1089" s="44"/>
      <c r="N1089" s="44"/>
    </row>
    <row r="1090" spans="4:14" hidden="1">
      <c r="D1090" s="43">
        <f>D349</f>
        <v>0</v>
      </c>
      <c r="E1090" s="43">
        <f>E349</f>
        <v>0</v>
      </c>
      <c r="F1090" s="43">
        <f>F349</f>
        <v>0</v>
      </c>
      <c r="G1090" s="44">
        <f>G349</f>
        <v>0</v>
      </c>
      <c r="N1090" s="44">
        <f>N349</f>
        <v>0</v>
      </c>
    </row>
    <row r="1091" spans="4:14" hidden="1">
      <c r="D1091" s="43"/>
      <c r="E1091" s="43"/>
      <c r="F1091" s="43"/>
      <c r="G1091" s="44"/>
      <c r="N1091" s="44"/>
    </row>
    <row r="1092" spans="4:14" hidden="1">
      <c r="D1092" s="43">
        <f>D350</f>
        <v>0</v>
      </c>
      <c r="E1092" s="43">
        <f>E350</f>
        <v>0</v>
      </c>
      <c r="F1092" s="43">
        <f>F350</f>
        <v>0</v>
      </c>
      <c r="G1092" s="44">
        <f>G350</f>
        <v>0</v>
      </c>
      <c r="N1092" s="44">
        <f>N350</f>
        <v>0</v>
      </c>
    </row>
    <row r="1093" spans="4:14" hidden="1">
      <c r="D1093" s="43"/>
      <c r="E1093" s="43"/>
      <c r="F1093" s="43"/>
      <c r="G1093" s="44"/>
      <c r="N1093" s="44"/>
    </row>
    <row r="1094" spans="4:14" hidden="1">
      <c r="D1094" s="43">
        <f>D351</f>
        <v>0</v>
      </c>
      <c r="E1094" s="43">
        <f>E351</f>
        <v>0</v>
      </c>
      <c r="F1094" s="43">
        <f>F351</f>
        <v>0</v>
      </c>
      <c r="G1094" s="44">
        <f>G351</f>
        <v>0</v>
      </c>
      <c r="N1094" s="44">
        <f>N351</f>
        <v>0</v>
      </c>
    </row>
    <row r="1095" spans="4:14" hidden="1">
      <c r="D1095" s="43"/>
      <c r="E1095" s="43"/>
      <c r="F1095" s="43"/>
      <c r="G1095" s="44"/>
      <c r="N1095" s="44"/>
    </row>
    <row r="1096" spans="4:14" hidden="1">
      <c r="D1096" s="43">
        <f>D352</f>
        <v>0</v>
      </c>
      <c r="E1096" s="43">
        <f>E352</f>
        <v>0</v>
      </c>
      <c r="F1096" s="43">
        <f>F352</f>
        <v>0</v>
      </c>
      <c r="G1096" s="44">
        <f>G352</f>
        <v>0</v>
      </c>
      <c r="N1096" s="44">
        <f>N352</f>
        <v>0</v>
      </c>
    </row>
    <row r="1097" spans="4:14" hidden="1">
      <c r="D1097" s="43"/>
      <c r="E1097" s="43"/>
      <c r="F1097" s="43"/>
      <c r="G1097" s="44"/>
      <c r="N1097" s="44"/>
    </row>
    <row r="1098" spans="4:14" hidden="1">
      <c r="D1098" s="43">
        <f>D353</f>
        <v>0</v>
      </c>
      <c r="E1098" s="43">
        <f>E353</f>
        <v>0</v>
      </c>
      <c r="F1098" s="43">
        <f>F353</f>
        <v>0</v>
      </c>
      <c r="G1098" s="44">
        <f>G353</f>
        <v>0</v>
      </c>
      <c r="N1098" s="44">
        <f>N353</f>
        <v>0</v>
      </c>
    </row>
    <row r="1099" spans="4:14" hidden="1">
      <c r="D1099" s="43"/>
      <c r="E1099" s="43"/>
      <c r="F1099" s="43"/>
      <c r="G1099" s="44"/>
      <c r="N1099" s="44"/>
    </row>
    <row r="1100" spans="4:14" hidden="1">
      <c r="D1100" s="43">
        <f>D354</f>
        <v>0</v>
      </c>
      <c r="E1100" s="43">
        <f>E354</f>
        <v>0</v>
      </c>
      <c r="F1100" s="43">
        <f>F354</f>
        <v>0</v>
      </c>
      <c r="G1100" s="44">
        <f>G354</f>
        <v>0</v>
      </c>
      <c r="N1100" s="44">
        <f>N354</f>
        <v>0</v>
      </c>
    </row>
    <row r="1101" spans="4:14" hidden="1">
      <c r="D1101" s="43"/>
      <c r="E1101" s="43"/>
      <c r="F1101" s="43"/>
      <c r="G1101" s="44"/>
      <c r="N1101" s="44"/>
    </row>
    <row r="1102" spans="4:14" hidden="1">
      <c r="D1102" s="43">
        <f>D355</f>
        <v>0</v>
      </c>
      <c r="E1102" s="43">
        <f>E355</f>
        <v>0</v>
      </c>
      <c r="F1102" s="43">
        <f>F355</f>
        <v>0</v>
      </c>
      <c r="G1102" s="44">
        <f>G355</f>
        <v>0</v>
      </c>
      <c r="N1102" s="44">
        <f>N355</f>
        <v>0</v>
      </c>
    </row>
    <row r="1103" spans="4:14" hidden="1">
      <c r="D1103" s="43"/>
      <c r="E1103" s="43"/>
      <c r="F1103" s="43"/>
      <c r="G1103" s="44"/>
      <c r="N1103" s="44"/>
    </row>
    <row r="1104" spans="4:14" hidden="1">
      <c r="D1104" s="43">
        <f>D356</f>
        <v>0</v>
      </c>
      <c r="E1104" s="43">
        <f>E356</f>
        <v>0</v>
      </c>
      <c r="F1104" s="43">
        <f>F356</f>
        <v>0</v>
      </c>
      <c r="G1104" s="44">
        <f>G356</f>
        <v>0</v>
      </c>
      <c r="N1104" s="44">
        <f>N356</f>
        <v>0</v>
      </c>
    </row>
    <row r="1105" spans="4:14" hidden="1">
      <c r="D1105" s="43"/>
      <c r="E1105" s="43"/>
      <c r="F1105" s="43"/>
      <c r="G1105" s="44"/>
      <c r="N1105" s="44"/>
    </row>
    <row r="1106" spans="4:14" hidden="1">
      <c r="D1106" s="43">
        <f>D357</f>
        <v>0</v>
      </c>
      <c r="E1106" s="43">
        <f>E357</f>
        <v>0</v>
      </c>
      <c r="F1106" s="43">
        <f>F357</f>
        <v>0</v>
      </c>
      <c r="G1106" s="44">
        <f>G357</f>
        <v>0</v>
      </c>
      <c r="N1106" s="44">
        <f>N357</f>
        <v>0</v>
      </c>
    </row>
    <row r="1107" spans="4:14" hidden="1">
      <c r="D1107" s="43"/>
      <c r="E1107" s="43"/>
      <c r="F1107" s="43"/>
      <c r="G1107" s="44"/>
      <c r="N1107" s="44"/>
    </row>
    <row r="1108" spans="4:14" hidden="1">
      <c r="D1108" s="43">
        <f>D358</f>
        <v>0</v>
      </c>
      <c r="E1108" s="43">
        <f>E358</f>
        <v>0</v>
      </c>
      <c r="F1108" s="43">
        <f>F358</f>
        <v>0</v>
      </c>
      <c r="G1108" s="44">
        <f>G358</f>
        <v>0</v>
      </c>
      <c r="N1108" s="44">
        <f>N358</f>
        <v>0</v>
      </c>
    </row>
    <row r="1109" spans="4:14" hidden="1">
      <c r="D1109" s="43"/>
      <c r="E1109" s="43"/>
      <c r="F1109" s="43"/>
      <c r="G1109" s="44"/>
      <c r="N1109" s="44"/>
    </row>
    <row r="1110" spans="4:14" hidden="1">
      <c r="D1110" s="43">
        <f>D359</f>
        <v>0</v>
      </c>
      <c r="E1110" s="43">
        <f>E359</f>
        <v>0</v>
      </c>
      <c r="F1110" s="43">
        <f>F359</f>
        <v>0</v>
      </c>
      <c r="G1110" s="44">
        <f>G359</f>
        <v>0</v>
      </c>
      <c r="N1110" s="44">
        <f>N359</f>
        <v>0</v>
      </c>
    </row>
    <row r="1111" spans="4:14" hidden="1">
      <c r="D1111" s="43"/>
      <c r="E1111" s="43"/>
      <c r="F1111" s="43"/>
      <c r="G1111" s="44"/>
      <c r="N1111" s="44"/>
    </row>
    <row r="1112" spans="4:14" hidden="1">
      <c r="D1112" s="43">
        <f>D360</f>
        <v>0</v>
      </c>
      <c r="E1112" s="43">
        <f>E360</f>
        <v>0</v>
      </c>
      <c r="F1112" s="43">
        <f>F360</f>
        <v>0</v>
      </c>
      <c r="G1112" s="44">
        <f>G360</f>
        <v>0</v>
      </c>
      <c r="N1112" s="44">
        <f>N360</f>
        <v>0</v>
      </c>
    </row>
    <row r="1113" spans="4:14" hidden="1">
      <c r="D1113" s="43"/>
      <c r="E1113" s="43"/>
      <c r="F1113" s="43"/>
      <c r="G1113" s="44"/>
      <c r="N1113" s="44"/>
    </row>
    <row r="1114" spans="4:14" hidden="1">
      <c r="D1114" s="43">
        <f>D361</f>
        <v>0</v>
      </c>
      <c r="E1114" s="43">
        <f>E361</f>
        <v>0</v>
      </c>
      <c r="F1114" s="43">
        <f>F361</f>
        <v>0</v>
      </c>
      <c r="G1114" s="44">
        <f>G361</f>
        <v>0</v>
      </c>
      <c r="N1114" s="44">
        <f>N361</f>
        <v>0</v>
      </c>
    </row>
    <row r="1115" spans="4:14" hidden="1">
      <c r="D1115" s="43"/>
      <c r="E1115" s="43"/>
      <c r="F1115" s="43"/>
      <c r="G1115" s="44"/>
      <c r="N1115" s="44"/>
    </row>
    <row r="1116" spans="4:14" hidden="1">
      <c r="D1116" s="43">
        <f>D362</f>
        <v>0</v>
      </c>
      <c r="E1116" s="43">
        <f>E362</f>
        <v>0</v>
      </c>
      <c r="F1116" s="43">
        <f>F362</f>
        <v>0</v>
      </c>
      <c r="G1116" s="44">
        <f>G362</f>
        <v>0</v>
      </c>
      <c r="N1116" s="44">
        <f>N362</f>
        <v>0</v>
      </c>
    </row>
    <row r="1117" spans="4:14" hidden="1">
      <c r="D1117" s="43"/>
      <c r="E1117" s="43"/>
      <c r="F1117" s="43"/>
      <c r="G1117" s="44"/>
      <c r="N1117" s="44"/>
    </row>
    <row r="1118" spans="4:14" hidden="1">
      <c r="D1118" s="43">
        <f>D363</f>
        <v>0</v>
      </c>
      <c r="E1118" s="43">
        <f>E363</f>
        <v>0</v>
      </c>
      <c r="F1118" s="43">
        <f>F363</f>
        <v>0</v>
      </c>
      <c r="G1118" s="44">
        <f>G363</f>
        <v>0</v>
      </c>
      <c r="N1118" s="44">
        <f>N363</f>
        <v>0</v>
      </c>
    </row>
    <row r="1119" spans="4:14" hidden="1">
      <c r="D1119" s="43"/>
      <c r="E1119" s="43"/>
      <c r="F1119" s="43"/>
      <c r="G1119" s="44"/>
      <c r="N1119" s="44"/>
    </row>
    <row r="1120" spans="4:14" hidden="1">
      <c r="D1120" s="43">
        <f>D364</f>
        <v>0</v>
      </c>
      <c r="E1120" s="43">
        <f>E364</f>
        <v>0</v>
      </c>
      <c r="F1120" s="43">
        <f>F364</f>
        <v>0</v>
      </c>
      <c r="G1120" s="44">
        <f>G364</f>
        <v>0</v>
      </c>
      <c r="N1120" s="44">
        <f>N364</f>
        <v>0</v>
      </c>
    </row>
    <row r="1121" spans="4:14" hidden="1">
      <c r="D1121" s="43"/>
      <c r="E1121" s="43"/>
      <c r="F1121" s="43"/>
      <c r="G1121" s="44"/>
      <c r="N1121" s="44"/>
    </row>
    <row r="1122" spans="4:14" hidden="1">
      <c r="D1122" s="43">
        <f>D365</f>
        <v>0</v>
      </c>
      <c r="E1122" s="43">
        <f>E365</f>
        <v>0</v>
      </c>
      <c r="F1122" s="43">
        <f>F365</f>
        <v>0</v>
      </c>
      <c r="G1122" s="44">
        <f>G365</f>
        <v>0</v>
      </c>
      <c r="N1122" s="44">
        <f>N365</f>
        <v>0</v>
      </c>
    </row>
    <row r="1123" spans="4:14" hidden="1">
      <c r="D1123" s="43"/>
      <c r="E1123" s="43"/>
      <c r="F1123" s="43"/>
      <c r="G1123" s="44"/>
      <c r="N1123" s="44"/>
    </row>
    <row r="1124" spans="4:14" hidden="1">
      <c r="D1124" s="43">
        <f>D366</f>
        <v>0</v>
      </c>
      <c r="E1124" s="43">
        <f>E366</f>
        <v>0</v>
      </c>
      <c r="F1124" s="43">
        <f>F366</f>
        <v>0</v>
      </c>
      <c r="G1124" s="44">
        <f>G366</f>
        <v>0</v>
      </c>
      <c r="N1124" s="44">
        <f>N366</f>
        <v>0</v>
      </c>
    </row>
    <row r="1125" spans="4:14" hidden="1">
      <c r="D1125" s="43"/>
      <c r="E1125" s="43"/>
      <c r="F1125" s="43"/>
      <c r="G1125" s="44"/>
      <c r="N1125" s="44"/>
    </row>
    <row r="1126" spans="4:14" hidden="1">
      <c r="D1126" s="43">
        <f>D367</f>
        <v>0</v>
      </c>
      <c r="E1126" s="43">
        <f>E367</f>
        <v>0</v>
      </c>
      <c r="F1126" s="43">
        <f>F367</f>
        <v>0</v>
      </c>
      <c r="G1126" s="44">
        <f>G367</f>
        <v>0</v>
      </c>
      <c r="N1126" s="44">
        <f>N367</f>
        <v>0</v>
      </c>
    </row>
    <row r="1127" spans="4:14" hidden="1">
      <c r="D1127" s="43"/>
      <c r="E1127" s="43"/>
      <c r="F1127" s="43"/>
      <c r="G1127" s="44"/>
      <c r="N1127" s="44"/>
    </row>
    <row r="1128" spans="4:14" hidden="1">
      <c r="D1128" s="43">
        <f>D368</f>
        <v>0</v>
      </c>
      <c r="E1128" s="43">
        <f>E368</f>
        <v>0</v>
      </c>
      <c r="F1128" s="43">
        <f>F368</f>
        <v>0</v>
      </c>
      <c r="G1128" s="44">
        <f>G368</f>
        <v>0</v>
      </c>
      <c r="N1128" s="44">
        <f>N368</f>
        <v>0</v>
      </c>
    </row>
    <row r="1129" spans="4:14" hidden="1">
      <c r="D1129" s="43"/>
      <c r="E1129" s="43"/>
      <c r="F1129" s="43"/>
      <c r="G1129" s="44"/>
      <c r="N1129" s="44"/>
    </row>
    <row r="1130" spans="4:14" hidden="1">
      <c r="D1130" s="43">
        <f>D369</f>
        <v>0</v>
      </c>
      <c r="E1130" s="43">
        <f>E369</f>
        <v>0</v>
      </c>
      <c r="F1130" s="43">
        <f>F369</f>
        <v>0</v>
      </c>
      <c r="G1130" s="44">
        <f>G369</f>
        <v>0</v>
      </c>
      <c r="N1130" s="44">
        <f>N369</f>
        <v>0</v>
      </c>
    </row>
    <row r="1131" spans="4:14" hidden="1">
      <c r="D1131" s="43"/>
      <c r="E1131" s="43"/>
      <c r="F1131" s="43"/>
      <c r="G1131" s="44"/>
      <c r="N1131" s="44"/>
    </row>
    <row r="1132" spans="4:14" hidden="1">
      <c r="D1132" s="43">
        <f>D370</f>
        <v>0</v>
      </c>
      <c r="E1132" s="43">
        <f>E370</f>
        <v>0</v>
      </c>
      <c r="F1132" s="43">
        <f>F370</f>
        <v>0</v>
      </c>
      <c r="G1132" s="44">
        <f>G370</f>
        <v>0</v>
      </c>
      <c r="N1132" s="44">
        <f>N370</f>
        <v>0</v>
      </c>
    </row>
    <row r="1133" spans="4:14" hidden="1">
      <c r="D1133" s="43"/>
      <c r="E1133" s="43"/>
      <c r="F1133" s="43"/>
      <c r="G1133" s="44"/>
      <c r="N1133" s="44"/>
    </row>
    <row r="1134" spans="4:14" hidden="1">
      <c r="D1134" s="43">
        <f>D371</f>
        <v>0</v>
      </c>
      <c r="E1134" s="43">
        <f>E371</f>
        <v>0</v>
      </c>
      <c r="F1134" s="43">
        <f>F371</f>
        <v>0</v>
      </c>
      <c r="G1134" s="44">
        <f>G371</f>
        <v>0</v>
      </c>
      <c r="N1134" s="44">
        <f>N371</f>
        <v>0</v>
      </c>
    </row>
    <row r="1135" spans="4:14" hidden="1">
      <c r="D1135" s="43"/>
      <c r="E1135" s="43"/>
      <c r="F1135" s="43"/>
      <c r="G1135" s="44"/>
      <c r="N1135" s="44"/>
    </row>
    <row r="1136" spans="4:14" hidden="1">
      <c r="D1136" s="43">
        <f>D372</f>
        <v>0</v>
      </c>
      <c r="E1136" s="43">
        <f>E372</f>
        <v>0</v>
      </c>
      <c r="F1136" s="43">
        <f>F372</f>
        <v>0</v>
      </c>
      <c r="G1136" s="44">
        <f>G372</f>
        <v>0</v>
      </c>
      <c r="N1136" s="44">
        <f>N372</f>
        <v>0</v>
      </c>
    </row>
    <row r="1137" spans="4:14" hidden="1">
      <c r="D1137" s="43"/>
      <c r="E1137" s="43"/>
      <c r="F1137" s="43"/>
      <c r="G1137" s="44"/>
      <c r="N1137" s="44"/>
    </row>
    <row r="1138" spans="4:14" hidden="1">
      <c r="D1138" s="43">
        <f>D373</f>
        <v>0</v>
      </c>
      <c r="E1138" s="43">
        <f>E373</f>
        <v>0</v>
      </c>
      <c r="F1138" s="43">
        <f>F373</f>
        <v>0</v>
      </c>
      <c r="G1138" s="44">
        <f>G373</f>
        <v>0</v>
      </c>
      <c r="N1138" s="44">
        <f>N373</f>
        <v>0</v>
      </c>
    </row>
    <row r="1139" spans="4:14" hidden="1">
      <c r="D1139" s="43"/>
      <c r="E1139" s="43"/>
      <c r="F1139" s="43"/>
      <c r="G1139" s="44"/>
      <c r="N1139" s="44"/>
    </row>
    <row r="1140" spans="4:14" hidden="1">
      <c r="D1140" s="43">
        <f>D374</f>
        <v>0</v>
      </c>
      <c r="E1140" s="43">
        <f>E374</f>
        <v>0</v>
      </c>
      <c r="F1140" s="43">
        <f>F374</f>
        <v>0</v>
      </c>
      <c r="G1140" s="44">
        <f>G374</f>
        <v>0</v>
      </c>
      <c r="N1140" s="44">
        <f>N374</f>
        <v>0</v>
      </c>
    </row>
    <row r="1141" spans="4:14" hidden="1">
      <c r="D1141" s="43"/>
      <c r="E1141" s="43"/>
      <c r="F1141" s="43"/>
      <c r="G1141" s="44"/>
      <c r="N1141" s="44"/>
    </row>
    <row r="1142" spans="4:14" hidden="1">
      <c r="D1142" s="43">
        <f>D375</f>
        <v>0</v>
      </c>
      <c r="E1142" s="43">
        <f>E375</f>
        <v>0</v>
      </c>
      <c r="F1142" s="43">
        <f>F375</f>
        <v>0</v>
      </c>
      <c r="G1142" s="44">
        <f>G375</f>
        <v>0</v>
      </c>
      <c r="N1142" s="44">
        <f>N375</f>
        <v>0</v>
      </c>
    </row>
    <row r="1143" spans="4:14" hidden="1">
      <c r="D1143" s="43"/>
      <c r="E1143" s="43"/>
      <c r="F1143" s="43"/>
      <c r="G1143" s="44"/>
      <c r="N1143" s="44"/>
    </row>
    <row r="1144" spans="4:14" hidden="1">
      <c r="D1144" s="43">
        <f>D376</f>
        <v>0</v>
      </c>
      <c r="E1144" s="43">
        <f>E376</f>
        <v>0</v>
      </c>
      <c r="F1144" s="43">
        <f>F376</f>
        <v>0</v>
      </c>
      <c r="G1144" s="44">
        <f>G376</f>
        <v>0</v>
      </c>
      <c r="N1144" s="44">
        <f>N376</f>
        <v>0</v>
      </c>
    </row>
    <row r="1145" spans="4:14" hidden="1">
      <c r="D1145" s="43"/>
      <c r="E1145" s="43"/>
      <c r="F1145" s="43"/>
      <c r="G1145" s="44"/>
      <c r="N1145" s="44"/>
    </row>
    <row r="1146" spans="4:14" hidden="1">
      <c r="D1146" s="43">
        <f>D377</f>
        <v>0</v>
      </c>
      <c r="E1146" s="43">
        <f>E377</f>
        <v>0</v>
      </c>
      <c r="F1146" s="43">
        <f>F377</f>
        <v>0</v>
      </c>
      <c r="G1146" s="44">
        <f>G377</f>
        <v>0</v>
      </c>
      <c r="N1146" s="44">
        <f>N377</f>
        <v>0</v>
      </c>
    </row>
    <row r="1147" spans="4:14" hidden="1">
      <c r="D1147" s="43"/>
      <c r="E1147" s="43"/>
      <c r="F1147" s="43"/>
      <c r="G1147" s="44"/>
      <c r="N1147" s="44"/>
    </row>
    <row r="1148" spans="4:14" hidden="1">
      <c r="D1148" s="43">
        <f>D378</f>
        <v>0</v>
      </c>
      <c r="E1148" s="43">
        <f>E378</f>
        <v>0</v>
      </c>
      <c r="F1148" s="43">
        <f>F378</f>
        <v>0</v>
      </c>
      <c r="G1148" s="44">
        <f>G378</f>
        <v>0</v>
      </c>
      <c r="N1148" s="44">
        <f>N378</f>
        <v>0</v>
      </c>
    </row>
    <row r="1149" spans="4:14" hidden="1">
      <c r="D1149" s="43"/>
      <c r="E1149" s="43"/>
      <c r="F1149" s="43"/>
      <c r="G1149" s="44"/>
      <c r="N1149" s="44"/>
    </row>
    <row r="1150" spans="4:14" hidden="1">
      <c r="D1150" s="43">
        <f>D379</f>
        <v>0</v>
      </c>
      <c r="E1150" s="43">
        <f>E379</f>
        <v>0</v>
      </c>
      <c r="F1150" s="43">
        <f>F379</f>
        <v>0</v>
      </c>
      <c r="G1150" s="44">
        <f>G379</f>
        <v>0</v>
      </c>
      <c r="N1150" s="44">
        <f>N379</f>
        <v>0</v>
      </c>
    </row>
    <row r="1151" spans="4:14" hidden="1">
      <c r="D1151" s="43"/>
      <c r="E1151" s="43"/>
      <c r="F1151" s="43"/>
      <c r="G1151" s="44"/>
      <c r="N1151" s="44"/>
    </row>
    <row r="1152" spans="4:14" hidden="1">
      <c r="D1152" s="43">
        <f>D380</f>
        <v>0</v>
      </c>
      <c r="E1152" s="43">
        <f>E380</f>
        <v>0</v>
      </c>
      <c r="F1152" s="43">
        <f>F380</f>
        <v>0</v>
      </c>
      <c r="G1152" s="44">
        <f>G380</f>
        <v>0</v>
      </c>
      <c r="N1152" s="44">
        <f>N380</f>
        <v>0</v>
      </c>
    </row>
    <row r="1153" spans="4:14" hidden="1">
      <c r="D1153" s="43"/>
      <c r="E1153" s="43"/>
      <c r="F1153" s="43"/>
      <c r="G1153" s="44"/>
      <c r="N1153" s="44"/>
    </row>
    <row r="1154" spans="4:14" hidden="1">
      <c r="D1154" s="43">
        <f>D381</f>
        <v>0</v>
      </c>
      <c r="E1154" s="43">
        <f>E381</f>
        <v>0</v>
      </c>
      <c r="F1154" s="43">
        <f>F381</f>
        <v>0</v>
      </c>
      <c r="G1154" s="44">
        <f>G381</f>
        <v>0</v>
      </c>
      <c r="N1154" s="44">
        <f>N381</f>
        <v>0</v>
      </c>
    </row>
    <row r="1155" spans="4:14" hidden="1">
      <c r="D1155" s="43"/>
      <c r="E1155" s="43"/>
      <c r="F1155" s="43"/>
      <c r="G1155" s="44"/>
      <c r="N1155" s="44"/>
    </row>
    <row r="1156" spans="4:14" hidden="1">
      <c r="D1156" s="43">
        <f>D382</f>
        <v>0</v>
      </c>
      <c r="E1156" s="43">
        <f>E382</f>
        <v>0</v>
      </c>
      <c r="F1156" s="43">
        <f>F382</f>
        <v>0</v>
      </c>
      <c r="G1156" s="44">
        <f>G382</f>
        <v>0</v>
      </c>
      <c r="N1156" s="44">
        <f>N382</f>
        <v>0</v>
      </c>
    </row>
    <row r="1157" spans="4:14" hidden="1">
      <c r="D1157" s="43"/>
      <c r="E1157" s="43"/>
      <c r="F1157" s="43"/>
      <c r="G1157" s="44"/>
      <c r="N1157" s="44"/>
    </row>
    <row r="1158" spans="4:14" hidden="1">
      <c r="D1158" s="43">
        <f>D383</f>
        <v>0</v>
      </c>
      <c r="E1158" s="43">
        <f>E383</f>
        <v>0</v>
      </c>
      <c r="F1158" s="43">
        <f>F383</f>
        <v>0</v>
      </c>
      <c r="G1158" s="44">
        <f>G383</f>
        <v>0</v>
      </c>
      <c r="N1158" s="44">
        <f>N383</f>
        <v>0</v>
      </c>
    </row>
    <row r="1159" spans="4:14" hidden="1">
      <c r="D1159" s="43"/>
      <c r="E1159" s="43"/>
      <c r="F1159" s="43"/>
      <c r="G1159" s="44"/>
      <c r="N1159" s="44"/>
    </row>
    <row r="1160" spans="4:14" hidden="1">
      <c r="D1160" s="43">
        <f>D384</f>
        <v>0</v>
      </c>
      <c r="E1160" s="43">
        <f>E384</f>
        <v>0</v>
      </c>
      <c r="F1160" s="43">
        <f>F384</f>
        <v>0</v>
      </c>
      <c r="G1160" s="44">
        <f>G384</f>
        <v>0</v>
      </c>
      <c r="N1160" s="44">
        <f>N384</f>
        <v>0</v>
      </c>
    </row>
    <row r="1161" spans="4:14" hidden="1">
      <c r="D1161" s="43"/>
      <c r="E1161" s="43"/>
      <c r="F1161" s="43"/>
      <c r="G1161" s="44"/>
      <c r="N1161" s="44"/>
    </row>
    <row r="1162" spans="4:14" hidden="1">
      <c r="D1162" s="43">
        <f>D385</f>
        <v>0</v>
      </c>
      <c r="E1162" s="43">
        <f>E385</f>
        <v>0</v>
      </c>
      <c r="F1162" s="43">
        <f>F385</f>
        <v>0</v>
      </c>
      <c r="G1162" s="44">
        <f>G385</f>
        <v>0</v>
      </c>
      <c r="N1162" s="44">
        <f>N385</f>
        <v>0</v>
      </c>
    </row>
    <row r="1163" spans="4:14" hidden="1">
      <c r="D1163" s="43"/>
      <c r="E1163" s="43"/>
      <c r="F1163" s="43"/>
      <c r="G1163" s="44"/>
      <c r="N1163" s="44"/>
    </row>
    <row r="1164" spans="4:14" hidden="1">
      <c r="D1164" s="43">
        <f>D386</f>
        <v>0</v>
      </c>
      <c r="E1164" s="43">
        <f>E386</f>
        <v>0</v>
      </c>
      <c r="F1164" s="43">
        <f>F386</f>
        <v>0</v>
      </c>
      <c r="G1164" s="44">
        <f>G386</f>
        <v>0</v>
      </c>
      <c r="N1164" s="44">
        <f>N386</f>
        <v>0</v>
      </c>
    </row>
    <row r="1165" spans="4:14" hidden="1">
      <c r="D1165" s="43"/>
      <c r="E1165" s="43"/>
      <c r="F1165" s="43"/>
      <c r="G1165" s="44"/>
      <c r="N1165" s="44"/>
    </row>
    <row r="1166" spans="4:14" hidden="1">
      <c r="D1166" s="43">
        <f>D387</f>
        <v>0</v>
      </c>
      <c r="E1166" s="43">
        <f>E387</f>
        <v>0</v>
      </c>
      <c r="F1166" s="43">
        <f>F387</f>
        <v>0</v>
      </c>
      <c r="G1166" s="44">
        <f>G387</f>
        <v>0</v>
      </c>
      <c r="N1166" s="44">
        <f>N387</f>
        <v>0</v>
      </c>
    </row>
    <row r="1167" spans="4:14" hidden="1">
      <c r="D1167" s="43"/>
      <c r="E1167" s="43"/>
      <c r="F1167" s="43"/>
      <c r="G1167" s="44"/>
      <c r="N1167" s="44"/>
    </row>
    <row r="1168" spans="4:14" hidden="1">
      <c r="D1168" s="43">
        <f>D388</f>
        <v>0</v>
      </c>
      <c r="E1168" s="43">
        <f>E388</f>
        <v>0</v>
      </c>
      <c r="F1168" s="43">
        <f>F388</f>
        <v>0</v>
      </c>
      <c r="G1168" s="44">
        <f>G388</f>
        <v>0</v>
      </c>
      <c r="N1168" s="44">
        <f>N388</f>
        <v>0</v>
      </c>
    </row>
    <row r="1169" spans="4:14" hidden="1">
      <c r="D1169" s="43"/>
      <c r="E1169" s="43"/>
      <c r="F1169" s="43"/>
      <c r="G1169" s="44"/>
      <c r="N1169" s="44"/>
    </row>
    <row r="1170" spans="4:14" hidden="1">
      <c r="D1170" s="43">
        <f>D389</f>
        <v>0</v>
      </c>
      <c r="E1170" s="43">
        <f>E389</f>
        <v>0</v>
      </c>
      <c r="F1170" s="43">
        <f>F389</f>
        <v>0</v>
      </c>
      <c r="G1170" s="44">
        <f>G389</f>
        <v>0</v>
      </c>
      <c r="N1170" s="44">
        <f>N389</f>
        <v>0</v>
      </c>
    </row>
    <row r="1171" spans="4:14" hidden="1">
      <c r="D1171" s="43"/>
      <c r="E1171" s="43"/>
      <c r="F1171" s="43"/>
      <c r="G1171" s="44"/>
      <c r="N1171" s="44"/>
    </row>
    <row r="1172" spans="4:14" hidden="1">
      <c r="D1172" s="43">
        <f>D390</f>
        <v>0</v>
      </c>
      <c r="E1172" s="43">
        <f>E390</f>
        <v>0</v>
      </c>
      <c r="F1172" s="43">
        <f>F390</f>
        <v>0</v>
      </c>
      <c r="G1172" s="44">
        <f>G390</f>
        <v>0</v>
      </c>
      <c r="N1172" s="44">
        <f>N390</f>
        <v>0</v>
      </c>
    </row>
    <row r="1173" spans="4:14" hidden="1">
      <c r="D1173" s="43"/>
      <c r="E1173" s="43"/>
      <c r="F1173" s="43"/>
      <c r="G1173" s="44"/>
      <c r="N1173" s="44"/>
    </row>
    <row r="1174" spans="4:14" hidden="1">
      <c r="D1174" s="43">
        <f>D391</f>
        <v>0</v>
      </c>
      <c r="E1174" s="43">
        <f>E391</f>
        <v>0</v>
      </c>
      <c r="F1174" s="43">
        <f>F391</f>
        <v>0</v>
      </c>
      <c r="G1174" s="44">
        <f>G391</f>
        <v>0</v>
      </c>
      <c r="N1174" s="44">
        <f>N391</f>
        <v>0</v>
      </c>
    </row>
    <row r="1175" spans="4:14" hidden="1">
      <c r="D1175" s="43"/>
      <c r="E1175" s="43"/>
      <c r="F1175" s="43"/>
      <c r="G1175" s="44"/>
      <c r="N1175" s="44"/>
    </row>
    <row r="1176" spans="4:14" hidden="1">
      <c r="D1176" s="43">
        <f>D392</f>
        <v>0</v>
      </c>
      <c r="E1176" s="43">
        <f>E392</f>
        <v>0</v>
      </c>
      <c r="F1176" s="43">
        <f>F392</f>
        <v>0</v>
      </c>
      <c r="G1176" s="44">
        <f>G392</f>
        <v>0</v>
      </c>
      <c r="N1176" s="44">
        <f>N392</f>
        <v>0</v>
      </c>
    </row>
    <row r="1177" spans="4:14" hidden="1">
      <c r="D1177" s="43"/>
      <c r="E1177" s="43"/>
      <c r="F1177" s="43"/>
      <c r="G1177" s="44"/>
      <c r="N1177" s="44"/>
    </row>
    <row r="1178" spans="4:14" hidden="1">
      <c r="D1178" s="43">
        <f>D393</f>
        <v>0</v>
      </c>
      <c r="E1178" s="43">
        <f>E393</f>
        <v>0</v>
      </c>
      <c r="F1178" s="43">
        <f>F393</f>
        <v>0</v>
      </c>
      <c r="G1178" s="44">
        <f>G393</f>
        <v>0</v>
      </c>
      <c r="N1178" s="44">
        <f>N393</f>
        <v>0</v>
      </c>
    </row>
    <row r="1179" spans="4:14" hidden="1">
      <c r="D1179" s="43"/>
      <c r="E1179" s="43"/>
      <c r="F1179" s="43"/>
      <c r="G1179" s="44"/>
      <c r="N1179" s="44"/>
    </row>
    <row r="1180" spans="4:14" hidden="1">
      <c r="D1180" s="43">
        <f>D394</f>
        <v>0</v>
      </c>
      <c r="E1180" s="43">
        <f>E394</f>
        <v>0</v>
      </c>
      <c r="F1180" s="43">
        <f>F394</f>
        <v>0</v>
      </c>
      <c r="G1180" s="44">
        <f>G394</f>
        <v>0</v>
      </c>
      <c r="N1180" s="44">
        <f>N394</f>
        <v>0</v>
      </c>
    </row>
    <row r="1181" spans="4:14" hidden="1">
      <c r="D1181" s="43"/>
      <c r="E1181" s="43"/>
      <c r="F1181" s="43"/>
      <c r="G1181" s="44"/>
      <c r="N1181" s="44"/>
    </row>
    <row r="1182" spans="4:14" hidden="1">
      <c r="D1182" s="43">
        <f>D395</f>
        <v>0</v>
      </c>
      <c r="E1182" s="43">
        <f>E395</f>
        <v>0</v>
      </c>
      <c r="F1182" s="43">
        <f>F395</f>
        <v>0</v>
      </c>
      <c r="G1182" s="44">
        <f>G395</f>
        <v>0</v>
      </c>
      <c r="N1182" s="44">
        <f>N395</f>
        <v>0</v>
      </c>
    </row>
    <row r="1183" spans="4:14">
      <c r="D1183" s="27"/>
      <c r="E1183" s="27"/>
      <c r="F1183" s="27"/>
    </row>
  </sheetData>
  <sheetProtection sheet="1" objects="1" scenarios="1" formatCells="0" autoFilter="0"/>
  <mergeCells count="1">
    <mergeCell ref="A3:B9"/>
  </mergeCells>
  <phoneticPr fontId="8" type="noConversion"/>
  <dataValidations count="2">
    <dataValidation allowBlank="1" showInputMessage="1" showErrorMessage="1" prompt="Nie masz komputerowego wnisku na płatności RS? - napisz:    bogdan.kiedrowski@op.pl    lub    bogdan.kiedrowski@onet.eu" sqref="A1:A2 C1:Q2 B1"/>
    <dataValidation allowBlank="1" showInputMessage="1" showErrorMessage="1" prompt="Nie masz komputerowego wnisku na płatności RS?_x000a_- wejdź na stronę:_x000a_http://kiedrowski.wordpress.com/_x000a_lub napisz:_x000a_bogdan.kiedrowski@op.pl" sqref="B2"/>
  </dataValidations>
  <pageMargins left="0.75" right="0.75" top="1" bottom="1" header="0.5" footer="0.5"/>
  <pageSetup paperSize="9" orientation="portrait" horizontalDpi="4294967295"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A1:AC296"/>
  <sheetViews>
    <sheetView showZeros="0" topLeftCell="B107" workbookViewId="0">
      <selection activeCell="D300" sqref="D300"/>
    </sheetView>
  </sheetViews>
  <sheetFormatPr defaultRowHeight="12.75"/>
  <cols>
    <col min="1" max="1" width="4.42578125" style="28" hidden="1" customWidth="1"/>
    <col min="2" max="2" width="7.5703125" style="28" customWidth="1"/>
    <col min="3" max="3" width="6.28515625" style="28" customWidth="1"/>
    <col min="4" max="4" width="69.5703125" style="28" customWidth="1"/>
    <col min="5" max="5" width="12.140625" style="28" customWidth="1"/>
    <col min="6" max="6" width="12.5703125" style="28" customWidth="1"/>
    <col min="7" max="7" width="13.5703125" style="28" customWidth="1"/>
    <col min="8" max="8" width="1.28515625" style="28" customWidth="1"/>
    <col min="9" max="9" width="13" style="28" hidden="1" customWidth="1"/>
    <col min="10" max="10" width="18.28515625" style="28" customWidth="1"/>
    <col min="11" max="11" width="12.28515625" style="28" hidden="1" customWidth="1"/>
    <col min="12" max="12" width="11" style="28" hidden="1" customWidth="1"/>
    <col min="13" max="13" width="12" style="28" hidden="1" customWidth="1"/>
    <col min="14" max="14" width="13" style="28" hidden="1" customWidth="1"/>
    <col min="15" max="18" width="9.140625" style="28" hidden="1" customWidth="1"/>
    <col min="19" max="16384" width="9.140625" style="28"/>
  </cols>
  <sheetData>
    <row r="1" spans="2:29" ht="6.75" customHeight="1">
      <c r="B1" s="1603" t="s">
        <v>2339</v>
      </c>
      <c r="C1" s="48"/>
      <c r="D1" s="48"/>
      <c r="E1" s="48"/>
      <c r="F1" s="48"/>
      <c r="G1" s="48"/>
      <c r="H1" s="48"/>
      <c r="I1" s="48"/>
      <c r="J1" s="48"/>
      <c r="K1" s="48"/>
      <c r="L1" s="48"/>
      <c r="R1" s="48"/>
      <c r="S1" s="48"/>
      <c r="T1" s="48"/>
      <c r="U1" s="48"/>
      <c r="V1" s="48"/>
      <c r="W1" s="48"/>
      <c r="X1" s="48"/>
      <c r="Y1" s="48"/>
      <c r="Z1" s="48"/>
      <c r="AA1" s="48"/>
      <c r="AB1" s="48"/>
      <c r="AC1" s="48"/>
    </row>
    <row r="2" spans="2:29" ht="15">
      <c r="B2" s="1603"/>
      <c r="C2" s="192" t="s">
        <v>1762</v>
      </c>
      <c r="D2" s="52"/>
      <c r="E2" s="224"/>
      <c r="F2" s="224"/>
      <c r="G2" s="224"/>
      <c r="H2" s="48"/>
      <c r="I2" s="224"/>
      <c r="J2" s="48"/>
      <c r="K2" s="48"/>
      <c r="L2" s="48"/>
      <c r="M2" s="28" t="s">
        <v>80</v>
      </c>
      <c r="R2" s="48"/>
      <c r="S2" s="48"/>
      <c r="T2" s="48"/>
      <c r="U2" s="48"/>
      <c r="V2" s="48"/>
      <c r="W2" s="48"/>
      <c r="X2" s="48"/>
      <c r="Y2" s="48"/>
      <c r="Z2" s="48"/>
      <c r="AA2" s="48"/>
      <c r="AB2" s="48"/>
      <c r="AC2" s="48"/>
    </row>
    <row r="3" spans="2:29" ht="12.75" customHeight="1">
      <c r="B3" s="1603"/>
      <c r="C3" s="537" t="s">
        <v>269</v>
      </c>
      <c r="D3" s="537"/>
      <c r="E3" s="537"/>
      <c r="F3" s="537"/>
      <c r="G3" s="302"/>
      <c r="H3" s="48"/>
      <c r="I3" s="346"/>
      <c r="J3" s="48"/>
      <c r="K3" s="346" t="s">
        <v>1109</v>
      </c>
      <c r="M3" s="405">
        <f>'Og s1'!K8</f>
        <v>2016</v>
      </c>
      <c r="R3" s="48"/>
      <c r="S3" s="325" t="s">
        <v>937</v>
      </c>
      <c r="T3" s="48"/>
      <c r="U3" s="48"/>
      <c r="V3" s="48"/>
      <c r="W3" s="48"/>
      <c r="X3" s="48"/>
      <c r="Y3" s="48"/>
      <c r="Z3" s="48"/>
      <c r="AA3" s="48"/>
      <c r="AB3" s="48"/>
      <c r="AC3" s="48"/>
    </row>
    <row r="4" spans="2:29" s="221" customFormat="1" ht="6" customHeight="1" thickBot="1">
      <c r="B4" s="1603"/>
      <c r="C4" s="224"/>
      <c r="D4" s="224"/>
      <c r="E4" s="224"/>
      <c r="F4" s="224"/>
      <c r="G4" s="224"/>
      <c r="H4" s="48"/>
      <c r="I4" s="224"/>
      <c r="J4" s="224"/>
      <c r="K4" s="224"/>
      <c r="P4" s="28"/>
      <c r="Q4" s="28"/>
      <c r="R4" s="48"/>
      <c r="S4" s="48"/>
      <c r="T4" s="224"/>
      <c r="U4" s="224"/>
      <c r="V4" s="224"/>
      <c r="W4" s="224"/>
      <c r="X4" s="224"/>
      <c r="Y4" s="224"/>
      <c r="Z4" s="224"/>
      <c r="AA4" s="224"/>
      <c r="AB4" s="224"/>
      <c r="AC4" s="224"/>
    </row>
    <row r="5" spans="2:29" ht="65.25" customHeight="1">
      <c r="B5" s="1370" t="s">
        <v>89</v>
      </c>
      <c r="C5" s="989" t="str">
        <f>"Rok "&amp;M$3</f>
        <v>Rok 2016</v>
      </c>
      <c r="D5" s="208" t="s">
        <v>1814</v>
      </c>
      <c r="E5" s="208" t="s">
        <v>2794</v>
      </c>
      <c r="F5" s="225" t="s">
        <v>1300</v>
      </c>
      <c r="G5" s="389" t="s">
        <v>950</v>
      </c>
      <c r="H5" s="421"/>
      <c r="I5" s="422" t="s">
        <v>1941</v>
      </c>
      <c r="J5" s="1604" t="str">
        <f>IF(F6&gt;100,"Zmniejszenie płatności w pakiecie 1.1 z powodu degresywności.  Wartość obliczyła się sama ;-).  Dokładne rozliczenie - ostatni arkusz.","")</f>
        <v/>
      </c>
      <c r="K5" s="316" t="s">
        <v>643</v>
      </c>
      <c r="L5" s="28" t="s">
        <v>1942</v>
      </c>
      <c r="O5" s="28" t="s">
        <v>933</v>
      </c>
      <c r="R5" s="48"/>
      <c r="S5" s="372"/>
      <c r="T5" s="373"/>
      <c r="U5" s="373"/>
      <c r="V5" s="373"/>
      <c r="W5" s="373"/>
      <c r="X5" s="374"/>
      <c r="Y5" s="48"/>
      <c r="Z5" s="48"/>
      <c r="AA5" s="48"/>
      <c r="AB5" s="48"/>
      <c r="AC5" s="48"/>
    </row>
    <row r="6" spans="2:29" ht="15" customHeight="1">
      <c r="B6" s="1253" t="str">
        <f>IF(F6&gt;0,"Wypełnione","")</f>
        <v/>
      </c>
      <c r="C6" s="1625">
        <f>'Og s1'!K8</f>
        <v>2016</v>
      </c>
      <c r="D6" s="232" t="s">
        <v>791</v>
      </c>
      <c r="E6" s="386">
        <v>360</v>
      </c>
      <c r="F6" s="223">
        <f>Import!T4</f>
        <v>0</v>
      </c>
      <c r="G6" s="368">
        <f>IF(F6&gt;100,I6,E6*F6)</f>
        <v>0</v>
      </c>
      <c r="H6" s="421"/>
      <c r="I6" s="423">
        <f>'płatn pow 100 ha (2)'!C168</f>
        <v>0</v>
      </c>
      <c r="J6" s="1604"/>
      <c r="K6" s="317">
        <f>Import!U4</f>
        <v>0</v>
      </c>
      <c r="L6" s="1211">
        <f>G6-K6</f>
        <v>0</v>
      </c>
      <c r="M6" s="48"/>
      <c r="N6" s="48"/>
      <c r="O6" s="48"/>
      <c r="R6" s="48"/>
      <c r="S6" s="375"/>
      <c r="T6" s="376"/>
      <c r="U6" s="376"/>
      <c r="V6" s="376"/>
      <c r="W6" s="376"/>
      <c r="X6" s="377"/>
      <c r="Y6" s="48"/>
      <c r="Z6" s="48"/>
      <c r="AA6" s="48"/>
      <c r="AB6" s="48"/>
      <c r="AC6" s="48"/>
    </row>
    <row r="7" spans="2:29" ht="15" customHeight="1">
      <c r="B7" s="1253" t="str">
        <f t="shared" ref="B7:B59" si="0">IF(F7&gt;0,"Wypełnione","")</f>
        <v/>
      </c>
      <c r="C7" s="1626"/>
      <c r="D7" s="226" t="s">
        <v>85</v>
      </c>
      <c r="E7" s="227">
        <v>790</v>
      </c>
      <c r="F7" s="223">
        <f>Import!T5</f>
        <v>0</v>
      </c>
      <c r="G7" s="369">
        <f t="shared" ref="G7:G18" si="1">IF(M$12&gt;100,I7,E7*F7)</f>
        <v>0</v>
      </c>
      <c r="H7" s="421"/>
      <c r="I7" s="423">
        <f>'płatn pow 100 ha (2)'!E64</f>
        <v>0</v>
      </c>
      <c r="J7" s="1605" t="str">
        <f>IF(SUM(F7:F18)&gt;100,"Zmniejszenie płatności z powodu degresywności.   Wartości obliczyły się automatycznie.   Dokładne rozliczenie - ostatni arkusz.","")</f>
        <v/>
      </c>
      <c r="K7" s="317">
        <f>Import!U5</f>
        <v>0</v>
      </c>
      <c r="L7" s="1211">
        <f t="shared" ref="L7:L55" si="2">G7-K7</f>
        <v>0</v>
      </c>
      <c r="R7" s="48"/>
      <c r="S7" s="375"/>
      <c r="T7" s="376"/>
      <c r="U7" s="565">
        <f>SUM(F7:F18)</f>
        <v>0</v>
      </c>
      <c r="V7" s="376"/>
      <c r="W7" s="376"/>
      <c r="X7" s="377"/>
      <c r="Y7" s="48"/>
      <c r="Z7" s="48"/>
      <c r="AA7" s="48"/>
      <c r="AB7" s="48"/>
      <c r="AC7" s="48"/>
    </row>
    <row r="8" spans="2:29" ht="15" customHeight="1">
      <c r="B8" s="1253" t="str">
        <f t="shared" si="0"/>
        <v/>
      </c>
      <c r="C8" s="1626"/>
      <c r="D8" s="403" t="s">
        <v>792</v>
      </c>
      <c r="E8" s="404">
        <v>840</v>
      </c>
      <c r="F8" s="223">
        <f>Import!T6</f>
        <v>0</v>
      </c>
      <c r="G8" s="369">
        <f t="shared" si="1"/>
        <v>0</v>
      </c>
      <c r="H8" s="421"/>
      <c r="I8" s="423">
        <f>'płatn pow 100 ha (2)'!E65</f>
        <v>0</v>
      </c>
      <c r="J8" s="1605"/>
      <c r="K8" s="317">
        <f>Import!U6</f>
        <v>0</v>
      </c>
      <c r="L8" s="1211">
        <f t="shared" si="2"/>
        <v>0</v>
      </c>
      <c r="O8" s="309"/>
      <c r="R8" s="48"/>
      <c r="S8" s="375"/>
      <c r="T8" s="376"/>
      <c r="U8" s="376"/>
      <c r="V8" s="376"/>
      <c r="W8" s="376"/>
      <c r="X8" s="377"/>
      <c r="Y8" s="48"/>
      <c r="Z8" s="48"/>
      <c r="AA8" s="48"/>
      <c r="AB8" s="48"/>
      <c r="AC8" s="48"/>
    </row>
    <row r="9" spans="2:29" ht="15" customHeight="1">
      <c r="B9" s="1253" t="str">
        <f t="shared" si="0"/>
        <v/>
      </c>
      <c r="C9" s="1626"/>
      <c r="D9" s="226" t="s">
        <v>86</v>
      </c>
      <c r="E9" s="227">
        <v>260</v>
      </c>
      <c r="F9" s="223">
        <f>Import!T7</f>
        <v>0</v>
      </c>
      <c r="G9" s="369">
        <f t="shared" si="1"/>
        <v>0</v>
      </c>
      <c r="H9" s="421"/>
      <c r="I9" s="423">
        <f>'płatn pow 100 ha (2)'!E66</f>
        <v>0</v>
      </c>
      <c r="J9" s="1605"/>
      <c r="K9" s="317">
        <f>Import!U7</f>
        <v>0</v>
      </c>
      <c r="L9" s="1211">
        <f t="shared" si="2"/>
        <v>0</v>
      </c>
      <c r="R9" s="48"/>
      <c r="S9" s="375"/>
      <c r="T9" s="376"/>
      <c r="U9" s="376"/>
      <c r="V9" s="376"/>
      <c r="W9" s="376"/>
      <c r="X9" s="377"/>
      <c r="Y9" s="48"/>
      <c r="Z9" s="48"/>
      <c r="AA9" s="48"/>
      <c r="AB9" s="48"/>
      <c r="AC9" s="48"/>
    </row>
    <row r="10" spans="2:29" ht="15" customHeight="1">
      <c r="B10" s="1253" t="str">
        <f t="shared" si="0"/>
        <v/>
      </c>
      <c r="C10" s="1626"/>
      <c r="D10" s="403" t="s">
        <v>793</v>
      </c>
      <c r="E10" s="404">
        <v>330</v>
      </c>
      <c r="F10" s="223">
        <f>Import!T8</f>
        <v>0</v>
      </c>
      <c r="G10" s="369">
        <f t="shared" si="1"/>
        <v>0</v>
      </c>
      <c r="H10" s="421"/>
      <c r="I10" s="423">
        <f>'płatn pow 100 ha (2)'!E67</f>
        <v>0</v>
      </c>
      <c r="J10" s="1605"/>
      <c r="K10" s="317">
        <f>Import!U8</f>
        <v>0</v>
      </c>
      <c r="L10" s="1211">
        <f t="shared" si="2"/>
        <v>0</v>
      </c>
      <c r="R10" s="48"/>
      <c r="S10" s="375"/>
      <c r="T10" s="376"/>
      <c r="U10" s="376"/>
      <c r="V10" s="376"/>
      <c r="W10" s="376"/>
      <c r="X10" s="377"/>
      <c r="Y10" s="48"/>
      <c r="Z10" s="48"/>
      <c r="AA10" s="48"/>
      <c r="AB10" s="48"/>
      <c r="AC10" s="48"/>
    </row>
    <row r="11" spans="2:29" ht="15" customHeight="1">
      <c r="B11" s="1253" t="str">
        <f t="shared" si="0"/>
        <v/>
      </c>
      <c r="C11" s="1626"/>
      <c r="D11" s="226" t="s">
        <v>87</v>
      </c>
      <c r="E11" s="227">
        <v>1300</v>
      </c>
      <c r="F11" s="223">
        <f>Import!T9</f>
        <v>0</v>
      </c>
      <c r="G11" s="369">
        <f t="shared" si="1"/>
        <v>0</v>
      </c>
      <c r="H11" s="421"/>
      <c r="I11" s="423">
        <f>'płatn pow 100 ha (2)'!E68</f>
        <v>0</v>
      </c>
      <c r="J11" s="1605"/>
      <c r="K11" s="317">
        <f>Import!U9</f>
        <v>0</v>
      </c>
      <c r="L11" s="1211">
        <f t="shared" si="2"/>
        <v>0</v>
      </c>
      <c r="M11" s="28" t="s">
        <v>642</v>
      </c>
      <c r="R11" s="48"/>
      <c r="S11" s="375"/>
      <c r="T11" s="376"/>
      <c r="U11" s="376"/>
      <c r="V11" s="376"/>
      <c r="W11" s="376"/>
      <c r="X11" s="377"/>
      <c r="Y11" s="48"/>
      <c r="Z11" s="48"/>
      <c r="AA11" s="48"/>
      <c r="AB11" s="48"/>
      <c r="AC11" s="48"/>
    </row>
    <row r="12" spans="2:29" ht="15" customHeight="1">
      <c r="B12" s="1253" t="str">
        <f t="shared" si="0"/>
        <v/>
      </c>
      <c r="C12" s="1626"/>
      <c r="D12" s="403" t="s">
        <v>1120</v>
      </c>
      <c r="E12" s="404">
        <v>1550</v>
      </c>
      <c r="F12" s="223">
        <f>Import!T10</f>
        <v>0</v>
      </c>
      <c r="G12" s="369">
        <f t="shared" si="1"/>
        <v>0</v>
      </c>
      <c r="H12" s="421"/>
      <c r="I12" s="423">
        <f>'płatn pow 100 ha (2)'!E69</f>
        <v>0</v>
      </c>
      <c r="J12" s="1605"/>
      <c r="K12" s="317">
        <f>Import!U10</f>
        <v>0</v>
      </c>
      <c r="L12" s="1211">
        <f t="shared" si="2"/>
        <v>0</v>
      </c>
      <c r="M12" s="310">
        <f>SUM(F7:F18)</f>
        <v>0</v>
      </c>
      <c r="R12" s="48"/>
      <c r="S12" s="375"/>
      <c r="T12" s="376"/>
      <c r="U12" s="376"/>
      <c r="V12" s="376"/>
      <c r="W12" s="376"/>
      <c r="X12" s="377"/>
      <c r="Y12" s="48"/>
      <c r="Z12" s="48"/>
      <c r="AA12" s="48"/>
      <c r="AB12" s="48"/>
      <c r="AC12" s="48"/>
    </row>
    <row r="13" spans="2:29" ht="15" customHeight="1">
      <c r="B13" s="1253" t="str">
        <f t="shared" si="0"/>
        <v/>
      </c>
      <c r="C13" s="1626"/>
      <c r="D13" s="226" t="s">
        <v>88</v>
      </c>
      <c r="E13" s="227">
        <v>1050</v>
      </c>
      <c r="F13" s="223">
        <f>Import!T11</f>
        <v>0</v>
      </c>
      <c r="G13" s="369">
        <f t="shared" si="1"/>
        <v>0</v>
      </c>
      <c r="H13" s="421"/>
      <c r="I13" s="423">
        <f>'płatn pow 100 ha (2)'!E70</f>
        <v>0</v>
      </c>
      <c r="J13" s="1605"/>
      <c r="K13" s="317">
        <f>Import!U11</f>
        <v>0</v>
      </c>
      <c r="L13" s="1211">
        <f t="shared" si="2"/>
        <v>0</v>
      </c>
      <c r="R13" s="48"/>
      <c r="S13" s="375"/>
      <c r="T13" s="376"/>
      <c r="U13" s="376"/>
      <c r="V13" s="376"/>
      <c r="W13" s="376"/>
      <c r="X13" s="377"/>
      <c r="Y13" s="48"/>
      <c r="Z13" s="48"/>
      <c r="AA13" s="48"/>
      <c r="AB13" s="48"/>
      <c r="AC13" s="48"/>
    </row>
    <row r="14" spans="2:29" ht="15" customHeight="1">
      <c r="B14" s="1253" t="str">
        <f t="shared" si="0"/>
        <v/>
      </c>
      <c r="C14" s="1626"/>
      <c r="D14" s="403" t="s">
        <v>1121</v>
      </c>
      <c r="E14" s="404">
        <v>1150</v>
      </c>
      <c r="F14" s="223">
        <f>Import!T12</f>
        <v>0</v>
      </c>
      <c r="G14" s="369">
        <f t="shared" si="1"/>
        <v>0</v>
      </c>
      <c r="H14" s="421"/>
      <c r="I14" s="423">
        <f>'płatn pow 100 ha (2)'!E71</f>
        <v>0</v>
      </c>
      <c r="J14" s="1605"/>
      <c r="K14" s="317">
        <f>Import!U12</f>
        <v>0</v>
      </c>
      <c r="L14" s="1211">
        <f t="shared" si="2"/>
        <v>0</v>
      </c>
      <c r="R14" s="48"/>
      <c r="S14" s="375"/>
      <c r="T14" s="376"/>
      <c r="U14" s="376"/>
      <c r="V14" s="376"/>
      <c r="W14" s="376"/>
      <c r="X14" s="377"/>
      <c r="Y14" s="48"/>
      <c r="Z14" s="48"/>
      <c r="AA14" s="48"/>
      <c r="AB14" s="48"/>
      <c r="AC14" s="48"/>
    </row>
    <row r="15" spans="2:29" ht="15" customHeight="1">
      <c r="B15" s="1253"/>
      <c r="C15" s="1626"/>
      <c r="D15" s="226" t="s">
        <v>2801</v>
      </c>
      <c r="E15" s="227">
        <v>1540</v>
      </c>
      <c r="F15" s="223"/>
      <c r="G15" s="369">
        <f t="shared" si="1"/>
        <v>0</v>
      </c>
      <c r="H15" s="421"/>
      <c r="I15" s="423">
        <f>'płatn pow 100 ha (2)'!E72</f>
        <v>0</v>
      </c>
      <c r="J15" s="1605"/>
      <c r="K15" s="317">
        <f>Import!U13</f>
        <v>0</v>
      </c>
      <c r="L15" s="1211">
        <f t="shared" si="2"/>
        <v>0</v>
      </c>
      <c r="R15" s="48"/>
      <c r="S15" s="375"/>
      <c r="T15" s="376"/>
      <c r="U15" s="376"/>
      <c r="V15" s="376"/>
      <c r="W15" s="376"/>
      <c r="X15" s="377"/>
      <c r="Y15" s="48"/>
      <c r="Z15" s="48"/>
      <c r="AA15" s="48"/>
      <c r="AB15" s="48"/>
      <c r="AC15" s="48"/>
    </row>
    <row r="16" spans="2:29" ht="15" customHeight="1">
      <c r="B16" s="1253"/>
      <c r="C16" s="1626"/>
      <c r="D16" s="403" t="s">
        <v>2802</v>
      </c>
      <c r="E16" s="404">
        <v>1800</v>
      </c>
      <c r="F16" s="223"/>
      <c r="G16" s="369">
        <f t="shared" si="1"/>
        <v>0</v>
      </c>
      <c r="H16" s="421"/>
      <c r="I16" s="423">
        <f>'płatn pow 100 ha (2)'!E73</f>
        <v>0</v>
      </c>
      <c r="J16" s="1605"/>
      <c r="K16" s="317">
        <f>Import!U14</f>
        <v>0</v>
      </c>
      <c r="L16" s="1211">
        <f t="shared" si="2"/>
        <v>0</v>
      </c>
      <c r="R16" s="48"/>
      <c r="S16" s="375"/>
      <c r="T16" s="376"/>
      <c r="U16" s="376"/>
      <c r="V16" s="376"/>
      <c r="W16" s="376"/>
      <c r="X16" s="377"/>
      <c r="Y16" s="48"/>
      <c r="Z16" s="48"/>
      <c r="AA16" s="48"/>
      <c r="AB16" s="48"/>
      <c r="AC16" s="48"/>
    </row>
    <row r="17" spans="2:29" ht="15" customHeight="1">
      <c r="B17" s="1253"/>
      <c r="C17" s="1626"/>
      <c r="D17" s="226" t="s">
        <v>2803</v>
      </c>
      <c r="E17" s="227">
        <v>650</v>
      </c>
      <c r="F17" s="223"/>
      <c r="G17" s="369">
        <f t="shared" si="1"/>
        <v>0</v>
      </c>
      <c r="H17" s="421"/>
      <c r="I17" s="423">
        <f>'płatn pow 100 ha (2)'!E74</f>
        <v>0</v>
      </c>
      <c r="J17" s="1605"/>
      <c r="K17" s="317">
        <f>Import!U15</f>
        <v>0</v>
      </c>
      <c r="L17" s="1211">
        <f t="shared" si="2"/>
        <v>0</v>
      </c>
      <c r="R17" s="48"/>
      <c r="S17" s="375"/>
      <c r="T17" s="376"/>
      <c r="U17" s="376"/>
      <c r="V17" s="376"/>
      <c r="W17" s="376"/>
      <c r="X17" s="377"/>
      <c r="Y17" s="48"/>
      <c r="Z17" s="48"/>
      <c r="AA17" s="48"/>
      <c r="AB17" s="48"/>
      <c r="AC17" s="48"/>
    </row>
    <row r="18" spans="2:29" ht="15" customHeight="1">
      <c r="B18" s="1253"/>
      <c r="C18" s="1626"/>
      <c r="D18" s="403" t="s">
        <v>2804</v>
      </c>
      <c r="E18" s="404">
        <v>800</v>
      </c>
      <c r="F18" s="223"/>
      <c r="G18" s="369">
        <f t="shared" si="1"/>
        <v>0</v>
      </c>
      <c r="H18" s="421"/>
      <c r="I18" s="423">
        <f>'płatn pow 100 ha (2)'!E76</f>
        <v>0</v>
      </c>
      <c r="J18" s="1605"/>
      <c r="K18" s="317">
        <f>Import!U16</f>
        <v>0</v>
      </c>
      <c r="L18" s="1211">
        <f t="shared" si="2"/>
        <v>0</v>
      </c>
      <c r="R18" s="48"/>
      <c r="S18" s="375"/>
      <c r="T18" s="376"/>
      <c r="U18" s="376"/>
      <c r="V18" s="376"/>
      <c r="W18" s="376"/>
      <c r="X18" s="377"/>
      <c r="Y18" s="48"/>
      <c r="Z18" s="48"/>
      <c r="AA18" s="48"/>
      <c r="AB18" s="48"/>
      <c r="AC18" s="48"/>
    </row>
    <row r="19" spans="2:29" ht="15" customHeight="1">
      <c r="B19" s="1253"/>
      <c r="C19" s="1626"/>
      <c r="D19" s="231"/>
      <c r="E19" s="387"/>
      <c r="F19" s="223"/>
      <c r="G19" s="1311"/>
      <c r="H19" s="421"/>
      <c r="I19" s="423">
        <f>'płatn pow 100 ha (2)'!I176</f>
        <v>0</v>
      </c>
      <c r="J19" s="1308"/>
      <c r="K19" s="1310">
        <f>Import!U17</f>
        <v>0</v>
      </c>
      <c r="L19" s="1211">
        <f t="shared" si="2"/>
        <v>0</v>
      </c>
      <c r="R19" s="48"/>
      <c r="S19" s="375"/>
      <c r="T19" s="376"/>
      <c r="U19" s="376"/>
      <c r="V19" s="376"/>
      <c r="W19" s="376"/>
      <c r="X19" s="377"/>
      <c r="Y19" s="48"/>
      <c r="Z19" s="48"/>
      <c r="AA19" s="48"/>
      <c r="AB19" s="48"/>
      <c r="AC19" s="48"/>
    </row>
    <row r="20" spans="2:29" ht="15" customHeight="1">
      <c r="B20" s="1253" t="str">
        <f t="shared" si="0"/>
        <v/>
      </c>
      <c r="C20" s="1626"/>
      <c r="D20" s="307" t="s">
        <v>1904</v>
      </c>
      <c r="E20" s="384">
        <v>500</v>
      </c>
      <c r="F20" s="223">
        <f>Import!T18</f>
        <v>0</v>
      </c>
      <c r="G20" s="370">
        <f>E20*F20</f>
        <v>0</v>
      </c>
      <c r="H20" s="421"/>
      <c r="I20" s="423">
        <f>'płatn pow 100 ha (2)'!P176</f>
        <v>0</v>
      </c>
      <c r="J20" s="1604" t="str">
        <f>IF(F19&gt;10,"Zmniejszenie płatności w pakiecie 3.1.1 z powodu degresywności.  Wartość obliczyła się samodzielnie. Dokładne rozliczenie - ostatni arkusz.","")</f>
        <v/>
      </c>
      <c r="K20" s="317">
        <f>Import!U18</f>
        <v>0</v>
      </c>
      <c r="L20" s="1211">
        <f t="shared" si="2"/>
        <v>0</v>
      </c>
      <c r="M20" s="48"/>
      <c r="N20" s="48"/>
      <c r="O20" s="48"/>
      <c r="R20" s="48"/>
      <c r="S20" s="375"/>
      <c r="T20" s="376"/>
      <c r="U20" s="376"/>
      <c r="V20" s="376"/>
      <c r="W20" s="376"/>
      <c r="X20" s="377"/>
      <c r="Y20" s="48"/>
      <c r="Z20" s="48"/>
      <c r="AA20" s="48"/>
      <c r="AB20" s="48"/>
      <c r="AC20" s="48"/>
    </row>
    <row r="21" spans="2:29" ht="15" customHeight="1">
      <c r="B21" s="1253" t="str">
        <f t="shared" si="0"/>
        <v/>
      </c>
      <c r="C21" s="1626"/>
      <c r="D21" s="233" t="s">
        <v>1122</v>
      </c>
      <c r="E21" s="227">
        <v>1200</v>
      </c>
      <c r="F21" s="223">
        <f>Import!T19</f>
        <v>0</v>
      </c>
      <c r="G21" s="227">
        <f t="shared" ref="G21:G29" si="3">E21*F21</f>
        <v>0</v>
      </c>
      <c r="H21" s="421"/>
      <c r="I21" s="360"/>
      <c r="J21" s="1604"/>
      <c r="K21" s="317">
        <f>Import!U19</f>
        <v>0</v>
      </c>
      <c r="L21" s="1211">
        <f t="shared" si="2"/>
        <v>0</v>
      </c>
      <c r="R21" s="48"/>
      <c r="S21" s="375"/>
      <c r="T21" s="376"/>
      <c r="U21" s="376"/>
      <c r="V21" s="376"/>
      <c r="W21" s="376"/>
      <c r="X21" s="377"/>
      <c r="Y21" s="48"/>
      <c r="Z21" s="48"/>
      <c r="AA21" s="48"/>
      <c r="AB21" s="48"/>
      <c r="AC21" s="48"/>
    </row>
    <row r="22" spans="2:29" ht="15" customHeight="1">
      <c r="B22" s="1253" t="str">
        <f t="shared" si="0"/>
        <v/>
      </c>
      <c r="C22" s="1626"/>
      <c r="D22" s="233" t="s">
        <v>1123</v>
      </c>
      <c r="E22" s="227">
        <v>1200</v>
      </c>
      <c r="F22" s="223">
        <f>Import!T20</f>
        <v>0</v>
      </c>
      <c r="G22" s="227">
        <f t="shared" si="3"/>
        <v>0</v>
      </c>
      <c r="H22" s="421"/>
      <c r="I22" s="360"/>
      <c r="J22" s="1604"/>
      <c r="K22" s="317">
        <f>Import!U20</f>
        <v>0</v>
      </c>
      <c r="L22" s="1211">
        <f t="shared" si="2"/>
        <v>0</v>
      </c>
      <c r="R22" s="48"/>
      <c r="S22" s="375"/>
      <c r="T22" s="376"/>
      <c r="U22" s="376"/>
      <c r="V22" s="376"/>
      <c r="W22" s="376"/>
      <c r="X22" s="377"/>
      <c r="Y22" s="48"/>
      <c r="Z22" s="48"/>
      <c r="AA22" s="48"/>
      <c r="AB22" s="48"/>
      <c r="AC22" s="48"/>
    </row>
    <row r="23" spans="2:29" ht="15" customHeight="1">
      <c r="B23" s="1253" t="str">
        <f t="shared" si="0"/>
        <v/>
      </c>
      <c r="C23" s="1626"/>
      <c r="D23" s="233" t="s">
        <v>17</v>
      </c>
      <c r="E23" s="227">
        <v>800</v>
      </c>
      <c r="F23" s="223">
        <f>Import!T21</f>
        <v>0</v>
      </c>
      <c r="G23" s="227">
        <f t="shared" si="3"/>
        <v>0</v>
      </c>
      <c r="H23" s="421"/>
      <c r="I23" s="360"/>
      <c r="J23" s="1604"/>
      <c r="K23" s="317">
        <f>Import!U21</f>
        <v>0</v>
      </c>
      <c r="L23" s="1211">
        <f t="shared" si="2"/>
        <v>0</v>
      </c>
      <c r="R23" s="48"/>
      <c r="S23" s="375"/>
      <c r="T23" s="376"/>
      <c r="U23" s="376"/>
      <c r="V23" s="376"/>
      <c r="W23" s="376"/>
      <c r="X23" s="377"/>
      <c r="Y23" s="48"/>
      <c r="Z23" s="48"/>
      <c r="AA23" s="48"/>
      <c r="AB23" s="48"/>
      <c r="AC23" s="48"/>
    </row>
    <row r="24" spans="2:29" ht="15" customHeight="1">
      <c r="B24" s="1253" t="str">
        <f t="shared" si="0"/>
        <v/>
      </c>
      <c r="C24" s="1626"/>
      <c r="D24" s="233" t="s">
        <v>18</v>
      </c>
      <c r="E24" s="227">
        <v>1200</v>
      </c>
      <c r="F24" s="223">
        <f>Import!T22</f>
        <v>0</v>
      </c>
      <c r="G24" s="227">
        <f t="shared" si="3"/>
        <v>0</v>
      </c>
      <c r="H24" s="421"/>
      <c r="I24" s="360"/>
      <c r="J24" s="1604"/>
      <c r="K24" s="317">
        <f>Import!U22</f>
        <v>0</v>
      </c>
      <c r="L24" s="1211">
        <f t="shared" si="2"/>
        <v>0</v>
      </c>
      <c r="R24" s="48"/>
      <c r="S24" s="375"/>
      <c r="T24" s="376"/>
      <c r="U24" s="376"/>
      <c r="V24" s="376"/>
      <c r="W24" s="376"/>
      <c r="X24" s="377"/>
      <c r="Y24" s="48"/>
      <c r="Z24" s="48"/>
      <c r="AA24" s="48"/>
      <c r="AB24" s="48"/>
      <c r="AC24" s="48"/>
    </row>
    <row r="25" spans="2:29" ht="15" customHeight="1">
      <c r="B25" s="1253" t="str">
        <f t="shared" si="0"/>
        <v/>
      </c>
      <c r="C25" s="1626"/>
      <c r="D25" s="233" t="s">
        <v>19</v>
      </c>
      <c r="E25" s="227">
        <v>1200</v>
      </c>
      <c r="F25" s="223">
        <f>Import!T23</f>
        <v>0</v>
      </c>
      <c r="G25" s="227">
        <f t="shared" si="3"/>
        <v>0</v>
      </c>
      <c r="H25" s="421"/>
      <c r="I25" s="360"/>
      <c r="J25" s="1604"/>
      <c r="K25" s="317">
        <f>Import!U23</f>
        <v>0</v>
      </c>
      <c r="L25" s="1211">
        <f t="shared" si="2"/>
        <v>0</v>
      </c>
      <c r="R25" s="48"/>
      <c r="S25" s="375"/>
      <c r="T25" s="376"/>
      <c r="U25" s="376"/>
      <c r="V25" s="376"/>
      <c r="W25" s="376"/>
      <c r="X25" s="377"/>
      <c r="Y25" s="48"/>
      <c r="Z25" s="48"/>
      <c r="AA25" s="48"/>
      <c r="AB25" s="48"/>
      <c r="AC25" s="48"/>
    </row>
    <row r="26" spans="2:29" ht="15" customHeight="1">
      <c r="B26" s="1253" t="str">
        <f t="shared" si="0"/>
        <v/>
      </c>
      <c r="C26" s="1626"/>
      <c r="D26" s="233" t="s">
        <v>20</v>
      </c>
      <c r="E26" s="227">
        <v>800</v>
      </c>
      <c r="F26" s="223">
        <f>Import!T24</f>
        <v>0</v>
      </c>
      <c r="G26" s="227">
        <f t="shared" si="3"/>
        <v>0</v>
      </c>
      <c r="H26" s="421"/>
      <c r="I26" s="360"/>
      <c r="J26" s="48"/>
      <c r="K26" s="317">
        <f>Import!U24</f>
        <v>0</v>
      </c>
      <c r="L26" s="1211">
        <f t="shared" si="2"/>
        <v>0</v>
      </c>
      <c r="R26" s="48"/>
      <c r="S26" s="375"/>
      <c r="T26" s="376"/>
      <c r="U26" s="376"/>
      <c r="V26" s="376"/>
      <c r="W26" s="376"/>
      <c r="X26" s="377"/>
      <c r="Y26" s="48"/>
      <c r="Z26" s="48"/>
      <c r="AA26" s="48"/>
      <c r="AB26" s="48"/>
      <c r="AC26" s="48"/>
    </row>
    <row r="27" spans="2:29" ht="15" customHeight="1">
      <c r="B27" s="1253" t="str">
        <f t="shared" si="0"/>
        <v/>
      </c>
      <c r="C27" s="1626"/>
      <c r="D27" s="233" t="s">
        <v>21</v>
      </c>
      <c r="E27" s="227">
        <v>800</v>
      </c>
      <c r="F27" s="223">
        <f>Import!T25</f>
        <v>0</v>
      </c>
      <c r="G27" s="227">
        <f t="shared" si="3"/>
        <v>0</v>
      </c>
      <c r="H27" s="421"/>
      <c r="I27" s="360"/>
      <c r="J27" s="48"/>
      <c r="K27" s="317">
        <f>Import!U25</f>
        <v>0</v>
      </c>
      <c r="L27" s="1211">
        <f t="shared" si="2"/>
        <v>0</v>
      </c>
      <c r="R27" s="48"/>
      <c r="S27" s="375"/>
      <c r="T27" s="376"/>
      <c r="U27" s="376"/>
      <c r="V27" s="376"/>
      <c r="W27" s="376"/>
      <c r="X27" s="377"/>
      <c r="Y27" s="48"/>
      <c r="Z27" s="48"/>
      <c r="AA27" s="48"/>
      <c r="AB27" s="48"/>
      <c r="AC27" s="48"/>
    </row>
    <row r="28" spans="2:29" ht="15" customHeight="1">
      <c r="B28" s="1253" t="str">
        <f t="shared" si="0"/>
        <v/>
      </c>
      <c r="C28" s="1626"/>
      <c r="D28" s="233" t="s">
        <v>22</v>
      </c>
      <c r="E28" s="227">
        <v>800</v>
      </c>
      <c r="F28" s="223">
        <f>Import!T26</f>
        <v>0</v>
      </c>
      <c r="G28" s="227">
        <f t="shared" si="3"/>
        <v>0</v>
      </c>
      <c r="H28" s="48"/>
      <c r="I28" s="360"/>
      <c r="J28" s="48"/>
      <c r="K28" s="317">
        <f>Import!U26</f>
        <v>0</v>
      </c>
      <c r="L28" s="1211">
        <f t="shared" si="2"/>
        <v>0</v>
      </c>
      <c r="R28" s="48"/>
      <c r="S28" s="375"/>
      <c r="T28" s="376"/>
      <c r="U28" s="376"/>
      <c r="V28" s="376"/>
      <c r="W28" s="376"/>
      <c r="X28" s="377"/>
      <c r="Y28" s="48"/>
      <c r="Z28" s="48"/>
      <c r="AA28" s="48"/>
      <c r="AB28" s="48"/>
      <c r="AC28" s="48"/>
    </row>
    <row r="29" spans="2:29" ht="15" customHeight="1">
      <c r="B29" s="1253" t="str">
        <f t="shared" si="0"/>
        <v/>
      </c>
      <c r="C29" s="1626"/>
      <c r="D29" s="233" t="s">
        <v>23</v>
      </c>
      <c r="E29" s="227">
        <v>1190</v>
      </c>
      <c r="F29" s="223">
        <f>Import!T27</f>
        <v>0</v>
      </c>
      <c r="G29" s="227">
        <f t="shared" si="3"/>
        <v>0</v>
      </c>
      <c r="H29" s="48"/>
      <c r="I29" s="360"/>
      <c r="J29" s="48"/>
      <c r="K29" s="317">
        <f>Import!U27</f>
        <v>0</v>
      </c>
      <c r="L29" s="1211">
        <f t="shared" si="2"/>
        <v>0</v>
      </c>
      <c r="R29" s="48"/>
      <c r="S29" s="375"/>
      <c r="T29" s="376"/>
      <c r="U29" s="376"/>
      <c r="V29" s="376"/>
      <c r="W29" s="376"/>
      <c r="X29" s="377"/>
      <c r="Y29" s="48"/>
      <c r="Z29" s="48"/>
      <c r="AA29" s="48"/>
      <c r="AB29" s="48"/>
      <c r="AC29" s="48"/>
    </row>
    <row r="30" spans="2:29" ht="15" customHeight="1">
      <c r="B30" s="1253" t="str">
        <f t="shared" si="0"/>
        <v/>
      </c>
      <c r="C30" s="1626"/>
      <c r="D30" s="233" t="s">
        <v>24</v>
      </c>
      <c r="E30" s="227">
        <v>550</v>
      </c>
      <c r="F30" s="223">
        <f>Import!T28</f>
        <v>0</v>
      </c>
      <c r="G30" s="227">
        <f t="shared" ref="G30:G38" si="4">E30*F30</f>
        <v>0</v>
      </c>
      <c r="H30" s="48"/>
      <c r="I30" s="360"/>
      <c r="J30" s="48"/>
      <c r="K30" s="317">
        <f>Import!U28</f>
        <v>0</v>
      </c>
      <c r="L30" s="1211">
        <f t="shared" si="2"/>
        <v>0</v>
      </c>
      <c r="R30" s="48"/>
      <c r="S30" s="375"/>
      <c r="T30" s="376"/>
      <c r="U30" s="376"/>
      <c r="V30" s="376"/>
      <c r="W30" s="376"/>
      <c r="X30" s="377"/>
      <c r="Y30" s="48"/>
      <c r="Z30" s="48"/>
      <c r="AA30" s="48"/>
      <c r="AB30" s="48"/>
      <c r="AC30" s="48"/>
    </row>
    <row r="31" spans="2:29" ht="15" customHeight="1">
      <c r="B31" s="1253" t="str">
        <f t="shared" si="0"/>
        <v/>
      </c>
      <c r="C31" s="1626"/>
      <c r="D31" s="1623" t="s">
        <v>616</v>
      </c>
      <c r="E31" s="1624"/>
      <c r="F31" s="249"/>
      <c r="G31" s="406">
        <f>F31</f>
        <v>0</v>
      </c>
      <c r="H31" s="48"/>
      <c r="I31" s="360"/>
      <c r="J31" s="48"/>
      <c r="K31" s="317"/>
      <c r="L31" s="1211">
        <f t="shared" si="2"/>
        <v>0</v>
      </c>
      <c r="R31" s="48"/>
      <c r="S31" s="375"/>
      <c r="T31" s="376"/>
      <c r="U31" s="376"/>
      <c r="V31" s="376"/>
      <c r="W31" s="376"/>
      <c r="X31" s="377"/>
      <c r="Y31" s="48"/>
      <c r="Z31" s="48"/>
      <c r="AA31" s="48"/>
      <c r="AB31" s="48"/>
      <c r="AC31" s="48"/>
    </row>
    <row r="32" spans="2:29" ht="15" customHeight="1">
      <c r="B32" s="1253" t="str">
        <f t="shared" si="0"/>
        <v/>
      </c>
      <c r="C32" s="1626"/>
      <c r="D32" s="231" t="s">
        <v>25</v>
      </c>
      <c r="E32" s="387">
        <v>1370</v>
      </c>
      <c r="F32" s="223">
        <f>Import!T30</f>
        <v>0</v>
      </c>
      <c r="G32" s="387">
        <f t="shared" si="4"/>
        <v>0</v>
      </c>
      <c r="H32" s="48"/>
      <c r="I32" s="360"/>
      <c r="J32" s="48"/>
      <c r="K32" s="317">
        <f>Import!U30</f>
        <v>0</v>
      </c>
      <c r="L32" s="1211">
        <f t="shared" si="2"/>
        <v>0</v>
      </c>
      <c r="R32" s="48"/>
      <c r="S32" s="375"/>
      <c r="T32" s="376"/>
      <c r="U32" s="376"/>
      <c r="V32" s="376"/>
      <c r="W32" s="376"/>
      <c r="X32" s="377"/>
      <c r="Y32" s="48"/>
      <c r="Z32" s="48"/>
      <c r="AA32" s="48"/>
      <c r="AB32" s="48"/>
      <c r="AC32" s="48"/>
    </row>
    <row r="33" spans="2:29" ht="15" customHeight="1">
      <c r="B33" s="1253" t="str">
        <f t="shared" si="0"/>
        <v/>
      </c>
      <c r="C33" s="1626"/>
      <c r="D33" s="231" t="s">
        <v>26</v>
      </c>
      <c r="E33" s="387">
        <v>1390</v>
      </c>
      <c r="F33" s="223">
        <f>Import!T31</f>
        <v>0</v>
      </c>
      <c r="G33" s="387">
        <f t="shared" si="4"/>
        <v>0</v>
      </c>
      <c r="H33" s="48"/>
      <c r="I33" s="360"/>
      <c r="J33" s="48"/>
      <c r="K33" s="317">
        <f>Import!U31</f>
        <v>0</v>
      </c>
      <c r="L33" s="1211">
        <f t="shared" si="2"/>
        <v>0</v>
      </c>
      <c r="R33" s="48"/>
      <c r="S33" s="375"/>
      <c r="T33" s="376"/>
      <c r="U33" s="376"/>
      <c r="V33" s="376"/>
      <c r="W33" s="376"/>
      <c r="X33" s="377"/>
      <c r="Y33" s="48"/>
      <c r="Z33" s="48"/>
      <c r="AA33" s="48"/>
      <c r="AB33" s="48"/>
      <c r="AC33" s="48"/>
    </row>
    <row r="34" spans="2:29" ht="15" customHeight="1">
      <c r="B34" s="1253" t="str">
        <f t="shared" si="0"/>
        <v/>
      </c>
      <c r="C34" s="1626"/>
      <c r="D34" s="1494" t="s">
        <v>1236</v>
      </c>
      <c r="E34" s="387">
        <v>910</v>
      </c>
      <c r="F34" s="223">
        <f>Import!T32</f>
        <v>0</v>
      </c>
      <c r="G34" s="387">
        <f t="shared" si="4"/>
        <v>0</v>
      </c>
      <c r="H34" s="48"/>
      <c r="I34" s="360"/>
      <c r="J34" s="48"/>
      <c r="K34" s="317">
        <f>Import!U32</f>
        <v>0</v>
      </c>
      <c r="L34" s="1211">
        <f t="shared" si="2"/>
        <v>0</v>
      </c>
      <c r="R34" s="48"/>
      <c r="S34" s="375"/>
      <c r="T34" s="376"/>
      <c r="U34" s="376"/>
      <c r="V34" s="376"/>
      <c r="W34" s="376"/>
      <c r="X34" s="377"/>
      <c r="Y34" s="48"/>
      <c r="Z34" s="48"/>
      <c r="AA34" s="48"/>
      <c r="AB34" s="48"/>
      <c r="AC34" s="48"/>
    </row>
    <row r="35" spans="2:29" ht="15" customHeight="1">
      <c r="B35" s="1253" t="str">
        <f t="shared" si="0"/>
        <v/>
      </c>
      <c r="C35" s="1626"/>
      <c r="D35" s="231" t="s">
        <v>1237</v>
      </c>
      <c r="E35" s="387">
        <v>1390</v>
      </c>
      <c r="F35" s="223">
        <f>Import!T33</f>
        <v>0</v>
      </c>
      <c r="G35" s="387">
        <f t="shared" si="4"/>
        <v>0</v>
      </c>
      <c r="H35" s="48"/>
      <c r="I35" s="360"/>
      <c r="J35" s="48"/>
      <c r="K35" s="317">
        <f>Import!U33</f>
        <v>0</v>
      </c>
      <c r="L35" s="1211">
        <f t="shared" si="2"/>
        <v>0</v>
      </c>
      <c r="R35" s="48"/>
      <c r="S35" s="375"/>
      <c r="T35" s="376"/>
      <c r="U35" s="376"/>
      <c r="V35" s="376"/>
      <c r="W35" s="376"/>
      <c r="X35" s="377"/>
      <c r="Y35" s="48"/>
      <c r="Z35" s="48"/>
      <c r="AA35" s="48"/>
      <c r="AB35" s="48"/>
      <c r="AC35" s="48"/>
    </row>
    <row r="36" spans="2:29" ht="15" customHeight="1">
      <c r="B36" s="1253" t="str">
        <f t="shared" si="0"/>
        <v/>
      </c>
      <c r="C36" s="1626"/>
      <c r="D36" s="231" t="s">
        <v>84</v>
      </c>
      <c r="E36" s="387">
        <v>1380</v>
      </c>
      <c r="F36" s="223">
        <f>Import!T34</f>
        <v>0</v>
      </c>
      <c r="G36" s="387">
        <f t="shared" si="4"/>
        <v>0</v>
      </c>
      <c r="H36" s="48"/>
      <c r="I36" s="360"/>
      <c r="J36" s="48"/>
      <c r="K36" s="317">
        <f>Import!U34</f>
        <v>0</v>
      </c>
      <c r="L36" s="1211">
        <f t="shared" si="2"/>
        <v>0</v>
      </c>
      <c r="R36" s="48"/>
      <c r="S36" s="375"/>
      <c r="T36" s="376"/>
      <c r="U36" s="376"/>
      <c r="V36" s="376"/>
      <c r="W36" s="376"/>
      <c r="X36" s="377"/>
      <c r="Y36" s="48"/>
      <c r="Z36" s="48"/>
      <c r="AA36" s="48"/>
      <c r="AB36" s="48"/>
      <c r="AC36" s="48"/>
    </row>
    <row r="37" spans="2:29" ht="15" customHeight="1">
      <c r="B37" s="1253" t="str">
        <f t="shared" si="0"/>
        <v/>
      </c>
      <c r="C37" s="1626"/>
      <c r="D37" s="231" t="s">
        <v>962</v>
      </c>
      <c r="E37" s="387">
        <v>840</v>
      </c>
      <c r="F37" s="223">
        <f>Import!T35</f>
        <v>0</v>
      </c>
      <c r="G37" s="387">
        <f t="shared" si="4"/>
        <v>0</v>
      </c>
      <c r="H37" s="48"/>
      <c r="I37" s="360"/>
      <c r="J37" s="48"/>
      <c r="K37" s="317">
        <f>Import!U35</f>
        <v>0</v>
      </c>
      <c r="L37" s="1211">
        <f t="shared" si="2"/>
        <v>0</v>
      </c>
      <c r="R37" s="48"/>
      <c r="S37" s="375"/>
      <c r="T37" s="376"/>
      <c r="U37" s="376"/>
      <c r="V37" s="376"/>
      <c r="W37" s="376"/>
      <c r="X37" s="377"/>
      <c r="Y37" s="48"/>
      <c r="Z37" s="48"/>
      <c r="AA37" s="48"/>
      <c r="AB37" s="48"/>
      <c r="AC37" s="48"/>
    </row>
    <row r="38" spans="2:29" ht="15" customHeight="1">
      <c r="B38" s="1253" t="str">
        <f t="shared" si="0"/>
        <v/>
      </c>
      <c r="C38" s="1626"/>
      <c r="D38" s="231" t="s">
        <v>963</v>
      </c>
      <c r="E38" s="387">
        <v>840</v>
      </c>
      <c r="F38" s="223">
        <f>Import!T36</f>
        <v>0</v>
      </c>
      <c r="G38" s="387">
        <f t="shared" si="4"/>
        <v>0</v>
      </c>
      <c r="H38" s="48"/>
      <c r="I38" s="360"/>
      <c r="J38" s="48"/>
      <c r="K38" s="317">
        <f>Import!U36</f>
        <v>0</v>
      </c>
      <c r="L38" s="1211">
        <f t="shared" si="2"/>
        <v>0</v>
      </c>
      <c r="R38" s="48"/>
      <c r="S38" s="375"/>
      <c r="T38" s="376"/>
      <c r="U38" s="376"/>
      <c r="V38" s="376"/>
      <c r="W38" s="376"/>
      <c r="X38" s="377"/>
      <c r="Y38" s="48"/>
      <c r="Z38" s="48"/>
      <c r="AA38" s="48"/>
      <c r="AB38" s="48"/>
      <c r="AC38" s="48"/>
    </row>
    <row r="39" spans="2:29" ht="15" customHeight="1">
      <c r="B39" s="1253" t="str">
        <f t="shared" si="0"/>
        <v/>
      </c>
      <c r="C39" s="1626"/>
      <c r="D39" s="231" t="s">
        <v>964</v>
      </c>
      <c r="E39" s="387">
        <v>870</v>
      </c>
      <c r="F39" s="223">
        <f>Import!T37</f>
        <v>0</v>
      </c>
      <c r="G39" s="387">
        <f>E39*F39</f>
        <v>0</v>
      </c>
      <c r="H39" s="48"/>
      <c r="I39" s="360"/>
      <c r="J39" s="48"/>
      <c r="K39" s="317">
        <f>Import!U37</f>
        <v>0</v>
      </c>
      <c r="L39" s="1211">
        <f t="shared" si="2"/>
        <v>0</v>
      </c>
      <c r="R39" s="48"/>
      <c r="S39" s="375"/>
      <c r="T39" s="376"/>
      <c r="U39" s="376"/>
      <c r="V39" s="376"/>
      <c r="W39" s="376"/>
      <c r="X39" s="377"/>
      <c r="Y39" s="48"/>
      <c r="Z39" s="48"/>
      <c r="AA39" s="48"/>
      <c r="AB39" s="48"/>
      <c r="AC39" s="48"/>
    </row>
    <row r="40" spans="2:29" ht="15" customHeight="1" thickBot="1">
      <c r="B40" s="1253" t="str">
        <f t="shared" si="0"/>
        <v/>
      </c>
      <c r="C40" s="1626"/>
      <c r="D40" s="231" t="s">
        <v>965</v>
      </c>
      <c r="E40" s="387">
        <v>1190</v>
      </c>
      <c r="F40" s="223">
        <f>Import!T38</f>
        <v>0</v>
      </c>
      <c r="G40" s="387">
        <f>E40*F40</f>
        <v>0</v>
      </c>
      <c r="H40" s="48"/>
      <c r="I40" s="360"/>
      <c r="J40" s="48"/>
      <c r="K40" s="317">
        <f>Import!U38</f>
        <v>0</v>
      </c>
      <c r="L40" s="1211">
        <f t="shared" si="2"/>
        <v>0</v>
      </c>
      <c r="R40" s="48"/>
      <c r="S40" s="375"/>
      <c r="T40" s="376"/>
      <c r="U40" s="376"/>
      <c r="V40" s="376"/>
      <c r="W40" s="376"/>
      <c r="X40" s="377"/>
      <c r="Y40" s="48"/>
      <c r="Z40" s="48"/>
      <c r="AA40" s="48"/>
      <c r="AB40" s="48"/>
      <c r="AC40" s="48"/>
    </row>
    <row r="41" spans="2:29" ht="15" customHeight="1">
      <c r="B41" s="1253" t="str">
        <f t="shared" si="0"/>
        <v/>
      </c>
      <c r="C41" s="1626"/>
      <c r="D41" s="231" t="s">
        <v>966</v>
      </c>
      <c r="E41" s="387">
        <v>550</v>
      </c>
      <c r="F41" s="223">
        <f>Import!T39</f>
        <v>0</v>
      </c>
      <c r="G41" s="387">
        <f>E41*F41</f>
        <v>0</v>
      </c>
      <c r="H41" s="48"/>
      <c r="I41" s="360"/>
      <c r="J41" s="48"/>
      <c r="K41" s="317">
        <f>Import!U39</f>
        <v>0</v>
      </c>
      <c r="L41" s="1211">
        <f t="shared" si="2"/>
        <v>0</v>
      </c>
      <c r="R41" s="48"/>
      <c r="S41" s="1609" t="s">
        <v>1944</v>
      </c>
      <c r="T41" s="375"/>
      <c r="U41" s="376"/>
      <c r="V41" s="376"/>
      <c r="W41" s="376"/>
      <c r="X41" s="377"/>
      <c r="Y41" s="48"/>
      <c r="Z41" s="48"/>
      <c r="AA41" s="48"/>
      <c r="AB41" s="48"/>
      <c r="AC41" s="48"/>
    </row>
    <row r="42" spans="2:29" ht="15" customHeight="1">
      <c r="B42" s="1253" t="str">
        <f t="shared" si="0"/>
        <v/>
      </c>
      <c r="C42" s="1626"/>
      <c r="D42" s="226" t="s">
        <v>967</v>
      </c>
      <c r="E42" s="227">
        <v>570</v>
      </c>
      <c r="F42" s="223">
        <f>Import!T40</f>
        <v>0</v>
      </c>
      <c r="G42" s="227">
        <f>E42*F42</f>
        <v>0</v>
      </c>
      <c r="H42" s="48"/>
      <c r="I42" s="360"/>
      <c r="J42" s="48"/>
      <c r="K42" s="317">
        <f>Import!U40</f>
        <v>0</v>
      </c>
      <c r="L42" s="1211">
        <f t="shared" si="2"/>
        <v>0</v>
      </c>
      <c r="R42" s="48"/>
      <c r="S42" s="1610"/>
      <c r="T42" s="375"/>
      <c r="U42" s="376"/>
      <c r="V42" s="376"/>
      <c r="W42" s="376"/>
      <c r="X42" s="377"/>
      <c r="Y42" s="48"/>
      <c r="Z42" s="48"/>
      <c r="AA42" s="48"/>
      <c r="AB42" s="48"/>
      <c r="AC42" s="48"/>
    </row>
    <row r="43" spans="2:29" ht="15" customHeight="1">
      <c r="B43" s="1253" t="str">
        <f t="shared" si="0"/>
        <v/>
      </c>
      <c r="C43" s="1626"/>
      <c r="D43" s="226" t="s">
        <v>59</v>
      </c>
      <c r="E43" s="227">
        <v>800</v>
      </c>
      <c r="F43" s="223">
        <f>Import!T41</f>
        <v>0</v>
      </c>
      <c r="G43" s="227">
        <f>E43*F43</f>
        <v>0</v>
      </c>
      <c r="H43" s="48"/>
      <c r="I43" s="360"/>
      <c r="J43" s="48"/>
      <c r="K43" s="317">
        <f>Import!U41</f>
        <v>0</v>
      </c>
      <c r="L43" s="1211">
        <f t="shared" si="2"/>
        <v>0</v>
      </c>
      <c r="R43" s="48"/>
      <c r="S43" s="1610"/>
      <c r="T43" s="375"/>
      <c r="U43" s="376"/>
      <c r="V43" s="376"/>
      <c r="W43" s="376"/>
      <c r="X43" s="377"/>
      <c r="Y43" s="48"/>
      <c r="Z43" s="48"/>
      <c r="AA43" s="48"/>
      <c r="AB43" s="48"/>
      <c r="AC43" s="48"/>
    </row>
    <row r="44" spans="2:29" ht="15" customHeight="1">
      <c r="B44" s="1253" t="str">
        <f t="shared" si="0"/>
        <v/>
      </c>
      <c r="C44" s="1626"/>
      <c r="D44" s="226" t="s">
        <v>1727</v>
      </c>
      <c r="E44" s="227">
        <v>4700</v>
      </c>
      <c r="F44" s="223">
        <f>Import!T42</f>
        <v>0</v>
      </c>
      <c r="G44" s="227">
        <f t="shared" ref="G44:G49" si="5">E44*F44</f>
        <v>0</v>
      </c>
      <c r="H44" s="48"/>
      <c r="I44" s="360"/>
      <c r="J44" s="48"/>
      <c r="K44" s="317">
        <f>Import!U42</f>
        <v>0</v>
      </c>
      <c r="L44" s="1211">
        <f t="shared" si="2"/>
        <v>0</v>
      </c>
      <c r="R44" s="48"/>
      <c r="S44" s="1610"/>
      <c r="T44" s="375"/>
      <c r="U44" s="376"/>
      <c r="V44" s="376"/>
      <c r="W44" s="376"/>
      <c r="X44" s="377"/>
      <c r="Y44" s="48"/>
      <c r="Z44" s="48"/>
      <c r="AA44" s="48"/>
      <c r="AB44" s="48"/>
      <c r="AC44" s="48"/>
    </row>
    <row r="45" spans="2:29" ht="15" customHeight="1">
      <c r="B45" s="1253" t="str">
        <f t="shared" si="0"/>
        <v/>
      </c>
      <c r="C45" s="1626"/>
      <c r="D45" s="226" t="s">
        <v>1428</v>
      </c>
      <c r="E45" s="227">
        <v>2100</v>
      </c>
      <c r="F45" s="1256">
        <f>Import!T43</f>
        <v>0</v>
      </c>
      <c r="G45" s="227">
        <f t="shared" si="5"/>
        <v>0</v>
      </c>
      <c r="H45" s="48"/>
      <c r="I45" s="360"/>
      <c r="J45" s="48"/>
      <c r="K45" s="317">
        <f>Import!U43</f>
        <v>0</v>
      </c>
      <c r="L45" s="1211">
        <f t="shared" si="2"/>
        <v>0</v>
      </c>
      <c r="R45" s="48"/>
      <c r="S45" s="1610"/>
      <c r="T45" s="375"/>
      <c r="U45" s="376"/>
      <c r="V45" s="376"/>
      <c r="W45" s="376"/>
      <c r="X45" s="377"/>
      <c r="Y45" s="48"/>
      <c r="Z45" s="48"/>
      <c r="AA45" s="48"/>
      <c r="AB45" s="48"/>
      <c r="AC45" s="48"/>
    </row>
    <row r="46" spans="2:29" ht="15" customHeight="1">
      <c r="B46" s="1253" t="str">
        <f t="shared" si="0"/>
        <v/>
      </c>
      <c r="C46" s="1626"/>
      <c r="D46" s="232" t="s">
        <v>2287</v>
      </c>
      <c r="E46" s="386">
        <v>1140</v>
      </c>
      <c r="F46" s="230">
        <f>Import!T44</f>
        <v>0</v>
      </c>
      <c r="G46" s="386">
        <f t="shared" si="5"/>
        <v>0</v>
      </c>
      <c r="H46" s="48"/>
      <c r="I46" s="360"/>
      <c r="J46" s="48"/>
      <c r="K46" s="317">
        <f>Import!U44</f>
        <v>0</v>
      </c>
      <c r="L46" s="1211">
        <f t="shared" si="2"/>
        <v>0</v>
      </c>
      <c r="R46" s="48"/>
      <c r="S46" s="1610"/>
      <c r="T46" s="375"/>
      <c r="U46" s="376"/>
      <c r="V46" s="376"/>
      <c r="W46" s="376"/>
      <c r="X46" s="377"/>
      <c r="Y46" s="48"/>
      <c r="Z46" s="48"/>
      <c r="AA46" s="48"/>
      <c r="AB46" s="48"/>
      <c r="AC46" s="48"/>
    </row>
    <row r="47" spans="2:29" ht="15" customHeight="1">
      <c r="B47" s="1253" t="str">
        <f t="shared" si="0"/>
        <v/>
      </c>
      <c r="C47" s="1626"/>
      <c r="D47" s="232" t="s">
        <v>2288</v>
      </c>
      <c r="E47" s="386">
        <v>1500</v>
      </c>
      <c r="F47" s="230">
        <f>Import!T45</f>
        <v>0</v>
      </c>
      <c r="G47" s="386">
        <f t="shared" si="5"/>
        <v>0</v>
      </c>
      <c r="H47" s="48"/>
      <c r="I47" s="360"/>
      <c r="J47" s="1607" t="str">
        <f>IF(SUM(F50:F54)&gt;100,"Zmniejszenie płatności z powodu degresywności.  Wartości obliczyły się samodzielnie. Możesz sprawdzić rozliczenie - ostatni arkusz.","")</f>
        <v/>
      </c>
      <c r="K47" s="317">
        <f>Import!U45</f>
        <v>0</v>
      </c>
      <c r="L47" s="1211">
        <f t="shared" si="2"/>
        <v>0</v>
      </c>
      <c r="R47" s="48"/>
      <c r="S47" s="1610"/>
      <c r="T47" s="375"/>
      <c r="U47" s="376"/>
      <c r="V47" s="376"/>
      <c r="W47" s="376"/>
      <c r="X47" s="377"/>
      <c r="Y47" s="48"/>
      <c r="Z47" s="48"/>
      <c r="AA47" s="48"/>
      <c r="AB47" s="48"/>
      <c r="AC47" s="48"/>
    </row>
    <row r="48" spans="2:29" ht="15" customHeight="1" thickBot="1">
      <c r="B48" s="1253" t="str">
        <f t="shared" si="0"/>
        <v/>
      </c>
      <c r="C48" s="1626"/>
      <c r="D48" s="232" t="s">
        <v>2289</v>
      </c>
      <c r="E48" s="386">
        <v>320</v>
      </c>
      <c r="F48" s="230">
        <f>Import!T46</f>
        <v>0</v>
      </c>
      <c r="G48" s="386">
        <f t="shared" si="5"/>
        <v>0</v>
      </c>
      <c r="H48" s="48"/>
      <c r="I48" s="360"/>
      <c r="J48" s="1607"/>
      <c r="K48" s="317">
        <f>Import!U46</f>
        <v>0</v>
      </c>
      <c r="L48" s="1211">
        <f t="shared" si="2"/>
        <v>0</v>
      </c>
      <c r="R48" s="48"/>
      <c r="S48" s="1610"/>
      <c r="T48" s="375"/>
      <c r="U48" s="376"/>
      <c r="V48" s="376"/>
      <c r="W48" s="376"/>
      <c r="X48" s="377"/>
      <c r="Y48" s="48"/>
      <c r="Z48" s="48"/>
      <c r="AA48" s="48"/>
      <c r="AB48" s="48"/>
      <c r="AC48" s="48"/>
    </row>
    <row r="49" spans="2:29" ht="15" customHeight="1">
      <c r="B49" s="1253" t="str">
        <f t="shared" si="0"/>
        <v/>
      </c>
      <c r="C49" s="1626"/>
      <c r="D49" s="232" t="s">
        <v>2290</v>
      </c>
      <c r="E49" s="386">
        <v>570</v>
      </c>
      <c r="F49" s="230">
        <f>Import!T47</f>
        <v>0</v>
      </c>
      <c r="G49" s="386">
        <f t="shared" si="5"/>
        <v>0</v>
      </c>
      <c r="H49" s="48"/>
      <c r="I49" s="360"/>
      <c r="J49" s="1607"/>
      <c r="K49" s="317">
        <f>Import!U47</f>
        <v>0</v>
      </c>
      <c r="L49" s="1211">
        <f t="shared" si="2"/>
        <v>0</v>
      </c>
      <c r="M49" s="303"/>
      <c r="N49" s="303"/>
      <c r="O49" s="303"/>
      <c r="R49" s="48"/>
      <c r="S49" s="385">
        <f>C6</f>
        <v>2016</v>
      </c>
      <c r="T49" s="388" t="s">
        <v>1432</v>
      </c>
      <c r="U49" s="376"/>
      <c r="V49" s="376"/>
      <c r="W49" s="376"/>
      <c r="X49" s="377"/>
      <c r="Y49" s="48"/>
      <c r="Z49" s="48"/>
      <c r="AA49" s="48"/>
      <c r="AB49" s="48"/>
      <c r="AC49" s="48"/>
    </row>
    <row r="50" spans="2:29" ht="15" customHeight="1">
      <c r="B50" s="1253" t="str">
        <f t="shared" si="0"/>
        <v/>
      </c>
      <c r="C50" s="1626"/>
      <c r="D50" s="234" t="s">
        <v>1905</v>
      </c>
      <c r="E50" s="564">
        <v>330</v>
      </c>
      <c r="F50" s="223">
        <f t="shared" ref="F50:F55" si="6">S50</f>
        <v>0</v>
      </c>
      <c r="G50" s="1054">
        <f t="shared" ref="G50:G55" si="7">IF(M$54&gt;100,I50,E50*F50)</f>
        <v>0</v>
      </c>
      <c r="H50" s="48"/>
      <c r="I50" s="367">
        <f>'płatn pow 100 ha (2)'!E146</f>
        <v>0</v>
      </c>
      <c r="J50" s="1607"/>
      <c r="K50" s="317">
        <f>Import!U48</f>
        <v>0</v>
      </c>
      <c r="L50" s="1211">
        <f t="shared" si="2"/>
        <v>0</v>
      </c>
      <c r="M50" s="303"/>
      <c r="N50" s="303"/>
      <c r="O50" s="303"/>
      <c r="R50" s="48"/>
      <c r="S50" s="592">
        <f>'Pak8 s2'!G794</f>
        <v>0</v>
      </c>
      <c r="T50" s="381">
        <f t="shared" ref="T50:T55" si="8">F50-S50</f>
        <v>0</v>
      </c>
      <c r="U50" s="376"/>
      <c r="V50" s="376"/>
      <c r="W50" s="376"/>
      <c r="X50" s="377"/>
      <c r="Y50" s="48"/>
      <c r="Z50" s="48"/>
      <c r="AA50" s="48"/>
      <c r="AB50" s="48"/>
      <c r="AC50" s="48"/>
    </row>
    <row r="51" spans="2:29" ht="15" customHeight="1">
      <c r="B51" s="1253" t="str">
        <f t="shared" si="0"/>
        <v/>
      </c>
      <c r="C51" s="1626"/>
      <c r="D51" s="226" t="s">
        <v>1908</v>
      </c>
      <c r="E51" s="227">
        <v>458</v>
      </c>
      <c r="F51" s="223">
        <f t="shared" si="6"/>
        <v>0</v>
      </c>
      <c r="G51" s="1061">
        <f t="shared" si="7"/>
        <v>0</v>
      </c>
      <c r="H51" s="48"/>
      <c r="I51" s="367">
        <f>'płatn pow 100 ha (2)'!E147</f>
        <v>0</v>
      </c>
      <c r="J51" s="1607"/>
      <c r="K51" s="317">
        <f>Import!U60</f>
        <v>0</v>
      </c>
      <c r="L51" s="1211">
        <f t="shared" si="2"/>
        <v>0</v>
      </c>
      <c r="M51" s="303"/>
      <c r="N51" s="303"/>
      <c r="O51" s="303"/>
      <c r="R51" s="48"/>
      <c r="S51" s="592">
        <f>'Pak8 s2'!G795</f>
        <v>0</v>
      </c>
      <c r="T51" s="381">
        <f t="shared" si="8"/>
        <v>0</v>
      </c>
      <c r="U51" s="376"/>
      <c r="V51" s="376"/>
      <c r="W51" s="376"/>
      <c r="X51" s="377"/>
      <c r="Y51" s="48"/>
      <c r="Z51" s="48"/>
      <c r="AA51" s="48"/>
      <c r="AB51" s="48"/>
      <c r="AC51" s="48"/>
    </row>
    <row r="52" spans="2:29" ht="15" customHeight="1">
      <c r="B52" s="1253" t="str">
        <f t="shared" si="0"/>
        <v/>
      </c>
      <c r="C52" s="1626"/>
      <c r="D52" s="234" t="s">
        <v>1906</v>
      </c>
      <c r="E52" s="564">
        <v>420</v>
      </c>
      <c r="F52" s="223">
        <f t="shared" si="6"/>
        <v>0</v>
      </c>
      <c r="G52" s="1054">
        <f t="shared" si="7"/>
        <v>0</v>
      </c>
      <c r="H52" s="48"/>
      <c r="I52" s="367">
        <f>'płatn pow 100 ha (2)'!E148</f>
        <v>0</v>
      </c>
      <c r="J52" s="1607"/>
      <c r="K52" s="317">
        <f>Import!U49</f>
        <v>0</v>
      </c>
      <c r="L52" s="1211">
        <f t="shared" si="2"/>
        <v>0</v>
      </c>
      <c r="M52" s="28" t="s">
        <v>642</v>
      </c>
      <c r="N52" s="303"/>
      <c r="O52" s="303"/>
      <c r="R52" s="48"/>
      <c r="S52" s="592">
        <f>'Pak8 s2'!G796</f>
        <v>0</v>
      </c>
      <c r="T52" s="381">
        <f t="shared" si="8"/>
        <v>0</v>
      </c>
      <c r="U52" s="376"/>
      <c r="V52" s="376"/>
      <c r="W52" s="376"/>
      <c r="X52" s="377"/>
      <c r="Y52" s="48"/>
      <c r="Z52" s="48"/>
      <c r="AA52" s="48"/>
      <c r="AB52" s="48"/>
      <c r="AC52" s="48"/>
    </row>
    <row r="53" spans="2:29" ht="15" customHeight="1">
      <c r="B53" s="1253" t="str">
        <f t="shared" si="0"/>
        <v/>
      </c>
      <c r="C53" s="1626"/>
      <c r="D53" s="226" t="s">
        <v>1909</v>
      </c>
      <c r="E53" s="227">
        <v>750</v>
      </c>
      <c r="F53" s="223">
        <f t="shared" si="6"/>
        <v>0</v>
      </c>
      <c r="G53" s="1061">
        <f t="shared" si="7"/>
        <v>0</v>
      </c>
      <c r="H53" s="48"/>
      <c r="I53" s="367">
        <f>'płatn pow 100 ha (2)'!E149</f>
        <v>0</v>
      </c>
      <c r="J53" s="1607"/>
      <c r="K53" s="317">
        <f>Import!U61</f>
        <v>0</v>
      </c>
      <c r="L53" s="1211">
        <f t="shared" si="2"/>
        <v>0</v>
      </c>
      <c r="N53" s="303"/>
      <c r="O53" s="303"/>
      <c r="R53" s="48"/>
      <c r="S53" s="592">
        <f>'Pak8 s2'!G797</f>
        <v>0</v>
      </c>
      <c r="T53" s="381">
        <f t="shared" si="8"/>
        <v>0</v>
      </c>
      <c r="U53" s="376"/>
      <c r="V53" s="376"/>
      <c r="W53" s="376"/>
      <c r="X53" s="377"/>
      <c r="Y53" s="48"/>
      <c r="Z53" s="48"/>
      <c r="AA53" s="48"/>
      <c r="AB53" s="48"/>
      <c r="AC53" s="48"/>
    </row>
    <row r="54" spans="2:29" ht="15" customHeight="1">
      <c r="B54" s="1253" t="str">
        <f t="shared" si="0"/>
        <v/>
      </c>
      <c r="C54" s="1626"/>
      <c r="D54" s="234" t="s">
        <v>1907</v>
      </c>
      <c r="E54" s="564">
        <v>400</v>
      </c>
      <c r="F54" s="223">
        <f t="shared" si="6"/>
        <v>0</v>
      </c>
      <c r="G54" s="1054">
        <f t="shared" si="7"/>
        <v>0</v>
      </c>
      <c r="H54" s="48"/>
      <c r="I54" s="367">
        <f>'płatn pow 100 ha (2)'!E150</f>
        <v>0</v>
      </c>
      <c r="J54" s="1607"/>
      <c r="K54" s="317">
        <f>Import!U50</f>
        <v>0</v>
      </c>
      <c r="L54" s="1211">
        <f t="shared" si="2"/>
        <v>0</v>
      </c>
      <c r="M54" s="310">
        <f>SUM(F50:F55)</f>
        <v>0</v>
      </c>
      <c r="R54" s="48"/>
      <c r="S54" s="592">
        <f>'Pak8 s2'!G798</f>
        <v>0</v>
      </c>
      <c r="T54" s="381">
        <f t="shared" si="8"/>
        <v>0</v>
      </c>
      <c r="U54" s="376"/>
      <c r="V54" s="376"/>
      <c r="W54" s="376"/>
      <c r="X54" s="377"/>
      <c r="Y54" s="48"/>
      <c r="Z54" s="48"/>
      <c r="AA54" s="48"/>
      <c r="AB54" s="48"/>
      <c r="AC54" s="48"/>
    </row>
    <row r="55" spans="2:29" ht="15" customHeight="1" thickBot="1">
      <c r="B55" s="1253" t="str">
        <f t="shared" si="0"/>
        <v/>
      </c>
      <c r="C55" s="1626"/>
      <c r="D55" s="226" t="s">
        <v>1910</v>
      </c>
      <c r="E55" s="227">
        <v>690</v>
      </c>
      <c r="F55" s="223">
        <f t="shared" si="6"/>
        <v>0</v>
      </c>
      <c r="G55" s="1061">
        <f t="shared" si="7"/>
        <v>0</v>
      </c>
      <c r="H55" s="48"/>
      <c r="I55" s="367">
        <f>'płatn pow 100 ha (2)'!E151</f>
        <v>0</v>
      </c>
      <c r="J55" s="1607"/>
      <c r="K55" s="317">
        <f>Import!U62</f>
        <v>0</v>
      </c>
      <c r="L55" s="1211">
        <f t="shared" si="2"/>
        <v>0</v>
      </c>
      <c r="M55" s="310"/>
      <c r="R55" s="48"/>
      <c r="S55" s="592">
        <f>'Pak8 s2'!G799</f>
        <v>0</v>
      </c>
      <c r="T55" s="382">
        <f t="shared" si="8"/>
        <v>0</v>
      </c>
      <c r="U55" s="376"/>
      <c r="V55" s="376"/>
      <c r="W55" s="376"/>
      <c r="X55" s="377"/>
      <c r="Y55" s="48"/>
      <c r="Z55" s="48"/>
      <c r="AA55" s="48"/>
      <c r="AB55" s="48"/>
      <c r="AC55" s="48"/>
    </row>
    <row r="56" spans="2:29" ht="15" hidden="1" customHeight="1">
      <c r="B56" s="1253"/>
      <c r="C56" s="1626"/>
      <c r="D56" s="233"/>
      <c r="E56" s="532"/>
      <c r="F56" s="533"/>
      <c r="G56" s="532"/>
      <c r="H56" s="48"/>
      <c r="I56" s="527"/>
      <c r="J56" s="528"/>
      <c r="K56" s="529"/>
      <c r="M56" s="310"/>
      <c r="R56" s="48"/>
      <c r="S56" s="530"/>
      <c r="T56" s="531"/>
      <c r="U56" s="376"/>
      <c r="V56" s="376"/>
      <c r="W56" s="376"/>
      <c r="X56" s="377"/>
      <c r="Y56" s="48"/>
      <c r="Z56" s="48"/>
      <c r="AA56" s="48"/>
      <c r="AB56" s="48"/>
      <c r="AC56" s="48"/>
    </row>
    <row r="57" spans="2:29" ht="15" hidden="1" customHeight="1">
      <c r="B57" s="1253"/>
      <c r="C57" s="1626"/>
      <c r="D57" s="233"/>
      <c r="E57" s="532"/>
      <c r="F57" s="533"/>
      <c r="G57" s="532"/>
      <c r="H57" s="48"/>
      <c r="I57" s="527"/>
      <c r="J57" s="528"/>
      <c r="K57" s="529"/>
      <c r="M57" s="310"/>
      <c r="R57" s="48"/>
      <c r="S57" s="530"/>
      <c r="T57" s="531"/>
      <c r="U57" s="376"/>
      <c r="V57" s="376"/>
      <c r="W57" s="376"/>
      <c r="X57" s="377"/>
      <c r="Y57" s="48"/>
      <c r="Z57" s="48"/>
      <c r="AA57" s="48"/>
      <c r="AB57" s="48"/>
      <c r="AC57" s="48"/>
    </row>
    <row r="58" spans="2:29" ht="15" customHeight="1">
      <c r="B58" s="1253" t="str">
        <f t="shared" si="0"/>
        <v/>
      </c>
      <c r="C58" s="1626"/>
      <c r="D58" s="233" t="s">
        <v>293</v>
      </c>
      <c r="E58" s="1503">
        <v>0.127</v>
      </c>
      <c r="F58" s="533">
        <f>Import!T53</f>
        <v>0</v>
      </c>
      <c r="G58" s="532">
        <f>E58*F58</f>
        <v>0</v>
      </c>
      <c r="H58" s="48"/>
      <c r="I58" s="527"/>
      <c r="J58" s="528"/>
      <c r="K58" s="529"/>
      <c r="M58" s="310"/>
      <c r="R58" s="48"/>
      <c r="S58" s="530"/>
      <c r="T58" s="531"/>
      <c r="U58" s="376"/>
      <c r="V58" s="376"/>
      <c r="W58" s="376"/>
      <c r="X58" s="377"/>
      <c r="Y58" s="48"/>
      <c r="Z58" s="48"/>
      <c r="AA58" s="48"/>
      <c r="AB58" s="48"/>
      <c r="AC58" s="48"/>
    </row>
    <row r="59" spans="2:29" ht="15" customHeight="1" thickBot="1">
      <c r="B59" s="1253" t="str">
        <f t="shared" si="0"/>
        <v/>
      </c>
      <c r="C59" s="1626"/>
      <c r="D59" s="1032" t="s">
        <v>294</v>
      </c>
      <c r="E59" s="1504">
        <v>0.317</v>
      </c>
      <c r="F59" s="1033">
        <f>Import!T54</f>
        <v>0</v>
      </c>
      <c r="G59" s="532">
        <f>E59*F59</f>
        <v>0</v>
      </c>
      <c r="H59" s="48"/>
      <c r="I59" s="527"/>
      <c r="J59" s="528"/>
      <c r="K59" s="529"/>
      <c r="M59" s="310"/>
      <c r="R59" s="48"/>
      <c r="S59" s="530"/>
      <c r="T59" s="531"/>
      <c r="U59" s="376"/>
      <c r="V59" s="376"/>
      <c r="W59" s="376"/>
      <c r="X59" s="377"/>
      <c r="Y59" s="48"/>
      <c r="Z59" s="48"/>
      <c r="AA59" s="48"/>
      <c r="AB59" s="48"/>
      <c r="AC59" s="48"/>
    </row>
    <row r="60" spans="2:29" s="19" customFormat="1" ht="21" customHeight="1" thickBot="1">
      <c r="B60" s="1254" t="s">
        <v>56</v>
      </c>
      <c r="C60" s="1614" t="str">
        <f>"Szacunkowa płatność dla gospodarstwa za  "&amp;M3&amp;" rok           RAZEM:"</f>
        <v>Szacunkowa płatność dla gospodarstwa za  2016 rok           RAZEM:</v>
      </c>
      <c r="D60" s="1615"/>
      <c r="E60" s="1615"/>
      <c r="F60" s="1616"/>
      <c r="G60" s="399">
        <f>SUM(G6:G59)</f>
        <v>0</v>
      </c>
      <c r="H60" s="48"/>
      <c r="I60" s="314"/>
      <c r="J60" s="52"/>
      <c r="K60" s="52"/>
      <c r="L60" s="52"/>
      <c r="P60" s="28"/>
      <c r="Q60" s="28"/>
      <c r="R60" s="48"/>
      <c r="S60" s="375"/>
      <c r="T60" s="376"/>
      <c r="U60" s="376"/>
      <c r="V60" s="376"/>
      <c r="W60" s="376"/>
      <c r="X60" s="377"/>
      <c r="Y60" s="52"/>
      <c r="Z60" s="52"/>
      <c r="AA60" s="52"/>
      <c r="AB60" s="52"/>
      <c r="AC60" s="52"/>
    </row>
    <row r="61" spans="2:29" ht="11.25" customHeight="1">
      <c r="B61" s="1254" t="s">
        <v>56</v>
      </c>
      <c r="C61" s="48"/>
      <c r="D61" s="48"/>
      <c r="E61" s="48"/>
      <c r="F61" s="48"/>
      <c r="G61" s="48"/>
      <c r="H61" s="48"/>
      <c r="I61" s="48"/>
      <c r="J61" s="48"/>
      <c r="K61" s="48"/>
      <c r="L61" s="48"/>
      <c r="R61" s="48"/>
      <c r="S61" s="375"/>
      <c r="T61" s="376"/>
      <c r="U61" s="376"/>
      <c r="V61" s="376"/>
      <c r="W61" s="376"/>
      <c r="X61" s="377"/>
      <c r="Y61" s="48"/>
      <c r="Z61" s="48"/>
      <c r="AA61" s="48"/>
      <c r="AB61" s="48"/>
      <c r="AC61" s="48"/>
    </row>
    <row r="62" spans="2:29" ht="16.5" customHeight="1">
      <c r="B62" s="1255"/>
      <c r="C62" s="48"/>
      <c r="D62" s="48"/>
      <c r="E62" s="48"/>
      <c r="F62" s="48"/>
      <c r="G62" s="48"/>
      <c r="H62" s="48"/>
      <c r="I62" s="48"/>
      <c r="J62" s="48"/>
      <c r="K62" s="48"/>
      <c r="L62" s="48"/>
      <c r="R62" s="48"/>
      <c r="S62" s="375"/>
      <c r="T62" s="376"/>
      <c r="U62" s="376"/>
      <c r="V62" s="376"/>
      <c r="W62" s="376"/>
      <c r="X62" s="377"/>
      <c r="Y62" s="48"/>
      <c r="Z62" s="48"/>
      <c r="AA62" s="48"/>
      <c r="AB62" s="48"/>
      <c r="AC62" s="48"/>
    </row>
    <row r="63" spans="2:29" ht="16.5" customHeight="1">
      <c r="B63" s="1255">
        <f>F63</f>
        <v>0</v>
      </c>
      <c r="C63" s="48"/>
      <c r="D63" s="48"/>
      <c r="E63" s="48"/>
      <c r="F63" s="48"/>
      <c r="G63" s="48"/>
      <c r="H63" s="48"/>
      <c r="I63" s="48"/>
      <c r="J63" s="48"/>
      <c r="K63" s="48"/>
      <c r="L63" s="48"/>
      <c r="R63" s="48"/>
      <c r="S63" s="375"/>
      <c r="T63" s="376"/>
      <c r="U63" s="376"/>
      <c r="V63" s="376"/>
      <c r="W63" s="376"/>
      <c r="X63" s="377"/>
      <c r="Y63" s="48"/>
      <c r="Z63" s="48"/>
      <c r="AA63" s="48"/>
      <c r="AB63" s="48"/>
      <c r="AC63" s="48"/>
    </row>
    <row r="64" spans="2:29" ht="16.5" customHeight="1" thickBot="1">
      <c r="B64" s="1255">
        <f>F64</f>
        <v>0</v>
      </c>
      <c r="C64" s="48"/>
      <c r="D64" s="48"/>
      <c r="E64" s="48"/>
      <c r="F64" s="48"/>
      <c r="G64" s="48"/>
      <c r="H64" s="48"/>
      <c r="I64" s="48"/>
      <c r="J64" s="48"/>
      <c r="K64" s="48"/>
      <c r="L64" s="48"/>
      <c r="R64" s="48"/>
      <c r="S64" s="375"/>
      <c r="T64" s="376"/>
      <c r="U64" s="376"/>
      <c r="V64" s="376"/>
      <c r="W64" s="376"/>
      <c r="X64" s="377"/>
      <c r="Y64" s="48"/>
      <c r="Z64" s="48"/>
      <c r="AA64" s="48"/>
      <c r="AB64" s="48"/>
      <c r="AC64" s="48"/>
    </row>
    <row r="65" spans="2:29" ht="65.25" customHeight="1" thickBot="1">
      <c r="B65" s="1253" t="str">
        <f t="shared" ref="B65:B119" si="9">IF(F65&gt;0,"Wypełnione","")</f>
        <v>Wypełnione</v>
      </c>
      <c r="C65" s="208" t="str">
        <f>"Rok "&amp;M$3+1</f>
        <v>Rok 2017</v>
      </c>
      <c r="D65" s="208" t="s">
        <v>1815</v>
      </c>
      <c r="E65" s="208" t="str">
        <f>E5</f>
        <v>Stawka jednostkowa zł  za
(ha / szt./mb)</v>
      </c>
      <c r="F65" s="225" t="str">
        <f>F5</f>
        <v>Ilość w (ha / szt. mb.) do których przysługuje dopłata w określonej wysokości *</v>
      </c>
      <c r="G65" s="208" t="str">
        <f>G5</f>
        <v>Szacunkowa płatność za wariant za rok</v>
      </c>
      <c r="H65" s="48"/>
      <c r="I65" s="365"/>
      <c r="J65" s="1606" t="str">
        <f>IF(M65&gt;0,"Zmniejszenie płatności z powodu degresywności. Oblicz i wpisz wartość samodzielnie.","")</f>
        <v/>
      </c>
      <c r="K65" s="48"/>
      <c r="L65" s="48"/>
      <c r="M65" s="323">
        <f>IF(F66=F6,0,1)*O65</f>
        <v>0</v>
      </c>
      <c r="O65" s="324">
        <f>IF(F66&gt;100,1,0)</f>
        <v>0</v>
      </c>
      <c r="P65" s="28" t="s">
        <v>934</v>
      </c>
      <c r="R65" s="48"/>
      <c r="S65" s="375"/>
      <c r="T65" s="376"/>
      <c r="U65" s="376"/>
      <c r="V65" s="376"/>
      <c r="W65" s="376"/>
      <c r="X65" s="377"/>
      <c r="Y65" s="48"/>
      <c r="Z65" s="48"/>
      <c r="AA65" s="48"/>
      <c r="AB65" s="48"/>
      <c r="AC65" s="48"/>
    </row>
    <row r="66" spans="2:29" ht="15" customHeight="1" thickBot="1">
      <c r="B66" s="1253" t="str">
        <f t="shared" si="9"/>
        <v/>
      </c>
      <c r="C66" s="1627">
        <f>C6+1</f>
        <v>2017</v>
      </c>
      <c r="D66" s="232" t="str">
        <f t="shared" ref="D66:F80" si="10">D6</f>
        <v>1.1. Zrównoważony system gospodarowania</v>
      </c>
      <c r="E66" s="386">
        <f t="shared" si="10"/>
        <v>360</v>
      </c>
      <c r="F66" s="223">
        <f t="shared" si="10"/>
        <v>0</v>
      </c>
      <c r="G66" s="305">
        <f>IF(F66&gt;100,G6,E66*F66)</f>
        <v>0</v>
      </c>
      <c r="H66" s="48"/>
      <c r="I66" s="365"/>
      <c r="J66" s="1606"/>
      <c r="K66" s="48"/>
      <c r="L66" s="48"/>
      <c r="M66" s="48" t="s">
        <v>1047</v>
      </c>
      <c r="N66" s="48" t="s">
        <v>645</v>
      </c>
      <c r="O66" s="48" t="s">
        <v>644</v>
      </c>
      <c r="R66" s="48"/>
      <c r="S66" s="375"/>
      <c r="T66" s="376"/>
      <c r="U66" s="376"/>
      <c r="V66" s="376"/>
      <c r="W66" s="376"/>
      <c r="X66" s="377"/>
      <c r="Y66" s="48"/>
      <c r="Z66" s="48"/>
      <c r="AA66" s="48"/>
      <c r="AB66" s="48"/>
      <c r="AC66" s="48"/>
    </row>
    <row r="67" spans="2:29" ht="15" customHeight="1" thickBot="1">
      <c r="B67" s="1253" t="str">
        <f t="shared" si="9"/>
        <v/>
      </c>
      <c r="C67" s="1628"/>
      <c r="D67" s="226" t="str">
        <f t="shared" si="10"/>
        <v>2.1. Uprawy rolnicze (dla których zakończono okres przestawiania)</v>
      </c>
      <c r="E67" s="227">
        <f t="shared" si="10"/>
        <v>790</v>
      </c>
      <c r="F67" s="223">
        <f t="shared" si="10"/>
        <v>0</v>
      </c>
      <c r="G67" s="304">
        <f t="shared" ref="G67:G78" si="11">IF(L$72&gt;100,G7,E67*F67)</f>
        <v>0</v>
      </c>
      <c r="H67" s="48"/>
      <c r="I67" s="365"/>
      <c r="J67" s="1608" t="str">
        <f>IF(O67&gt;100,"Zmniejszenie płatności z powodu degresywności. Oblicz i wpisz wartości samodzielnie.","")</f>
        <v/>
      </c>
      <c r="K67" s="48"/>
      <c r="M67" s="318">
        <f t="shared" ref="M67:M78" si="12">IF(F67=F7,0,1)</f>
        <v>0</v>
      </c>
      <c r="N67" s="320">
        <f>IF(SUM(M67:M78)&gt;0,1,0)*P67</f>
        <v>0</v>
      </c>
      <c r="O67" s="321">
        <f>L72*N67</f>
        <v>0</v>
      </c>
      <c r="P67" s="324">
        <f>IF(L72&gt;100,1,0)</f>
        <v>0</v>
      </c>
      <c r="R67" s="48"/>
      <c r="S67" s="375"/>
      <c r="T67" s="376"/>
      <c r="U67" s="565">
        <f>SUM(F67:F78)</f>
        <v>0</v>
      </c>
      <c r="V67" s="376"/>
      <c r="W67" s="376"/>
      <c r="X67" s="377"/>
      <c r="Y67" s="48"/>
      <c r="Z67" s="48"/>
      <c r="AA67" s="48"/>
      <c r="AB67" s="48"/>
      <c r="AC67" s="48"/>
    </row>
    <row r="68" spans="2:29" ht="15" customHeight="1">
      <c r="B68" s="1253" t="str">
        <f t="shared" si="9"/>
        <v/>
      </c>
      <c r="C68" s="1628"/>
      <c r="D68" s="403" t="str">
        <f t="shared" si="10"/>
        <v>2.2. Uprawy rolnicze (w okresie przestawiania)</v>
      </c>
      <c r="E68" s="404">
        <f t="shared" si="10"/>
        <v>840</v>
      </c>
      <c r="F68" s="223">
        <f t="shared" si="10"/>
        <v>0</v>
      </c>
      <c r="G68" s="304">
        <f t="shared" si="11"/>
        <v>0</v>
      </c>
      <c r="H68" s="48"/>
      <c r="I68" s="365"/>
      <c r="J68" s="1608"/>
      <c r="K68" s="48"/>
      <c r="M68" s="319">
        <f t="shared" si="12"/>
        <v>0</v>
      </c>
      <c r="N68" s="309"/>
      <c r="R68" s="48"/>
      <c r="S68" s="375"/>
      <c r="T68" s="376"/>
      <c r="U68" s="376"/>
      <c r="V68" s="376"/>
      <c r="W68" s="376"/>
      <c r="X68" s="377"/>
      <c r="Y68" s="48"/>
      <c r="Z68" s="48"/>
      <c r="AA68" s="48"/>
      <c r="AB68" s="48"/>
      <c r="AC68" s="48"/>
    </row>
    <row r="69" spans="2:29" ht="15" customHeight="1">
      <c r="B69" s="1253" t="str">
        <f t="shared" si="9"/>
        <v/>
      </c>
      <c r="C69" s="1628"/>
      <c r="D69" s="226" t="str">
        <f t="shared" si="10"/>
        <v>2.3. Trwałe użytki zielone (dla których zakończono okres przestawiania)</v>
      </c>
      <c r="E69" s="227">
        <f t="shared" si="10"/>
        <v>260</v>
      </c>
      <c r="F69" s="223">
        <f t="shared" si="10"/>
        <v>0</v>
      </c>
      <c r="G69" s="304">
        <f t="shared" si="11"/>
        <v>0</v>
      </c>
      <c r="H69" s="48"/>
      <c r="I69" s="365"/>
      <c r="J69" s="1608"/>
      <c r="K69" s="48"/>
      <c r="M69" s="319">
        <f t="shared" si="12"/>
        <v>0</v>
      </c>
      <c r="R69" s="48"/>
      <c r="S69" s="375"/>
      <c r="T69" s="376"/>
      <c r="U69" s="376"/>
      <c r="V69" s="376"/>
      <c r="W69" s="376"/>
      <c r="X69" s="377"/>
      <c r="Y69" s="48"/>
      <c r="Z69" s="48"/>
      <c r="AA69" s="48"/>
      <c r="AB69" s="48"/>
      <c r="AC69" s="48"/>
    </row>
    <row r="70" spans="2:29" ht="15" customHeight="1">
      <c r="B70" s="1253" t="str">
        <f t="shared" si="9"/>
        <v/>
      </c>
      <c r="C70" s="1628"/>
      <c r="D70" s="403" t="str">
        <f t="shared" si="10"/>
        <v>2.4. Trwałe użytki zielone (w okresie przestawiania)</v>
      </c>
      <c r="E70" s="404">
        <f t="shared" si="10"/>
        <v>330</v>
      </c>
      <c r="F70" s="223">
        <f t="shared" si="10"/>
        <v>0</v>
      </c>
      <c r="G70" s="304">
        <f t="shared" si="11"/>
        <v>0</v>
      </c>
      <c r="H70" s="48"/>
      <c r="I70" s="365"/>
      <c r="J70" s="1608"/>
      <c r="K70" s="48"/>
      <c r="M70" s="319">
        <f t="shared" si="12"/>
        <v>0</v>
      </c>
      <c r="R70" s="48"/>
      <c r="S70" s="375"/>
      <c r="T70" s="376"/>
      <c r="U70" s="376"/>
      <c r="V70" s="376"/>
      <c r="W70" s="376"/>
      <c r="X70" s="377"/>
      <c r="Y70" s="48"/>
      <c r="Z70" s="48"/>
      <c r="AA70" s="48"/>
      <c r="AB70" s="48"/>
      <c r="AC70" s="48"/>
    </row>
    <row r="71" spans="2:29" ht="15" customHeight="1">
      <c r="B71" s="1253" t="str">
        <f t="shared" si="9"/>
        <v/>
      </c>
      <c r="C71" s="1628"/>
      <c r="D71" s="226" t="str">
        <f t="shared" si="10"/>
        <v>2.5. Uprawy warzywne (dla których zakończono okres przestawiania)</v>
      </c>
      <c r="E71" s="227">
        <f t="shared" si="10"/>
        <v>1300</v>
      </c>
      <c r="F71" s="223">
        <f t="shared" si="10"/>
        <v>0</v>
      </c>
      <c r="G71" s="304">
        <f t="shared" si="11"/>
        <v>0</v>
      </c>
      <c r="H71" s="48"/>
      <c r="I71" s="365"/>
      <c r="J71" s="1608"/>
      <c r="K71" s="363"/>
      <c r="M71" s="319">
        <f t="shared" si="12"/>
        <v>0</v>
      </c>
      <c r="R71" s="48"/>
      <c r="S71" s="375"/>
      <c r="T71" s="376"/>
      <c r="U71" s="376"/>
      <c r="V71" s="376"/>
      <c r="W71" s="376"/>
      <c r="X71" s="377"/>
      <c r="Y71" s="48"/>
      <c r="Z71" s="48"/>
      <c r="AA71" s="48"/>
      <c r="AB71" s="48"/>
      <c r="AC71" s="48"/>
    </row>
    <row r="72" spans="2:29" ht="15" customHeight="1">
      <c r="B72" s="1253" t="str">
        <f t="shared" si="9"/>
        <v/>
      </c>
      <c r="C72" s="1628"/>
      <c r="D72" s="403" t="str">
        <f t="shared" si="10"/>
        <v>2.6. Uprawy warzywne (w okresie przestawiania)</v>
      </c>
      <c r="E72" s="404">
        <f t="shared" si="10"/>
        <v>1550</v>
      </c>
      <c r="F72" s="223">
        <f t="shared" si="10"/>
        <v>0</v>
      </c>
      <c r="G72" s="304">
        <f t="shared" si="11"/>
        <v>0</v>
      </c>
      <c r="H72" s="48"/>
      <c r="I72" s="365"/>
      <c r="J72" s="1608"/>
      <c r="K72" s="363"/>
      <c r="L72" s="310">
        <f>SUM(F67:F78)</f>
        <v>0</v>
      </c>
      <c r="M72" s="319">
        <f t="shared" si="12"/>
        <v>0</v>
      </c>
      <c r="R72" s="48"/>
      <c r="S72" s="375"/>
      <c r="T72" s="376"/>
      <c r="U72" s="376"/>
      <c r="V72" s="376"/>
      <c r="W72" s="376"/>
      <c r="X72" s="377"/>
      <c r="Y72" s="48"/>
      <c r="Z72" s="48"/>
      <c r="AA72" s="48"/>
      <c r="AB72" s="48"/>
      <c r="AC72" s="48"/>
    </row>
    <row r="73" spans="2:29" ht="15" customHeight="1">
      <c r="B73" s="1253" t="str">
        <f t="shared" si="9"/>
        <v/>
      </c>
      <c r="C73" s="1628"/>
      <c r="D73" s="226" t="str">
        <f t="shared" si="10"/>
        <v>2.7. Uprawy zielarskie (dla których zakończono okres przestawiania)</v>
      </c>
      <c r="E73" s="227">
        <f t="shared" si="10"/>
        <v>1050</v>
      </c>
      <c r="F73" s="223">
        <f t="shared" si="10"/>
        <v>0</v>
      </c>
      <c r="G73" s="304">
        <f t="shared" si="11"/>
        <v>0</v>
      </c>
      <c r="H73" s="48"/>
      <c r="I73" s="365"/>
      <c r="J73" s="1608"/>
      <c r="K73" s="363"/>
      <c r="M73" s="319">
        <f t="shared" si="12"/>
        <v>0</v>
      </c>
      <c r="R73" s="48"/>
      <c r="S73" s="375"/>
      <c r="T73" s="376"/>
      <c r="U73" s="376"/>
      <c r="V73" s="376"/>
      <c r="W73" s="376"/>
      <c r="X73" s="377"/>
      <c r="Y73" s="48"/>
      <c r="Z73" s="48"/>
      <c r="AA73" s="48"/>
      <c r="AB73" s="48"/>
      <c r="AC73" s="48"/>
    </row>
    <row r="74" spans="2:29" ht="15" customHeight="1">
      <c r="B74" s="1253" t="str">
        <f t="shared" si="9"/>
        <v/>
      </c>
      <c r="C74" s="1628"/>
      <c r="D74" s="403" t="str">
        <f t="shared" si="10"/>
        <v>2.8. Uprawy zielarskie (w okresie przestawiania)</v>
      </c>
      <c r="E74" s="404">
        <f t="shared" si="10"/>
        <v>1150</v>
      </c>
      <c r="F74" s="223">
        <f t="shared" si="10"/>
        <v>0</v>
      </c>
      <c r="G74" s="304">
        <f t="shared" si="11"/>
        <v>0</v>
      </c>
      <c r="H74" s="48"/>
      <c r="I74" s="365"/>
      <c r="J74" s="1608"/>
      <c r="K74" s="363"/>
      <c r="M74" s="319">
        <f t="shared" si="12"/>
        <v>0</v>
      </c>
      <c r="R74" s="48"/>
      <c r="S74" s="375"/>
      <c r="T74" s="376"/>
      <c r="U74" s="376"/>
      <c r="V74" s="376"/>
      <c r="W74" s="376"/>
      <c r="X74" s="377"/>
      <c r="Y74" s="48"/>
      <c r="Z74" s="48"/>
      <c r="AA74" s="48"/>
      <c r="AB74" s="48"/>
      <c r="AC74" s="48"/>
    </row>
    <row r="75" spans="2:29" ht="15" customHeight="1">
      <c r="B75" s="1253"/>
      <c r="C75" s="1628"/>
      <c r="D75" s="226" t="str">
        <f t="shared" ref="D75:E78" si="13">D15</f>
        <v xml:space="preserve">2.9. Uprawy sadownicze i jagodowe (dla których zakończono okres przestawiania) </v>
      </c>
      <c r="E75" s="227">
        <f t="shared" si="13"/>
        <v>1540</v>
      </c>
      <c r="F75" s="223"/>
      <c r="G75" s="304">
        <f t="shared" si="11"/>
        <v>0</v>
      </c>
      <c r="H75" s="48"/>
      <c r="I75" s="365"/>
      <c r="J75" s="1608"/>
      <c r="K75" s="363"/>
      <c r="M75" s="319">
        <f t="shared" si="12"/>
        <v>0</v>
      </c>
      <c r="R75" s="48"/>
      <c r="S75" s="375"/>
      <c r="T75" s="376"/>
      <c r="U75" s="376"/>
      <c r="V75" s="376"/>
      <c r="W75" s="376"/>
      <c r="X75" s="377"/>
      <c r="Y75" s="48"/>
      <c r="Z75" s="48"/>
      <c r="AA75" s="48"/>
      <c r="AB75" s="48"/>
      <c r="AC75" s="48"/>
    </row>
    <row r="76" spans="2:29" ht="15" customHeight="1">
      <c r="B76" s="1253"/>
      <c r="C76" s="1628"/>
      <c r="D76" s="403" t="str">
        <f t="shared" si="13"/>
        <v xml:space="preserve">2.10.Uprawy sadownicze i jagodowe (w okresie przestawiania) </v>
      </c>
      <c r="E76" s="404">
        <f t="shared" si="13"/>
        <v>1800</v>
      </c>
      <c r="F76" s="223"/>
      <c r="G76" s="304">
        <f t="shared" si="11"/>
        <v>0</v>
      </c>
      <c r="H76" s="48"/>
      <c r="I76" s="365"/>
      <c r="J76" s="1608"/>
      <c r="K76" s="363"/>
      <c r="M76" s="319">
        <f t="shared" si="12"/>
        <v>0</v>
      </c>
      <c r="R76" s="48"/>
      <c r="S76" s="375"/>
      <c r="T76" s="376"/>
      <c r="U76" s="376"/>
      <c r="V76" s="376"/>
      <c r="W76" s="376"/>
      <c r="X76" s="377"/>
      <c r="Y76" s="48"/>
      <c r="Z76" s="48"/>
      <c r="AA76" s="48"/>
      <c r="AB76" s="48"/>
      <c r="AC76" s="48"/>
    </row>
    <row r="77" spans="2:29" ht="15" customHeight="1">
      <c r="B77" s="1253"/>
      <c r="C77" s="1628"/>
      <c r="D77" s="226" t="str">
        <f t="shared" si="13"/>
        <v>2.11. Pozostałe uprawy sadownicze i jagodowe (dla których zakończono okres przestawiania)</v>
      </c>
      <c r="E77" s="227">
        <f t="shared" si="13"/>
        <v>650</v>
      </c>
      <c r="F77" s="223"/>
      <c r="G77" s="304">
        <f t="shared" si="11"/>
        <v>0</v>
      </c>
      <c r="H77" s="48"/>
      <c r="I77" s="365"/>
      <c r="J77" s="1608"/>
      <c r="K77" s="363"/>
      <c r="M77" s="319">
        <f t="shared" si="12"/>
        <v>0</v>
      </c>
      <c r="R77" s="48"/>
      <c r="S77" s="375"/>
      <c r="T77" s="376"/>
      <c r="U77" s="376"/>
      <c r="V77" s="376"/>
      <c r="W77" s="376"/>
      <c r="X77" s="377"/>
      <c r="Y77" s="48"/>
      <c r="Z77" s="48"/>
      <c r="AA77" s="48"/>
      <c r="AB77" s="48"/>
      <c r="AC77" s="48"/>
    </row>
    <row r="78" spans="2:29" ht="15" customHeight="1">
      <c r="B78" s="1253"/>
      <c r="C78" s="1628"/>
      <c r="D78" s="403" t="str">
        <f t="shared" si="13"/>
        <v>2.12. Pozostałe uprawy sadownicze i jagodowe (w okresie przestawiania)</v>
      </c>
      <c r="E78" s="404">
        <f t="shared" si="13"/>
        <v>800</v>
      </c>
      <c r="F78" s="223"/>
      <c r="G78" s="304">
        <f t="shared" si="11"/>
        <v>0</v>
      </c>
      <c r="H78" s="48"/>
      <c r="I78" s="365"/>
      <c r="J78" s="1608"/>
      <c r="K78" s="363"/>
      <c r="M78" s="319">
        <f t="shared" si="12"/>
        <v>0</v>
      </c>
      <c r="R78" s="48"/>
      <c r="S78" s="375"/>
      <c r="T78" s="376"/>
      <c r="U78" s="376"/>
      <c r="V78" s="376"/>
      <c r="W78" s="376"/>
      <c r="X78" s="377"/>
      <c r="Y78" s="48"/>
      <c r="Z78" s="48"/>
      <c r="AA78" s="48"/>
      <c r="AB78" s="48"/>
      <c r="AC78" s="48"/>
    </row>
    <row r="79" spans="2:29" ht="15" customHeight="1" thickBot="1">
      <c r="B79" s="1253"/>
      <c r="C79" s="1628"/>
      <c r="D79" s="231"/>
      <c r="E79" s="387"/>
      <c r="F79" s="223"/>
      <c r="G79" s="308"/>
      <c r="H79" s="48"/>
      <c r="I79" s="365"/>
      <c r="J79" s="363"/>
      <c r="K79" s="363"/>
      <c r="M79" s="319"/>
      <c r="R79" s="48"/>
      <c r="S79" s="375"/>
      <c r="T79" s="376"/>
      <c r="U79" s="376"/>
      <c r="V79" s="376"/>
      <c r="W79" s="376"/>
      <c r="X79" s="377"/>
      <c r="Y79" s="48"/>
      <c r="Z79" s="48"/>
      <c r="AA79" s="48"/>
      <c r="AB79" s="48"/>
      <c r="AC79" s="48"/>
    </row>
    <row r="80" spans="2:29" ht="15" customHeight="1" thickBot="1">
      <c r="B80" s="1253" t="str">
        <f t="shared" si="9"/>
        <v/>
      </c>
      <c r="C80" s="1628"/>
      <c r="D80" s="307" t="str">
        <f t="shared" si="10"/>
        <v>3.1.2. Ekstensywna gospodarka na łąkach i pastwiskach na obszarach Natura 2000</v>
      </c>
      <c r="E80" s="384">
        <f t="shared" si="10"/>
        <v>500</v>
      </c>
      <c r="F80" s="223">
        <f>F20</f>
        <v>0</v>
      </c>
      <c r="G80" s="308">
        <f>IF(F80&gt;10,G20,E80*F80)</f>
        <v>0</v>
      </c>
      <c r="H80" s="48"/>
      <c r="I80" s="365"/>
      <c r="J80" s="1606" t="str">
        <f>IF(M80&gt;0,"Zmniejszenie płatności z powodu degresywności. Sprawdź i wpisz wartość samodzielnie.","")</f>
        <v/>
      </c>
      <c r="K80" s="371"/>
      <c r="L80" s="48"/>
      <c r="M80" s="323">
        <f>ROUND(IF(F79=F19,0,1)*O80,0)</f>
        <v>0</v>
      </c>
      <c r="N80" s="48"/>
      <c r="O80" s="324">
        <f>IF(F79&gt;10,1,0)</f>
        <v>0</v>
      </c>
      <c r="R80" s="48"/>
      <c r="S80" s="375"/>
      <c r="T80" s="376"/>
      <c r="U80" s="376"/>
      <c r="V80" s="376"/>
      <c r="W80" s="376"/>
      <c r="X80" s="377"/>
      <c r="Y80" s="48"/>
      <c r="Z80" s="48"/>
      <c r="AA80" s="48"/>
      <c r="AB80" s="48"/>
      <c r="AC80" s="48"/>
    </row>
    <row r="81" spans="2:29" ht="15" customHeight="1">
      <c r="B81" s="1253" t="str">
        <f t="shared" si="9"/>
        <v/>
      </c>
      <c r="C81" s="1628"/>
      <c r="D81" s="226" t="str">
        <f t="shared" ref="D81:F90" si="14">D21</f>
        <v>4.1. Ochrona siedlisk lęgowych ptaków</v>
      </c>
      <c r="E81" s="227">
        <f t="shared" si="14"/>
        <v>1200</v>
      </c>
      <c r="F81" s="223">
        <f t="shared" si="14"/>
        <v>0</v>
      </c>
      <c r="G81" s="227">
        <f t="shared" ref="G81:G98" si="15">E81*F81</f>
        <v>0</v>
      </c>
      <c r="H81" s="48"/>
      <c r="I81" s="365"/>
      <c r="J81" s="1606"/>
      <c r="K81" s="371"/>
      <c r="R81" s="48"/>
      <c r="S81" s="375"/>
      <c r="T81" s="376"/>
      <c r="U81" s="376"/>
      <c r="V81" s="376"/>
      <c r="W81" s="376"/>
      <c r="X81" s="377"/>
      <c r="Y81" s="48"/>
      <c r="Z81" s="48"/>
      <c r="AA81" s="48"/>
      <c r="AB81" s="48"/>
      <c r="AC81" s="48"/>
    </row>
    <row r="82" spans="2:29" ht="15" customHeight="1">
      <c r="B82" s="1253" t="str">
        <f t="shared" si="9"/>
        <v/>
      </c>
      <c r="C82" s="1628"/>
      <c r="D82" s="226" t="str">
        <f t="shared" si="14"/>
        <v xml:space="preserve">4.2. Mechowiska </v>
      </c>
      <c r="E82" s="227">
        <f t="shared" si="14"/>
        <v>1200</v>
      </c>
      <c r="F82" s="223">
        <f t="shared" si="14"/>
        <v>0</v>
      </c>
      <c r="G82" s="227">
        <f t="shared" si="15"/>
        <v>0</v>
      </c>
      <c r="H82" s="48"/>
      <c r="I82" s="365"/>
      <c r="J82" s="1606"/>
      <c r="K82" s="371"/>
      <c r="R82" s="48"/>
      <c r="S82" s="375"/>
      <c r="T82" s="376"/>
      <c r="U82" s="376"/>
      <c r="V82" s="376"/>
      <c r="W82" s="376"/>
      <c r="X82" s="377"/>
      <c r="Y82" s="48"/>
      <c r="Z82" s="48"/>
      <c r="AA82" s="48"/>
      <c r="AB82" s="48"/>
      <c r="AC82" s="48"/>
    </row>
    <row r="83" spans="2:29" ht="15" customHeight="1">
      <c r="B83" s="1253" t="str">
        <f t="shared" si="9"/>
        <v/>
      </c>
      <c r="C83" s="1628"/>
      <c r="D83" s="226" t="str">
        <f t="shared" si="14"/>
        <v>4.3. Szuwary wielkoturzycowe</v>
      </c>
      <c r="E83" s="227">
        <f t="shared" si="14"/>
        <v>800</v>
      </c>
      <c r="F83" s="223">
        <f t="shared" si="14"/>
        <v>0</v>
      </c>
      <c r="G83" s="227">
        <f t="shared" si="15"/>
        <v>0</v>
      </c>
      <c r="H83" s="48"/>
      <c r="I83" s="365"/>
      <c r="J83" s="1606"/>
      <c r="K83" s="371"/>
      <c r="R83" s="48"/>
      <c r="S83" s="375"/>
      <c r="T83" s="376"/>
      <c r="U83" s="376"/>
      <c r="V83" s="376"/>
      <c r="W83" s="376"/>
      <c r="X83" s="377"/>
      <c r="Y83" s="48"/>
      <c r="Z83" s="48"/>
      <c r="AA83" s="48"/>
      <c r="AB83" s="48"/>
      <c r="AC83" s="48"/>
    </row>
    <row r="84" spans="2:29" ht="15" customHeight="1">
      <c r="B84" s="1253" t="str">
        <f t="shared" si="9"/>
        <v/>
      </c>
      <c r="C84" s="1628"/>
      <c r="D84" s="226" t="str">
        <f t="shared" si="14"/>
        <v>4.4. Łąki trzęślicowe i selernicowe</v>
      </c>
      <c r="E84" s="227">
        <f t="shared" si="14"/>
        <v>1200</v>
      </c>
      <c r="F84" s="223">
        <f t="shared" si="14"/>
        <v>0</v>
      </c>
      <c r="G84" s="227">
        <f t="shared" si="15"/>
        <v>0</v>
      </c>
      <c r="H84" s="48"/>
      <c r="I84" s="364"/>
      <c r="J84" s="48"/>
      <c r="K84" s="48"/>
      <c r="R84" s="48"/>
      <c r="S84" s="375"/>
      <c r="T84" s="376"/>
      <c r="U84" s="376"/>
      <c r="V84" s="376"/>
      <c r="W84" s="376"/>
      <c r="X84" s="377"/>
      <c r="Y84" s="48"/>
      <c r="Z84" s="48"/>
      <c r="AA84" s="48"/>
      <c r="AB84" s="48"/>
      <c r="AC84" s="48"/>
    </row>
    <row r="85" spans="2:29" ht="15" customHeight="1">
      <c r="B85" s="1253" t="str">
        <f t="shared" si="9"/>
        <v/>
      </c>
      <c r="C85" s="1628"/>
      <c r="D85" s="226" t="str">
        <f t="shared" si="14"/>
        <v>4.5. Murawy ciepłolubne</v>
      </c>
      <c r="E85" s="227">
        <f t="shared" si="14"/>
        <v>1200</v>
      </c>
      <c r="F85" s="223">
        <f t="shared" si="14"/>
        <v>0</v>
      </c>
      <c r="G85" s="227">
        <f t="shared" si="15"/>
        <v>0</v>
      </c>
      <c r="H85" s="48"/>
      <c r="I85" s="364"/>
      <c r="J85" s="48"/>
      <c r="K85" s="48"/>
      <c r="R85" s="48"/>
      <c r="S85" s="375"/>
      <c r="T85" s="376"/>
      <c r="U85" s="376"/>
      <c r="V85" s="376"/>
      <c r="W85" s="376"/>
      <c r="X85" s="377"/>
      <c r="Y85" s="48"/>
      <c r="Z85" s="48"/>
      <c r="AA85" s="48"/>
      <c r="AB85" s="48"/>
      <c r="AC85" s="48"/>
    </row>
    <row r="86" spans="2:29" ht="15" customHeight="1">
      <c r="B86" s="1253" t="str">
        <f t="shared" si="9"/>
        <v/>
      </c>
      <c r="C86" s="1628"/>
      <c r="D86" s="226" t="str">
        <f t="shared" si="14"/>
        <v xml:space="preserve">4.6. Półnaturalne łąki wilgotne </v>
      </c>
      <c r="E86" s="227">
        <f t="shared" si="14"/>
        <v>800</v>
      </c>
      <c r="F86" s="223">
        <f t="shared" si="14"/>
        <v>0</v>
      </c>
      <c r="G86" s="227">
        <f t="shared" si="15"/>
        <v>0</v>
      </c>
      <c r="H86" s="48"/>
      <c r="I86" s="364"/>
      <c r="J86" s="48"/>
      <c r="K86" s="48"/>
      <c r="R86" s="48"/>
      <c r="S86" s="375"/>
      <c r="T86" s="376"/>
      <c r="U86" s="376"/>
      <c r="V86" s="376"/>
      <c r="W86" s="376"/>
      <c r="X86" s="377"/>
      <c r="Y86" s="48"/>
      <c r="Z86" s="48"/>
      <c r="AA86" s="48"/>
      <c r="AB86" s="48"/>
      <c r="AC86" s="48"/>
    </row>
    <row r="87" spans="2:29" ht="15" customHeight="1">
      <c r="B87" s="1253" t="str">
        <f t="shared" si="9"/>
        <v/>
      </c>
      <c r="C87" s="1628"/>
      <c r="D87" s="226" t="str">
        <f t="shared" si="14"/>
        <v>4.7. Półnaturalne łąki świeże</v>
      </c>
      <c r="E87" s="227">
        <f t="shared" si="14"/>
        <v>800</v>
      </c>
      <c r="F87" s="223">
        <f t="shared" si="14"/>
        <v>0</v>
      </c>
      <c r="G87" s="227">
        <f t="shared" si="15"/>
        <v>0</v>
      </c>
      <c r="H87" s="48"/>
      <c r="I87" s="364"/>
      <c r="J87" s="48"/>
      <c r="K87" s="48"/>
      <c r="R87" s="48"/>
      <c r="S87" s="375"/>
      <c r="T87" s="376"/>
      <c r="U87" s="376"/>
      <c r="V87" s="376"/>
      <c r="W87" s="376"/>
      <c r="X87" s="377"/>
      <c r="Y87" s="48"/>
      <c r="Z87" s="48"/>
      <c r="AA87" s="48"/>
      <c r="AB87" s="48"/>
      <c r="AC87" s="48"/>
    </row>
    <row r="88" spans="2:29" ht="15" customHeight="1">
      <c r="B88" s="1253" t="str">
        <f t="shared" si="9"/>
        <v/>
      </c>
      <c r="C88" s="1628"/>
      <c r="D88" s="226" t="str">
        <f t="shared" si="14"/>
        <v>4.8. Bogate gatunkowo murawy bliźniczkowe</v>
      </c>
      <c r="E88" s="227">
        <f t="shared" si="14"/>
        <v>800</v>
      </c>
      <c r="F88" s="223">
        <f t="shared" si="14"/>
        <v>0</v>
      </c>
      <c r="G88" s="227">
        <f t="shared" si="15"/>
        <v>0</v>
      </c>
      <c r="H88" s="48"/>
      <c r="I88" s="364"/>
      <c r="J88" s="48"/>
      <c r="K88" s="48"/>
      <c r="R88" s="48"/>
      <c r="S88" s="375"/>
      <c r="T88" s="376"/>
      <c r="U88" s="376"/>
      <c r="V88" s="376"/>
      <c r="W88" s="376"/>
      <c r="X88" s="377"/>
      <c r="Y88" s="48"/>
      <c r="Z88" s="48"/>
      <c r="AA88" s="48"/>
      <c r="AB88" s="48"/>
      <c r="AC88" s="48"/>
    </row>
    <row r="89" spans="2:29" ht="15" customHeight="1">
      <c r="B89" s="1253" t="str">
        <f t="shared" si="9"/>
        <v/>
      </c>
      <c r="C89" s="1628"/>
      <c r="D89" s="226" t="str">
        <f t="shared" si="14"/>
        <v>4.9. Słonorośla</v>
      </c>
      <c r="E89" s="227">
        <f t="shared" si="14"/>
        <v>1190</v>
      </c>
      <c r="F89" s="223">
        <f t="shared" si="14"/>
        <v>0</v>
      </c>
      <c r="G89" s="227">
        <f t="shared" si="15"/>
        <v>0</v>
      </c>
      <c r="H89" s="48"/>
      <c r="I89" s="364"/>
      <c r="J89" s="48"/>
      <c r="K89" s="48"/>
      <c r="R89" s="48"/>
      <c r="S89" s="375"/>
      <c r="T89" s="376"/>
      <c r="U89" s="376"/>
      <c r="V89" s="376"/>
      <c r="W89" s="376"/>
      <c r="X89" s="377"/>
      <c r="Y89" s="48"/>
      <c r="Z89" s="48"/>
      <c r="AA89" s="48"/>
      <c r="AB89" s="48"/>
      <c r="AC89" s="48"/>
    </row>
    <row r="90" spans="2:29" ht="15" customHeight="1">
      <c r="B90" s="1253" t="str">
        <f t="shared" si="9"/>
        <v/>
      </c>
      <c r="C90" s="1628"/>
      <c r="D90" s="226" t="str">
        <f t="shared" si="14"/>
        <v>4.10. Użytki przyrodnicze</v>
      </c>
      <c r="E90" s="227">
        <f t="shared" si="14"/>
        <v>550</v>
      </c>
      <c r="F90" s="223">
        <f t="shared" si="14"/>
        <v>0</v>
      </c>
      <c r="G90" s="227">
        <f t="shared" si="15"/>
        <v>0</v>
      </c>
      <c r="H90" s="48"/>
      <c r="I90" s="364"/>
      <c r="J90" s="48"/>
      <c r="K90" s="48"/>
      <c r="R90" s="48"/>
      <c r="S90" s="375"/>
      <c r="T90" s="376"/>
      <c r="U90" s="376"/>
      <c r="V90" s="376"/>
      <c r="W90" s="376"/>
      <c r="X90" s="377"/>
      <c r="Y90" s="48"/>
      <c r="Z90" s="48"/>
      <c r="AA90" s="48"/>
      <c r="AB90" s="48"/>
      <c r="AC90" s="48"/>
    </row>
    <row r="91" spans="2:29" ht="15" customHeight="1">
      <c r="B91" s="1253" t="str">
        <f t="shared" si="9"/>
        <v/>
      </c>
      <c r="C91" s="1628"/>
      <c r="D91" s="1623" t="s">
        <v>616</v>
      </c>
      <c r="E91" s="1624"/>
      <c r="F91" s="249"/>
      <c r="G91" s="406">
        <f>F91</f>
        <v>0</v>
      </c>
      <c r="H91" s="48"/>
      <c r="I91" s="364"/>
      <c r="J91" s="48"/>
      <c r="K91" s="48"/>
      <c r="R91" s="48"/>
      <c r="S91" s="375"/>
      <c r="T91" s="376"/>
      <c r="U91" s="376"/>
      <c r="V91" s="376"/>
      <c r="W91" s="376"/>
      <c r="X91" s="377"/>
      <c r="Y91" s="48"/>
      <c r="Z91" s="48"/>
      <c r="AA91" s="48"/>
      <c r="AB91" s="48"/>
      <c r="AC91" s="48"/>
    </row>
    <row r="92" spans="2:29" ht="15" customHeight="1">
      <c r="B92" s="1253" t="str">
        <f t="shared" si="9"/>
        <v/>
      </c>
      <c r="C92" s="1628"/>
      <c r="D92" s="231" t="str">
        <f t="shared" ref="D92:F109" si="16">D32</f>
        <v>5.1. Ochrona siedlisk lęgowych ptaków</v>
      </c>
      <c r="E92" s="387">
        <f t="shared" si="16"/>
        <v>1370</v>
      </c>
      <c r="F92" s="223">
        <f t="shared" si="16"/>
        <v>0</v>
      </c>
      <c r="G92" s="387">
        <f t="shared" si="15"/>
        <v>0</v>
      </c>
      <c r="H92" s="48"/>
      <c r="I92" s="364"/>
      <c r="J92" s="48"/>
      <c r="K92" s="48"/>
      <c r="R92" s="48"/>
      <c r="S92" s="375"/>
      <c r="T92" s="376"/>
      <c r="U92" s="376"/>
      <c r="V92" s="376"/>
      <c r="W92" s="376"/>
      <c r="X92" s="377"/>
      <c r="Y92" s="48"/>
      <c r="Z92" s="48"/>
      <c r="AA92" s="48"/>
      <c r="AB92" s="48"/>
      <c r="AC92" s="48"/>
    </row>
    <row r="93" spans="2:29" ht="15" customHeight="1">
      <c r="B93" s="1253" t="str">
        <f t="shared" si="9"/>
        <v/>
      </c>
      <c r="C93" s="1628"/>
      <c r="D93" s="231" t="str">
        <f t="shared" si="16"/>
        <v xml:space="preserve">5.2. Mechowiska </v>
      </c>
      <c r="E93" s="387">
        <f t="shared" si="16"/>
        <v>1390</v>
      </c>
      <c r="F93" s="223">
        <f t="shared" si="16"/>
        <v>0</v>
      </c>
      <c r="G93" s="387">
        <f t="shared" si="15"/>
        <v>0</v>
      </c>
      <c r="H93" s="48"/>
      <c r="I93" s="364"/>
      <c r="J93" s="48"/>
      <c r="K93" s="48"/>
      <c r="R93" s="48"/>
      <c r="S93" s="375"/>
      <c r="T93" s="376"/>
      <c r="U93" s="376"/>
      <c r="V93" s="376"/>
      <c r="W93" s="376"/>
      <c r="X93" s="377"/>
      <c r="Y93" s="48"/>
      <c r="Z93" s="48"/>
      <c r="AA93" s="48"/>
      <c r="AB93" s="48"/>
      <c r="AC93" s="48"/>
    </row>
    <row r="94" spans="2:29" ht="15" customHeight="1">
      <c r="B94" s="1253" t="str">
        <f t="shared" si="9"/>
        <v/>
      </c>
      <c r="C94" s="1628"/>
      <c r="D94" s="231" t="str">
        <f t="shared" si="16"/>
        <v>5.3. Szuwary wielkoturzycowe</v>
      </c>
      <c r="E94" s="387">
        <f t="shared" si="16"/>
        <v>910</v>
      </c>
      <c r="F94" s="223">
        <f t="shared" si="16"/>
        <v>0</v>
      </c>
      <c r="G94" s="387">
        <f t="shared" si="15"/>
        <v>0</v>
      </c>
      <c r="H94" s="48"/>
      <c r="I94" s="364"/>
      <c r="J94" s="48"/>
      <c r="K94" s="48"/>
      <c r="R94" s="48"/>
      <c r="S94" s="375"/>
      <c r="T94" s="376"/>
      <c r="U94" s="376"/>
      <c r="V94" s="376"/>
      <c r="W94" s="376"/>
      <c r="X94" s="377"/>
      <c r="Y94" s="48"/>
      <c r="Z94" s="48"/>
      <c r="AA94" s="48"/>
      <c r="AB94" s="48"/>
      <c r="AC94" s="48"/>
    </row>
    <row r="95" spans="2:29" ht="15" customHeight="1">
      <c r="B95" s="1253" t="str">
        <f t="shared" si="9"/>
        <v/>
      </c>
      <c r="C95" s="1628"/>
      <c r="D95" s="231" t="str">
        <f t="shared" si="16"/>
        <v>5.4. Łąki trzęślicowe i selernicowe</v>
      </c>
      <c r="E95" s="387">
        <f t="shared" si="16"/>
        <v>1390</v>
      </c>
      <c r="F95" s="223">
        <f t="shared" si="16"/>
        <v>0</v>
      </c>
      <c r="G95" s="387">
        <f t="shared" si="15"/>
        <v>0</v>
      </c>
      <c r="H95" s="48"/>
      <c r="I95" s="364"/>
      <c r="J95" s="48"/>
      <c r="K95" s="48"/>
      <c r="R95" s="48"/>
      <c r="S95" s="375"/>
      <c r="T95" s="376"/>
      <c r="U95" s="376"/>
      <c r="V95" s="376"/>
      <c r="W95" s="376"/>
      <c r="X95" s="377"/>
      <c r="Y95" s="48"/>
      <c r="Z95" s="48"/>
      <c r="AA95" s="48"/>
      <c r="AB95" s="48"/>
      <c r="AC95" s="48"/>
    </row>
    <row r="96" spans="2:29" ht="15" customHeight="1">
      <c r="B96" s="1253" t="str">
        <f t="shared" si="9"/>
        <v/>
      </c>
      <c r="C96" s="1628"/>
      <c r="D96" s="231" t="str">
        <f t="shared" si="16"/>
        <v>5.5. Murawy ciepłolubne</v>
      </c>
      <c r="E96" s="387">
        <f t="shared" si="16"/>
        <v>1380</v>
      </c>
      <c r="F96" s="223">
        <f t="shared" si="16"/>
        <v>0</v>
      </c>
      <c r="G96" s="387">
        <f t="shared" si="15"/>
        <v>0</v>
      </c>
      <c r="H96" s="48"/>
      <c r="I96" s="364"/>
      <c r="J96" s="48"/>
      <c r="K96" s="48"/>
      <c r="R96" s="48"/>
      <c r="S96" s="375"/>
      <c r="T96" s="376"/>
      <c r="U96" s="376"/>
      <c r="V96" s="376"/>
      <c r="W96" s="376"/>
      <c r="X96" s="377"/>
      <c r="Y96" s="48"/>
      <c r="Z96" s="48"/>
      <c r="AA96" s="48"/>
      <c r="AB96" s="48"/>
      <c r="AC96" s="48"/>
    </row>
    <row r="97" spans="2:29" ht="15" customHeight="1">
      <c r="B97" s="1253" t="str">
        <f t="shared" si="9"/>
        <v/>
      </c>
      <c r="C97" s="1628"/>
      <c r="D97" s="231" t="str">
        <f t="shared" si="16"/>
        <v xml:space="preserve">5.6. Półnaturalne łąki wilgotne </v>
      </c>
      <c r="E97" s="387">
        <f t="shared" si="16"/>
        <v>840</v>
      </c>
      <c r="F97" s="223">
        <f t="shared" si="16"/>
        <v>0</v>
      </c>
      <c r="G97" s="387">
        <f t="shared" si="15"/>
        <v>0</v>
      </c>
      <c r="H97" s="48"/>
      <c r="I97" s="364"/>
      <c r="J97" s="48"/>
      <c r="K97" s="48"/>
      <c r="R97" s="48"/>
      <c r="S97" s="375"/>
      <c r="T97" s="376"/>
      <c r="U97" s="376"/>
      <c r="V97" s="376"/>
      <c r="W97" s="376"/>
      <c r="X97" s="377"/>
      <c r="Y97" s="48"/>
      <c r="Z97" s="48"/>
      <c r="AA97" s="48"/>
      <c r="AB97" s="48"/>
      <c r="AC97" s="48"/>
    </row>
    <row r="98" spans="2:29" ht="15" customHeight="1">
      <c r="B98" s="1253" t="str">
        <f t="shared" si="9"/>
        <v/>
      </c>
      <c r="C98" s="1628"/>
      <c r="D98" s="231" t="str">
        <f t="shared" si="16"/>
        <v>5.7. Półnaturalne łąki świeże</v>
      </c>
      <c r="E98" s="387">
        <f t="shared" si="16"/>
        <v>840</v>
      </c>
      <c r="F98" s="223">
        <f t="shared" si="16"/>
        <v>0</v>
      </c>
      <c r="G98" s="387">
        <f t="shared" si="15"/>
        <v>0</v>
      </c>
      <c r="H98" s="48"/>
      <c r="I98" s="364"/>
      <c r="J98" s="48"/>
      <c r="K98" s="48"/>
      <c r="R98" s="48"/>
      <c r="S98" s="375"/>
      <c r="T98" s="376"/>
      <c r="U98" s="376"/>
      <c r="V98" s="376"/>
      <c r="W98" s="376"/>
      <c r="X98" s="377"/>
      <c r="Y98" s="48"/>
      <c r="Z98" s="48"/>
      <c r="AA98" s="48"/>
      <c r="AB98" s="48"/>
      <c r="AC98" s="48"/>
    </row>
    <row r="99" spans="2:29" ht="15" customHeight="1">
      <c r="B99" s="1253" t="str">
        <f t="shared" si="9"/>
        <v/>
      </c>
      <c r="C99" s="1628"/>
      <c r="D99" s="231" t="str">
        <f t="shared" si="16"/>
        <v>5.8. Bogate gatunkowo murawy bliźniczkowe</v>
      </c>
      <c r="E99" s="387">
        <f t="shared" si="16"/>
        <v>870</v>
      </c>
      <c r="F99" s="223">
        <f t="shared" si="16"/>
        <v>0</v>
      </c>
      <c r="G99" s="387">
        <f>E99*F99</f>
        <v>0</v>
      </c>
      <c r="H99" s="48"/>
      <c r="I99" s="364"/>
      <c r="J99" s="48"/>
      <c r="K99" s="48"/>
      <c r="R99" s="48"/>
      <c r="S99" s="375"/>
      <c r="T99" s="376"/>
      <c r="U99" s="376"/>
      <c r="V99" s="376"/>
      <c r="W99" s="376"/>
      <c r="X99" s="377"/>
      <c r="Y99" s="48"/>
      <c r="Z99" s="48"/>
      <c r="AA99" s="48"/>
      <c r="AB99" s="48"/>
      <c r="AC99" s="48"/>
    </row>
    <row r="100" spans="2:29" ht="15" customHeight="1">
      <c r="B100" s="1253" t="str">
        <f t="shared" si="9"/>
        <v/>
      </c>
      <c r="C100" s="1628"/>
      <c r="D100" s="231" t="str">
        <f t="shared" si="16"/>
        <v>5.9. Słonorośla</v>
      </c>
      <c r="E100" s="387">
        <f t="shared" si="16"/>
        <v>1190</v>
      </c>
      <c r="F100" s="223">
        <f t="shared" si="16"/>
        <v>0</v>
      </c>
      <c r="G100" s="387">
        <f>E100*F100</f>
        <v>0</v>
      </c>
      <c r="H100" s="48"/>
      <c r="I100" s="364"/>
      <c r="J100" s="48"/>
      <c r="K100" s="48"/>
      <c r="R100" s="48"/>
      <c r="S100" s="375"/>
      <c r="T100" s="376"/>
      <c r="U100" s="376"/>
      <c r="V100" s="376"/>
      <c r="W100" s="376"/>
      <c r="X100" s="377"/>
      <c r="Y100" s="48"/>
      <c r="Z100" s="48"/>
      <c r="AA100" s="48"/>
      <c r="AB100" s="48"/>
      <c r="AC100" s="48"/>
    </row>
    <row r="101" spans="2:29" ht="15" customHeight="1">
      <c r="B101" s="1253" t="str">
        <f t="shared" si="9"/>
        <v/>
      </c>
      <c r="C101" s="1628"/>
      <c r="D101" s="231" t="str">
        <f t="shared" si="16"/>
        <v>5.10. Użytki przyrodnicze</v>
      </c>
      <c r="E101" s="387">
        <f t="shared" si="16"/>
        <v>550</v>
      </c>
      <c r="F101" s="223">
        <f t="shared" si="16"/>
        <v>0</v>
      </c>
      <c r="G101" s="387">
        <f>E101*F101</f>
        <v>0</v>
      </c>
      <c r="H101" s="48"/>
      <c r="I101" s="364"/>
      <c r="J101" s="48"/>
      <c r="K101" s="48"/>
      <c r="R101" s="1611" t="s">
        <v>1944</v>
      </c>
      <c r="S101" s="375"/>
      <c r="T101" s="376"/>
      <c r="U101" s="376"/>
      <c r="V101" s="376"/>
      <c r="W101" s="376"/>
      <c r="X101" s="377"/>
      <c r="Y101" s="48"/>
      <c r="Z101" s="48"/>
      <c r="AA101" s="48"/>
      <c r="AB101" s="48"/>
      <c r="AC101" s="48"/>
    </row>
    <row r="102" spans="2:29" ht="15" customHeight="1">
      <c r="B102" s="1253" t="str">
        <f t="shared" si="9"/>
        <v/>
      </c>
      <c r="C102" s="1628"/>
      <c r="D102" s="226" t="str">
        <f t="shared" si="16"/>
        <v>6.1. Produkcja towarowa lokalnych odmian roślin uprawnych</v>
      </c>
      <c r="E102" s="227">
        <f t="shared" si="16"/>
        <v>570</v>
      </c>
      <c r="F102" s="223">
        <f t="shared" si="16"/>
        <v>0</v>
      </c>
      <c r="G102" s="227">
        <f>E102*F102</f>
        <v>0</v>
      </c>
      <c r="H102" s="48"/>
      <c r="I102" s="364"/>
      <c r="J102" s="48"/>
      <c r="K102" s="48"/>
      <c r="R102" s="1611"/>
      <c r="S102" s="375"/>
      <c r="T102" s="376"/>
      <c r="U102" s="376"/>
      <c r="V102" s="376"/>
      <c r="W102" s="376"/>
      <c r="X102" s="377"/>
      <c r="Y102" s="48"/>
      <c r="Z102" s="48"/>
      <c r="AA102" s="48"/>
      <c r="AB102" s="48"/>
      <c r="AC102" s="48"/>
    </row>
    <row r="103" spans="2:29" ht="15" customHeight="1">
      <c r="B103" s="1253" t="str">
        <f t="shared" si="9"/>
        <v/>
      </c>
      <c r="C103" s="1628"/>
      <c r="D103" s="226" t="str">
        <f t="shared" si="16"/>
        <v>6.2. Produkcja nasienna towarowa lokalnych odmian roślin uprawnych</v>
      </c>
      <c r="E103" s="227">
        <f t="shared" si="16"/>
        <v>800</v>
      </c>
      <c r="F103" s="223">
        <f t="shared" si="16"/>
        <v>0</v>
      </c>
      <c r="G103" s="227">
        <f>E103*F103</f>
        <v>0</v>
      </c>
      <c r="H103" s="48"/>
      <c r="I103" s="364"/>
      <c r="J103" s="48"/>
      <c r="K103" s="48"/>
      <c r="R103" s="1611"/>
      <c r="S103" s="375"/>
      <c r="T103" s="376"/>
      <c r="U103" s="376"/>
      <c r="V103" s="376"/>
      <c r="W103" s="376"/>
      <c r="X103" s="377"/>
      <c r="Y103" s="48"/>
      <c r="Z103" s="48"/>
      <c r="AA103" s="48"/>
      <c r="AB103" s="48"/>
      <c r="AC103" s="48"/>
    </row>
    <row r="104" spans="2:29" ht="15" customHeight="1">
      <c r="B104" s="1253" t="str">
        <f t="shared" si="9"/>
        <v/>
      </c>
      <c r="C104" s="1628"/>
      <c r="D104" s="226" t="str">
        <f t="shared" si="16"/>
        <v>6.3. Produkcja nasienna na zlecenie banku genów</v>
      </c>
      <c r="E104" s="227">
        <f t="shared" si="16"/>
        <v>4700</v>
      </c>
      <c r="F104" s="223">
        <f t="shared" si="16"/>
        <v>0</v>
      </c>
      <c r="G104" s="227">
        <f t="shared" ref="G104:G109" si="17">E104*F104</f>
        <v>0</v>
      </c>
      <c r="H104" s="48"/>
      <c r="I104" s="364"/>
      <c r="J104" s="48"/>
      <c r="K104" s="48"/>
      <c r="R104" s="1611"/>
      <c r="S104" s="375"/>
      <c r="T104" s="376"/>
      <c r="U104" s="376"/>
      <c r="V104" s="376"/>
      <c r="W104" s="376"/>
      <c r="X104" s="377"/>
      <c r="Y104" s="48"/>
      <c r="Z104" s="48"/>
      <c r="AA104" s="48"/>
      <c r="AB104" s="48"/>
      <c r="AC104" s="48"/>
    </row>
    <row r="105" spans="2:29" ht="15" customHeight="1">
      <c r="B105" s="1253" t="str">
        <f t="shared" si="9"/>
        <v/>
      </c>
      <c r="C105" s="1628"/>
      <c r="D105" s="226" t="str">
        <f t="shared" si="16"/>
        <v>6.4. Sady tradycyjne</v>
      </c>
      <c r="E105" s="227">
        <f t="shared" si="16"/>
        <v>2100</v>
      </c>
      <c r="F105" s="1256">
        <f>F45</f>
        <v>0</v>
      </c>
      <c r="G105" s="227">
        <f t="shared" si="17"/>
        <v>0</v>
      </c>
      <c r="H105" s="48"/>
      <c r="I105" s="364"/>
      <c r="J105" s="48"/>
      <c r="K105" s="48"/>
      <c r="R105" s="1611"/>
      <c r="S105" s="375"/>
      <c r="T105" s="376"/>
      <c r="U105" s="376"/>
      <c r="V105" s="376"/>
      <c r="W105" s="376"/>
      <c r="X105" s="377"/>
      <c r="Y105" s="48"/>
      <c r="Z105" s="48"/>
      <c r="AA105" s="48"/>
      <c r="AB105" s="48"/>
      <c r="AC105" s="48"/>
    </row>
    <row r="106" spans="2:29" ht="15" customHeight="1">
      <c r="B106" s="1253" t="str">
        <f t="shared" si="9"/>
        <v/>
      </c>
      <c r="C106" s="1628"/>
      <c r="D106" s="232" t="str">
        <f t="shared" si="16"/>
        <v>7.1. Zachowanie lokalnych ras bydła</v>
      </c>
      <c r="E106" s="386">
        <f t="shared" si="16"/>
        <v>1140</v>
      </c>
      <c r="F106" s="230">
        <f t="shared" si="16"/>
        <v>0</v>
      </c>
      <c r="G106" s="386">
        <f t="shared" si="17"/>
        <v>0</v>
      </c>
      <c r="H106" s="48"/>
      <c r="I106" s="364"/>
      <c r="J106" s="48"/>
      <c r="K106" s="48"/>
      <c r="R106" s="1611"/>
      <c r="S106" s="375"/>
      <c r="T106" s="376"/>
      <c r="U106" s="376"/>
      <c r="V106" s="376"/>
      <c r="W106" s="376"/>
      <c r="X106" s="377"/>
      <c r="Y106" s="48"/>
      <c r="Z106" s="48"/>
      <c r="AA106" s="48"/>
      <c r="AB106" s="48"/>
      <c r="AC106" s="48"/>
    </row>
    <row r="107" spans="2:29" ht="15" customHeight="1">
      <c r="B107" s="1253" t="str">
        <f t="shared" si="9"/>
        <v/>
      </c>
      <c r="C107" s="1628"/>
      <c r="D107" s="232" t="str">
        <f t="shared" si="16"/>
        <v>7.2. Zachowanie lokalnych ras koni</v>
      </c>
      <c r="E107" s="386">
        <f t="shared" si="16"/>
        <v>1500</v>
      </c>
      <c r="F107" s="230">
        <f t="shared" si="16"/>
        <v>0</v>
      </c>
      <c r="G107" s="386">
        <f t="shared" si="17"/>
        <v>0</v>
      </c>
      <c r="H107" s="48"/>
      <c r="I107" s="364"/>
      <c r="J107" s="1612" t="str">
        <f>IF(O109&gt;100,"Zmniejszenie płatności z powodu degresywności. Oblicz i wpisz wartość samodzielnie.","")</f>
        <v/>
      </c>
      <c r="K107" s="48"/>
      <c r="R107" s="1611"/>
      <c r="S107" s="375"/>
      <c r="T107" s="376"/>
      <c r="U107" s="376"/>
      <c r="V107" s="376"/>
      <c r="W107" s="376"/>
      <c r="X107" s="377"/>
      <c r="Y107" s="48"/>
      <c r="Z107" s="48"/>
      <c r="AA107" s="48"/>
      <c r="AB107" s="48"/>
      <c r="AC107" s="48"/>
    </row>
    <row r="108" spans="2:29" ht="15" customHeight="1" thickBot="1">
      <c r="B108" s="1253" t="str">
        <f t="shared" si="9"/>
        <v/>
      </c>
      <c r="C108" s="1628"/>
      <c r="D108" s="232" t="str">
        <f t="shared" si="16"/>
        <v>7.3. Zachowanie lokalnych ras owiec</v>
      </c>
      <c r="E108" s="386">
        <f t="shared" si="16"/>
        <v>320</v>
      </c>
      <c r="F108" s="230">
        <f t="shared" si="16"/>
        <v>0</v>
      </c>
      <c r="G108" s="386">
        <f t="shared" si="17"/>
        <v>0</v>
      </c>
      <c r="H108" s="48"/>
      <c r="I108" s="364"/>
      <c r="J108" s="1612"/>
      <c r="K108" s="48"/>
      <c r="M108" s="48" t="s">
        <v>1047</v>
      </c>
      <c r="N108" s="48" t="s">
        <v>645</v>
      </c>
      <c r="O108" s="48" t="s">
        <v>644</v>
      </c>
      <c r="R108" s="1611"/>
      <c r="S108" s="375"/>
      <c r="T108" s="376"/>
      <c r="U108" s="376"/>
      <c r="V108" s="376"/>
      <c r="W108" s="376"/>
      <c r="X108" s="377"/>
      <c r="Y108" s="48"/>
      <c r="Z108" s="48"/>
      <c r="AA108" s="48"/>
      <c r="AB108" s="48"/>
      <c r="AC108" s="48"/>
    </row>
    <row r="109" spans="2:29" ht="15" customHeight="1" thickBot="1">
      <c r="B109" s="1253" t="str">
        <f t="shared" si="9"/>
        <v/>
      </c>
      <c r="C109" s="1628"/>
      <c r="D109" s="232" t="str">
        <f t="shared" si="16"/>
        <v>7.4. Zachowanie lokalnych ras świń</v>
      </c>
      <c r="E109" s="386">
        <f t="shared" si="16"/>
        <v>570</v>
      </c>
      <c r="F109" s="230">
        <f t="shared" si="16"/>
        <v>0</v>
      </c>
      <c r="G109" s="386">
        <f t="shared" si="17"/>
        <v>0</v>
      </c>
      <c r="H109" s="48"/>
      <c r="I109" s="364"/>
      <c r="J109" s="1612"/>
      <c r="K109" s="48"/>
      <c r="L109" s="303"/>
      <c r="M109" s="318">
        <f>IF(F110=F50,0,1)</f>
        <v>0</v>
      </c>
      <c r="N109" s="320">
        <f>IF(SUM(M109:M112)&gt;0,1,0)*P109</f>
        <v>0</v>
      </c>
      <c r="O109" s="321">
        <f>L114*N109</f>
        <v>0</v>
      </c>
      <c r="P109" s="324">
        <f>IF(L114&gt;100,1,0)</f>
        <v>0</v>
      </c>
      <c r="R109" s="383">
        <f>C66</f>
        <v>2017</v>
      </c>
      <c r="S109" s="375"/>
      <c r="T109" s="376"/>
      <c r="U109" s="376"/>
      <c r="V109" s="376"/>
      <c r="W109" s="376"/>
      <c r="X109" s="377"/>
      <c r="Y109" s="48"/>
      <c r="Z109" s="48"/>
      <c r="AA109" s="48"/>
      <c r="AB109" s="48"/>
      <c r="AC109" s="48"/>
    </row>
    <row r="110" spans="2:29" ht="15" customHeight="1" thickBot="1">
      <c r="B110" s="1253" t="str">
        <f t="shared" si="9"/>
        <v/>
      </c>
      <c r="C110" s="1628"/>
      <c r="D110" s="226" t="str">
        <f t="shared" ref="D110:E115" si="18">D50</f>
        <v>8.1.1. Wsiewki poplonowe</v>
      </c>
      <c r="E110" s="227">
        <f t="shared" si="18"/>
        <v>330</v>
      </c>
      <c r="F110" s="327">
        <f t="shared" ref="F110:F115" si="19">R110</f>
        <v>0</v>
      </c>
      <c r="G110" s="306">
        <f t="shared" ref="G110:G115" si="20">IF(L$114&gt;100,G50,E110*F110)</f>
        <v>0</v>
      </c>
      <c r="H110" s="48"/>
      <c r="I110" s="364"/>
      <c r="J110" s="1612"/>
      <c r="K110" s="48"/>
      <c r="L110" s="303"/>
      <c r="M110" s="318">
        <f>IF(F112=F52,0,1)</f>
        <v>0</v>
      </c>
      <c r="N110" s="309"/>
      <c r="R110" s="591">
        <f>'Pak8 s2'!I794</f>
        <v>0</v>
      </c>
      <c r="S110" s="375"/>
      <c r="T110" s="376"/>
      <c r="U110" s="376"/>
      <c r="V110" s="376"/>
      <c r="W110" s="376"/>
      <c r="X110" s="377"/>
      <c r="Y110" s="48"/>
      <c r="Z110" s="48"/>
      <c r="AA110" s="48"/>
      <c r="AB110" s="48"/>
      <c r="AC110" s="48"/>
    </row>
    <row r="111" spans="2:29" ht="15" customHeight="1" thickBot="1">
      <c r="B111" s="1253" t="str">
        <f t="shared" si="9"/>
        <v/>
      </c>
      <c r="C111" s="1628"/>
      <c r="D111" s="226" t="str">
        <f t="shared" si="18"/>
        <v>8.1.2. Wsiewki poplonowe - na obszarach zagrożonych erozją</v>
      </c>
      <c r="E111" s="227">
        <f t="shared" si="18"/>
        <v>458</v>
      </c>
      <c r="F111" s="327">
        <f t="shared" si="19"/>
        <v>0</v>
      </c>
      <c r="G111" s="306">
        <f t="shared" si="20"/>
        <v>0</v>
      </c>
      <c r="H111" s="48"/>
      <c r="I111" s="364"/>
      <c r="J111" s="1612"/>
      <c r="K111" s="48"/>
      <c r="L111" s="303"/>
      <c r="M111" s="318"/>
      <c r="N111" s="309"/>
      <c r="R111" s="591">
        <f>'Pak8 s2'!I795</f>
        <v>0</v>
      </c>
      <c r="S111" s="375"/>
      <c r="T111" s="376"/>
      <c r="U111" s="376"/>
      <c r="V111" s="376"/>
      <c r="W111" s="376"/>
      <c r="X111" s="377"/>
      <c r="Y111" s="48"/>
      <c r="Z111" s="48"/>
      <c r="AA111" s="48"/>
      <c r="AB111" s="48"/>
      <c r="AC111" s="48"/>
    </row>
    <row r="112" spans="2:29" ht="15" customHeight="1" thickBot="1">
      <c r="B112" s="1253" t="str">
        <f t="shared" si="9"/>
        <v/>
      </c>
      <c r="C112" s="1628"/>
      <c r="D112" s="226" t="str">
        <f t="shared" si="18"/>
        <v>8.2.1. Międzyplon ozimy</v>
      </c>
      <c r="E112" s="227">
        <f t="shared" si="18"/>
        <v>420</v>
      </c>
      <c r="F112" s="327">
        <f t="shared" si="19"/>
        <v>0</v>
      </c>
      <c r="G112" s="306">
        <f t="shared" si="20"/>
        <v>0</v>
      </c>
      <c r="H112" s="48"/>
      <c r="I112" s="364"/>
      <c r="J112" s="1612"/>
      <c r="K112" s="48"/>
      <c r="L112" s="303"/>
      <c r="M112" s="322">
        <f>IF(F114=F54,0,1)</f>
        <v>0</v>
      </c>
      <c r="R112" s="591">
        <f>'Pak8 s2'!I796</f>
        <v>0</v>
      </c>
      <c r="S112" s="375"/>
      <c r="T112" s="376"/>
      <c r="U112" s="376"/>
      <c r="V112" s="376"/>
      <c r="W112" s="376"/>
      <c r="X112" s="377"/>
      <c r="Y112" s="48"/>
      <c r="Z112" s="48"/>
      <c r="AA112" s="48"/>
      <c r="AB112" s="48"/>
      <c r="AC112" s="48"/>
    </row>
    <row r="113" spans="2:29" ht="15" customHeight="1">
      <c r="B113" s="1253" t="str">
        <f t="shared" si="9"/>
        <v/>
      </c>
      <c r="C113" s="1628"/>
      <c r="D113" s="226" t="str">
        <f t="shared" si="18"/>
        <v>8.2.2. Międzyplon ozimy - na obszarach zagrożonych erozją</v>
      </c>
      <c r="E113" s="227">
        <f t="shared" si="18"/>
        <v>750</v>
      </c>
      <c r="F113" s="327">
        <f t="shared" si="19"/>
        <v>0</v>
      </c>
      <c r="G113" s="306">
        <f t="shared" si="20"/>
        <v>0</v>
      </c>
      <c r="H113" s="48"/>
      <c r="I113" s="364"/>
      <c r="J113" s="1612"/>
      <c r="K113" s="48"/>
      <c r="L113" s="303"/>
      <c r="M113" s="333"/>
      <c r="R113" s="591">
        <f>'Pak8 s2'!I797</f>
        <v>0</v>
      </c>
      <c r="S113" s="375"/>
      <c r="T113" s="376"/>
      <c r="U113" s="376"/>
      <c r="V113" s="376"/>
      <c r="W113" s="376"/>
      <c r="X113" s="377"/>
      <c r="Y113" s="48"/>
      <c r="Z113" s="48"/>
      <c r="AA113" s="48"/>
      <c r="AB113" s="48"/>
      <c r="AC113" s="48"/>
    </row>
    <row r="114" spans="2:29" ht="15" customHeight="1">
      <c r="B114" s="1253" t="str">
        <f t="shared" si="9"/>
        <v/>
      </c>
      <c r="C114" s="1628"/>
      <c r="D114" s="226" t="str">
        <f t="shared" si="18"/>
        <v>8.3.1. Międzyplon ścierniskowy</v>
      </c>
      <c r="E114" s="227">
        <f t="shared" si="18"/>
        <v>400</v>
      </c>
      <c r="F114" s="327">
        <f t="shared" si="19"/>
        <v>0</v>
      </c>
      <c r="G114" s="306">
        <f t="shared" si="20"/>
        <v>0</v>
      </c>
      <c r="H114" s="48"/>
      <c r="I114" s="364"/>
      <c r="J114" s="1612"/>
      <c r="K114" s="362"/>
      <c r="L114" s="310">
        <f>SUM(F110:F115)</f>
        <v>0</v>
      </c>
      <c r="R114" s="591">
        <f>'Pak8 s2'!I798</f>
        <v>0</v>
      </c>
      <c r="S114" s="375"/>
      <c r="T114" s="376"/>
      <c r="U114" s="376"/>
      <c r="V114" s="376"/>
      <c r="W114" s="376"/>
      <c r="X114" s="377"/>
      <c r="Y114" s="48"/>
      <c r="Z114" s="48"/>
      <c r="AA114" s="48"/>
      <c r="AB114" s="48"/>
      <c r="AC114" s="48"/>
    </row>
    <row r="115" spans="2:29" ht="15" customHeight="1">
      <c r="B115" s="1253" t="str">
        <f t="shared" si="9"/>
        <v/>
      </c>
      <c r="C115" s="1628"/>
      <c r="D115" s="226" t="str">
        <f t="shared" si="18"/>
        <v>8.3.2. Międzyplon ścierniskowy - na obszarach zagrożonych erozją</v>
      </c>
      <c r="E115" s="227">
        <f t="shared" si="18"/>
        <v>690</v>
      </c>
      <c r="F115" s="327">
        <f t="shared" si="19"/>
        <v>0</v>
      </c>
      <c r="G115" s="306">
        <f t="shared" si="20"/>
        <v>0</v>
      </c>
      <c r="H115" s="48"/>
      <c r="I115" s="364"/>
      <c r="J115" s="362"/>
      <c r="K115" s="362"/>
      <c r="L115" s="310"/>
      <c r="R115" s="591">
        <f>'Pak8 s2'!I799</f>
        <v>0</v>
      </c>
      <c r="S115" s="375"/>
      <c r="T115" s="376"/>
      <c r="U115" s="376"/>
      <c r="V115" s="376"/>
      <c r="W115" s="376"/>
      <c r="X115" s="377"/>
      <c r="Y115" s="48"/>
      <c r="Z115" s="48"/>
      <c r="AA115" s="48"/>
      <c r="AB115" s="48"/>
      <c r="AC115" s="48"/>
    </row>
    <row r="116" spans="2:29" ht="15" hidden="1" customHeight="1">
      <c r="B116" s="1253"/>
      <c r="C116" s="1628"/>
      <c r="D116" s="233"/>
      <c r="E116" s="532"/>
      <c r="F116" s="533"/>
      <c r="G116" s="532"/>
      <c r="H116" s="48"/>
      <c r="I116" s="364"/>
      <c r="J116" s="362"/>
      <c r="K116" s="362"/>
      <c r="L116" s="310"/>
      <c r="R116" s="1212"/>
      <c r="S116" s="375"/>
      <c r="T116" s="376"/>
      <c r="U116" s="376"/>
      <c r="V116" s="376"/>
      <c r="W116" s="376"/>
      <c r="X116" s="377"/>
      <c r="Y116" s="48"/>
      <c r="Z116" s="48"/>
      <c r="AA116" s="48"/>
      <c r="AB116" s="48"/>
      <c r="AC116" s="48"/>
    </row>
    <row r="117" spans="2:29" ht="15" hidden="1" customHeight="1">
      <c r="B117" s="1253"/>
      <c r="C117" s="1628"/>
      <c r="D117" s="233"/>
      <c r="E117" s="532"/>
      <c r="F117" s="533"/>
      <c r="G117" s="532"/>
      <c r="H117" s="48"/>
      <c r="I117" s="364"/>
      <c r="J117" s="362"/>
      <c r="K117" s="362"/>
      <c r="L117" s="310"/>
      <c r="R117" s="1212"/>
      <c r="S117" s="375"/>
      <c r="T117" s="376"/>
      <c r="U117" s="376"/>
      <c r="V117" s="376"/>
      <c r="W117" s="376"/>
      <c r="X117" s="377"/>
      <c r="Y117" s="48"/>
      <c r="Z117" s="48"/>
      <c r="AA117" s="48"/>
      <c r="AB117" s="48"/>
      <c r="AC117" s="48"/>
    </row>
    <row r="118" spans="2:29" ht="15" customHeight="1">
      <c r="B118" s="1253" t="str">
        <f t="shared" si="9"/>
        <v/>
      </c>
      <c r="C118" s="1628"/>
      <c r="D118" s="233" t="str">
        <f t="shared" ref="D118:F119" si="21">D58</f>
        <v>9.3. Utrzymanie 2-metrowych miedz śródpolnych</v>
      </c>
      <c r="E118" s="1502">
        <f t="shared" si="21"/>
        <v>0.127</v>
      </c>
      <c r="F118" s="533">
        <f t="shared" si="21"/>
        <v>0</v>
      </c>
      <c r="G118" s="532">
        <f>E118*F118</f>
        <v>0</v>
      </c>
      <c r="H118" s="48"/>
      <c r="I118" s="364"/>
      <c r="J118" s="362"/>
      <c r="K118" s="362"/>
      <c r="L118" s="310"/>
      <c r="R118" s="1212"/>
      <c r="S118" s="375"/>
      <c r="T118" s="376"/>
      <c r="U118" s="376"/>
      <c r="V118" s="376"/>
      <c r="W118" s="376"/>
      <c r="X118" s="377"/>
      <c r="Y118" s="48"/>
      <c r="Z118" s="48"/>
      <c r="AA118" s="48"/>
      <c r="AB118" s="48"/>
      <c r="AC118" s="48"/>
    </row>
    <row r="119" spans="2:29" ht="15" customHeight="1" thickBot="1">
      <c r="B119" s="1253" t="str">
        <f t="shared" si="9"/>
        <v/>
      </c>
      <c r="C119" s="1628"/>
      <c r="D119" s="233" t="str">
        <f t="shared" si="21"/>
        <v>9.4. Utrzymanie 5-metrowych miedz śródpolnych</v>
      </c>
      <c r="E119" s="1502">
        <f t="shared" si="21"/>
        <v>0.317</v>
      </c>
      <c r="F119" s="1033">
        <f t="shared" si="21"/>
        <v>0</v>
      </c>
      <c r="G119" s="532">
        <f>E119*F119</f>
        <v>0</v>
      </c>
      <c r="H119" s="48"/>
      <c r="I119" s="364"/>
      <c r="J119" s="362"/>
      <c r="K119" s="362"/>
      <c r="L119" s="310"/>
      <c r="R119" s="1212"/>
      <c r="S119" s="375"/>
      <c r="T119" s="376"/>
      <c r="U119" s="376"/>
      <c r="V119" s="376"/>
      <c r="W119" s="376"/>
      <c r="X119" s="377"/>
      <c r="Y119" s="48"/>
      <c r="Z119" s="48"/>
      <c r="AA119" s="48"/>
      <c r="AB119" s="48"/>
      <c r="AC119" s="48"/>
    </row>
    <row r="120" spans="2:29" s="19" customFormat="1" ht="21" customHeight="1" thickBot="1">
      <c r="B120" s="1254" t="s">
        <v>56</v>
      </c>
      <c r="C120" s="1614" t="str">
        <f>"Szacunkowa płatność dla gospodarstwa za  "&amp;M3+1&amp;" rok           RAZEM:"</f>
        <v>Szacunkowa płatność dla gospodarstwa za  2017 rok           RAZEM:</v>
      </c>
      <c r="D120" s="1615"/>
      <c r="E120" s="1615"/>
      <c r="F120" s="1616"/>
      <c r="G120" s="399">
        <f>SUM(G66:G119)</f>
        <v>0</v>
      </c>
      <c r="H120" s="48"/>
      <c r="I120" s="314"/>
      <c r="J120" s="48"/>
      <c r="K120" s="48"/>
      <c r="L120" s="28"/>
      <c r="M120" s="28"/>
      <c r="N120" s="28"/>
      <c r="O120" s="28"/>
      <c r="P120" s="28"/>
      <c r="R120" s="52"/>
      <c r="S120" s="375"/>
      <c r="T120" s="376"/>
      <c r="U120" s="376"/>
      <c r="V120" s="376"/>
      <c r="W120" s="376"/>
      <c r="X120" s="377"/>
      <c r="Y120" s="52"/>
      <c r="Z120" s="52"/>
      <c r="AA120" s="52"/>
      <c r="AB120" s="52"/>
      <c r="AC120" s="52"/>
    </row>
    <row r="121" spans="2:29" ht="11.25" customHeight="1" thickBot="1">
      <c r="B121" s="1254" t="s">
        <v>56</v>
      </c>
      <c r="C121" s="48"/>
      <c r="D121" s="48"/>
      <c r="E121" s="48"/>
      <c r="F121" s="48"/>
      <c r="G121" s="48"/>
      <c r="H121" s="48"/>
      <c r="I121" s="48"/>
      <c r="J121" s="48"/>
      <c r="K121" s="48"/>
      <c r="L121" s="48"/>
      <c r="R121" s="48"/>
      <c r="S121" s="375"/>
      <c r="T121" s="376"/>
      <c r="U121" s="376"/>
      <c r="V121" s="376"/>
      <c r="W121" s="376"/>
      <c r="X121" s="377"/>
      <c r="Y121" s="48"/>
      <c r="Z121" s="48"/>
      <c r="AA121" s="48"/>
      <c r="AB121" s="48"/>
      <c r="AC121" s="48"/>
    </row>
    <row r="122" spans="2:29" ht="9.75" hidden="1" customHeight="1">
      <c r="B122" s="1255">
        <f>F122</f>
        <v>0</v>
      </c>
      <c r="C122" s="48"/>
      <c r="D122" s="48"/>
      <c r="E122" s="48"/>
      <c r="F122" s="48"/>
      <c r="G122" s="48"/>
      <c r="H122" s="48"/>
      <c r="I122" s="48"/>
      <c r="J122" s="48"/>
      <c r="K122" s="48"/>
      <c r="L122" s="48"/>
      <c r="R122" s="48"/>
      <c r="S122" s="375"/>
      <c r="T122" s="376"/>
      <c r="U122" s="376"/>
      <c r="V122" s="376"/>
      <c r="W122" s="376"/>
      <c r="X122" s="377"/>
      <c r="Y122" s="48"/>
      <c r="Z122" s="48"/>
      <c r="AA122" s="48"/>
      <c r="AB122" s="48"/>
      <c r="AC122" s="48"/>
    </row>
    <row r="123" spans="2:29" ht="9.75" hidden="1" customHeight="1">
      <c r="B123" s="1255">
        <f>F123</f>
        <v>0</v>
      </c>
      <c r="C123" s="48"/>
      <c r="D123" s="48"/>
      <c r="E123" s="48"/>
      <c r="F123" s="48"/>
      <c r="G123" s="48"/>
      <c r="H123" s="48"/>
      <c r="I123" s="48"/>
      <c r="J123" s="48"/>
      <c r="K123" s="48"/>
      <c r="L123" s="48"/>
      <c r="R123" s="48"/>
      <c r="S123" s="375"/>
      <c r="T123" s="376"/>
      <c r="U123" s="376"/>
      <c r="V123" s="376"/>
      <c r="W123" s="376"/>
      <c r="X123" s="377"/>
      <c r="Y123" s="48"/>
      <c r="Z123" s="48"/>
      <c r="AA123" s="48"/>
      <c r="AB123" s="48"/>
      <c r="AC123" s="48"/>
    </row>
    <row r="124" spans="2:29" ht="9.75" hidden="1" customHeight="1" thickBot="1">
      <c r="B124" s="1255">
        <f>F124</f>
        <v>0</v>
      </c>
      <c r="C124" s="48"/>
      <c r="D124" s="48"/>
      <c r="E124" s="48"/>
      <c r="F124" s="48"/>
      <c r="G124" s="48"/>
      <c r="H124" s="48"/>
      <c r="I124" s="48"/>
      <c r="J124" s="48"/>
      <c r="K124" s="48"/>
      <c r="L124" s="48"/>
      <c r="R124" s="48"/>
      <c r="S124" s="375"/>
      <c r="T124" s="376"/>
      <c r="U124" s="376"/>
      <c r="V124" s="376"/>
      <c r="W124" s="376"/>
      <c r="X124" s="377"/>
      <c r="Y124" s="48"/>
      <c r="Z124" s="48"/>
      <c r="AA124" s="48"/>
      <c r="AB124" s="48"/>
      <c r="AC124" s="48"/>
    </row>
    <row r="125" spans="2:29" ht="65.25" hidden="1" customHeight="1" thickBot="1">
      <c r="B125" s="1253" t="str">
        <f t="shared" ref="B125:B175" si="22">IF(F125&gt;0,"Wypełnione","")</f>
        <v>Wypełnione</v>
      </c>
      <c r="C125" s="208" t="str">
        <f>"Rok "&amp;M$3+2</f>
        <v>Rok 2018</v>
      </c>
      <c r="D125" s="208" t="s">
        <v>1816</v>
      </c>
      <c r="E125" s="208" t="str">
        <f>E65</f>
        <v>Stawka jednostkowa zł  za
(ha / szt./mb)</v>
      </c>
      <c r="F125" s="225" t="str">
        <f>F65</f>
        <v>Ilość w (ha / szt. mb.) do których przysługuje dopłata w określonej wysokości *</v>
      </c>
      <c r="G125" s="208" t="str">
        <f>G65</f>
        <v>Szacunkowa płatność za wariant za rok</v>
      </c>
      <c r="H125" s="48"/>
      <c r="I125" s="364"/>
      <c r="J125" s="1606" t="str">
        <f>IF(M125&gt;0,"Zmniejszenie płatności z powodu degresywności. Oblicz i wpisz wartość samodzielnie.","")</f>
        <v/>
      </c>
      <c r="K125" s="48"/>
      <c r="L125" s="48"/>
      <c r="M125" s="323">
        <f>IF(F126=F66,0,1)*O125</f>
        <v>0</v>
      </c>
      <c r="O125" s="324">
        <f>IF(F126&gt;100,1,0)</f>
        <v>0</v>
      </c>
      <c r="P125" s="28" t="s">
        <v>932</v>
      </c>
      <c r="R125" s="48"/>
      <c r="S125" s="375"/>
      <c r="T125" s="376"/>
      <c r="U125" s="376"/>
      <c r="V125" s="376"/>
      <c r="W125" s="376"/>
      <c r="X125" s="377"/>
      <c r="Y125" s="48"/>
      <c r="Z125" s="48"/>
      <c r="AA125" s="48"/>
      <c r="AB125" s="48"/>
      <c r="AC125" s="48"/>
    </row>
    <row r="126" spans="2:29" ht="15" hidden="1" customHeight="1" thickBot="1">
      <c r="B126" s="1253" t="str">
        <f t="shared" si="22"/>
        <v/>
      </c>
      <c r="C126" s="1621">
        <f>C66+1</f>
        <v>2018</v>
      </c>
      <c r="D126" s="232" t="str">
        <f t="shared" ref="D126:F127" si="23">D66</f>
        <v>1.1. Zrównoważony system gospodarowania</v>
      </c>
      <c r="E126" s="386">
        <f t="shared" si="23"/>
        <v>360</v>
      </c>
      <c r="F126" s="223">
        <f t="shared" si="23"/>
        <v>0</v>
      </c>
      <c r="G126" s="305">
        <f>IF(F126&gt;100,G66,E126*F126)</f>
        <v>0</v>
      </c>
      <c r="H126" s="48"/>
      <c r="I126" s="364"/>
      <c r="J126" s="1606"/>
      <c r="K126" s="48"/>
      <c r="L126" s="48"/>
      <c r="M126" s="48" t="s">
        <v>1047</v>
      </c>
      <c r="N126" s="48" t="s">
        <v>645</v>
      </c>
      <c r="O126" s="48" t="s">
        <v>644</v>
      </c>
      <c r="R126" s="48"/>
      <c r="S126" s="375"/>
      <c r="T126" s="376"/>
      <c r="U126" s="376"/>
      <c r="V126" s="376"/>
      <c r="W126" s="376"/>
      <c r="X126" s="377"/>
      <c r="Y126" s="48"/>
      <c r="Z126" s="48"/>
      <c r="AA126" s="48"/>
      <c r="AB126" s="48"/>
      <c r="AC126" s="48"/>
    </row>
    <row r="127" spans="2:29" ht="15" hidden="1" customHeight="1" thickBot="1">
      <c r="B127" s="1253" t="str">
        <f t="shared" si="22"/>
        <v/>
      </c>
      <c r="C127" s="1622"/>
      <c r="D127" s="226" t="str">
        <f t="shared" si="23"/>
        <v>2.1. Uprawy rolnicze (dla których zakończono okres przestawiania)</v>
      </c>
      <c r="E127" s="227">
        <f t="shared" si="23"/>
        <v>790</v>
      </c>
      <c r="F127" s="223">
        <f>F68+F67</f>
        <v>0</v>
      </c>
      <c r="G127" s="304">
        <f>IF(L$129&gt;100,G67,E127*F127)</f>
        <v>0</v>
      </c>
      <c r="H127" s="48"/>
      <c r="I127" s="364"/>
      <c r="J127" s="1608" t="str">
        <f>IF(O127&gt;100,"Zmniejszenie płatności z powodu degresywności. Oblicz i wpisz wartości samodzielnie.","")</f>
        <v/>
      </c>
      <c r="K127" s="48"/>
      <c r="M127" s="318">
        <f>IF(F127=F67,0,1)</f>
        <v>0</v>
      </c>
      <c r="N127" s="320">
        <f>IF(SUM(M127:M134)&gt;0,1,0)*P127</f>
        <v>0</v>
      </c>
      <c r="O127" s="321">
        <f>L129*N127</f>
        <v>0</v>
      </c>
      <c r="P127" s="324">
        <f>IF(L129&gt;100,1,0)</f>
        <v>0</v>
      </c>
      <c r="R127" s="48"/>
      <c r="S127" s="375"/>
      <c r="T127" s="376"/>
      <c r="U127" s="565">
        <f>SUM(F127:F134)</f>
        <v>0</v>
      </c>
      <c r="V127" s="376"/>
      <c r="W127" s="376"/>
      <c r="X127" s="377"/>
      <c r="Y127" s="48"/>
      <c r="Z127" s="48"/>
      <c r="AA127" s="48"/>
      <c r="AB127" s="48"/>
      <c r="AC127" s="48"/>
    </row>
    <row r="128" spans="2:29" ht="15" hidden="1" customHeight="1" thickBot="1">
      <c r="B128" s="1253" t="str">
        <f t="shared" si="22"/>
        <v/>
      </c>
      <c r="C128" s="1622"/>
      <c r="D128" s="226" t="str">
        <f>D69</f>
        <v>2.3. Trwałe użytki zielone (dla których zakończono okres przestawiania)</v>
      </c>
      <c r="E128" s="227">
        <f>E69</f>
        <v>260</v>
      </c>
      <c r="F128" s="223">
        <f>F70+F69</f>
        <v>0</v>
      </c>
      <c r="G128" s="304">
        <f>IF(L$129&gt;100,G69,E128*F128)</f>
        <v>0</v>
      </c>
      <c r="H128" s="48"/>
      <c r="I128" s="364"/>
      <c r="J128" s="1608"/>
      <c r="K128" s="48"/>
      <c r="M128" s="318">
        <f>IF(F128=F69,0,1)</f>
        <v>0</v>
      </c>
      <c r="R128" s="48"/>
      <c r="S128" s="375"/>
      <c r="T128" s="376"/>
      <c r="U128" s="376"/>
      <c r="V128" s="376"/>
      <c r="W128" s="376"/>
      <c r="X128" s="377"/>
      <c r="Y128" s="48"/>
      <c r="Z128" s="48"/>
      <c r="AA128" s="48"/>
      <c r="AB128" s="48"/>
      <c r="AC128" s="48"/>
    </row>
    <row r="129" spans="2:29" ht="15" hidden="1" customHeight="1" thickBot="1">
      <c r="B129" s="1253" t="str">
        <f t="shared" si="22"/>
        <v/>
      </c>
      <c r="C129" s="1622"/>
      <c r="D129" s="226" t="str">
        <f>D71</f>
        <v>2.5. Uprawy warzywne (dla których zakończono okres przestawiania)</v>
      </c>
      <c r="E129" s="227">
        <f>E71</f>
        <v>1300</v>
      </c>
      <c r="F129" s="223">
        <f>F72+F71</f>
        <v>0</v>
      </c>
      <c r="G129" s="304">
        <f>IF(L$129&gt;100,G71,E129*F129)</f>
        <v>0</v>
      </c>
      <c r="H129" s="48"/>
      <c r="I129" s="364"/>
      <c r="J129" s="1608"/>
      <c r="K129" s="363"/>
      <c r="L129" s="310">
        <f>SUM(F127:F134)</f>
        <v>0</v>
      </c>
      <c r="M129" s="318">
        <f>IF(F129=F71,0,1)</f>
        <v>0</v>
      </c>
      <c r="R129" s="48"/>
      <c r="S129" s="375"/>
      <c r="T129" s="376"/>
      <c r="U129" s="376"/>
      <c r="V129" s="376"/>
      <c r="W129" s="376"/>
      <c r="X129" s="377"/>
      <c r="Y129" s="48"/>
      <c r="Z129" s="48"/>
      <c r="AA129" s="48"/>
      <c r="AB129" s="48"/>
      <c r="AC129" s="48"/>
    </row>
    <row r="130" spans="2:29" ht="15" hidden="1" customHeight="1" thickBot="1">
      <c r="B130" s="1253" t="str">
        <f t="shared" si="22"/>
        <v/>
      </c>
      <c r="C130" s="1622"/>
      <c r="D130" s="226" t="str">
        <f>D73</f>
        <v>2.7. Uprawy zielarskie (dla których zakończono okres przestawiania)</v>
      </c>
      <c r="E130" s="227">
        <f>E73</f>
        <v>1050</v>
      </c>
      <c r="F130" s="223">
        <f>F74+F73</f>
        <v>0</v>
      </c>
      <c r="G130" s="304">
        <f>IF(L$129&gt;100,G73,E130*F130)</f>
        <v>0</v>
      </c>
      <c r="H130" s="48"/>
      <c r="I130" s="364"/>
      <c r="J130" s="1608"/>
      <c r="K130" s="363"/>
      <c r="M130" s="318">
        <f>IF(F130=F73,0,1)</f>
        <v>0</v>
      </c>
      <c r="R130" s="48"/>
      <c r="S130" s="375"/>
      <c r="T130" s="376"/>
      <c r="U130" s="376"/>
      <c r="V130" s="376"/>
      <c r="W130" s="376"/>
      <c r="X130" s="377"/>
      <c r="Y130" s="48"/>
      <c r="Z130" s="48"/>
      <c r="AA130" s="48"/>
      <c r="AB130" s="48"/>
      <c r="AC130" s="48"/>
    </row>
    <row r="131" spans="2:29" ht="15" hidden="1" customHeight="1" thickBot="1">
      <c r="B131" s="1253"/>
      <c r="C131" s="1622"/>
      <c r="D131" s="226" t="str">
        <f t="shared" ref="D131:E134" si="24">D75</f>
        <v xml:space="preserve">2.9. Uprawy sadownicze i jagodowe (dla których zakończono okres przestawiania) </v>
      </c>
      <c r="E131" s="227">
        <f t="shared" si="24"/>
        <v>1540</v>
      </c>
      <c r="F131" s="223"/>
      <c r="G131" s="304"/>
      <c r="H131" s="48"/>
      <c r="I131" s="364"/>
      <c r="J131" s="1608"/>
      <c r="K131" s="363"/>
      <c r="M131" s="318">
        <f>IF(F131=F75,0,1)</f>
        <v>0</v>
      </c>
      <c r="R131" s="48"/>
      <c r="S131" s="375"/>
      <c r="T131" s="376"/>
      <c r="U131" s="376"/>
      <c r="V131" s="376"/>
      <c r="W131" s="376"/>
      <c r="X131" s="377"/>
      <c r="Y131" s="48"/>
      <c r="Z131" s="48"/>
      <c r="AA131" s="48"/>
      <c r="AB131" s="48"/>
      <c r="AC131" s="48"/>
    </row>
    <row r="132" spans="2:29" ht="15" hidden="1" customHeight="1" thickBot="1">
      <c r="B132" s="1253"/>
      <c r="C132" s="1622"/>
      <c r="D132" s="403" t="str">
        <f t="shared" si="24"/>
        <v xml:space="preserve">2.10.Uprawy sadownicze i jagodowe (w okresie przestawiania) </v>
      </c>
      <c r="E132" s="404">
        <f t="shared" si="24"/>
        <v>1800</v>
      </c>
      <c r="F132" s="223"/>
      <c r="G132" s="304"/>
      <c r="H132" s="48"/>
      <c r="I132" s="364"/>
      <c r="J132" s="1608"/>
      <c r="K132" s="363"/>
      <c r="M132" s="318">
        <f>IF(F132=F76,0,1)</f>
        <v>0</v>
      </c>
      <c r="R132" s="48"/>
      <c r="S132" s="375"/>
      <c r="T132" s="376"/>
      <c r="U132" s="376"/>
      <c r="V132" s="376"/>
      <c r="W132" s="376"/>
      <c r="X132" s="377"/>
      <c r="Y132" s="48"/>
      <c r="Z132" s="48"/>
      <c r="AA132" s="48"/>
      <c r="AB132" s="48"/>
      <c r="AC132" s="48"/>
    </row>
    <row r="133" spans="2:29" ht="15" hidden="1" customHeight="1" thickBot="1">
      <c r="B133" s="1253"/>
      <c r="C133" s="1622"/>
      <c r="D133" s="226" t="str">
        <f t="shared" si="24"/>
        <v>2.11. Pozostałe uprawy sadownicze i jagodowe (dla których zakończono okres przestawiania)</v>
      </c>
      <c r="E133" s="227">
        <f t="shared" si="24"/>
        <v>650</v>
      </c>
      <c r="F133" s="223"/>
      <c r="G133" s="304"/>
      <c r="H133" s="48"/>
      <c r="I133" s="364"/>
      <c r="J133" s="1608"/>
      <c r="K133" s="363"/>
      <c r="M133" s="318">
        <f>IF(F133=F77,0,1)</f>
        <v>0</v>
      </c>
      <c r="R133" s="48"/>
      <c r="S133" s="375"/>
      <c r="T133" s="376"/>
      <c r="U133" s="376"/>
      <c r="V133" s="376"/>
      <c r="W133" s="376"/>
      <c r="X133" s="377"/>
      <c r="Y133" s="48"/>
      <c r="Z133" s="48"/>
      <c r="AA133" s="48"/>
      <c r="AB133" s="48"/>
      <c r="AC133" s="48"/>
    </row>
    <row r="134" spans="2:29" ht="15" hidden="1" customHeight="1" thickBot="1">
      <c r="B134" s="1253"/>
      <c r="C134" s="1622"/>
      <c r="D134" s="403" t="str">
        <f t="shared" si="24"/>
        <v>2.12. Pozostałe uprawy sadownicze i jagodowe (w okresie przestawiania)</v>
      </c>
      <c r="E134" s="404">
        <f t="shared" si="24"/>
        <v>800</v>
      </c>
      <c r="F134" s="223"/>
      <c r="G134" s="304"/>
      <c r="H134" s="48"/>
      <c r="I134" s="364"/>
      <c r="J134" s="1608"/>
      <c r="K134" s="363"/>
      <c r="M134" s="318">
        <f>IF(F134=F78,0,1)</f>
        <v>0</v>
      </c>
      <c r="R134" s="48"/>
      <c r="S134" s="375"/>
      <c r="T134" s="376"/>
      <c r="U134" s="376"/>
      <c r="V134" s="376"/>
      <c r="W134" s="376"/>
      <c r="X134" s="377"/>
      <c r="Y134" s="48"/>
      <c r="Z134" s="48"/>
      <c r="AA134" s="48"/>
      <c r="AB134" s="48"/>
      <c r="AC134" s="48"/>
    </row>
    <row r="135" spans="2:29" ht="15" hidden="1" customHeight="1" thickBot="1">
      <c r="B135" s="1253"/>
      <c r="C135" s="1622"/>
      <c r="D135" s="231"/>
      <c r="E135" s="387"/>
      <c r="F135" s="223"/>
      <c r="G135" s="308"/>
      <c r="H135" s="48"/>
      <c r="I135" s="364"/>
      <c r="J135" s="363"/>
      <c r="K135" s="363"/>
      <c r="M135" s="318"/>
      <c r="R135" s="48"/>
      <c r="S135" s="375"/>
      <c r="T135" s="376"/>
      <c r="U135" s="376"/>
      <c r="V135" s="376"/>
      <c r="W135" s="376"/>
      <c r="X135" s="377"/>
      <c r="Y135" s="48"/>
      <c r="Z135" s="48"/>
      <c r="AA135" s="48"/>
      <c r="AB135" s="48"/>
      <c r="AC135" s="48"/>
    </row>
    <row r="136" spans="2:29" ht="15" hidden="1" customHeight="1" thickBot="1">
      <c r="B136" s="1253" t="str">
        <f t="shared" si="22"/>
        <v/>
      </c>
      <c r="C136" s="1622"/>
      <c r="D136" s="307" t="str">
        <f>D80</f>
        <v>3.1.2. Ekstensywna gospodarka na łąkach i pastwiskach na obszarach Natura 2000</v>
      </c>
      <c r="E136" s="384">
        <f>E80</f>
        <v>500</v>
      </c>
      <c r="F136" s="223">
        <f>F80</f>
        <v>0</v>
      </c>
      <c r="G136" s="308">
        <f>IF(F136&gt;10,G80,E136*F136)</f>
        <v>0</v>
      </c>
      <c r="H136" s="48"/>
      <c r="I136" s="364"/>
      <c r="J136" s="1606" t="str">
        <f>IF(M136&gt;0,"Zmniejszenie płatności z powodu degresywności. Sprawdź i wpisz wartość samodzielnie.","")</f>
        <v/>
      </c>
      <c r="K136" s="371"/>
      <c r="L136" s="48"/>
      <c r="M136" s="323">
        <f>IF(F135=F79,0,1)*O136</f>
        <v>0</v>
      </c>
      <c r="N136" s="48"/>
      <c r="O136" s="324">
        <f>IF(F135&gt;10,1,0)</f>
        <v>0</v>
      </c>
      <c r="R136" s="48"/>
      <c r="S136" s="375"/>
      <c r="T136" s="376"/>
      <c r="U136" s="376"/>
      <c r="V136" s="376"/>
      <c r="W136" s="376"/>
      <c r="X136" s="377"/>
      <c r="Y136" s="48"/>
      <c r="Z136" s="48"/>
      <c r="AA136" s="48"/>
      <c r="AB136" s="48"/>
      <c r="AC136" s="48"/>
    </row>
    <row r="137" spans="2:29" ht="15" hidden="1" customHeight="1">
      <c r="B137" s="1253" t="str">
        <f t="shared" si="22"/>
        <v/>
      </c>
      <c r="C137" s="1622"/>
      <c r="D137" s="226" t="str">
        <f t="shared" ref="D137:F142" si="25">D81</f>
        <v>4.1. Ochrona siedlisk lęgowych ptaków</v>
      </c>
      <c r="E137" s="227">
        <f t="shared" si="25"/>
        <v>1200</v>
      </c>
      <c r="F137" s="223">
        <f t="shared" si="25"/>
        <v>0</v>
      </c>
      <c r="G137" s="227">
        <f t="shared" ref="G137:G154" si="26">E137*F137</f>
        <v>0</v>
      </c>
      <c r="H137" s="48"/>
      <c r="I137" s="364"/>
      <c r="J137" s="1606"/>
      <c r="K137" s="371"/>
      <c r="R137" s="48"/>
      <c r="S137" s="375"/>
      <c r="T137" s="376"/>
      <c r="U137" s="376"/>
      <c r="V137" s="376"/>
      <c r="W137" s="376"/>
      <c r="X137" s="377"/>
      <c r="Y137" s="48"/>
      <c r="Z137" s="48"/>
      <c r="AA137" s="48"/>
      <c r="AB137" s="48"/>
      <c r="AC137" s="48"/>
    </row>
    <row r="138" spans="2:29" ht="15" hidden="1" customHeight="1">
      <c r="B138" s="1253" t="str">
        <f t="shared" si="22"/>
        <v/>
      </c>
      <c r="C138" s="1622"/>
      <c r="D138" s="226" t="str">
        <f t="shared" si="25"/>
        <v xml:space="preserve">4.2. Mechowiska </v>
      </c>
      <c r="E138" s="227">
        <f t="shared" si="25"/>
        <v>1200</v>
      </c>
      <c r="F138" s="223">
        <f t="shared" si="25"/>
        <v>0</v>
      </c>
      <c r="G138" s="227">
        <f t="shared" si="26"/>
        <v>0</v>
      </c>
      <c r="H138" s="48"/>
      <c r="I138" s="364"/>
      <c r="J138" s="1606"/>
      <c r="K138" s="371"/>
      <c r="R138" s="48"/>
      <c r="S138" s="375"/>
      <c r="T138" s="376"/>
      <c r="U138" s="376"/>
      <c r="V138" s="376"/>
      <c r="W138" s="376"/>
      <c r="X138" s="377"/>
      <c r="Y138" s="48"/>
      <c r="Z138" s="48"/>
      <c r="AA138" s="48"/>
      <c r="AB138" s="48"/>
      <c r="AC138" s="48"/>
    </row>
    <row r="139" spans="2:29" ht="15" hidden="1" customHeight="1">
      <c r="B139" s="1253" t="str">
        <f t="shared" si="22"/>
        <v/>
      </c>
      <c r="C139" s="1622"/>
      <c r="D139" s="226" t="str">
        <f t="shared" si="25"/>
        <v>4.3. Szuwary wielkoturzycowe</v>
      </c>
      <c r="E139" s="227">
        <f t="shared" si="25"/>
        <v>800</v>
      </c>
      <c r="F139" s="223">
        <f t="shared" si="25"/>
        <v>0</v>
      </c>
      <c r="G139" s="227">
        <f t="shared" si="26"/>
        <v>0</v>
      </c>
      <c r="H139" s="48"/>
      <c r="I139" s="364"/>
      <c r="J139" s="1606"/>
      <c r="K139" s="371"/>
      <c r="R139" s="48"/>
      <c r="S139" s="375"/>
      <c r="T139" s="376"/>
      <c r="U139" s="376"/>
      <c r="V139" s="376"/>
      <c r="W139" s="376"/>
      <c r="X139" s="377"/>
      <c r="Y139" s="48"/>
      <c r="Z139" s="48"/>
      <c r="AA139" s="48"/>
      <c r="AB139" s="48"/>
      <c r="AC139" s="48"/>
    </row>
    <row r="140" spans="2:29" ht="15" hidden="1" customHeight="1">
      <c r="B140" s="1253" t="str">
        <f t="shared" si="22"/>
        <v/>
      </c>
      <c r="C140" s="1622"/>
      <c r="D140" s="226" t="str">
        <f t="shared" si="25"/>
        <v>4.4. Łąki trzęślicowe i selernicowe</v>
      </c>
      <c r="E140" s="227">
        <f t="shared" si="25"/>
        <v>1200</v>
      </c>
      <c r="F140" s="223">
        <f t="shared" si="25"/>
        <v>0</v>
      </c>
      <c r="G140" s="227">
        <f t="shared" si="26"/>
        <v>0</v>
      </c>
      <c r="H140" s="48"/>
      <c r="I140" s="364"/>
      <c r="J140" s="48"/>
      <c r="K140" s="48"/>
      <c r="R140" s="48"/>
      <c r="S140" s="375"/>
      <c r="T140" s="376"/>
      <c r="U140" s="376"/>
      <c r="V140" s="376"/>
      <c r="W140" s="376"/>
      <c r="X140" s="377"/>
      <c r="Y140" s="48"/>
      <c r="Z140" s="48"/>
      <c r="AA140" s="48"/>
      <c r="AB140" s="48"/>
      <c r="AC140" s="48"/>
    </row>
    <row r="141" spans="2:29" ht="15" hidden="1" customHeight="1">
      <c r="B141" s="1253" t="str">
        <f t="shared" si="22"/>
        <v/>
      </c>
      <c r="C141" s="1622"/>
      <c r="D141" s="226" t="str">
        <f t="shared" si="25"/>
        <v>4.5. Murawy ciepłolubne</v>
      </c>
      <c r="E141" s="227">
        <f t="shared" si="25"/>
        <v>1200</v>
      </c>
      <c r="F141" s="223">
        <f t="shared" si="25"/>
        <v>0</v>
      </c>
      <c r="G141" s="227">
        <f t="shared" si="26"/>
        <v>0</v>
      </c>
      <c r="H141" s="48"/>
      <c r="I141" s="364"/>
      <c r="J141" s="48"/>
      <c r="K141" s="48"/>
      <c r="R141" s="48"/>
      <c r="S141" s="375"/>
      <c r="T141" s="376"/>
      <c r="U141" s="376"/>
      <c r="V141" s="376"/>
      <c r="W141" s="376"/>
      <c r="X141" s="377"/>
      <c r="Y141" s="48"/>
      <c r="Z141" s="48"/>
      <c r="AA141" s="48"/>
      <c r="AB141" s="48"/>
      <c r="AC141" s="48"/>
    </row>
    <row r="142" spans="2:29" ht="15" hidden="1" customHeight="1">
      <c r="B142" s="1253" t="str">
        <f t="shared" si="22"/>
        <v/>
      </c>
      <c r="C142" s="1622"/>
      <c r="D142" s="226" t="str">
        <f t="shared" si="25"/>
        <v xml:space="preserve">4.6. Półnaturalne łąki wilgotne </v>
      </c>
      <c r="E142" s="227">
        <f t="shared" si="25"/>
        <v>800</v>
      </c>
      <c r="F142" s="223">
        <f t="shared" si="25"/>
        <v>0</v>
      </c>
      <c r="G142" s="227">
        <f t="shared" si="26"/>
        <v>0</v>
      </c>
      <c r="H142" s="48"/>
      <c r="I142" s="364"/>
      <c r="J142" s="48"/>
      <c r="K142" s="48"/>
      <c r="R142" s="48"/>
      <c r="S142" s="375"/>
      <c r="T142" s="376"/>
      <c r="U142" s="376"/>
      <c r="V142" s="376"/>
      <c r="W142" s="376"/>
      <c r="X142" s="377"/>
      <c r="Y142" s="48"/>
      <c r="Z142" s="48"/>
      <c r="AA142" s="48"/>
      <c r="AB142" s="48"/>
      <c r="AC142" s="48"/>
    </row>
    <row r="143" spans="2:29" ht="15" hidden="1" customHeight="1">
      <c r="B143" s="1253" t="str">
        <f t="shared" si="22"/>
        <v/>
      </c>
      <c r="C143" s="1622"/>
      <c r="D143" s="226" t="str">
        <f t="shared" ref="D143:F146" si="27">D87</f>
        <v>4.7. Półnaturalne łąki świeże</v>
      </c>
      <c r="E143" s="227">
        <f t="shared" si="27"/>
        <v>800</v>
      </c>
      <c r="F143" s="223">
        <f t="shared" si="27"/>
        <v>0</v>
      </c>
      <c r="G143" s="227">
        <f t="shared" si="26"/>
        <v>0</v>
      </c>
      <c r="H143" s="48"/>
      <c r="I143" s="364"/>
      <c r="J143" s="48"/>
      <c r="K143" s="48"/>
      <c r="R143" s="48"/>
      <c r="S143" s="375"/>
      <c r="T143" s="376"/>
      <c r="U143" s="376"/>
      <c r="V143" s="376"/>
      <c r="W143" s="376"/>
      <c r="X143" s="377"/>
      <c r="Y143" s="48"/>
      <c r="Z143" s="48"/>
      <c r="AA143" s="48"/>
      <c r="AB143" s="48"/>
      <c r="AC143" s="48"/>
    </row>
    <row r="144" spans="2:29" ht="15" hidden="1" customHeight="1">
      <c r="B144" s="1253" t="str">
        <f t="shared" si="22"/>
        <v/>
      </c>
      <c r="C144" s="1622"/>
      <c r="D144" s="226" t="str">
        <f t="shared" si="27"/>
        <v>4.8. Bogate gatunkowo murawy bliźniczkowe</v>
      </c>
      <c r="E144" s="227">
        <f t="shared" si="27"/>
        <v>800</v>
      </c>
      <c r="F144" s="223">
        <f t="shared" si="27"/>
        <v>0</v>
      </c>
      <c r="G144" s="227">
        <f t="shared" si="26"/>
        <v>0</v>
      </c>
      <c r="H144" s="48"/>
      <c r="I144" s="364"/>
      <c r="J144" s="48"/>
      <c r="K144" s="48"/>
      <c r="R144" s="48"/>
      <c r="S144" s="375"/>
      <c r="T144" s="376"/>
      <c r="U144" s="376"/>
      <c r="V144" s="376"/>
      <c r="W144" s="376"/>
      <c r="X144" s="377"/>
      <c r="Y144" s="48"/>
      <c r="Z144" s="48"/>
      <c r="AA144" s="48"/>
      <c r="AB144" s="48"/>
      <c r="AC144" s="48"/>
    </row>
    <row r="145" spans="2:29" ht="15" hidden="1" customHeight="1">
      <c r="B145" s="1253" t="str">
        <f t="shared" si="22"/>
        <v/>
      </c>
      <c r="C145" s="1622"/>
      <c r="D145" s="226" t="str">
        <f t="shared" si="27"/>
        <v>4.9. Słonorośla</v>
      </c>
      <c r="E145" s="227">
        <f t="shared" si="27"/>
        <v>1190</v>
      </c>
      <c r="F145" s="223">
        <f t="shared" si="27"/>
        <v>0</v>
      </c>
      <c r="G145" s="227">
        <f t="shared" si="26"/>
        <v>0</v>
      </c>
      <c r="H145" s="48"/>
      <c r="I145" s="364"/>
      <c r="J145" s="48"/>
      <c r="K145" s="48"/>
      <c r="R145" s="48"/>
      <c r="S145" s="375"/>
      <c r="T145" s="376"/>
      <c r="U145" s="376"/>
      <c r="V145" s="376"/>
      <c r="W145" s="376"/>
      <c r="X145" s="377"/>
      <c r="Y145" s="48"/>
      <c r="Z145" s="48"/>
      <c r="AA145" s="48"/>
      <c r="AB145" s="48"/>
      <c r="AC145" s="48"/>
    </row>
    <row r="146" spans="2:29" ht="15" hidden="1" customHeight="1">
      <c r="B146" s="1253" t="str">
        <f t="shared" si="22"/>
        <v/>
      </c>
      <c r="C146" s="1622"/>
      <c r="D146" s="226" t="str">
        <f t="shared" si="27"/>
        <v>4.10. Użytki przyrodnicze</v>
      </c>
      <c r="E146" s="227">
        <f t="shared" si="27"/>
        <v>550</v>
      </c>
      <c r="F146" s="223">
        <f t="shared" si="27"/>
        <v>0</v>
      </c>
      <c r="G146" s="227">
        <f t="shared" si="26"/>
        <v>0</v>
      </c>
      <c r="H146" s="48"/>
      <c r="I146" s="364"/>
      <c r="J146" s="48"/>
      <c r="K146" s="48"/>
      <c r="R146" s="48"/>
      <c r="S146" s="375"/>
      <c r="T146" s="376"/>
      <c r="U146" s="376"/>
      <c r="V146" s="376"/>
      <c r="W146" s="376"/>
      <c r="X146" s="377"/>
      <c r="Y146" s="48"/>
      <c r="Z146" s="48"/>
      <c r="AA146" s="48"/>
      <c r="AB146" s="48"/>
      <c r="AC146" s="48"/>
    </row>
    <row r="147" spans="2:29" ht="15" hidden="1" customHeight="1">
      <c r="B147" s="1253" t="str">
        <f t="shared" si="22"/>
        <v/>
      </c>
      <c r="C147" s="1622"/>
      <c r="D147" s="1623" t="s">
        <v>616</v>
      </c>
      <c r="E147" s="1624"/>
      <c r="F147" s="249"/>
      <c r="G147" s="406">
        <f>F147</f>
        <v>0</v>
      </c>
      <c r="H147" s="48"/>
      <c r="I147" s="364"/>
      <c r="J147" s="48"/>
      <c r="K147" s="48"/>
      <c r="R147" s="48"/>
      <c r="S147" s="375"/>
      <c r="T147" s="376"/>
      <c r="U147" s="376"/>
      <c r="V147" s="376"/>
      <c r="W147" s="376"/>
      <c r="X147" s="377"/>
      <c r="Y147" s="48"/>
      <c r="Z147" s="48"/>
      <c r="AA147" s="48"/>
      <c r="AB147" s="48"/>
      <c r="AC147" s="48"/>
    </row>
    <row r="148" spans="2:29" ht="15" hidden="1" customHeight="1">
      <c r="B148" s="1253" t="str">
        <f t="shared" si="22"/>
        <v/>
      </c>
      <c r="C148" s="1622"/>
      <c r="D148" s="231" t="str">
        <f t="shared" ref="D148:F163" si="28">D92</f>
        <v>5.1. Ochrona siedlisk lęgowych ptaków</v>
      </c>
      <c r="E148" s="387">
        <f t="shared" si="28"/>
        <v>1370</v>
      </c>
      <c r="F148" s="223">
        <f t="shared" si="28"/>
        <v>0</v>
      </c>
      <c r="G148" s="387">
        <f t="shared" si="26"/>
        <v>0</v>
      </c>
      <c r="H148" s="48"/>
      <c r="I148" s="364"/>
      <c r="J148" s="48"/>
      <c r="K148" s="48"/>
      <c r="R148" s="48"/>
      <c r="S148" s="375"/>
      <c r="T148" s="376"/>
      <c r="U148" s="376"/>
      <c r="V148" s="376"/>
      <c r="W148" s="376"/>
      <c r="X148" s="377"/>
      <c r="Y148" s="48"/>
      <c r="Z148" s="48"/>
      <c r="AA148" s="48"/>
      <c r="AB148" s="48"/>
      <c r="AC148" s="48"/>
    </row>
    <row r="149" spans="2:29" ht="15" hidden="1" customHeight="1">
      <c r="B149" s="1253" t="str">
        <f t="shared" si="22"/>
        <v/>
      </c>
      <c r="C149" s="1622"/>
      <c r="D149" s="231" t="str">
        <f t="shared" si="28"/>
        <v xml:space="preserve">5.2. Mechowiska </v>
      </c>
      <c r="E149" s="387">
        <f t="shared" si="28"/>
        <v>1390</v>
      </c>
      <c r="F149" s="223">
        <f t="shared" si="28"/>
        <v>0</v>
      </c>
      <c r="G149" s="387">
        <f t="shared" si="26"/>
        <v>0</v>
      </c>
      <c r="H149" s="48"/>
      <c r="I149" s="364"/>
      <c r="J149" s="48"/>
      <c r="K149" s="48"/>
      <c r="R149" s="48"/>
      <c r="S149" s="375"/>
      <c r="T149" s="376"/>
      <c r="U149" s="376"/>
      <c r="V149" s="376"/>
      <c r="W149" s="376"/>
      <c r="X149" s="377"/>
      <c r="Y149" s="48"/>
      <c r="Z149" s="48"/>
      <c r="AA149" s="48"/>
      <c r="AB149" s="48"/>
      <c r="AC149" s="48"/>
    </row>
    <row r="150" spans="2:29" ht="15" hidden="1" customHeight="1">
      <c r="B150" s="1253" t="str">
        <f t="shared" si="22"/>
        <v/>
      </c>
      <c r="C150" s="1622"/>
      <c r="D150" s="231" t="str">
        <f t="shared" si="28"/>
        <v>5.3. Szuwary wielkoturzycowe</v>
      </c>
      <c r="E150" s="387">
        <f t="shared" si="28"/>
        <v>910</v>
      </c>
      <c r="F150" s="223">
        <f t="shared" si="28"/>
        <v>0</v>
      </c>
      <c r="G150" s="387">
        <f t="shared" si="26"/>
        <v>0</v>
      </c>
      <c r="H150" s="48"/>
      <c r="I150" s="364"/>
      <c r="J150" s="48"/>
      <c r="K150" s="48"/>
      <c r="R150" s="48"/>
      <c r="S150" s="375"/>
      <c r="T150" s="376"/>
      <c r="U150" s="376"/>
      <c r="V150" s="376"/>
      <c r="W150" s="376"/>
      <c r="X150" s="377"/>
      <c r="Y150" s="48"/>
      <c r="Z150" s="48"/>
      <c r="AA150" s="48"/>
      <c r="AB150" s="48"/>
      <c r="AC150" s="48"/>
    </row>
    <row r="151" spans="2:29" ht="15" hidden="1" customHeight="1">
      <c r="B151" s="1253" t="str">
        <f t="shared" si="22"/>
        <v/>
      </c>
      <c r="C151" s="1622"/>
      <c r="D151" s="231" t="str">
        <f t="shared" si="28"/>
        <v>5.4. Łąki trzęślicowe i selernicowe</v>
      </c>
      <c r="E151" s="387">
        <f t="shared" si="28"/>
        <v>1390</v>
      </c>
      <c r="F151" s="223">
        <f t="shared" si="28"/>
        <v>0</v>
      </c>
      <c r="G151" s="387">
        <f t="shared" si="26"/>
        <v>0</v>
      </c>
      <c r="H151" s="48"/>
      <c r="I151" s="364"/>
      <c r="J151" s="48"/>
      <c r="K151" s="48"/>
      <c r="R151" s="48"/>
      <c r="S151" s="375"/>
      <c r="T151" s="376"/>
      <c r="U151" s="376"/>
      <c r="V151" s="376"/>
      <c r="W151" s="376"/>
      <c r="X151" s="377"/>
      <c r="Y151" s="48"/>
      <c r="Z151" s="48"/>
      <c r="AA151" s="48"/>
      <c r="AB151" s="48"/>
      <c r="AC151" s="48"/>
    </row>
    <row r="152" spans="2:29" ht="15" hidden="1" customHeight="1">
      <c r="B152" s="1253" t="str">
        <f t="shared" si="22"/>
        <v/>
      </c>
      <c r="C152" s="1622"/>
      <c r="D152" s="231" t="str">
        <f t="shared" si="28"/>
        <v>5.5. Murawy ciepłolubne</v>
      </c>
      <c r="E152" s="387">
        <f t="shared" si="28"/>
        <v>1380</v>
      </c>
      <c r="F152" s="223">
        <f t="shared" si="28"/>
        <v>0</v>
      </c>
      <c r="G152" s="387">
        <f t="shared" si="26"/>
        <v>0</v>
      </c>
      <c r="H152" s="48"/>
      <c r="I152" s="364"/>
      <c r="J152" s="48"/>
      <c r="K152" s="48"/>
      <c r="R152" s="48"/>
      <c r="S152" s="375"/>
      <c r="T152" s="376"/>
      <c r="U152" s="376"/>
      <c r="V152" s="376"/>
      <c r="W152" s="376"/>
      <c r="X152" s="377"/>
      <c r="Y152" s="48"/>
      <c r="Z152" s="48"/>
      <c r="AA152" s="48"/>
      <c r="AB152" s="48"/>
      <c r="AC152" s="48"/>
    </row>
    <row r="153" spans="2:29" ht="15" hidden="1" customHeight="1">
      <c r="B153" s="1253" t="str">
        <f t="shared" si="22"/>
        <v/>
      </c>
      <c r="C153" s="1622"/>
      <c r="D153" s="231" t="str">
        <f t="shared" si="28"/>
        <v xml:space="preserve">5.6. Półnaturalne łąki wilgotne </v>
      </c>
      <c r="E153" s="387">
        <f t="shared" si="28"/>
        <v>840</v>
      </c>
      <c r="F153" s="223">
        <f t="shared" si="28"/>
        <v>0</v>
      </c>
      <c r="G153" s="387">
        <f t="shared" si="26"/>
        <v>0</v>
      </c>
      <c r="H153" s="48"/>
      <c r="I153" s="364"/>
      <c r="J153" s="48"/>
      <c r="K153" s="48"/>
      <c r="R153" s="48"/>
      <c r="S153" s="375"/>
      <c r="T153" s="376"/>
      <c r="U153" s="376"/>
      <c r="V153" s="376"/>
      <c r="W153" s="376"/>
      <c r="X153" s="377"/>
      <c r="Y153" s="48"/>
      <c r="Z153" s="48"/>
      <c r="AA153" s="48"/>
      <c r="AB153" s="48"/>
      <c r="AC153" s="48"/>
    </row>
    <row r="154" spans="2:29" ht="15" hidden="1" customHeight="1">
      <c r="B154" s="1253" t="str">
        <f t="shared" si="22"/>
        <v/>
      </c>
      <c r="C154" s="1622"/>
      <c r="D154" s="231" t="str">
        <f t="shared" si="28"/>
        <v>5.7. Półnaturalne łąki świeże</v>
      </c>
      <c r="E154" s="387">
        <f t="shared" si="28"/>
        <v>840</v>
      </c>
      <c r="F154" s="223">
        <f t="shared" si="28"/>
        <v>0</v>
      </c>
      <c r="G154" s="387">
        <f t="shared" si="26"/>
        <v>0</v>
      </c>
      <c r="H154" s="48"/>
      <c r="I154" s="364"/>
      <c r="J154" s="48"/>
      <c r="K154" s="48"/>
      <c r="R154" s="48"/>
      <c r="S154" s="375"/>
      <c r="T154" s="376"/>
      <c r="U154" s="376"/>
      <c r="V154" s="376"/>
      <c r="W154" s="376"/>
      <c r="X154" s="377"/>
      <c r="Y154" s="48"/>
      <c r="Z154" s="48"/>
      <c r="AA154" s="48"/>
      <c r="AB154" s="48"/>
      <c r="AC154" s="48"/>
    </row>
    <row r="155" spans="2:29" ht="15" hidden="1" customHeight="1">
      <c r="B155" s="1253" t="str">
        <f t="shared" si="22"/>
        <v/>
      </c>
      <c r="C155" s="1622"/>
      <c r="D155" s="231" t="str">
        <f t="shared" si="28"/>
        <v>5.8. Bogate gatunkowo murawy bliźniczkowe</v>
      </c>
      <c r="E155" s="387">
        <f t="shared" si="28"/>
        <v>870</v>
      </c>
      <c r="F155" s="223">
        <f t="shared" si="28"/>
        <v>0</v>
      </c>
      <c r="G155" s="387">
        <f>E155*F155</f>
        <v>0</v>
      </c>
      <c r="H155" s="48"/>
      <c r="I155" s="364"/>
      <c r="J155" s="48"/>
      <c r="K155" s="48"/>
      <c r="R155" s="48"/>
      <c r="S155" s="375"/>
      <c r="T155" s="376"/>
      <c r="U155" s="376"/>
      <c r="V155" s="376"/>
      <c r="W155" s="376"/>
      <c r="X155" s="377"/>
      <c r="Y155" s="48"/>
      <c r="Z155" s="48"/>
      <c r="AA155" s="48"/>
      <c r="AB155" s="48"/>
      <c r="AC155" s="48"/>
    </row>
    <row r="156" spans="2:29" ht="15" hidden="1" customHeight="1">
      <c r="B156" s="1253" t="str">
        <f t="shared" si="22"/>
        <v/>
      </c>
      <c r="C156" s="1622"/>
      <c r="D156" s="231" t="str">
        <f t="shared" si="28"/>
        <v>5.9. Słonorośla</v>
      </c>
      <c r="E156" s="387">
        <f t="shared" si="28"/>
        <v>1190</v>
      </c>
      <c r="F156" s="223">
        <f t="shared" si="28"/>
        <v>0</v>
      </c>
      <c r="G156" s="387">
        <f>E156*F156</f>
        <v>0</v>
      </c>
      <c r="H156" s="48"/>
      <c r="I156" s="364"/>
      <c r="J156" s="48"/>
      <c r="K156" s="48"/>
      <c r="R156" s="48"/>
      <c r="S156" s="375"/>
      <c r="T156" s="376"/>
      <c r="U156" s="376"/>
      <c r="V156" s="376"/>
      <c r="W156" s="376"/>
      <c r="X156" s="377"/>
      <c r="Y156" s="48"/>
      <c r="Z156" s="48"/>
      <c r="AA156" s="48"/>
      <c r="AB156" s="48"/>
      <c r="AC156" s="48"/>
    </row>
    <row r="157" spans="2:29" ht="15" hidden="1" customHeight="1">
      <c r="B157" s="1253" t="str">
        <f t="shared" si="22"/>
        <v/>
      </c>
      <c r="C157" s="1622"/>
      <c r="D157" s="231" t="str">
        <f t="shared" si="28"/>
        <v>5.10. Użytki przyrodnicze</v>
      </c>
      <c r="E157" s="387">
        <f t="shared" si="28"/>
        <v>550</v>
      </c>
      <c r="F157" s="223">
        <f t="shared" si="28"/>
        <v>0</v>
      </c>
      <c r="G157" s="387">
        <f>E157*F157</f>
        <v>0</v>
      </c>
      <c r="H157" s="48"/>
      <c r="I157" s="364"/>
      <c r="J157" s="48"/>
      <c r="K157" s="48"/>
      <c r="R157" s="1611" t="s">
        <v>1944</v>
      </c>
      <c r="S157" s="375"/>
      <c r="T157" s="376"/>
      <c r="U157" s="376"/>
      <c r="V157" s="376"/>
      <c r="W157" s="376"/>
      <c r="X157" s="377"/>
      <c r="Y157" s="48"/>
      <c r="Z157" s="48"/>
      <c r="AA157" s="48"/>
      <c r="AB157" s="48"/>
      <c r="AC157" s="48"/>
    </row>
    <row r="158" spans="2:29" ht="15" hidden="1" customHeight="1">
      <c r="B158" s="1253" t="str">
        <f t="shared" si="22"/>
        <v/>
      </c>
      <c r="C158" s="1622"/>
      <c r="D158" s="226" t="str">
        <f t="shared" si="28"/>
        <v>6.1. Produkcja towarowa lokalnych odmian roślin uprawnych</v>
      </c>
      <c r="E158" s="227">
        <f t="shared" si="28"/>
        <v>570</v>
      </c>
      <c r="F158" s="223">
        <f t="shared" si="28"/>
        <v>0</v>
      </c>
      <c r="G158" s="227">
        <f>E158*F158</f>
        <v>0</v>
      </c>
      <c r="H158" s="48"/>
      <c r="I158" s="364"/>
      <c r="J158" s="48"/>
      <c r="K158" s="48"/>
      <c r="R158" s="1611"/>
      <c r="S158" s="375"/>
      <c r="T158" s="376"/>
      <c r="U158" s="376"/>
      <c r="V158" s="376"/>
      <c r="W158" s="376"/>
      <c r="X158" s="377"/>
      <c r="Y158" s="48"/>
      <c r="Z158" s="48"/>
      <c r="AA158" s="48"/>
      <c r="AB158" s="48"/>
      <c r="AC158" s="48"/>
    </row>
    <row r="159" spans="2:29" ht="15" hidden="1" customHeight="1">
      <c r="B159" s="1253" t="str">
        <f t="shared" si="22"/>
        <v/>
      </c>
      <c r="C159" s="1622"/>
      <c r="D159" s="226" t="str">
        <f t="shared" si="28"/>
        <v>6.2. Produkcja nasienna towarowa lokalnych odmian roślin uprawnych</v>
      </c>
      <c r="E159" s="227">
        <f t="shared" si="28"/>
        <v>800</v>
      </c>
      <c r="F159" s="223">
        <f t="shared" si="28"/>
        <v>0</v>
      </c>
      <c r="G159" s="227">
        <f>E159*F159</f>
        <v>0</v>
      </c>
      <c r="H159" s="48"/>
      <c r="I159" s="364"/>
      <c r="J159" s="48"/>
      <c r="K159" s="48"/>
      <c r="R159" s="1611"/>
      <c r="S159" s="375"/>
      <c r="T159" s="376"/>
      <c r="U159" s="376"/>
      <c r="V159" s="376"/>
      <c r="W159" s="376"/>
      <c r="X159" s="377"/>
      <c r="Y159" s="48"/>
      <c r="Z159" s="48"/>
      <c r="AA159" s="48"/>
      <c r="AB159" s="48"/>
      <c r="AC159" s="48"/>
    </row>
    <row r="160" spans="2:29" ht="15" hidden="1" customHeight="1">
      <c r="B160" s="1253" t="str">
        <f t="shared" si="22"/>
        <v/>
      </c>
      <c r="C160" s="1622"/>
      <c r="D160" s="226" t="str">
        <f t="shared" si="28"/>
        <v>6.3. Produkcja nasienna na zlecenie banku genów</v>
      </c>
      <c r="E160" s="227">
        <f t="shared" si="28"/>
        <v>4700</v>
      </c>
      <c r="F160" s="223">
        <f t="shared" si="28"/>
        <v>0</v>
      </c>
      <c r="G160" s="227">
        <f t="shared" ref="G160:G165" si="29">E160*F160</f>
        <v>0</v>
      </c>
      <c r="H160" s="48"/>
      <c r="I160" s="364"/>
      <c r="J160" s="48"/>
      <c r="K160" s="48"/>
      <c r="R160" s="1611"/>
      <c r="S160" s="375"/>
      <c r="T160" s="376"/>
      <c r="U160" s="376"/>
      <c r="V160" s="376"/>
      <c r="W160" s="376"/>
      <c r="X160" s="377"/>
      <c r="Y160" s="48"/>
      <c r="Z160" s="48"/>
      <c r="AA160" s="48"/>
      <c r="AB160" s="48"/>
      <c r="AC160" s="48"/>
    </row>
    <row r="161" spans="2:29" ht="15" hidden="1" customHeight="1">
      <c r="B161" s="1253" t="str">
        <f t="shared" si="22"/>
        <v/>
      </c>
      <c r="C161" s="1622"/>
      <c r="D161" s="226" t="str">
        <f t="shared" si="28"/>
        <v>6.4. Sady tradycyjne</v>
      </c>
      <c r="E161" s="227">
        <f t="shared" si="28"/>
        <v>2100</v>
      </c>
      <c r="F161" s="1256">
        <f>F105</f>
        <v>0</v>
      </c>
      <c r="G161" s="227">
        <f t="shared" si="29"/>
        <v>0</v>
      </c>
      <c r="H161" s="48"/>
      <c r="I161" s="364"/>
      <c r="J161" s="48"/>
      <c r="K161" s="48"/>
      <c r="R161" s="1611"/>
      <c r="S161" s="375"/>
      <c r="T161" s="376"/>
      <c r="U161" s="376"/>
      <c r="V161" s="376"/>
      <c r="W161" s="376"/>
      <c r="X161" s="377"/>
      <c r="Y161" s="48"/>
      <c r="Z161" s="48"/>
      <c r="AA161" s="48"/>
      <c r="AB161" s="48"/>
      <c r="AC161" s="48"/>
    </row>
    <row r="162" spans="2:29" ht="15" hidden="1" customHeight="1">
      <c r="B162" s="1253" t="str">
        <f t="shared" si="22"/>
        <v/>
      </c>
      <c r="C162" s="1622"/>
      <c r="D162" s="232" t="str">
        <f t="shared" si="28"/>
        <v>7.1. Zachowanie lokalnych ras bydła</v>
      </c>
      <c r="E162" s="386">
        <f t="shared" si="28"/>
        <v>1140</v>
      </c>
      <c r="F162" s="230">
        <f t="shared" si="28"/>
        <v>0</v>
      </c>
      <c r="G162" s="386">
        <f t="shared" si="29"/>
        <v>0</v>
      </c>
      <c r="H162" s="48"/>
      <c r="I162" s="364"/>
      <c r="J162" s="48"/>
      <c r="K162" s="48"/>
      <c r="R162" s="1611"/>
      <c r="S162" s="375"/>
      <c r="T162" s="376"/>
      <c r="U162" s="376"/>
      <c r="V162" s="376"/>
      <c r="W162" s="376"/>
      <c r="X162" s="377"/>
      <c r="Y162" s="48"/>
      <c r="Z162" s="48"/>
      <c r="AA162" s="48"/>
      <c r="AB162" s="48"/>
      <c r="AC162" s="48"/>
    </row>
    <row r="163" spans="2:29" ht="15" hidden="1" customHeight="1">
      <c r="B163" s="1253" t="str">
        <f t="shared" si="22"/>
        <v/>
      </c>
      <c r="C163" s="1622"/>
      <c r="D163" s="232" t="str">
        <f t="shared" si="28"/>
        <v>7.2. Zachowanie lokalnych ras koni</v>
      </c>
      <c r="E163" s="386">
        <f t="shared" si="28"/>
        <v>1500</v>
      </c>
      <c r="F163" s="230">
        <f t="shared" si="28"/>
        <v>0</v>
      </c>
      <c r="G163" s="386">
        <f t="shared" si="29"/>
        <v>0</v>
      </c>
      <c r="H163" s="48"/>
      <c r="I163" s="364"/>
      <c r="J163" s="1612" t="str">
        <f>IF(O165&gt;100,"Zmniejszenie płatności z powodu degresywności. Oblicz i wpisz wartość samodzielnie.","")</f>
        <v/>
      </c>
      <c r="K163" s="48"/>
      <c r="R163" s="1611"/>
      <c r="S163" s="375"/>
      <c r="T163" s="376"/>
      <c r="U163" s="376"/>
      <c r="V163" s="376"/>
      <c r="W163" s="376"/>
      <c r="X163" s="377"/>
      <c r="Y163" s="48"/>
      <c r="Z163" s="48"/>
      <c r="AA163" s="48"/>
      <c r="AB163" s="48"/>
      <c r="AC163" s="48"/>
    </row>
    <row r="164" spans="2:29" ht="15" hidden="1" customHeight="1" thickBot="1">
      <c r="B164" s="1253" t="str">
        <f t="shared" si="22"/>
        <v/>
      </c>
      <c r="C164" s="1622"/>
      <c r="D164" s="232" t="str">
        <f t="shared" ref="D164:F165" si="30">D108</f>
        <v>7.3. Zachowanie lokalnych ras owiec</v>
      </c>
      <c r="E164" s="386">
        <f t="shared" si="30"/>
        <v>320</v>
      </c>
      <c r="F164" s="230">
        <f t="shared" si="30"/>
        <v>0</v>
      </c>
      <c r="G164" s="386">
        <f t="shared" si="29"/>
        <v>0</v>
      </c>
      <c r="H164" s="48"/>
      <c r="I164" s="364"/>
      <c r="J164" s="1612"/>
      <c r="K164" s="48"/>
      <c r="M164" s="48" t="s">
        <v>1047</v>
      </c>
      <c r="N164" s="48" t="s">
        <v>645</v>
      </c>
      <c r="O164" s="48" t="s">
        <v>644</v>
      </c>
      <c r="R164" s="1611"/>
      <c r="S164" s="375"/>
      <c r="T164" s="376"/>
      <c r="U164" s="376"/>
      <c r="V164" s="376"/>
      <c r="W164" s="376"/>
      <c r="X164" s="377"/>
      <c r="Y164" s="48"/>
      <c r="Z164" s="48"/>
      <c r="AA164" s="48"/>
      <c r="AB164" s="48"/>
      <c r="AC164" s="48"/>
    </row>
    <row r="165" spans="2:29" ht="15" hidden="1" customHeight="1" thickBot="1">
      <c r="B165" s="1253" t="str">
        <f t="shared" si="22"/>
        <v/>
      </c>
      <c r="C165" s="1622"/>
      <c r="D165" s="232" t="str">
        <f t="shared" si="30"/>
        <v>7.4. Zachowanie lokalnych ras świń</v>
      </c>
      <c r="E165" s="386">
        <f t="shared" si="30"/>
        <v>570</v>
      </c>
      <c r="F165" s="230">
        <f t="shared" si="30"/>
        <v>0</v>
      </c>
      <c r="G165" s="386">
        <f t="shared" si="29"/>
        <v>0</v>
      </c>
      <c r="H165" s="48"/>
      <c r="I165" s="364"/>
      <c r="J165" s="1612"/>
      <c r="K165" s="48"/>
      <c r="L165" s="303"/>
      <c r="M165" s="318">
        <f>IF(F166=F110,0,1)</f>
        <v>0</v>
      </c>
      <c r="N165" s="320">
        <f>IF(SUM(M165:M168)&gt;0,1,0)*P165</f>
        <v>0</v>
      </c>
      <c r="O165" s="321">
        <f>L170*N165</f>
        <v>0</v>
      </c>
      <c r="P165" s="324">
        <f>IF(L170&gt;100,1,0)</f>
        <v>0</v>
      </c>
      <c r="R165" s="383">
        <f>C126</f>
        <v>2018</v>
      </c>
      <c r="S165" s="375"/>
      <c r="T165" s="376"/>
      <c r="U165" s="376"/>
      <c r="V165" s="376"/>
      <c r="W165" s="376"/>
      <c r="X165" s="377"/>
      <c r="Y165" s="48"/>
      <c r="Z165" s="48"/>
      <c r="AA165" s="48"/>
      <c r="AB165" s="48"/>
      <c r="AC165" s="48"/>
    </row>
    <row r="166" spans="2:29" ht="15" hidden="1" customHeight="1" thickBot="1">
      <c r="B166" s="1253" t="str">
        <f t="shared" si="22"/>
        <v/>
      </c>
      <c r="C166" s="1622"/>
      <c r="D166" s="226" t="str">
        <f t="shared" ref="D166:E171" si="31">D110</f>
        <v>8.1.1. Wsiewki poplonowe</v>
      </c>
      <c r="E166" s="227">
        <f t="shared" si="31"/>
        <v>330</v>
      </c>
      <c r="F166" s="327">
        <f t="shared" ref="F166:F171" si="32">R166</f>
        <v>0</v>
      </c>
      <c r="G166" s="306">
        <f t="shared" ref="G166:G171" si="33">IF(L$170&gt;100,G110,E166*F166)</f>
        <v>0</v>
      </c>
      <c r="H166" s="48"/>
      <c r="I166" s="364"/>
      <c r="J166" s="1612"/>
      <c r="K166" s="48"/>
      <c r="L166" s="303"/>
      <c r="M166" s="318">
        <f>IF(F168=F112,0,1)</f>
        <v>0</v>
      </c>
      <c r="N166" s="309"/>
      <c r="R166" s="591">
        <f>'Pak8 s2'!K794</f>
        <v>0</v>
      </c>
      <c r="S166" s="375"/>
      <c r="T166" s="376"/>
      <c r="U166" s="376"/>
      <c r="V166" s="376"/>
      <c r="W166" s="376"/>
      <c r="X166" s="377"/>
      <c r="Y166" s="48"/>
      <c r="Z166" s="48"/>
      <c r="AA166" s="48"/>
      <c r="AB166" s="48"/>
      <c r="AC166" s="48"/>
    </row>
    <row r="167" spans="2:29" ht="15" hidden="1" customHeight="1" thickBot="1">
      <c r="B167" s="1253" t="str">
        <f t="shared" si="22"/>
        <v/>
      </c>
      <c r="C167" s="1622"/>
      <c r="D167" s="226" t="str">
        <f t="shared" si="31"/>
        <v>8.1.2. Wsiewki poplonowe - na obszarach zagrożonych erozją</v>
      </c>
      <c r="E167" s="227">
        <f t="shared" si="31"/>
        <v>458</v>
      </c>
      <c r="F167" s="327">
        <f t="shared" si="32"/>
        <v>0</v>
      </c>
      <c r="G167" s="306">
        <f t="shared" si="33"/>
        <v>0</v>
      </c>
      <c r="H167" s="48"/>
      <c r="I167" s="364"/>
      <c r="J167" s="1612"/>
      <c r="K167" s="48"/>
      <c r="L167" s="303"/>
      <c r="M167" s="318"/>
      <c r="N167" s="309"/>
      <c r="R167" s="591">
        <f>'Pak8 s2'!K795</f>
        <v>0</v>
      </c>
      <c r="S167" s="375"/>
      <c r="T167" s="376"/>
      <c r="U167" s="376"/>
      <c r="V167" s="376"/>
      <c r="W167" s="376"/>
      <c r="X167" s="377"/>
      <c r="Y167" s="48"/>
      <c r="Z167" s="48"/>
      <c r="AA167" s="48"/>
      <c r="AB167" s="48"/>
      <c r="AC167" s="48"/>
    </row>
    <row r="168" spans="2:29" ht="15" hidden="1" customHeight="1" thickBot="1">
      <c r="B168" s="1253" t="str">
        <f t="shared" si="22"/>
        <v/>
      </c>
      <c r="C168" s="1622"/>
      <c r="D168" s="226" t="str">
        <f t="shared" si="31"/>
        <v>8.2.1. Międzyplon ozimy</v>
      </c>
      <c r="E168" s="227">
        <f t="shared" si="31"/>
        <v>420</v>
      </c>
      <c r="F168" s="327">
        <f t="shared" si="32"/>
        <v>0</v>
      </c>
      <c r="G168" s="306">
        <f t="shared" si="33"/>
        <v>0</v>
      </c>
      <c r="H168" s="48"/>
      <c r="I168" s="364"/>
      <c r="J168" s="1612"/>
      <c r="K168" s="48"/>
      <c r="L168" s="303"/>
      <c r="M168" s="322">
        <f>IF(F170=F114,0,1)</f>
        <v>0</v>
      </c>
      <c r="P168" s="19"/>
      <c r="Q168" s="19"/>
      <c r="R168" s="591">
        <f>'Pak8 s2'!K796</f>
        <v>0</v>
      </c>
      <c r="S168" s="375"/>
      <c r="T168" s="376"/>
      <c r="U168" s="376"/>
      <c r="V168" s="376"/>
      <c r="W168" s="376"/>
      <c r="X168" s="377"/>
      <c r="Y168" s="48"/>
      <c r="Z168" s="48"/>
      <c r="AA168" s="48"/>
      <c r="AB168" s="48"/>
      <c r="AC168" s="48"/>
    </row>
    <row r="169" spans="2:29" ht="15" hidden="1" customHeight="1">
      <c r="B169" s="1253" t="str">
        <f t="shared" si="22"/>
        <v/>
      </c>
      <c r="C169" s="1622"/>
      <c r="D169" s="226" t="str">
        <f t="shared" si="31"/>
        <v>8.2.2. Międzyplon ozimy - na obszarach zagrożonych erozją</v>
      </c>
      <c r="E169" s="227">
        <f t="shared" si="31"/>
        <v>750</v>
      </c>
      <c r="F169" s="327">
        <f t="shared" si="32"/>
        <v>0</v>
      </c>
      <c r="G169" s="306">
        <f t="shared" si="33"/>
        <v>0</v>
      </c>
      <c r="H169" s="48"/>
      <c r="I169" s="364"/>
      <c r="J169" s="1612"/>
      <c r="K169" s="48"/>
      <c r="L169" s="303"/>
      <c r="M169" s="333"/>
      <c r="P169" s="19"/>
      <c r="Q169" s="19"/>
      <c r="R169" s="591">
        <f>'Pak8 s2'!K797</f>
        <v>0</v>
      </c>
      <c r="S169" s="375"/>
      <c r="T169" s="376"/>
      <c r="U169" s="376"/>
      <c r="V169" s="376"/>
      <c r="W169" s="376"/>
      <c r="X169" s="377"/>
      <c r="Y169" s="48"/>
      <c r="Z169" s="48"/>
      <c r="AA169" s="48"/>
      <c r="AB169" s="48"/>
      <c r="AC169" s="48"/>
    </row>
    <row r="170" spans="2:29" ht="15" hidden="1" customHeight="1">
      <c r="B170" s="1253" t="str">
        <f t="shared" si="22"/>
        <v/>
      </c>
      <c r="C170" s="1622"/>
      <c r="D170" s="226" t="str">
        <f t="shared" si="31"/>
        <v>8.3.1. Międzyplon ścierniskowy</v>
      </c>
      <c r="E170" s="227">
        <f t="shared" si="31"/>
        <v>400</v>
      </c>
      <c r="F170" s="327">
        <f t="shared" si="32"/>
        <v>0</v>
      </c>
      <c r="G170" s="306">
        <f t="shared" si="33"/>
        <v>0</v>
      </c>
      <c r="H170" s="48"/>
      <c r="I170" s="364"/>
      <c r="J170" s="1612"/>
      <c r="K170" s="362"/>
      <c r="L170" s="310">
        <f>SUM(F166:F171)</f>
        <v>0</v>
      </c>
      <c r="P170" s="19"/>
      <c r="Q170" s="19"/>
      <c r="R170" s="591">
        <f>'Pak8 s2'!K798</f>
        <v>0</v>
      </c>
      <c r="S170" s="375"/>
      <c r="T170" s="376"/>
      <c r="U170" s="376"/>
      <c r="V170" s="376"/>
      <c r="W170" s="376"/>
      <c r="X170" s="377"/>
      <c r="Y170" s="48"/>
      <c r="Z170" s="48"/>
      <c r="AA170" s="48"/>
      <c r="AB170" s="48"/>
      <c r="AC170" s="48"/>
    </row>
    <row r="171" spans="2:29" ht="15" hidden="1" customHeight="1">
      <c r="B171" s="1253" t="str">
        <f t="shared" si="22"/>
        <v/>
      </c>
      <c r="C171" s="1622"/>
      <c r="D171" s="226" t="str">
        <f t="shared" si="31"/>
        <v>8.3.2. Międzyplon ścierniskowy - na obszarach zagrożonych erozją</v>
      </c>
      <c r="E171" s="227">
        <f t="shared" si="31"/>
        <v>690</v>
      </c>
      <c r="F171" s="327">
        <f t="shared" si="32"/>
        <v>0</v>
      </c>
      <c r="G171" s="306">
        <f t="shared" si="33"/>
        <v>0</v>
      </c>
      <c r="H171" s="48"/>
      <c r="I171" s="364"/>
      <c r="J171" s="362"/>
      <c r="K171" s="362"/>
      <c r="L171" s="310"/>
      <c r="P171" s="19"/>
      <c r="Q171" s="19"/>
      <c r="R171" s="591">
        <f>'Pak8 s2'!K799</f>
        <v>0</v>
      </c>
      <c r="S171" s="375"/>
      <c r="T171" s="376"/>
      <c r="U171" s="376"/>
      <c r="V171" s="376"/>
      <c r="W171" s="376"/>
      <c r="X171" s="377"/>
      <c r="Y171" s="48"/>
      <c r="Z171" s="48"/>
      <c r="AA171" s="48"/>
      <c r="AB171" s="48"/>
      <c r="AC171" s="48"/>
    </row>
    <row r="172" spans="2:29" ht="15" hidden="1" customHeight="1">
      <c r="B172" s="1253"/>
      <c r="C172" s="1622"/>
      <c r="D172" s="233"/>
      <c r="E172" s="532"/>
      <c r="F172" s="533"/>
      <c r="G172" s="532"/>
      <c r="H172" s="48"/>
      <c r="I172" s="364"/>
      <c r="J172" s="362"/>
      <c r="K172" s="362"/>
      <c r="L172" s="310"/>
      <c r="P172" s="19"/>
      <c r="Q172" s="19"/>
      <c r="R172" s="1212"/>
      <c r="S172" s="375"/>
      <c r="T172" s="376"/>
      <c r="U172" s="376"/>
      <c r="V172" s="376"/>
      <c r="W172" s="376"/>
      <c r="X172" s="377"/>
      <c r="Y172" s="48"/>
      <c r="Z172" s="48"/>
      <c r="AA172" s="48"/>
      <c r="AB172" s="48"/>
      <c r="AC172" s="48"/>
    </row>
    <row r="173" spans="2:29" ht="15" hidden="1" customHeight="1">
      <c r="B173" s="1253"/>
      <c r="C173" s="1622"/>
      <c r="D173" s="233"/>
      <c r="E173" s="532"/>
      <c r="F173" s="533"/>
      <c r="G173" s="532"/>
      <c r="H173" s="48"/>
      <c r="I173" s="364"/>
      <c r="J173" s="362"/>
      <c r="K173" s="362"/>
      <c r="L173" s="310"/>
      <c r="P173" s="19"/>
      <c r="Q173" s="19"/>
      <c r="R173" s="1212"/>
      <c r="S173" s="375"/>
      <c r="T173" s="376"/>
      <c r="U173" s="376"/>
      <c r="V173" s="376"/>
      <c r="W173" s="376"/>
      <c r="X173" s="377"/>
      <c r="Y173" s="48"/>
      <c r="Z173" s="48"/>
      <c r="AA173" s="48"/>
      <c r="AB173" s="48"/>
      <c r="AC173" s="48"/>
    </row>
    <row r="174" spans="2:29" ht="15" hidden="1" customHeight="1">
      <c r="B174" s="1253" t="str">
        <f t="shared" si="22"/>
        <v/>
      </c>
      <c r="C174" s="1622"/>
      <c r="D174" s="233" t="str">
        <f t="shared" ref="D174:F175" si="34">D118</f>
        <v>9.3. Utrzymanie 2-metrowych miedz śródpolnych</v>
      </c>
      <c r="E174" s="532">
        <f t="shared" si="34"/>
        <v>0.127</v>
      </c>
      <c r="F174" s="533">
        <f t="shared" si="34"/>
        <v>0</v>
      </c>
      <c r="G174" s="532">
        <f>E174*F174</f>
        <v>0</v>
      </c>
      <c r="H174" s="48"/>
      <c r="I174" s="364"/>
      <c r="J174" s="362"/>
      <c r="K174" s="362"/>
      <c r="L174" s="310"/>
      <c r="P174" s="19"/>
      <c r="Q174" s="19"/>
      <c r="R174" s="1212"/>
      <c r="S174" s="375"/>
      <c r="T174" s="376"/>
      <c r="U174" s="376"/>
      <c r="V174" s="376"/>
      <c r="W174" s="376"/>
      <c r="X174" s="377"/>
      <c r="Y174" s="48"/>
      <c r="Z174" s="48"/>
      <c r="AA174" s="48"/>
      <c r="AB174" s="48"/>
      <c r="AC174" s="48"/>
    </row>
    <row r="175" spans="2:29" ht="15" hidden="1" customHeight="1" thickBot="1">
      <c r="B175" s="1253" t="str">
        <f t="shared" si="22"/>
        <v/>
      </c>
      <c r="C175" s="1622"/>
      <c r="D175" s="233" t="str">
        <f t="shared" si="34"/>
        <v>9.4. Utrzymanie 5-metrowych miedz śródpolnych</v>
      </c>
      <c r="E175" s="532">
        <f t="shared" si="34"/>
        <v>0.317</v>
      </c>
      <c r="F175" s="1033">
        <f t="shared" si="34"/>
        <v>0</v>
      </c>
      <c r="G175" s="532">
        <f>E175*F175</f>
        <v>0</v>
      </c>
      <c r="H175" s="48"/>
      <c r="I175" s="364"/>
      <c r="J175" s="362"/>
      <c r="K175" s="362"/>
      <c r="L175" s="310"/>
      <c r="P175" s="19"/>
      <c r="Q175" s="19"/>
      <c r="R175" s="1212"/>
      <c r="S175" s="375"/>
      <c r="T175" s="376"/>
      <c r="U175" s="376"/>
      <c r="V175" s="376"/>
      <c r="W175" s="376"/>
      <c r="X175" s="377"/>
      <c r="Y175" s="48"/>
      <c r="Z175" s="48"/>
      <c r="AA175" s="48"/>
      <c r="AB175" s="48"/>
      <c r="AC175" s="48"/>
    </row>
    <row r="176" spans="2:29" s="19" customFormat="1" ht="21" hidden="1" customHeight="1" thickBot="1">
      <c r="B176" s="1254" t="s">
        <v>56</v>
      </c>
      <c r="C176" s="1614" t="str">
        <f>"Szacunkowa płatność dla gospodarstwa za  "&amp;M3+2&amp;" rok           RAZEM:"</f>
        <v>Szacunkowa płatność dla gospodarstwa za  2018 rok           RAZEM:</v>
      </c>
      <c r="D176" s="1615"/>
      <c r="E176" s="1615"/>
      <c r="F176" s="1616"/>
      <c r="G176" s="399">
        <f>SUM(G126:G175)</f>
        <v>0</v>
      </c>
      <c r="H176" s="48"/>
      <c r="I176" s="314"/>
      <c r="J176" s="48"/>
      <c r="K176" s="48"/>
      <c r="L176" s="28"/>
      <c r="M176" s="28"/>
      <c r="N176" s="28"/>
      <c r="O176" s="28"/>
      <c r="P176" s="28"/>
      <c r="Q176" s="28"/>
      <c r="R176" s="48"/>
      <c r="S176" s="375"/>
      <c r="T176" s="376"/>
      <c r="U176" s="376"/>
      <c r="V176" s="376"/>
      <c r="W176" s="376"/>
      <c r="X176" s="377"/>
      <c r="Y176" s="52"/>
      <c r="Z176" s="52"/>
      <c r="AA176" s="52"/>
      <c r="AB176" s="52"/>
      <c r="AC176" s="52"/>
    </row>
    <row r="177" spans="2:29" ht="11.25" hidden="1" customHeight="1">
      <c r="B177" s="1254" t="s">
        <v>56</v>
      </c>
      <c r="C177" s="48"/>
      <c r="D177" s="48"/>
      <c r="E177" s="48"/>
      <c r="F177" s="48"/>
      <c r="G177" s="48"/>
      <c r="H177" s="48"/>
      <c r="I177" s="48"/>
      <c r="J177" s="48"/>
      <c r="K177" s="48"/>
      <c r="L177" s="48"/>
      <c r="R177" s="48"/>
      <c r="S177" s="375"/>
      <c r="T177" s="376"/>
      <c r="U177" s="376"/>
      <c r="V177" s="376"/>
      <c r="W177" s="376"/>
      <c r="X177" s="377"/>
      <c r="Y177" s="48"/>
      <c r="Z177" s="48"/>
      <c r="AA177" s="48"/>
      <c r="AB177" s="48"/>
      <c r="AC177" s="48"/>
    </row>
    <row r="178" spans="2:29" ht="9" hidden="1" customHeight="1">
      <c r="B178" s="1255">
        <f>F178</f>
        <v>0</v>
      </c>
      <c r="C178" s="48"/>
      <c r="D178" s="48"/>
      <c r="E178" s="48"/>
      <c r="F178" s="48"/>
      <c r="G178" s="48"/>
      <c r="H178" s="48"/>
      <c r="I178" s="48"/>
      <c r="J178" s="48"/>
      <c r="K178" s="48"/>
      <c r="L178" s="48"/>
      <c r="R178" s="48"/>
      <c r="S178" s="375"/>
      <c r="T178" s="376"/>
      <c r="U178" s="376"/>
      <c r="V178" s="376"/>
      <c r="W178" s="376"/>
      <c r="X178" s="377"/>
      <c r="Y178" s="48"/>
      <c r="Z178" s="48"/>
      <c r="AA178" s="48"/>
      <c r="AB178" s="48"/>
      <c r="AC178" s="48"/>
    </row>
    <row r="179" spans="2:29" ht="9" hidden="1" customHeight="1">
      <c r="B179" s="1255">
        <f>F179</f>
        <v>0</v>
      </c>
      <c r="C179" s="48"/>
      <c r="D179" s="48"/>
      <c r="E179" s="48"/>
      <c r="F179" s="48"/>
      <c r="G179" s="48"/>
      <c r="H179" s="48"/>
      <c r="I179" s="48"/>
      <c r="J179" s="48"/>
      <c r="K179" s="48"/>
      <c r="L179" s="48"/>
      <c r="R179" s="48"/>
      <c r="S179" s="375"/>
      <c r="T179" s="376"/>
      <c r="U179" s="376"/>
      <c r="V179" s="376"/>
      <c r="W179" s="376"/>
      <c r="X179" s="377"/>
      <c r="Y179" s="48"/>
      <c r="Z179" s="48"/>
      <c r="AA179" s="48"/>
      <c r="AB179" s="48"/>
      <c r="AC179" s="48"/>
    </row>
    <row r="180" spans="2:29" ht="9" hidden="1" customHeight="1" thickBot="1">
      <c r="B180" s="1255">
        <f>F180</f>
        <v>0</v>
      </c>
      <c r="C180" s="48"/>
      <c r="D180" s="48"/>
      <c r="E180" s="48"/>
      <c r="F180" s="48"/>
      <c r="G180" s="48"/>
      <c r="H180" s="48"/>
      <c r="I180" s="48"/>
      <c r="J180" s="48"/>
      <c r="K180" s="48"/>
      <c r="L180" s="48"/>
      <c r="R180" s="48"/>
      <c r="S180" s="375"/>
      <c r="T180" s="376"/>
      <c r="U180" s="376"/>
      <c r="V180" s="376"/>
      <c r="W180" s="376"/>
      <c r="X180" s="377"/>
      <c r="Y180" s="48"/>
      <c r="Z180" s="48"/>
      <c r="AA180" s="48"/>
      <c r="AB180" s="48"/>
      <c r="AC180" s="48"/>
    </row>
    <row r="181" spans="2:29" ht="65.25" hidden="1" customHeight="1" thickBot="1">
      <c r="B181" s="1253" t="str">
        <f t="shared" ref="B181:B228" si="35">IF(F181&gt;0,"Wypełnione","")</f>
        <v>Wypełnione</v>
      </c>
      <c r="C181" s="208" t="str">
        <f>"Rok "&amp;M$3+3</f>
        <v>Rok 2019</v>
      </c>
      <c r="D181" s="208" t="s">
        <v>1817</v>
      </c>
      <c r="E181" s="208" t="str">
        <f>E125</f>
        <v>Stawka jednostkowa zł  za
(ha / szt./mb)</v>
      </c>
      <c r="F181" s="225" t="str">
        <f>F125</f>
        <v>Ilość w (ha / szt. mb.) do których przysługuje dopłata w określonej wysokości *</v>
      </c>
      <c r="G181" s="208" t="str">
        <f>G125</f>
        <v>Szacunkowa płatność za wariant za rok</v>
      </c>
      <c r="H181" s="48"/>
      <c r="I181" s="364"/>
      <c r="J181" s="1606" t="str">
        <f>IF(M181&gt;0,"Zmniejszenie płatności z powodu degresywności. Oblicz i wpisz wartość samodzielnie.","")</f>
        <v/>
      </c>
      <c r="K181" s="48"/>
      <c r="L181" s="48"/>
      <c r="M181" s="323">
        <f>IF(F182=F126,0,1)*O181</f>
        <v>0</v>
      </c>
      <c r="O181" s="324">
        <f>IF(F182&gt;100,1,0)</f>
        <v>0</v>
      </c>
      <c r="P181" s="28" t="s">
        <v>935</v>
      </c>
      <c r="R181" s="48"/>
      <c r="S181" s="375"/>
      <c r="T181" s="376"/>
      <c r="U181" s="376"/>
      <c r="V181" s="376"/>
      <c r="W181" s="376"/>
      <c r="X181" s="377"/>
      <c r="Y181" s="48"/>
      <c r="Z181" s="48"/>
      <c r="AA181" s="48"/>
      <c r="AB181" s="48"/>
      <c r="AC181" s="48"/>
    </row>
    <row r="182" spans="2:29" ht="15" hidden="1" customHeight="1" thickBot="1">
      <c r="B182" s="1253" t="str">
        <f t="shared" si="35"/>
        <v/>
      </c>
      <c r="C182" s="1617">
        <f>C126+1</f>
        <v>2019</v>
      </c>
      <c r="D182" s="232" t="str">
        <f t="shared" ref="D182:F183" si="36">D126</f>
        <v>1.1. Zrównoważony system gospodarowania</v>
      </c>
      <c r="E182" s="386">
        <f t="shared" si="36"/>
        <v>360</v>
      </c>
      <c r="F182" s="223">
        <f t="shared" si="36"/>
        <v>0</v>
      </c>
      <c r="G182" s="305">
        <f>IF(F182&gt;100,G126,E182*F182)</f>
        <v>0</v>
      </c>
      <c r="H182" s="48"/>
      <c r="I182" s="364"/>
      <c r="J182" s="1606"/>
      <c r="K182" s="48"/>
      <c r="L182" s="48"/>
      <c r="M182" s="48" t="s">
        <v>1047</v>
      </c>
      <c r="N182" s="48" t="s">
        <v>645</v>
      </c>
      <c r="O182" s="48" t="s">
        <v>644</v>
      </c>
      <c r="R182" s="48"/>
      <c r="S182" s="375"/>
      <c r="T182" s="376"/>
      <c r="U182" s="376"/>
      <c r="V182" s="376"/>
      <c r="W182" s="376"/>
      <c r="X182" s="377"/>
      <c r="Y182" s="48"/>
      <c r="Z182" s="48"/>
      <c r="AA182" s="48"/>
      <c r="AB182" s="48"/>
      <c r="AC182" s="48"/>
    </row>
    <row r="183" spans="2:29" ht="15" hidden="1" customHeight="1" thickBot="1">
      <c r="B183" s="1253" t="str">
        <f t="shared" si="35"/>
        <v/>
      </c>
      <c r="C183" s="1618"/>
      <c r="D183" s="226" t="str">
        <f t="shared" si="36"/>
        <v>2.1. Uprawy rolnicze (dla których zakończono okres przestawiania)</v>
      </c>
      <c r="E183" s="227">
        <f t="shared" si="36"/>
        <v>790</v>
      </c>
      <c r="F183" s="223">
        <f t="shared" si="36"/>
        <v>0</v>
      </c>
      <c r="G183" s="304">
        <f>IF(L$185&gt;100,G127,E183*F183)</f>
        <v>0</v>
      </c>
      <c r="H183" s="48"/>
      <c r="I183" s="364"/>
      <c r="J183" s="1608" t="str">
        <f>IF(O183&gt;100,"Zmniejszenie płatności z powodu degresywności. Oblicz i wpisz wartości samodzielnie.","")</f>
        <v/>
      </c>
      <c r="K183" s="48"/>
      <c r="M183" s="318">
        <f>IF(F183=F127,0,1)</f>
        <v>0</v>
      </c>
      <c r="N183" s="320">
        <f>IF(SUM(M183:M188)&gt;0,1,0)*P183</f>
        <v>0</v>
      </c>
      <c r="O183" s="321">
        <f>L185*N183</f>
        <v>0</v>
      </c>
      <c r="P183" s="324">
        <f>IF(L185&gt;100,1,0)</f>
        <v>0</v>
      </c>
      <c r="R183" s="48"/>
      <c r="S183" s="375"/>
      <c r="T183" s="376"/>
      <c r="U183" s="565">
        <f>SUM(F183:F188)</f>
        <v>0</v>
      </c>
      <c r="V183" s="376"/>
      <c r="W183" s="376"/>
      <c r="X183" s="377"/>
      <c r="Y183" s="48"/>
      <c r="Z183" s="48"/>
      <c r="AA183" s="48"/>
      <c r="AB183" s="48"/>
      <c r="AC183" s="48"/>
    </row>
    <row r="184" spans="2:29" ht="15" hidden="1" customHeight="1" thickBot="1">
      <c r="B184" s="1253" t="str">
        <f t="shared" si="35"/>
        <v/>
      </c>
      <c r="C184" s="1618"/>
      <c r="D184" s="226" t="str">
        <f t="shared" ref="D184:F186" si="37">D128</f>
        <v>2.3. Trwałe użytki zielone (dla których zakończono okres przestawiania)</v>
      </c>
      <c r="E184" s="227">
        <f t="shared" si="37"/>
        <v>260</v>
      </c>
      <c r="F184" s="223">
        <f t="shared" si="37"/>
        <v>0</v>
      </c>
      <c r="G184" s="304">
        <f>IF(L$185&gt;100,G128,E184*F184)</f>
        <v>0</v>
      </c>
      <c r="H184" s="48"/>
      <c r="I184" s="364"/>
      <c r="J184" s="1608"/>
      <c r="K184" s="48"/>
      <c r="M184" s="318">
        <f>IF(F184=F128,0,1)</f>
        <v>0</v>
      </c>
      <c r="R184" s="48"/>
      <c r="S184" s="375"/>
      <c r="T184" s="376"/>
      <c r="U184" s="376"/>
      <c r="V184" s="376"/>
      <c r="W184" s="376"/>
      <c r="X184" s="377"/>
      <c r="Y184" s="48"/>
      <c r="Z184" s="48"/>
      <c r="AA184" s="48"/>
      <c r="AB184" s="48"/>
      <c r="AC184" s="48"/>
    </row>
    <row r="185" spans="2:29" ht="15" hidden="1" customHeight="1" thickBot="1">
      <c r="B185" s="1253" t="str">
        <f t="shared" si="35"/>
        <v/>
      </c>
      <c r="C185" s="1618"/>
      <c r="D185" s="226" t="str">
        <f t="shared" si="37"/>
        <v>2.5. Uprawy warzywne (dla których zakończono okres przestawiania)</v>
      </c>
      <c r="E185" s="227">
        <f t="shared" si="37"/>
        <v>1300</v>
      </c>
      <c r="F185" s="223">
        <f t="shared" si="37"/>
        <v>0</v>
      </c>
      <c r="G185" s="304">
        <f>IF(L$185&gt;100,G129,E185*F185)</f>
        <v>0</v>
      </c>
      <c r="H185" s="48"/>
      <c r="I185" s="364"/>
      <c r="J185" s="1608"/>
      <c r="K185" s="48"/>
      <c r="L185" s="310">
        <f>SUM(F183:F188)</f>
        <v>0</v>
      </c>
      <c r="M185" s="318">
        <f>IF(F185=F129,0,1)</f>
        <v>0</v>
      </c>
      <c r="R185" s="48"/>
      <c r="S185" s="375"/>
      <c r="T185" s="376"/>
      <c r="U185" s="376"/>
      <c r="V185" s="376"/>
      <c r="W185" s="376"/>
      <c r="X185" s="377"/>
      <c r="Y185" s="48"/>
      <c r="Z185" s="48"/>
      <c r="AA185" s="48"/>
      <c r="AB185" s="48"/>
      <c r="AC185" s="48"/>
    </row>
    <row r="186" spans="2:29" ht="15" hidden="1" customHeight="1" thickBot="1">
      <c r="B186" s="1253" t="str">
        <f t="shared" si="35"/>
        <v/>
      </c>
      <c r="C186" s="1618"/>
      <c r="D186" s="226" t="str">
        <f t="shared" si="37"/>
        <v>2.7. Uprawy zielarskie (dla których zakończono okres przestawiania)</v>
      </c>
      <c r="E186" s="227">
        <f t="shared" si="37"/>
        <v>1050</v>
      </c>
      <c r="F186" s="223">
        <f t="shared" si="37"/>
        <v>0</v>
      </c>
      <c r="G186" s="304">
        <f>IF(L$185&gt;100,G130,E186*F186)</f>
        <v>0</v>
      </c>
      <c r="H186" s="48"/>
      <c r="I186" s="364"/>
      <c r="J186" s="1608"/>
      <c r="K186" s="363"/>
      <c r="M186" s="318">
        <f>IF(F186=F130,0,1)</f>
        <v>0</v>
      </c>
      <c r="R186" s="48"/>
      <c r="S186" s="375"/>
      <c r="T186" s="376"/>
      <c r="U186" s="376"/>
      <c r="V186" s="376"/>
      <c r="W186" s="376"/>
      <c r="X186" s="377"/>
      <c r="Y186" s="48"/>
      <c r="Z186" s="48"/>
      <c r="AA186" s="48"/>
      <c r="AB186" s="48"/>
      <c r="AC186" s="48"/>
    </row>
    <row r="187" spans="2:29" ht="15" hidden="1" customHeight="1" thickBot="1">
      <c r="B187" s="1253"/>
      <c r="C187" s="1618"/>
      <c r="D187" s="226" t="str">
        <f>D131</f>
        <v xml:space="preserve">2.9. Uprawy sadownicze i jagodowe (dla których zakończono okres przestawiania) </v>
      </c>
      <c r="E187" s="227">
        <f>E131</f>
        <v>1540</v>
      </c>
      <c r="F187" s="223"/>
      <c r="G187" s="304"/>
      <c r="H187" s="48"/>
      <c r="I187" s="364"/>
      <c r="J187" s="1608"/>
      <c r="K187" s="363"/>
      <c r="M187" s="318">
        <f>IF(F187=F131,0,1)</f>
        <v>0</v>
      </c>
      <c r="R187" s="48"/>
      <c r="S187" s="375"/>
      <c r="T187" s="376"/>
      <c r="U187" s="376"/>
      <c r="V187" s="376"/>
      <c r="W187" s="376"/>
      <c r="X187" s="377"/>
      <c r="Y187" s="48"/>
      <c r="Z187" s="48"/>
      <c r="AA187" s="48"/>
      <c r="AB187" s="48"/>
      <c r="AC187" s="48"/>
    </row>
    <row r="188" spans="2:29" ht="15" hidden="1" customHeight="1" thickBot="1">
      <c r="B188" s="1253"/>
      <c r="C188" s="1618"/>
      <c r="D188" s="226" t="str">
        <f>D133</f>
        <v>2.11. Pozostałe uprawy sadownicze i jagodowe (dla których zakończono okres przestawiania)</v>
      </c>
      <c r="E188" s="227">
        <f>E133</f>
        <v>650</v>
      </c>
      <c r="F188" s="223"/>
      <c r="G188" s="304"/>
      <c r="H188" s="48"/>
      <c r="I188" s="364"/>
      <c r="J188" s="1608"/>
      <c r="K188" s="363"/>
      <c r="M188" s="318">
        <f>IF(F188=F133,0,1)</f>
        <v>0</v>
      </c>
      <c r="R188" s="48"/>
      <c r="S188" s="375"/>
      <c r="T188" s="376"/>
      <c r="U188" s="376"/>
      <c r="V188" s="376"/>
      <c r="W188" s="376"/>
      <c r="X188" s="377"/>
      <c r="Y188" s="48"/>
      <c r="Z188" s="48"/>
      <c r="AA188" s="48"/>
      <c r="AB188" s="48"/>
      <c r="AC188" s="48"/>
    </row>
    <row r="189" spans="2:29" ht="15" hidden="1" customHeight="1" thickBot="1">
      <c r="B189" s="1253"/>
      <c r="C189" s="1618"/>
      <c r="D189" s="231"/>
      <c r="E189" s="387"/>
      <c r="F189" s="223"/>
      <c r="G189" s="308"/>
      <c r="H189" s="48"/>
      <c r="I189" s="364"/>
      <c r="J189" s="363"/>
      <c r="K189" s="363"/>
      <c r="M189" s="318"/>
      <c r="R189" s="48"/>
      <c r="S189" s="375"/>
      <c r="T189" s="376"/>
      <c r="U189" s="376"/>
      <c r="V189" s="376"/>
      <c r="W189" s="376"/>
      <c r="X189" s="377"/>
      <c r="Y189" s="48"/>
      <c r="Z189" s="48"/>
      <c r="AA189" s="48"/>
      <c r="AB189" s="48"/>
      <c r="AC189" s="48"/>
    </row>
    <row r="190" spans="2:29" ht="15" hidden="1" customHeight="1" thickBot="1">
      <c r="B190" s="1253" t="str">
        <f t="shared" si="35"/>
        <v/>
      </c>
      <c r="C190" s="1618"/>
      <c r="D190" s="307" t="str">
        <f>D136</f>
        <v>3.1.2. Ekstensywna gospodarka na łąkach i pastwiskach na obszarach Natura 2000</v>
      </c>
      <c r="E190" s="384">
        <f>E136</f>
        <v>500</v>
      </c>
      <c r="F190" s="223">
        <f>F136</f>
        <v>0</v>
      </c>
      <c r="G190" s="308">
        <f>IF(F190&gt;10,G136,E190*F190)</f>
        <v>0</v>
      </c>
      <c r="H190" s="48"/>
      <c r="I190" s="364"/>
      <c r="J190" s="1606" t="str">
        <f>IF(M190&gt;0,"Zmniejszenie płatności z powodu degresywności. Sprawdź i wpisz wartość samodzielnie.","")</f>
        <v/>
      </c>
      <c r="K190" s="371"/>
      <c r="L190" s="48"/>
      <c r="M190" s="323">
        <f>IF(F189=F135,0,1)*O190</f>
        <v>0</v>
      </c>
      <c r="N190" s="48"/>
      <c r="O190" s="324">
        <f>IF(F189&gt;10,1,0)</f>
        <v>0</v>
      </c>
      <c r="R190" s="48"/>
      <c r="S190" s="375"/>
      <c r="T190" s="376"/>
      <c r="U190" s="376"/>
      <c r="V190" s="376"/>
      <c r="W190" s="376"/>
      <c r="X190" s="377"/>
      <c r="Y190" s="48"/>
      <c r="Z190" s="48"/>
      <c r="AA190" s="48"/>
      <c r="AB190" s="48"/>
      <c r="AC190" s="48"/>
    </row>
    <row r="191" spans="2:29" ht="15" hidden="1" customHeight="1">
      <c r="B191" s="1253" t="str">
        <f t="shared" si="35"/>
        <v/>
      </c>
      <c r="C191" s="1618"/>
      <c r="D191" s="226" t="str">
        <f t="shared" ref="D191:E196" si="38">D137</f>
        <v>4.1. Ochrona siedlisk lęgowych ptaków</v>
      </c>
      <c r="E191" s="227">
        <f t="shared" si="38"/>
        <v>1200</v>
      </c>
      <c r="F191" s="223">
        <f t="shared" ref="F191:F196" si="39">F137</f>
        <v>0</v>
      </c>
      <c r="G191" s="227">
        <f t="shared" ref="G191:G207" si="40">E191*F191</f>
        <v>0</v>
      </c>
      <c r="H191" s="48"/>
      <c r="I191" s="364"/>
      <c r="J191" s="1606"/>
      <c r="K191" s="371"/>
      <c r="R191" s="48"/>
      <c r="S191" s="375"/>
      <c r="T191" s="376"/>
      <c r="U191" s="376"/>
      <c r="V191" s="376"/>
      <c r="W191" s="376"/>
      <c r="X191" s="377"/>
      <c r="Y191" s="48"/>
      <c r="Z191" s="48"/>
      <c r="AA191" s="48"/>
      <c r="AB191" s="48"/>
      <c r="AC191" s="48"/>
    </row>
    <row r="192" spans="2:29" ht="15" hidden="1" customHeight="1">
      <c r="B192" s="1253" t="str">
        <f t="shared" si="35"/>
        <v/>
      </c>
      <c r="C192" s="1618"/>
      <c r="D192" s="226" t="str">
        <f t="shared" si="38"/>
        <v xml:space="preserve">4.2. Mechowiska </v>
      </c>
      <c r="E192" s="227">
        <f t="shared" si="38"/>
        <v>1200</v>
      </c>
      <c r="F192" s="223">
        <f t="shared" si="39"/>
        <v>0</v>
      </c>
      <c r="G192" s="227">
        <f t="shared" si="40"/>
        <v>0</v>
      </c>
      <c r="H192" s="48"/>
      <c r="I192" s="364"/>
      <c r="J192" s="1606"/>
      <c r="K192" s="371"/>
      <c r="R192" s="48"/>
      <c r="S192" s="375"/>
      <c r="T192" s="376"/>
      <c r="U192" s="376"/>
      <c r="V192" s="376"/>
      <c r="W192" s="376"/>
      <c r="X192" s="377"/>
      <c r="Y192" s="48"/>
      <c r="Z192" s="48"/>
      <c r="AA192" s="48"/>
      <c r="AB192" s="48"/>
      <c r="AC192" s="48"/>
    </row>
    <row r="193" spans="2:29" ht="15" hidden="1" customHeight="1">
      <c r="B193" s="1253" t="str">
        <f t="shared" si="35"/>
        <v/>
      </c>
      <c r="C193" s="1618"/>
      <c r="D193" s="226" t="str">
        <f t="shared" si="38"/>
        <v>4.3. Szuwary wielkoturzycowe</v>
      </c>
      <c r="E193" s="227">
        <f t="shared" si="38"/>
        <v>800</v>
      </c>
      <c r="F193" s="223">
        <f t="shared" si="39"/>
        <v>0</v>
      </c>
      <c r="G193" s="227">
        <f t="shared" si="40"/>
        <v>0</v>
      </c>
      <c r="H193" s="48"/>
      <c r="I193" s="364"/>
      <c r="J193" s="1606"/>
      <c r="K193" s="371"/>
      <c r="R193" s="48"/>
      <c r="S193" s="375"/>
      <c r="T193" s="376"/>
      <c r="U193" s="376"/>
      <c r="V193" s="376"/>
      <c r="W193" s="376"/>
      <c r="X193" s="377"/>
      <c r="Y193" s="48"/>
      <c r="Z193" s="48"/>
      <c r="AA193" s="48"/>
      <c r="AB193" s="48"/>
      <c r="AC193" s="48"/>
    </row>
    <row r="194" spans="2:29" ht="15" hidden="1" customHeight="1">
      <c r="B194" s="1253" t="str">
        <f t="shared" si="35"/>
        <v/>
      </c>
      <c r="C194" s="1618"/>
      <c r="D194" s="226" t="str">
        <f t="shared" si="38"/>
        <v>4.4. Łąki trzęślicowe i selernicowe</v>
      </c>
      <c r="E194" s="227">
        <f t="shared" si="38"/>
        <v>1200</v>
      </c>
      <c r="F194" s="223">
        <f t="shared" si="39"/>
        <v>0</v>
      </c>
      <c r="G194" s="227">
        <f t="shared" si="40"/>
        <v>0</v>
      </c>
      <c r="H194" s="48"/>
      <c r="I194" s="364"/>
      <c r="J194" s="48"/>
      <c r="K194" s="48"/>
      <c r="R194" s="48"/>
      <c r="S194" s="375"/>
      <c r="T194" s="376"/>
      <c r="U194" s="376"/>
      <c r="V194" s="376"/>
      <c r="W194" s="376"/>
      <c r="X194" s="377"/>
      <c r="Y194" s="48"/>
      <c r="Z194" s="48"/>
      <c r="AA194" s="48"/>
      <c r="AB194" s="48"/>
      <c r="AC194" s="48"/>
    </row>
    <row r="195" spans="2:29" ht="15" hidden="1" customHeight="1">
      <c r="B195" s="1253" t="str">
        <f t="shared" si="35"/>
        <v/>
      </c>
      <c r="C195" s="1618"/>
      <c r="D195" s="226" t="str">
        <f t="shared" si="38"/>
        <v>4.5. Murawy ciepłolubne</v>
      </c>
      <c r="E195" s="227">
        <f t="shared" si="38"/>
        <v>1200</v>
      </c>
      <c r="F195" s="223">
        <f t="shared" si="39"/>
        <v>0</v>
      </c>
      <c r="G195" s="227">
        <f t="shared" si="40"/>
        <v>0</v>
      </c>
      <c r="H195" s="48"/>
      <c r="I195" s="364"/>
      <c r="J195" s="48"/>
      <c r="K195" s="48"/>
      <c r="R195" s="48"/>
      <c r="S195" s="375"/>
      <c r="T195" s="376"/>
      <c r="U195" s="376"/>
      <c r="V195" s="376"/>
      <c r="W195" s="376"/>
      <c r="X195" s="377"/>
      <c r="Y195" s="48"/>
      <c r="Z195" s="48"/>
      <c r="AA195" s="48"/>
      <c r="AB195" s="48"/>
      <c r="AC195" s="48"/>
    </row>
    <row r="196" spans="2:29" ht="15" hidden="1" customHeight="1">
      <c r="B196" s="1253" t="str">
        <f t="shared" si="35"/>
        <v/>
      </c>
      <c r="C196" s="1618"/>
      <c r="D196" s="226" t="str">
        <f t="shared" si="38"/>
        <v xml:space="preserve">4.6. Półnaturalne łąki wilgotne </v>
      </c>
      <c r="E196" s="227">
        <f t="shared" si="38"/>
        <v>800</v>
      </c>
      <c r="F196" s="223">
        <f t="shared" si="39"/>
        <v>0</v>
      </c>
      <c r="G196" s="227">
        <f t="shared" si="40"/>
        <v>0</v>
      </c>
      <c r="H196" s="48"/>
      <c r="I196" s="364"/>
      <c r="J196" s="48"/>
      <c r="K196" s="48"/>
      <c r="R196" s="48"/>
      <c r="S196" s="375"/>
      <c r="T196" s="376"/>
      <c r="U196" s="376"/>
      <c r="V196" s="376"/>
      <c r="W196" s="376"/>
      <c r="X196" s="377"/>
      <c r="Y196" s="48"/>
      <c r="Z196" s="48"/>
      <c r="AA196" s="48"/>
      <c r="AB196" s="48"/>
      <c r="AC196" s="48"/>
    </row>
    <row r="197" spans="2:29" ht="15" hidden="1" customHeight="1">
      <c r="B197" s="1253" t="str">
        <f t="shared" si="35"/>
        <v/>
      </c>
      <c r="C197" s="1618"/>
      <c r="D197" s="226" t="str">
        <f t="shared" ref="D197:F200" si="41">D143</f>
        <v>4.7. Półnaturalne łąki świeże</v>
      </c>
      <c r="E197" s="227">
        <f t="shared" si="41"/>
        <v>800</v>
      </c>
      <c r="F197" s="223">
        <f t="shared" si="41"/>
        <v>0</v>
      </c>
      <c r="G197" s="227">
        <f t="shared" si="40"/>
        <v>0</v>
      </c>
      <c r="H197" s="48"/>
      <c r="I197" s="364"/>
      <c r="J197" s="48"/>
      <c r="K197" s="48"/>
      <c r="R197" s="48"/>
      <c r="S197" s="375"/>
      <c r="T197" s="376"/>
      <c r="U197" s="376"/>
      <c r="V197" s="376"/>
      <c r="W197" s="376"/>
      <c r="X197" s="377"/>
      <c r="Y197" s="48"/>
      <c r="Z197" s="48"/>
      <c r="AA197" s="48"/>
      <c r="AB197" s="48"/>
      <c r="AC197" s="48"/>
    </row>
    <row r="198" spans="2:29" ht="15" hidden="1" customHeight="1">
      <c r="B198" s="1253" t="str">
        <f t="shared" si="35"/>
        <v/>
      </c>
      <c r="C198" s="1618"/>
      <c r="D198" s="226" t="str">
        <f t="shared" si="41"/>
        <v>4.8. Bogate gatunkowo murawy bliźniczkowe</v>
      </c>
      <c r="E198" s="227">
        <f t="shared" si="41"/>
        <v>800</v>
      </c>
      <c r="F198" s="223">
        <f t="shared" si="41"/>
        <v>0</v>
      </c>
      <c r="G198" s="227">
        <f t="shared" si="40"/>
        <v>0</v>
      </c>
      <c r="H198" s="48"/>
      <c r="I198" s="364"/>
      <c r="J198" s="48"/>
      <c r="K198" s="48"/>
      <c r="R198" s="48"/>
      <c r="S198" s="375"/>
      <c r="T198" s="376"/>
      <c r="U198" s="376"/>
      <c r="V198" s="376"/>
      <c r="W198" s="376"/>
      <c r="X198" s="377"/>
      <c r="Y198" s="48"/>
      <c r="Z198" s="48"/>
      <c r="AA198" s="48"/>
      <c r="AB198" s="48"/>
      <c r="AC198" s="48"/>
    </row>
    <row r="199" spans="2:29" ht="15" hidden="1" customHeight="1">
      <c r="B199" s="1253" t="str">
        <f t="shared" si="35"/>
        <v/>
      </c>
      <c r="C199" s="1618"/>
      <c r="D199" s="226" t="str">
        <f t="shared" si="41"/>
        <v>4.9. Słonorośla</v>
      </c>
      <c r="E199" s="227">
        <f t="shared" si="41"/>
        <v>1190</v>
      </c>
      <c r="F199" s="223">
        <f t="shared" si="41"/>
        <v>0</v>
      </c>
      <c r="G199" s="227">
        <f t="shared" si="40"/>
        <v>0</v>
      </c>
      <c r="H199" s="48"/>
      <c r="I199" s="364"/>
      <c r="J199" s="48"/>
      <c r="K199" s="48"/>
      <c r="R199" s="48"/>
      <c r="S199" s="375"/>
      <c r="T199" s="376"/>
      <c r="U199" s="376"/>
      <c r="V199" s="376"/>
      <c r="W199" s="376"/>
      <c r="X199" s="377"/>
      <c r="Y199" s="48"/>
      <c r="Z199" s="48"/>
      <c r="AA199" s="48"/>
      <c r="AB199" s="48"/>
      <c r="AC199" s="48"/>
    </row>
    <row r="200" spans="2:29" ht="15" hidden="1" customHeight="1">
      <c r="B200" s="1253" t="str">
        <f t="shared" si="35"/>
        <v/>
      </c>
      <c r="C200" s="1618"/>
      <c r="D200" s="226" t="str">
        <f t="shared" si="41"/>
        <v>4.10. Użytki przyrodnicze</v>
      </c>
      <c r="E200" s="227">
        <f t="shared" si="41"/>
        <v>550</v>
      </c>
      <c r="F200" s="223">
        <f t="shared" si="41"/>
        <v>0</v>
      </c>
      <c r="G200" s="227">
        <f t="shared" si="40"/>
        <v>0</v>
      </c>
      <c r="H200" s="48"/>
      <c r="I200" s="364"/>
      <c r="J200" s="48"/>
      <c r="K200" s="48"/>
      <c r="R200" s="48"/>
      <c r="S200" s="375"/>
      <c r="T200" s="376"/>
      <c r="U200" s="376"/>
      <c r="V200" s="376"/>
      <c r="W200" s="376"/>
      <c r="X200" s="377"/>
      <c r="Y200" s="48"/>
      <c r="Z200" s="48"/>
      <c r="AA200" s="48"/>
      <c r="AB200" s="48"/>
      <c r="AC200" s="48"/>
    </row>
    <row r="201" spans="2:29" ht="15" hidden="1" customHeight="1">
      <c r="B201" s="1253" t="str">
        <f t="shared" si="35"/>
        <v/>
      </c>
      <c r="C201" s="1618"/>
      <c r="D201" s="231" t="str">
        <f t="shared" ref="D201:F216" si="42">D148</f>
        <v>5.1. Ochrona siedlisk lęgowych ptaków</v>
      </c>
      <c r="E201" s="387">
        <f t="shared" si="42"/>
        <v>1370</v>
      </c>
      <c r="F201" s="223">
        <f t="shared" si="42"/>
        <v>0</v>
      </c>
      <c r="G201" s="387">
        <f t="shared" si="40"/>
        <v>0</v>
      </c>
      <c r="H201" s="48"/>
      <c r="I201" s="364"/>
      <c r="J201" s="48"/>
      <c r="K201" s="48"/>
      <c r="R201" s="48"/>
      <c r="S201" s="375"/>
      <c r="T201" s="376"/>
      <c r="U201" s="376"/>
      <c r="V201" s="376"/>
      <c r="W201" s="376"/>
      <c r="X201" s="377"/>
      <c r="Y201" s="48"/>
      <c r="Z201" s="48"/>
      <c r="AA201" s="48"/>
      <c r="AB201" s="48"/>
      <c r="AC201" s="48"/>
    </row>
    <row r="202" spans="2:29" ht="15" hidden="1" customHeight="1">
      <c r="B202" s="1253" t="str">
        <f t="shared" si="35"/>
        <v/>
      </c>
      <c r="C202" s="1618"/>
      <c r="D202" s="231" t="str">
        <f t="shared" si="42"/>
        <v xml:space="preserve">5.2. Mechowiska </v>
      </c>
      <c r="E202" s="387">
        <f t="shared" si="42"/>
        <v>1390</v>
      </c>
      <c r="F202" s="223">
        <f t="shared" si="42"/>
        <v>0</v>
      </c>
      <c r="G202" s="387">
        <f t="shared" si="40"/>
        <v>0</v>
      </c>
      <c r="H202" s="48"/>
      <c r="I202" s="364"/>
      <c r="J202" s="48"/>
      <c r="K202" s="48"/>
      <c r="R202" s="48"/>
      <c r="S202" s="375"/>
      <c r="T202" s="376"/>
      <c r="U202" s="376"/>
      <c r="V202" s="376"/>
      <c r="W202" s="376"/>
      <c r="X202" s="377"/>
      <c r="Y202" s="48"/>
      <c r="Z202" s="48"/>
      <c r="AA202" s="48"/>
      <c r="AB202" s="48"/>
      <c r="AC202" s="48"/>
    </row>
    <row r="203" spans="2:29" ht="15" hidden="1" customHeight="1">
      <c r="B203" s="1253" t="str">
        <f t="shared" si="35"/>
        <v/>
      </c>
      <c r="C203" s="1618"/>
      <c r="D203" s="231" t="str">
        <f t="shared" si="42"/>
        <v>5.3. Szuwary wielkoturzycowe</v>
      </c>
      <c r="E203" s="387">
        <f t="shared" si="42"/>
        <v>910</v>
      </c>
      <c r="F203" s="223">
        <f t="shared" si="42"/>
        <v>0</v>
      </c>
      <c r="G203" s="387">
        <f t="shared" si="40"/>
        <v>0</v>
      </c>
      <c r="H203" s="48"/>
      <c r="I203" s="364"/>
      <c r="J203" s="48"/>
      <c r="K203" s="48"/>
      <c r="R203" s="48"/>
      <c r="S203" s="375"/>
      <c r="T203" s="376"/>
      <c r="U203" s="376"/>
      <c r="V203" s="376"/>
      <c r="W203" s="376"/>
      <c r="X203" s="377"/>
      <c r="Y203" s="48"/>
      <c r="Z203" s="48"/>
      <c r="AA203" s="48"/>
      <c r="AB203" s="48"/>
      <c r="AC203" s="48"/>
    </row>
    <row r="204" spans="2:29" ht="15" hidden="1" customHeight="1">
      <c r="B204" s="1253" t="str">
        <f t="shared" si="35"/>
        <v/>
      </c>
      <c r="C204" s="1618"/>
      <c r="D204" s="231" t="str">
        <f t="shared" si="42"/>
        <v>5.4. Łąki trzęślicowe i selernicowe</v>
      </c>
      <c r="E204" s="387">
        <f t="shared" si="42"/>
        <v>1390</v>
      </c>
      <c r="F204" s="223">
        <f t="shared" si="42"/>
        <v>0</v>
      </c>
      <c r="G204" s="387">
        <f t="shared" si="40"/>
        <v>0</v>
      </c>
      <c r="H204" s="48"/>
      <c r="I204" s="364"/>
      <c r="J204" s="48"/>
      <c r="K204" s="48"/>
      <c r="R204" s="48"/>
      <c r="S204" s="375"/>
      <c r="T204" s="376"/>
      <c r="U204" s="376"/>
      <c r="V204" s="376"/>
      <c r="W204" s="376"/>
      <c r="X204" s="377"/>
      <c r="Y204" s="48"/>
      <c r="Z204" s="48"/>
      <c r="AA204" s="48"/>
      <c r="AB204" s="48"/>
      <c r="AC204" s="48"/>
    </row>
    <row r="205" spans="2:29" ht="15" hidden="1" customHeight="1">
      <c r="B205" s="1253" t="str">
        <f t="shared" si="35"/>
        <v/>
      </c>
      <c r="C205" s="1618"/>
      <c r="D205" s="231" t="str">
        <f t="shared" si="42"/>
        <v>5.5. Murawy ciepłolubne</v>
      </c>
      <c r="E205" s="387">
        <f t="shared" si="42"/>
        <v>1380</v>
      </c>
      <c r="F205" s="223">
        <f t="shared" si="42"/>
        <v>0</v>
      </c>
      <c r="G205" s="387">
        <f t="shared" si="40"/>
        <v>0</v>
      </c>
      <c r="H205" s="48"/>
      <c r="I205" s="364"/>
      <c r="J205" s="48"/>
      <c r="K205" s="48"/>
      <c r="R205" s="48"/>
      <c r="S205" s="375"/>
      <c r="T205" s="376"/>
      <c r="U205" s="376"/>
      <c r="V205" s="376"/>
      <c r="W205" s="376"/>
      <c r="X205" s="377"/>
      <c r="Y205" s="48"/>
      <c r="Z205" s="48"/>
      <c r="AA205" s="48"/>
      <c r="AB205" s="48"/>
      <c r="AC205" s="48"/>
    </row>
    <row r="206" spans="2:29" ht="15" hidden="1" customHeight="1">
      <c r="B206" s="1253" t="str">
        <f t="shared" si="35"/>
        <v/>
      </c>
      <c r="C206" s="1618"/>
      <c r="D206" s="231" t="str">
        <f t="shared" si="42"/>
        <v xml:space="preserve">5.6. Półnaturalne łąki wilgotne </v>
      </c>
      <c r="E206" s="387">
        <f t="shared" si="42"/>
        <v>840</v>
      </c>
      <c r="F206" s="223">
        <f t="shared" si="42"/>
        <v>0</v>
      </c>
      <c r="G206" s="387">
        <f t="shared" si="40"/>
        <v>0</v>
      </c>
      <c r="H206" s="48"/>
      <c r="I206" s="364"/>
      <c r="J206" s="48"/>
      <c r="K206" s="48"/>
      <c r="R206" s="48"/>
      <c r="S206" s="375"/>
      <c r="T206" s="376"/>
      <c r="U206" s="376"/>
      <c r="V206" s="376"/>
      <c r="W206" s="376"/>
      <c r="X206" s="377"/>
      <c r="Y206" s="48"/>
      <c r="Z206" s="48"/>
      <c r="AA206" s="48"/>
      <c r="AB206" s="48"/>
      <c r="AC206" s="48"/>
    </row>
    <row r="207" spans="2:29" ht="15" hidden="1" customHeight="1">
      <c r="B207" s="1253" t="str">
        <f t="shared" si="35"/>
        <v/>
      </c>
      <c r="C207" s="1618"/>
      <c r="D207" s="231" t="str">
        <f t="shared" si="42"/>
        <v>5.7. Półnaturalne łąki świeże</v>
      </c>
      <c r="E207" s="387">
        <f t="shared" si="42"/>
        <v>840</v>
      </c>
      <c r="F207" s="223">
        <f t="shared" si="42"/>
        <v>0</v>
      </c>
      <c r="G207" s="387">
        <f t="shared" si="40"/>
        <v>0</v>
      </c>
      <c r="H207" s="48"/>
      <c r="I207" s="364"/>
      <c r="J207" s="48"/>
      <c r="K207" s="48"/>
      <c r="R207" s="48"/>
      <c r="S207" s="375"/>
      <c r="T207" s="376"/>
      <c r="U207" s="376"/>
      <c r="V207" s="376"/>
      <c r="W207" s="376"/>
      <c r="X207" s="377"/>
      <c r="Y207" s="48"/>
      <c r="Z207" s="48"/>
      <c r="AA207" s="48"/>
      <c r="AB207" s="48"/>
      <c r="AC207" s="48"/>
    </row>
    <row r="208" spans="2:29" ht="15" hidden="1" customHeight="1">
      <c r="B208" s="1253" t="str">
        <f t="shared" si="35"/>
        <v/>
      </c>
      <c r="C208" s="1618"/>
      <c r="D208" s="231" t="str">
        <f t="shared" si="42"/>
        <v>5.8. Bogate gatunkowo murawy bliźniczkowe</v>
      </c>
      <c r="E208" s="387">
        <f t="shared" si="42"/>
        <v>870</v>
      </c>
      <c r="F208" s="223">
        <f t="shared" si="42"/>
        <v>0</v>
      </c>
      <c r="G208" s="387">
        <f>E208*F208</f>
        <v>0</v>
      </c>
      <c r="H208" s="48"/>
      <c r="I208" s="364"/>
      <c r="J208" s="48"/>
      <c r="K208" s="48"/>
      <c r="R208" s="48"/>
      <c r="S208" s="375"/>
      <c r="T208" s="376"/>
      <c r="U208" s="376"/>
      <c r="V208" s="376"/>
      <c r="W208" s="376"/>
      <c r="X208" s="377"/>
      <c r="Y208" s="48"/>
      <c r="Z208" s="48"/>
      <c r="AA208" s="48"/>
      <c r="AB208" s="48"/>
      <c r="AC208" s="48"/>
    </row>
    <row r="209" spans="2:29" ht="15" hidden="1" customHeight="1">
      <c r="B209" s="1253" t="str">
        <f t="shared" si="35"/>
        <v/>
      </c>
      <c r="C209" s="1618"/>
      <c r="D209" s="231" t="str">
        <f t="shared" si="42"/>
        <v>5.9. Słonorośla</v>
      </c>
      <c r="E209" s="387">
        <f t="shared" si="42"/>
        <v>1190</v>
      </c>
      <c r="F209" s="223">
        <f t="shared" si="42"/>
        <v>0</v>
      </c>
      <c r="G209" s="387">
        <f>E209*F209</f>
        <v>0</v>
      </c>
      <c r="H209" s="48"/>
      <c r="I209" s="364"/>
      <c r="J209" s="48"/>
      <c r="K209" s="48"/>
      <c r="R209" s="48"/>
      <c r="S209" s="375"/>
      <c r="T209" s="376"/>
      <c r="U209" s="376"/>
      <c r="V209" s="376"/>
      <c r="W209" s="376"/>
      <c r="X209" s="377"/>
      <c r="Y209" s="48"/>
      <c r="Z209" s="48"/>
      <c r="AA209" s="48"/>
      <c r="AB209" s="48"/>
      <c r="AC209" s="48"/>
    </row>
    <row r="210" spans="2:29" ht="15" hidden="1" customHeight="1">
      <c r="B210" s="1253" t="str">
        <f t="shared" si="35"/>
        <v/>
      </c>
      <c r="C210" s="1618"/>
      <c r="D210" s="231" t="str">
        <f t="shared" si="42"/>
        <v>5.10. Użytki przyrodnicze</v>
      </c>
      <c r="E210" s="387">
        <f t="shared" si="42"/>
        <v>550</v>
      </c>
      <c r="F210" s="223">
        <f t="shared" si="42"/>
        <v>0</v>
      </c>
      <c r="G210" s="387">
        <f>E210*F210</f>
        <v>0</v>
      </c>
      <c r="H210" s="48"/>
      <c r="I210" s="364"/>
      <c r="J210" s="48"/>
      <c r="K210" s="48"/>
      <c r="R210" s="1611" t="s">
        <v>1944</v>
      </c>
      <c r="S210" s="375"/>
      <c r="T210" s="376"/>
      <c r="U210" s="376"/>
      <c r="V210" s="376"/>
      <c r="W210" s="376"/>
      <c r="X210" s="377"/>
      <c r="Y210" s="48"/>
      <c r="Z210" s="48"/>
      <c r="AA210" s="48"/>
      <c r="AB210" s="48"/>
      <c r="AC210" s="48"/>
    </row>
    <row r="211" spans="2:29" ht="15" hidden="1" customHeight="1">
      <c r="B211" s="1253" t="str">
        <f t="shared" si="35"/>
        <v/>
      </c>
      <c r="C211" s="1618"/>
      <c r="D211" s="226" t="str">
        <f t="shared" si="42"/>
        <v>6.1. Produkcja towarowa lokalnych odmian roślin uprawnych</v>
      </c>
      <c r="E211" s="227">
        <f t="shared" si="42"/>
        <v>570</v>
      </c>
      <c r="F211" s="223">
        <f t="shared" si="42"/>
        <v>0</v>
      </c>
      <c r="G211" s="227">
        <f>E211*F211</f>
        <v>0</v>
      </c>
      <c r="H211" s="48"/>
      <c r="I211" s="364"/>
      <c r="J211" s="48"/>
      <c r="K211" s="48"/>
      <c r="R211" s="1611"/>
      <c r="S211" s="375"/>
      <c r="T211" s="376"/>
      <c r="U211" s="376"/>
      <c r="V211" s="376"/>
      <c r="W211" s="376"/>
      <c r="X211" s="377"/>
      <c r="Y211" s="48"/>
      <c r="Z211" s="48"/>
      <c r="AA211" s="48"/>
      <c r="AB211" s="48"/>
      <c r="AC211" s="48"/>
    </row>
    <row r="212" spans="2:29" ht="15" hidden="1" customHeight="1">
      <c r="B212" s="1253" t="str">
        <f t="shared" si="35"/>
        <v/>
      </c>
      <c r="C212" s="1618"/>
      <c r="D212" s="226" t="str">
        <f t="shared" si="42"/>
        <v>6.2. Produkcja nasienna towarowa lokalnych odmian roślin uprawnych</v>
      </c>
      <c r="E212" s="227">
        <f t="shared" si="42"/>
        <v>800</v>
      </c>
      <c r="F212" s="223">
        <f t="shared" si="42"/>
        <v>0</v>
      </c>
      <c r="G212" s="227">
        <f>E212*F212</f>
        <v>0</v>
      </c>
      <c r="H212" s="48"/>
      <c r="I212" s="364"/>
      <c r="J212" s="48"/>
      <c r="K212" s="48"/>
      <c r="R212" s="1611"/>
      <c r="S212" s="375"/>
      <c r="T212" s="376"/>
      <c r="U212" s="376"/>
      <c r="V212" s="376"/>
      <c r="W212" s="376"/>
      <c r="X212" s="377"/>
      <c r="Y212" s="48"/>
      <c r="Z212" s="48"/>
      <c r="AA212" s="48"/>
      <c r="AB212" s="48"/>
      <c r="AC212" s="48"/>
    </row>
    <row r="213" spans="2:29" ht="15" hidden="1" customHeight="1">
      <c r="B213" s="1253" t="str">
        <f t="shared" si="35"/>
        <v/>
      </c>
      <c r="C213" s="1618"/>
      <c r="D213" s="226" t="str">
        <f t="shared" si="42"/>
        <v>6.3. Produkcja nasienna na zlecenie banku genów</v>
      </c>
      <c r="E213" s="227">
        <f t="shared" si="42"/>
        <v>4700</v>
      </c>
      <c r="F213" s="223">
        <f t="shared" si="42"/>
        <v>0</v>
      </c>
      <c r="G213" s="227">
        <f t="shared" ref="G213:G218" si="43">E213*F213</f>
        <v>0</v>
      </c>
      <c r="H213" s="48"/>
      <c r="I213" s="364"/>
      <c r="J213" s="48"/>
      <c r="K213" s="48"/>
      <c r="R213" s="1611"/>
      <c r="S213" s="375"/>
      <c r="T213" s="376"/>
      <c r="U213" s="376"/>
      <c r="V213" s="376"/>
      <c r="W213" s="376"/>
      <c r="X213" s="377"/>
      <c r="Y213" s="48"/>
      <c r="Z213" s="48"/>
      <c r="AA213" s="48"/>
      <c r="AB213" s="48"/>
      <c r="AC213" s="48"/>
    </row>
    <row r="214" spans="2:29" ht="15" hidden="1" customHeight="1">
      <c r="B214" s="1253" t="str">
        <f t="shared" si="35"/>
        <v/>
      </c>
      <c r="C214" s="1618"/>
      <c r="D214" s="226" t="str">
        <f t="shared" si="42"/>
        <v>6.4. Sady tradycyjne</v>
      </c>
      <c r="E214" s="227">
        <f t="shared" si="42"/>
        <v>2100</v>
      </c>
      <c r="F214" s="1256">
        <f>F161</f>
        <v>0</v>
      </c>
      <c r="G214" s="227">
        <f t="shared" si="43"/>
        <v>0</v>
      </c>
      <c r="H214" s="48"/>
      <c r="I214" s="364"/>
      <c r="J214" s="48"/>
      <c r="K214" s="48"/>
      <c r="R214" s="1611"/>
      <c r="S214" s="375"/>
      <c r="T214" s="376"/>
      <c r="U214" s="376"/>
      <c r="V214" s="376"/>
      <c r="W214" s="376"/>
      <c r="X214" s="377"/>
      <c r="Y214" s="48"/>
      <c r="Z214" s="48"/>
      <c r="AA214" s="48"/>
      <c r="AB214" s="48"/>
      <c r="AC214" s="48"/>
    </row>
    <row r="215" spans="2:29" ht="15" hidden="1" customHeight="1">
      <c r="B215" s="1253" t="str">
        <f t="shared" si="35"/>
        <v/>
      </c>
      <c r="C215" s="1618"/>
      <c r="D215" s="232" t="str">
        <f t="shared" si="42"/>
        <v>7.1. Zachowanie lokalnych ras bydła</v>
      </c>
      <c r="E215" s="386">
        <f t="shared" si="42"/>
        <v>1140</v>
      </c>
      <c r="F215" s="230">
        <f t="shared" si="42"/>
        <v>0</v>
      </c>
      <c r="G215" s="386">
        <f t="shared" si="43"/>
        <v>0</v>
      </c>
      <c r="H215" s="48"/>
      <c r="I215" s="364"/>
      <c r="J215" s="48"/>
      <c r="K215" s="48"/>
      <c r="R215" s="1611"/>
      <c r="S215" s="375"/>
      <c r="T215" s="376"/>
      <c r="U215" s="376"/>
      <c r="V215" s="376"/>
      <c r="W215" s="376"/>
      <c r="X215" s="377"/>
      <c r="Y215" s="48"/>
      <c r="Z215" s="48"/>
      <c r="AA215" s="48"/>
      <c r="AB215" s="48"/>
      <c r="AC215" s="48"/>
    </row>
    <row r="216" spans="2:29" ht="15" hidden="1" customHeight="1">
      <c r="B216" s="1253" t="str">
        <f t="shared" si="35"/>
        <v/>
      </c>
      <c r="C216" s="1618"/>
      <c r="D216" s="232" t="str">
        <f t="shared" si="42"/>
        <v>7.2. Zachowanie lokalnych ras koni</v>
      </c>
      <c r="E216" s="386">
        <f t="shared" si="42"/>
        <v>1500</v>
      </c>
      <c r="F216" s="230">
        <f t="shared" si="42"/>
        <v>0</v>
      </c>
      <c r="G216" s="386">
        <f t="shared" si="43"/>
        <v>0</v>
      </c>
      <c r="H216" s="48"/>
      <c r="I216" s="364"/>
      <c r="J216" s="1612" t="str">
        <f>IF(O218&gt;100,"Zmniejszenie płatności z powodu degresywności. Oblicz i wpisz wartość samodzielnie.","")</f>
        <v/>
      </c>
      <c r="K216" s="48"/>
      <c r="R216" s="1611"/>
      <c r="S216" s="375"/>
      <c r="T216" s="376"/>
      <c r="U216" s="376"/>
      <c r="V216" s="376"/>
      <c r="W216" s="376"/>
      <c r="X216" s="377"/>
      <c r="Y216" s="48"/>
      <c r="Z216" s="48"/>
      <c r="AA216" s="48"/>
      <c r="AB216" s="48"/>
      <c r="AC216" s="48"/>
    </row>
    <row r="217" spans="2:29" ht="15" hidden="1" customHeight="1" thickBot="1">
      <c r="B217" s="1253" t="str">
        <f t="shared" si="35"/>
        <v/>
      </c>
      <c r="C217" s="1618"/>
      <c r="D217" s="232" t="str">
        <f t="shared" ref="D217:F218" si="44">D164</f>
        <v>7.3. Zachowanie lokalnych ras owiec</v>
      </c>
      <c r="E217" s="386">
        <f t="shared" si="44"/>
        <v>320</v>
      </c>
      <c r="F217" s="230">
        <f t="shared" si="44"/>
        <v>0</v>
      </c>
      <c r="G217" s="386">
        <f t="shared" si="43"/>
        <v>0</v>
      </c>
      <c r="H217" s="48"/>
      <c r="I217" s="364"/>
      <c r="J217" s="1612"/>
      <c r="K217" s="48"/>
      <c r="M217" s="48" t="s">
        <v>1047</v>
      </c>
      <c r="N217" s="48" t="s">
        <v>645</v>
      </c>
      <c r="O217" s="48" t="s">
        <v>644</v>
      </c>
      <c r="R217" s="1611"/>
      <c r="S217" s="375"/>
      <c r="T217" s="376"/>
      <c r="U217" s="376"/>
      <c r="V217" s="376"/>
      <c r="W217" s="376"/>
      <c r="X217" s="377"/>
      <c r="Y217" s="48"/>
      <c r="Z217" s="48"/>
      <c r="AA217" s="48"/>
      <c r="AB217" s="48"/>
      <c r="AC217" s="48"/>
    </row>
    <row r="218" spans="2:29" ht="15" hidden="1" customHeight="1" thickBot="1">
      <c r="B218" s="1253" t="str">
        <f t="shared" si="35"/>
        <v/>
      </c>
      <c r="C218" s="1618"/>
      <c r="D218" s="232" t="str">
        <f t="shared" si="44"/>
        <v>7.4. Zachowanie lokalnych ras świń</v>
      </c>
      <c r="E218" s="386">
        <f t="shared" si="44"/>
        <v>570</v>
      </c>
      <c r="F218" s="230">
        <f t="shared" si="44"/>
        <v>0</v>
      </c>
      <c r="G218" s="386">
        <f t="shared" si="43"/>
        <v>0</v>
      </c>
      <c r="H218" s="48"/>
      <c r="I218" s="364"/>
      <c r="J218" s="1612"/>
      <c r="K218" s="48"/>
      <c r="L218" s="303"/>
      <c r="M218" s="318">
        <f>IF(F219=F166,0,1)</f>
        <v>0</v>
      </c>
      <c r="N218" s="320">
        <f>IF(SUM(M218:M221)&gt;0,1,0)*P218</f>
        <v>0</v>
      </c>
      <c r="O218" s="321">
        <f>L223*N218</f>
        <v>0</v>
      </c>
      <c r="P218" s="324">
        <f>IF(L223&gt;100,1,0)</f>
        <v>0</v>
      </c>
      <c r="R218" s="383">
        <f>C182</f>
        <v>2019</v>
      </c>
      <c r="S218" s="375"/>
      <c r="T218" s="376"/>
      <c r="U218" s="376"/>
      <c r="V218" s="376"/>
      <c r="W218" s="376"/>
      <c r="X218" s="377"/>
      <c r="Y218" s="48"/>
      <c r="Z218" s="48"/>
      <c r="AA218" s="48"/>
      <c r="AB218" s="48"/>
      <c r="AC218" s="48"/>
    </row>
    <row r="219" spans="2:29" ht="15" hidden="1" customHeight="1" thickBot="1">
      <c r="B219" s="1253" t="str">
        <f t="shared" si="35"/>
        <v/>
      </c>
      <c r="C219" s="1618"/>
      <c r="D219" s="226" t="str">
        <f t="shared" ref="D219:E224" si="45">D166</f>
        <v>8.1.1. Wsiewki poplonowe</v>
      </c>
      <c r="E219" s="227">
        <f t="shared" si="45"/>
        <v>330</v>
      </c>
      <c r="F219" s="327">
        <f t="shared" ref="F219:F224" si="46">R219</f>
        <v>0</v>
      </c>
      <c r="G219" s="306">
        <f t="shared" ref="G219:G224" si="47">IF(L$223&gt;100,G166,E219*F219)</f>
        <v>0</v>
      </c>
      <c r="H219" s="48"/>
      <c r="I219" s="364"/>
      <c r="J219" s="1612"/>
      <c r="K219" s="48"/>
      <c r="L219" s="303"/>
      <c r="M219" s="318">
        <f>IF(F221=F168,0,1)</f>
        <v>0</v>
      </c>
      <c r="N219" s="309"/>
      <c r="R219" s="591">
        <f>'Pak8 s2'!M794</f>
        <v>0</v>
      </c>
      <c r="S219" s="375"/>
      <c r="T219" s="376"/>
      <c r="U219" s="376"/>
      <c r="V219" s="376"/>
      <c r="W219" s="376"/>
      <c r="X219" s="377"/>
      <c r="Y219" s="48"/>
      <c r="Z219" s="48"/>
      <c r="AA219" s="48"/>
      <c r="AB219" s="48"/>
      <c r="AC219" s="48"/>
    </row>
    <row r="220" spans="2:29" ht="15" hidden="1" customHeight="1" thickBot="1">
      <c r="B220" s="1253" t="str">
        <f t="shared" si="35"/>
        <v/>
      </c>
      <c r="C220" s="1618"/>
      <c r="D220" s="226" t="str">
        <f t="shared" si="45"/>
        <v>8.1.2. Wsiewki poplonowe - na obszarach zagrożonych erozją</v>
      </c>
      <c r="E220" s="227">
        <f t="shared" si="45"/>
        <v>458</v>
      </c>
      <c r="F220" s="327">
        <f t="shared" si="46"/>
        <v>0</v>
      </c>
      <c r="G220" s="306">
        <f t="shared" si="47"/>
        <v>0</v>
      </c>
      <c r="H220" s="48"/>
      <c r="I220" s="364"/>
      <c r="J220" s="1612"/>
      <c r="K220" s="48"/>
      <c r="L220" s="303"/>
      <c r="M220" s="318"/>
      <c r="N220" s="309"/>
      <c r="R220" s="591">
        <f>'Pak8 s2'!M795</f>
        <v>0</v>
      </c>
      <c r="S220" s="375"/>
      <c r="T220" s="376"/>
      <c r="U220" s="376"/>
      <c r="V220" s="376"/>
      <c r="W220" s="376"/>
      <c r="X220" s="377"/>
      <c r="Y220" s="48"/>
      <c r="Z220" s="48"/>
      <c r="AA220" s="48"/>
      <c r="AB220" s="48"/>
      <c r="AC220" s="48"/>
    </row>
    <row r="221" spans="2:29" ht="15" hidden="1" customHeight="1" thickBot="1">
      <c r="B221" s="1253" t="str">
        <f t="shared" si="35"/>
        <v/>
      </c>
      <c r="C221" s="1618"/>
      <c r="D221" s="226" t="str">
        <f t="shared" si="45"/>
        <v>8.2.1. Międzyplon ozimy</v>
      </c>
      <c r="E221" s="227">
        <f t="shared" si="45"/>
        <v>420</v>
      </c>
      <c r="F221" s="327">
        <f t="shared" si="46"/>
        <v>0</v>
      </c>
      <c r="G221" s="306">
        <f t="shared" si="47"/>
        <v>0</v>
      </c>
      <c r="H221" s="48"/>
      <c r="I221" s="364"/>
      <c r="J221" s="1612"/>
      <c r="K221" s="48"/>
      <c r="L221" s="303"/>
      <c r="M221" s="322">
        <f>IF(F223=F170,0,1)</f>
        <v>0</v>
      </c>
      <c r="P221" s="19"/>
      <c r="Q221" s="19"/>
      <c r="R221" s="591">
        <f>'Pak8 s2'!M796</f>
        <v>0</v>
      </c>
      <c r="S221" s="375"/>
      <c r="T221" s="376"/>
      <c r="U221" s="376"/>
      <c r="V221" s="376"/>
      <c r="W221" s="376"/>
      <c r="X221" s="377"/>
      <c r="Y221" s="48"/>
      <c r="Z221" s="48"/>
      <c r="AA221" s="48"/>
      <c r="AB221" s="48"/>
      <c r="AC221" s="48"/>
    </row>
    <row r="222" spans="2:29" ht="15" hidden="1" customHeight="1">
      <c r="B222" s="1253" t="str">
        <f t="shared" si="35"/>
        <v/>
      </c>
      <c r="C222" s="1618"/>
      <c r="D222" s="226" t="str">
        <f t="shared" si="45"/>
        <v>8.2.2. Międzyplon ozimy - na obszarach zagrożonych erozją</v>
      </c>
      <c r="E222" s="227">
        <f t="shared" si="45"/>
        <v>750</v>
      </c>
      <c r="F222" s="327">
        <f t="shared" si="46"/>
        <v>0</v>
      </c>
      <c r="G222" s="306">
        <f t="shared" si="47"/>
        <v>0</v>
      </c>
      <c r="H222" s="48"/>
      <c r="I222" s="364"/>
      <c r="J222" s="1612"/>
      <c r="K222" s="48"/>
      <c r="L222" s="303"/>
      <c r="M222" s="333"/>
      <c r="P222" s="19"/>
      <c r="Q222" s="19"/>
      <c r="R222" s="591">
        <f>'Pak8 s2'!M797</f>
        <v>0</v>
      </c>
      <c r="S222" s="375"/>
      <c r="T222" s="376"/>
      <c r="U222" s="376"/>
      <c r="V222" s="376"/>
      <c r="W222" s="376"/>
      <c r="X222" s="377"/>
      <c r="Y222" s="48"/>
      <c r="Z222" s="48"/>
      <c r="AA222" s="48"/>
      <c r="AB222" s="48"/>
      <c r="AC222" s="48"/>
    </row>
    <row r="223" spans="2:29" ht="15" hidden="1" customHeight="1">
      <c r="B223" s="1253" t="str">
        <f t="shared" si="35"/>
        <v/>
      </c>
      <c r="C223" s="1618"/>
      <c r="D223" s="226" t="str">
        <f t="shared" si="45"/>
        <v>8.3.1. Międzyplon ścierniskowy</v>
      </c>
      <c r="E223" s="227">
        <f t="shared" si="45"/>
        <v>400</v>
      </c>
      <c r="F223" s="327">
        <f t="shared" si="46"/>
        <v>0</v>
      </c>
      <c r="G223" s="306">
        <f t="shared" si="47"/>
        <v>0</v>
      </c>
      <c r="H223" s="48"/>
      <c r="I223" s="364"/>
      <c r="J223" s="1612"/>
      <c r="K223" s="48"/>
      <c r="L223" s="310">
        <f>SUM(F219:F224)</f>
        <v>0</v>
      </c>
      <c r="P223" s="19"/>
      <c r="Q223" s="19"/>
      <c r="R223" s="591">
        <f>'Pak8 s2'!M798</f>
        <v>0</v>
      </c>
      <c r="S223" s="375"/>
      <c r="T223" s="376"/>
      <c r="U223" s="376"/>
      <c r="V223" s="376"/>
      <c r="W223" s="376"/>
      <c r="X223" s="377"/>
      <c r="Y223" s="48"/>
      <c r="Z223" s="48"/>
      <c r="AA223" s="48"/>
      <c r="AB223" s="48"/>
      <c r="AC223" s="48"/>
    </row>
    <row r="224" spans="2:29" ht="15" hidden="1" customHeight="1">
      <c r="B224" s="1253" t="str">
        <f t="shared" si="35"/>
        <v/>
      </c>
      <c r="C224" s="1618"/>
      <c r="D224" s="226" t="str">
        <f t="shared" si="45"/>
        <v>8.3.2. Międzyplon ścierniskowy - na obszarach zagrożonych erozją</v>
      </c>
      <c r="E224" s="227">
        <f t="shared" si="45"/>
        <v>690</v>
      </c>
      <c r="F224" s="327">
        <f t="shared" si="46"/>
        <v>0</v>
      </c>
      <c r="G224" s="306">
        <f t="shared" si="47"/>
        <v>0</v>
      </c>
      <c r="H224" s="48"/>
      <c r="I224" s="364"/>
      <c r="J224" s="362"/>
      <c r="K224" s="48"/>
      <c r="L224" s="310"/>
      <c r="P224" s="19"/>
      <c r="Q224" s="19"/>
      <c r="R224" s="591">
        <f>'Pak8 s2'!M799</f>
        <v>0</v>
      </c>
      <c r="S224" s="375"/>
      <c r="T224" s="376"/>
      <c r="U224" s="376"/>
      <c r="V224" s="376"/>
      <c r="W224" s="376"/>
      <c r="X224" s="377"/>
      <c r="Y224" s="48"/>
      <c r="Z224" s="48"/>
      <c r="AA224" s="48"/>
      <c r="AB224" s="48"/>
      <c r="AC224" s="48"/>
    </row>
    <row r="225" spans="2:29" ht="15" hidden="1" customHeight="1">
      <c r="B225" s="1253"/>
      <c r="C225" s="1618"/>
      <c r="D225" s="233"/>
      <c r="E225" s="532"/>
      <c r="F225" s="533"/>
      <c r="G225" s="532"/>
      <c r="H225" s="48"/>
      <c r="I225" s="364"/>
      <c r="J225" s="362"/>
      <c r="K225" s="48"/>
      <c r="L225" s="310"/>
      <c r="P225" s="19"/>
      <c r="Q225" s="19"/>
      <c r="R225" s="1212"/>
      <c r="S225" s="375"/>
      <c r="T225" s="376"/>
      <c r="U225" s="376"/>
      <c r="V225" s="376"/>
      <c r="W225" s="376"/>
      <c r="X225" s="377"/>
      <c r="Y225" s="48"/>
      <c r="Z225" s="48"/>
      <c r="AA225" s="48"/>
      <c r="AB225" s="48"/>
      <c r="AC225" s="48"/>
    </row>
    <row r="226" spans="2:29" ht="15" hidden="1" customHeight="1">
      <c r="B226" s="1253"/>
      <c r="C226" s="1618"/>
      <c r="D226" s="233"/>
      <c r="E226" s="532"/>
      <c r="F226" s="533"/>
      <c r="G226" s="532"/>
      <c r="H226" s="48"/>
      <c r="I226" s="364"/>
      <c r="J226" s="362"/>
      <c r="K226" s="48"/>
      <c r="L226" s="310"/>
      <c r="P226" s="19"/>
      <c r="Q226" s="19"/>
      <c r="R226" s="1212"/>
      <c r="S226" s="375"/>
      <c r="T226" s="376"/>
      <c r="U226" s="376"/>
      <c r="V226" s="376"/>
      <c r="W226" s="376"/>
      <c r="X226" s="377"/>
      <c r="Y226" s="48"/>
      <c r="Z226" s="48"/>
      <c r="AA226" s="48"/>
      <c r="AB226" s="48"/>
      <c r="AC226" s="48"/>
    </row>
    <row r="227" spans="2:29" ht="15" hidden="1" customHeight="1">
      <c r="B227" s="1253" t="str">
        <f t="shared" si="35"/>
        <v/>
      </c>
      <c r="C227" s="1618"/>
      <c r="D227" s="233" t="str">
        <f t="shared" ref="D227:F228" si="48">D174</f>
        <v>9.3. Utrzymanie 2-metrowych miedz śródpolnych</v>
      </c>
      <c r="E227" s="532">
        <f t="shared" si="48"/>
        <v>0.127</v>
      </c>
      <c r="F227" s="533">
        <f t="shared" si="48"/>
        <v>0</v>
      </c>
      <c r="G227" s="532">
        <f>E227*F227</f>
        <v>0</v>
      </c>
      <c r="H227" s="48"/>
      <c r="I227" s="364"/>
      <c r="J227" s="362"/>
      <c r="K227" s="48"/>
      <c r="L227" s="310"/>
      <c r="P227" s="19"/>
      <c r="Q227" s="19"/>
      <c r="R227" s="1212"/>
      <c r="S227" s="375"/>
      <c r="T227" s="376"/>
      <c r="U227" s="376"/>
      <c r="V227" s="376"/>
      <c r="W227" s="376"/>
      <c r="X227" s="377"/>
      <c r="Y227" s="48"/>
      <c r="Z227" s="48"/>
      <c r="AA227" s="48"/>
      <c r="AB227" s="48"/>
      <c r="AC227" s="48"/>
    </row>
    <row r="228" spans="2:29" ht="15" hidden="1" customHeight="1" thickBot="1">
      <c r="B228" s="1253" t="str">
        <f t="shared" si="35"/>
        <v/>
      </c>
      <c r="C228" s="1618"/>
      <c r="D228" s="233" t="str">
        <f t="shared" si="48"/>
        <v>9.4. Utrzymanie 5-metrowych miedz śródpolnych</v>
      </c>
      <c r="E228" s="532">
        <f t="shared" si="48"/>
        <v>0.317</v>
      </c>
      <c r="F228" s="1033">
        <f t="shared" si="48"/>
        <v>0</v>
      </c>
      <c r="G228" s="532">
        <f>E228*F228</f>
        <v>0</v>
      </c>
      <c r="H228" s="48"/>
      <c r="I228" s="364"/>
      <c r="J228" s="362"/>
      <c r="K228" s="48"/>
      <c r="L228" s="310"/>
      <c r="P228" s="19"/>
      <c r="Q228" s="19"/>
      <c r="R228" s="1212"/>
      <c r="S228" s="375"/>
      <c r="T228" s="376"/>
      <c r="U228" s="376"/>
      <c r="V228" s="376"/>
      <c r="W228" s="376"/>
      <c r="X228" s="377"/>
      <c r="Y228" s="48"/>
      <c r="Z228" s="48"/>
      <c r="AA228" s="48"/>
      <c r="AB228" s="48"/>
      <c r="AC228" s="48"/>
    </row>
    <row r="229" spans="2:29" s="19" customFormat="1" ht="21" hidden="1" customHeight="1" thickBot="1">
      <c r="B229" s="1254" t="s">
        <v>56</v>
      </c>
      <c r="C229" s="1614" t="str">
        <f>"Szacunkowa płatność dla gospodarstwa za  "&amp;M3+3&amp;" rok           RAZEM:"</f>
        <v>Szacunkowa płatność dla gospodarstwa za  2019 rok           RAZEM:</v>
      </c>
      <c r="D229" s="1615"/>
      <c r="E229" s="1615"/>
      <c r="F229" s="1616"/>
      <c r="G229" s="399">
        <f>SUM(G182:G228)</f>
        <v>0</v>
      </c>
      <c r="H229" s="48"/>
      <c r="I229" s="314"/>
      <c r="J229" s="48"/>
      <c r="K229" s="48"/>
      <c r="L229" s="28"/>
      <c r="M229" s="28"/>
      <c r="N229" s="28"/>
      <c r="O229" s="28"/>
      <c r="P229" s="28"/>
      <c r="Q229" s="28"/>
      <c r="R229" s="48"/>
      <c r="S229" s="375"/>
      <c r="T229" s="376"/>
      <c r="U229" s="376"/>
      <c r="V229" s="376"/>
      <c r="W229" s="376"/>
      <c r="X229" s="377"/>
      <c r="Y229" s="52"/>
      <c r="Z229" s="52"/>
      <c r="AA229" s="52"/>
      <c r="AB229" s="52"/>
      <c r="AC229" s="52"/>
    </row>
    <row r="230" spans="2:29" ht="11.25" hidden="1" customHeight="1">
      <c r="B230" s="1254" t="s">
        <v>56</v>
      </c>
      <c r="C230" s="48"/>
      <c r="D230" s="48"/>
      <c r="E230" s="48"/>
      <c r="F230" s="48"/>
      <c r="G230" s="48"/>
      <c r="H230" s="48"/>
      <c r="I230" s="48"/>
      <c r="J230" s="48"/>
      <c r="K230" s="48"/>
      <c r="L230" s="48"/>
      <c r="R230" s="48"/>
      <c r="S230" s="375"/>
      <c r="T230" s="376"/>
      <c r="U230" s="376"/>
      <c r="V230" s="376"/>
      <c r="W230" s="376"/>
      <c r="X230" s="377"/>
      <c r="Y230" s="48"/>
      <c r="Z230" s="48"/>
      <c r="AA230" s="48"/>
      <c r="AB230" s="48"/>
      <c r="AC230" s="48"/>
    </row>
    <row r="231" spans="2:29" ht="5.25" hidden="1" customHeight="1">
      <c r="B231" s="1255"/>
      <c r="C231" s="48"/>
      <c r="D231" s="48"/>
      <c r="E231" s="48"/>
      <c r="F231" s="48"/>
      <c r="G231" s="48"/>
      <c r="H231" s="48"/>
      <c r="I231" s="48"/>
      <c r="J231" s="48"/>
      <c r="K231" s="48"/>
      <c r="L231" s="48"/>
      <c r="R231" s="48"/>
      <c r="S231" s="375"/>
      <c r="T231" s="376"/>
      <c r="U231" s="376"/>
      <c r="V231" s="376"/>
      <c r="W231" s="376"/>
      <c r="X231" s="377"/>
      <c r="Y231" s="48"/>
      <c r="Z231" s="48"/>
      <c r="AA231" s="48"/>
      <c r="AB231" s="48"/>
      <c r="AC231" s="48"/>
    </row>
    <row r="232" spans="2:29" ht="5.25" hidden="1" customHeight="1">
      <c r="B232" s="1255">
        <f>F232</f>
        <v>0</v>
      </c>
      <c r="C232" s="48"/>
      <c r="D232" s="48"/>
      <c r="E232" s="48"/>
      <c r="F232" s="48"/>
      <c r="G232" s="48"/>
      <c r="H232" s="48"/>
      <c r="I232" s="48"/>
      <c r="J232" s="48"/>
      <c r="K232" s="48"/>
      <c r="L232" s="48"/>
      <c r="R232" s="48"/>
      <c r="S232" s="375"/>
      <c r="T232" s="376"/>
      <c r="U232" s="376"/>
      <c r="V232" s="376"/>
      <c r="W232" s="376"/>
      <c r="X232" s="377"/>
      <c r="Y232" s="48"/>
      <c r="Z232" s="48"/>
      <c r="AA232" s="48"/>
      <c r="AB232" s="48"/>
      <c r="AC232" s="48"/>
    </row>
    <row r="233" spans="2:29" ht="5.25" hidden="1" customHeight="1">
      <c r="B233" s="1255">
        <f>F233</f>
        <v>0</v>
      </c>
      <c r="C233" s="48"/>
      <c r="D233" s="48"/>
      <c r="E233" s="48"/>
      <c r="F233" s="48"/>
      <c r="G233" s="48"/>
      <c r="H233" s="48"/>
      <c r="I233" s="48"/>
      <c r="J233" s="48"/>
      <c r="K233" s="48"/>
      <c r="L233" s="48"/>
      <c r="R233" s="48"/>
      <c r="S233" s="375"/>
      <c r="T233" s="376"/>
      <c r="U233" s="376"/>
      <c r="V233" s="376"/>
      <c r="W233" s="376"/>
      <c r="X233" s="377"/>
      <c r="Y233" s="48"/>
      <c r="Z233" s="48"/>
      <c r="AA233" s="48"/>
      <c r="AB233" s="48"/>
      <c r="AC233" s="48"/>
    </row>
    <row r="234" spans="2:29" ht="5.25" hidden="1" customHeight="1">
      <c r="B234" s="1255">
        <f>F234</f>
        <v>0</v>
      </c>
      <c r="C234" s="48"/>
      <c r="D234" s="48"/>
      <c r="E234" s="48"/>
      <c r="F234" s="48"/>
      <c r="G234" s="48"/>
      <c r="H234" s="48"/>
      <c r="I234" s="48"/>
      <c r="J234" s="48"/>
      <c r="K234" s="48"/>
      <c r="L234" s="48"/>
      <c r="R234" s="48"/>
      <c r="S234" s="375"/>
      <c r="T234" s="376"/>
      <c r="U234" s="376"/>
      <c r="V234" s="376"/>
      <c r="W234" s="376"/>
      <c r="X234" s="377"/>
      <c r="Y234" s="48"/>
      <c r="Z234" s="48"/>
      <c r="AA234" s="48"/>
      <c r="AB234" s="48"/>
      <c r="AC234" s="48"/>
    </row>
    <row r="235" spans="2:29" ht="5.25" hidden="1" customHeight="1">
      <c r="B235" s="1255">
        <f>F235</f>
        <v>0</v>
      </c>
      <c r="C235" s="48"/>
      <c r="D235" s="48"/>
      <c r="E235" s="48"/>
      <c r="F235" s="48"/>
      <c r="G235" s="48"/>
      <c r="H235" s="48"/>
      <c r="I235" s="48"/>
      <c r="J235" s="48"/>
      <c r="K235" s="48"/>
      <c r="L235" s="48"/>
      <c r="R235" s="48"/>
      <c r="S235" s="375"/>
      <c r="T235" s="376"/>
      <c r="U235" s="376"/>
      <c r="V235" s="376"/>
      <c r="W235" s="376"/>
      <c r="X235" s="377"/>
      <c r="Y235" s="48"/>
      <c r="Z235" s="48"/>
      <c r="AA235" s="48"/>
      <c r="AB235" s="48"/>
      <c r="AC235" s="48"/>
    </row>
    <row r="236" spans="2:29" ht="5.25" hidden="1" customHeight="1" thickBot="1">
      <c r="B236" s="1255">
        <f>F236</f>
        <v>0</v>
      </c>
      <c r="C236" s="48"/>
      <c r="D236" s="48"/>
      <c r="E236" s="48"/>
      <c r="F236" s="48"/>
      <c r="G236" s="48"/>
      <c r="H236" s="48"/>
      <c r="I236" s="48"/>
      <c r="J236" s="48"/>
      <c r="K236" s="48"/>
      <c r="L236" s="48"/>
      <c r="R236" s="48"/>
      <c r="S236" s="375"/>
      <c r="T236" s="376"/>
      <c r="U236" s="376"/>
      <c r="V236" s="376"/>
      <c r="W236" s="376"/>
      <c r="X236" s="377"/>
      <c r="Y236" s="48"/>
      <c r="Z236" s="48"/>
      <c r="AA236" s="48"/>
      <c r="AB236" s="48"/>
      <c r="AC236" s="48"/>
    </row>
    <row r="237" spans="2:29" ht="65.25" hidden="1" customHeight="1" thickBot="1">
      <c r="B237" s="1253" t="str">
        <f t="shared" ref="B237:B284" si="49">IF(F237&gt;0,"Wypełnione","")</f>
        <v>Wypełnione</v>
      </c>
      <c r="C237" s="208" t="str">
        <f>"Rok "&amp;M$3+4</f>
        <v>Rok 2020</v>
      </c>
      <c r="D237" s="208" t="s">
        <v>1818</v>
      </c>
      <c r="E237" s="208" t="str">
        <f>E181</f>
        <v>Stawka jednostkowa zł  za
(ha / szt./mb)</v>
      </c>
      <c r="F237" s="225" t="str">
        <f>F181</f>
        <v>Ilość w (ha / szt. mb.) do których przysługuje dopłata w określonej wysokości *</v>
      </c>
      <c r="G237" s="208" t="str">
        <f>G181</f>
        <v>Szacunkowa płatność za wariant za rok</v>
      </c>
      <c r="H237" s="48"/>
      <c r="I237" s="364"/>
      <c r="J237" s="1606" t="str">
        <f>IF(M237&gt;0,"Zmniejszenie płatności z powodu degresywności. Oblicz i wpisz wartość samodzielnie.","")</f>
        <v/>
      </c>
      <c r="K237" s="48"/>
      <c r="L237" s="48"/>
      <c r="M237" s="323">
        <f>IF(F238=F182,0,1)*O237</f>
        <v>0</v>
      </c>
      <c r="O237" s="324">
        <f>IF(F238&gt;100,1,0)</f>
        <v>0</v>
      </c>
      <c r="P237" s="28" t="s">
        <v>936</v>
      </c>
      <c r="R237" s="48"/>
      <c r="S237" s="375"/>
      <c r="T237" s="376"/>
      <c r="U237" s="376"/>
      <c r="V237" s="376"/>
      <c r="W237" s="376"/>
      <c r="X237" s="377"/>
      <c r="Y237" s="48"/>
      <c r="Z237" s="48"/>
      <c r="AA237" s="48"/>
      <c r="AB237" s="48"/>
      <c r="AC237" s="48"/>
    </row>
    <row r="238" spans="2:29" ht="15" hidden="1" customHeight="1" thickBot="1">
      <c r="B238" s="1253" t="str">
        <f t="shared" si="49"/>
        <v/>
      </c>
      <c r="C238" s="1619">
        <f>C182+1</f>
        <v>2020</v>
      </c>
      <c r="D238" s="232" t="str">
        <f t="shared" ref="D238:F242" si="50">D182</f>
        <v>1.1. Zrównoważony system gospodarowania</v>
      </c>
      <c r="E238" s="386">
        <f t="shared" si="50"/>
        <v>360</v>
      </c>
      <c r="F238" s="223">
        <f t="shared" si="50"/>
        <v>0</v>
      </c>
      <c r="G238" s="305">
        <f>IF(F238&gt;100,G182,E238*F238)</f>
        <v>0</v>
      </c>
      <c r="H238" s="48"/>
      <c r="I238" s="364"/>
      <c r="J238" s="1606"/>
      <c r="K238" s="48"/>
      <c r="L238" s="48"/>
      <c r="M238" s="48" t="s">
        <v>1047</v>
      </c>
      <c r="N238" s="48" t="s">
        <v>645</v>
      </c>
      <c r="O238" s="48" t="s">
        <v>644</v>
      </c>
      <c r="R238" s="48"/>
      <c r="S238" s="375"/>
      <c r="T238" s="376"/>
      <c r="U238" s="376"/>
      <c r="V238" s="376"/>
      <c r="W238" s="376"/>
      <c r="X238" s="377"/>
      <c r="Y238" s="48"/>
      <c r="Z238" s="48"/>
      <c r="AA238" s="48"/>
      <c r="AB238" s="48"/>
      <c r="AC238" s="48"/>
    </row>
    <row r="239" spans="2:29" ht="15" hidden="1" customHeight="1" thickBot="1">
      <c r="B239" s="1253" t="str">
        <f t="shared" si="49"/>
        <v/>
      </c>
      <c r="C239" s="1620"/>
      <c r="D239" s="226" t="str">
        <f t="shared" si="50"/>
        <v>2.1. Uprawy rolnicze (dla których zakończono okres przestawiania)</v>
      </c>
      <c r="E239" s="227">
        <f t="shared" si="50"/>
        <v>790</v>
      </c>
      <c r="F239" s="223">
        <f t="shared" si="50"/>
        <v>0</v>
      </c>
      <c r="G239" s="304">
        <f>IF(L$241&gt;100,G183,E239*F239)</f>
        <v>0</v>
      </c>
      <c r="H239" s="48"/>
      <c r="I239" s="364"/>
      <c r="J239" s="1608" t="str">
        <f>IF(O239&gt;100,"Zmniejszenie płatności z powodu degresywności. Oblicz i wpisz wartości samodzielnie.","")</f>
        <v/>
      </c>
      <c r="K239" s="48"/>
      <c r="M239" s="318">
        <f t="shared" ref="M239:M244" si="51">IF(F239=F183,0,1)</f>
        <v>0</v>
      </c>
      <c r="N239" s="320">
        <f>IF(SUM(M239:M244)&gt;0,1,0)*P239</f>
        <v>0</v>
      </c>
      <c r="O239" s="321">
        <f>L241*N239</f>
        <v>0</v>
      </c>
      <c r="P239" s="324">
        <f>IF(L241&gt;100,1,0)</f>
        <v>0</v>
      </c>
      <c r="R239" s="48"/>
      <c r="S239" s="375"/>
      <c r="T239" s="376"/>
      <c r="U239" s="565">
        <f>SUM(F239:F244)</f>
        <v>0</v>
      </c>
      <c r="V239" s="376"/>
      <c r="W239" s="376"/>
      <c r="X239" s="377"/>
      <c r="Y239" s="48"/>
      <c r="Z239" s="48"/>
      <c r="AA239" s="48"/>
      <c r="AB239" s="48"/>
      <c r="AC239" s="48"/>
    </row>
    <row r="240" spans="2:29" ht="15" hidden="1" customHeight="1" thickBot="1">
      <c r="B240" s="1253" t="str">
        <f t="shared" si="49"/>
        <v/>
      </c>
      <c r="C240" s="1620"/>
      <c r="D240" s="226" t="str">
        <f t="shared" si="50"/>
        <v>2.3. Trwałe użytki zielone (dla których zakończono okres przestawiania)</v>
      </c>
      <c r="E240" s="227">
        <f t="shared" si="50"/>
        <v>260</v>
      </c>
      <c r="F240" s="223">
        <f t="shared" si="50"/>
        <v>0</v>
      </c>
      <c r="G240" s="304">
        <f>IF(L$241&gt;100,G184,E240*F240)</f>
        <v>0</v>
      </c>
      <c r="H240" s="48"/>
      <c r="I240" s="364"/>
      <c r="J240" s="1608"/>
      <c r="K240" s="48"/>
      <c r="M240" s="318">
        <f t="shared" si="51"/>
        <v>0</v>
      </c>
      <c r="R240" s="48"/>
      <c r="S240" s="375"/>
      <c r="T240" s="376"/>
      <c r="U240" s="376"/>
      <c r="V240" s="376"/>
      <c r="W240" s="376"/>
      <c r="X240" s="377"/>
      <c r="Y240" s="48"/>
      <c r="Z240" s="48"/>
      <c r="AA240" s="48"/>
      <c r="AB240" s="48"/>
      <c r="AC240" s="48"/>
    </row>
    <row r="241" spans="2:29" ht="15" hidden="1" customHeight="1" thickBot="1">
      <c r="B241" s="1253" t="str">
        <f t="shared" si="49"/>
        <v/>
      </c>
      <c r="C241" s="1620"/>
      <c r="D241" s="226" t="str">
        <f t="shared" si="50"/>
        <v>2.5. Uprawy warzywne (dla których zakończono okres przestawiania)</v>
      </c>
      <c r="E241" s="227">
        <f t="shared" si="50"/>
        <v>1300</v>
      </c>
      <c r="F241" s="223">
        <f>F185</f>
        <v>0</v>
      </c>
      <c r="G241" s="304">
        <f>IF(L$241&gt;100,G185,E241*F241)</f>
        <v>0</v>
      </c>
      <c r="H241" s="48"/>
      <c r="I241" s="364"/>
      <c r="J241" s="1608"/>
      <c r="K241" s="48"/>
      <c r="L241" s="310">
        <f>SUM(F239:F244)</f>
        <v>0</v>
      </c>
      <c r="M241" s="318">
        <f t="shared" si="51"/>
        <v>0</v>
      </c>
      <c r="R241" s="48"/>
      <c r="S241" s="375"/>
      <c r="T241" s="376"/>
      <c r="U241" s="376"/>
      <c r="V241" s="376"/>
      <c r="W241" s="376"/>
      <c r="X241" s="377"/>
      <c r="Y241" s="48"/>
      <c r="Z241" s="48"/>
      <c r="AA241" s="48"/>
      <c r="AB241" s="48"/>
      <c r="AC241" s="48"/>
    </row>
    <row r="242" spans="2:29" ht="15" hidden="1" customHeight="1" thickBot="1">
      <c r="B242" s="1253" t="str">
        <f t="shared" si="49"/>
        <v/>
      </c>
      <c r="C242" s="1620"/>
      <c r="D242" s="226" t="str">
        <f t="shared" si="50"/>
        <v>2.7. Uprawy zielarskie (dla których zakończono okres przestawiania)</v>
      </c>
      <c r="E242" s="227">
        <f t="shared" si="50"/>
        <v>1050</v>
      </c>
      <c r="F242" s="223">
        <f t="shared" si="50"/>
        <v>0</v>
      </c>
      <c r="G242" s="304">
        <f>IF(L$241&gt;100,G186,E242*F242)</f>
        <v>0</v>
      </c>
      <c r="H242" s="48"/>
      <c r="I242" s="364"/>
      <c r="J242" s="1608"/>
      <c r="K242" s="363"/>
      <c r="M242" s="318">
        <f t="shared" si="51"/>
        <v>0</v>
      </c>
      <c r="R242" s="48"/>
      <c r="S242" s="375"/>
      <c r="T242" s="376"/>
      <c r="U242" s="376"/>
      <c r="V242" s="376"/>
      <c r="W242" s="376"/>
      <c r="X242" s="377"/>
      <c r="Y242" s="48"/>
      <c r="Z242" s="48"/>
      <c r="AA242" s="48"/>
      <c r="AB242" s="48"/>
      <c r="AC242" s="48"/>
    </row>
    <row r="243" spans="2:29" ht="15" hidden="1" customHeight="1" thickBot="1">
      <c r="B243" s="1253"/>
      <c r="C243" s="1620"/>
      <c r="D243" s="226" t="str">
        <f>D187</f>
        <v xml:space="preserve">2.9. Uprawy sadownicze i jagodowe (dla których zakończono okres przestawiania) </v>
      </c>
      <c r="E243" s="227">
        <f>E187</f>
        <v>1540</v>
      </c>
      <c r="F243" s="223"/>
      <c r="G243" s="304"/>
      <c r="H243" s="48"/>
      <c r="I243" s="364"/>
      <c r="J243" s="1608"/>
      <c r="K243" s="363"/>
      <c r="M243" s="318">
        <f t="shared" si="51"/>
        <v>0</v>
      </c>
      <c r="R243" s="48"/>
      <c r="S243" s="375"/>
      <c r="T243" s="376"/>
      <c r="U243" s="376"/>
      <c r="V243" s="376"/>
      <c r="W243" s="376"/>
      <c r="X243" s="377"/>
      <c r="Y243" s="48"/>
      <c r="Z243" s="48"/>
      <c r="AA243" s="48"/>
      <c r="AB243" s="48"/>
      <c r="AC243" s="48"/>
    </row>
    <row r="244" spans="2:29" ht="15" hidden="1" customHeight="1" thickBot="1">
      <c r="B244" s="1253"/>
      <c r="C244" s="1620"/>
      <c r="D244" s="226" t="str">
        <f>D188</f>
        <v>2.11. Pozostałe uprawy sadownicze i jagodowe (dla których zakończono okres przestawiania)</v>
      </c>
      <c r="E244" s="227">
        <f>E188</f>
        <v>650</v>
      </c>
      <c r="F244" s="223"/>
      <c r="G244" s="304"/>
      <c r="H244" s="48"/>
      <c r="I244" s="364"/>
      <c r="J244" s="1608"/>
      <c r="K244" s="363"/>
      <c r="M244" s="318">
        <f t="shared" si="51"/>
        <v>0</v>
      </c>
      <c r="R244" s="48"/>
      <c r="S244" s="375"/>
      <c r="T244" s="376"/>
      <c r="U244" s="376"/>
      <c r="V244" s="376"/>
      <c r="W244" s="376"/>
      <c r="X244" s="377"/>
      <c r="Y244" s="48"/>
      <c r="Z244" s="48"/>
      <c r="AA244" s="48"/>
      <c r="AB244" s="48"/>
      <c r="AC244" s="48"/>
    </row>
    <row r="245" spans="2:29" ht="15" hidden="1" customHeight="1" thickBot="1">
      <c r="B245" s="1253"/>
      <c r="C245" s="1620"/>
      <c r="D245" s="231"/>
      <c r="E245" s="387"/>
      <c r="F245" s="223"/>
      <c r="G245" s="308"/>
      <c r="H245" s="48"/>
      <c r="I245" s="364"/>
      <c r="J245" s="363"/>
      <c r="K245" s="363"/>
      <c r="M245" s="318"/>
      <c r="R245" s="48"/>
      <c r="S245" s="375"/>
      <c r="T245" s="376"/>
      <c r="U245" s="376"/>
      <c r="V245" s="376"/>
      <c r="W245" s="376"/>
      <c r="X245" s="377"/>
      <c r="Y245" s="48"/>
      <c r="Z245" s="48"/>
      <c r="AA245" s="48"/>
      <c r="AB245" s="48"/>
      <c r="AC245" s="48"/>
    </row>
    <row r="246" spans="2:29" ht="15" hidden="1" customHeight="1" thickBot="1">
      <c r="B246" s="1253" t="str">
        <f t="shared" si="49"/>
        <v/>
      </c>
      <c r="C246" s="1620"/>
      <c r="D246" s="307" t="str">
        <f>D190</f>
        <v>3.1.2. Ekstensywna gospodarka na łąkach i pastwiskach na obszarach Natura 2000</v>
      </c>
      <c r="E246" s="384">
        <f>E190</f>
        <v>500</v>
      </c>
      <c r="F246" s="223">
        <f>F190</f>
        <v>0</v>
      </c>
      <c r="G246" s="308">
        <f>IF(F246&gt;10,G190,E246*F246)</f>
        <v>0</v>
      </c>
      <c r="H246" s="48"/>
      <c r="I246" s="364"/>
      <c r="J246" s="1606" t="str">
        <f>IF(M246&gt;0,"Zmniejszenie płatności z powodu degresywności. Sprawdź i wpisz wartość samodzielnie.","")</f>
        <v/>
      </c>
      <c r="K246" s="371"/>
      <c r="L246" s="48"/>
      <c r="M246" s="323">
        <f>IF(F245=F189,0,1)*O246</f>
        <v>0</v>
      </c>
      <c r="N246" s="48"/>
      <c r="O246" s="324">
        <f>IF(F245&gt;10,1,0)</f>
        <v>0</v>
      </c>
      <c r="R246" s="48"/>
      <c r="S246" s="375"/>
      <c r="T246" s="376"/>
      <c r="U246" s="376"/>
      <c r="V246" s="376"/>
      <c r="W246" s="376"/>
      <c r="X246" s="377"/>
      <c r="Y246" s="48"/>
      <c r="Z246" s="48"/>
      <c r="AA246" s="48"/>
      <c r="AB246" s="48"/>
      <c r="AC246" s="48"/>
    </row>
    <row r="247" spans="2:29" ht="15" hidden="1" customHeight="1">
      <c r="B247" s="1253" t="str">
        <f t="shared" si="49"/>
        <v/>
      </c>
      <c r="C247" s="1620"/>
      <c r="D247" s="226" t="str">
        <f t="shared" ref="D247:F252" si="52">D191</f>
        <v>4.1. Ochrona siedlisk lęgowych ptaków</v>
      </c>
      <c r="E247" s="227">
        <f t="shared" si="52"/>
        <v>1200</v>
      </c>
      <c r="F247" s="223">
        <f t="shared" si="52"/>
        <v>0</v>
      </c>
      <c r="G247" s="227">
        <f t="shared" ref="G247:G263" si="53">E247*F247</f>
        <v>0</v>
      </c>
      <c r="H247" s="48"/>
      <c r="I247" s="364"/>
      <c r="J247" s="1606"/>
      <c r="K247" s="371"/>
      <c r="R247" s="48"/>
      <c r="S247" s="375"/>
      <c r="T247" s="376"/>
      <c r="U247" s="376"/>
      <c r="V247" s="376"/>
      <c r="W247" s="376"/>
      <c r="X247" s="377"/>
      <c r="Y247" s="48"/>
      <c r="Z247" s="48"/>
      <c r="AA247" s="48"/>
      <c r="AB247" s="48"/>
      <c r="AC247" s="48"/>
    </row>
    <row r="248" spans="2:29" ht="15" hidden="1" customHeight="1">
      <c r="B248" s="1253" t="str">
        <f t="shared" si="49"/>
        <v/>
      </c>
      <c r="C248" s="1620"/>
      <c r="D248" s="226" t="str">
        <f t="shared" si="52"/>
        <v xml:space="preserve">4.2. Mechowiska </v>
      </c>
      <c r="E248" s="227">
        <f t="shared" si="52"/>
        <v>1200</v>
      </c>
      <c r="F248" s="223">
        <f t="shared" si="52"/>
        <v>0</v>
      </c>
      <c r="G248" s="227">
        <f t="shared" si="53"/>
        <v>0</v>
      </c>
      <c r="H248" s="48"/>
      <c r="I248" s="364"/>
      <c r="J248" s="1606"/>
      <c r="K248" s="371"/>
      <c r="R248" s="48"/>
      <c r="S248" s="375"/>
      <c r="T248" s="376"/>
      <c r="U248" s="376"/>
      <c r="V248" s="376"/>
      <c r="W248" s="376"/>
      <c r="X248" s="377"/>
      <c r="Y248" s="48"/>
      <c r="Z248" s="48"/>
      <c r="AA248" s="48"/>
      <c r="AB248" s="48"/>
      <c r="AC248" s="48"/>
    </row>
    <row r="249" spans="2:29" ht="15" hidden="1" customHeight="1">
      <c r="B249" s="1253" t="str">
        <f t="shared" si="49"/>
        <v/>
      </c>
      <c r="C249" s="1620"/>
      <c r="D249" s="226" t="str">
        <f t="shared" si="52"/>
        <v>4.3. Szuwary wielkoturzycowe</v>
      </c>
      <c r="E249" s="227">
        <f t="shared" si="52"/>
        <v>800</v>
      </c>
      <c r="F249" s="223">
        <f t="shared" si="52"/>
        <v>0</v>
      </c>
      <c r="G249" s="227">
        <f t="shared" si="53"/>
        <v>0</v>
      </c>
      <c r="H249" s="48"/>
      <c r="I249" s="364"/>
      <c r="J249" s="1606"/>
      <c r="K249" s="371"/>
      <c r="R249" s="48"/>
      <c r="S249" s="375"/>
      <c r="T249" s="376"/>
      <c r="U249" s="376"/>
      <c r="V249" s="376"/>
      <c r="W249" s="376"/>
      <c r="X249" s="377"/>
      <c r="Y249" s="48"/>
      <c r="Z249" s="48"/>
      <c r="AA249" s="48"/>
      <c r="AB249" s="48"/>
      <c r="AC249" s="48"/>
    </row>
    <row r="250" spans="2:29" ht="15" hidden="1" customHeight="1">
      <c r="B250" s="1253" t="str">
        <f t="shared" si="49"/>
        <v/>
      </c>
      <c r="C250" s="1620"/>
      <c r="D250" s="226" t="str">
        <f t="shared" si="52"/>
        <v>4.4. Łąki trzęślicowe i selernicowe</v>
      </c>
      <c r="E250" s="227">
        <f t="shared" si="52"/>
        <v>1200</v>
      </c>
      <c r="F250" s="223">
        <f t="shared" si="52"/>
        <v>0</v>
      </c>
      <c r="G250" s="227">
        <f t="shared" si="53"/>
        <v>0</v>
      </c>
      <c r="H250" s="48"/>
      <c r="I250" s="364"/>
      <c r="J250" s="48"/>
      <c r="K250" s="48"/>
      <c r="R250" s="48"/>
      <c r="S250" s="375"/>
      <c r="T250" s="376"/>
      <c r="U250" s="376"/>
      <c r="V250" s="376"/>
      <c r="W250" s="376"/>
      <c r="X250" s="377"/>
      <c r="Y250" s="48"/>
      <c r="Z250" s="48"/>
      <c r="AA250" s="48"/>
      <c r="AB250" s="48"/>
      <c r="AC250" s="48"/>
    </row>
    <row r="251" spans="2:29" ht="15" hidden="1" customHeight="1">
      <c r="B251" s="1253" t="str">
        <f t="shared" si="49"/>
        <v/>
      </c>
      <c r="C251" s="1620"/>
      <c r="D251" s="226" t="str">
        <f t="shared" si="52"/>
        <v>4.5. Murawy ciepłolubne</v>
      </c>
      <c r="E251" s="227">
        <f t="shared" si="52"/>
        <v>1200</v>
      </c>
      <c r="F251" s="223">
        <f t="shared" si="52"/>
        <v>0</v>
      </c>
      <c r="G251" s="227">
        <f t="shared" si="53"/>
        <v>0</v>
      </c>
      <c r="H251" s="48"/>
      <c r="I251" s="364"/>
      <c r="J251" s="48"/>
      <c r="K251" s="48"/>
      <c r="R251" s="48"/>
      <c r="S251" s="375"/>
      <c r="T251" s="376"/>
      <c r="U251" s="376"/>
      <c r="V251" s="376"/>
      <c r="W251" s="376"/>
      <c r="X251" s="377"/>
      <c r="Y251" s="48"/>
      <c r="Z251" s="48"/>
      <c r="AA251" s="48"/>
      <c r="AB251" s="48"/>
      <c r="AC251" s="48"/>
    </row>
    <row r="252" spans="2:29" ht="15" hidden="1" customHeight="1">
      <c r="B252" s="1253" t="str">
        <f t="shared" si="49"/>
        <v/>
      </c>
      <c r="C252" s="1620"/>
      <c r="D252" s="226" t="str">
        <f t="shared" si="52"/>
        <v xml:space="preserve">4.6. Półnaturalne łąki wilgotne </v>
      </c>
      <c r="E252" s="227">
        <f t="shared" si="52"/>
        <v>800</v>
      </c>
      <c r="F252" s="223">
        <f t="shared" si="52"/>
        <v>0</v>
      </c>
      <c r="G252" s="227">
        <f t="shared" si="53"/>
        <v>0</v>
      </c>
      <c r="H252" s="48"/>
      <c r="I252" s="364"/>
      <c r="J252" s="48"/>
      <c r="K252" s="48"/>
      <c r="R252" s="48"/>
      <c r="S252" s="375"/>
      <c r="T252" s="376"/>
      <c r="U252" s="376"/>
      <c r="V252" s="376"/>
      <c r="W252" s="376"/>
      <c r="X252" s="377"/>
      <c r="Y252" s="48"/>
      <c r="Z252" s="48"/>
      <c r="AA252" s="48"/>
      <c r="AB252" s="48"/>
      <c r="AC252" s="48"/>
    </row>
    <row r="253" spans="2:29" ht="15" hidden="1" customHeight="1">
      <c r="B253" s="1253" t="str">
        <f t="shared" si="49"/>
        <v/>
      </c>
      <c r="C253" s="1620"/>
      <c r="D253" s="226" t="str">
        <f t="shared" ref="D253:F272" si="54">D197</f>
        <v>4.7. Półnaturalne łąki świeże</v>
      </c>
      <c r="E253" s="227">
        <f t="shared" si="54"/>
        <v>800</v>
      </c>
      <c r="F253" s="223">
        <f t="shared" si="54"/>
        <v>0</v>
      </c>
      <c r="G253" s="227">
        <f t="shared" si="53"/>
        <v>0</v>
      </c>
      <c r="H253" s="48"/>
      <c r="I253" s="364"/>
      <c r="J253" s="48"/>
      <c r="K253" s="48"/>
      <c r="R253" s="48"/>
      <c r="S253" s="375"/>
      <c r="T253" s="376"/>
      <c r="U253" s="376"/>
      <c r="V253" s="376"/>
      <c r="W253" s="376"/>
      <c r="X253" s="377"/>
      <c r="Y253" s="48"/>
      <c r="Z253" s="48"/>
      <c r="AA253" s="48"/>
      <c r="AB253" s="48"/>
      <c r="AC253" s="48"/>
    </row>
    <row r="254" spans="2:29" ht="15" hidden="1" customHeight="1">
      <c r="B254" s="1253" t="str">
        <f t="shared" si="49"/>
        <v/>
      </c>
      <c r="C254" s="1620"/>
      <c r="D254" s="226" t="str">
        <f t="shared" si="54"/>
        <v>4.8. Bogate gatunkowo murawy bliźniczkowe</v>
      </c>
      <c r="E254" s="227">
        <f t="shared" si="54"/>
        <v>800</v>
      </c>
      <c r="F254" s="223">
        <f t="shared" si="54"/>
        <v>0</v>
      </c>
      <c r="G254" s="227">
        <f t="shared" si="53"/>
        <v>0</v>
      </c>
      <c r="H254" s="48"/>
      <c r="I254" s="364"/>
      <c r="J254" s="48"/>
      <c r="K254" s="48"/>
      <c r="R254" s="48"/>
      <c r="S254" s="375"/>
      <c r="T254" s="376"/>
      <c r="U254" s="376"/>
      <c r="V254" s="376"/>
      <c r="W254" s="376"/>
      <c r="X254" s="377"/>
      <c r="Y254" s="48"/>
      <c r="Z254" s="48"/>
      <c r="AA254" s="48"/>
      <c r="AB254" s="48"/>
      <c r="AC254" s="48"/>
    </row>
    <row r="255" spans="2:29" ht="15" hidden="1" customHeight="1">
      <c r="B255" s="1253" t="str">
        <f t="shared" si="49"/>
        <v/>
      </c>
      <c r="C255" s="1620"/>
      <c r="D255" s="226" t="str">
        <f t="shared" si="54"/>
        <v>4.9. Słonorośla</v>
      </c>
      <c r="E255" s="227">
        <f t="shared" si="54"/>
        <v>1190</v>
      </c>
      <c r="F255" s="223">
        <f t="shared" si="54"/>
        <v>0</v>
      </c>
      <c r="G255" s="227">
        <f t="shared" si="53"/>
        <v>0</v>
      </c>
      <c r="H255" s="48"/>
      <c r="I255" s="364"/>
      <c r="J255" s="48"/>
      <c r="K255" s="48"/>
      <c r="R255" s="48"/>
      <c r="S255" s="375"/>
      <c r="T255" s="376"/>
      <c r="U255" s="376"/>
      <c r="V255" s="376"/>
      <c r="W255" s="376"/>
      <c r="X255" s="377"/>
      <c r="Y255" s="48"/>
      <c r="Z255" s="48"/>
      <c r="AA255" s="48"/>
      <c r="AB255" s="48"/>
      <c r="AC255" s="48"/>
    </row>
    <row r="256" spans="2:29" ht="15" hidden="1" customHeight="1">
      <c r="B256" s="1253" t="str">
        <f t="shared" si="49"/>
        <v/>
      </c>
      <c r="C256" s="1620"/>
      <c r="D256" s="226" t="str">
        <f t="shared" si="54"/>
        <v>4.10. Użytki przyrodnicze</v>
      </c>
      <c r="E256" s="227">
        <f t="shared" si="54"/>
        <v>550</v>
      </c>
      <c r="F256" s="223">
        <f t="shared" si="54"/>
        <v>0</v>
      </c>
      <c r="G256" s="227">
        <f t="shared" si="53"/>
        <v>0</v>
      </c>
      <c r="H256" s="48"/>
      <c r="I256" s="364"/>
      <c r="J256" s="48"/>
      <c r="K256" s="48"/>
      <c r="R256" s="48"/>
      <c r="S256" s="375"/>
      <c r="T256" s="376"/>
      <c r="U256" s="376"/>
      <c r="V256" s="376"/>
      <c r="W256" s="376"/>
      <c r="X256" s="377"/>
      <c r="Y256" s="48"/>
      <c r="Z256" s="48"/>
      <c r="AA256" s="48"/>
      <c r="AB256" s="48"/>
      <c r="AC256" s="48"/>
    </row>
    <row r="257" spans="2:29" ht="15" hidden="1" customHeight="1">
      <c r="B257" s="1253" t="str">
        <f t="shared" si="49"/>
        <v/>
      </c>
      <c r="C257" s="1620"/>
      <c r="D257" s="231" t="str">
        <f t="shared" si="54"/>
        <v>5.1. Ochrona siedlisk lęgowych ptaków</v>
      </c>
      <c r="E257" s="387">
        <f t="shared" si="54"/>
        <v>1370</v>
      </c>
      <c r="F257" s="223">
        <f t="shared" si="54"/>
        <v>0</v>
      </c>
      <c r="G257" s="387">
        <f t="shared" si="53"/>
        <v>0</v>
      </c>
      <c r="H257" s="48"/>
      <c r="I257" s="364"/>
      <c r="J257" s="48"/>
      <c r="K257" s="48"/>
      <c r="R257" s="48"/>
      <c r="S257" s="375"/>
      <c r="T257" s="376"/>
      <c r="U257" s="376"/>
      <c r="V257" s="376"/>
      <c r="W257" s="376"/>
      <c r="X257" s="377"/>
      <c r="Y257" s="48"/>
      <c r="Z257" s="48"/>
      <c r="AA257" s="48"/>
      <c r="AB257" s="48"/>
      <c r="AC257" s="48"/>
    </row>
    <row r="258" spans="2:29" ht="15" hidden="1" customHeight="1">
      <c r="B258" s="1253" t="str">
        <f t="shared" si="49"/>
        <v/>
      </c>
      <c r="C258" s="1620"/>
      <c r="D258" s="231" t="str">
        <f t="shared" si="54"/>
        <v xml:space="preserve">5.2. Mechowiska </v>
      </c>
      <c r="E258" s="387">
        <f t="shared" si="54"/>
        <v>1390</v>
      </c>
      <c r="F258" s="223">
        <f t="shared" si="54"/>
        <v>0</v>
      </c>
      <c r="G258" s="387">
        <f t="shared" si="53"/>
        <v>0</v>
      </c>
      <c r="H258" s="48"/>
      <c r="I258" s="364"/>
      <c r="J258" s="48"/>
      <c r="K258" s="48"/>
      <c r="R258" s="48"/>
      <c r="S258" s="375"/>
      <c r="T258" s="376"/>
      <c r="U258" s="376"/>
      <c r="V258" s="376"/>
      <c r="W258" s="376"/>
      <c r="X258" s="377"/>
      <c r="Y258" s="48"/>
      <c r="Z258" s="48"/>
      <c r="AA258" s="48"/>
      <c r="AB258" s="48"/>
      <c r="AC258" s="48"/>
    </row>
    <row r="259" spans="2:29" ht="15" hidden="1" customHeight="1">
      <c r="B259" s="1253" t="str">
        <f t="shared" si="49"/>
        <v/>
      </c>
      <c r="C259" s="1620"/>
      <c r="D259" s="231" t="str">
        <f t="shared" si="54"/>
        <v>5.3. Szuwary wielkoturzycowe</v>
      </c>
      <c r="E259" s="387">
        <f t="shared" si="54"/>
        <v>910</v>
      </c>
      <c r="F259" s="223">
        <f t="shared" si="54"/>
        <v>0</v>
      </c>
      <c r="G259" s="387">
        <f t="shared" si="53"/>
        <v>0</v>
      </c>
      <c r="H259" s="48"/>
      <c r="I259" s="364"/>
      <c r="J259" s="48"/>
      <c r="K259" s="48"/>
      <c r="R259" s="48"/>
      <c r="S259" s="375"/>
      <c r="T259" s="376"/>
      <c r="U259" s="376"/>
      <c r="V259" s="376"/>
      <c r="W259" s="376"/>
      <c r="X259" s="377"/>
      <c r="Y259" s="48"/>
      <c r="Z259" s="48"/>
      <c r="AA259" s="48"/>
      <c r="AB259" s="48"/>
      <c r="AC259" s="48"/>
    </row>
    <row r="260" spans="2:29" ht="15" hidden="1" customHeight="1">
      <c r="B260" s="1253" t="str">
        <f t="shared" si="49"/>
        <v/>
      </c>
      <c r="C260" s="1620"/>
      <c r="D260" s="231" t="str">
        <f t="shared" si="54"/>
        <v>5.4. Łąki trzęślicowe i selernicowe</v>
      </c>
      <c r="E260" s="387">
        <f t="shared" si="54"/>
        <v>1390</v>
      </c>
      <c r="F260" s="223">
        <f t="shared" si="54"/>
        <v>0</v>
      </c>
      <c r="G260" s="387">
        <f t="shared" si="53"/>
        <v>0</v>
      </c>
      <c r="H260" s="48"/>
      <c r="I260" s="364"/>
      <c r="J260" s="48"/>
      <c r="K260" s="48"/>
      <c r="R260" s="48"/>
      <c r="S260" s="375"/>
      <c r="T260" s="376"/>
      <c r="U260" s="376"/>
      <c r="V260" s="376"/>
      <c r="W260" s="376"/>
      <c r="X260" s="377"/>
      <c r="Y260" s="48"/>
      <c r="Z260" s="48"/>
      <c r="AA260" s="48"/>
      <c r="AB260" s="48"/>
      <c r="AC260" s="48"/>
    </row>
    <row r="261" spans="2:29" ht="15" hidden="1" customHeight="1">
      <c r="B261" s="1253" t="str">
        <f t="shared" si="49"/>
        <v/>
      </c>
      <c r="C261" s="1620"/>
      <c r="D261" s="231" t="str">
        <f t="shared" si="54"/>
        <v>5.5. Murawy ciepłolubne</v>
      </c>
      <c r="E261" s="387">
        <f t="shared" si="54"/>
        <v>1380</v>
      </c>
      <c r="F261" s="223">
        <f t="shared" si="54"/>
        <v>0</v>
      </c>
      <c r="G261" s="387">
        <f t="shared" si="53"/>
        <v>0</v>
      </c>
      <c r="H261" s="48"/>
      <c r="I261" s="364"/>
      <c r="J261" s="48"/>
      <c r="K261" s="48"/>
      <c r="R261" s="48"/>
      <c r="S261" s="375"/>
      <c r="T261" s="376"/>
      <c r="U261" s="376"/>
      <c r="V261" s="376"/>
      <c r="W261" s="376"/>
      <c r="X261" s="377"/>
      <c r="Y261" s="48"/>
      <c r="Z261" s="48"/>
      <c r="AA261" s="48"/>
      <c r="AB261" s="48"/>
      <c r="AC261" s="48"/>
    </row>
    <row r="262" spans="2:29" ht="15" hidden="1" customHeight="1">
      <c r="B262" s="1253" t="str">
        <f t="shared" si="49"/>
        <v/>
      </c>
      <c r="C262" s="1620"/>
      <c r="D262" s="231" t="str">
        <f t="shared" si="54"/>
        <v xml:space="preserve">5.6. Półnaturalne łąki wilgotne </v>
      </c>
      <c r="E262" s="387">
        <f t="shared" si="54"/>
        <v>840</v>
      </c>
      <c r="F262" s="223">
        <f t="shared" si="54"/>
        <v>0</v>
      </c>
      <c r="G262" s="387">
        <f t="shared" si="53"/>
        <v>0</v>
      </c>
      <c r="H262" s="48"/>
      <c r="I262" s="364"/>
      <c r="J262" s="48"/>
      <c r="K262" s="48"/>
      <c r="R262" s="48"/>
      <c r="S262" s="375"/>
      <c r="T262" s="376"/>
      <c r="U262" s="376"/>
      <c r="V262" s="376"/>
      <c r="W262" s="376"/>
      <c r="X262" s="377"/>
      <c r="Y262" s="48"/>
      <c r="Z262" s="48"/>
      <c r="AA262" s="48"/>
      <c r="AB262" s="48"/>
      <c r="AC262" s="48"/>
    </row>
    <row r="263" spans="2:29" ht="15" hidden="1" customHeight="1">
      <c r="B263" s="1253" t="str">
        <f t="shared" si="49"/>
        <v/>
      </c>
      <c r="C263" s="1620"/>
      <c r="D263" s="231" t="str">
        <f t="shared" si="54"/>
        <v>5.7. Półnaturalne łąki świeże</v>
      </c>
      <c r="E263" s="387">
        <f t="shared" si="54"/>
        <v>840</v>
      </c>
      <c r="F263" s="223">
        <f t="shared" si="54"/>
        <v>0</v>
      </c>
      <c r="G263" s="387">
        <f t="shared" si="53"/>
        <v>0</v>
      </c>
      <c r="H263" s="48"/>
      <c r="I263" s="364"/>
      <c r="J263" s="48"/>
      <c r="K263" s="48"/>
      <c r="R263" s="48"/>
      <c r="S263" s="375"/>
      <c r="T263" s="376"/>
      <c r="U263" s="376"/>
      <c r="V263" s="376"/>
      <c r="W263" s="376"/>
      <c r="X263" s="377"/>
      <c r="Y263" s="48"/>
      <c r="Z263" s="48"/>
      <c r="AA263" s="48"/>
      <c r="AB263" s="48"/>
      <c r="AC263" s="48"/>
    </row>
    <row r="264" spans="2:29" ht="15" hidden="1" customHeight="1">
      <c r="B264" s="1253" t="str">
        <f t="shared" si="49"/>
        <v/>
      </c>
      <c r="C264" s="1620"/>
      <c r="D264" s="231" t="str">
        <f t="shared" si="54"/>
        <v>5.8. Bogate gatunkowo murawy bliźniczkowe</v>
      </c>
      <c r="E264" s="387">
        <f t="shared" si="54"/>
        <v>870</v>
      </c>
      <c r="F264" s="223">
        <f t="shared" si="54"/>
        <v>0</v>
      </c>
      <c r="G264" s="387">
        <f>E264*F264</f>
        <v>0</v>
      </c>
      <c r="H264" s="48"/>
      <c r="I264" s="364"/>
      <c r="J264" s="48"/>
      <c r="K264" s="48"/>
      <c r="R264" s="48"/>
      <c r="S264" s="375"/>
      <c r="T264" s="376"/>
      <c r="U264" s="376"/>
      <c r="V264" s="376"/>
      <c r="W264" s="376"/>
      <c r="X264" s="377"/>
      <c r="Y264" s="48"/>
      <c r="Z264" s="48"/>
      <c r="AA264" s="48"/>
      <c r="AB264" s="48"/>
      <c r="AC264" s="48"/>
    </row>
    <row r="265" spans="2:29" ht="15" hidden="1" customHeight="1">
      <c r="B265" s="1253" t="str">
        <f t="shared" si="49"/>
        <v/>
      </c>
      <c r="C265" s="1620"/>
      <c r="D265" s="231" t="str">
        <f t="shared" si="54"/>
        <v>5.9. Słonorośla</v>
      </c>
      <c r="E265" s="387">
        <f t="shared" si="54"/>
        <v>1190</v>
      </c>
      <c r="F265" s="223">
        <f t="shared" si="54"/>
        <v>0</v>
      </c>
      <c r="G265" s="387">
        <f>E265*F265</f>
        <v>0</v>
      </c>
      <c r="H265" s="48"/>
      <c r="I265" s="364"/>
      <c r="J265" s="48"/>
      <c r="K265" s="48"/>
      <c r="R265" s="48"/>
      <c r="S265" s="375"/>
      <c r="T265" s="376"/>
      <c r="U265" s="376"/>
      <c r="V265" s="376"/>
      <c r="W265" s="376"/>
      <c r="X265" s="377"/>
      <c r="Y265" s="48"/>
      <c r="Z265" s="48"/>
      <c r="AA265" s="48"/>
      <c r="AB265" s="48"/>
      <c r="AC265" s="48"/>
    </row>
    <row r="266" spans="2:29" ht="15" hidden="1" customHeight="1">
      <c r="B266" s="1253" t="str">
        <f t="shared" si="49"/>
        <v/>
      </c>
      <c r="C266" s="1620"/>
      <c r="D266" s="231" t="str">
        <f t="shared" si="54"/>
        <v>5.10. Użytki przyrodnicze</v>
      </c>
      <c r="E266" s="387">
        <f t="shared" si="54"/>
        <v>550</v>
      </c>
      <c r="F266" s="223">
        <f t="shared" si="54"/>
        <v>0</v>
      </c>
      <c r="G266" s="387">
        <f>E266*F266</f>
        <v>0</v>
      </c>
      <c r="H266" s="48"/>
      <c r="I266" s="364"/>
      <c r="J266" s="48"/>
      <c r="K266" s="48"/>
      <c r="R266" s="1611" t="s">
        <v>1944</v>
      </c>
      <c r="S266" s="375"/>
      <c r="T266" s="376"/>
      <c r="U266" s="376"/>
      <c r="V266" s="376"/>
      <c r="W266" s="376"/>
      <c r="X266" s="377"/>
      <c r="Y266" s="48"/>
      <c r="Z266" s="48"/>
      <c r="AA266" s="48"/>
      <c r="AB266" s="48"/>
      <c r="AC266" s="48"/>
    </row>
    <row r="267" spans="2:29" ht="15" hidden="1" customHeight="1">
      <c r="B267" s="1253" t="str">
        <f t="shared" si="49"/>
        <v/>
      </c>
      <c r="C267" s="1620"/>
      <c r="D267" s="226" t="str">
        <f t="shared" si="54"/>
        <v>6.1. Produkcja towarowa lokalnych odmian roślin uprawnych</v>
      </c>
      <c r="E267" s="227">
        <f t="shared" si="54"/>
        <v>570</v>
      </c>
      <c r="F267" s="223">
        <f t="shared" si="54"/>
        <v>0</v>
      </c>
      <c r="G267" s="227">
        <f>E267*F267</f>
        <v>0</v>
      </c>
      <c r="H267" s="48"/>
      <c r="I267" s="364"/>
      <c r="J267" s="48"/>
      <c r="K267" s="48"/>
      <c r="R267" s="1611"/>
      <c r="S267" s="375"/>
      <c r="T267" s="376"/>
      <c r="U267" s="376"/>
      <c r="V267" s="376"/>
      <c r="W267" s="376"/>
      <c r="X267" s="377"/>
      <c r="Y267" s="48"/>
      <c r="Z267" s="48"/>
      <c r="AA267" s="48"/>
      <c r="AB267" s="48"/>
      <c r="AC267" s="48"/>
    </row>
    <row r="268" spans="2:29" ht="15" hidden="1" customHeight="1">
      <c r="B268" s="1253" t="str">
        <f t="shared" si="49"/>
        <v/>
      </c>
      <c r="C268" s="1620"/>
      <c r="D268" s="226" t="str">
        <f t="shared" si="54"/>
        <v>6.2. Produkcja nasienna towarowa lokalnych odmian roślin uprawnych</v>
      </c>
      <c r="E268" s="227">
        <f t="shared" si="54"/>
        <v>800</v>
      </c>
      <c r="F268" s="223">
        <f t="shared" si="54"/>
        <v>0</v>
      </c>
      <c r="G268" s="227">
        <f>E268*F268</f>
        <v>0</v>
      </c>
      <c r="H268" s="48"/>
      <c r="I268" s="364"/>
      <c r="J268" s="48"/>
      <c r="K268" s="48"/>
      <c r="R268" s="1611"/>
      <c r="S268" s="375"/>
      <c r="T268" s="376"/>
      <c r="U268" s="376"/>
      <c r="V268" s="376"/>
      <c r="W268" s="376"/>
      <c r="X268" s="377"/>
      <c r="Y268" s="48"/>
      <c r="Z268" s="48"/>
      <c r="AA268" s="48"/>
      <c r="AB268" s="48"/>
      <c r="AC268" s="48"/>
    </row>
    <row r="269" spans="2:29" ht="15" hidden="1" customHeight="1">
      <c r="B269" s="1253" t="str">
        <f t="shared" si="49"/>
        <v/>
      </c>
      <c r="C269" s="1620"/>
      <c r="D269" s="226" t="str">
        <f t="shared" si="54"/>
        <v>6.3. Produkcja nasienna na zlecenie banku genów</v>
      </c>
      <c r="E269" s="227">
        <f t="shared" si="54"/>
        <v>4700</v>
      </c>
      <c r="F269" s="223">
        <f t="shared" si="54"/>
        <v>0</v>
      </c>
      <c r="G269" s="227">
        <f t="shared" ref="G269:G274" si="55">E269*F269</f>
        <v>0</v>
      </c>
      <c r="H269" s="48"/>
      <c r="I269" s="364"/>
      <c r="J269" s="48"/>
      <c r="K269" s="48"/>
      <c r="R269" s="1611"/>
      <c r="S269" s="375"/>
      <c r="T269" s="376"/>
      <c r="U269" s="376"/>
      <c r="V269" s="376"/>
      <c r="W269" s="376"/>
      <c r="X269" s="377"/>
      <c r="Y269" s="48"/>
      <c r="Z269" s="48"/>
      <c r="AA269" s="48"/>
      <c r="AB269" s="48"/>
      <c r="AC269" s="48"/>
    </row>
    <row r="270" spans="2:29" ht="15" hidden="1" customHeight="1">
      <c r="B270" s="1253" t="str">
        <f t="shared" si="49"/>
        <v/>
      </c>
      <c r="C270" s="1620"/>
      <c r="D270" s="226" t="str">
        <f t="shared" si="54"/>
        <v>6.4. Sady tradycyjne</v>
      </c>
      <c r="E270" s="227">
        <f t="shared" si="54"/>
        <v>2100</v>
      </c>
      <c r="F270" s="1256">
        <f>F214</f>
        <v>0</v>
      </c>
      <c r="G270" s="227">
        <f t="shared" si="55"/>
        <v>0</v>
      </c>
      <c r="H270" s="48"/>
      <c r="I270" s="364"/>
      <c r="J270" s="48"/>
      <c r="K270" s="48"/>
      <c r="R270" s="1611"/>
      <c r="S270" s="375"/>
      <c r="T270" s="376"/>
      <c r="U270" s="376"/>
      <c r="V270" s="376"/>
      <c r="W270" s="376"/>
      <c r="X270" s="377"/>
      <c r="Y270" s="48"/>
      <c r="Z270" s="48"/>
      <c r="AA270" s="48"/>
      <c r="AB270" s="48"/>
      <c r="AC270" s="48"/>
    </row>
    <row r="271" spans="2:29" ht="15" hidden="1" customHeight="1">
      <c r="B271" s="1253" t="str">
        <f t="shared" si="49"/>
        <v/>
      </c>
      <c r="C271" s="1620"/>
      <c r="D271" s="232" t="str">
        <f t="shared" si="54"/>
        <v>7.1. Zachowanie lokalnych ras bydła</v>
      </c>
      <c r="E271" s="386">
        <f t="shared" si="54"/>
        <v>1140</v>
      </c>
      <c r="F271" s="230">
        <f t="shared" si="54"/>
        <v>0</v>
      </c>
      <c r="G271" s="386">
        <f t="shared" si="55"/>
        <v>0</v>
      </c>
      <c r="H271" s="48"/>
      <c r="I271" s="364"/>
      <c r="J271" s="48"/>
      <c r="K271" s="48"/>
      <c r="R271" s="1611"/>
      <c r="S271" s="375"/>
      <c r="T271" s="376"/>
      <c r="U271" s="376"/>
      <c r="V271" s="376"/>
      <c r="W271" s="376"/>
      <c r="X271" s="377"/>
      <c r="Y271" s="48"/>
      <c r="Z271" s="48"/>
      <c r="AA271" s="48"/>
      <c r="AB271" s="48"/>
      <c r="AC271" s="48"/>
    </row>
    <row r="272" spans="2:29" ht="15" hidden="1" customHeight="1">
      <c r="B272" s="1253" t="str">
        <f t="shared" si="49"/>
        <v/>
      </c>
      <c r="C272" s="1620"/>
      <c r="D272" s="232" t="str">
        <f t="shared" si="54"/>
        <v>7.2. Zachowanie lokalnych ras koni</v>
      </c>
      <c r="E272" s="386">
        <f t="shared" si="54"/>
        <v>1500</v>
      </c>
      <c r="F272" s="230">
        <f>F216</f>
        <v>0</v>
      </c>
      <c r="G272" s="386">
        <f t="shared" si="55"/>
        <v>0</v>
      </c>
      <c r="H272" s="48"/>
      <c r="I272" s="364"/>
      <c r="J272" s="1612" t="str">
        <f>IF(O274&gt;100,"Zmniejszenie płatności z powodu degresywności. Oblicz i wpisz wartość samodzielnie.","")</f>
        <v/>
      </c>
      <c r="K272" s="48"/>
      <c r="R272" s="1611"/>
      <c r="S272" s="375"/>
      <c r="T272" s="376"/>
      <c r="U272" s="376"/>
      <c r="V272" s="376"/>
      <c r="W272" s="376"/>
      <c r="X272" s="377"/>
      <c r="Y272" s="48"/>
      <c r="Z272" s="48"/>
      <c r="AA272" s="48"/>
      <c r="AB272" s="48"/>
      <c r="AC272" s="48"/>
    </row>
    <row r="273" spans="2:29" ht="15" hidden="1" customHeight="1" thickBot="1">
      <c r="B273" s="1253" t="str">
        <f t="shared" si="49"/>
        <v/>
      </c>
      <c r="C273" s="1620"/>
      <c r="D273" s="232" t="str">
        <f t="shared" ref="D273:E280" si="56">D217</f>
        <v>7.3. Zachowanie lokalnych ras owiec</v>
      </c>
      <c r="E273" s="386">
        <f t="shared" si="56"/>
        <v>320</v>
      </c>
      <c r="F273" s="230">
        <f>F217</f>
        <v>0</v>
      </c>
      <c r="G273" s="386">
        <f t="shared" si="55"/>
        <v>0</v>
      </c>
      <c r="H273" s="48"/>
      <c r="I273" s="364"/>
      <c r="J273" s="1612"/>
      <c r="K273" s="48"/>
      <c r="M273" s="48" t="s">
        <v>1047</v>
      </c>
      <c r="N273" s="48" t="s">
        <v>645</v>
      </c>
      <c r="O273" s="48" t="s">
        <v>644</v>
      </c>
      <c r="R273" s="1611"/>
      <c r="S273" s="375"/>
      <c r="T273" s="376"/>
      <c r="U273" s="376"/>
      <c r="V273" s="376"/>
      <c r="W273" s="376"/>
      <c r="X273" s="377"/>
      <c r="Y273" s="48"/>
      <c r="Z273" s="48"/>
      <c r="AA273" s="48"/>
      <c r="AB273" s="48"/>
      <c r="AC273" s="48"/>
    </row>
    <row r="274" spans="2:29" ht="15" hidden="1" customHeight="1" thickBot="1">
      <c r="B274" s="1253" t="str">
        <f t="shared" si="49"/>
        <v/>
      </c>
      <c r="C274" s="1620"/>
      <c r="D274" s="232" t="str">
        <f t="shared" si="56"/>
        <v>7.4. Zachowanie lokalnych ras świń</v>
      </c>
      <c r="E274" s="386">
        <f t="shared" si="56"/>
        <v>570</v>
      </c>
      <c r="F274" s="230">
        <f>F218</f>
        <v>0</v>
      </c>
      <c r="G274" s="386">
        <f t="shared" si="55"/>
        <v>0</v>
      </c>
      <c r="H274" s="48"/>
      <c r="I274" s="364"/>
      <c r="J274" s="1612"/>
      <c r="K274" s="48"/>
      <c r="L274" s="303"/>
      <c r="M274" s="318">
        <f>IF(F275=F219,0,1)</f>
        <v>0</v>
      </c>
      <c r="N274" s="320">
        <f>IF(SUM(M274:M277)&gt;0,1,0)*P274</f>
        <v>0</v>
      </c>
      <c r="O274" s="321">
        <f>L279*N274</f>
        <v>0</v>
      </c>
      <c r="P274" s="324">
        <f>IF(L279&gt;100,1,0)</f>
        <v>0</v>
      </c>
      <c r="R274" s="383">
        <f>C238</f>
        <v>2020</v>
      </c>
      <c r="S274" s="375"/>
      <c r="T274" s="376"/>
      <c r="U274" s="376"/>
      <c r="V274" s="376"/>
      <c r="W274" s="376"/>
      <c r="X274" s="377"/>
      <c r="Y274" s="48"/>
      <c r="Z274" s="48"/>
      <c r="AA274" s="48"/>
      <c r="AB274" s="48"/>
      <c r="AC274" s="48"/>
    </row>
    <row r="275" spans="2:29" ht="15" hidden="1" customHeight="1" thickBot="1">
      <c r="B275" s="1253" t="str">
        <f t="shared" si="49"/>
        <v/>
      </c>
      <c r="C275" s="1620"/>
      <c r="D275" s="226" t="str">
        <f t="shared" si="56"/>
        <v>8.1.1. Wsiewki poplonowe</v>
      </c>
      <c r="E275" s="227">
        <f t="shared" si="56"/>
        <v>330</v>
      </c>
      <c r="F275" s="327">
        <f t="shared" ref="F275:F280" si="57">R275</f>
        <v>0</v>
      </c>
      <c r="G275" s="306">
        <f t="shared" ref="G275:G280" si="58">IF(L$279&gt;100,G219,E275*F275)</f>
        <v>0</v>
      </c>
      <c r="H275" s="48"/>
      <c r="I275" s="364"/>
      <c r="J275" s="1612"/>
      <c r="K275" s="48"/>
      <c r="L275" s="303"/>
      <c r="M275" s="318">
        <f>IF(F277=F221,0,1)</f>
        <v>0</v>
      </c>
      <c r="N275" s="309"/>
      <c r="R275" s="591">
        <f>'Pak8 s2'!O794</f>
        <v>0</v>
      </c>
      <c r="S275" s="375"/>
      <c r="T275" s="376"/>
      <c r="U275" s="376"/>
      <c r="V275" s="376"/>
      <c r="W275" s="376"/>
      <c r="X275" s="377"/>
      <c r="Y275" s="48"/>
      <c r="Z275" s="48"/>
      <c r="AA275" s="48"/>
      <c r="AB275" s="48"/>
      <c r="AC275" s="48"/>
    </row>
    <row r="276" spans="2:29" ht="15" hidden="1" customHeight="1" thickBot="1">
      <c r="B276" s="1253" t="str">
        <f t="shared" si="49"/>
        <v/>
      </c>
      <c r="C276" s="1620"/>
      <c r="D276" s="226" t="str">
        <f t="shared" si="56"/>
        <v>8.1.2. Wsiewki poplonowe - na obszarach zagrożonych erozją</v>
      </c>
      <c r="E276" s="227">
        <f t="shared" si="56"/>
        <v>458</v>
      </c>
      <c r="F276" s="327">
        <f t="shared" si="57"/>
        <v>0</v>
      </c>
      <c r="G276" s="306">
        <f t="shared" si="58"/>
        <v>0</v>
      </c>
      <c r="H276" s="48"/>
      <c r="I276" s="364"/>
      <c r="J276" s="1612"/>
      <c r="K276" s="48"/>
      <c r="L276" s="303"/>
      <c r="M276" s="318"/>
      <c r="N276" s="309"/>
      <c r="R276" s="591">
        <f>'Pak8 s2'!O795</f>
        <v>0</v>
      </c>
      <c r="S276" s="375"/>
      <c r="T276" s="376"/>
      <c r="U276" s="376"/>
      <c r="V276" s="376"/>
      <c r="W276" s="376"/>
      <c r="X276" s="377"/>
      <c r="Y276" s="48"/>
      <c r="Z276" s="48"/>
      <c r="AA276" s="48"/>
      <c r="AB276" s="48"/>
      <c r="AC276" s="48"/>
    </row>
    <row r="277" spans="2:29" ht="15" hidden="1" customHeight="1" thickBot="1">
      <c r="B277" s="1253" t="str">
        <f t="shared" si="49"/>
        <v/>
      </c>
      <c r="C277" s="1620"/>
      <c r="D277" s="226" t="str">
        <f t="shared" si="56"/>
        <v>8.2.1. Międzyplon ozimy</v>
      </c>
      <c r="E277" s="227">
        <f t="shared" si="56"/>
        <v>420</v>
      </c>
      <c r="F277" s="327">
        <f t="shared" si="57"/>
        <v>0</v>
      </c>
      <c r="G277" s="306">
        <f t="shared" si="58"/>
        <v>0</v>
      </c>
      <c r="H277" s="48"/>
      <c r="I277" s="364"/>
      <c r="J277" s="1612"/>
      <c r="K277" s="48"/>
      <c r="L277" s="303"/>
      <c r="M277" s="322">
        <f>IF(F279=F223,0,1)</f>
        <v>0</v>
      </c>
      <c r="P277" s="19"/>
      <c r="R277" s="591">
        <f>'Pak8 s2'!O796</f>
        <v>0</v>
      </c>
      <c r="S277" s="375"/>
      <c r="T277" s="376"/>
      <c r="U277" s="376"/>
      <c r="V277" s="376"/>
      <c r="W277" s="376"/>
      <c r="X277" s="377"/>
      <c r="Y277" s="48"/>
      <c r="Z277" s="48"/>
      <c r="AA277" s="48"/>
      <c r="AB277" s="48"/>
      <c r="AC277" s="48"/>
    </row>
    <row r="278" spans="2:29" ht="15" hidden="1" customHeight="1">
      <c r="B278" s="1253" t="str">
        <f t="shared" si="49"/>
        <v/>
      </c>
      <c r="C278" s="1620"/>
      <c r="D278" s="226" t="str">
        <f t="shared" si="56"/>
        <v>8.2.2. Międzyplon ozimy - na obszarach zagrożonych erozją</v>
      </c>
      <c r="E278" s="227">
        <f t="shared" si="56"/>
        <v>750</v>
      </c>
      <c r="F278" s="327">
        <f t="shared" si="57"/>
        <v>0</v>
      </c>
      <c r="G278" s="306">
        <f t="shared" si="58"/>
        <v>0</v>
      </c>
      <c r="H278" s="48"/>
      <c r="I278" s="364"/>
      <c r="J278" s="1612"/>
      <c r="K278" s="48"/>
      <c r="L278" s="303"/>
      <c r="M278" s="333"/>
      <c r="P278" s="19"/>
      <c r="R278" s="591">
        <f>'Pak8 s2'!O797</f>
        <v>0</v>
      </c>
      <c r="S278" s="375"/>
      <c r="T278" s="376"/>
      <c r="U278" s="376"/>
      <c r="V278" s="376"/>
      <c r="W278" s="376"/>
      <c r="X278" s="377"/>
      <c r="Y278" s="48"/>
      <c r="Z278" s="48"/>
      <c r="AA278" s="48"/>
      <c r="AB278" s="48"/>
      <c r="AC278" s="48"/>
    </row>
    <row r="279" spans="2:29" ht="15" hidden="1" customHeight="1">
      <c r="B279" s="1253" t="str">
        <f t="shared" si="49"/>
        <v/>
      </c>
      <c r="C279" s="1620"/>
      <c r="D279" s="226" t="str">
        <f t="shared" si="56"/>
        <v>8.3.1. Międzyplon ścierniskowy</v>
      </c>
      <c r="E279" s="227">
        <f t="shared" si="56"/>
        <v>400</v>
      </c>
      <c r="F279" s="327">
        <f t="shared" si="57"/>
        <v>0</v>
      </c>
      <c r="G279" s="306">
        <f t="shared" si="58"/>
        <v>0</v>
      </c>
      <c r="H279" s="48"/>
      <c r="I279" s="364"/>
      <c r="J279" s="1612"/>
      <c r="K279" s="48"/>
      <c r="L279" s="310">
        <f>SUM(F275:F280)</f>
        <v>0</v>
      </c>
      <c r="P279" s="19"/>
      <c r="Q279" s="19"/>
      <c r="R279" s="591">
        <f>'Pak8 s2'!O798</f>
        <v>0</v>
      </c>
      <c r="S279" s="375"/>
      <c r="T279" s="376"/>
      <c r="U279" s="376"/>
      <c r="V279" s="376"/>
      <c r="W279" s="376"/>
      <c r="X279" s="377"/>
      <c r="Y279" s="48"/>
      <c r="Z279" s="48"/>
      <c r="AA279" s="48"/>
      <c r="AB279" s="48"/>
      <c r="AC279" s="48"/>
    </row>
    <row r="280" spans="2:29" ht="15" hidden="1" customHeight="1">
      <c r="B280" s="1253" t="str">
        <f t="shared" si="49"/>
        <v/>
      </c>
      <c r="C280" s="1620"/>
      <c r="D280" s="226" t="str">
        <f t="shared" si="56"/>
        <v>8.3.2. Międzyplon ścierniskowy - na obszarach zagrożonych erozją</v>
      </c>
      <c r="E280" s="227">
        <f t="shared" si="56"/>
        <v>690</v>
      </c>
      <c r="F280" s="327">
        <f t="shared" si="57"/>
        <v>0</v>
      </c>
      <c r="G280" s="306">
        <f t="shared" si="58"/>
        <v>0</v>
      </c>
      <c r="H280" s="48"/>
      <c r="I280" s="364"/>
      <c r="J280" s="362"/>
      <c r="K280" s="48"/>
      <c r="L280" s="310"/>
      <c r="P280" s="19"/>
      <c r="Q280" s="19"/>
      <c r="R280" s="591">
        <f>'Pak8 s2'!O799</f>
        <v>0</v>
      </c>
      <c r="S280" s="375"/>
      <c r="T280" s="376"/>
      <c r="U280" s="376"/>
      <c r="V280" s="376"/>
      <c r="W280" s="376"/>
      <c r="X280" s="377"/>
      <c r="Y280" s="48"/>
      <c r="Z280" s="48"/>
      <c r="AA280" s="48"/>
      <c r="AB280" s="48"/>
      <c r="AC280" s="48"/>
    </row>
    <row r="281" spans="2:29" ht="15" hidden="1" customHeight="1">
      <c r="B281" s="1253"/>
      <c r="C281" s="1620"/>
      <c r="D281" s="233"/>
      <c r="E281" s="532"/>
      <c r="F281" s="533"/>
      <c r="G281" s="532"/>
      <c r="H281" s="48"/>
      <c r="I281" s="364"/>
      <c r="J281" s="362"/>
      <c r="K281" s="48"/>
      <c r="L281" s="310"/>
      <c r="P281" s="19"/>
      <c r="Q281" s="19"/>
      <c r="R281" s="1212"/>
      <c r="S281" s="375"/>
      <c r="T281" s="376"/>
      <c r="U281" s="376"/>
      <c r="V281" s="376"/>
      <c r="W281" s="376"/>
      <c r="X281" s="377"/>
      <c r="Y281" s="48"/>
      <c r="Z281" s="48"/>
      <c r="AA281" s="48"/>
      <c r="AB281" s="48"/>
      <c r="AC281" s="48"/>
    </row>
    <row r="282" spans="2:29" ht="15" hidden="1" customHeight="1">
      <c r="B282" s="1253"/>
      <c r="C282" s="1620"/>
      <c r="D282" s="233"/>
      <c r="E282" s="532"/>
      <c r="F282" s="533"/>
      <c r="G282" s="532"/>
      <c r="H282" s="48"/>
      <c r="I282" s="364"/>
      <c r="J282" s="362"/>
      <c r="K282" s="48"/>
      <c r="L282" s="310"/>
      <c r="P282" s="19"/>
      <c r="Q282" s="19"/>
      <c r="R282" s="1212"/>
      <c r="S282" s="375"/>
      <c r="T282" s="376"/>
      <c r="U282" s="376"/>
      <c r="V282" s="376"/>
      <c r="W282" s="376"/>
      <c r="X282" s="377"/>
      <c r="Y282" s="48"/>
      <c r="Z282" s="48"/>
      <c r="AA282" s="48"/>
      <c r="AB282" s="48"/>
      <c r="AC282" s="48"/>
    </row>
    <row r="283" spans="2:29" ht="15" hidden="1" customHeight="1">
      <c r="B283" s="1253" t="str">
        <f t="shared" si="49"/>
        <v/>
      </c>
      <c r="C283" s="1620"/>
      <c r="D283" s="233" t="str">
        <f t="shared" ref="D283:F284" si="59">D227</f>
        <v>9.3. Utrzymanie 2-metrowych miedz śródpolnych</v>
      </c>
      <c r="E283" s="532">
        <f t="shared" si="59"/>
        <v>0.127</v>
      </c>
      <c r="F283" s="533">
        <f t="shared" si="59"/>
        <v>0</v>
      </c>
      <c r="G283" s="532">
        <f>E283*F283</f>
        <v>0</v>
      </c>
      <c r="H283" s="48"/>
      <c r="I283" s="364"/>
      <c r="J283" s="362"/>
      <c r="K283" s="48"/>
      <c r="L283" s="310"/>
      <c r="P283" s="19"/>
      <c r="Q283" s="19"/>
      <c r="R283" s="1212"/>
      <c r="S283" s="375"/>
      <c r="T283" s="376"/>
      <c r="U283" s="376"/>
      <c r="V283" s="376"/>
      <c r="W283" s="376"/>
      <c r="X283" s="377"/>
      <c r="Y283" s="48"/>
      <c r="Z283" s="48"/>
      <c r="AA283" s="48"/>
      <c r="AB283" s="48"/>
      <c r="AC283" s="48"/>
    </row>
    <row r="284" spans="2:29" ht="15" hidden="1" customHeight="1" thickBot="1">
      <c r="B284" s="1253" t="str">
        <f t="shared" si="49"/>
        <v/>
      </c>
      <c r="C284" s="1620"/>
      <c r="D284" s="233" t="str">
        <f t="shared" si="59"/>
        <v>9.4. Utrzymanie 5-metrowych miedz śródpolnych</v>
      </c>
      <c r="E284" s="532">
        <f t="shared" si="59"/>
        <v>0.317</v>
      </c>
      <c r="F284" s="1033">
        <f t="shared" si="59"/>
        <v>0</v>
      </c>
      <c r="G284" s="532">
        <f>E284*F284</f>
        <v>0</v>
      </c>
      <c r="H284" s="48"/>
      <c r="I284" s="364"/>
      <c r="J284" s="362"/>
      <c r="K284" s="48"/>
      <c r="L284" s="310"/>
      <c r="P284" s="19"/>
      <c r="Q284" s="19"/>
      <c r="R284" s="1212"/>
      <c r="S284" s="375"/>
      <c r="T284" s="376"/>
      <c r="U284" s="376"/>
      <c r="V284" s="376"/>
      <c r="W284" s="376"/>
      <c r="X284" s="377"/>
      <c r="Y284" s="48"/>
      <c r="Z284" s="48"/>
      <c r="AA284" s="48"/>
      <c r="AB284" s="48"/>
      <c r="AC284" s="48"/>
    </row>
    <row r="285" spans="2:29" s="19" customFormat="1" ht="21" hidden="1" customHeight="1" thickBot="1">
      <c r="B285" s="1254" t="s">
        <v>56</v>
      </c>
      <c r="C285" s="1614" t="str">
        <f>"Szacunkowa płatność dla gospodarstwa za  "&amp;M3+4&amp;" rok           RAZEM:"</f>
        <v>Szacunkowa płatność dla gospodarstwa za  2020 rok           RAZEM:</v>
      </c>
      <c r="D285" s="1615"/>
      <c r="E285" s="1615"/>
      <c r="F285" s="1616"/>
      <c r="G285" s="400">
        <f>SUM(G238:G284)</f>
        <v>0</v>
      </c>
      <c r="H285" s="48"/>
      <c r="I285" s="314"/>
      <c r="J285" s="48"/>
      <c r="K285" s="48"/>
      <c r="L285" s="28"/>
      <c r="M285" s="28"/>
      <c r="N285" s="28"/>
      <c r="O285" s="28"/>
      <c r="P285" s="28"/>
      <c r="Q285" s="222"/>
      <c r="R285" s="193"/>
      <c r="S285" s="375"/>
      <c r="T285" s="376"/>
      <c r="U285" s="376"/>
      <c r="V285" s="376"/>
      <c r="W285" s="376"/>
      <c r="X285" s="377"/>
      <c r="Y285" s="52"/>
      <c r="Z285" s="52"/>
      <c r="AA285" s="52"/>
      <c r="AB285" s="52"/>
      <c r="AC285" s="52"/>
    </row>
    <row r="286" spans="2:29" ht="27.75" customHeight="1" thickBot="1">
      <c r="B286" s="1254" t="s">
        <v>56</v>
      </c>
      <c r="C286" s="1614" t="s">
        <v>654</v>
      </c>
      <c r="D286" s="1615"/>
      <c r="E286" s="1615"/>
      <c r="F286" s="1615"/>
      <c r="G286" s="401">
        <f>G60+G120+G176+G229+G285</f>
        <v>0</v>
      </c>
      <c r="H286" s="48"/>
      <c r="I286" s="315"/>
      <c r="J286" s="48"/>
      <c r="K286" s="48"/>
      <c r="L286" s="48"/>
      <c r="R286" s="48"/>
      <c r="S286" s="378"/>
      <c r="T286" s="379"/>
      <c r="U286" s="379"/>
      <c r="V286" s="379"/>
      <c r="W286" s="379"/>
      <c r="X286" s="380"/>
      <c r="Y286" s="48"/>
      <c r="Z286" s="48"/>
      <c r="AA286" s="48"/>
      <c r="AB286" s="48"/>
      <c r="AC286" s="48"/>
    </row>
    <row r="287" spans="2:29" s="222" customFormat="1" ht="11.25" customHeight="1">
      <c r="B287" s="1254" t="s">
        <v>56</v>
      </c>
      <c r="C287" s="1613" t="s">
        <v>907</v>
      </c>
      <c r="D287" s="1613"/>
      <c r="E287" s="301"/>
      <c r="F287" s="301"/>
      <c r="G287" s="301"/>
      <c r="H287" s="48"/>
      <c r="I287" s="301"/>
      <c r="J287" s="48"/>
      <c r="K287" s="48"/>
      <c r="L287" s="48"/>
      <c r="M287" s="28"/>
      <c r="N287" s="28"/>
      <c r="O287" s="28"/>
      <c r="P287" s="28"/>
      <c r="Q287" s="28"/>
      <c r="R287" s="48"/>
      <c r="S287" s="193"/>
      <c r="T287" s="193"/>
      <c r="U287" s="193"/>
      <c r="V287" s="193"/>
      <c r="W287" s="193"/>
      <c r="X287" s="193"/>
      <c r="Y287" s="193"/>
      <c r="Z287" s="193"/>
      <c r="AA287" s="193"/>
      <c r="AB287" s="193"/>
      <c r="AC287" s="193"/>
    </row>
    <row r="288" spans="2:29" ht="14.25" customHeight="1">
      <c r="B288" s="1254" t="s">
        <v>56</v>
      </c>
      <c r="C288" s="228" t="s">
        <v>1723</v>
      </c>
      <c r="D288" s="229"/>
      <c r="E288" s="229"/>
      <c r="F288" s="229"/>
      <c r="G288" s="229"/>
      <c r="H288" s="48"/>
      <c r="I288" s="229"/>
      <c r="J288" s="48"/>
      <c r="K288" s="48"/>
      <c r="L288" s="48"/>
      <c r="R288" s="48"/>
      <c r="S288" s="48"/>
      <c r="T288" s="48"/>
      <c r="U288" s="48"/>
      <c r="V288" s="48"/>
      <c r="W288" s="48"/>
      <c r="X288" s="48"/>
      <c r="Y288" s="48"/>
      <c r="Z288" s="48"/>
      <c r="AA288" s="48"/>
      <c r="AB288" s="48"/>
      <c r="AC288" s="48"/>
    </row>
    <row r="289" spans="2:29" ht="10.5" customHeight="1">
      <c r="B289" s="1254" t="s">
        <v>56</v>
      </c>
      <c r="C289" s="228"/>
      <c r="D289" s="256"/>
      <c r="E289" s="256"/>
      <c r="F289" s="256"/>
      <c r="G289" s="256"/>
      <c r="H289" s="48"/>
      <c r="I289" s="256"/>
      <c r="J289" s="48"/>
      <c r="K289" s="48"/>
      <c r="L289" s="48"/>
      <c r="R289" s="48"/>
      <c r="S289" s="48"/>
      <c r="T289" s="48"/>
      <c r="U289" s="48"/>
      <c r="V289" s="48"/>
      <c r="W289" s="48"/>
      <c r="X289" s="48"/>
      <c r="Y289" s="48"/>
      <c r="Z289" s="48"/>
      <c r="AA289" s="48"/>
      <c r="AB289" s="48"/>
      <c r="AC289" s="48"/>
    </row>
    <row r="290" spans="2:29">
      <c r="B290" s="1254" t="s">
        <v>56</v>
      </c>
      <c r="C290" s="402"/>
      <c r="D290" s="48"/>
      <c r="E290" s="48"/>
      <c r="F290" s="48"/>
      <c r="G290" s="48"/>
      <c r="H290" s="48"/>
      <c r="I290" s="48"/>
      <c r="J290" s="48"/>
      <c r="K290" s="48"/>
      <c r="L290" s="48"/>
      <c r="R290" s="48"/>
      <c r="S290" s="48"/>
      <c r="T290" s="48"/>
      <c r="U290" s="48"/>
      <c r="V290" s="48"/>
      <c r="W290" s="48"/>
      <c r="X290" s="48"/>
      <c r="Y290" s="48"/>
      <c r="Z290" s="48"/>
      <c r="AA290" s="48"/>
      <c r="AB290" s="48"/>
      <c r="AC290" s="48"/>
    </row>
    <row r="291" spans="2:29">
      <c r="B291" s="1254" t="s">
        <v>56</v>
      </c>
      <c r="C291" s="402"/>
      <c r="D291" s="48"/>
      <c r="E291" s="48"/>
      <c r="F291" s="48"/>
      <c r="G291" s="48"/>
      <c r="H291" s="48"/>
      <c r="I291" s="48"/>
      <c r="J291" s="48"/>
      <c r="K291" s="48"/>
      <c r="L291" s="48"/>
      <c r="R291" s="48"/>
      <c r="S291" s="48"/>
      <c r="T291" s="48"/>
      <c r="U291" s="48"/>
      <c r="V291" s="48"/>
      <c r="W291" s="48"/>
      <c r="X291" s="48"/>
      <c r="Y291" s="48"/>
      <c r="Z291" s="48"/>
      <c r="AA291" s="48"/>
      <c r="AB291" s="48"/>
      <c r="AC291" s="48"/>
    </row>
    <row r="292" spans="2:29">
      <c r="B292" s="48"/>
      <c r="C292" s="48"/>
      <c r="D292" s="48"/>
      <c r="E292" s="48"/>
      <c r="F292" s="48"/>
      <c r="G292" s="48"/>
      <c r="H292" s="48"/>
      <c r="I292" s="48"/>
      <c r="J292" s="48"/>
      <c r="K292" s="48"/>
      <c r="R292" s="48"/>
      <c r="S292" s="48"/>
      <c r="T292" s="48"/>
      <c r="U292" s="48"/>
      <c r="V292" s="48"/>
      <c r="W292" s="48"/>
      <c r="X292" s="48"/>
      <c r="Y292" s="48"/>
      <c r="Z292" s="48"/>
      <c r="AA292" s="48"/>
      <c r="AB292" s="48"/>
      <c r="AC292" s="48"/>
    </row>
    <row r="293" spans="2:29">
      <c r="B293" s="48"/>
      <c r="C293" s="48"/>
      <c r="D293" s="48"/>
      <c r="E293" s="48"/>
      <c r="F293" s="48"/>
      <c r="G293" s="48"/>
      <c r="H293" s="48"/>
      <c r="I293" s="48"/>
      <c r="J293" s="48"/>
      <c r="K293" s="48"/>
      <c r="R293" s="48"/>
      <c r="S293" s="48"/>
      <c r="T293" s="48"/>
      <c r="U293" s="48"/>
      <c r="V293" s="48"/>
      <c r="W293" s="48"/>
      <c r="X293" s="48"/>
      <c r="Y293" s="48"/>
      <c r="Z293" s="48"/>
      <c r="AA293" s="48"/>
      <c r="AB293" s="48"/>
      <c r="AC293" s="48"/>
    </row>
    <row r="294" spans="2:29">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row>
    <row r="295" spans="2:29">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row>
    <row r="296" spans="2:29">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row>
  </sheetData>
  <sheetProtection formatCells="0" formatRows="0" autoFilter="0"/>
  <autoFilter ref="A5:B291"/>
  <mergeCells count="41">
    <mergeCell ref="B1:B4"/>
    <mergeCell ref="D147:E147"/>
    <mergeCell ref="C6:C59"/>
    <mergeCell ref="C60:F60"/>
    <mergeCell ref="C120:F120"/>
    <mergeCell ref="D91:E91"/>
    <mergeCell ref="C66:C119"/>
    <mergeCell ref="D31:E31"/>
    <mergeCell ref="C287:D287"/>
    <mergeCell ref="C229:F229"/>
    <mergeCell ref="J136:J139"/>
    <mergeCell ref="J216:J223"/>
    <mergeCell ref="J163:J170"/>
    <mergeCell ref="J237:J238"/>
    <mergeCell ref="C285:F285"/>
    <mergeCell ref="C286:F286"/>
    <mergeCell ref="C182:C228"/>
    <mergeCell ref="J190:J193"/>
    <mergeCell ref="C238:C284"/>
    <mergeCell ref="C176:F176"/>
    <mergeCell ref="J246:J249"/>
    <mergeCell ref="J183:J188"/>
    <mergeCell ref="C126:C175"/>
    <mergeCell ref="J127:J134"/>
    <mergeCell ref="R266:R273"/>
    <mergeCell ref="R210:R217"/>
    <mergeCell ref="J181:J182"/>
    <mergeCell ref="J272:J279"/>
    <mergeCell ref="J239:J244"/>
    <mergeCell ref="R157:R164"/>
    <mergeCell ref="S41:S48"/>
    <mergeCell ref="R101:R108"/>
    <mergeCell ref="J107:J114"/>
    <mergeCell ref="J65:J66"/>
    <mergeCell ref="J125:J126"/>
    <mergeCell ref="J5:J6"/>
    <mergeCell ref="J7:J18"/>
    <mergeCell ref="J80:J83"/>
    <mergeCell ref="J47:J55"/>
    <mergeCell ref="J20:J25"/>
    <mergeCell ref="J67:J78"/>
  </mergeCells>
  <phoneticPr fontId="8" type="noConversion"/>
  <conditionalFormatting sqref="G238 G66 G126 G182">
    <cfRule type="expression" dxfId="208" priority="1" stopIfTrue="1">
      <formula>F66&gt;100</formula>
    </cfRule>
  </conditionalFormatting>
  <conditionalFormatting sqref="G79:G80 G135:G136 G189:G190 G245:G246">
    <cfRule type="expression" dxfId="207" priority="2" stopIfTrue="1">
      <formula>F79&gt;10</formula>
    </cfRule>
  </conditionalFormatting>
  <conditionalFormatting sqref="G127:G134 G183:G188 G239:G244 G67:G78">
    <cfRule type="expression" dxfId="206" priority="3" stopIfTrue="1">
      <formula>L$72&gt;100</formula>
    </cfRule>
  </conditionalFormatting>
  <conditionalFormatting sqref="J125 J65 J181 J237">
    <cfRule type="expression" dxfId="205" priority="4" stopIfTrue="1">
      <formula>$M65&gt;0</formula>
    </cfRule>
  </conditionalFormatting>
  <conditionalFormatting sqref="J239 J67">
    <cfRule type="expression" dxfId="204" priority="5" stopIfTrue="1">
      <formula>$N67&gt;0</formula>
    </cfRule>
  </conditionalFormatting>
  <conditionalFormatting sqref="G6">
    <cfRule type="expression" dxfId="203" priority="6" stopIfTrue="1">
      <formula>F6&gt;100</formula>
    </cfRule>
  </conditionalFormatting>
  <conditionalFormatting sqref="G7:G18">
    <cfRule type="expression" dxfId="202" priority="7" stopIfTrue="1">
      <formula>M$12&gt;100</formula>
    </cfRule>
  </conditionalFormatting>
  <conditionalFormatting sqref="G19:G20">
    <cfRule type="expression" dxfId="201" priority="8" stopIfTrue="1">
      <formula>F19&gt;10</formula>
    </cfRule>
  </conditionalFormatting>
  <conditionalFormatting sqref="J80:K80 J136:K136 J190:K190 J246:K246">
    <cfRule type="expression" dxfId="200" priority="9" stopIfTrue="1">
      <formula>M80&gt;0</formula>
    </cfRule>
  </conditionalFormatting>
  <conditionalFormatting sqref="J107 J163 J216 J272">
    <cfRule type="expression" dxfId="199" priority="10" stopIfTrue="1">
      <formula>N109&gt;0</formula>
    </cfRule>
  </conditionalFormatting>
  <conditionalFormatting sqref="J183:J189 J127:J135">
    <cfRule type="expression" dxfId="198" priority="11" stopIfTrue="1">
      <formula>$N127&gt;0</formula>
    </cfRule>
  </conditionalFormatting>
  <conditionalFormatting sqref="G50:G55">
    <cfRule type="expression" dxfId="197" priority="12" stopIfTrue="1">
      <formula>M$54&gt;100</formula>
    </cfRule>
  </conditionalFormatting>
  <conditionalFormatting sqref="G110:G115">
    <cfRule type="expression" dxfId="196" priority="13" stopIfTrue="1">
      <formula>L$114&gt;100</formula>
    </cfRule>
  </conditionalFormatting>
  <conditionalFormatting sqref="G166:G171">
    <cfRule type="expression" dxfId="195" priority="14" stopIfTrue="1">
      <formula>L$170&gt;100</formula>
    </cfRule>
  </conditionalFormatting>
  <conditionalFormatting sqref="G219:G224">
    <cfRule type="expression" dxfId="194" priority="15" stopIfTrue="1">
      <formula>L$223&gt;100</formula>
    </cfRule>
  </conditionalFormatting>
  <conditionalFormatting sqref="G275:G280">
    <cfRule type="expression" dxfId="193" priority="16" stopIfTrue="1">
      <formula>L$279&gt;100</formula>
    </cfRule>
  </conditionalFormatting>
  <conditionalFormatting sqref="J47">
    <cfRule type="expression" dxfId="192" priority="17" stopIfTrue="1">
      <formula>$M$54&gt;100</formula>
    </cfRule>
  </conditionalFormatting>
  <conditionalFormatting sqref="J5:J6">
    <cfRule type="expression" dxfId="191" priority="18" stopIfTrue="1">
      <formula>$F$6&gt;100</formula>
    </cfRule>
  </conditionalFormatting>
  <conditionalFormatting sqref="J7:J19">
    <cfRule type="expression" dxfId="190" priority="19" stopIfTrue="1">
      <formula>$M$12&gt;100</formula>
    </cfRule>
  </conditionalFormatting>
  <conditionalFormatting sqref="J20:J25">
    <cfRule type="expression" dxfId="189" priority="20" stopIfTrue="1">
      <formula>$F$20&gt;10</formula>
    </cfRule>
  </conditionalFormatting>
  <dataValidations count="13">
    <dataValidation type="decimal" allowBlank="1" showErrorMessage="1" errorTitle="Plan Rolnośrodowiskowy" error="Wpisz liczbę." sqref="F257:F265 F281:F284 F172:F175 F147:F156 F126:F145 F182:F199 F201:F209 F225:F228 F56:F59 F31:F40 F6:F29 F116:F119 F91:F100 F66:F89 F238:F255">
      <formula1>0</formula1>
      <formula2>999999999999</formula2>
    </dataValidation>
    <dataValidation type="decimal" allowBlank="1" showInputMessage="1" prompt="Komórki niechronione. Wpisywać dane tylko w przypadku błędnej degresywności." sqref="G275:G280 G126:G136 G166:G171 G182:G190 G219:G224 G238:G246 G110:G115 G66:G80">
      <formula1>0</formula1>
      <formula2>99999999999</formula2>
    </dataValidation>
    <dataValidation type="decimal" allowBlank="1" showInputMessage="1" showErrorMessage="1" errorTitle="Plan Rolnośrodowiskowy" error="Wpisz liczbę." prompt="Wypełnij arkusz &quot;Pak8 s2&quot;.      Wtedy dane pojawią się również tutaj." sqref="F275:F280 F166:F171 F219:F224 F110:F115">
      <formula1>0</formula1>
      <formula2>999999999999</formula2>
    </dataValidation>
    <dataValidation type="decimal" errorStyle="warning" allowBlank="1" showErrorMessage="1" errorTitle="Plan Rolnośrodowiskowy" error="Płatność przysługuje tylko do 5,00 hektarów." sqref="F256 F266 F146 F157 F210 F200 F30 F41 F90 F101">
      <formula1>0</formula1>
      <formula2>5</formula2>
    </dataValidation>
    <dataValidation type="decimal" errorStyle="warning" allowBlank="1" showErrorMessage="1" errorTitle="Plan Rolnośrodowiskowy" error="Płatność do pakietu 6.3 przysługuje do powierzchni nie większej niż 0,30 ha!" sqref="F269 F160 F213 F44 F104">
      <formula1>0</formula1>
      <formula2>0.3</formula2>
    </dataValidation>
    <dataValidation type="decimal" allowBlank="1" showErrorMessage="1" errorTitle="Plan Rolnośrodowiskowy" error="Minimum 4 korowy ;-)" sqref="F271 F162 F215 F46 F106">
      <formula1>4</formula1>
      <formula2>999999999999</formula2>
    </dataValidation>
    <dataValidation type="decimal" errorStyle="warning" allowBlank="1" showErrorMessage="1" errorTitle="Plan Rolnośrodowiskowy" error="Minimum 0,15 ha. ;-)" sqref="F267 F158 F211 F42 F102">
      <formula1>0.15</formula1>
      <formula2>999999999999</formula2>
    </dataValidation>
    <dataValidation type="decimal" allowBlank="1" showErrorMessage="1" errorTitle="Plan Rolnośrodowiskowy" error="Minimum 0,50 ha. Przeczytaj komentarz po lewej. ;-)" sqref="F268 F159 F212 F43 F103">
      <formula1>0.5</formula1>
      <formula2>999999999999</formula2>
    </dataValidation>
    <dataValidation type="decimal" allowBlank="1" showErrorMessage="1" errorTitle="Plan Rolnośrodowiskowy" error="Minimum 2 klacze. Przeczytaj komentarz po lewej ;-)" sqref="F272 F163 F216 F47 F107">
      <formula1>2</formula1>
      <formula2>999999999999</formula2>
    </dataValidation>
    <dataValidation type="decimal" allowBlank="1" showErrorMessage="1" errorTitle="Plan Rolnośrodowiskowy" error="Minimum 5 matek owczych rasy Olkuskiej lub minimum 10 matek owczych pozostałych ras. ;-)" sqref="F273 F164 F217 F48 F108">
      <formula1>5</formula1>
      <formula2>999999999999</formula2>
    </dataValidation>
    <dataValidation type="decimal" allowBlank="1" showErrorMessage="1" errorTitle="Plan Rolnośrodowiskowy" error="Ilość loch (macior) musi się zmieścić w przedziale od 3 do 100 szt. Przeczytaj komunikat po lewej." sqref="F274 F165 F218 F49 F109">
      <formula1>3</formula1>
      <formula2>100</formula2>
    </dataValidation>
    <dataValidation type="decimal" allowBlank="1" showInputMessage="1" showErrorMessage="1" errorTitle="Plan Rolnośrodowiskowy" error="Wpisz liczbę." prompt="Może najpierw wypełnij arkusz &quot;Pak8 s2&quot;?" sqref="F50:F55">
      <formula1>0</formula1>
      <formula2>999999999999</formula2>
    </dataValidation>
    <dataValidation type="decimal" errorStyle="warning" allowBlank="1" sqref="F45 F105 F161 F214 F270">
      <formula1>0</formula1>
      <formula2>999999999999999000</formula2>
    </dataValidation>
  </dataValidations>
  <hyperlinks>
    <hyperlink ref="G5" location="'Zmniejszenie płatności'!A1" tooltip="Kliknij" display="Szacunkowa płatność za wariant za rok"/>
  </hyperlinks>
  <printOptions horizontalCentered="1"/>
  <pageMargins left="0.38" right="0.13" top="0.46" bottom="0.54" header="0.23" footer="0.26"/>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185"/>
  <sheetViews>
    <sheetView workbookViewId="0">
      <selection activeCell="E12" sqref="E12"/>
    </sheetView>
  </sheetViews>
  <sheetFormatPr defaultRowHeight="12.75"/>
  <cols>
    <col min="1" max="1" width="9.140625" style="1111"/>
    <col min="2" max="2" width="8.7109375" style="1111" customWidth="1"/>
    <col min="3" max="3" width="16.42578125" style="1111" customWidth="1"/>
    <col min="4" max="4" width="10" style="1111" bestFit="1" customWidth="1"/>
    <col min="5" max="5" width="11.85546875" style="1111" customWidth="1"/>
    <col min="6" max="6" width="7.28515625" style="1111" customWidth="1"/>
    <col min="7" max="10" width="9.140625" style="1111"/>
    <col min="11" max="12" width="6.7109375" style="1111" customWidth="1"/>
    <col min="13" max="14" width="6.28515625" style="1111" customWidth="1"/>
    <col min="15" max="15" width="8.7109375" style="1111" customWidth="1"/>
    <col min="16" max="16" width="8.5703125" style="1111" customWidth="1"/>
    <col min="17" max="34" width="6.28515625" style="1111" customWidth="1"/>
    <col min="35" max="42" width="9.140625" style="1111"/>
    <col min="43" max="90" width="6.28515625" style="1111" customWidth="1"/>
    <col min="91" max="104" width="9.140625" style="1111"/>
    <col min="105" max="112" width="9.140625" style="992"/>
    <col min="113" max="16384" width="9.140625" style="1111"/>
  </cols>
  <sheetData>
    <row r="1" spans="1:80" ht="13.5" thickBot="1">
      <c r="N1" s="1111">
        <v>1</v>
      </c>
      <c r="P1" s="1111" t="s">
        <v>2167</v>
      </c>
      <c r="S1" s="1111">
        <f>N1+1</f>
        <v>2</v>
      </c>
      <c r="X1" s="1111">
        <f>S1+1</f>
        <v>3</v>
      </c>
      <c r="AC1" s="1111">
        <f>X1+1</f>
        <v>4</v>
      </c>
      <c r="AH1" s="1111">
        <f>AC1+1</f>
        <v>5</v>
      </c>
      <c r="AM1" s="1111">
        <f>AH1+1</f>
        <v>6</v>
      </c>
      <c r="AR1" s="1111">
        <f>AM1+1</f>
        <v>7</v>
      </c>
      <c r="AW1" s="1111">
        <f>AR1+1</f>
        <v>8</v>
      </c>
      <c r="BB1" s="1111">
        <f>AW1+1</f>
        <v>9</v>
      </c>
      <c r="BG1" s="1111">
        <f>BB1+1</f>
        <v>10</v>
      </c>
      <c r="BL1" s="1111">
        <f>BG1+1</f>
        <v>11</v>
      </c>
      <c r="BQ1" s="1111">
        <f>BL1+1</f>
        <v>12</v>
      </c>
      <c r="BV1" s="1111">
        <f>BQ1+1</f>
        <v>13</v>
      </c>
      <c r="CA1" s="1111">
        <f>BV1+1</f>
        <v>14</v>
      </c>
    </row>
    <row r="2" spans="1:80">
      <c r="A2" s="1112" t="s">
        <v>1703</v>
      </c>
      <c r="C2" s="1113"/>
      <c r="D2" s="1114"/>
      <c r="E2" s="1115" t="s">
        <v>1704</v>
      </c>
      <c r="H2" s="1116" t="s">
        <v>1705</v>
      </c>
      <c r="K2" s="1117"/>
      <c r="L2" s="1117"/>
      <c r="M2" s="1118"/>
      <c r="N2" s="1119"/>
      <c r="O2" s="1117"/>
      <c r="P2" s="1117"/>
      <c r="Q2" s="1117"/>
      <c r="R2" s="1118"/>
      <c r="S2" s="1119"/>
      <c r="T2" s="1117"/>
      <c r="U2" s="1117"/>
      <c r="V2" s="1117"/>
      <c r="W2" s="1118"/>
      <c r="X2" s="1119"/>
      <c r="Y2" s="1117"/>
      <c r="Z2" s="1117"/>
      <c r="AA2" s="1117"/>
      <c r="AB2" s="1118"/>
      <c r="AC2" s="1119"/>
      <c r="AD2" s="1117"/>
      <c r="AE2" s="1117"/>
      <c r="AF2" s="1117"/>
      <c r="AG2" s="1118"/>
      <c r="AH2" s="1119"/>
      <c r="AI2" s="1117"/>
      <c r="AJ2" s="1117"/>
      <c r="AK2" s="1117"/>
      <c r="AL2" s="1118"/>
      <c r="AM2" s="1119"/>
      <c r="AN2" s="1117"/>
      <c r="AO2" s="1117"/>
      <c r="AP2" s="1117"/>
      <c r="AQ2" s="1118"/>
      <c r="AR2" s="1119"/>
      <c r="AS2" s="1117"/>
      <c r="AT2" s="1117"/>
      <c r="AU2" s="1117"/>
      <c r="AV2" s="1118"/>
      <c r="AW2" s="1119"/>
      <c r="AX2" s="1117"/>
      <c r="AY2" s="1117"/>
      <c r="AZ2" s="1117"/>
      <c r="BA2" s="1118"/>
      <c r="BB2" s="1119"/>
      <c r="BC2" s="1117"/>
      <c r="BD2" s="1117"/>
      <c r="BE2" s="1117"/>
      <c r="BF2" s="1118"/>
      <c r="BG2" s="1119"/>
      <c r="BH2" s="1117"/>
      <c r="BI2" s="1117"/>
      <c r="BJ2" s="1117"/>
      <c r="BK2" s="1118"/>
      <c r="BL2" s="1119"/>
      <c r="BM2" s="1117"/>
      <c r="BN2" s="1117"/>
      <c r="BO2" s="1117"/>
      <c r="BP2" s="1118"/>
      <c r="BQ2" s="1119"/>
      <c r="BR2" s="1117"/>
      <c r="BS2" s="1117"/>
      <c r="BT2" s="1117"/>
      <c r="BU2" s="1118"/>
      <c r="BV2" s="1119"/>
      <c r="BW2" s="1117"/>
      <c r="BX2" s="1117"/>
      <c r="BY2" s="1117"/>
      <c r="BZ2" s="1118"/>
      <c r="CA2" s="1119"/>
      <c r="CB2" s="1117"/>
    </row>
    <row r="3" spans="1:80">
      <c r="A3" s="1120" t="s">
        <v>270</v>
      </c>
      <c r="C3" s="1121">
        <f>'Og s3b'!E7</f>
        <v>790</v>
      </c>
      <c r="D3" s="1122">
        <f>'Og s3b'!F7</f>
        <v>0</v>
      </c>
      <c r="E3" s="1123">
        <f t="shared" ref="E3:E16" si="0">IF(D$17&lt;=100,(C3*D3),(H3*C3))</f>
        <v>0</v>
      </c>
      <c r="F3" s="1124"/>
      <c r="G3" s="1124"/>
      <c r="H3" s="1124">
        <f t="shared" ref="H3:H8" si="1">IF(I3=0,0,IF(I$21=100,I3,IF(I$21=200,I3/2,IF(I$21=300,I3/3,IF(I$21=400,I3/4,IF(I$21=500,I3/5,IF(I$21=600,I3/6,100)))))))</f>
        <v>0</v>
      </c>
      <c r="I3" s="1125">
        <f>N3+S3+X3+AC3+AH3+AM3+AR3+AW3+BB3+BG3+BL3+BQ3+BV3+CA3</f>
        <v>0</v>
      </c>
      <c r="J3" s="1126">
        <v>6</v>
      </c>
      <c r="K3" s="1127"/>
      <c r="L3" s="1117"/>
      <c r="M3" s="1128">
        <f t="shared" ref="M3:M14" si="2">$D3</f>
        <v>0</v>
      </c>
      <c r="N3" s="1129">
        <f t="shared" ref="N3:N16" si="3">IF(M$19=100,M3,0)</f>
        <v>0</v>
      </c>
      <c r="O3" s="1130">
        <f t="shared" ref="O3:O16" si="4">$D3-K3</f>
        <v>0</v>
      </c>
      <c r="P3" s="1131"/>
      <c r="Q3" s="1117"/>
      <c r="R3" s="1132">
        <f t="shared" ref="R3:R10" si="5">O3</f>
        <v>0</v>
      </c>
      <c r="S3" s="1129">
        <f t="shared" ref="S3:S16" si="6">IF(R$19=100,R3,0)</f>
        <v>0</v>
      </c>
      <c r="T3" s="1130">
        <f t="shared" ref="T3:T16" si="7">O3-P3</f>
        <v>0</v>
      </c>
      <c r="U3" s="1127"/>
      <c r="V3" s="1117"/>
      <c r="W3" s="1132">
        <f>T3</f>
        <v>0</v>
      </c>
      <c r="X3" s="1129">
        <f t="shared" ref="X3:X16" si="8">IF(W$19=100,W3,0)</f>
        <v>0</v>
      </c>
      <c r="Y3" s="1130">
        <f t="shared" ref="Y3:Y16" si="9">T3-U3</f>
        <v>0</v>
      </c>
      <c r="Z3" s="1127"/>
      <c r="AA3" s="1117"/>
      <c r="AB3" s="1128">
        <f>Y3</f>
        <v>0</v>
      </c>
      <c r="AC3" s="1129">
        <f t="shared" ref="AC3:AC16" si="10">IF(AB$19=100,AB3,0)</f>
        <v>0</v>
      </c>
      <c r="AD3" s="1130">
        <f t="shared" ref="AD3:AD15" si="11">Y3-Z3</f>
        <v>0</v>
      </c>
      <c r="AE3" s="1127"/>
      <c r="AF3" s="1117"/>
      <c r="AG3" s="1132">
        <f t="shared" ref="AG3:AG12" si="12">AD3</f>
        <v>0</v>
      </c>
      <c r="AH3" s="1129">
        <f t="shared" ref="AH3:AH16" si="13">IF(AG$19=100,AG3,0)</f>
        <v>0</v>
      </c>
      <c r="AI3" s="1130">
        <f t="shared" ref="AI3:AI15" si="14">AD3-AE3</f>
        <v>0</v>
      </c>
      <c r="AJ3" s="1131">
        <f>IF($D$17&gt;100,$D3,0)</f>
        <v>0</v>
      </c>
      <c r="AK3" s="1131">
        <f>AJ3+AN$20</f>
        <v>-100</v>
      </c>
      <c r="AL3" s="1133">
        <f>IF(AK3&gt;0,(AI3-AK3),0)</f>
        <v>0</v>
      </c>
      <c r="AM3" s="1129">
        <f t="shared" ref="AM3:AM16" si="15">IF(AL$19=100,AL3,0)</f>
        <v>0</v>
      </c>
      <c r="AN3" s="1130">
        <f t="shared" ref="AN3:AN15" si="16">AI3-AJ3</f>
        <v>0</v>
      </c>
      <c r="AO3" s="1131"/>
      <c r="AP3" s="1117"/>
      <c r="AQ3" s="1132">
        <f t="shared" ref="AQ3:AQ13" si="17">AN3</f>
        <v>0</v>
      </c>
      <c r="AR3" s="1129">
        <f t="shared" ref="AR3:AR16" si="18">IF(AQ$19=100,AQ3,0)</f>
        <v>0</v>
      </c>
      <c r="AS3" s="1130">
        <f t="shared" ref="AS3:AS15" si="19">AN3-AO3</f>
        <v>0</v>
      </c>
      <c r="AT3" s="1131"/>
      <c r="AU3" s="1117"/>
      <c r="AV3" s="1132">
        <f>AS3</f>
        <v>0</v>
      </c>
      <c r="AW3" s="1129">
        <f t="shared" ref="AW3:AW16" si="20">IF(AV$19=100,AV3,0)</f>
        <v>0</v>
      </c>
      <c r="AX3" s="1130">
        <f t="shared" ref="AX3:AX15" si="21">AS3-AT3</f>
        <v>0</v>
      </c>
      <c r="AY3" s="1131"/>
      <c r="AZ3" s="1117"/>
      <c r="BA3" s="1132">
        <f t="shared" ref="BA3:BA8" si="22">AX3</f>
        <v>0</v>
      </c>
      <c r="BB3" s="1129">
        <f t="shared" ref="BB3:BB16" si="23">IF(BA$19=100,BA3,0)</f>
        <v>0</v>
      </c>
      <c r="BC3" s="1130">
        <f t="shared" ref="BC3:BC15" si="24">AX3-AY3</f>
        <v>0</v>
      </c>
      <c r="BD3" s="1131"/>
      <c r="BE3" s="1117"/>
      <c r="BF3" s="1132">
        <f t="shared" ref="BF3:BF9" si="25">BC3</f>
        <v>0</v>
      </c>
      <c r="BG3" s="1129">
        <f t="shared" ref="BG3:BG16" si="26">IF(BF$19=100,BF3,0)</f>
        <v>0</v>
      </c>
      <c r="BH3" s="1130">
        <f t="shared" ref="BH3:BH15" si="27">BC3-BD3</f>
        <v>0</v>
      </c>
      <c r="BI3" s="1131"/>
      <c r="BJ3" s="1117"/>
      <c r="BK3" s="1132">
        <f>BH3</f>
        <v>0</v>
      </c>
      <c r="BL3" s="1129">
        <f t="shared" ref="BL3:BL16" si="28">IF(BK$19=100,BK3,0)</f>
        <v>0</v>
      </c>
      <c r="BM3" s="1130">
        <f t="shared" ref="BM3:BM15" si="29">BH3-BI3</f>
        <v>0</v>
      </c>
      <c r="BN3" s="1131"/>
      <c r="BO3" s="1117"/>
      <c r="BP3" s="1132">
        <f t="shared" ref="BP3:BP10" si="30">BM3</f>
        <v>0</v>
      </c>
      <c r="BQ3" s="1129">
        <f t="shared" ref="BQ3:BQ16" si="31">IF(BP$19=100,BP3,0)</f>
        <v>0</v>
      </c>
      <c r="BR3" s="1130">
        <f t="shared" ref="BR3:BR15" si="32">BM3-BN3</f>
        <v>0</v>
      </c>
      <c r="BS3" s="1131"/>
      <c r="BT3" s="1117"/>
      <c r="BU3" s="1132">
        <f>BR3</f>
        <v>0</v>
      </c>
      <c r="BV3" s="1129">
        <f t="shared" ref="BV3:BV16" si="33">IF(BU$19=100,BU3,0)</f>
        <v>0</v>
      </c>
      <c r="BW3" s="1130">
        <f t="shared" ref="BW3:BW15" si="34">BR3-BS3</f>
        <v>0</v>
      </c>
      <c r="BX3" s="1131"/>
      <c r="BY3" s="1117"/>
      <c r="BZ3" s="1132">
        <f t="shared" ref="BZ3:BZ11" si="35">BW3</f>
        <v>0</v>
      </c>
      <c r="CA3" s="1129">
        <f t="shared" ref="CA3:CA16" si="36">IF(BZ$19=100,BZ3,0)</f>
        <v>0</v>
      </c>
      <c r="CB3" s="1130">
        <f t="shared" ref="CB3:CB15" si="37">BW3-BX3</f>
        <v>0</v>
      </c>
    </row>
    <row r="4" spans="1:80">
      <c r="A4" s="1120" t="s">
        <v>271</v>
      </c>
      <c r="C4" s="1121">
        <f>'Og s3b'!E8</f>
        <v>840</v>
      </c>
      <c r="D4" s="1122">
        <f>'Og s3b'!F8</f>
        <v>0</v>
      </c>
      <c r="E4" s="1123">
        <f t="shared" si="0"/>
        <v>0</v>
      </c>
      <c r="F4" s="1124"/>
      <c r="G4" s="1124"/>
      <c r="H4" s="1124">
        <f t="shared" si="1"/>
        <v>0</v>
      </c>
      <c r="I4" s="1125">
        <f t="shared" ref="I4:I16" si="38">N4+S4+X4+AC4+AH4+AM4+AR4+AW4+BB4+BG4+BL4+BQ4+BV4+CA4</f>
        <v>0</v>
      </c>
      <c r="J4" s="1134">
        <v>8</v>
      </c>
      <c r="K4" s="1131"/>
      <c r="L4" s="1117"/>
      <c r="M4" s="1128">
        <f t="shared" si="2"/>
        <v>0</v>
      </c>
      <c r="N4" s="1129">
        <f t="shared" si="3"/>
        <v>0</v>
      </c>
      <c r="O4" s="1130">
        <f t="shared" si="4"/>
        <v>0</v>
      </c>
      <c r="P4" s="1131"/>
      <c r="Q4" s="1117"/>
      <c r="R4" s="1132">
        <f t="shared" si="5"/>
        <v>0</v>
      </c>
      <c r="S4" s="1129">
        <f t="shared" si="6"/>
        <v>0</v>
      </c>
      <c r="T4" s="1130">
        <f t="shared" si="7"/>
        <v>0</v>
      </c>
      <c r="U4" s="1127"/>
      <c r="V4" s="1117"/>
      <c r="W4" s="1132">
        <f>T4</f>
        <v>0</v>
      </c>
      <c r="X4" s="1129">
        <f t="shared" si="8"/>
        <v>0</v>
      </c>
      <c r="Y4" s="1130">
        <f t="shared" si="9"/>
        <v>0</v>
      </c>
      <c r="Z4" s="1127"/>
      <c r="AA4" s="1117"/>
      <c r="AB4" s="1128">
        <f>Y4</f>
        <v>0</v>
      </c>
      <c r="AC4" s="1129">
        <f t="shared" si="10"/>
        <v>0</v>
      </c>
      <c r="AD4" s="1130">
        <f t="shared" si="11"/>
        <v>0</v>
      </c>
      <c r="AE4" s="1127"/>
      <c r="AF4" s="1117"/>
      <c r="AG4" s="1132">
        <f t="shared" si="12"/>
        <v>0</v>
      </c>
      <c r="AH4" s="1129">
        <f t="shared" si="13"/>
        <v>0</v>
      </c>
      <c r="AI4" s="1130">
        <f t="shared" si="14"/>
        <v>0</v>
      </c>
      <c r="AJ4" s="1127"/>
      <c r="AK4" s="1117"/>
      <c r="AL4" s="1132">
        <f t="shared" ref="AL4:AL15" si="39">AI4</f>
        <v>0</v>
      </c>
      <c r="AM4" s="1129">
        <f t="shared" si="15"/>
        <v>0</v>
      </c>
      <c r="AN4" s="1130">
        <f t="shared" si="16"/>
        <v>0</v>
      </c>
      <c r="AO4" s="1131"/>
      <c r="AP4" s="1117"/>
      <c r="AQ4" s="1132">
        <f t="shared" si="17"/>
        <v>0</v>
      </c>
      <c r="AR4" s="1129">
        <f t="shared" si="18"/>
        <v>0</v>
      </c>
      <c r="AS4" s="1130">
        <f t="shared" si="19"/>
        <v>0</v>
      </c>
      <c r="AT4" s="1131">
        <f>IF($D$17&gt;100,$D4,0)</f>
        <v>0</v>
      </c>
      <c r="AU4" s="1131">
        <f>AT4+AX$20</f>
        <v>-100</v>
      </c>
      <c r="AV4" s="1133">
        <f>IF(AU4&gt;0,(AS4-AU4),0)</f>
        <v>0</v>
      </c>
      <c r="AW4" s="1129">
        <f t="shared" si="20"/>
        <v>0</v>
      </c>
      <c r="AX4" s="1130">
        <f t="shared" si="21"/>
        <v>0</v>
      </c>
      <c r="AY4" s="1131"/>
      <c r="AZ4" s="1117"/>
      <c r="BA4" s="1132">
        <f t="shared" si="22"/>
        <v>0</v>
      </c>
      <c r="BB4" s="1129">
        <f t="shared" si="23"/>
        <v>0</v>
      </c>
      <c r="BC4" s="1130">
        <f t="shared" si="24"/>
        <v>0</v>
      </c>
      <c r="BD4" s="1131"/>
      <c r="BE4" s="1117"/>
      <c r="BF4" s="1132">
        <f t="shared" si="25"/>
        <v>0</v>
      </c>
      <c r="BG4" s="1129">
        <f t="shared" si="26"/>
        <v>0</v>
      </c>
      <c r="BH4" s="1130">
        <f t="shared" si="27"/>
        <v>0</v>
      </c>
      <c r="BI4" s="1131"/>
      <c r="BJ4" s="1117"/>
      <c r="BK4" s="1132">
        <f>BH4</f>
        <v>0</v>
      </c>
      <c r="BL4" s="1129">
        <f t="shared" si="28"/>
        <v>0</v>
      </c>
      <c r="BM4" s="1130">
        <f t="shared" si="29"/>
        <v>0</v>
      </c>
      <c r="BN4" s="1131"/>
      <c r="BO4" s="1117"/>
      <c r="BP4" s="1132">
        <f t="shared" si="30"/>
        <v>0</v>
      </c>
      <c r="BQ4" s="1129">
        <f t="shared" si="31"/>
        <v>0</v>
      </c>
      <c r="BR4" s="1130">
        <f t="shared" si="32"/>
        <v>0</v>
      </c>
      <c r="BS4" s="1131"/>
      <c r="BT4" s="1117"/>
      <c r="BU4" s="1132">
        <f>BR4</f>
        <v>0</v>
      </c>
      <c r="BV4" s="1129">
        <f t="shared" si="33"/>
        <v>0</v>
      </c>
      <c r="BW4" s="1130">
        <f t="shared" si="34"/>
        <v>0</v>
      </c>
      <c r="BX4" s="1131"/>
      <c r="BY4" s="1117"/>
      <c r="BZ4" s="1132">
        <f t="shared" si="35"/>
        <v>0</v>
      </c>
      <c r="CA4" s="1129">
        <f t="shared" si="36"/>
        <v>0</v>
      </c>
      <c r="CB4" s="1130">
        <f t="shared" si="37"/>
        <v>0</v>
      </c>
    </row>
    <row r="5" spans="1:80">
      <c r="A5" s="1135" t="s">
        <v>1364</v>
      </c>
      <c r="C5" s="1121">
        <f>'Og s3b'!E9</f>
        <v>260</v>
      </c>
      <c r="D5" s="1122">
        <f>'Og s3b'!F9</f>
        <v>0</v>
      </c>
      <c r="E5" s="1123">
        <f t="shared" si="0"/>
        <v>0</v>
      </c>
      <c r="F5" s="1124"/>
      <c r="G5" s="1124"/>
      <c r="H5" s="1124">
        <f t="shared" si="1"/>
        <v>0</v>
      </c>
      <c r="I5" s="1125">
        <f t="shared" si="38"/>
        <v>0</v>
      </c>
      <c r="J5" s="1126">
        <v>3</v>
      </c>
      <c r="K5" s="1131"/>
      <c r="L5" s="1117"/>
      <c r="M5" s="1128">
        <f t="shared" si="2"/>
        <v>0</v>
      </c>
      <c r="N5" s="1129">
        <f t="shared" si="3"/>
        <v>0</v>
      </c>
      <c r="O5" s="1130">
        <f t="shared" si="4"/>
        <v>0</v>
      </c>
      <c r="P5" s="1131"/>
      <c r="Q5" s="1117"/>
      <c r="R5" s="1132">
        <f t="shared" si="5"/>
        <v>0</v>
      </c>
      <c r="S5" s="1129">
        <f t="shared" si="6"/>
        <v>0</v>
      </c>
      <c r="T5" s="1130">
        <f t="shared" si="7"/>
        <v>0</v>
      </c>
      <c r="U5" s="1131">
        <f>IF($D$17&gt;100,$D5,0)</f>
        <v>0</v>
      </c>
      <c r="V5" s="1131">
        <f>U5+Y$20</f>
        <v>-100</v>
      </c>
      <c r="W5" s="1136">
        <f>IF(V5&gt;0,(T5-V5),0)</f>
        <v>0</v>
      </c>
      <c r="X5" s="1129">
        <f t="shared" si="8"/>
        <v>0</v>
      </c>
      <c r="Y5" s="1130">
        <f t="shared" si="9"/>
        <v>0</v>
      </c>
      <c r="Z5" s="1131"/>
      <c r="AA5" s="1117"/>
      <c r="AB5" s="1128">
        <f>Y5</f>
        <v>0</v>
      </c>
      <c r="AC5" s="1129">
        <f t="shared" si="10"/>
        <v>0</v>
      </c>
      <c r="AD5" s="1130">
        <f t="shared" si="11"/>
        <v>0</v>
      </c>
      <c r="AE5" s="1131"/>
      <c r="AF5" s="1117"/>
      <c r="AG5" s="1132">
        <f t="shared" si="12"/>
        <v>0</v>
      </c>
      <c r="AH5" s="1129">
        <f t="shared" si="13"/>
        <v>0</v>
      </c>
      <c r="AI5" s="1130">
        <f t="shared" si="14"/>
        <v>0</v>
      </c>
      <c r="AJ5" s="1131"/>
      <c r="AK5" s="1117"/>
      <c r="AL5" s="1132">
        <f t="shared" si="39"/>
        <v>0</v>
      </c>
      <c r="AM5" s="1129">
        <f t="shared" si="15"/>
        <v>0</v>
      </c>
      <c r="AN5" s="1130">
        <f t="shared" si="16"/>
        <v>0</v>
      </c>
      <c r="AO5" s="1131"/>
      <c r="AP5" s="1117"/>
      <c r="AQ5" s="1132">
        <f t="shared" si="17"/>
        <v>0</v>
      </c>
      <c r="AR5" s="1129">
        <f t="shared" si="18"/>
        <v>0</v>
      </c>
      <c r="AS5" s="1130">
        <f t="shared" si="19"/>
        <v>0</v>
      </c>
      <c r="AT5" s="1131"/>
      <c r="AU5" s="1117"/>
      <c r="AV5" s="1132">
        <f t="shared" ref="AV5:AV15" si="40">AS5</f>
        <v>0</v>
      </c>
      <c r="AW5" s="1129">
        <f t="shared" si="20"/>
        <v>0</v>
      </c>
      <c r="AX5" s="1130">
        <f t="shared" si="21"/>
        <v>0</v>
      </c>
      <c r="AY5" s="1131"/>
      <c r="AZ5" s="1117"/>
      <c r="BA5" s="1132">
        <f t="shared" si="22"/>
        <v>0</v>
      </c>
      <c r="BB5" s="1129">
        <f t="shared" si="23"/>
        <v>0</v>
      </c>
      <c r="BC5" s="1130">
        <f t="shared" si="24"/>
        <v>0</v>
      </c>
      <c r="BD5" s="1131"/>
      <c r="BE5" s="1117"/>
      <c r="BF5" s="1132">
        <f t="shared" si="25"/>
        <v>0</v>
      </c>
      <c r="BG5" s="1129">
        <f t="shared" si="26"/>
        <v>0</v>
      </c>
      <c r="BH5" s="1130">
        <f t="shared" si="27"/>
        <v>0</v>
      </c>
      <c r="BI5" s="1131"/>
      <c r="BJ5" s="1117"/>
      <c r="BK5" s="1132">
        <f>BH5</f>
        <v>0</v>
      </c>
      <c r="BL5" s="1129">
        <f t="shared" si="28"/>
        <v>0</v>
      </c>
      <c r="BM5" s="1130">
        <f t="shared" si="29"/>
        <v>0</v>
      </c>
      <c r="BN5" s="1131"/>
      <c r="BO5" s="1117"/>
      <c r="BP5" s="1132">
        <f t="shared" si="30"/>
        <v>0</v>
      </c>
      <c r="BQ5" s="1129">
        <f t="shared" si="31"/>
        <v>0</v>
      </c>
      <c r="BR5" s="1130">
        <f t="shared" si="32"/>
        <v>0</v>
      </c>
      <c r="BS5" s="1131"/>
      <c r="BT5" s="1117"/>
      <c r="BU5" s="1132">
        <f>BR5</f>
        <v>0</v>
      </c>
      <c r="BV5" s="1129">
        <f t="shared" si="33"/>
        <v>0</v>
      </c>
      <c r="BW5" s="1130">
        <f t="shared" si="34"/>
        <v>0</v>
      </c>
      <c r="BX5" s="1131"/>
      <c r="BY5" s="1117"/>
      <c r="BZ5" s="1132">
        <f t="shared" si="35"/>
        <v>0</v>
      </c>
      <c r="CA5" s="1129">
        <f t="shared" si="36"/>
        <v>0</v>
      </c>
      <c r="CB5" s="1130">
        <f t="shared" si="37"/>
        <v>0</v>
      </c>
    </row>
    <row r="6" spans="1:80">
      <c r="A6" s="1135" t="s">
        <v>1365</v>
      </c>
      <c r="C6" s="1121">
        <f>'Og s3b'!E10</f>
        <v>330</v>
      </c>
      <c r="D6" s="1122">
        <f>'Og s3b'!F10</f>
        <v>0</v>
      </c>
      <c r="E6" s="1123">
        <f t="shared" si="0"/>
        <v>0</v>
      </c>
      <c r="F6" s="1124"/>
      <c r="G6" s="1124"/>
      <c r="H6" s="1124">
        <f t="shared" si="1"/>
        <v>0</v>
      </c>
      <c r="I6" s="1125">
        <f t="shared" si="38"/>
        <v>0</v>
      </c>
      <c r="J6" s="1126">
        <v>4</v>
      </c>
      <c r="K6" s="1131"/>
      <c r="L6" s="1117"/>
      <c r="M6" s="1128">
        <f t="shared" si="2"/>
        <v>0</v>
      </c>
      <c r="N6" s="1129">
        <f t="shared" si="3"/>
        <v>0</v>
      </c>
      <c r="O6" s="1130">
        <f t="shared" si="4"/>
        <v>0</v>
      </c>
      <c r="P6" s="1131"/>
      <c r="Q6" s="1117"/>
      <c r="R6" s="1132">
        <f t="shared" si="5"/>
        <v>0</v>
      </c>
      <c r="S6" s="1129">
        <f t="shared" si="6"/>
        <v>0</v>
      </c>
      <c r="T6" s="1130">
        <f t="shared" si="7"/>
        <v>0</v>
      </c>
      <c r="U6" s="1131"/>
      <c r="V6" s="1117"/>
      <c r="W6" s="1132">
        <f t="shared" ref="W6:W16" si="41">T6</f>
        <v>0</v>
      </c>
      <c r="X6" s="1129">
        <f t="shared" si="8"/>
        <v>0</v>
      </c>
      <c r="Y6" s="1130">
        <f t="shared" si="9"/>
        <v>0</v>
      </c>
      <c r="Z6" s="1131">
        <f>IF($D$17&gt;100,$D6,0)</f>
        <v>0</v>
      </c>
      <c r="AA6" s="1131">
        <f>Z6+AD$20</f>
        <v>-100</v>
      </c>
      <c r="AB6" s="1136">
        <f>IF(AA6&gt;0,(Y6-AA6),0)</f>
        <v>0</v>
      </c>
      <c r="AC6" s="1129">
        <f t="shared" si="10"/>
        <v>0</v>
      </c>
      <c r="AD6" s="1130">
        <f t="shared" si="11"/>
        <v>0</v>
      </c>
      <c r="AE6" s="1131"/>
      <c r="AF6" s="1117"/>
      <c r="AG6" s="1132">
        <f t="shared" si="12"/>
        <v>0</v>
      </c>
      <c r="AH6" s="1129">
        <f t="shared" si="13"/>
        <v>0</v>
      </c>
      <c r="AI6" s="1130">
        <f t="shared" si="14"/>
        <v>0</v>
      </c>
      <c r="AJ6" s="1131"/>
      <c r="AK6" s="1117"/>
      <c r="AL6" s="1132">
        <f t="shared" si="39"/>
        <v>0</v>
      </c>
      <c r="AM6" s="1129">
        <f t="shared" si="15"/>
        <v>0</v>
      </c>
      <c r="AN6" s="1130">
        <f t="shared" si="16"/>
        <v>0</v>
      </c>
      <c r="AO6" s="1131"/>
      <c r="AP6" s="1117"/>
      <c r="AQ6" s="1132">
        <f t="shared" si="17"/>
        <v>0</v>
      </c>
      <c r="AR6" s="1129">
        <f t="shared" si="18"/>
        <v>0</v>
      </c>
      <c r="AS6" s="1130">
        <f t="shared" si="19"/>
        <v>0</v>
      </c>
      <c r="AT6" s="1131"/>
      <c r="AU6" s="1117"/>
      <c r="AV6" s="1132">
        <f t="shared" si="40"/>
        <v>0</v>
      </c>
      <c r="AW6" s="1129">
        <f t="shared" si="20"/>
        <v>0</v>
      </c>
      <c r="AX6" s="1130">
        <f t="shared" si="21"/>
        <v>0</v>
      </c>
      <c r="AY6" s="1131"/>
      <c r="AZ6" s="1117"/>
      <c r="BA6" s="1132">
        <f t="shared" si="22"/>
        <v>0</v>
      </c>
      <c r="BB6" s="1129">
        <f t="shared" si="23"/>
        <v>0</v>
      </c>
      <c r="BC6" s="1130">
        <f t="shared" si="24"/>
        <v>0</v>
      </c>
      <c r="BD6" s="1131"/>
      <c r="BE6" s="1117"/>
      <c r="BF6" s="1132">
        <f t="shared" si="25"/>
        <v>0</v>
      </c>
      <c r="BG6" s="1129">
        <f t="shared" si="26"/>
        <v>0</v>
      </c>
      <c r="BH6" s="1130">
        <f t="shared" si="27"/>
        <v>0</v>
      </c>
      <c r="BI6" s="1131"/>
      <c r="BJ6" s="1117"/>
      <c r="BK6" s="1132">
        <f>BH6</f>
        <v>0</v>
      </c>
      <c r="BL6" s="1129">
        <f t="shared" si="28"/>
        <v>0</v>
      </c>
      <c r="BM6" s="1130">
        <f t="shared" si="29"/>
        <v>0</v>
      </c>
      <c r="BN6" s="1131"/>
      <c r="BO6" s="1117"/>
      <c r="BP6" s="1132">
        <f t="shared" si="30"/>
        <v>0</v>
      </c>
      <c r="BQ6" s="1129">
        <f t="shared" si="31"/>
        <v>0</v>
      </c>
      <c r="BR6" s="1130">
        <f t="shared" si="32"/>
        <v>0</v>
      </c>
      <c r="BS6" s="1131"/>
      <c r="BT6" s="1117"/>
      <c r="BU6" s="1132">
        <f>BR6</f>
        <v>0</v>
      </c>
      <c r="BV6" s="1129">
        <f t="shared" si="33"/>
        <v>0</v>
      </c>
      <c r="BW6" s="1130">
        <f t="shared" si="34"/>
        <v>0</v>
      </c>
      <c r="BX6" s="1131"/>
      <c r="BY6" s="1117"/>
      <c r="BZ6" s="1132">
        <f t="shared" si="35"/>
        <v>0</v>
      </c>
      <c r="CA6" s="1129">
        <f t="shared" si="36"/>
        <v>0</v>
      </c>
      <c r="CB6" s="1130">
        <f t="shared" si="37"/>
        <v>0</v>
      </c>
    </row>
    <row r="7" spans="1:80">
      <c r="A7" s="1120" t="s">
        <v>1366</v>
      </c>
      <c r="C7" s="1121">
        <f>'Og s3b'!E11</f>
        <v>1300</v>
      </c>
      <c r="D7" s="1122">
        <f>'Og s3b'!F11</f>
        <v>0</v>
      </c>
      <c r="E7" s="1123">
        <f t="shared" si="0"/>
        <v>0</v>
      </c>
      <c r="F7" s="1124"/>
      <c r="G7" s="1124"/>
      <c r="H7" s="1124">
        <f t="shared" si="1"/>
        <v>0</v>
      </c>
      <c r="I7" s="1125">
        <f t="shared" si="38"/>
        <v>0</v>
      </c>
      <c r="J7" s="1137">
        <v>11</v>
      </c>
      <c r="K7" s="1131"/>
      <c r="L7" s="1117"/>
      <c r="M7" s="1128">
        <f t="shared" si="2"/>
        <v>0</v>
      </c>
      <c r="N7" s="1129">
        <f t="shared" si="3"/>
        <v>0</v>
      </c>
      <c r="O7" s="1130">
        <f t="shared" si="4"/>
        <v>0</v>
      </c>
      <c r="P7" s="1131"/>
      <c r="Q7" s="1117"/>
      <c r="R7" s="1132">
        <f t="shared" si="5"/>
        <v>0</v>
      </c>
      <c r="S7" s="1129">
        <f t="shared" si="6"/>
        <v>0</v>
      </c>
      <c r="T7" s="1130">
        <f t="shared" si="7"/>
        <v>0</v>
      </c>
      <c r="U7" s="1131"/>
      <c r="V7" s="1117"/>
      <c r="W7" s="1132">
        <f t="shared" si="41"/>
        <v>0</v>
      </c>
      <c r="X7" s="1129">
        <f t="shared" si="8"/>
        <v>0</v>
      </c>
      <c r="Y7" s="1130">
        <f t="shared" si="9"/>
        <v>0</v>
      </c>
      <c r="Z7" s="1131"/>
      <c r="AA7" s="1117"/>
      <c r="AB7" s="1132">
        <f t="shared" ref="AB7:AB15" si="42">Y7</f>
        <v>0</v>
      </c>
      <c r="AC7" s="1129">
        <f t="shared" si="10"/>
        <v>0</v>
      </c>
      <c r="AD7" s="1130">
        <f t="shared" si="11"/>
        <v>0</v>
      </c>
      <c r="AE7" s="1131"/>
      <c r="AF7" s="1117"/>
      <c r="AG7" s="1132">
        <f t="shared" si="12"/>
        <v>0</v>
      </c>
      <c r="AH7" s="1129">
        <f t="shared" si="13"/>
        <v>0</v>
      </c>
      <c r="AI7" s="1130">
        <f t="shared" si="14"/>
        <v>0</v>
      </c>
      <c r="AJ7" s="1131"/>
      <c r="AK7" s="1117"/>
      <c r="AL7" s="1132">
        <f t="shared" si="39"/>
        <v>0</v>
      </c>
      <c r="AM7" s="1129">
        <f t="shared" si="15"/>
        <v>0</v>
      </c>
      <c r="AN7" s="1130">
        <f t="shared" si="16"/>
        <v>0</v>
      </c>
      <c r="AO7" s="1131"/>
      <c r="AP7" s="1117"/>
      <c r="AQ7" s="1132">
        <f t="shared" si="17"/>
        <v>0</v>
      </c>
      <c r="AR7" s="1129">
        <f t="shared" si="18"/>
        <v>0</v>
      </c>
      <c r="AS7" s="1130">
        <f t="shared" si="19"/>
        <v>0</v>
      </c>
      <c r="AT7" s="1131"/>
      <c r="AU7" s="1117"/>
      <c r="AV7" s="1132">
        <f t="shared" si="40"/>
        <v>0</v>
      </c>
      <c r="AW7" s="1129">
        <f t="shared" si="20"/>
        <v>0</v>
      </c>
      <c r="AX7" s="1130">
        <f t="shared" si="21"/>
        <v>0</v>
      </c>
      <c r="AY7" s="1131"/>
      <c r="AZ7" s="1117"/>
      <c r="BA7" s="1132">
        <f t="shared" si="22"/>
        <v>0</v>
      </c>
      <c r="BB7" s="1129">
        <f t="shared" si="23"/>
        <v>0</v>
      </c>
      <c r="BC7" s="1130">
        <f t="shared" si="24"/>
        <v>0</v>
      </c>
      <c r="BD7" s="1131"/>
      <c r="BE7" s="1117"/>
      <c r="BF7" s="1132">
        <f t="shared" si="25"/>
        <v>0</v>
      </c>
      <c r="BG7" s="1129">
        <f t="shared" si="26"/>
        <v>0</v>
      </c>
      <c r="BH7" s="1130">
        <f t="shared" si="27"/>
        <v>0</v>
      </c>
      <c r="BI7" s="1131">
        <f>IF($D$17&gt;100,$D7,0)</f>
        <v>0</v>
      </c>
      <c r="BJ7" s="1131">
        <f>BI7+BM$20</f>
        <v>-100</v>
      </c>
      <c r="BK7" s="1133">
        <f>IF(BJ7&gt;0,(BH7-BJ7),0)</f>
        <v>0</v>
      </c>
      <c r="BL7" s="1129">
        <f t="shared" si="28"/>
        <v>0</v>
      </c>
      <c r="BM7" s="1130">
        <f t="shared" si="29"/>
        <v>0</v>
      </c>
      <c r="BN7" s="1131"/>
      <c r="BO7" s="1117"/>
      <c r="BP7" s="1132">
        <f t="shared" si="30"/>
        <v>0</v>
      </c>
      <c r="BQ7" s="1129">
        <f t="shared" si="31"/>
        <v>0</v>
      </c>
      <c r="BR7" s="1130">
        <f t="shared" si="32"/>
        <v>0</v>
      </c>
      <c r="BS7" s="1131"/>
      <c r="BT7" s="1117"/>
      <c r="BU7" s="1132">
        <f>BR7</f>
        <v>0</v>
      </c>
      <c r="BV7" s="1129">
        <f t="shared" si="33"/>
        <v>0</v>
      </c>
      <c r="BW7" s="1130">
        <f t="shared" si="34"/>
        <v>0</v>
      </c>
      <c r="BX7" s="1131"/>
      <c r="BY7" s="1117"/>
      <c r="BZ7" s="1132">
        <f t="shared" si="35"/>
        <v>0</v>
      </c>
      <c r="CA7" s="1129">
        <f t="shared" si="36"/>
        <v>0</v>
      </c>
      <c r="CB7" s="1130">
        <f t="shared" si="37"/>
        <v>0</v>
      </c>
    </row>
    <row r="8" spans="1:80">
      <c r="A8" s="1120" t="s">
        <v>1367</v>
      </c>
      <c r="C8" s="1121">
        <f>'Og s3b'!E12</f>
        <v>1550</v>
      </c>
      <c r="D8" s="1122">
        <f>'Og s3b'!F12</f>
        <v>0</v>
      </c>
      <c r="E8" s="1123">
        <f t="shared" si="0"/>
        <v>0</v>
      </c>
      <c r="F8" s="1124"/>
      <c r="G8" s="1124"/>
      <c r="H8" s="1124">
        <f t="shared" si="1"/>
        <v>0</v>
      </c>
      <c r="I8" s="1125">
        <f t="shared" si="38"/>
        <v>0</v>
      </c>
      <c r="J8" s="1137">
        <v>13</v>
      </c>
      <c r="K8" s="1131"/>
      <c r="L8" s="1117"/>
      <c r="M8" s="1128">
        <f t="shared" si="2"/>
        <v>0</v>
      </c>
      <c r="N8" s="1129">
        <f t="shared" si="3"/>
        <v>0</v>
      </c>
      <c r="O8" s="1130">
        <f t="shared" si="4"/>
        <v>0</v>
      </c>
      <c r="P8" s="1131"/>
      <c r="Q8" s="1117"/>
      <c r="R8" s="1132">
        <f t="shared" si="5"/>
        <v>0</v>
      </c>
      <c r="S8" s="1129">
        <f t="shared" si="6"/>
        <v>0</v>
      </c>
      <c r="T8" s="1130">
        <f t="shared" si="7"/>
        <v>0</v>
      </c>
      <c r="U8" s="1131"/>
      <c r="V8" s="1117"/>
      <c r="W8" s="1132">
        <f t="shared" si="41"/>
        <v>0</v>
      </c>
      <c r="X8" s="1129">
        <f t="shared" si="8"/>
        <v>0</v>
      </c>
      <c r="Y8" s="1130">
        <f t="shared" si="9"/>
        <v>0</v>
      </c>
      <c r="Z8" s="1131"/>
      <c r="AA8" s="1117"/>
      <c r="AB8" s="1132">
        <f t="shared" si="42"/>
        <v>0</v>
      </c>
      <c r="AC8" s="1129">
        <f t="shared" si="10"/>
        <v>0</v>
      </c>
      <c r="AD8" s="1130">
        <f t="shared" si="11"/>
        <v>0</v>
      </c>
      <c r="AE8" s="1131"/>
      <c r="AF8" s="1117"/>
      <c r="AG8" s="1132">
        <f t="shared" si="12"/>
        <v>0</v>
      </c>
      <c r="AH8" s="1129">
        <f t="shared" si="13"/>
        <v>0</v>
      </c>
      <c r="AI8" s="1130">
        <f t="shared" si="14"/>
        <v>0</v>
      </c>
      <c r="AJ8" s="1131"/>
      <c r="AK8" s="1117"/>
      <c r="AL8" s="1132">
        <f t="shared" si="39"/>
        <v>0</v>
      </c>
      <c r="AM8" s="1129">
        <f t="shared" si="15"/>
        <v>0</v>
      </c>
      <c r="AN8" s="1130">
        <f t="shared" si="16"/>
        <v>0</v>
      </c>
      <c r="AO8" s="1131"/>
      <c r="AP8" s="1117"/>
      <c r="AQ8" s="1132">
        <f t="shared" si="17"/>
        <v>0</v>
      </c>
      <c r="AR8" s="1129">
        <f t="shared" si="18"/>
        <v>0</v>
      </c>
      <c r="AS8" s="1130">
        <f t="shared" si="19"/>
        <v>0</v>
      </c>
      <c r="AT8" s="1131"/>
      <c r="AU8" s="1117"/>
      <c r="AV8" s="1132">
        <f t="shared" si="40"/>
        <v>0</v>
      </c>
      <c r="AW8" s="1129">
        <f t="shared" si="20"/>
        <v>0</v>
      </c>
      <c r="AX8" s="1130">
        <f t="shared" si="21"/>
        <v>0</v>
      </c>
      <c r="AY8" s="1131"/>
      <c r="AZ8" s="1117"/>
      <c r="BA8" s="1132">
        <f t="shared" si="22"/>
        <v>0</v>
      </c>
      <c r="BB8" s="1129">
        <f t="shared" si="23"/>
        <v>0</v>
      </c>
      <c r="BC8" s="1130">
        <f t="shared" si="24"/>
        <v>0</v>
      </c>
      <c r="BD8" s="1131"/>
      <c r="BE8" s="1117"/>
      <c r="BF8" s="1132">
        <f t="shared" si="25"/>
        <v>0</v>
      </c>
      <c r="BG8" s="1129">
        <f t="shared" si="26"/>
        <v>0</v>
      </c>
      <c r="BH8" s="1130">
        <f t="shared" si="27"/>
        <v>0</v>
      </c>
      <c r="BI8" s="1131"/>
      <c r="BJ8" s="1117"/>
      <c r="BK8" s="1132">
        <f t="shared" ref="BK8:BK15" si="43">BH8</f>
        <v>0</v>
      </c>
      <c r="BL8" s="1129">
        <f t="shared" si="28"/>
        <v>0</v>
      </c>
      <c r="BM8" s="1130">
        <f t="shared" si="29"/>
        <v>0</v>
      </c>
      <c r="BN8" s="1131"/>
      <c r="BO8" s="1117"/>
      <c r="BP8" s="1132">
        <f t="shared" si="30"/>
        <v>0</v>
      </c>
      <c r="BQ8" s="1129">
        <f t="shared" si="31"/>
        <v>0</v>
      </c>
      <c r="BR8" s="1130">
        <f t="shared" si="32"/>
        <v>0</v>
      </c>
      <c r="BS8" s="1131">
        <f>IF($D$17&gt;100,$D8,0)</f>
        <v>0</v>
      </c>
      <c r="BT8" s="1131">
        <f>BS8+BW$20</f>
        <v>-100</v>
      </c>
      <c r="BU8" s="1133">
        <f>IF(BT8&gt;0,(BR8-BT8),0)</f>
        <v>0</v>
      </c>
      <c r="BV8" s="1129">
        <f t="shared" si="33"/>
        <v>0</v>
      </c>
      <c r="BW8" s="1130">
        <f t="shared" si="34"/>
        <v>0</v>
      </c>
      <c r="BX8" s="1131"/>
      <c r="BY8" s="1117"/>
      <c r="BZ8" s="1132">
        <f t="shared" si="35"/>
        <v>0</v>
      </c>
      <c r="CA8" s="1129">
        <f t="shared" si="36"/>
        <v>0</v>
      </c>
      <c r="CB8" s="1130">
        <f t="shared" si="37"/>
        <v>0</v>
      </c>
    </row>
    <row r="9" spans="1:80">
      <c r="A9" s="1120" t="s">
        <v>1845</v>
      </c>
      <c r="C9" s="1121">
        <f>'Og s3b'!E13</f>
        <v>1050</v>
      </c>
      <c r="D9" s="1122">
        <f>'Og s3b'!F13</f>
        <v>0</v>
      </c>
      <c r="E9" s="1123">
        <f t="shared" si="0"/>
        <v>0</v>
      </c>
      <c r="F9" s="1124"/>
      <c r="G9" s="1124"/>
      <c r="H9" s="1124">
        <f>IF(I9=0,0,IF(I$21=100,I9,IF(I$21=200,I9/2,IF(I$21=300,I9/3,IF(I$21=400,I9/4,IF(I$21=500,I9/5,IF(I$21=600,I9/6,100)))))))</f>
        <v>0</v>
      </c>
      <c r="I9" s="1125">
        <f t="shared" si="38"/>
        <v>0</v>
      </c>
      <c r="J9" s="1134">
        <v>9</v>
      </c>
      <c r="K9" s="1131"/>
      <c r="L9" s="1117"/>
      <c r="M9" s="1128">
        <f t="shared" si="2"/>
        <v>0</v>
      </c>
      <c r="N9" s="1129">
        <f t="shared" si="3"/>
        <v>0</v>
      </c>
      <c r="O9" s="1130">
        <f t="shared" si="4"/>
        <v>0</v>
      </c>
      <c r="P9" s="1131"/>
      <c r="Q9" s="1117"/>
      <c r="R9" s="1132">
        <f t="shared" si="5"/>
        <v>0</v>
      </c>
      <c r="S9" s="1129">
        <f t="shared" si="6"/>
        <v>0</v>
      </c>
      <c r="T9" s="1130">
        <f t="shared" si="7"/>
        <v>0</v>
      </c>
      <c r="U9" s="1131"/>
      <c r="V9" s="1117"/>
      <c r="W9" s="1132">
        <f t="shared" si="41"/>
        <v>0</v>
      </c>
      <c r="X9" s="1129">
        <f t="shared" si="8"/>
        <v>0</v>
      </c>
      <c r="Y9" s="1130">
        <f t="shared" si="9"/>
        <v>0</v>
      </c>
      <c r="Z9" s="1131"/>
      <c r="AA9" s="1117"/>
      <c r="AB9" s="1132">
        <f t="shared" si="42"/>
        <v>0</v>
      </c>
      <c r="AC9" s="1129">
        <f t="shared" si="10"/>
        <v>0</v>
      </c>
      <c r="AD9" s="1130">
        <f t="shared" si="11"/>
        <v>0</v>
      </c>
      <c r="AE9" s="1131"/>
      <c r="AF9" s="1117"/>
      <c r="AG9" s="1132">
        <f t="shared" si="12"/>
        <v>0</v>
      </c>
      <c r="AH9" s="1129">
        <f t="shared" si="13"/>
        <v>0</v>
      </c>
      <c r="AI9" s="1130">
        <f t="shared" si="14"/>
        <v>0</v>
      </c>
      <c r="AJ9" s="1131"/>
      <c r="AK9" s="1117"/>
      <c r="AL9" s="1132">
        <f t="shared" si="39"/>
        <v>0</v>
      </c>
      <c r="AM9" s="1129">
        <f t="shared" si="15"/>
        <v>0</v>
      </c>
      <c r="AN9" s="1130">
        <f t="shared" si="16"/>
        <v>0</v>
      </c>
      <c r="AO9" s="1131"/>
      <c r="AP9" s="1117"/>
      <c r="AQ9" s="1132">
        <f t="shared" si="17"/>
        <v>0</v>
      </c>
      <c r="AR9" s="1129">
        <f t="shared" si="18"/>
        <v>0</v>
      </c>
      <c r="AS9" s="1130">
        <f t="shared" si="19"/>
        <v>0</v>
      </c>
      <c r="AT9" s="1131"/>
      <c r="AU9" s="1117"/>
      <c r="AV9" s="1132">
        <f t="shared" si="40"/>
        <v>0</v>
      </c>
      <c r="AW9" s="1129">
        <f t="shared" si="20"/>
        <v>0</v>
      </c>
      <c r="AX9" s="1130">
        <f t="shared" si="21"/>
        <v>0</v>
      </c>
      <c r="AY9" s="1131">
        <f>IF($D$17&gt;100,$D9,0)</f>
        <v>0</v>
      </c>
      <c r="AZ9" s="1131">
        <f>AY9+BC$20</f>
        <v>-100</v>
      </c>
      <c r="BA9" s="1133">
        <f>IF(AZ9&gt;0,(AX9-AZ9),0)</f>
        <v>0</v>
      </c>
      <c r="BB9" s="1129">
        <f t="shared" si="23"/>
        <v>0</v>
      </c>
      <c r="BC9" s="1130">
        <f t="shared" si="24"/>
        <v>0</v>
      </c>
      <c r="BD9" s="1131"/>
      <c r="BE9" s="1117"/>
      <c r="BF9" s="1132">
        <f t="shared" si="25"/>
        <v>0</v>
      </c>
      <c r="BG9" s="1129">
        <f t="shared" si="26"/>
        <v>0</v>
      </c>
      <c r="BH9" s="1130">
        <f t="shared" si="27"/>
        <v>0</v>
      </c>
      <c r="BI9" s="1127"/>
      <c r="BJ9" s="1117"/>
      <c r="BK9" s="1132">
        <f t="shared" si="43"/>
        <v>0</v>
      </c>
      <c r="BL9" s="1129">
        <f t="shared" si="28"/>
        <v>0</v>
      </c>
      <c r="BM9" s="1130">
        <f t="shared" si="29"/>
        <v>0</v>
      </c>
      <c r="BN9" s="1127"/>
      <c r="BO9" s="1117"/>
      <c r="BP9" s="1132">
        <f t="shared" si="30"/>
        <v>0</v>
      </c>
      <c r="BQ9" s="1129">
        <f t="shared" si="31"/>
        <v>0</v>
      </c>
      <c r="BR9" s="1130">
        <f t="shared" si="32"/>
        <v>0</v>
      </c>
      <c r="BS9" s="1127"/>
      <c r="BT9" s="1117"/>
      <c r="BU9" s="1132">
        <f t="shared" ref="BU9:BU15" si="44">BR9</f>
        <v>0</v>
      </c>
      <c r="BV9" s="1129">
        <f t="shared" si="33"/>
        <v>0</v>
      </c>
      <c r="BW9" s="1130">
        <f t="shared" si="34"/>
        <v>0</v>
      </c>
      <c r="BX9" s="1131"/>
      <c r="BY9" s="1117"/>
      <c r="BZ9" s="1132">
        <f t="shared" si="35"/>
        <v>0</v>
      </c>
      <c r="CA9" s="1129">
        <f t="shared" si="36"/>
        <v>0</v>
      </c>
      <c r="CB9" s="1130">
        <f t="shared" si="37"/>
        <v>0</v>
      </c>
    </row>
    <row r="10" spans="1:80">
      <c r="A10" s="1120" t="s">
        <v>1846</v>
      </c>
      <c r="C10" s="1121">
        <f>'Og s3b'!E14</f>
        <v>1150</v>
      </c>
      <c r="D10" s="1122">
        <f>'Og s3b'!F14</f>
        <v>0</v>
      </c>
      <c r="E10" s="1123">
        <f t="shared" si="0"/>
        <v>0</v>
      </c>
      <c r="F10" s="1124"/>
      <c r="G10" s="1124"/>
      <c r="H10" s="1124">
        <f t="shared" ref="H10:H16" si="45">IF(I10=0,0,IF(I$21=100,I10,IF(I$21=200,I10/2,IF(I$21=300,I10/3,IF(I$21=400,I10/4,IF(I$21=500,I10/5,IF(I$21=600,I10/6,100)))))))</f>
        <v>0</v>
      </c>
      <c r="I10" s="1125">
        <f t="shared" si="38"/>
        <v>0</v>
      </c>
      <c r="J10" s="1134">
        <v>10</v>
      </c>
      <c r="K10" s="1131"/>
      <c r="L10" s="1117"/>
      <c r="M10" s="1128">
        <f t="shared" si="2"/>
        <v>0</v>
      </c>
      <c r="N10" s="1129">
        <f t="shared" si="3"/>
        <v>0</v>
      </c>
      <c r="O10" s="1130">
        <f t="shared" si="4"/>
        <v>0</v>
      </c>
      <c r="P10" s="1127"/>
      <c r="Q10" s="1117"/>
      <c r="R10" s="1132">
        <f t="shared" si="5"/>
        <v>0</v>
      </c>
      <c r="S10" s="1129">
        <f t="shared" si="6"/>
        <v>0</v>
      </c>
      <c r="T10" s="1130">
        <f t="shared" si="7"/>
        <v>0</v>
      </c>
      <c r="U10" s="1131"/>
      <c r="V10" s="1117"/>
      <c r="W10" s="1132">
        <f t="shared" si="41"/>
        <v>0</v>
      </c>
      <c r="X10" s="1129">
        <f t="shared" si="8"/>
        <v>0</v>
      </c>
      <c r="Y10" s="1130">
        <f t="shared" si="9"/>
        <v>0</v>
      </c>
      <c r="Z10" s="1131"/>
      <c r="AA10" s="1117"/>
      <c r="AB10" s="1132">
        <f t="shared" si="42"/>
        <v>0</v>
      </c>
      <c r="AC10" s="1129">
        <f t="shared" si="10"/>
        <v>0</v>
      </c>
      <c r="AD10" s="1130">
        <f t="shared" si="11"/>
        <v>0</v>
      </c>
      <c r="AE10" s="1131"/>
      <c r="AF10" s="1117"/>
      <c r="AG10" s="1132">
        <f t="shared" si="12"/>
        <v>0</v>
      </c>
      <c r="AH10" s="1129">
        <f t="shared" si="13"/>
        <v>0</v>
      </c>
      <c r="AI10" s="1130">
        <f t="shared" si="14"/>
        <v>0</v>
      </c>
      <c r="AJ10" s="1131"/>
      <c r="AK10" s="1117"/>
      <c r="AL10" s="1132">
        <f t="shared" si="39"/>
        <v>0</v>
      </c>
      <c r="AM10" s="1129">
        <f t="shared" si="15"/>
        <v>0</v>
      </c>
      <c r="AN10" s="1130">
        <f t="shared" si="16"/>
        <v>0</v>
      </c>
      <c r="AO10" s="1131"/>
      <c r="AP10" s="1117"/>
      <c r="AQ10" s="1132">
        <f t="shared" si="17"/>
        <v>0</v>
      </c>
      <c r="AR10" s="1129">
        <f t="shared" si="18"/>
        <v>0</v>
      </c>
      <c r="AS10" s="1130">
        <f t="shared" si="19"/>
        <v>0</v>
      </c>
      <c r="AT10" s="1131"/>
      <c r="AU10" s="1117"/>
      <c r="AV10" s="1132">
        <f t="shared" si="40"/>
        <v>0</v>
      </c>
      <c r="AW10" s="1129">
        <f t="shared" si="20"/>
        <v>0</v>
      </c>
      <c r="AX10" s="1130">
        <f t="shared" si="21"/>
        <v>0</v>
      </c>
      <c r="AY10" s="1131"/>
      <c r="AZ10" s="1117"/>
      <c r="BA10" s="1132">
        <f t="shared" ref="BA10:BA16" si="46">AX10</f>
        <v>0</v>
      </c>
      <c r="BB10" s="1129">
        <f t="shared" si="23"/>
        <v>0</v>
      </c>
      <c r="BC10" s="1130">
        <f t="shared" si="24"/>
        <v>0</v>
      </c>
      <c r="BD10" s="1131">
        <f>IF($D$17&gt;100,$D10,0)</f>
        <v>0</v>
      </c>
      <c r="BE10" s="1131">
        <f>BD10+BH$20</f>
        <v>-100</v>
      </c>
      <c r="BF10" s="1133">
        <f>IF(BE10&gt;0,(BC10-BE10),0)</f>
        <v>0</v>
      </c>
      <c r="BG10" s="1129">
        <f t="shared" si="26"/>
        <v>0</v>
      </c>
      <c r="BH10" s="1130">
        <f t="shared" si="27"/>
        <v>0</v>
      </c>
      <c r="BI10" s="1127"/>
      <c r="BJ10" s="1117"/>
      <c r="BK10" s="1132">
        <f t="shared" si="43"/>
        <v>0</v>
      </c>
      <c r="BL10" s="1129">
        <f t="shared" si="28"/>
        <v>0</v>
      </c>
      <c r="BM10" s="1130">
        <f t="shared" si="29"/>
        <v>0</v>
      </c>
      <c r="BN10" s="1127"/>
      <c r="BO10" s="1117"/>
      <c r="BP10" s="1132">
        <f t="shared" si="30"/>
        <v>0</v>
      </c>
      <c r="BQ10" s="1129">
        <f t="shared" si="31"/>
        <v>0</v>
      </c>
      <c r="BR10" s="1130">
        <f t="shared" si="32"/>
        <v>0</v>
      </c>
      <c r="BS10" s="1127"/>
      <c r="BT10" s="1117"/>
      <c r="BU10" s="1132">
        <f t="shared" si="44"/>
        <v>0</v>
      </c>
      <c r="BV10" s="1129">
        <f t="shared" si="33"/>
        <v>0</v>
      </c>
      <c r="BW10" s="1130">
        <f t="shared" si="34"/>
        <v>0</v>
      </c>
      <c r="BX10" s="1127"/>
      <c r="BY10" s="1117"/>
      <c r="BZ10" s="1132">
        <f t="shared" si="35"/>
        <v>0</v>
      </c>
      <c r="CA10" s="1129">
        <f t="shared" si="36"/>
        <v>0</v>
      </c>
      <c r="CB10" s="1130">
        <f t="shared" si="37"/>
        <v>0</v>
      </c>
    </row>
    <row r="11" spans="1:80">
      <c r="A11" s="1135" t="s">
        <v>1847</v>
      </c>
      <c r="C11" s="1121">
        <f>'Og s3b'!E15</f>
        <v>1540</v>
      </c>
      <c r="D11" s="1122">
        <f>'Og s3b'!F15</f>
        <v>0</v>
      </c>
      <c r="E11" s="1123">
        <f t="shared" si="0"/>
        <v>0</v>
      </c>
      <c r="F11" s="1124"/>
      <c r="G11" s="1124"/>
      <c r="H11" s="1124">
        <f t="shared" si="45"/>
        <v>0</v>
      </c>
      <c r="I11" s="1125">
        <f t="shared" si="38"/>
        <v>0</v>
      </c>
      <c r="J11" s="1137">
        <v>12</v>
      </c>
      <c r="K11" s="1127"/>
      <c r="L11" s="1117"/>
      <c r="M11" s="1128">
        <f t="shared" si="2"/>
        <v>0</v>
      </c>
      <c r="N11" s="1129">
        <f t="shared" si="3"/>
        <v>0</v>
      </c>
      <c r="O11" s="1130">
        <f t="shared" si="4"/>
        <v>0</v>
      </c>
      <c r="P11" s="1127"/>
      <c r="Q11" s="1117"/>
      <c r="R11" s="1132">
        <f>O11</f>
        <v>0</v>
      </c>
      <c r="S11" s="1129">
        <f t="shared" si="6"/>
        <v>0</v>
      </c>
      <c r="T11" s="1130">
        <f t="shared" si="7"/>
        <v>0</v>
      </c>
      <c r="U11" s="1127"/>
      <c r="V11" s="1117"/>
      <c r="W11" s="1132">
        <f t="shared" si="41"/>
        <v>0</v>
      </c>
      <c r="X11" s="1129">
        <f t="shared" si="8"/>
        <v>0</v>
      </c>
      <c r="Y11" s="1130">
        <f t="shared" si="9"/>
        <v>0</v>
      </c>
      <c r="Z11" s="1127"/>
      <c r="AA11" s="1117"/>
      <c r="AB11" s="1132">
        <f t="shared" si="42"/>
        <v>0</v>
      </c>
      <c r="AC11" s="1129">
        <f t="shared" si="10"/>
        <v>0</v>
      </c>
      <c r="AD11" s="1130">
        <f t="shared" si="11"/>
        <v>0</v>
      </c>
      <c r="AE11" s="1127"/>
      <c r="AF11" s="1117"/>
      <c r="AG11" s="1132">
        <f t="shared" si="12"/>
        <v>0</v>
      </c>
      <c r="AH11" s="1129">
        <f t="shared" si="13"/>
        <v>0</v>
      </c>
      <c r="AI11" s="1130">
        <f t="shared" si="14"/>
        <v>0</v>
      </c>
      <c r="AJ11" s="1127"/>
      <c r="AK11" s="1117"/>
      <c r="AL11" s="1132">
        <f t="shared" si="39"/>
        <v>0</v>
      </c>
      <c r="AM11" s="1129">
        <f t="shared" si="15"/>
        <v>0</v>
      </c>
      <c r="AN11" s="1130">
        <f t="shared" si="16"/>
        <v>0</v>
      </c>
      <c r="AO11" s="1127"/>
      <c r="AP11" s="1117"/>
      <c r="AQ11" s="1132">
        <f t="shared" si="17"/>
        <v>0</v>
      </c>
      <c r="AR11" s="1129">
        <f t="shared" si="18"/>
        <v>0</v>
      </c>
      <c r="AS11" s="1130">
        <f t="shared" si="19"/>
        <v>0</v>
      </c>
      <c r="AT11" s="1127"/>
      <c r="AU11" s="1117"/>
      <c r="AV11" s="1132">
        <f t="shared" si="40"/>
        <v>0</v>
      </c>
      <c r="AW11" s="1129">
        <f t="shared" si="20"/>
        <v>0</v>
      </c>
      <c r="AX11" s="1130">
        <f t="shared" si="21"/>
        <v>0</v>
      </c>
      <c r="AY11" s="1127"/>
      <c r="AZ11" s="1117"/>
      <c r="BA11" s="1132">
        <f t="shared" si="46"/>
        <v>0</v>
      </c>
      <c r="BB11" s="1129">
        <f t="shared" si="23"/>
        <v>0</v>
      </c>
      <c r="BC11" s="1130">
        <f t="shared" si="24"/>
        <v>0</v>
      </c>
      <c r="BD11" s="1127"/>
      <c r="BE11" s="1117"/>
      <c r="BF11" s="1132">
        <f t="shared" ref="BF11:BF16" si="47">BC11</f>
        <v>0</v>
      </c>
      <c r="BG11" s="1129">
        <f t="shared" si="26"/>
        <v>0</v>
      </c>
      <c r="BH11" s="1130">
        <f t="shared" si="27"/>
        <v>0</v>
      </c>
      <c r="BI11" s="1127"/>
      <c r="BJ11" s="1117"/>
      <c r="BK11" s="1132">
        <f t="shared" si="43"/>
        <v>0</v>
      </c>
      <c r="BL11" s="1129">
        <f t="shared" si="28"/>
        <v>0</v>
      </c>
      <c r="BM11" s="1130">
        <f t="shared" si="29"/>
        <v>0</v>
      </c>
      <c r="BN11" s="1131">
        <f>IF($D$17&gt;100,$D11,0)</f>
        <v>0</v>
      </c>
      <c r="BO11" s="1131">
        <f>BN11+BR$20</f>
        <v>-100</v>
      </c>
      <c r="BP11" s="1133">
        <f>IF(BO11&gt;0,(BM11-BO11),0)</f>
        <v>0</v>
      </c>
      <c r="BQ11" s="1129">
        <f t="shared" si="31"/>
        <v>0</v>
      </c>
      <c r="BR11" s="1130">
        <f t="shared" si="32"/>
        <v>0</v>
      </c>
      <c r="BS11" s="1127"/>
      <c r="BT11" s="1117"/>
      <c r="BU11" s="1132">
        <f t="shared" si="44"/>
        <v>0</v>
      </c>
      <c r="BV11" s="1129">
        <f t="shared" si="33"/>
        <v>0</v>
      </c>
      <c r="BW11" s="1130">
        <f t="shared" si="34"/>
        <v>0</v>
      </c>
      <c r="BX11" s="1127"/>
      <c r="BY11" s="1117"/>
      <c r="BZ11" s="1132">
        <f t="shared" si="35"/>
        <v>0</v>
      </c>
      <c r="CA11" s="1129">
        <f t="shared" si="36"/>
        <v>0</v>
      </c>
      <c r="CB11" s="1130">
        <f t="shared" si="37"/>
        <v>0</v>
      </c>
    </row>
    <row r="12" spans="1:80">
      <c r="A12" s="1135" t="s">
        <v>1848</v>
      </c>
      <c r="C12" s="1121">
        <f>'Og s3b'!E16</f>
        <v>1800</v>
      </c>
      <c r="D12" s="1122">
        <f>'Og s3b'!F16</f>
        <v>0</v>
      </c>
      <c r="E12" s="1123">
        <f t="shared" si="0"/>
        <v>0</v>
      </c>
      <c r="F12" s="1124"/>
      <c r="G12" s="1124"/>
      <c r="H12" s="1124">
        <f t="shared" si="45"/>
        <v>0</v>
      </c>
      <c r="I12" s="1125">
        <f t="shared" si="38"/>
        <v>0</v>
      </c>
      <c r="J12" s="1137">
        <v>14</v>
      </c>
      <c r="K12" s="1127"/>
      <c r="L12" s="1117"/>
      <c r="M12" s="1128">
        <f t="shared" si="2"/>
        <v>0</v>
      </c>
      <c r="N12" s="1129">
        <f t="shared" si="3"/>
        <v>0</v>
      </c>
      <c r="O12" s="1130">
        <f t="shared" si="4"/>
        <v>0</v>
      </c>
      <c r="P12" s="1127"/>
      <c r="Q12" s="1117"/>
      <c r="R12" s="1132">
        <f>O12</f>
        <v>0</v>
      </c>
      <c r="S12" s="1129">
        <f t="shared" si="6"/>
        <v>0</v>
      </c>
      <c r="T12" s="1130">
        <f t="shared" si="7"/>
        <v>0</v>
      </c>
      <c r="U12" s="1127"/>
      <c r="V12" s="1117"/>
      <c r="W12" s="1132">
        <f t="shared" si="41"/>
        <v>0</v>
      </c>
      <c r="X12" s="1129">
        <f t="shared" si="8"/>
        <v>0</v>
      </c>
      <c r="Y12" s="1130">
        <f t="shared" si="9"/>
        <v>0</v>
      </c>
      <c r="Z12" s="1127"/>
      <c r="AA12" s="1117"/>
      <c r="AB12" s="1132">
        <f t="shared" si="42"/>
        <v>0</v>
      </c>
      <c r="AC12" s="1129">
        <f t="shared" si="10"/>
        <v>0</v>
      </c>
      <c r="AD12" s="1130">
        <f t="shared" si="11"/>
        <v>0</v>
      </c>
      <c r="AE12" s="1127"/>
      <c r="AF12" s="1117"/>
      <c r="AG12" s="1132">
        <f t="shared" si="12"/>
        <v>0</v>
      </c>
      <c r="AH12" s="1129">
        <f t="shared" si="13"/>
        <v>0</v>
      </c>
      <c r="AI12" s="1130">
        <f t="shared" si="14"/>
        <v>0</v>
      </c>
      <c r="AJ12" s="1127"/>
      <c r="AK12" s="1117"/>
      <c r="AL12" s="1132">
        <f t="shared" si="39"/>
        <v>0</v>
      </c>
      <c r="AM12" s="1129">
        <f t="shared" si="15"/>
        <v>0</v>
      </c>
      <c r="AN12" s="1130">
        <f t="shared" si="16"/>
        <v>0</v>
      </c>
      <c r="AO12" s="1127"/>
      <c r="AP12" s="1117"/>
      <c r="AQ12" s="1132">
        <f t="shared" si="17"/>
        <v>0</v>
      </c>
      <c r="AR12" s="1129">
        <f t="shared" si="18"/>
        <v>0</v>
      </c>
      <c r="AS12" s="1130">
        <f t="shared" si="19"/>
        <v>0</v>
      </c>
      <c r="AT12" s="1127"/>
      <c r="AU12" s="1117"/>
      <c r="AV12" s="1132">
        <f t="shared" si="40"/>
        <v>0</v>
      </c>
      <c r="AW12" s="1129">
        <f t="shared" si="20"/>
        <v>0</v>
      </c>
      <c r="AX12" s="1130">
        <f t="shared" si="21"/>
        <v>0</v>
      </c>
      <c r="AY12" s="1127"/>
      <c r="AZ12" s="1117"/>
      <c r="BA12" s="1132">
        <f t="shared" si="46"/>
        <v>0</v>
      </c>
      <c r="BB12" s="1129">
        <f t="shared" si="23"/>
        <v>0</v>
      </c>
      <c r="BC12" s="1130">
        <f t="shared" si="24"/>
        <v>0</v>
      </c>
      <c r="BD12" s="1127"/>
      <c r="BE12" s="1117"/>
      <c r="BF12" s="1132">
        <f t="shared" si="47"/>
        <v>0</v>
      </c>
      <c r="BG12" s="1129">
        <f t="shared" si="26"/>
        <v>0</v>
      </c>
      <c r="BH12" s="1130">
        <f t="shared" si="27"/>
        <v>0</v>
      </c>
      <c r="BI12" s="1127"/>
      <c r="BJ12" s="1117"/>
      <c r="BK12" s="1132">
        <f t="shared" si="43"/>
        <v>0</v>
      </c>
      <c r="BL12" s="1129">
        <f t="shared" si="28"/>
        <v>0</v>
      </c>
      <c r="BM12" s="1130">
        <f t="shared" si="29"/>
        <v>0</v>
      </c>
      <c r="BN12" s="1127"/>
      <c r="BO12" s="1117"/>
      <c r="BP12" s="1132">
        <f>BM12</f>
        <v>0</v>
      </c>
      <c r="BQ12" s="1129">
        <f t="shared" si="31"/>
        <v>0</v>
      </c>
      <c r="BR12" s="1130">
        <f t="shared" si="32"/>
        <v>0</v>
      </c>
      <c r="BS12" s="1127"/>
      <c r="BT12" s="1117"/>
      <c r="BU12" s="1132">
        <f t="shared" si="44"/>
        <v>0</v>
      </c>
      <c r="BV12" s="1129">
        <f t="shared" si="33"/>
        <v>0</v>
      </c>
      <c r="BW12" s="1130">
        <f t="shared" si="34"/>
        <v>0</v>
      </c>
      <c r="BX12" s="1131">
        <f>IF($D$17&gt;100,$D12,0)</f>
        <v>0</v>
      </c>
      <c r="BY12" s="1131">
        <f>BX12+CB$20</f>
        <v>-100</v>
      </c>
      <c r="BZ12" s="1133">
        <f>IF(BY12&gt;0,(BW12-BY12),0)</f>
        <v>0</v>
      </c>
      <c r="CA12" s="1129">
        <f t="shared" si="36"/>
        <v>0</v>
      </c>
      <c r="CB12" s="1130">
        <f t="shared" si="37"/>
        <v>0</v>
      </c>
    </row>
    <row r="13" spans="1:80">
      <c r="A13" s="1135" t="s">
        <v>2168</v>
      </c>
      <c r="C13" s="1121">
        <f>'Og s3b'!E17</f>
        <v>650</v>
      </c>
      <c r="D13" s="1122">
        <f>'Og s3b'!F17</f>
        <v>0</v>
      </c>
      <c r="E13" s="1123">
        <f t="shared" si="0"/>
        <v>0</v>
      </c>
      <c r="F13" s="1124"/>
      <c r="G13" s="1124"/>
      <c r="H13" s="1124">
        <f t="shared" si="45"/>
        <v>0</v>
      </c>
      <c r="I13" s="1125">
        <f t="shared" si="38"/>
        <v>0</v>
      </c>
      <c r="J13" s="1126">
        <v>5</v>
      </c>
      <c r="K13" s="1127"/>
      <c r="L13" s="1117"/>
      <c r="M13" s="1128">
        <f t="shared" si="2"/>
        <v>0</v>
      </c>
      <c r="N13" s="1129">
        <f t="shared" si="3"/>
        <v>0</v>
      </c>
      <c r="O13" s="1130">
        <f t="shared" si="4"/>
        <v>0</v>
      </c>
      <c r="P13" s="1127"/>
      <c r="Q13" s="1117"/>
      <c r="R13" s="1132">
        <f>O13</f>
        <v>0</v>
      </c>
      <c r="S13" s="1129">
        <f t="shared" si="6"/>
        <v>0</v>
      </c>
      <c r="T13" s="1130">
        <f t="shared" si="7"/>
        <v>0</v>
      </c>
      <c r="U13" s="1127"/>
      <c r="V13" s="1117"/>
      <c r="W13" s="1132">
        <f t="shared" si="41"/>
        <v>0</v>
      </c>
      <c r="X13" s="1129">
        <f t="shared" si="8"/>
        <v>0</v>
      </c>
      <c r="Y13" s="1130">
        <f t="shared" si="9"/>
        <v>0</v>
      </c>
      <c r="Z13" s="1127"/>
      <c r="AA13" s="1117"/>
      <c r="AB13" s="1132">
        <f t="shared" si="42"/>
        <v>0</v>
      </c>
      <c r="AC13" s="1129">
        <f t="shared" si="10"/>
        <v>0</v>
      </c>
      <c r="AD13" s="1130">
        <f t="shared" si="11"/>
        <v>0</v>
      </c>
      <c r="AE13" s="1131">
        <f>IF($D$17&gt;100,$D13,0)</f>
        <v>0</v>
      </c>
      <c r="AF13" s="1131">
        <f>AE13+AI$20</f>
        <v>-100</v>
      </c>
      <c r="AG13" s="1133">
        <f>IF(AF13&gt;0,(AD13-AF13),0)</f>
        <v>0</v>
      </c>
      <c r="AH13" s="1129">
        <f t="shared" si="13"/>
        <v>0</v>
      </c>
      <c r="AI13" s="1130">
        <f t="shared" si="14"/>
        <v>0</v>
      </c>
      <c r="AJ13" s="1127"/>
      <c r="AK13" s="1117"/>
      <c r="AL13" s="1132">
        <f t="shared" si="39"/>
        <v>0</v>
      </c>
      <c r="AM13" s="1129">
        <f t="shared" si="15"/>
        <v>0</v>
      </c>
      <c r="AN13" s="1130">
        <f t="shared" si="16"/>
        <v>0</v>
      </c>
      <c r="AO13" s="1127"/>
      <c r="AP13" s="1117"/>
      <c r="AQ13" s="1132">
        <f t="shared" si="17"/>
        <v>0</v>
      </c>
      <c r="AR13" s="1129">
        <f t="shared" si="18"/>
        <v>0</v>
      </c>
      <c r="AS13" s="1130">
        <f t="shared" si="19"/>
        <v>0</v>
      </c>
      <c r="AT13" s="1127"/>
      <c r="AU13" s="1117"/>
      <c r="AV13" s="1132">
        <f t="shared" si="40"/>
        <v>0</v>
      </c>
      <c r="AW13" s="1129">
        <f t="shared" si="20"/>
        <v>0</v>
      </c>
      <c r="AX13" s="1130">
        <f t="shared" si="21"/>
        <v>0</v>
      </c>
      <c r="AY13" s="1127"/>
      <c r="AZ13" s="1117"/>
      <c r="BA13" s="1132">
        <f t="shared" si="46"/>
        <v>0</v>
      </c>
      <c r="BB13" s="1129">
        <f t="shared" si="23"/>
        <v>0</v>
      </c>
      <c r="BC13" s="1130">
        <f t="shared" si="24"/>
        <v>0</v>
      </c>
      <c r="BD13" s="1127"/>
      <c r="BE13" s="1117"/>
      <c r="BF13" s="1132">
        <f t="shared" si="47"/>
        <v>0</v>
      </c>
      <c r="BG13" s="1129">
        <f t="shared" si="26"/>
        <v>0</v>
      </c>
      <c r="BH13" s="1130">
        <f t="shared" si="27"/>
        <v>0</v>
      </c>
      <c r="BI13" s="1127"/>
      <c r="BJ13" s="1117"/>
      <c r="BK13" s="1132">
        <f t="shared" si="43"/>
        <v>0</v>
      </c>
      <c r="BL13" s="1129">
        <f t="shared" si="28"/>
        <v>0</v>
      </c>
      <c r="BM13" s="1130">
        <f t="shared" si="29"/>
        <v>0</v>
      </c>
      <c r="BN13" s="1127"/>
      <c r="BO13" s="1117"/>
      <c r="BP13" s="1132">
        <f>BM13</f>
        <v>0</v>
      </c>
      <c r="BQ13" s="1129">
        <f t="shared" si="31"/>
        <v>0</v>
      </c>
      <c r="BR13" s="1130">
        <f t="shared" si="32"/>
        <v>0</v>
      </c>
      <c r="BS13" s="1127"/>
      <c r="BT13" s="1117"/>
      <c r="BU13" s="1132">
        <f t="shared" si="44"/>
        <v>0</v>
      </c>
      <c r="BV13" s="1129">
        <f t="shared" si="33"/>
        <v>0</v>
      </c>
      <c r="BW13" s="1130">
        <f t="shared" si="34"/>
        <v>0</v>
      </c>
      <c r="BX13" s="1127"/>
      <c r="BY13" s="1117"/>
      <c r="BZ13" s="1132">
        <f>BW13</f>
        <v>0</v>
      </c>
      <c r="CA13" s="1129">
        <f t="shared" si="36"/>
        <v>0</v>
      </c>
      <c r="CB13" s="1130">
        <f t="shared" si="37"/>
        <v>0</v>
      </c>
    </row>
    <row r="14" spans="1:80">
      <c r="A14" s="1138" t="s">
        <v>2169</v>
      </c>
      <c r="C14" s="1121"/>
      <c r="D14" s="1251"/>
      <c r="E14" s="1123">
        <f t="shared" si="0"/>
        <v>0</v>
      </c>
      <c r="F14" s="1124"/>
      <c r="G14" s="1124"/>
      <c r="H14" s="1124">
        <f t="shared" si="45"/>
        <v>0</v>
      </c>
      <c r="I14" s="1125">
        <f t="shared" si="38"/>
        <v>0</v>
      </c>
      <c r="J14" s="1126">
        <v>2</v>
      </c>
      <c r="K14" s="1127"/>
      <c r="L14" s="1117"/>
      <c r="M14" s="1128">
        <f t="shared" si="2"/>
        <v>0</v>
      </c>
      <c r="N14" s="1129">
        <f t="shared" si="3"/>
        <v>0</v>
      </c>
      <c r="O14" s="1130">
        <f t="shared" si="4"/>
        <v>0</v>
      </c>
      <c r="P14" s="1131">
        <f>IF($D$17&gt;100,$D14,0)</f>
        <v>0</v>
      </c>
      <c r="Q14" s="1131">
        <f>P14+T$20</f>
        <v>-100</v>
      </c>
      <c r="R14" s="1136">
        <f>IF(Q14&gt;0,(O14-Q14),0)</f>
        <v>0</v>
      </c>
      <c r="S14" s="1129">
        <f t="shared" si="6"/>
        <v>0</v>
      </c>
      <c r="T14" s="1130">
        <f t="shared" si="7"/>
        <v>0</v>
      </c>
      <c r="U14" s="1127"/>
      <c r="V14" s="1117"/>
      <c r="W14" s="1132">
        <f t="shared" si="41"/>
        <v>0</v>
      </c>
      <c r="X14" s="1129">
        <f t="shared" si="8"/>
        <v>0</v>
      </c>
      <c r="Y14" s="1130">
        <f t="shared" si="9"/>
        <v>0</v>
      </c>
      <c r="Z14" s="1127"/>
      <c r="AA14" s="1117"/>
      <c r="AB14" s="1132">
        <f>Y14</f>
        <v>0</v>
      </c>
      <c r="AC14" s="1129">
        <f t="shared" si="10"/>
        <v>0</v>
      </c>
      <c r="AD14" s="1130">
        <f>Y14-Z14</f>
        <v>0</v>
      </c>
      <c r="AE14" s="1127"/>
      <c r="AG14" s="1132">
        <f>AD14</f>
        <v>0</v>
      </c>
      <c r="AH14" s="1129">
        <f t="shared" si="13"/>
        <v>0</v>
      </c>
      <c r="AI14" s="1130">
        <f>AD14-AE14</f>
        <v>0</v>
      </c>
      <c r="AJ14" s="1127"/>
      <c r="AK14" s="1117"/>
      <c r="AL14" s="1132">
        <f>AI14</f>
        <v>0</v>
      </c>
      <c r="AM14" s="1129">
        <f t="shared" si="15"/>
        <v>0</v>
      </c>
      <c r="AN14" s="1130">
        <f>AI14-AJ14</f>
        <v>0</v>
      </c>
      <c r="AO14" s="1127"/>
      <c r="AP14" s="1117"/>
      <c r="AQ14" s="1132">
        <f>AN14</f>
        <v>0</v>
      </c>
      <c r="AR14" s="1129">
        <f t="shared" si="18"/>
        <v>0</v>
      </c>
      <c r="AS14" s="1130">
        <f>AN14-AO14</f>
        <v>0</v>
      </c>
      <c r="AT14" s="1127"/>
      <c r="AU14" s="1117"/>
      <c r="AV14" s="1132">
        <f>AS14</f>
        <v>0</v>
      </c>
      <c r="AW14" s="1129">
        <f t="shared" si="20"/>
        <v>0</v>
      </c>
      <c r="AX14" s="1130">
        <f>AS14-AT14</f>
        <v>0</v>
      </c>
      <c r="AY14" s="1127"/>
      <c r="AZ14" s="1117"/>
      <c r="BA14" s="1132">
        <f t="shared" si="46"/>
        <v>0</v>
      </c>
      <c r="BB14" s="1129">
        <f t="shared" si="23"/>
        <v>0</v>
      </c>
      <c r="BC14" s="1130">
        <f>AX14-AY14</f>
        <v>0</v>
      </c>
      <c r="BD14" s="1127"/>
      <c r="BE14" s="1117"/>
      <c r="BF14" s="1132">
        <f t="shared" si="47"/>
        <v>0</v>
      </c>
      <c r="BG14" s="1129">
        <f t="shared" si="26"/>
        <v>0</v>
      </c>
      <c r="BH14" s="1130">
        <f>BC14-BD14</f>
        <v>0</v>
      </c>
      <c r="BI14" s="1127"/>
      <c r="BJ14" s="1117"/>
      <c r="BK14" s="1132">
        <f>BH14</f>
        <v>0</v>
      </c>
      <c r="BL14" s="1129">
        <f t="shared" si="28"/>
        <v>0</v>
      </c>
      <c r="BM14" s="1130">
        <f>BH14-BI14</f>
        <v>0</v>
      </c>
      <c r="BN14" s="1127"/>
      <c r="BO14" s="1117"/>
      <c r="BP14" s="1132">
        <f>BM14</f>
        <v>0</v>
      </c>
      <c r="BQ14" s="1129">
        <f t="shared" si="31"/>
        <v>0</v>
      </c>
      <c r="BR14" s="1130">
        <f>BM14-BN14</f>
        <v>0</v>
      </c>
      <c r="BS14" s="1127"/>
      <c r="BT14" s="1117"/>
      <c r="BU14" s="1132">
        <f>BR14</f>
        <v>0</v>
      </c>
      <c r="BV14" s="1129">
        <f t="shared" si="33"/>
        <v>0</v>
      </c>
      <c r="BW14" s="1130">
        <f>BR14-BS14</f>
        <v>0</v>
      </c>
      <c r="BX14" s="1127"/>
      <c r="BY14" s="1117"/>
      <c r="BZ14" s="1132">
        <f>BW14</f>
        <v>0</v>
      </c>
      <c r="CA14" s="1129">
        <f t="shared" si="36"/>
        <v>0</v>
      </c>
      <c r="CB14" s="1130">
        <f>BW14-BX14</f>
        <v>0</v>
      </c>
    </row>
    <row r="15" spans="1:80">
      <c r="A15" s="1135" t="s">
        <v>2170</v>
      </c>
      <c r="C15" s="1121">
        <f>'Og s3b'!E18</f>
        <v>800</v>
      </c>
      <c r="D15" s="1122">
        <f>'Og s3b'!F18</f>
        <v>0</v>
      </c>
      <c r="E15" s="1123">
        <f t="shared" si="0"/>
        <v>0</v>
      </c>
      <c r="F15" s="1124"/>
      <c r="G15" s="1124"/>
      <c r="H15" s="1124">
        <f t="shared" si="45"/>
        <v>0</v>
      </c>
      <c r="I15" s="1125">
        <f t="shared" si="38"/>
        <v>0</v>
      </c>
      <c r="J15" s="1134">
        <v>7</v>
      </c>
      <c r="K15" s="1127"/>
      <c r="M15" s="1128">
        <f>$D15</f>
        <v>0</v>
      </c>
      <c r="N15" s="1129">
        <f t="shared" si="3"/>
        <v>0</v>
      </c>
      <c r="O15" s="1130">
        <f t="shared" si="4"/>
        <v>0</v>
      </c>
      <c r="P15" s="1127"/>
      <c r="Q15" s="1117"/>
      <c r="R15" s="1132">
        <f>O15</f>
        <v>0</v>
      </c>
      <c r="S15" s="1129">
        <f t="shared" si="6"/>
        <v>0</v>
      </c>
      <c r="T15" s="1130">
        <f t="shared" si="7"/>
        <v>0</v>
      </c>
      <c r="U15" s="1127"/>
      <c r="W15" s="1132">
        <f t="shared" si="41"/>
        <v>0</v>
      </c>
      <c r="X15" s="1129">
        <f t="shared" si="8"/>
        <v>0</v>
      </c>
      <c r="Y15" s="1130">
        <f t="shared" si="9"/>
        <v>0</v>
      </c>
      <c r="Z15" s="1127"/>
      <c r="AB15" s="1132">
        <f t="shared" si="42"/>
        <v>0</v>
      </c>
      <c r="AC15" s="1129">
        <f t="shared" si="10"/>
        <v>0</v>
      </c>
      <c r="AD15" s="1130">
        <f t="shared" si="11"/>
        <v>0</v>
      </c>
      <c r="AE15" s="1127"/>
      <c r="AG15" s="1132">
        <f>AD15</f>
        <v>0</v>
      </c>
      <c r="AH15" s="1129">
        <f t="shared" si="13"/>
        <v>0</v>
      </c>
      <c r="AI15" s="1130">
        <f t="shared" si="14"/>
        <v>0</v>
      </c>
      <c r="AJ15" s="1127"/>
      <c r="AK15" s="1117"/>
      <c r="AL15" s="1132">
        <f t="shared" si="39"/>
        <v>0</v>
      </c>
      <c r="AM15" s="1129">
        <f t="shared" si="15"/>
        <v>0</v>
      </c>
      <c r="AN15" s="1130">
        <f t="shared" si="16"/>
        <v>0</v>
      </c>
      <c r="AO15" s="1131">
        <f>IF($D$17&gt;100,$D15,0)</f>
        <v>0</v>
      </c>
      <c r="AP15" s="1131">
        <f>AO15+AS$20</f>
        <v>-100</v>
      </c>
      <c r="AQ15" s="1133">
        <f>IF(AP15&gt;0,(AN15-AP15),0)</f>
        <v>0</v>
      </c>
      <c r="AR15" s="1129">
        <f t="shared" si="18"/>
        <v>0</v>
      </c>
      <c r="AS15" s="1130">
        <f t="shared" si="19"/>
        <v>0</v>
      </c>
      <c r="AT15" s="1127"/>
      <c r="AU15" s="1117"/>
      <c r="AV15" s="1132">
        <f t="shared" si="40"/>
        <v>0</v>
      </c>
      <c r="AW15" s="1129">
        <f t="shared" si="20"/>
        <v>0</v>
      </c>
      <c r="AX15" s="1130">
        <f t="shared" si="21"/>
        <v>0</v>
      </c>
      <c r="AY15" s="1127"/>
      <c r="AZ15" s="1117"/>
      <c r="BA15" s="1132">
        <f t="shared" si="46"/>
        <v>0</v>
      </c>
      <c r="BB15" s="1129">
        <f t="shared" si="23"/>
        <v>0</v>
      </c>
      <c r="BC15" s="1130">
        <f t="shared" si="24"/>
        <v>0</v>
      </c>
      <c r="BD15" s="1127"/>
      <c r="BE15" s="1117"/>
      <c r="BF15" s="1132">
        <f t="shared" si="47"/>
        <v>0</v>
      </c>
      <c r="BG15" s="1129">
        <f t="shared" si="26"/>
        <v>0</v>
      </c>
      <c r="BH15" s="1130">
        <f t="shared" si="27"/>
        <v>0</v>
      </c>
      <c r="BI15" s="1127"/>
      <c r="BJ15" s="1117"/>
      <c r="BK15" s="1132">
        <f t="shared" si="43"/>
        <v>0</v>
      </c>
      <c r="BL15" s="1129">
        <f t="shared" si="28"/>
        <v>0</v>
      </c>
      <c r="BM15" s="1130">
        <f t="shared" si="29"/>
        <v>0</v>
      </c>
      <c r="BN15" s="1127"/>
      <c r="BO15" s="1117"/>
      <c r="BP15" s="1132">
        <f>BM15</f>
        <v>0</v>
      </c>
      <c r="BQ15" s="1129">
        <f t="shared" si="31"/>
        <v>0</v>
      </c>
      <c r="BR15" s="1130">
        <f t="shared" si="32"/>
        <v>0</v>
      </c>
      <c r="BS15" s="1127"/>
      <c r="BT15" s="1117"/>
      <c r="BU15" s="1132">
        <f t="shared" si="44"/>
        <v>0</v>
      </c>
      <c r="BV15" s="1129">
        <f t="shared" si="33"/>
        <v>0</v>
      </c>
      <c r="BW15" s="1130">
        <f t="shared" si="34"/>
        <v>0</v>
      </c>
      <c r="BX15" s="1127"/>
      <c r="BY15" s="1117"/>
      <c r="BZ15" s="1132">
        <f>BW15</f>
        <v>0</v>
      </c>
      <c r="CA15" s="1129">
        <f t="shared" si="36"/>
        <v>0</v>
      </c>
      <c r="CB15" s="1130">
        <f t="shared" si="37"/>
        <v>0</v>
      </c>
    </row>
    <row r="16" spans="1:80" ht="13.5" thickBot="1">
      <c r="A16" s="1138" t="s">
        <v>2171</v>
      </c>
      <c r="C16" s="1121"/>
      <c r="D16" s="1251"/>
      <c r="E16" s="1123">
        <f t="shared" si="0"/>
        <v>0</v>
      </c>
      <c r="F16" s="1124"/>
      <c r="G16" s="1124"/>
      <c r="H16" s="1124">
        <f t="shared" si="45"/>
        <v>0</v>
      </c>
      <c r="I16" s="1125">
        <f t="shared" si="38"/>
        <v>0</v>
      </c>
      <c r="J16" s="1134">
        <v>1</v>
      </c>
      <c r="K16" s="1131">
        <f>IF($D$17&gt;100,$D16,0)</f>
        <v>0</v>
      </c>
      <c r="L16" s="1131">
        <f>K16+O$20</f>
        <v>-100</v>
      </c>
      <c r="M16" s="1136">
        <f>IF(L16&gt;0,($D16-L16),0)</f>
        <v>0</v>
      </c>
      <c r="N16" s="1129">
        <f t="shared" si="3"/>
        <v>0</v>
      </c>
      <c r="O16" s="1130">
        <f t="shared" si="4"/>
        <v>0</v>
      </c>
      <c r="P16" s="1127"/>
      <c r="Q16" s="1117"/>
      <c r="R16" s="1132">
        <f>O16</f>
        <v>0</v>
      </c>
      <c r="S16" s="1129">
        <f t="shared" si="6"/>
        <v>0</v>
      </c>
      <c r="T16" s="1130">
        <f t="shared" si="7"/>
        <v>0</v>
      </c>
      <c r="U16" s="1127"/>
      <c r="W16" s="1132">
        <f t="shared" si="41"/>
        <v>0</v>
      </c>
      <c r="X16" s="1129">
        <f t="shared" si="8"/>
        <v>0</v>
      </c>
      <c r="Y16" s="1130">
        <f t="shared" si="9"/>
        <v>0</v>
      </c>
      <c r="Z16" s="1127"/>
      <c r="AB16" s="1132">
        <f>Y16</f>
        <v>0</v>
      </c>
      <c r="AC16" s="1129">
        <f t="shared" si="10"/>
        <v>0</v>
      </c>
      <c r="AD16" s="1130">
        <f>Y16-Z16</f>
        <v>0</v>
      </c>
      <c r="AE16" s="1127"/>
      <c r="AG16" s="1132">
        <f>AD16</f>
        <v>0</v>
      </c>
      <c r="AH16" s="1129">
        <f t="shared" si="13"/>
        <v>0</v>
      </c>
      <c r="AI16" s="1130">
        <f>AD16-AE16</f>
        <v>0</v>
      </c>
      <c r="AJ16" s="1127"/>
      <c r="AK16" s="1117"/>
      <c r="AL16" s="1132">
        <f>AI16</f>
        <v>0</v>
      </c>
      <c r="AM16" s="1129">
        <f t="shared" si="15"/>
        <v>0</v>
      </c>
      <c r="AN16" s="1130">
        <f>AI16-AJ16</f>
        <v>0</v>
      </c>
      <c r="AO16" s="1127"/>
      <c r="AP16" s="1117"/>
      <c r="AQ16" s="1132">
        <f>AN16</f>
        <v>0</v>
      </c>
      <c r="AR16" s="1129">
        <f t="shared" si="18"/>
        <v>0</v>
      </c>
      <c r="AS16" s="1130">
        <f>AN16-AO16</f>
        <v>0</v>
      </c>
      <c r="AT16" s="1127"/>
      <c r="AU16" s="1117"/>
      <c r="AV16" s="1132">
        <f>AS16</f>
        <v>0</v>
      </c>
      <c r="AW16" s="1129">
        <f t="shared" si="20"/>
        <v>0</v>
      </c>
      <c r="AX16" s="1130">
        <f>AS16-AT16</f>
        <v>0</v>
      </c>
      <c r="AY16" s="1127"/>
      <c r="AZ16" s="1117"/>
      <c r="BA16" s="1132">
        <f t="shared" si="46"/>
        <v>0</v>
      </c>
      <c r="BB16" s="1129">
        <f t="shared" si="23"/>
        <v>0</v>
      </c>
      <c r="BC16" s="1130">
        <f>AX16-AY16</f>
        <v>0</v>
      </c>
      <c r="BD16" s="1127"/>
      <c r="BE16" s="1117"/>
      <c r="BF16" s="1132">
        <f t="shared" si="47"/>
        <v>0</v>
      </c>
      <c r="BG16" s="1129">
        <f t="shared" si="26"/>
        <v>0</v>
      </c>
      <c r="BH16" s="1130">
        <f>BC16-BD16</f>
        <v>0</v>
      </c>
      <c r="BI16" s="1127"/>
      <c r="BJ16" s="1117"/>
      <c r="BK16" s="1132">
        <f>BH16</f>
        <v>0</v>
      </c>
      <c r="BL16" s="1129">
        <f t="shared" si="28"/>
        <v>0</v>
      </c>
      <c r="BM16" s="1130">
        <f>BH16-BI16</f>
        <v>0</v>
      </c>
      <c r="BN16" s="1127"/>
      <c r="BO16" s="1117"/>
      <c r="BP16" s="1132">
        <f>BM16</f>
        <v>0</v>
      </c>
      <c r="BQ16" s="1129">
        <f t="shared" si="31"/>
        <v>0</v>
      </c>
      <c r="BR16" s="1130">
        <f>BM16-BN16</f>
        <v>0</v>
      </c>
      <c r="BS16" s="1127"/>
      <c r="BT16" s="1117"/>
      <c r="BU16" s="1132">
        <f>BR16</f>
        <v>0</v>
      </c>
      <c r="BV16" s="1129">
        <f t="shared" si="33"/>
        <v>0</v>
      </c>
      <c r="BW16" s="1130">
        <f>BR16-BS16</f>
        <v>0</v>
      </c>
      <c r="BX16" s="1127"/>
      <c r="BY16" s="1117"/>
      <c r="BZ16" s="1132">
        <f>BW16</f>
        <v>0</v>
      </c>
      <c r="CA16" s="1129">
        <f t="shared" si="36"/>
        <v>0</v>
      </c>
      <c r="CB16" s="1130">
        <f>BW16-BX16</f>
        <v>0</v>
      </c>
    </row>
    <row r="17" spans="1:80" ht="13.5" thickBot="1">
      <c r="C17" s="1139" t="s">
        <v>1263</v>
      </c>
      <c r="D17" s="1140">
        <f>SUM(D3:D16)</f>
        <v>0</v>
      </c>
      <c r="F17" s="1141" t="s">
        <v>2172</v>
      </c>
      <c r="G17" s="1142"/>
      <c r="H17" s="1143">
        <f>SUM(H3:H16)</f>
        <v>0</v>
      </c>
      <c r="I17" s="1144">
        <f>SUM(I3:I16)</f>
        <v>0</v>
      </c>
      <c r="K17" s="1145">
        <f>SUM(K3:K16)</f>
        <v>0</v>
      </c>
      <c r="L17" s="1117"/>
      <c r="M17" s="1146"/>
      <c r="N17" s="1147"/>
      <c r="O17" s="1148">
        <f>SUM(O3:O16)</f>
        <v>0</v>
      </c>
      <c r="P17" s="1130">
        <f>SUM(P3:P16)</f>
        <v>0</v>
      </c>
      <c r="Q17" s="1117"/>
      <c r="R17" s="1146"/>
      <c r="S17" s="1147"/>
      <c r="T17" s="1148">
        <f>SUM(T3:T16)</f>
        <v>0</v>
      </c>
      <c r="U17" s="1145">
        <f>SUM(U3:U16)</f>
        <v>0</v>
      </c>
      <c r="V17" s="1117"/>
      <c r="W17" s="1146"/>
      <c r="X17" s="1147"/>
      <c r="Y17" s="1148">
        <f>SUM(Y3:Y16)</f>
        <v>0</v>
      </c>
      <c r="Z17" s="1145">
        <f>SUM(Z3:Z16)</f>
        <v>0</v>
      </c>
      <c r="AA17" s="1117"/>
      <c r="AB17" s="1146"/>
      <c r="AC17" s="1147"/>
      <c r="AD17" s="1148">
        <f>SUM(AD3:AD16)</f>
        <v>0</v>
      </c>
      <c r="AE17" s="1145">
        <f>SUM(AE3:AE16)</f>
        <v>0</v>
      </c>
      <c r="AF17" s="1117"/>
      <c r="AG17" s="1146"/>
      <c r="AH17" s="1147"/>
      <c r="AI17" s="1148">
        <f>SUM(AI3:AI16)</f>
        <v>0</v>
      </c>
      <c r="AJ17" s="1130">
        <f>SUM(AJ3:AJ16)</f>
        <v>0</v>
      </c>
      <c r="AK17" s="1117"/>
      <c r="AL17" s="1146"/>
      <c r="AM17" s="1147"/>
      <c r="AN17" s="1148">
        <f>SUM(AN3:AN16)</f>
        <v>0</v>
      </c>
      <c r="AO17" s="1130">
        <f>SUM(AO3:AO16)</f>
        <v>0</v>
      </c>
      <c r="AP17" s="1117"/>
      <c r="AQ17" s="1146"/>
      <c r="AR17" s="1147"/>
      <c r="AS17" s="1148">
        <f>SUM(AS3:AS16)</f>
        <v>0</v>
      </c>
      <c r="AT17" s="1130">
        <f>SUM(AT3:AT16)</f>
        <v>0</v>
      </c>
      <c r="AU17" s="1117"/>
      <c r="AV17" s="1146"/>
      <c r="AW17" s="1147"/>
      <c r="AX17" s="1148">
        <f>SUM(AX3:AX16)</f>
        <v>0</v>
      </c>
      <c r="AY17" s="1130">
        <f>SUM(AY3:AY16)</f>
        <v>0</v>
      </c>
      <c r="AZ17" s="1117"/>
      <c r="BA17" s="1146"/>
      <c r="BB17" s="1147"/>
      <c r="BC17" s="1148">
        <f>SUM(BC3:BC16)</f>
        <v>0</v>
      </c>
      <c r="BD17" s="1130">
        <f>SUM(BD3:BD16)</f>
        <v>0</v>
      </c>
      <c r="BE17" s="1117"/>
      <c r="BF17" s="1146"/>
      <c r="BG17" s="1147"/>
      <c r="BH17" s="1148">
        <f>SUM(BH3:BH16)</f>
        <v>0</v>
      </c>
      <c r="BI17" s="1130">
        <f>SUM(BI3:BI16)</f>
        <v>0</v>
      </c>
      <c r="BJ17" s="1117"/>
      <c r="BK17" s="1146"/>
      <c r="BL17" s="1147"/>
      <c r="BM17" s="1148">
        <f>SUM(BM3:BM16)</f>
        <v>0</v>
      </c>
      <c r="BN17" s="1130">
        <f>SUM(BN3:BN16)</f>
        <v>0</v>
      </c>
      <c r="BO17" s="1117"/>
      <c r="BP17" s="1146"/>
      <c r="BQ17" s="1147"/>
      <c r="BR17" s="1148">
        <f>SUM(BR3:BR16)</f>
        <v>0</v>
      </c>
      <c r="BS17" s="1130">
        <f>SUM(BS3:BS16)</f>
        <v>0</v>
      </c>
      <c r="BT17" s="1117"/>
      <c r="BU17" s="1146"/>
      <c r="BV17" s="1147"/>
      <c r="BW17" s="1148">
        <f>SUM(BW3:BW16)</f>
        <v>0</v>
      </c>
      <c r="BX17" s="1130">
        <f>SUM(BX3:BX16)</f>
        <v>0</v>
      </c>
      <c r="BY17" s="1117"/>
      <c r="BZ17" s="1146"/>
      <c r="CA17" s="1147"/>
      <c r="CB17" s="1148">
        <f>SUM(CB3:CB16)</f>
        <v>0</v>
      </c>
    </row>
    <row r="18" spans="1:80" ht="13.5" thickBot="1">
      <c r="F18" s="1149">
        <v>1024.2</v>
      </c>
      <c r="G18" s="1150">
        <v>1024.26</v>
      </c>
      <c r="K18" s="1151" t="s">
        <v>1341</v>
      </c>
      <c r="L18" s="1117"/>
      <c r="M18" s="1146"/>
      <c r="N18" s="1147"/>
      <c r="O18" s="1130">
        <f>D17-100</f>
        <v>-100</v>
      </c>
      <c r="P18" s="1151" t="s">
        <v>1341</v>
      </c>
      <c r="Q18" s="1117"/>
      <c r="R18" s="1146"/>
      <c r="S18" s="1147"/>
      <c r="T18" s="1130">
        <f>O17-100</f>
        <v>-100</v>
      </c>
      <c r="U18" s="1151" t="s">
        <v>1341</v>
      </c>
      <c r="V18" s="1117"/>
      <c r="W18" s="1146"/>
      <c r="X18" s="1147"/>
      <c r="Y18" s="1130">
        <f>T17-100</f>
        <v>-100</v>
      </c>
      <c r="Z18" s="1151" t="s">
        <v>1341</v>
      </c>
      <c r="AA18" s="1117"/>
      <c r="AB18" s="1146"/>
      <c r="AC18" s="1147"/>
      <c r="AD18" s="1130">
        <f>Y17-100</f>
        <v>-100</v>
      </c>
      <c r="AE18" s="1151" t="s">
        <v>1341</v>
      </c>
      <c r="AF18" s="1117"/>
      <c r="AG18" s="1146"/>
      <c r="AH18" s="1147"/>
      <c r="AI18" s="1130">
        <f>AD17-100</f>
        <v>-100</v>
      </c>
      <c r="AJ18" s="1151" t="s">
        <v>1341</v>
      </c>
      <c r="AK18" s="1117"/>
      <c r="AL18" s="1146"/>
      <c r="AM18" s="1147"/>
      <c r="AN18" s="1130">
        <f>AI17-100</f>
        <v>-100</v>
      </c>
      <c r="AO18" s="1151" t="s">
        <v>1341</v>
      </c>
      <c r="AP18" s="1117"/>
      <c r="AQ18" s="1146"/>
      <c r="AR18" s="1147"/>
      <c r="AS18" s="1130">
        <f>AN17-100</f>
        <v>-100</v>
      </c>
      <c r="AT18" s="1151" t="s">
        <v>1341</v>
      </c>
      <c r="AU18" s="1117"/>
      <c r="AV18" s="1146"/>
      <c r="AW18" s="1147"/>
      <c r="AX18" s="1130">
        <f>AS17-100</f>
        <v>-100</v>
      </c>
      <c r="AY18" s="1151" t="s">
        <v>1341</v>
      </c>
      <c r="AZ18" s="1117"/>
      <c r="BA18" s="1146"/>
      <c r="BB18" s="1147"/>
      <c r="BC18" s="1130">
        <f>AX17-100</f>
        <v>-100</v>
      </c>
      <c r="BD18" s="1151" t="s">
        <v>1341</v>
      </c>
      <c r="BE18" s="1117"/>
      <c r="BF18" s="1146"/>
      <c r="BG18" s="1147"/>
      <c r="BH18" s="1130">
        <f>BC17-100</f>
        <v>-100</v>
      </c>
      <c r="BI18" s="1151" t="s">
        <v>1341</v>
      </c>
      <c r="BJ18" s="1117"/>
      <c r="BK18" s="1146"/>
      <c r="BL18" s="1147"/>
      <c r="BM18" s="1130">
        <f>BH17-100</f>
        <v>-100</v>
      </c>
      <c r="BN18" s="1151" t="s">
        <v>1341</v>
      </c>
      <c r="BO18" s="1117"/>
      <c r="BP18" s="1146"/>
      <c r="BQ18" s="1147"/>
      <c r="BR18" s="1130">
        <f>BM17-100</f>
        <v>-100</v>
      </c>
      <c r="BS18" s="1151" t="s">
        <v>1341</v>
      </c>
      <c r="BT18" s="1117"/>
      <c r="BU18" s="1146"/>
      <c r="BV18" s="1147"/>
      <c r="BW18" s="1130">
        <f>BR17-100</f>
        <v>-100</v>
      </c>
      <c r="BX18" s="1151" t="s">
        <v>1341</v>
      </c>
      <c r="BY18" s="1117"/>
      <c r="BZ18" s="1146"/>
      <c r="CA18" s="1147"/>
      <c r="CB18" s="1130">
        <f>BW17-100</f>
        <v>-100</v>
      </c>
    </row>
    <row r="19" spans="1:80">
      <c r="A19" s="1123" t="s">
        <v>2267</v>
      </c>
      <c r="K19" s="1151" t="s">
        <v>820</v>
      </c>
      <c r="L19" s="1117"/>
      <c r="M19" s="1128">
        <f>SUM(M3:M16)</f>
        <v>0</v>
      </c>
      <c r="N19" s="1129"/>
      <c r="O19" s="1152">
        <f>O18-K17</f>
        <v>-100</v>
      </c>
      <c r="P19" s="1151" t="s">
        <v>820</v>
      </c>
      <c r="Q19" s="1117"/>
      <c r="R19" s="1128">
        <f>SUM(R3:R16)</f>
        <v>0</v>
      </c>
      <c r="S19" s="1129"/>
      <c r="T19" s="1152">
        <f>T18-P17</f>
        <v>-100</v>
      </c>
      <c r="U19" s="1151" t="s">
        <v>820</v>
      </c>
      <c r="V19" s="1117"/>
      <c r="W19" s="1128">
        <f>SUM(W3:W16)</f>
        <v>0</v>
      </c>
      <c r="X19" s="1129"/>
      <c r="Y19" s="1152">
        <f>Y18-U17</f>
        <v>-100</v>
      </c>
      <c r="Z19" s="1151" t="s">
        <v>820</v>
      </c>
      <c r="AA19" s="1117"/>
      <c r="AB19" s="1128">
        <f>SUM(AB3:AB16)</f>
        <v>0</v>
      </c>
      <c r="AC19" s="1129"/>
      <c r="AD19" s="1152">
        <f>AD18-Z17</f>
        <v>-100</v>
      </c>
      <c r="AE19" s="1151" t="s">
        <v>820</v>
      </c>
      <c r="AF19" s="1117"/>
      <c r="AG19" s="1128">
        <f>SUM(AG3:AG16)</f>
        <v>0</v>
      </c>
      <c r="AH19" s="1129"/>
      <c r="AI19" s="1152">
        <f>AI18-AE17</f>
        <v>-100</v>
      </c>
      <c r="AJ19" s="1151" t="s">
        <v>820</v>
      </c>
      <c r="AK19" s="1117"/>
      <c r="AL19" s="1128">
        <f>SUM(AL3:AL16)</f>
        <v>0</v>
      </c>
      <c r="AM19" s="1129"/>
      <c r="AN19" s="1152">
        <f>AN18-AJ17</f>
        <v>-100</v>
      </c>
      <c r="AO19" s="1151" t="s">
        <v>820</v>
      </c>
      <c r="AP19" s="1117"/>
      <c r="AQ19" s="1128">
        <f>SUM(AQ3:AQ16)</f>
        <v>0</v>
      </c>
      <c r="AR19" s="1129"/>
      <c r="AS19" s="1152">
        <f>AS18-AO17</f>
        <v>-100</v>
      </c>
      <c r="AT19" s="1151" t="s">
        <v>820</v>
      </c>
      <c r="AU19" s="1117"/>
      <c r="AV19" s="1128">
        <f>SUM(AV3:AV16)</f>
        <v>0</v>
      </c>
      <c r="AW19" s="1129"/>
      <c r="AX19" s="1152">
        <f>AX18-AT17</f>
        <v>-100</v>
      </c>
      <c r="AY19" s="1151" t="s">
        <v>820</v>
      </c>
      <c r="AZ19" s="1117"/>
      <c r="BA19" s="1128">
        <f>SUM(BA3:BA16)</f>
        <v>0</v>
      </c>
      <c r="BB19" s="1129"/>
      <c r="BC19" s="1152">
        <f>BC18-AY17</f>
        <v>-100</v>
      </c>
      <c r="BD19" s="1151" t="s">
        <v>820</v>
      </c>
      <c r="BE19" s="1117"/>
      <c r="BF19" s="1128">
        <f>SUM(BF3:BF16)</f>
        <v>0</v>
      </c>
      <c r="BG19" s="1129"/>
      <c r="BH19" s="1152">
        <f>BH18-BD17</f>
        <v>-100</v>
      </c>
      <c r="BI19" s="1151" t="s">
        <v>820</v>
      </c>
      <c r="BJ19" s="1117"/>
      <c r="BK19" s="1128">
        <f>SUM(BK3:BK16)</f>
        <v>0</v>
      </c>
      <c r="BL19" s="1129"/>
      <c r="BM19" s="1152">
        <f>BM18-BI17</f>
        <v>-100</v>
      </c>
      <c r="BN19" s="1151" t="s">
        <v>820</v>
      </c>
      <c r="BO19" s="1117"/>
      <c r="BP19" s="1128">
        <f>SUM(BP3:BP16)</f>
        <v>0</v>
      </c>
      <c r="BQ19" s="1129"/>
      <c r="BR19" s="1152">
        <f>BR18-BN17</f>
        <v>-100</v>
      </c>
      <c r="BS19" s="1151" t="s">
        <v>820</v>
      </c>
      <c r="BT19" s="1117"/>
      <c r="BU19" s="1128">
        <f>SUM(BU3:BU16)</f>
        <v>0</v>
      </c>
      <c r="BV19" s="1129"/>
      <c r="BW19" s="1152">
        <f>BW18-BS17</f>
        <v>-100</v>
      </c>
      <c r="BX19" s="1151" t="s">
        <v>820</v>
      </c>
      <c r="BY19" s="1117"/>
      <c r="BZ19" s="1128">
        <f>SUM(BZ3:BZ16)</f>
        <v>0</v>
      </c>
      <c r="CA19" s="1129"/>
      <c r="CB19" s="1152">
        <f>CB18-BX17</f>
        <v>-100</v>
      </c>
    </row>
    <row r="20" spans="1:80" ht="13.5" thickBot="1">
      <c r="A20" s="1123" t="s">
        <v>1201</v>
      </c>
      <c r="I20" s="1116" t="s">
        <v>821</v>
      </c>
      <c r="K20" s="1145"/>
      <c r="L20" s="1117"/>
      <c r="M20" s="1153">
        <f>100-M19</f>
        <v>100</v>
      </c>
      <c r="N20" s="1154"/>
      <c r="O20" s="1155">
        <f>IF(O19&gt;0,0,O19)</f>
        <v>-100</v>
      </c>
      <c r="P20" s="1145"/>
      <c r="Q20" s="1117"/>
      <c r="R20" s="1153">
        <f>100-R19</f>
        <v>100</v>
      </c>
      <c r="S20" s="1154"/>
      <c r="T20" s="1155">
        <f>IF(T19&gt;0,0,T19)</f>
        <v>-100</v>
      </c>
      <c r="U20" s="1145"/>
      <c r="V20" s="1117"/>
      <c r="W20" s="1153">
        <f>100-W19</f>
        <v>100</v>
      </c>
      <c r="X20" s="1154"/>
      <c r="Y20" s="1155">
        <f>IF(Y19&gt;0,0,Y19)</f>
        <v>-100</v>
      </c>
      <c r="Z20" s="1145"/>
      <c r="AA20" s="1117"/>
      <c r="AB20" s="1153">
        <f>100-AB19</f>
        <v>100</v>
      </c>
      <c r="AC20" s="1154"/>
      <c r="AD20" s="1155">
        <f>IF(AD19&gt;0,0,AD19)</f>
        <v>-100</v>
      </c>
      <c r="AE20" s="1145"/>
      <c r="AF20" s="1117"/>
      <c r="AG20" s="1153">
        <f>100-AG19</f>
        <v>100</v>
      </c>
      <c r="AH20" s="1154"/>
      <c r="AI20" s="1155">
        <f>IF(AI19&gt;0,0,AI19)</f>
        <v>-100</v>
      </c>
      <c r="AJ20" s="1145"/>
      <c r="AK20" s="1117"/>
      <c r="AL20" s="1153">
        <f>100-AL19</f>
        <v>100</v>
      </c>
      <c r="AM20" s="1154"/>
      <c r="AN20" s="1155">
        <f>IF(AN19&gt;0,0,AN19)</f>
        <v>-100</v>
      </c>
      <c r="AO20" s="1145"/>
      <c r="AP20" s="1117"/>
      <c r="AQ20" s="1153">
        <f>100-AQ19</f>
        <v>100</v>
      </c>
      <c r="AR20" s="1154"/>
      <c r="AS20" s="1155">
        <f>IF(AS19&gt;0,0,AS19)</f>
        <v>-100</v>
      </c>
      <c r="AT20" s="1145"/>
      <c r="AU20" s="1117"/>
      <c r="AV20" s="1153">
        <f>100-AV19</f>
        <v>100</v>
      </c>
      <c r="AW20" s="1154"/>
      <c r="AX20" s="1155">
        <f>IF(AX19&gt;0,0,AX19)</f>
        <v>-100</v>
      </c>
      <c r="AY20" s="1145"/>
      <c r="AZ20" s="1117"/>
      <c r="BA20" s="1153">
        <f>100-BA19</f>
        <v>100</v>
      </c>
      <c r="BB20" s="1154"/>
      <c r="BC20" s="1155">
        <f>IF(BC19&gt;0,0,BC19)</f>
        <v>-100</v>
      </c>
      <c r="BD20" s="1145"/>
      <c r="BE20" s="1117"/>
      <c r="BF20" s="1153">
        <f>100-BF19</f>
        <v>100</v>
      </c>
      <c r="BG20" s="1154"/>
      <c r="BH20" s="1155">
        <f>IF(BH19&gt;0,0,BH19)</f>
        <v>-100</v>
      </c>
      <c r="BI20" s="1145"/>
      <c r="BJ20" s="1117"/>
      <c r="BK20" s="1153">
        <f>100-BK19</f>
        <v>100</v>
      </c>
      <c r="BL20" s="1154"/>
      <c r="BM20" s="1155">
        <f>IF(BM19&gt;0,0,BM19)</f>
        <v>-100</v>
      </c>
      <c r="BN20" s="1145"/>
      <c r="BO20" s="1117"/>
      <c r="BP20" s="1153">
        <f>100-BP19</f>
        <v>100</v>
      </c>
      <c r="BQ20" s="1154"/>
      <c r="BR20" s="1155">
        <f>IF(BR19&gt;0,0,BR19)</f>
        <v>-100</v>
      </c>
      <c r="BS20" s="1145"/>
      <c r="BT20" s="1117"/>
      <c r="BU20" s="1153">
        <f>100-BU19</f>
        <v>100</v>
      </c>
      <c r="BV20" s="1154"/>
      <c r="BW20" s="1155">
        <f>IF(BW19&gt;0,0,BW19)</f>
        <v>-100</v>
      </c>
      <c r="BX20" s="1145"/>
      <c r="BY20" s="1117"/>
      <c r="BZ20" s="1153">
        <f>100-BZ19</f>
        <v>100</v>
      </c>
      <c r="CA20" s="1154"/>
      <c r="CB20" s="1155">
        <f>IF(CB19&gt;0,0,CB19)</f>
        <v>-100</v>
      </c>
    </row>
    <row r="21" spans="1:80">
      <c r="A21" s="1123" t="s">
        <v>1362</v>
      </c>
      <c r="I21" s="1156">
        <f>SUM(J21:CB21)</f>
        <v>0</v>
      </c>
      <c r="J21" s="1157"/>
      <c r="K21" s="1157"/>
      <c r="L21" s="1157"/>
      <c r="M21" s="1157"/>
      <c r="N21" s="1158">
        <f>SUM(N3:N16)</f>
        <v>0</v>
      </c>
      <c r="O21" s="1157"/>
      <c r="P21" s="1157"/>
      <c r="Q21" s="1157"/>
      <c r="R21" s="1157"/>
      <c r="S21" s="1158">
        <f>SUM(S3:S16)</f>
        <v>0</v>
      </c>
      <c r="T21" s="1157"/>
      <c r="U21" s="1157"/>
      <c r="V21" s="1157"/>
      <c r="W21" s="1157"/>
      <c r="X21" s="1158">
        <f>SUM(X3:X16)</f>
        <v>0</v>
      </c>
      <c r="Y21" s="1157"/>
      <c r="Z21" s="1157"/>
      <c r="AA21" s="1157"/>
      <c r="AB21" s="1157"/>
      <c r="AC21" s="1158">
        <f>SUM(AC3:AC16)</f>
        <v>0</v>
      </c>
      <c r="AD21" s="1157"/>
      <c r="AE21" s="1157"/>
      <c r="AF21" s="1157"/>
      <c r="AG21" s="1157"/>
      <c r="AH21" s="1158">
        <f>SUM(AH3:AH16)</f>
        <v>0</v>
      </c>
      <c r="AI21" s="1157"/>
      <c r="AJ21" s="1157"/>
      <c r="AK21" s="1157"/>
      <c r="AL21" s="1157"/>
      <c r="AM21" s="1158">
        <f>SUM(AM3:AM16)</f>
        <v>0</v>
      </c>
      <c r="AN21" s="1157"/>
      <c r="AO21" s="1157"/>
      <c r="AP21" s="1157"/>
      <c r="AQ21" s="1157"/>
      <c r="AR21" s="1158">
        <f>SUM(AR3:AR16)</f>
        <v>0</v>
      </c>
      <c r="AS21" s="1157"/>
      <c r="AT21" s="1157"/>
      <c r="AU21" s="1157"/>
      <c r="AV21" s="1157"/>
      <c r="AW21" s="1158">
        <f>SUM(AW3:AW16)</f>
        <v>0</v>
      </c>
      <c r="AX21" s="1157"/>
      <c r="AY21" s="1157"/>
      <c r="AZ21" s="1157"/>
      <c r="BA21" s="1157"/>
      <c r="BB21" s="1158">
        <f>SUM(BB3:BB16)</f>
        <v>0</v>
      </c>
      <c r="BC21" s="1157"/>
      <c r="BD21" s="1157"/>
      <c r="BE21" s="1157"/>
      <c r="BF21" s="1157"/>
      <c r="BG21" s="1158">
        <f>SUM(BG3:BG16)</f>
        <v>0</v>
      </c>
      <c r="BH21" s="1157"/>
      <c r="BI21" s="1157"/>
      <c r="BJ21" s="1157"/>
      <c r="BK21" s="1157"/>
      <c r="BL21" s="1158">
        <f>SUM(BL3:BL16)</f>
        <v>0</v>
      </c>
      <c r="BM21" s="1157"/>
      <c r="BN21" s="1157"/>
      <c r="BO21" s="1157"/>
      <c r="BP21" s="1157"/>
      <c r="BQ21" s="1158">
        <f>SUM(BQ3:BQ16)</f>
        <v>0</v>
      </c>
      <c r="BR21" s="1157"/>
      <c r="BS21" s="1157"/>
      <c r="BT21" s="1157"/>
      <c r="BU21" s="1157"/>
      <c r="BV21" s="1158">
        <f>SUM(BV3:BV16)</f>
        <v>0</v>
      </c>
      <c r="BW21" s="1157"/>
      <c r="BX21" s="1157"/>
      <c r="BY21" s="1157"/>
      <c r="BZ21" s="1157"/>
      <c r="CA21" s="1158">
        <f>SUM(CA3:CA16)</f>
        <v>0</v>
      </c>
      <c r="CB21" s="1157"/>
    </row>
    <row r="22" spans="1:80">
      <c r="A22" s="1123" t="s">
        <v>1363</v>
      </c>
    </row>
    <row r="23" spans="1:80" ht="13.5" thickBot="1"/>
    <row r="24" spans="1:80">
      <c r="E24" s="1115" t="s">
        <v>1704</v>
      </c>
      <c r="H24" s="1116" t="s">
        <v>1705</v>
      </c>
      <c r="K24" s="1117"/>
      <c r="L24" s="1117"/>
      <c r="M24" s="1118"/>
      <c r="N24" s="1119"/>
      <c r="O24" s="1117"/>
      <c r="P24" s="1117"/>
      <c r="Q24" s="1117"/>
      <c r="R24" s="1118"/>
      <c r="S24" s="1119"/>
      <c r="T24" s="1117"/>
      <c r="U24" s="1117"/>
      <c r="V24" s="1117"/>
      <c r="W24" s="1118"/>
      <c r="X24" s="1119"/>
      <c r="Y24" s="1117"/>
      <c r="Z24" s="1117"/>
      <c r="AA24" s="1117"/>
      <c r="AB24" s="1118"/>
      <c r="AC24" s="1119"/>
      <c r="AD24" s="1117"/>
      <c r="AE24" s="1117"/>
      <c r="AF24" s="1117"/>
      <c r="AG24" s="1118"/>
      <c r="AH24" s="1119"/>
      <c r="AI24" s="1117"/>
      <c r="AJ24" s="1117"/>
      <c r="AK24" s="1117"/>
      <c r="AL24" s="1118"/>
      <c r="AM24" s="1119"/>
      <c r="AN24" s="1117"/>
      <c r="AO24" s="1117"/>
      <c r="AP24" s="1117"/>
      <c r="AQ24" s="1118"/>
      <c r="AR24" s="1119"/>
      <c r="AS24" s="1117"/>
      <c r="AT24" s="1117"/>
      <c r="AU24" s="1117"/>
      <c r="AV24" s="1118"/>
      <c r="AW24" s="1119"/>
      <c r="AX24" s="1117"/>
      <c r="AY24" s="1117"/>
      <c r="AZ24" s="1117"/>
      <c r="BA24" s="1118"/>
      <c r="BB24" s="1119"/>
      <c r="BC24" s="1117"/>
      <c r="BD24" s="1117"/>
      <c r="BE24" s="1117"/>
      <c r="BF24" s="1118"/>
      <c r="BG24" s="1119"/>
      <c r="BH24" s="1117"/>
      <c r="BI24" s="1117"/>
      <c r="BJ24" s="1117"/>
      <c r="BK24" s="1118"/>
      <c r="BL24" s="1119"/>
      <c r="BM24" s="1117"/>
      <c r="BN24" s="1117"/>
      <c r="BO24" s="1117"/>
      <c r="BP24" s="1118"/>
      <c r="BQ24" s="1119"/>
      <c r="BR24" s="1117"/>
      <c r="BS24" s="1117"/>
      <c r="BT24" s="1117"/>
      <c r="BU24" s="1118"/>
      <c r="BV24" s="1119"/>
      <c r="BW24" s="1117"/>
      <c r="BX24" s="1117"/>
      <c r="BY24" s="1117"/>
      <c r="BZ24" s="1118"/>
      <c r="CA24" s="1119"/>
      <c r="CB24" s="1117"/>
    </row>
    <row r="25" spans="1:80">
      <c r="A25" s="1120" t="str">
        <f>A3</f>
        <v>2.1</v>
      </c>
      <c r="C25" s="1121">
        <f>C3/2</f>
        <v>395</v>
      </c>
      <c r="D25" s="1159">
        <f>IF(D$17&lt;=100,0,(D3-H3))</f>
        <v>0</v>
      </c>
      <c r="E25" s="1123">
        <f>IF(D$39&lt;=100,(C25*D25),(H25*C25))</f>
        <v>0</v>
      </c>
      <c r="H25" s="1124">
        <f t="shared" ref="H25:H38" si="48">IF(I25=0,0,IF(I$43=100,I25,IF(I$43=200,I25/2,IF(I$43=300,I25/3,IF(I$43=400,I25/4,IF(I$43=500,I25/5,IF(I$43=600,I25/6,100)))))))</f>
        <v>0</v>
      </c>
      <c r="I25" s="1125">
        <f t="shared" ref="I25:I38" si="49">N25+S25+X25+AC25+AH25+AM25+AR25+AW25+BB25+BG25+BL25+BQ25+BV25+CA25</f>
        <v>0</v>
      </c>
      <c r="J25" s="1126">
        <v>6</v>
      </c>
      <c r="K25" s="1127"/>
      <c r="L25" s="1117"/>
      <c r="M25" s="1128">
        <f t="shared" ref="M25:M37" si="50">$D25</f>
        <v>0</v>
      </c>
      <c r="N25" s="1129">
        <f t="shared" ref="N25:N38" si="51">IF(M$41=100,M25,0)</f>
        <v>0</v>
      </c>
      <c r="O25" s="1130">
        <f t="shared" ref="O25:O38" si="52">$D25-K25</f>
        <v>0</v>
      </c>
      <c r="P25" s="1131"/>
      <c r="Q25" s="1117"/>
      <c r="R25" s="1132">
        <f t="shared" ref="R25:R35" si="53">O25</f>
        <v>0</v>
      </c>
      <c r="S25" s="1129">
        <f t="shared" ref="S25:S38" si="54">IF(R$41=100,R25,0)</f>
        <v>0</v>
      </c>
      <c r="T25" s="1130">
        <f t="shared" ref="T25:T38" si="55">O25-P25</f>
        <v>0</v>
      </c>
      <c r="U25" s="1127"/>
      <c r="V25" s="1117"/>
      <c r="W25" s="1132">
        <f>T25</f>
        <v>0</v>
      </c>
      <c r="X25" s="1129">
        <f t="shared" ref="X25:X38" si="56">IF(W$41=100,W25,0)</f>
        <v>0</v>
      </c>
      <c r="Y25" s="1130">
        <f t="shared" ref="Y25:Y38" si="57">T25-U25</f>
        <v>0</v>
      </c>
      <c r="Z25" s="1127"/>
      <c r="AA25" s="1117"/>
      <c r="AB25" s="1128">
        <f>Y25</f>
        <v>0</v>
      </c>
      <c r="AC25" s="1129">
        <f t="shared" ref="AC25:AC38" si="58">IF(AB$41=100,AB25,0)</f>
        <v>0</v>
      </c>
      <c r="AD25" s="1130">
        <f t="shared" ref="AD25:AD38" si="59">Y25-Z25</f>
        <v>0</v>
      </c>
      <c r="AE25" s="1127"/>
      <c r="AF25" s="1117"/>
      <c r="AG25" s="1132">
        <f t="shared" ref="AG25:AG34" si="60">AD25</f>
        <v>0</v>
      </c>
      <c r="AH25" s="1129">
        <f t="shared" ref="AH25:AH38" si="61">IF(AG$41=100,AG25,0)</f>
        <v>0</v>
      </c>
      <c r="AI25" s="1130">
        <f t="shared" ref="AI25:AI38" si="62">AD25-AE25</f>
        <v>0</v>
      </c>
      <c r="AJ25" s="1131">
        <f>IF($D$39&gt;100,$D25,0)</f>
        <v>0</v>
      </c>
      <c r="AK25" s="1131">
        <f>AJ25+AN$42</f>
        <v>-100</v>
      </c>
      <c r="AL25" s="1133">
        <f>IF(AK25&gt;0,(AI25-AK25),0)</f>
        <v>0</v>
      </c>
      <c r="AM25" s="1129">
        <f t="shared" ref="AM25:AM38" si="63">IF(AL$41=100,AL25,0)</f>
        <v>0</v>
      </c>
      <c r="AN25" s="1130">
        <f t="shared" ref="AN25:AN38" si="64">AI25-AJ25</f>
        <v>0</v>
      </c>
      <c r="AO25" s="1131"/>
      <c r="AP25" s="1117"/>
      <c r="AQ25" s="1132">
        <f t="shared" ref="AQ25:AQ36" si="65">AN25</f>
        <v>0</v>
      </c>
      <c r="AR25" s="1129">
        <f t="shared" ref="AR25:AR38" si="66">IF(AQ$41=100,AQ25,0)</f>
        <v>0</v>
      </c>
      <c r="AS25" s="1130">
        <f t="shared" ref="AS25:AS38" si="67">AN25-AO25</f>
        <v>0</v>
      </c>
      <c r="AT25" s="1131"/>
      <c r="AU25" s="1117"/>
      <c r="AV25" s="1132">
        <f>AS25</f>
        <v>0</v>
      </c>
      <c r="AW25" s="1129">
        <f t="shared" ref="AW25:AW38" si="68">IF(AV$41=100,AV25,0)</f>
        <v>0</v>
      </c>
      <c r="AX25" s="1130">
        <f t="shared" ref="AX25:AX38" si="69">AS25-AT25</f>
        <v>0</v>
      </c>
      <c r="AY25" s="1131"/>
      <c r="AZ25" s="1117"/>
      <c r="BA25" s="1132">
        <f t="shared" ref="BA25:BA30" si="70">AX25</f>
        <v>0</v>
      </c>
      <c r="BB25" s="1129">
        <f t="shared" ref="BB25:BB38" si="71">IF(BA$41=100,BA25,0)</f>
        <v>0</v>
      </c>
      <c r="BC25" s="1130">
        <f t="shared" ref="BC25:BC38" si="72">AX25-AY25</f>
        <v>0</v>
      </c>
      <c r="BD25" s="1131"/>
      <c r="BE25" s="1117"/>
      <c r="BF25" s="1132">
        <f t="shared" ref="BF25:BF31" si="73">BC25</f>
        <v>0</v>
      </c>
      <c r="BG25" s="1129">
        <f t="shared" ref="BG25:BG38" si="74">IF(BF$41=100,BF25,0)</f>
        <v>0</v>
      </c>
      <c r="BH25" s="1130">
        <f t="shared" ref="BH25:BH38" si="75">BC25-BD25</f>
        <v>0</v>
      </c>
      <c r="BI25" s="1131"/>
      <c r="BJ25" s="1117"/>
      <c r="BK25" s="1132">
        <f>BH25</f>
        <v>0</v>
      </c>
      <c r="BL25" s="1129">
        <f t="shared" ref="BL25:BL38" si="76">IF(BK$41=100,BK25,0)</f>
        <v>0</v>
      </c>
      <c r="BM25" s="1130">
        <f t="shared" ref="BM25:BM38" si="77">BH25-BI25</f>
        <v>0</v>
      </c>
      <c r="BN25" s="1131"/>
      <c r="BO25" s="1117"/>
      <c r="BP25" s="1132">
        <f t="shared" ref="BP25:BP32" si="78">BM25</f>
        <v>0</v>
      </c>
      <c r="BQ25" s="1129">
        <f t="shared" ref="BQ25:BQ38" si="79">IF(BP$41=100,BP25,0)</f>
        <v>0</v>
      </c>
      <c r="BR25" s="1130">
        <f t="shared" ref="BR25:BR38" si="80">BM25-BN25</f>
        <v>0</v>
      </c>
      <c r="BS25" s="1131"/>
      <c r="BT25" s="1117"/>
      <c r="BU25" s="1132">
        <f>BR25</f>
        <v>0</v>
      </c>
      <c r="BV25" s="1129">
        <f t="shared" ref="BV25:BV38" si="81">IF(BU$41=100,BU25,0)</f>
        <v>0</v>
      </c>
      <c r="BW25" s="1130">
        <f t="shared" ref="BW25:BW38" si="82">BR25-BS25</f>
        <v>0</v>
      </c>
      <c r="BX25" s="1131"/>
      <c r="BY25" s="1117"/>
      <c r="BZ25" s="1132">
        <f t="shared" ref="BZ25:BZ33" si="83">BW25</f>
        <v>0</v>
      </c>
      <c r="CA25" s="1129">
        <f t="shared" ref="CA25:CA38" si="84">IF(BZ$41=100,BZ25,0)</f>
        <v>0</v>
      </c>
      <c r="CB25" s="1130">
        <f t="shared" ref="CB25:CB38" si="85">BW25-BX25</f>
        <v>0</v>
      </c>
    </row>
    <row r="26" spans="1:80">
      <c r="A26" s="1120" t="str">
        <f t="shared" ref="A26:A38" si="86">A4</f>
        <v>2.2</v>
      </c>
      <c r="C26" s="1121">
        <f t="shared" ref="C26:C38" si="87">C4/2</f>
        <v>420</v>
      </c>
      <c r="D26" s="1159">
        <f t="shared" ref="D26:D38" si="88">IF(D$17&lt;=100,0,(D4-H4))</f>
        <v>0</v>
      </c>
      <c r="E26" s="1123">
        <f t="shared" ref="E26:E38" si="89">IF(D$39&lt;=100,(C26*D26),(H26*C26))</f>
        <v>0</v>
      </c>
      <c r="H26" s="1124">
        <f t="shared" si="48"/>
        <v>0</v>
      </c>
      <c r="I26" s="1125">
        <f t="shared" si="49"/>
        <v>0</v>
      </c>
      <c r="J26" s="1134">
        <v>8</v>
      </c>
      <c r="K26" s="1131"/>
      <c r="L26" s="1117"/>
      <c r="M26" s="1128">
        <f t="shared" si="50"/>
        <v>0</v>
      </c>
      <c r="N26" s="1129">
        <f t="shared" si="51"/>
        <v>0</v>
      </c>
      <c r="O26" s="1130">
        <f t="shared" si="52"/>
        <v>0</v>
      </c>
      <c r="P26" s="1131"/>
      <c r="Q26" s="1117"/>
      <c r="R26" s="1132">
        <f t="shared" si="53"/>
        <v>0</v>
      </c>
      <c r="S26" s="1129">
        <f t="shared" si="54"/>
        <v>0</v>
      </c>
      <c r="T26" s="1130">
        <f t="shared" si="55"/>
        <v>0</v>
      </c>
      <c r="U26" s="1127"/>
      <c r="V26" s="1117"/>
      <c r="W26" s="1132">
        <f>T26</f>
        <v>0</v>
      </c>
      <c r="X26" s="1129">
        <f t="shared" si="56"/>
        <v>0</v>
      </c>
      <c r="Y26" s="1130">
        <f t="shared" si="57"/>
        <v>0</v>
      </c>
      <c r="Z26" s="1127"/>
      <c r="AA26" s="1117"/>
      <c r="AB26" s="1128">
        <f>Y26</f>
        <v>0</v>
      </c>
      <c r="AC26" s="1129">
        <f t="shared" si="58"/>
        <v>0</v>
      </c>
      <c r="AD26" s="1130">
        <f t="shared" si="59"/>
        <v>0</v>
      </c>
      <c r="AE26" s="1127"/>
      <c r="AF26" s="1117"/>
      <c r="AG26" s="1132">
        <f t="shared" si="60"/>
        <v>0</v>
      </c>
      <c r="AH26" s="1129">
        <f t="shared" si="61"/>
        <v>0</v>
      </c>
      <c r="AI26" s="1130">
        <f t="shared" si="62"/>
        <v>0</v>
      </c>
      <c r="AJ26" s="1127"/>
      <c r="AK26" s="1117"/>
      <c r="AL26" s="1132">
        <f t="shared" ref="AL26:AL38" si="90">AI26</f>
        <v>0</v>
      </c>
      <c r="AM26" s="1129">
        <f t="shared" si="63"/>
        <v>0</v>
      </c>
      <c r="AN26" s="1130">
        <f t="shared" si="64"/>
        <v>0</v>
      </c>
      <c r="AO26" s="1131"/>
      <c r="AP26" s="1117"/>
      <c r="AQ26" s="1132">
        <f t="shared" si="65"/>
        <v>0</v>
      </c>
      <c r="AR26" s="1129">
        <f t="shared" si="66"/>
        <v>0</v>
      </c>
      <c r="AS26" s="1130">
        <f t="shared" si="67"/>
        <v>0</v>
      </c>
      <c r="AT26" s="1131">
        <f>IF($D$39&gt;100,$D26,0)</f>
        <v>0</v>
      </c>
      <c r="AU26" s="1131">
        <f>AT26+AX$42</f>
        <v>-100</v>
      </c>
      <c r="AV26" s="1133">
        <f>IF(AU26&gt;0,(AS26-AU26),0)</f>
        <v>0</v>
      </c>
      <c r="AW26" s="1129">
        <f t="shared" si="68"/>
        <v>0</v>
      </c>
      <c r="AX26" s="1130">
        <f t="shared" si="69"/>
        <v>0</v>
      </c>
      <c r="AY26" s="1131"/>
      <c r="AZ26" s="1117"/>
      <c r="BA26" s="1132">
        <f t="shared" si="70"/>
        <v>0</v>
      </c>
      <c r="BB26" s="1129">
        <f t="shared" si="71"/>
        <v>0</v>
      </c>
      <c r="BC26" s="1130">
        <f t="shared" si="72"/>
        <v>0</v>
      </c>
      <c r="BD26" s="1131"/>
      <c r="BE26" s="1117"/>
      <c r="BF26" s="1132">
        <f t="shared" si="73"/>
        <v>0</v>
      </c>
      <c r="BG26" s="1129">
        <f t="shared" si="74"/>
        <v>0</v>
      </c>
      <c r="BH26" s="1130">
        <f t="shared" si="75"/>
        <v>0</v>
      </c>
      <c r="BI26" s="1131"/>
      <c r="BJ26" s="1117"/>
      <c r="BK26" s="1132">
        <f>BH26</f>
        <v>0</v>
      </c>
      <c r="BL26" s="1129">
        <f t="shared" si="76"/>
        <v>0</v>
      </c>
      <c r="BM26" s="1130">
        <f t="shared" si="77"/>
        <v>0</v>
      </c>
      <c r="BN26" s="1131"/>
      <c r="BO26" s="1117"/>
      <c r="BP26" s="1132">
        <f t="shared" si="78"/>
        <v>0</v>
      </c>
      <c r="BQ26" s="1129">
        <f t="shared" si="79"/>
        <v>0</v>
      </c>
      <c r="BR26" s="1130">
        <f t="shared" si="80"/>
        <v>0</v>
      </c>
      <c r="BS26" s="1131"/>
      <c r="BT26" s="1117"/>
      <c r="BU26" s="1132">
        <f>BR26</f>
        <v>0</v>
      </c>
      <c r="BV26" s="1129">
        <f t="shared" si="81"/>
        <v>0</v>
      </c>
      <c r="BW26" s="1130">
        <f t="shared" si="82"/>
        <v>0</v>
      </c>
      <c r="BX26" s="1131"/>
      <c r="BY26" s="1117"/>
      <c r="BZ26" s="1132">
        <f t="shared" si="83"/>
        <v>0</v>
      </c>
      <c r="CA26" s="1129">
        <f t="shared" si="84"/>
        <v>0</v>
      </c>
      <c r="CB26" s="1130">
        <f t="shared" si="85"/>
        <v>0</v>
      </c>
    </row>
    <row r="27" spans="1:80">
      <c r="A27" s="1120" t="str">
        <f t="shared" si="86"/>
        <v>2.3</v>
      </c>
      <c r="C27" s="1121">
        <f t="shared" si="87"/>
        <v>130</v>
      </c>
      <c r="D27" s="1159">
        <f t="shared" si="88"/>
        <v>0</v>
      </c>
      <c r="E27" s="1123">
        <f t="shared" si="89"/>
        <v>0</v>
      </c>
      <c r="H27" s="1124">
        <f t="shared" si="48"/>
        <v>0</v>
      </c>
      <c r="I27" s="1125">
        <f t="shared" si="49"/>
        <v>0</v>
      </c>
      <c r="J27" s="1126">
        <v>3</v>
      </c>
      <c r="K27" s="1131"/>
      <c r="L27" s="1117"/>
      <c r="M27" s="1128">
        <f t="shared" si="50"/>
        <v>0</v>
      </c>
      <c r="N27" s="1129">
        <f t="shared" si="51"/>
        <v>0</v>
      </c>
      <c r="O27" s="1130">
        <f t="shared" si="52"/>
        <v>0</v>
      </c>
      <c r="P27" s="1131"/>
      <c r="Q27" s="1117"/>
      <c r="R27" s="1132">
        <f t="shared" si="53"/>
        <v>0</v>
      </c>
      <c r="S27" s="1129">
        <f t="shared" si="54"/>
        <v>0</v>
      </c>
      <c r="T27" s="1130">
        <f t="shared" si="55"/>
        <v>0</v>
      </c>
      <c r="U27" s="1131">
        <f>IF($D$39&gt;100,$D27,0)</f>
        <v>0</v>
      </c>
      <c r="V27" s="1131">
        <f>U27+Y$42</f>
        <v>-100</v>
      </c>
      <c r="W27" s="1136">
        <f>IF(V27&gt;0,(T27-V27),0)</f>
        <v>0</v>
      </c>
      <c r="X27" s="1129">
        <f t="shared" si="56"/>
        <v>0</v>
      </c>
      <c r="Y27" s="1130">
        <f t="shared" si="57"/>
        <v>0</v>
      </c>
      <c r="Z27" s="1131"/>
      <c r="AA27" s="1117"/>
      <c r="AB27" s="1128">
        <f>Y27</f>
        <v>0</v>
      </c>
      <c r="AC27" s="1129">
        <f t="shared" si="58"/>
        <v>0</v>
      </c>
      <c r="AD27" s="1130">
        <f t="shared" si="59"/>
        <v>0</v>
      </c>
      <c r="AE27" s="1131"/>
      <c r="AF27" s="1117"/>
      <c r="AG27" s="1132">
        <f t="shared" si="60"/>
        <v>0</v>
      </c>
      <c r="AH27" s="1129">
        <f t="shared" si="61"/>
        <v>0</v>
      </c>
      <c r="AI27" s="1130">
        <f t="shared" si="62"/>
        <v>0</v>
      </c>
      <c r="AJ27" s="1131"/>
      <c r="AK27" s="1117"/>
      <c r="AL27" s="1132">
        <f t="shared" si="90"/>
        <v>0</v>
      </c>
      <c r="AM27" s="1129">
        <f t="shared" si="63"/>
        <v>0</v>
      </c>
      <c r="AN27" s="1130">
        <f t="shared" si="64"/>
        <v>0</v>
      </c>
      <c r="AO27" s="1131"/>
      <c r="AP27" s="1117"/>
      <c r="AQ27" s="1132">
        <f t="shared" si="65"/>
        <v>0</v>
      </c>
      <c r="AR27" s="1129">
        <f t="shared" si="66"/>
        <v>0</v>
      </c>
      <c r="AS27" s="1130">
        <f t="shared" si="67"/>
        <v>0</v>
      </c>
      <c r="AT27" s="1131"/>
      <c r="AU27" s="1117"/>
      <c r="AV27" s="1132">
        <f t="shared" ref="AV27:AV38" si="91">AS27</f>
        <v>0</v>
      </c>
      <c r="AW27" s="1129">
        <f t="shared" si="68"/>
        <v>0</v>
      </c>
      <c r="AX27" s="1130">
        <f t="shared" si="69"/>
        <v>0</v>
      </c>
      <c r="AY27" s="1131"/>
      <c r="AZ27" s="1117"/>
      <c r="BA27" s="1132">
        <f t="shared" si="70"/>
        <v>0</v>
      </c>
      <c r="BB27" s="1129">
        <f t="shared" si="71"/>
        <v>0</v>
      </c>
      <c r="BC27" s="1130">
        <f t="shared" si="72"/>
        <v>0</v>
      </c>
      <c r="BD27" s="1131"/>
      <c r="BE27" s="1117"/>
      <c r="BF27" s="1132">
        <f t="shared" si="73"/>
        <v>0</v>
      </c>
      <c r="BG27" s="1129">
        <f t="shared" si="74"/>
        <v>0</v>
      </c>
      <c r="BH27" s="1130">
        <f t="shared" si="75"/>
        <v>0</v>
      </c>
      <c r="BI27" s="1131"/>
      <c r="BJ27" s="1117"/>
      <c r="BK27" s="1132">
        <f>BH27</f>
        <v>0</v>
      </c>
      <c r="BL27" s="1129">
        <f t="shared" si="76"/>
        <v>0</v>
      </c>
      <c r="BM27" s="1130">
        <f t="shared" si="77"/>
        <v>0</v>
      </c>
      <c r="BN27" s="1131"/>
      <c r="BO27" s="1117"/>
      <c r="BP27" s="1132">
        <f t="shared" si="78"/>
        <v>0</v>
      </c>
      <c r="BQ27" s="1129">
        <f t="shared" si="79"/>
        <v>0</v>
      </c>
      <c r="BR27" s="1130">
        <f t="shared" si="80"/>
        <v>0</v>
      </c>
      <c r="BS27" s="1131"/>
      <c r="BT27" s="1117"/>
      <c r="BU27" s="1132">
        <f>BR27</f>
        <v>0</v>
      </c>
      <c r="BV27" s="1129">
        <f t="shared" si="81"/>
        <v>0</v>
      </c>
      <c r="BW27" s="1130">
        <f t="shared" si="82"/>
        <v>0</v>
      </c>
      <c r="BX27" s="1131"/>
      <c r="BY27" s="1117"/>
      <c r="BZ27" s="1132">
        <f t="shared" si="83"/>
        <v>0</v>
      </c>
      <c r="CA27" s="1129">
        <f t="shared" si="84"/>
        <v>0</v>
      </c>
      <c r="CB27" s="1130">
        <f t="shared" si="85"/>
        <v>0</v>
      </c>
    </row>
    <row r="28" spans="1:80">
      <c r="A28" s="1120" t="str">
        <f t="shared" si="86"/>
        <v>2.4</v>
      </c>
      <c r="C28" s="1121">
        <f t="shared" si="87"/>
        <v>165</v>
      </c>
      <c r="D28" s="1159">
        <f t="shared" si="88"/>
        <v>0</v>
      </c>
      <c r="E28" s="1123">
        <f t="shared" si="89"/>
        <v>0</v>
      </c>
      <c r="H28" s="1124">
        <f t="shared" si="48"/>
        <v>0</v>
      </c>
      <c r="I28" s="1125">
        <f t="shared" si="49"/>
        <v>0</v>
      </c>
      <c r="J28" s="1126">
        <v>4</v>
      </c>
      <c r="K28" s="1131"/>
      <c r="L28" s="1117"/>
      <c r="M28" s="1128">
        <f t="shared" si="50"/>
        <v>0</v>
      </c>
      <c r="N28" s="1129">
        <f t="shared" si="51"/>
        <v>0</v>
      </c>
      <c r="O28" s="1130">
        <f t="shared" si="52"/>
        <v>0</v>
      </c>
      <c r="P28" s="1131"/>
      <c r="Q28" s="1117"/>
      <c r="R28" s="1132">
        <f t="shared" si="53"/>
        <v>0</v>
      </c>
      <c r="S28" s="1129">
        <f t="shared" si="54"/>
        <v>0</v>
      </c>
      <c r="T28" s="1130">
        <f t="shared" si="55"/>
        <v>0</v>
      </c>
      <c r="U28" s="1131"/>
      <c r="V28" s="1117"/>
      <c r="W28" s="1132">
        <f t="shared" ref="W28:W38" si="92">T28</f>
        <v>0</v>
      </c>
      <c r="X28" s="1129">
        <f t="shared" si="56"/>
        <v>0</v>
      </c>
      <c r="Y28" s="1130">
        <f t="shared" si="57"/>
        <v>0</v>
      </c>
      <c r="Z28" s="1131">
        <f>IF($D$39&gt;100,$D28,0)</f>
        <v>0</v>
      </c>
      <c r="AA28" s="1131">
        <f>Z28+AD$42</f>
        <v>-100</v>
      </c>
      <c r="AB28" s="1136">
        <f>IF(AA28&gt;0,(Y28-AA28),0)</f>
        <v>0</v>
      </c>
      <c r="AC28" s="1129">
        <f t="shared" si="58"/>
        <v>0</v>
      </c>
      <c r="AD28" s="1130">
        <f t="shared" si="59"/>
        <v>0</v>
      </c>
      <c r="AE28" s="1131"/>
      <c r="AF28" s="1117"/>
      <c r="AG28" s="1132">
        <f t="shared" si="60"/>
        <v>0</v>
      </c>
      <c r="AH28" s="1129">
        <f t="shared" si="61"/>
        <v>0</v>
      </c>
      <c r="AI28" s="1130">
        <f t="shared" si="62"/>
        <v>0</v>
      </c>
      <c r="AJ28" s="1131"/>
      <c r="AK28" s="1117"/>
      <c r="AL28" s="1132">
        <f t="shared" si="90"/>
        <v>0</v>
      </c>
      <c r="AM28" s="1129">
        <f t="shared" si="63"/>
        <v>0</v>
      </c>
      <c r="AN28" s="1130">
        <f t="shared" si="64"/>
        <v>0</v>
      </c>
      <c r="AO28" s="1131"/>
      <c r="AP28" s="1117"/>
      <c r="AQ28" s="1132">
        <f t="shared" si="65"/>
        <v>0</v>
      </c>
      <c r="AR28" s="1129">
        <f t="shared" si="66"/>
        <v>0</v>
      </c>
      <c r="AS28" s="1130">
        <f t="shared" si="67"/>
        <v>0</v>
      </c>
      <c r="AT28" s="1131"/>
      <c r="AU28" s="1117"/>
      <c r="AV28" s="1132">
        <f t="shared" si="91"/>
        <v>0</v>
      </c>
      <c r="AW28" s="1129">
        <f t="shared" si="68"/>
        <v>0</v>
      </c>
      <c r="AX28" s="1130">
        <f t="shared" si="69"/>
        <v>0</v>
      </c>
      <c r="AY28" s="1131"/>
      <c r="AZ28" s="1117"/>
      <c r="BA28" s="1132">
        <f t="shared" si="70"/>
        <v>0</v>
      </c>
      <c r="BB28" s="1129">
        <f t="shared" si="71"/>
        <v>0</v>
      </c>
      <c r="BC28" s="1130">
        <f t="shared" si="72"/>
        <v>0</v>
      </c>
      <c r="BD28" s="1131"/>
      <c r="BE28" s="1117"/>
      <c r="BF28" s="1132">
        <f t="shared" si="73"/>
        <v>0</v>
      </c>
      <c r="BG28" s="1129">
        <f t="shared" si="74"/>
        <v>0</v>
      </c>
      <c r="BH28" s="1130">
        <f t="shared" si="75"/>
        <v>0</v>
      </c>
      <c r="BI28" s="1131"/>
      <c r="BJ28" s="1117"/>
      <c r="BK28" s="1132">
        <f>BH28</f>
        <v>0</v>
      </c>
      <c r="BL28" s="1129">
        <f t="shared" si="76"/>
        <v>0</v>
      </c>
      <c r="BM28" s="1130">
        <f t="shared" si="77"/>
        <v>0</v>
      </c>
      <c r="BN28" s="1131"/>
      <c r="BO28" s="1117"/>
      <c r="BP28" s="1132">
        <f t="shared" si="78"/>
        <v>0</v>
      </c>
      <c r="BQ28" s="1129">
        <f t="shared" si="79"/>
        <v>0</v>
      </c>
      <c r="BR28" s="1130">
        <f t="shared" si="80"/>
        <v>0</v>
      </c>
      <c r="BS28" s="1131"/>
      <c r="BT28" s="1117"/>
      <c r="BU28" s="1132">
        <f>BR28</f>
        <v>0</v>
      </c>
      <c r="BV28" s="1129">
        <f t="shared" si="81"/>
        <v>0</v>
      </c>
      <c r="BW28" s="1130">
        <f t="shared" si="82"/>
        <v>0</v>
      </c>
      <c r="BX28" s="1131"/>
      <c r="BY28" s="1117"/>
      <c r="BZ28" s="1132">
        <f t="shared" si="83"/>
        <v>0</v>
      </c>
      <c r="CA28" s="1129">
        <f t="shared" si="84"/>
        <v>0</v>
      </c>
      <c r="CB28" s="1130">
        <f t="shared" si="85"/>
        <v>0</v>
      </c>
    </row>
    <row r="29" spans="1:80">
      <c r="A29" s="1120" t="str">
        <f t="shared" si="86"/>
        <v>2.5</v>
      </c>
      <c r="C29" s="1121">
        <f t="shared" si="87"/>
        <v>650</v>
      </c>
      <c r="D29" s="1159">
        <f t="shared" si="88"/>
        <v>0</v>
      </c>
      <c r="E29" s="1123">
        <f t="shared" si="89"/>
        <v>0</v>
      </c>
      <c r="H29" s="1124">
        <f t="shared" si="48"/>
        <v>0</v>
      </c>
      <c r="I29" s="1125">
        <f t="shared" si="49"/>
        <v>0</v>
      </c>
      <c r="J29" s="1137">
        <v>11</v>
      </c>
      <c r="K29" s="1131"/>
      <c r="L29" s="1117"/>
      <c r="M29" s="1128">
        <f t="shared" si="50"/>
        <v>0</v>
      </c>
      <c r="N29" s="1129">
        <f t="shared" si="51"/>
        <v>0</v>
      </c>
      <c r="O29" s="1130">
        <f t="shared" si="52"/>
        <v>0</v>
      </c>
      <c r="P29" s="1131"/>
      <c r="Q29" s="1117"/>
      <c r="R29" s="1132">
        <f t="shared" si="53"/>
        <v>0</v>
      </c>
      <c r="S29" s="1129">
        <f t="shared" si="54"/>
        <v>0</v>
      </c>
      <c r="T29" s="1130">
        <f t="shared" si="55"/>
        <v>0</v>
      </c>
      <c r="U29" s="1131"/>
      <c r="V29" s="1117"/>
      <c r="W29" s="1132">
        <f t="shared" si="92"/>
        <v>0</v>
      </c>
      <c r="X29" s="1129">
        <f t="shared" si="56"/>
        <v>0</v>
      </c>
      <c r="Y29" s="1130">
        <f t="shared" si="57"/>
        <v>0</v>
      </c>
      <c r="Z29" s="1131"/>
      <c r="AA29" s="1117"/>
      <c r="AB29" s="1132">
        <f t="shared" ref="AB29:AB38" si="93">Y29</f>
        <v>0</v>
      </c>
      <c r="AC29" s="1129">
        <f t="shared" si="58"/>
        <v>0</v>
      </c>
      <c r="AD29" s="1130">
        <f t="shared" si="59"/>
        <v>0</v>
      </c>
      <c r="AE29" s="1131"/>
      <c r="AF29" s="1117"/>
      <c r="AG29" s="1132">
        <f t="shared" si="60"/>
        <v>0</v>
      </c>
      <c r="AH29" s="1129">
        <f t="shared" si="61"/>
        <v>0</v>
      </c>
      <c r="AI29" s="1130">
        <f t="shared" si="62"/>
        <v>0</v>
      </c>
      <c r="AJ29" s="1131"/>
      <c r="AK29" s="1117"/>
      <c r="AL29" s="1132">
        <f t="shared" si="90"/>
        <v>0</v>
      </c>
      <c r="AM29" s="1129">
        <f t="shared" si="63"/>
        <v>0</v>
      </c>
      <c r="AN29" s="1130">
        <f t="shared" si="64"/>
        <v>0</v>
      </c>
      <c r="AO29" s="1131"/>
      <c r="AP29" s="1117"/>
      <c r="AQ29" s="1132">
        <f t="shared" si="65"/>
        <v>0</v>
      </c>
      <c r="AR29" s="1129">
        <f t="shared" si="66"/>
        <v>0</v>
      </c>
      <c r="AS29" s="1130">
        <f t="shared" si="67"/>
        <v>0</v>
      </c>
      <c r="AT29" s="1131"/>
      <c r="AU29" s="1117"/>
      <c r="AV29" s="1132">
        <f t="shared" si="91"/>
        <v>0</v>
      </c>
      <c r="AW29" s="1129">
        <f t="shared" si="68"/>
        <v>0</v>
      </c>
      <c r="AX29" s="1130">
        <f t="shared" si="69"/>
        <v>0</v>
      </c>
      <c r="AY29" s="1131"/>
      <c r="AZ29" s="1117"/>
      <c r="BA29" s="1132">
        <f t="shared" si="70"/>
        <v>0</v>
      </c>
      <c r="BB29" s="1129">
        <f t="shared" si="71"/>
        <v>0</v>
      </c>
      <c r="BC29" s="1130">
        <f t="shared" si="72"/>
        <v>0</v>
      </c>
      <c r="BD29" s="1131"/>
      <c r="BE29" s="1117"/>
      <c r="BF29" s="1132">
        <f t="shared" si="73"/>
        <v>0</v>
      </c>
      <c r="BG29" s="1129">
        <f t="shared" si="74"/>
        <v>0</v>
      </c>
      <c r="BH29" s="1130">
        <f t="shared" si="75"/>
        <v>0</v>
      </c>
      <c r="BI29" s="1131">
        <f>IF($D$39&gt;100,$D29,0)</f>
        <v>0</v>
      </c>
      <c r="BJ29" s="1131">
        <f>BI29+BM$42</f>
        <v>-100</v>
      </c>
      <c r="BK29" s="1133">
        <f>IF(BJ29&gt;0,(BH29-BJ29),0)</f>
        <v>0</v>
      </c>
      <c r="BL29" s="1129">
        <f t="shared" si="76"/>
        <v>0</v>
      </c>
      <c r="BM29" s="1130">
        <f t="shared" si="77"/>
        <v>0</v>
      </c>
      <c r="BN29" s="1131"/>
      <c r="BO29" s="1117"/>
      <c r="BP29" s="1132">
        <f t="shared" si="78"/>
        <v>0</v>
      </c>
      <c r="BQ29" s="1129">
        <f t="shared" si="79"/>
        <v>0</v>
      </c>
      <c r="BR29" s="1130">
        <f t="shared" si="80"/>
        <v>0</v>
      </c>
      <c r="BS29" s="1131"/>
      <c r="BT29" s="1117"/>
      <c r="BU29" s="1132">
        <f>BR29</f>
        <v>0</v>
      </c>
      <c r="BV29" s="1129">
        <f t="shared" si="81"/>
        <v>0</v>
      </c>
      <c r="BW29" s="1130">
        <f t="shared" si="82"/>
        <v>0</v>
      </c>
      <c r="BX29" s="1131"/>
      <c r="BY29" s="1117"/>
      <c r="BZ29" s="1132">
        <f t="shared" si="83"/>
        <v>0</v>
      </c>
      <c r="CA29" s="1129">
        <f t="shared" si="84"/>
        <v>0</v>
      </c>
      <c r="CB29" s="1130">
        <f t="shared" si="85"/>
        <v>0</v>
      </c>
    </row>
    <row r="30" spans="1:80">
      <c r="A30" s="1120" t="str">
        <f t="shared" si="86"/>
        <v>2.6</v>
      </c>
      <c r="C30" s="1121">
        <f t="shared" si="87"/>
        <v>775</v>
      </c>
      <c r="D30" s="1159">
        <f t="shared" si="88"/>
        <v>0</v>
      </c>
      <c r="E30" s="1123">
        <f t="shared" si="89"/>
        <v>0</v>
      </c>
      <c r="H30" s="1124">
        <f t="shared" si="48"/>
        <v>0</v>
      </c>
      <c r="I30" s="1125">
        <f t="shared" si="49"/>
        <v>0</v>
      </c>
      <c r="J30" s="1137">
        <v>13</v>
      </c>
      <c r="K30" s="1131"/>
      <c r="L30" s="1117"/>
      <c r="M30" s="1128">
        <f t="shared" si="50"/>
        <v>0</v>
      </c>
      <c r="N30" s="1129">
        <f t="shared" si="51"/>
        <v>0</v>
      </c>
      <c r="O30" s="1130">
        <f t="shared" si="52"/>
        <v>0</v>
      </c>
      <c r="P30" s="1131"/>
      <c r="Q30" s="1117"/>
      <c r="R30" s="1132">
        <f t="shared" si="53"/>
        <v>0</v>
      </c>
      <c r="S30" s="1129">
        <f t="shared" si="54"/>
        <v>0</v>
      </c>
      <c r="T30" s="1130">
        <f t="shared" si="55"/>
        <v>0</v>
      </c>
      <c r="U30" s="1131"/>
      <c r="V30" s="1117"/>
      <c r="W30" s="1132">
        <f t="shared" si="92"/>
        <v>0</v>
      </c>
      <c r="X30" s="1129">
        <f t="shared" si="56"/>
        <v>0</v>
      </c>
      <c r="Y30" s="1130">
        <f t="shared" si="57"/>
        <v>0</v>
      </c>
      <c r="Z30" s="1131"/>
      <c r="AA30" s="1117"/>
      <c r="AB30" s="1132">
        <f t="shared" si="93"/>
        <v>0</v>
      </c>
      <c r="AC30" s="1129">
        <f t="shared" si="58"/>
        <v>0</v>
      </c>
      <c r="AD30" s="1130">
        <f t="shared" si="59"/>
        <v>0</v>
      </c>
      <c r="AE30" s="1131"/>
      <c r="AF30" s="1117"/>
      <c r="AG30" s="1132">
        <f t="shared" si="60"/>
        <v>0</v>
      </c>
      <c r="AH30" s="1129">
        <f t="shared" si="61"/>
        <v>0</v>
      </c>
      <c r="AI30" s="1130">
        <f t="shared" si="62"/>
        <v>0</v>
      </c>
      <c r="AJ30" s="1131"/>
      <c r="AK30" s="1117"/>
      <c r="AL30" s="1132">
        <f t="shared" si="90"/>
        <v>0</v>
      </c>
      <c r="AM30" s="1129">
        <f t="shared" si="63"/>
        <v>0</v>
      </c>
      <c r="AN30" s="1130">
        <f t="shared" si="64"/>
        <v>0</v>
      </c>
      <c r="AO30" s="1131"/>
      <c r="AP30" s="1117"/>
      <c r="AQ30" s="1132">
        <f t="shared" si="65"/>
        <v>0</v>
      </c>
      <c r="AR30" s="1129">
        <f t="shared" si="66"/>
        <v>0</v>
      </c>
      <c r="AS30" s="1130">
        <f t="shared" si="67"/>
        <v>0</v>
      </c>
      <c r="AT30" s="1131"/>
      <c r="AU30" s="1117"/>
      <c r="AV30" s="1132">
        <f t="shared" si="91"/>
        <v>0</v>
      </c>
      <c r="AW30" s="1129">
        <f t="shared" si="68"/>
        <v>0</v>
      </c>
      <c r="AX30" s="1130">
        <f t="shared" si="69"/>
        <v>0</v>
      </c>
      <c r="AY30" s="1131"/>
      <c r="AZ30" s="1117"/>
      <c r="BA30" s="1132">
        <f t="shared" si="70"/>
        <v>0</v>
      </c>
      <c r="BB30" s="1129">
        <f t="shared" si="71"/>
        <v>0</v>
      </c>
      <c r="BC30" s="1130">
        <f t="shared" si="72"/>
        <v>0</v>
      </c>
      <c r="BD30" s="1131"/>
      <c r="BE30" s="1117"/>
      <c r="BF30" s="1132">
        <f t="shared" si="73"/>
        <v>0</v>
      </c>
      <c r="BG30" s="1129">
        <f t="shared" si="74"/>
        <v>0</v>
      </c>
      <c r="BH30" s="1130">
        <f t="shared" si="75"/>
        <v>0</v>
      </c>
      <c r="BI30" s="1131"/>
      <c r="BJ30" s="1117"/>
      <c r="BK30" s="1132">
        <f t="shared" ref="BK30:BK38" si="94">BH30</f>
        <v>0</v>
      </c>
      <c r="BL30" s="1129">
        <f t="shared" si="76"/>
        <v>0</v>
      </c>
      <c r="BM30" s="1130">
        <f t="shared" si="77"/>
        <v>0</v>
      </c>
      <c r="BN30" s="1131"/>
      <c r="BO30" s="1117"/>
      <c r="BP30" s="1132">
        <f t="shared" si="78"/>
        <v>0</v>
      </c>
      <c r="BQ30" s="1129">
        <f t="shared" si="79"/>
        <v>0</v>
      </c>
      <c r="BR30" s="1130">
        <f t="shared" si="80"/>
        <v>0</v>
      </c>
      <c r="BS30" s="1131">
        <f>IF($D$39&gt;100,$D30,0)</f>
        <v>0</v>
      </c>
      <c r="BT30" s="1131">
        <f>BS30+BW$42</f>
        <v>-100</v>
      </c>
      <c r="BU30" s="1133">
        <f>IF(BT30&gt;0,(BR30-BT30),0)</f>
        <v>0</v>
      </c>
      <c r="BV30" s="1129">
        <f t="shared" si="81"/>
        <v>0</v>
      </c>
      <c r="BW30" s="1130">
        <f t="shared" si="82"/>
        <v>0</v>
      </c>
      <c r="BX30" s="1131"/>
      <c r="BY30" s="1117"/>
      <c r="BZ30" s="1132">
        <f t="shared" si="83"/>
        <v>0</v>
      </c>
      <c r="CA30" s="1129">
        <f t="shared" si="84"/>
        <v>0</v>
      </c>
      <c r="CB30" s="1130">
        <f t="shared" si="85"/>
        <v>0</v>
      </c>
    </row>
    <row r="31" spans="1:80">
      <c r="A31" s="1120" t="str">
        <f t="shared" si="86"/>
        <v>2.7</v>
      </c>
      <c r="C31" s="1121">
        <f t="shared" si="87"/>
        <v>525</v>
      </c>
      <c r="D31" s="1159">
        <f t="shared" si="88"/>
        <v>0</v>
      </c>
      <c r="E31" s="1123">
        <f t="shared" si="89"/>
        <v>0</v>
      </c>
      <c r="H31" s="1124">
        <f t="shared" si="48"/>
        <v>0</v>
      </c>
      <c r="I31" s="1125">
        <f t="shared" si="49"/>
        <v>0</v>
      </c>
      <c r="J31" s="1134">
        <v>9</v>
      </c>
      <c r="K31" s="1131"/>
      <c r="L31" s="1117"/>
      <c r="M31" s="1128">
        <f t="shared" si="50"/>
        <v>0</v>
      </c>
      <c r="N31" s="1129">
        <f t="shared" si="51"/>
        <v>0</v>
      </c>
      <c r="O31" s="1130">
        <f t="shared" si="52"/>
        <v>0</v>
      </c>
      <c r="P31" s="1131"/>
      <c r="Q31" s="1117"/>
      <c r="R31" s="1132">
        <f t="shared" si="53"/>
        <v>0</v>
      </c>
      <c r="S31" s="1129">
        <f t="shared" si="54"/>
        <v>0</v>
      </c>
      <c r="T31" s="1130">
        <f t="shared" si="55"/>
        <v>0</v>
      </c>
      <c r="U31" s="1131"/>
      <c r="V31" s="1117"/>
      <c r="W31" s="1132">
        <f t="shared" si="92"/>
        <v>0</v>
      </c>
      <c r="X31" s="1129">
        <f t="shared" si="56"/>
        <v>0</v>
      </c>
      <c r="Y31" s="1130">
        <f t="shared" si="57"/>
        <v>0</v>
      </c>
      <c r="Z31" s="1131"/>
      <c r="AA31" s="1117"/>
      <c r="AB31" s="1132">
        <f t="shared" si="93"/>
        <v>0</v>
      </c>
      <c r="AC31" s="1129">
        <f t="shared" si="58"/>
        <v>0</v>
      </c>
      <c r="AD31" s="1130">
        <f t="shared" si="59"/>
        <v>0</v>
      </c>
      <c r="AE31" s="1131"/>
      <c r="AF31" s="1117"/>
      <c r="AG31" s="1132">
        <f t="shared" si="60"/>
        <v>0</v>
      </c>
      <c r="AH31" s="1129">
        <f t="shared" si="61"/>
        <v>0</v>
      </c>
      <c r="AI31" s="1130">
        <f t="shared" si="62"/>
        <v>0</v>
      </c>
      <c r="AJ31" s="1131"/>
      <c r="AK31" s="1117"/>
      <c r="AL31" s="1132">
        <f t="shared" si="90"/>
        <v>0</v>
      </c>
      <c r="AM31" s="1129">
        <f t="shared" si="63"/>
        <v>0</v>
      </c>
      <c r="AN31" s="1130">
        <f t="shared" si="64"/>
        <v>0</v>
      </c>
      <c r="AO31" s="1131"/>
      <c r="AP31" s="1117"/>
      <c r="AQ31" s="1132">
        <f t="shared" si="65"/>
        <v>0</v>
      </c>
      <c r="AR31" s="1129">
        <f t="shared" si="66"/>
        <v>0</v>
      </c>
      <c r="AS31" s="1130">
        <f t="shared" si="67"/>
        <v>0</v>
      </c>
      <c r="AT31" s="1131"/>
      <c r="AU31" s="1117"/>
      <c r="AV31" s="1132">
        <f t="shared" si="91"/>
        <v>0</v>
      </c>
      <c r="AW31" s="1129">
        <f t="shared" si="68"/>
        <v>0</v>
      </c>
      <c r="AX31" s="1130">
        <f t="shared" si="69"/>
        <v>0</v>
      </c>
      <c r="AY31" s="1131">
        <f>IF($D$39&gt;100,$D31,0)</f>
        <v>0</v>
      </c>
      <c r="AZ31" s="1131">
        <f>AY31+BC$42</f>
        <v>-100</v>
      </c>
      <c r="BA31" s="1133">
        <f>IF(AZ31&gt;0,(AX31-AZ31),0)</f>
        <v>0</v>
      </c>
      <c r="BB31" s="1129">
        <f t="shared" si="71"/>
        <v>0</v>
      </c>
      <c r="BC31" s="1130">
        <f t="shared" si="72"/>
        <v>0</v>
      </c>
      <c r="BD31" s="1131"/>
      <c r="BE31" s="1117"/>
      <c r="BF31" s="1132">
        <f t="shared" si="73"/>
        <v>0</v>
      </c>
      <c r="BG31" s="1129">
        <f t="shared" si="74"/>
        <v>0</v>
      </c>
      <c r="BH31" s="1130">
        <f t="shared" si="75"/>
        <v>0</v>
      </c>
      <c r="BI31" s="1127"/>
      <c r="BJ31" s="1117"/>
      <c r="BK31" s="1132">
        <f t="shared" si="94"/>
        <v>0</v>
      </c>
      <c r="BL31" s="1129">
        <f t="shared" si="76"/>
        <v>0</v>
      </c>
      <c r="BM31" s="1130">
        <f t="shared" si="77"/>
        <v>0</v>
      </c>
      <c r="BN31" s="1127"/>
      <c r="BO31" s="1117"/>
      <c r="BP31" s="1132">
        <f t="shared" si="78"/>
        <v>0</v>
      </c>
      <c r="BQ31" s="1129">
        <f t="shared" si="79"/>
        <v>0</v>
      </c>
      <c r="BR31" s="1130">
        <f t="shared" si="80"/>
        <v>0</v>
      </c>
      <c r="BS31" s="1127"/>
      <c r="BT31" s="1117"/>
      <c r="BU31" s="1132">
        <f t="shared" ref="BU31:BU38" si="95">BR31</f>
        <v>0</v>
      </c>
      <c r="BV31" s="1129">
        <f t="shared" si="81"/>
        <v>0</v>
      </c>
      <c r="BW31" s="1130">
        <f t="shared" si="82"/>
        <v>0</v>
      </c>
      <c r="BX31" s="1131"/>
      <c r="BY31" s="1117"/>
      <c r="BZ31" s="1132">
        <f t="shared" si="83"/>
        <v>0</v>
      </c>
      <c r="CA31" s="1129">
        <f t="shared" si="84"/>
        <v>0</v>
      </c>
      <c r="CB31" s="1130">
        <f t="shared" si="85"/>
        <v>0</v>
      </c>
    </row>
    <row r="32" spans="1:80">
      <c r="A32" s="1120" t="str">
        <f t="shared" si="86"/>
        <v>2.8</v>
      </c>
      <c r="C32" s="1121">
        <f t="shared" si="87"/>
        <v>575</v>
      </c>
      <c r="D32" s="1159">
        <f t="shared" si="88"/>
        <v>0</v>
      </c>
      <c r="E32" s="1123">
        <f t="shared" si="89"/>
        <v>0</v>
      </c>
      <c r="H32" s="1124">
        <f t="shared" si="48"/>
        <v>0</v>
      </c>
      <c r="I32" s="1125">
        <f t="shared" si="49"/>
        <v>0</v>
      </c>
      <c r="J32" s="1134">
        <v>10</v>
      </c>
      <c r="K32" s="1131"/>
      <c r="L32" s="1117"/>
      <c r="M32" s="1128">
        <f t="shared" si="50"/>
        <v>0</v>
      </c>
      <c r="N32" s="1129">
        <f t="shared" si="51"/>
        <v>0</v>
      </c>
      <c r="O32" s="1130">
        <f t="shared" si="52"/>
        <v>0</v>
      </c>
      <c r="P32" s="1127"/>
      <c r="Q32" s="1117"/>
      <c r="R32" s="1132">
        <f t="shared" si="53"/>
        <v>0</v>
      </c>
      <c r="S32" s="1129">
        <f t="shared" si="54"/>
        <v>0</v>
      </c>
      <c r="T32" s="1130">
        <f t="shared" si="55"/>
        <v>0</v>
      </c>
      <c r="U32" s="1131"/>
      <c r="V32" s="1117"/>
      <c r="W32" s="1132">
        <f t="shared" si="92"/>
        <v>0</v>
      </c>
      <c r="X32" s="1129">
        <f t="shared" si="56"/>
        <v>0</v>
      </c>
      <c r="Y32" s="1130">
        <f t="shared" si="57"/>
        <v>0</v>
      </c>
      <c r="Z32" s="1131"/>
      <c r="AA32" s="1117"/>
      <c r="AB32" s="1132">
        <f t="shared" si="93"/>
        <v>0</v>
      </c>
      <c r="AC32" s="1129">
        <f t="shared" si="58"/>
        <v>0</v>
      </c>
      <c r="AD32" s="1130">
        <f t="shared" si="59"/>
        <v>0</v>
      </c>
      <c r="AE32" s="1131"/>
      <c r="AF32" s="1117"/>
      <c r="AG32" s="1132">
        <f t="shared" si="60"/>
        <v>0</v>
      </c>
      <c r="AH32" s="1129">
        <f t="shared" si="61"/>
        <v>0</v>
      </c>
      <c r="AI32" s="1130">
        <f t="shared" si="62"/>
        <v>0</v>
      </c>
      <c r="AJ32" s="1131"/>
      <c r="AK32" s="1117"/>
      <c r="AL32" s="1132">
        <f t="shared" si="90"/>
        <v>0</v>
      </c>
      <c r="AM32" s="1129">
        <f t="shared" si="63"/>
        <v>0</v>
      </c>
      <c r="AN32" s="1130">
        <f t="shared" si="64"/>
        <v>0</v>
      </c>
      <c r="AO32" s="1131"/>
      <c r="AP32" s="1117"/>
      <c r="AQ32" s="1132">
        <f t="shared" si="65"/>
        <v>0</v>
      </c>
      <c r="AR32" s="1129">
        <f t="shared" si="66"/>
        <v>0</v>
      </c>
      <c r="AS32" s="1130">
        <f t="shared" si="67"/>
        <v>0</v>
      </c>
      <c r="AT32" s="1131"/>
      <c r="AU32" s="1117"/>
      <c r="AV32" s="1132">
        <f t="shared" si="91"/>
        <v>0</v>
      </c>
      <c r="AW32" s="1129">
        <f t="shared" si="68"/>
        <v>0</v>
      </c>
      <c r="AX32" s="1130">
        <f t="shared" si="69"/>
        <v>0</v>
      </c>
      <c r="AY32" s="1131"/>
      <c r="AZ32" s="1117"/>
      <c r="BA32" s="1132">
        <f t="shared" ref="BA32:BA38" si="96">AX32</f>
        <v>0</v>
      </c>
      <c r="BB32" s="1129">
        <f t="shared" si="71"/>
        <v>0</v>
      </c>
      <c r="BC32" s="1130">
        <f t="shared" si="72"/>
        <v>0</v>
      </c>
      <c r="BD32" s="1131">
        <f>IF($D$39&gt;100,$D32,0)</f>
        <v>0</v>
      </c>
      <c r="BE32" s="1131">
        <f>BD32+BH$42</f>
        <v>-100</v>
      </c>
      <c r="BF32" s="1133">
        <f>IF(BE32&gt;0,(BC32-BE32),0)</f>
        <v>0</v>
      </c>
      <c r="BG32" s="1129">
        <f t="shared" si="74"/>
        <v>0</v>
      </c>
      <c r="BH32" s="1130">
        <f t="shared" si="75"/>
        <v>0</v>
      </c>
      <c r="BI32" s="1127"/>
      <c r="BJ32" s="1117"/>
      <c r="BK32" s="1132">
        <f t="shared" si="94"/>
        <v>0</v>
      </c>
      <c r="BL32" s="1129">
        <f t="shared" si="76"/>
        <v>0</v>
      </c>
      <c r="BM32" s="1130">
        <f t="shared" si="77"/>
        <v>0</v>
      </c>
      <c r="BN32" s="1127"/>
      <c r="BO32" s="1117"/>
      <c r="BP32" s="1132">
        <f t="shared" si="78"/>
        <v>0</v>
      </c>
      <c r="BQ32" s="1129">
        <f t="shared" si="79"/>
        <v>0</v>
      </c>
      <c r="BR32" s="1130">
        <f t="shared" si="80"/>
        <v>0</v>
      </c>
      <c r="BS32" s="1127"/>
      <c r="BT32" s="1117"/>
      <c r="BU32" s="1132">
        <f t="shared" si="95"/>
        <v>0</v>
      </c>
      <c r="BV32" s="1129">
        <f t="shared" si="81"/>
        <v>0</v>
      </c>
      <c r="BW32" s="1130">
        <f t="shared" si="82"/>
        <v>0</v>
      </c>
      <c r="BX32" s="1127"/>
      <c r="BY32" s="1117"/>
      <c r="BZ32" s="1132">
        <f t="shared" si="83"/>
        <v>0</v>
      </c>
      <c r="CA32" s="1129">
        <f t="shared" si="84"/>
        <v>0</v>
      </c>
      <c r="CB32" s="1130">
        <f t="shared" si="85"/>
        <v>0</v>
      </c>
    </row>
    <row r="33" spans="1:80">
      <c r="A33" s="1120" t="str">
        <f t="shared" si="86"/>
        <v>2.9</v>
      </c>
      <c r="C33" s="1121">
        <f t="shared" si="87"/>
        <v>770</v>
      </c>
      <c r="D33" s="1159">
        <f t="shared" si="88"/>
        <v>0</v>
      </c>
      <c r="E33" s="1123">
        <f t="shared" si="89"/>
        <v>0</v>
      </c>
      <c r="H33" s="1124">
        <f t="shared" si="48"/>
        <v>0</v>
      </c>
      <c r="I33" s="1125">
        <f t="shared" si="49"/>
        <v>0</v>
      </c>
      <c r="J33" s="1137">
        <v>12</v>
      </c>
      <c r="K33" s="1127"/>
      <c r="L33" s="1117"/>
      <c r="M33" s="1128">
        <f t="shared" si="50"/>
        <v>0</v>
      </c>
      <c r="N33" s="1129">
        <f t="shared" si="51"/>
        <v>0</v>
      </c>
      <c r="O33" s="1130">
        <f t="shared" si="52"/>
        <v>0</v>
      </c>
      <c r="P33" s="1127"/>
      <c r="Q33" s="1117"/>
      <c r="R33" s="1132">
        <f t="shared" si="53"/>
        <v>0</v>
      </c>
      <c r="S33" s="1129">
        <f t="shared" si="54"/>
        <v>0</v>
      </c>
      <c r="T33" s="1130">
        <f t="shared" si="55"/>
        <v>0</v>
      </c>
      <c r="U33" s="1127"/>
      <c r="V33" s="1117"/>
      <c r="W33" s="1132">
        <f t="shared" si="92"/>
        <v>0</v>
      </c>
      <c r="X33" s="1129">
        <f t="shared" si="56"/>
        <v>0</v>
      </c>
      <c r="Y33" s="1130">
        <f t="shared" si="57"/>
        <v>0</v>
      </c>
      <c r="Z33" s="1127"/>
      <c r="AA33" s="1117"/>
      <c r="AB33" s="1132">
        <f t="shared" si="93"/>
        <v>0</v>
      </c>
      <c r="AC33" s="1129">
        <f t="shared" si="58"/>
        <v>0</v>
      </c>
      <c r="AD33" s="1130">
        <f t="shared" si="59"/>
        <v>0</v>
      </c>
      <c r="AE33" s="1127"/>
      <c r="AF33" s="1117"/>
      <c r="AG33" s="1132">
        <f t="shared" si="60"/>
        <v>0</v>
      </c>
      <c r="AH33" s="1129">
        <f t="shared" si="61"/>
        <v>0</v>
      </c>
      <c r="AI33" s="1130">
        <f t="shared" si="62"/>
        <v>0</v>
      </c>
      <c r="AJ33" s="1127"/>
      <c r="AK33" s="1117"/>
      <c r="AL33" s="1132">
        <f t="shared" si="90"/>
        <v>0</v>
      </c>
      <c r="AM33" s="1129">
        <f t="shared" si="63"/>
        <v>0</v>
      </c>
      <c r="AN33" s="1130">
        <f t="shared" si="64"/>
        <v>0</v>
      </c>
      <c r="AO33" s="1127"/>
      <c r="AP33" s="1117"/>
      <c r="AQ33" s="1132">
        <f t="shared" si="65"/>
        <v>0</v>
      </c>
      <c r="AR33" s="1129">
        <f t="shared" si="66"/>
        <v>0</v>
      </c>
      <c r="AS33" s="1130">
        <f t="shared" si="67"/>
        <v>0</v>
      </c>
      <c r="AT33" s="1127"/>
      <c r="AU33" s="1117"/>
      <c r="AV33" s="1132">
        <f t="shared" si="91"/>
        <v>0</v>
      </c>
      <c r="AW33" s="1129">
        <f t="shared" si="68"/>
        <v>0</v>
      </c>
      <c r="AX33" s="1130">
        <f t="shared" si="69"/>
        <v>0</v>
      </c>
      <c r="AY33" s="1127"/>
      <c r="AZ33" s="1117"/>
      <c r="BA33" s="1132">
        <f t="shared" si="96"/>
        <v>0</v>
      </c>
      <c r="BB33" s="1129">
        <f t="shared" si="71"/>
        <v>0</v>
      </c>
      <c r="BC33" s="1130">
        <f t="shared" si="72"/>
        <v>0</v>
      </c>
      <c r="BD33" s="1127"/>
      <c r="BE33" s="1117"/>
      <c r="BF33" s="1132">
        <f t="shared" ref="BF33:BF38" si="97">BC33</f>
        <v>0</v>
      </c>
      <c r="BG33" s="1129">
        <f t="shared" si="74"/>
        <v>0</v>
      </c>
      <c r="BH33" s="1130">
        <f t="shared" si="75"/>
        <v>0</v>
      </c>
      <c r="BI33" s="1127"/>
      <c r="BJ33" s="1117"/>
      <c r="BK33" s="1132">
        <f t="shared" si="94"/>
        <v>0</v>
      </c>
      <c r="BL33" s="1129">
        <f t="shared" si="76"/>
        <v>0</v>
      </c>
      <c r="BM33" s="1130">
        <f t="shared" si="77"/>
        <v>0</v>
      </c>
      <c r="BN33" s="1131">
        <f>IF($D$39&gt;100,$D33,0)</f>
        <v>0</v>
      </c>
      <c r="BO33" s="1131">
        <f>BN33+BR$42</f>
        <v>-100</v>
      </c>
      <c r="BP33" s="1133">
        <f>IF(BO33&gt;0,(BM33-BO33),0)</f>
        <v>0</v>
      </c>
      <c r="BQ33" s="1129">
        <f t="shared" si="79"/>
        <v>0</v>
      </c>
      <c r="BR33" s="1130">
        <f t="shared" si="80"/>
        <v>0</v>
      </c>
      <c r="BS33" s="1127"/>
      <c r="BT33" s="1117"/>
      <c r="BU33" s="1132">
        <f t="shared" si="95"/>
        <v>0</v>
      </c>
      <c r="BV33" s="1129">
        <f t="shared" si="81"/>
        <v>0</v>
      </c>
      <c r="BW33" s="1130">
        <f t="shared" si="82"/>
        <v>0</v>
      </c>
      <c r="BX33" s="1127"/>
      <c r="BY33" s="1117"/>
      <c r="BZ33" s="1132">
        <f t="shared" si="83"/>
        <v>0</v>
      </c>
      <c r="CA33" s="1129">
        <f t="shared" si="84"/>
        <v>0</v>
      </c>
      <c r="CB33" s="1130">
        <f t="shared" si="85"/>
        <v>0</v>
      </c>
    </row>
    <row r="34" spans="1:80">
      <c r="A34" s="1120" t="str">
        <f t="shared" si="86"/>
        <v>2.10</v>
      </c>
      <c r="C34" s="1121">
        <f t="shared" si="87"/>
        <v>900</v>
      </c>
      <c r="D34" s="1159">
        <f t="shared" si="88"/>
        <v>0</v>
      </c>
      <c r="E34" s="1123">
        <f t="shared" si="89"/>
        <v>0</v>
      </c>
      <c r="H34" s="1124">
        <f t="shared" si="48"/>
        <v>0</v>
      </c>
      <c r="I34" s="1125">
        <f t="shared" si="49"/>
        <v>0</v>
      </c>
      <c r="J34" s="1137">
        <v>14</v>
      </c>
      <c r="K34" s="1127"/>
      <c r="L34" s="1117"/>
      <c r="M34" s="1128">
        <f t="shared" si="50"/>
        <v>0</v>
      </c>
      <c r="N34" s="1129">
        <f t="shared" si="51"/>
        <v>0</v>
      </c>
      <c r="O34" s="1130">
        <f t="shared" si="52"/>
        <v>0</v>
      </c>
      <c r="P34" s="1127"/>
      <c r="Q34" s="1117"/>
      <c r="R34" s="1132">
        <f t="shared" si="53"/>
        <v>0</v>
      </c>
      <c r="S34" s="1129">
        <f t="shared" si="54"/>
        <v>0</v>
      </c>
      <c r="T34" s="1130">
        <f t="shared" si="55"/>
        <v>0</v>
      </c>
      <c r="U34" s="1127"/>
      <c r="V34" s="1117"/>
      <c r="W34" s="1132">
        <f t="shared" si="92"/>
        <v>0</v>
      </c>
      <c r="X34" s="1129">
        <f t="shared" si="56"/>
        <v>0</v>
      </c>
      <c r="Y34" s="1130">
        <f t="shared" si="57"/>
        <v>0</v>
      </c>
      <c r="Z34" s="1127"/>
      <c r="AA34" s="1117"/>
      <c r="AB34" s="1132">
        <f t="shared" si="93"/>
        <v>0</v>
      </c>
      <c r="AC34" s="1129">
        <f t="shared" si="58"/>
        <v>0</v>
      </c>
      <c r="AD34" s="1130">
        <f t="shared" si="59"/>
        <v>0</v>
      </c>
      <c r="AE34" s="1127"/>
      <c r="AF34" s="1117"/>
      <c r="AG34" s="1132">
        <f t="shared" si="60"/>
        <v>0</v>
      </c>
      <c r="AH34" s="1129">
        <f t="shared" si="61"/>
        <v>0</v>
      </c>
      <c r="AI34" s="1130">
        <f t="shared" si="62"/>
        <v>0</v>
      </c>
      <c r="AJ34" s="1127"/>
      <c r="AK34" s="1117"/>
      <c r="AL34" s="1132">
        <f t="shared" si="90"/>
        <v>0</v>
      </c>
      <c r="AM34" s="1129">
        <f t="shared" si="63"/>
        <v>0</v>
      </c>
      <c r="AN34" s="1130">
        <f t="shared" si="64"/>
        <v>0</v>
      </c>
      <c r="AO34" s="1127"/>
      <c r="AP34" s="1117"/>
      <c r="AQ34" s="1132">
        <f t="shared" si="65"/>
        <v>0</v>
      </c>
      <c r="AR34" s="1129">
        <f t="shared" si="66"/>
        <v>0</v>
      </c>
      <c r="AS34" s="1130">
        <f t="shared" si="67"/>
        <v>0</v>
      </c>
      <c r="AT34" s="1127"/>
      <c r="AU34" s="1117"/>
      <c r="AV34" s="1132">
        <f t="shared" si="91"/>
        <v>0</v>
      </c>
      <c r="AW34" s="1129">
        <f t="shared" si="68"/>
        <v>0</v>
      </c>
      <c r="AX34" s="1130">
        <f t="shared" si="69"/>
        <v>0</v>
      </c>
      <c r="AY34" s="1127"/>
      <c r="AZ34" s="1117"/>
      <c r="BA34" s="1132">
        <f t="shared" si="96"/>
        <v>0</v>
      </c>
      <c r="BB34" s="1129">
        <f t="shared" si="71"/>
        <v>0</v>
      </c>
      <c r="BC34" s="1130">
        <f t="shared" si="72"/>
        <v>0</v>
      </c>
      <c r="BD34" s="1127"/>
      <c r="BE34" s="1117"/>
      <c r="BF34" s="1132">
        <f t="shared" si="97"/>
        <v>0</v>
      </c>
      <c r="BG34" s="1129">
        <f t="shared" si="74"/>
        <v>0</v>
      </c>
      <c r="BH34" s="1130">
        <f t="shared" si="75"/>
        <v>0</v>
      </c>
      <c r="BI34" s="1127"/>
      <c r="BJ34" s="1117"/>
      <c r="BK34" s="1132">
        <f t="shared" si="94"/>
        <v>0</v>
      </c>
      <c r="BL34" s="1129">
        <f t="shared" si="76"/>
        <v>0</v>
      </c>
      <c r="BM34" s="1130">
        <f t="shared" si="77"/>
        <v>0</v>
      </c>
      <c r="BN34" s="1127"/>
      <c r="BO34" s="1117"/>
      <c r="BP34" s="1132">
        <f>BM34</f>
        <v>0</v>
      </c>
      <c r="BQ34" s="1129">
        <f t="shared" si="79"/>
        <v>0</v>
      </c>
      <c r="BR34" s="1130">
        <f t="shared" si="80"/>
        <v>0</v>
      </c>
      <c r="BS34" s="1127"/>
      <c r="BT34" s="1117"/>
      <c r="BU34" s="1132">
        <f t="shared" si="95"/>
        <v>0</v>
      </c>
      <c r="BV34" s="1129">
        <f t="shared" si="81"/>
        <v>0</v>
      </c>
      <c r="BW34" s="1130">
        <f t="shared" si="82"/>
        <v>0</v>
      </c>
      <c r="BX34" s="1131">
        <f>IF($D$39&gt;100,$D34,0)</f>
        <v>0</v>
      </c>
      <c r="BY34" s="1131">
        <f>BX34+CB$42</f>
        <v>-100</v>
      </c>
      <c r="BZ34" s="1133">
        <f>IF(BY34&gt;0,(BW34-BY34),0)</f>
        <v>0</v>
      </c>
      <c r="CA34" s="1129">
        <f t="shared" si="84"/>
        <v>0</v>
      </c>
      <c r="CB34" s="1130">
        <f t="shared" si="85"/>
        <v>0</v>
      </c>
    </row>
    <row r="35" spans="1:80">
      <c r="A35" s="1120" t="str">
        <f t="shared" si="86"/>
        <v>2.11.1</v>
      </c>
      <c r="C35" s="1121">
        <f t="shared" si="87"/>
        <v>325</v>
      </c>
      <c r="D35" s="1159">
        <f t="shared" si="88"/>
        <v>0</v>
      </c>
      <c r="E35" s="1123">
        <f t="shared" si="89"/>
        <v>0</v>
      </c>
      <c r="H35" s="1124">
        <f t="shared" si="48"/>
        <v>0</v>
      </c>
      <c r="I35" s="1125">
        <f t="shared" si="49"/>
        <v>0</v>
      </c>
      <c r="J35" s="1126">
        <v>5</v>
      </c>
      <c r="K35" s="1127"/>
      <c r="L35" s="1117"/>
      <c r="M35" s="1128">
        <f t="shared" si="50"/>
        <v>0</v>
      </c>
      <c r="N35" s="1129">
        <f t="shared" si="51"/>
        <v>0</v>
      </c>
      <c r="O35" s="1130">
        <f t="shared" si="52"/>
        <v>0</v>
      </c>
      <c r="P35" s="1127"/>
      <c r="Q35" s="1117"/>
      <c r="R35" s="1132">
        <f t="shared" si="53"/>
        <v>0</v>
      </c>
      <c r="S35" s="1129">
        <f t="shared" si="54"/>
        <v>0</v>
      </c>
      <c r="T35" s="1130">
        <f t="shared" si="55"/>
        <v>0</v>
      </c>
      <c r="U35" s="1127"/>
      <c r="V35" s="1117"/>
      <c r="W35" s="1132">
        <f t="shared" si="92"/>
        <v>0</v>
      </c>
      <c r="X35" s="1129">
        <f t="shared" si="56"/>
        <v>0</v>
      </c>
      <c r="Y35" s="1130">
        <f t="shared" si="57"/>
        <v>0</v>
      </c>
      <c r="Z35" s="1127"/>
      <c r="AA35" s="1117"/>
      <c r="AB35" s="1132">
        <f t="shared" si="93"/>
        <v>0</v>
      </c>
      <c r="AC35" s="1129">
        <f t="shared" si="58"/>
        <v>0</v>
      </c>
      <c r="AD35" s="1130">
        <f t="shared" si="59"/>
        <v>0</v>
      </c>
      <c r="AE35" s="1131">
        <f>IF($D$39&gt;100,$D35,0)</f>
        <v>0</v>
      </c>
      <c r="AF35" s="1131">
        <f>AE35+AI$42</f>
        <v>-100</v>
      </c>
      <c r="AG35" s="1133">
        <f>IF(AF35&gt;0,(AD35-AF35),0)</f>
        <v>0</v>
      </c>
      <c r="AH35" s="1129">
        <f t="shared" si="61"/>
        <v>0</v>
      </c>
      <c r="AI35" s="1130">
        <f t="shared" si="62"/>
        <v>0</v>
      </c>
      <c r="AJ35" s="1127"/>
      <c r="AK35" s="1117"/>
      <c r="AL35" s="1132">
        <f t="shared" si="90"/>
        <v>0</v>
      </c>
      <c r="AM35" s="1129">
        <f t="shared" si="63"/>
        <v>0</v>
      </c>
      <c r="AN35" s="1130">
        <f t="shared" si="64"/>
        <v>0</v>
      </c>
      <c r="AO35" s="1127"/>
      <c r="AP35" s="1117"/>
      <c r="AQ35" s="1132">
        <f t="shared" si="65"/>
        <v>0</v>
      </c>
      <c r="AR35" s="1129">
        <f t="shared" si="66"/>
        <v>0</v>
      </c>
      <c r="AS35" s="1130">
        <f t="shared" si="67"/>
        <v>0</v>
      </c>
      <c r="AT35" s="1127"/>
      <c r="AU35" s="1117"/>
      <c r="AV35" s="1132">
        <f t="shared" si="91"/>
        <v>0</v>
      </c>
      <c r="AW35" s="1129">
        <f t="shared" si="68"/>
        <v>0</v>
      </c>
      <c r="AX35" s="1130">
        <f t="shared" si="69"/>
        <v>0</v>
      </c>
      <c r="AY35" s="1127"/>
      <c r="AZ35" s="1117"/>
      <c r="BA35" s="1132">
        <f t="shared" si="96"/>
        <v>0</v>
      </c>
      <c r="BB35" s="1129">
        <f t="shared" si="71"/>
        <v>0</v>
      </c>
      <c r="BC35" s="1130">
        <f t="shared" si="72"/>
        <v>0</v>
      </c>
      <c r="BD35" s="1127"/>
      <c r="BE35" s="1117"/>
      <c r="BF35" s="1132">
        <f t="shared" si="97"/>
        <v>0</v>
      </c>
      <c r="BG35" s="1129">
        <f t="shared" si="74"/>
        <v>0</v>
      </c>
      <c r="BH35" s="1130">
        <f t="shared" si="75"/>
        <v>0</v>
      </c>
      <c r="BI35" s="1127"/>
      <c r="BJ35" s="1117"/>
      <c r="BK35" s="1132">
        <f t="shared" si="94"/>
        <v>0</v>
      </c>
      <c r="BL35" s="1129">
        <f t="shared" si="76"/>
        <v>0</v>
      </c>
      <c r="BM35" s="1130">
        <f t="shared" si="77"/>
        <v>0</v>
      </c>
      <c r="BN35" s="1127"/>
      <c r="BO35" s="1117"/>
      <c r="BP35" s="1132">
        <f>BM35</f>
        <v>0</v>
      </c>
      <c r="BQ35" s="1129">
        <f t="shared" si="79"/>
        <v>0</v>
      </c>
      <c r="BR35" s="1130">
        <f t="shared" si="80"/>
        <v>0</v>
      </c>
      <c r="BS35" s="1127"/>
      <c r="BT35" s="1117"/>
      <c r="BU35" s="1132">
        <f t="shared" si="95"/>
        <v>0</v>
      </c>
      <c r="BV35" s="1129">
        <f t="shared" si="81"/>
        <v>0</v>
      </c>
      <c r="BW35" s="1130">
        <f t="shared" si="82"/>
        <v>0</v>
      </c>
      <c r="BX35" s="1127"/>
      <c r="BY35" s="1117"/>
      <c r="BZ35" s="1132">
        <f>BW35</f>
        <v>0</v>
      </c>
      <c r="CA35" s="1129">
        <f t="shared" si="84"/>
        <v>0</v>
      </c>
      <c r="CB35" s="1130">
        <f t="shared" si="85"/>
        <v>0</v>
      </c>
    </row>
    <row r="36" spans="1:80">
      <c r="A36" s="1120" t="str">
        <f t="shared" si="86"/>
        <v>2.11.2</v>
      </c>
      <c r="C36" s="1121">
        <f t="shared" si="87"/>
        <v>0</v>
      </c>
      <c r="D36" s="1159">
        <f t="shared" si="88"/>
        <v>0</v>
      </c>
      <c r="E36" s="1123">
        <f t="shared" si="89"/>
        <v>0</v>
      </c>
      <c r="H36" s="1124">
        <f t="shared" si="48"/>
        <v>0</v>
      </c>
      <c r="I36" s="1125">
        <f t="shared" si="49"/>
        <v>0</v>
      </c>
      <c r="J36" s="1126">
        <v>2</v>
      </c>
      <c r="K36" s="1127"/>
      <c r="L36" s="1117"/>
      <c r="M36" s="1128">
        <f t="shared" si="50"/>
        <v>0</v>
      </c>
      <c r="N36" s="1129">
        <f t="shared" si="51"/>
        <v>0</v>
      </c>
      <c r="O36" s="1130">
        <f t="shared" si="52"/>
        <v>0</v>
      </c>
      <c r="P36" s="1131">
        <f>IF($D$39&gt;100,$D36,0)</f>
        <v>0</v>
      </c>
      <c r="Q36" s="1131">
        <f>P36+T$42</f>
        <v>-100</v>
      </c>
      <c r="R36" s="1136">
        <f>IF(Q36&gt;0,(O36-Q36),0)</f>
        <v>0</v>
      </c>
      <c r="S36" s="1129">
        <f t="shared" si="54"/>
        <v>0</v>
      </c>
      <c r="T36" s="1130">
        <f t="shared" si="55"/>
        <v>0</v>
      </c>
      <c r="U36" s="1127"/>
      <c r="V36" s="1117"/>
      <c r="W36" s="1132">
        <f t="shared" si="92"/>
        <v>0</v>
      </c>
      <c r="X36" s="1129">
        <f t="shared" si="56"/>
        <v>0</v>
      </c>
      <c r="Y36" s="1130">
        <f t="shared" si="57"/>
        <v>0</v>
      </c>
      <c r="Z36" s="1127"/>
      <c r="AA36" s="1117"/>
      <c r="AB36" s="1132">
        <f t="shared" si="93"/>
        <v>0</v>
      </c>
      <c r="AC36" s="1129">
        <f t="shared" si="58"/>
        <v>0</v>
      </c>
      <c r="AD36" s="1130">
        <f t="shared" si="59"/>
        <v>0</v>
      </c>
      <c r="AE36" s="1127"/>
      <c r="AG36" s="1132">
        <f>AD36</f>
        <v>0</v>
      </c>
      <c r="AH36" s="1129">
        <f t="shared" si="61"/>
        <v>0</v>
      </c>
      <c r="AI36" s="1130">
        <f t="shared" si="62"/>
        <v>0</v>
      </c>
      <c r="AJ36" s="1127"/>
      <c r="AK36" s="1117"/>
      <c r="AL36" s="1132">
        <f t="shared" si="90"/>
        <v>0</v>
      </c>
      <c r="AM36" s="1129">
        <f t="shared" si="63"/>
        <v>0</v>
      </c>
      <c r="AN36" s="1130">
        <f t="shared" si="64"/>
        <v>0</v>
      </c>
      <c r="AO36" s="1127"/>
      <c r="AP36" s="1117"/>
      <c r="AQ36" s="1132">
        <f t="shared" si="65"/>
        <v>0</v>
      </c>
      <c r="AR36" s="1129">
        <f t="shared" si="66"/>
        <v>0</v>
      </c>
      <c r="AS36" s="1130">
        <f t="shared" si="67"/>
        <v>0</v>
      </c>
      <c r="AT36" s="1127"/>
      <c r="AU36" s="1117"/>
      <c r="AV36" s="1132">
        <f t="shared" si="91"/>
        <v>0</v>
      </c>
      <c r="AW36" s="1129">
        <f t="shared" si="68"/>
        <v>0</v>
      </c>
      <c r="AX36" s="1130">
        <f t="shared" si="69"/>
        <v>0</v>
      </c>
      <c r="AY36" s="1127"/>
      <c r="AZ36" s="1117"/>
      <c r="BA36" s="1132">
        <f t="shared" si="96"/>
        <v>0</v>
      </c>
      <c r="BB36" s="1129">
        <f t="shared" si="71"/>
        <v>0</v>
      </c>
      <c r="BC36" s="1130">
        <f t="shared" si="72"/>
        <v>0</v>
      </c>
      <c r="BD36" s="1127"/>
      <c r="BE36" s="1117"/>
      <c r="BF36" s="1132">
        <f t="shared" si="97"/>
        <v>0</v>
      </c>
      <c r="BG36" s="1129">
        <f t="shared" si="74"/>
        <v>0</v>
      </c>
      <c r="BH36" s="1130">
        <f t="shared" si="75"/>
        <v>0</v>
      </c>
      <c r="BI36" s="1127"/>
      <c r="BJ36" s="1117"/>
      <c r="BK36" s="1132">
        <f t="shared" si="94"/>
        <v>0</v>
      </c>
      <c r="BL36" s="1129">
        <f t="shared" si="76"/>
        <v>0</v>
      </c>
      <c r="BM36" s="1130">
        <f t="shared" si="77"/>
        <v>0</v>
      </c>
      <c r="BN36" s="1127"/>
      <c r="BO36" s="1117"/>
      <c r="BP36" s="1132">
        <f>BM36</f>
        <v>0</v>
      </c>
      <c r="BQ36" s="1129">
        <f t="shared" si="79"/>
        <v>0</v>
      </c>
      <c r="BR36" s="1130">
        <f t="shared" si="80"/>
        <v>0</v>
      </c>
      <c r="BS36" s="1127"/>
      <c r="BT36" s="1117"/>
      <c r="BU36" s="1132">
        <f t="shared" si="95"/>
        <v>0</v>
      </c>
      <c r="BV36" s="1129">
        <f t="shared" si="81"/>
        <v>0</v>
      </c>
      <c r="BW36" s="1130">
        <f t="shared" si="82"/>
        <v>0</v>
      </c>
      <c r="BX36" s="1127"/>
      <c r="BY36" s="1117"/>
      <c r="BZ36" s="1132">
        <f>BW36</f>
        <v>0</v>
      </c>
      <c r="CA36" s="1129">
        <f t="shared" si="84"/>
        <v>0</v>
      </c>
      <c r="CB36" s="1130">
        <f t="shared" si="85"/>
        <v>0</v>
      </c>
    </row>
    <row r="37" spans="1:80">
      <c r="A37" s="1120" t="str">
        <f t="shared" si="86"/>
        <v>2.12.1</v>
      </c>
      <c r="C37" s="1121">
        <f t="shared" si="87"/>
        <v>400</v>
      </c>
      <c r="D37" s="1159">
        <f t="shared" si="88"/>
        <v>0</v>
      </c>
      <c r="E37" s="1123">
        <f t="shared" si="89"/>
        <v>0</v>
      </c>
      <c r="H37" s="1124">
        <f t="shared" si="48"/>
        <v>0</v>
      </c>
      <c r="I37" s="1125">
        <f t="shared" si="49"/>
        <v>0</v>
      </c>
      <c r="J37" s="1134">
        <v>7</v>
      </c>
      <c r="K37" s="1127"/>
      <c r="M37" s="1128">
        <f t="shared" si="50"/>
        <v>0</v>
      </c>
      <c r="N37" s="1129">
        <f t="shared" si="51"/>
        <v>0</v>
      </c>
      <c r="O37" s="1130">
        <f t="shared" si="52"/>
        <v>0</v>
      </c>
      <c r="P37" s="1127"/>
      <c r="Q37" s="1117"/>
      <c r="R37" s="1132">
        <f>O37</f>
        <v>0</v>
      </c>
      <c r="S37" s="1129">
        <f t="shared" si="54"/>
        <v>0</v>
      </c>
      <c r="T37" s="1130">
        <f t="shared" si="55"/>
        <v>0</v>
      </c>
      <c r="U37" s="1127"/>
      <c r="W37" s="1132">
        <f t="shared" si="92"/>
        <v>0</v>
      </c>
      <c r="X37" s="1129">
        <f t="shared" si="56"/>
        <v>0</v>
      </c>
      <c r="Y37" s="1130">
        <f t="shared" si="57"/>
        <v>0</v>
      </c>
      <c r="Z37" s="1127"/>
      <c r="AB37" s="1132">
        <f t="shared" si="93"/>
        <v>0</v>
      </c>
      <c r="AC37" s="1129">
        <f t="shared" si="58"/>
        <v>0</v>
      </c>
      <c r="AD37" s="1130">
        <f t="shared" si="59"/>
        <v>0</v>
      </c>
      <c r="AE37" s="1127"/>
      <c r="AG37" s="1132">
        <f>AD37</f>
        <v>0</v>
      </c>
      <c r="AH37" s="1129">
        <f t="shared" si="61"/>
        <v>0</v>
      </c>
      <c r="AI37" s="1130">
        <f t="shared" si="62"/>
        <v>0</v>
      </c>
      <c r="AJ37" s="1127"/>
      <c r="AK37" s="1117"/>
      <c r="AL37" s="1132">
        <f t="shared" si="90"/>
        <v>0</v>
      </c>
      <c r="AM37" s="1129">
        <f t="shared" si="63"/>
        <v>0</v>
      </c>
      <c r="AN37" s="1130">
        <f t="shared" si="64"/>
        <v>0</v>
      </c>
      <c r="AO37" s="1131">
        <f>IF($D$39&gt;100,$D37,0)</f>
        <v>0</v>
      </c>
      <c r="AP37" s="1131">
        <f>AO37+AS$42</f>
        <v>-100</v>
      </c>
      <c r="AQ37" s="1133">
        <f>IF(AP37&gt;0,(AN37-AP37),0)</f>
        <v>0</v>
      </c>
      <c r="AR37" s="1129">
        <f t="shared" si="66"/>
        <v>0</v>
      </c>
      <c r="AS37" s="1130">
        <f t="shared" si="67"/>
        <v>0</v>
      </c>
      <c r="AT37" s="1127"/>
      <c r="AU37" s="1117"/>
      <c r="AV37" s="1132">
        <f t="shared" si="91"/>
        <v>0</v>
      </c>
      <c r="AW37" s="1129">
        <f t="shared" si="68"/>
        <v>0</v>
      </c>
      <c r="AX37" s="1130">
        <f t="shared" si="69"/>
        <v>0</v>
      </c>
      <c r="AY37" s="1127"/>
      <c r="AZ37" s="1117"/>
      <c r="BA37" s="1132">
        <f t="shared" si="96"/>
        <v>0</v>
      </c>
      <c r="BB37" s="1129">
        <f t="shared" si="71"/>
        <v>0</v>
      </c>
      <c r="BC37" s="1130">
        <f t="shared" si="72"/>
        <v>0</v>
      </c>
      <c r="BD37" s="1127"/>
      <c r="BE37" s="1117"/>
      <c r="BF37" s="1132">
        <f t="shared" si="97"/>
        <v>0</v>
      </c>
      <c r="BG37" s="1129">
        <f t="shared" si="74"/>
        <v>0</v>
      </c>
      <c r="BH37" s="1130">
        <f t="shared" si="75"/>
        <v>0</v>
      </c>
      <c r="BI37" s="1127"/>
      <c r="BJ37" s="1117"/>
      <c r="BK37" s="1132">
        <f t="shared" si="94"/>
        <v>0</v>
      </c>
      <c r="BL37" s="1129">
        <f t="shared" si="76"/>
        <v>0</v>
      </c>
      <c r="BM37" s="1130">
        <f t="shared" si="77"/>
        <v>0</v>
      </c>
      <c r="BN37" s="1127"/>
      <c r="BO37" s="1117"/>
      <c r="BP37" s="1132">
        <f>BM37</f>
        <v>0</v>
      </c>
      <c r="BQ37" s="1129">
        <f t="shared" si="79"/>
        <v>0</v>
      </c>
      <c r="BR37" s="1130">
        <f t="shared" si="80"/>
        <v>0</v>
      </c>
      <c r="BS37" s="1127"/>
      <c r="BT37" s="1117"/>
      <c r="BU37" s="1132">
        <f t="shared" si="95"/>
        <v>0</v>
      </c>
      <c r="BV37" s="1129">
        <f t="shared" si="81"/>
        <v>0</v>
      </c>
      <c r="BW37" s="1130">
        <f t="shared" si="82"/>
        <v>0</v>
      </c>
      <c r="BX37" s="1127"/>
      <c r="BY37" s="1117"/>
      <c r="BZ37" s="1132">
        <f>BW37</f>
        <v>0</v>
      </c>
      <c r="CA37" s="1129">
        <f t="shared" si="84"/>
        <v>0</v>
      </c>
      <c r="CB37" s="1130">
        <f t="shared" si="85"/>
        <v>0</v>
      </c>
    </row>
    <row r="38" spans="1:80" ht="13.5" thickBot="1">
      <c r="A38" s="1120" t="str">
        <f t="shared" si="86"/>
        <v>2.12.2</v>
      </c>
      <c r="C38" s="1121">
        <f t="shared" si="87"/>
        <v>0</v>
      </c>
      <c r="D38" s="1159">
        <f t="shared" si="88"/>
        <v>0</v>
      </c>
      <c r="E38" s="1123">
        <f t="shared" si="89"/>
        <v>0</v>
      </c>
      <c r="H38" s="1124">
        <f t="shared" si="48"/>
        <v>0</v>
      </c>
      <c r="I38" s="1125">
        <f t="shared" si="49"/>
        <v>0</v>
      </c>
      <c r="J38" s="1134">
        <v>1</v>
      </c>
      <c r="K38" s="1131">
        <f>IF($D$39&gt;100,$D38,0)</f>
        <v>0</v>
      </c>
      <c r="L38" s="1131">
        <f>K38+O$42</f>
        <v>-100</v>
      </c>
      <c r="M38" s="1136">
        <f>IF(L38&gt;0,($D38-L38),0)</f>
        <v>0</v>
      </c>
      <c r="N38" s="1129">
        <f t="shared" si="51"/>
        <v>0</v>
      </c>
      <c r="O38" s="1130">
        <f t="shared" si="52"/>
        <v>0</v>
      </c>
      <c r="P38" s="1127"/>
      <c r="Q38" s="1117"/>
      <c r="R38" s="1132">
        <f>O38</f>
        <v>0</v>
      </c>
      <c r="S38" s="1129">
        <f t="shared" si="54"/>
        <v>0</v>
      </c>
      <c r="T38" s="1130">
        <f t="shared" si="55"/>
        <v>0</v>
      </c>
      <c r="U38" s="1127"/>
      <c r="W38" s="1132">
        <f t="shared" si="92"/>
        <v>0</v>
      </c>
      <c r="X38" s="1129">
        <f t="shared" si="56"/>
        <v>0</v>
      </c>
      <c r="Y38" s="1130">
        <f t="shared" si="57"/>
        <v>0</v>
      </c>
      <c r="Z38" s="1127"/>
      <c r="AB38" s="1132">
        <f t="shared" si="93"/>
        <v>0</v>
      </c>
      <c r="AC38" s="1129">
        <f t="shared" si="58"/>
        <v>0</v>
      </c>
      <c r="AD38" s="1130">
        <f t="shared" si="59"/>
        <v>0</v>
      </c>
      <c r="AE38" s="1127"/>
      <c r="AG38" s="1132">
        <f>AD38</f>
        <v>0</v>
      </c>
      <c r="AH38" s="1129">
        <f t="shared" si="61"/>
        <v>0</v>
      </c>
      <c r="AI38" s="1130">
        <f t="shared" si="62"/>
        <v>0</v>
      </c>
      <c r="AJ38" s="1127"/>
      <c r="AK38" s="1117"/>
      <c r="AL38" s="1132">
        <f t="shared" si="90"/>
        <v>0</v>
      </c>
      <c r="AM38" s="1129">
        <f t="shared" si="63"/>
        <v>0</v>
      </c>
      <c r="AN38" s="1130">
        <f t="shared" si="64"/>
        <v>0</v>
      </c>
      <c r="AO38" s="1127"/>
      <c r="AP38" s="1117"/>
      <c r="AQ38" s="1132">
        <f>AN38</f>
        <v>0</v>
      </c>
      <c r="AR38" s="1129">
        <f t="shared" si="66"/>
        <v>0</v>
      </c>
      <c r="AS38" s="1130">
        <f t="shared" si="67"/>
        <v>0</v>
      </c>
      <c r="AT38" s="1127"/>
      <c r="AU38" s="1117"/>
      <c r="AV38" s="1132">
        <f t="shared" si="91"/>
        <v>0</v>
      </c>
      <c r="AW38" s="1129">
        <f t="shared" si="68"/>
        <v>0</v>
      </c>
      <c r="AX38" s="1130">
        <f t="shared" si="69"/>
        <v>0</v>
      </c>
      <c r="AY38" s="1127"/>
      <c r="AZ38" s="1117"/>
      <c r="BA38" s="1132">
        <f t="shared" si="96"/>
        <v>0</v>
      </c>
      <c r="BB38" s="1129">
        <f t="shared" si="71"/>
        <v>0</v>
      </c>
      <c r="BC38" s="1130">
        <f t="shared" si="72"/>
        <v>0</v>
      </c>
      <c r="BD38" s="1127"/>
      <c r="BE38" s="1117"/>
      <c r="BF38" s="1132">
        <f t="shared" si="97"/>
        <v>0</v>
      </c>
      <c r="BG38" s="1129">
        <f t="shared" si="74"/>
        <v>0</v>
      </c>
      <c r="BH38" s="1130">
        <f t="shared" si="75"/>
        <v>0</v>
      </c>
      <c r="BI38" s="1127"/>
      <c r="BJ38" s="1117"/>
      <c r="BK38" s="1132">
        <f t="shared" si="94"/>
        <v>0</v>
      </c>
      <c r="BL38" s="1129">
        <f t="shared" si="76"/>
        <v>0</v>
      </c>
      <c r="BM38" s="1130">
        <f t="shared" si="77"/>
        <v>0</v>
      </c>
      <c r="BN38" s="1127"/>
      <c r="BO38" s="1117"/>
      <c r="BP38" s="1132">
        <f>BM38</f>
        <v>0</v>
      </c>
      <c r="BQ38" s="1129">
        <f t="shared" si="79"/>
        <v>0</v>
      </c>
      <c r="BR38" s="1130">
        <f t="shared" si="80"/>
        <v>0</v>
      </c>
      <c r="BS38" s="1127"/>
      <c r="BT38" s="1117"/>
      <c r="BU38" s="1132">
        <f t="shared" si="95"/>
        <v>0</v>
      </c>
      <c r="BV38" s="1129">
        <f t="shared" si="81"/>
        <v>0</v>
      </c>
      <c r="BW38" s="1130">
        <f t="shared" si="82"/>
        <v>0</v>
      </c>
      <c r="BX38" s="1127"/>
      <c r="BY38" s="1117"/>
      <c r="BZ38" s="1132">
        <f>BW38</f>
        <v>0</v>
      </c>
      <c r="CA38" s="1129">
        <f t="shared" si="84"/>
        <v>0</v>
      </c>
      <c r="CB38" s="1130">
        <f t="shared" si="85"/>
        <v>0</v>
      </c>
    </row>
    <row r="39" spans="1:80" ht="13.5" thickBot="1">
      <c r="C39" s="1139" t="s">
        <v>1263</v>
      </c>
      <c r="D39" s="1140">
        <f>SUM(D25:D38)</f>
        <v>0</v>
      </c>
      <c r="H39" s="1144">
        <f>SUM(H25:H38)</f>
        <v>0</v>
      </c>
      <c r="I39" s="1144">
        <f>SUM(I25:I38)</f>
        <v>0</v>
      </c>
      <c r="K39" s="1145">
        <f>SUM(K25:K38)</f>
        <v>0</v>
      </c>
      <c r="L39" s="1117"/>
      <c r="M39" s="1146"/>
      <c r="N39" s="1147"/>
      <c r="O39" s="1148">
        <f>SUM(O25:O38)</f>
        <v>0</v>
      </c>
      <c r="P39" s="1130">
        <f>SUM(P25:P38)</f>
        <v>0</v>
      </c>
      <c r="Q39" s="1117"/>
      <c r="R39" s="1146"/>
      <c r="S39" s="1147"/>
      <c r="T39" s="1148">
        <f>SUM(T25:T38)</f>
        <v>0</v>
      </c>
      <c r="U39" s="1145">
        <f>SUM(U25:U38)</f>
        <v>0</v>
      </c>
      <c r="V39" s="1117"/>
      <c r="W39" s="1146"/>
      <c r="X39" s="1147"/>
      <c r="Y39" s="1148">
        <f>SUM(Y25:Y38)</f>
        <v>0</v>
      </c>
      <c r="Z39" s="1145">
        <f>SUM(Z25:Z38)</f>
        <v>0</v>
      </c>
      <c r="AA39" s="1117"/>
      <c r="AB39" s="1146"/>
      <c r="AC39" s="1147"/>
      <c r="AD39" s="1148">
        <f>SUM(AD25:AD38)</f>
        <v>0</v>
      </c>
      <c r="AE39" s="1145">
        <f>SUM(AE25:AE38)</f>
        <v>0</v>
      </c>
      <c r="AF39" s="1117"/>
      <c r="AG39" s="1146"/>
      <c r="AH39" s="1147"/>
      <c r="AI39" s="1148">
        <f>SUM(AI25:AI38)</f>
        <v>0</v>
      </c>
      <c r="AJ39" s="1130">
        <f>SUM(AJ25:AJ38)</f>
        <v>0</v>
      </c>
      <c r="AK39" s="1117"/>
      <c r="AL39" s="1146"/>
      <c r="AM39" s="1147"/>
      <c r="AN39" s="1148">
        <f>SUM(AN25:AN38)</f>
        <v>0</v>
      </c>
      <c r="AO39" s="1130">
        <f>SUM(AO25:AO38)</f>
        <v>0</v>
      </c>
      <c r="AP39" s="1117"/>
      <c r="AQ39" s="1146"/>
      <c r="AR39" s="1147"/>
      <c r="AS39" s="1148">
        <f>SUM(AS25:AS38)</f>
        <v>0</v>
      </c>
      <c r="AT39" s="1130">
        <f>SUM(AT25:AT38)</f>
        <v>0</v>
      </c>
      <c r="AU39" s="1117"/>
      <c r="AV39" s="1146"/>
      <c r="AW39" s="1147"/>
      <c r="AX39" s="1148">
        <f>SUM(AX25:AX38)</f>
        <v>0</v>
      </c>
      <c r="AY39" s="1130">
        <f>SUM(AY25:AY38)</f>
        <v>0</v>
      </c>
      <c r="AZ39" s="1117"/>
      <c r="BA39" s="1146"/>
      <c r="BB39" s="1147"/>
      <c r="BC39" s="1148">
        <f>SUM(BC25:BC38)</f>
        <v>0</v>
      </c>
      <c r="BD39" s="1130">
        <f>SUM(BD25:BD38)</f>
        <v>0</v>
      </c>
      <c r="BE39" s="1117"/>
      <c r="BF39" s="1146"/>
      <c r="BG39" s="1147"/>
      <c r="BH39" s="1148">
        <f>SUM(BH25:BH38)</f>
        <v>0</v>
      </c>
      <c r="BI39" s="1130">
        <f>SUM(BI25:BI38)</f>
        <v>0</v>
      </c>
      <c r="BJ39" s="1117"/>
      <c r="BK39" s="1146"/>
      <c r="BL39" s="1147"/>
      <c r="BM39" s="1148">
        <f>SUM(BM25:BM38)</f>
        <v>0</v>
      </c>
      <c r="BN39" s="1130">
        <f>SUM(BN25:BN38)</f>
        <v>0</v>
      </c>
      <c r="BO39" s="1117"/>
      <c r="BP39" s="1146"/>
      <c r="BQ39" s="1147"/>
      <c r="BR39" s="1148">
        <f>SUM(BR25:BR38)</f>
        <v>0</v>
      </c>
      <c r="BS39" s="1130">
        <f>SUM(BS25:BS38)</f>
        <v>0</v>
      </c>
      <c r="BT39" s="1117"/>
      <c r="BU39" s="1146"/>
      <c r="BV39" s="1147"/>
      <c r="BW39" s="1148">
        <f>SUM(BW25:BW38)</f>
        <v>0</v>
      </c>
      <c r="BX39" s="1130">
        <f>SUM(BX25:BX38)</f>
        <v>0</v>
      </c>
      <c r="BY39" s="1117"/>
      <c r="BZ39" s="1146"/>
      <c r="CA39" s="1147"/>
      <c r="CB39" s="1148">
        <f>SUM(CB25:CB38)</f>
        <v>0</v>
      </c>
    </row>
    <row r="40" spans="1:80">
      <c r="K40" s="1151" t="s">
        <v>1341</v>
      </c>
      <c r="L40" s="1117"/>
      <c r="M40" s="1146"/>
      <c r="N40" s="1147"/>
      <c r="O40" s="1130">
        <f>D39-100</f>
        <v>-100</v>
      </c>
      <c r="P40" s="1151" t="s">
        <v>1341</v>
      </c>
      <c r="Q40" s="1117"/>
      <c r="R40" s="1146"/>
      <c r="S40" s="1147"/>
      <c r="T40" s="1130">
        <f>O39-100</f>
        <v>-100</v>
      </c>
      <c r="U40" s="1151" t="s">
        <v>1341</v>
      </c>
      <c r="V40" s="1117"/>
      <c r="W40" s="1146"/>
      <c r="X40" s="1147"/>
      <c r="Y40" s="1130">
        <f>T39-100</f>
        <v>-100</v>
      </c>
      <c r="Z40" s="1151" t="s">
        <v>1341</v>
      </c>
      <c r="AA40" s="1117"/>
      <c r="AB40" s="1146"/>
      <c r="AC40" s="1147"/>
      <c r="AD40" s="1130">
        <f>Y39-100</f>
        <v>-100</v>
      </c>
      <c r="AE40" s="1151" t="s">
        <v>1341</v>
      </c>
      <c r="AF40" s="1117"/>
      <c r="AG40" s="1146"/>
      <c r="AH40" s="1147"/>
      <c r="AI40" s="1130">
        <f>AD39-100</f>
        <v>-100</v>
      </c>
      <c r="AJ40" s="1151" t="s">
        <v>1341</v>
      </c>
      <c r="AK40" s="1117"/>
      <c r="AL40" s="1146"/>
      <c r="AM40" s="1147"/>
      <c r="AN40" s="1130">
        <f>AI39-100</f>
        <v>-100</v>
      </c>
      <c r="AO40" s="1151" t="s">
        <v>1341</v>
      </c>
      <c r="AP40" s="1117"/>
      <c r="AQ40" s="1146"/>
      <c r="AR40" s="1147"/>
      <c r="AS40" s="1130">
        <f>AN39-100</f>
        <v>-100</v>
      </c>
      <c r="AT40" s="1151" t="s">
        <v>1341</v>
      </c>
      <c r="AU40" s="1117"/>
      <c r="AV40" s="1146"/>
      <c r="AW40" s="1147"/>
      <c r="AX40" s="1130">
        <f>AS39-100</f>
        <v>-100</v>
      </c>
      <c r="AY40" s="1151" t="s">
        <v>1341</v>
      </c>
      <c r="AZ40" s="1117"/>
      <c r="BA40" s="1146"/>
      <c r="BB40" s="1147"/>
      <c r="BC40" s="1130">
        <f>AX39-100</f>
        <v>-100</v>
      </c>
      <c r="BD40" s="1151" t="s">
        <v>1341</v>
      </c>
      <c r="BE40" s="1117"/>
      <c r="BF40" s="1146"/>
      <c r="BG40" s="1147"/>
      <c r="BH40" s="1130">
        <f>BC39-100</f>
        <v>-100</v>
      </c>
      <c r="BI40" s="1151" t="s">
        <v>1341</v>
      </c>
      <c r="BJ40" s="1117"/>
      <c r="BK40" s="1146"/>
      <c r="BL40" s="1147"/>
      <c r="BM40" s="1130">
        <f>BH39-100</f>
        <v>-100</v>
      </c>
      <c r="BN40" s="1151" t="s">
        <v>1341</v>
      </c>
      <c r="BO40" s="1117"/>
      <c r="BP40" s="1146"/>
      <c r="BQ40" s="1147"/>
      <c r="BR40" s="1130">
        <f>BM39-100</f>
        <v>-100</v>
      </c>
      <c r="BS40" s="1151" t="s">
        <v>1341</v>
      </c>
      <c r="BT40" s="1117"/>
      <c r="BU40" s="1146"/>
      <c r="BV40" s="1147"/>
      <c r="BW40" s="1130">
        <f>BR39-100</f>
        <v>-100</v>
      </c>
      <c r="BX40" s="1151" t="s">
        <v>1341</v>
      </c>
      <c r="BY40" s="1117"/>
      <c r="BZ40" s="1146"/>
      <c r="CA40" s="1147"/>
      <c r="CB40" s="1130">
        <f>BW39-100</f>
        <v>-100</v>
      </c>
    </row>
    <row r="41" spans="1:80">
      <c r="K41" s="1151" t="s">
        <v>820</v>
      </c>
      <c r="L41" s="1117"/>
      <c r="M41" s="1128">
        <f>SUM(M25:M38)</f>
        <v>0</v>
      </c>
      <c r="N41" s="1129"/>
      <c r="O41" s="1152">
        <f>O40-K39</f>
        <v>-100</v>
      </c>
      <c r="P41" s="1151" t="s">
        <v>820</v>
      </c>
      <c r="Q41" s="1117"/>
      <c r="R41" s="1128">
        <f>SUM(R25:R38)</f>
        <v>0</v>
      </c>
      <c r="S41" s="1129"/>
      <c r="T41" s="1152">
        <f>T40-P39</f>
        <v>-100</v>
      </c>
      <c r="U41" s="1151" t="s">
        <v>820</v>
      </c>
      <c r="V41" s="1117"/>
      <c r="W41" s="1128">
        <f>SUM(W25:W38)</f>
        <v>0</v>
      </c>
      <c r="X41" s="1129"/>
      <c r="Y41" s="1152">
        <f>Y40-U39</f>
        <v>-100</v>
      </c>
      <c r="Z41" s="1151" t="s">
        <v>820</v>
      </c>
      <c r="AA41" s="1117"/>
      <c r="AB41" s="1128">
        <f>SUM(AB25:AB38)</f>
        <v>0</v>
      </c>
      <c r="AC41" s="1129"/>
      <c r="AD41" s="1152">
        <f>AD40-Z39</f>
        <v>-100</v>
      </c>
      <c r="AE41" s="1151" t="s">
        <v>820</v>
      </c>
      <c r="AF41" s="1117"/>
      <c r="AG41" s="1128">
        <f>SUM(AG25:AG38)</f>
        <v>0</v>
      </c>
      <c r="AH41" s="1129"/>
      <c r="AI41" s="1152">
        <f>AI40-AE39</f>
        <v>-100</v>
      </c>
      <c r="AJ41" s="1151" t="s">
        <v>820</v>
      </c>
      <c r="AK41" s="1117"/>
      <c r="AL41" s="1128">
        <f>SUM(AL25:AL38)</f>
        <v>0</v>
      </c>
      <c r="AM41" s="1129"/>
      <c r="AN41" s="1152">
        <f>AN40-AJ39</f>
        <v>-100</v>
      </c>
      <c r="AO41" s="1151" t="s">
        <v>820</v>
      </c>
      <c r="AP41" s="1117"/>
      <c r="AQ41" s="1128">
        <f>SUM(AQ25:AQ38)</f>
        <v>0</v>
      </c>
      <c r="AR41" s="1129"/>
      <c r="AS41" s="1152">
        <f>AS40-AO39</f>
        <v>-100</v>
      </c>
      <c r="AT41" s="1151" t="s">
        <v>820</v>
      </c>
      <c r="AU41" s="1117"/>
      <c r="AV41" s="1128">
        <f>SUM(AV25:AV38)</f>
        <v>0</v>
      </c>
      <c r="AW41" s="1129"/>
      <c r="AX41" s="1152">
        <f>AX40-AT39</f>
        <v>-100</v>
      </c>
      <c r="AY41" s="1151" t="s">
        <v>820</v>
      </c>
      <c r="AZ41" s="1117"/>
      <c r="BA41" s="1128">
        <f>SUM(BA25:BA38)</f>
        <v>0</v>
      </c>
      <c r="BB41" s="1129"/>
      <c r="BC41" s="1152">
        <f>BC40-AY39</f>
        <v>-100</v>
      </c>
      <c r="BD41" s="1151" t="s">
        <v>820</v>
      </c>
      <c r="BE41" s="1117"/>
      <c r="BF41" s="1128">
        <f>SUM(BF25:BF38)</f>
        <v>0</v>
      </c>
      <c r="BG41" s="1129"/>
      <c r="BH41" s="1152">
        <f>BH40-BD39</f>
        <v>-100</v>
      </c>
      <c r="BI41" s="1151" t="s">
        <v>820</v>
      </c>
      <c r="BJ41" s="1117"/>
      <c r="BK41" s="1128">
        <f>SUM(BK25:BK38)</f>
        <v>0</v>
      </c>
      <c r="BL41" s="1129"/>
      <c r="BM41" s="1152">
        <f>BM40-BI39</f>
        <v>-100</v>
      </c>
      <c r="BN41" s="1151" t="s">
        <v>820</v>
      </c>
      <c r="BO41" s="1117"/>
      <c r="BP41" s="1128">
        <f>SUM(BP25:BP38)</f>
        <v>0</v>
      </c>
      <c r="BQ41" s="1129"/>
      <c r="BR41" s="1152">
        <f>BR40-BN39</f>
        <v>-100</v>
      </c>
      <c r="BS41" s="1151" t="s">
        <v>820</v>
      </c>
      <c r="BT41" s="1117"/>
      <c r="BU41" s="1128">
        <f>SUM(BU25:BU38)</f>
        <v>0</v>
      </c>
      <c r="BV41" s="1129"/>
      <c r="BW41" s="1152">
        <f>BW40-BS39</f>
        <v>-100</v>
      </c>
      <c r="BX41" s="1151" t="s">
        <v>820</v>
      </c>
      <c r="BY41" s="1117"/>
      <c r="BZ41" s="1128">
        <f>SUM(BZ25:BZ38)</f>
        <v>0</v>
      </c>
      <c r="CA41" s="1129"/>
      <c r="CB41" s="1152">
        <f>CB40-BX39</f>
        <v>-100</v>
      </c>
    </row>
    <row r="42" spans="1:80" ht="13.5" thickBot="1">
      <c r="I42" s="1116" t="s">
        <v>821</v>
      </c>
      <c r="K42" s="1145"/>
      <c r="L42" s="1117"/>
      <c r="M42" s="1153">
        <f>100-M41</f>
        <v>100</v>
      </c>
      <c r="N42" s="1154"/>
      <c r="O42" s="1155">
        <f>IF(O41&gt;0,0,O41)</f>
        <v>-100</v>
      </c>
      <c r="P42" s="1145"/>
      <c r="Q42" s="1117"/>
      <c r="R42" s="1153">
        <f>100-R41</f>
        <v>100</v>
      </c>
      <c r="S42" s="1154"/>
      <c r="T42" s="1155">
        <f>IF(T41&gt;0,0,T41)</f>
        <v>-100</v>
      </c>
      <c r="U42" s="1145"/>
      <c r="V42" s="1117"/>
      <c r="W42" s="1153">
        <f>100-W41</f>
        <v>100</v>
      </c>
      <c r="X42" s="1154"/>
      <c r="Y42" s="1155">
        <f>IF(Y41&gt;0,0,Y41)</f>
        <v>-100</v>
      </c>
      <c r="Z42" s="1145"/>
      <c r="AA42" s="1117"/>
      <c r="AB42" s="1153">
        <f>100-AB41</f>
        <v>100</v>
      </c>
      <c r="AC42" s="1154"/>
      <c r="AD42" s="1155">
        <f>IF(AD41&gt;0,0,AD41)</f>
        <v>-100</v>
      </c>
      <c r="AE42" s="1145"/>
      <c r="AF42" s="1117"/>
      <c r="AG42" s="1153">
        <f>100-AG41</f>
        <v>100</v>
      </c>
      <c r="AH42" s="1154"/>
      <c r="AI42" s="1155">
        <f>IF(AI41&gt;0,0,AI41)</f>
        <v>-100</v>
      </c>
      <c r="AJ42" s="1145"/>
      <c r="AK42" s="1117"/>
      <c r="AL42" s="1153">
        <f>100-AL41</f>
        <v>100</v>
      </c>
      <c r="AM42" s="1154"/>
      <c r="AN42" s="1155">
        <f>IF(AN41&gt;0,0,AN41)</f>
        <v>-100</v>
      </c>
      <c r="AO42" s="1145"/>
      <c r="AP42" s="1117"/>
      <c r="AQ42" s="1153">
        <f>100-AQ41</f>
        <v>100</v>
      </c>
      <c r="AR42" s="1154"/>
      <c r="AS42" s="1155">
        <f>IF(AS41&gt;0,0,AS41)</f>
        <v>-100</v>
      </c>
      <c r="AT42" s="1145"/>
      <c r="AU42" s="1117"/>
      <c r="AV42" s="1153">
        <f>100-AV41</f>
        <v>100</v>
      </c>
      <c r="AW42" s="1154"/>
      <c r="AX42" s="1155">
        <f>IF(AX41&gt;0,0,AX41)</f>
        <v>-100</v>
      </c>
      <c r="AY42" s="1145"/>
      <c r="AZ42" s="1117"/>
      <c r="BA42" s="1153">
        <f>100-BA41</f>
        <v>100</v>
      </c>
      <c r="BB42" s="1154"/>
      <c r="BC42" s="1155">
        <f>IF(BC41&gt;0,0,BC41)</f>
        <v>-100</v>
      </c>
      <c r="BD42" s="1145"/>
      <c r="BE42" s="1117"/>
      <c r="BF42" s="1153">
        <f>100-BF41</f>
        <v>100</v>
      </c>
      <c r="BG42" s="1154"/>
      <c r="BH42" s="1155">
        <f>IF(BH41&gt;0,0,BH41)</f>
        <v>-100</v>
      </c>
      <c r="BI42" s="1145"/>
      <c r="BJ42" s="1117"/>
      <c r="BK42" s="1153">
        <f>100-BK41</f>
        <v>100</v>
      </c>
      <c r="BL42" s="1154"/>
      <c r="BM42" s="1155">
        <f>IF(BM41&gt;0,0,BM41)</f>
        <v>-100</v>
      </c>
      <c r="BN42" s="1145"/>
      <c r="BO42" s="1117"/>
      <c r="BP42" s="1153">
        <f>100-BP41</f>
        <v>100</v>
      </c>
      <c r="BQ42" s="1154"/>
      <c r="BR42" s="1155">
        <f>IF(BR41&gt;0,0,BR41)</f>
        <v>-100</v>
      </c>
      <c r="BS42" s="1145"/>
      <c r="BT42" s="1117"/>
      <c r="BU42" s="1153">
        <f>100-BU41</f>
        <v>100</v>
      </c>
      <c r="BV42" s="1154"/>
      <c r="BW42" s="1155">
        <f>IF(BW41&gt;0,0,BW41)</f>
        <v>-100</v>
      </c>
      <c r="BX42" s="1145"/>
      <c r="BY42" s="1117"/>
      <c r="BZ42" s="1153">
        <f>100-BZ41</f>
        <v>100</v>
      </c>
      <c r="CA42" s="1154"/>
      <c r="CB42" s="1155">
        <f>IF(CB41&gt;0,0,CB41)</f>
        <v>-100</v>
      </c>
    </row>
    <row r="43" spans="1:80">
      <c r="I43" s="1156">
        <f>SUM(J43:CB43)</f>
        <v>0</v>
      </c>
      <c r="J43" s="1157"/>
      <c r="K43" s="1157"/>
      <c r="L43" s="1157"/>
      <c r="M43" s="1157"/>
      <c r="N43" s="1158">
        <f>SUM(N25:N38)</f>
        <v>0</v>
      </c>
      <c r="O43" s="1157"/>
      <c r="P43" s="1157"/>
      <c r="Q43" s="1157"/>
      <c r="R43" s="1157"/>
      <c r="S43" s="1158">
        <f>SUM(S25:S38)</f>
        <v>0</v>
      </c>
      <c r="T43" s="1157"/>
      <c r="U43" s="1157"/>
      <c r="V43" s="1157"/>
      <c r="W43" s="1157"/>
      <c r="X43" s="1158">
        <f>SUM(X25:X38)</f>
        <v>0</v>
      </c>
      <c r="Y43" s="1157"/>
      <c r="Z43" s="1157"/>
      <c r="AA43" s="1157"/>
      <c r="AB43" s="1157"/>
      <c r="AC43" s="1158">
        <f>SUM(AC25:AC38)</f>
        <v>0</v>
      </c>
      <c r="AD43" s="1157"/>
      <c r="AE43" s="1157"/>
      <c r="AF43" s="1157"/>
      <c r="AG43" s="1157"/>
      <c r="AH43" s="1158">
        <f>SUM(AH25:AH38)</f>
        <v>0</v>
      </c>
      <c r="AI43" s="1157"/>
      <c r="AJ43" s="1157"/>
      <c r="AK43" s="1157"/>
      <c r="AL43" s="1157"/>
      <c r="AM43" s="1158">
        <f>SUM(AM25:AM38)</f>
        <v>0</v>
      </c>
      <c r="AN43" s="1157"/>
      <c r="AO43" s="1157"/>
      <c r="AP43" s="1157"/>
      <c r="AQ43" s="1157"/>
      <c r="AR43" s="1158">
        <f>SUM(AR25:AR38)</f>
        <v>0</v>
      </c>
      <c r="AS43" s="1157"/>
      <c r="AT43" s="1157"/>
      <c r="AU43" s="1157"/>
      <c r="AV43" s="1157"/>
      <c r="AW43" s="1158">
        <f>SUM(AW25:AW38)</f>
        <v>0</v>
      </c>
      <c r="AX43" s="1157"/>
      <c r="AY43" s="1157"/>
      <c r="AZ43" s="1157"/>
      <c r="BA43" s="1157"/>
      <c r="BB43" s="1158">
        <f>SUM(BB25:BB38)</f>
        <v>0</v>
      </c>
      <c r="BC43" s="1157"/>
      <c r="BD43" s="1157"/>
      <c r="BE43" s="1157"/>
      <c r="BF43" s="1157"/>
      <c r="BG43" s="1158">
        <f>SUM(BG25:BG38)</f>
        <v>0</v>
      </c>
      <c r="BH43" s="1157"/>
      <c r="BI43" s="1157"/>
      <c r="BJ43" s="1157"/>
      <c r="BK43" s="1157"/>
      <c r="BL43" s="1158">
        <f>SUM(BL25:BL38)</f>
        <v>0</v>
      </c>
      <c r="BM43" s="1157"/>
      <c r="BN43" s="1157"/>
      <c r="BO43" s="1157"/>
      <c r="BP43" s="1157"/>
      <c r="BQ43" s="1158">
        <f>SUM(BQ25:BQ38)</f>
        <v>0</v>
      </c>
      <c r="BR43" s="1157"/>
      <c r="BS43" s="1157"/>
      <c r="BT43" s="1157"/>
      <c r="BU43" s="1157"/>
      <c r="BV43" s="1158">
        <f>SUM(BV25:BV38)</f>
        <v>0</v>
      </c>
      <c r="BW43" s="1157"/>
      <c r="BX43" s="1157"/>
      <c r="BY43" s="1157"/>
      <c r="BZ43" s="1157"/>
      <c r="CA43" s="1158">
        <f>SUM(CA25:CA38)</f>
        <v>0</v>
      </c>
      <c r="CB43" s="1157"/>
    </row>
    <row r="45" spans="1:80">
      <c r="E45" s="1115" t="s">
        <v>1704</v>
      </c>
    </row>
    <row r="46" spans="1:80">
      <c r="A46" s="1120" t="str">
        <f>A25</f>
        <v>2.1</v>
      </c>
      <c r="C46" s="1121">
        <f>C3/10</f>
        <v>79</v>
      </c>
      <c r="D46" s="1159">
        <f>IF(D$39&lt;=100,0,(D25-H25))</f>
        <v>0</v>
      </c>
      <c r="E46" s="1123">
        <f>D46*C46</f>
        <v>0</v>
      </c>
    </row>
    <row r="47" spans="1:80">
      <c r="A47" s="1120" t="str">
        <f t="shared" ref="A47:A59" si="98">A26</f>
        <v>2.2</v>
      </c>
      <c r="C47" s="1121">
        <f t="shared" ref="C47:C59" si="99">C4/10</f>
        <v>84</v>
      </c>
      <c r="D47" s="1159">
        <f t="shared" ref="D47:D59" si="100">IF(D$39&lt;=100,0,(D26-H26))</f>
        <v>0</v>
      </c>
      <c r="E47" s="1123">
        <f t="shared" ref="E47:E59" si="101">D47*C47</f>
        <v>0</v>
      </c>
      <c r="I47" s="1160" t="str">
        <f>IF(D39&gt;0,"Pak. 2 - Płatność zmniejszona z powodu przekroczenia 100 ha","")</f>
        <v/>
      </c>
    </row>
    <row r="48" spans="1:80">
      <c r="A48" s="1120" t="str">
        <f t="shared" si="98"/>
        <v>2.3</v>
      </c>
      <c r="C48" s="1121">
        <f t="shared" si="99"/>
        <v>26</v>
      </c>
      <c r="D48" s="1159">
        <f t="shared" si="100"/>
        <v>0</v>
      </c>
      <c r="E48" s="1123">
        <f t="shared" si="101"/>
        <v>0</v>
      </c>
      <c r="I48" s="1160" t="str">
        <f>IF(D60&gt;0," i 200 ha.","")</f>
        <v/>
      </c>
    </row>
    <row r="49" spans="1:6">
      <c r="A49" s="1120" t="str">
        <f t="shared" si="98"/>
        <v>2.4</v>
      </c>
      <c r="C49" s="1121">
        <f t="shared" si="99"/>
        <v>33</v>
      </c>
      <c r="D49" s="1159">
        <f t="shared" si="100"/>
        <v>0</v>
      </c>
      <c r="E49" s="1123">
        <f t="shared" si="101"/>
        <v>0</v>
      </c>
    </row>
    <row r="50" spans="1:6">
      <c r="A50" s="1120" t="str">
        <f t="shared" si="98"/>
        <v>2.5</v>
      </c>
      <c r="C50" s="1121">
        <f t="shared" si="99"/>
        <v>130</v>
      </c>
      <c r="D50" s="1159">
        <f t="shared" si="100"/>
        <v>0</v>
      </c>
      <c r="E50" s="1123">
        <f t="shared" si="101"/>
        <v>0</v>
      </c>
    </row>
    <row r="51" spans="1:6">
      <c r="A51" s="1120" t="str">
        <f t="shared" si="98"/>
        <v>2.6</v>
      </c>
      <c r="C51" s="1121">
        <f t="shared" si="99"/>
        <v>155</v>
      </c>
      <c r="D51" s="1159">
        <f t="shared" si="100"/>
        <v>0</v>
      </c>
      <c r="E51" s="1123">
        <f t="shared" si="101"/>
        <v>0</v>
      </c>
    </row>
    <row r="52" spans="1:6">
      <c r="A52" s="1120" t="str">
        <f t="shared" si="98"/>
        <v>2.7</v>
      </c>
      <c r="C52" s="1121">
        <f t="shared" si="99"/>
        <v>105</v>
      </c>
      <c r="D52" s="1159">
        <f t="shared" si="100"/>
        <v>0</v>
      </c>
      <c r="E52" s="1123">
        <f t="shared" si="101"/>
        <v>0</v>
      </c>
    </row>
    <row r="53" spans="1:6">
      <c r="A53" s="1120" t="str">
        <f t="shared" si="98"/>
        <v>2.8</v>
      </c>
      <c r="C53" s="1121">
        <f t="shared" si="99"/>
        <v>115</v>
      </c>
      <c r="D53" s="1159">
        <f t="shared" si="100"/>
        <v>0</v>
      </c>
      <c r="E53" s="1123">
        <f t="shared" si="101"/>
        <v>0</v>
      </c>
    </row>
    <row r="54" spans="1:6">
      <c r="A54" s="1120" t="str">
        <f t="shared" si="98"/>
        <v>2.9</v>
      </c>
      <c r="C54" s="1121">
        <f t="shared" si="99"/>
        <v>154</v>
      </c>
      <c r="D54" s="1159">
        <f t="shared" si="100"/>
        <v>0</v>
      </c>
      <c r="E54" s="1123">
        <f t="shared" si="101"/>
        <v>0</v>
      </c>
    </row>
    <row r="55" spans="1:6">
      <c r="A55" s="1120" t="str">
        <f t="shared" si="98"/>
        <v>2.10</v>
      </c>
      <c r="C55" s="1121">
        <f t="shared" si="99"/>
        <v>180</v>
      </c>
      <c r="D55" s="1159">
        <f t="shared" si="100"/>
        <v>0</v>
      </c>
      <c r="E55" s="1123">
        <f t="shared" si="101"/>
        <v>0</v>
      </c>
    </row>
    <row r="56" spans="1:6">
      <c r="A56" s="1120" t="str">
        <f t="shared" si="98"/>
        <v>2.11.1</v>
      </c>
      <c r="C56" s="1121">
        <f t="shared" si="99"/>
        <v>65</v>
      </c>
      <c r="D56" s="1159">
        <f t="shared" si="100"/>
        <v>0</v>
      </c>
      <c r="E56" s="1123">
        <f t="shared" si="101"/>
        <v>0</v>
      </c>
    </row>
    <row r="57" spans="1:6">
      <c r="A57" s="1120" t="str">
        <f t="shared" si="98"/>
        <v>2.11.2</v>
      </c>
      <c r="C57" s="1121">
        <f t="shared" si="99"/>
        <v>0</v>
      </c>
      <c r="D57" s="1159">
        <f t="shared" si="100"/>
        <v>0</v>
      </c>
      <c r="E57" s="1123">
        <f t="shared" si="101"/>
        <v>0</v>
      </c>
    </row>
    <row r="58" spans="1:6">
      <c r="A58" s="1120" t="str">
        <f t="shared" si="98"/>
        <v>2.12.1</v>
      </c>
      <c r="C58" s="1121">
        <f t="shared" si="99"/>
        <v>80</v>
      </c>
      <c r="D58" s="1159">
        <f t="shared" si="100"/>
        <v>0</v>
      </c>
      <c r="E58" s="1123">
        <f t="shared" si="101"/>
        <v>0</v>
      </c>
    </row>
    <row r="59" spans="1:6">
      <c r="A59" s="1120" t="str">
        <f t="shared" si="98"/>
        <v>2.12.2</v>
      </c>
      <c r="C59" s="1121">
        <f t="shared" si="99"/>
        <v>0</v>
      </c>
      <c r="D59" s="1159">
        <f t="shared" si="100"/>
        <v>0</v>
      </c>
      <c r="E59" s="1123">
        <f t="shared" si="101"/>
        <v>0</v>
      </c>
    </row>
    <row r="60" spans="1:6">
      <c r="C60" s="1139" t="s">
        <v>1263</v>
      </c>
      <c r="D60" s="1140">
        <f>SUM(D46:D59)</f>
        <v>0</v>
      </c>
    </row>
    <row r="61" spans="1:6" ht="13.5" thickBot="1"/>
    <row r="62" spans="1:6">
      <c r="B62" s="1161"/>
      <c r="C62" s="1162"/>
      <c r="D62" s="1162"/>
      <c r="E62" s="1162"/>
      <c r="F62" s="1163"/>
    </row>
    <row r="63" spans="1:6">
      <c r="B63" s="1164"/>
      <c r="C63" s="1165" t="s">
        <v>822</v>
      </c>
      <c r="D63" s="1165"/>
      <c r="E63" s="1166" t="s">
        <v>1704</v>
      </c>
      <c r="F63" s="1167"/>
    </row>
    <row r="64" spans="1:6">
      <c r="B64" s="1164"/>
      <c r="C64" s="1120" t="s">
        <v>270</v>
      </c>
      <c r="D64" s="1168"/>
      <c r="E64" s="1169">
        <f>E3+E25+E46</f>
        <v>0</v>
      </c>
      <c r="F64" s="1167"/>
    </row>
    <row r="65" spans="2:6">
      <c r="B65" s="1164"/>
      <c r="C65" s="1120" t="s">
        <v>271</v>
      </c>
      <c r="D65" s="1168"/>
      <c r="E65" s="1169">
        <f t="shared" ref="E65:E77" si="102">E4+E26+E47</f>
        <v>0</v>
      </c>
      <c r="F65" s="1167"/>
    </row>
    <row r="66" spans="2:6">
      <c r="B66" s="1164"/>
      <c r="C66" s="1135" t="s">
        <v>1364</v>
      </c>
      <c r="D66" s="1168"/>
      <c r="E66" s="1169">
        <f t="shared" si="102"/>
        <v>0</v>
      </c>
      <c r="F66" s="1167"/>
    </row>
    <row r="67" spans="2:6">
      <c r="B67" s="1164"/>
      <c r="C67" s="1135" t="s">
        <v>1365</v>
      </c>
      <c r="D67" s="1168"/>
      <c r="E67" s="1169">
        <f t="shared" si="102"/>
        <v>0</v>
      </c>
      <c r="F67" s="1167"/>
    </row>
    <row r="68" spans="2:6">
      <c r="B68" s="1164"/>
      <c r="C68" s="1120" t="s">
        <v>1366</v>
      </c>
      <c r="D68" s="1168"/>
      <c r="E68" s="1169">
        <f t="shared" si="102"/>
        <v>0</v>
      </c>
      <c r="F68" s="1167"/>
    </row>
    <row r="69" spans="2:6">
      <c r="B69" s="1164"/>
      <c r="C69" s="1120" t="s">
        <v>1367</v>
      </c>
      <c r="D69" s="1168"/>
      <c r="E69" s="1169">
        <f t="shared" si="102"/>
        <v>0</v>
      </c>
      <c r="F69" s="1167"/>
    </row>
    <row r="70" spans="2:6">
      <c r="B70" s="1164"/>
      <c r="C70" s="1120" t="s">
        <v>1845</v>
      </c>
      <c r="D70" s="1168"/>
      <c r="E70" s="1169">
        <f t="shared" si="102"/>
        <v>0</v>
      </c>
      <c r="F70" s="1167"/>
    </row>
    <row r="71" spans="2:6">
      <c r="B71" s="1164"/>
      <c r="C71" s="1120" t="s">
        <v>1846</v>
      </c>
      <c r="D71" s="1168"/>
      <c r="E71" s="1169">
        <f t="shared" si="102"/>
        <v>0</v>
      </c>
      <c r="F71" s="1167"/>
    </row>
    <row r="72" spans="2:6">
      <c r="B72" s="1164"/>
      <c r="C72" s="1135" t="s">
        <v>1847</v>
      </c>
      <c r="D72" s="1168"/>
      <c r="E72" s="1169">
        <f t="shared" si="102"/>
        <v>0</v>
      </c>
      <c r="F72" s="1167"/>
    </row>
    <row r="73" spans="2:6">
      <c r="B73" s="1164"/>
      <c r="C73" s="1135" t="s">
        <v>1848</v>
      </c>
      <c r="D73" s="1168"/>
      <c r="E73" s="1169">
        <f t="shared" si="102"/>
        <v>0</v>
      </c>
      <c r="F73" s="1167"/>
    </row>
    <row r="74" spans="2:6">
      <c r="B74" s="1164"/>
      <c r="C74" s="1135" t="s">
        <v>2168</v>
      </c>
      <c r="D74" s="1168"/>
      <c r="E74" s="1169">
        <f t="shared" si="102"/>
        <v>0</v>
      </c>
      <c r="F74" s="1167"/>
    </row>
    <row r="75" spans="2:6">
      <c r="B75" s="1164"/>
      <c r="C75" s="1138" t="s">
        <v>2169</v>
      </c>
      <c r="D75" s="1168"/>
      <c r="E75" s="1169">
        <f t="shared" si="102"/>
        <v>0</v>
      </c>
      <c r="F75" s="1167"/>
    </row>
    <row r="76" spans="2:6">
      <c r="B76" s="1164"/>
      <c r="C76" s="1135" t="s">
        <v>2170</v>
      </c>
      <c r="D76" s="1168"/>
      <c r="E76" s="1169">
        <f t="shared" si="102"/>
        <v>0</v>
      </c>
      <c r="F76" s="1167"/>
    </row>
    <row r="77" spans="2:6">
      <c r="B77" s="1164"/>
      <c r="C77" s="1138" t="s">
        <v>2171</v>
      </c>
      <c r="D77" s="1168"/>
      <c r="E77" s="1169">
        <f t="shared" si="102"/>
        <v>0</v>
      </c>
      <c r="F77" s="1167"/>
    </row>
    <row r="78" spans="2:6">
      <c r="B78" s="1164"/>
      <c r="C78" s="1170"/>
      <c r="D78" s="1170"/>
      <c r="E78" s="1187">
        <f>SUM(E64:E77)</f>
        <v>0</v>
      </c>
      <c r="F78" s="1167"/>
    </row>
    <row r="79" spans="2:6" ht="13.5" thickBot="1">
      <c r="B79" s="1171"/>
      <c r="C79" s="1172"/>
      <c r="D79" s="1172"/>
      <c r="E79" s="1172"/>
      <c r="F79" s="1173"/>
    </row>
    <row r="89" spans="1:40" ht="13.5" thickBot="1">
      <c r="D89" s="1111" t="s">
        <v>1933</v>
      </c>
      <c r="N89" s="1111">
        <v>1</v>
      </c>
      <c r="S89" s="1111">
        <f>N89+1</f>
        <v>2</v>
      </c>
      <c r="X89" s="1111">
        <f>S89+1</f>
        <v>3</v>
      </c>
      <c r="AC89" s="1111">
        <f>X89+1</f>
        <v>4</v>
      </c>
      <c r="AH89" s="1111">
        <f>AC89+1</f>
        <v>5</v>
      </c>
      <c r="AM89" s="1111">
        <f>AH89+1</f>
        <v>6</v>
      </c>
    </row>
    <row r="90" spans="1:40">
      <c r="A90" s="1112" t="s">
        <v>823</v>
      </c>
      <c r="C90" s="1113"/>
      <c r="D90" s="1114">
        <f>'Og s3b'!F49</f>
        <v>0</v>
      </c>
      <c r="E90" s="1115" t="s">
        <v>1704</v>
      </c>
      <c r="H90" s="1116" t="s">
        <v>1705</v>
      </c>
      <c r="K90" s="1117"/>
      <c r="L90" s="1117"/>
      <c r="M90" s="1118"/>
      <c r="N90" s="1119"/>
      <c r="O90" s="1117"/>
      <c r="P90" s="1117"/>
      <c r="Q90" s="1117"/>
      <c r="R90" s="1118"/>
      <c r="S90" s="1119"/>
      <c r="T90" s="1117"/>
      <c r="U90" s="1117"/>
      <c r="V90" s="1117"/>
      <c r="W90" s="1118"/>
      <c r="X90" s="1119"/>
      <c r="Y90" s="1117"/>
      <c r="Z90" s="1117"/>
      <c r="AA90" s="1117"/>
      <c r="AB90" s="1118"/>
      <c r="AC90" s="1119"/>
      <c r="AD90" s="1117"/>
      <c r="AE90" s="1117"/>
      <c r="AF90" s="1117"/>
      <c r="AG90" s="1118"/>
      <c r="AH90" s="1119"/>
      <c r="AI90" s="1117"/>
      <c r="AJ90" s="1117"/>
      <c r="AK90" s="1117"/>
      <c r="AL90" s="1118"/>
      <c r="AM90" s="1119"/>
      <c r="AN90" s="1117"/>
    </row>
    <row r="91" spans="1:40">
      <c r="A91" s="1120" t="s">
        <v>1911</v>
      </c>
      <c r="C91" s="1121">
        <f>'Og s3b'!E50</f>
        <v>330</v>
      </c>
      <c r="D91" s="1122">
        <f>'Og s3b'!F50</f>
        <v>0</v>
      </c>
      <c r="E91" s="1123">
        <f t="shared" ref="E91:E96" si="103">IF(D$103&lt;=100,(C91*D91),(H91*C91))</f>
        <v>0</v>
      </c>
      <c r="F91" s="1111">
        <v>6</v>
      </c>
      <c r="H91" s="1124">
        <f t="shared" ref="H91:H96" si="104">IF(I91=0,0,IF(I$107=100,I91,IF(I$107=200,I91/2,IF(I$107=300,I91/3,IF(I$107=400,I91/4,IF(I$107=500,I91/5,IF(I$107=600,I91/6,100)))))))</f>
        <v>0</v>
      </c>
      <c r="I91" s="1125">
        <f t="shared" ref="I91:I96" si="105">N91+S91+X91+AC91+AH91+AM91</f>
        <v>0</v>
      </c>
      <c r="J91" s="1126">
        <v>1</v>
      </c>
      <c r="K91" s="1131">
        <f>IF($D$103&gt;100,$D91,0)</f>
        <v>0</v>
      </c>
      <c r="L91" s="1131">
        <f>K91+O$106</f>
        <v>-100</v>
      </c>
      <c r="M91" s="1136">
        <f>IF(L91&gt;0,($D91-L91),0)</f>
        <v>0</v>
      </c>
      <c r="N91" s="1129">
        <f t="shared" ref="N91:N96" si="106">IF(M$105=100,M91,0)</f>
        <v>0</v>
      </c>
      <c r="O91" s="1130">
        <f t="shared" ref="O91:O96" si="107">$D91-K91</f>
        <v>0</v>
      </c>
      <c r="P91" s="1127"/>
      <c r="Q91" s="1117"/>
      <c r="R91" s="1128">
        <f>O91</f>
        <v>0</v>
      </c>
      <c r="S91" s="1129">
        <f t="shared" ref="S91:S96" si="108">IF(R$105=100,R91,0)</f>
        <v>0</v>
      </c>
      <c r="T91" s="1130">
        <f t="shared" ref="T91:T96" si="109">O91-P91</f>
        <v>0</v>
      </c>
      <c r="U91" s="1127"/>
      <c r="V91" s="1117"/>
      <c r="W91" s="1132">
        <f>T91</f>
        <v>0</v>
      </c>
      <c r="X91" s="1129">
        <f t="shared" ref="X91:X96" si="110">IF(W$105=100,W91,0)</f>
        <v>0</v>
      </c>
      <c r="Y91" s="1130">
        <f t="shared" ref="Y91:Y96" si="111">T91-U91</f>
        <v>0</v>
      </c>
      <c r="Z91" s="1127"/>
      <c r="AA91" s="1117"/>
      <c r="AB91" s="1132">
        <f>Y91</f>
        <v>0</v>
      </c>
      <c r="AC91" s="1129">
        <f t="shared" ref="AC91:AC96" si="112">IF(AB$105=100,AB91,0)</f>
        <v>0</v>
      </c>
      <c r="AD91" s="1130">
        <f t="shared" ref="AD91:AD96" si="113">Y91-Z91</f>
        <v>0</v>
      </c>
      <c r="AE91" s="1127"/>
      <c r="AF91" s="1117"/>
      <c r="AG91" s="1132">
        <f>AD91</f>
        <v>0</v>
      </c>
      <c r="AH91" s="1129">
        <f t="shared" ref="AH91:AH96" si="114">IF(AG$105=100,AG91,0)</f>
        <v>0</v>
      </c>
      <c r="AI91" s="1130">
        <f t="shared" ref="AI91:AI96" si="115">AD91-AE91</f>
        <v>0</v>
      </c>
      <c r="AJ91" s="1131"/>
      <c r="AK91" s="1117"/>
      <c r="AL91" s="1132">
        <f>AI91</f>
        <v>0</v>
      </c>
      <c r="AM91" s="1129">
        <f t="shared" ref="AM91:AM96" si="116">IF(AL$105=100,AL91,0)</f>
        <v>0</v>
      </c>
      <c r="AN91" s="1130">
        <f t="shared" ref="AN91:AN96" si="117">AI91-AJ91</f>
        <v>0</v>
      </c>
    </row>
    <row r="92" spans="1:40">
      <c r="A92" s="1120" t="s">
        <v>1912</v>
      </c>
      <c r="C92" s="1121">
        <f>'Og s3b'!E51</f>
        <v>458</v>
      </c>
      <c r="D92" s="1122">
        <f>'Og s3b'!F51</f>
        <v>0</v>
      </c>
      <c r="E92" s="1123">
        <f t="shared" si="103"/>
        <v>0</v>
      </c>
      <c r="F92" s="1111">
        <v>3</v>
      </c>
      <c r="H92" s="1124">
        <f t="shared" si="104"/>
        <v>0</v>
      </c>
      <c r="I92" s="1125">
        <f t="shared" si="105"/>
        <v>0</v>
      </c>
      <c r="J92" s="1174">
        <v>4</v>
      </c>
      <c r="K92" s="1131"/>
      <c r="L92" s="1117"/>
      <c r="M92" s="1128">
        <f>$D92</f>
        <v>0</v>
      </c>
      <c r="N92" s="1129">
        <f t="shared" si="106"/>
        <v>0</v>
      </c>
      <c r="O92" s="1130">
        <f t="shared" si="107"/>
        <v>0</v>
      </c>
      <c r="P92" s="1127"/>
      <c r="Q92" s="1117"/>
      <c r="R92" s="1128">
        <f>O92</f>
        <v>0</v>
      </c>
      <c r="S92" s="1129">
        <f t="shared" si="108"/>
        <v>0</v>
      </c>
      <c r="T92" s="1130">
        <f t="shared" si="109"/>
        <v>0</v>
      </c>
      <c r="U92" s="1127"/>
      <c r="V92" s="1117"/>
      <c r="W92" s="1132">
        <f>T92</f>
        <v>0</v>
      </c>
      <c r="X92" s="1129">
        <f t="shared" si="110"/>
        <v>0</v>
      </c>
      <c r="Y92" s="1130">
        <f t="shared" si="111"/>
        <v>0</v>
      </c>
      <c r="Z92" s="1131">
        <f>IF($D$103&gt;100,$D92,0)</f>
        <v>0</v>
      </c>
      <c r="AA92" s="1131">
        <f>Z92+AD$106</f>
        <v>-100</v>
      </c>
      <c r="AB92" s="1133">
        <f>IF(AA92&gt;0,(Y92-AA92),0)</f>
        <v>0</v>
      </c>
      <c r="AC92" s="1129">
        <f t="shared" si="112"/>
        <v>0</v>
      </c>
      <c r="AD92" s="1130">
        <f t="shared" si="113"/>
        <v>0</v>
      </c>
      <c r="AE92" s="1131"/>
      <c r="AF92" s="1117"/>
      <c r="AG92" s="1132">
        <f>AD92</f>
        <v>0</v>
      </c>
      <c r="AH92" s="1129">
        <f t="shared" si="114"/>
        <v>0</v>
      </c>
      <c r="AI92" s="1130">
        <f t="shared" si="115"/>
        <v>0</v>
      </c>
      <c r="AJ92" s="1131"/>
      <c r="AK92" s="1117"/>
      <c r="AL92" s="1132">
        <f>AI92</f>
        <v>0</v>
      </c>
      <c r="AM92" s="1129">
        <f t="shared" si="116"/>
        <v>0</v>
      </c>
      <c r="AN92" s="1130">
        <f t="shared" si="117"/>
        <v>0</v>
      </c>
    </row>
    <row r="93" spans="1:40">
      <c r="A93" s="1120" t="s">
        <v>1913</v>
      </c>
      <c r="C93" s="1121">
        <f>'Og s3b'!E52</f>
        <v>420</v>
      </c>
      <c r="D93" s="1122">
        <f>'Og s3b'!F52</f>
        <v>0</v>
      </c>
      <c r="E93" s="1123">
        <f t="shared" si="103"/>
        <v>0</v>
      </c>
      <c r="F93" s="1111">
        <v>4</v>
      </c>
      <c r="H93" s="1124">
        <f t="shared" si="104"/>
        <v>0</v>
      </c>
      <c r="I93" s="1125">
        <f t="shared" si="105"/>
        <v>0</v>
      </c>
      <c r="J93" s="1134">
        <v>3</v>
      </c>
      <c r="K93" s="1131"/>
      <c r="L93" s="1117"/>
      <c r="M93" s="1128">
        <f>$D93</f>
        <v>0</v>
      </c>
      <c r="N93" s="1129">
        <f t="shared" si="106"/>
        <v>0</v>
      </c>
      <c r="O93" s="1130">
        <f t="shared" si="107"/>
        <v>0</v>
      </c>
      <c r="P93" s="1127"/>
      <c r="Q93" s="1117"/>
      <c r="R93" s="1128">
        <f>O93</f>
        <v>0</v>
      </c>
      <c r="S93" s="1129">
        <f t="shared" si="108"/>
        <v>0</v>
      </c>
      <c r="T93" s="1130">
        <f t="shared" si="109"/>
        <v>0</v>
      </c>
      <c r="U93" s="1131">
        <f>IF($D$103&gt;100,$D93,0)</f>
        <v>0</v>
      </c>
      <c r="V93" s="1131">
        <f>U93+Y$106</f>
        <v>-100</v>
      </c>
      <c r="W93" s="1133">
        <f>IF(V93&gt;0,(T93-V93),0)</f>
        <v>0</v>
      </c>
      <c r="X93" s="1129">
        <f t="shared" si="110"/>
        <v>0</v>
      </c>
      <c r="Y93" s="1130">
        <f t="shared" si="111"/>
        <v>0</v>
      </c>
      <c r="Z93" s="1131"/>
      <c r="AA93" s="1117"/>
      <c r="AB93" s="1132">
        <f>Y93</f>
        <v>0</v>
      </c>
      <c r="AC93" s="1129">
        <f t="shared" si="112"/>
        <v>0</v>
      </c>
      <c r="AD93" s="1130">
        <f t="shared" si="113"/>
        <v>0</v>
      </c>
      <c r="AE93" s="1131"/>
      <c r="AF93" s="1117"/>
      <c r="AG93" s="1132">
        <f>AD93</f>
        <v>0</v>
      </c>
      <c r="AH93" s="1129">
        <f t="shared" si="114"/>
        <v>0</v>
      </c>
      <c r="AI93" s="1130">
        <f t="shared" si="115"/>
        <v>0</v>
      </c>
      <c r="AJ93" s="1131"/>
      <c r="AK93" s="1117"/>
      <c r="AL93" s="1132">
        <f>AI93</f>
        <v>0</v>
      </c>
      <c r="AM93" s="1129">
        <f t="shared" si="116"/>
        <v>0</v>
      </c>
      <c r="AN93" s="1130">
        <f t="shared" si="117"/>
        <v>0</v>
      </c>
    </row>
    <row r="94" spans="1:40">
      <c r="A94" s="1120" t="s">
        <v>1914</v>
      </c>
      <c r="C94" s="1121">
        <f>'Og s3b'!E53</f>
        <v>750</v>
      </c>
      <c r="D94" s="1122">
        <f>'Og s3b'!F53</f>
        <v>0</v>
      </c>
      <c r="E94" s="1123">
        <f t="shared" si="103"/>
        <v>0</v>
      </c>
      <c r="F94" s="1111">
        <v>1</v>
      </c>
      <c r="H94" s="1124">
        <f t="shared" si="104"/>
        <v>0</v>
      </c>
      <c r="I94" s="1125">
        <f t="shared" si="105"/>
        <v>0</v>
      </c>
      <c r="J94" s="1126">
        <v>6</v>
      </c>
      <c r="K94" s="1131"/>
      <c r="L94" s="1117"/>
      <c r="M94" s="1128">
        <f>$D94</f>
        <v>0</v>
      </c>
      <c r="N94" s="1129">
        <f t="shared" si="106"/>
        <v>0</v>
      </c>
      <c r="O94" s="1130">
        <f t="shared" si="107"/>
        <v>0</v>
      </c>
      <c r="P94" s="1127"/>
      <c r="Q94" s="1117"/>
      <c r="R94" s="1128">
        <f>O94</f>
        <v>0</v>
      </c>
      <c r="S94" s="1129">
        <f t="shared" si="108"/>
        <v>0</v>
      </c>
      <c r="T94" s="1130">
        <f t="shared" si="109"/>
        <v>0</v>
      </c>
      <c r="U94" s="1131"/>
      <c r="V94" s="1117"/>
      <c r="W94" s="1132">
        <f>T94</f>
        <v>0</v>
      </c>
      <c r="X94" s="1129">
        <f t="shared" si="110"/>
        <v>0</v>
      </c>
      <c r="Y94" s="1130">
        <f t="shared" si="111"/>
        <v>0</v>
      </c>
      <c r="Z94" s="1131"/>
      <c r="AA94" s="1117"/>
      <c r="AB94" s="1132">
        <f>Y94</f>
        <v>0</v>
      </c>
      <c r="AC94" s="1129">
        <f t="shared" si="112"/>
        <v>0</v>
      </c>
      <c r="AD94" s="1130">
        <f t="shared" si="113"/>
        <v>0</v>
      </c>
      <c r="AE94" s="1131"/>
      <c r="AF94" s="1117"/>
      <c r="AG94" s="1132">
        <f>AD94</f>
        <v>0</v>
      </c>
      <c r="AH94" s="1129">
        <f t="shared" si="114"/>
        <v>0</v>
      </c>
      <c r="AI94" s="1130">
        <f t="shared" si="115"/>
        <v>0</v>
      </c>
      <c r="AJ94" s="1131">
        <f>IF($D$103&gt;100,$D94,0)</f>
        <v>0</v>
      </c>
      <c r="AK94" s="1131">
        <f>AJ94+AN$106</f>
        <v>-100</v>
      </c>
      <c r="AL94" s="1133">
        <f>IF(AK94&gt;0,(AI94-AK94),0)</f>
        <v>0</v>
      </c>
      <c r="AM94" s="1129">
        <f t="shared" si="116"/>
        <v>0</v>
      </c>
      <c r="AN94" s="1130">
        <f t="shared" si="117"/>
        <v>0</v>
      </c>
    </row>
    <row r="95" spans="1:40">
      <c r="A95" s="1120" t="s">
        <v>1915</v>
      </c>
      <c r="C95" s="1121">
        <f>'Og s3b'!E54</f>
        <v>400</v>
      </c>
      <c r="D95" s="1122">
        <f>'Og s3b'!F54</f>
        <v>0</v>
      </c>
      <c r="E95" s="1123">
        <f t="shared" si="103"/>
        <v>0</v>
      </c>
      <c r="F95" s="1111">
        <v>5</v>
      </c>
      <c r="H95" s="1124">
        <f t="shared" si="104"/>
        <v>0</v>
      </c>
      <c r="I95" s="1125">
        <f t="shared" si="105"/>
        <v>0</v>
      </c>
      <c r="J95" s="1137">
        <v>2</v>
      </c>
      <c r="K95" s="1131"/>
      <c r="L95" s="1117"/>
      <c r="M95" s="1128">
        <f>$D95</f>
        <v>0</v>
      </c>
      <c r="N95" s="1129">
        <f t="shared" si="106"/>
        <v>0</v>
      </c>
      <c r="O95" s="1130">
        <f t="shared" si="107"/>
        <v>0</v>
      </c>
      <c r="P95" s="1131">
        <f>IF($D$103&gt;100,$D95,0)</f>
        <v>0</v>
      </c>
      <c r="Q95" s="1131">
        <f>P95+T$106</f>
        <v>-100</v>
      </c>
      <c r="R95" s="1136">
        <f>IF(Q95&gt;0,(O95-Q95),0)</f>
        <v>0</v>
      </c>
      <c r="S95" s="1129">
        <f t="shared" si="108"/>
        <v>0</v>
      </c>
      <c r="T95" s="1130">
        <f t="shared" si="109"/>
        <v>0</v>
      </c>
      <c r="U95" s="1131"/>
      <c r="V95" s="1117"/>
      <c r="W95" s="1132">
        <f>T95</f>
        <v>0</v>
      </c>
      <c r="X95" s="1129">
        <f t="shared" si="110"/>
        <v>0</v>
      </c>
      <c r="Y95" s="1130">
        <f t="shared" si="111"/>
        <v>0</v>
      </c>
      <c r="Z95" s="1131"/>
      <c r="AA95" s="1117"/>
      <c r="AB95" s="1132">
        <f>Y95</f>
        <v>0</v>
      </c>
      <c r="AC95" s="1129">
        <f t="shared" si="112"/>
        <v>0</v>
      </c>
      <c r="AD95" s="1130">
        <f t="shared" si="113"/>
        <v>0</v>
      </c>
      <c r="AE95" s="1131"/>
      <c r="AF95" s="1117"/>
      <c r="AG95" s="1132">
        <f>AD95</f>
        <v>0</v>
      </c>
      <c r="AH95" s="1129">
        <f t="shared" si="114"/>
        <v>0</v>
      </c>
      <c r="AI95" s="1130">
        <f t="shared" si="115"/>
        <v>0</v>
      </c>
      <c r="AJ95" s="1131"/>
      <c r="AK95" s="1117"/>
      <c r="AL95" s="1132">
        <f>AI95</f>
        <v>0</v>
      </c>
      <c r="AM95" s="1129">
        <f t="shared" si="116"/>
        <v>0</v>
      </c>
      <c r="AN95" s="1130">
        <f t="shared" si="117"/>
        <v>0</v>
      </c>
    </row>
    <row r="96" spans="1:40">
      <c r="A96" s="1120" t="s">
        <v>1916</v>
      </c>
      <c r="C96" s="1121">
        <f>'Og s3b'!E55</f>
        <v>690</v>
      </c>
      <c r="D96" s="1122">
        <f>'Og s3b'!F55</f>
        <v>0</v>
      </c>
      <c r="E96" s="1123">
        <f t="shared" si="103"/>
        <v>0</v>
      </c>
      <c r="F96" s="1111">
        <v>2</v>
      </c>
      <c r="H96" s="1124">
        <f t="shared" si="104"/>
        <v>0</v>
      </c>
      <c r="I96" s="1125">
        <f t="shared" si="105"/>
        <v>0</v>
      </c>
      <c r="J96" s="1137">
        <v>5</v>
      </c>
      <c r="K96" s="1131"/>
      <c r="L96" s="1117"/>
      <c r="M96" s="1128">
        <f>$D96</f>
        <v>0</v>
      </c>
      <c r="N96" s="1129">
        <f t="shared" si="106"/>
        <v>0</v>
      </c>
      <c r="O96" s="1130">
        <f t="shared" si="107"/>
        <v>0</v>
      </c>
      <c r="P96" s="1127"/>
      <c r="Q96" s="1117"/>
      <c r="R96" s="1128">
        <f>O96</f>
        <v>0</v>
      </c>
      <c r="S96" s="1129">
        <f t="shared" si="108"/>
        <v>0</v>
      </c>
      <c r="T96" s="1130">
        <f t="shared" si="109"/>
        <v>0</v>
      </c>
      <c r="U96" s="1131"/>
      <c r="V96" s="1117"/>
      <c r="W96" s="1132">
        <f>T96</f>
        <v>0</v>
      </c>
      <c r="X96" s="1129">
        <f t="shared" si="110"/>
        <v>0</v>
      </c>
      <c r="Y96" s="1130">
        <f t="shared" si="111"/>
        <v>0</v>
      </c>
      <c r="Z96" s="1131"/>
      <c r="AA96" s="1117"/>
      <c r="AB96" s="1132">
        <f>Y96</f>
        <v>0</v>
      </c>
      <c r="AC96" s="1129">
        <f t="shared" si="112"/>
        <v>0</v>
      </c>
      <c r="AD96" s="1130">
        <f t="shared" si="113"/>
        <v>0</v>
      </c>
      <c r="AE96" s="1131">
        <f>IF($D$103&gt;100,$D96,0)</f>
        <v>0</v>
      </c>
      <c r="AF96" s="1131">
        <f>AE96+AI$106</f>
        <v>-100</v>
      </c>
      <c r="AG96" s="1133">
        <f>IF(AF96&gt;0,(AD96-AF96),0)</f>
        <v>0</v>
      </c>
      <c r="AH96" s="1129">
        <f t="shared" si="114"/>
        <v>0</v>
      </c>
      <c r="AI96" s="1130">
        <f t="shared" si="115"/>
        <v>0</v>
      </c>
      <c r="AJ96" s="1131"/>
      <c r="AK96" s="1117"/>
      <c r="AL96" s="1132">
        <f>AI96</f>
        <v>0</v>
      </c>
      <c r="AM96" s="1129">
        <f t="shared" si="116"/>
        <v>0</v>
      </c>
      <c r="AN96" s="1130">
        <f t="shared" si="117"/>
        <v>0</v>
      </c>
    </row>
    <row r="97" spans="1:40">
      <c r="C97" s="1121"/>
      <c r="D97" s="1122"/>
      <c r="E97" s="1123"/>
      <c r="H97" s="1124"/>
      <c r="I97" s="1125"/>
      <c r="J97" s="1134"/>
      <c r="K97" s="1131"/>
      <c r="L97" s="1117"/>
      <c r="M97" s="1128"/>
      <c r="N97" s="1129"/>
      <c r="O97" s="1130"/>
      <c r="P97" s="1131"/>
      <c r="Q97" s="1117"/>
      <c r="R97" s="1132"/>
      <c r="S97" s="1129"/>
      <c r="T97" s="1130"/>
      <c r="U97" s="1131"/>
      <c r="V97" s="1117"/>
      <c r="W97" s="1132"/>
      <c r="X97" s="1129"/>
      <c r="Y97" s="1130"/>
      <c r="Z97" s="1131"/>
      <c r="AA97" s="1117"/>
      <c r="AB97" s="1132"/>
      <c r="AC97" s="1129"/>
      <c r="AD97" s="1130"/>
      <c r="AE97" s="1131"/>
      <c r="AF97" s="1117"/>
      <c r="AG97" s="1132"/>
      <c r="AH97" s="1129"/>
      <c r="AI97" s="1130"/>
      <c r="AJ97" s="1131"/>
      <c r="AK97" s="1117"/>
      <c r="AL97" s="1132"/>
      <c r="AM97" s="1129"/>
      <c r="AN97" s="1130"/>
    </row>
    <row r="98" spans="1:40">
      <c r="C98" s="1121"/>
      <c r="D98" s="1122"/>
      <c r="E98" s="1123"/>
      <c r="H98" s="1124"/>
      <c r="I98" s="1125"/>
      <c r="J98" s="1134"/>
      <c r="K98" s="1131"/>
      <c r="L98" s="1117"/>
      <c r="M98" s="1128"/>
      <c r="N98" s="1129"/>
      <c r="O98" s="1130"/>
      <c r="P98" s="1131"/>
      <c r="Q98" s="1117"/>
      <c r="R98" s="1132"/>
      <c r="S98" s="1129"/>
      <c r="T98" s="1130"/>
      <c r="U98" s="1131"/>
      <c r="V98" s="1117"/>
      <c r="W98" s="1132"/>
      <c r="X98" s="1129"/>
      <c r="Y98" s="1130"/>
      <c r="Z98" s="1131"/>
      <c r="AA98" s="1117"/>
      <c r="AB98" s="1132"/>
      <c r="AC98" s="1129"/>
      <c r="AD98" s="1130"/>
      <c r="AE98" s="1131"/>
      <c r="AF98" s="1117"/>
      <c r="AG98" s="1132"/>
      <c r="AH98" s="1129"/>
      <c r="AI98" s="1130"/>
      <c r="AJ98" s="1131"/>
      <c r="AK98" s="1117"/>
      <c r="AL98" s="1132"/>
      <c r="AM98" s="1129"/>
      <c r="AN98" s="1130"/>
    </row>
    <row r="99" spans="1:40">
      <c r="C99" s="1121"/>
      <c r="D99" s="1122"/>
      <c r="E99" s="1123"/>
      <c r="H99" s="1124"/>
      <c r="I99" s="1125"/>
      <c r="J99" s="1137"/>
      <c r="K99" s="1127"/>
      <c r="L99" s="1117"/>
      <c r="M99" s="1128"/>
      <c r="N99" s="1129"/>
      <c r="O99" s="1130"/>
      <c r="P99" s="1127"/>
      <c r="Q99" s="1117"/>
      <c r="R99" s="1132"/>
      <c r="S99" s="1129"/>
      <c r="T99" s="1130"/>
      <c r="U99" s="1131"/>
      <c r="V99" s="1117"/>
      <c r="W99" s="1132"/>
      <c r="X99" s="1129"/>
      <c r="Y99" s="1130"/>
      <c r="Z99" s="1131"/>
      <c r="AA99" s="1117"/>
      <c r="AB99" s="1132"/>
      <c r="AC99" s="1129"/>
      <c r="AD99" s="1130"/>
      <c r="AE99" s="1131"/>
      <c r="AF99" s="1117"/>
      <c r="AG99" s="1132"/>
      <c r="AH99" s="1129"/>
      <c r="AI99" s="1130"/>
      <c r="AJ99" s="1131"/>
      <c r="AK99" s="1117"/>
      <c r="AL99" s="1132"/>
      <c r="AM99" s="1129"/>
      <c r="AN99" s="1130"/>
    </row>
    <row r="100" spans="1:40">
      <c r="C100" s="1121"/>
      <c r="D100" s="1122"/>
      <c r="E100" s="1123"/>
      <c r="H100" s="1124"/>
      <c r="I100" s="1125"/>
      <c r="J100" s="1137"/>
      <c r="K100" s="1127"/>
      <c r="L100" s="1117"/>
      <c r="M100" s="1128"/>
      <c r="N100" s="1129"/>
      <c r="O100" s="1130"/>
      <c r="P100" s="1127"/>
      <c r="Q100" s="1117"/>
      <c r="R100" s="1132"/>
      <c r="S100" s="1129"/>
      <c r="T100" s="1130"/>
      <c r="U100" s="1131"/>
      <c r="V100" s="1117"/>
      <c r="W100" s="1132"/>
      <c r="X100" s="1129"/>
      <c r="Y100" s="1130"/>
      <c r="Z100" s="1131"/>
      <c r="AA100" s="1117"/>
      <c r="AB100" s="1132"/>
      <c r="AC100" s="1129"/>
      <c r="AD100" s="1130"/>
      <c r="AE100" s="1131"/>
      <c r="AF100" s="1117"/>
      <c r="AG100" s="1132"/>
      <c r="AH100" s="1129"/>
      <c r="AI100" s="1130"/>
      <c r="AJ100" s="1131"/>
      <c r="AK100" s="1117"/>
      <c r="AL100" s="1132"/>
      <c r="AM100" s="1129"/>
      <c r="AN100" s="1130"/>
    </row>
    <row r="101" spans="1:40">
      <c r="C101" s="1121"/>
      <c r="D101" s="1122"/>
      <c r="E101" s="1123"/>
      <c r="H101" s="1124"/>
      <c r="I101" s="1125"/>
      <c r="J101" s="1126"/>
      <c r="K101" s="1127"/>
      <c r="L101" s="1117"/>
      <c r="M101" s="1128"/>
      <c r="N101" s="1129"/>
      <c r="O101" s="1130"/>
      <c r="P101" s="1127"/>
      <c r="Q101" s="1117"/>
      <c r="R101" s="1132"/>
      <c r="S101" s="1129"/>
      <c r="T101" s="1130"/>
      <c r="U101" s="1131"/>
      <c r="V101" s="1117"/>
      <c r="W101" s="1132"/>
      <c r="X101" s="1129"/>
      <c r="Y101" s="1130"/>
      <c r="Z101" s="1131"/>
      <c r="AA101" s="1117"/>
      <c r="AB101" s="1132"/>
      <c r="AC101" s="1129"/>
      <c r="AD101" s="1130"/>
      <c r="AE101" s="1131"/>
      <c r="AF101" s="1117"/>
      <c r="AG101" s="1132"/>
      <c r="AH101" s="1129"/>
      <c r="AI101" s="1130"/>
      <c r="AJ101" s="1131"/>
      <c r="AK101" s="1117"/>
      <c r="AL101" s="1132"/>
      <c r="AM101" s="1129"/>
      <c r="AN101" s="1130"/>
    </row>
    <row r="102" spans="1:40" ht="13.5" thickBot="1">
      <c r="C102" s="1121"/>
      <c r="D102" s="1122"/>
      <c r="E102" s="1123"/>
      <c r="H102" s="1124"/>
      <c r="I102" s="1125"/>
      <c r="J102" s="1134"/>
      <c r="K102" s="1127"/>
      <c r="M102" s="1128"/>
      <c r="N102" s="1129"/>
      <c r="O102" s="1130"/>
      <c r="P102" s="1127"/>
      <c r="R102" s="1132"/>
      <c r="S102" s="1129"/>
      <c r="T102" s="1130"/>
      <c r="U102" s="1131"/>
      <c r="V102" s="1117"/>
      <c r="W102" s="1132"/>
      <c r="X102" s="1129"/>
      <c r="Y102" s="1130"/>
      <c r="Z102" s="1131"/>
      <c r="AA102" s="1117"/>
      <c r="AB102" s="1132"/>
      <c r="AC102" s="1129"/>
      <c r="AD102" s="1130"/>
      <c r="AE102" s="1131"/>
      <c r="AF102" s="1117"/>
      <c r="AG102" s="1132"/>
      <c r="AH102" s="1129"/>
      <c r="AI102" s="1130"/>
      <c r="AJ102" s="1131"/>
      <c r="AK102" s="1117"/>
      <c r="AL102" s="1132"/>
      <c r="AM102" s="1129"/>
      <c r="AN102" s="1130"/>
    </row>
    <row r="103" spans="1:40" ht="13.5" thickBot="1">
      <c r="C103" s="1139" t="s">
        <v>1263</v>
      </c>
      <c r="D103" s="1140">
        <f>SUM(D91:D102)</f>
        <v>0</v>
      </c>
      <c r="H103" s="1144">
        <f>SUM(H91:H102)</f>
        <v>0</v>
      </c>
      <c r="I103" s="1144">
        <f>SUM(I91:I102)</f>
        <v>0</v>
      </c>
      <c r="K103" s="1145">
        <f>SUM(K91:K102)</f>
        <v>0</v>
      </c>
      <c r="L103" s="1117"/>
      <c r="M103" s="1146"/>
      <c r="N103" s="1147"/>
      <c r="O103" s="1148">
        <f>SUM(O91:O102)</f>
        <v>0</v>
      </c>
      <c r="P103" s="1145">
        <f>SUM(P91:P102)</f>
        <v>0</v>
      </c>
      <c r="Q103" s="1117"/>
      <c r="R103" s="1146"/>
      <c r="S103" s="1147"/>
      <c r="T103" s="1148">
        <f>SUM(T91:T102)</f>
        <v>0</v>
      </c>
      <c r="U103" s="1145">
        <f>SUM(U91:U102)</f>
        <v>0</v>
      </c>
      <c r="V103" s="1117"/>
      <c r="W103" s="1146"/>
      <c r="X103" s="1147"/>
      <c r="Y103" s="1148">
        <f>SUM(Y91:Y102)</f>
        <v>0</v>
      </c>
      <c r="Z103" s="1145">
        <f>SUM(Z91:Z102)</f>
        <v>0</v>
      </c>
      <c r="AA103" s="1117"/>
      <c r="AB103" s="1146"/>
      <c r="AC103" s="1147"/>
      <c r="AD103" s="1148">
        <f>SUM(AD91:AD102)</f>
        <v>0</v>
      </c>
      <c r="AE103" s="1145">
        <f>SUM(AE91:AE102)</f>
        <v>0</v>
      </c>
      <c r="AF103" s="1117"/>
      <c r="AG103" s="1146"/>
      <c r="AH103" s="1147"/>
      <c r="AI103" s="1148">
        <f>SUM(AI91:AI102)</f>
        <v>0</v>
      </c>
      <c r="AJ103" s="1145">
        <f>SUM(AJ91:AJ102)</f>
        <v>0</v>
      </c>
      <c r="AK103" s="1117"/>
      <c r="AL103" s="1146"/>
      <c r="AM103" s="1147"/>
      <c r="AN103" s="1148">
        <f>SUM(AN91:AN102)</f>
        <v>0</v>
      </c>
    </row>
    <row r="104" spans="1:40">
      <c r="K104" s="1151" t="s">
        <v>1341</v>
      </c>
      <c r="L104" s="1117"/>
      <c r="M104" s="1146"/>
      <c r="N104" s="1147"/>
      <c r="O104" s="1130">
        <f>$D103-100</f>
        <v>-100</v>
      </c>
      <c r="P104" s="1151" t="s">
        <v>1341</v>
      </c>
      <c r="Q104" s="1117"/>
      <c r="R104" s="1146"/>
      <c r="S104" s="1147"/>
      <c r="T104" s="1130">
        <f>O103-100</f>
        <v>-100</v>
      </c>
      <c r="U104" s="1151" t="s">
        <v>1341</v>
      </c>
      <c r="V104" s="1117"/>
      <c r="W104" s="1146"/>
      <c r="X104" s="1147"/>
      <c r="Y104" s="1130">
        <f>T103-100</f>
        <v>-100</v>
      </c>
      <c r="Z104" s="1151" t="s">
        <v>1341</v>
      </c>
      <c r="AA104" s="1117"/>
      <c r="AB104" s="1146"/>
      <c r="AC104" s="1147"/>
      <c r="AD104" s="1130">
        <f>Y103-100</f>
        <v>-100</v>
      </c>
      <c r="AE104" s="1151" t="s">
        <v>1341</v>
      </c>
      <c r="AF104" s="1117"/>
      <c r="AG104" s="1146"/>
      <c r="AH104" s="1147"/>
      <c r="AI104" s="1130">
        <f>AD103-100</f>
        <v>-100</v>
      </c>
      <c r="AJ104" s="1151" t="s">
        <v>1341</v>
      </c>
      <c r="AK104" s="1117"/>
      <c r="AL104" s="1146"/>
      <c r="AM104" s="1147"/>
      <c r="AN104" s="1130">
        <f>AI103-100</f>
        <v>-100</v>
      </c>
    </row>
    <row r="105" spans="1:40">
      <c r="K105" s="1151" t="s">
        <v>820</v>
      </c>
      <c r="L105" s="1117"/>
      <c r="M105" s="1128">
        <f>SUM(M91:M102)</f>
        <v>0</v>
      </c>
      <c r="N105" s="1129"/>
      <c r="O105" s="1152">
        <f>O104-K103</f>
        <v>-100</v>
      </c>
      <c r="P105" s="1151" t="s">
        <v>820</v>
      </c>
      <c r="Q105" s="1117"/>
      <c r="R105" s="1128">
        <f>SUM(R91:R102)</f>
        <v>0</v>
      </c>
      <c r="S105" s="1129"/>
      <c r="T105" s="1152">
        <f>T104-P103</f>
        <v>-100</v>
      </c>
      <c r="U105" s="1151" t="s">
        <v>820</v>
      </c>
      <c r="V105" s="1117"/>
      <c r="W105" s="1128">
        <f>SUM(W91:W102)</f>
        <v>0</v>
      </c>
      <c r="X105" s="1129"/>
      <c r="Y105" s="1152">
        <f>Y104-U103</f>
        <v>-100</v>
      </c>
      <c r="Z105" s="1151" t="s">
        <v>820</v>
      </c>
      <c r="AA105" s="1117"/>
      <c r="AB105" s="1128">
        <f>SUM(AB91:AB102)</f>
        <v>0</v>
      </c>
      <c r="AC105" s="1129"/>
      <c r="AD105" s="1152">
        <f>AD104-Z103</f>
        <v>-100</v>
      </c>
      <c r="AE105" s="1151" t="s">
        <v>820</v>
      </c>
      <c r="AF105" s="1117"/>
      <c r="AG105" s="1128">
        <f>SUM(AG91:AG102)</f>
        <v>0</v>
      </c>
      <c r="AH105" s="1129"/>
      <c r="AI105" s="1152">
        <f>AI104-AE103</f>
        <v>-100</v>
      </c>
      <c r="AJ105" s="1151" t="s">
        <v>820</v>
      </c>
      <c r="AK105" s="1117"/>
      <c r="AL105" s="1128">
        <f>SUM(AL91:AL102)</f>
        <v>0</v>
      </c>
      <c r="AM105" s="1129"/>
      <c r="AN105" s="1152">
        <f>AN104-AJ103</f>
        <v>-100</v>
      </c>
    </row>
    <row r="106" spans="1:40" ht="13.5" thickBot="1">
      <c r="I106" s="1116" t="s">
        <v>821</v>
      </c>
      <c r="K106" s="1145"/>
      <c r="L106" s="1117"/>
      <c r="M106" s="1153">
        <f>100-M105</f>
        <v>100</v>
      </c>
      <c r="N106" s="1154"/>
      <c r="O106" s="1155">
        <f>IF(O105&gt;0,0,O105)</f>
        <v>-100</v>
      </c>
      <c r="P106" s="1145"/>
      <c r="Q106" s="1117"/>
      <c r="R106" s="1153">
        <f>100-R105</f>
        <v>100</v>
      </c>
      <c r="S106" s="1154"/>
      <c r="T106" s="1155">
        <f>IF(T105&gt;0,0,T105)</f>
        <v>-100</v>
      </c>
      <c r="U106" s="1145"/>
      <c r="V106" s="1117"/>
      <c r="W106" s="1153">
        <f>100-W105</f>
        <v>100</v>
      </c>
      <c r="X106" s="1154"/>
      <c r="Y106" s="1155">
        <f>IF(Y105&gt;0,0,Y105)</f>
        <v>-100</v>
      </c>
      <c r="Z106" s="1145"/>
      <c r="AA106" s="1117"/>
      <c r="AB106" s="1153">
        <f>100-AB105</f>
        <v>100</v>
      </c>
      <c r="AC106" s="1154"/>
      <c r="AD106" s="1155">
        <f>IF(AD105&gt;0,0,AD105)</f>
        <v>-100</v>
      </c>
      <c r="AE106" s="1145"/>
      <c r="AF106" s="1117"/>
      <c r="AG106" s="1153">
        <f>100-AG105</f>
        <v>100</v>
      </c>
      <c r="AH106" s="1154"/>
      <c r="AI106" s="1155">
        <f>IF(AI105&gt;0,0,AI105)</f>
        <v>-100</v>
      </c>
      <c r="AJ106" s="1145"/>
      <c r="AK106" s="1117"/>
      <c r="AL106" s="1153">
        <f>100-AL105</f>
        <v>100</v>
      </c>
      <c r="AM106" s="1154"/>
      <c r="AN106" s="1155">
        <f>IF(AN105&gt;0,0,AN105)</f>
        <v>-100</v>
      </c>
    </row>
    <row r="107" spans="1:40">
      <c r="I107" s="1156">
        <f>SUM(J107:CB107)</f>
        <v>0</v>
      </c>
      <c r="J107" s="1157"/>
      <c r="K107" s="1157"/>
      <c r="L107" s="1157"/>
      <c r="M107" s="1157"/>
      <c r="N107" s="1158">
        <f>SUM(N91:N102)</f>
        <v>0</v>
      </c>
      <c r="O107" s="1157"/>
      <c r="P107" s="1157"/>
      <c r="Q107" s="1157"/>
      <c r="R107" s="1157"/>
      <c r="S107" s="1158">
        <f>SUM(S91:S102)</f>
        <v>0</v>
      </c>
      <c r="T107" s="1157"/>
      <c r="U107" s="1157"/>
      <c r="V107" s="1157"/>
      <c r="W107" s="1157"/>
      <c r="X107" s="1158">
        <f>SUM(X91:X102)</f>
        <v>0</v>
      </c>
      <c r="Y107" s="1157"/>
      <c r="Z107" s="1157"/>
      <c r="AA107" s="1157"/>
      <c r="AB107" s="1157"/>
      <c r="AC107" s="1158">
        <f>SUM(AC91:AC102)</f>
        <v>0</v>
      </c>
      <c r="AD107" s="1157"/>
      <c r="AE107" s="1157"/>
      <c r="AF107" s="1157"/>
      <c r="AG107" s="1157"/>
      <c r="AH107" s="1158">
        <f>SUM(AH91:AH102)</f>
        <v>0</v>
      </c>
      <c r="AI107" s="1157"/>
      <c r="AJ107" s="1157"/>
      <c r="AK107" s="1157"/>
      <c r="AL107" s="1157"/>
      <c r="AM107" s="1158">
        <f>SUM(AM91:AM102)</f>
        <v>0</v>
      </c>
      <c r="AN107" s="1157"/>
    </row>
    <row r="109" spans="1:40" ht="13.5" thickBot="1"/>
    <row r="110" spans="1:40">
      <c r="E110" s="1115" t="s">
        <v>1704</v>
      </c>
      <c r="H110" s="1116" t="s">
        <v>1705</v>
      </c>
      <c r="K110" s="1117"/>
      <c r="L110" s="1117"/>
      <c r="M110" s="1118"/>
      <c r="N110" s="1119"/>
      <c r="O110" s="1117"/>
      <c r="P110" s="1117"/>
      <c r="Q110" s="1117"/>
      <c r="R110" s="1118"/>
      <c r="S110" s="1119"/>
      <c r="T110" s="1117"/>
      <c r="U110" s="1117"/>
      <c r="V110" s="1117"/>
      <c r="W110" s="1118"/>
      <c r="X110" s="1119"/>
      <c r="Y110" s="1117"/>
      <c r="Z110" s="1117"/>
      <c r="AA110" s="1117"/>
      <c r="AB110" s="1118"/>
      <c r="AC110" s="1119"/>
      <c r="AD110" s="1117"/>
      <c r="AE110" s="1117"/>
      <c r="AF110" s="1117"/>
      <c r="AG110" s="1118"/>
      <c r="AH110" s="1119"/>
      <c r="AI110" s="1117"/>
      <c r="AJ110" s="1117"/>
      <c r="AK110" s="1117"/>
      <c r="AL110" s="1118"/>
      <c r="AM110" s="1119"/>
      <c r="AN110" s="1117"/>
    </row>
    <row r="111" spans="1:40">
      <c r="A111" s="1120" t="str">
        <f t="shared" ref="A111:A116" si="118">A91</f>
        <v>8.1.1</v>
      </c>
      <c r="C111" s="1121">
        <f t="shared" ref="C111:C116" si="119">C91/2</f>
        <v>165</v>
      </c>
      <c r="D111" s="1159">
        <f t="shared" ref="D111:D116" si="120">IF(D$103&lt;=100,0,(D91-H91))</f>
        <v>0</v>
      </c>
      <c r="E111" s="1123">
        <f t="shared" ref="E111:E116" si="121">IF(D$123&lt;=100,(C111*D111),(H111*C111))</f>
        <v>0</v>
      </c>
      <c r="H111" s="1124">
        <f t="shared" ref="H111:H116" si="122">IF(I111=0,0,IF(I$123=100,I111,IF(I$123=200,I111/2,IF(I$123=300,I111/3,IF(I$123=400,I111/4,IF(I$123=500,I111/5,IF(I$123=600,I111/6,100)))))))</f>
        <v>0</v>
      </c>
      <c r="I111" s="1125">
        <f t="shared" ref="I111:I116" si="123">N111+S111+X111+AC111+AH111+AM111</f>
        <v>0</v>
      </c>
      <c r="J111" s="1126">
        <v>1</v>
      </c>
      <c r="K111" s="1131">
        <f>IF($D$123&gt;100,$D111,0)</f>
        <v>0</v>
      </c>
      <c r="L111" s="1131">
        <f>K111+O$126</f>
        <v>-100</v>
      </c>
      <c r="M111" s="1136">
        <f>IF(L111&gt;0,($D111-L111),0)</f>
        <v>0</v>
      </c>
      <c r="N111" s="1129">
        <f t="shared" ref="N111:N116" si="124">IF(M$125=100,M111,0)</f>
        <v>0</v>
      </c>
      <c r="O111" s="1130">
        <f t="shared" ref="O111:O116" si="125">$D111-K111</f>
        <v>0</v>
      </c>
      <c r="P111" s="1127"/>
      <c r="Q111" s="1117"/>
      <c r="R111" s="1128">
        <f>O111</f>
        <v>0</v>
      </c>
      <c r="S111" s="1129">
        <f t="shared" ref="S111:S116" si="126">IF(R$125=100,R111,0)</f>
        <v>0</v>
      </c>
      <c r="T111" s="1130">
        <f t="shared" ref="T111:T116" si="127">O111-P111</f>
        <v>0</v>
      </c>
      <c r="U111" s="1127"/>
      <c r="V111" s="1117"/>
      <c r="W111" s="1132">
        <f>T111</f>
        <v>0</v>
      </c>
      <c r="X111" s="1129">
        <f t="shared" ref="X111:X116" si="128">IF(W$125=100,W111,0)</f>
        <v>0</v>
      </c>
      <c r="Y111" s="1130">
        <f t="shared" ref="Y111:Y116" si="129">T111-U111</f>
        <v>0</v>
      </c>
      <c r="Z111" s="1127"/>
      <c r="AA111" s="1117"/>
      <c r="AB111" s="1132">
        <f>Y111</f>
        <v>0</v>
      </c>
      <c r="AC111" s="1129">
        <f t="shared" ref="AC111:AC116" si="130">IF(AB$125=100,AB111,0)</f>
        <v>0</v>
      </c>
      <c r="AD111" s="1130">
        <f t="shared" ref="AD111:AD116" si="131">Y111-Z111</f>
        <v>0</v>
      </c>
      <c r="AE111" s="1127"/>
      <c r="AF111" s="1117"/>
      <c r="AG111" s="1132">
        <f>AD111</f>
        <v>0</v>
      </c>
      <c r="AH111" s="1129">
        <f t="shared" ref="AH111:AH116" si="132">IF(AG$125=100,AG111,0)</f>
        <v>0</v>
      </c>
      <c r="AI111" s="1130">
        <f t="shared" ref="AI111:AI116" si="133">AD111-AE111</f>
        <v>0</v>
      </c>
      <c r="AJ111" s="1127"/>
      <c r="AK111" s="1117"/>
      <c r="AL111" s="1132">
        <f>AI111</f>
        <v>0</v>
      </c>
      <c r="AM111" s="1129">
        <f t="shared" ref="AM111:AM116" si="134">IF(AL$125=100,AL111,0)</f>
        <v>0</v>
      </c>
      <c r="AN111" s="1130">
        <f t="shared" ref="AN111:AN116" si="135">AI111-AJ111</f>
        <v>0</v>
      </c>
    </row>
    <row r="112" spans="1:40">
      <c r="A112" s="1120" t="str">
        <f t="shared" si="118"/>
        <v>8.1.2</v>
      </c>
      <c r="C112" s="1121">
        <f t="shared" si="119"/>
        <v>229</v>
      </c>
      <c r="D112" s="1159">
        <f t="shared" si="120"/>
        <v>0</v>
      </c>
      <c r="E112" s="1123">
        <f t="shared" si="121"/>
        <v>0</v>
      </c>
      <c r="H112" s="1124">
        <f t="shared" si="122"/>
        <v>0</v>
      </c>
      <c r="I112" s="1125">
        <f t="shared" si="123"/>
        <v>0</v>
      </c>
      <c r="J112" s="1174">
        <v>4</v>
      </c>
      <c r="K112" s="1127"/>
      <c r="L112" s="1117"/>
      <c r="M112" s="1128">
        <f>$D112</f>
        <v>0</v>
      </c>
      <c r="N112" s="1129">
        <f t="shared" si="124"/>
        <v>0</v>
      </c>
      <c r="O112" s="1130">
        <f t="shared" si="125"/>
        <v>0</v>
      </c>
      <c r="P112" s="1127"/>
      <c r="Q112" s="1117"/>
      <c r="R112" s="1128">
        <f>O112</f>
        <v>0</v>
      </c>
      <c r="S112" s="1129">
        <f t="shared" si="126"/>
        <v>0</v>
      </c>
      <c r="T112" s="1130">
        <f t="shared" si="127"/>
        <v>0</v>
      </c>
      <c r="U112" s="1127"/>
      <c r="V112" s="1117"/>
      <c r="W112" s="1132">
        <f>T112</f>
        <v>0</v>
      </c>
      <c r="X112" s="1129">
        <f t="shared" si="128"/>
        <v>0</v>
      </c>
      <c r="Y112" s="1130">
        <f t="shared" si="129"/>
        <v>0</v>
      </c>
      <c r="Z112" s="1131">
        <f>IF($D$123&gt;100,$D112,0)</f>
        <v>0</v>
      </c>
      <c r="AA112" s="1131">
        <f>Z112+AD$126</f>
        <v>-100</v>
      </c>
      <c r="AB112" s="1133">
        <f>IF(AA112&gt;0,(Y112-AA112),0)</f>
        <v>0</v>
      </c>
      <c r="AC112" s="1129">
        <f t="shared" si="130"/>
        <v>0</v>
      </c>
      <c r="AD112" s="1130">
        <f t="shared" si="131"/>
        <v>0</v>
      </c>
      <c r="AE112" s="1127"/>
      <c r="AF112" s="1117"/>
      <c r="AG112" s="1132">
        <f>AD112</f>
        <v>0</v>
      </c>
      <c r="AH112" s="1129">
        <f t="shared" si="132"/>
        <v>0</v>
      </c>
      <c r="AI112" s="1130">
        <f t="shared" si="133"/>
        <v>0</v>
      </c>
      <c r="AJ112" s="1131"/>
      <c r="AK112" s="1117"/>
      <c r="AL112" s="1132">
        <f>AI112</f>
        <v>0</v>
      </c>
      <c r="AM112" s="1129">
        <f t="shared" si="134"/>
        <v>0</v>
      </c>
      <c r="AN112" s="1130">
        <f t="shared" si="135"/>
        <v>0</v>
      </c>
    </row>
    <row r="113" spans="1:40">
      <c r="A113" s="1120" t="str">
        <f t="shared" si="118"/>
        <v>8.2.1</v>
      </c>
      <c r="C113" s="1121">
        <f t="shared" si="119"/>
        <v>210</v>
      </c>
      <c r="D113" s="1159">
        <f t="shared" si="120"/>
        <v>0</v>
      </c>
      <c r="E113" s="1123">
        <f t="shared" si="121"/>
        <v>0</v>
      </c>
      <c r="H113" s="1124">
        <f t="shared" si="122"/>
        <v>0</v>
      </c>
      <c r="I113" s="1125">
        <f t="shared" si="123"/>
        <v>0</v>
      </c>
      <c r="J113" s="1134">
        <v>3</v>
      </c>
      <c r="K113" s="1127"/>
      <c r="L113" s="1117"/>
      <c r="M113" s="1128">
        <f>$D113</f>
        <v>0</v>
      </c>
      <c r="N113" s="1129">
        <f t="shared" si="124"/>
        <v>0</v>
      </c>
      <c r="O113" s="1130">
        <f t="shared" si="125"/>
        <v>0</v>
      </c>
      <c r="P113" s="1127"/>
      <c r="Q113" s="1117"/>
      <c r="R113" s="1128">
        <f>O113</f>
        <v>0</v>
      </c>
      <c r="S113" s="1129">
        <f t="shared" si="126"/>
        <v>0</v>
      </c>
      <c r="T113" s="1130">
        <f t="shared" si="127"/>
        <v>0</v>
      </c>
      <c r="U113" s="1131">
        <f>IF($D$123&gt;100,$D113,0)</f>
        <v>0</v>
      </c>
      <c r="V113" s="1131">
        <f>U113+Y$126</f>
        <v>-100</v>
      </c>
      <c r="W113" s="1133">
        <f>IF(V113&gt;0,(T113-V113),0)</f>
        <v>0</v>
      </c>
      <c r="X113" s="1129">
        <f t="shared" si="128"/>
        <v>0</v>
      </c>
      <c r="Y113" s="1130">
        <f t="shared" si="129"/>
        <v>0</v>
      </c>
      <c r="Z113" s="1131"/>
      <c r="AA113" s="1117"/>
      <c r="AB113" s="1132">
        <f>Y113</f>
        <v>0</v>
      </c>
      <c r="AC113" s="1129">
        <f t="shared" si="130"/>
        <v>0</v>
      </c>
      <c r="AD113" s="1130">
        <f t="shared" si="131"/>
        <v>0</v>
      </c>
      <c r="AE113" s="1127"/>
      <c r="AF113" s="1117"/>
      <c r="AG113" s="1132">
        <f>AD113</f>
        <v>0</v>
      </c>
      <c r="AH113" s="1129">
        <f t="shared" si="132"/>
        <v>0</v>
      </c>
      <c r="AI113" s="1130">
        <f t="shared" si="133"/>
        <v>0</v>
      </c>
      <c r="AJ113" s="1131"/>
      <c r="AK113" s="1117"/>
      <c r="AL113" s="1132">
        <f>AI113</f>
        <v>0</v>
      </c>
      <c r="AM113" s="1129">
        <f t="shared" si="134"/>
        <v>0</v>
      </c>
      <c r="AN113" s="1130">
        <f t="shared" si="135"/>
        <v>0</v>
      </c>
    </row>
    <row r="114" spans="1:40">
      <c r="A114" s="1120" t="str">
        <f t="shared" si="118"/>
        <v>8.2.2</v>
      </c>
      <c r="C114" s="1121">
        <f t="shared" si="119"/>
        <v>375</v>
      </c>
      <c r="D114" s="1159">
        <f t="shared" si="120"/>
        <v>0</v>
      </c>
      <c r="E114" s="1123">
        <f t="shared" si="121"/>
        <v>0</v>
      </c>
      <c r="H114" s="1124">
        <f t="shared" si="122"/>
        <v>0</v>
      </c>
      <c r="I114" s="1125">
        <f t="shared" si="123"/>
        <v>0</v>
      </c>
      <c r="J114" s="1126">
        <v>6</v>
      </c>
      <c r="K114" s="1131"/>
      <c r="L114" s="1117"/>
      <c r="M114" s="1128">
        <f>$D114</f>
        <v>0</v>
      </c>
      <c r="N114" s="1129">
        <f t="shared" si="124"/>
        <v>0</v>
      </c>
      <c r="O114" s="1130">
        <f t="shared" si="125"/>
        <v>0</v>
      </c>
      <c r="P114" s="1127"/>
      <c r="Q114" s="1117"/>
      <c r="R114" s="1128">
        <f>O114</f>
        <v>0</v>
      </c>
      <c r="S114" s="1129">
        <f t="shared" si="126"/>
        <v>0</v>
      </c>
      <c r="T114" s="1130">
        <f t="shared" si="127"/>
        <v>0</v>
      </c>
      <c r="U114" s="1131"/>
      <c r="V114" s="1117"/>
      <c r="W114" s="1132">
        <f>T114</f>
        <v>0</v>
      </c>
      <c r="X114" s="1129">
        <f t="shared" si="128"/>
        <v>0</v>
      </c>
      <c r="Y114" s="1130">
        <f t="shared" si="129"/>
        <v>0</v>
      </c>
      <c r="Z114" s="1131"/>
      <c r="AA114" s="1117"/>
      <c r="AB114" s="1132">
        <f>Y114</f>
        <v>0</v>
      </c>
      <c r="AC114" s="1129">
        <f t="shared" si="130"/>
        <v>0</v>
      </c>
      <c r="AD114" s="1130">
        <f t="shared" si="131"/>
        <v>0</v>
      </c>
      <c r="AE114" s="1127"/>
      <c r="AF114" s="1117"/>
      <c r="AG114" s="1132">
        <f>AD114</f>
        <v>0</v>
      </c>
      <c r="AH114" s="1129">
        <f t="shared" si="132"/>
        <v>0</v>
      </c>
      <c r="AI114" s="1130">
        <f t="shared" si="133"/>
        <v>0</v>
      </c>
      <c r="AJ114" s="1131">
        <f>IF($D$123&gt;100,$D114,0)</f>
        <v>0</v>
      </c>
      <c r="AK114" s="1131">
        <f>AJ114+AN$126</f>
        <v>-100</v>
      </c>
      <c r="AL114" s="1133">
        <f>IF(AK114&gt;0,(AI114-AK114),0)</f>
        <v>0</v>
      </c>
      <c r="AM114" s="1129">
        <f t="shared" si="134"/>
        <v>0</v>
      </c>
      <c r="AN114" s="1130">
        <f t="shared" si="135"/>
        <v>0</v>
      </c>
    </row>
    <row r="115" spans="1:40">
      <c r="A115" s="1120" t="str">
        <f t="shared" si="118"/>
        <v>8.3.1</v>
      </c>
      <c r="C115" s="1121">
        <f t="shared" si="119"/>
        <v>200</v>
      </c>
      <c r="D115" s="1159">
        <f t="shared" si="120"/>
        <v>0</v>
      </c>
      <c r="E115" s="1123">
        <f t="shared" si="121"/>
        <v>0</v>
      </c>
      <c r="H115" s="1124">
        <f t="shared" si="122"/>
        <v>0</v>
      </c>
      <c r="I115" s="1125">
        <f t="shared" si="123"/>
        <v>0</v>
      </c>
      <c r="J115" s="1137">
        <v>2</v>
      </c>
      <c r="K115" s="1131"/>
      <c r="L115" s="1117"/>
      <c r="M115" s="1128">
        <f>$D115</f>
        <v>0</v>
      </c>
      <c r="N115" s="1129">
        <f t="shared" si="124"/>
        <v>0</v>
      </c>
      <c r="O115" s="1130">
        <f t="shared" si="125"/>
        <v>0</v>
      </c>
      <c r="P115" s="1131">
        <f>IF($D$123&gt;100,$D115,0)</f>
        <v>0</v>
      </c>
      <c r="Q115" s="1131">
        <f>P115+T$126</f>
        <v>-100</v>
      </c>
      <c r="R115" s="1136">
        <f>IF(Q115&gt;0,(O115-Q115),0)</f>
        <v>0</v>
      </c>
      <c r="S115" s="1129">
        <f t="shared" si="126"/>
        <v>0</v>
      </c>
      <c r="T115" s="1130">
        <f t="shared" si="127"/>
        <v>0</v>
      </c>
      <c r="U115" s="1131"/>
      <c r="V115" s="1117"/>
      <c r="W115" s="1132">
        <f>T115</f>
        <v>0</v>
      </c>
      <c r="X115" s="1129">
        <f t="shared" si="128"/>
        <v>0</v>
      </c>
      <c r="Y115" s="1130">
        <f t="shared" si="129"/>
        <v>0</v>
      </c>
      <c r="Z115" s="1131"/>
      <c r="AA115" s="1117"/>
      <c r="AB115" s="1132">
        <f>Y115</f>
        <v>0</v>
      </c>
      <c r="AC115" s="1129">
        <f t="shared" si="130"/>
        <v>0</v>
      </c>
      <c r="AD115" s="1130">
        <f t="shared" si="131"/>
        <v>0</v>
      </c>
      <c r="AE115" s="1127"/>
      <c r="AF115" s="1117"/>
      <c r="AG115" s="1132">
        <f>AD115</f>
        <v>0</v>
      </c>
      <c r="AH115" s="1129">
        <f t="shared" si="132"/>
        <v>0</v>
      </c>
      <c r="AI115" s="1130">
        <f t="shared" si="133"/>
        <v>0</v>
      </c>
      <c r="AJ115" s="1131"/>
      <c r="AK115" s="1117"/>
      <c r="AL115" s="1132">
        <f>AI115</f>
        <v>0</v>
      </c>
      <c r="AM115" s="1129">
        <f t="shared" si="134"/>
        <v>0</v>
      </c>
      <c r="AN115" s="1130">
        <f t="shared" si="135"/>
        <v>0</v>
      </c>
    </row>
    <row r="116" spans="1:40">
      <c r="A116" s="1120" t="str">
        <f t="shared" si="118"/>
        <v>8.3.2</v>
      </c>
      <c r="C116" s="1121">
        <f t="shared" si="119"/>
        <v>345</v>
      </c>
      <c r="D116" s="1159">
        <f t="shared" si="120"/>
        <v>0</v>
      </c>
      <c r="E116" s="1123">
        <f t="shared" si="121"/>
        <v>0</v>
      </c>
      <c r="H116" s="1124">
        <f t="shared" si="122"/>
        <v>0</v>
      </c>
      <c r="I116" s="1125">
        <f t="shared" si="123"/>
        <v>0</v>
      </c>
      <c r="J116" s="1137">
        <v>5</v>
      </c>
      <c r="K116" s="1131"/>
      <c r="L116" s="1117"/>
      <c r="M116" s="1128">
        <f>$D116</f>
        <v>0</v>
      </c>
      <c r="N116" s="1129">
        <f t="shared" si="124"/>
        <v>0</v>
      </c>
      <c r="O116" s="1130">
        <f t="shared" si="125"/>
        <v>0</v>
      </c>
      <c r="P116" s="1131"/>
      <c r="Q116" s="1117"/>
      <c r="R116" s="1128">
        <f>O116</f>
        <v>0</v>
      </c>
      <c r="S116" s="1129">
        <f t="shared" si="126"/>
        <v>0</v>
      </c>
      <c r="T116" s="1130">
        <f t="shared" si="127"/>
        <v>0</v>
      </c>
      <c r="U116" s="1131"/>
      <c r="V116" s="1117"/>
      <c r="W116" s="1132">
        <f>T116</f>
        <v>0</v>
      </c>
      <c r="X116" s="1129">
        <f t="shared" si="128"/>
        <v>0</v>
      </c>
      <c r="Y116" s="1130">
        <f t="shared" si="129"/>
        <v>0</v>
      </c>
      <c r="Z116" s="1131"/>
      <c r="AA116" s="1117"/>
      <c r="AB116" s="1132">
        <f>Y116</f>
        <v>0</v>
      </c>
      <c r="AC116" s="1129">
        <f t="shared" si="130"/>
        <v>0</v>
      </c>
      <c r="AD116" s="1130">
        <f t="shared" si="131"/>
        <v>0</v>
      </c>
      <c r="AE116" s="1131">
        <f>IF($D$123&gt;100,$D116,0)</f>
        <v>0</v>
      </c>
      <c r="AF116" s="1131">
        <f>AE116+AI$126</f>
        <v>-100</v>
      </c>
      <c r="AG116" s="1133">
        <f>IF(AF116&gt;0,(AD116-AF116),0)</f>
        <v>0</v>
      </c>
      <c r="AH116" s="1129">
        <f t="shared" si="132"/>
        <v>0</v>
      </c>
      <c r="AI116" s="1130">
        <f t="shared" si="133"/>
        <v>0</v>
      </c>
      <c r="AJ116" s="1131"/>
      <c r="AK116" s="1117"/>
      <c r="AL116" s="1132">
        <f>AI116</f>
        <v>0</v>
      </c>
      <c r="AM116" s="1129">
        <f t="shared" si="134"/>
        <v>0</v>
      </c>
      <c r="AN116" s="1130">
        <f t="shared" si="135"/>
        <v>0</v>
      </c>
    </row>
    <row r="117" spans="1:40">
      <c r="C117" s="1121"/>
      <c r="D117" s="1159"/>
      <c r="E117" s="1123"/>
      <c r="H117" s="1124"/>
      <c r="I117" s="1125"/>
      <c r="J117" s="1134"/>
      <c r="K117" s="1131"/>
      <c r="L117" s="1117"/>
      <c r="M117" s="1128"/>
      <c r="N117" s="1129"/>
      <c r="O117" s="1130"/>
      <c r="P117" s="1131"/>
      <c r="Q117" s="1117"/>
      <c r="R117" s="1132"/>
      <c r="S117" s="1129"/>
      <c r="T117" s="1130"/>
      <c r="U117" s="1131"/>
      <c r="V117" s="1117"/>
      <c r="W117" s="1132"/>
      <c r="X117" s="1129"/>
      <c r="Y117" s="1130"/>
      <c r="Z117" s="1131"/>
      <c r="AA117" s="1117"/>
      <c r="AB117" s="1132"/>
      <c r="AC117" s="1129"/>
      <c r="AD117" s="1130"/>
      <c r="AE117" s="1131"/>
      <c r="AF117" s="1117"/>
      <c r="AG117" s="1132"/>
      <c r="AH117" s="1129"/>
      <c r="AI117" s="1130"/>
      <c r="AJ117" s="1131"/>
      <c r="AK117" s="1117"/>
      <c r="AL117" s="1132"/>
      <c r="AM117" s="1129"/>
      <c r="AN117" s="1130"/>
    </row>
    <row r="118" spans="1:40">
      <c r="C118" s="1121"/>
      <c r="D118" s="1159"/>
      <c r="E118" s="1123"/>
      <c r="H118" s="1124"/>
      <c r="I118" s="1125"/>
      <c r="J118" s="1134"/>
      <c r="K118" s="1131"/>
      <c r="L118" s="1117"/>
      <c r="M118" s="1128"/>
      <c r="N118" s="1129"/>
      <c r="O118" s="1130"/>
      <c r="P118" s="1131"/>
      <c r="Q118" s="1117"/>
      <c r="R118" s="1132"/>
      <c r="S118" s="1129"/>
      <c r="T118" s="1130"/>
      <c r="U118" s="1131"/>
      <c r="V118" s="1117"/>
      <c r="W118" s="1132"/>
      <c r="X118" s="1129"/>
      <c r="Y118" s="1130"/>
      <c r="Z118" s="1131"/>
      <c r="AA118" s="1117"/>
      <c r="AB118" s="1132"/>
      <c r="AC118" s="1129"/>
      <c r="AD118" s="1130"/>
      <c r="AE118" s="1131"/>
      <c r="AF118" s="1117"/>
      <c r="AG118" s="1132"/>
      <c r="AH118" s="1129"/>
      <c r="AI118" s="1130"/>
      <c r="AJ118" s="1131"/>
      <c r="AK118" s="1117"/>
      <c r="AL118" s="1132"/>
      <c r="AM118" s="1129"/>
      <c r="AN118" s="1130"/>
    </row>
    <row r="119" spans="1:40">
      <c r="C119" s="1121"/>
      <c r="D119" s="1159"/>
      <c r="E119" s="1123"/>
      <c r="H119" s="1124"/>
      <c r="I119" s="1125"/>
      <c r="J119" s="1137"/>
      <c r="K119" s="1127"/>
      <c r="L119" s="1117"/>
      <c r="M119" s="1128"/>
      <c r="N119" s="1129"/>
      <c r="O119" s="1130"/>
      <c r="P119" s="1127"/>
      <c r="Q119" s="1117"/>
      <c r="R119" s="1132"/>
      <c r="S119" s="1129"/>
      <c r="T119" s="1130"/>
      <c r="U119" s="1131"/>
      <c r="V119" s="1117"/>
      <c r="W119" s="1132"/>
      <c r="X119" s="1129"/>
      <c r="Y119" s="1130"/>
      <c r="Z119" s="1131"/>
      <c r="AA119" s="1117"/>
      <c r="AB119" s="1132"/>
      <c r="AC119" s="1129"/>
      <c r="AD119" s="1130"/>
      <c r="AE119" s="1131"/>
      <c r="AF119" s="1117"/>
      <c r="AG119" s="1132"/>
      <c r="AH119" s="1129"/>
      <c r="AI119" s="1130"/>
      <c r="AJ119" s="1131"/>
      <c r="AK119" s="1117"/>
      <c r="AL119" s="1132"/>
      <c r="AM119" s="1129"/>
      <c r="AN119" s="1130"/>
    </row>
    <row r="120" spans="1:40">
      <c r="C120" s="1121"/>
      <c r="D120" s="1159"/>
      <c r="E120" s="1123"/>
      <c r="H120" s="1124"/>
      <c r="I120" s="1125"/>
      <c r="J120" s="1137"/>
      <c r="K120" s="1127"/>
      <c r="L120" s="1117"/>
      <c r="M120" s="1128"/>
      <c r="N120" s="1129"/>
      <c r="O120" s="1130"/>
      <c r="P120" s="1127"/>
      <c r="Q120" s="1117"/>
      <c r="R120" s="1132"/>
      <c r="S120" s="1129"/>
      <c r="T120" s="1130"/>
      <c r="U120" s="1131"/>
      <c r="V120" s="1117"/>
      <c r="W120" s="1132"/>
      <c r="X120" s="1129"/>
      <c r="Y120" s="1130"/>
      <c r="Z120" s="1131"/>
      <c r="AA120" s="1117"/>
      <c r="AB120" s="1132"/>
      <c r="AC120" s="1129"/>
      <c r="AD120" s="1130"/>
      <c r="AE120" s="1131"/>
      <c r="AF120" s="1117"/>
      <c r="AG120" s="1132"/>
      <c r="AH120" s="1129"/>
      <c r="AI120" s="1130"/>
      <c r="AJ120" s="1131"/>
      <c r="AK120" s="1117"/>
      <c r="AL120" s="1132"/>
      <c r="AM120" s="1129"/>
      <c r="AN120" s="1130"/>
    </row>
    <row r="121" spans="1:40">
      <c r="C121" s="1121"/>
      <c r="D121" s="1159"/>
      <c r="E121" s="1123"/>
      <c r="H121" s="1124"/>
      <c r="I121" s="1125"/>
      <c r="J121" s="1126"/>
      <c r="K121" s="1127"/>
      <c r="L121" s="1117"/>
      <c r="M121" s="1128"/>
      <c r="N121" s="1129"/>
      <c r="O121" s="1130"/>
      <c r="P121" s="1127"/>
      <c r="Q121" s="1117"/>
      <c r="R121" s="1132"/>
      <c r="S121" s="1129"/>
      <c r="T121" s="1130"/>
      <c r="U121" s="1131"/>
      <c r="V121" s="1117"/>
      <c r="W121" s="1132"/>
      <c r="X121" s="1129"/>
      <c r="Y121" s="1130"/>
      <c r="Z121" s="1131"/>
      <c r="AA121" s="1117"/>
      <c r="AB121" s="1132"/>
      <c r="AC121" s="1129"/>
      <c r="AD121" s="1130"/>
      <c r="AE121" s="1131"/>
      <c r="AF121" s="1117"/>
      <c r="AG121" s="1132"/>
      <c r="AH121" s="1129"/>
      <c r="AI121" s="1130"/>
      <c r="AJ121" s="1131"/>
      <c r="AK121" s="1117"/>
      <c r="AL121" s="1132"/>
      <c r="AM121" s="1129"/>
      <c r="AN121" s="1130"/>
    </row>
    <row r="122" spans="1:40" ht="13.5" thickBot="1">
      <c r="C122" s="1121"/>
      <c r="D122" s="1159"/>
      <c r="E122" s="1123"/>
      <c r="H122" s="1124"/>
      <c r="I122" s="1125"/>
      <c r="J122" s="1134"/>
      <c r="K122" s="1127"/>
      <c r="M122" s="1128"/>
      <c r="N122" s="1129"/>
      <c r="O122" s="1130"/>
      <c r="P122" s="1127"/>
      <c r="R122" s="1132"/>
      <c r="S122" s="1129"/>
      <c r="T122" s="1130"/>
      <c r="U122" s="1131"/>
      <c r="V122" s="1117"/>
      <c r="W122" s="1132"/>
      <c r="X122" s="1129"/>
      <c r="Y122" s="1130"/>
      <c r="Z122" s="1131"/>
      <c r="AA122" s="1117"/>
      <c r="AB122" s="1132"/>
      <c r="AC122" s="1129"/>
      <c r="AD122" s="1130"/>
      <c r="AE122" s="1131"/>
      <c r="AF122" s="1117"/>
      <c r="AG122" s="1132"/>
      <c r="AH122" s="1129"/>
      <c r="AI122" s="1130"/>
      <c r="AJ122" s="1131"/>
      <c r="AK122" s="1117"/>
      <c r="AL122" s="1132"/>
      <c r="AM122" s="1129"/>
      <c r="AN122" s="1130"/>
    </row>
    <row r="123" spans="1:40" ht="13.5" thickBot="1">
      <c r="C123" s="1139" t="s">
        <v>1263</v>
      </c>
      <c r="D123" s="1140">
        <f>SUM(D111:D122)</f>
        <v>0</v>
      </c>
      <c r="H123" s="1144">
        <f>SUM(H111:H122)</f>
        <v>0</v>
      </c>
      <c r="I123" s="1144">
        <f>SUM(I111:I122)</f>
        <v>0</v>
      </c>
      <c r="K123" s="1145">
        <f>SUM(K111:K122)</f>
        <v>0</v>
      </c>
      <c r="L123" s="1117"/>
      <c r="M123" s="1146"/>
      <c r="N123" s="1147"/>
      <c r="O123" s="1148">
        <f>SUM(O111:O122)</f>
        <v>0</v>
      </c>
      <c r="P123" s="1145">
        <f>SUM(P111:P122)</f>
        <v>0</v>
      </c>
      <c r="Q123" s="1117"/>
      <c r="R123" s="1146"/>
      <c r="S123" s="1147"/>
      <c r="T123" s="1148">
        <f>SUM(T111:T122)</f>
        <v>0</v>
      </c>
      <c r="U123" s="1145">
        <f>SUM(U111:U122)</f>
        <v>0</v>
      </c>
      <c r="V123" s="1117"/>
      <c r="W123" s="1146"/>
      <c r="X123" s="1147"/>
      <c r="Y123" s="1148">
        <f>SUM(Y111:Y122)</f>
        <v>0</v>
      </c>
      <c r="Z123" s="1145">
        <f>SUM(Z111:Z122)</f>
        <v>0</v>
      </c>
      <c r="AA123" s="1117"/>
      <c r="AB123" s="1146"/>
      <c r="AC123" s="1147"/>
      <c r="AD123" s="1148">
        <f>SUM(AD111:AD122)</f>
        <v>0</v>
      </c>
      <c r="AE123" s="1145">
        <f>SUM(AE111:AE122)</f>
        <v>0</v>
      </c>
      <c r="AF123" s="1117"/>
      <c r="AG123" s="1146"/>
      <c r="AH123" s="1147"/>
      <c r="AI123" s="1148">
        <f>SUM(AI111:AI122)</f>
        <v>0</v>
      </c>
      <c r="AJ123" s="1145">
        <f>SUM(AJ111:AJ122)</f>
        <v>0</v>
      </c>
      <c r="AK123" s="1117"/>
      <c r="AL123" s="1146"/>
      <c r="AM123" s="1147"/>
      <c r="AN123" s="1148">
        <f>SUM(AN111:AN122)</f>
        <v>0</v>
      </c>
    </row>
    <row r="124" spans="1:40">
      <c r="K124" s="1151" t="s">
        <v>1341</v>
      </c>
      <c r="L124" s="1117"/>
      <c r="M124" s="1146"/>
      <c r="N124" s="1147"/>
      <c r="O124" s="1130">
        <f>$D123-100</f>
        <v>-100</v>
      </c>
      <c r="P124" s="1151" t="s">
        <v>1341</v>
      </c>
      <c r="Q124" s="1117"/>
      <c r="R124" s="1146"/>
      <c r="S124" s="1147"/>
      <c r="T124" s="1130">
        <f>O123-100</f>
        <v>-100</v>
      </c>
      <c r="U124" s="1151" t="s">
        <v>1341</v>
      </c>
      <c r="V124" s="1117"/>
      <c r="W124" s="1146"/>
      <c r="X124" s="1147"/>
      <c r="Y124" s="1130">
        <f>T123-100</f>
        <v>-100</v>
      </c>
      <c r="Z124" s="1151" t="s">
        <v>1341</v>
      </c>
      <c r="AA124" s="1117"/>
      <c r="AB124" s="1146"/>
      <c r="AC124" s="1147"/>
      <c r="AD124" s="1130">
        <f>Y123-100</f>
        <v>-100</v>
      </c>
      <c r="AE124" s="1151" t="s">
        <v>1341</v>
      </c>
      <c r="AF124" s="1117"/>
      <c r="AG124" s="1146"/>
      <c r="AH124" s="1147"/>
      <c r="AI124" s="1130">
        <f>AD123-100</f>
        <v>-100</v>
      </c>
      <c r="AJ124" s="1151" t="s">
        <v>1341</v>
      </c>
      <c r="AK124" s="1117"/>
      <c r="AL124" s="1146"/>
      <c r="AM124" s="1147"/>
      <c r="AN124" s="1130">
        <f>AI123-100</f>
        <v>-100</v>
      </c>
    </row>
    <row r="125" spans="1:40">
      <c r="K125" s="1151" t="s">
        <v>820</v>
      </c>
      <c r="L125" s="1117"/>
      <c r="M125" s="1128">
        <f>SUM(M111:M122)</f>
        <v>0</v>
      </c>
      <c r="N125" s="1129"/>
      <c r="O125" s="1152">
        <f>O124-K123</f>
        <v>-100</v>
      </c>
      <c r="P125" s="1151" t="s">
        <v>820</v>
      </c>
      <c r="Q125" s="1117"/>
      <c r="R125" s="1128">
        <f>SUM(R111:R122)</f>
        <v>0</v>
      </c>
      <c r="S125" s="1129"/>
      <c r="T125" s="1152">
        <f>T124-P123</f>
        <v>-100</v>
      </c>
      <c r="U125" s="1151" t="s">
        <v>820</v>
      </c>
      <c r="V125" s="1117"/>
      <c r="W125" s="1128">
        <f>SUM(W111:W122)</f>
        <v>0</v>
      </c>
      <c r="X125" s="1129"/>
      <c r="Y125" s="1152">
        <f>Y124-U123</f>
        <v>-100</v>
      </c>
      <c r="Z125" s="1151" t="s">
        <v>820</v>
      </c>
      <c r="AA125" s="1117"/>
      <c r="AB125" s="1128">
        <f>SUM(AB111:AB122)</f>
        <v>0</v>
      </c>
      <c r="AC125" s="1129"/>
      <c r="AD125" s="1152">
        <f>AD124-Z123</f>
        <v>-100</v>
      </c>
      <c r="AE125" s="1151" t="s">
        <v>820</v>
      </c>
      <c r="AF125" s="1117"/>
      <c r="AG125" s="1128">
        <f>SUM(AG111:AG122)</f>
        <v>0</v>
      </c>
      <c r="AH125" s="1129"/>
      <c r="AI125" s="1152">
        <f>AI124-AE123</f>
        <v>-100</v>
      </c>
      <c r="AJ125" s="1151" t="s">
        <v>820</v>
      </c>
      <c r="AK125" s="1117"/>
      <c r="AL125" s="1128">
        <f>SUM(AL111:AL122)</f>
        <v>0</v>
      </c>
      <c r="AM125" s="1129"/>
      <c r="AN125" s="1152">
        <f>AN124-AJ123</f>
        <v>-100</v>
      </c>
    </row>
    <row r="126" spans="1:40" ht="13.5" thickBot="1">
      <c r="I126" s="1116" t="s">
        <v>821</v>
      </c>
      <c r="K126" s="1145"/>
      <c r="L126" s="1117"/>
      <c r="M126" s="1153">
        <f>100-M125</f>
        <v>100</v>
      </c>
      <c r="N126" s="1154"/>
      <c r="O126" s="1155">
        <f>IF(O125&gt;0,0,O125)</f>
        <v>-100</v>
      </c>
      <c r="P126" s="1145"/>
      <c r="Q126" s="1117"/>
      <c r="R126" s="1153">
        <f>100-R125</f>
        <v>100</v>
      </c>
      <c r="S126" s="1154"/>
      <c r="T126" s="1155">
        <f>IF(T125&gt;0,0,T125)</f>
        <v>-100</v>
      </c>
      <c r="U126" s="1145"/>
      <c r="V126" s="1117"/>
      <c r="W126" s="1153">
        <f>100-W125</f>
        <v>100</v>
      </c>
      <c r="X126" s="1154"/>
      <c r="Y126" s="1155">
        <f>IF(Y125&gt;0,0,Y125)</f>
        <v>-100</v>
      </c>
      <c r="Z126" s="1145"/>
      <c r="AA126" s="1117"/>
      <c r="AB126" s="1153">
        <f>100-AB125</f>
        <v>100</v>
      </c>
      <c r="AC126" s="1154"/>
      <c r="AD126" s="1155">
        <f>IF(AD125&gt;0,0,AD125)</f>
        <v>-100</v>
      </c>
      <c r="AE126" s="1145"/>
      <c r="AF126" s="1117"/>
      <c r="AG126" s="1153">
        <f>100-AG125</f>
        <v>100</v>
      </c>
      <c r="AH126" s="1154"/>
      <c r="AI126" s="1155">
        <f>IF(AI125&gt;0,0,AI125)</f>
        <v>-100</v>
      </c>
      <c r="AJ126" s="1145"/>
      <c r="AK126" s="1117"/>
      <c r="AL126" s="1153">
        <f>100-AL125</f>
        <v>100</v>
      </c>
      <c r="AM126" s="1154"/>
      <c r="AN126" s="1155">
        <f>IF(AN125&gt;0,0,AN125)</f>
        <v>-100</v>
      </c>
    </row>
    <row r="127" spans="1:40">
      <c r="I127" s="1156">
        <f>SUM(J127:CB127)</f>
        <v>0</v>
      </c>
      <c r="J127" s="1157"/>
      <c r="K127" s="1157"/>
      <c r="L127" s="1157"/>
      <c r="M127" s="1157"/>
      <c r="N127" s="1158">
        <f>SUM(N111:N122)</f>
        <v>0</v>
      </c>
      <c r="O127" s="1157"/>
      <c r="P127" s="1157"/>
      <c r="Q127" s="1157"/>
      <c r="R127" s="1157"/>
      <c r="S127" s="1158">
        <f>SUM(S111:S122)</f>
        <v>0</v>
      </c>
      <c r="T127" s="1157"/>
      <c r="U127" s="1157"/>
      <c r="V127" s="1157"/>
      <c r="W127" s="1157"/>
      <c r="X127" s="1158">
        <f>SUM(X111:X122)</f>
        <v>0</v>
      </c>
      <c r="Y127" s="1157"/>
      <c r="Z127" s="1157"/>
      <c r="AA127" s="1157"/>
      <c r="AB127" s="1157"/>
      <c r="AC127" s="1158">
        <f>SUM(AC111:AC122)</f>
        <v>0</v>
      </c>
      <c r="AD127" s="1157"/>
      <c r="AE127" s="1157"/>
      <c r="AF127" s="1157"/>
      <c r="AG127" s="1157"/>
      <c r="AH127" s="1158">
        <f>SUM(AH111:AH122)</f>
        <v>0</v>
      </c>
      <c r="AI127" s="1157"/>
      <c r="AJ127" s="1157"/>
      <c r="AK127" s="1157"/>
      <c r="AL127" s="1157"/>
      <c r="AM127" s="1158">
        <f>SUM(AM111:AM122)</f>
        <v>0</v>
      </c>
      <c r="AN127" s="1157"/>
    </row>
    <row r="129" spans="1:9">
      <c r="E129" s="1115" t="s">
        <v>1704</v>
      </c>
    </row>
    <row r="130" spans="1:9">
      <c r="A130" s="1120" t="str">
        <f t="shared" ref="A130:A135" si="136">A111</f>
        <v>8.1.1</v>
      </c>
      <c r="C130" s="1121">
        <f t="shared" ref="C130:C135" si="137">C91/10</f>
        <v>33</v>
      </c>
      <c r="D130" s="1159">
        <f t="shared" ref="D130:D135" si="138">IF(D$123&lt;=100,0,(D111-H111))</f>
        <v>0</v>
      </c>
      <c r="E130" s="1123">
        <f t="shared" ref="E130:E135" si="139">D130*C130</f>
        <v>0</v>
      </c>
    </row>
    <row r="131" spans="1:9">
      <c r="A131" s="1120" t="str">
        <f t="shared" si="136"/>
        <v>8.1.2</v>
      </c>
      <c r="C131" s="1121">
        <f t="shared" si="137"/>
        <v>45.8</v>
      </c>
      <c r="D131" s="1159">
        <f t="shared" si="138"/>
        <v>0</v>
      </c>
      <c r="E131" s="1123">
        <f t="shared" si="139"/>
        <v>0</v>
      </c>
      <c r="I131" s="1160" t="str">
        <f>IF(D123&gt;0,"Pak. 8 - Płatność zmniejszona z powodu przekroczenia 100 ha","")</f>
        <v/>
      </c>
    </row>
    <row r="132" spans="1:9">
      <c r="A132" s="1120" t="str">
        <f t="shared" si="136"/>
        <v>8.2.1</v>
      </c>
      <c r="C132" s="1121">
        <f t="shared" si="137"/>
        <v>42</v>
      </c>
      <c r="D132" s="1159">
        <f t="shared" si="138"/>
        <v>0</v>
      </c>
      <c r="E132" s="1123">
        <f t="shared" si="139"/>
        <v>0</v>
      </c>
      <c r="I132" s="1160" t="str">
        <f>IF(D142&gt;0," i 200 ha.","")</f>
        <v/>
      </c>
    </row>
    <row r="133" spans="1:9">
      <c r="A133" s="1120" t="str">
        <f t="shared" si="136"/>
        <v>8.2.2</v>
      </c>
      <c r="C133" s="1121">
        <f t="shared" si="137"/>
        <v>75</v>
      </c>
      <c r="D133" s="1159">
        <f t="shared" si="138"/>
        <v>0</v>
      </c>
      <c r="E133" s="1123">
        <f t="shared" si="139"/>
        <v>0</v>
      </c>
    </row>
    <row r="134" spans="1:9">
      <c r="A134" s="1120" t="str">
        <f t="shared" si="136"/>
        <v>8.3.1</v>
      </c>
      <c r="C134" s="1121">
        <f t="shared" si="137"/>
        <v>40</v>
      </c>
      <c r="D134" s="1159">
        <f t="shared" si="138"/>
        <v>0</v>
      </c>
      <c r="E134" s="1123">
        <f t="shared" si="139"/>
        <v>0</v>
      </c>
    </row>
    <row r="135" spans="1:9">
      <c r="A135" s="1120" t="str">
        <f t="shared" si="136"/>
        <v>8.3.2</v>
      </c>
      <c r="C135" s="1121">
        <f t="shared" si="137"/>
        <v>69</v>
      </c>
      <c r="D135" s="1159">
        <f t="shared" si="138"/>
        <v>0</v>
      </c>
      <c r="E135" s="1123">
        <f t="shared" si="139"/>
        <v>0</v>
      </c>
    </row>
    <row r="136" spans="1:9">
      <c r="C136" s="1121"/>
      <c r="D136" s="1159"/>
      <c r="E136" s="1123"/>
    </row>
    <row r="137" spans="1:9">
      <c r="C137" s="1121"/>
      <c r="D137" s="1159"/>
      <c r="E137" s="1123"/>
    </row>
    <row r="138" spans="1:9">
      <c r="C138" s="1121"/>
      <c r="D138" s="1159"/>
      <c r="E138" s="1123"/>
    </row>
    <row r="139" spans="1:9">
      <c r="C139" s="1121"/>
      <c r="D139" s="1159"/>
      <c r="E139" s="1123"/>
    </row>
    <row r="140" spans="1:9">
      <c r="C140" s="1121"/>
      <c r="D140" s="1159"/>
      <c r="E140" s="1123"/>
    </row>
    <row r="141" spans="1:9">
      <c r="C141" s="1121"/>
      <c r="D141" s="1159"/>
      <c r="E141" s="1123"/>
    </row>
    <row r="142" spans="1:9">
      <c r="C142" s="1139" t="s">
        <v>1263</v>
      </c>
      <c r="D142" s="1140">
        <f>SUM(D130:D141)</f>
        <v>0</v>
      </c>
    </row>
    <row r="143" spans="1:9" ht="13.5" thickBot="1"/>
    <row r="144" spans="1:9">
      <c r="B144" s="1175"/>
      <c r="C144" s="1176"/>
      <c r="D144" s="1176"/>
      <c r="E144" s="1176"/>
      <c r="F144" s="1177"/>
    </row>
    <row r="145" spans="2:6">
      <c r="B145" s="1178"/>
      <c r="C145" s="1179" t="s">
        <v>822</v>
      </c>
      <c r="D145" s="1179"/>
      <c r="E145" s="1180" t="s">
        <v>1704</v>
      </c>
      <c r="F145" s="1181"/>
    </row>
    <row r="146" spans="2:6">
      <c r="B146" s="1178"/>
      <c r="C146" s="1120" t="str">
        <f t="shared" ref="C146:C151" si="140">A130</f>
        <v>8.1.1</v>
      </c>
      <c r="D146" s="1168"/>
      <c r="E146" s="1169">
        <f t="shared" ref="E146:E151" si="141">E91+E111+E130</f>
        <v>0</v>
      </c>
      <c r="F146" s="1181"/>
    </row>
    <row r="147" spans="2:6">
      <c r="B147" s="1178"/>
      <c r="C147" s="1120" t="str">
        <f t="shared" si="140"/>
        <v>8.1.2</v>
      </c>
      <c r="D147" s="1168"/>
      <c r="E147" s="1169">
        <f t="shared" si="141"/>
        <v>0</v>
      </c>
      <c r="F147" s="1181"/>
    </row>
    <row r="148" spans="2:6">
      <c r="B148" s="1178"/>
      <c r="C148" s="1120" t="str">
        <f t="shared" si="140"/>
        <v>8.2.1</v>
      </c>
      <c r="D148" s="1168"/>
      <c r="E148" s="1169">
        <f t="shared" si="141"/>
        <v>0</v>
      </c>
      <c r="F148" s="1181"/>
    </row>
    <row r="149" spans="2:6">
      <c r="B149" s="1178"/>
      <c r="C149" s="1120" t="str">
        <f t="shared" si="140"/>
        <v>8.2.2</v>
      </c>
      <c r="D149" s="1168"/>
      <c r="E149" s="1169">
        <f t="shared" si="141"/>
        <v>0</v>
      </c>
      <c r="F149" s="1181"/>
    </row>
    <row r="150" spans="2:6">
      <c r="B150" s="1178"/>
      <c r="C150" s="1120" t="str">
        <f t="shared" si="140"/>
        <v>8.3.1</v>
      </c>
      <c r="D150" s="1168"/>
      <c r="E150" s="1169">
        <f t="shared" si="141"/>
        <v>0</v>
      </c>
      <c r="F150" s="1181"/>
    </row>
    <row r="151" spans="2:6">
      <c r="B151" s="1178"/>
      <c r="C151" s="1120" t="str">
        <f t="shared" si="140"/>
        <v>8.3.2</v>
      </c>
      <c r="D151" s="1168"/>
      <c r="E151" s="1169">
        <f t="shared" si="141"/>
        <v>0</v>
      </c>
      <c r="F151" s="1181"/>
    </row>
    <row r="152" spans="2:6">
      <c r="B152" s="1178"/>
      <c r="C152" s="1168"/>
      <c r="D152" s="1168"/>
      <c r="E152" s="1169"/>
      <c r="F152" s="1181"/>
    </row>
    <row r="153" spans="2:6">
      <c r="B153" s="1178"/>
      <c r="C153" s="1168"/>
      <c r="D153" s="1168"/>
      <c r="E153" s="1169"/>
      <c r="F153" s="1181"/>
    </row>
    <row r="154" spans="2:6">
      <c r="B154" s="1178"/>
      <c r="C154" s="1168"/>
      <c r="D154" s="1168"/>
      <c r="E154" s="1169"/>
      <c r="F154" s="1181"/>
    </row>
    <row r="155" spans="2:6">
      <c r="B155" s="1178"/>
      <c r="C155" s="1168"/>
      <c r="D155" s="1168"/>
      <c r="E155" s="1169"/>
      <c r="F155" s="1181"/>
    </row>
    <row r="156" spans="2:6">
      <c r="B156" s="1178"/>
      <c r="C156" s="1168"/>
      <c r="D156" s="1168"/>
      <c r="E156" s="1169"/>
      <c r="F156" s="1181"/>
    </row>
    <row r="157" spans="2:6">
      <c r="B157" s="1178"/>
      <c r="C157" s="1168"/>
      <c r="D157" s="1168"/>
      <c r="E157" s="1169"/>
      <c r="F157" s="1181"/>
    </row>
    <row r="158" spans="2:6">
      <c r="B158" s="1178"/>
      <c r="C158" s="1182"/>
      <c r="D158" s="1182"/>
      <c r="E158" s="1183">
        <f>SUM(E146:E157)</f>
        <v>0</v>
      </c>
      <c r="F158" s="1181"/>
    </row>
    <row r="159" spans="2:6" ht="13.5" thickBot="1">
      <c r="B159" s="1184"/>
      <c r="C159" s="1185"/>
      <c r="D159" s="1185"/>
      <c r="E159" s="1185"/>
      <c r="F159" s="1186"/>
    </row>
    <row r="162" spans="2:21">
      <c r="B162" s="1188"/>
      <c r="C162" s="1188" t="s">
        <v>801</v>
      </c>
      <c r="D162" s="1188"/>
      <c r="E162" s="1188"/>
      <c r="F162" s="1188"/>
      <c r="G162" s="1188"/>
      <c r="H162" s="1188"/>
      <c r="I162" s="1312" t="s">
        <v>1934</v>
      </c>
      <c r="J162" s="1188"/>
      <c r="K162" s="1188"/>
      <c r="L162" s="1188"/>
      <c r="M162" s="1188"/>
      <c r="N162" s="1188"/>
      <c r="O162" s="1188"/>
      <c r="P162" s="1313" t="s">
        <v>1935</v>
      </c>
      <c r="Q162" s="1188" t="s">
        <v>1936</v>
      </c>
      <c r="R162" s="1188"/>
      <c r="S162" s="1188"/>
      <c r="T162" s="1188"/>
      <c r="U162" s="1188"/>
    </row>
    <row r="163" spans="2:21">
      <c r="B163" s="1188"/>
      <c r="C163" s="1191" t="s">
        <v>802</v>
      </c>
      <c r="D163" s="1191" t="s">
        <v>795</v>
      </c>
      <c r="E163" s="1191" t="s">
        <v>796</v>
      </c>
      <c r="F163" s="1188"/>
      <c r="G163" s="1188"/>
      <c r="H163" s="1188"/>
      <c r="I163" s="1191" t="s">
        <v>797</v>
      </c>
      <c r="J163" s="1191" t="s">
        <v>798</v>
      </c>
      <c r="K163" s="1191" t="s">
        <v>799</v>
      </c>
      <c r="L163" s="1191" t="s">
        <v>800</v>
      </c>
      <c r="M163" s="1192" t="str">
        <f>IF(J165&gt;0,"    Pak. 3 - Płatność zmniejszona z powodu przekroczenia 10 ha","")</f>
        <v/>
      </c>
      <c r="N163" s="1188"/>
      <c r="O163" s="1188"/>
      <c r="P163" s="1191" t="s">
        <v>797</v>
      </c>
      <c r="Q163" s="1191" t="s">
        <v>798</v>
      </c>
      <c r="R163" s="1191" t="s">
        <v>799</v>
      </c>
      <c r="S163" s="1191" t="s">
        <v>800</v>
      </c>
      <c r="T163" s="1192" t="str">
        <f>IF(Q165&gt;0,"    Pak. 3 - Płatność zmniejszona z powodu przekroczenia 10 ha","")</f>
        <v/>
      </c>
      <c r="U163" s="1188"/>
    </row>
    <row r="164" spans="2:21">
      <c r="B164" s="1188"/>
      <c r="C164" s="1193">
        <v>1</v>
      </c>
      <c r="D164" s="1193">
        <v>0.5</v>
      </c>
      <c r="E164" s="1193">
        <v>0.1</v>
      </c>
      <c r="F164" s="1160" t="str">
        <f>IF(D165&gt;0,"Pak. 1 - Płatność zmniejszona z powodu przekroczenia 100 ha","")</f>
        <v/>
      </c>
      <c r="G164" s="1188"/>
      <c r="H164" s="1188"/>
      <c r="I164" s="1193">
        <v>1</v>
      </c>
      <c r="J164" s="1193">
        <v>0.75</v>
      </c>
      <c r="K164" s="1193">
        <v>0.5</v>
      </c>
      <c r="L164" s="1193">
        <v>0.1</v>
      </c>
      <c r="M164" s="1192" t="str">
        <f>IF(K165&gt;0," i 50 ha","")</f>
        <v/>
      </c>
      <c r="N164" s="1188"/>
      <c r="O164" s="1188"/>
      <c r="P164" s="1193">
        <v>1</v>
      </c>
      <c r="Q164" s="1193">
        <v>0.75</v>
      </c>
      <c r="R164" s="1193">
        <v>0.5</v>
      </c>
      <c r="S164" s="1193">
        <v>0.1</v>
      </c>
      <c r="T164" s="1192" t="str">
        <f>IF(R165&gt;0," i 50 ha","")</f>
        <v/>
      </c>
      <c r="U164" s="1188"/>
    </row>
    <row r="165" spans="2:21">
      <c r="B165" s="1194">
        <f>'Og s3b'!F6</f>
        <v>0</v>
      </c>
      <c r="C165" s="1195">
        <f>IF(B165&lt;=100,B165,100)</f>
        <v>0</v>
      </c>
      <c r="D165" s="1195">
        <f>IF(B165&lt;=100,0,IF(AND(B165&gt;100,B165&lt;=200),(B165-100),IF(B165&gt;200,100)))</f>
        <v>0</v>
      </c>
      <c r="E165" s="1195">
        <f>IF(B165&gt;=200,(B165-200),0)</f>
        <v>0</v>
      </c>
      <c r="F165" s="1160" t="str">
        <f>IF(E165&gt;0," i 200 ha.","")</f>
        <v/>
      </c>
      <c r="G165" s="1188"/>
      <c r="H165" s="1196">
        <f>'Og s3b'!F19</f>
        <v>0</v>
      </c>
      <c r="I165" s="1195">
        <f>IF(H165&lt;=10,H165,10)</f>
        <v>0</v>
      </c>
      <c r="J165" s="1195">
        <f>IF(H165&lt;=10,0,IF(AND(H165&gt;10,H165&lt;=50),(H165-10),IF(H165&gt;50,40)))</f>
        <v>0</v>
      </c>
      <c r="K165" s="1195">
        <f>IF(H165&lt;=50,0,IF(AND(H165&gt;50,H165&lt;=100),(H165-50),IF(H165&gt;100,50)))</f>
        <v>0</v>
      </c>
      <c r="L165" s="1195">
        <f>IF(H165&gt;=100,(H165-100),0)</f>
        <v>0</v>
      </c>
      <c r="M165" s="1192" t="str">
        <f>IF(L165&gt;0," oraz 100 ha.","")</f>
        <v/>
      </c>
      <c r="N165" s="1188"/>
      <c r="O165" s="1196"/>
      <c r="P165" s="1195">
        <f>IF(O165&lt;=10,O165,10)</f>
        <v>0</v>
      </c>
      <c r="Q165" s="1195">
        <f>IF(O165&lt;=10,0,IF(AND(O165&gt;10,O165&lt;=50),(O165-10),IF(O165&gt;50,40)))</f>
        <v>0</v>
      </c>
      <c r="R165" s="1195">
        <f>IF(O165&lt;=50,0,IF(AND(O165&gt;50,O165&lt;=100),(O165-50),IF(O165&gt;100,50)))</f>
        <v>0</v>
      </c>
      <c r="S165" s="1195">
        <f>IF(O165&gt;=100,(O165-100),0)</f>
        <v>0</v>
      </c>
      <c r="T165" s="1192" t="str">
        <f>IF(S165&gt;0," oraz 100 ha.","")</f>
        <v/>
      </c>
      <c r="U165" s="1188"/>
    </row>
    <row r="166" spans="2:21">
      <c r="B166" s="1210">
        <f>'Og s3b'!E6</f>
        <v>360</v>
      </c>
      <c r="C166" s="1197">
        <f>B166</f>
        <v>360</v>
      </c>
      <c r="D166" s="1197">
        <f>B166/2</f>
        <v>180</v>
      </c>
      <c r="E166" s="1197">
        <f>B166/10</f>
        <v>36</v>
      </c>
      <c r="F166" s="1188">
        <f>SUM(C165:E165)</f>
        <v>0</v>
      </c>
      <c r="G166" s="1188"/>
      <c r="H166" s="1198">
        <f>'Og s3b'!E20</f>
        <v>500</v>
      </c>
      <c r="I166" s="1197">
        <f>H166</f>
        <v>500</v>
      </c>
      <c r="J166" s="1197">
        <f>H166*0.75</f>
        <v>375</v>
      </c>
      <c r="K166" s="1197">
        <f>H166/2</f>
        <v>250</v>
      </c>
      <c r="L166" s="1197">
        <f>H166/10</f>
        <v>50</v>
      </c>
      <c r="M166" s="1188">
        <f>SUM(I165:L165)</f>
        <v>0</v>
      </c>
      <c r="N166" s="1188"/>
      <c r="O166" s="1198">
        <f>'Og s3b'!E19</f>
        <v>0</v>
      </c>
      <c r="P166" s="1197">
        <f>O166</f>
        <v>0</v>
      </c>
      <c r="Q166" s="1197">
        <f>O166*0.75</f>
        <v>0</v>
      </c>
      <c r="R166" s="1197">
        <f>O166/2</f>
        <v>0</v>
      </c>
      <c r="S166" s="1197">
        <f>O166/10</f>
        <v>0</v>
      </c>
      <c r="T166" s="1188">
        <f>SUM(P165:S165)</f>
        <v>0</v>
      </c>
      <c r="U166" s="1188"/>
    </row>
    <row r="167" spans="2:21">
      <c r="B167" s="1188"/>
      <c r="C167" s="1199">
        <f>C165*C166</f>
        <v>0</v>
      </c>
      <c r="D167" s="1199">
        <f>D165*D166</f>
        <v>0</v>
      </c>
      <c r="E167" s="1199">
        <f>E165*E166</f>
        <v>0</v>
      </c>
      <c r="F167" s="1188">
        <f>B165-F166</f>
        <v>0</v>
      </c>
      <c r="G167" s="1188"/>
      <c r="H167" s="1188"/>
      <c r="I167" s="1199">
        <f>I165*I166</f>
        <v>0</v>
      </c>
      <c r="J167" s="1199">
        <f>J165*J166</f>
        <v>0</v>
      </c>
      <c r="K167" s="1199">
        <f>K165*K166</f>
        <v>0</v>
      </c>
      <c r="L167" s="1199">
        <f>L165*L166</f>
        <v>0</v>
      </c>
      <c r="M167" s="1188">
        <f>H165-M166</f>
        <v>0</v>
      </c>
      <c r="N167" s="1188"/>
      <c r="O167" s="1188"/>
      <c r="P167" s="1199">
        <f>P165*P166</f>
        <v>0</v>
      </c>
      <c r="Q167" s="1199">
        <f>Q165*Q166</f>
        <v>0</v>
      </c>
      <c r="R167" s="1199">
        <f>R165*R166</f>
        <v>0</v>
      </c>
      <c r="S167" s="1199">
        <f>S165*S166</f>
        <v>0</v>
      </c>
      <c r="T167" s="1188">
        <f>O165-T166</f>
        <v>0</v>
      </c>
      <c r="U167" s="1188"/>
    </row>
    <row r="168" spans="2:21">
      <c r="B168" s="1188"/>
      <c r="C168" s="1190">
        <f>SUM(C167:E167)</f>
        <v>0</v>
      </c>
      <c r="D168" s="1188"/>
      <c r="E168" s="1188"/>
      <c r="F168" s="1188"/>
      <c r="G168" s="1188"/>
      <c r="H168" s="1188"/>
      <c r="I168" s="1200">
        <f>SUM(I167:L167)</f>
        <v>0</v>
      </c>
      <c r="J168" s="1188"/>
      <c r="K168" s="1188"/>
      <c r="L168" s="1188" t="s">
        <v>1937</v>
      </c>
      <c r="M168" s="1201">
        <f>H165+O165</f>
        <v>0</v>
      </c>
      <c r="N168" s="1188"/>
      <c r="O168" s="1188"/>
      <c r="P168" s="1200">
        <f>SUM(P167:S167)</f>
        <v>0</v>
      </c>
      <c r="Q168" s="1188"/>
      <c r="R168" s="1188"/>
      <c r="S168" s="1188"/>
      <c r="T168" s="1188"/>
      <c r="U168" s="1188"/>
    </row>
    <row r="169" spans="2:21">
      <c r="B169" s="1188"/>
      <c r="C169" s="1188"/>
      <c r="D169" s="1188"/>
      <c r="E169" s="1188"/>
      <c r="F169" s="1188"/>
      <c r="G169" s="1188"/>
      <c r="H169" s="1188"/>
      <c r="I169" s="1188"/>
      <c r="J169" s="1188"/>
      <c r="K169" s="1188"/>
      <c r="L169" s="1188"/>
      <c r="M169" s="1188"/>
      <c r="N169" s="1188"/>
      <c r="O169" s="1188"/>
      <c r="P169" s="1188"/>
      <c r="Q169" s="1188"/>
      <c r="R169" s="1188"/>
      <c r="S169" s="1188"/>
      <c r="T169" s="1188"/>
      <c r="U169" s="1188"/>
    </row>
    <row r="170" spans="2:21">
      <c r="B170" s="1188"/>
      <c r="C170" s="1188"/>
      <c r="D170" s="1188"/>
      <c r="E170" s="1188"/>
      <c r="F170" s="1188"/>
      <c r="G170" s="1188"/>
      <c r="H170" s="1188"/>
      <c r="I170" s="1189" t="s">
        <v>1934</v>
      </c>
      <c r="J170" s="1188" t="s">
        <v>1938</v>
      </c>
      <c r="K170" s="1188"/>
      <c r="L170" s="1188"/>
      <c r="M170" s="1188"/>
      <c r="N170" s="1188"/>
      <c r="O170" s="1188"/>
      <c r="P170" s="1188"/>
      <c r="Q170" s="1188"/>
      <c r="R170" s="1188"/>
      <c r="S170" s="1188"/>
      <c r="T170" s="1188"/>
      <c r="U170" s="1188"/>
    </row>
    <row r="171" spans="2:21">
      <c r="B171" s="1188"/>
      <c r="C171" s="1188"/>
      <c r="D171" s="1188"/>
      <c r="E171" s="1188"/>
      <c r="F171" s="1188"/>
      <c r="G171" s="1188"/>
      <c r="H171" s="1188"/>
      <c r="I171" s="1191" t="s">
        <v>797</v>
      </c>
      <c r="J171" s="1191" t="s">
        <v>798</v>
      </c>
      <c r="K171" s="1191" t="s">
        <v>799</v>
      </c>
      <c r="L171" s="1191" t="s">
        <v>800</v>
      </c>
      <c r="M171" s="1192" t="str">
        <f>IF(J173&gt;0,"    Pak. 3 - Płatność zmniejszona z powodu przekroczenia 10 ha","")</f>
        <v/>
      </c>
      <c r="N171" s="1188"/>
      <c r="O171" s="1188"/>
      <c r="P171" s="1188"/>
      <c r="Q171" s="1188"/>
      <c r="R171" s="1188"/>
      <c r="S171" s="1188"/>
      <c r="T171" s="1188"/>
      <c r="U171" s="1188"/>
    </row>
    <row r="172" spans="2:21">
      <c r="B172" s="1188"/>
      <c r="C172" s="1188"/>
      <c r="D172" s="1188"/>
      <c r="E172" s="1188"/>
      <c r="F172" s="1188"/>
      <c r="G172" s="1188"/>
      <c r="H172" s="1188"/>
      <c r="I172" s="1193">
        <v>1</v>
      </c>
      <c r="J172" s="1193">
        <v>0.75</v>
      </c>
      <c r="K172" s="1193">
        <v>0.5</v>
      </c>
      <c r="L172" s="1193">
        <v>0.1</v>
      </c>
      <c r="M172" s="1192" t="str">
        <f>IF(K173&gt;0," i 50 ha","")</f>
        <v/>
      </c>
      <c r="N172" s="1188"/>
      <c r="O172" s="1188"/>
      <c r="P172" s="1188"/>
      <c r="Q172" s="1188"/>
      <c r="R172" s="1188"/>
      <c r="S172" s="1188"/>
      <c r="T172" s="1188"/>
      <c r="U172" s="1188"/>
    </row>
    <row r="173" spans="2:21">
      <c r="B173" s="1188"/>
      <c r="C173" s="1188"/>
      <c r="D173" s="1188"/>
      <c r="E173" s="1188"/>
      <c r="F173" s="1188"/>
      <c r="G173" s="1188"/>
      <c r="H173" s="1196">
        <f>M168</f>
        <v>0</v>
      </c>
      <c r="I173" s="1195">
        <f>IF(H173&lt;=10,H173,10)</f>
        <v>0</v>
      </c>
      <c r="J173" s="1195">
        <f>IF(H173&lt;=10,0,IF(AND(H173&gt;10,H173&lt;=50),(H173-10),IF(H173&gt;50,40)))</f>
        <v>0</v>
      </c>
      <c r="K173" s="1195">
        <f>IF(H173&lt;=50,0,IF(AND(H173&gt;50,H173&lt;=100),(H173-50),IF(H173&gt;100,50)))</f>
        <v>0</v>
      </c>
      <c r="L173" s="1195">
        <f>IF(H173&gt;=100,(H173-100),0)</f>
        <v>0</v>
      </c>
      <c r="M173" s="1192" t="str">
        <f>IF(L173&gt;0," oraz 100 ha.","")</f>
        <v/>
      </c>
      <c r="N173" s="1188"/>
      <c r="O173" s="1188"/>
      <c r="P173" s="1188"/>
      <c r="Q173" s="1188"/>
      <c r="R173" s="1188"/>
      <c r="S173" s="1188"/>
      <c r="T173" s="1188"/>
      <c r="U173" s="1188"/>
    </row>
    <row r="174" spans="2:21">
      <c r="B174" s="1188"/>
      <c r="C174" s="1188"/>
      <c r="D174" s="1188"/>
      <c r="E174" s="1188"/>
      <c r="F174" s="1188"/>
      <c r="G174" s="1188"/>
      <c r="H174" s="1198">
        <f>H166</f>
        <v>500</v>
      </c>
      <c r="I174" s="1197">
        <f>H174</f>
        <v>500</v>
      </c>
      <c r="J174" s="1197">
        <f>H174*0.75</f>
        <v>375</v>
      </c>
      <c r="K174" s="1197">
        <f>H174/2</f>
        <v>250</v>
      </c>
      <c r="L174" s="1197">
        <f>H174/10</f>
        <v>50</v>
      </c>
      <c r="M174" s="1188">
        <f>SUM(I173:L173)</f>
        <v>0</v>
      </c>
      <c r="N174" s="1188"/>
      <c r="O174" s="1188"/>
      <c r="P174" s="1188"/>
      <c r="Q174" s="1188"/>
      <c r="R174" s="1188"/>
      <c r="S174" s="1188"/>
      <c r="T174" s="1188"/>
      <c r="U174" s="1188"/>
    </row>
    <row r="175" spans="2:21">
      <c r="B175" s="1188"/>
      <c r="C175" s="1188"/>
      <c r="D175" s="1188"/>
      <c r="E175" s="1188"/>
      <c r="F175" s="1188"/>
      <c r="G175" s="1188"/>
      <c r="H175" s="1188"/>
      <c r="I175" s="1199">
        <f>I173*I174</f>
        <v>0</v>
      </c>
      <c r="J175" s="1199">
        <f>J173*J174</f>
        <v>0</v>
      </c>
      <c r="K175" s="1199">
        <f>K173*K174</f>
        <v>0</v>
      </c>
      <c r="L175" s="1199">
        <f>L173*L174</f>
        <v>0</v>
      </c>
      <c r="M175" s="1188">
        <f>H173-M174</f>
        <v>0</v>
      </c>
      <c r="N175" s="1188"/>
      <c r="O175" s="1188"/>
      <c r="P175" s="1188"/>
      <c r="Q175" s="1188"/>
      <c r="R175" s="1188"/>
      <c r="S175" s="1188"/>
      <c r="T175" s="1188"/>
      <c r="U175" s="1188"/>
    </row>
    <row r="176" spans="2:21">
      <c r="B176" s="1188"/>
      <c r="C176" s="1188"/>
      <c r="D176" s="1188"/>
      <c r="E176" s="1188"/>
      <c r="F176" s="1202"/>
      <c r="G176" s="1203" t="s">
        <v>1939</v>
      </c>
      <c r="H176" s="1204"/>
      <c r="I176" s="1205">
        <f>SUM(I175:L175)-P168</f>
        <v>0</v>
      </c>
      <c r="J176" s="1204"/>
      <c r="K176" s="1204"/>
      <c r="L176" s="1204"/>
      <c r="M176" s="1204"/>
      <c r="N176" s="1203" t="s">
        <v>1939</v>
      </c>
      <c r="O176" s="1204"/>
      <c r="P176" s="1205">
        <f>P168</f>
        <v>0</v>
      </c>
      <c r="Q176" s="1206"/>
      <c r="R176" s="1195" t="str">
        <f>IF(R185=0,"OK.","Żle liczy")</f>
        <v>OK.</v>
      </c>
      <c r="S176" s="1188"/>
      <c r="T176" s="1188"/>
      <c r="U176" s="1188"/>
    </row>
    <row r="177" spans="2:21">
      <c r="B177" s="1188"/>
      <c r="C177" s="1188"/>
      <c r="D177" s="1188"/>
      <c r="E177" s="1188"/>
      <c r="F177" s="1188"/>
      <c r="G177" s="1188"/>
      <c r="H177" s="1188"/>
      <c r="I177" s="1188"/>
      <c r="J177" s="1188"/>
      <c r="K177" s="1188"/>
      <c r="L177" s="1188"/>
      <c r="M177" s="1188"/>
      <c r="N177" s="1188"/>
      <c r="O177" s="1188"/>
      <c r="P177" s="1188"/>
      <c r="Q177" s="1188"/>
      <c r="R177" s="1188"/>
      <c r="S177" s="1188"/>
      <c r="T177" s="1188"/>
      <c r="U177" s="1188"/>
    </row>
    <row r="178" spans="2:21">
      <c r="B178" s="1188"/>
      <c r="C178" s="1188"/>
      <c r="D178" s="1188"/>
      <c r="E178" s="1188"/>
      <c r="F178" s="1188"/>
      <c r="G178" s="1188"/>
      <c r="H178" s="1188"/>
      <c r="I178" s="1188"/>
      <c r="J178" s="1188"/>
      <c r="K178" s="1188"/>
      <c r="L178" s="1188"/>
      <c r="M178" s="1188"/>
      <c r="N178" s="1188"/>
      <c r="O178" s="1188"/>
      <c r="P178" s="1188"/>
      <c r="Q178" s="1188"/>
      <c r="R178" s="1188"/>
      <c r="S178" s="1188"/>
      <c r="T178" s="1188"/>
      <c r="U178" s="1188"/>
    </row>
    <row r="179" spans="2:21">
      <c r="B179" s="1188"/>
      <c r="C179" s="1188"/>
      <c r="D179" s="1188"/>
      <c r="E179" s="1188"/>
      <c r="F179" s="1188"/>
      <c r="G179" s="1188"/>
      <c r="H179" s="1188"/>
      <c r="I179" s="1189" t="s">
        <v>1934</v>
      </c>
      <c r="J179" s="1188" t="s">
        <v>1938</v>
      </c>
      <c r="K179" s="1188"/>
      <c r="L179" s="1188"/>
      <c r="M179" s="1188"/>
      <c r="N179" s="1188"/>
      <c r="O179" s="1188"/>
      <c r="P179" s="1188"/>
      <c r="Q179" s="1188"/>
      <c r="R179" s="1188"/>
      <c r="S179" s="1188"/>
      <c r="T179" s="1188"/>
      <c r="U179" s="1188"/>
    </row>
    <row r="180" spans="2:21">
      <c r="B180" s="1188"/>
      <c r="C180" s="1188"/>
      <c r="D180" s="1188"/>
      <c r="E180" s="1188"/>
      <c r="F180" s="1188"/>
      <c r="G180" s="1188"/>
      <c r="H180" s="1188"/>
      <c r="I180" s="1191" t="s">
        <v>797</v>
      </c>
      <c r="J180" s="1191" t="s">
        <v>798</v>
      </c>
      <c r="K180" s="1191" t="s">
        <v>799</v>
      </c>
      <c r="L180" s="1191" t="s">
        <v>800</v>
      </c>
      <c r="M180" s="1192" t="str">
        <f>IF(J182&gt;0,"    Pak. 3 - Płatność zmniejszona z powodu przekroczenia 10 ha","")</f>
        <v/>
      </c>
      <c r="N180" s="1188"/>
      <c r="O180" s="1188"/>
      <c r="P180" s="1188"/>
      <c r="Q180" s="1188"/>
      <c r="R180" s="1188"/>
      <c r="S180" s="1188"/>
      <c r="T180" s="1188"/>
      <c r="U180" s="1188"/>
    </row>
    <row r="181" spans="2:21">
      <c r="B181" s="1188"/>
      <c r="C181" s="1188"/>
      <c r="D181" s="1188"/>
      <c r="E181" s="1188"/>
      <c r="F181" s="1188"/>
      <c r="G181" s="1188"/>
      <c r="H181" s="1188"/>
      <c r="I181" s="1193">
        <v>1</v>
      </c>
      <c r="J181" s="1193">
        <v>0.75</v>
      </c>
      <c r="K181" s="1193">
        <v>0.5</v>
      </c>
      <c r="L181" s="1193">
        <v>0.1</v>
      </c>
      <c r="M181" s="1192" t="str">
        <f>IF(K182&gt;0," i 50 ha","")</f>
        <v/>
      </c>
      <c r="N181" s="1188"/>
      <c r="O181" s="1188"/>
      <c r="P181" s="1188"/>
      <c r="Q181" s="1188"/>
      <c r="R181" s="1188"/>
      <c r="S181" s="1188"/>
      <c r="T181" s="1188"/>
      <c r="U181" s="1188"/>
    </row>
    <row r="182" spans="2:21">
      <c r="B182" s="1188"/>
      <c r="C182" s="1188"/>
      <c r="D182" s="1188"/>
      <c r="E182" s="1188"/>
      <c r="F182" s="1188"/>
      <c r="G182" s="1188"/>
      <c r="H182" s="1196">
        <f>M168</f>
        <v>0</v>
      </c>
      <c r="I182" s="1195">
        <f>IF(H182&lt;=10,H182,10)</f>
        <v>0</v>
      </c>
      <c r="J182" s="1195">
        <f>IF(H182&lt;=10,0,IF(AND(H182&gt;10,H182&lt;=50),(H182-10),IF(H182&gt;50,40)))</f>
        <v>0</v>
      </c>
      <c r="K182" s="1195">
        <f>IF(H182&lt;=50,0,IF(AND(H182&gt;50,H182&lt;=100),(H182-50),IF(H182&gt;100,50)))</f>
        <v>0</v>
      </c>
      <c r="L182" s="1195">
        <f>IF(H182&gt;=100,(H182-100),0)</f>
        <v>0</v>
      </c>
      <c r="M182" s="1192" t="str">
        <f>IF(L182&gt;0," oraz 100 ha.","")</f>
        <v/>
      </c>
      <c r="N182" s="1188"/>
      <c r="O182" s="1188"/>
      <c r="P182" s="1188"/>
      <c r="Q182" s="1188"/>
      <c r="R182" s="1188"/>
      <c r="S182" s="1188"/>
      <c r="T182" s="1188"/>
      <c r="U182" s="1188"/>
    </row>
    <row r="183" spans="2:21">
      <c r="B183" s="1188"/>
      <c r="C183" s="1188"/>
      <c r="D183" s="1188"/>
      <c r="E183" s="1188"/>
      <c r="F183" s="1188"/>
      <c r="G183" s="1188"/>
      <c r="H183" s="1198">
        <f>H166</f>
        <v>500</v>
      </c>
      <c r="I183" s="1197">
        <f>H183</f>
        <v>500</v>
      </c>
      <c r="J183" s="1197">
        <f>H183*0.75</f>
        <v>375</v>
      </c>
      <c r="K183" s="1197">
        <f>H183/2</f>
        <v>250</v>
      </c>
      <c r="L183" s="1197">
        <f>H183/10</f>
        <v>50</v>
      </c>
      <c r="M183" s="1188">
        <f>SUM(I182:L182)</f>
        <v>0</v>
      </c>
      <c r="N183" s="1188"/>
      <c r="O183" s="1188"/>
      <c r="P183" s="1188"/>
      <c r="Q183" s="1188"/>
      <c r="R183" s="1188"/>
      <c r="S183" s="1188"/>
      <c r="T183" s="1188"/>
      <c r="U183" s="1188"/>
    </row>
    <row r="184" spans="2:21">
      <c r="B184" s="1188"/>
      <c r="C184" s="1188"/>
      <c r="D184" s="1188"/>
      <c r="E184" s="1188"/>
      <c r="F184" s="1188"/>
      <c r="G184" s="1188"/>
      <c r="H184" s="1188"/>
      <c r="I184" s="1199">
        <f>I182*I183</f>
        <v>0</v>
      </c>
      <c r="J184" s="1199">
        <f>J182*J183</f>
        <v>0</v>
      </c>
      <c r="K184" s="1199">
        <f>K182*K183</f>
        <v>0</v>
      </c>
      <c r="L184" s="1199">
        <f>L182*L183</f>
        <v>0</v>
      </c>
      <c r="M184" s="1188">
        <f>H182-M183</f>
        <v>0</v>
      </c>
      <c r="N184" s="1188"/>
      <c r="O184" s="1188"/>
      <c r="P184" s="1188"/>
      <c r="Q184" s="1188"/>
      <c r="R184" s="1207" t="s">
        <v>1940</v>
      </c>
      <c r="S184" s="1188"/>
      <c r="T184" s="1188"/>
      <c r="U184" s="1188"/>
    </row>
    <row r="185" spans="2:21">
      <c r="B185" s="1188"/>
      <c r="C185" s="1188"/>
      <c r="D185" s="1188"/>
      <c r="E185" s="1188"/>
      <c r="F185" s="1188"/>
      <c r="G185" s="1202" t="s">
        <v>1931</v>
      </c>
      <c r="H185" s="1204"/>
      <c r="I185" s="1205">
        <f>SUM(I184:L184)</f>
        <v>0</v>
      </c>
      <c r="J185" s="1204"/>
      <c r="K185" s="1204"/>
      <c r="L185" s="1204"/>
      <c r="M185" s="1204"/>
      <c r="N185" s="1204"/>
      <c r="O185" s="1204"/>
      <c r="P185" s="1208">
        <f>P176+I176</f>
        <v>0</v>
      </c>
      <c r="Q185" s="1204"/>
      <c r="R185" s="1209">
        <f>I185-P185</f>
        <v>0</v>
      </c>
      <c r="S185" s="1188"/>
      <c r="T185" s="1188"/>
      <c r="U185" s="1188"/>
    </row>
  </sheetData>
  <protectedRanges>
    <protectedRange sqref="D25:D38 D46:D59" name="Zakres2"/>
    <protectedRange sqref="D111:D122 D130:D141" name="Zakres2_1"/>
  </protectedRanges>
  <phoneticPr fontId="0" type="noConversion"/>
  <pageMargins left="0.75" right="0.75" top="1" bottom="1" header="0.5" footer="0.5"/>
  <pageSetup paperSize="9" orientation="portrait" horizontalDpi="4294967295" verticalDpi="0"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B1:H56"/>
  <sheetViews>
    <sheetView showGridLines="0" showZeros="0" topLeftCell="A17" workbookViewId="0">
      <selection activeCell="B29" sqref="B29:C29"/>
    </sheetView>
  </sheetViews>
  <sheetFormatPr defaultRowHeight="12.75"/>
  <cols>
    <col min="1" max="1" width="1.140625" style="2" customWidth="1"/>
    <col min="2" max="2" width="28.28515625" style="2" customWidth="1"/>
    <col min="3" max="3" width="20.140625" style="2" customWidth="1"/>
    <col min="4" max="5" width="12.5703125" style="2" customWidth="1"/>
    <col min="6" max="6" width="39.42578125" style="2" customWidth="1"/>
    <col min="7" max="7" width="1" style="2" customWidth="1"/>
    <col min="8" max="8" width="1.28515625" style="2" customWidth="1"/>
    <col min="9" max="14" width="2" style="2" customWidth="1"/>
    <col min="15" max="16384" width="9.140625" style="2"/>
  </cols>
  <sheetData>
    <row r="1" spans="2:8" s="3" customFormat="1" ht="19.5" customHeight="1">
      <c r="B1" s="673" t="s">
        <v>313</v>
      </c>
    </row>
    <row r="2" spans="2:8" ht="3" customHeight="1"/>
    <row r="3" spans="2:8" ht="4.5" customHeight="1"/>
    <row r="4" spans="2:8" s="3" customFormat="1" ht="15" customHeight="1">
      <c r="B4" s="674" t="s">
        <v>314</v>
      </c>
    </row>
    <row r="5" spans="2:8" ht="51" customHeight="1">
      <c r="B5" s="675" t="s">
        <v>1819</v>
      </c>
      <c r="C5" s="1634"/>
      <c r="D5" s="1634"/>
      <c r="E5" s="1634"/>
      <c r="F5" s="1634"/>
      <c r="G5" s="1634"/>
      <c r="H5" s="1634"/>
    </row>
    <row r="6" spans="2:8" ht="42" customHeight="1">
      <c r="B6" s="675" t="s">
        <v>2003</v>
      </c>
      <c r="C6" s="1634"/>
      <c r="D6" s="1634"/>
      <c r="E6" s="1634"/>
      <c r="F6" s="1634"/>
      <c r="G6" s="1634"/>
      <c r="H6" s="1634"/>
    </row>
    <row r="7" spans="2:8" ht="42" customHeight="1">
      <c r="B7" s="675" t="s">
        <v>2004</v>
      </c>
      <c r="C7" s="1634"/>
      <c r="D7" s="1634"/>
      <c r="E7" s="1634"/>
      <c r="F7" s="1634"/>
      <c r="G7" s="1634"/>
      <c r="H7" s="1634"/>
    </row>
    <row r="8" spans="2:8" ht="53.25" customHeight="1">
      <c r="B8" s="675" t="s">
        <v>2005</v>
      </c>
      <c r="C8" s="1634"/>
      <c r="D8" s="1634"/>
      <c r="E8" s="1634"/>
      <c r="F8" s="1634"/>
      <c r="G8" s="1634"/>
      <c r="H8" s="1634"/>
    </row>
    <row r="9" spans="2:8" ht="42" customHeight="1">
      <c r="B9" s="675" t="s">
        <v>1006</v>
      </c>
      <c r="C9" s="1634"/>
      <c r="D9" s="1634"/>
      <c r="E9" s="1634"/>
      <c r="F9" s="1634"/>
      <c r="G9" s="1634"/>
      <c r="H9" s="1634"/>
    </row>
    <row r="10" spans="2:8" ht="42" customHeight="1">
      <c r="B10" s="675" t="s">
        <v>2006</v>
      </c>
      <c r="C10" s="1634"/>
      <c r="D10" s="1634"/>
      <c r="E10" s="1634"/>
      <c r="F10" s="1634"/>
      <c r="G10" s="1634"/>
      <c r="H10" s="1634"/>
    </row>
    <row r="11" spans="2:8" ht="9" customHeight="1"/>
    <row r="12" spans="2:8" ht="21" customHeight="1">
      <c r="B12" s="676" t="s">
        <v>1007</v>
      </c>
      <c r="D12" s="677"/>
      <c r="E12" s="677"/>
      <c r="F12" s="677"/>
      <c r="G12" s="677"/>
      <c r="H12" s="677"/>
    </row>
    <row r="13" spans="2:8" ht="21" customHeight="1">
      <c r="B13" s="678" t="s">
        <v>1008</v>
      </c>
      <c r="D13" s="679"/>
      <c r="E13" s="679"/>
      <c r="F13" s="679"/>
      <c r="G13" s="679"/>
      <c r="H13" s="679"/>
    </row>
    <row r="14" spans="2:8" ht="6.75" customHeight="1">
      <c r="C14" s="680"/>
      <c r="D14" s="679"/>
      <c r="E14" s="679"/>
      <c r="F14" s="679"/>
      <c r="G14" s="679"/>
      <c r="H14" s="679"/>
    </row>
    <row r="15" spans="2:8" ht="27.75" customHeight="1">
      <c r="B15" s="681" t="s">
        <v>1009</v>
      </c>
      <c r="D15" s="679"/>
      <c r="E15" s="679"/>
      <c r="F15" s="679"/>
      <c r="G15" s="679"/>
      <c r="H15" s="679"/>
    </row>
    <row r="16" spans="2:8" s="196" customFormat="1" ht="27" customHeight="1">
      <c r="B16" s="682" t="s">
        <v>1010</v>
      </c>
      <c r="D16" s="683"/>
      <c r="E16" s="684"/>
      <c r="F16" s="684"/>
      <c r="G16" s="685"/>
      <c r="H16" s="685"/>
    </row>
    <row r="17" spans="2:8" ht="6.75" customHeight="1">
      <c r="B17" s="686"/>
      <c r="D17" s="687"/>
      <c r="E17" s="688"/>
      <c r="F17" s="688"/>
      <c r="G17" s="679"/>
      <c r="H17" s="679"/>
    </row>
    <row r="18" spans="2:8" ht="39.75" customHeight="1">
      <c r="B18" s="1631" t="s">
        <v>1820</v>
      </c>
      <c r="C18" s="1631"/>
      <c r="D18" s="690" t="s">
        <v>2284</v>
      </c>
      <c r="E18" s="691" t="s">
        <v>1768</v>
      </c>
      <c r="F18" s="691" t="s">
        <v>37</v>
      </c>
      <c r="G18" s="679"/>
      <c r="H18" s="679"/>
    </row>
    <row r="19" spans="2:8" ht="26.25" customHeight="1">
      <c r="B19" s="1629" t="s">
        <v>1769</v>
      </c>
      <c r="C19" s="1629"/>
      <c r="D19" s="605"/>
      <c r="E19" s="605"/>
      <c r="F19" s="605"/>
      <c r="G19" s="679"/>
      <c r="H19" s="679"/>
    </row>
    <row r="20" spans="2:8" ht="26.25" customHeight="1">
      <c r="B20" s="1629" t="s">
        <v>1770</v>
      </c>
      <c r="C20" s="1629"/>
      <c r="D20" s="605"/>
      <c r="E20" s="605"/>
      <c r="F20" s="605"/>
      <c r="G20" s="679"/>
      <c r="H20" s="679"/>
    </row>
    <row r="21" spans="2:8" ht="26.25" customHeight="1">
      <c r="B21" s="1629" t="s">
        <v>1771</v>
      </c>
      <c r="C21" s="1629"/>
      <c r="D21" s="605"/>
      <c r="E21" s="605"/>
      <c r="F21" s="605"/>
      <c r="G21" s="679"/>
      <c r="H21" s="679"/>
    </row>
    <row r="22" spans="2:8" ht="26.25" customHeight="1">
      <c r="B22" s="1629" t="s">
        <v>1772</v>
      </c>
      <c r="C22" s="1629"/>
      <c r="D22" s="605"/>
      <c r="E22" s="605"/>
      <c r="F22" s="605"/>
      <c r="G22" s="679"/>
      <c r="H22" s="679"/>
    </row>
    <row r="23" spans="2:8" ht="26.25" customHeight="1">
      <c r="B23" s="1629" t="s">
        <v>595</v>
      </c>
      <c r="C23" s="1629"/>
      <c r="D23" s="605"/>
      <c r="E23" s="605"/>
      <c r="F23" s="605"/>
      <c r="G23" s="679"/>
      <c r="H23" s="679"/>
    </row>
    <row r="24" spans="2:8" ht="26.25" customHeight="1">
      <c r="B24" s="1629" t="s">
        <v>596</v>
      </c>
      <c r="C24" s="1629"/>
      <c r="D24" s="605"/>
      <c r="E24" s="605"/>
      <c r="F24" s="605"/>
      <c r="G24" s="679"/>
      <c r="H24" s="679"/>
    </row>
    <row r="25" spans="2:8" ht="26.25" customHeight="1">
      <c r="B25" s="1629" t="s">
        <v>597</v>
      </c>
      <c r="C25" s="1629"/>
      <c r="D25" s="605"/>
      <c r="E25" s="605"/>
      <c r="F25" s="605"/>
      <c r="G25" s="679"/>
      <c r="H25" s="679"/>
    </row>
    <row r="26" spans="2:8" ht="26.25" customHeight="1">
      <c r="B26" s="1629" t="s">
        <v>598</v>
      </c>
      <c r="C26" s="1629"/>
      <c r="D26" s="605"/>
      <c r="E26" s="605"/>
      <c r="F26" s="605"/>
      <c r="G26" s="679"/>
      <c r="H26" s="679"/>
    </row>
    <row r="27" spans="2:8" ht="26.25" customHeight="1">
      <c r="B27" s="1629" t="s">
        <v>599</v>
      </c>
      <c r="C27" s="1629"/>
      <c r="D27" s="605"/>
      <c r="E27" s="605"/>
      <c r="F27" s="605"/>
      <c r="G27" s="679"/>
      <c r="H27" s="679"/>
    </row>
    <row r="28" spans="2:8" ht="26.25" customHeight="1">
      <c r="B28" s="1629" t="s">
        <v>600</v>
      </c>
      <c r="C28" s="1629"/>
      <c r="D28" s="605"/>
      <c r="E28" s="605"/>
      <c r="F28" s="605"/>
      <c r="G28" s="679"/>
      <c r="H28" s="679"/>
    </row>
    <row r="29" spans="2:8" ht="26.25" customHeight="1">
      <c r="B29" s="1629" t="s">
        <v>601</v>
      </c>
      <c r="C29" s="1629"/>
      <c r="D29" s="605"/>
      <c r="E29" s="605"/>
      <c r="F29" s="605"/>
      <c r="G29" s="679"/>
      <c r="H29" s="679"/>
    </row>
    <row r="30" spans="2:8" ht="26.25" customHeight="1">
      <c r="B30" s="1632" t="s">
        <v>1706</v>
      </c>
      <c r="C30" s="1632"/>
      <c r="D30" s="605"/>
      <c r="E30" s="605"/>
      <c r="F30" s="605"/>
      <c r="G30" s="679"/>
      <c r="H30" s="679"/>
    </row>
    <row r="32" spans="2:8" ht="46.5" customHeight="1">
      <c r="B32" s="1633" t="s">
        <v>975</v>
      </c>
      <c r="C32" s="1633"/>
      <c r="D32" s="1633"/>
      <c r="E32" s="1633"/>
      <c r="F32" s="1633"/>
      <c r="G32" s="1633"/>
      <c r="H32" s="1633"/>
    </row>
    <row r="33" spans="2:8" ht="18.75" customHeight="1">
      <c r="B33" s="1630"/>
      <c r="C33" s="1630"/>
      <c r="D33" s="1630"/>
      <c r="E33" s="1630"/>
      <c r="F33" s="1630"/>
      <c r="G33" s="1630"/>
      <c r="H33" s="1630"/>
    </row>
    <row r="34" spans="2:8" ht="63.75" customHeight="1">
      <c r="B34" s="1633"/>
      <c r="C34" s="1633"/>
      <c r="D34" s="1633"/>
      <c r="E34" s="1633"/>
      <c r="F34" s="1633"/>
      <c r="G34" s="1633"/>
      <c r="H34" s="1633"/>
    </row>
    <row r="35" spans="2:8" ht="9" hidden="1" customHeight="1">
      <c r="B35" s="692"/>
      <c r="C35" s="692"/>
      <c r="D35" s="692"/>
      <c r="E35" s="692"/>
      <c r="F35" s="692"/>
      <c r="G35" s="692"/>
      <c r="H35" s="692"/>
    </row>
    <row r="36" spans="2:8" ht="9" hidden="1" customHeight="1">
      <c r="B36" s="692"/>
      <c r="C36" s="692"/>
      <c r="D36" s="692"/>
      <c r="E36" s="692"/>
      <c r="F36" s="692"/>
      <c r="G36" s="692"/>
      <c r="H36" s="692"/>
    </row>
    <row r="37" spans="2:8" ht="9" hidden="1" customHeight="1">
      <c r="B37" s="692"/>
      <c r="C37" s="692"/>
      <c r="D37" s="692"/>
      <c r="E37" s="692"/>
      <c r="F37" s="692"/>
      <c r="G37" s="692"/>
      <c r="H37" s="692"/>
    </row>
    <row r="38" spans="2:8" ht="9" hidden="1" customHeight="1">
      <c r="B38" s="692"/>
      <c r="C38" s="692"/>
      <c r="D38" s="692"/>
      <c r="E38" s="692"/>
      <c r="F38" s="692"/>
      <c r="G38" s="692"/>
      <c r="H38" s="692"/>
    </row>
    <row r="39" spans="2:8" ht="9" hidden="1" customHeight="1">
      <c r="B39" s="692"/>
      <c r="C39" s="692"/>
      <c r="D39" s="692"/>
      <c r="E39" s="692"/>
      <c r="F39" s="692"/>
      <c r="G39" s="692"/>
      <c r="H39" s="692"/>
    </row>
    <row r="40" spans="2:8" ht="9" hidden="1" customHeight="1">
      <c r="B40" s="692"/>
      <c r="C40" s="692"/>
      <c r="D40" s="692"/>
      <c r="E40" s="692"/>
      <c r="F40" s="692"/>
      <c r="G40" s="692"/>
      <c r="H40" s="692"/>
    </row>
    <row r="41" spans="2:8" ht="9" hidden="1" customHeight="1">
      <c r="B41" s="692"/>
      <c r="C41" s="692"/>
      <c r="D41" s="692"/>
      <c r="E41" s="692"/>
      <c r="F41" s="692"/>
      <c r="G41" s="692"/>
      <c r="H41" s="692"/>
    </row>
    <row r="42" spans="2:8" ht="5.25" hidden="1" customHeight="1">
      <c r="B42" s="692"/>
      <c r="C42" s="692"/>
      <c r="D42" s="692"/>
      <c r="E42" s="692"/>
      <c r="F42" s="692"/>
      <c r="G42" s="692"/>
      <c r="H42" s="692"/>
    </row>
    <row r="43" spans="2:8" ht="15" hidden="1" customHeight="1">
      <c r="B43" s="693"/>
      <c r="C43" s="692"/>
      <c r="D43" s="692"/>
      <c r="E43" s="692"/>
      <c r="F43" s="692"/>
      <c r="G43" s="692"/>
      <c r="H43" s="692"/>
    </row>
    <row r="44" spans="2:8" ht="15" hidden="1" customHeight="1">
      <c r="B44" s="693"/>
      <c r="C44" s="692"/>
      <c r="D44" s="692"/>
      <c r="E44" s="692"/>
      <c r="F44" s="692"/>
      <c r="G44" s="692"/>
      <c r="H44" s="692"/>
    </row>
    <row r="45" spans="2:8" ht="15" hidden="1" customHeight="1">
      <c r="B45" s="693"/>
      <c r="C45" s="692"/>
      <c r="D45" s="692"/>
      <c r="E45" s="692"/>
      <c r="F45" s="692"/>
      <c r="G45" s="692"/>
      <c r="H45" s="692"/>
    </row>
    <row r="46" spans="2:8" ht="8.25" hidden="1" customHeight="1">
      <c r="B46" s="693"/>
      <c r="C46" s="692"/>
      <c r="D46" s="692"/>
      <c r="E46" s="692"/>
      <c r="F46" s="692"/>
      <c r="G46" s="692"/>
      <c r="H46" s="692"/>
    </row>
    <row r="47" spans="2:8" ht="8.25" hidden="1" customHeight="1">
      <c r="B47" s="693"/>
      <c r="C47" s="692"/>
      <c r="D47" s="692"/>
      <c r="E47" s="692"/>
      <c r="F47" s="692"/>
      <c r="G47" s="692"/>
      <c r="H47" s="692"/>
    </row>
    <row r="48" spans="2:8" ht="8.25" hidden="1" customHeight="1">
      <c r="B48" s="693"/>
      <c r="C48" s="692"/>
      <c r="D48" s="692"/>
      <c r="E48" s="692"/>
      <c r="F48" s="692"/>
      <c r="G48" s="692"/>
      <c r="H48" s="692"/>
    </row>
    <row r="49" spans="2:8" ht="8.25" hidden="1" customHeight="1">
      <c r="B49" s="693"/>
      <c r="C49" s="692"/>
      <c r="D49" s="692"/>
      <c r="E49" s="692"/>
      <c r="F49" s="692"/>
      <c r="G49" s="692"/>
      <c r="H49" s="692"/>
    </row>
    <row r="50" spans="2:8" ht="8.25" hidden="1" customHeight="1">
      <c r="B50" s="693"/>
      <c r="C50" s="692"/>
      <c r="D50" s="692"/>
      <c r="E50" s="692"/>
      <c r="F50" s="692"/>
      <c r="G50" s="692"/>
      <c r="H50" s="692"/>
    </row>
    <row r="51" spans="2:8" ht="8.25" hidden="1" customHeight="1">
      <c r="B51" s="693"/>
      <c r="C51" s="692"/>
      <c r="D51" s="692"/>
      <c r="E51" s="692"/>
      <c r="F51" s="692"/>
      <c r="G51" s="692"/>
      <c r="H51" s="692"/>
    </row>
    <row r="52" spans="2:8" ht="8.25" hidden="1" customHeight="1">
      <c r="B52" s="693"/>
      <c r="C52" s="692"/>
      <c r="D52" s="692"/>
      <c r="E52" s="692"/>
      <c r="F52" s="692"/>
      <c r="G52" s="692"/>
      <c r="H52" s="692"/>
    </row>
    <row r="53" spans="2:8" ht="8.25" hidden="1" customHeight="1">
      <c r="B53" s="692"/>
      <c r="C53" s="692"/>
      <c r="D53" s="692"/>
      <c r="E53" s="692"/>
      <c r="F53" s="692"/>
      <c r="G53" s="692"/>
      <c r="H53" s="692"/>
    </row>
    <row r="54" spans="2:8" ht="8.25" hidden="1" customHeight="1">
      <c r="B54" s="692"/>
      <c r="C54" s="692"/>
      <c r="D54" s="692"/>
      <c r="E54" s="692"/>
      <c r="F54" s="692"/>
      <c r="G54" s="692"/>
      <c r="H54" s="692"/>
    </row>
    <row r="55" spans="2:8">
      <c r="C55" s="694"/>
    </row>
    <row r="56" spans="2:8">
      <c r="C56" s="694"/>
    </row>
  </sheetData>
  <sheetProtection formatCells="0" formatRows="0" autoFilter="0"/>
  <mergeCells count="22">
    <mergeCell ref="B34:H34"/>
    <mergeCell ref="B29:C29"/>
    <mergeCell ref="B23:C23"/>
    <mergeCell ref="B24:C24"/>
    <mergeCell ref="B26:C26"/>
    <mergeCell ref="B25:C25"/>
    <mergeCell ref="C5:H5"/>
    <mergeCell ref="C6:H6"/>
    <mergeCell ref="C10:H10"/>
    <mergeCell ref="C7:H7"/>
    <mergeCell ref="C8:H8"/>
    <mergeCell ref="C9:H9"/>
    <mergeCell ref="B20:C20"/>
    <mergeCell ref="B28:C28"/>
    <mergeCell ref="B33:H33"/>
    <mergeCell ref="B18:C18"/>
    <mergeCell ref="B19:C19"/>
    <mergeCell ref="B27:C27"/>
    <mergeCell ref="B30:C30"/>
    <mergeCell ref="B32:H32"/>
    <mergeCell ref="B21:C21"/>
    <mergeCell ref="B22:C22"/>
  </mergeCells>
  <phoneticPr fontId="8" type="noConversion"/>
  <printOptions horizontalCentered="1"/>
  <pageMargins left="0.5" right="0.34" top="0.42" bottom="0.71" header="0.22" footer="0.5"/>
  <pageSetup paperSize="9" scale="80" orientation="portrait" blackAndWhite="1" horizontalDpi="4294967295" verticalDpi="0" r:id="rId1"/>
  <headerFooter alignWithMargins="0">
    <oddHeader>&amp;CPLAN DZIAŁALNOŚCI ROLNOŚRODOWISKOWEJ</oddHeader>
    <oddFooter>&amp;C&amp;8&amp;A (str. &amp;P z &amp;N)&amp;R&amp;8Podpis doradcy .........................</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A1:AK323"/>
  <sheetViews>
    <sheetView showGridLines="0" showZeros="0" topLeftCell="A32" workbookViewId="0">
      <selection activeCell="F4" sqref="F4:G4"/>
    </sheetView>
  </sheetViews>
  <sheetFormatPr defaultRowHeight="12.75"/>
  <cols>
    <col min="1" max="2" width="1.140625" style="2" customWidth="1"/>
    <col min="3" max="3" width="3" style="2" customWidth="1"/>
    <col min="4" max="4" width="3.7109375" style="2" customWidth="1"/>
    <col min="5" max="5" width="33.140625" style="2" customWidth="1"/>
    <col min="6" max="7" width="31" style="2" customWidth="1"/>
    <col min="8" max="8" width="1.85546875" style="2" customWidth="1"/>
    <col min="9" max="9" width="6.5703125" style="2" hidden="1" customWidth="1"/>
    <col min="10" max="10" width="8.140625" style="2" hidden="1" customWidth="1"/>
    <col min="11" max="11" width="6" style="2" hidden="1" customWidth="1"/>
    <col min="12" max="12" width="2.42578125" style="2" hidden="1" customWidth="1"/>
    <col min="13" max="15" width="9.140625" style="2" hidden="1" customWidth="1"/>
    <col min="16" max="16" width="10" style="2" hidden="1" customWidth="1"/>
    <col min="17" max="31" width="9.140625" style="2" hidden="1" customWidth="1"/>
    <col min="32" max="37" width="0" style="2" hidden="1" customWidth="1"/>
    <col min="38" max="16384" width="9.140625" style="2"/>
  </cols>
  <sheetData>
    <row r="1" spans="1:37" ht="15">
      <c r="A1" s="3"/>
      <c r="B1" s="3"/>
      <c r="C1" s="695"/>
      <c r="D1" s="696"/>
      <c r="E1" s="696"/>
      <c r="F1" s="696"/>
      <c r="G1" s="697"/>
    </row>
    <row r="2" spans="1:37" ht="39" customHeight="1">
      <c r="C2" s="698" t="s">
        <v>2286</v>
      </c>
      <c r="D2" s="1636" t="s">
        <v>1721</v>
      </c>
      <c r="E2" s="1636"/>
      <c r="F2" s="1636"/>
      <c r="G2" s="1636"/>
      <c r="M2" s="2" t="s">
        <v>893</v>
      </c>
      <c r="R2" s="2" t="s">
        <v>257</v>
      </c>
    </row>
    <row r="3" spans="1:37" ht="20.25" customHeight="1">
      <c r="C3" s="699"/>
      <c r="D3" s="677"/>
      <c r="E3" s="677"/>
      <c r="F3" s="677"/>
      <c r="G3" s="677"/>
      <c r="L3" s="2">
        <v>1</v>
      </c>
      <c r="M3" s="2" t="s">
        <v>1661</v>
      </c>
      <c r="R3" s="5" t="s">
        <v>1693</v>
      </c>
    </row>
    <row r="4" spans="1:37" ht="15.75" customHeight="1">
      <c r="C4" s="539" t="str">
        <f>IF(I4=0,"","x")</f>
        <v/>
      </c>
      <c r="D4" s="1637" t="s">
        <v>1779</v>
      </c>
      <c r="E4" s="1638"/>
      <c r="F4" s="1639"/>
      <c r="G4" s="1640"/>
      <c r="I4" s="701">
        <f>SUM(J4:K4)</f>
        <v>0</v>
      </c>
      <c r="J4" s="689" t="str">
        <f>IF(F4="Nie występuje.",-1,"")</f>
        <v/>
      </c>
      <c r="K4" s="689" t="str">
        <f>IF(F4&gt;"",1,"")</f>
        <v/>
      </c>
      <c r="L4" s="552">
        <f>L3+1</f>
        <v>2</v>
      </c>
      <c r="M4" s="2" t="s">
        <v>1695</v>
      </c>
      <c r="P4" s="2">
        <v>1</v>
      </c>
      <c r="Q4" s="2">
        <v>0</v>
      </c>
      <c r="R4" s="2" t="s">
        <v>1264</v>
      </c>
      <c r="AF4" s="2" t="s">
        <v>1776</v>
      </c>
    </row>
    <row r="5" spans="1:37" ht="14.25">
      <c r="C5" s="702"/>
      <c r="D5" s="703"/>
      <c r="E5" s="704"/>
      <c r="F5" s="702"/>
      <c r="G5" s="696"/>
      <c r="L5" s="552">
        <f t="shared" ref="L5:L25" si="0">L4+1</f>
        <v>3</v>
      </c>
      <c r="M5" s="2" t="s">
        <v>1662</v>
      </c>
      <c r="Q5" s="2">
        <f>Q4+1</f>
        <v>1</v>
      </c>
      <c r="R5" s="2" t="s">
        <v>1179</v>
      </c>
      <c r="AF5" s="1635" t="s">
        <v>1775</v>
      </c>
      <c r="AG5" s="1635"/>
      <c r="AH5" s="1635"/>
      <c r="AI5" s="1635"/>
      <c r="AJ5" s="1635"/>
      <c r="AK5" s="1635"/>
    </row>
    <row r="6" spans="1:37" ht="15.75" customHeight="1">
      <c r="C6" s="539" t="str">
        <f>IF(I6=0,"","x")</f>
        <v/>
      </c>
      <c r="D6" s="1641" t="s">
        <v>1780</v>
      </c>
      <c r="E6" s="1642"/>
      <c r="F6" s="1639"/>
      <c r="G6" s="1640"/>
      <c r="I6" s="701">
        <f>SUM(J6:K6)</f>
        <v>0</v>
      </c>
      <c r="J6" s="689" t="str">
        <f>IF(F6="Nie występuje.",-1,"")</f>
        <v/>
      </c>
      <c r="K6" s="689" t="str">
        <f>IF(F6&gt;"",1,"")</f>
        <v/>
      </c>
      <c r="L6" s="552">
        <f t="shared" si="0"/>
        <v>4</v>
      </c>
      <c r="M6" s="2" t="s">
        <v>1696</v>
      </c>
      <c r="Q6" s="2">
        <f>Q5+1</f>
        <v>2</v>
      </c>
      <c r="R6" s="2" t="s">
        <v>1180</v>
      </c>
      <c r="AF6" s="2" t="s">
        <v>2212</v>
      </c>
    </row>
    <row r="7" spans="1:37" ht="14.25">
      <c r="C7" s="702"/>
      <c r="D7" s="703"/>
      <c r="E7" s="704"/>
      <c r="F7" s="702"/>
      <c r="G7" s="696"/>
      <c r="L7" s="552">
        <f t="shared" si="0"/>
        <v>5</v>
      </c>
      <c r="M7" s="2" t="s">
        <v>1697</v>
      </c>
      <c r="Q7" s="2">
        <f t="shared" ref="Q7:Q111" si="1">Q6+1</f>
        <v>3</v>
      </c>
      <c r="R7" s="2" t="s">
        <v>258</v>
      </c>
      <c r="V7" s="2" t="s">
        <v>942</v>
      </c>
      <c r="AF7" s="1635" t="s">
        <v>2213</v>
      </c>
      <c r="AG7" s="1635"/>
      <c r="AH7" s="1635"/>
      <c r="AI7" s="1635"/>
      <c r="AJ7" s="1635"/>
      <c r="AK7" s="1635"/>
    </row>
    <row r="8" spans="1:37" ht="15.75" customHeight="1">
      <c r="C8" s="539" t="str">
        <f>IF(I8=0,"","x")</f>
        <v/>
      </c>
      <c r="D8" s="1649" t="s">
        <v>771</v>
      </c>
      <c r="E8" s="1638"/>
      <c r="F8" s="1259"/>
      <c r="G8" s="1260"/>
      <c r="I8" s="701">
        <f>SUM(J8:K8)</f>
        <v>0</v>
      </c>
      <c r="J8" s="689" t="str">
        <f>IF(F8="Nie występuje.",-1,"")</f>
        <v/>
      </c>
      <c r="K8" s="689" t="str">
        <f>IF(F8&gt;"",1,"")</f>
        <v/>
      </c>
      <c r="L8" s="552">
        <f t="shared" si="0"/>
        <v>6</v>
      </c>
      <c r="M8" s="2" t="s">
        <v>1698</v>
      </c>
      <c r="Q8" s="2">
        <f t="shared" si="1"/>
        <v>4</v>
      </c>
      <c r="R8" s="2" t="s">
        <v>943</v>
      </c>
      <c r="AF8" s="196" t="s">
        <v>1720</v>
      </c>
      <c r="AG8" s="195"/>
      <c r="AH8" s="195"/>
      <c r="AI8" s="195"/>
      <c r="AJ8" s="195"/>
    </row>
    <row r="9" spans="1:37" ht="15" customHeight="1">
      <c r="A9" s="3"/>
      <c r="B9" s="3"/>
      <c r="C9" s="702"/>
      <c r="D9" s="703"/>
      <c r="E9" s="704"/>
      <c r="F9" s="3"/>
      <c r="G9" s="696"/>
      <c r="L9" s="552">
        <f t="shared" si="0"/>
        <v>7</v>
      </c>
      <c r="M9" s="2" t="s">
        <v>1699</v>
      </c>
      <c r="Q9" s="2">
        <f t="shared" si="1"/>
        <v>5</v>
      </c>
      <c r="R9" s="2" t="s">
        <v>944</v>
      </c>
      <c r="AF9" s="1635" t="s">
        <v>1719</v>
      </c>
      <c r="AG9" s="1635"/>
      <c r="AH9" s="1635"/>
      <c r="AI9" s="1635"/>
      <c r="AJ9" s="1635"/>
      <c r="AK9" s="1635"/>
    </row>
    <row r="10" spans="1:37" ht="15.75" customHeight="1">
      <c r="C10" s="539" t="str">
        <f>IF(I10=0,"","x")</f>
        <v/>
      </c>
      <c r="D10" s="1644" t="s">
        <v>772</v>
      </c>
      <c r="E10" s="1648"/>
      <c r="F10" s="1639"/>
      <c r="G10" s="1639"/>
      <c r="I10" s="701">
        <f>SUM(J10:K10)</f>
        <v>0</v>
      </c>
      <c r="J10" s="689" t="str">
        <f>IF(F10="Nie występuje.",-1,"")</f>
        <v/>
      </c>
      <c r="K10" s="689" t="str">
        <f>IF(F10&gt;"",1,"")</f>
        <v/>
      </c>
      <c r="L10" s="552">
        <f t="shared" si="0"/>
        <v>8</v>
      </c>
      <c r="M10" s="2" t="s">
        <v>1700</v>
      </c>
      <c r="Q10" s="2">
        <f t="shared" si="1"/>
        <v>6</v>
      </c>
      <c r="R10" s="2" t="s">
        <v>945</v>
      </c>
      <c r="AF10" s="195"/>
      <c r="AG10" s="195"/>
      <c r="AH10" s="195"/>
      <c r="AI10" s="195"/>
      <c r="AJ10" s="195"/>
    </row>
    <row r="11" spans="1:37">
      <c r="C11" s="702"/>
      <c r="D11" s="1646" t="s">
        <v>1049</v>
      </c>
      <c r="E11" s="1647"/>
      <c r="F11" s="1639"/>
      <c r="G11" s="1639"/>
      <c r="L11" s="552">
        <f t="shared" si="0"/>
        <v>9</v>
      </c>
      <c r="M11" s="2" t="s">
        <v>1160</v>
      </c>
      <c r="Q11" s="2">
        <f t="shared" si="1"/>
        <v>7</v>
      </c>
      <c r="R11" s="2" t="s">
        <v>946</v>
      </c>
      <c r="AF11" s="195"/>
      <c r="AG11" s="195"/>
      <c r="AH11" s="195"/>
      <c r="AI11" s="195"/>
      <c r="AJ11" s="195"/>
    </row>
    <row r="12" spans="1:37" ht="9" customHeight="1">
      <c r="C12" s="702"/>
      <c r="D12" s="703"/>
      <c r="E12" s="704"/>
      <c r="F12" s="702"/>
      <c r="G12" s="696"/>
      <c r="L12" s="552">
        <f t="shared" si="0"/>
        <v>10</v>
      </c>
      <c r="M12" s="2" t="s">
        <v>1161</v>
      </c>
      <c r="Q12" s="2">
        <f t="shared" si="1"/>
        <v>8</v>
      </c>
      <c r="R12" s="2" t="s">
        <v>227</v>
      </c>
    </row>
    <row r="13" spans="1:37" ht="15.75" customHeight="1">
      <c r="C13" s="539" t="str">
        <f>IF(I13=0,"","x")</f>
        <v/>
      </c>
      <c r="D13" s="1657" t="s">
        <v>1763</v>
      </c>
      <c r="E13" s="1645"/>
      <c r="F13" s="1639"/>
      <c r="G13" s="1639"/>
      <c r="I13" s="701">
        <f>SUM(J13:K13)</f>
        <v>0</v>
      </c>
      <c r="J13" s="689" t="str">
        <f>IF(F13="Nie występuje.",-1,"")</f>
        <v/>
      </c>
      <c r="K13" s="689" t="str">
        <f>IF(F13&gt;"",1,"")</f>
        <v/>
      </c>
      <c r="L13" s="552">
        <f t="shared" si="0"/>
        <v>11</v>
      </c>
      <c r="M13" s="2" t="s">
        <v>1162</v>
      </c>
      <c r="Q13" s="2">
        <f t="shared" si="1"/>
        <v>9</v>
      </c>
      <c r="R13" s="2" t="s">
        <v>228</v>
      </c>
      <c r="AF13" s="196" t="s">
        <v>39</v>
      </c>
      <c r="AG13" s="195"/>
      <c r="AH13" s="195"/>
      <c r="AI13" s="195"/>
      <c r="AJ13" s="195"/>
    </row>
    <row r="14" spans="1:37" ht="28.5" customHeight="1" thickBot="1">
      <c r="C14" s="702"/>
      <c r="D14" s="1644" t="s">
        <v>1303</v>
      </c>
      <c r="E14" s="1645"/>
      <c r="F14" s="1639"/>
      <c r="G14" s="1639"/>
      <c r="L14" s="552">
        <f t="shared" si="0"/>
        <v>12</v>
      </c>
      <c r="M14" s="2" t="s">
        <v>1163</v>
      </c>
      <c r="Q14" s="2">
        <f t="shared" si="1"/>
        <v>10</v>
      </c>
      <c r="R14" s="2" t="s">
        <v>229</v>
      </c>
      <c r="AF14" s="1643" t="s">
        <v>38</v>
      </c>
      <c r="AG14" s="1643"/>
      <c r="AH14" s="1643"/>
      <c r="AI14" s="1643"/>
      <c r="AJ14" s="1643"/>
      <c r="AK14" s="1643"/>
    </row>
    <row r="15" spans="1:37" ht="19.5" customHeight="1">
      <c r="F15" s="1257" t="s">
        <v>210</v>
      </c>
      <c r="G15" s="1258" t="s">
        <v>211</v>
      </c>
      <c r="J15" s="709"/>
      <c r="L15" s="552">
        <f t="shared" si="0"/>
        <v>13</v>
      </c>
      <c r="M15" s="2" t="s">
        <v>1164</v>
      </c>
      <c r="Q15" s="2">
        <f t="shared" si="1"/>
        <v>11</v>
      </c>
      <c r="R15" s="2" t="s">
        <v>230</v>
      </c>
    </row>
    <row r="16" spans="1:37" ht="15.75" customHeight="1" thickBot="1">
      <c r="C16" s="539" t="str">
        <f>IF(I17=0,"","x")</f>
        <v/>
      </c>
      <c r="D16" s="1657" t="s">
        <v>209</v>
      </c>
      <c r="E16" s="1645"/>
      <c r="F16" s="1259"/>
      <c r="G16" s="1259"/>
      <c r="J16" s="711" t="s">
        <v>893</v>
      </c>
      <c r="L16" s="552">
        <f t="shared" si="0"/>
        <v>14</v>
      </c>
      <c r="M16" s="2" t="s">
        <v>1165</v>
      </c>
      <c r="Q16" s="2">
        <f t="shared" si="1"/>
        <v>12</v>
      </c>
      <c r="R16" s="2" t="s">
        <v>231</v>
      </c>
    </row>
    <row r="17" spans="1:33" s="6" customFormat="1" ht="15.75" customHeight="1">
      <c r="A17" s="710"/>
      <c r="B17" s="710"/>
      <c r="C17" s="710"/>
      <c r="D17" s="710"/>
      <c r="E17" s="710"/>
      <c r="F17" s="1259"/>
      <c r="G17" s="1259"/>
      <c r="I17" s="701">
        <f>SUM(J17:K17)</f>
        <v>0</v>
      </c>
      <c r="J17" s="689" t="str">
        <f>IF(F16="Nie występuje.",-1,"")</f>
        <v/>
      </c>
      <c r="K17" s="689" t="str">
        <f>IF(F16&gt;"",1,"")</f>
        <v/>
      </c>
      <c r="L17" s="552">
        <f t="shared" si="0"/>
        <v>15</v>
      </c>
      <c r="M17" s="2" t="s">
        <v>1166</v>
      </c>
      <c r="Q17" s="2">
        <f t="shared" si="1"/>
        <v>13</v>
      </c>
      <c r="R17" s="2" t="s">
        <v>1264</v>
      </c>
    </row>
    <row r="18" spans="1:33" s="6" customFormat="1" ht="13.5" customHeight="1">
      <c r="A18" s="710"/>
      <c r="B18" s="710"/>
      <c r="C18" s="710"/>
      <c r="D18" s="710"/>
      <c r="E18" s="710"/>
      <c r="F18" s="1259"/>
      <c r="G18" s="1259"/>
      <c r="L18" s="552">
        <f t="shared" si="0"/>
        <v>16</v>
      </c>
      <c r="M18" s="2" t="s">
        <v>1167</v>
      </c>
      <c r="Q18" s="2">
        <f t="shared" si="1"/>
        <v>14</v>
      </c>
      <c r="R18" s="2" t="s">
        <v>1264</v>
      </c>
    </row>
    <row r="19" spans="1:33" ht="13.5" customHeight="1">
      <c r="A19" s="710"/>
      <c r="B19" s="710"/>
      <c r="C19" s="710"/>
      <c r="D19" s="710"/>
      <c r="E19" s="710"/>
      <c r="F19" s="1259"/>
      <c r="G19" s="1259"/>
      <c r="L19" s="552">
        <f t="shared" si="0"/>
        <v>17</v>
      </c>
      <c r="M19" s="2" t="s">
        <v>1168</v>
      </c>
      <c r="Q19" s="2">
        <f t="shared" si="1"/>
        <v>15</v>
      </c>
      <c r="R19" s="2" t="s">
        <v>1264</v>
      </c>
      <c r="S19" s="6"/>
      <c r="T19" s="6"/>
      <c r="U19" s="6"/>
      <c r="V19" s="6"/>
    </row>
    <row r="20" spans="1:33" ht="14.25">
      <c r="A20" s="710"/>
      <c r="B20" s="710"/>
      <c r="C20" s="710"/>
      <c r="D20" s="710"/>
      <c r="E20" s="710"/>
      <c r="F20" s="1259"/>
      <c r="G20" s="1259"/>
      <c r="L20" s="552">
        <f t="shared" si="0"/>
        <v>18</v>
      </c>
      <c r="M20" s="2" t="s">
        <v>1173</v>
      </c>
      <c r="Q20" s="2">
        <f t="shared" si="1"/>
        <v>16</v>
      </c>
      <c r="R20" s="2" t="s">
        <v>1264</v>
      </c>
      <c r="S20" s="6"/>
      <c r="T20" s="6"/>
      <c r="U20" s="6"/>
      <c r="V20" s="6"/>
    </row>
    <row r="21" spans="1:33" ht="14.25">
      <c r="A21" s="710"/>
      <c r="B21" s="710"/>
      <c r="C21" s="710"/>
      <c r="D21" s="710"/>
      <c r="E21" s="710"/>
      <c r="F21" s="1259"/>
      <c r="G21" s="1259"/>
      <c r="L21" s="552">
        <f t="shared" si="0"/>
        <v>19</v>
      </c>
      <c r="M21" s="2" t="s">
        <v>1174</v>
      </c>
      <c r="Q21" s="2">
        <f t="shared" si="1"/>
        <v>17</v>
      </c>
      <c r="R21" s="2" t="s">
        <v>1264</v>
      </c>
      <c r="S21" s="6"/>
      <c r="T21" s="6"/>
      <c r="U21" s="6"/>
      <c r="V21" s="6"/>
    </row>
    <row r="22" spans="1:33" ht="14.25">
      <c r="A22" s="710"/>
      <c r="B22" s="710"/>
      <c r="C22" s="710"/>
      <c r="D22" s="710"/>
      <c r="E22" s="710"/>
      <c r="F22" s="1259"/>
      <c r="G22" s="1259"/>
      <c r="L22" s="552">
        <f t="shared" si="0"/>
        <v>20</v>
      </c>
      <c r="M22" s="2" t="s">
        <v>1175</v>
      </c>
      <c r="S22" s="6"/>
      <c r="T22" s="6"/>
      <c r="U22" s="6"/>
      <c r="V22" s="6"/>
    </row>
    <row r="23" spans="1:33" ht="12" customHeight="1">
      <c r="C23" s="1662" t="s">
        <v>1048</v>
      </c>
      <c r="D23" s="1663"/>
      <c r="E23" s="1663"/>
      <c r="F23" s="710"/>
      <c r="G23" s="710"/>
      <c r="L23" s="552">
        <f t="shared" si="0"/>
        <v>21</v>
      </c>
      <c r="M23" s="2" t="s">
        <v>1176</v>
      </c>
      <c r="R23" s="5" t="s">
        <v>259</v>
      </c>
      <c r="S23" s="6"/>
      <c r="T23" s="6"/>
      <c r="U23" s="6"/>
      <c r="V23" s="6"/>
    </row>
    <row r="24" spans="1:33" ht="22.5" customHeight="1">
      <c r="C24" s="712" t="s">
        <v>1304</v>
      </c>
      <c r="D24" s="1658" t="s">
        <v>1305</v>
      </c>
      <c r="E24" s="1658"/>
      <c r="F24" s="1658"/>
      <c r="G24" s="1658"/>
      <c r="L24" s="552">
        <f t="shared" si="0"/>
        <v>22</v>
      </c>
      <c r="M24" s="2" t="s">
        <v>1177</v>
      </c>
      <c r="P24" s="2">
        <v>2</v>
      </c>
      <c r="Q24" s="2">
        <v>0</v>
      </c>
      <c r="R24" s="2" t="s">
        <v>1264</v>
      </c>
      <c r="S24" s="6"/>
      <c r="T24" s="6"/>
      <c r="U24" s="6"/>
      <c r="V24" s="6"/>
    </row>
    <row r="25" spans="1:33" ht="17.25" customHeight="1">
      <c r="C25" s="6"/>
      <c r="D25" s="1655" t="s">
        <v>1306</v>
      </c>
      <c r="E25" s="1656"/>
      <c r="F25" s="1656"/>
      <c r="G25" s="1656"/>
      <c r="L25" s="552">
        <f t="shared" si="0"/>
        <v>23</v>
      </c>
      <c r="M25" s="2" t="s">
        <v>1178</v>
      </c>
      <c r="Q25" s="2">
        <f t="shared" si="1"/>
        <v>1</v>
      </c>
      <c r="R25" s="2" t="s">
        <v>232</v>
      </c>
    </row>
    <row r="26" spans="1:33" ht="10.5" customHeight="1" thickBot="1">
      <c r="A26" s="3"/>
      <c r="B26" s="3"/>
      <c r="C26" s="713"/>
      <c r="Q26" s="2">
        <f t="shared" si="1"/>
        <v>2</v>
      </c>
      <c r="R26" s="2" t="s">
        <v>233</v>
      </c>
    </row>
    <row r="27" spans="1:33" ht="34.5" customHeight="1" thickBot="1">
      <c r="C27" s="1659" t="s">
        <v>1307</v>
      </c>
      <c r="D27" s="1660"/>
      <c r="E27" s="1661"/>
      <c r="F27" s="714" t="s">
        <v>1821</v>
      </c>
      <c r="G27" s="715" t="s">
        <v>1308</v>
      </c>
    </row>
    <row r="28" spans="1:33" ht="34.5" customHeight="1">
      <c r="C28" s="1652" t="s">
        <v>1309</v>
      </c>
      <c r="D28" s="1652"/>
      <c r="E28" s="1652"/>
      <c r="F28" s="351">
        <f>'Og s3a'!G399</f>
        <v>0</v>
      </c>
      <c r="G28" s="352"/>
      <c r="Q28" s="2">
        <f>Q26+1</f>
        <v>3</v>
      </c>
      <c r="R28" s="2" t="s">
        <v>234</v>
      </c>
    </row>
    <row r="29" spans="1:33" ht="34.5" customHeight="1">
      <c r="C29" s="1653" t="s">
        <v>1310</v>
      </c>
      <c r="D29" s="1653"/>
      <c r="E29" s="1653"/>
      <c r="F29" s="260">
        <f>'Og s3a'!G398</f>
        <v>0</v>
      </c>
      <c r="G29" s="604"/>
      <c r="Q29" s="2">
        <f t="shared" si="1"/>
        <v>4</v>
      </c>
      <c r="R29" s="2" t="s">
        <v>235</v>
      </c>
    </row>
    <row r="30" spans="1:33" ht="34.5" customHeight="1">
      <c r="C30" s="1653" t="s">
        <v>1311</v>
      </c>
      <c r="D30" s="1653"/>
      <c r="E30" s="1653"/>
      <c r="F30" s="260">
        <f>'Og s3a'!G400</f>
        <v>0</v>
      </c>
      <c r="G30" s="604"/>
      <c r="Q30" s="2">
        <f t="shared" si="1"/>
        <v>5</v>
      </c>
      <c r="R30" s="2" t="s">
        <v>236</v>
      </c>
      <c r="AG30" s="705" t="s">
        <v>1281</v>
      </c>
    </row>
    <row r="31" spans="1:33" ht="34.5" customHeight="1" thickBot="1">
      <c r="C31" s="1654" t="s">
        <v>1301</v>
      </c>
      <c r="D31" s="1654"/>
      <c r="E31" s="1654"/>
      <c r="F31" s="347">
        <f>'Og s3a'!G401</f>
        <v>0</v>
      </c>
      <c r="G31" s="348"/>
    </row>
    <row r="32" spans="1:33" ht="34.5" customHeight="1" thickBot="1">
      <c r="C32" s="1650" t="s">
        <v>1312</v>
      </c>
      <c r="D32" s="1651"/>
      <c r="E32" s="1651"/>
      <c r="F32" s="716">
        <f>SUM(F28:F31)</f>
        <v>0</v>
      </c>
      <c r="G32" s="349"/>
      <c r="O32" s="538"/>
      <c r="Q32" s="2">
        <f>Q30+1</f>
        <v>6</v>
      </c>
      <c r="R32" s="2" t="s">
        <v>237</v>
      </c>
    </row>
    <row r="33" spans="3:18" ht="34.5" customHeight="1" thickBot="1">
      <c r="C33" s="1654" t="s">
        <v>1245</v>
      </c>
      <c r="D33" s="1654"/>
      <c r="E33" s="1654"/>
      <c r="F33" s="350"/>
      <c r="G33" s="348"/>
      <c r="L33" s="13"/>
      <c r="M33" s="717">
        <f>'Og s1'!AD8</f>
        <v>0</v>
      </c>
      <c r="N33" s="14"/>
      <c r="O33" s="15"/>
      <c r="Q33" s="2">
        <f t="shared" si="1"/>
        <v>7</v>
      </c>
      <c r="R33" s="2" t="s">
        <v>238</v>
      </c>
    </row>
    <row r="34" spans="3:18" ht="34.5" customHeight="1">
      <c r="C34" s="1654" t="s">
        <v>1302</v>
      </c>
      <c r="D34" s="1654"/>
      <c r="E34" s="1654"/>
      <c r="F34" s="350"/>
      <c r="G34" s="348"/>
      <c r="L34" s="718">
        <v>0</v>
      </c>
      <c r="M34" s="696" t="str">
        <f>IF($M$33=1,R4,IF($M$33=2,R24,IF($M$33=3,R46,IF($M$33=4,R66,IF($M$33=5,R86,IF($M$33=6,R106,IF($M$33=7,R126,IF($M$33=8,R146,""))))))))</f>
        <v/>
      </c>
      <c r="N34" s="696" t="str">
        <f>IF($M$33=9,R166,IF($M$33=10,R186,IF($M$33=11,R206,IF($M$33=12,R226,IF($M$33=13,R246,IF($M$33=14,R266,IF($M$33=15,R286,IF($M$33=16,R306,""))))))))</f>
        <v/>
      </c>
      <c r="O34" s="719" t="str">
        <f>M34&amp;N34</f>
        <v/>
      </c>
      <c r="Q34" s="2">
        <f t="shared" si="1"/>
        <v>8</v>
      </c>
      <c r="R34" s="2" t="s">
        <v>239</v>
      </c>
    </row>
    <row r="35" spans="3:18" ht="34.5" customHeight="1" thickBot="1">
      <c r="C35" s="1654" t="s">
        <v>1246</v>
      </c>
      <c r="D35" s="1654"/>
      <c r="E35" s="1654"/>
      <c r="F35" s="350"/>
      <c r="G35" s="348"/>
      <c r="Q35" s="2">
        <f t="shared" si="1"/>
        <v>9</v>
      </c>
      <c r="R35" s="2" t="s">
        <v>240</v>
      </c>
    </row>
    <row r="36" spans="3:18" ht="34.5" customHeight="1" thickBot="1">
      <c r="C36" s="1650" t="s">
        <v>1313</v>
      </c>
      <c r="D36" s="1651"/>
      <c r="E36" s="1651"/>
      <c r="F36" s="716">
        <f>SUM(F32:F35)</f>
        <v>0</v>
      </c>
      <c r="G36" s="349"/>
      <c r="O36" s="2" t="s">
        <v>893</v>
      </c>
      <c r="Q36" s="2">
        <f t="shared" si="1"/>
        <v>10</v>
      </c>
      <c r="R36" s="2" t="s">
        <v>1264</v>
      </c>
    </row>
    <row r="37" spans="3:18">
      <c r="L37" s="718">
        <f>L34+1</f>
        <v>1</v>
      </c>
      <c r="M37" s="696" t="str">
        <f>IF($M$33=1,R5,IF($M$33=2,R25,IF($M$33=3,R47,IF($M$33=4,R67,IF($M$33=5,R87,IF($M$33=6,R107,IF($M$33=7,R127,IF($M$33=8,R147,""))))))))</f>
        <v/>
      </c>
      <c r="N37" s="696" t="str">
        <f t="shared" ref="N37:N53" si="2">IF($M$33=9,R167,IF($M$33=10,R187,IF($M$33=11,R207,IF($M$33=12,R227,IF($M$33=13,R247,IF($M$33=14,R267,IF($M$33=15,R287,IF($M$33=16,R307,""))))))))</f>
        <v/>
      </c>
      <c r="O37" s="719" t="str">
        <f t="shared" ref="O37:O53" si="3">M37&amp;N37</f>
        <v/>
      </c>
      <c r="Q37" s="2">
        <f t="shared" si="1"/>
        <v>11</v>
      </c>
      <c r="R37" s="2" t="s">
        <v>1264</v>
      </c>
    </row>
    <row r="38" spans="3:18">
      <c r="L38" s="718">
        <f t="shared" ref="L38:L53" si="4">L37+1</f>
        <v>2</v>
      </c>
      <c r="M38" s="696" t="str">
        <f>IF($M$33=1,R6,IF($M$33=2,R26,IF($M$33=3,R48,IF($M$33=4,R68,IF($M$33=5,R88,IF($M$33=6,R108,IF($M$33=7,R128,IF($M$33=8,R148,""))))))))</f>
        <v/>
      </c>
      <c r="N38" s="696" t="str">
        <f t="shared" si="2"/>
        <v/>
      </c>
      <c r="O38" s="719" t="str">
        <f t="shared" si="3"/>
        <v/>
      </c>
      <c r="Q38" s="2">
        <f t="shared" si="1"/>
        <v>12</v>
      </c>
      <c r="R38" s="2" t="s">
        <v>1264</v>
      </c>
    </row>
    <row r="39" spans="3:18">
      <c r="L39" s="718">
        <f t="shared" si="4"/>
        <v>3</v>
      </c>
      <c r="M39" s="696" t="str">
        <f>IF($M$33=1,R7,IF($M$33=2,R28,IF($M$33=3,R49,IF($M$33=4,R69,IF($M$33=5,R89,IF($M$33=6,R109,IF($M$33=7,R129,IF($M$33=8,R149,""))))))))</f>
        <v/>
      </c>
      <c r="N39" s="696" t="str">
        <f t="shared" si="2"/>
        <v/>
      </c>
      <c r="O39" s="719" t="str">
        <f t="shared" si="3"/>
        <v/>
      </c>
      <c r="Q39" s="2">
        <f t="shared" si="1"/>
        <v>13</v>
      </c>
      <c r="R39" s="2" t="s">
        <v>1264</v>
      </c>
    </row>
    <row r="40" spans="3:18">
      <c r="L40" s="718">
        <f t="shared" si="4"/>
        <v>4</v>
      </c>
      <c r="M40" s="696" t="str">
        <f>IF($M$33=1,R8,IF($M$33=2,R29,IF($M$33=3,R50,IF($M$33=4,R70,IF($M$33=5,R90,IF($M$33=6,R110,IF($M$33=7,R130,IF($M$33=8,R150,""))))))))</f>
        <v/>
      </c>
      <c r="N40" s="696" t="str">
        <f t="shared" si="2"/>
        <v/>
      </c>
      <c r="O40" s="719" t="str">
        <f t="shared" si="3"/>
        <v/>
      </c>
      <c r="Q40" s="2">
        <f t="shared" si="1"/>
        <v>14</v>
      </c>
      <c r="R40" s="2" t="s">
        <v>1264</v>
      </c>
    </row>
    <row r="41" spans="3:18">
      <c r="L41" s="718">
        <f t="shared" si="4"/>
        <v>5</v>
      </c>
      <c r="M41" s="696" t="str">
        <f>IF($M$33=1,R9,IF($M$33=2,R30,IF($M$33=3,R51,IF($M$33=4,R71,IF($M$33=5,R91,IF($M$33=6,R111,IF($M$33=7,R131,IF($M$33=8,R151,""))))))))</f>
        <v/>
      </c>
      <c r="N41" s="696" t="str">
        <f t="shared" si="2"/>
        <v/>
      </c>
      <c r="O41" s="719" t="str">
        <f t="shared" si="3"/>
        <v/>
      </c>
      <c r="Q41" s="2">
        <f t="shared" si="1"/>
        <v>15</v>
      </c>
      <c r="R41" s="2" t="s">
        <v>1264</v>
      </c>
    </row>
    <row r="42" spans="3:18">
      <c r="L42" s="718">
        <f t="shared" si="4"/>
        <v>6</v>
      </c>
      <c r="M42" s="696" t="str">
        <f t="shared" ref="M42:M53" si="5">IF($M$33=1,R10,IF($M$33=2,R32,IF($M$33=3,R52,IF($M$33=4,R72,IF($M$33=5,R92,IF($M$33=6,R112,IF($M$33=7,R132,IF($M$33=8,R152,""))))))))</f>
        <v/>
      </c>
      <c r="N42" s="696" t="str">
        <f t="shared" si="2"/>
        <v/>
      </c>
      <c r="O42" s="719" t="str">
        <f t="shared" si="3"/>
        <v/>
      </c>
      <c r="Q42" s="2">
        <f t="shared" si="1"/>
        <v>16</v>
      </c>
      <c r="R42" s="2" t="s">
        <v>1264</v>
      </c>
    </row>
    <row r="43" spans="3:18">
      <c r="L43" s="718">
        <f t="shared" si="4"/>
        <v>7</v>
      </c>
      <c r="M43" s="696" t="str">
        <f t="shared" si="5"/>
        <v/>
      </c>
      <c r="N43" s="696" t="str">
        <f t="shared" si="2"/>
        <v/>
      </c>
      <c r="O43" s="719" t="str">
        <f t="shared" si="3"/>
        <v/>
      </c>
      <c r="Q43" s="2">
        <f t="shared" si="1"/>
        <v>17</v>
      </c>
      <c r="R43" s="2" t="s">
        <v>1264</v>
      </c>
    </row>
    <row r="44" spans="3:18">
      <c r="L44" s="718">
        <f t="shared" si="4"/>
        <v>8</v>
      </c>
      <c r="M44" s="696" t="str">
        <f t="shared" si="5"/>
        <v/>
      </c>
      <c r="N44" s="696" t="str">
        <f t="shared" si="2"/>
        <v/>
      </c>
      <c r="O44" s="719" t="str">
        <f t="shared" si="3"/>
        <v/>
      </c>
    </row>
    <row r="45" spans="3:18">
      <c r="L45" s="718">
        <f t="shared" si="4"/>
        <v>9</v>
      </c>
      <c r="M45" s="696" t="str">
        <f t="shared" si="5"/>
        <v/>
      </c>
      <c r="N45" s="696" t="str">
        <f t="shared" si="2"/>
        <v/>
      </c>
      <c r="O45" s="719" t="str">
        <f t="shared" si="3"/>
        <v/>
      </c>
      <c r="R45" s="5" t="s">
        <v>260</v>
      </c>
    </row>
    <row r="46" spans="3:18">
      <c r="L46" s="718">
        <f t="shared" si="4"/>
        <v>10</v>
      </c>
      <c r="M46" s="696" t="str">
        <f t="shared" si="5"/>
        <v/>
      </c>
      <c r="N46" s="696" t="str">
        <f t="shared" si="2"/>
        <v/>
      </c>
      <c r="O46" s="719" t="str">
        <f t="shared" si="3"/>
        <v/>
      </c>
      <c r="P46" s="2">
        <v>3</v>
      </c>
      <c r="Q46" s="2">
        <v>0</v>
      </c>
      <c r="R46" s="2" t="s">
        <v>1264</v>
      </c>
    </row>
    <row r="47" spans="3:18">
      <c r="L47" s="718">
        <f t="shared" si="4"/>
        <v>11</v>
      </c>
      <c r="M47" s="696" t="str">
        <f t="shared" si="5"/>
        <v/>
      </c>
      <c r="N47" s="696" t="str">
        <f t="shared" si="2"/>
        <v/>
      </c>
      <c r="O47" s="719" t="str">
        <f t="shared" si="3"/>
        <v/>
      </c>
      <c r="Q47" s="2">
        <f t="shared" si="1"/>
        <v>1</v>
      </c>
      <c r="R47" s="2" t="s">
        <v>241</v>
      </c>
    </row>
    <row r="48" spans="3:18">
      <c r="L48" s="718">
        <f t="shared" si="4"/>
        <v>12</v>
      </c>
      <c r="M48" s="696" t="str">
        <f t="shared" si="5"/>
        <v/>
      </c>
      <c r="N48" s="696" t="str">
        <f t="shared" si="2"/>
        <v/>
      </c>
      <c r="O48" s="719" t="str">
        <f t="shared" si="3"/>
        <v/>
      </c>
      <c r="Q48" s="2">
        <f t="shared" si="1"/>
        <v>2</v>
      </c>
      <c r="R48" s="2" t="s">
        <v>242</v>
      </c>
    </row>
    <row r="49" spans="12:18">
      <c r="L49" s="718">
        <f t="shared" si="4"/>
        <v>13</v>
      </c>
      <c r="M49" s="696" t="str">
        <f t="shared" si="5"/>
        <v/>
      </c>
      <c r="N49" s="696" t="str">
        <f t="shared" si="2"/>
        <v/>
      </c>
      <c r="O49" s="719" t="str">
        <f t="shared" si="3"/>
        <v/>
      </c>
      <c r="Q49" s="2">
        <f t="shared" si="1"/>
        <v>3</v>
      </c>
      <c r="R49" s="2" t="s">
        <v>243</v>
      </c>
    </row>
    <row r="50" spans="12:18">
      <c r="L50" s="718">
        <f t="shared" si="4"/>
        <v>14</v>
      </c>
      <c r="M50" s="696" t="str">
        <f t="shared" si="5"/>
        <v/>
      </c>
      <c r="N50" s="696" t="str">
        <f t="shared" si="2"/>
        <v/>
      </c>
      <c r="O50" s="719" t="str">
        <f t="shared" si="3"/>
        <v/>
      </c>
      <c r="Q50" s="2">
        <f t="shared" si="1"/>
        <v>4</v>
      </c>
      <c r="R50" s="2" t="s">
        <v>244</v>
      </c>
    </row>
    <row r="51" spans="12:18">
      <c r="L51" s="718">
        <f t="shared" si="4"/>
        <v>15</v>
      </c>
      <c r="M51" s="696" t="str">
        <f t="shared" si="5"/>
        <v/>
      </c>
      <c r="N51" s="696" t="str">
        <f t="shared" si="2"/>
        <v/>
      </c>
      <c r="O51" s="719" t="str">
        <f t="shared" si="3"/>
        <v/>
      </c>
      <c r="Q51" s="2">
        <f t="shared" si="1"/>
        <v>5</v>
      </c>
      <c r="R51" s="2" t="s">
        <v>245</v>
      </c>
    </row>
    <row r="52" spans="12:18">
      <c r="L52" s="718">
        <f t="shared" si="4"/>
        <v>16</v>
      </c>
      <c r="M52" s="696" t="str">
        <f t="shared" si="5"/>
        <v/>
      </c>
      <c r="N52" s="696" t="str">
        <f t="shared" si="2"/>
        <v/>
      </c>
      <c r="O52" s="719" t="str">
        <f t="shared" si="3"/>
        <v/>
      </c>
      <c r="Q52" s="2">
        <f t="shared" si="1"/>
        <v>6</v>
      </c>
      <c r="R52" s="2" t="s">
        <v>246</v>
      </c>
    </row>
    <row r="53" spans="12:18" ht="13.5" thickBot="1">
      <c r="L53" s="720">
        <f t="shared" si="4"/>
        <v>17</v>
      </c>
      <c r="M53" s="721" t="str">
        <f t="shared" si="5"/>
        <v/>
      </c>
      <c r="N53" s="721" t="str">
        <f t="shared" si="2"/>
        <v/>
      </c>
      <c r="O53" s="722" t="str">
        <f t="shared" si="3"/>
        <v/>
      </c>
      <c r="Q53" s="2">
        <f t="shared" si="1"/>
        <v>7</v>
      </c>
      <c r="R53" s="2" t="s">
        <v>2016</v>
      </c>
    </row>
    <row r="54" spans="12:18">
      <c r="Q54" s="2">
        <f t="shared" si="1"/>
        <v>8</v>
      </c>
      <c r="R54" s="2" t="s">
        <v>2017</v>
      </c>
    </row>
    <row r="55" spans="12:18">
      <c r="Q55" s="2">
        <f t="shared" si="1"/>
        <v>9</v>
      </c>
      <c r="R55" s="2" t="s">
        <v>2018</v>
      </c>
    </row>
    <row r="56" spans="12:18">
      <c r="Q56" s="2">
        <f t="shared" si="1"/>
        <v>10</v>
      </c>
      <c r="R56" s="2" t="s">
        <v>2019</v>
      </c>
    </row>
    <row r="57" spans="12:18">
      <c r="Q57" s="2">
        <f t="shared" si="1"/>
        <v>11</v>
      </c>
      <c r="R57" s="2" t="s">
        <v>2020</v>
      </c>
    </row>
    <row r="58" spans="12:18">
      <c r="Q58" s="2">
        <f t="shared" si="1"/>
        <v>12</v>
      </c>
      <c r="R58" s="2" t="s">
        <v>2021</v>
      </c>
    </row>
    <row r="59" spans="12:18">
      <c r="Q59" s="2">
        <f t="shared" si="1"/>
        <v>13</v>
      </c>
      <c r="R59" s="2" t="s">
        <v>2022</v>
      </c>
    </row>
    <row r="60" spans="12:18">
      <c r="Q60" s="2">
        <f t="shared" si="1"/>
        <v>14</v>
      </c>
      <c r="R60" s="2" t="s">
        <v>2023</v>
      </c>
    </row>
    <row r="61" spans="12:18">
      <c r="Q61" s="2">
        <f t="shared" si="1"/>
        <v>15</v>
      </c>
      <c r="R61" s="2" t="s">
        <v>2024</v>
      </c>
    </row>
    <row r="62" spans="12:18">
      <c r="Q62" s="2">
        <f t="shared" si="1"/>
        <v>16</v>
      </c>
      <c r="R62" s="2" t="s">
        <v>2025</v>
      </c>
    </row>
    <row r="63" spans="12:18">
      <c r="Q63" s="2">
        <f t="shared" si="1"/>
        <v>17</v>
      </c>
      <c r="R63" s="2" t="s">
        <v>2026</v>
      </c>
    </row>
    <row r="65" spans="16:18">
      <c r="R65" s="5" t="s">
        <v>261</v>
      </c>
    </row>
    <row r="66" spans="16:18">
      <c r="P66" s="2">
        <v>4</v>
      </c>
      <c r="Q66" s="2">
        <v>0</v>
      </c>
      <c r="R66" s="2" t="s">
        <v>1264</v>
      </c>
    </row>
    <row r="67" spans="16:18">
      <c r="Q67" s="2">
        <f t="shared" ref="Q67:Q72" si="6">Q66+1</f>
        <v>1</v>
      </c>
      <c r="R67" s="2" t="s">
        <v>2027</v>
      </c>
    </row>
    <row r="68" spans="16:18">
      <c r="Q68" s="2">
        <f t="shared" si="6"/>
        <v>2</v>
      </c>
      <c r="R68" s="2" t="s">
        <v>2028</v>
      </c>
    </row>
    <row r="69" spans="16:18">
      <c r="Q69" s="2">
        <f t="shared" si="6"/>
        <v>3</v>
      </c>
      <c r="R69" s="2" t="s">
        <v>2029</v>
      </c>
    </row>
    <row r="70" spans="16:18">
      <c r="Q70" s="2">
        <f t="shared" si="6"/>
        <v>4</v>
      </c>
      <c r="R70" s="2" t="s">
        <v>2030</v>
      </c>
    </row>
    <row r="71" spans="16:18">
      <c r="Q71" s="2">
        <f t="shared" si="6"/>
        <v>5</v>
      </c>
      <c r="R71" s="2" t="s">
        <v>2031</v>
      </c>
    </row>
    <row r="72" spans="16:18">
      <c r="Q72" s="2">
        <f t="shared" si="6"/>
        <v>6</v>
      </c>
      <c r="R72" s="2" t="s">
        <v>2032</v>
      </c>
    </row>
    <row r="73" spans="16:18">
      <c r="Q73" s="2">
        <f t="shared" ref="Q73:Q83" si="7">Q72+1</f>
        <v>7</v>
      </c>
      <c r="R73" s="2" t="s">
        <v>0</v>
      </c>
    </row>
    <row r="74" spans="16:18">
      <c r="Q74" s="2">
        <f t="shared" si="7"/>
        <v>8</v>
      </c>
      <c r="R74" s="2" t="s">
        <v>256</v>
      </c>
    </row>
    <row r="75" spans="16:18">
      <c r="Q75" s="2">
        <f t="shared" si="7"/>
        <v>9</v>
      </c>
      <c r="R75" s="2" t="s">
        <v>1264</v>
      </c>
    </row>
    <row r="76" spans="16:18">
      <c r="Q76" s="2">
        <f t="shared" si="7"/>
        <v>10</v>
      </c>
      <c r="R76" s="2" t="s">
        <v>1264</v>
      </c>
    </row>
    <row r="77" spans="16:18">
      <c r="Q77" s="2">
        <f t="shared" si="7"/>
        <v>11</v>
      </c>
      <c r="R77" s="2" t="s">
        <v>1264</v>
      </c>
    </row>
    <row r="78" spans="16:18">
      <c r="Q78" s="2">
        <f t="shared" si="7"/>
        <v>12</v>
      </c>
      <c r="R78" s="2" t="s">
        <v>1264</v>
      </c>
    </row>
    <row r="79" spans="16:18">
      <c r="Q79" s="2">
        <f t="shared" si="7"/>
        <v>13</v>
      </c>
      <c r="R79" s="2" t="s">
        <v>1264</v>
      </c>
    </row>
    <row r="80" spans="16:18">
      <c r="Q80" s="2">
        <f t="shared" si="7"/>
        <v>14</v>
      </c>
      <c r="R80" s="2" t="s">
        <v>1264</v>
      </c>
    </row>
    <row r="81" spans="16:18">
      <c r="Q81" s="2">
        <f t="shared" si="7"/>
        <v>15</v>
      </c>
      <c r="R81" s="2" t="s">
        <v>1264</v>
      </c>
    </row>
    <row r="82" spans="16:18">
      <c r="Q82" s="2">
        <f t="shared" si="7"/>
        <v>16</v>
      </c>
      <c r="R82" s="2" t="s">
        <v>1264</v>
      </c>
    </row>
    <row r="83" spans="16:18">
      <c r="Q83" s="2">
        <f t="shared" si="7"/>
        <v>17</v>
      </c>
      <c r="R83" s="2" t="s">
        <v>1264</v>
      </c>
    </row>
    <row r="85" spans="16:18">
      <c r="R85" s="5" t="s">
        <v>262</v>
      </c>
    </row>
    <row r="86" spans="16:18">
      <c r="P86" s="2">
        <v>5</v>
      </c>
      <c r="Q86" s="2">
        <v>0</v>
      </c>
      <c r="R86" s="5" t="s">
        <v>1264</v>
      </c>
    </row>
    <row r="87" spans="16:18">
      <c r="Q87" s="2">
        <f>Q85+1</f>
        <v>1</v>
      </c>
      <c r="R87" s="2" t="s">
        <v>2033</v>
      </c>
    </row>
    <row r="88" spans="16:18">
      <c r="Q88" s="2">
        <f t="shared" si="1"/>
        <v>2</v>
      </c>
      <c r="R88" s="2" t="s">
        <v>2034</v>
      </c>
    </row>
    <row r="89" spans="16:18">
      <c r="Q89" s="2">
        <f t="shared" si="1"/>
        <v>3</v>
      </c>
      <c r="R89" s="2" t="s">
        <v>2053</v>
      </c>
    </row>
    <row r="90" spans="16:18">
      <c r="Q90" s="2">
        <f t="shared" si="1"/>
        <v>4</v>
      </c>
      <c r="R90" s="2" t="s">
        <v>2054</v>
      </c>
    </row>
    <row r="91" spans="16:18">
      <c r="Q91" s="2">
        <f t="shared" si="1"/>
        <v>5</v>
      </c>
      <c r="R91" s="2" t="s">
        <v>2055</v>
      </c>
    </row>
    <row r="92" spans="16:18">
      <c r="Q92" s="2">
        <f t="shared" si="1"/>
        <v>6</v>
      </c>
      <c r="R92" s="2" t="s">
        <v>2056</v>
      </c>
    </row>
    <row r="93" spans="16:18">
      <c r="Q93" s="2">
        <f t="shared" si="1"/>
        <v>7</v>
      </c>
      <c r="R93" s="2" t="s">
        <v>2057</v>
      </c>
    </row>
    <row r="94" spans="16:18">
      <c r="Q94" s="2">
        <f t="shared" si="1"/>
        <v>8</v>
      </c>
      <c r="R94" s="2" t="s">
        <v>1264</v>
      </c>
    </row>
    <row r="95" spans="16:18">
      <c r="Q95" s="2">
        <f t="shared" si="1"/>
        <v>9</v>
      </c>
      <c r="R95" s="2" t="s">
        <v>1264</v>
      </c>
    </row>
    <row r="96" spans="16:18">
      <c r="Q96" s="2">
        <f t="shared" si="1"/>
        <v>10</v>
      </c>
      <c r="R96" s="2" t="s">
        <v>1264</v>
      </c>
    </row>
    <row r="97" spans="16:18">
      <c r="Q97" s="2">
        <f t="shared" si="1"/>
        <v>11</v>
      </c>
      <c r="R97" s="2" t="s">
        <v>1264</v>
      </c>
    </row>
    <row r="98" spans="16:18">
      <c r="Q98" s="2">
        <f t="shared" si="1"/>
        <v>12</v>
      </c>
      <c r="R98" s="2" t="s">
        <v>1264</v>
      </c>
    </row>
    <row r="99" spans="16:18">
      <c r="Q99" s="2">
        <f t="shared" si="1"/>
        <v>13</v>
      </c>
      <c r="R99" s="2" t="s">
        <v>1264</v>
      </c>
    </row>
    <row r="100" spans="16:18">
      <c r="Q100" s="2">
        <f t="shared" si="1"/>
        <v>14</v>
      </c>
      <c r="R100" s="2" t="s">
        <v>1264</v>
      </c>
    </row>
    <row r="101" spans="16:18">
      <c r="Q101" s="2">
        <f t="shared" si="1"/>
        <v>15</v>
      </c>
      <c r="R101" s="2" t="s">
        <v>1264</v>
      </c>
    </row>
    <row r="102" spans="16:18">
      <c r="Q102" s="2">
        <f t="shared" si="1"/>
        <v>16</v>
      </c>
      <c r="R102" s="2" t="s">
        <v>1264</v>
      </c>
    </row>
    <row r="103" spans="16:18">
      <c r="Q103" s="2">
        <f t="shared" si="1"/>
        <v>17</v>
      </c>
      <c r="R103" s="2" t="s">
        <v>1264</v>
      </c>
    </row>
    <row r="105" spans="16:18">
      <c r="R105" s="5" t="s">
        <v>263</v>
      </c>
    </row>
    <row r="106" spans="16:18">
      <c r="P106" s="2">
        <v>6</v>
      </c>
      <c r="Q106" s="2">
        <v>0</v>
      </c>
      <c r="R106" s="2" t="s">
        <v>1264</v>
      </c>
    </row>
    <row r="107" spans="16:18">
      <c r="Q107" s="2">
        <f t="shared" si="1"/>
        <v>1</v>
      </c>
      <c r="R107" s="2" t="s">
        <v>2058</v>
      </c>
    </row>
    <row r="108" spans="16:18">
      <c r="Q108" s="2">
        <f t="shared" si="1"/>
        <v>2</v>
      </c>
      <c r="R108" s="2" t="s">
        <v>2059</v>
      </c>
    </row>
    <row r="109" spans="16:18">
      <c r="Q109" s="2">
        <f t="shared" si="1"/>
        <v>3</v>
      </c>
      <c r="R109" s="2" t="s">
        <v>2151</v>
      </c>
    </row>
    <row r="110" spans="16:18">
      <c r="Q110" s="2">
        <f t="shared" si="1"/>
        <v>4</v>
      </c>
      <c r="R110" s="2" t="s">
        <v>2152</v>
      </c>
    </row>
    <row r="111" spans="16:18">
      <c r="Q111" s="2">
        <f t="shared" si="1"/>
        <v>5</v>
      </c>
      <c r="R111" s="2" t="s">
        <v>2153</v>
      </c>
    </row>
    <row r="112" spans="16:18">
      <c r="Q112" s="2">
        <f t="shared" ref="Q112:Q256" si="8">Q111+1</f>
        <v>6</v>
      </c>
      <c r="R112" s="2" t="s">
        <v>2154</v>
      </c>
    </row>
    <row r="113" spans="16:18">
      <c r="Q113" s="2">
        <f t="shared" si="8"/>
        <v>7</v>
      </c>
      <c r="R113" s="2" t="s">
        <v>2155</v>
      </c>
    </row>
    <row r="114" spans="16:18">
      <c r="Q114" s="2">
        <f t="shared" si="8"/>
        <v>8</v>
      </c>
      <c r="R114" s="2" t="s">
        <v>1210</v>
      </c>
    </row>
    <row r="115" spans="16:18">
      <c r="Q115" s="2">
        <f t="shared" si="8"/>
        <v>9</v>
      </c>
      <c r="R115" s="2" t="s">
        <v>1211</v>
      </c>
    </row>
    <row r="116" spans="16:18">
      <c r="Q116" s="2">
        <f t="shared" si="8"/>
        <v>10</v>
      </c>
      <c r="R116" s="2" t="s">
        <v>1677</v>
      </c>
    </row>
    <row r="117" spans="16:18">
      <c r="Q117" s="2">
        <f t="shared" si="8"/>
        <v>11</v>
      </c>
      <c r="R117" s="2" t="s">
        <v>1825</v>
      </c>
    </row>
    <row r="118" spans="16:18">
      <c r="Q118" s="2">
        <f t="shared" si="8"/>
        <v>12</v>
      </c>
      <c r="R118" s="2" t="s">
        <v>1264</v>
      </c>
    </row>
    <row r="119" spans="16:18">
      <c r="Q119" s="2">
        <f t="shared" si="8"/>
        <v>13</v>
      </c>
      <c r="R119" s="2" t="s">
        <v>1264</v>
      </c>
    </row>
    <row r="120" spans="16:18">
      <c r="Q120" s="2">
        <f t="shared" si="8"/>
        <v>14</v>
      </c>
      <c r="R120" s="2" t="s">
        <v>1264</v>
      </c>
    </row>
    <row r="121" spans="16:18">
      <c r="Q121" s="2">
        <f t="shared" si="8"/>
        <v>15</v>
      </c>
      <c r="R121" s="2" t="s">
        <v>1264</v>
      </c>
    </row>
    <row r="122" spans="16:18">
      <c r="Q122" s="2">
        <f t="shared" si="8"/>
        <v>16</v>
      </c>
      <c r="R122" s="2" t="s">
        <v>1264</v>
      </c>
    </row>
    <row r="123" spans="16:18">
      <c r="Q123" s="2">
        <f t="shared" si="8"/>
        <v>17</v>
      </c>
      <c r="R123" s="2" t="s">
        <v>1264</v>
      </c>
    </row>
    <row r="125" spans="16:18">
      <c r="R125" s="5" t="s">
        <v>264</v>
      </c>
    </row>
    <row r="126" spans="16:18">
      <c r="P126" s="2">
        <v>7</v>
      </c>
      <c r="Q126" s="2">
        <v>0</v>
      </c>
      <c r="R126" s="2" t="s">
        <v>1264</v>
      </c>
    </row>
    <row r="127" spans="16:18">
      <c r="Q127" s="2">
        <f t="shared" si="8"/>
        <v>1</v>
      </c>
      <c r="R127" s="2" t="s">
        <v>2033</v>
      </c>
    </row>
    <row r="128" spans="16:18">
      <c r="Q128" s="2">
        <f t="shared" si="8"/>
        <v>2</v>
      </c>
      <c r="R128" s="2" t="s">
        <v>1212</v>
      </c>
    </row>
    <row r="129" spans="17:18">
      <c r="Q129" s="2">
        <f t="shared" si="8"/>
        <v>3</v>
      </c>
      <c r="R129" s="2" t="s">
        <v>1213</v>
      </c>
    </row>
    <row r="130" spans="17:18">
      <c r="Q130" s="2">
        <f t="shared" si="8"/>
        <v>4</v>
      </c>
      <c r="R130" s="2" t="s">
        <v>235</v>
      </c>
    </row>
    <row r="131" spans="17:18">
      <c r="Q131" s="2">
        <f t="shared" si="8"/>
        <v>5</v>
      </c>
      <c r="R131" s="2" t="s">
        <v>234</v>
      </c>
    </row>
    <row r="132" spans="17:18">
      <c r="Q132" s="2">
        <f t="shared" si="8"/>
        <v>6</v>
      </c>
      <c r="R132" s="2" t="s">
        <v>1214</v>
      </c>
    </row>
    <row r="133" spans="17:18">
      <c r="Q133" s="2">
        <f t="shared" si="8"/>
        <v>7</v>
      </c>
      <c r="R133" s="2" t="s">
        <v>1215</v>
      </c>
    </row>
    <row r="134" spans="17:18">
      <c r="Q134" s="2">
        <f t="shared" si="8"/>
        <v>8</v>
      </c>
      <c r="R134" s="2" t="s">
        <v>1216</v>
      </c>
    </row>
    <row r="135" spans="17:18">
      <c r="Q135" s="2">
        <f t="shared" si="8"/>
        <v>9</v>
      </c>
      <c r="R135" s="2" t="s">
        <v>2017</v>
      </c>
    </row>
    <row r="136" spans="17:18">
      <c r="Q136" s="2">
        <f t="shared" si="8"/>
        <v>10</v>
      </c>
      <c r="R136" s="2" t="s">
        <v>1264</v>
      </c>
    </row>
    <row r="137" spans="17:18">
      <c r="Q137" s="2">
        <f t="shared" si="8"/>
        <v>11</v>
      </c>
      <c r="R137" s="2" t="s">
        <v>1264</v>
      </c>
    </row>
    <row r="138" spans="17:18">
      <c r="Q138" s="2">
        <f t="shared" si="8"/>
        <v>12</v>
      </c>
      <c r="R138" s="2" t="s">
        <v>1264</v>
      </c>
    </row>
    <row r="139" spans="17:18">
      <c r="Q139" s="2">
        <f t="shared" si="8"/>
        <v>13</v>
      </c>
      <c r="R139" s="2" t="s">
        <v>1264</v>
      </c>
    </row>
    <row r="140" spans="17:18">
      <c r="Q140" s="2">
        <f t="shared" si="8"/>
        <v>14</v>
      </c>
      <c r="R140" s="2" t="s">
        <v>1264</v>
      </c>
    </row>
    <row r="141" spans="17:18">
      <c r="Q141" s="2">
        <f t="shared" si="8"/>
        <v>15</v>
      </c>
      <c r="R141" s="2" t="s">
        <v>1264</v>
      </c>
    </row>
    <row r="142" spans="17:18">
      <c r="Q142" s="2">
        <f t="shared" si="8"/>
        <v>16</v>
      </c>
      <c r="R142" s="2" t="s">
        <v>1264</v>
      </c>
    </row>
    <row r="143" spans="17:18">
      <c r="Q143" s="2">
        <f t="shared" si="8"/>
        <v>17</v>
      </c>
      <c r="R143" s="2" t="s">
        <v>1264</v>
      </c>
    </row>
    <row r="145" spans="16:18">
      <c r="R145" s="5" t="s">
        <v>265</v>
      </c>
    </row>
    <row r="146" spans="16:18">
      <c r="P146" s="2">
        <v>8</v>
      </c>
      <c r="Q146" s="2">
        <v>0</v>
      </c>
      <c r="R146" s="2" t="s">
        <v>1264</v>
      </c>
    </row>
    <row r="147" spans="16:18">
      <c r="Q147" s="2">
        <f t="shared" si="8"/>
        <v>1</v>
      </c>
      <c r="R147" s="2" t="s">
        <v>1217</v>
      </c>
    </row>
    <row r="148" spans="16:18">
      <c r="Q148" s="2">
        <f t="shared" si="8"/>
        <v>2</v>
      </c>
      <c r="R148" s="2" t="s">
        <v>1218</v>
      </c>
    </row>
    <row r="149" spans="16:18">
      <c r="Q149" s="2">
        <f t="shared" si="8"/>
        <v>3</v>
      </c>
      <c r="R149" s="2" t="s">
        <v>1342</v>
      </c>
    </row>
    <row r="150" spans="16:18">
      <c r="Q150" s="2">
        <f t="shared" si="8"/>
        <v>4</v>
      </c>
      <c r="R150" s="2" t="s">
        <v>2209</v>
      </c>
    </row>
    <row r="151" spans="16:18">
      <c r="Q151" s="2">
        <f t="shared" si="8"/>
        <v>5</v>
      </c>
      <c r="R151" s="2" t="s">
        <v>1264</v>
      </c>
    </row>
    <row r="152" spans="16:18">
      <c r="Q152" s="2">
        <f t="shared" si="8"/>
        <v>6</v>
      </c>
      <c r="R152" s="2" t="s">
        <v>1264</v>
      </c>
    </row>
    <row r="153" spans="16:18">
      <c r="Q153" s="2">
        <f t="shared" si="8"/>
        <v>7</v>
      </c>
      <c r="R153" s="2" t="s">
        <v>1264</v>
      </c>
    </row>
    <row r="154" spans="16:18">
      <c r="Q154" s="2">
        <f t="shared" si="8"/>
        <v>8</v>
      </c>
      <c r="R154" s="2" t="s">
        <v>1264</v>
      </c>
    </row>
    <row r="155" spans="16:18">
      <c r="Q155" s="2">
        <f t="shared" si="8"/>
        <v>9</v>
      </c>
      <c r="R155" s="2" t="s">
        <v>1264</v>
      </c>
    </row>
    <row r="156" spans="16:18">
      <c r="Q156" s="2">
        <f t="shared" si="8"/>
        <v>10</v>
      </c>
      <c r="R156" s="2" t="s">
        <v>1264</v>
      </c>
    </row>
    <row r="157" spans="16:18">
      <c r="Q157" s="2">
        <f t="shared" si="8"/>
        <v>11</v>
      </c>
      <c r="R157" s="2" t="s">
        <v>1264</v>
      </c>
    </row>
    <row r="158" spans="16:18">
      <c r="Q158" s="2">
        <f t="shared" si="8"/>
        <v>12</v>
      </c>
      <c r="R158" s="2" t="s">
        <v>1264</v>
      </c>
    </row>
    <row r="159" spans="16:18">
      <c r="Q159" s="2">
        <f t="shared" si="8"/>
        <v>13</v>
      </c>
      <c r="R159" s="2" t="s">
        <v>1264</v>
      </c>
    </row>
    <row r="160" spans="16:18">
      <c r="Q160" s="2">
        <f t="shared" si="8"/>
        <v>14</v>
      </c>
      <c r="R160" s="2" t="s">
        <v>1264</v>
      </c>
    </row>
    <row r="161" spans="16:18">
      <c r="Q161" s="2">
        <f t="shared" si="8"/>
        <v>15</v>
      </c>
      <c r="R161" s="2" t="s">
        <v>1264</v>
      </c>
    </row>
    <row r="162" spans="16:18">
      <c r="Q162" s="2">
        <f t="shared" si="8"/>
        <v>16</v>
      </c>
      <c r="R162" s="2" t="s">
        <v>1264</v>
      </c>
    </row>
    <row r="163" spans="16:18">
      <c r="Q163" s="2">
        <f t="shared" si="8"/>
        <v>17</v>
      </c>
      <c r="R163" s="2" t="s">
        <v>1264</v>
      </c>
    </row>
    <row r="165" spans="16:18">
      <c r="R165" s="5" t="s">
        <v>266</v>
      </c>
    </row>
    <row r="166" spans="16:18">
      <c r="P166" s="2">
        <v>9</v>
      </c>
      <c r="Q166" s="2">
        <v>0</v>
      </c>
      <c r="R166" s="2" t="s">
        <v>1264</v>
      </c>
    </row>
    <row r="167" spans="16:18">
      <c r="Q167" s="2">
        <f t="shared" si="8"/>
        <v>1</v>
      </c>
      <c r="R167" s="2" t="s">
        <v>1343</v>
      </c>
    </row>
    <row r="168" spans="16:18">
      <c r="Q168" s="2">
        <f t="shared" si="8"/>
        <v>2</v>
      </c>
      <c r="R168" s="2" t="s">
        <v>1344</v>
      </c>
    </row>
    <row r="169" spans="16:18">
      <c r="Q169" s="2">
        <f t="shared" si="8"/>
        <v>3</v>
      </c>
      <c r="R169" s="2" t="s">
        <v>1850</v>
      </c>
    </row>
    <row r="170" spans="16:18">
      <c r="Q170" s="2">
        <f t="shared" si="8"/>
        <v>4</v>
      </c>
      <c r="R170" s="2" t="s">
        <v>1851</v>
      </c>
    </row>
    <row r="171" spans="16:18">
      <c r="Q171" s="2">
        <f t="shared" si="8"/>
        <v>5</v>
      </c>
      <c r="R171" s="2" t="s">
        <v>1852</v>
      </c>
    </row>
    <row r="172" spans="16:18">
      <c r="Q172" s="2">
        <f t="shared" si="8"/>
        <v>6</v>
      </c>
      <c r="R172" s="2" t="s">
        <v>2210</v>
      </c>
    </row>
    <row r="173" spans="16:18">
      <c r="Q173" s="2">
        <f t="shared" si="8"/>
        <v>7</v>
      </c>
      <c r="R173" s="2" t="s">
        <v>1219</v>
      </c>
    </row>
    <row r="174" spans="16:18">
      <c r="Q174" s="2">
        <f t="shared" si="8"/>
        <v>8</v>
      </c>
      <c r="R174" s="2" t="s">
        <v>2153</v>
      </c>
    </row>
    <row r="175" spans="16:18">
      <c r="Q175" s="2">
        <f t="shared" si="8"/>
        <v>9</v>
      </c>
      <c r="R175" s="2" t="s">
        <v>2021</v>
      </c>
    </row>
    <row r="176" spans="16:18">
      <c r="Q176" s="2">
        <f t="shared" si="8"/>
        <v>10</v>
      </c>
      <c r="R176" s="2" t="s">
        <v>2019</v>
      </c>
    </row>
    <row r="177" spans="16:18">
      <c r="Q177" s="2">
        <f t="shared" si="8"/>
        <v>11</v>
      </c>
      <c r="R177" s="2" t="s">
        <v>1264</v>
      </c>
    </row>
    <row r="178" spans="16:18">
      <c r="Q178" s="2">
        <f t="shared" si="8"/>
        <v>12</v>
      </c>
      <c r="R178" s="2" t="s">
        <v>1264</v>
      </c>
    </row>
    <row r="179" spans="16:18">
      <c r="Q179" s="2">
        <f t="shared" si="8"/>
        <v>13</v>
      </c>
      <c r="R179" s="2" t="s">
        <v>1264</v>
      </c>
    </row>
    <row r="180" spans="16:18">
      <c r="Q180" s="2">
        <f t="shared" si="8"/>
        <v>14</v>
      </c>
      <c r="R180" s="2" t="s">
        <v>1264</v>
      </c>
    </row>
    <row r="181" spans="16:18">
      <c r="Q181" s="2">
        <f t="shared" si="8"/>
        <v>15</v>
      </c>
      <c r="R181" s="2" t="s">
        <v>1264</v>
      </c>
    </row>
    <row r="182" spans="16:18">
      <c r="Q182" s="2">
        <f t="shared" si="8"/>
        <v>16</v>
      </c>
      <c r="R182" s="2" t="s">
        <v>1264</v>
      </c>
    </row>
    <row r="183" spans="16:18">
      <c r="Q183" s="2">
        <f t="shared" si="8"/>
        <v>17</v>
      </c>
      <c r="R183" s="2" t="s">
        <v>1264</v>
      </c>
    </row>
    <row r="185" spans="16:18">
      <c r="R185" s="5" t="s">
        <v>267</v>
      </c>
    </row>
    <row r="186" spans="16:18">
      <c r="P186" s="2">
        <v>10</v>
      </c>
      <c r="Q186" s="2">
        <v>0</v>
      </c>
      <c r="R186" s="2" t="s">
        <v>1264</v>
      </c>
    </row>
    <row r="187" spans="16:18">
      <c r="Q187" s="2">
        <f t="shared" si="8"/>
        <v>1</v>
      </c>
      <c r="R187" s="2" t="s">
        <v>1220</v>
      </c>
    </row>
    <row r="188" spans="16:18">
      <c r="Q188" s="2">
        <f t="shared" si="8"/>
        <v>2</v>
      </c>
      <c r="R188" s="2" t="s">
        <v>1221</v>
      </c>
    </row>
    <row r="189" spans="16:18">
      <c r="Q189" s="2">
        <f t="shared" si="8"/>
        <v>3</v>
      </c>
      <c r="R189" s="2" t="s">
        <v>2159</v>
      </c>
    </row>
    <row r="190" spans="16:18">
      <c r="Q190" s="2">
        <f t="shared" si="8"/>
        <v>4</v>
      </c>
      <c r="R190" s="2" t="s">
        <v>2160</v>
      </c>
    </row>
    <row r="191" spans="16:18">
      <c r="Q191" s="2">
        <f t="shared" si="8"/>
        <v>5</v>
      </c>
      <c r="R191" s="2" t="s">
        <v>1264</v>
      </c>
    </row>
    <row r="192" spans="16:18">
      <c r="Q192" s="2">
        <f t="shared" si="8"/>
        <v>6</v>
      </c>
      <c r="R192" s="2" t="s">
        <v>1264</v>
      </c>
    </row>
    <row r="193" spans="16:18">
      <c r="Q193" s="2">
        <f t="shared" si="8"/>
        <v>7</v>
      </c>
      <c r="R193" s="2" t="s">
        <v>1264</v>
      </c>
    </row>
    <row r="194" spans="16:18">
      <c r="Q194" s="2">
        <f t="shared" si="8"/>
        <v>8</v>
      </c>
      <c r="R194" s="2" t="s">
        <v>1264</v>
      </c>
    </row>
    <row r="195" spans="16:18">
      <c r="Q195" s="2">
        <f t="shared" si="8"/>
        <v>9</v>
      </c>
      <c r="R195" s="2" t="s">
        <v>1264</v>
      </c>
    </row>
    <row r="196" spans="16:18">
      <c r="Q196" s="2">
        <f t="shared" si="8"/>
        <v>10</v>
      </c>
      <c r="R196" s="2" t="s">
        <v>1264</v>
      </c>
    </row>
    <row r="197" spans="16:18">
      <c r="Q197" s="2">
        <f t="shared" si="8"/>
        <v>11</v>
      </c>
      <c r="R197" s="2" t="s">
        <v>1264</v>
      </c>
    </row>
    <row r="198" spans="16:18">
      <c r="Q198" s="2">
        <f t="shared" si="8"/>
        <v>12</v>
      </c>
      <c r="R198" s="2" t="s">
        <v>1264</v>
      </c>
    </row>
    <row r="199" spans="16:18">
      <c r="Q199" s="2">
        <f t="shared" si="8"/>
        <v>13</v>
      </c>
      <c r="R199" s="2" t="s">
        <v>1264</v>
      </c>
    </row>
    <row r="200" spans="16:18">
      <c r="Q200" s="2">
        <f t="shared" si="8"/>
        <v>14</v>
      </c>
      <c r="R200" s="2" t="s">
        <v>1264</v>
      </c>
    </row>
    <row r="201" spans="16:18">
      <c r="Q201" s="2">
        <f t="shared" si="8"/>
        <v>15</v>
      </c>
      <c r="R201" s="2" t="s">
        <v>1264</v>
      </c>
    </row>
    <row r="202" spans="16:18">
      <c r="Q202" s="2">
        <f t="shared" si="8"/>
        <v>16</v>
      </c>
      <c r="R202" s="2" t="s">
        <v>1264</v>
      </c>
    </row>
    <row r="203" spans="16:18">
      <c r="Q203" s="2">
        <f t="shared" si="8"/>
        <v>17</v>
      </c>
      <c r="R203" s="2" t="s">
        <v>1264</v>
      </c>
    </row>
    <row r="205" spans="16:18">
      <c r="R205" s="5" t="s">
        <v>268</v>
      </c>
    </row>
    <row r="206" spans="16:18">
      <c r="P206" s="2">
        <v>11</v>
      </c>
      <c r="Q206" s="2">
        <v>0</v>
      </c>
      <c r="R206" s="2" t="s">
        <v>1264</v>
      </c>
    </row>
    <row r="207" spans="16:18">
      <c r="Q207" s="2">
        <f t="shared" si="8"/>
        <v>1</v>
      </c>
      <c r="R207" s="2" t="s">
        <v>2161</v>
      </c>
    </row>
    <row r="208" spans="16:18">
      <c r="Q208" s="2">
        <f t="shared" si="8"/>
        <v>2</v>
      </c>
      <c r="R208" s="2" t="s">
        <v>2162</v>
      </c>
    </row>
    <row r="209" spans="17:18">
      <c r="Q209" s="2">
        <f t="shared" si="8"/>
        <v>3</v>
      </c>
      <c r="R209" s="2" t="s">
        <v>1668</v>
      </c>
    </row>
    <row r="210" spans="17:18">
      <c r="Q210" s="2">
        <f t="shared" si="8"/>
        <v>4</v>
      </c>
      <c r="R210" s="2" t="s">
        <v>1669</v>
      </c>
    </row>
    <row r="211" spans="17:18">
      <c r="Q211" s="2">
        <f t="shared" si="8"/>
        <v>5</v>
      </c>
      <c r="R211" s="2" t="s">
        <v>1670</v>
      </c>
    </row>
    <row r="212" spans="17:18">
      <c r="Q212" s="2">
        <f t="shared" si="8"/>
        <v>6</v>
      </c>
      <c r="R212" s="2" t="s">
        <v>1671</v>
      </c>
    </row>
    <row r="213" spans="17:18">
      <c r="Q213" s="2">
        <f t="shared" si="8"/>
        <v>7</v>
      </c>
      <c r="R213" s="2" t="s">
        <v>1672</v>
      </c>
    </row>
    <row r="214" spans="17:18">
      <c r="Q214" s="2">
        <f t="shared" si="8"/>
        <v>8</v>
      </c>
      <c r="R214" s="2" t="s">
        <v>1264</v>
      </c>
    </row>
    <row r="215" spans="17:18">
      <c r="Q215" s="2">
        <f t="shared" si="8"/>
        <v>9</v>
      </c>
      <c r="R215" s="2" t="s">
        <v>1264</v>
      </c>
    </row>
    <row r="216" spans="17:18">
      <c r="Q216" s="2">
        <f t="shared" si="8"/>
        <v>10</v>
      </c>
      <c r="R216" s="2" t="s">
        <v>1264</v>
      </c>
    </row>
    <row r="217" spans="17:18">
      <c r="Q217" s="2">
        <f t="shared" si="8"/>
        <v>11</v>
      </c>
      <c r="R217" s="2" t="s">
        <v>1264</v>
      </c>
    </row>
    <row r="218" spans="17:18">
      <c r="Q218" s="2">
        <f t="shared" si="8"/>
        <v>12</v>
      </c>
      <c r="R218" s="2" t="s">
        <v>1264</v>
      </c>
    </row>
    <row r="219" spans="17:18">
      <c r="Q219" s="2">
        <f t="shared" si="8"/>
        <v>13</v>
      </c>
      <c r="R219" s="2" t="s">
        <v>1264</v>
      </c>
    </row>
    <row r="220" spans="17:18">
      <c r="Q220" s="2">
        <f t="shared" si="8"/>
        <v>14</v>
      </c>
      <c r="R220" s="2" t="s">
        <v>1264</v>
      </c>
    </row>
    <row r="221" spans="17:18">
      <c r="Q221" s="2">
        <f t="shared" si="8"/>
        <v>15</v>
      </c>
      <c r="R221" s="2" t="s">
        <v>1264</v>
      </c>
    </row>
    <row r="222" spans="17:18">
      <c r="Q222" s="2">
        <f t="shared" si="8"/>
        <v>16</v>
      </c>
      <c r="R222" s="2" t="s">
        <v>1264</v>
      </c>
    </row>
    <row r="223" spans="17:18">
      <c r="Q223" s="2">
        <f t="shared" si="8"/>
        <v>17</v>
      </c>
      <c r="R223" s="2" t="s">
        <v>1264</v>
      </c>
    </row>
    <row r="225" spans="16:18">
      <c r="R225" s="5" t="s">
        <v>1688</v>
      </c>
    </row>
    <row r="226" spans="16:18">
      <c r="P226" s="2">
        <v>12</v>
      </c>
      <c r="Q226" s="2">
        <v>0</v>
      </c>
      <c r="R226" s="2" t="s">
        <v>1264</v>
      </c>
    </row>
    <row r="227" spans="16:18">
      <c r="Q227" s="2">
        <f t="shared" si="8"/>
        <v>1</v>
      </c>
      <c r="R227" s="2" t="s">
        <v>1673</v>
      </c>
    </row>
    <row r="228" spans="16:18">
      <c r="Q228" s="2">
        <f t="shared" si="8"/>
        <v>2</v>
      </c>
      <c r="R228" s="2" t="s">
        <v>1674</v>
      </c>
    </row>
    <row r="229" spans="16:18">
      <c r="Q229" s="2">
        <f t="shared" si="8"/>
        <v>3</v>
      </c>
      <c r="R229" s="2" t="s">
        <v>1675</v>
      </c>
    </row>
    <row r="230" spans="16:18">
      <c r="Q230" s="2">
        <f t="shared" si="8"/>
        <v>4</v>
      </c>
      <c r="R230" s="2" t="s">
        <v>1676</v>
      </c>
    </row>
    <row r="231" spans="16:18">
      <c r="Q231" s="2">
        <f t="shared" si="8"/>
        <v>5</v>
      </c>
      <c r="R231" s="2" t="s">
        <v>1677</v>
      </c>
    </row>
    <row r="232" spans="16:18">
      <c r="Q232" s="2">
        <f t="shared" si="8"/>
        <v>6</v>
      </c>
      <c r="R232" s="2" t="s">
        <v>1678</v>
      </c>
    </row>
    <row r="233" spans="16:18">
      <c r="Q233" s="2">
        <f t="shared" si="8"/>
        <v>7</v>
      </c>
      <c r="R233" s="2" t="s">
        <v>2209</v>
      </c>
    </row>
    <row r="234" spans="16:18">
      <c r="Q234" s="2">
        <f t="shared" si="8"/>
        <v>8</v>
      </c>
      <c r="R234" s="2" t="s">
        <v>1679</v>
      </c>
    </row>
    <row r="235" spans="16:18">
      <c r="Q235" s="2">
        <f t="shared" si="8"/>
        <v>9</v>
      </c>
      <c r="R235" s="2" t="s">
        <v>1264</v>
      </c>
    </row>
    <row r="236" spans="16:18">
      <c r="Q236" s="2">
        <f t="shared" si="8"/>
        <v>10</v>
      </c>
      <c r="R236" s="2" t="s">
        <v>1264</v>
      </c>
    </row>
    <row r="237" spans="16:18">
      <c r="Q237" s="2">
        <f t="shared" si="8"/>
        <v>11</v>
      </c>
      <c r="R237" s="2" t="s">
        <v>1264</v>
      </c>
    </row>
    <row r="238" spans="16:18">
      <c r="Q238" s="2">
        <f t="shared" si="8"/>
        <v>12</v>
      </c>
      <c r="R238" s="2" t="s">
        <v>1264</v>
      </c>
    </row>
    <row r="239" spans="16:18">
      <c r="Q239" s="2">
        <f t="shared" si="8"/>
        <v>13</v>
      </c>
      <c r="R239" s="2" t="s">
        <v>1264</v>
      </c>
    </row>
    <row r="240" spans="16:18">
      <c r="Q240" s="2">
        <f t="shared" si="8"/>
        <v>14</v>
      </c>
      <c r="R240" s="2" t="s">
        <v>1264</v>
      </c>
    </row>
    <row r="241" spans="16:18">
      <c r="Q241" s="2">
        <f t="shared" si="8"/>
        <v>15</v>
      </c>
      <c r="R241" s="2" t="s">
        <v>1264</v>
      </c>
    </row>
    <row r="242" spans="16:18">
      <c r="Q242" s="2">
        <f t="shared" si="8"/>
        <v>16</v>
      </c>
      <c r="R242" s="2" t="s">
        <v>1264</v>
      </c>
    </row>
    <row r="243" spans="16:18">
      <c r="Q243" s="2">
        <f t="shared" si="8"/>
        <v>17</v>
      </c>
      <c r="R243" s="2" t="s">
        <v>1264</v>
      </c>
    </row>
    <row r="245" spans="16:18">
      <c r="R245" s="5" t="s">
        <v>1689</v>
      </c>
    </row>
    <row r="246" spans="16:18">
      <c r="P246" s="2">
        <v>13</v>
      </c>
      <c r="Q246" s="2">
        <v>0</v>
      </c>
      <c r="R246" s="2" t="s">
        <v>1264</v>
      </c>
    </row>
    <row r="247" spans="16:18">
      <c r="Q247" s="2">
        <f t="shared" si="8"/>
        <v>1</v>
      </c>
      <c r="R247" s="2" t="s">
        <v>1680</v>
      </c>
    </row>
    <row r="248" spans="16:18">
      <c r="Q248" s="2">
        <f t="shared" si="8"/>
        <v>2</v>
      </c>
      <c r="R248" s="2" t="s">
        <v>1681</v>
      </c>
    </row>
    <row r="249" spans="16:18">
      <c r="Q249" s="2">
        <f t="shared" si="8"/>
        <v>3</v>
      </c>
      <c r="R249" s="2" t="s">
        <v>1682</v>
      </c>
    </row>
    <row r="250" spans="16:18">
      <c r="Q250" s="2">
        <f t="shared" si="8"/>
        <v>4</v>
      </c>
      <c r="R250" s="2" t="s">
        <v>1683</v>
      </c>
    </row>
    <row r="251" spans="16:18">
      <c r="Q251" s="2">
        <f t="shared" si="8"/>
        <v>5</v>
      </c>
      <c r="R251" s="2" t="s">
        <v>1755</v>
      </c>
    </row>
    <row r="252" spans="16:18">
      <c r="Q252" s="2">
        <f t="shared" si="8"/>
        <v>6</v>
      </c>
      <c r="R252" s="2" t="s">
        <v>2057</v>
      </c>
    </row>
    <row r="253" spans="16:18">
      <c r="Q253" s="2">
        <f t="shared" si="8"/>
        <v>7</v>
      </c>
      <c r="R253" s="2" t="s">
        <v>1756</v>
      </c>
    </row>
    <row r="254" spans="16:18">
      <c r="Q254" s="2">
        <f t="shared" si="8"/>
        <v>8</v>
      </c>
      <c r="R254" s="2" t="s">
        <v>1757</v>
      </c>
    </row>
    <row r="255" spans="16:18">
      <c r="Q255" s="2">
        <f t="shared" si="8"/>
        <v>9</v>
      </c>
      <c r="R255" s="2" t="s">
        <v>1758</v>
      </c>
    </row>
    <row r="256" spans="16:18">
      <c r="Q256" s="2">
        <f t="shared" si="8"/>
        <v>10</v>
      </c>
      <c r="R256" s="2" t="s">
        <v>1264</v>
      </c>
    </row>
    <row r="257" spans="16:18">
      <c r="Q257" s="2">
        <f t="shared" ref="Q257:Q263" si="9">Q256+1</f>
        <v>11</v>
      </c>
      <c r="R257" s="2" t="s">
        <v>1264</v>
      </c>
    </row>
    <row r="258" spans="16:18">
      <c r="Q258" s="2">
        <f t="shared" si="9"/>
        <v>12</v>
      </c>
      <c r="R258" s="2" t="s">
        <v>1264</v>
      </c>
    </row>
    <row r="259" spans="16:18">
      <c r="Q259" s="2">
        <f t="shared" si="9"/>
        <v>13</v>
      </c>
      <c r="R259" s="2" t="s">
        <v>1264</v>
      </c>
    </row>
    <row r="260" spans="16:18">
      <c r="Q260" s="2">
        <f t="shared" si="9"/>
        <v>14</v>
      </c>
      <c r="R260" s="2" t="s">
        <v>1264</v>
      </c>
    </row>
    <row r="261" spans="16:18">
      <c r="Q261" s="2">
        <f t="shared" si="9"/>
        <v>15</v>
      </c>
      <c r="R261" s="2" t="s">
        <v>1264</v>
      </c>
    </row>
    <row r="262" spans="16:18">
      <c r="Q262" s="2">
        <f t="shared" si="9"/>
        <v>16</v>
      </c>
      <c r="R262" s="2" t="s">
        <v>1264</v>
      </c>
    </row>
    <row r="263" spans="16:18">
      <c r="Q263" s="2">
        <f t="shared" si="9"/>
        <v>17</v>
      </c>
      <c r="R263" s="2" t="s">
        <v>1264</v>
      </c>
    </row>
    <row r="265" spans="16:18">
      <c r="R265" s="5" t="s">
        <v>1690</v>
      </c>
    </row>
    <row r="266" spans="16:18">
      <c r="P266" s="2">
        <v>14</v>
      </c>
      <c r="Q266" s="2">
        <v>0</v>
      </c>
      <c r="R266" s="2" t="s">
        <v>1264</v>
      </c>
    </row>
    <row r="267" spans="16:18">
      <c r="Q267" s="2">
        <f t="shared" ref="Q267:Q323" si="10">Q266+1</f>
        <v>1</v>
      </c>
      <c r="R267" s="2" t="s">
        <v>232</v>
      </c>
    </row>
    <row r="268" spans="16:18">
      <c r="Q268" s="2">
        <f t="shared" si="10"/>
        <v>2</v>
      </c>
      <c r="R268" s="2" t="s">
        <v>234</v>
      </c>
    </row>
    <row r="269" spans="16:18">
      <c r="Q269" s="2">
        <f t="shared" si="10"/>
        <v>3</v>
      </c>
      <c r="R269" s="2" t="s">
        <v>1759</v>
      </c>
    </row>
    <row r="270" spans="16:18">
      <c r="Q270" s="2">
        <f t="shared" si="10"/>
        <v>4</v>
      </c>
      <c r="R270" s="2" t="s">
        <v>1760</v>
      </c>
    </row>
    <row r="271" spans="16:18">
      <c r="Q271" s="2">
        <f t="shared" si="10"/>
        <v>5</v>
      </c>
      <c r="R271" s="2" t="s">
        <v>1761</v>
      </c>
    </row>
    <row r="272" spans="16:18">
      <c r="Q272" s="2">
        <f t="shared" si="10"/>
        <v>6</v>
      </c>
      <c r="R272" s="2" t="s">
        <v>1777</v>
      </c>
    </row>
    <row r="273" spans="16:18">
      <c r="Q273" s="2">
        <f t="shared" si="10"/>
        <v>7</v>
      </c>
      <c r="R273" s="2" t="s">
        <v>1778</v>
      </c>
    </row>
    <row r="274" spans="16:18">
      <c r="Q274" s="2">
        <f t="shared" si="10"/>
        <v>8</v>
      </c>
      <c r="R274" s="2" t="s">
        <v>639</v>
      </c>
    </row>
    <row r="275" spans="16:18">
      <c r="Q275" s="2">
        <f t="shared" si="10"/>
        <v>9</v>
      </c>
      <c r="R275" s="2" t="s">
        <v>1264</v>
      </c>
    </row>
    <row r="276" spans="16:18">
      <c r="Q276" s="2">
        <f t="shared" si="10"/>
        <v>10</v>
      </c>
      <c r="R276" s="2" t="s">
        <v>1264</v>
      </c>
    </row>
    <row r="277" spans="16:18">
      <c r="Q277" s="2">
        <f t="shared" si="10"/>
        <v>11</v>
      </c>
      <c r="R277" s="2" t="s">
        <v>1264</v>
      </c>
    </row>
    <row r="278" spans="16:18">
      <c r="Q278" s="2">
        <f t="shared" si="10"/>
        <v>12</v>
      </c>
      <c r="R278" s="2" t="s">
        <v>1264</v>
      </c>
    </row>
    <row r="279" spans="16:18">
      <c r="Q279" s="2">
        <f t="shared" si="10"/>
        <v>13</v>
      </c>
      <c r="R279" s="2" t="s">
        <v>1264</v>
      </c>
    </row>
    <row r="280" spans="16:18">
      <c r="Q280" s="2">
        <f t="shared" si="10"/>
        <v>14</v>
      </c>
      <c r="R280" s="2" t="s">
        <v>1264</v>
      </c>
    </row>
    <row r="281" spans="16:18">
      <c r="Q281" s="2">
        <f t="shared" si="10"/>
        <v>15</v>
      </c>
      <c r="R281" s="2" t="s">
        <v>1264</v>
      </c>
    </row>
    <row r="282" spans="16:18">
      <c r="Q282" s="2">
        <f t="shared" si="10"/>
        <v>16</v>
      </c>
      <c r="R282" s="2" t="s">
        <v>1264</v>
      </c>
    </row>
    <row r="283" spans="16:18">
      <c r="Q283" s="2">
        <f t="shared" si="10"/>
        <v>17</v>
      </c>
      <c r="R283" s="2" t="s">
        <v>1264</v>
      </c>
    </row>
    <row r="285" spans="16:18">
      <c r="R285" s="5" t="s">
        <v>1691</v>
      </c>
    </row>
    <row r="286" spans="16:18">
      <c r="P286" s="2">
        <v>15</v>
      </c>
      <c r="Q286" s="2">
        <v>0</v>
      </c>
      <c r="R286" s="2" t="s">
        <v>1264</v>
      </c>
    </row>
    <row r="287" spans="16:18">
      <c r="Q287" s="2">
        <f t="shared" si="10"/>
        <v>1</v>
      </c>
      <c r="R287" s="2" t="s">
        <v>640</v>
      </c>
    </row>
    <row r="288" spans="16:18">
      <c r="Q288" s="2">
        <f t="shared" si="10"/>
        <v>2</v>
      </c>
      <c r="R288" s="2" t="s">
        <v>641</v>
      </c>
    </row>
    <row r="289" spans="17:18">
      <c r="Q289" s="2">
        <f t="shared" si="10"/>
        <v>3</v>
      </c>
      <c r="R289" s="2" t="s">
        <v>258</v>
      </c>
    </row>
    <row r="290" spans="17:18">
      <c r="Q290" s="2">
        <f t="shared" si="10"/>
        <v>4</v>
      </c>
      <c r="R290" s="2" t="s">
        <v>2049</v>
      </c>
    </row>
    <row r="291" spans="17:18">
      <c r="Q291" s="2">
        <f t="shared" si="10"/>
        <v>5</v>
      </c>
      <c r="R291" s="2" t="s">
        <v>2050</v>
      </c>
    </row>
    <row r="292" spans="17:18">
      <c r="Q292" s="2">
        <f t="shared" si="10"/>
        <v>6</v>
      </c>
      <c r="R292" s="2" t="s">
        <v>2051</v>
      </c>
    </row>
    <row r="293" spans="17:18">
      <c r="Q293" s="2">
        <f t="shared" si="10"/>
        <v>7</v>
      </c>
      <c r="R293" s="2" t="s">
        <v>2052</v>
      </c>
    </row>
    <row r="294" spans="17:18">
      <c r="Q294" s="2">
        <f t="shared" si="10"/>
        <v>8</v>
      </c>
      <c r="R294" s="2" t="s">
        <v>247</v>
      </c>
    </row>
    <row r="295" spans="17:18">
      <c r="Q295" s="2">
        <f t="shared" si="10"/>
        <v>9</v>
      </c>
      <c r="R295" s="2" t="s">
        <v>2032</v>
      </c>
    </row>
    <row r="296" spans="17:18">
      <c r="Q296" s="2">
        <f t="shared" si="10"/>
        <v>10</v>
      </c>
      <c r="R296" s="2" t="s">
        <v>248</v>
      </c>
    </row>
    <row r="297" spans="17:18">
      <c r="Q297" s="2">
        <f t="shared" si="10"/>
        <v>11</v>
      </c>
      <c r="R297" s="2" t="s">
        <v>249</v>
      </c>
    </row>
    <row r="298" spans="17:18">
      <c r="Q298" s="2">
        <f t="shared" si="10"/>
        <v>12</v>
      </c>
      <c r="R298" s="2" t="s">
        <v>250</v>
      </c>
    </row>
    <row r="299" spans="17:18">
      <c r="Q299" s="2">
        <f t="shared" si="10"/>
        <v>13</v>
      </c>
      <c r="R299" s="2" t="s">
        <v>1264</v>
      </c>
    </row>
    <row r="300" spans="17:18">
      <c r="Q300" s="2">
        <f t="shared" si="10"/>
        <v>14</v>
      </c>
      <c r="R300" s="2" t="s">
        <v>1264</v>
      </c>
    </row>
    <row r="301" spans="17:18">
      <c r="Q301" s="2">
        <f t="shared" si="10"/>
        <v>15</v>
      </c>
      <c r="R301" s="2" t="s">
        <v>1264</v>
      </c>
    </row>
    <row r="302" spans="17:18">
      <c r="Q302" s="2">
        <f t="shared" si="10"/>
        <v>16</v>
      </c>
      <c r="R302" s="2" t="s">
        <v>1264</v>
      </c>
    </row>
    <row r="303" spans="17:18">
      <c r="Q303" s="2">
        <f t="shared" si="10"/>
        <v>17</v>
      </c>
      <c r="R303" s="2" t="s">
        <v>1264</v>
      </c>
    </row>
    <row r="305" spans="16:18">
      <c r="R305" s="5" t="s">
        <v>1692</v>
      </c>
    </row>
    <row r="306" spans="16:18">
      <c r="P306" s="2">
        <v>16</v>
      </c>
      <c r="Q306" s="2">
        <v>0</v>
      </c>
      <c r="R306" s="2" t="s">
        <v>1264</v>
      </c>
    </row>
    <row r="307" spans="16:18">
      <c r="Q307" s="2">
        <f t="shared" si="10"/>
        <v>1</v>
      </c>
      <c r="R307" s="2" t="s">
        <v>2211</v>
      </c>
    </row>
    <row r="308" spans="16:18">
      <c r="Q308" s="2">
        <f t="shared" si="10"/>
        <v>2</v>
      </c>
      <c r="R308" s="2" t="s">
        <v>251</v>
      </c>
    </row>
    <row r="309" spans="16:18">
      <c r="Q309" s="2">
        <f t="shared" si="10"/>
        <v>3</v>
      </c>
      <c r="R309" s="2" t="s">
        <v>252</v>
      </c>
    </row>
    <row r="310" spans="16:18">
      <c r="Q310" s="2">
        <f t="shared" si="10"/>
        <v>4</v>
      </c>
      <c r="R310" s="2" t="s">
        <v>253</v>
      </c>
    </row>
    <row r="311" spans="16:18">
      <c r="Q311" s="2">
        <f t="shared" si="10"/>
        <v>5</v>
      </c>
      <c r="R311" s="2" t="s">
        <v>254</v>
      </c>
    </row>
    <row r="312" spans="16:18">
      <c r="Q312" s="2">
        <f t="shared" si="10"/>
        <v>6</v>
      </c>
      <c r="R312" s="2" t="s">
        <v>255</v>
      </c>
    </row>
    <row r="313" spans="16:18">
      <c r="Q313" s="2">
        <f t="shared" si="10"/>
        <v>7</v>
      </c>
      <c r="R313" s="2" t="s">
        <v>256</v>
      </c>
    </row>
    <row r="314" spans="16:18">
      <c r="Q314" s="2">
        <f t="shared" si="10"/>
        <v>8</v>
      </c>
      <c r="R314" s="2" t="s">
        <v>1264</v>
      </c>
    </row>
    <row r="315" spans="16:18">
      <c r="Q315" s="2">
        <f t="shared" si="10"/>
        <v>9</v>
      </c>
      <c r="R315" s="2" t="s">
        <v>1264</v>
      </c>
    </row>
    <row r="316" spans="16:18">
      <c r="Q316" s="2">
        <f t="shared" si="10"/>
        <v>10</v>
      </c>
      <c r="R316" s="2" t="s">
        <v>1264</v>
      </c>
    </row>
    <row r="317" spans="16:18">
      <c r="Q317" s="2">
        <f t="shared" si="10"/>
        <v>11</v>
      </c>
      <c r="R317" s="2" t="s">
        <v>1264</v>
      </c>
    </row>
    <row r="318" spans="16:18">
      <c r="Q318" s="2">
        <f t="shared" si="10"/>
        <v>12</v>
      </c>
      <c r="R318" s="2" t="s">
        <v>1264</v>
      </c>
    </row>
    <row r="319" spans="16:18">
      <c r="Q319" s="2">
        <f t="shared" si="10"/>
        <v>13</v>
      </c>
      <c r="R319" s="2" t="s">
        <v>1264</v>
      </c>
    </row>
    <row r="320" spans="16:18">
      <c r="Q320" s="2">
        <f t="shared" si="10"/>
        <v>14</v>
      </c>
      <c r="R320" s="2" t="s">
        <v>1264</v>
      </c>
    </row>
    <row r="321" spans="17:18">
      <c r="Q321" s="2">
        <f t="shared" si="10"/>
        <v>15</v>
      </c>
      <c r="R321" s="2" t="s">
        <v>1264</v>
      </c>
    </row>
    <row r="322" spans="17:18">
      <c r="Q322" s="2">
        <f t="shared" si="10"/>
        <v>16</v>
      </c>
      <c r="R322" s="2" t="s">
        <v>1264</v>
      </c>
    </row>
    <row r="323" spans="17:18">
      <c r="Q323" s="2">
        <f t="shared" si="10"/>
        <v>17</v>
      </c>
      <c r="R323" s="2" t="s">
        <v>1264</v>
      </c>
    </row>
  </sheetData>
  <sheetProtection sheet="1" objects="1" scenarios="1" formatCells="0" formatRows="0" autoFilter="0"/>
  <mergeCells count="30">
    <mergeCell ref="D25:G25"/>
    <mergeCell ref="D13:E13"/>
    <mergeCell ref="C31:E31"/>
    <mergeCell ref="C33:E33"/>
    <mergeCell ref="D24:G24"/>
    <mergeCell ref="D16:E16"/>
    <mergeCell ref="C27:E27"/>
    <mergeCell ref="C23:E23"/>
    <mergeCell ref="C36:E36"/>
    <mergeCell ref="C28:E28"/>
    <mergeCell ref="C29:E29"/>
    <mergeCell ref="C30:E30"/>
    <mergeCell ref="C32:E32"/>
    <mergeCell ref="C34:E34"/>
    <mergeCell ref="C35:E35"/>
    <mergeCell ref="AF14:AK14"/>
    <mergeCell ref="AF9:AK9"/>
    <mergeCell ref="D14:E14"/>
    <mergeCell ref="AF7:AK7"/>
    <mergeCell ref="F13:G14"/>
    <mergeCell ref="D11:E11"/>
    <mergeCell ref="F10:G11"/>
    <mergeCell ref="D10:E10"/>
    <mergeCell ref="D8:E8"/>
    <mergeCell ref="AF5:AK5"/>
    <mergeCell ref="D2:G2"/>
    <mergeCell ref="D4:E4"/>
    <mergeCell ref="F4:G4"/>
    <mergeCell ref="D6:E6"/>
    <mergeCell ref="F6:G6"/>
  </mergeCells>
  <phoneticPr fontId="8" type="noConversion"/>
  <dataValidations count="6">
    <dataValidation type="list" errorStyle="warning" allowBlank="1" showInputMessage="1" showErrorMessage="1" errorTitle="Plan Rolnośrodowiskowy" error="Wybierz z listy. Tylko 23 Parki Narodowe._x000a_Jeśli w gospodarstwie nie ma Parku Narodowego, wybierz: Nie występuje._x000a_" prompt="Wybierz z listy." sqref="F4:G4">
      <formula1>$M$1:$M$25</formula1>
    </dataValidation>
    <dataValidation type="decimal" allowBlank="1" showErrorMessage="1" errorTitle="Plan Rolnośrodowiskowy" error="Wpisz liczbę." sqref="F33:F35">
      <formula1>0</formula1>
      <formula2>99999999999</formula2>
    </dataValidation>
    <dataValidation allowBlank="1" showInputMessage="1" prompt="Wpisz tekst - &quot;X&quot; sam się pojawi :-)" sqref="C4:E14 C16:E16"/>
    <dataValidation type="decimal" allowBlank="1" showInputMessage="1" showErrorMessage="1" errorTitle="Plan Rolnośrodowiskowy" error="Jeśli wypełniona jest tabela Og s3a, to powierzchnia wpisze się sama. Jeśli koniecznie chcesz tu coś wpiasać, to jednak wpisz liczbę." prompt="Wypełnij tabelę ze strony Og s3a" sqref="F28:F31">
      <formula1>0</formula1>
      <formula2>99999999999</formula2>
    </dataValidation>
    <dataValidation type="list" errorStyle="warning" allowBlank="1" showInputMessage="1" showErrorMessage="1" errorTitle="Plan Rolnośrodowiskowy" error="Wybierz z listy. Lista się nie pojawi, jeżeli nie będzie wybrane województwo na pierwszej stronie planu._x000a_Jeżeli Parków Krajobrazowych nie ma wybierz: Nie występuje." prompt="Najpierw wpisz województwo na arkuszu &quot;Og s1&quot;.                         Jeżeli jest to już zrobione to wybierz z listy lub wyczyść komórkę." sqref="F6:G6">
      <formula1>$O$35:$O$53</formula1>
    </dataValidation>
    <dataValidation type="list" allowBlank="1" showInputMessage="1" sqref="F16 F13:G14 F10:G11 F8">
      <formula1>$J$15:$J$16</formula1>
    </dataValidation>
  </dataValidations>
  <hyperlinks>
    <hyperlink ref="AF9" r:id="rId1"/>
    <hyperlink ref="AF14" r:id="rId2"/>
    <hyperlink ref="AG30" r:id="rId3"/>
    <hyperlink ref="AF7" r:id="rId4"/>
    <hyperlink ref="AF5" r:id="rId5"/>
  </hyperlinks>
  <printOptions horizontalCentered="1"/>
  <pageMargins left="0.74803149606299213" right="0.48" top="0.83" bottom="0.83" header="0.51181102362204722" footer="0.51181102362204722"/>
  <pageSetup paperSize="9" scale="80" orientation="portrait" blackAndWhite="1" horizontalDpi="4294967295" r:id="rId6"/>
  <headerFooter alignWithMargins="0">
    <oddHeader>&amp;CPLAN DZIAŁALNOŚCI ROLNOŚRODOWISKOWEJ</oddHeader>
    <oddFooter>&amp;C&amp;8&amp;A (str. &amp;P z &amp;N)&amp;R&amp;8Podpis doradcy .........................</oddFooter>
  </headerFooter>
  <legacyDrawing r:id="rId7"/>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A1:AH85"/>
  <sheetViews>
    <sheetView showZeros="0" topLeftCell="A32" workbookViewId="0">
      <selection activeCell="B2" sqref="B2:F2"/>
    </sheetView>
  </sheetViews>
  <sheetFormatPr defaultRowHeight="12.75"/>
  <cols>
    <col min="1" max="2" width="1.140625" style="2" customWidth="1"/>
    <col min="3" max="3" width="36.7109375" style="2" customWidth="1"/>
    <col min="4" max="5" width="14.7109375" style="2" customWidth="1"/>
    <col min="6" max="6" width="21.85546875" style="2" customWidth="1"/>
    <col min="7" max="7" width="1.5703125" style="2" customWidth="1"/>
    <col min="8" max="9" width="5.85546875" style="2" customWidth="1"/>
    <col min="10" max="21" width="4.85546875" style="2" customWidth="1"/>
    <col min="22" max="22" width="33.5703125" style="2" customWidth="1"/>
    <col min="23" max="26" width="9.140625" style="2"/>
    <col min="27" max="33" width="9.140625" style="2" hidden="1" customWidth="1"/>
    <col min="34" max="38" width="0" style="2" hidden="1" customWidth="1"/>
    <col min="39" max="16384" width="9.140625" style="2"/>
  </cols>
  <sheetData>
    <row r="1" spans="1:34" ht="15" customHeight="1">
      <c r="A1" s="7"/>
      <c r="B1" s="29"/>
      <c r="C1" s="1665" t="s">
        <v>1943</v>
      </c>
      <c r="D1" s="1665"/>
      <c r="E1" s="1665"/>
      <c r="F1" s="1665"/>
      <c r="G1" s="270"/>
      <c r="H1" s="7"/>
      <c r="I1" s="7"/>
      <c r="J1" s="7"/>
      <c r="K1" s="7"/>
      <c r="L1" s="7"/>
      <c r="M1" s="7"/>
      <c r="N1" s="7"/>
      <c r="O1" s="7"/>
      <c r="P1" s="7"/>
      <c r="Q1" s="7"/>
      <c r="R1" s="7"/>
      <c r="S1" s="7"/>
      <c r="T1" s="7"/>
      <c r="U1" s="7"/>
      <c r="V1" s="7"/>
      <c r="W1" s="7"/>
      <c r="X1" s="7"/>
      <c r="Y1" s="7"/>
      <c r="Z1" s="7"/>
    </row>
    <row r="2" spans="1:34" ht="37.5" customHeight="1">
      <c r="A2" s="7"/>
      <c r="B2" s="1669" t="s">
        <v>2380</v>
      </c>
      <c r="C2" s="1669"/>
      <c r="D2" s="1669"/>
      <c r="E2" s="1669"/>
      <c r="F2" s="1669"/>
      <c r="G2" s="271"/>
      <c r="H2" s="420"/>
      <c r="I2" s="7"/>
      <c r="J2" s="7"/>
      <c r="K2" s="7"/>
      <c r="L2" s="7"/>
      <c r="M2" s="7"/>
      <c r="N2" s="7"/>
      <c r="O2" s="7"/>
      <c r="P2" s="7"/>
      <c r="Q2" s="7"/>
      <c r="R2" s="7"/>
      <c r="S2" s="7"/>
      <c r="T2" s="7"/>
      <c r="U2" s="7"/>
      <c r="V2" s="7"/>
      <c r="W2" s="7"/>
      <c r="X2" s="7"/>
      <c r="Y2" s="7"/>
      <c r="Z2" s="7"/>
    </row>
    <row r="3" spans="1:34" ht="29.25" customHeight="1">
      <c r="A3" s="7"/>
      <c r="B3" s="29"/>
      <c r="C3" s="1666" t="s">
        <v>1361</v>
      </c>
      <c r="D3" s="1667"/>
      <c r="E3" s="1667"/>
      <c r="F3" s="1667"/>
      <c r="G3" s="272"/>
      <c r="H3" s="7"/>
      <c r="I3" s="7"/>
      <c r="J3" s="1685" t="s">
        <v>1663</v>
      </c>
      <c r="K3" s="1685"/>
      <c r="L3" s="1685"/>
      <c r="M3" s="1685"/>
      <c r="N3" s="1685"/>
      <c r="O3" s="1685"/>
      <c r="P3" s="1685"/>
      <c r="Q3" s="1685"/>
      <c r="R3" s="1685"/>
      <c r="S3" s="1685"/>
      <c r="T3" s="1685"/>
      <c r="U3" s="1685"/>
      <c r="V3" s="7"/>
      <c r="W3" s="7"/>
      <c r="X3" s="7"/>
      <c r="Y3" s="7"/>
      <c r="Z3" s="7"/>
    </row>
    <row r="4" spans="1:34" ht="12" customHeight="1">
      <c r="A4" s="7"/>
      <c r="B4" s="7"/>
      <c r="C4" s="7"/>
      <c r="D4" s="7"/>
      <c r="E4" s="7"/>
      <c r="F4" s="7"/>
      <c r="G4" s="1"/>
      <c r="H4" s="7"/>
      <c r="I4" s="7"/>
      <c r="J4" s="1687" t="s">
        <v>1266</v>
      </c>
      <c r="K4" s="1687"/>
      <c r="L4" s="1687"/>
      <c r="M4" s="1687"/>
      <c r="N4" s="1687"/>
      <c r="O4" s="1687"/>
      <c r="P4" s="1687"/>
      <c r="Q4" s="1687"/>
      <c r="R4" s="1687"/>
      <c r="S4" s="1687"/>
      <c r="T4" s="1687"/>
      <c r="U4" s="1687"/>
      <c r="V4" s="7"/>
      <c r="W4" s="7"/>
      <c r="X4" s="7"/>
      <c r="Y4" s="7"/>
      <c r="Z4" s="7"/>
    </row>
    <row r="5" spans="1:34" ht="47.25" customHeight="1">
      <c r="A5" s="7"/>
      <c r="B5" s="424"/>
      <c r="C5" s="30" t="s">
        <v>1314</v>
      </c>
      <c r="D5" s="30" t="s">
        <v>1315</v>
      </c>
      <c r="E5" s="30" t="s">
        <v>1316</v>
      </c>
      <c r="F5" s="30" t="s">
        <v>1317</v>
      </c>
      <c r="G5" s="273"/>
      <c r="H5" s="1690" t="s">
        <v>289</v>
      </c>
      <c r="I5" s="1691"/>
      <c r="J5" s="1695" t="s">
        <v>1977</v>
      </c>
      <c r="K5" s="1686" t="s">
        <v>1978</v>
      </c>
      <c r="L5" s="1686" t="s">
        <v>1979</v>
      </c>
      <c r="M5" s="1686" t="s">
        <v>1971</v>
      </c>
      <c r="N5" s="1686" t="s">
        <v>1229</v>
      </c>
      <c r="O5" s="1686" t="s">
        <v>1230</v>
      </c>
      <c r="P5" s="1686" t="s">
        <v>1231</v>
      </c>
      <c r="Q5" s="1686" t="s">
        <v>1232</v>
      </c>
      <c r="R5" s="1686" t="s">
        <v>1233</v>
      </c>
      <c r="S5" s="1686" t="s">
        <v>1234</v>
      </c>
      <c r="T5" s="1686" t="s">
        <v>287</v>
      </c>
      <c r="U5" s="1694" t="s">
        <v>288</v>
      </c>
      <c r="V5" s="7"/>
      <c r="W5" s="7"/>
      <c r="X5" s="7"/>
      <c r="Y5" s="7"/>
      <c r="Z5" s="7"/>
      <c r="AA5" s="2" t="s">
        <v>1334</v>
      </c>
      <c r="AG5" s="2" t="s">
        <v>2648</v>
      </c>
      <c r="AH5" s="2" t="s">
        <v>2649</v>
      </c>
    </row>
    <row r="6" spans="1:34">
      <c r="A6" s="7"/>
      <c r="B6" s="7"/>
      <c r="C6" s="425" t="s">
        <v>1318</v>
      </c>
      <c r="D6" s="425" t="s">
        <v>1319</v>
      </c>
      <c r="E6" s="425" t="s">
        <v>1320</v>
      </c>
      <c r="F6" s="425" t="s">
        <v>1321</v>
      </c>
      <c r="G6" s="274"/>
      <c r="H6" s="1692"/>
      <c r="I6" s="1693"/>
      <c r="J6" s="1695"/>
      <c r="K6" s="1686"/>
      <c r="L6" s="1686"/>
      <c r="M6" s="1686"/>
      <c r="N6" s="1686"/>
      <c r="O6" s="1686"/>
      <c r="P6" s="1686"/>
      <c r="Q6" s="1686"/>
      <c r="R6" s="1686"/>
      <c r="S6" s="1686"/>
      <c r="T6" s="1686"/>
      <c r="U6" s="1694"/>
      <c r="V6" s="7"/>
      <c r="W6" s="7"/>
      <c r="X6" s="7"/>
      <c r="Y6" s="7"/>
      <c r="Z6" s="7"/>
      <c r="AA6" s="2" t="s">
        <v>1335</v>
      </c>
      <c r="AC6" s="2" t="s">
        <v>1336</v>
      </c>
      <c r="AD6" s="2" t="s">
        <v>1337</v>
      </c>
    </row>
    <row r="7" spans="1:34" ht="15" customHeight="1">
      <c r="A7" s="7"/>
      <c r="B7" s="7"/>
      <c r="C7" s="262" t="s">
        <v>1322</v>
      </c>
      <c r="D7" s="287">
        <f>H7</f>
        <v>0</v>
      </c>
      <c r="E7" s="266">
        <v>1.2</v>
      </c>
      <c r="F7" s="281">
        <f t="shared" ref="F7:F45" si="0">D7*E7</f>
        <v>0</v>
      </c>
      <c r="G7" s="275"/>
      <c r="H7" s="1688">
        <f>SUM(J7:U7)/12</f>
        <v>0</v>
      </c>
      <c r="I7" s="1689"/>
      <c r="J7" s="279"/>
      <c r="K7" s="279"/>
      <c r="L7" s="279"/>
      <c r="M7" s="279"/>
      <c r="N7" s="279"/>
      <c r="O7" s="279"/>
      <c r="P7" s="279"/>
      <c r="Q7" s="279"/>
      <c r="R7" s="279"/>
      <c r="S7" s="279"/>
      <c r="T7" s="279"/>
      <c r="U7" s="280"/>
      <c r="V7" s="334" t="s">
        <v>1322</v>
      </c>
      <c r="W7" s="7"/>
      <c r="X7" s="7"/>
      <c r="Y7" s="7"/>
      <c r="Z7" s="7"/>
      <c r="AA7" s="9">
        <v>5</v>
      </c>
      <c r="AC7" s="1393">
        <f>D7*E7</f>
        <v>0</v>
      </c>
      <c r="AD7" s="1395">
        <f>AC7*AA7</f>
        <v>0</v>
      </c>
      <c r="AG7" s="1439">
        <f>Import!C158+1-1</f>
        <v>0</v>
      </c>
      <c r="AH7" s="2" t="s">
        <v>1322</v>
      </c>
    </row>
    <row r="8" spans="1:34" ht="15" customHeight="1">
      <c r="A8" s="7"/>
      <c r="B8" s="7"/>
      <c r="C8" s="262" t="s">
        <v>1323</v>
      </c>
      <c r="D8" s="287">
        <f t="shared" ref="D8:D45" si="1">H8</f>
        <v>0</v>
      </c>
      <c r="E8" s="266">
        <v>1.2</v>
      </c>
      <c r="F8" s="281">
        <f t="shared" si="0"/>
        <v>0</v>
      </c>
      <c r="G8" s="275"/>
      <c r="H8" s="1688">
        <f t="shared" ref="H8:H45" si="2">SUM(J8:U8)/12</f>
        <v>0</v>
      </c>
      <c r="I8" s="1689"/>
      <c r="J8" s="279"/>
      <c r="K8" s="279"/>
      <c r="L8" s="279"/>
      <c r="M8" s="279"/>
      <c r="N8" s="279"/>
      <c r="O8" s="279"/>
      <c r="P8" s="279"/>
      <c r="Q8" s="279"/>
      <c r="R8" s="279"/>
      <c r="S8" s="279"/>
      <c r="T8" s="279"/>
      <c r="U8" s="280"/>
      <c r="V8" s="334" t="s">
        <v>1323</v>
      </c>
      <c r="W8" s="7"/>
      <c r="X8" s="7"/>
      <c r="Y8" s="7"/>
      <c r="Z8" s="7"/>
      <c r="AA8" s="9">
        <v>5</v>
      </c>
      <c r="AC8" s="1393">
        <f t="shared" ref="AC8:AC45" si="3">D8*E8</f>
        <v>0</v>
      </c>
      <c r="AD8" s="1395">
        <f t="shared" ref="AD8:AD45" si="4">AC8*AA8</f>
        <v>0</v>
      </c>
      <c r="AG8" s="1439">
        <f>Import!C159+1-1</f>
        <v>0</v>
      </c>
      <c r="AH8" s="2" t="s">
        <v>1323</v>
      </c>
    </row>
    <row r="9" spans="1:34" ht="15" customHeight="1">
      <c r="A9" s="7"/>
      <c r="B9" s="7"/>
      <c r="C9" s="262" t="s">
        <v>2297</v>
      </c>
      <c r="D9" s="287">
        <f t="shared" si="1"/>
        <v>0</v>
      </c>
      <c r="E9" s="266">
        <v>0.6</v>
      </c>
      <c r="F9" s="281">
        <f t="shared" si="0"/>
        <v>0</v>
      </c>
      <c r="G9" s="275"/>
      <c r="H9" s="1688">
        <f t="shared" si="2"/>
        <v>0</v>
      </c>
      <c r="I9" s="1689"/>
      <c r="J9" s="279"/>
      <c r="K9" s="279"/>
      <c r="L9" s="279"/>
      <c r="M9" s="279"/>
      <c r="N9" s="279"/>
      <c r="O9" s="279"/>
      <c r="P9" s="279"/>
      <c r="Q9" s="279"/>
      <c r="R9" s="279"/>
      <c r="S9" s="279"/>
      <c r="T9" s="279"/>
      <c r="U9" s="280"/>
      <c r="V9" s="334" t="s">
        <v>2297</v>
      </c>
      <c r="W9" s="7"/>
      <c r="X9" s="7"/>
      <c r="Y9" s="7"/>
      <c r="Z9" s="7"/>
      <c r="AA9" s="9">
        <v>5</v>
      </c>
      <c r="AC9" s="1393">
        <f t="shared" si="3"/>
        <v>0</v>
      </c>
      <c r="AD9" s="1395">
        <f t="shared" si="4"/>
        <v>0</v>
      </c>
      <c r="AG9" s="1439">
        <f>Import!C160+1-1</f>
        <v>0</v>
      </c>
      <c r="AH9" s="2" t="s">
        <v>2650</v>
      </c>
    </row>
    <row r="10" spans="1:34" ht="15" customHeight="1">
      <c r="A10" s="7"/>
      <c r="B10" s="7"/>
      <c r="C10" s="262" t="s">
        <v>2298</v>
      </c>
      <c r="D10" s="287">
        <f t="shared" si="1"/>
        <v>0</v>
      </c>
      <c r="E10" s="266">
        <v>1</v>
      </c>
      <c r="F10" s="281">
        <f t="shared" si="0"/>
        <v>0</v>
      </c>
      <c r="G10" s="275"/>
      <c r="H10" s="1688">
        <f t="shared" si="2"/>
        <v>0</v>
      </c>
      <c r="I10" s="1689"/>
      <c r="J10" s="279"/>
      <c r="K10" s="279"/>
      <c r="L10" s="279"/>
      <c r="M10" s="279"/>
      <c r="N10" s="279"/>
      <c r="O10" s="279"/>
      <c r="P10" s="279"/>
      <c r="Q10" s="279"/>
      <c r="R10" s="279"/>
      <c r="S10" s="279"/>
      <c r="T10" s="279"/>
      <c r="U10" s="280"/>
      <c r="V10" s="334" t="s">
        <v>2298</v>
      </c>
      <c r="W10" s="7"/>
      <c r="X10" s="7"/>
      <c r="Y10" s="7"/>
      <c r="Z10" s="7"/>
      <c r="AA10" s="9">
        <v>5</v>
      </c>
      <c r="AC10" s="1393">
        <f t="shared" si="3"/>
        <v>0</v>
      </c>
      <c r="AD10" s="1395">
        <f t="shared" si="4"/>
        <v>0</v>
      </c>
      <c r="AG10" s="1439">
        <f>Import!C161+1-1</f>
        <v>0</v>
      </c>
      <c r="AH10" s="2" t="s">
        <v>2298</v>
      </c>
    </row>
    <row r="11" spans="1:34" ht="15" customHeight="1">
      <c r="A11" s="7"/>
      <c r="B11" s="7"/>
      <c r="C11" s="262" t="s">
        <v>2299</v>
      </c>
      <c r="D11" s="287">
        <f t="shared" si="1"/>
        <v>0</v>
      </c>
      <c r="E11" s="266">
        <v>0.8</v>
      </c>
      <c r="F11" s="281">
        <f t="shared" si="0"/>
        <v>0</v>
      </c>
      <c r="G11" s="275"/>
      <c r="H11" s="1688">
        <f t="shared" si="2"/>
        <v>0</v>
      </c>
      <c r="I11" s="1689"/>
      <c r="J11" s="279"/>
      <c r="K11" s="279"/>
      <c r="L11" s="279"/>
      <c r="M11" s="279"/>
      <c r="N11" s="279"/>
      <c r="O11" s="279"/>
      <c r="P11" s="279"/>
      <c r="Q11" s="279"/>
      <c r="R11" s="279"/>
      <c r="S11" s="279"/>
      <c r="T11" s="279"/>
      <c r="U11" s="280"/>
      <c r="V11" s="334" t="s">
        <v>2299</v>
      </c>
      <c r="W11" s="7"/>
      <c r="X11" s="7"/>
      <c r="Y11" s="7"/>
      <c r="Z11" s="7"/>
      <c r="AA11" s="9">
        <v>5</v>
      </c>
      <c r="AC11" s="1393">
        <f t="shared" si="3"/>
        <v>0</v>
      </c>
      <c r="AD11" s="1395">
        <f t="shared" si="4"/>
        <v>0</v>
      </c>
      <c r="AG11" s="1439">
        <f>Import!C162+1-1</f>
        <v>0</v>
      </c>
      <c r="AH11" s="2" t="s">
        <v>2299</v>
      </c>
    </row>
    <row r="12" spans="1:34" ht="15" customHeight="1">
      <c r="A12" s="7"/>
      <c r="B12" s="7"/>
      <c r="C12" s="262" t="s">
        <v>1265</v>
      </c>
      <c r="D12" s="287">
        <f t="shared" si="1"/>
        <v>0</v>
      </c>
      <c r="E12" s="266">
        <v>0.5</v>
      </c>
      <c r="F12" s="281">
        <f t="shared" si="0"/>
        <v>0</v>
      </c>
      <c r="G12" s="275"/>
      <c r="H12" s="1688">
        <f t="shared" si="2"/>
        <v>0</v>
      </c>
      <c r="I12" s="1689"/>
      <c r="J12" s="279"/>
      <c r="K12" s="279"/>
      <c r="L12" s="279"/>
      <c r="M12" s="279"/>
      <c r="N12" s="279"/>
      <c r="O12" s="279"/>
      <c r="P12" s="279"/>
      <c r="Q12" s="279"/>
      <c r="R12" s="279"/>
      <c r="S12" s="279"/>
      <c r="T12" s="279"/>
      <c r="U12" s="279"/>
      <c r="V12" s="334" t="s">
        <v>1265</v>
      </c>
      <c r="W12" s="7"/>
      <c r="X12" s="7"/>
      <c r="Y12" s="7"/>
      <c r="Z12" s="7"/>
      <c r="AA12" s="9">
        <v>5</v>
      </c>
      <c r="AC12" s="1393">
        <f t="shared" si="3"/>
        <v>0</v>
      </c>
      <c r="AD12" s="1395">
        <f t="shared" si="4"/>
        <v>0</v>
      </c>
      <c r="AG12" s="1439">
        <f>Import!C163+1-1</f>
        <v>0</v>
      </c>
      <c r="AH12" s="2" t="s">
        <v>2651</v>
      </c>
    </row>
    <row r="13" spans="1:34" ht="15" customHeight="1">
      <c r="A13" s="7"/>
      <c r="B13" s="7"/>
      <c r="C13" s="262" t="s">
        <v>2300</v>
      </c>
      <c r="D13" s="287">
        <f t="shared" si="1"/>
        <v>0</v>
      </c>
      <c r="E13" s="266">
        <v>0.3</v>
      </c>
      <c r="F13" s="281">
        <f t="shared" si="0"/>
        <v>0</v>
      </c>
      <c r="G13" s="275"/>
      <c r="H13" s="1688">
        <f t="shared" si="2"/>
        <v>0</v>
      </c>
      <c r="I13" s="1689"/>
      <c r="J13" s="279"/>
      <c r="K13" s="279"/>
      <c r="L13" s="279"/>
      <c r="M13" s="279"/>
      <c r="N13" s="279"/>
      <c r="O13" s="279"/>
      <c r="P13" s="279"/>
      <c r="Q13" s="279"/>
      <c r="R13" s="279"/>
      <c r="S13" s="279"/>
      <c r="T13" s="279"/>
      <c r="U13" s="279"/>
      <c r="V13" s="334" t="s">
        <v>2300</v>
      </c>
      <c r="W13" s="7"/>
      <c r="X13" s="7"/>
      <c r="Y13" s="7"/>
      <c r="Z13" s="7"/>
      <c r="AA13" s="9">
        <v>5</v>
      </c>
      <c r="AC13" s="1393">
        <f t="shared" si="3"/>
        <v>0</v>
      </c>
      <c r="AD13" s="1395">
        <f t="shared" si="4"/>
        <v>0</v>
      </c>
      <c r="AG13" s="1439">
        <f>Import!C164+1-1</f>
        <v>0</v>
      </c>
      <c r="AH13" s="2" t="s">
        <v>2652</v>
      </c>
    </row>
    <row r="14" spans="1:34" ht="15" customHeight="1">
      <c r="A14" s="7"/>
      <c r="B14" s="7"/>
      <c r="C14" s="263" t="s">
        <v>2301</v>
      </c>
      <c r="D14" s="287">
        <f t="shared" si="1"/>
        <v>0</v>
      </c>
      <c r="E14" s="267">
        <v>1.4</v>
      </c>
      <c r="F14" s="282">
        <f t="shared" si="0"/>
        <v>0</v>
      </c>
      <c r="G14" s="275"/>
      <c r="H14" s="1678">
        <f t="shared" si="2"/>
        <v>0</v>
      </c>
      <c r="I14" s="1679"/>
      <c r="J14" s="279"/>
      <c r="K14" s="279"/>
      <c r="L14" s="279"/>
      <c r="M14" s="279"/>
      <c r="N14" s="279"/>
      <c r="O14" s="279"/>
      <c r="P14" s="279"/>
      <c r="Q14" s="279"/>
      <c r="R14" s="279"/>
      <c r="S14" s="279"/>
      <c r="T14" s="279"/>
      <c r="U14" s="279"/>
      <c r="V14" s="335" t="s">
        <v>2301</v>
      </c>
      <c r="W14" s="7"/>
      <c r="X14" s="7"/>
      <c r="Y14" s="7"/>
      <c r="Z14" s="7"/>
      <c r="AA14" s="2">
        <v>15</v>
      </c>
      <c r="AC14" s="1393">
        <f t="shared" si="3"/>
        <v>0</v>
      </c>
      <c r="AD14" s="1395">
        <f t="shared" si="4"/>
        <v>0</v>
      </c>
      <c r="AG14" s="1439">
        <f>Import!C165+1-1</f>
        <v>0</v>
      </c>
      <c r="AH14" s="2" t="s">
        <v>2301</v>
      </c>
    </row>
    <row r="15" spans="1:34" ht="15" customHeight="1">
      <c r="A15" s="7"/>
      <c r="B15" s="7"/>
      <c r="C15" s="263" t="s">
        <v>2302</v>
      </c>
      <c r="D15" s="287">
        <f t="shared" si="1"/>
        <v>0</v>
      </c>
      <c r="E15" s="267">
        <v>1</v>
      </c>
      <c r="F15" s="282">
        <f t="shared" si="0"/>
        <v>0</v>
      </c>
      <c r="G15" s="275"/>
      <c r="H15" s="1678">
        <f t="shared" si="2"/>
        <v>0</v>
      </c>
      <c r="I15" s="1679"/>
      <c r="J15" s="279"/>
      <c r="K15" s="279"/>
      <c r="L15" s="279"/>
      <c r="M15" s="279"/>
      <c r="N15" s="279"/>
      <c r="O15" s="279"/>
      <c r="P15" s="279"/>
      <c r="Q15" s="279"/>
      <c r="R15" s="279"/>
      <c r="S15" s="279"/>
      <c r="T15" s="279"/>
      <c r="U15" s="280"/>
      <c r="V15" s="335" t="s">
        <v>2302</v>
      </c>
      <c r="W15" s="7"/>
      <c r="X15" s="7"/>
      <c r="Y15" s="7"/>
      <c r="Z15" s="7"/>
      <c r="AA15" s="2">
        <v>15</v>
      </c>
      <c r="AC15" s="1393">
        <f t="shared" si="3"/>
        <v>0</v>
      </c>
      <c r="AD15" s="1395">
        <f t="shared" si="4"/>
        <v>0</v>
      </c>
      <c r="AG15" s="1439">
        <f>Import!C166+1-1</f>
        <v>0</v>
      </c>
      <c r="AH15" s="2" t="s">
        <v>2302</v>
      </c>
    </row>
    <row r="16" spans="1:34" ht="15" customHeight="1">
      <c r="A16" s="7"/>
      <c r="B16" s="7"/>
      <c r="C16" s="263" t="s">
        <v>2303</v>
      </c>
      <c r="D16" s="287">
        <f t="shared" si="1"/>
        <v>0</v>
      </c>
      <c r="E16" s="267">
        <v>1</v>
      </c>
      <c r="F16" s="282">
        <f t="shared" si="0"/>
        <v>0</v>
      </c>
      <c r="G16" s="275"/>
      <c r="H16" s="1678">
        <f t="shared" si="2"/>
        <v>0</v>
      </c>
      <c r="I16" s="1679"/>
      <c r="J16" s="279"/>
      <c r="K16" s="279"/>
      <c r="L16" s="279"/>
      <c r="M16" s="279"/>
      <c r="N16" s="279"/>
      <c r="O16" s="279"/>
      <c r="P16" s="279"/>
      <c r="Q16" s="279"/>
      <c r="R16" s="279"/>
      <c r="S16" s="279"/>
      <c r="T16" s="279"/>
      <c r="U16" s="280"/>
      <c r="V16" s="335" t="s">
        <v>2303</v>
      </c>
      <c r="W16" s="7"/>
      <c r="X16" s="7"/>
      <c r="Y16" s="7"/>
      <c r="Z16" s="7"/>
      <c r="AA16" s="2">
        <v>15</v>
      </c>
      <c r="AC16" s="1393">
        <f t="shared" si="3"/>
        <v>0</v>
      </c>
      <c r="AD16" s="1395">
        <f t="shared" si="4"/>
        <v>0</v>
      </c>
      <c r="AG16" s="1439">
        <f>Import!C167+1-1</f>
        <v>0</v>
      </c>
      <c r="AH16" s="2" t="s">
        <v>2303</v>
      </c>
    </row>
    <row r="17" spans="1:34" ht="15" customHeight="1">
      <c r="A17" s="7"/>
      <c r="B17" s="7"/>
      <c r="C17" s="263" t="s">
        <v>2304</v>
      </c>
      <c r="D17" s="287">
        <f t="shared" si="1"/>
        <v>0</v>
      </c>
      <c r="E17" s="267">
        <v>0.8</v>
      </c>
      <c r="F17" s="282">
        <f t="shared" si="0"/>
        <v>0</v>
      </c>
      <c r="G17" s="275"/>
      <c r="H17" s="1678">
        <f t="shared" si="2"/>
        <v>0</v>
      </c>
      <c r="I17" s="1679"/>
      <c r="J17" s="279"/>
      <c r="K17" s="279"/>
      <c r="L17" s="279"/>
      <c r="M17" s="279"/>
      <c r="N17" s="279"/>
      <c r="O17" s="279"/>
      <c r="P17" s="279"/>
      <c r="Q17" s="279"/>
      <c r="R17" s="279"/>
      <c r="S17" s="279"/>
      <c r="T17" s="279"/>
      <c r="U17" s="280"/>
      <c r="V17" s="335" t="s">
        <v>2304</v>
      </c>
      <c r="W17" s="7"/>
      <c r="X17" s="7"/>
      <c r="Y17" s="7"/>
      <c r="Z17" s="7"/>
      <c r="AA17" s="2">
        <v>15</v>
      </c>
      <c r="AC17" s="1393">
        <f t="shared" si="3"/>
        <v>0</v>
      </c>
      <c r="AD17" s="1395">
        <f t="shared" si="4"/>
        <v>0</v>
      </c>
      <c r="AG17" s="1439">
        <f>Import!C168+1-1</f>
        <v>0</v>
      </c>
      <c r="AH17" s="2" t="s">
        <v>2304</v>
      </c>
    </row>
    <row r="18" spans="1:34" ht="15" customHeight="1">
      <c r="A18" s="7"/>
      <c r="B18" s="7"/>
      <c r="C18" s="263" t="s">
        <v>2305</v>
      </c>
      <c r="D18" s="287">
        <f t="shared" si="1"/>
        <v>0</v>
      </c>
      <c r="E18" s="267">
        <v>0.3</v>
      </c>
      <c r="F18" s="282">
        <f t="shared" si="0"/>
        <v>0</v>
      </c>
      <c r="G18" s="275"/>
      <c r="H18" s="1678">
        <f t="shared" si="2"/>
        <v>0</v>
      </c>
      <c r="I18" s="1679"/>
      <c r="J18" s="279"/>
      <c r="K18" s="279"/>
      <c r="L18" s="279"/>
      <c r="M18" s="279"/>
      <c r="N18" s="279"/>
      <c r="O18" s="279"/>
      <c r="P18" s="279"/>
      <c r="Q18" s="279"/>
      <c r="R18" s="279"/>
      <c r="S18" s="279"/>
      <c r="T18" s="279"/>
      <c r="U18" s="280"/>
      <c r="V18" s="335" t="s">
        <v>2305</v>
      </c>
      <c r="W18" s="7"/>
      <c r="X18" s="7"/>
      <c r="Y18" s="7"/>
      <c r="Z18" s="7"/>
      <c r="AA18" s="2">
        <v>15</v>
      </c>
      <c r="AC18" s="1393">
        <f t="shared" si="3"/>
        <v>0</v>
      </c>
      <c r="AD18" s="1395">
        <f t="shared" si="4"/>
        <v>0</v>
      </c>
      <c r="AG18" s="1439">
        <f>Import!C169+1-1</f>
        <v>0</v>
      </c>
      <c r="AH18" s="2" t="s">
        <v>2653</v>
      </c>
    </row>
    <row r="19" spans="1:34" ht="15" customHeight="1">
      <c r="A19" s="7"/>
      <c r="B19" s="7"/>
      <c r="C19" s="263" t="s">
        <v>2306</v>
      </c>
      <c r="D19" s="287">
        <f t="shared" si="1"/>
        <v>0</v>
      </c>
      <c r="E19" s="267">
        <v>0.15</v>
      </c>
      <c r="F19" s="282">
        <f t="shared" si="0"/>
        <v>0</v>
      </c>
      <c r="G19" s="275"/>
      <c r="H19" s="1678">
        <f t="shared" si="2"/>
        <v>0</v>
      </c>
      <c r="I19" s="1679"/>
      <c r="J19" s="279"/>
      <c r="K19" s="279"/>
      <c r="L19" s="279"/>
      <c r="M19" s="279"/>
      <c r="N19" s="279"/>
      <c r="O19" s="279"/>
      <c r="P19" s="279"/>
      <c r="Q19" s="279"/>
      <c r="R19" s="279"/>
      <c r="S19" s="279"/>
      <c r="T19" s="279"/>
      <c r="U19" s="280"/>
      <c r="V19" s="335" t="s">
        <v>2306</v>
      </c>
      <c r="W19" s="7"/>
      <c r="X19" s="7"/>
      <c r="Y19" s="7"/>
      <c r="Z19" s="7"/>
      <c r="AA19" s="2">
        <v>15</v>
      </c>
      <c r="AC19" s="1393">
        <f t="shared" si="3"/>
        <v>0</v>
      </c>
      <c r="AD19" s="1395">
        <f t="shared" si="4"/>
        <v>0</v>
      </c>
      <c r="AG19" s="1439">
        <f>Import!C170+1-1</f>
        <v>0</v>
      </c>
      <c r="AH19" s="2" t="s">
        <v>2654</v>
      </c>
    </row>
    <row r="20" spans="1:34" ht="15" customHeight="1">
      <c r="A20" s="7"/>
      <c r="B20" s="7"/>
      <c r="C20" s="35" t="s">
        <v>2307</v>
      </c>
      <c r="D20" s="287">
        <f t="shared" si="1"/>
        <v>0</v>
      </c>
      <c r="E20" s="36">
        <v>0.15</v>
      </c>
      <c r="F20" s="283">
        <f t="shared" si="0"/>
        <v>0</v>
      </c>
      <c r="G20" s="275"/>
      <c r="H20" s="1672">
        <f t="shared" si="2"/>
        <v>0</v>
      </c>
      <c r="I20" s="1673"/>
      <c r="J20" s="279"/>
      <c r="K20" s="279"/>
      <c r="L20" s="279"/>
      <c r="M20" s="279"/>
      <c r="N20" s="279"/>
      <c r="O20" s="279"/>
      <c r="P20" s="279"/>
      <c r="Q20" s="279"/>
      <c r="R20" s="279"/>
      <c r="S20" s="279"/>
      <c r="T20" s="279"/>
      <c r="U20" s="280"/>
      <c r="V20" s="336" t="s">
        <v>2307</v>
      </c>
      <c r="W20" s="7"/>
      <c r="X20" s="7"/>
      <c r="Y20" s="7"/>
      <c r="Z20" s="7"/>
      <c r="AA20" s="11">
        <v>17</v>
      </c>
      <c r="AC20" s="1393">
        <f t="shared" si="3"/>
        <v>0</v>
      </c>
      <c r="AD20" s="1395">
        <f t="shared" si="4"/>
        <v>0</v>
      </c>
      <c r="AG20" s="1439">
        <f>Import!C171+1-1</f>
        <v>0</v>
      </c>
      <c r="AH20" s="2" t="s">
        <v>2307</v>
      </c>
    </row>
    <row r="21" spans="1:34" ht="15" customHeight="1">
      <c r="A21" s="7"/>
      <c r="B21" s="7"/>
      <c r="C21" s="35" t="s">
        <v>2308</v>
      </c>
      <c r="D21" s="287">
        <f t="shared" si="1"/>
        <v>0</v>
      </c>
      <c r="E21" s="36">
        <v>0.28999999999999998</v>
      </c>
      <c r="F21" s="283">
        <f t="shared" si="0"/>
        <v>0</v>
      </c>
      <c r="G21" s="275"/>
      <c r="H21" s="1672">
        <f t="shared" si="2"/>
        <v>0</v>
      </c>
      <c r="I21" s="1673"/>
      <c r="J21" s="279"/>
      <c r="K21" s="279"/>
      <c r="L21" s="279"/>
      <c r="M21" s="279"/>
      <c r="N21" s="279"/>
      <c r="O21" s="279"/>
      <c r="P21" s="279"/>
      <c r="Q21" s="279"/>
      <c r="R21" s="279"/>
      <c r="S21" s="279"/>
      <c r="T21" s="279"/>
      <c r="U21" s="280"/>
      <c r="V21" s="336" t="s">
        <v>2308</v>
      </c>
      <c r="W21" s="7"/>
      <c r="X21" s="7"/>
      <c r="Y21" s="7"/>
      <c r="Z21" s="7"/>
      <c r="AA21" s="11">
        <v>17</v>
      </c>
      <c r="AC21" s="1393">
        <f t="shared" si="3"/>
        <v>0</v>
      </c>
      <c r="AD21" s="1395">
        <f t="shared" si="4"/>
        <v>0</v>
      </c>
      <c r="AG21" s="1439">
        <f>Import!C172+1-1</f>
        <v>0</v>
      </c>
      <c r="AH21" s="2" t="s">
        <v>2308</v>
      </c>
    </row>
    <row r="22" spans="1:34" ht="15" customHeight="1">
      <c r="A22" s="7"/>
      <c r="B22" s="7"/>
      <c r="C22" s="35" t="s">
        <v>2309</v>
      </c>
      <c r="D22" s="287">
        <f t="shared" si="1"/>
        <v>0</v>
      </c>
      <c r="E22" s="36">
        <v>0.12</v>
      </c>
      <c r="F22" s="283">
        <f t="shared" si="0"/>
        <v>0</v>
      </c>
      <c r="G22" s="275"/>
      <c r="H22" s="1672">
        <f t="shared" si="2"/>
        <v>0</v>
      </c>
      <c r="I22" s="1673"/>
      <c r="J22" s="279"/>
      <c r="K22" s="279"/>
      <c r="L22" s="279"/>
      <c r="M22" s="279"/>
      <c r="N22" s="279"/>
      <c r="O22" s="279"/>
      <c r="P22" s="279"/>
      <c r="Q22" s="279"/>
      <c r="R22" s="279"/>
      <c r="S22" s="279"/>
      <c r="T22" s="279"/>
      <c r="U22" s="280"/>
      <c r="V22" s="336" t="s">
        <v>2309</v>
      </c>
      <c r="W22" s="7"/>
      <c r="X22" s="7"/>
      <c r="Y22" s="7"/>
      <c r="Z22" s="7"/>
      <c r="AA22" s="11">
        <v>17</v>
      </c>
      <c r="AC22" s="1393">
        <f t="shared" si="3"/>
        <v>0</v>
      </c>
      <c r="AD22" s="1395">
        <f t="shared" si="4"/>
        <v>0</v>
      </c>
      <c r="AG22" s="1439">
        <f>Import!C173+1-1</f>
        <v>0</v>
      </c>
      <c r="AH22" s="2" t="s">
        <v>2309</v>
      </c>
    </row>
    <row r="23" spans="1:34" ht="15" customHeight="1">
      <c r="A23" s="7"/>
      <c r="B23" s="7"/>
      <c r="C23" s="264" t="s">
        <v>2310</v>
      </c>
      <c r="D23" s="287">
        <f t="shared" si="1"/>
        <v>0</v>
      </c>
      <c r="E23" s="268">
        <v>0.4</v>
      </c>
      <c r="F23" s="284">
        <f t="shared" si="0"/>
        <v>0</v>
      </c>
      <c r="G23" s="275"/>
      <c r="H23" s="1674">
        <f t="shared" si="2"/>
        <v>0</v>
      </c>
      <c r="I23" s="1675"/>
      <c r="J23" s="279"/>
      <c r="K23" s="279"/>
      <c r="L23" s="279"/>
      <c r="M23" s="279"/>
      <c r="N23" s="279"/>
      <c r="O23" s="279"/>
      <c r="P23" s="279"/>
      <c r="Q23" s="279"/>
      <c r="R23" s="279"/>
      <c r="S23" s="279"/>
      <c r="T23" s="279"/>
      <c r="U23" s="280"/>
      <c r="V23" s="337" t="s">
        <v>2310</v>
      </c>
      <c r="W23" s="7"/>
      <c r="X23" s="7"/>
      <c r="Y23" s="7"/>
      <c r="Z23" s="7"/>
      <c r="AA23" s="2">
        <v>15</v>
      </c>
      <c r="AC23" s="1393">
        <f t="shared" si="3"/>
        <v>0</v>
      </c>
      <c r="AD23" s="1395">
        <f t="shared" si="4"/>
        <v>0</v>
      </c>
      <c r="AG23" s="1439">
        <f>Import!C174+1-1</f>
        <v>0</v>
      </c>
      <c r="AH23" s="2" t="s">
        <v>2310</v>
      </c>
    </row>
    <row r="24" spans="1:34" ht="15" customHeight="1">
      <c r="A24" s="7"/>
      <c r="B24" s="7"/>
      <c r="C24" s="264" t="s">
        <v>1238</v>
      </c>
      <c r="D24" s="287">
        <f t="shared" si="1"/>
        <v>0</v>
      </c>
      <c r="E24" s="268">
        <v>0.35</v>
      </c>
      <c r="F24" s="284">
        <f t="shared" si="0"/>
        <v>0</v>
      </c>
      <c r="G24" s="275"/>
      <c r="H24" s="1674">
        <f t="shared" si="2"/>
        <v>0</v>
      </c>
      <c r="I24" s="1675"/>
      <c r="J24" s="279"/>
      <c r="K24" s="279"/>
      <c r="L24" s="279"/>
      <c r="M24" s="279"/>
      <c r="N24" s="279"/>
      <c r="O24" s="279"/>
      <c r="P24" s="279"/>
      <c r="Q24" s="279"/>
      <c r="R24" s="279"/>
      <c r="S24" s="279"/>
      <c r="T24" s="279"/>
      <c r="U24" s="280"/>
      <c r="V24" s="337" t="s">
        <v>1238</v>
      </c>
      <c r="W24" s="7"/>
      <c r="X24" s="7"/>
      <c r="Y24" s="7"/>
      <c r="Z24" s="7"/>
      <c r="AA24" s="2">
        <v>15</v>
      </c>
      <c r="AC24" s="1393">
        <f t="shared" si="3"/>
        <v>0</v>
      </c>
      <c r="AD24" s="1395">
        <f t="shared" si="4"/>
        <v>0</v>
      </c>
      <c r="AG24" s="1439">
        <f>Import!C175+1-1</f>
        <v>0</v>
      </c>
      <c r="AH24" s="2" t="s">
        <v>1238</v>
      </c>
    </row>
    <row r="25" spans="1:34" ht="15" customHeight="1">
      <c r="A25" s="7"/>
      <c r="B25" s="7"/>
      <c r="C25" s="264" t="s">
        <v>1239</v>
      </c>
      <c r="D25" s="287">
        <f t="shared" si="1"/>
        <v>0</v>
      </c>
      <c r="E25" s="268">
        <v>7.0000000000000007E-2</v>
      </c>
      <c r="F25" s="284">
        <f t="shared" si="0"/>
        <v>0</v>
      </c>
      <c r="G25" s="275"/>
      <c r="H25" s="1674">
        <f t="shared" si="2"/>
        <v>0</v>
      </c>
      <c r="I25" s="1675"/>
      <c r="J25" s="279"/>
      <c r="K25" s="279"/>
      <c r="L25" s="279"/>
      <c r="M25" s="279"/>
      <c r="N25" s="279"/>
      <c r="O25" s="279"/>
      <c r="P25" s="279"/>
      <c r="Q25" s="279"/>
      <c r="R25" s="279"/>
      <c r="S25" s="279"/>
      <c r="T25" s="279"/>
      <c r="U25" s="280"/>
      <c r="V25" s="337" t="s">
        <v>1239</v>
      </c>
      <c r="W25" s="7"/>
      <c r="X25" s="7"/>
      <c r="Y25" s="7"/>
      <c r="Z25" s="7"/>
      <c r="AA25" s="2">
        <v>15</v>
      </c>
      <c r="AC25" s="1393">
        <f t="shared" si="3"/>
        <v>0</v>
      </c>
      <c r="AD25" s="1395">
        <f t="shared" si="4"/>
        <v>0</v>
      </c>
      <c r="AG25" s="1439">
        <f>Import!C176+1-1</f>
        <v>0</v>
      </c>
      <c r="AH25" s="2" t="s">
        <v>2655</v>
      </c>
    </row>
    <row r="26" spans="1:34" ht="15" customHeight="1">
      <c r="A26" s="7"/>
      <c r="B26" s="7"/>
      <c r="C26" s="264" t="s">
        <v>1240</v>
      </c>
      <c r="D26" s="287">
        <f t="shared" si="1"/>
        <v>0</v>
      </c>
      <c r="E26" s="268">
        <v>0.02</v>
      </c>
      <c r="F26" s="284">
        <f t="shared" si="0"/>
        <v>0</v>
      </c>
      <c r="G26" s="275"/>
      <c r="H26" s="1674">
        <f t="shared" si="2"/>
        <v>0</v>
      </c>
      <c r="I26" s="1675"/>
      <c r="J26" s="279"/>
      <c r="K26" s="279"/>
      <c r="L26" s="279"/>
      <c r="M26" s="279"/>
      <c r="N26" s="279"/>
      <c r="O26" s="279"/>
      <c r="P26" s="279"/>
      <c r="Q26" s="279"/>
      <c r="R26" s="279"/>
      <c r="S26" s="279"/>
      <c r="T26" s="279"/>
      <c r="U26" s="280"/>
      <c r="V26" s="337" t="s">
        <v>1240</v>
      </c>
      <c r="W26" s="7"/>
      <c r="X26" s="7"/>
      <c r="Y26" s="7"/>
      <c r="Z26" s="7"/>
      <c r="AA26" s="2">
        <v>15</v>
      </c>
      <c r="AC26" s="1393">
        <f t="shared" si="3"/>
        <v>0</v>
      </c>
      <c r="AD26" s="1395">
        <f t="shared" si="4"/>
        <v>0</v>
      </c>
      <c r="AG26" s="1439">
        <f>Import!C177+1-1</f>
        <v>0</v>
      </c>
      <c r="AH26" s="2" t="s">
        <v>1240</v>
      </c>
    </row>
    <row r="27" spans="1:34" ht="15" customHeight="1">
      <c r="A27" s="7"/>
      <c r="B27" s="7"/>
      <c r="C27" s="264" t="s">
        <v>1241</v>
      </c>
      <c r="D27" s="287">
        <f t="shared" si="1"/>
        <v>0</v>
      </c>
      <c r="E27" s="268">
        <v>0.14000000000000001</v>
      </c>
      <c r="F27" s="284">
        <f t="shared" si="0"/>
        <v>0</v>
      </c>
      <c r="G27" s="275"/>
      <c r="H27" s="1674">
        <f t="shared" si="2"/>
        <v>0</v>
      </c>
      <c r="I27" s="1675"/>
      <c r="J27" s="279"/>
      <c r="K27" s="279"/>
      <c r="L27" s="279"/>
      <c r="M27" s="279"/>
      <c r="N27" s="279"/>
      <c r="O27" s="279"/>
      <c r="P27" s="279"/>
      <c r="Q27" s="279"/>
      <c r="R27" s="279"/>
      <c r="S27" s="279"/>
      <c r="T27" s="279"/>
      <c r="U27" s="280"/>
      <c r="V27" s="337" t="s">
        <v>1241</v>
      </c>
      <c r="W27" s="7"/>
      <c r="X27" s="7"/>
      <c r="Y27" s="7"/>
      <c r="Z27" s="7"/>
      <c r="AA27" s="2">
        <v>15</v>
      </c>
      <c r="AC27" s="1393">
        <f t="shared" si="3"/>
        <v>0</v>
      </c>
      <c r="AD27" s="1395">
        <f t="shared" si="4"/>
        <v>0</v>
      </c>
      <c r="AG27" s="1439">
        <f>Import!C178+1-1</f>
        <v>0</v>
      </c>
      <c r="AH27" s="2" t="s">
        <v>1241</v>
      </c>
    </row>
    <row r="28" spans="1:34" ht="15" customHeight="1">
      <c r="A28" s="7"/>
      <c r="B28" s="7"/>
      <c r="C28" s="265" t="s">
        <v>1242</v>
      </c>
      <c r="D28" s="287">
        <f t="shared" si="1"/>
        <v>0</v>
      </c>
      <c r="E28" s="269">
        <v>0.12</v>
      </c>
      <c r="F28" s="285">
        <f t="shared" si="0"/>
        <v>0</v>
      </c>
      <c r="G28" s="275"/>
      <c r="H28" s="1676">
        <f t="shared" si="2"/>
        <v>0</v>
      </c>
      <c r="I28" s="1677"/>
      <c r="J28" s="279"/>
      <c r="K28" s="279"/>
      <c r="L28" s="279"/>
      <c r="M28" s="279"/>
      <c r="N28" s="279"/>
      <c r="O28" s="279"/>
      <c r="P28" s="279"/>
      <c r="Q28" s="279"/>
      <c r="R28" s="279"/>
      <c r="S28" s="279"/>
      <c r="T28" s="279"/>
      <c r="U28" s="280"/>
      <c r="V28" s="338" t="s">
        <v>1242</v>
      </c>
      <c r="W28" s="7"/>
      <c r="X28" s="7"/>
      <c r="Y28" s="7"/>
      <c r="Z28" s="7"/>
      <c r="AA28" s="10">
        <v>17</v>
      </c>
      <c r="AC28" s="1393">
        <f t="shared" si="3"/>
        <v>0</v>
      </c>
      <c r="AD28" s="1395">
        <f t="shared" si="4"/>
        <v>0</v>
      </c>
      <c r="AG28" s="1439">
        <f>Import!C179+1-1</f>
        <v>0</v>
      </c>
      <c r="AH28" s="2" t="s">
        <v>910</v>
      </c>
    </row>
    <row r="29" spans="1:34" ht="15" customHeight="1">
      <c r="A29" s="7"/>
      <c r="B29" s="7"/>
      <c r="C29" s="265" t="s">
        <v>908</v>
      </c>
      <c r="D29" s="287">
        <f t="shared" si="1"/>
        <v>0</v>
      </c>
      <c r="E29" s="269">
        <v>0.1</v>
      </c>
      <c r="F29" s="285">
        <f t="shared" si="0"/>
        <v>0</v>
      </c>
      <c r="G29" s="275"/>
      <c r="H29" s="1676">
        <f t="shared" si="2"/>
        <v>0</v>
      </c>
      <c r="I29" s="1677"/>
      <c r="J29" s="279"/>
      <c r="K29" s="279"/>
      <c r="L29" s="279"/>
      <c r="M29" s="279"/>
      <c r="N29" s="279"/>
      <c r="O29" s="279"/>
      <c r="P29" s="279"/>
      <c r="Q29" s="279"/>
      <c r="R29" s="279"/>
      <c r="S29" s="279"/>
      <c r="T29" s="279"/>
      <c r="U29" s="280"/>
      <c r="V29" s="338" t="s">
        <v>908</v>
      </c>
      <c r="W29" s="7"/>
      <c r="X29" s="7"/>
      <c r="Y29" s="7"/>
      <c r="Z29" s="7"/>
      <c r="AA29" s="10">
        <v>17</v>
      </c>
      <c r="AC29" s="1393">
        <f t="shared" si="3"/>
        <v>0</v>
      </c>
      <c r="AD29" s="1395">
        <f t="shared" si="4"/>
        <v>0</v>
      </c>
      <c r="AG29" s="1439">
        <f>Import!C180+1-1</f>
        <v>0</v>
      </c>
      <c r="AH29" s="2" t="s">
        <v>2656</v>
      </c>
    </row>
    <row r="30" spans="1:34" ht="15" customHeight="1">
      <c r="A30" s="7"/>
      <c r="B30" s="7"/>
      <c r="C30" s="265" t="s">
        <v>909</v>
      </c>
      <c r="D30" s="287">
        <f t="shared" si="1"/>
        <v>0</v>
      </c>
      <c r="E30" s="269">
        <v>0.05</v>
      </c>
      <c r="F30" s="285">
        <f t="shared" si="0"/>
        <v>0</v>
      </c>
      <c r="G30" s="275"/>
      <c r="H30" s="1676">
        <f t="shared" si="2"/>
        <v>0</v>
      </c>
      <c r="I30" s="1677"/>
      <c r="J30" s="279"/>
      <c r="K30" s="279"/>
      <c r="L30" s="279"/>
      <c r="M30" s="279"/>
      <c r="N30" s="279"/>
      <c r="O30" s="279"/>
      <c r="P30" s="279"/>
      <c r="Q30" s="279"/>
      <c r="R30" s="279"/>
      <c r="S30" s="279"/>
      <c r="T30" s="279"/>
      <c r="U30" s="280"/>
      <c r="V30" s="338" t="s">
        <v>909</v>
      </c>
      <c r="W30" s="7"/>
      <c r="X30" s="7"/>
      <c r="Y30" s="7"/>
      <c r="Z30" s="7"/>
      <c r="AA30" s="10">
        <v>17</v>
      </c>
      <c r="AC30" s="1393">
        <f t="shared" si="3"/>
        <v>0</v>
      </c>
      <c r="AD30" s="1395">
        <f t="shared" si="4"/>
        <v>0</v>
      </c>
      <c r="AG30" s="1439">
        <f>Import!C181+1-1</f>
        <v>0</v>
      </c>
      <c r="AH30" s="2" t="s">
        <v>912</v>
      </c>
    </row>
    <row r="31" spans="1:34" ht="15" customHeight="1">
      <c r="A31" s="7"/>
      <c r="B31" s="7"/>
      <c r="C31" s="265" t="s">
        <v>910</v>
      </c>
      <c r="D31" s="287">
        <f t="shared" si="1"/>
        <v>0</v>
      </c>
      <c r="E31" s="269">
        <v>0.08</v>
      </c>
      <c r="F31" s="285">
        <f t="shared" si="0"/>
        <v>0</v>
      </c>
      <c r="G31" s="275"/>
      <c r="H31" s="1676">
        <f t="shared" si="2"/>
        <v>0</v>
      </c>
      <c r="I31" s="1677"/>
      <c r="J31" s="279"/>
      <c r="K31" s="279"/>
      <c r="L31" s="279"/>
      <c r="M31" s="279"/>
      <c r="N31" s="279"/>
      <c r="O31" s="279"/>
      <c r="P31" s="279"/>
      <c r="Q31" s="279"/>
      <c r="R31" s="279"/>
      <c r="S31" s="279"/>
      <c r="T31" s="279"/>
      <c r="U31" s="280"/>
      <c r="V31" s="338" t="s">
        <v>910</v>
      </c>
      <c r="W31" s="7"/>
      <c r="X31" s="7"/>
      <c r="Y31" s="7"/>
      <c r="Z31" s="7"/>
      <c r="AA31" s="10">
        <v>17</v>
      </c>
      <c r="AC31" s="1393">
        <f t="shared" si="3"/>
        <v>0</v>
      </c>
      <c r="AD31" s="1395">
        <f t="shared" si="4"/>
        <v>0</v>
      </c>
      <c r="AG31" s="1439">
        <f>Import!C182+1-1</f>
        <v>0</v>
      </c>
      <c r="AH31" s="2" t="s">
        <v>913</v>
      </c>
    </row>
    <row r="32" spans="1:34" ht="15" customHeight="1">
      <c r="A32" s="7"/>
      <c r="B32" s="7"/>
      <c r="C32" s="265" t="s">
        <v>911</v>
      </c>
      <c r="D32" s="287">
        <f t="shared" si="1"/>
        <v>0</v>
      </c>
      <c r="E32" s="269">
        <v>0.1</v>
      </c>
      <c r="F32" s="285">
        <f t="shared" si="0"/>
        <v>0</v>
      </c>
      <c r="G32" s="275"/>
      <c r="H32" s="1676">
        <f t="shared" si="2"/>
        <v>0</v>
      </c>
      <c r="I32" s="1677"/>
      <c r="J32" s="279"/>
      <c r="K32" s="279"/>
      <c r="L32" s="279"/>
      <c r="M32" s="279"/>
      <c r="N32" s="279"/>
      <c r="O32" s="279"/>
      <c r="P32" s="279"/>
      <c r="Q32" s="279"/>
      <c r="R32" s="279"/>
      <c r="S32" s="279"/>
      <c r="T32" s="279"/>
      <c r="U32" s="280"/>
      <c r="V32" s="338" t="s">
        <v>911</v>
      </c>
      <c r="W32" s="7"/>
      <c r="X32" s="7"/>
      <c r="Y32" s="7"/>
      <c r="Z32" s="7"/>
      <c r="AA32" s="10">
        <v>17</v>
      </c>
      <c r="AC32" s="1393">
        <f t="shared" si="3"/>
        <v>0</v>
      </c>
      <c r="AD32" s="1395">
        <f t="shared" si="4"/>
        <v>0</v>
      </c>
      <c r="AG32" s="1439">
        <f>Import!C183+1-1</f>
        <v>0</v>
      </c>
      <c r="AH32" s="2" t="s">
        <v>914</v>
      </c>
    </row>
    <row r="33" spans="1:34" ht="15" customHeight="1">
      <c r="A33" s="7"/>
      <c r="B33" s="7"/>
      <c r="C33" s="35" t="s">
        <v>912</v>
      </c>
      <c r="D33" s="287">
        <f t="shared" si="1"/>
        <v>0</v>
      </c>
      <c r="E33" s="36">
        <v>1.4999999999999999E-2</v>
      </c>
      <c r="F33" s="283">
        <f t="shared" si="0"/>
        <v>0</v>
      </c>
      <c r="G33" s="275"/>
      <c r="H33" s="1672">
        <f t="shared" si="2"/>
        <v>0</v>
      </c>
      <c r="I33" s="1673"/>
      <c r="J33" s="279"/>
      <c r="K33" s="279"/>
      <c r="L33" s="279"/>
      <c r="M33" s="279"/>
      <c r="N33" s="279"/>
      <c r="O33" s="279"/>
      <c r="P33" s="279"/>
      <c r="Q33" s="279"/>
      <c r="R33" s="279"/>
      <c r="S33" s="279"/>
      <c r="T33" s="279"/>
      <c r="U33" s="280"/>
      <c r="V33" s="336" t="s">
        <v>912</v>
      </c>
      <c r="W33" s="7"/>
      <c r="X33" s="7"/>
      <c r="Y33" s="7"/>
      <c r="Z33" s="7"/>
      <c r="AA33" s="2">
        <v>15</v>
      </c>
      <c r="AC33" s="1393">
        <f t="shared" si="3"/>
        <v>0</v>
      </c>
      <c r="AD33" s="1395">
        <f t="shared" si="4"/>
        <v>0</v>
      </c>
      <c r="AG33" s="1439">
        <f>Import!C184+1-1</f>
        <v>0</v>
      </c>
      <c r="AH33" s="2" t="s">
        <v>915</v>
      </c>
    </row>
    <row r="34" spans="1:34" ht="15" customHeight="1">
      <c r="A34" s="7"/>
      <c r="B34" s="7"/>
      <c r="C34" s="35" t="s">
        <v>913</v>
      </c>
      <c r="D34" s="287">
        <f t="shared" si="1"/>
        <v>0</v>
      </c>
      <c r="E34" s="36">
        <v>2.5000000000000001E-3</v>
      </c>
      <c r="F34" s="283">
        <f t="shared" si="0"/>
        <v>0</v>
      </c>
      <c r="G34" s="275"/>
      <c r="H34" s="1672">
        <f t="shared" si="2"/>
        <v>0</v>
      </c>
      <c r="I34" s="1673"/>
      <c r="J34" s="279"/>
      <c r="K34" s="279"/>
      <c r="L34" s="279"/>
      <c r="M34" s="279"/>
      <c r="N34" s="279"/>
      <c r="O34" s="279"/>
      <c r="P34" s="279"/>
      <c r="Q34" s="279"/>
      <c r="R34" s="279"/>
      <c r="S34" s="279"/>
      <c r="T34" s="279"/>
      <c r="U34" s="280"/>
      <c r="V34" s="336" t="s">
        <v>913</v>
      </c>
      <c r="W34" s="7"/>
      <c r="X34" s="7"/>
      <c r="Y34" s="7"/>
      <c r="Z34" s="7"/>
      <c r="AA34" s="2">
        <v>15</v>
      </c>
      <c r="AC34" s="1393">
        <f t="shared" si="3"/>
        <v>0</v>
      </c>
      <c r="AD34" s="1395">
        <f t="shared" si="4"/>
        <v>0</v>
      </c>
      <c r="AG34" s="1439">
        <f>Import!C185+1-1</f>
        <v>0</v>
      </c>
      <c r="AH34" s="2" t="s">
        <v>916</v>
      </c>
    </row>
    <row r="35" spans="1:34" ht="15" customHeight="1">
      <c r="A35" s="7"/>
      <c r="B35" s="7"/>
      <c r="C35" s="35" t="s">
        <v>914</v>
      </c>
      <c r="D35" s="287">
        <f t="shared" si="1"/>
        <v>0</v>
      </c>
      <c r="E35" s="36">
        <v>7.0000000000000001E-3</v>
      </c>
      <c r="F35" s="283">
        <f t="shared" si="0"/>
        <v>0</v>
      </c>
      <c r="G35" s="275"/>
      <c r="H35" s="1672">
        <f t="shared" si="2"/>
        <v>0</v>
      </c>
      <c r="I35" s="1673"/>
      <c r="J35" s="279"/>
      <c r="K35" s="279"/>
      <c r="L35" s="279"/>
      <c r="M35" s="279"/>
      <c r="N35" s="279"/>
      <c r="O35" s="279"/>
      <c r="P35" s="279"/>
      <c r="Q35" s="279"/>
      <c r="R35" s="279"/>
      <c r="S35" s="279"/>
      <c r="T35" s="279"/>
      <c r="U35" s="280"/>
      <c r="V35" s="336" t="s">
        <v>914</v>
      </c>
      <c r="W35" s="7"/>
      <c r="X35" s="7"/>
      <c r="Y35" s="7"/>
      <c r="Z35" s="7"/>
      <c r="AA35" s="2">
        <v>15</v>
      </c>
      <c r="AC35" s="1393">
        <f t="shared" si="3"/>
        <v>0</v>
      </c>
      <c r="AD35" s="1395">
        <f t="shared" si="4"/>
        <v>0</v>
      </c>
      <c r="AG35" s="1439">
        <f>Import!C186+1-1</f>
        <v>0</v>
      </c>
      <c r="AH35" s="2" t="s">
        <v>917</v>
      </c>
    </row>
    <row r="36" spans="1:34" ht="15" customHeight="1">
      <c r="A36" s="7"/>
      <c r="B36" s="7"/>
      <c r="C36" s="35" t="s">
        <v>915</v>
      </c>
      <c r="D36" s="287">
        <f t="shared" si="1"/>
        <v>0</v>
      </c>
      <c r="E36" s="36">
        <v>1E-3</v>
      </c>
      <c r="F36" s="283">
        <f t="shared" si="0"/>
        <v>0</v>
      </c>
      <c r="G36" s="275"/>
      <c r="H36" s="1672">
        <f t="shared" si="2"/>
        <v>0</v>
      </c>
      <c r="I36" s="1673"/>
      <c r="J36" s="279"/>
      <c r="K36" s="279"/>
      <c r="L36" s="279"/>
      <c r="M36" s="279"/>
      <c r="N36" s="279"/>
      <c r="O36" s="279"/>
      <c r="P36" s="279"/>
      <c r="Q36" s="279"/>
      <c r="R36" s="279"/>
      <c r="S36" s="279"/>
      <c r="T36" s="279"/>
      <c r="U36" s="280"/>
      <c r="V36" s="336" t="s">
        <v>915</v>
      </c>
      <c r="W36" s="7"/>
      <c r="X36" s="7"/>
      <c r="Y36" s="7"/>
      <c r="Z36" s="7"/>
      <c r="AA36" s="2">
        <v>15</v>
      </c>
      <c r="AC36" s="1393">
        <f t="shared" si="3"/>
        <v>0</v>
      </c>
      <c r="AD36" s="1395">
        <f t="shared" si="4"/>
        <v>0</v>
      </c>
      <c r="AG36" s="1439">
        <f>Import!C187+1-1</f>
        <v>0</v>
      </c>
      <c r="AH36" s="2" t="s">
        <v>918</v>
      </c>
    </row>
    <row r="37" spans="1:34" ht="15" customHeight="1">
      <c r="A37" s="7"/>
      <c r="B37" s="7"/>
      <c r="C37" s="35" t="s">
        <v>916</v>
      </c>
      <c r="D37" s="287">
        <f t="shared" si="1"/>
        <v>0</v>
      </c>
      <c r="E37" s="36">
        <v>4.0000000000000001E-3</v>
      </c>
      <c r="F37" s="283">
        <f t="shared" si="0"/>
        <v>0</v>
      </c>
      <c r="G37" s="275"/>
      <c r="H37" s="1672">
        <f t="shared" si="2"/>
        <v>0</v>
      </c>
      <c r="I37" s="1673"/>
      <c r="J37" s="279"/>
      <c r="K37" s="279"/>
      <c r="L37" s="279"/>
      <c r="M37" s="279"/>
      <c r="N37" s="279"/>
      <c r="O37" s="279"/>
      <c r="P37" s="279"/>
      <c r="Q37" s="279"/>
      <c r="R37" s="279"/>
      <c r="S37" s="279"/>
      <c r="T37" s="279"/>
      <c r="U37" s="280"/>
      <c r="V37" s="336" t="s">
        <v>916</v>
      </c>
      <c r="W37" s="7"/>
      <c r="X37" s="7"/>
      <c r="Y37" s="7"/>
      <c r="Z37" s="7"/>
      <c r="AA37" s="2">
        <v>21</v>
      </c>
      <c r="AC37" s="1393">
        <f t="shared" si="3"/>
        <v>0</v>
      </c>
      <c r="AD37" s="1395">
        <f t="shared" si="4"/>
        <v>0</v>
      </c>
      <c r="AG37" s="1439">
        <f>Import!C188+1-1</f>
        <v>0</v>
      </c>
      <c r="AH37" s="2" t="s">
        <v>2657</v>
      </c>
    </row>
    <row r="38" spans="1:34" ht="15" customHeight="1">
      <c r="A38" s="7"/>
      <c r="B38" s="7"/>
      <c r="C38" s="35" t="s">
        <v>917</v>
      </c>
      <c r="D38" s="287">
        <f t="shared" si="1"/>
        <v>0</v>
      </c>
      <c r="E38" s="36">
        <v>8.0000000000000002E-3</v>
      </c>
      <c r="F38" s="283">
        <f t="shared" si="0"/>
        <v>0</v>
      </c>
      <c r="G38" s="275"/>
      <c r="H38" s="1672">
        <f t="shared" si="2"/>
        <v>0</v>
      </c>
      <c r="I38" s="1673"/>
      <c r="J38" s="279"/>
      <c r="K38" s="279"/>
      <c r="L38" s="279"/>
      <c r="M38" s="279"/>
      <c r="N38" s="279"/>
      <c r="O38" s="279"/>
      <c r="P38" s="279"/>
      <c r="Q38" s="279"/>
      <c r="R38" s="279"/>
      <c r="S38" s="279"/>
      <c r="T38" s="279"/>
      <c r="U38" s="280"/>
      <c r="V38" s="336" t="s">
        <v>917</v>
      </c>
      <c r="W38" s="7"/>
      <c r="X38" s="7"/>
      <c r="Y38" s="7"/>
      <c r="Z38" s="7"/>
      <c r="AA38" s="2">
        <v>21</v>
      </c>
      <c r="AC38" s="1393">
        <f t="shared" si="3"/>
        <v>0</v>
      </c>
      <c r="AD38" s="1395">
        <f t="shared" si="4"/>
        <v>0</v>
      </c>
      <c r="AG38" s="1439">
        <f>Import!C189+1-1</f>
        <v>0</v>
      </c>
      <c r="AH38" s="2" t="s">
        <v>2658</v>
      </c>
    </row>
    <row r="39" spans="1:34" ht="15" customHeight="1">
      <c r="A39" s="7"/>
      <c r="B39" s="7"/>
      <c r="C39" s="35" t="s">
        <v>918</v>
      </c>
      <c r="D39" s="287">
        <f t="shared" si="1"/>
        <v>0</v>
      </c>
      <c r="E39" s="36">
        <v>2.4E-2</v>
      </c>
      <c r="F39" s="283">
        <f t="shared" si="0"/>
        <v>0</v>
      </c>
      <c r="G39" s="275"/>
      <c r="H39" s="1672">
        <f t="shared" si="2"/>
        <v>0</v>
      </c>
      <c r="I39" s="1673"/>
      <c r="J39" s="279"/>
      <c r="K39" s="279"/>
      <c r="L39" s="279"/>
      <c r="M39" s="279"/>
      <c r="N39" s="279"/>
      <c r="O39" s="279"/>
      <c r="P39" s="279"/>
      <c r="Q39" s="279"/>
      <c r="R39" s="279"/>
      <c r="S39" s="279"/>
      <c r="T39" s="279"/>
      <c r="U39" s="280"/>
      <c r="V39" s="336" t="s">
        <v>918</v>
      </c>
      <c r="W39" s="7"/>
      <c r="X39" s="7"/>
      <c r="Y39" s="7"/>
      <c r="Z39" s="7"/>
      <c r="AA39" s="2">
        <v>21</v>
      </c>
      <c r="AC39" s="1393">
        <f t="shared" si="3"/>
        <v>0</v>
      </c>
      <c r="AD39" s="1395">
        <f t="shared" si="4"/>
        <v>0</v>
      </c>
      <c r="AG39" s="1439">
        <f>Import!C190+1-1</f>
        <v>0</v>
      </c>
      <c r="AH39" s="2" t="s">
        <v>2659</v>
      </c>
    </row>
    <row r="40" spans="1:34" ht="15" customHeight="1">
      <c r="A40" s="7"/>
      <c r="B40" s="7"/>
      <c r="C40" s="35" t="s">
        <v>919</v>
      </c>
      <c r="D40" s="287">
        <f t="shared" si="1"/>
        <v>0</v>
      </c>
      <c r="E40" s="36">
        <v>0.2</v>
      </c>
      <c r="F40" s="283">
        <f t="shared" si="0"/>
        <v>0</v>
      </c>
      <c r="G40" s="275"/>
      <c r="H40" s="1672">
        <f t="shared" si="2"/>
        <v>0</v>
      </c>
      <c r="I40" s="1673"/>
      <c r="J40" s="279"/>
      <c r="K40" s="279"/>
      <c r="L40" s="279"/>
      <c r="M40" s="279"/>
      <c r="N40" s="279"/>
      <c r="O40" s="279"/>
      <c r="P40" s="279"/>
      <c r="Q40" s="279"/>
      <c r="R40" s="279"/>
      <c r="S40" s="279"/>
      <c r="T40" s="279"/>
      <c r="U40" s="280"/>
      <c r="V40" s="336" t="s">
        <v>919</v>
      </c>
      <c r="W40" s="7"/>
      <c r="X40" s="7"/>
      <c r="Y40" s="7"/>
      <c r="Z40" s="7"/>
      <c r="AA40" s="2">
        <v>21</v>
      </c>
      <c r="AC40" s="1393">
        <f t="shared" si="3"/>
        <v>0</v>
      </c>
      <c r="AD40" s="1395">
        <f t="shared" si="4"/>
        <v>0</v>
      </c>
      <c r="AG40" s="1439">
        <f>Import!C191+1-1</f>
        <v>0</v>
      </c>
      <c r="AH40" s="2" t="s">
        <v>919</v>
      </c>
    </row>
    <row r="41" spans="1:34" ht="15" customHeight="1">
      <c r="A41" s="7"/>
      <c r="B41" s="7"/>
      <c r="C41" s="35" t="s">
        <v>920</v>
      </c>
      <c r="D41" s="287">
        <f t="shared" si="1"/>
        <v>0</v>
      </c>
      <c r="E41" s="36">
        <v>3.0000000000000001E-3</v>
      </c>
      <c r="F41" s="283">
        <f t="shared" si="0"/>
        <v>0</v>
      </c>
      <c r="G41" s="275"/>
      <c r="H41" s="1672">
        <f t="shared" si="2"/>
        <v>0</v>
      </c>
      <c r="I41" s="1673"/>
      <c r="J41" s="279"/>
      <c r="K41" s="279"/>
      <c r="L41" s="279"/>
      <c r="M41" s="279"/>
      <c r="N41" s="279"/>
      <c r="O41" s="279"/>
      <c r="P41" s="279"/>
      <c r="Q41" s="279"/>
      <c r="R41" s="279"/>
      <c r="S41" s="279"/>
      <c r="T41" s="279"/>
      <c r="U41" s="280"/>
      <c r="V41" s="336" t="s">
        <v>920</v>
      </c>
      <c r="W41" s="7"/>
      <c r="X41" s="7"/>
      <c r="Y41" s="7"/>
      <c r="Z41" s="7"/>
      <c r="AA41" s="2">
        <v>21</v>
      </c>
      <c r="AC41" s="1393">
        <f t="shared" si="3"/>
        <v>0</v>
      </c>
      <c r="AD41" s="1395">
        <f t="shared" si="4"/>
        <v>0</v>
      </c>
      <c r="AG41" s="1439">
        <f>Import!C192+1-1</f>
        <v>0</v>
      </c>
      <c r="AH41" s="2" t="s">
        <v>920</v>
      </c>
    </row>
    <row r="42" spans="1:34" ht="15" customHeight="1">
      <c r="A42" s="7"/>
      <c r="B42" s="7"/>
      <c r="C42" s="35" t="s">
        <v>921</v>
      </c>
      <c r="D42" s="287">
        <f t="shared" si="1"/>
        <v>0</v>
      </c>
      <c r="E42" s="36">
        <v>2.9999999999999997E-4</v>
      </c>
      <c r="F42" s="283">
        <f t="shared" si="0"/>
        <v>0</v>
      </c>
      <c r="G42" s="275"/>
      <c r="H42" s="1672">
        <f t="shared" si="2"/>
        <v>0</v>
      </c>
      <c r="I42" s="1673"/>
      <c r="J42" s="279"/>
      <c r="K42" s="279"/>
      <c r="L42" s="279"/>
      <c r="M42" s="279"/>
      <c r="N42" s="279"/>
      <c r="O42" s="279"/>
      <c r="P42" s="279"/>
      <c r="Q42" s="279"/>
      <c r="R42" s="279"/>
      <c r="S42" s="279"/>
      <c r="T42" s="279"/>
      <c r="U42" s="280"/>
      <c r="V42" s="336" t="s">
        <v>921</v>
      </c>
      <c r="W42" s="7"/>
      <c r="X42" s="7"/>
      <c r="Y42" s="7"/>
      <c r="Z42" s="7"/>
      <c r="AA42" s="2">
        <v>21</v>
      </c>
      <c r="AC42" s="1393">
        <f t="shared" si="3"/>
        <v>0</v>
      </c>
      <c r="AD42" s="1395">
        <f t="shared" si="4"/>
        <v>0</v>
      </c>
      <c r="AG42" s="1439">
        <f>Import!C193+1-1</f>
        <v>0</v>
      </c>
      <c r="AH42" s="2" t="s">
        <v>921</v>
      </c>
    </row>
    <row r="43" spans="1:34" ht="15" customHeight="1">
      <c r="A43" s="7"/>
      <c r="B43" s="7"/>
      <c r="C43" s="35" t="s">
        <v>922</v>
      </c>
      <c r="D43" s="287">
        <f t="shared" si="1"/>
        <v>0</v>
      </c>
      <c r="E43" s="36">
        <v>2E-3</v>
      </c>
      <c r="F43" s="283">
        <f t="shared" si="0"/>
        <v>0</v>
      </c>
      <c r="G43" s="275"/>
      <c r="H43" s="1672">
        <f t="shared" si="2"/>
        <v>0</v>
      </c>
      <c r="I43" s="1673"/>
      <c r="J43" s="279"/>
      <c r="K43" s="279"/>
      <c r="L43" s="279"/>
      <c r="M43" s="279"/>
      <c r="N43" s="279"/>
      <c r="O43" s="279"/>
      <c r="P43" s="279"/>
      <c r="Q43" s="279"/>
      <c r="R43" s="279"/>
      <c r="S43" s="279"/>
      <c r="T43" s="279"/>
      <c r="U43" s="280"/>
      <c r="V43" s="336" t="s">
        <v>922</v>
      </c>
      <c r="W43" s="7"/>
      <c r="X43" s="7"/>
      <c r="Y43" s="7"/>
      <c r="Z43" s="7"/>
      <c r="AA43" s="2">
        <v>21</v>
      </c>
      <c r="AC43" s="1393">
        <f t="shared" si="3"/>
        <v>0</v>
      </c>
      <c r="AD43" s="1395">
        <f t="shared" si="4"/>
        <v>0</v>
      </c>
      <c r="AG43" s="1439">
        <f>Import!C194+1-1</f>
        <v>0</v>
      </c>
      <c r="AH43" s="2" t="s">
        <v>922</v>
      </c>
    </row>
    <row r="44" spans="1:34" ht="15" customHeight="1">
      <c r="A44" s="7"/>
      <c r="B44" s="7"/>
      <c r="C44" s="35" t="s">
        <v>923</v>
      </c>
      <c r="D44" s="287">
        <f t="shared" si="1"/>
        <v>0</v>
      </c>
      <c r="E44" s="36">
        <v>0.05</v>
      </c>
      <c r="F44" s="283">
        <f t="shared" si="0"/>
        <v>0</v>
      </c>
      <c r="G44" s="275"/>
      <c r="H44" s="1672">
        <f t="shared" si="2"/>
        <v>0</v>
      </c>
      <c r="I44" s="1673"/>
      <c r="J44" s="279"/>
      <c r="K44" s="279"/>
      <c r="L44" s="279"/>
      <c r="M44" s="279"/>
      <c r="N44" s="279"/>
      <c r="O44" s="279"/>
      <c r="P44" s="279"/>
      <c r="Q44" s="279"/>
      <c r="R44" s="279"/>
      <c r="S44" s="279"/>
      <c r="T44" s="279"/>
      <c r="U44" s="280"/>
      <c r="V44" s="336" t="s">
        <v>923</v>
      </c>
      <c r="W44" s="7"/>
      <c r="X44" s="7"/>
      <c r="Y44" s="7"/>
      <c r="Z44" s="7"/>
      <c r="AA44" s="2">
        <v>17</v>
      </c>
      <c r="AC44" s="1393">
        <f t="shared" si="3"/>
        <v>0</v>
      </c>
      <c r="AD44" s="1395">
        <f t="shared" si="4"/>
        <v>0</v>
      </c>
      <c r="AG44" s="1439">
        <f>Import!C195+1-1</f>
        <v>0</v>
      </c>
      <c r="AH44" s="2" t="s">
        <v>923</v>
      </c>
    </row>
    <row r="45" spans="1:34" ht="15" customHeight="1">
      <c r="A45" s="7"/>
      <c r="B45" s="7"/>
      <c r="C45" s="35" t="s">
        <v>924</v>
      </c>
      <c r="D45" s="287">
        <f t="shared" si="1"/>
        <v>0</v>
      </c>
      <c r="E45" s="36">
        <v>7.0000000000000001E-3</v>
      </c>
      <c r="F45" s="283">
        <f t="shared" si="0"/>
        <v>0</v>
      </c>
      <c r="G45" s="275"/>
      <c r="H45" s="1672">
        <f t="shared" si="2"/>
        <v>0</v>
      </c>
      <c r="I45" s="1673"/>
      <c r="J45" s="279"/>
      <c r="K45" s="279"/>
      <c r="L45" s="279"/>
      <c r="M45" s="279"/>
      <c r="N45" s="279"/>
      <c r="O45" s="279"/>
      <c r="P45" s="279"/>
      <c r="Q45" s="279"/>
      <c r="R45" s="279"/>
      <c r="S45" s="279"/>
      <c r="T45" s="279"/>
      <c r="U45" s="280"/>
      <c r="V45" s="336" t="s">
        <v>924</v>
      </c>
      <c r="W45" s="7"/>
      <c r="X45" s="7"/>
      <c r="Y45" s="7"/>
      <c r="Z45" s="7"/>
      <c r="AA45" s="2">
        <v>15</v>
      </c>
      <c r="AC45" s="1393">
        <f t="shared" si="3"/>
        <v>0</v>
      </c>
      <c r="AD45" s="1395">
        <f t="shared" si="4"/>
        <v>0</v>
      </c>
      <c r="AG45" s="1439">
        <f>Import!C196+1-1</f>
        <v>0</v>
      </c>
      <c r="AH45" s="2" t="s">
        <v>924</v>
      </c>
    </row>
    <row r="46" spans="1:34" ht="26.25" customHeight="1">
      <c r="A46" s="7"/>
      <c r="B46" s="7"/>
      <c r="C46" s="37" t="s">
        <v>290</v>
      </c>
      <c r="D46" s="40">
        <f>IF(D68&gt;0,D68&amp;" szt. / "&amp;E68&amp;" kg.",)</f>
        <v>0</v>
      </c>
      <c r="E46" s="38">
        <v>1</v>
      </c>
      <c r="F46" s="286">
        <f>H68</f>
        <v>0</v>
      </c>
      <c r="G46" s="276"/>
      <c r="H46" s="7"/>
      <c r="I46" s="7"/>
      <c r="J46" s="7"/>
      <c r="K46" s="7"/>
      <c r="L46" s="7"/>
      <c r="M46" s="7"/>
      <c r="N46" s="7"/>
      <c r="O46" s="7"/>
      <c r="P46" s="7"/>
      <c r="Q46" s="7"/>
      <c r="R46" s="7"/>
      <c r="S46" s="7"/>
      <c r="T46" s="7"/>
      <c r="U46" s="7"/>
      <c r="V46" s="7"/>
      <c r="W46" s="7"/>
      <c r="X46" s="7"/>
      <c r="Y46" s="7"/>
      <c r="Z46" s="7"/>
      <c r="AB46" s="2" t="s">
        <v>654</v>
      </c>
      <c r="AC46" s="1394">
        <f>SUM(AC7:AC45)</f>
        <v>0</v>
      </c>
      <c r="AD46" s="1396">
        <f>SUM(AD7:AD45)</f>
        <v>0</v>
      </c>
      <c r="AE46" s="342">
        <f>ROUND(AD46,0)</f>
        <v>0</v>
      </c>
      <c r="AF46" s="342" t="s">
        <v>1338</v>
      </c>
      <c r="AG46" s="1439">
        <f>Import!C197+1-1</f>
        <v>0</v>
      </c>
      <c r="AH46" s="2" t="s">
        <v>2660</v>
      </c>
    </row>
    <row r="47" spans="1:34" ht="16.5" customHeight="1">
      <c r="A47" s="7"/>
      <c r="B47" s="7"/>
      <c r="C47" s="1670"/>
      <c r="D47" s="7"/>
      <c r="E47" s="30" t="s">
        <v>925</v>
      </c>
      <c r="F47" s="434">
        <f>SUM(F7:F46)</f>
        <v>0</v>
      </c>
      <c r="G47" s="273"/>
      <c r="H47" s="7"/>
      <c r="I47" s="7"/>
      <c r="J47" s="7"/>
      <c r="K47" s="7"/>
      <c r="L47" s="7"/>
      <c r="M47" s="7"/>
      <c r="N47" s="7"/>
      <c r="O47" s="7"/>
      <c r="P47" s="7"/>
      <c r="Q47" s="7"/>
      <c r="R47" s="7"/>
      <c r="S47" s="7"/>
      <c r="T47" s="7"/>
      <c r="U47" s="7"/>
      <c r="V47" s="7"/>
      <c r="W47" s="7"/>
      <c r="X47" s="7"/>
      <c r="Y47" s="7"/>
      <c r="Z47" s="7"/>
    </row>
    <row r="48" spans="1:34" ht="38.25">
      <c r="A48" s="7"/>
      <c r="B48" s="7"/>
      <c r="C48" s="1671"/>
      <c r="D48" s="7"/>
      <c r="E48" s="425" t="s">
        <v>926</v>
      </c>
      <c r="F48" s="434">
        <f>IF('Og s5'!F32=0,0,SUM(F7:F46)/'Og s5'!F32)</f>
        <v>0</v>
      </c>
      <c r="G48" s="277"/>
      <c r="H48" s="7"/>
      <c r="I48" s="7"/>
      <c r="J48" s="7"/>
      <c r="K48" s="7"/>
      <c r="L48" s="7"/>
      <c r="M48" s="7"/>
      <c r="N48" s="7"/>
      <c r="O48" s="7"/>
      <c r="P48" s="7"/>
      <c r="Q48" s="7"/>
      <c r="R48" s="7"/>
      <c r="S48" s="7"/>
      <c r="T48" s="7"/>
      <c r="U48" s="7"/>
      <c r="V48" s="7"/>
      <c r="W48" s="7"/>
      <c r="X48" s="7"/>
      <c r="Y48" s="7"/>
      <c r="Z48" s="7"/>
    </row>
    <row r="49" spans="1:26">
      <c r="A49" s="7"/>
      <c r="B49" s="7"/>
      <c r="C49" s="7"/>
      <c r="D49" s="7"/>
      <c r="E49" s="7"/>
      <c r="F49" s="7"/>
      <c r="G49" s="1"/>
      <c r="H49" s="7"/>
      <c r="I49" s="7"/>
      <c r="J49" s="7"/>
      <c r="K49" s="7"/>
      <c r="L49" s="7"/>
      <c r="M49" s="7"/>
      <c r="N49" s="7"/>
      <c r="O49" s="7"/>
      <c r="P49" s="7"/>
      <c r="Q49" s="7"/>
      <c r="R49" s="7"/>
      <c r="S49" s="7"/>
      <c r="T49" s="7"/>
      <c r="U49" s="7"/>
      <c r="V49" s="7"/>
      <c r="W49" s="7"/>
      <c r="X49" s="7"/>
      <c r="Y49" s="7"/>
      <c r="Z49" s="7"/>
    </row>
    <row r="50" spans="1:26" ht="31.5" customHeight="1">
      <c r="A50" s="7"/>
      <c r="B50" s="7"/>
      <c r="C50" s="1668" t="s">
        <v>1276</v>
      </c>
      <c r="D50" s="1668"/>
      <c r="E50" s="1668"/>
      <c r="F50" s="1668"/>
      <c r="G50" s="278"/>
      <c r="H50" s="433"/>
      <c r="I50" s="7"/>
      <c r="J50" s="7"/>
      <c r="K50" s="7"/>
      <c r="L50" s="7"/>
      <c r="M50" s="7"/>
      <c r="N50" s="7"/>
      <c r="O50" s="7"/>
      <c r="P50" s="7"/>
      <c r="Q50" s="7"/>
      <c r="R50" s="7"/>
      <c r="S50" s="7"/>
      <c r="T50" s="7"/>
      <c r="U50" s="7"/>
      <c r="V50" s="7"/>
      <c r="W50" s="7"/>
      <c r="X50" s="7"/>
      <c r="Y50" s="7"/>
      <c r="Z50" s="7"/>
    </row>
    <row r="51" spans="1:26">
      <c r="A51" s="7"/>
      <c r="B51" s="7"/>
      <c r="C51" s="7"/>
      <c r="D51" s="7"/>
      <c r="E51" s="7"/>
      <c r="F51" s="7"/>
      <c r="G51" s="1"/>
      <c r="H51" s="7"/>
      <c r="I51" s="7"/>
      <c r="J51" s="7"/>
      <c r="K51" s="7"/>
      <c r="L51" s="7"/>
      <c r="M51" s="7"/>
      <c r="N51" s="7"/>
      <c r="O51" s="7"/>
      <c r="P51" s="7"/>
      <c r="Q51" s="7"/>
      <c r="R51" s="7"/>
      <c r="S51" s="7"/>
      <c r="T51" s="7"/>
      <c r="U51" s="7"/>
      <c r="V51" s="7"/>
      <c r="W51" s="7"/>
      <c r="X51" s="7"/>
      <c r="Y51" s="7"/>
      <c r="Z51" s="7"/>
    </row>
    <row r="52" spans="1:26">
      <c r="A52" s="7"/>
      <c r="B52" s="7"/>
      <c r="C52" s="48"/>
      <c r="D52" s="48"/>
      <c r="E52" s="48"/>
      <c r="F52" s="48"/>
      <c r="G52" s="16"/>
      <c r="H52" s="48"/>
      <c r="I52" s="48"/>
      <c r="J52" s="7"/>
      <c r="K52" s="7"/>
      <c r="L52" s="7"/>
      <c r="M52" s="7"/>
      <c r="N52" s="7"/>
      <c r="O52" s="7"/>
      <c r="P52" s="7"/>
      <c r="Q52" s="7"/>
      <c r="R52" s="7"/>
      <c r="S52" s="7"/>
      <c r="T52" s="7"/>
      <c r="U52" s="7"/>
      <c r="V52" s="7"/>
      <c r="W52" s="7"/>
      <c r="X52" s="7"/>
      <c r="Y52" s="7"/>
      <c r="Z52" s="7"/>
    </row>
    <row r="53" spans="1:26">
      <c r="A53" s="7"/>
      <c r="B53" s="7"/>
      <c r="C53" s="48"/>
      <c r="D53" s="1664" t="s">
        <v>849</v>
      </c>
      <c r="E53" s="1664" t="s">
        <v>848</v>
      </c>
      <c r="F53" s="48"/>
      <c r="G53" s="16"/>
      <c r="H53" s="48"/>
      <c r="I53" s="48"/>
      <c r="J53" s="7"/>
      <c r="K53" s="7"/>
      <c r="L53" s="7"/>
      <c r="M53" s="7"/>
      <c r="N53" s="7"/>
      <c r="O53" s="7"/>
      <c r="P53" s="7"/>
      <c r="Q53" s="7"/>
      <c r="R53" s="7"/>
      <c r="S53" s="7"/>
      <c r="T53" s="7"/>
      <c r="U53" s="7"/>
      <c r="V53" s="7"/>
      <c r="W53" s="7"/>
      <c r="X53" s="7"/>
      <c r="Y53" s="7"/>
      <c r="Z53" s="7"/>
    </row>
    <row r="54" spans="1:26">
      <c r="A54" s="7"/>
      <c r="B54" s="7"/>
      <c r="C54" s="48"/>
      <c r="D54" s="1664"/>
      <c r="E54" s="1664"/>
      <c r="F54" s="48"/>
      <c r="G54" s="16"/>
      <c r="H54" s="48"/>
      <c r="I54" s="48"/>
      <c r="J54" s="7"/>
      <c r="K54" s="7"/>
      <c r="L54" s="7"/>
      <c r="M54" s="7"/>
      <c r="N54" s="7"/>
      <c r="O54" s="7"/>
      <c r="P54" s="7"/>
      <c r="Q54" s="7"/>
      <c r="R54" s="7"/>
      <c r="S54" s="7"/>
      <c r="T54" s="7"/>
      <c r="U54" s="7"/>
      <c r="V54" s="7"/>
      <c r="W54" s="7"/>
      <c r="X54" s="7"/>
      <c r="Y54" s="7"/>
      <c r="Z54" s="7"/>
    </row>
    <row r="55" spans="1:26">
      <c r="A55" s="7"/>
      <c r="B55" s="7"/>
      <c r="C55" s="48"/>
      <c r="D55" s="1664"/>
      <c r="E55" s="1664"/>
      <c r="F55" s="48"/>
      <c r="G55" s="16"/>
      <c r="H55" s="48"/>
      <c r="I55" s="48"/>
      <c r="J55" s="7"/>
      <c r="K55" s="7"/>
      <c r="L55" s="7"/>
      <c r="M55" s="7"/>
      <c r="N55" s="7"/>
      <c r="O55" s="7"/>
      <c r="P55" s="7"/>
      <c r="Q55" s="7"/>
      <c r="R55" s="7"/>
      <c r="S55" s="7"/>
      <c r="T55" s="7"/>
      <c r="U55" s="7"/>
      <c r="V55" s="7"/>
      <c r="W55" s="7"/>
      <c r="X55" s="7"/>
      <c r="Y55" s="7"/>
      <c r="Z55" s="7"/>
    </row>
    <row r="56" spans="1:26">
      <c r="A56" s="7"/>
      <c r="B56" s="7"/>
      <c r="C56" s="48"/>
      <c r="D56" s="1664"/>
      <c r="E56" s="1664"/>
      <c r="F56" s="48"/>
      <c r="G56" s="16"/>
      <c r="H56" s="48"/>
      <c r="I56" s="48"/>
      <c r="J56" s="7"/>
      <c r="K56" s="7"/>
      <c r="L56" s="7"/>
      <c r="M56" s="7"/>
      <c r="N56" s="7"/>
      <c r="O56" s="7"/>
      <c r="P56" s="7"/>
      <c r="Q56" s="7"/>
      <c r="R56" s="7"/>
      <c r="S56" s="7"/>
      <c r="T56" s="7"/>
      <c r="U56" s="7"/>
      <c r="V56" s="7"/>
      <c r="W56" s="7"/>
      <c r="X56" s="7"/>
      <c r="Y56" s="7"/>
      <c r="Z56" s="7"/>
    </row>
    <row r="57" spans="1:26">
      <c r="A57" s="7"/>
      <c r="B57" s="7"/>
      <c r="C57" s="48"/>
      <c r="D57" s="1664"/>
      <c r="E57" s="1664"/>
      <c r="F57" s="48"/>
      <c r="G57" s="16"/>
      <c r="H57" s="48"/>
      <c r="I57" s="48"/>
      <c r="J57" s="7"/>
      <c r="K57" s="7"/>
      <c r="L57" s="7"/>
      <c r="M57" s="7"/>
      <c r="N57" s="7"/>
      <c r="O57" s="7"/>
      <c r="P57" s="7"/>
      <c r="Q57" s="7"/>
      <c r="R57" s="7"/>
      <c r="S57" s="7"/>
      <c r="T57" s="7"/>
      <c r="U57" s="7"/>
      <c r="V57" s="7"/>
      <c r="W57" s="7"/>
      <c r="X57" s="7"/>
      <c r="Y57" s="7"/>
      <c r="Z57" s="7"/>
    </row>
    <row r="58" spans="1:26">
      <c r="A58" s="7"/>
      <c r="B58" s="7"/>
      <c r="C58" s="48"/>
      <c r="D58" s="1664"/>
      <c r="E58" s="1664"/>
      <c r="F58" s="48"/>
      <c r="G58" s="16"/>
      <c r="H58" s="48"/>
      <c r="I58" s="48"/>
      <c r="J58" s="7"/>
      <c r="K58" s="7"/>
      <c r="L58" s="7"/>
      <c r="M58" s="7"/>
      <c r="N58" s="7"/>
      <c r="O58" s="7"/>
      <c r="P58" s="7"/>
      <c r="Q58" s="7"/>
      <c r="R58" s="7"/>
      <c r="S58" s="7"/>
      <c r="T58" s="7"/>
      <c r="U58" s="7"/>
      <c r="V58" s="7"/>
      <c r="W58" s="7"/>
      <c r="X58" s="7"/>
      <c r="Y58" s="7"/>
      <c r="Z58" s="7"/>
    </row>
    <row r="59" spans="1:26">
      <c r="A59" s="7"/>
      <c r="B59" s="7"/>
      <c r="C59" s="48"/>
      <c r="D59" s="1664"/>
      <c r="E59" s="1664"/>
      <c r="F59" s="48"/>
      <c r="G59" s="16"/>
      <c r="H59" s="48"/>
      <c r="I59" s="48"/>
      <c r="J59" s="7"/>
      <c r="K59" s="7"/>
      <c r="L59" s="7"/>
      <c r="M59" s="7"/>
      <c r="N59" s="7"/>
      <c r="O59" s="7"/>
      <c r="P59" s="7"/>
      <c r="Q59" s="7"/>
      <c r="R59" s="7"/>
      <c r="S59" s="7"/>
      <c r="T59" s="7"/>
      <c r="U59" s="7"/>
      <c r="V59" s="7"/>
      <c r="W59" s="7"/>
      <c r="X59" s="7"/>
      <c r="Y59" s="7"/>
      <c r="Z59" s="7"/>
    </row>
    <row r="60" spans="1:26">
      <c r="A60" s="7"/>
      <c r="B60" s="7"/>
      <c r="C60" s="48"/>
      <c r="D60" s="1664"/>
      <c r="E60" s="1664"/>
      <c r="F60" s="48"/>
      <c r="G60" s="16"/>
      <c r="H60" s="48"/>
      <c r="I60" s="48"/>
      <c r="J60" s="7"/>
      <c r="K60" s="7"/>
      <c r="L60" s="7"/>
      <c r="M60" s="7"/>
      <c r="N60" s="7"/>
      <c r="O60" s="7"/>
      <c r="P60" s="7"/>
      <c r="Q60" s="7"/>
      <c r="R60" s="7"/>
      <c r="S60" s="7"/>
      <c r="T60" s="7"/>
      <c r="U60" s="7"/>
      <c r="V60" s="7"/>
      <c r="W60" s="7"/>
      <c r="X60" s="7"/>
      <c r="Y60" s="7"/>
      <c r="Z60" s="7"/>
    </row>
    <row r="61" spans="1:26">
      <c r="A61" s="7"/>
      <c r="B61" s="7"/>
      <c r="C61" s="48"/>
      <c r="D61" s="1664"/>
      <c r="E61" s="1664"/>
      <c r="F61" s="48"/>
      <c r="G61" s="16"/>
      <c r="H61" s="48"/>
      <c r="I61" s="48"/>
      <c r="J61" s="7"/>
      <c r="K61" s="7"/>
      <c r="L61" s="7"/>
      <c r="M61" s="7"/>
      <c r="N61" s="7"/>
      <c r="O61" s="7"/>
      <c r="P61" s="7"/>
      <c r="Q61" s="7"/>
      <c r="R61" s="7"/>
      <c r="S61" s="7"/>
      <c r="T61" s="7"/>
      <c r="U61" s="7"/>
      <c r="V61" s="7"/>
      <c r="W61" s="7"/>
      <c r="X61" s="7"/>
      <c r="Y61" s="7"/>
      <c r="Z61" s="7"/>
    </row>
    <row r="62" spans="1:26">
      <c r="A62" s="7"/>
      <c r="B62" s="7"/>
      <c r="C62" s="48"/>
      <c r="D62" s="1664"/>
      <c r="E62" s="1664"/>
      <c r="F62" s="48"/>
      <c r="G62" s="16"/>
      <c r="H62" s="48"/>
      <c r="I62" s="48"/>
      <c r="J62" s="7"/>
      <c r="K62" s="7"/>
      <c r="L62" s="7"/>
      <c r="M62" s="7"/>
      <c r="N62" s="7"/>
      <c r="O62" s="7"/>
      <c r="P62" s="7"/>
      <c r="Q62" s="7"/>
      <c r="R62" s="7"/>
      <c r="S62" s="7"/>
      <c r="T62" s="7"/>
      <c r="U62" s="7"/>
      <c r="V62" s="7"/>
      <c r="W62" s="7"/>
      <c r="X62" s="7"/>
      <c r="Y62" s="7"/>
      <c r="Z62" s="7"/>
    </row>
    <row r="63" spans="1:26">
      <c r="A63" s="7"/>
      <c r="B63" s="7"/>
      <c r="C63" s="48"/>
      <c r="D63" s="1664"/>
      <c r="E63" s="1664"/>
      <c r="F63" s="48"/>
      <c r="G63" s="16"/>
      <c r="H63" s="48"/>
      <c r="I63" s="48"/>
      <c r="J63" s="7"/>
      <c r="K63" s="7"/>
      <c r="L63" s="7"/>
      <c r="M63" s="7"/>
      <c r="N63" s="7"/>
      <c r="O63" s="7"/>
      <c r="P63" s="7"/>
      <c r="Q63" s="7"/>
      <c r="R63" s="7"/>
      <c r="S63" s="7"/>
      <c r="T63" s="7"/>
      <c r="U63" s="7"/>
      <c r="V63" s="7"/>
      <c r="W63" s="7"/>
      <c r="X63" s="7"/>
      <c r="Y63" s="7"/>
      <c r="Z63" s="7"/>
    </row>
    <row r="64" spans="1:26">
      <c r="A64" s="7"/>
      <c r="B64" s="7"/>
      <c r="C64" s="48"/>
      <c r="D64" s="1664"/>
      <c r="E64" s="1664"/>
      <c r="F64" s="48"/>
      <c r="G64" s="16"/>
      <c r="H64" s="48"/>
      <c r="I64" s="48"/>
      <c r="J64" s="7"/>
      <c r="K64" s="7"/>
      <c r="L64" s="7"/>
      <c r="M64" s="7"/>
      <c r="N64" s="7"/>
      <c r="O64" s="7"/>
      <c r="P64" s="7"/>
      <c r="Q64" s="7"/>
      <c r="R64" s="7"/>
      <c r="S64" s="7"/>
      <c r="T64" s="7"/>
      <c r="U64" s="7"/>
      <c r="V64" s="7"/>
      <c r="W64" s="7"/>
      <c r="X64" s="7"/>
      <c r="Y64" s="7"/>
      <c r="Z64" s="7"/>
    </row>
    <row r="65" spans="1:26">
      <c r="A65" s="7"/>
      <c r="B65" s="7"/>
      <c r="C65" s="48"/>
      <c r="D65" s="1664"/>
      <c r="E65" s="1664"/>
      <c r="F65" s="48"/>
      <c r="G65" s="16"/>
      <c r="H65" s="48"/>
      <c r="I65" s="48"/>
      <c r="J65" s="7"/>
      <c r="K65" s="7"/>
      <c r="L65" s="7"/>
      <c r="M65" s="7"/>
      <c r="N65" s="7"/>
      <c r="O65" s="7"/>
      <c r="P65" s="7"/>
      <c r="Q65" s="7"/>
      <c r="R65" s="7"/>
      <c r="S65" s="7"/>
      <c r="T65" s="7"/>
      <c r="U65" s="7"/>
      <c r="V65" s="7"/>
      <c r="W65" s="7"/>
      <c r="X65" s="7"/>
      <c r="Y65" s="7"/>
      <c r="Z65" s="7"/>
    </row>
    <row r="66" spans="1:26">
      <c r="A66" s="7"/>
      <c r="B66" s="7"/>
      <c r="C66" s="48"/>
      <c r="D66" s="1664"/>
      <c r="E66" s="1664"/>
      <c r="F66" s="48"/>
      <c r="G66" s="31"/>
      <c r="H66" s="31"/>
      <c r="I66" s="11"/>
      <c r="J66" s="11"/>
      <c r="K66" s="31"/>
      <c r="L66" s="11"/>
      <c r="M66" s="7"/>
      <c r="N66" s="7"/>
      <c r="O66" s="7"/>
      <c r="P66" s="7"/>
      <c r="Q66" s="7"/>
      <c r="R66" s="7"/>
      <c r="S66" s="7"/>
      <c r="T66" s="7"/>
      <c r="U66" s="7"/>
      <c r="V66" s="7"/>
      <c r="W66" s="7"/>
      <c r="X66" s="7"/>
      <c r="Y66" s="7"/>
      <c r="Z66" s="7"/>
    </row>
    <row r="67" spans="1:26">
      <c r="A67" s="7"/>
      <c r="B67" s="7"/>
      <c r="C67" s="48"/>
      <c r="D67" s="1664"/>
      <c r="E67" s="1664"/>
      <c r="F67" s="48"/>
      <c r="G67" s="31"/>
      <c r="H67" s="31"/>
      <c r="I67" s="11"/>
      <c r="J67" s="11"/>
      <c r="K67" s="31"/>
      <c r="L67" s="11"/>
      <c r="M67" s="7"/>
      <c r="N67" s="7"/>
      <c r="O67" s="7"/>
      <c r="P67" s="7"/>
      <c r="Q67" s="7"/>
      <c r="R67" s="7"/>
      <c r="S67" s="7"/>
      <c r="T67" s="7"/>
      <c r="U67" s="7"/>
      <c r="V67" s="7"/>
      <c r="W67" s="7"/>
      <c r="X67" s="7"/>
      <c r="Y67" s="7"/>
      <c r="Z67" s="7"/>
    </row>
    <row r="68" spans="1:26" ht="27" customHeight="1" thickBot="1">
      <c r="A68" s="7"/>
      <c r="B68" s="7"/>
      <c r="C68" s="48"/>
      <c r="D68" s="297"/>
      <c r="E68" s="298"/>
      <c r="F68" s="428">
        <f>E68*0.001*2</f>
        <v>0</v>
      </c>
      <c r="G68" s="261"/>
      <c r="H68" s="1681">
        <f>D68*F68</f>
        <v>0</v>
      </c>
      <c r="I68" s="1682"/>
      <c r="J68" s="1683"/>
      <c r="K68" s="32" t="s">
        <v>850</v>
      </c>
      <c r="L68" s="11"/>
      <c r="M68" s="7"/>
      <c r="N68" s="7"/>
      <c r="O68" s="7"/>
      <c r="P68" s="7"/>
      <c r="Q68" s="7"/>
      <c r="R68" s="7"/>
      <c r="S68" s="7"/>
      <c r="T68" s="7"/>
      <c r="U68" s="7"/>
      <c r="V68" s="7"/>
      <c r="W68" s="7"/>
      <c r="X68" s="7"/>
      <c r="Y68" s="7"/>
      <c r="Z68" s="7"/>
    </row>
    <row r="69" spans="1:26">
      <c r="A69" s="7"/>
      <c r="B69" s="7"/>
      <c r="C69" s="426" t="s">
        <v>1722</v>
      </c>
      <c r="D69" s="426">
        <v>10</v>
      </c>
      <c r="E69" s="431">
        <v>1</v>
      </c>
      <c r="F69" s="429">
        <f>E69*0.001*2</f>
        <v>2E-3</v>
      </c>
      <c r="G69" s="39"/>
      <c r="H69" s="1684">
        <f>D69*F69</f>
        <v>0.02</v>
      </c>
      <c r="I69" s="1684"/>
      <c r="J69" s="1684"/>
      <c r="K69" s="31"/>
      <c r="L69" s="11"/>
      <c r="M69" s="7"/>
      <c r="N69" s="7"/>
      <c r="O69" s="7"/>
      <c r="P69" s="7"/>
      <c r="Q69" s="7"/>
      <c r="R69" s="7"/>
      <c r="S69" s="7"/>
      <c r="T69" s="7"/>
      <c r="U69" s="7"/>
      <c r="V69" s="7"/>
      <c r="W69" s="7"/>
      <c r="X69" s="7"/>
      <c r="Y69" s="7"/>
      <c r="Z69" s="7"/>
    </row>
    <row r="70" spans="1:26">
      <c r="A70" s="7"/>
      <c r="B70" s="7"/>
      <c r="C70" s="427" t="s">
        <v>1724</v>
      </c>
      <c r="D70" s="427">
        <v>1</v>
      </c>
      <c r="E70" s="432">
        <v>5000</v>
      </c>
      <c r="F70" s="430">
        <f>E70*0.001*2</f>
        <v>10</v>
      </c>
      <c r="G70" s="33"/>
      <c r="H70" s="1680">
        <f>D70*F70</f>
        <v>10</v>
      </c>
      <c r="I70" s="1680"/>
      <c r="J70" s="1680"/>
      <c r="K70" s="31"/>
      <c r="L70" s="11"/>
      <c r="M70" s="7"/>
      <c r="N70" s="7"/>
      <c r="O70" s="7"/>
      <c r="P70" s="7"/>
      <c r="Q70" s="7"/>
      <c r="R70" s="7"/>
      <c r="S70" s="7"/>
      <c r="T70" s="7"/>
      <c r="U70" s="7"/>
      <c r="V70" s="7"/>
      <c r="W70" s="7"/>
      <c r="X70" s="7"/>
      <c r="Y70" s="7"/>
      <c r="Z70" s="7"/>
    </row>
    <row r="71" spans="1:26">
      <c r="A71" s="7"/>
      <c r="B71" s="7"/>
      <c r="C71" s="7"/>
      <c r="D71" s="7"/>
      <c r="E71" s="7"/>
      <c r="F71" s="7"/>
      <c r="G71" s="1"/>
      <c r="H71" s="7"/>
      <c r="I71" s="7"/>
      <c r="J71" s="7"/>
      <c r="K71" s="7"/>
      <c r="L71" s="7"/>
      <c r="M71" s="7"/>
      <c r="N71" s="7"/>
      <c r="O71" s="7"/>
      <c r="P71" s="7"/>
      <c r="Q71" s="7"/>
      <c r="R71" s="7"/>
      <c r="S71" s="7"/>
      <c r="T71" s="7"/>
      <c r="U71" s="7"/>
      <c r="V71" s="7"/>
      <c r="W71" s="7"/>
      <c r="X71" s="7"/>
      <c r="Y71" s="7"/>
      <c r="Z71" s="7"/>
    </row>
    <row r="72" spans="1:26">
      <c r="A72" s="7"/>
      <c r="B72" s="7"/>
      <c r="C72" s="7"/>
      <c r="D72" s="7"/>
      <c r="E72" s="7"/>
      <c r="F72" s="7"/>
      <c r="G72" s="1"/>
      <c r="H72" s="7"/>
      <c r="I72" s="7"/>
      <c r="J72" s="7"/>
      <c r="K72" s="7"/>
      <c r="L72" s="7"/>
      <c r="M72" s="7"/>
      <c r="N72" s="7"/>
      <c r="O72" s="7"/>
      <c r="P72" s="7"/>
      <c r="Q72" s="7"/>
      <c r="R72" s="7"/>
      <c r="S72" s="7"/>
      <c r="T72" s="7"/>
      <c r="U72" s="7"/>
      <c r="V72" s="7"/>
      <c r="W72" s="7"/>
      <c r="X72" s="7"/>
      <c r="Y72" s="7"/>
      <c r="Z72" s="7"/>
    </row>
    <row r="73" spans="1:26">
      <c r="A73" s="7"/>
      <c r="B73" s="7"/>
      <c r="C73" s="7"/>
      <c r="D73" s="7"/>
      <c r="E73" s="7"/>
      <c r="F73" s="7"/>
      <c r="G73" s="1"/>
      <c r="H73" s="7"/>
      <c r="I73" s="7"/>
      <c r="J73" s="7"/>
      <c r="K73" s="7"/>
      <c r="L73" s="7"/>
      <c r="M73" s="7"/>
      <c r="N73" s="7"/>
      <c r="O73" s="7"/>
      <c r="P73" s="7"/>
      <c r="Q73" s="7"/>
      <c r="R73" s="7"/>
      <c r="S73" s="7"/>
      <c r="T73" s="7"/>
      <c r="U73" s="7"/>
      <c r="V73" s="7"/>
      <c r="W73" s="7"/>
      <c r="X73" s="7"/>
      <c r="Y73" s="7"/>
      <c r="Z73" s="7"/>
    </row>
    <row r="74" spans="1:26">
      <c r="A74" s="7"/>
      <c r="B74" s="7"/>
      <c r="C74" s="7"/>
      <c r="D74" s="7"/>
      <c r="E74" s="7"/>
      <c r="F74" s="7"/>
      <c r="G74" s="1"/>
      <c r="H74" s="7"/>
      <c r="I74" s="7"/>
      <c r="J74" s="7"/>
      <c r="K74" s="7"/>
      <c r="L74" s="7"/>
      <c r="M74" s="7"/>
      <c r="N74" s="7"/>
      <c r="O74" s="7"/>
      <c r="P74" s="7"/>
      <c r="Q74" s="7"/>
      <c r="R74" s="7"/>
      <c r="S74" s="7"/>
      <c r="T74" s="7"/>
      <c r="U74" s="7"/>
      <c r="V74" s="7"/>
      <c r="W74" s="7"/>
      <c r="X74" s="7"/>
      <c r="Y74" s="7"/>
      <c r="Z74" s="7"/>
    </row>
    <row r="75" spans="1:26">
      <c r="A75" s="7"/>
      <c r="B75" s="7"/>
      <c r="C75" s="7"/>
      <c r="D75" s="7"/>
      <c r="E75" s="7"/>
      <c r="F75" s="7"/>
      <c r="G75" s="1"/>
      <c r="H75" s="7"/>
      <c r="I75" s="7"/>
      <c r="J75" s="7"/>
      <c r="K75" s="7"/>
      <c r="L75" s="7"/>
      <c r="M75" s="7"/>
      <c r="N75" s="7"/>
      <c r="O75" s="7"/>
      <c r="P75" s="7"/>
      <c r="Q75" s="7"/>
      <c r="R75" s="7"/>
      <c r="S75" s="7"/>
      <c r="T75" s="7"/>
      <c r="U75" s="7"/>
      <c r="V75" s="7"/>
      <c r="W75" s="7"/>
      <c r="X75" s="7"/>
      <c r="Y75" s="7"/>
      <c r="Z75" s="7"/>
    </row>
    <row r="76" spans="1:26">
      <c r="A76" s="7"/>
      <c r="B76" s="7"/>
      <c r="C76" s="7"/>
      <c r="D76" s="7"/>
      <c r="E76" s="7"/>
      <c r="F76" s="7"/>
      <c r="G76" s="1"/>
      <c r="H76" s="7"/>
      <c r="I76" s="7"/>
      <c r="J76" s="7"/>
      <c r="K76" s="7"/>
      <c r="L76" s="7"/>
      <c r="M76" s="7"/>
      <c r="N76" s="7"/>
      <c r="O76" s="7"/>
      <c r="P76" s="7"/>
      <c r="Q76" s="7"/>
      <c r="R76" s="7"/>
      <c r="S76" s="7"/>
      <c r="T76" s="7"/>
      <c r="U76" s="7"/>
      <c r="V76" s="7"/>
      <c r="W76" s="7"/>
      <c r="X76" s="7"/>
      <c r="Y76" s="7"/>
      <c r="Z76" s="7"/>
    </row>
    <row r="77" spans="1:26">
      <c r="A77" s="7"/>
      <c r="B77" s="7"/>
      <c r="C77" s="7"/>
      <c r="D77" s="7"/>
      <c r="E77" s="7"/>
      <c r="F77" s="7"/>
      <c r="G77" s="1"/>
      <c r="H77" s="7"/>
      <c r="I77" s="7"/>
      <c r="J77" s="7"/>
      <c r="K77" s="7"/>
      <c r="L77" s="7"/>
      <c r="M77" s="7"/>
      <c r="N77" s="7"/>
      <c r="O77" s="7"/>
      <c r="P77" s="7"/>
      <c r="Q77" s="7"/>
      <c r="R77" s="7"/>
      <c r="S77" s="7"/>
      <c r="T77" s="7"/>
      <c r="U77" s="7"/>
      <c r="V77" s="7"/>
      <c r="W77" s="7"/>
      <c r="X77" s="7"/>
      <c r="Y77" s="7"/>
      <c r="Z77" s="7"/>
    </row>
    <row r="78" spans="1:26">
      <c r="A78" s="7"/>
      <c r="B78" s="7"/>
      <c r="C78" s="7"/>
      <c r="D78" s="7"/>
      <c r="E78" s="7"/>
      <c r="F78" s="7"/>
      <c r="G78" s="1"/>
      <c r="H78" s="7"/>
      <c r="I78" s="7"/>
      <c r="J78" s="7"/>
      <c r="K78" s="7"/>
      <c r="L78" s="7"/>
      <c r="M78" s="7"/>
      <c r="N78" s="7"/>
      <c r="O78" s="7"/>
      <c r="P78" s="7"/>
      <c r="Q78" s="7"/>
      <c r="R78" s="7"/>
      <c r="S78" s="7"/>
      <c r="T78" s="7"/>
      <c r="U78" s="7"/>
      <c r="V78" s="7"/>
      <c r="W78" s="7"/>
      <c r="X78" s="7"/>
      <c r="Y78" s="7"/>
      <c r="Z78" s="7"/>
    </row>
    <row r="79" spans="1:26">
      <c r="A79" s="7"/>
      <c r="B79" s="7"/>
      <c r="C79" s="7"/>
      <c r="D79" s="7"/>
      <c r="E79" s="7"/>
      <c r="F79" s="7"/>
      <c r="G79" s="1"/>
      <c r="H79" s="7"/>
      <c r="I79" s="7"/>
      <c r="J79" s="7"/>
      <c r="K79" s="7"/>
      <c r="L79" s="7"/>
      <c r="M79" s="7"/>
      <c r="N79" s="7"/>
      <c r="O79" s="7"/>
      <c r="P79" s="7"/>
      <c r="Q79" s="7"/>
      <c r="R79" s="7"/>
      <c r="S79" s="7"/>
      <c r="T79" s="7"/>
      <c r="U79" s="7"/>
      <c r="V79" s="7"/>
      <c r="W79" s="7"/>
      <c r="X79" s="7"/>
      <c r="Y79" s="7"/>
      <c r="Z79" s="7"/>
    </row>
    <row r="80" spans="1:26">
      <c r="A80" s="7"/>
      <c r="B80" s="7"/>
      <c r="C80" s="7"/>
      <c r="D80" s="7"/>
      <c r="E80" s="7"/>
      <c r="F80" s="7"/>
      <c r="G80" s="1"/>
      <c r="H80" s="7"/>
      <c r="I80" s="7"/>
      <c r="J80" s="7"/>
      <c r="K80" s="7"/>
      <c r="L80" s="7"/>
      <c r="M80" s="7"/>
      <c r="N80" s="7"/>
      <c r="O80" s="7"/>
      <c r="P80" s="7"/>
      <c r="Q80" s="7"/>
      <c r="R80" s="7"/>
      <c r="S80" s="7"/>
      <c r="T80" s="7"/>
      <c r="U80" s="7"/>
      <c r="V80" s="7"/>
      <c r="W80" s="7"/>
      <c r="X80" s="7"/>
      <c r="Y80" s="7"/>
      <c r="Z80" s="7"/>
    </row>
    <row r="81" spans="1:26">
      <c r="A81" s="7"/>
      <c r="B81" s="7"/>
      <c r="C81" s="7"/>
      <c r="D81" s="7"/>
      <c r="E81" s="7"/>
      <c r="F81" s="7"/>
      <c r="G81" s="1"/>
      <c r="H81" s="7"/>
      <c r="I81" s="7"/>
      <c r="J81" s="7"/>
      <c r="K81" s="7"/>
      <c r="L81" s="7"/>
      <c r="M81" s="7"/>
      <c r="N81" s="7"/>
      <c r="O81" s="7"/>
      <c r="P81" s="7"/>
      <c r="Q81" s="7"/>
      <c r="R81" s="7"/>
      <c r="S81" s="7"/>
      <c r="T81" s="7"/>
      <c r="U81" s="7"/>
      <c r="V81" s="7"/>
      <c r="W81" s="7"/>
      <c r="X81" s="7"/>
      <c r="Y81" s="7"/>
      <c r="Z81" s="7"/>
    </row>
    <row r="82" spans="1:26">
      <c r="A82" s="7"/>
      <c r="B82" s="7"/>
      <c r="C82" s="7"/>
      <c r="D82" s="7"/>
      <c r="E82" s="7"/>
      <c r="F82" s="7"/>
      <c r="G82" s="1"/>
      <c r="H82" s="7"/>
      <c r="I82" s="7"/>
      <c r="J82" s="7"/>
      <c r="K82" s="7"/>
      <c r="L82" s="7"/>
      <c r="M82" s="7"/>
      <c r="N82" s="7"/>
      <c r="O82" s="7"/>
      <c r="P82" s="7"/>
      <c r="Q82" s="7"/>
      <c r="R82" s="7"/>
      <c r="S82" s="7"/>
      <c r="T82" s="7"/>
      <c r="U82" s="7"/>
      <c r="V82" s="7"/>
      <c r="W82" s="7"/>
      <c r="X82" s="7"/>
      <c r="Y82" s="7"/>
      <c r="Z82" s="7"/>
    </row>
    <row r="83" spans="1:26">
      <c r="A83" s="7"/>
      <c r="B83" s="7"/>
      <c r="C83" s="7"/>
      <c r="D83" s="7"/>
      <c r="E83" s="7"/>
      <c r="F83" s="7"/>
      <c r="G83" s="1"/>
      <c r="H83" s="7"/>
      <c r="I83" s="7"/>
      <c r="J83" s="7"/>
      <c r="K83" s="7"/>
      <c r="L83" s="7"/>
      <c r="M83" s="7"/>
      <c r="N83" s="7"/>
      <c r="O83" s="7"/>
      <c r="P83" s="7"/>
      <c r="Q83" s="7"/>
      <c r="R83" s="7"/>
      <c r="S83" s="7"/>
      <c r="T83" s="7"/>
      <c r="U83" s="7"/>
      <c r="V83" s="7"/>
      <c r="W83" s="7"/>
      <c r="X83" s="7"/>
      <c r="Y83" s="7"/>
      <c r="Z83" s="7"/>
    </row>
    <row r="84" spans="1:26">
      <c r="A84" s="7"/>
      <c r="B84" s="7"/>
      <c r="C84" s="7"/>
      <c r="D84" s="7"/>
      <c r="E84" s="7"/>
      <c r="F84" s="7"/>
      <c r="G84" s="1"/>
      <c r="H84" s="7"/>
      <c r="I84" s="7"/>
      <c r="J84" s="7"/>
      <c r="K84" s="7"/>
      <c r="L84" s="7"/>
      <c r="M84" s="7"/>
      <c r="N84" s="7"/>
      <c r="O84" s="7"/>
      <c r="P84" s="7"/>
      <c r="Q84" s="7"/>
      <c r="R84" s="7"/>
      <c r="S84" s="7"/>
      <c r="T84" s="7"/>
      <c r="U84" s="7"/>
      <c r="V84" s="7"/>
      <c r="W84" s="7"/>
      <c r="X84" s="7"/>
      <c r="Y84" s="7"/>
      <c r="Z84" s="7"/>
    </row>
    <row r="85" spans="1:26">
      <c r="A85" s="7"/>
      <c r="B85" s="7"/>
      <c r="C85" s="7"/>
      <c r="D85" s="7"/>
      <c r="E85" s="7"/>
      <c r="F85" s="7"/>
      <c r="G85" s="1"/>
      <c r="H85" s="7"/>
      <c r="I85" s="7"/>
      <c r="J85" s="7"/>
      <c r="K85" s="7"/>
      <c r="L85" s="7"/>
      <c r="M85" s="7"/>
      <c r="N85" s="7"/>
      <c r="O85" s="7"/>
      <c r="P85" s="7"/>
      <c r="Q85" s="7"/>
      <c r="R85" s="7"/>
      <c r="S85" s="7"/>
      <c r="T85" s="7"/>
      <c r="U85" s="7"/>
      <c r="V85" s="7"/>
      <c r="W85" s="7"/>
      <c r="X85" s="7"/>
      <c r="Y85" s="7"/>
      <c r="Z85" s="7"/>
    </row>
  </sheetData>
  <sheetProtection sheet="1" objects="1" scenarios="1" formatCells="0" formatRows="0" autoFilter="0"/>
  <mergeCells count="64">
    <mergeCell ref="H7:I7"/>
    <mergeCell ref="H5:I6"/>
    <mergeCell ref="H9:I9"/>
    <mergeCell ref="H14:I14"/>
    <mergeCell ref="U5:U6"/>
    <mergeCell ref="T5:T6"/>
    <mergeCell ref="H10:I10"/>
    <mergeCell ref="J5:J6"/>
    <mergeCell ref="H12:I12"/>
    <mergeCell ref="H13:I13"/>
    <mergeCell ref="J3:U3"/>
    <mergeCell ref="H18:I18"/>
    <mergeCell ref="S5:S6"/>
    <mergeCell ref="L5:L6"/>
    <mergeCell ref="M5:M6"/>
    <mergeCell ref="H15:I15"/>
    <mergeCell ref="H17:I17"/>
    <mergeCell ref="N5:N6"/>
    <mergeCell ref="J4:U4"/>
    <mergeCell ref="H8:I8"/>
    <mergeCell ref="Q5:Q6"/>
    <mergeCell ref="R5:R6"/>
    <mergeCell ref="O5:O6"/>
    <mergeCell ref="H11:I11"/>
    <mergeCell ref="P5:P6"/>
    <mergeCell ref="K5:K6"/>
    <mergeCell ref="H16:I16"/>
    <mergeCell ref="H21:I21"/>
    <mergeCell ref="H70:J70"/>
    <mergeCell ref="H44:I44"/>
    <mergeCell ref="H45:I45"/>
    <mergeCell ref="H68:J68"/>
    <mergeCell ref="H69:J69"/>
    <mergeCell ref="H43:I43"/>
    <mergeCell ref="H37:I37"/>
    <mergeCell ref="H38:I38"/>
    <mergeCell ref="H19:I19"/>
    <mergeCell ref="H26:I26"/>
    <mergeCell ref="H20:I20"/>
    <mergeCell ref="H36:I36"/>
    <mergeCell ref="H34:I34"/>
    <mergeCell ref="H35:I35"/>
    <mergeCell ref="H42:I42"/>
    <mergeCell ref="H41:I41"/>
    <mergeCell ref="H40:I40"/>
    <mergeCell ref="H22:I22"/>
    <mergeCell ref="H23:I23"/>
    <mergeCell ref="H39:I39"/>
    <mergeCell ref="H31:I31"/>
    <mergeCell ref="H28:I28"/>
    <mergeCell ref="H24:I24"/>
    <mergeCell ref="H29:I29"/>
    <mergeCell ref="H27:I27"/>
    <mergeCell ref="H32:I32"/>
    <mergeCell ref="H33:I33"/>
    <mergeCell ref="H30:I30"/>
    <mergeCell ref="H25:I25"/>
    <mergeCell ref="D53:D67"/>
    <mergeCell ref="E53:E67"/>
    <mergeCell ref="C1:F1"/>
    <mergeCell ref="C3:F3"/>
    <mergeCell ref="C50:F50"/>
    <mergeCell ref="B2:F2"/>
    <mergeCell ref="C47:C48"/>
  </mergeCells>
  <phoneticPr fontId="8" type="noConversion"/>
  <dataValidations count="4">
    <dataValidation type="whole" allowBlank="1" showErrorMessage="1" errorTitle="Plan Rolnośrodowiskowy" error="Podaj zwierzęta w pełnych sztukach. Nie dziel ich na części." sqref="D68">
      <formula1>0</formula1>
      <formula2>9999</formula2>
    </dataValidation>
    <dataValidation type="decimal" allowBlank="1" showErrorMessage="1" errorTitle="Plan Rolnośrodowiskowy" error="Wpisz masę ciała zwierzęcia w kg." sqref="E68">
      <formula1>0</formula1>
      <formula2>99999</formula2>
    </dataValidation>
    <dataValidation type="decimal" allowBlank="1" showInputMessage="1" showErrorMessage="1" errorTitle="Plan Rolnośrodowiskowy" error="Wpisz liczbę." prompt="Lepiej wpisać ilość zwierząt w kolejnych miesiącach - tabela po prawej." sqref="D7:D45">
      <formula1>0</formula1>
      <formula2>999999999999</formula2>
    </dataValidation>
    <dataValidation type="decimal" allowBlank="1" showErrorMessage="1" errorTitle="Plan Rolnośrodowiskowy" error="Wpisz  liczbę zwierząt." sqref="J7:U45">
      <formula1>0</formula1>
      <formula2>9999999999999990</formula2>
    </dataValidation>
  </dataValidations>
  <hyperlinks>
    <hyperlink ref="D46" location="'Og s6'!D68" tooltip="Kliknij!" display="'Og s6'!D68"/>
  </hyperlink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BG38"/>
  <sheetViews>
    <sheetView showGridLines="0" zoomScaleNormal="100" workbookViewId="0">
      <selection activeCell="E16" sqref="E16"/>
    </sheetView>
  </sheetViews>
  <sheetFormatPr defaultColWidth="1.85546875" defaultRowHeight="12.75"/>
  <cols>
    <col min="1" max="1" width="0.85546875" style="2" customWidth="1"/>
    <col min="2" max="2" width="6.85546875" style="2" customWidth="1"/>
    <col min="3" max="3" width="4.42578125" style="2" customWidth="1"/>
    <col min="4" max="4" width="39.28515625" style="2" customWidth="1"/>
    <col min="5" max="5" width="30.28515625" style="2" customWidth="1"/>
    <col min="6" max="6" width="19.85546875" style="2" customWidth="1"/>
    <col min="7" max="7" width="8.42578125" style="2" customWidth="1"/>
    <col min="8" max="8" width="10.5703125" style="2" customWidth="1"/>
    <col min="9" max="9" width="5.42578125" style="2" customWidth="1"/>
    <col min="10" max="10" width="2.42578125" style="2" customWidth="1"/>
    <col min="11" max="15" width="1.42578125" style="2" customWidth="1"/>
    <col min="16" max="21" width="3.5703125" style="2" customWidth="1"/>
    <col min="22" max="84" width="4.5703125" style="2" customWidth="1"/>
    <col min="85" max="16384" width="1.85546875" style="2"/>
  </cols>
  <sheetData>
    <row r="1" spans="1:59" s="5" customFormat="1" ht="23.25" customHeight="1">
      <c r="A1" s="674"/>
      <c r="B1" s="723" t="s">
        <v>927</v>
      </c>
      <c r="C1" s="724" t="s">
        <v>928</v>
      </c>
      <c r="D1" s="724"/>
      <c r="E1" s="725"/>
      <c r="F1" s="725"/>
      <c r="G1" s="725"/>
      <c r="H1" s="725"/>
      <c r="I1" s="725"/>
      <c r="J1" s="725"/>
      <c r="K1" s="725"/>
      <c r="L1" s="725"/>
      <c r="M1" s="725"/>
      <c r="N1" s="725"/>
      <c r="O1" s="725"/>
      <c r="P1" s="725"/>
      <c r="Q1" s="725"/>
      <c r="R1" s="725"/>
      <c r="S1" s="725"/>
      <c r="T1" s="725"/>
      <c r="U1" s="725"/>
      <c r="V1" s="725"/>
      <c r="W1" s="725"/>
      <c r="X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5" customHeight="1">
      <c r="A2" s="730"/>
      <c r="B2" s="726"/>
      <c r="C2" s="727"/>
      <c r="D2" s="727"/>
      <c r="E2" s="706"/>
      <c r="F2" s="706"/>
      <c r="G2" s="706"/>
      <c r="H2" s="706"/>
      <c r="I2" s="706"/>
      <c r="J2" s="706"/>
      <c r="K2" s="706"/>
      <c r="L2" s="706"/>
      <c r="M2" s="706"/>
      <c r="N2" s="706"/>
      <c r="O2" s="706"/>
      <c r="P2" s="706"/>
      <c r="Q2" s="706"/>
      <c r="R2" s="706"/>
      <c r="S2" s="706"/>
      <c r="T2" s="706"/>
      <c r="U2" s="706"/>
      <c r="V2" s="706"/>
      <c r="W2" s="706"/>
      <c r="Y2" s="5"/>
    </row>
    <row r="3" spans="1:59" ht="15" customHeight="1">
      <c r="A3" s="730"/>
      <c r="B3" s="726" t="s">
        <v>929</v>
      </c>
      <c r="C3" s="727" t="s">
        <v>1806</v>
      </c>
      <c r="D3" s="727"/>
      <c r="E3" s="728"/>
      <c r="F3" s="728"/>
      <c r="G3" s="728"/>
      <c r="H3" s="728"/>
      <c r="I3" s="728"/>
      <c r="J3" s="728"/>
      <c r="K3" s="728"/>
      <c r="L3" s="728"/>
      <c r="M3" s="728"/>
      <c r="N3" s="728"/>
      <c r="O3" s="728"/>
      <c r="P3" s="728"/>
      <c r="Q3" s="728"/>
      <c r="R3" s="728"/>
      <c r="S3" s="728"/>
      <c r="T3" s="728"/>
      <c r="U3" s="728"/>
      <c r="V3" s="728"/>
      <c r="W3" s="706"/>
      <c r="Y3" s="5"/>
    </row>
    <row r="4" spans="1:59" ht="15" customHeight="1">
      <c r="A4" s="730"/>
      <c r="B4" s="726" t="s">
        <v>930</v>
      </c>
      <c r="C4" s="727" t="s">
        <v>2814</v>
      </c>
      <c r="D4" s="727"/>
      <c r="E4" s="728"/>
      <c r="F4" s="728"/>
      <c r="G4" s="728"/>
      <c r="H4" s="728"/>
      <c r="I4" s="728"/>
      <c r="J4" s="728"/>
      <c r="K4" s="728"/>
      <c r="L4" s="728"/>
      <c r="M4" s="728"/>
      <c r="N4" s="728"/>
      <c r="O4" s="728"/>
      <c r="P4" s="728"/>
      <c r="Q4" s="728"/>
      <c r="R4" s="728"/>
      <c r="S4" s="728"/>
      <c r="T4" s="728"/>
      <c r="U4" s="728"/>
      <c r="V4" s="728"/>
      <c r="W4" s="706"/>
      <c r="Y4" s="5"/>
    </row>
    <row r="5" spans="1:59" ht="15" customHeight="1">
      <c r="A5" s="730"/>
      <c r="B5" s="726"/>
      <c r="C5" s="727" t="s">
        <v>2670</v>
      </c>
      <c r="D5" s="727"/>
      <c r="E5" s="706"/>
      <c r="F5" s="706"/>
      <c r="G5" s="706"/>
      <c r="H5" s="706"/>
      <c r="I5" s="728"/>
      <c r="J5" s="728"/>
      <c r="K5" s="728"/>
      <c r="L5" s="728"/>
      <c r="M5" s="728"/>
      <c r="N5" s="728"/>
      <c r="O5" s="728"/>
      <c r="P5" s="728"/>
      <c r="Q5" s="728"/>
      <c r="R5" s="728"/>
      <c r="S5" s="728"/>
      <c r="T5" s="728"/>
      <c r="U5" s="728"/>
      <c r="V5" s="728"/>
      <c r="W5" s="706"/>
      <c r="Y5" s="5"/>
    </row>
    <row r="6" spans="1:59" ht="15" customHeight="1">
      <c r="A6" s="730"/>
      <c r="B6" s="726"/>
      <c r="C6" s="727"/>
      <c r="D6" s="727"/>
      <c r="E6" s="706"/>
      <c r="F6" s="706"/>
      <c r="G6" s="706"/>
      <c r="H6" s="706"/>
      <c r="I6" s="728"/>
      <c r="J6" s="728"/>
      <c r="K6" s="728"/>
      <c r="L6" s="728"/>
      <c r="M6" s="728"/>
      <c r="N6" s="728"/>
      <c r="O6" s="728"/>
      <c r="P6" s="728"/>
      <c r="Q6" s="728"/>
      <c r="R6" s="728"/>
      <c r="S6" s="728"/>
      <c r="T6" s="728"/>
      <c r="U6" s="728"/>
      <c r="V6" s="728"/>
      <c r="W6" s="706"/>
      <c r="Y6" s="5"/>
    </row>
    <row r="7" spans="1:59" ht="15" customHeight="1">
      <c r="A7" s="730"/>
      <c r="B7" s="726" t="s">
        <v>931</v>
      </c>
      <c r="C7" s="727" t="s">
        <v>1849</v>
      </c>
      <c r="D7" s="727"/>
      <c r="E7" s="706"/>
      <c r="F7" s="706"/>
      <c r="G7" s="706"/>
      <c r="H7" s="706"/>
      <c r="I7" s="728"/>
      <c r="J7" s="728"/>
      <c r="K7" s="728"/>
      <c r="L7" s="728"/>
      <c r="M7" s="728"/>
      <c r="N7" s="728"/>
      <c r="O7" s="728"/>
      <c r="P7" s="728"/>
      <c r="Q7" s="728"/>
      <c r="R7" s="728"/>
      <c r="S7" s="728"/>
      <c r="T7" s="728"/>
      <c r="U7" s="728"/>
      <c r="V7" s="728"/>
      <c r="W7" s="706"/>
      <c r="Y7" s="5"/>
    </row>
    <row r="8" spans="1:59" ht="15" customHeight="1">
      <c r="A8" s="730"/>
      <c r="B8" s="726"/>
      <c r="C8" s="727" t="s">
        <v>1805</v>
      </c>
      <c r="D8" s="727"/>
      <c r="E8" s="728"/>
      <c r="F8" s="728"/>
      <c r="G8" s="728"/>
      <c r="H8" s="728"/>
      <c r="I8" s="728"/>
      <c r="J8" s="728"/>
      <c r="K8" s="728"/>
      <c r="L8" s="728"/>
      <c r="M8" s="728"/>
      <c r="N8" s="728"/>
      <c r="O8" s="728"/>
      <c r="P8" s="728"/>
      <c r="Q8" s="728"/>
      <c r="R8" s="728"/>
      <c r="S8" s="728"/>
      <c r="T8" s="728"/>
      <c r="U8" s="728"/>
      <c r="V8" s="728"/>
      <c r="W8" s="706"/>
      <c r="Y8" s="5"/>
    </row>
    <row r="9" spans="1:59" ht="6" customHeight="1">
      <c r="I9" s="728"/>
      <c r="J9" s="728"/>
      <c r="K9" s="728"/>
      <c r="L9" s="728"/>
      <c r="M9" s="728"/>
      <c r="N9" s="728"/>
      <c r="O9" s="728"/>
      <c r="P9" s="728"/>
      <c r="Q9" s="728"/>
      <c r="R9" s="728"/>
      <c r="S9" s="728"/>
      <c r="T9" s="728"/>
      <c r="U9" s="728"/>
      <c r="V9" s="728"/>
      <c r="W9" s="706"/>
      <c r="Y9" s="5"/>
    </row>
    <row r="10" spans="1:59" ht="12.75" customHeight="1">
      <c r="A10" s="730"/>
      <c r="B10" s="707"/>
      <c r="C10" s="707"/>
      <c r="D10" s="707"/>
      <c r="E10" s="707"/>
      <c r="F10" s="707"/>
      <c r="G10" s="707"/>
      <c r="H10" s="707"/>
      <c r="I10" s="728"/>
      <c r="J10" s="728"/>
      <c r="K10" s="728"/>
      <c r="L10" s="728"/>
      <c r="M10" s="728"/>
      <c r="N10" s="728"/>
      <c r="O10" s="728"/>
      <c r="P10" s="728"/>
      <c r="Q10" s="728"/>
      <c r="R10" s="728"/>
      <c r="S10" s="728"/>
      <c r="T10" s="728"/>
      <c r="U10" s="728"/>
      <c r="V10" s="728"/>
      <c r="W10" s="706"/>
    </row>
    <row r="11" spans="1:59" ht="14.25" customHeight="1">
      <c r="A11" s="730"/>
      <c r="B11" s="706" t="s">
        <v>1293</v>
      </c>
      <c r="C11" s="1706" t="s">
        <v>1294</v>
      </c>
      <c r="D11" s="1706"/>
      <c r="E11" s="1706"/>
      <c r="F11" s="1706"/>
      <c r="G11" s="1706"/>
      <c r="H11" s="700"/>
      <c r="I11" s="728"/>
      <c r="J11" s="728"/>
      <c r="K11" s="728"/>
      <c r="L11" s="728"/>
      <c r="M11" s="728"/>
      <c r="N11" s="728"/>
      <c r="O11" s="728"/>
      <c r="P11" s="728"/>
      <c r="Q11" s="728"/>
      <c r="R11" s="728"/>
      <c r="S11" s="728"/>
      <c r="T11" s="728"/>
      <c r="U11" s="728"/>
      <c r="V11" s="728"/>
      <c r="W11" s="706"/>
    </row>
    <row r="12" spans="1:59" ht="6.75" customHeight="1">
      <c r="A12" s="730"/>
      <c r="B12" s="706"/>
      <c r="C12" s="730"/>
      <c r="D12" s="730"/>
      <c r="E12" s="730"/>
      <c r="F12" s="730"/>
      <c r="G12" s="730"/>
      <c r="H12" s="730"/>
      <c r="I12" s="728"/>
      <c r="J12" s="728"/>
      <c r="K12" s="728"/>
      <c r="L12" s="728"/>
      <c r="M12" s="728"/>
      <c r="N12" s="728"/>
      <c r="O12" s="728"/>
      <c r="P12" s="728"/>
      <c r="Q12" s="728"/>
      <c r="R12" s="728"/>
      <c r="S12" s="728"/>
      <c r="T12" s="728"/>
      <c r="U12" s="728"/>
      <c r="V12" s="728"/>
      <c r="W12" s="706"/>
    </row>
    <row r="13" spans="1:59" ht="36" customHeight="1">
      <c r="C13" s="1707" t="s">
        <v>2815</v>
      </c>
      <c r="D13" s="1707"/>
      <c r="E13" s="1707"/>
      <c r="F13" s="1707"/>
      <c r="G13" s="1707"/>
      <c r="H13" s="1707"/>
      <c r="I13" s="728"/>
      <c r="J13" s="728"/>
      <c r="K13" s="728"/>
      <c r="L13" s="728"/>
      <c r="M13" s="728"/>
      <c r="N13" s="728"/>
      <c r="O13" s="728"/>
      <c r="P13" s="728"/>
      <c r="Q13" s="728"/>
      <c r="R13" s="728"/>
      <c r="S13" s="728"/>
      <c r="T13" s="728"/>
      <c r="U13" s="728"/>
      <c r="V13" s="728"/>
      <c r="W13" s="706"/>
    </row>
    <row r="14" spans="1:59" ht="16.5" customHeight="1">
      <c r="A14" s="730"/>
      <c r="C14" s="706" t="s">
        <v>2816</v>
      </c>
      <c r="D14" s="706"/>
      <c r="E14" s="706"/>
      <c r="F14" s="706"/>
      <c r="G14" s="706"/>
      <c r="H14" s="706"/>
      <c r="I14" s="728"/>
      <c r="J14" s="728"/>
      <c r="K14" s="728"/>
      <c r="L14" s="728"/>
      <c r="M14" s="728"/>
      <c r="N14" s="728"/>
      <c r="O14" s="728"/>
      <c r="P14" s="728"/>
      <c r="Q14" s="728"/>
      <c r="R14" s="728"/>
      <c r="S14" s="728"/>
      <c r="T14" s="728"/>
      <c r="U14" s="728"/>
      <c r="V14" s="728"/>
      <c r="W14" s="706"/>
    </row>
    <row r="15" spans="1:59" ht="16.5" customHeight="1">
      <c r="A15" s="730"/>
      <c r="C15" s="706" t="s">
        <v>2830</v>
      </c>
      <c r="D15" s="706"/>
      <c r="E15" s="706"/>
      <c r="F15" s="706"/>
      <c r="G15" s="706"/>
      <c r="H15" s="706"/>
      <c r="I15" s="728"/>
      <c r="J15" s="728"/>
      <c r="K15" s="728"/>
      <c r="L15" s="728"/>
      <c r="M15" s="728"/>
      <c r="N15" s="728"/>
      <c r="O15" s="728"/>
      <c r="P15" s="728"/>
      <c r="Q15" s="728"/>
      <c r="R15" s="728"/>
      <c r="S15" s="728"/>
      <c r="T15" s="728"/>
      <c r="U15" s="728"/>
      <c r="V15" s="728"/>
      <c r="W15" s="706"/>
    </row>
    <row r="16" spans="1:59" ht="16.5" customHeight="1">
      <c r="A16" s="730"/>
      <c r="B16" s="734" t="s">
        <v>1295</v>
      </c>
      <c r="C16" s="706"/>
      <c r="D16" s="706"/>
      <c r="E16" s="706"/>
      <c r="F16" s="706"/>
      <c r="G16" s="706"/>
      <c r="H16" s="706"/>
      <c r="I16" s="728"/>
      <c r="J16" s="728"/>
      <c r="K16" s="728"/>
      <c r="L16" s="728"/>
      <c r="M16" s="728"/>
      <c r="N16" s="728"/>
      <c r="O16" s="728"/>
      <c r="P16" s="728"/>
      <c r="Q16" s="728"/>
      <c r="R16" s="728"/>
      <c r="S16" s="728"/>
      <c r="T16" s="728"/>
      <c r="U16" s="728"/>
      <c r="V16" s="728"/>
      <c r="W16" s="706"/>
    </row>
    <row r="17" spans="2:7" ht="66" customHeight="1">
      <c r="C17" s="1708" t="s">
        <v>2817</v>
      </c>
      <c r="D17" s="1708"/>
      <c r="E17" s="1708"/>
      <c r="F17" s="1708"/>
      <c r="G17" s="1708"/>
    </row>
    <row r="18" spans="2:7" ht="3" customHeight="1"/>
    <row r="19" spans="2:7" ht="2.25" customHeight="1"/>
    <row r="20" spans="2:7" ht="18" customHeight="1">
      <c r="B20" s="734" t="s">
        <v>310</v>
      </c>
      <c r="C20" s="1299"/>
      <c r="D20" s="1299"/>
    </row>
    <row r="21" spans="2:7" ht="3.75" customHeight="1"/>
    <row r="22" spans="2:7" ht="31.5" customHeight="1">
      <c r="B22" s="1437" t="s">
        <v>1223</v>
      </c>
      <c r="C22" s="1702" t="s">
        <v>2586</v>
      </c>
      <c r="D22" s="1703"/>
      <c r="E22" s="1703"/>
      <c r="F22" s="1704"/>
    </row>
    <row r="23" spans="2:7" ht="24" customHeight="1">
      <c r="B23" s="1709">
        <v>1</v>
      </c>
      <c r="C23" s="1696" t="s">
        <v>2587</v>
      </c>
      <c r="D23" s="1697"/>
      <c r="E23" s="1697"/>
      <c r="F23" s="1698"/>
    </row>
    <row r="24" spans="2:7" ht="47.25" customHeight="1">
      <c r="B24" s="1710"/>
      <c r="C24" s="1438" t="s">
        <v>1844</v>
      </c>
      <c r="D24" s="1696" t="s">
        <v>2629</v>
      </c>
      <c r="E24" s="1697"/>
      <c r="F24" s="1698"/>
    </row>
    <row r="25" spans="2:7" ht="105" customHeight="1">
      <c r="B25" s="1710"/>
      <c r="C25" s="1438" t="s">
        <v>1224</v>
      </c>
      <c r="D25" s="1696" t="s">
        <v>2630</v>
      </c>
      <c r="E25" s="1697"/>
      <c r="F25" s="1698"/>
    </row>
    <row r="26" spans="2:7" ht="30" customHeight="1">
      <c r="B26" s="1711"/>
      <c r="C26" s="1699" t="s">
        <v>2631</v>
      </c>
      <c r="D26" s="1700"/>
      <c r="E26" s="1700"/>
      <c r="F26" s="1701"/>
    </row>
    <row r="27" spans="2:7" ht="15" customHeight="1">
      <c r="B27" s="1709">
        <v>2</v>
      </c>
      <c r="C27" s="1699" t="s">
        <v>2588</v>
      </c>
      <c r="D27" s="1700"/>
      <c r="E27" s="1700"/>
      <c r="F27" s="1701"/>
    </row>
    <row r="28" spans="2:7" ht="46.5" customHeight="1">
      <c r="B28" s="1710"/>
      <c r="C28" s="1438" t="s">
        <v>1844</v>
      </c>
      <c r="D28" s="1696" t="s">
        <v>2589</v>
      </c>
      <c r="E28" s="1697"/>
      <c r="F28" s="1698"/>
    </row>
    <row r="29" spans="2:7" ht="63" customHeight="1">
      <c r="B29" s="1710"/>
      <c r="C29" s="1438" t="s">
        <v>1224</v>
      </c>
      <c r="D29" s="1696" t="s">
        <v>2590</v>
      </c>
      <c r="E29" s="1697"/>
      <c r="F29" s="1698"/>
    </row>
    <row r="30" spans="2:7" ht="32.25" customHeight="1">
      <c r="B30" s="1710"/>
      <c r="C30" s="1438" t="s">
        <v>1225</v>
      </c>
      <c r="D30" s="1696" t="s">
        <v>2591</v>
      </c>
      <c r="E30" s="1697"/>
      <c r="F30" s="1698"/>
    </row>
    <row r="31" spans="2:7" ht="21.75" customHeight="1">
      <c r="B31" s="1711"/>
      <c r="C31" s="1696" t="s">
        <v>2592</v>
      </c>
      <c r="D31" s="1697"/>
      <c r="E31" s="1697"/>
      <c r="F31" s="1698"/>
    </row>
    <row r="32" spans="2:7" ht="15" customHeight="1">
      <c r="B32" s="1709">
        <v>3</v>
      </c>
      <c r="C32" s="1705" t="s">
        <v>2632</v>
      </c>
      <c r="D32" s="1705"/>
      <c r="E32" s="1705"/>
      <c r="F32" s="1705"/>
    </row>
    <row r="33" spans="2:7" ht="71.25" customHeight="1">
      <c r="B33" s="1710"/>
      <c r="C33" s="1438" t="s">
        <v>1844</v>
      </c>
      <c r="D33" s="1696" t="s">
        <v>2593</v>
      </c>
      <c r="E33" s="1697"/>
      <c r="F33" s="1698"/>
    </row>
    <row r="34" spans="2:7" ht="48" customHeight="1">
      <c r="B34" s="1710"/>
      <c r="C34" s="1438" t="s">
        <v>1224</v>
      </c>
      <c r="D34" s="1696" t="s">
        <v>2594</v>
      </c>
      <c r="E34" s="1697"/>
      <c r="F34" s="1698"/>
    </row>
    <row r="35" spans="2:7" ht="32.25" customHeight="1">
      <c r="B35" s="1711"/>
      <c r="C35" s="1705" t="s">
        <v>2633</v>
      </c>
      <c r="D35" s="1705"/>
      <c r="E35" s="1705"/>
      <c r="F35" s="1705"/>
    </row>
    <row r="36" spans="2:7" ht="5.25" customHeight="1"/>
    <row r="38" spans="2:7" ht="41.25" customHeight="1">
      <c r="B38" s="1630" t="s">
        <v>2829</v>
      </c>
      <c r="C38" s="1630"/>
      <c r="D38" s="1630"/>
      <c r="E38" s="1630"/>
      <c r="F38" s="1630"/>
      <c r="G38" s="1630"/>
    </row>
  </sheetData>
  <sheetProtection formatCells="0" formatRows="0" autoFilter="0"/>
  <mergeCells count="21">
    <mergeCell ref="C22:F22"/>
    <mergeCell ref="B38:G38"/>
    <mergeCell ref="C32:F32"/>
    <mergeCell ref="C11:G11"/>
    <mergeCell ref="C13:H13"/>
    <mergeCell ref="C17:G17"/>
    <mergeCell ref="B23:B26"/>
    <mergeCell ref="C23:F23"/>
    <mergeCell ref="D24:F24"/>
    <mergeCell ref="B27:B31"/>
    <mergeCell ref="B32:B35"/>
    <mergeCell ref="C35:F35"/>
    <mergeCell ref="C27:F27"/>
    <mergeCell ref="D28:F28"/>
    <mergeCell ref="D29:F29"/>
    <mergeCell ref="D25:F25"/>
    <mergeCell ref="D30:F30"/>
    <mergeCell ref="C31:F31"/>
    <mergeCell ref="D33:F33"/>
    <mergeCell ref="C26:F26"/>
    <mergeCell ref="D34:F34"/>
  </mergeCells>
  <printOptions horizontalCentered="1"/>
  <pageMargins left="0.39" right="0.23" top="0.73" bottom="0.7" header="0.46" footer="0.38"/>
  <pageSetup paperSize="9" scale="75" orientation="portrait" blackAndWhite="1" horizontalDpi="4294967295" r:id="rId1"/>
  <headerFooter alignWithMargins="0">
    <oddHeader>&amp;CPLAN DZIAŁALNOŚCI ROLNOŚRODOWISKOWEJ</oddHeader>
    <oddFooter>&amp;C&amp;8&amp;A (str. &amp;P z &amp;N)&amp;R&amp;8Podpis doradcy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3"/>
  </sheetPr>
  <dimension ref="A1:W48"/>
  <sheetViews>
    <sheetView showGridLines="0" showZeros="0" topLeftCell="A13" workbookViewId="0">
      <selection activeCell="C29" sqref="C29:K29"/>
    </sheetView>
  </sheetViews>
  <sheetFormatPr defaultRowHeight="12.75"/>
  <cols>
    <col min="1" max="1" width="0.85546875" style="2" customWidth="1"/>
    <col min="2" max="2" width="2.85546875" style="2" customWidth="1"/>
    <col min="3" max="3" width="6.85546875" style="2" customWidth="1"/>
    <col min="4" max="5" width="7.7109375" style="2" customWidth="1"/>
    <col min="6" max="6" width="14.5703125" style="2" customWidth="1"/>
    <col min="7" max="7" width="10.7109375" style="2" customWidth="1"/>
    <col min="8" max="8" width="14.5703125" style="2" customWidth="1"/>
    <col min="9" max="9" width="15" style="2" customWidth="1"/>
    <col min="10" max="10" width="10.140625" style="2" customWidth="1"/>
    <col min="11" max="11" width="5.28515625" style="2" customWidth="1"/>
    <col min="12" max="13" width="7.85546875" style="2" customWidth="1"/>
    <col min="14" max="14" width="3.5703125" style="2" customWidth="1"/>
    <col min="15" max="15" width="3" style="2" customWidth="1"/>
    <col min="16" max="16" width="2" style="2" customWidth="1"/>
    <col min="17" max="18" width="1.28515625" style="2" customWidth="1"/>
    <col min="19" max="19" width="2.28515625" style="2" customWidth="1"/>
    <col min="20" max="20" width="6.5703125" style="2" customWidth="1"/>
    <col min="21" max="21" width="4.85546875" style="2" hidden="1" customWidth="1"/>
    <col min="22" max="23" width="0" style="2" hidden="1" customWidth="1"/>
    <col min="24" max="16384" width="9.140625" style="2"/>
  </cols>
  <sheetData>
    <row r="1" spans="1:22" ht="6.75" customHeight="1"/>
    <row r="2" spans="1:22" ht="22.5" customHeight="1">
      <c r="C2" s="1723"/>
      <c r="D2" s="1723"/>
      <c r="F2" s="673" t="s">
        <v>291</v>
      </c>
    </row>
    <row r="3" spans="1:22">
      <c r="C3" s="1724"/>
      <c r="D3" s="1724"/>
      <c r="E3" s="1724"/>
      <c r="F3" s="1724"/>
      <c r="G3" s="1724"/>
      <c r="H3" s="1724"/>
      <c r="I3" s="1724"/>
      <c r="J3" s="1724"/>
      <c r="K3" s="1724"/>
    </row>
    <row r="4" spans="1:22" ht="21" customHeight="1">
      <c r="A4" s="1725" t="s">
        <v>1839</v>
      </c>
      <c r="B4" s="1726"/>
      <c r="C4" s="1726"/>
      <c r="D4" s="1726"/>
      <c r="E4" s="1726"/>
      <c r="F4" s="1726"/>
      <c r="G4" s="1726"/>
      <c r="H4" s="1726"/>
      <c r="I4" s="1726"/>
      <c r="J4" s="1726"/>
      <c r="K4" s="1726"/>
      <c r="L4" s="196"/>
      <c r="M4" s="196"/>
      <c r="N4" s="196"/>
      <c r="O4" s="196"/>
      <c r="P4" s="196"/>
      <c r="Q4" s="196"/>
    </row>
    <row r="5" spans="1:22" ht="8.25" customHeight="1">
      <c r="A5" s="736"/>
      <c r="B5" s="1725" t="s">
        <v>1840</v>
      </c>
      <c r="C5" s="1727"/>
      <c r="D5" s="1727"/>
      <c r="E5" s="1727"/>
      <c r="F5" s="1727"/>
      <c r="G5" s="1727"/>
      <c r="H5" s="1727"/>
      <c r="I5" s="1727"/>
      <c r="J5" s="1727"/>
      <c r="K5" s="1727"/>
    </row>
    <row r="6" spans="1:22" ht="9.75" customHeight="1" thickBot="1">
      <c r="A6" s="736"/>
      <c r="B6" s="1727"/>
      <c r="C6" s="1727"/>
      <c r="D6" s="1727"/>
      <c r="E6" s="1727"/>
      <c r="F6" s="1727"/>
      <c r="G6" s="1727"/>
      <c r="H6" s="1727"/>
      <c r="I6" s="1727"/>
      <c r="J6" s="1727"/>
      <c r="K6" s="1727"/>
    </row>
    <row r="7" spans="1:22" ht="20.25" customHeight="1" thickBot="1">
      <c r="B7" s="195"/>
      <c r="C7" s="195"/>
      <c r="D7" s="195"/>
      <c r="E7" s="195"/>
      <c r="F7" s="195"/>
      <c r="G7" s="195"/>
      <c r="H7" s="195"/>
      <c r="I7" s="195"/>
      <c r="J7" s="195"/>
      <c r="K7" s="195"/>
      <c r="V7" s="1409">
        <f>IF(V8=TRUE,1,0)</f>
        <v>0</v>
      </c>
    </row>
    <row r="8" spans="1:22" ht="20.25" customHeight="1">
      <c r="B8" s="734" t="s">
        <v>2408</v>
      </c>
      <c r="D8" s="195"/>
      <c r="E8" s="195"/>
      <c r="F8" s="195"/>
      <c r="G8" s="195"/>
      <c r="H8" s="195"/>
      <c r="K8" s="195"/>
      <c r="O8" s="1399"/>
      <c r="P8" s="1399"/>
      <c r="V8" s="1400" t="b">
        <v>0</v>
      </c>
    </row>
    <row r="9" spans="1:22" ht="20.25" customHeight="1">
      <c r="B9" s="734"/>
      <c r="D9" s="195"/>
      <c r="F9" s="1262" t="s">
        <v>212</v>
      </c>
      <c r="G9" s="1263" t="str">
        <f>IF(V8=TRUE,"X","")</f>
        <v/>
      </c>
      <c r="H9" s="1264" t="s">
        <v>213</v>
      </c>
      <c r="I9" s="1263" t="str">
        <f>IF(V8=FALSE,"X","")</f>
        <v>X</v>
      </c>
      <c r="J9" s="1408"/>
      <c r="K9" s="195"/>
      <c r="O9" s="1399"/>
      <c r="P9" s="1399"/>
      <c r="V9" s="1400"/>
    </row>
    <row r="10" spans="1:22" ht="20.25" customHeight="1">
      <c r="B10" s="734" t="s">
        <v>2409</v>
      </c>
      <c r="C10" s="195"/>
      <c r="D10" s="195"/>
      <c r="E10" s="195"/>
      <c r="F10" s="195"/>
      <c r="G10" s="195"/>
      <c r="H10" s="195"/>
      <c r="I10" s="195"/>
      <c r="J10" s="195"/>
      <c r="K10" s="195"/>
      <c r="V10" s="1404">
        <f>Import!C132</f>
        <v>0</v>
      </c>
    </row>
    <row r="11" spans="1:22" ht="20.25" customHeight="1">
      <c r="B11" s="734"/>
      <c r="C11" s="195"/>
      <c r="D11" s="195"/>
      <c r="E11" s="195"/>
      <c r="F11" s="1728">
        <f>V10</f>
        <v>0</v>
      </c>
      <c r="G11" s="1729"/>
      <c r="H11" s="195"/>
      <c r="I11" s="195"/>
      <c r="J11" s="195"/>
      <c r="K11" s="195"/>
      <c r="L11" s="1410"/>
      <c r="M11" s="1410"/>
      <c r="V11" s="1410"/>
    </row>
    <row r="12" spans="1:22" ht="20.25" customHeight="1">
      <c r="B12" s="734" t="s">
        <v>2639</v>
      </c>
      <c r="C12" s="195"/>
      <c r="D12" s="195"/>
      <c r="E12" s="195"/>
      <c r="F12" s="195"/>
      <c r="G12" s="195"/>
      <c r="H12" s="195"/>
      <c r="I12" s="195"/>
      <c r="J12" s="195"/>
      <c r="K12" s="195"/>
    </row>
    <row r="13" spans="1:22" ht="20.25" customHeight="1">
      <c r="B13" s="734" t="s">
        <v>2416</v>
      </c>
      <c r="C13" s="195"/>
      <c r="D13" s="195"/>
      <c r="E13" s="195"/>
      <c r="F13" s="195"/>
      <c r="G13" s="195"/>
      <c r="H13" s="195"/>
      <c r="I13" s="195"/>
      <c r="J13" s="195"/>
      <c r="K13" s="195"/>
    </row>
    <row r="14" spans="1:22" ht="6" customHeight="1">
      <c r="B14" s="1401"/>
      <c r="C14" s="195"/>
      <c r="D14" s="195"/>
      <c r="E14" s="195"/>
      <c r="F14" s="195"/>
      <c r="G14" s="195"/>
      <c r="H14" s="195"/>
      <c r="I14" s="195"/>
      <c r="J14" s="195"/>
      <c r="K14" s="195"/>
      <c r="M14" s="3"/>
      <c r="N14" s="3"/>
      <c r="O14" s="3"/>
      <c r="P14" s="3"/>
    </row>
    <row r="15" spans="1:22" ht="6" customHeight="1">
      <c r="B15" s="195"/>
      <c r="C15" s="195"/>
      <c r="D15" s="195"/>
      <c r="E15" s="195"/>
      <c r="F15" s="195"/>
      <c r="G15" s="195"/>
      <c r="H15" s="195"/>
      <c r="I15" s="195"/>
      <c r="J15" s="195"/>
      <c r="K15" s="195"/>
      <c r="M15" s="3"/>
      <c r="N15" s="3"/>
      <c r="O15" s="3"/>
      <c r="P15" s="3"/>
    </row>
    <row r="16" spans="1:22" ht="6" customHeight="1">
      <c r="B16" s="195"/>
      <c r="C16" s="195"/>
      <c r="D16" s="195"/>
      <c r="E16" s="195"/>
      <c r="F16" s="195"/>
      <c r="G16" s="195"/>
      <c r="H16" s="195"/>
      <c r="I16" s="195"/>
      <c r="J16" s="195"/>
      <c r="K16" s="195"/>
      <c r="M16" s="3"/>
      <c r="N16" s="3"/>
      <c r="O16" s="3"/>
      <c r="P16" s="3"/>
    </row>
    <row r="17" spans="2:21" s="3" customFormat="1" ht="20.25" customHeight="1">
      <c r="B17" s="1730" t="s">
        <v>1841</v>
      </c>
      <c r="C17" s="1642"/>
      <c r="D17" s="1642"/>
      <c r="E17" s="1642"/>
      <c r="F17" s="1642"/>
      <c r="G17" s="1642"/>
      <c r="H17" s="1642"/>
    </row>
    <row r="18" spans="2:21" s="3" customFormat="1" ht="15.75">
      <c r="C18" s="673"/>
    </row>
    <row r="19" spans="2:21" s="3" customFormat="1" ht="15.75">
      <c r="B19" s="1730" t="s">
        <v>1842</v>
      </c>
      <c r="C19" s="1642"/>
      <c r="D19" s="1642"/>
      <c r="E19" s="1642"/>
      <c r="F19" s="1642"/>
      <c r="G19" s="1642"/>
      <c r="H19" s="1642"/>
      <c r="I19" s="1642"/>
      <c r="J19" s="1642"/>
    </row>
    <row r="20" spans="2:21" s="3" customFormat="1" ht="11.25" customHeight="1">
      <c r="C20" s="737"/>
      <c r="D20" s="196"/>
      <c r="E20" s="196"/>
      <c r="F20" s="196"/>
      <c r="G20" s="196"/>
      <c r="H20" s="196"/>
      <c r="I20" s="196"/>
      <c r="J20" s="196"/>
    </row>
    <row r="21" spans="2:21" s="3" customFormat="1" ht="15.75">
      <c r="B21" s="1730" t="s">
        <v>1843</v>
      </c>
      <c r="C21" s="1642"/>
      <c r="D21" s="1642"/>
      <c r="E21" s="1642"/>
      <c r="F21" s="1642"/>
      <c r="G21" s="1642"/>
      <c r="H21" s="1642"/>
      <c r="I21" s="1642"/>
      <c r="J21" s="1642"/>
    </row>
    <row r="22" spans="2:21" s="3" customFormat="1" ht="12.75" customHeight="1">
      <c r="C22" s="1731"/>
      <c r="D22" s="1731"/>
      <c r="E22" s="1731"/>
      <c r="F22" s="1731"/>
      <c r="G22" s="1731"/>
      <c r="H22" s="1731"/>
      <c r="I22" s="1731"/>
      <c r="J22" s="1731"/>
      <c r="K22" s="1731"/>
    </row>
    <row r="23" spans="2:21" s="3" customFormat="1" ht="30.75" customHeight="1">
      <c r="B23" s="738" t="s">
        <v>1844</v>
      </c>
      <c r="C23" s="1633" t="s">
        <v>2430</v>
      </c>
      <c r="D23" s="1721"/>
      <c r="E23" s="1721"/>
      <c r="F23" s="1721"/>
      <c r="G23" s="1721"/>
      <c r="H23" s="1721"/>
      <c r="I23" s="1721"/>
      <c r="J23" s="1721"/>
      <c r="K23" s="1721"/>
      <c r="L23" s="1407"/>
    </row>
    <row r="24" spans="2:21" s="3" customFormat="1" ht="6.75" customHeight="1">
      <c r="C24" s="739"/>
      <c r="D24" s="740"/>
      <c r="E24" s="740"/>
      <c r="F24" s="740"/>
      <c r="G24" s="741"/>
      <c r="H24" s="742"/>
      <c r="I24" s="740"/>
      <c r="J24" s="740"/>
      <c r="K24" s="740"/>
    </row>
    <row r="25" spans="2:21" s="3" customFormat="1" ht="102.75" customHeight="1">
      <c r="B25" s="738" t="s">
        <v>1224</v>
      </c>
      <c r="C25" s="1633" t="s">
        <v>2805</v>
      </c>
      <c r="D25" s="1721"/>
      <c r="E25" s="1721"/>
      <c r="F25" s="1721"/>
      <c r="G25" s="1721"/>
      <c r="H25" s="1721"/>
      <c r="I25" s="1721"/>
      <c r="J25" s="1721"/>
      <c r="K25" s="1721"/>
      <c r="M25" s="692"/>
      <c r="N25" s="693"/>
      <c r="O25" s="693"/>
      <c r="P25" s="693"/>
      <c r="Q25" s="693"/>
      <c r="R25" s="693"/>
      <c r="S25" s="693"/>
      <c r="T25" s="693"/>
      <c r="U25" s="693"/>
    </row>
    <row r="26" spans="2:21" s="3" customFormat="1" ht="15" customHeight="1">
      <c r="C26" s="743"/>
      <c r="D26" s="744"/>
      <c r="E26" s="744"/>
      <c r="F26" s="744"/>
      <c r="G26" s="744"/>
      <c r="H26" s="744"/>
      <c r="I26" s="744"/>
      <c r="J26" s="744"/>
      <c r="K26" s="744"/>
    </row>
    <row r="27" spans="2:21" s="3" customFormat="1" ht="48" customHeight="1">
      <c r="B27" s="738" t="s">
        <v>1225</v>
      </c>
      <c r="C27" s="1633" t="s">
        <v>2415</v>
      </c>
      <c r="D27" s="1721"/>
      <c r="E27" s="1721"/>
      <c r="F27" s="1721"/>
      <c r="G27" s="1721"/>
      <c r="H27" s="1721"/>
      <c r="I27" s="1721"/>
      <c r="J27" s="1721"/>
      <c r="K27" s="1721"/>
      <c r="M27" s="692"/>
      <c r="N27" s="693"/>
      <c r="O27" s="693"/>
      <c r="P27" s="693"/>
      <c r="Q27" s="693"/>
      <c r="R27" s="693"/>
      <c r="S27" s="693"/>
      <c r="T27" s="693"/>
      <c r="U27" s="693"/>
    </row>
    <row r="28" spans="2:21" s="4" customFormat="1" ht="9.75" customHeight="1">
      <c r="B28" s="738"/>
      <c r="C28" s="693"/>
      <c r="D28" s="693"/>
      <c r="E28" s="693"/>
      <c r="F28" s="693"/>
      <c r="G28" s="693"/>
      <c r="H28" s="693"/>
      <c r="I28" s="693"/>
      <c r="J28" s="693"/>
      <c r="K28" s="693"/>
      <c r="T28" s="3"/>
    </row>
    <row r="29" spans="2:21" s="3" customFormat="1" ht="60" customHeight="1">
      <c r="B29" s="738" t="s">
        <v>824</v>
      </c>
      <c r="C29" s="1633" t="s">
        <v>2411</v>
      </c>
      <c r="D29" s="1721"/>
      <c r="E29" s="1721"/>
      <c r="F29" s="1721"/>
      <c r="G29" s="1721"/>
      <c r="H29" s="1721"/>
      <c r="I29" s="1721"/>
      <c r="J29" s="1721"/>
      <c r="K29" s="1721"/>
      <c r="M29" s="692"/>
      <c r="N29" s="693"/>
      <c r="O29" s="693"/>
      <c r="P29" s="693"/>
      <c r="Q29" s="693"/>
      <c r="R29" s="693"/>
      <c r="S29" s="693"/>
      <c r="T29" s="693"/>
      <c r="U29" s="693"/>
    </row>
    <row r="30" spans="2:21" s="3" customFormat="1" ht="43.5" customHeight="1">
      <c r="B30" s="738"/>
      <c r="C30" s="1633" t="s">
        <v>2645</v>
      </c>
      <c r="D30" s="1722"/>
      <c r="E30" s="1722"/>
      <c r="F30" s="1722"/>
      <c r="G30" s="1722"/>
      <c r="H30" s="1722"/>
      <c r="I30" s="1722"/>
      <c r="J30" s="1722"/>
      <c r="K30" s="1722"/>
      <c r="M30" s="692"/>
      <c r="N30" s="693"/>
      <c r="O30" s="693"/>
      <c r="P30" s="693"/>
      <c r="Q30" s="693"/>
      <c r="R30" s="693"/>
      <c r="S30" s="693"/>
      <c r="T30" s="693"/>
      <c r="U30" s="693"/>
    </row>
    <row r="31" spans="2:21" s="3" customFormat="1" ht="9.75" customHeight="1">
      <c r="B31" s="738"/>
      <c r="C31" s="692"/>
      <c r="D31" s="693"/>
      <c r="E31" s="693"/>
      <c r="F31" s="693"/>
      <c r="G31" s="693"/>
      <c r="H31" s="693"/>
      <c r="I31" s="693"/>
      <c r="J31" s="693"/>
      <c r="K31" s="693"/>
    </row>
    <row r="32" spans="2:21" s="3" customFormat="1" ht="32.25" customHeight="1">
      <c r="B32" s="738" t="s">
        <v>825</v>
      </c>
      <c r="C32" s="1633" t="s">
        <v>2412</v>
      </c>
      <c r="D32" s="1721"/>
      <c r="E32" s="1721"/>
      <c r="F32" s="1721"/>
      <c r="G32" s="1721"/>
      <c r="H32" s="1721"/>
      <c r="I32" s="1721"/>
      <c r="J32" s="1721"/>
      <c r="K32" s="1721"/>
      <c r="M32" s="692"/>
      <c r="N32" s="693"/>
      <c r="O32" s="693"/>
      <c r="P32" s="693"/>
      <c r="Q32" s="693"/>
      <c r="R32" s="693"/>
      <c r="S32" s="693"/>
      <c r="T32" s="693"/>
      <c r="U32" s="693"/>
    </row>
    <row r="33" spans="2:23" s="3" customFormat="1" ht="19.5" customHeight="1">
      <c r="B33" s="738" t="s">
        <v>1859</v>
      </c>
      <c r="C33" s="693" t="s">
        <v>2413</v>
      </c>
      <c r="D33" s="693"/>
      <c r="E33" s="693"/>
      <c r="F33" s="693"/>
      <c r="G33" s="693"/>
      <c r="H33" s="693"/>
      <c r="I33" s="693"/>
      <c r="J33" s="693"/>
      <c r="K33" s="693"/>
      <c r="M33" s="692"/>
      <c r="N33" s="693"/>
      <c r="O33" s="693"/>
      <c r="P33" s="693"/>
      <c r="Q33" s="693"/>
      <c r="R33" s="693"/>
      <c r="S33" s="693"/>
      <c r="T33" s="693"/>
      <c r="U33" s="693"/>
    </row>
    <row r="34" spans="2:23" s="3" customFormat="1" ht="19.5" customHeight="1">
      <c r="B34" s="738" t="s">
        <v>1867</v>
      </c>
      <c r="C34" s="693" t="s">
        <v>2414</v>
      </c>
      <c r="D34" s="693"/>
      <c r="E34" s="693"/>
      <c r="F34" s="693"/>
      <c r="G34" s="693"/>
      <c r="H34" s="693"/>
      <c r="I34" s="693"/>
      <c r="J34" s="693"/>
      <c r="K34" s="693"/>
      <c r="M34" s="692"/>
      <c r="N34" s="693"/>
      <c r="O34" s="693"/>
      <c r="P34" s="693"/>
      <c r="Q34" s="693"/>
      <c r="R34" s="693"/>
      <c r="S34" s="693"/>
      <c r="T34" s="693"/>
      <c r="U34" s="693"/>
    </row>
    <row r="35" spans="2:23" s="3" customFormat="1" ht="78.75" customHeight="1">
      <c r="B35" s="738"/>
      <c r="C35" s="1633" t="s">
        <v>2644</v>
      </c>
      <c r="D35" s="1721"/>
      <c r="E35" s="1721"/>
      <c r="F35" s="1721"/>
      <c r="G35" s="1721"/>
      <c r="H35" s="1721"/>
      <c r="I35" s="1721"/>
      <c r="J35" s="1721"/>
      <c r="K35" s="1721"/>
      <c r="M35" s="692"/>
      <c r="N35" s="693"/>
      <c r="O35" s="693"/>
      <c r="P35" s="693"/>
      <c r="Q35" s="693"/>
      <c r="R35" s="693"/>
      <c r="S35" s="693"/>
      <c r="T35" s="693"/>
      <c r="U35" s="693"/>
    </row>
    <row r="36" spans="2:23" s="3" customFormat="1" ht="8.25" customHeight="1">
      <c r="B36" s="738"/>
      <c r="C36" s="692"/>
      <c r="D36" s="693"/>
      <c r="E36" s="693"/>
      <c r="F36" s="693"/>
      <c r="G36" s="693"/>
      <c r="H36" s="693"/>
      <c r="I36" s="693"/>
      <c r="J36" s="693"/>
      <c r="K36" s="693"/>
    </row>
    <row r="37" spans="2:23" s="4" customFormat="1" ht="17.25" customHeight="1">
      <c r="B37" s="738" t="s">
        <v>2173</v>
      </c>
      <c r="C37" s="1633" t="s">
        <v>568</v>
      </c>
      <c r="D37" s="1633"/>
      <c r="E37" s="1633"/>
      <c r="F37" s="1633"/>
      <c r="G37" s="1633"/>
      <c r="H37" s="1633"/>
      <c r="I37" s="1633"/>
      <c r="J37" s="1633"/>
      <c r="K37" s="1633"/>
      <c r="L37" s="3"/>
      <c r="T37" s="3"/>
      <c r="W37" s="3"/>
    </row>
    <row r="38" spans="2:23" s="4" customFormat="1" ht="13.5" customHeight="1">
      <c r="B38" s="738"/>
      <c r="C38" s="692"/>
      <c r="D38" s="692"/>
      <c r="E38" s="692"/>
      <c r="F38" s="692"/>
      <c r="G38" s="692"/>
      <c r="H38" s="692"/>
      <c r="I38" s="692"/>
      <c r="J38" s="692"/>
      <c r="K38" s="692"/>
      <c r="L38" s="3"/>
      <c r="T38" s="3"/>
      <c r="W38" s="3"/>
    </row>
    <row r="39" spans="2:23" s="4" customFormat="1" ht="13.5" customHeight="1">
      <c r="B39" s="738"/>
      <c r="C39" s="693" t="s">
        <v>1097</v>
      </c>
      <c r="D39" s="692"/>
      <c r="E39" s="692"/>
      <c r="F39" s="692"/>
      <c r="G39" s="692"/>
      <c r="H39" s="692"/>
      <c r="I39" s="692"/>
      <c r="J39" s="692"/>
      <c r="K39" s="692"/>
      <c r="T39" s="3"/>
      <c r="W39" s="3"/>
    </row>
    <row r="40" spans="2:23" s="4" customFormat="1" ht="26.25" customHeight="1">
      <c r="B40" s="738"/>
      <c r="C40" s="1712"/>
      <c r="D40" s="1713"/>
      <c r="E40" s="1713"/>
      <c r="F40" s="1713"/>
      <c r="G40" s="1713"/>
      <c r="H40" s="1713"/>
      <c r="I40" s="1713"/>
      <c r="J40" s="1714"/>
      <c r="K40" s="692"/>
      <c r="T40" s="3"/>
      <c r="W40" s="3"/>
    </row>
    <row r="41" spans="2:23" s="4" customFormat="1" ht="26.25" customHeight="1">
      <c r="B41" s="738"/>
      <c r="C41" s="1715"/>
      <c r="D41" s="1716"/>
      <c r="E41" s="1716"/>
      <c r="F41" s="1716"/>
      <c r="G41" s="1716"/>
      <c r="H41" s="1716"/>
      <c r="I41" s="1716"/>
      <c r="J41" s="1717"/>
      <c r="K41" s="692"/>
      <c r="T41" s="3"/>
      <c r="W41" s="3"/>
    </row>
    <row r="42" spans="2:23" s="4" customFormat="1" ht="26.25" customHeight="1">
      <c r="B42" s="738"/>
      <c r="C42" s="1715"/>
      <c r="D42" s="1716"/>
      <c r="E42" s="1716"/>
      <c r="F42" s="1716"/>
      <c r="G42" s="1716"/>
      <c r="H42" s="1716"/>
      <c r="I42" s="1716"/>
      <c r="J42" s="1717"/>
      <c r="K42" s="692"/>
      <c r="T42" s="3"/>
      <c r="W42" s="3"/>
    </row>
    <row r="43" spans="2:23" s="4" customFormat="1" ht="26.25" customHeight="1">
      <c r="B43" s="738"/>
      <c r="C43" s="1715"/>
      <c r="D43" s="1716"/>
      <c r="E43" s="1716"/>
      <c r="F43" s="1716"/>
      <c r="G43" s="1716"/>
      <c r="H43" s="1716"/>
      <c r="I43" s="1716"/>
      <c r="J43" s="1717"/>
      <c r="K43" s="692"/>
      <c r="T43" s="3"/>
      <c r="W43" s="3"/>
    </row>
    <row r="44" spans="2:23" s="4" customFormat="1" ht="26.25" customHeight="1">
      <c r="B44" s="738"/>
      <c r="C44" s="1715"/>
      <c r="D44" s="1716"/>
      <c r="E44" s="1716"/>
      <c r="F44" s="1716"/>
      <c r="G44" s="1716"/>
      <c r="H44" s="1716"/>
      <c r="I44" s="1716"/>
      <c r="J44" s="1717"/>
      <c r="K44" s="692"/>
      <c r="T44" s="3"/>
      <c r="W44" s="3"/>
    </row>
    <row r="45" spans="2:23" s="4" customFormat="1" ht="26.25" customHeight="1">
      <c r="B45" s="738"/>
      <c r="C45" s="1715"/>
      <c r="D45" s="1716"/>
      <c r="E45" s="1716"/>
      <c r="F45" s="1716"/>
      <c r="G45" s="1716"/>
      <c r="H45" s="1716"/>
      <c r="I45" s="1716"/>
      <c r="J45" s="1717"/>
      <c r="K45" s="692"/>
      <c r="T45" s="3"/>
      <c r="W45" s="3"/>
    </row>
    <row r="46" spans="2:23" s="4" customFormat="1" ht="26.25" customHeight="1">
      <c r="B46" s="738"/>
      <c r="C46" s="1715"/>
      <c r="D46" s="1716"/>
      <c r="E46" s="1716"/>
      <c r="F46" s="1716"/>
      <c r="G46" s="1716"/>
      <c r="H46" s="1716"/>
      <c r="I46" s="1716"/>
      <c r="J46" s="1717"/>
      <c r="K46" s="692"/>
      <c r="T46" s="3"/>
      <c r="W46" s="3"/>
    </row>
    <row r="47" spans="2:23" s="4" customFormat="1" ht="26.25" customHeight="1">
      <c r="B47" s="738"/>
      <c r="C47" s="1718"/>
      <c r="D47" s="1719"/>
      <c r="E47" s="1719"/>
      <c r="F47" s="1719"/>
      <c r="G47" s="1719"/>
      <c r="H47" s="1719"/>
      <c r="I47" s="1719"/>
      <c r="J47" s="1720"/>
      <c r="K47" s="692"/>
      <c r="T47" s="3"/>
      <c r="W47" s="3"/>
    </row>
    <row r="48" spans="2:23" s="4" customFormat="1" ht="8.25" customHeight="1">
      <c r="B48" s="738"/>
      <c r="C48" s="746"/>
      <c r="D48" s="746"/>
      <c r="E48" s="746"/>
      <c r="F48" s="746"/>
      <c r="G48" s="746"/>
      <c r="H48" s="746"/>
      <c r="I48" s="746"/>
      <c r="J48" s="746"/>
      <c r="K48" s="746"/>
      <c r="T48" s="3"/>
      <c r="W48" s="3"/>
    </row>
  </sheetData>
  <sheetProtection formatCells="0" formatRows="0" autoFilter="0"/>
  <mergeCells count="18">
    <mergeCell ref="C23:K23"/>
    <mergeCell ref="C30:K30"/>
    <mergeCell ref="C2:D2"/>
    <mergeCell ref="C3:K3"/>
    <mergeCell ref="A4:K4"/>
    <mergeCell ref="B5:K6"/>
    <mergeCell ref="C25:K25"/>
    <mergeCell ref="F11:G11"/>
    <mergeCell ref="B17:H17"/>
    <mergeCell ref="B19:J19"/>
    <mergeCell ref="B21:J21"/>
    <mergeCell ref="C22:K22"/>
    <mergeCell ref="C40:J47"/>
    <mergeCell ref="C27:K27"/>
    <mergeCell ref="C29:K29"/>
    <mergeCell ref="C32:K32"/>
    <mergeCell ref="C37:K37"/>
    <mergeCell ref="C35:K35"/>
  </mergeCells>
  <phoneticPr fontId="8" type="noConversion"/>
  <conditionalFormatting sqref="L11:M11 F11:G11">
    <cfRule type="expression" dxfId="188" priority="127" stopIfTrue="1">
      <formula>AND($F$11&gt;100,$V$7=1)</formula>
    </cfRule>
  </conditionalFormatting>
  <conditionalFormatting sqref="V10:V11">
    <cfRule type="expression" dxfId="187" priority="129" stopIfTrue="1">
      <formula>$F$11&gt;100</formula>
    </cfRule>
  </conditionalFormatting>
  <printOptions horizontalCentered="1"/>
  <pageMargins left="0.35433070866141736" right="0.23622047244094491" top="0.55118110236220474" bottom="0.74803149606299213" header="0.27559055118110237"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57" r:id="rId4" name="Check Box 41">
              <controlPr defaultSize="0" print="0" autoFill="0" autoLine="0" autoPict="0">
                <anchor moveWithCells="1">
                  <from>
                    <xdr:col>5</xdr:col>
                    <xdr:colOff>9525</xdr:colOff>
                    <xdr:row>7</xdr:row>
                    <xdr:rowOff>247650</xdr:rowOff>
                  </from>
                  <to>
                    <xdr:col>7</xdr:col>
                    <xdr:colOff>419100</xdr:colOff>
                    <xdr:row>9</xdr:row>
                    <xdr:rowOff>9525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3"/>
  </sheetPr>
  <dimension ref="A1:AB810"/>
  <sheetViews>
    <sheetView showZeros="0" workbookViewId="0">
      <pane ySplit="7" topLeftCell="A8" activePane="bottomLeft" state="frozen"/>
      <selection pane="bottomLeft" activeCell="H23" sqref="H23"/>
    </sheetView>
  </sheetViews>
  <sheetFormatPr defaultRowHeight="12.75"/>
  <cols>
    <col min="1" max="1" width="7.5703125" style="2" customWidth="1"/>
    <col min="2" max="2" width="2.5703125" style="2" hidden="1" customWidth="1"/>
    <col min="3" max="3" width="6.42578125" style="2" customWidth="1"/>
    <col min="4" max="4" width="7.7109375" style="2" customWidth="1"/>
    <col min="5" max="5" width="6.85546875" style="2" customWidth="1"/>
    <col min="6" max="11" width="16.28515625" style="2" customWidth="1"/>
    <col min="12" max="13" width="1.28515625" style="2" customWidth="1"/>
    <col min="14" max="14" width="8.7109375" style="2" customWidth="1"/>
    <col min="15" max="16" width="14.140625" style="2" customWidth="1"/>
    <col min="17" max="17" width="4" style="2" customWidth="1"/>
    <col min="18" max="20" width="10.42578125" style="2" customWidth="1"/>
    <col min="21" max="16384" width="9.140625" style="2"/>
  </cols>
  <sheetData>
    <row r="1" spans="1:28" s="4" customFormat="1" ht="21" customHeight="1">
      <c r="A1" s="1603" t="s">
        <v>2339</v>
      </c>
      <c r="B1" s="437"/>
      <c r="C1" s="445" t="s">
        <v>938</v>
      </c>
      <c r="D1" s="438"/>
      <c r="E1" s="438"/>
      <c r="F1" s="438"/>
      <c r="G1" s="438"/>
      <c r="H1" s="438"/>
      <c r="I1" s="438"/>
      <c r="J1" s="438"/>
      <c r="K1" s="438"/>
      <c r="L1" s="395"/>
      <c r="M1" s="395"/>
      <c r="N1" s="255"/>
      <c r="O1" s="255"/>
      <c r="P1" s="255"/>
      <c r="Q1" s="395"/>
      <c r="R1" s="395"/>
      <c r="S1" s="34"/>
      <c r="T1" s="395"/>
      <c r="U1" s="395"/>
      <c r="V1" s="395"/>
      <c r="W1" s="395"/>
      <c r="X1" s="395"/>
      <c r="Y1" s="395"/>
      <c r="Z1" s="395"/>
      <c r="AA1" s="395"/>
      <c r="AB1" s="395"/>
    </row>
    <row r="2" spans="1:28" s="4" customFormat="1" ht="15" customHeight="1">
      <c r="A2" s="1603"/>
      <c r="B2" s="437"/>
      <c r="C2" s="445" t="s">
        <v>674</v>
      </c>
      <c r="D2" s="452"/>
      <c r="E2" s="452"/>
      <c r="F2" s="452"/>
      <c r="G2" s="452"/>
      <c r="H2" s="452"/>
      <c r="I2" s="452"/>
      <c r="J2" s="452"/>
      <c r="K2" s="452"/>
      <c r="L2" s="395"/>
      <c r="M2" s="395"/>
      <c r="N2" s="255"/>
      <c r="O2" s="255"/>
      <c r="P2" s="255"/>
      <c r="Q2" s="395"/>
      <c r="R2" s="395"/>
      <c r="S2" s="34"/>
      <c r="T2" s="395"/>
      <c r="U2" s="395"/>
      <c r="V2" s="395"/>
      <c r="W2" s="395"/>
      <c r="X2" s="395"/>
      <c r="Y2" s="395"/>
      <c r="Z2" s="395"/>
      <c r="AA2" s="395"/>
      <c r="AB2" s="395"/>
    </row>
    <row r="3" spans="1:28" ht="15" customHeight="1">
      <c r="A3" s="1603"/>
      <c r="B3" s="41"/>
      <c r="C3" s="445" t="s">
        <v>675</v>
      </c>
      <c r="D3" s="445"/>
      <c r="E3" s="445"/>
      <c r="F3" s="445"/>
      <c r="G3" s="445"/>
      <c r="H3" s="445"/>
      <c r="I3" s="445"/>
      <c r="J3" s="445"/>
      <c r="K3" s="536"/>
      <c r="L3" s="435"/>
      <c r="M3" s="11"/>
      <c r="N3" s="255"/>
      <c r="O3" s="255"/>
      <c r="P3" s="255"/>
      <c r="Q3" s="11"/>
      <c r="R3" s="11"/>
      <c r="S3" s="34"/>
      <c r="T3" s="11"/>
      <c r="U3" s="11"/>
      <c r="V3" s="11"/>
      <c r="W3" s="11"/>
      <c r="X3" s="11"/>
      <c r="Y3" s="11"/>
      <c r="Z3" s="11"/>
      <c r="AA3" s="11"/>
      <c r="AB3" s="11"/>
    </row>
    <row r="4" spans="1:28" s="3" customFormat="1" ht="5.25" customHeight="1">
      <c r="A4" s="1603"/>
      <c r="B4" s="34"/>
      <c r="C4" s="443"/>
      <c r="D4" s="443"/>
      <c r="E4" s="446"/>
      <c r="F4" s="443"/>
      <c r="G4" s="443"/>
      <c r="H4" s="443"/>
      <c r="I4" s="443"/>
      <c r="J4" s="443"/>
      <c r="K4" s="443"/>
      <c r="L4" s="34"/>
      <c r="M4" s="34"/>
      <c r="N4" s="255"/>
      <c r="O4" s="255"/>
      <c r="P4" s="255"/>
      <c r="Q4" s="34"/>
      <c r="R4" s="34"/>
      <c r="S4" s="34"/>
      <c r="T4" s="34"/>
      <c r="U4" s="34"/>
      <c r="V4" s="34"/>
      <c r="W4" s="34"/>
      <c r="X4" s="34"/>
      <c r="Y4" s="34"/>
      <c r="Z4" s="34"/>
      <c r="AA4" s="34"/>
      <c r="AB4" s="34"/>
    </row>
    <row r="5" spans="1:28" ht="21.75" customHeight="1">
      <c r="A5" s="1747" t="s">
        <v>89</v>
      </c>
      <c r="B5" s="11"/>
      <c r="C5" s="1737" t="s">
        <v>1768</v>
      </c>
      <c r="D5" s="1737" t="s">
        <v>1982</v>
      </c>
      <c r="E5" s="1737" t="s">
        <v>570</v>
      </c>
      <c r="F5" s="1742" t="s">
        <v>1833</v>
      </c>
      <c r="G5" s="1743"/>
      <c r="H5" s="1743"/>
      <c r="I5" s="1743"/>
      <c r="J5" s="1743"/>
      <c r="K5" s="1744"/>
      <c r="L5" s="11"/>
      <c r="M5" s="11"/>
      <c r="N5" s="255"/>
      <c r="O5" s="255"/>
      <c r="P5" s="255"/>
      <c r="Q5" s="11"/>
      <c r="R5" s="11"/>
      <c r="S5" s="34"/>
      <c r="T5" s="11"/>
      <c r="U5" s="11"/>
      <c r="V5" s="11"/>
      <c r="W5" s="11"/>
      <c r="X5" s="11"/>
      <c r="Y5" s="11"/>
      <c r="Z5" s="11"/>
      <c r="AA5" s="11"/>
      <c r="AB5" s="11"/>
    </row>
    <row r="6" spans="1:28" ht="24.75" customHeight="1">
      <c r="A6" s="1747"/>
      <c r="C6" s="1738"/>
      <c r="D6" s="1738"/>
      <c r="E6" s="1738"/>
      <c r="F6" s="1745" t="str">
        <f>"Rok poprzedzający - "&amp;G7-1</f>
        <v>Rok poprzedzający - 2015</v>
      </c>
      <c r="G6" s="439" t="s">
        <v>653</v>
      </c>
      <c r="H6" s="439" t="s">
        <v>653</v>
      </c>
      <c r="I6" s="439" t="s">
        <v>653</v>
      </c>
      <c r="J6" s="439" t="s">
        <v>653</v>
      </c>
      <c r="K6" s="439" t="s">
        <v>653</v>
      </c>
      <c r="L6" s="11"/>
      <c r="M6" s="11"/>
      <c r="N6" s="1740" t="s">
        <v>1822</v>
      </c>
      <c r="O6" s="46" t="s">
        <v>1823</v>
      </c>
      <c r="P6" s="459" t="s">
        <v>1823</v>
      </c>
      <c r="Q6" s="11"/>
      <c r="R6" s="1736" t="s">
        <v>1098</v>
      </c>
      <c r="S6" s="1736"/>
      <c r="T6" s="1736"/>
      <c r="U6" s="11"/>
      <c r="V6" s="11"/>
      <c r="W6" s="11"/>
      <c r="X6" s="11"/>
      <c r="Y6" s="11"/>
      <c r="Z6" s="11"/>
      <c r="AA6" s="11"/>
      <c r="AB6" s="11"/>
    </row>
    <row r="7" spans="1:28" ht="22.5" customHeight="1">
      <c r="A7" s="1249"/>
      <c r="B7" s="11"/>
      <c r="C7" s="1739"/>
      <c r="D7" s="1739"/>
      <c r="E7" s="1739"/>
      <c r="F7" s="1746"/>
      <c r="G7" s="440">
        <f>'Og s1'!K8</f>
        <v>2016</v>
      </c>
      <c r="H7" s="440">
        <f>G7+1</f>
        <v>2017</v>
      </c>
      <c r="I7" s="440">
        <f>H7+1</f>
        <v>2018</v>
      </c>
      <c r="J7" s="440">
        <f>I7+1</f>
        <v>2019</v>
      </c>
      <c r="K7" s="440">
        <f>J7+1</f>
        <v>2020</v>
      </c>
      <c r="L7" s="11"/>
      <c r="M7" s="11"/>
      <c r="N7" s="1741"/>
      <c r="O7" s="45">
        <f>G7-1</f>
        <v>2015</v>
      </c>
      <c r="P7" s="458">
        <f>G7</f>
        <v>2016</v>
      </c>
      <c r="Q7" s="11"/>
      <c r="R7" s="340"/>
      <c r="S7" s="340"/>
      <c r="T7" s="340"/>
      <c r="U7" s="11"/>
      <c r="V7" s="11"/>
      <c r="W7" s="11"/>
      <c r="X7" s="11"/>
      <c r="Y7" s="11"/>
      <c r="Z7" s="11"/>
      <c r="AA7" s="11"/>
      <c r="AB7" s="11"/>
    </row>
    <row r="8" spans="1:28" ht="24.75" customHeight="1">
      <c r="A8" s="1250" t="str">
        <f>IF(E8&gt;0,"Wypełnione","")</f>
        <v/>
      </c>
      <c r="C8" s="1734">
        <f>'Og s3a'!C411</f>
        <v>0</v>
      </c>
      <c r="D8" s="1732">
        <f>'Og s3a'!E411</f>
        <v>0</v>
      </c>
      <c r="E8" s="1734">
        <f>'Og s3a'!F411</f>
        <v>0</v>
      </c>
      <c r="F8" s="453">
        <f>O8</f>
        <v>0</v>
      </c>
      <c r="G8" s="453">
        <f>P8</f>
        <v>0</v>
      </c>
      <c r="H8" s="253">
        <f>'Pak8 s2'!I10</f>
        <v>0</v>
      </c>
      <c r="I8" s="253">
        <f>'Pak8 s2'!K10</f>
        <v>0</v>
      </c>
      <c r="J8" s="253">
        <f>'Pak8 s2'!M10</f>
        <v>0</v>
      </c>
      <c r="K8" s="253">
        <f>'Pak8 s2'!O10</f>
        <v>0</v>
      </c>
      <c r="L8" s="11"/>
      <c r="M8" s="11"/>
      <c r="N8" s="454">
        <f>'Og s3a'!G411</f>
        <v>0</v>
      </c>
      <c r="O8" s="254">
        <f>'Og s3a'!H411</f>
        <v>0</v>
      </c>
      <c r="P8" s="456">
        <f>'Og s3a'!D411</f>
        <v>0</v>
      </c>
      <c r="Q8" s="11"/>
      <c r="R8" s="340"/>
      <c r="S8" s="340"/>
      <c r="T8" s="340"/>
      <c r="U8" s="11"/>
      <c r="V8" s="11"/>
      <c r="W8" s="11"/>
      <c r="X8" s="11"/>
      <c r="Y8" s="11"/>
      <c r="Z8" s="11"/>
      <c r="AA8" s="11"/>
      <c r="AB8" s="11"/>
    </row>
    <row r="9" spans="1:28" ht="14.25" customHeight="1">
      <c r="A9" s="1250" t="str">
        <f>A8</f>
        <v/>
      </c>
      <c r="B9" s="11"/>
      <c r="C9" s="1735"/>
      <c r="D9" s="1733"/>
      <c r="E9" s="1735"/>
      <c r="F9" s="251"/>
      <c r="G9" s="251"/>
      <c r="H9" s="251">
        <f>'Pak8 s2'!I11</f>
        <v>0</v>
      </c>
      <c r="I9" s="251">
        <f>'Pak8 s2'!K11</f>
        <v>0</v>
      </c>
      <c r="J9" s="251">
        <f>'Pak8 s2'!M11</f>
        <v>0</v>
      </c>
      <c r="K9" s="251">
        <f>'Pak8 s2'!O11</f>
        <v>0</v>
      </c>
      <c r="L9" s="11"/>
      <c r="M9" s="11"/>
      <c r="N9" s="455"/>
      <c r="O9" s="250"/>
      <c r="P9" s="457"/>
      <c r="Q9" s="11"/>
      <c r="R9" s="340"/>
      <c r="S9" s="340"/>
      <c r="T9" s="340"/>
      <c r="U9" s="11"/>
      <c r="V9" s="11"/>
      <c r="W9" s="11"/>
      <c r="X9" s="11"/>
      <c r="Y9" s="11"/>
      <c r="Z9" s="11"/>
      <c r="AA9" s="11"/>
      <c r="AB9" s="11"/>
    </row>
    <row r="10" spans="1:28" ht="24.75" customHeight="1">
      <c r="A10" s="1250" t="str">
        <f>IF(E10&gt;0,"Wypełnione","")</f>
        <v/>
      </c>
      <c r="B10" s="11"/>
      <c r="C10" s="1734">
        <f>'Og s3a'!C413</f>
        <v>0</v>
      </c>
      <c r="D10" s="1732">
        <f>'Og s3a'!E413</f>
        <v>0</v>
      </c>
      <c r="E10" s="1734">
        <f>'Og s3a'!F413</f>
        <v>0</v>
      </c>
      <c r="F10" s="453">
        <f>O10</f>
        <v>0</v>
      </c>
      <c r="G10" s="453">
        <f>P10</f>
        <v>0</v>
      </c>
      <c r="H10" s="253">
        <f>'Pak8 s2'!I12</f>
        <v>0</v>
      </c>
      <c r="I10" s="253">
        <f>'Pak8 s2'!K12</f>
        <v>0</v>
      </c>
      <c r="J10" s="253">
        <f>'Pak8 s2'!M12</f>
        <v>0</v>
      </c>
      <c r="K10" s="253">
        <f>'Pak8 s2'!O12</f>
        <v>0</v>
      </c>
      <c r="L10" s="11"/>
      <c r="M10" s="11"/>
      <c r="N10" s="454">
        <f>'Og s3a'!G413</f>
        <v>0</v>
      </c>
      <c r="O10" s="254">
        <f>'Og s3a'!H413</f>
        <v>0</v>
      </c>
      <c r="P10" s="456">
        <f>'Og s3a'!D413</f>
        <v>0</v>
      </c>
      <c r="Q10" s="11"/>
      <c r="R10" s="340"/>
      <c r="S10" s="340"/>
      <c r="T10" s="340"/>
      <c r="U10" s="11"/>
      <c r="V10" s="11"/>
      <c r="W10" s="11"/>
      <c r="X10" s="11"/>
      <c r="Y10" s="11"/>
      <c r="Z10" s="11"/>
      <c r="AA10" s="11"/>
      <c r="AB10" s="11"/>
    </row>
    <row r="11" spans="1:28" ht="14.25" customHeight="1">
      <c r="A11" s="1250" t="str">
        <f>A10</f>
        <v/>
      </c>
      <c r="B11" s="11"/>
      <c r="C11" s="1735"/>
      <c r="D11" s="1733"/>
      <c r="E11" s="1735"/>
      <c r="F11" s="251"/>
      <c r="G11" s="251"/>
      <c r="H11" s="251">
        <f>'Pak8 s2'!I13</f>
        <v>0</v>
      </c>
      <c r="I11" s="251">
        <f>'Pak8 s2'!K13</f>
        <v>0</v>
      </c>
      <c r="J11" s="251">
        <f>'Pak8 s2'!M13</f>
        <v>0</v>
      </c>
      <c r="K11" s="251">
        <f>'Pak8 s2'!O13</f>
        <v>0</v>
      </c>
      <c r="L11" s="11"/>
      <c r="M11" s="11"/>
      <c r="N11" s="455"/>
      <c r="O11" s="250"/>
      <c r="P11" s="457"/>
      <c r="Q11" s="11"/>
      <c r="R11" s="340"/>
      <c r="S11" s="340"/>
      <c r="T11" s="340"/>
      <c r="U11" s="11"/>
      <c r="V11" s="11"/>
      <c r="W11" s="11"/>
      <c r="X11" s="11"/>
      <c r="Y11" s="11"/>
      <c r="Z11" s="11"/>
      <c r="AA11" s="11"/>
      <c r="AB11" s="11"/>
    </row>
    <row r="12" spans="1:28" ht="24.75" customHeight="1">
      <c r="A12" s="1250" t="str">
        <f>IF(E12&gt;0,"Wypełnione","")</f>
        <v/>
      </c>
      <c r="B12" s="11"/>
      <c r="C12" s="1734">
        <f>'Og s3a'!C415</f>
        <v>0</v>
      </c>
      <c r="D12" s="1732">
        <f>'Og s3a'!E415</f>
        <v>0</v>
      </c>
      <c r="E12" s="1734">
        <f>'Og s3a'!F415</f>
        <v>0</v>
      </c>
      <c r="F12" s="453">
        <f>O12</f>
        <v>0</v>
      </c>
      <c r="G12" s="453">
        <f>P12</f>
        <v>0</v>
      </c>
      <c r="H12" s="253">
        <f>'Pak8 s2'!I14</f>
        <v>0</v>
      </c>
      <c r="I12" s="253">
        <f>'Pak8 s2'!K14</f>
        <v>0</v>
      </c>
      <c r="J12" s="253">
        <f>'Pak8 s2'!M14</f>
        <v>0</v>
      </c>
      <c r="K12" s="253">
        <f>'Pak8 s2'!O14</f>
        <v>0</v>
      </c>
      <c r="L12" s="11"/>
      <c r="M12" s="11"/>
      <c r="N12" s="454">
        <f>'Og s3a'!G415</f>
        <v>0</v>
      </c>
      <c r="O12" s="254">
        <f>'Og s3a'!H415</f>
        <v>0</v>
      </c>
      <c r="P12" s="456">
        <f>'Og s3a'!D415</f>
        <v>0</v>
      </c>
      <c r="Q12" s="11"/>
      <c r="R12" s="340"/>
      <c r="S12" s="340"/>
      <c r="T12" s="340"/>
      <c r="U12" s="11"/>
      <c r="V12" s="11"/>
      <c r="W12" s="11"/>
      <c r="X12" s="11"/>
      <c r="Y12" s="11"/>
      <c r="Z12" s="11"/>
      <c r="AA12" s="11"/>
      <c r="AB12" s="11"/>
    </row>
    <row r="13" spans="1:28" ht="14.25" customHeight="1">
      <c r="A13" s="1250" t="str">
        <f>A12</f>
        <v/>
      </c>
      <c r="B13" s="11"/>
      <c r="C13" s="1735"/>
      <c r="D13" s="1733"/>
      <c r="E13" s="1735"/>
      <c r="F13" s="251"/>
      <c r="G13" s="251"/>
      <c r="H13" s="251">
        <f>'Pak8 s2'!I15</f>
        <v>0</v>
      </c>
      <c r="I13" s="251">
        <f>'Pak8 s2'!K15</f>
        <v>0</v>
      </c>
      <c r="J13" s="251">
        <f>'Pak8 s2'!M15</f>
        <v>0</v>
      </c>
      <c r="K13" s="251">
        <f>'Pak8 s2'!O15</f>
        <v>0</v>
      </c>
      <c r="L13" s="11"/>
      <c r="M13" s="11"/>
      <c r="N13" s="455"/>
      <c r="O13" s="250"/>
      <c r="P13" s="457"/>
      <c r="Q13" s="11"/>
      <c r="R13" s="340"/>
      <c r="S13" s="340"/>
      <c r="T13" s="340"/>
      <c r="U13" s="11"/>
      <c r="V13" s="11"/>
      <c r="W13" s="11"/>
      <c r="X13" s="11"/>
      <c r="Y13" s="11"/>
      <c r="Z13" s="11"/>
      <c r="AA13" s="11"/>
      <c r="AB13" s="11"/>
    </row>
    <row r="14" spans="1:28" ht="24.75" customHeight="1">
      <c r="A14" s="1250" t="str">
        <f>IF(E14&gt;0,"Wypełnione","")</f>
        <v/>
      </c>
      <c r="B14" s="11"/>
      <c r="C14" s="1734">
        <f>'Og s3a'!C417</f>
        <v>0</v>
      </c>
      <c r="D14" s="1732">
        <f>'Og s3a'!E417</f>
        <v>0</v>
      </c>
      <c r="E14" s="1734">
        <f>'Og s3a'!F417</f>
        <v>0</v>
      </c>
      <c r="F14" s="453">
        <f>O14</f>
        <v>0</v>
      </c>
      <c r="G14" s="453">
        <f>P14</f>
        <v>0</v>
      </c>
      <c r="H14" s="253">
        <f>'Pak8 s2'!I16</f>
        <v>0</v>
      </c>
      <c r="I14" s="253">
        <f>'Pak8 s2'!K16</f>
        <v>0</v>
      </c>
      <c r="J14" s="253">
        <f>'Pak8 s2'!M16</f>
        <v>0</v>
      </c>
      <c r="K14" s="253">
        <f>'Pak8 s2'!O16</f>
        <v>0</v>
      </c>
      <c r="L14" s="11"/>
      <c r="M14" s="11"/>
      <c r="N14" s="454">
        <f>'Og s3a'!G417</f>
        <v>0</v>
      </c>
      <c r="O14" s="254">
        <f>'Og s3a'!H417</f>
        <v>0</v>
      </c>
      <c r="P14" s="456">
        <f>'Og s3a'!D417</f>
        <v>0</v>
      </c>
      <c r="Q14" s="11"/>
      <c r="R14" s="340"/>
      <c r="S14" s="340"/>
      <c r="T14" s="340"/>
      <c r="U14" s="11"/>
      <c r="V14" s="11"/>
      <c r="W14" s="11"/>
      <c r="X14" s="11"/>
      <c r="Y14" s="11"/>
      <c r="Z14" s="11"/>
      <c r="AA14" s="11"/>
      <c r="AB14" s="11"/>
    </row>
    <row r="15" spans="1:28" ht="14.25" customHeight="1">
      <c r="A15" s="1250" t="str">
        <f>A14</f>
        <v/>
      </c>
      <c r="B15" s="11"/>
      <c r="C15" s="1735"/>
      <c r="D15" s="1733"/>
      <c r="E15" s="1735"/>
      <c r="F15" s="251"/>
      <c r="G15" s="251"/>
      <c r="H15" s="251">
        <f>'Pak8 s2'!I17</f>
        <v>0</v>
      </c>
      <c r="I15" s="251">
        <f>'Pak8 s2'!K17</f>
        <v>0</v>
      </c>
      <c r="J15" s="251">
        <f>'Pak8 s2'!M17</f>
        <v>0</v>
      </c>
      <c r="K15" s="251">
        <f>'Pak8 s2'!O17</f>
        <v>0</v>
      </c>
      <c r="L15" s="11"/>
      <c r="M15" s="11"/>
      <c r="N15" s="455"/>
      <c r="O15" s="250"/>
      <c r="P15" s="457"/>
      <c r="Q15" s="11"/>
      <c r="R15" s="340"/>
      <c r="S15" s="340"/>
      <c r="T15" s="340"/>
      <c r="U15" s="11"/>
      <c r="V15" s="11"/>
      <c r="W15" s="11"/>
      <c r="X15" s="11"/>
      <c r="Y15" s="11"/>
      <c r="Z15" s="11"/>
      <c r="AA15" s="11"/>
      <c r="AB15" s="11"/>
    </row>
    <row r="16" spans="1:28" ht="24.75" customHeight="1">
      <c r="A16" s="1250" t="str">
        <f>IF(E16&gt;0,"Wypełnione","")</f>
        <v/>
      </c>
      <c r="B16" s="11"/>
      <c r="C16" s="1734">
        <f>'Og s3a'!C419</f>
        <v>0</v>
      </c>
      <c r="D16" s="1732">
        <f>'Og s3a'!E419</f>
        <v>0</v>
      </c>
      <c r="E16" s="1734">
        <f>'Og s3a'!F419</f>
        <v>0</v>
      </c>
      <c r="F16" s="453">
        <f>O16</f>
        <v>0</v>
      </c>
      <c r="G16" s="453">
        <f>P16</f>
        <v>0</v>
      </c>
      <c r="H16" s="253">
        <f>'Pak8 s2'!I18</f>
        <v>0</v>
      </c>
      <c r="I16" s="253">
        <f>'Pak8 s2'!K18</f>
        <v>0</v>
      </c>
      <c r="J16" s="253">
        <f>'Pak8 s2'!M18</f>
        <v>0</v>
      </c>
      <c r="K16" s="253">
        <f>'Pak8 s2'!O18</f>
        <v>0</v>
      </c>
      <c r="L16" s="11"/>
      <c r="M16" s="11"/>
      <c r="N16" s="454">
        <f>'Og s3a'!G419</f>
        <v>0</v>
      </c>
      <c r="O16" s="254">
        <f>'Og s3a'!H419</f>
        <v>0</v>
      </c>
      <c r="P16" s="456">
        <f>'Og s3a'!D419</f>
        <v>0</v>
      </c>
      <c r="Q16" s="11"/>
      <c r="R16" s="340"/>
      <c r="S16" s="340"/>
      <c r="T16" s="340"/>
      <c r="U16" s="11"/>
      <c r="V16" s="11"/>
      <c r="W16" s="11"/>
      <c r="X16" s="11"/>
      <c r="Y16" s="11"/>
      <c r="Z16" s="11"/>
      <c r="AA16" s="11"/>
      <c r="AB16" s="11"/>
    </row>
    <row r="17" spans="1:28" ht="14.25" customHeight="1">
      <c r="A17" s="1250" t="str">
        <f>A16</f>
        <v/>
      </c>
      <c r="B17" s="11"/>
      <c r="C17" s="1735"/>
      <c r="D17" s="1733"/>
      <c r="E17" s="1735"/>
      <c r="F17" s="251"/>
      <c r="G17" s="251"/>
      <c r="H17" s="251">
        <f>'Pak8 s2'!I19</f>
        <v>0</v>
      </c>
      <c r="I17" s="251">
        <f>'Pak8 s2'!K19</f>
        <v>0</v>
      </c>
      <c r="J17" s="251">
        <f>'Pak8 s2'!M19</f>
        <v>0</v>
      </c>
      <c r="K17" s="251">
        <f>'Pak8 s2'!O19</f>
        <v>0</v>
      </c>
      <c r="L17" s="11"/>
      <c r="M17" s="11"/>
      <c r="N17" s="455"/>
      <c r="O17" s="250"/>
      <c r="P17" s="457"/>
      <c r="Q17" s="11"/>
      <c r="R17" s="340"/>
      <c r="S17" s="340"/>
      <c r="T17" s="340"/>
      <c r="U17" s="11"/>
      <c r="V17" s="11"/>
      <c r="W17" s="11"/>
      <c r="X17" s="11"/>
      <c r="Y17" s="11"/>
      <c r="Z17" s="11"/>
      <c r="AA17" s="11"/>
      <c r="AB17" s="11"/>
    </row>
    <row r="18" spans="1:28" ht="24.75" customHeight="1">
      <c r="A18" s="1250" t="str">
        <f>IF(E18&gt;0,"Wypełnione","")</f>
        <v/>
      </c>
      <c r="B18" s="11"/>
      <c r="C18" s="1734">
        <f>'Og s3a'!C421</f>
        <v>0</v>
      </c>
      <c r="D18" s="1732">
        <f>'Og s3a'!E421</f>
        <v>0</v>
      </c>
      <c r="E18" s="1734">
        <f>'Og s3a'!F421</f>
        <v>0</v>
      </c>
      <c r="F18" s="453">
        <f>O18</f>
        <v>0</v>
      </c>
      <c r="G18" s="453">
        <f>P18</f>
        <v>0</v>
      </c>
      <c r="H18" s="253">
        <f>'Pak8 s2'!I20</f>
        <v>0</v>
      </c>
      <c r="I18" s="253">
        <f>'Pak8 s2'!K20</f>
        <v>0</v>
      </c>
      <c r="J18" s="253">
        <f>'Pak8 s2'!M20</f>
        <v>0</v>
      </c>
      <c r="K18" s="253">
        <f>'Pak8 s2'!O20</f>
        <v>0</v>
      </c>
      <c r="L18" s="11"/>
      <c r="M18" s="11"/>
      <c r="N18" s="454">
        <f>'Og s3a'!G421</f>
        <v>0</v>
      </c>
      <c r="O18" s="254">
        <f>'Og s3a'!H421</f>
        <v>0</v>
      </c>
      <c r="P18" s="456">
        <f>'Og s3a'!D421</f>
        <v>0</v>
      </c>
      <c r="Q18" s="11"/>
      <c r="R18" s="340"/>
      <c r="S18" s="340"/>
      <c r="T18" s="340"/>
      <c r="U18" s="11"/>
      <c r="V18" s="11"/>
      <c r="W18" s="11"/>
      <c r="X18" s="11"/>
      <c r="Y18" s="11"/>
      <c r="Z18" s="11"/>
      <c r="AA18" s="11"/>
      <c r="AB18" s="11"/>
    </row>
    <row r="19" spans="1:28" ht="14.25" customHeight="1">
      <c r="A19" s="1250" t="str">
        <f>A18</f>
        <v/>
      </c>
      <c r="B19" s="11"/>
      <c r="C19" s="1735"/>
      <c r="D19" s="1733"/>
      <c r="E19" s="1735"/>
      <c r="F19" s="251"/>
      <c r="G19" s="251"/>
      <c r="H19" s="251">
        <f>'Pak8 s2'!I21</f>
        <v>0</v>
      </c>
      <c r="I19" s="251">
        <f>'Pak8 s2'!K21</f>
        <v>0</v>
      </c>
      <c r="J19" s="251">
        <f>'Pak8 s2'!M21</f>
        <v>0</v>
      </c>
      <c r="K19" s="251">
        <f>'Pak8 s2'!O21</f>
        <v>0</v>
      </c>
      <c r="L19" s="11"/>
      <c r="M19" s="11"/>
      <c r="N19" s="455"/>
      <c r="O19" s="250"/>
      <c r="P19" s="457"/>
      <c r="Q19" s="11"/>
      <c r="R19" s="340"/>
      <c r="S19" s="340"/>
      <c r="T19" s="340"/>
      <c r="U19" s="11"/>
      <c r="V19" s="11"/>
      <c r="W19" s="11"/>
      <c r="X19" s="11"/>
      <c r="Y19" s="11"/>
      <c r="Z19" s="11"/>
      <c r="AA19" s="11"/>
      <c r="AB19" s="11"/>
    </row>
    <row r="20" spans="1:28" ht="24.75" customHeight="1">
      <c r="A20" s="1250" t="str">
        <f>IF(E20&gt;0,"Wypełnione","")</f>
        <v/>
      </c>
      <c r="B20" s="11"/>
      <c r="C20" s="1734">
        <f>'Og s3a'!C423</f>
        <v>0</v>
      </c>
      <c r="D20" s="1732">
        <f>'Og s3a'!E423</f>
        <v>0</v>
      </c>
      <c r="E20" s="1734">
        <f>'Og s3a'!F423</f>
        <v>0</v>
      </c>
      <c r="F20" s="453">
        <f>O20</f>
        <v>0</v>
      </c>
      <c r="G20" s="453">
        <f>P20</f>
        <v>0</v>
      </c>
      <c r="H20" s="253">
        <f>'Pak8 s2'!I22</f>
        <v>0</v>
      </c>
      <c r="I20" s="253">
        <f>'Pak8 s2'!K22</f>
        <v>0</v>
      </c>
      <c r="J20" s="253">
        <f>'Pak8 s2'!M22</f>
        <v>0</v>
      </c>
      <c r="K20" s="253">
        <f>'Pak8 s2'!O22</f>
        <v>0</v>
      </c>
      <c r="L20" s="11"/>
      <c r="M20" s="11"/>
      <c r="N20" s="454">
        <f>'Og s3a'!G423</f>
        <v>0</v>
      </c>
      <c r="O20" s="254">
        <f>'Og s3a'!H423</f>
        <v>0</v>
      </c>
      <c r="P20" s="456">
        <f>'Og s3a'!D423</f>
        <v>0</v>
      </c>
      <c r="Q20" s="11"/>
      <c r="R20" s="340"/>
      <c r="S20" s="340"/>
      <c r="T20" s="340"/>
      <c r="U20" s="11"/>
      <c r="V20" s="11"/>
      <c r="W20" s="11"/>
      <c r="X20" s="11"/>
      <c r="Y20" s="11"/>
      <c r="Z20" s="11"/>
      <c r="AA20" s="11"/>
      <c r="AB20" s="11"/>
    </row>
    <row r="21" spans="1:28" ht="14.25" customHeight="1">
      <c r="A21" s="1250" t="str">
        <f>A20</f>
        <v/>
      </c>
      <c r="B21" s="11"/>
      <c r="C21" s="1735"/>
      <c r="D21" s="1733"/>
      <c r="E21" s="1735"/>
      <c r="F21" s="251"/>
      <c r="G21" s="251"/>
      <c r="H21" s="251">
        <f>'Pak8 s2'!I23</f>
        <v>0</v>
      </c>
      <c r="I21" s="251">
        <f>'Pak8 s2'!K23</f>
        <v>0</v>
      </c>
      <c r="J21" s="251">
        <f>'Pak8 s2'!M23</f>
        <v>0</v>
      </c>
      <c r="K21" s="251">
        <f>'Pak8 s2'!O23</f>
        <v>0</v>
      </c>
      <c r="L21" s="11"/>
      <c r="M21" s="11"/>
      <c r="N21" s="455"/>
      <c r="O21" s="250"/>
      <c r="P21" s="457"/>
      <c r="Q21" s="11"/>
      <c r="R21" s="340"/>
      <c r="S21" s="340"/>
      <c r="T21" s="340"/>
      <c r="U21" s="11"/>
      <c r="V21" s="11"/>
      <c r="W21" s="11"/>
      <c r="X21" s="11"/>
      <c r="Y21" s="11"/>
      <c r="Z21" s="11"/>
      <c r="AA21" s="11"/>
      <c r="AB21" s="11"/>
    </row>
    <row r="22" spans="1:28" ht="24.75" customHeight="1">
      <c r="A22" s="1250" t="str">
        <f>IF(E22&gt;0,"Wypełnione","")</f>
        <v/>
      </c>
      <c r="B22" s="11"/>
      <c r="C22" s="1734">
        <f>'Og s3a'!C425</f>
        <v>0</v>
      </c>
      <c r="D22" s="1732">
        <f>'Og s3a'!E425</f>
        <v>0</v>
      </c>
      <c r="E22" s="1734">
        <f>'Og s3a'!F425</f>
        <v>0</v>
      </c>
      <c r="F22" s="453">
        <f>O22</f>
        <v>0</v>
      </c>
      <c r="G22" s="453">
        <f>P22</f>
        <v>0</v>
      </c>
      <c r="H22" s="253">
        <f>'Pak8 s2'!I24</f>
        <v>0</v>
      </c>
      <c r="I22" s="253">
        <f>'Pak8 s2'!K24</f>
        <v>0</v>
      </c>
      <c r="J22" s="253">
        <f>'Pak8 s2'!M24</f>
        <v>0</v>
      </c>
      <c r="K22" s="253">
        <f>'Pak8 s2'!O24</f>
        <v>0</v>
      </c>
      <c r="L22" s="11"/>
      <c r="M22" s="11"/>
      <c r="N22" s="454">
        <f>'Og s3a'!G425</f>
        <v>0</v>
      </c>
      <c r="O22" s="254">
        <f>'Og s3a'!H425</f>
        <v>0</v>
      </c>
      <c r="P22" s="456">
        <f>'Og s3a'!D425</f>
        <v>0</v>
      </c>
      <c r="Q22" s="11"/>
      <c r="R22" s="340"/>
      <c r="S22" s="340"/>
      <c r="T22" s="340"/>
      <c r="U22" s="11"/>
      <c r="V22" s="11"/>
      <c r="W22" s="11"/>
      <c r="X22" s="11"/>
      <c r="Y22" s="11"/>
      <c r="Z22" s="11"/>
      <c r="AA22" s="11"/>
      <c r="AB22" s="11"/>
    </row>
    <row r="23" spans="1:28" ht="14.25" customHeight="1">
      <c r="A23" s="1250" t="str">
        <f>A22</f>
        <v/>
      </c>
      <c r="B23" s="11"/>
      <c r="C23" s="1735"/>
      <c r="D23" s="1733"/>
      <c r="E23" s="1735"/>
      <c r="F23" s="251"/>
      <c r="G23" s="251"/>
      <c r="H23" s="251">
        <f>'Pak8 s2'!I25</f>
        <v>0</v>
      </c>
      <c r="I23" s="251">
        <f>'Pak8 s2'!K25</f>
        <v>0</v>
      </c>
      <c r="J23" s="251">
        <f>'Pak8 s2'!M25</f>
        <v>0</v>
      </c>
      <c r="K23" s="251">
        <f>'Pak8 s2'!O25</f>
        <v>0</v>
      </c>
      <c r="L23" s="11"/>
      <c r="M23" s="11"/>
      <c r="N23" s="455"/>
      <c r="O23" s="250"/>
      <c r="P23" s="457"/>
      <c r="Q23" s="11"/>
      <c r="R23" s="340"/>
      <c r="S23" s="340"/>
      <c r="T23" s="340"/>
      <c r="U23" s="11"/>
      <c r="V23" s="11"/>
      <c r="W23" s="11"/>
      <c r="X23" s="11"/>
      <c r="Y23" s="11"/>
      <c r="Z23" s="11"/>
      <c r="AA23" s="11"/>
      <c r="AB23" s="11"/>
    </row>
    <row r="24" spans="1:28" ht="24.75" customHeight="1">
      <c r="A24" s="1250" t="str">
        <f>IF(E24&gt;0,"Wypełnione","")</f>
        <v/>
      </c>
      <c r="B24" s="11"/>
      <c r="C24" s="1734">
        <f>'Og s3a'!C427</f>
        <v>0</v>
      </c>
      <c r="D24" s="1732">
        <f>'Og s3a'!E427</f>
        <v>0</v>
      </c>
      <c r="E24" s="1734">
        <f>'Og s3a'!F427</f>
        <v>0</v>
      </c>
      <c r="F24" s="453">
        <f>O24</f>
        <v>0</v>
      </c>
      <c r="G24" s="453">
        <f>P24</f>
        <v>0</v>
      </c>
      <c r="H24" s="253">
        <f>'Pak8 s2'!I26</f>
        <v>0</v>
      </c>
      <c r="I24" s="253">
        <f>'Pak8 s2'!K26</f>
        <v>0</v>
      </c>
      <c r="J24" s="253">
        <f>'Pak8 s2'!M26</f>
        <v>0</v>
      </c>
      <c r="K24" s="253">
        <f>'Pak8 s2'!O26</f>
        <v>0</v>
      </c>
      <c r="L24" s="11"/>
      <c r="M24" s="11"/>
      <c r="N24" s="454">
        <f>'Og s3a'!G427</f>
        <v>0</v>
      </c>
      <c r="O24" s="254">
        <f>'Og s3a'!H427</f>
        <v>0</v>
      </c>
      <c r="P24" s="456">
        <f>'Og s3a'!D427</f>
        <v>0</v>
      </c>
      <c r="Q24" s="11"/>
      <c r="R24" s="340"/>
      <c r="S24" s="340"/>
      <c r="T24" s="340"/>
      <c r="U24" s="11"/>
      <c r="V24" s="11"/>
      <c r="W24" s="11"/>
      <c r="X24" s="11"/>
      <c r="Y24" s="11"/>
      <c r="Z24" s="11"/>
      <c r="AA24" s="11"/>
      <c r="AB24" s="11"/>
    </row>
    <row r="25" spans="1:28" ht="14.25" customHeight="1">
      <c r="A25" s="1250" t="str">
        <f>A24</f>
        <v/>
      </c>
      <c r="B25" s="11"/>
      <c r="C25" s="1735"/>
      <c r="D25" s="1733"/>
      <c r="E25" s="1735"/>
      <c r="F25" s="251"/>
      <c r="G25" s="251"/>
      <c r="H25" s="251">
        <f>'Pak8 s2'!I27</f>
        <v>0</v>
      </c>
      <c r="I25" s="251">
        <f>'Pak8 s2'!K27</f>
        <v>0</v>
      </c>
      <c r="J25" s="251">
        <f>'Pak8 s2'!M27</f>
        <v>0</v>
      </c>
      <c r="K25" s="251">
        <f>'Pak8 s2'!O27</f>
        <v>0</v>
      </c>
      <c r="L25" s="11"/>
      <c r="M25" s="11"/>
      <c r="N25" s="455"/>
      <c r="O25" s="250"/>
      <c r="P25" s="457"/>
      <c r="Q25" s="11"/>
      <c r="R25" s="340"/>
      <c r="S25" s="340"/>
      <c r="T25" s="340"/>
      <c r="U25" s="11"/>
      <c r="V25" s="11"/>
      <c r="W25" s="11"/>
      <c r="X25" s="11"/>
      <c r="Y25" s="11"/>
      <c r="Z25" s="11"/>
      <c r="AA25" s="11"/>
      <c r="AB25" s="11"/>
    </row>
    <row r="26" spans="1:28" ht="24.75" customHeight="1">
      <c r="A26" s="1250" t="str">
        <f>IF(E26&gt;0,"Wypełnione","")</f>
        <v/>
      </c>
      <c r="B26" s="11"/>
      <c r="C26" s="1734">
        <f>'Og s3a'!C429</f>
        <v>0</v>
      </c>
      <c r="D26" s="1732">
        <f>'Og s3a'!E429</f>
        <v>0</v>
      </c>
      <c r="E26" s="1734">
        <f>'Og s3a'!F429</f>
        <v>0</v>
      </c>
      <c r="F26" s="453">
        <f>O26</f>
        <v>0</v>
      </c>
      <c r="G26" s="453">
        <f>P26</f>
        <v>0</v>
      </c>
      <c r="H26" s="253">
        <f>'Pak8 s2'!I28</f>
        <v>0</v>
      </c>
      <c r="I26" s="253">
        <f>'Pak8 s2'!K28</f>
        <v>0</v>
      </c>
      <c r="J26" s="253">
        <f>'Pak8 s2'!M28</f>
        <v>0</v>
      </c>
      <c r="K26" s="253">
        <f>'Pak8 s2'!O28</f>
        <v>0</v>
      </c>
      <c r="L26" s="11"/>
      <c r="M26" s="11"/>
      <c r="N26" s="454">
        <f>'Og s3a'!G429</f>
        <v>0</v>
      </c>
      <c r="O26" s="254">
        <f>'Og s3a'!H429</f>
        <v>0</v>
      </c>
      <c r="P26" s="456">
        <f>'Og s3a'!D429</f>
        <v>0</v>
      </c>
      <c r="Q26" s="11"/>
      <c r="R26" s="340"/>
      <c r="S26" s="340"/>
      <c r="T26" s="340"/>
      <c r="U26" s="11"/>
      <c r="V26" s="11"/>
      <c r="W26" s="11"/>
      <c r="X26" s="11"/>
      <c r="Y26" s="11"/>
      <c r="Z26" s="11"/>
      <c r="AA26" s="11"/>
      <c r="AB26" s="11"/>
    </row>
    <row r="27" spans="1:28" ht="14.25" customHeight="1">
      <c r="A27" s="1250" t="str">
        <f>A26</f>
        <v/>
      </c>
      <c r="B27" s="11"/>
      <c r="C27" s="1735"/>
      <c r="D27" s="1733"/>
      <c r="E27" s="1735"/>
      <c r="F27" s="251"/>
      <c r="G27" s="251"/>
      <c r="H27" s="251">
        <f>'Pak8 s2'!I29</f>
        <v>0</v>
      </c>
      <c r="I27" s="251">
        <f>'Pak8 s2'!K29</f>
        <v>0</v>
      </c>
      <c r="J27" s="251">
        <f>'Pak8 s2'!M29</f>
        <v>0</v>
      </c>
      <c r="K27" s="251">
        <f>'Pak8 s2'!O29</f>
        <v>0</v>
      </c>
      <c r="L27" s="11"/>
      <c r="M27" s="11"/>
      <c r="N27" s="455"/>
      <c r="O27" s="250"/>
      <c r="P27" s="457"/>
      <c r="Q27" s="11"/>
      <c r="R27" s="340"/>
      <c r="S27" s="340"/>
      <c r="T27" s="340"/>
      <c r="U27" s="11"/>
      <c r="V27" s="11"/>
      <c r="W27" s="11"/>
      <c r="X27" s="11"/>
      <c r="Y27" s="11"/>
      <c r="Z27" s="11"/>
      <c r="AA27" s="11"/>
      <c r="AB27" s="11"/>
    </row>
    <row r="28" spans="1:28" ht="24.75" customHeight="1">
      <c r="A28" s="1250" t="str">
        <f>IF(E28&gt;0,"Wypełnione","")</f>
        <v/>
      </c>
      <c r="B28" s="11"/>
      <c r="C28" s="1734">
        <f>'Og s3a'!C431</f>
        <v>0</v>
      </c>
      <c r="D28" s="1732">
        <f>'Og s3a'!E431</f>
        <v>0</v>
      </c>
      <c r="E28" s="1734">
        <f>'Og s3a'!F431</f>
        <v>0</v>
      </c>
      <c r="F28" s="453">
        <f>O28</f>
        <v>0</v>
      </c>
      <c r="G28" s="453">
        <f>P28</f>
        <v>0</v>
      </c>
      <c r="H28" s="253">
        <f>'Pak8 s2'!I30</f>
        <v>0</v>
      </c>
      <c r="I28" s="253">
        <f>'Pak8 s2'!K30</f>
        <v>0</v>
      </c>
      <c r="J28" s="253">
        <f>'Pak8 s2'!M30</f>
        <v>0</v>
      </c>
      <c r="K28" s="253">
        <f>'Pak8 s2'!O30</f>
        <v>0</v>
      </c>
      <c r="L28" s="11"/>
      <c r="M28" s="11"/>
      <c r="N28" s="454">
        <f>'Og s3a'!G431</f>
        <v>0</v>
      </c>
      <c r="O28" s="254">
        <f>'Og s3a'!H431</f>
        <v>0</v>
      </c>
      <c r="P28" s="456">
        <f>'Og s3a'!D431</f>
        <v>0</v>
      </c>
      <c r="Q28" s="11"/>
      <c r="R28" s="340"/>
      <c r="S28" s="340"/>
      <c r="T28" s="340"/>
      <c r="U28" s="11"/>
      <c r="V28" s="11"/>
      <c r="W28" s="11"/>
      <c r="X28" s="11"/>
      <c r="Y28" s="11"/>
      <c r="Z28" s="11"/>
      <c r="AA28" s="11"/>
      <c r="AB28" s="11"/>
    </row>
    <row r="29" spans="1:28" ht="14.25" customHeight="1">
      <c r="A29" s="1250" t="str">
        <f>A28</f>
        <v/>
      </c>
      <c r="B29" s="11"/>
      <c r="C29" s="1735"/>
      <c r="D29" s="1733"/>
      <c r="E29" s="1735"/>
      <c r="F29" s="251"/>
      <c r="G29" s="251"/>
      <c r="H29" s="251">
        <f>'Pak8 s2'!I31</f>
        <v>0</v>
      </c>
      <c r="I29" s="251">
        <f>'Pak8 s2'!K31</f>
        <v>0</v>
      </c>
      <c r="J29" s="251">
        <f>'Pak8 s2'!M31</f>
        <v>0</v>
      </c>
      <c r="K29" s="251">
        <f>'Pak8 s2'!O31</f>
        <v>0</v>
      </c>
      <c r="L29" s="11"/>
      <c r="M29" s="11"/>
      <c r="N29" s="455"/>
      <c r="O29" s="250"/>
      <c r="P29" s="457"/>
      <c r="Q29" s="11"/>
      <c r="R29" s="340"/>
      <c r="S29" s="340"/>
      <c r="T29" s="340"/>
      <c r="U29" s="11"/>
      <c r="V29" s="11"/>
      <c r="W29" s="11"/>
      <c r="X29" s="11"/>
      <c r="Y29" s="11"/>
      <c r="Z29" s="11"/>
      <c r="AA29" s="11"/>
      <c r="AB29" s="11"/>
    </row>
    <row r="30" spans="1:28" ht="24.75" customHeight="1">
      <c r="A30" s="1250" t="str">
        <f>IF(E30&gt;0,"Wypełnione","")</f>
        <v/>
      </c>
      <c r="B30" s="11"/>
      <c r="C30" s="1734">
        <f>'Og s3a'!C433</f>
        <v>0</v>
      </c>
      <c r="D30" s="1732">
        <f>'Og s3a'!E433</f>
        <v>0</v>
      </c>
      <c r="E30" s="1734">
        <f>'Og s3a'!F433</f>
        <v>0</v>
      </c>
      <c r="F30" s="453">
        <f>O30</f>
        <v>0</v>
      </c>
      <c r="G30" s="453">
        <f>P30</f>
        <v>0</v>
      </c>
      <c r="H30" s="253">
        <f>'Pak8 s2'!I32</f>
        <v>0</v>
      </c>
      <c r="I30" s="253">
        <f>'Pak8 s2'!K32</f>
        <v>0</v>
      </c>
      <c r="J30" s="253">
        <f>'Pak8 s2'!M32</f>
        <v>0</v>
      </c>
      <c r="K30" s="253">
        <f>'Pak8 s2'!O32</f>
        <v>0</v>
      </c>
      <c r="L30" s="11"/>
      <c r="M30" s="11"/>
      <c r="N30" s="454">
        <f>'Og s3a'!G433</f>
        <v>0</v>
      </c>
      <c r="O30" s="254">
        <f>'Og s3a'!H433</f>
        <v>0</v>
      </c>
      <c r="P30" s="456">
        <f>'Og s3a'!D433</f>
        <v>0</v>
      </c>
      <c r="Q30" s="11"/>
      <c r="R30" s="340"/>
      <c r="S30" s="340"/>
      <c r="T30" s="340"/>
      <c r="U30" s="11"/>
      <c r="V30" s="11"/>
      <c r="W30" s="11"/>
      <c r="X30" s="11"/>
      <c r="Y30" s="11"/>
      <c r="Z30" s="11"/>
      <c r="AA30" s="11"/>
      <c r="AB30" s="11"/>
    </row>
    <row r="31" spans="1:28" ht="14.25" customHeight="1">
      <c r="A31" s="1250" t="str">
        <f>A30</f>
        <v/>
      </c>
      <c r="B31" s="11"/>
      <c r="C31" s="1735"/>
      <c r="D31" s="1733"/>
      <c r="E31" s="1735"/>
      <c r="F31" s="251"/>
      <c r="G31" s="251"/>
      <c r="H31" s="251">
        <f>'Pak8 s2'!I33</f>
        <v>0</v>
      </c>
      <c r="I31" s="251">
        <f>'Pak8 s2'!K33</f>
        <v>0</v>
      </c>
      <c r="J31" s="251">
        <f>'Pak8 s2'!M33</f>
        <v>0</v>
      </c>
      <c r="K31" s="251">
        <f>'Pak8 s2'!O33</f>
        <v>0</v>
      </c>
      <c r="L31" s="11"/>
      <c r="M31" s="11"/>
      <c r="N31" s="455"/>
      <c r="O31" s="250"/>
      <c r="P31" s="457"/>
      <c r="Q31" s="11"/>
      <c r="R31" s="340"/>
      <c r="S31" s="340"/>
      <c r="T31" s="340"/>
      <c r="U31" s="11"/>
      <c r="V31" s="11"/>
      <c r="W31" s="11"/>
      <c r="X31" s="11"/>
      <c r="Y31" s="11"/>
      <c r="Z31" s="11"/>
      <c r="AA31" s="11"/>
      <c r="AB31" s="11"/>
    </row>
    <row r="32" spans="1:28" ht="24.75" customHeight="1">
      <c r="A32" s="1250" t="str">
        <f>IF(E32&gt;0,"Wypełnione","")</f>
        <v/>
      </c>
      <c r="B32" s="11"/>
      <c r="C32" s="1734">
        <f>'Og s3a'!C435</f>
        <v>0</v>
      </c>
      <c r="D32" s="1732">
        <f>'Og s3a'!E435</f>
        <v>0</v>
      </c>
      <c r="E32" s="1734">
        <f>'Og s3a'!F435</f>
        <v>0</v>
      </c>
      <c r="F32" s="453">
        <f>O32</f>
        <v>0</v>
      </c>
      <c r="G32" s="453">
        <f>P32</f>
        <v>0</v>
      </c>
      <c r="H32" s="253">
        <f>'Pak8 s2'!I34</f>
        <v>0</v>
      </c>
      <c r="I32" s="253">
        <f>'Pak8 s2'!K34</f>
        <v>0</v>
      </c>
      <c r="J32" s="253">
        <f>'Pak8 s2'!M34</f>
        <v>0</v>
      </c>
      <c r="K32" s="253">
        <f>'Pak8 s2'!O34</f>
        <v>0</v>
      </c>
      <c r="L32" s="11"/>
      <c r="M32" s="11"/>
      <c r="N32" s="454">
        <f>'Og s3a'!G435</f>
        <v>0</v>
      </c>
      <c r="O32" s="254">
        <f>'Og s3a'!H435</f>
        <v>0</v>
      </c>
      <c r="P32" s="456">
        <f>'Og s3a'!D435</f>
        <v>0</v>
      </c>
      <c r="Q32" s="11"/>
      <c r="R32" s="340"/>
      <c r="S32" s="340"/>
      <c r="T32" s="340"/>
      <c r="U32" s="11"/>
      <c r="V32" s="11"/>
      <c r="W32" s="11"/>
      <c r="X32" s="11"/>
      <c r="Y32" s="11"/>
      <c r="Z32" s="11"/>
      <c r="AA32" s="11"/>
      <c r="AB32" s="11"/>
    </row>
    <row r="33" spans="1:28" ht="14.25" customHeight="1">
      <c r="A33" s="1250" t="str">
        <f>A32</f>
        <v/>
      </c>
      <c r="B33" s="11"/>
      <c r="C33" s="1735"/>
      <c r="D33" s="1733"/>
      <c r="E33" s="1735"/>
      <c r="F33" s="251"/>
      <c r="G33" s="251"/>
      <c r="H33" s="251">
        <f>'Pak8 s2'!I35</f>
        <v>0</v>
      </c>
      <c r="I33" s="251">
        <f>'Pak8 s2'!K35</f>
        <v>0</v>
      </c>
      <c r="J33" s="251">
        <f>'Pak8 s2'!M35</f>
        <v>0</v>
      </c>
      <c r="K33" s="251">
        <f>'Pak8 s2'!O35</f>
        <v>0</v>
      </c>
      <c r="L33" s="11"/>
      <c r="M33" s="11"/>
      <c r="N33" s="455"/>
      <c r="O33" s="250"/>
      <c r="P33" s="457"/>
      <c r="Q33" s="11"/>
      <c r="R33" s="340"/>
      <c r="S33" s="340"/>
      <c r="T33" s="340"/>
      <c r="U33" s="11"/>
      <c r="V33" s="11"/>
      <c r="W33" s="11"/>
      <c r="X33" s="11"/>
      <c r="Y33" s="11"/>
      <c r="Z33" s="11"/>
      <c r="AA33" s="11"/>
      <c r="AB33" s="11"/>
    </row>
    <row r="34" spans="1:28" ht="24.75" customHeight="1">
      <c r="A34" s="1250" t="str">
        <f>IF(E34&gt;0,"Wypełnione","")</f>
        <v/>
      </c>
      <c r="B34" s="11"/>
      <c r="C34" s="1734">
        <f>'Og s3a'!C437</f>
        <v>0</v>
      </c>
      <c r="D34" s="1732">
        <f>'Og s3a'!E437</f>
        <v>0</v>
      </c>
      <c r="E34" s="1734">
        <f>'Og s3a'!F437</f>
        <v>0</v>
      </c>
      <c r="F34" s="453">
        <f>O34</f>
        <v>0</v>
      </c>
      <c r="G34" s="453">
        <f>P34</f>
        <v>0</v>
      </c>
      <c r="H34" s="253">
        <f>'Pak8 s2'!I36</f>
        <v>0</v>
      </c>
      <c r="I34" s="253">
        <f>'Pak8 s2'!K36</f>
        <v>0</v>
      </c>
      <c r="J34" s="253">
        <f>'Pak8 s2'!M36</f>
        <v>0</v>
      </c>
      <c r="K34" s="253">
        <f>'Pak8 s2'!O36</f>
        <v>0</v>
      </c>
      <c r="L34" s="11"/>
      <c r="M34" s="11"/>
      <c r="N34" s="454">
        <f>'Og s3a'!G437</f>
        <v>0</v>
      </c>
      <c r="O34" s="254">
        <f>'Og s3a'!H437</f>
        <v>0</v>
      </c>
      <c r="P34" s="456">
        <f>'Og s3a'!D437</f>
        <v>0</v>
      </c>
      <c r="Q34" s="11"/>
      <c r="R34" s="340"/>
      <c r="S34" s="340"/>
      <c r="T34" s="340"/>
      <c r="U34" s="11"/>
      <c r="V34" s="11"/>
      <c r="W34" s="11"/>
      <c r="X34" s="11"/>
      <c r="Y34" s="11"/>
      <c r="Z34" s="11"/>
      <c r="AA34" s="11"/>
      <c r="AB34" s="11"/>
    </row>
    <row r="35" spans="1:28" ht="14.25" customHeight="1">
      <c r="A35" s="1250" t="str">
        <f>A34</f>
        <v/>
      </c>
      <c r="B35" s="11"/>
      <c r="C35" s="1735"/>
      <c r="D35" s="1733"/>
      <c r="E35" s="1735"/>
      <c r="F35" s="251"/>
      <c r="G35" s="251"/>
      <c r="H35" s="251">
        <f>'Pak8 s2'!I37</f>
        <v>0</v>
      </c>
      <c r="I35" s="251">
        <f>'Pak8 s2'!K37</f>
        <v>0</v>
      </c>
      <c r="J35" s="251">
        <f>'Pak8 s2'!M37</f>
        <v>0</v>
      </c>
      <c r="K35" s="251">
        <f>'Pak8 s2'!O37</f>
        <v>0</v>
      </c>
      <c r="L35" s="11"/>
      <c r="M35" s="11"/>
      <c r="N35" s="455"/>
      <c r="O35" s="250"/>
      <c r="P35" s="457"/>
      <c r="Q35" s="11"/>
      <c r="R35" s="340"/>
      <c r="S35" s="340"/>
      <c r="T35" s="340"/>
      <c r="U35" s="11"/>
      <c r="V35" s="11"/>
      <c r="W35" s="11"/>
      <c r="X35" s="11"/>
      <c r="Y35" s="11"/>
      <c r="Z35" s="11"/>
      <c r="AA35" s="11"/>
      <c r="AB35" s="11"/>
    </row>
    <row r="36" spans="1:28" ht="24.75" customHeight="1">
      <c r="A36" s="1250" t="str">
        <f>IF(E36&gt;0,"Wypełnione","")</f>
        <v/>
      </c>
      <c r="B36" s="11"/>
      <c r="C36" s="1734">
        <f>'Og s3a'!C439</f>
        <v>0</v>
      </c>
      <c r="D36" s="1732">
        <f>'Og s3a'!E439</f>
        <v>0</v>
      </c>
      <c r="E36" s="1734">
        <f>'Og s3a'!F439</f>
        <v>0</v>
      </c>
      <c r="F36" s="453">
        <f>O36</f>
        <v>0</v>
      </c>
      <c r="G36" s="453">
        <f>P36</f>
        <v>0</v>
      </c>
      <c r="H36" s="253">
        <f>'Pak8 s2'!I38</f>
        <v>0</v>
      </c>
      <c r="I36" s="253">
        <f>'Pak8 s2'!K38</f>
        <v>0</v>
      </c>
      <c r="J36" s="253">
        <f>'Pak8 s2'!M38</f>
        <v>0</v>
      </c>
      <c r="K36" s="253">
        <f>'Pak8 s2'!O38</f>
        <v>0</v>
      </c>
      <c r="L36" s="11"/>
      <c r="M36" s="11"/>
      <c r="N36" s="454">
        <f>'Og s3a'!G439</f>
        <v>0</v>
      </c>
      <c r="O36" s="254">
        <f>'Og s3a'!H439</f>
        <v>0</v>
      </c>
      <c r="P36" s="456">
        <f>'Og s3a'!D439</f>
        <v>0</v>
      </c>
      <c r="Q36" s="11"/>
      <c r="R36" s="340"/>
      <c r="S36" s="340"/>
      <c r="T36" s="340"/>
      <c r="U36" s="11"/>
      <c r="V36" s="11"/>
      <c r="W36" s="11"/>
      <c r="X36" s="11"/>
      <c r="Y36" s="11"/>
      <c r="Z36" s="11"/>
      <c r="AA36" s="11"/>
      <c r="AB36" s="11"/>
    </row>
    <row r="37" spans="1:28" ht="14.25" customHeight="1">
      <c r="A37" s="1250" t="str">
        <f>A36</f>
        <v/>
      </c>
      <c r="B37" s="11"/>
      <c r="C37" s="1735"/>
      <c r="D37" s="1733"/>
      <c r="E37" s="1735"/>
      <c r="F37" s="251"/>
      <c r="G37" s="251"/>
      <c r="H37" s="251">
        <f>'Pak8 s2'!I39</f>
        <v>0</v>
      </c>
      <c r="I37" s="251">
        <f>'Pak8 s2'!K39</f>
        <v>0</v>
      </c>
      <c r="J37" s="251">
        <f>'Pak8 s2'!M39</f>
        <v>0</v>
      </c>
      <c r="K37" s="251">
        <f>'Pak8 s2'!O39</f>
        <v>0</v>
      </c>
      <c r="L37" s="11"/>
      <c r="M37" s="11"/>
      <c r="N37" s="455"/>
      <c r="O37" s="250"/>
      <c r="P37" s="457"/>
      <c r="Q37" s="11"/>
      <c r="R37" s="340"/>
      <c r="S37" s="340"/>
      <c r="T37" s="340"/>
      <c r="U37" s="11"/>
      <c r="V37" s="11"/>
      <c r="W37" s="11"/>
      <c r="X37" s="11"/>
      <c r="Y37" s="11"/>
      <c r="Z37" s="11"/>
      <c r="AA37" s="11"/>
      <c r="AB37" s="11"/>
    </row>
    <row r="38" spans="1:28" ht="24.75" customHeight="1">
      <c r="A38" s="1250" t="str">
        <f>IF(E38&gt;0,"Wypełnione","")</f>
        <v/>
      </c>
      <c r="B38" s="11"/>
      <c r="C38" s="1734">
        <f>'Og s3a'!C441</f>
        <v>0</v>
      </c>
      <c r="D38" s="1732">
        <f>'Og s3a'!E441</f>
        <v>0</v>
      </c>
      <c r="E38" s="1734">
        <f>'Og s3a'!F441</f>
        <v>0</v>
      </c>
      <c r="F38" s="453">
        <f>O38</f>
        <v>0</v>
      </c>
      <c r="G38" s="453">
        <f>P38</f>
        <v>0</v>
      </c>
      <c r="H38" s="253">
        <f>'Pak8 s2'!I40</f>
        <v>0</v>
      </c>
      <c r="I38" s="253">
        <f>'Pak8 s2'!K40</f>
        <v>0</v>
      </c>
      <c r="J38" s="253">
        <f>'Pak8 s2'!M40</f>
        <v>0</v>
      </c>
      <c r="K38" s="253">
        <f>'Pak8 s2'!O40</f>
        <v>0</v>
      </c>
      <c r="L38" s="11"/>
      <c r="M38" s="11"/>
      <c r="N38" s="454">
        <f>'Og s3a'!G441</f>
        <v>0</v>
      </c>
      <c r="O38" s="254">
        <f>'Og s3a'!H441</f>
        <v>0</v>
      </c>
      <c r="P38" s="456">
        <f>'Og s3a'!D441</f>
        <v>0</v>
      </c>
      <c r="Q38" s="11"/>
      <c r="R38" s="340"/>
      <c r="S38" s="340"/>
      <c r="T38" s="340"/>
      <c r="U38" s="11"/>
      <c r="V38" s="11"/>
      <c r="W38" s="11"/>
      <c r="X38" s="11"/>
      <c r="Y38" s="11"/>
      <c r="Z38" s="11"/>
      <c r="AA38" s="11"/>
      <c r="AB38" s="11"/>
    </row>
    <row r="39" spans="1:28" ht="14.25" customHeight="1">
      <c r="A39" s="1250" t="str">
        <f>A38</f>
        <v/>
      </c>
      <c r="B39" s="11"/>
      <c r="C39" s="1735"/>
      <c r="D39" s="1733"/>
      <c r="E39" s="1735"/>
      <c r="F39" s="251"/>
      <c r="G39" s="251"/>
      <c r="H39" s="251">
        <f>'Pak8 s2'!I41</f>
        <v>0</v>
      </c>
      <c r="I39" s="251">
        <f>'Pak8 s2'!K41</f>
        <v>0</v>
      </c>
      <c r="J39" s="251">
        <f>'Pak8 s2'!M41</f>
        <v>0</v>
      </c>
      <c r="K39" s="251">
        <f>'Pak8 s2'!O41</f>
        <v>0</v>
      </c>
      <c r="L39" s="11"/>
      <c r="M39" s="11"/>
      <c r="N39" s="455"/>
      <c r="O39" s="250"/>
      <c r="P39" s="457"/>
      <c r="Q39" s="11"/>
      <c r="R39" s="340"/>
      <c r="S39" s="340"/>
      <c r="T39" s="340"/>
      <c r="U39" s="11"/>
      <c r="V39" s="11"/>
      <c r="W39" s="11"/>
      <c r="X39" s="11"/>
      <c r="Y39" s="11"/>
      <c r="Z39" s="11"/>
      <c r="AA39" s="11"/>
      <c r="AB39" s="11"/>
    </row>
    <row r="40" spans="1:28" ht="24.75" customHeight="1">
      <c r="A40" s="1250" t="str">
        <f>IF(E40&gt;0,"Wypełnione","")</f>
        <v/>
      </c>
      <c r="B40" s="11"/>
      <c r="C40" s="1734">
        <f>'Og s3a'!C443</f>
        <v>0</v>
      </c>
      <c r="D40" s="1732">
        <f>'Og s3a'!E443</f>
        <v>0</v>
      </c>
      <c r="E40" s="1734">
        <f>'Og s3a'!F443</f>
        <v>0</v>
      </c>
      <c r="F40" s="453">
        <f>O40</f>
        <v>0</v>
      </c>
      <c r="G40" s="453">
        <f>P40</f>
        <v>0</v>
      </c>
      <c r="H40" s="253">
        <f>'Pak8 s2'!I42</f>
        <v>0</v>
      </c>
      <c r="I40" s="253">
        <f>'Pak8 s2'!K42</f>
        <v>0</v>
      </c>
      <c r="J40" s="253">
        <f>'Pak8 s2'!M42</f>
        <v>0</v>
      </c>
      <c r="K40" s="253">
        <f>'Pak8 s2'!O42</f>
        <v>0</v>
      </c>
      <c r="L40" s="11"/>
      <c r="M40" s="11"/>
      <c r="N40" s="454">
        <f>'Og s3a'!G443</f>
        <v>0</v>
      </c>
      <c r="O40" s="254">
        <f>'Og s3a'!H443</f>
        <v>0</v>
      </c>
      <c r="P40" s="456">
        <f>'Og s3a'!D443</f>
        <v>0</v>
      </c>
      <c r="Q40" s="11"/>
      <c r="R40" s="340"/>
      <c r="S40" s="340"/>
      <c r="T40" s="340"/>
      <c r="U40" s="11"/>
      <c r="V40" s="11"/>
      <c r="W40" s="11"/>
      <c r="X40" s="11"/>
      <c r="Y40" s="11"/>
      <c r="Z40" s="11"/>
      <c r="AA40" s="11"/>
      <c r="AB40" s="11"/>
    </row>
    <row r="41" spans="1:28" ht="14.25" customHeight="1">
      <c r="A41" s="1250" t="str">
        <f>A40</f>
        <v/>
      </c>
      <c r="B41" s="11"/>
      <c r="C41" s="1735"/>
      <c r="D41" s="1733"/>
      <c r="E41" s="1735"/>
      <c r="F41" s="251"/>
      <c r="G41" s="251"/>
      <c r="H41" s="251">
        <f>'Pak8 s2'!I43</f>
        <v>0</v>
      </c>
      <c r="I41" s="251">
        <f>'Pak8 s2'!K43</f>
        <v>0</v>
      </c>
      <c r="J41" s="251">
        <f>'Pak8 s2'!M43</f>
        <v>0</v>
      </c>
      <c r="K41" s="251">
        <f>'Pak8 s2'!O43</f>
        <v>0</v>
      </c>
      <c r="L41" s="11"/>
      <c r="M41" s="11"/>
      <c r="N41" s="455"/>
      <c r="O41" s="250"/>
      <c r="P41" s="457"/>
      <c r="Q41" s="11"/>
      <c r="R41" s="340"/>
      <c r="S41" s="340"/>
      <c r="T41" s="340"/>
      <c r="U41" s="11"/>
      <c r="V41" s="11"/>
      <c r="W41" s="11"/>
      <c r="X41" s="11"/>
      <c r="Y41" s="11"/>
      <c r="Z41" s="11"/>
      <c r="AA41" s="11"/>
      <c r="AB41" s="11"/>
    </row>
    <row r="42" spans="1:28" ht="24.75" customHeight="1">
      <c r="A42" s="1250" t="str">
        <f>IF(E42&gt;0,"Wypełnione","")</f>
        <v/>
      </c>
      <c r="B42" s="11"/>
      <c r="C42" s="1734">
        <f>'Og s3a'!C445</f>
        <v>0</v>
      </c>
      <c r="D42" s="1732">
        <f>'Og s3a'!E445</f>
        <v>0</v>
      </c>
      <c r="E42" s="1734">
        <f>'Og s3a'!F445</f>
        <v>0</v>
      </c>
      <c r="F42" s="453">
        <f>O42</f>
        <v>0</v>
      </c>
      <c r="G42" s="453">
        <f>P42</f>
        <v>0</v>
      </c>
      <c r="H42" s="253">
        <f>'Pak8 s2'!I44</f>
        <v>0</v>
      </c>
      <c r="I42" s="253">
        <f>'Pak8 s2'!K44</f>
        <v>0</v>
      </c>
      <c r="J42" s="253">
        <f>'Pak8 s2'!M44</f>
        <v>0</v>
      </c>
      <c r="K42" s="253">
        <f>'Pak8 s2'!O44</f>
        <v>0</v>
      </c>
      <c r="L42" s="11"/>
      <c r="M42" s="11"/>
      <c r="N42" s="454">
        <f>'Og s3a'!G445</f>
        <v>0</v>
      </c>
      <c r="O42" s="254">
        <f>'Og s3a'!H445</f>
        <v>0</v>
      </c>
      <c r="P42" s="456">
        <f>'Og s3a'!D445</f>
        <v>0</v>
      </c>
      <c r="Q42" s="11"/>
      <c r="R42" s="340"/>
      <c r="S42" s="340"/>
      <c r="T42" s="340"/>
      <c r="U42" s="11"/>
      <c r="V42" s="11"/>
      <c r="W42" s="11"/>
      <c r="X42" s="11"/>
      <c r="Y42" s="11"/>
      <c r="Z42" s="11"/>
      <c r="AA42" s="11"/>
      <c r="AB42" s="11"/>
    </row>
    <row r="43" spans="1:28" ht="14.25" customHeight="1">
      <c r="A43" s="1250" t="str">
        <f>A42</f>
        <v/>
      </c>
      <c r="B43" s="11"/>
      <c r="C43" s="1735"/>
      <c r="D43" s="1733"/>
      <c r="E43" s="1735"/>
      <c r="F43" s="251"/>
      <c r="G43" s="251"/>
      <c r="H43" s="251">
        <f>'Pak8 s2'!I45</f>
        <v>0</v>
      </c>
      <c r="I43" s="251">
        <f>'Pak8 s2'!K45</f>
        <v>0</v>
      </c>
      <c r="J43" s="251">
        <f>'Pak8 s2'!M45</f>
        <v>0</v>
      </c>
      <c r="K43" s="251">
        <f>'Pak8 s2'!O45</f>
        <v>0</v>
      </c>
      <c r="L43" s="11"/>
      <c r="M43" s="11"/>
      <c r="N43" s="455"/>
      <c r="O43" s="250"/>
      <c r="P43" s="457"/>
      <c r="Q43" s="11"/>
      <c r="R43" s="340"/>
      <c r="S43" s="340"/>
      <c r="T43" s="340"/>
      <c r="U43" s="11"/>
      <c r="V43" s="11"/>
      <c r="W43" s="11"/>
      <c r="X43" s="11"/>
      <c r="Y43" s="11"/>
      <c r="Z43" s="11"/>
      <c r="AA43" s="11"/>
      <c r="AB43" s="11"/>
    </row>
    <row r="44" spans="1:28" ht="24.75" customHeight="1">
      <c r="A44" s="1250" t="str">
        <f>IF(E44&gt;0,"Wypełnione","")</f>
        <v/>
      </c>
      <c r="B44" s="11"/>
      <c r="C44" s="1734">
        <f>'Og s3a'!C447</f>
        <v>0</v>
      </c>
      <c r="D44" s="1732">
        <f>'Og s3a'!E447</f>
        <v>0</v>
      </c>
      <c r="E44" s="1734">
        <f>'Og s3a'!F447</f>
        <v>0</v>
      </c>
      <c r="F44" s="453">
        <f>O44</f>
        <v>0</v>
      </c>
      <c r="G44" s="453">
        <f>P44</f>
        <v>0</v>
      </c>
      <c r="H44" s="253">
        <f>'Pak8 s2'!I46</f>
        <v>0</v>
      </c>
      <c r="I44" s="253">
        <f>'Pak8 s2'!K46</f>
        <v>0</v>
      </c>
      <c r="J44" s="253">
        <f>'Pak8 s2'!M46</f>
        <v>0</v>
      </c>
      <c r="K44" s="253">
        <f>'Pak8 s2'!O46</f>
        <v>0</v>
      </c>
      <c r="L44" s="11"/>
      <c r="M44" s="11"/>
      <c r="N44" s="454">
        <f>'Og s3a'!G447</f>
        <v>0</v>
      </c>
      <c r="O44" s="254">
        <f>'Og s3a'!H447</f>
        <v>0</v>
      </c>
      <c r="P44" s="456">
        <f>'Og s3a'!D447</f>
        <v>0</v>
      </c>
      <c r="Q44" s="11"/>
      <c r="R44" s="340"/>
      <c r="S44" s="340"/>
      <c r="T44" s="340"/>
      <c r="U44" s="11"/>
      <c r="V44" s="11"/>
      <c r="W44" s="11"/>
      <c r="X44" s="11"/>
      <c r="Y44" s="11"/>
      <c r="Z44" s="11"/>
      <c r="AA44" s="11"/>
      <c r="AB44" s="11"/>
    </row>
    <row r="45" spans="1:28" ht="14.25" customHeight="1">
      <c r="A45" s="1250" t="str">
        <f>A44</f>
        <v/>
      </c>
      <c r="B45" s="11"/>
      <c r="C45" s="1735"/>
      <c r="D45" s="1733"/>
      <c r="E45" s="1735"/>
      <c r="F45" s="251"/>
      <c r="G45" s="251"/>
      <c r="H45" s="251">
        <f>'Pak8 s2'!I47</f>
        <v>0</v>
      </c>
      <c r="I45" s="251">
        <f>'Pak8 s2'!K47</f>
        <v>0</v>
      </c>
      <c r="J45" s="251">
        <f>'Pak8 s2'!M47</f>
        <v>0</v>
      </c>
      <c r="K45" s="251">
        <f>'Pak8 s2'!O47</f>
        <v>0</v>
      </c>
      <c r="L45" s="11"/>
      <c r="M45" s="11"/>
      <c r="N45" s="455"/>
      <c r="O45" s="250"/>
      <c r="P45" s="457"/>
      <c r="Q45" s="11"/>
      <c r="R45" s="340"/>
      <c r="S45" s="340"/>
      <c r="T45" s="340"/>
      <c r="U45" s="11"/>
      <c r="V45" s="11"/>
      <c r="W45" s="11"/>
      <c r="X45" s="11"/>
      <c r="Y45" s="11"/>
      <c r="Z45" s="11"/>
      <c r="AA45" s="11"/>
      <c r="AB45" s="11"/>
    </row>
    <row r="46" spans="1:28" ht="24.75" customHeight="1">
      <c r="A46" s="1250" t="str">
        <f>IF(E46&gt;0,"Wypełnione","")</f>
        <v/>
      </c>
      <c r="B46" s="11"/>
      <c r="C46" s="1734">
        <f>'Og s3a'!C449</f>
        <v>0</v>
      </c>
      <c r="D46" s="1732">
        <f>'Og s3a'!E449</f>
        <v>0</v>
      </c>
      <c r="E46" s="1734">
        <f>'Og s3a'!F449</f>
        <v>0</v>
      </c>
      <c r="F46" s="453">
        <f>O46</f>
        <v>0</v>
      </c>
      <c r="G46" s="453">
        <f>P46</f>
        <v>0</v>
      </c>
      <c r="H46" s="253">
        <f>'Pak8 s2'!I48</f>
        <v>0</v>
      </c>
      <c r="I46" s="253">
        <f>'Pak8 s2'!K48</f>
        <v>0</v>
      </c>
      <c r="J46" s="253">
        <f>'Pak8 s2'!M48</f>
        <v>0</v>
      </c>
      <c r="K46" s="253">
        <f>'Pak8 s2'!O48</f>
        <v>0</v>
      </c>
      <c r="L46" s="11"/>
      <c r="M46" s="11"/>
      <c r="N46" s="454">
        <f>'Og s3a'!G449</f>
        <v>0</v>
      </c>
      <c r="O46" s="254">
        <f>'Og s3a'!H449</f>
        <v>0</v>
      </c>
      <c r="P46" s="456">
        <f>'Og s3a'!D449</f>
        <v>0</v>
      </c>
      <c r="Q46" s="11"/>
      <c r="R46" s="340"/>
      <c r="S46" s="340"/>
      <c r="T46" s="340"/>
      <c r="U46" s="11"/>
      <c r="V46" s="11"/>
      <c r="W46" s="11"/>
      <c r="X46" s="11"/>
      <c r="Y46" s="11"/>
      <c r="Z46" s="11"/>
      <c r="AA46" s="11"/>
      <c r="AB46" s="11"/>
    </row>
    <row r="47" spans="1:28" ht="14.25" customHeight="1">
      <c r="A47" s="1250" t="str">
        <f>A46</f>
        <v/>
      </c>
      <c r="B47" s="11"/>
      <c r="C47" s="1735"/>
      <c r="D47" s="1733"/>
      <c r="E47" s="1735"/>
      <c r="F47" s="251"/>
      <c r="G47" s="251"/>
      <c r="H47" s="251">
        <f>'Pak8 s2'!I49</f>
        <v>0</v>
      </c>
      <c r="I47" s="251">
        <f>'Pak8 s2'!K49</f>
        <v>0</v>
      </c>
      <c r="J47" s="251">
        <f>'Pak8 s2'!M49</f>
        <v>0</v>
      </c>
      <c r="K47" s="251">
        <f>'Pak8 s2'!O49</f>
        <v>0</v>
      </c>
      <c r="L47" s="11"/>
      <c r="M47" s="11"/>
      <c r="N47" s="455"/>
      <c r="O47" s="250"/>
      <c r="P47" s="457"/>
      <c r="Q47" s="11"/>
      <c r="R47" s="340"/>
      <c r="S47" s="340"/>
      <c r="T47" s="340"/>
      <c r="U47" s="11"/>
      <c r="V47" s="11"/>
      <c r="W47" s="11"/>
      <c r="X47" s="11"/>
      <c r="Y47" s="11"/>
      <c r="Z47" s="11"/>
      <c r="AA47" s="11"/>
      <c r="AB47" s="11"/>
    </row>
    <row r="48" spans="1:28" ht="24.75" customHeight="1">
      <c r="A48" s="1250" t="str">
        <f>IF(E48&gt;0,"Wypełnione","")</f>
        <v/>
      </c>
      <c r="B48" s="11"/>
      <c r="C48" s="1734">
        <f>'Og s3a'!C451</f>
        <v>0</v>
      </c>
      <c r="D48" s="1732">
        <f>'Og s3a'!E451</f>
        <v>0</v>
      </c>
      <c r="E48" s="1734">
        <f>'Og s3a'!F451</f>
        <v>0</v>
      </c>
      <c r="F48" s="453">
        <f>O48</f>
        <v>0</v>
      </c>
      <c r="G48" s="453">
        <f>P48</f>
        <v>0</v>
      </c>
      <c r="H48" s="253">
        <f>'Pak8 s2'!I50</f>
        <v>0</v>
      </c>
      <c r="I48" s="253">
        <f>'Pak8 s2'!K50</f>
        <v>0</v>
      </c>
      <c r="J48" s="253">
        <f>'Pak8 s2'!M50</f>
        <v>0</v>
      </c>
      <c r="K48" s="253">
        <f>'Pak8 s2'!O50</f>
        <v>0</v>
      </c>
      <c r="L48" s="11"/>
      <c r="M48" s="11"/>
      <c r="N48" s="454">
        <f>'Og s3a'!G451</f>
        <v>0</v>
      </c>
      <c r="O48" s="254">
        <f>'Og s3a'!H451</f>
        <v>0</v>
      </c>
      <c r="P48" s="456">
        <f>'Og s3a'!D451</f>
        <v>0</v>
      </c>
      <c r="Q48" s="11"/>
      <c r="R48" s="340"/>
      <c r="S48" s="340"/>
      <c r="T48" s="340"/>
      <c r="U48" s="11"/>
      <c r="V48" s="11"/>
      <c r="W48" s="11"/>
      <c r="X48" s="11"/>
      <c r="Y48" s="11"/>
      <c r="Z48" s="11"/>
      <c r="AA48" s="11"/>
      <c r="AB48" s="11"/>
    </row>
    <row r="49" spans="1:28" ht="14.25" customHeight="1">
      <c r="A49" s="1250" t="str">
        <f>A48</f>
        <v/>
      </c>
      <c r="B49" s="11"/>
      <c r="C49" s="1735"/>
      <c r="D49" s="1733"/>
      <c r="E49" s="1735"/>
      <c r="F49" s="251"/>
      <c r="G49" s="251"/>
      <c r="H49" s="251">
        <f>'Pak8 s2'!I51</f>
        <v>0</v>
      </c>
      <c r="I49" s="251">
        <f>'Pak8 s2'!K51</f>
        <v>0</v>
      </c>
      <c r="J49" s="251">
        <f>'Pak8 s2'!M51</f>
        <v>0</v>
      </c>
      <c r="K49" s="251">
        <f>'Pak8 s2'!O51</f>
        <v>0</v>
      </c>
      <c r="L49" s="11"/>
      <c r="M49" s="11"/>
      <c r="N49" s="455"/>
      <c r="O49" s="250"/>
      <c r="P49" s="457"/>
      <c r="Q49" s="11"/>
      <c r="R49" s="340"/>
      <c r="S49" s="340"/>
      <c r="T49" s="340"/>
      <c r="U49" s="11"/>
      <c r="V49" s="11"/>
      <c r="W49" s="11"/>
      <c r="X49" s="11"/>
      <c r="Y49" s="11"/>
      <c r="Z49" s="11"/>
      <c r="AA49" s="11"/>
      <c r="AB49" s="11"/>
    </row>
    <row r="50" spans="1:28" ht="24.75" customHeight="1">
      <c r="A50" s="1250" t="str">
        <f>IF(E50&gt;0,"Wypełnione","")</f>
        <v/>
      </c>
      <c r="B50" s="11"/>
      <c r="C50" s="1734">
        <f>'Og s3a'!C453</f>
        <v>0</v>
      </c>
      <c r="D50" s="1732">
        <f>'Og s3a'!E453</f>
        <v>0</v>
      </c>
      <c r="E50" s="1734">
        <f>'Og s3a'!F453</f>
        <v>0</v>
      </c>
      <c r="F50" s="453">
        <f>O50</f>
        <v>0</v>
      </c>
      <c r="G50" s="453">
        <f>P50</f>
        <v>0</v>
      </c>
      <c r="H50" s="253">
        <f>'Pak8 s2'!I52</f>
        <v>0</v>
      </c>
      <c r="I50" s="253">
        <f>'Pak8 s2'!K52</f>
        <v>0</v>
      </c>
      <c r="J50" s="253">
        <f>'Pak8 s2'!M52</f>
        <v>0</v>
      </c>
      <c r="K50" s="253">
        <f>'Pak8 s2'!O52</f>
        <v>0</v>
      </c>
      <c r="L50" s="11"/>
      <c r="M50" s="11"/>
      <c r="N50" s="454">
        <f>'Og s3a'!G453</f>
        <v>0</v>
      </c>
      <c r="O50" s="254">
        <f>'Og s3a'!H453</f>
        <v>0</v>
      </c>
      <c r="P50" s="456">
        <f>'Og s3a'!D453</f>
        <v>0</v>
      </c>
      <c r="Q50" s="11"/>
      <c r="R50" s="340"/>
      <c r="S50" s="340"/>
      <c r="T50" s="340"/>
      <c r="U50" s="11"/>
      <c r="V50" s="11"/>
      <c r="W50" s="11"/>
      <c r="X50" s="11"/>
      <c r="Y50" s="11"/>
      <c r="Z50" s="11"/>
      <c r="AA50" s="11"/>
      <c r="AB50" s="11"/>
    </row>
    <row r="51" spans="1:28" ht="14.25" customHeight="1">
      <c r="A51" s="1250" t="str">
        <f>A50</f>
        <v/>
      </c>
      <c r="B51" s="11"/>
      <c r="C51" s="1735"/>
      <c r="D51" s="1733"/>
      <c r="E51" s="1735"/>
      <c r="F51" s="251"/>
      <c r="G51" s="251"/>
      <c r="H51" s="251">
        <f>'Pak8 s2'!I53</f>
        <v>0</v>
      </c>
      <c r="I51" s="251">
        <f>'Pak8 s2'!K53</f>
        <v>0</v>
      </c>
      <c r="J51" s="251">
        <f>'Pak8 s2'!M53</f>
        <v>0</v>
      </c>
      <c r="K51" s="251">
        <f>'Pak8 s2'!O53</f>
        <v>0</v>
      </c>
      <c r="L51" s="11"/>
      <c r="M51" s="11"/>
      <c r="N51" s="455"/>
      <c r="O51" s="250"/>
      <c r="P51" s="457"/>
      <c r="Q51" s="11"/>
      <c r="R51" s="340"/>
      <c r="S51" s="340"/>
      <c r="T51" s="340"/>
      <c r="U51" s="11"/>
      <c r="V51" s="11"/>
      <c r="W51" s="11"/>
      <c r="X51" s="11"/>
      <c r="Y51" s="11"/>
      <c r="Z51" s="11"/>
      <c r="AA51" s="11"/>
      <c r="AB51" s="11"/>
    </row>
    <row r="52" spans="1:28" ht="24.75" customHeight="1">
      <c r="A52" s="1250" t="str">
        <f>IF(E52&gt;0,"Wypełnione","")</f>
        <v/>
      </c>
      <c r="B52" s="11"/>
      <c r="C52" s="1734">
        <f>'Og s3a'!C455</f>
        <v>0</v>
      </c>
      <c r="D52" s="1732">
        <f>'Og s3a'!E455</f>
        <v>0</v>
      </c>
      <c r="E52" s="1734">
        <f>'Og s3a'!F455</f>
        <v>0</v>
      </c>
      <c r="F52" s="453">
        <f>O52</f>
        <v>0</v>
      </c>
      <c r="G52" s="453">
        <f>P52</f>
        <v>0</v>
      </c>
      <c r="H52" s="253">
        <f>'Pak8 s2'!I54</f>
        <v>0</v>
      </c>
      <c r="I52" s="253">
        <f>'Pak8 s2'!K54</f>
        <v>0</v>
      </c>
      <c r="J52" s="253">
        <f>'Pak8 s2'!M54</f>
        <v>0</v>
      </c>
      <c r="K52" s="253">
        <f>'Pak8 s2'!O54</f>
        <v>0</v>
      </c>
      <c r="L52" s="11"/>
      <c r="M52" s="11"/>
      <c r="N52" s="454">
        <f>'Og s3a'!G455</f>
        <v>0</v>
      </c>
      <c r="O52" s="254">
        <f>'Og s3a'!H455</f>
        <v>0</v>
      </c>
      <c r="P52" s="456">
        <f>'Og s3a'!D455</f>
        <v>0</v>
      </c>
      <c r="Q52" s="11"/>
      <c r="R52" s="340"/>
      <c r="S52" s="340"/>
      <c r="T52" s="340"/>
      <c r="U52" s="11"/>
      <c r="V52" s="11"/>
      <c r="W52" s="11"/>
      <c r="X52" s="11"/>
      <c r="Y52" s="11"/>
      <c r="Z52" s="11"/>
      <c r="AA52" s="11"/>
      <c r="AB52" s="11"/>
    </row>
    <row r="53" spans="1:28" ht="14.25" customHeight="1">
      <c r="A53" s="1250" t="str">
        <f>A52</f>
        <v/>
      </c>
      <c r="B53" s="11"/>
      <c r="C53" s="1735"/>
      <c r="D53" s="1733"/>
      <c r="E53" s="1735"/>
      <c r="F53" s="251"/>
      <c r="G53" s="251"/>
      <c r="H53" s="251">
        <f>'Pak8 s2'!I55</f>
        <v>0</v>
      </c>
      <c r="I53" s="251">
        <f>'Pak8 s2'!K55</f>
        <v>0</v>
      </c>
      <c r="J53" s="251">
        <f>'Pak8 s2'!M55</f>
        <v>0</v>
      </c>
      <c r="K53" s="251">
        <f>'Pak8 s2'!O55</f>
        <v>0</v>
      </c>
      <c r="L53" s="11"/>
      <c r="M53" s="11"/>
      <c r="N53" s="455"/>
      <c r="O53" s="250"/>
      <c r="P53" s="457"/>
      <c r="Q53" s="11"/>
      <c r="R53" s="340"/>
      <c r="S53" s="340"/>
      <c r="T53" s="340"/>
      <c r="U53" s="11"/>
      <c r="V53" s="11"/>
      <c r="W53" s="11"/>
      <c r="X53" s="11"/>
      <c r="Y53" s="11"/>
      <c r="Z53" s="11"/>
      <c r="AA53" s="11"/>
      <c r="AB53" s="11"/>
    </row>
    <row r="54" spans="1:28" ht="24.75" customHeight="1">
      <c r="A54" s="1250" t="str">
        <f>IF(E54&gt;0,"Wypełnione","")</f>
        <v/>
      </c>
      <c r="B54" s="11"/>
      <c r="C54" s="1734">
        <f>'Og s3a'!C457</f>
        <v>0</v>
      </c>
      <c r="D54" s="1732">
        <f>'Og s3a'!E457</f>
        <v>0</v>
      </c>
      <c r="E54" s="1734">
        <f>'Og s3a'!F457</f>
        <v>0</v>
      </c>
      <c r="F54" s="453">
        <f>O54</f>
        <v>0</v>
      </c>
      <c r="G54" s="453">
        <f>P54</f>
        <v>0</v>
      </c>
      <c r="H54" s="253">
        <f>'Pak8 s2'!I56</f>
        <v>0</v>
      </c>
      <c r="I54" s="253">
        <f>'Pak8 s2'!K56</f>
        <v>0</v>
      </c>
      <c r="J54" s="253">
        <f>'Pak8 s2'!M56</f>
        <v>0</v>
      </c>
      <c r="K54" s="253">
        <f>'Pak8 s2'!O56</f>
        <v>0</v>
      </c>
      <c r="L54" s="11"/>
      <c r="M54" s="11"/>
      <c r="N54" s="454">
        <f>'Og s3a'!G457</f>
        <v>0</v>
      </c>
      <c r="O54" s="254">
        <f>'Og s3a'!H457</f>
        <v>0</v>
      </c>
      <c r="P54" s="456">
        <f>'Og s3a'!D457</f>
        <v>0</v>
      </c>
      <c r="Q54" s="11"/>
      <c r="R54" s="340"/>
      <c r="S54" s="340"/>
      <c r="T54" s="340"/>
      <c r="U54" s="11"/>
      <c r="V54" s="11"/>
      <c r="W54" s="11"/>
      <c r="X54" s="11"/>
      <c r="Y54" s="11"/>
      <c r="Z54" s="11"/>
      <c r="AA54" s="11"/>
      <c r="AB54" s="11"/>
    </row>
    <row r="55" spans="1:28" ht="14.25" customHeight="1">
      <c r="A55" s="1250" t="str">
        <f>A54</f>
        <v/>
      </c>
      <c r="B55" s="11"/>
      <c r="C55" s="1735"/>
      <c r="D55" s="1733"/>
      <c r="E55" s="1735"/>
      <c r="F55" s="251"/>
      <c r="G55" s="251"/>
      <c r="H55" s="251">
        <f>'Pak8 s2'!I57</f>
        <v>0</v>
      </c>
      <c r="I55" s="251">
        <f>'Pak8 s2'!K57</f>
        <v>0</v>
      </c>
      <c r="J55" s="251">
        <f>'Pak8 s2'!M57</f>
        <v>0</v>
      </c>
      <c r="K55" s="251">
        <f>'Pak8 s2'!O57</f>
        <v>0</v>
      </c>
      <c r="L55" s="11"/>
      <c r="M55" s="11"/>
      <c r="N55" s="455"/>
      <c r="O55" s="250"/>
      <c r="P55" s="457"/>
      <c r="Q55" s="11"/>
      <c r="R55" s="340"/>
      <c r="S55" s="340"/>
      <c r="T55" s="340"/>
      <c r="U55" s="11"/>
      <c r="V55" s="11"/>
      <c r="W55" s="11"/>
      <c r="X55" s="11"/>
      <c r="Y55" s="11"/>
      <c r="Z55" s="11"/>
      <c r="AA55" s="11"/>
      <c r="AB55" s="11"/>
    </row>
    <row r="56" spans="1:28" ht="24.75" customHeight="1">
      <c r="A56" s="1250" t="str">
        <f>IF(E56&gt;0,"Wypełnione","")</f>
        <v/>
      </c>
      <c r="B56" s="11"/>
      <c r="C56" s="1734">
        <f>'Og s3a'!C459</f>
        <v>0</v>
      </c>
      <c r="D56" s="1732">
        <f>'Og s3a'!E459</f>
        <v>0</v>
      </c>
      <c r="E56" s="1734">
        <f>'Og s3a'!F459</f>
        <v>0</v>
      </c>
      <c r="F56" s="453">
        <f>O56</f>
        <v>0</v>
      </c>
      <c r="G56" s="453">
        <f>P56</f>
        <v>0</v>
      </c>
      <c r="H56" s="253">
        <f>'Pak8 s2'!I58</f>
        <v>0</v>
      </c>
      <c r="I56" s="253">
        <f>'Pak8 s2'!K58</f>
        <v>0</v>
      </c>
      <c r="J56" s="253">
        <f>'Pak8 s2'!M58</f>
        <v>0</v>
      </c>
      <c r="K56" s="253">
        <f>'Pak8 s2'!O58</f>
        <v>0</v>
      </c>
      <c r="L56" s="11"/>
      <c r="M56" s="11"/>
      <c r="N56" s="454">
        <f>'Og s3a'!G459</f>
        <v>0</v>
      </c>
      <c r="O56" s="254">
        <f>'Og s3a'!H459</f>
        <v>0</v>
      </c>
      <c r="P56" s="456">
        <f>'Og s3a'!D459</f>
        <v>0</v>
      </c>
      <c r="Q56" s="11"/>
      <c r="R56" s="340"/>
      <c r="S56" s="340"/>
      <c r="T56" s="340"/>
      <c r="U56" s="11"/>
      <c r="V56" s="11"/>
      <c r="W56" s="11"/>
      <c r="X56" s="11"/>
      <c r="Y56" s="11"/>
      <c r="Z56" s="11"/>
      <c r="AA56" s="11"/>
      <c r="AB56" s="11"/>
    </row>
    <row r="57" spans="1:28" ht="14.25" customHeight="1">
      <c r="A57" s="1250" t="str">
        <f>A56</f>
        <v/>
      </c>
      <c r="B57" s="11"/>
      <c r="C57" s="1735"/>
      <c r="D57" s="1733"/>
      <c r="E57" s="1735"/>
      <c r="F57" s="251"/>
      <c r="G57" s="251"/>
      <c r="H57" s="251">
        <f>'Pak8 s2'!I59</f>
        <v>0</v>
      </c>
      <c r="I57" s="251">
        <f>'Pak8 s2'!K59</f>
        <v>0</v>
      </c>
      <c r="J57" s="251">
        <f>'Pak8 s2'!M59</f>
        <v>0</v>
      </c>
      <c r="K57" s="251">
        <f>'Pak8 s2'!O59</f>
        <v>0</v>
      </c>
      <c r="L57" s="11"/>
      <c r="M57" s="11"/>
      <c r="N57" s="455"/>
      <c r="O57" s="250"/>
      <c r="P57" s="457"/>
      <c r="Q57" s="11"/>
      <c r="R57" s="340"/>
      <c r="S57" s="340"/>
      <c r="T57" s="340"/>
      <c r="U57" s="11"/>
      <c r="V57" s="11"/>
      <c r="W57" s="11"/>
      <c r="X57" s="11"/>
      <c r="Y57" s="11"/>
      <c r="Z57" s="11"/>
      <c r="AA57" s="11"/>
      <c r="AB57" s="11"/>
    </row>
    <row r="58" spans="1:28" ht="24.75" customHeight="1">
      <c r="A58" s="1250" t="str">
        <f>IF(E58&gt;0,"Wypełnione","")</f>
        <v/>
      </c>
      <c r="B58" s="11"/>
      <c r="C58" s="1734">
        <f>'Og s3a'!C461</f>
        <v>0</v>
      </c>
      <c r="D58" s="1732">
        <f>'Og s3a'!E461</f>
        <v>0</v>
      </c>
      <c r="E58" s="1734">
        <f>'Og s3a'!F461</f>
        <v>0</v>
      </c>
      <c r="F58" s="453">
        <f>O58</f>
        <v>0</v>
      </c>
      <c r="G58" s="453">
        <f>P58</f>
        <v>0</v>
      </c>
      <c r="H58" s="253">
        <f>'Pak8 s2'!I60</f>
        <v>0</v>
      </c>
      <c r="I58" s="253">
        <f>'Pak8 s2'!K60</f>
        <v>0</v>
      </c>
      <c r="J58" s="253">
        <f>'Pak8 s2'!M60</f>
        <v>0</v>
      </c>
      <c r="K58" s="253">
        <f>'Pak8 s2'!O60</f>
        <v>0</v>
      </c>
      <c r="L58" s="11"/>
      <c r="M58" s="11"/>
      <c r="N58" s="454">
        <f>'Og s3a'!G461</f>
        <v>0</v>
      </c>
      <c r="O58" s="254">
        <f>'Og s3a'!H461</f>
        <v>0</v>
      </c>
      <c r="P58" s="456">
        <f>'Og s3a'!D461</f>
        <v>0</v>
      </c>
      <c r="Q58" s="11"/>
      <c r="R58" s="340"/>
      <c r="S58" s="340"/>
      <c r="T58" s="340"/>
      <c r="U58" s="11"/>
      <c r="V58" s="11"/>
      <c r="W58" s="11"/>
      <c r="X58" s="11"/>
      <c r="Y58" s="11"/>
      <c r="Z58" s="11"/>
      <c r="AA58" s="11"/>
      <c r="AB58" s="11"/>
    </row>
    <row r="59" spans="1:28" ht="14.25" customHeight="1">
      <c r="A59" s="1250" t="str">
        <f>A58</f>
        <v/>
      </c>
      <c r="B59" s="11"/>
      <c r="C59" s="1735"/>
      <c r="D59" s="1733"/>
      <c r="E59" s="1735"/>
      <c r="F59" s="251"/>
      <c r="G59" s="251"/>
      <c r="H59" s="251">
        <f>'Pak8 s2'!I61</f>
        <v>0</v>
      </c>
      <c r="I59" s="251">
        <f>'Pak8 s2'!K61</f>
        <v>0</v>
      </c>
      <c r="J59" s="251">
        <f>'Pak8 s2'!M61</f>
        <v>0</v>
      </c>
      <c r="K59" s="251">
        <f>'Pak8 s2'!O61</f>
        <v>0</v>
      </c>
      <c r="L59" s="11"/>
      <c r="M59" s="11"/>
      <c r="N59" s="455"/>
      <c r="O59" s="250"/>
      <c r="P59" s="457"/>
      <c r="Q59" s="11"/>
      <c r="R59" s="340"/>
      <c r="S59" s="340"/>
      <c r="T59" s="340"/>
      <c r="U59" s="11"/>
      <c r="V59" s="11"/>
      <c r="W59" s="11"/>
      <c r="X59" s="11"/>
      <c r="Y59" s="11"/>
      <c r="Z59" s="11"/>
      <c r="AA59" s="11"/>
      <c r="AB59" s="11"/>
    </row>
    <row r="60" spans="1:28" ht="24.75" customHeight="1">
      <c r="A60" s="1250" t="str">
        <f>IF(E60&gt;0,"Wypełnione","")</f>
        <v/>
      </c>
      <c r="B60" s="11"/>
      <c r="C60" s="1734">
        <f>'Og s3a'!C463</f>
        <v>0</v>
      </c>
      <c r="D60" s="1732">
        <f>'Og s3a'!E463</f>
        <v>0</v>
      </c>
      <c r="E60" s="1734">
        <f>'Og s3a'!F463</f>
        <v>0</v>
      </c>
      <c r="F60" s="453">
        <f>O60</f>
        <v>0</v>
      </c>
      <c r="G60" s="453">
        <f>P60</f>
        <v>0</v>
      </c>
      <c r="H60" s="253">
        <f>'Pak8 s2'!I62</f>
        <v>0</v>
      </c>
      <c r="I60" s="253">
        <f>'Pak8 s2'!K62</f>
        <v>0</v>
      </c>
      <c r="J60" s="253">
        <f>'Pak8 s2'!M62</f>
        <v>0</v>
      </c>
      <c r="K60" s="253">
        <f>'Pak8 s2'!O62</f>
        <v>0</v>
      </c>
      <c r="L60" s="11"/>
      <c r="M60" s="11"/>
      <c r="N60" s="454">
        <f>'Og s3a'!G463</f>
        <v>0</v>
      </c>
      <c r="O60" s="254">
        <f>'Og s3a'!H463</f>
        <v>0</v>
      </c>
      <c r="P60" s="456">
        <f>'Og s3a'!D463</f>
        <v>0</v>
      </c>
      <c r="Q60" s="11"/>
      <c r="R60" s="340"/>
      <c r="S60" s="340"/>
      <c r="T60" s="340"/>
      <c r="U60" s="11"/>
      <c r="V60" s="11"/>
      <c r="W60" s="11"/>
      <c r="X60" s="11"/>
      <c r="Y60" s="11"/>
      <c r="Z60" s="11"/>
      <c r="AA60" s="11"/>
      <c r="AB60" s="11"/>
    </row>
    <row r="61" spans="1:28" ht="14.25" customHeight="1">
      <c r="A61" s="1250" t="str">
        <f>A60</f>
        <v/>
      </c>
      <c r="B61" s="11"/>
      <c r="C61" s="1735"/>
      <c r="D61" s="1733"/>
      <c r="E61" s="1735"/>
      <c r="F61" s="251"/>
      <c r="G61" s="251"/>
      <c r="H61" s="251">
        <f>'Pak8 s2'!I63</f>
        <v>0</v>
      </c>
      <c r="I61" s="251">
        <f>'Pak8 s2'!K63</f>
        <v>0</v>
      </c>
      <c r="J61" s="251">
        <f>'Pak8 s2'!M63</f>
        <v>0</v>
      </c>
      <c r="K61" s="251">
        <f>'Pak8 s2'!O63</f>
        <v>0</v>
      </c>
      <c r="L61" s="11"/>
      <c r="M61" s="11"/>
      <c r="N61" s="455"/>
      <c r="O61" s="250"/>
      <c r="P61" s="457"/>
      <c r="Q61" s="11"/>
      <c r="R61" s="340"/>
      <c r="S61" s="340"/>
      <c r="T61" s="340"/>
      <c r="U61" s="11"/>
      <c r="V61" s="11"/>
      <c r="W61" s="11"/>
      <c r="X61" s="11"/>
      <c r="Y61" s="11"/>
      <c r="Z61" s="11"/>
      <c r="AA61" s="11"/>
      <c r="AB61" s="11"/>
    </row>
    <row r="62" spans="1:28" ht="24.75" customHeight="1">
      <c r="A62" s="1250" t="str">
        <f>IF(E62&gt;0,"Wypełnione","")</f>
        <v/>
      </c>
      <c r="B62" s="11"/>
      <c r="C62" s="1734">
        <f>'Og s3a'!C465</f>
        <v>0</v>
      </c>
      <c r="D62" s="1732">
        <f>'Og s3a'!E465</f>
        <v>0</v>
      </c>
      <c r="E62" s="1734">
        <f>'Og s3a'!F465</f>
        <v>0</v>
      </c>
      <c r="F62" s="453">
        <f>O62</f>
        <v>0</v>
      </c>
      <c r="G62" s="453">
        <f>P62</f>
        <v>0</v>
      </c>
      <c r="H62" s="253">
        <f>'Pak8 s2'!I64</f>
        <v>0</v>
      </c>
      <c r="I62" s="253">
        <f>'Pak8 s2'!K64</f>
        <v>0</v>
      </c>
      <c r="J62" s="253">
        <f>'Pak8 s2'!M64</f>
        <v>0</v>
      </c>
      <c r="K62" s="253">
        <f>'Pak8 s2'!O64</f>
        <v>0</v>
      </c>
      <c r="L62" s="11"/>
      <c r="M62" s="11"/>
      <c r="N62" s="454">
        <f>'Og s3a'!G465</f>
        <v>0</v>
      </c>
      <c r="O62" s="254">
        <f>'Og s3a'!H465</f>
        <v>0</v>
      </c>
      <c r="P62" s="456">
        <f>'Og s3a'!D465</f>
        <v>0</v>
      </c>
      <c r="Q62" s="11"/>
      <c r="R62" s="340"/>
      <c r="S62" s="340"/>
      <c r="T62" s="340"/>
      <c r="U62" s="11"/>
      <c r="V62" s="11"/>
      <c r="W62" s="11"/>
      <c r="X62" s="11"/>
      <c r="Y62" s="11"/>
      <c r="Z62" s="11"/>
      <c r="AA62" s="11"/>
      <c r="AB62" s="11"/>
    </row>
    <row r="63" spans="1:28" ht="14.25" customHeight="1">
      <c r="A63" s="1250" t="str">
        <f>A62</f>
        <v/>
      </c>
      <c r="B63" s="11"/>
      <c r="C63" s="1735"/>
      <c r="D63" s="1733"/>
      <c r="E63" s="1735"/>
      <c r="F63" s="251"/>
      <c r="G63" s="251"/>
      <c r="H63" s="251">
        <f>'Pak8 s2'!I65</f>
        <v>0</v>
      </c>
      <c r="I63" s="251">
        <f>'Pak8 s2'!K65</f>
        <v>0</v>
      </c>
      <c r="J63" s="251">
        <f>'Pak8 s2'!M65</f>
        <v>0</v>
      </c>
      <c r="K63" s="251">
        <f>'Pak8 s2'!O65</f>
        <v>0</v>
      </c>
      <c r="L63" s="11"/>
      <c r="M63" s="11"/>
      <c r="N63" s="455"/>
      <c r="O63" s="250"/>
      <c r="P63" s="457"/>
      <c r="Q63" s="11"/>
      <c r="R63" s="340"/>
      <c r="S63" s="340"/>
      <c r="T63" s="340"/>
      <c r="U63" s="11"/>
      <c r="V63" s="11"/>
      <c r="W63" s="11"/>
      <c r="X63" s="11"/>
      <c r="Y63" s="11"/>
      <c r="Z63" s="11"/>
      <c r="AA63" s="11"/>
      <c r="AB63" s="11"/>
    </row>
    <row r="64" spans="1:28" ht="24.75" customHeight="1">
      <c r="A64" s="1250" t="str">
        <f>IF(E64&gt;0,"Wypełnione","")</f>
        <v/>
      </c>
      <c r="B64" s="11"/>
      <c r="C64" s="1734">
        <f>'Og s3a'!C467</f>
        <v>0</v>
      </c>
      <c r="D64" s="1732">
        <f>'Og s3a'!E467</f>
        <v>0</v>
      </c>
      <c r="E64" s="1734">
        <f>'Og s3a'!F467</f>
        <v>0</v>
      </c>
      <c r="F64" s="453">
        <f>O64</f>
        <v>0</v>
      </c>
      <c r="G64" s="453">
        <f>P64</f>
        <v>0</v>
      </c>
      <c r="H64" s="253">
        <f>'Pak8 s2'!I66</f>
        <v>0</v>
      </c>
      <c r="I64" s="253">
        <f>'Pak8 s2'!K66</f>
        <v>0</v>
      </c>
      <c r="J64" s="253">
        <f>'Pak8 s2'!M66</f>
        <v>0</v>
      </c>
      <c r="K64" s="253">
        <f>'Pak8 s2'!O66</f>
        <v>0</v>
      </c>
      <c r="L64" s="11"/>
      <c r="M64" s="11"/>
      <c r="N64" s="454">
        <f>'Og s3a'!G467</f>
        <v>0</v>
      </c>
      <c r="O64" s="254">
        <f>'Og s3a'!H467</f>
        <v>0</v>
      </c>
      <c r="P64" s="456">
        <f>'Og s3a'!D467</f>
        <v>0</v>
      </c>
      <c r="Q64" s="11"/>
      <c r="R64" s="340"/>
      <c r="S64" s="340"/>
      <c r="T64" s="340"/>
      <c r="U64" s="11"/>
      <c r="V64" s="11"/>
      <c r="W64" s="11"/>
      <c r="X64" s="11"/>
      <c r="Y64" s="11"/>
      <c r="Z64" s="11"/>
      <c r="AA64" s="11"/>
      <c r="AB64" s="11"/>
    </row>
    <row r="65" spans="1:28" ht="14.25" customHeight="1">
      <c r="A65" s="1250" t="str">
        <f>A64</f>
        <v/>
      </c>
      <c r="B65" s="11"/>
      <c r="C65" s="1735"/>
      <c r="D65" s="1733"/>
      <c r="E65" s="1735"/>
      <c r="F65" s="251"/>
      <c r="G65" s="251"/>
      <c r="H65" s="251">
        <f>'Pak8 s2'!I67</f>
        <v>0</v>
      </c>
      <c r="I65" s="251">
        <f>'Pak8 s2'!K67</f>
        <v>0</v>
      </c>
      <c r="J65" s="251">
        <f>'Pak8 s2'!M67</f>
        <v>0</v>
      </c>
      <c r="K65" s="251">
        <f>'Pak8 s2'!O67</f>
        <v>0</v>
      </c>
      <c r="L65" s="11"/>
      <c r="M65" s="11"/>
      <c r="N65" s="455"/>
      <c r="O65" s="250"/>
      <c r="P65" s="457"/>
      <c r="Q65" s="11"/>
      <c r="R65" s="340"/>
      <c r="S65" s="340"/>
      <c r="T65" s="340"/>
      <c r="U65" s="11"/>
      <c r="V65" s="11"/>
      <c r="W65" s="11"/>
      <c r="X65" s="11"/>
      <c r="Y65" s="11"/>
      <c r="Z65" s="11"/>
      <c r="AA65" s="11"/>
      <c r="AB65" s="11"/>
    </row>
    <row r="66" spans="1:28" ht="24.75" customHeight="1">
      <c r="A66" s="1250" t="str">
        <f>IF(E66&gt;0,"Wypełnione","")</f>
        <v/>
      </c>
      <c r="B66" s="11"/>
      <c r="C66" s="1734">
        <f>'Og s3a'!C469</f>
        <v>0</v>
      </c>
      <c r="D66" s="1732">
        <f>'Og s3a'!E469</f>
        <v>0</v>
      </c>
      <c r="E66" s="1734">
        <f>'Og s3a'!F469</f>
        <v>0</v>
      </c>
      <c r="F66" s="453">
        <f>O66</f>
        <v>0</v>
      </c>
      <c r="G66" s="453">
        <f>P66</f>
        <v>0</v>
      </c>
      <c r="H66" s="253">
        <f>'Pak8 s2'!I68</f>
        <v>0</v>
      </c>
      <c r="I66" s="253">
        <f>'Pak8 s2'!K68</f>
        <v>0</v>
      </c>
      <c r="J66" s="253">
        <f>'Pak8 s2'!M68</f>
        <v>0</v>
      </c>
      <c r="K66" s="253">
        <f>'Pak8 s2'!O68</f>
        <v>0</v>
      </c>
      <c r="L66" s="11"/>
      <c r="M66" s="11"/>
      <c r="N66" s="454">
        <f>'Og s3a'!G469</f>
        <v>0</v>
      </c>
      <c r="O66" s="254">
        <f>'Og s3a'!H469</f>
        <v>0</v>
      </c>
      <c r="P66" s="456">
        <f>'Og s3a'!D469</f>
        <v>0</v>
      </c>
      <c r="Q66" s="11"/>
      <c r="R66" s="340"/>
      <c r="S66" s="340"/>
      <c r="T66" s="340"/>
      <c r="U66" s="11"/>
      <c r="V66" s="11"/>
      <c r="W66" s="11"/>
      <c r="X66" s="11"/>
      <c r="Y66" s="11"/>
      <c r="Z66" s="11"/>
      <c r="AA66" s="11"/>
      <c r="AB66" s="11"/>
    </row>
    <row r="67" spans="1:28" ht="14.25" customHeight="1">
      <c r="A67" s="1250" t="str">
        <f>A66</f>
        <v/>
      </c>
      <c r="B67" s="11"/>
      <c r="C67" s="1735"/>
      <c r="D67" s="1733"/>
      <c r="E67" s="1735"/>
      <c r="F67" s="251"/>
      <c r="G67" s="251"/>
      <c r="H67" s="251">
        <f>'Pak8 s2'!I69</f>
        <v>0</v>
      </c>
      <c r="I67" s="251">
        <f>'Pak8 s2'!K69</f>
        <v>0</v>
      </c>
      <c r="J67" s="251">
        <f>'Pak8 s2'!M69</f>
        <v>0</v>
      </c>
      <c r="K67" s="251">
        <f>'Pak8 s2'!O69</f>
        <v>0</v>
      </c>
      <c r="L67" s="11"/>
      <c r="M67" s="11"/>
      <c r="N67" s="455"/>
      <c r="O67" s="250"/>
      <c r="P67" s="457"/>
      <c r="Q67" s="11"/>
      <c r="R67" s="340"/>
      <c r="S67" s="340"/>
      <c r="T67" s="340"/>
      <c r="U67" s="11"/>
      <c r="V67" s="11"/>
      <c r="W67" s="11"/>
      <c r="X67" s="11"/>
      <c r="Y67" s="11"/>
      <c r="Z67" s="11"/>
      <c r="AA67" s="11"/>
      <c r="AB67" s="11"/>
    </row>
    <row r="68" spans="1:28" ht="24.75" customHeight="1">
      <c r="A68" s="1250" t="str">
        <f>IF(E68&gt;0,"Wypełnione","")</f>
        <v/>
      </c>
      <c r="B68" s="11"/>
      <c r="C68" s="1734">
        <f>'Og s3a'!C471</f>
        <v>0</v>
      </c>
      <c r="D68" s="1732">
        <f>'Og s3a'!E471</f>
        <v>0</v>
      </c>
      <c r="E68" s="1734">
        <f>'Og s3a'!F471</f>
        <v>0</v>
      </c>
      <c r="F68" s="453">
        <f>O68</f>
        <v>0</v>
      </c>
      <c r="G68" s="453">
        <f>P68</f>
        <v>0</v>
      </c>
      <c r="H68" s="253">
        <f>'Pak8 s2'!I70</f>
        <v>0</v>
      </c>
      <c r="I68" s="253">
        <f>'Pak8 s2'!K70</f>
        <v>0</v>
      </c>
      <c r="J68" s="253">
        <f>'Pak8 s2'!M70</f>
        <v>0</v>
      </c>
      <c r="K68" s="253">
        <f>'Pak8 s2'!O70</f>
        <v>0</v>
      </c>
      <c r="L68" s="11"/>
      <c r="M68" s="11"/>
      <c r="N68" s="454">
        <f>'Og s3a'!G471</f>
        <v>0</v>
      </c>
      <c r="O68" s="254">
        <f>'Og s3a'!H471</f>
        <v>0</v>
      </c>
      <c r="P68" s="456">
        <f>'Og s3a'!D471</f>
        <v>0</v>
      </c>
      <c r="Q68" s="11"/>
      <c r="R68" s="340"/>
      <c r="S68" s="340"/>
      <c r="T68" s="340"/>
      <c r="U68" s="11"/>
      <c r="V68" s="11"/>
      <c r="W68" s="11"/>
      <c r="X68" s="11"/>
      <c r="Y68" s="11"/>
      <c r="Z68" s="11"/>
      <c r="AA68" s="11"/>
      <c r="AB68" s="11"/>
    </row>
    <row r="69" spans="1:28" ht="14.25" customHeight="1">
      <c r="A69" s="1250" t="str">
        <f>A68</f>
        <v/>
      </c>
      <c r="B69" s="11"/>
      <c r="C69" s="1735"/>
      <c r="D69" s="1733"/>
      <c r="E69" s="1735"/>
      <c r="F69" s="251"/>
      <c r="G69" s="251"/>
      <c r="H69" s="251">
        <f>'Pak8 s2'!I71</f>
        <v>0</v>
      </c>
      <c r="I69" s="251">
        <f>'Pak8 s2'!K71</f>
        <v>0</v>
      </c>
      <c r="J69" s="251">
        <f>'Pak8 s2'!M71</f>
        <v>0</v>
      </c>
      <c r="K69" s="251">
        <f>'Pak8 s2'!O71</f>
        <v>0</v>
      </c>
      <c r="L69" s="11"/>
      <c r="M69" s="11"/>
      <c r="N69" s="455"/>
      <c r="O69" s="250"/>
      <c r="P69" s="457"/>
      <c r="Q69" s="11"/>
      <c r="R69" s="340"/>
      <c r="S69" s="340"/>
      <c r="T69" s="340"/>
      <c r="U69" s="11"/>
      <c r="V69" s="11"/>
      <c r="W69" s="11"/>
      <c r="X69" s="11"/>
      <c r="Y69" s="11"/>
      <c r="Z69" s="11"/>
      <c r="AA69" s="11"/>
      <c r="AB69" s="11"/>
    </row>
    <row r="70" spans="1:28" ht="24.75" customHeight="1">
      <c r="A70" s="1250" t="str">
        <f>IF(E70&gt;0,"Wypełnione","")</f>
        <v/>
      </c>
      <c r="B70" s="11"/>
      <c r="C70" s="1734">
        <f>'Og s3a'!C473</f>
        <v>0</v>
      </c>
      <c r="D70" s="1732">
        <f>'Og s3a'!E473</f>
        <v>0</v>
      </c>
      <c r="E70" s="1734">
        <f>'Og s3a'!F473</f>
        <v>0</v>
      </c>
      <c r="F70" s="453">
        <f>O70</f>
        <v>0</v>
      </c>
      <c r="G70" s="453">
        <f>P70</f>
        <v>0</v>
      </c>
      <c r="H70" s="253">
        <f>'Pak8 s2'!I72</f>
        <v>0</v>
      </c>
      <c r="I70" s="253">
        <f>'Pak8 s2'!K72</f>
        <v>0</v>
      </c>
      <c r="J70" s="253">
        <f>'Pak8 s2'!M72</f>
        <v>0</v>
      </c>
      <c r="K70" s="253">
        <f>'Pak8 s2'!O72</f>
        <v>0</v>
      </c>
      <c r="L70" s="11"/>
      <c r="M70" s="11"/>
      <c r="N70" s="454">
        <f>'Og s3a'!G473</f>
        <v>0</v>
      </c>
      <c r="O70" s="254">
        <f>'Og s3a'!H473</f>
        <v>0</v>
      </c>
      <c r="P70" s="456">
        <f>'Og s3a'!D473</f>
        <v>0</v>
      </c>
      <c r="Q70" s="11"/>
      <c r="R70" s="340"/>
      <c r="S70" s="340"/>
      <c r="T70" s="340"/>
      <c r="U70" s="11"/>
      <c r="V70" s="11"/>
      <c r="W70" s="11"/>
      <c r="X70" s="11"/>
      <c r="Y70" s="11"/>
      <c r="Z70" s="11"/>
      <c r="AA70" s="11"/>
      <c r="AB70" s="11"/>
    </row>
    <row r="71" spans="1:28" ht="14.25" customHeight="1">
      <c r="A71" s="1250" t="str">
        <f>A70</f>
        <v/>
      </c>
      <c r="B71" s="11"/>
      <c r="C71" s="1735"/>
      <c r="D71" s="1733"/>
      <c r="E71" s="1735"/>
      <c r="F71" s="251"/>
      <c r="G71" s="251"/>
      <c r="H71" s="251">
        <f>'Pak8 s2'!I73</f>
        <v>0</v>
      </c>
      <c r="I71" s="251">
        <f>'Pak8 s2'!K73</f>
        <v>0</v>
      </c>
      <c r="J71" s="251">
        <f>'Pak8 s2'!M73</f>
        <v>0</v>
      </c>
      <c r="K71" s="251">
        <f>'Pak8 s2'!O73</f>
        <v>0</v>
      </c>
      <c r="L71" s="11"/>
      <c r="M71" s="11"/>
      <c r="N71" s="455"/>
      <c r="O71" s="250"/>
      <c r="P71" s="457"/>
      <c r="Q71" s="11"/>
      <c r="R71" s="340"/>
      <c r="S71" s="340"/>
      <c r="T71" s="340"/>
      <c r="U71" s="11"/>
      <c r="V71" s="11"/>
      <c r="W71" s="11"/>
      <c r="X71" s="11"/>
      <c r="Y71" s="11"/>
      <c r="Z71" s="11"/>
      <c r="AA71" s="11"/>
      <c r="AB71" s="11"/>
    </row>
    <row r="72" spans="1:28" ht="24.75" customHeight="1">
      <c r="A72" s="1250" t="str">
        <f>IF(E72&gt;0,"Wypełnione","")</f>
        <v/>
      </c>
      <c r="B72" s="11"/>
      <c r="C72" s="1734">
        <f>'Og s3a'!C475</f>
        <v>0</v>
      </c>
      <c r="D72" s="1732">
        <f>'Og s3a'!E475</f>
        <v>0</v>
      </c>
      <c r="E72" s="1734">
        <f>'Og s3a'!F475</f>
        <v>0</v>
      </c>
      <c r="F72" s="453">
        <f>O72</f>
        <v>0</v>
      </c>
      <c r="G72" s="453">
        <f>P72</f>
        <v>0</v>
      </c>
      <c r="H72" s="253">
        <f>'Pak8 s2'!I74</f>
        <v>0</v>
      </c>
      <c r="I72" s="253">
        <f>'Pak8 s2'!K74</f>
        <v>0</v>
      </c>
      <c r="J72" s="253">
        <f>'Pak8 s2'!M74</f>
        <v>0</v>
      </c>
      <c r="K72" s="253">
        <f>'Pak8 s2'!O74</f>
        <v>0</v>
      </c>
      <c r="L72" s="11"/>
      <c r="M72" s="11"/>
      <c r="N72" s="454">
        <f>'Og s3a'!G475</f>
        <v>0</v>
      </c>
      <c r="O72" s="254">
        <f>'Og s3a'!H475</f>
        <v>0</v>
      </c>
      <c r="P72" s="456">
        <f>'Og s3a'!D475</f>
        <v>0</v>
      </c>
      <c r="Q72" s="11"/>
      <c r="R72" s="340"/>
      <c r="S72" s="340"/>
      <c r="T72" s="340"/>
      <c r="U72" s="11"/>
      <c r="V72" s="11"/>
      <c r="W72" s="11"/>
      <c r="X72" s="11"/>
      <c r="Y72" s="11"/>
      <c r="Z72" s="11"/>
      <c r="AA72" s="11"/>
      <c r="AB72" s="11"/>
    </row>
    <row r="73" spans="1:28" ht="14.25" customHeight="1">
      <c r="A73" s="1250" t="str">
        <f>A72</f>
        <v/>
      </c>
      <c r="B73" s="11"/>
      <c r="C73" s="1735"/>
      <c r="D73" s="1733"/>
      <c r="E73" s="1735"/>
      <c r="F73" s="251"/>
      <c r="G73" s="251"/>
      <c r="H73" s="251">
        <f>'Pak8 s2'!I75</f>
        <v>0</v>
      </c>
      <c r="I73" s="251">
        <f>'Pak8 s2'!K75</f>
        <v>0</v>
      </c>
      <c r="J73" s="251">
        <f>'Pak8 s2'!M75</f>
        <v>0</v>
      </c>
      <c r="K73" s="251">
        <f>'Pak8 s2'!O75</f>
        <v>0</v>
      </c>
      <c r="L73" s="11"/>
      <c r="M73" s="11"/>
      <c r="N73" s="455"/>
      <c r="O73" s="250"/>
      <c r="P73" s="457"/>
      <c r="Q73" s="11"/>
      <c r="R73" s="340"/>
      <c r="S73" s="340"/>
      <c r="T73" s="340"/>
      <c r="U73" s="11"/>
      <c r="V73" s="11"/>
      <c r="W73" s="11"/>
      <c r="X73" s="11"/>
      <c r="Y73" s="11"/>
      <c r="Z73" s="11"/>
      <c r="AA73" s="11"/>
      <c r="AB73" s="11"/>
    </row>
    <row r="74" spans="1:28" ht="24.75" customHeight="1">
      <c r="A74" s="1250" t="str">
        <f>IF(E74&gt;0,"Wypełnione","")</f>
        <v/>
      </c>
      <c r="B74" s="11"/>
      <c r="C74" s="1734">
        <f>'Og s3a'!C477</f>
        <v>0</v>
      </c>
      <c r="D74" s="1732">
        <f>'Og s3a'!E477</f>
        <v>0</v>
      </c>
      <c r="E74" s="1734">
        <f>'Og s3a'!F477</f>
        <v>0</v>
      </c>
      <c r="F74" s="453">
        <f>O74</f>
        <v>0</v>
      </c>
      <c r="G74" s="453">
        <f>P74</f>
        <v>0</v>
      </c>
      <c r="H74" s="253">
        <f>'Pak8 s2'!I76</f>
        <v>0</v>
      </c>
      <c r="I74" s="253">
        <f>'Pak8 s2'!K76</f>
        <v>0</v>
      </c>
      <c r="J74" s="253">
        <f>'Pak8 s2'!M76</f>
        <v>0</v>
      </c>
      <c r="K74" s="253">
        <f>'Pak8 s2'!O76</f>
        <v>0</v>
      </c>
      <c r="L74" s="11"/>
      <c r="M74" s="11"/>
      <c r="N74" s="454">
        <f>'Og s3a'!G477</f>
        <v>0</v>
      </c>
      <c r="O74" s="254">
        <f>'Og s3a'!H477</f>
        <v>0</v>
      </c>
      <c r="P74" s="456">
        <f>'Og s3a'!D477</f>
        <v>0</v>
      </c>
      <c r="Q74" s="11"/>
      <c r="R74" s="340"/>
      <c r="S74" s="340"/>
      <c r="T74" s="340"/>
      <c r="U74" s="11"/>
      <c r="V74" s="11"/>
      <c r="W74" s="11"/>
      <c r="X74" s="11"/>
      <c r="Y74" s="11"/>
      <c r="Z74" s="11"/>
      <c r="AA74" s="11"/>
      <c r="AB74" s="11"/>
    </row>
    <row r="75" spans="1:28" ht="14.25" customHeight="1">
      <c r="A75" s="1250" t="str">
        <f>A74</f>
        <v/>
      </c>
      <c r="B75" s="11"/>
      <c r="C75" s="1735"/>
      <c r="D75" s="1733"/>
      <c r="E75" s="1735"/>
      <c r="F75" s="251"/>
      <c r="G75" s="251"/>
      <c r="H75" s="251">
        <f>'Pak8 s2'!I77</f>
        <v>0</v>
      </c>
      <c r="I75" s="251">
        <f>'Pak8 s2'!K77</f>
        <v>0</v>
      </c>
      <c r="J75" s="251">
        <f>'Pak8 s2'!M77</f>
        <v>0</v>
      </c>
      <c r="K75" s="251">
        <f>'Pak8 s2'!O77</f>
        <v>0</v>
      </c>
      <c r="L75" s="11"/>
      <c r="M75" s="11"/>
      <c r="N75" s="455"/>
      <c r="O75" s="250"/>
      <c r="P75" s="457"/>
      <c r="Q75" s="11"/>
      <c r="R75" s="340"/>
      <c r="S75" s="340"/>
      <c r="T75" s="340"/>
      <c r="U75" s="11"/>
      <c r="V75" s="11"/>
      <c r="W75" s="11"/>
      <c r="X75" s="11"/>
      <c r="Y75" s="11"/>
      <c r="Z75" s="11"/>
      <c r="AA75" s="11"/>
      <c r="AB75" s="11"/>
    </row>
    <row r="76" spans="1:28" ht="24.75" customHeight="1">
      <c r="A76" s="1250" t="str">
        <f>IF(E76&gt;0,"Wypełnione","")</f>
        <v/>
      </c>
      <c r="B76" s="11"/>
      <c r="C76" s="1734">
        <f>'Og s3a'!C479</f>
        <v>0</v>
      </c>
      <c r="D76" s="1732">
        <f>'Og s3a'!E479</f>
        <v>0</v>
      </c>
      <c r="E76" s="1734">
        <f>'Og s3a'!F479</f>
        <v>0</v>
      </c>
      <c r="F76" s="453">
        <f>O76</f>
        <v>0</v>
      </c>
      <c r="G76" s="453">
        <f>P76</f>
        <v>0</v>
      </c>
      <c r="H76" s="253">
        <f>'Pak8 s2'!I78</f>
        <v>0</v>
      </c>
      <c r="I76" s="253">
        <f>'Pak8 s2'!K78</f>
        <v>0</v>
      </c>
      <c r="J76" s="253">
        <f>'Pak8 s2'!M78</f>
        <v>0</v>
      </c>
      <c r="K76" s="253">
        <f>'Pak8 s2'!O78</f>
        <v>0</v>
      </c>
      <c r="L76" s="11"/>
      <c r="M76" s="11"/>
      <c r="N76" s="454">
        <f>'Og s3a'!G479</f>
        <v>0</v>
      </c>
      <c r="O76" s="254">
        <f>'Og s3a'!H479</f>
        <v>0</v>
      </c>
      <c r="P76" s="456">
        <f>'Og s3a'!D479</f>
        <v>0</v>
      </c>
      <c r="Q76" s="11"/>
      <c r="R76" s="340"/>
      <c r="S76" s="340"/>
      <c r="T76" s="340"/>
      <c r="U76" s="11"/>
      <c r="V76" s="11"/>
      <c r="W76" s="11"/>
      <c r="X76" s="11"/>
      <c r="Y76" s="11"/>
      <c r="Z76" s="11"/>
      <c r="AA76" s="11"/>
      <c r="AB76" s="11"/>
    </row>
    <row r="77" spans="1:28" ht="14.25" customHeight="1">
      <c r="A77" s="1250" t="str">
        <f>A76</f>
        <v/>
      </c>
      <c r="B77" s="11"/>
      <c r="C77" s="1735"/>
      <c r="D77" s="1733"/>
      <c r="E77" s="1735"/>
      <c r="F77" s="251"/>
      <c r="G77" s="251"/>
      <c r="H77" s="251">
        <f>'Pak8 s2'!I79</f>
        <v>0</v>
      </c>
      <c r="I77" s="251">
        <f>'Pak8 s2'!K79</f>
        <v>0</v>
      </c>
      <c r="J77" s="251">
        <f>'Pak8 s2'!M79</f>
        <v>0</v>
      </c>
      <c r="K77" s="251">
        <f>'Pak8 s2'!O79</f>
        <v>0</v>
      </c>
      <c r="L77" s="11"/>
      <c r="M77" s="11"/>
      <c r="N77" s="455"/>
      <c r="O77" s="250"/>
      <c r="P77" s="457"/>
      <c r="Q77" s="11"/>
      <c r="R77" s="340"/>
      <c r="S77" s="340"/>
      <c r="T77" s="340"/>
      <c r="U77" s="11"/>
      <c r="V77" s="11"/>
      <c r="W77" s="11"/>
      <c r="X77" s="11"/>
      <c r="Y77" s="11"/>
      <c r="Z77" s="11"/>
      <c r="AA77" s="11"/>
      <c r="AB77" s="11"/>
    </row>
    <row r="78" spans="1:28" ht="24.75" customHeight="1">
      <c r="A78" s="1250" t="str">
        <f>IF(E78&gt;0,"Wypełnione","")</f>
        <v/>
      </c>
      <c r="B78" s="11"/>
      <c r="C78" s="1734">
        <f>'Og s3a'!C481</f>
        <v>0</v>
      </c>
      <c r="D78" s="1732">
        <f>'Og s3a'!E481</f>
        <v>0</v>
      </c>
      <c r="E78" s="1734">
        <f>'Og s3a'!F481</f>
        <v>0</v>
      </c>
      <c r="F78" s="453">
        <f>O78</f>
        <v>0</v>
      </c>
      <c r="G78" s="453">
        <f>P78</f>
        <v>0</v>
      </c>
      <c r="H78" s="253">
        <f>'Pak8 s2'!I80</f>
        <v>0</v>
      </c>
      <c r="I78" s="253">
        <f>'Pak8 s2'!K80</f>
        <v>0</v>
      </c>
      <c r="J78" s="253">
        <f>'Pak8 s2'!M80</f>
        <v>0</v>
      </c>
      <c r="K78" s="253">
        <f>'Pak8 s2'!O80</f>
        <v>0</v>
      </c>
      <c r="L78" s="11"/>
      <c r="M78" s="11"/>
      <c r="N78" s="454">
        <f>'Og s3a'!G481</f>
        <v>0</v>
      </c>
      <c r="O78" s="254">
        <f>'Og s3a'!H481</f>
        <v>0</v>
      </c>
      <c r="P78" s="456">
        <f>'Og s3a'!D481</f>
        <v>0</v>
      </c>
      <c r="Q78" s="11"/>
      <c r="R78" s="340"/>
      <c r="S78" s="340"/>
      <c r="T78" s="340"/>
      <c r="U78" s="11"/>
      <c r="V78" s="11"/>
      <c r="W78" s="11"/>
      <c r="X78" s="11"/>
      <c r="Y78" s="11"/>
      <c r="Z78" s="11"/>
      <c r="AA78" s="11"/>
      <c r="AB78" s="11"/>
    </row>
    <row r="79" spans="1:28" ht="14.25" customHeight="1">
      <c r="A79" s="1250" t="str">
        <f>A78</f>
        <v/>
      </c>
      <c r="B79" s="11"/>
      <c r="C79" s="1735"/>
      <c r="D79" s="1733"/>
      <c r="E79" s="1735"/>
      <c r="F79" s="251"/>
      <c r="G79" s="251"/>
      <c r="H79" s="251">
        <f>'Pak8 s2'!I81</f>
        <v>0</v>
      </c>
      <c r="I79" s="251">
        <f>'Pak8 s2'!K81</f>
        <v>0</v>
      </c>
      <c r="J79" s="251">
        <f>'Pak8 s2'!M81</f>
        <v>0</v>
      </c>
      <c r="K79" s="251">
        <f>'Pak8 s2'!O81</f>
        <v>0</v>
      </c>
      <c r="L79" s="11"/>
      <c r="M79" s="11"/>
      <c r="N79" s="455"/>
      <c r="O79" s="250"/>
      <c r="P79" s="457"/>
      <c r="Q79" s="11"/>
      <c r="R79" s="340"/>
      <c r="S79" s="340"/>
      <c r="T79" s="340"/>
      <c r="U79" s="11"/>
      <c r="V79" s="11"/>
      <c r="W79" s="11"/>
      <c r="X79" s="11"/>
      <c r="Y79" s="11"/>
      <c r="Z79" s="11"/>
      <c r="AA79" s="11"/>
      <c r="AB79" s="11"/>
    </row>
    <row r="80" spans="1:28" ht="24.75" customHeight="1">
      <c r="A80" s="1250" t="str">
        <f>IF(E80&gt;0,"Wypełnione","")</f>
        <v/>
      </c>
      <c r="B80" s="11"/>
      <c r="C80" s="1734">
        <f>'Og s3a'!C483</f>
        <v>0</v>
      </c>
      <c r="D80" s="1732">
        <f>'Og s3a'!E483</f>
        <v>0</v>
      </c>
      <c r="E80" s="1734">
        <f>'Og s3a'!F483</f>
        <v>0</v>
      </c>
      <c r="F80" s="453">
        <f>O80</f>
        <v>0</v>
      </c>
      <c r="G80" s="453">
        <f>P80</f>
        <v>0</v>
      </c>
      <c r="H80" s="253">
        <f>'Pak8 s2'!I82</f>
        <v>0</v>
      </c>
      <c r="I80" s="253">
        <f>'Pak8 s2'!K82</f>
        <v>0</v>
      </c>
      <c r="J80" s="253">
        <f>'Pak8 s2'!M82</f>
        <v>0</v>
      </c>
      <c r="K80" s="253">
        <f>'Pak8 s2'!O82</f>
        <v>0</v>
      </c>
      <c r="L80" s="11"/>
      <c r="M80" s="11"/>
      <c r="N80" s="454">
        <f>'Og s3a'!G483</f>
        <v>0</v>
      </c>
      <c r="O80" s="254">
        <f>'Og s3a'!H483</f>
        <v>0</v>
      </c>
      <c r="P80" s="456">
        <f>'Og s3a'!D483</f>
        <v>0</v>
      </c>
      <c r="Q80" s="11"/>
      <c r="R80" s="340"/>
      <c r="S80" s="340"/>
      <c r="T80" s="340"/>
      <c r="U80" s="11"/>
      <c r="V80" s="11"/>
      <c r="W80" s="11"/>
      <c r="X80" s="11"/>
      <c r="Y80" s="11"/>
      <c r="Z80" s="11"/>
      <c r="AA80" s="11"/>
      <c r="AB80" s="11"/>
    </row>
    <row r="81" spans="1:28" ht="14.25" customHeight="1">
      <c r="A81" s="1250" t="str">
        <f>A80</f>
        <v/>
      </c>
      <c r="B81" s="11"/>
      <c r="C81" s="1735"/>
      <c r="D81" s="1733"/>
      <c r="E81" s="1735"/>
      <c r="F81" s="251"/>
      <c r="G81" s="251"/>
      <c r="H81" s="251">
        <f>'Pak8 s2'!I83</f>
        <v>0</v>
      </c>
      <c r="I81" s="251">
        <f>'Pak8 s2'!K83</f>
        <v>0</v>
      </c>
      <c r="J81" s="251">
        <f>'Pak8 s2'!M83</f>
        <v>0</v>
      </c>
      <c r="K81" s="251">
        <f>'Pak8 s2'!O83</f>
        <v>0</v>
      </c>
      <c r="L81" s="11"/>
      <c r="M81" s="11"/>
      <c r="N81" s="455"/>
      <c r="O81" s="250"/>
      <c r="P81" s="457"/>
      <c r="Q81" s="11"/>
      <c r="R81" s="340"/>
      <c r="S81" s="340"/>
      <c r="T81" s="340"/>
      <c r="U81" s="11"/>
      <c r="V81" s="11"/>
      <c r="W81" s="11"/>
      <c r="X81" s="11"/>
      <c r="Y81" s="11"/>
      <c r="Z81" s="11"/>
      <c r="AA81" s="11"/>
      <c r="AB81" s="11"/>
    </row>
    <row r="82" spans="1:28" ht="24.75" customHeight="1">
      <c r="A82" s="1250" t="str">
        <f>IF(E82&gt;0,"Wypełnione","")</f>
        <v/>
      </c>
      <c r="B82" s="11"/>
      <c r="C82" s="1734">
        <f>'Og s3a'!C485</f>
        <v>0</v>
      </c>
      <c r="D82" s="1732">
        <f>'Og s3a'!E485</f>
        <v>0</v>
      </c>
      <c r="E82" s="1734">
        <f>'Og s3a'!F485</f>
        <v>0</v>
      </c>
      <c r="F82" s="453">
        <f>O82</f>
        <v>0</v>
      </c>
      <c r="G82" s="453">
        <f>P82</f>
        <v>0</v>
      </c>
      <c r="H82" s="253">
        <f>'Pak8 s2'!I84</f>
        <v>0</v>
      </c>
      <c r="I82" s="253">
        <f>'Pak8 s2'!K84</f>
        <v>0</v>
      </c>
      <c r="J82" s="253">
        <f>'Pak8 s2'!M84</f>
        <v>0</v>
      </c>
      <c r="K82" s="253">
        <f>'Pak8 s2'!O84</f>
        <v>0</v>
      </c>
      <c r="L82" s="11"/>
      <c r="M82" s="11"/>
      <c r="N82" s="454">
        <f>'Og s3a'!G485</f>
        <v>0</v>
      </c>
      <c r="O82" s="254">
        <f>'Og s3a'!H485</f>
        <v>0</v>
      </c>
      <c r="P82" s="456">
        <f>'Og s3a'!D485</f>
        <v>0</v>
      </c>
      <c r="Q82" s="11"/>
      <c r="R82" s="340"/>
      <c r="S82" s="340"/>
      <c r="T82" s="340"/>
      <c r="U82" s="11"/>
      <c r="V82" s="11"/>
      <c r="W82" s="11"/>
      <c r="X82" s="11"/>
      <c r="Y82" s="11"/>
      <c r="Z82" s="11"/>
      <c r="AA82" s="11"/>
      <c r="AB82" s="11"/>
    </row>
    <row r="83" spans="1:28" ht="14.25" customHeight="1">
      <c r="A83" s="1250" t="str">
        <f>A82</f>
        <v/>
      </c>
      <c r="B83" s="11"/>
      <c r="C83" s="1735"/>
      <c r="D83" s="1733"/>
      <c r="E83" s="1735"/>
      <c r="F83" s="251"/>
      <c r="G83" s="251"/>
      <c r="H83" s="251">
        <f>'Pak8 s2'!I85</f>
        <v>0</v>
      </c>
      <c r="I83" s="251">
        <f>'Pak8 s2'!K85</f>
        <v>0</v>
      </c>
      <c r="J83" s="251">
        <f>'Pak8 s2'!M85</f>
        <v>0</v>
      </c>
      <c r="K83" s="251">
        <f>'Pak8 s2'!O85</f>
        <v>0</v>
      </c>
      <c r="L83" s="11"/>
      <c r="M83" s="11"/>
      <c r="N83" s="455"/>
      <c r="O83" s="250"/>
      <c r="P83" s="457"/>
      <c r="Q83" s="11"/>
      <c r="R83" s="340"/>
      <c r="S83" s="340"/>
      <c r="T83" s="340"/>
      <c r="U83" s="11"/>
      <c r="V83" s="11"/>
      <c r="W83" s="11"/>
      <c r="X83" s="11"/>
      <c r="Y83" s="11"/>
      <c r="Z83" s="11"/>
      <c r="AA83" s="11"/>
      <c r="AB83" s="11"/>
    </row>
    <row r="84" spans="1:28" ht="24.75" customHeight="1">
      <c r="A84" s="1250" t="str">
        <f>IF(E84&gt;0,"Wypełnione","")</f>
        <v/>
      </c>
      <c r="B84" s="11"/>
      <c r="C84" s="1734">
        <f>'Og s3a'!C487</f>
        <v>0</v>
      </c>
      <c r="D84" s="1732">
        <f>'Og s3a'!E487</f>
        <v>0</v>
      </c>
      <c r="E84" s="1734">
        <f>'Og s3a'!F487</f>
        <v>0</v>
      </c>
      <c r="F84" s="453">
        <f>O84</f>
        <v>0</v>
      </c>
      <c r="G84" s="453">
        <f>P84</f>
        <v>0</v>
      </c>
      <c r="H84" s="253">
        <f>'Pak8 s2'!I86</f>
        <v>0</v>
      </c>
      <c r="I84" s="253">
        <f>'Pak8 s2'!K86</f>
        <v>0</v>
      </c>
      <c r="J84" s="253">
        <f>'Pak8 s2'!M86</f>
        <v>0</v>
      </c>
      <c r="K84" s="253">
        <f>'Pak8 s2'!O86</f>
        <v>0</v>
      </c>
      <c r="L84" s="11"/>
      <c r="M84" s="11"/>
      <c r="N84" s="454">
        <f>'Og s3a'!G487</f>
        <v>0</v>
      </c>
      <c r="O84" s="254">
        <f>'Og s3a'!H487</f>
        <v>0</v>
      </c>
      <c r="P84" s="456">
        <f>'Og s3a'!D487</f>
        <v>0</v>
      </c>
      <c r="Q84" s="11"/>
      <c r="R84" s="340"/>
      <c r="S84" s="340"/>
      <c r="T84" s="340"/>
      <c r="U84" s="11"/>
      <c r="V84" s="11"/>
      <c r="W84" s="11"/>
      <c r="X84" s="11"/>
      <c r="Y84" s="11"/>
      <c r="Z84" s="11"/>
      <c r="AA84" s="11"/>
      <c r="AB84" s="11"/>
    </row>
    <row r="85" spans="1:28" ht="14.25" customHeight="1">
      <c r="A85" s="1250" t="str">
        <f>A84</f>
        <v/>
      </c>
      <c r="B85" s="11"/>
      <c r="C85" s="1735"/>
      <c r="D85" s="1733"/>
      <c r="E85" s="1735"/>
      <c r="F85" s="251"/>
      <c r="G85" s="251"/>
      <c r="H85" s="251">
        <f>'Pak8 s2'!I87</f>
        <v>0</v>
      </c>
      <c r="I85" s="251">
        <f>'Pak8 s2'!K87</f>
        <v>0</v>
      </c>
      <c r="J85" s="251">
        <f>'Pak8 s2'!M87</f>
        <v>0</v>
      </c>
      <c r="K85" s="251">
        <f>'Pak8 s2'!O87</f>
        <v>0</v>
      </c>
      <c r="L85" s="11"/>
      <c r="M85" s="11"/>
      <c r="N85" s="455"/>
      <c r="O85" s="250"/>
      <c r="P85" s="457"/>
      <c r="Q85" s="11"/>
      <c r="R85" s="340"/>
      <c r="S85" s="340"/>
      <c r="T85" s="340"/>
      <c r="U85" s="11"/>
      <c r="V85" s="11"/>
      <c r="W85" s="11"/>
      <c r="X85" s="11"/>
      <c r="Y85" s="11"/>
      <c r="Z85" s="11"/>
      <c r="AA85" s="11"/>
      <c r="AB85" s="11"/>
    </row>
    <row r="86" spans="1:28" ht="24.75" customHeight="1">
      <c r="A86" s="1250" t="str">
        <f>IF(E86&gt;0,"Wypełnione","")</f>
        <v/>
      </c>
      <c r="B86" s="11"/>
      <c r="C86" s="1734">
        <f>'Og s3a'!C489</f>
        <v>0</v>
      </c>
      <c r="D86" s="1732">
        <f>'Og s3a'!E489</f>
        <v>0</v>
      </c>
      <c r="E86" s="1734">
        <f>'Og s3a'!F489</f>
        <v>0</v>
      </c>
      <c r="F86" s="453">
        <f>O86</f>
        <v>0</v>
      </c>
      <c r="G86" s="453">
        <f>P86</f>
        <v>0</v>
      </c>
      <c r="H86" s="253">
        <f>'Pak8 s2'!I88</f>
        <v>0</v>
      </c>
      <c r="I86" s="253">
        <f>'Pak8 s2'!K88</f>
        <v>0</v>
      </c>
      <c r="J86" s="253">
        <f>'Pak8 s2'!M88</f>
        <v>0</v>
      </c>
      <c r="K86" s="253">
        <f>'Pak8 s2'!O88</f>
        <v>0</v>
      </c>
      <c r="L86" s="11"/>
      <c r="M86" s="11"/>
      <c r="N86" s="454">
        <f>'Og s3a'!G489</f>
        <v>0</v>
      </c>
      <c r="O86" s="254">
        <f>'Og s3a'!H489</f>
        <v>0</v>
      </c>
      <c r="P86" s="456">
        <f>'Og s3a'!D489</f>
        <v>0</v>
      </c>
      <c r="Q86" s="11"/>
      <c r="R86" s="340"/>
      <c r="S86" s="340"/>
      <c r="T86" s="340"/>
      <c r="U86" s="11"/>
      <c r="V86" s="11"/>
      <c r="W86" s="11"/>
      <c r="X86" s="11"/>
      <c r="Y86" s="11"/>
      <c r="Z86" s="11"/>
      <c r="AA86" s="11"/>
      <c r="AB86" s="11"/>
    </row>
    <row r="87" spans="1:28" ht="14.25" customHeight="1">
      <c r="A87" s="1250" t="str">
        <f>A86</f>
        <v/>
      </c>
      <c r="B87" s="11"/>
      <c r="C87" s="1735"/>
      <c r="D87" s="1733"/>
      <c r="E87" s="1735"/>
      <c r="F87" s="251"/>
      <c r="G87" s="251"/>
      <c r="H87" s="251">
        <f>'Pak8 s2'!I89</f>
        <v>0</v>
      </c>
      <c r="I87" s="251">
        <f>'Pak8 s2'!K89</f>
        <v>0</v>
      </c>
      <c r="J87" s="251">
        <f>'Pak8 s2'!M89</f>
        <v>0</v>
      </c>
      <c r="K87" s="251">
        <f>'Pak8 s2'!O89</f>
        <v>0</v>
      </c>
      <c r="L87" s="11"/>
      <c r="M87" s="11"/>
      <c r="N87" s="455"/>
      <c r="O87" s="250"/>
      <c r="P87" s="457"/>
      <c r="Q87" s="11"/>
      <c r="R87" s="340"/>
      <c r="S87" s="340"/>
      <c r="T87" s="340"/>
      <c r="U87" s="11"/>
      <c r="V87" s="11"/>
      <c r="W87" s="11"/>
      <c r="X87" s="11"/>
      <c r="Y87" s="11"/>
      <c r="Z87" s="11"/>
      <c r="AA87" s="11"/>
      <c r="AB87" s="11"/>
    </row>
    <row r="88" spans="1:28" ht="24.75" customHeight="1">
      <c r="A88" s="1250" t="str">
        <f>IF(E88&gt;0,"Wypełnione","")</f>
        <v/>
      </c>
      <c r="B88" s="11"/>
      <c r="C88" s="1734">
        <f>'Og s3a'!C491</f>
        <v>0</v>
      </c>
      <c r="D88" s="1732">
        <f>'Og s3a'!E491</f>
        <v>0</v>
      </c>
      <c r="E88" s="1734">
        <f>'Og s3a'!F491</f>
        <v>0</v>
      </c>
      <c r="F88" s="453">
        <f>O88</f>
        <v>0</v>
      </c>
      <c r="G88" s="453">
        <f>P88</f>
        <v>0</v>
      </c>
      <c r="H88" s="253">
        <f>'Pak8 s2'!I90</f>
        <v>0</v>
      </c>
      <c r="I88" s="253">
        <f>'Pak8 s2'!K90</f>
        <v>0</v>
      </c>
      <c r="J88" s="253">
        <f>'Pak8 s2'!M90</f>
        <v>0</v>
      </c>
      <c r="K88" s="253">
        <f>'Pak8 s2'!O90</f>
        <v>0</v>
      </c>
      <c r="L88" s="11"/>
      <c r="M88" s="11"/>
      <c r="N88" s="454">
        <f>'Og s3a'!G491</f>
        <v>0</v>
      </c>
      <c r="O88" s="254">
        <f>'Og s3a'!H491</f>
        <v>0</v>
      </c>
      <c r="P88" s="456">
        <f>'Og s3a'!D491</f>
        <v>0</v>
      </c>
      <c r="Q88" s="11"/>
      <c r="R88" s="340"/>
      <c r="S88" s="340"/>
      <c r="T88" s="340"/>
      <c r="U88" s="11"/>
      <c r="V88" s="11"/>
      <c r="W88" s="11"/>
      <c r="X88" s="11"/>
      <c r="Y88" s="11"/>
      <c r="Z88" s="11"/>
      <c r="AA88" s="11"/>
      <c r="AB88" s="11"/>
    </row>
    <row r="89" spans="1:28" ht="14.25" customHeight="1">
      <c r="A89" s="1250" t="str">
        <f>A88</f>
        <v/>
      </c>
      <c r="B89" s="58"/>
      <c r="C89" s="1735"/>
      <c r="D89" s="1733"/>
      <c r="E89" s="1735"/>
      <c r="F89" s="251"/>
      <c r="G89" s="251"/>
      <c r="H89" s="251">
        <f>'Pak8 s2'!I91</f>
        <v>0</v>
      </c>
      <c r="I89" s="251">
        <f>'Pak8 s2'!K91</f>
        <v>0</v>
      </c>
      <c r="J89" s="251">
        <f>'Pak8 s2'!M91</f>
        <v>0</v>
      </c>
      <c r="K89" s="251">
        <f>'Pak8 s2'!O91</f>
        <v>0</v>
      </c>
      <c r="L89" s="11"/>
      <c r="M89" s="11"/>
      <c r="N89" s="455"/>
      <c r="O89" s="250"/>
      <c r="P89" s="457"/>
      <c r="Q89" s="11"/>
      <c r="R89" s="340"/>
      <c r="S89" s="340"/>
      <c r="T89" s="340"/>
      <c r="U89" s="11"/>
      <c r="V89" s="11"/>
      <c r="W89" s="11"/>
      <c r="X89" s="11"/>
      <c r="Y89" s="11"/>
      <c r="Z89" s="11"/>
      <c r="AA89" s="11"/>
      <c r="AB89" s="11"/>
    </row>
    <row r="90" spans="1:28" ht="24.75" customHeight="1">
      <c r="A90" s="1250" t="str">
        <f>IF(E90&gt;0,"Wypełnione","")</f>
        <v/>
      </c>
      <c r="B90" s="58"/>
      <c r="C90" s="1734">
        <f>'Og s3a'!C493</f>
        <v>0</v>
      </c>
      <c r="D90" s="1732">
        <f>'Og s3a'!E493</f>
        <v>0</v>
      </c>
      <c r="E90" s="1734">
        <f>'Og s3a'!F493</f>
        <v>0</v>
      </c>
      <c r="F90" s="453">
        <f>O90</f>
        <v>0</v>
      </c>
      <c r="G90" s="453">
        <f>P90</f>
        <v>0</v>
      </c>
      <c r="H90" s="253">
        <f>'Pak8 s2'!I92</f>
        <v>0</v>
      </c>
      <c r="I90" s="253">
        <f>'Pak8 s2'!K92</f>
        <v>0</v>
      </c>
      <c r="J90" s="253">
        <f>'Pak8 s2'!M92</f>
        <v>0</v>
      </c>
      <c r="K90" s="253">
        <f>'Pak8 s2'!O92</f>
        <v>0</v>
      </c>
      <c r="L90" s="11"/>
      <c r="M90" s="11"/>
      <c r="N90" s="454">
        <f>'Og s3a'!G493</f>
        <v>0</v>
      </c>
      <c r="O90" s="254">
        <f>'Og s3a'!H493</f>
        <v>0</v>
      </c>
      <c r="P90" s="456">
        <f>'Og s3a'!D493</f>
        <v>0</v>
      </c>
      <c r="Q90" s="11"/>
      <c r="R90" s="340"/>
      <c r="S90" s="340"/>
      <c r="T90" s="340"/>
      <c r="U90" s="11"/>
      <c r="V90" s="11"/>
      <c r="W90" s="11"/>
      <c r="X90" s="11"/>
      <c r="Y90" s="11"/>
      <c r="Z90" s="11"/>
      <c r="AA90" s="11"/>
      <c r="AB90" s="11"/>
    </row>
    <row r="91" spans="1:28" ht="14.25" customHeight="1">
      <c r="A91" s="1250" t="str">
        <f>A90</f>
        <v/>
      </c>
      <c r="B91" s="58"/>
      <c r="C91" s="1735"/>
      <c r="D91" s="1733"/>
      <c r="E91" s="1735"/>
      <c r="F91" s="251"/>
      <c r="G91" s="251"/>
      <c r="H91" s="251">
        <f>'Pak8 s2'!I93</f>
        <v>0</v>
      </c>
      <c r="I91" s="251">
        <f>'Pak8 s2'!K93</f>
        <v>0</v>
      </c>
      <c r="J91" s="251">
        <f>'Pak8 s2'!M93</f>
        <v>0</v>
      </c>
      <c r="K91" s="251">
        <f>'Pak8 s2'!O93</f>
        <v>0</v>
      </c>
      <c r="L91" s="11"/>
      <c r="M91" s="11"/>
      <c r="N91" s="455"/>
      <c r="O91" s="250"/>
      <c r="P91" s="457"/>
      <c r="Q91" s="11"/>
      <c r="R91" s="340"/>
      <c r="S91" s="340"/>
      <c r="T91" s="340"/>
      <c r="U91" s="11"/>
      <c r="V91" s="11"/>
      <c r="W91" s="11"/>
      <c r="X91" s="11"/>
      <c r="Y91" s="11"/>
      <c r="Z91" s="11"/>
      <c r="AA91" s="11"/>
      <c r="AB91" s="11"/>
    </row>
    <row r="92" spans="1:28" ht="24.75" customHeight="1">
      <c r="A92" s="1250" t="str">
        <f>IF(E92&gt;0,"Wypełnione","")</f>
        <v/>
      </c>
      <c r="B92" s="58"/>
      <c r="C92" s="1734">
        <f>'Og s3a'!C495</f>
        <v>0</v>
      </c>
      <c r="D92" s="1732">
        <f>'Og s3a'!E495</f>
        <v>0</v>
      </c>
      <c r="E92" s="1734">
        <f>'Og s3a'!F495</f>
        <v>0</v>
      </c>
      <c r="F92" s="453">
        <f>O92</f>
        <v>0</v>
      </c>
      <c r="G92" s="453">
        <f>P92</f>
        <v>0</v>
      </c>
      <c r="H92" s="253">
        <f>'Pak8 s2'!I94</f>
        <v>0</v>
      </c>
      <c r="I92" s="253">
        <f>'Pak8 s2'!K94</f>
        <v>0</v>
      </c>
      <c r="J92" s="253">
        <f>'Pak8 s2'!M94</f>
        <v>0</v>
      </c>
      <c r="K92" s="253">
        <f>'Pak8 s2'!O94</f>
        <v>0</v>
      </c>
      <c r="L92" s="11"/>
      <c r="M92" s="11"/>
      <c r="N92" s="454">
        <f>'Og s3a'!G495</f>
        <v>0</v>
      </c>
      <c r="O92" s="254">
        <f>'Og s3a'!H495</f>
        <v>0</v>
      </c>
      <c r="P92" s="456">
        <f>'Og s3a'!D495</f>
        <v>0</v>
      </c>
      <c r="Q92" s="11"/>
      <c r="R92" s="340"/>
      <c r="S92" s="340"/>
      <c r="T92" s="340"/>
      <c r="U92" s="11"/>
      <c r="V92" s="11"/>
      <c r="W92" s="11"/>
      <c r="X92" s="11"/>
      <c r="Y92" s="11"/>
      <c r="Z92" s="11"/>
      <c r="AA92" s="11"/>
      <c r="AB92" s="11"/>
    </row>
    <row r="93" spans="1:28" ht="14.25" customHeight="1">
      <c r="A93" s="1250" t="str">
        <f>A92</f>
        <v/>
      </c>
      <c r="B93" s="58"/>
      <c r="C93" s="1735"/>
      <c r="D93" s="1733"/>
      <c r="E93" s="1735"/>
      <c r="F93" s="251"/>
      <c r="G93" s="251"/>
      <c r="H93" s="251">
        <f>'Pak8 s2'!I95</f>
        <v>0</v>
      </c>
      <c r="I93" s="251">
        <f>'Pak8 s2'!K95</f>
        <v>0</v>
      </c>
      <c r="J93" s="251">
        <f>'Pak8 s2'!M95</f>
        <v>0</v>
      </c>
      <c r="K93" s="251">
        <f>'Pak8 s2'!O95</f>
        <v>0</v>
      </c>
      <c r="L93" s="11"/>
      <c r="M93" s="11"/>
      <c r="N93" s="455"/>
      <c r="O93" s="250"/>
      <c r="P93" s="457"/>
      <c r="Q93" s="11"/>
      <c r="R93" s="340"/>
      <c r="S93" s="340"/>
      <c r="T93" s="340"/>
      <c r="U93" s="11"/>
      <c r="V93" s="11"/>
      <c r="W93" s="11"/>
      <c r="X93" s="11"/>
      <c r="Y93" s="11"/>
      <c r="Z93" s="11"/>
      <c r="AA93" s="11"/>
      <c r="AB93" s="11"/>
    </row>
    <row r="94" spans="1:28" ht="24.75" customHeight="1">
      <c r="A94" s="1250" t="str">
        <f>IF(E94&gt;0,"Wypełnione","")</f>
        <v/>
      </c>
      <c r="B94" s="58"/>
      <c r="C94" s="1734">
        <f>'Og s3a'!C497</f>
        <v>0</v>
      </c>
      <c r="D94" s="1732">
        <f>'Og s3a'!E497</f>
        <v>0</v>
      </c>
      <c r="E94" s="1734">
        <f>'Og s3a'!F497</f>
        <v>0</v>
      </c>
      <c r="F94" s="453">
        <f>O94</f>
        <v>0</v>
      </c>
      <c r="G94" s="453">
        <f>P94</f>
        <v>0</v>
      </c>
      <c r="H94" s="253">
        <f>'Pak8 s2'!I96</f>
        <v>0</v>
      </c>
      <c r="I94" s="253">
        <f>'Pak8 s2'!K96</f>
        <v>0</v>
      </c>
      <c r="J94" s="253">
        <f>'Pak8 s2'!M96</f>
        <v>0</v>
      </c>
      <c r="K94" s="253">
        <f>'Pak8 s2'!O96</f>
        <v>0</v>
      </c>
      <c r="L94" s="11"/>
      <c r="M94" s="11"/>
      <c r="N94" s="454">
        <f>'Og s3a'!G497</f>
        <v>0</v>
      </c>
      <c r="O94" s="254">
        <f>'Og s3a'!H497</f>
        <v>0</v>
      </c>
      <c r="P94" s="456">
        <f>'Og s3a'!D497</f>
        <v>0</v>
      </c>
      <c r="Q94" s="11"/>
      <c r="R94" s="340"/>
      <c r="S94" s="340"/>
      <c r="T94" s="340"/>
      <c r="U94" s="11"/>
      <c r="V94" s="11"/>
      <c r="W94" s="11"/>
      <c r="X94" s="11"/>
      <c r="Y94" s="11"/>
      <c r="Z94" s="11"/>
      <c r="AA94" s="11"/>
      <c r="AB94" s="11"/>
    </row>
    <row r="95" spans="1:28" ht="14.25" customHeight="1">
      <c r="A95" s="1250" t="str">
        <f>A94</f>
        <v/>
      </c>
      <c r="B95" s="58"/>
      <c r="C95" s="1735"/>
      <c r="D95" s="1733"/>
      <c r="E95" s="1735"/>
      <c r="F95" s="251"/>
      <c r="G95" s="251"/>
      <c r="H95" s="251">
        <f>'Pak8 s2'!I97</f>
        <v>0</v>
      </c>
      <c r="I95" s="251">
        <f>'Pak8 s2'!K97</f>
        <v>0</v>
      </c>
      <c r="J95" s="251">
        <f>'Pak8 s2'!M97</f>
        <v>0</v>
      </c>
      <c r="K95" s="251">
        <f>'Pak8 s2'!O97</f>
        <v>0</v>
      </c>
      <c r="L95" s="11"/>
      <c r="M95" s="11"/>
      <c r="N95" s="455"/>
      <c r="O95" s="250"/>
      <c r="P95" s="457"/>
      <c r="Q95" s="11"/>
      <c r="R95" s="340"/>
      <c r="S95" s="340"/>
      <c r="T95" s="340"/>
      <c r="U95" s="11"/>
      <c r="V95" s="11"/>
      <c r="W95" s="11"/>
      <c r="X95" s="11"/>
      <c r="Y95" s="11"/>
      <c r="Z95" s="11"/>
      <c r="AA95" s="11"/>
      <c r="AB95" s="11"/>
    </row>
    <row r="96" spans="1:28" ht="24.75" customHeight="1">
      <c r="A96" s="1250" t="str">
        <f>IF(E96&gt;0,"Wypełnione","")</f>
        <v/>
      </c>
      <c r="B96" s="58"/>
      <c r="C96" s="1734">
        <f>'Og s3a'!C499</f>
        <v>0</v>
      </c>
      <c r="D96" s="1732">
        <f>'Og s3a'!E499</f>
        <v>0</v>
      </c>
      <c r="E96" s="1734">
        <f>'Og s3a'!F499</f>
        <v>0</v>
      </c>
      <c r="F96" s="453">
        <f>O96</f>
        <v>0</v>
      </c>
      <c r="G96" s="453">
        <f>P96</f>
        <v>0</v>
      </c>
      <c r="H96" s="253">
        <f>'Pak8 s2'!I98</f>
        <v>0</v>
      </c>
      <c r="I96" s="253">
        <f>'Pak8 s2'!K98</f>
        <v>0</v>
      </c>
      <c r="J96" s="253">
        <f>'Pak8 s2'!M98</f>
        <v>0</v>
      </c>
      <c r="K96" s="253">
        <f>'Pak8 s2'!O98</f>
        <v>0</v>
      </c>
      <c r="L96" s="11"/>
      <c r="M96" s="11"/>
      <c r="N96" s="454">
        <f>'Og s3a'!G499</f>
        <v>0</v>
      </c>
      <c r="O96" s="254">
        <f>'Og s3a'!H499</f>
        <v>0</v>
      </c>
      <c r="P96" s="456">
        <f>'Og s3a'!D499</f>
        <v>0</v>
      </c>
      <c r="Q96" s="11"/>
      <c r="R96" s="340"/>
      <c r="S96" s="340"/>
      <c r="T96" s="340"/>
      <c r="U96" s="11"/>
      <c r="V96" s="11"/>
      <c r="W96" s="11"/>
      <c r="X96" s="11"/>
      <c r="Y96" s="11"/>
      <c r="Z96" s="11"/>
      <c r="AA96" s="11"/>
      <c r="AB96" s="11"/>
    </row>
    <row r="97" spans="1:28" ht="14.25" customHeight="1">
      <c r="A97" s="1250" t="str">
        <f>A96</f>
        <v/>
      </c>
      <c r="B97" s="58"/>
      <c r="C97" s="1735"/>
      <c r="D97" s="1733"/>
      <c r="E97" s="1735"/>
      <c r="F97" s="251"/>
      <c r="G97" s="251"/>
      <c r="H97" s="251">
        <f>'Pak8 s2'!I99</f>
        <v>0</v>
      </c>
      <c r="I97" s="251">
        <f>'Pak8 s2'!K99</f>
        <v>0</v>
      </c>
      <c r="J97" s="251">
        <f>'Pak8 s2'!M99</f>
        <v>0</v>
      </c>
      <c r="K97" s="251">
        <f>'Pak8 s2'!O99</f>
        <v>0</v>
      </c>
      <c r="L97" s="11"/>
      <c r="M97" s="11"/>
      <c r="N97" s="455"/>
      <c r="O97" s="250"/>
      <c r="P97" s="457"/>
      <c r="Q97" s="11"/>
      <c r="R97" s="340"/>
      <c r="S97" s="340"/>
      <c r="T97" s="340"/>
      <c r="U97" s="11"/>
      <c r="V97" s="11"/>
      <c r="W97" s="11"/>
      <c r="X97" s="11"/>
      <c r="Y97" s="11"/>
      <c r="Z97" s="11"/>
      <c r="AA97" s="11"/>
      <c r="AB97" s="11"/>
    </row>
    <row r="98" spans="1:28" ht="24.75" customHeight="1">
      <c r="A98" s="1250" t="str">
        <f>IF(E98&gt;0,"Wypełnione","")</f>
        <v/>
      </c>
      <c r="B98" s="58"/>
      <c r="C98" s="1734">
        <f>'Og s3a'!C501</f>
        <v>0</v>
      </c>
      <c r="D98" s="1732">
        <f>'Og s3a'!E501</f>
        <v>0</v>
      </c>
      <c r="E98" s="1734">
        <f>'Og s3a'!F501</f>
        <v>0</v>
      </c>
      <c r="F98" s="453">
        <f>O98</f>
        <v>0</v>
      </c>
      <c r="G98" s="453">
        <f>P98</f>
        <v>0</v>
      </c>
      <c r="H98" s="253">
        <f>'Pak8 s2'!I100</f>
        <v>0</v>
      </c>
      <c r="I98" s="253">
        <f>'Pak8 s2'!K100</f>
        <v>0</v>
      </c>
      <c r="J98" s="253">
        <f>'Pak8 s2'!M100</f>
        <v>0</v>
      </c>
      <c r="K98" s="253">
        <f>'Pak8 s2'!O100</f>
        <v>0</v>
      </c>
      <c r="L98" s="11"/>
      <c r="M98" s="11"/>
      <c r="N98" s="454">
        <f>'Og s3a'!G501</f>
        <v>0</v>
      </c>
      <c r="O98" s="254">
        <f>'Og s3a'!H501</f>
        <v>0</v>
      </c>
      <c r="P98" s="456">
        <f>'Og s3a'!D501</f>
        <v>0</v>
      </c>
      <c r="Q98" s="11"/>
      <c r="R98" s="340"/>
      <c r="S98" s="340"/>
      <c r="T98" s="340"/>
      <c r="U98" s="11"/>
      <c r="V98" s="11"/>
      <c r="W98" s="11"/>
      <c r="X98" s="11"/>
      <c r="Y98" s="11"/>
      <c r="Z98" s="11"/>
      <c r="AA98" s="11"/>
      <c r="AB98" s="11"/>
    </row>
    <row r="99" spans="1:28" ht="14.25" customHeight="1">
      <c r="A99" s="1250" t="str">
        <f>A98</f>
        <v/>
      </c>
      <c r="B99" s="58"/>
      <c r="C99" s="1735"/>
      <c r="D99" s="1733"/>
      <c r="E99" s="1735"/>
      <c r="F99" s="251"/>
      <c r="G99" s="251"/>
      <c r="H99" s="251">
        <f>'Pak8 s2'!I101</f>
        <v>0</v>
      </c>
      <c r="I99" s="251">
        <f>'Pak8 s2'!K101</f>
        <v>0</v>
      </c>
      <c r="J99" s="251">
        <f>'Pak8 s2'!M101</f>
        <v>0</v>
      </c>
      <c r="K99" s="251">
        <f>'Pak8 s2'!O101</f>
        <v>0</v>
      </c>
      <c r="L99" s="11"/>
      <c r="M99" s="11"/>
      <c r="N99" s="455"/>
      <c r="O99" s="250"/>
      <c r="P99" s="457"/>
      <c r="Q99" s="11"/>
      <c r="R99" s="340"/>
      <c r="S99" s="340"/>
      <c r="T99" s="340"/>
      <c r="U99" s="11"/>
      <c r="V99" s="11"/>
      <c r="W99" s="11"/>
      <c r="X99" s="11"/>
      <c r="Y99" s="11"/>
      <c r="Z99" s="11"/>
      <c r="AA99" s="11"/>
      <c r="AB99" s="11"/>
    </row>
    <row r="100" spans="1:28" ht="24.75" customHeight="1">
      <c r="A100" s="1250" t="str">
        <f>IF(E100&gt;0,"Wypełnione","")</f>
        <v/>
      </c>
      <c r="B100" s="58"/>
      <c r="C100" s="1734">
        <f>'Og s3a'!C503</f>
        <v>0</v>
      </c>
      <c r="D100" s="1732">
        <f>'Og s3a'!E503</f>
        <v>0</v>
      </c>
      <c r="E100" s="1734">
        <f>'Og s3a'!F503</f>
        <v>0</v>
      </c>
      <c r="F100" s="453">
        <f>O100</f>
        <v>0</v>
      </c>
      <c r="G100" s="453">
        <f>P100</f>
        <v>0</v>
      </c>
      <c r="H100" s="253">
        <f>'Pak8 s2'!I102</f>
        <v>0</v>
      </c>
      <c r="I100" s="253">
        <f>'Pak8 s2'!K102</f>
        <v>0</v>
      </c>
      <c r="J100" s="253">
        <f>'Pak8 s2'!M102</f>
        <v>0</v>
      </c>
      <c r="K100" s="253">
        <f>'Pak8 s2'!O102</f>
        <v>0</v>
      </c>
      <c r="L100" s="11"/>
      <c r="M100" s="11"/>
      <c r="N100" s="454">
        <f>'Og s3a'!G503</f>
        <v>0</v>
      </c>
      <c r="O100" s="254">
        <f>'Og s3a'!H503</f>
        <v>0</v>
      </c>
      <c r="P100" s="456">
        <f>'Og s3a'!D503</f>
        <v>0</v>
      </c>
      <c r="Q100" s="11"/>
      <c r="R100" s="340"/>
      <c r="S100" s="340"/>
      <c r="T100" s="340"/>
      <c r="U100" s="11"/>
      <c r="V100" s="11"/>
      <c r="W100" s="11"/>
      <c r="X100" s="11"/>
      <c r="Y100" s="11"/>
      <c r="Z100" s="11"/>
      <c r="AA100" s="11"/>
      <c r="AB100" s="11"/>
    </row>
    <row r="101" spans="1:28" ht="14.25" customHeight="1">
      <c r="A101" s="1250" t="str">
        <f>A100</f>
        <v/>
      </c>
      <c r="B101" s="58"/>
      <c r="C101" s="1735"/>
      <c r="D101" s="1733"/>
      <c r="E101" s="1735"/>
      <c r="F101" s="251"/>
      <c r="G101" s="251"/>
      <c r="H101" s="251">
        <f>'Pak8 s2'!I103</f>
        <v>0</v>
      </c>
      <c r="I101" s="251">
        <f>'Pak8 s2'!K103</f>
        <v>0</v>
      </c>
      <c r="J101" s="251">
        <f>'Pak8 s2'!M103</f>
        <v>0</v>
      </c>
      <c r="K101" s="251">
        <f>'Pak8 s2'!O103</f>
        <v>0</v>
      </c>
      <c r="L101" s="11"/>
      <c r="M101" s="11"/>
      <c r="N101" s="455"/>
      <c r="O101" s="250"/>
      <c r="P101" s="457"/>
      <c r="Q101" s="11"/>
      <c r="R101" s="340"/>
      <c r="S101" s="340"/>
      <c r="T101" s="340"/>
      <c r="U101" s="11"/>
      <c r="V101" s="11"/>
      <c r="W101" s="11"/>
      <c r="X101" s="11"/>
      <c r="Y101" s="11"/>
      <c r="Z101" s="11"/>
      <c r="AA101" s="11"/>
      <c r="AB101" s="11"/>
    </row>
    <row r="102" spans="1:28" ht="24.75" customHeight="1">
      <c r="A102" s="1250" t="str">
        <f>IF(E102&gt;0,"Wypełnione","")</f>
        <v/>
      </c>
      <c r="B102" s="58"/>
      <c r="C102" s="1734">
        <f>'Og s3a'!C505</f>
        <v>0</v>
      </c>
      <c r="D102" s="1732">
        <f>'Og s3a'!E505</f>
        <v>0</v>
      </c>
      <c r="E102" s="1734">
        <f>'Og s3a'!F505</f>
        <v>0</v>
      </c>
      <c r="F102" s="453">
        <f>O102</f>
        <v>0</v>
      </c>
      <c r="G102" s="453">
        <f>P102</f>
        <v>0</v>
      </c>
      <c r="H102" s="253">
        <f>'Pak8 s2'!I104</f>
        <v>0</v>
      </c>
      <c r="I102" s="253">
        <f>'Pak8 s2'!K104</f>
        <v>0</v>
      </c>
      <c r="J102" s="253">
        <f>'Pak8 s2'!M104</f>
        <v>0</v>
      </c>
      <c r="K102" s="253">
        <f>'Pak8 s2'!O104</f>
        <v>0</v>
      </c>
      <c r="L102" s="11"/>
      <c r="M102" s="11"/>
      <c r="N102" s="454">
        <f>'Og s3a'!G505</f>
        <v>0</v>
      </c>
      <c r="O102" s="254">
        <f>'Og s3a'!H505</f>
        <v>0</v>
      </c>
      <c r="P102" s="456">
        <f>'Og s3a'!D505</f>
        <v>0</v>
      </c>
      <c r="Q102" s="11"/>
      <c r="R102" s="340"/>
      <c r="S102" s="340"/>
      <c r="T102" s="340"/>
      <c r="U102" s="11"/>
      <c r="V102" s="11"/>
      <c r="W102" s="11"/>
      <c r="X102" s="11"/>
      <c r="Y102" s="11"/>
      <c r="Z102" s="11"/>
      <c r="AA102" s="11"/>
      <c r="AB102" s="11"/>
    </row>
    <row r="103" spans="1:28" ht="14.25" customHeight="1">
      <c r="A103" s="1250" t="str">
        <f>A102</f>
        <v/>
      </c>
      <c r="B103" s="58"/>
      <c r="C103" s="1735"/>
      <c r="D103" s="1733"/>
      <c r="E103" s="1735"/>
      <c r="F103" s="251"/>
      <c r="G103" s="251"/>
      <c r="H103" s="251">
        <f>'Pak8 s2'!I105</f>
        <v>0</v>
      </c>
      <c r="I103" s="251">
        <f>'Pak8 s2'!K105</f>
        <v>0</v>
      </c>
      <c r="J103" s="251">
        <f>'Pak8 s2'!M105</f>
        <v>0</v>
      </c>
      <c r="K103" s="251">
        <f>'Pak8 s2'!O105</f>
        <v>0</v>
      </c>
      <c r="L103" s="11"/>
      <c r="M103" s="11"/>
      <c r="N103" s="455"/>
      <c r="O103" s="250"/>
      <c r="P103" s="457"/>
      <c r="Q103" s="11"/>
      <c r="R103" s="340"/>
      <c r="S103" s="340"/>
      <c r="T103" s="340"/>
      <c r="U103" s="11"/>
      <c r="V103" s="11"/>
      <c r="W103" s="11"/>
      <c r="X103" s="11"/>
      <c r="Y103" s="11"/>
      <c r="Z103" s="11"/>
      <c r="AA103" s="11"/>
      <c r="AB103" s="11"/>
    </row>
    <row r="104" spans="1:28" ht="24.75" customHeight="1">
      <c r="A104" s="1250" t="str">
        <f>IF(E104&gt;0,"Wypełnione","")</f>
        <v/>
      </c>
      <c r="B104" s="58"/>
      <c r="C104" s="1734">
        <f>'Og s3a'!C507</f>
        <v>0</v>
      </c>
      <c r="D104" s="1732">
        <f>'Og s3a'!E507</f>
        <v>0</v>
      </c>
      <c r="E104" s="1734">
        <f>'Og s3a'!F507</f>
        <v>0</v>
      </c>
      <c r="F104" s="453">
        <f>O104</f>
        <v>0</v>
      </c>
      <c r="G104" s="453">
        <f>P104</f>
        <v>0</v>
      </c>
      <c r="H104" s="253">
        <f>'Pak8 s2'!I106</f>
        <v>0</v>
      </c>
      <c r="I104" s="253">
        <f>'Pak8 s2'!K106</f>
        <v>0</v>
      </c>
      <c r="J104" s="253">
        <f>'Pak8 s2'!M106</f>
        <v>0</v>
      </c>
      <c r="K104" s="253">
        <f>'Pak8 s2'!O106</f>
        <v>0</v>
      </c>
      <c r="L104" s="11"/>
      <c r="M104" s="11"/>
      <c r="N104" s="454">
        <f>'Og s3a'!G507</f>
        <v>0</v>
      </c>
      <c r="O104" s="254">
        <f>'Og s3a'!H507</f>
        <v>0</v>
      </c>
      <c r="P104" s="456">
        <f>'Og s3a'!D507</f>
        <v>0</v>
      </c>
      <c r="Q104" s="11"/>
      <c r="R104" s="340"/>
      <c r="S104" s="340"/>
      <c r="T104" s="340"/>
      <c r="U104" s="11"/>
      <c r="V104" s="11"/>
      <c r="W104" s="11"/>
      <c r="X104" s="11"/>
      <c r="Y104" s="11"/>
      <c r="Z104" s="11"/>
      <c r="AA104" s="11"/>
      <c r="AB104" s="11"/>
    </row>
    <row r="105" spans="1:28" ht="14.25" customHeight="1">
      <c r="A105" s="1250" t="str">
        <f>A104</f>
        <v/>
      </c>
      <c r="B105" s="58"/>
      <c r="C105" s="1735"/>
      <c r="D105" s="1733"/>
      <c r="E105" s="1735"/>
      <c r="F105" s="251"/>
      <c r="G105" s="251"/>
      <c r="H105" s="251">
        <f>'Pak8 s2'!I107</f>
        <v>0</v>
      </c>
      <c r="I105" s="251">
        <f>'Pak8 s2'!K107</f>
        <v>0</v>
      </c>
      <c r="J105" s="251">
        <f>'Pak8 s2'!M107</f>
        <v>0</v>
      </c>
      <c r="K105" s="251">
        <f>'Pak8 s2'!O107</f>
        <v>0</v>
      </c>
      <c r="L105" s="11"/>
      <c r="M105" s="11"/>
      <c r="N105" s="455"/>
      <c r="O105" s="250"/>
      <c r="P105" s="457"/>
      <c r="Q105" s="11"/>
      <c r="R105" s="340"/>
      <c r="S105" s="340"/>
      <c r="T105" s="340"/>
      <c r="U105" s="11"/>
      <c r="V105" s="11"/>
      <c r="W105" s="11"/>
      <c r="X105" s="11"/>
      <c r="Y105" s="11"/>
      <c r="Z105" s="11"/>
      <c r="AA105" s="11"/>
      <c r="AB105" s="11"/>
    </row>
    <row r="106" spans="1:28" ht="24.75" customHeight="1">
      <c r="A106" s="1250" t="str">
        <f>IF(E106&gt;0,"Wypełnione","")</f>
        <v/>
      </c>
      <c r="B106" s="58"/>
      <c r="C106" s="1734">
        <f>'Og s3a'!C509</f>
        <v>0</v>
      </c>
      <c r="D106" s="1732">
        <f>'Og s3a'!E509</f>
        <v>0</v>
      </c>
      <c r="E106" s="1734">
        <f>'Og s3a'!F509</f>
        <v>0</v>
      </c>
      <c r="F106" s="453">
        <f>O106</f>
        <v>0</v>
      </c>
      <c r="G106" s="453">
        <f>P106</f>
        <v>0</v>
      </c>
      <c r="H106" s="253">
        <f>'Pak8 s2'!I108</f>
        <v>0</v>
      </c>
      <c r="I106" s="253">
        <f>'Pak8 s2'!K108</f>
        <v>0</v>
      </c>
      <c r="J106" s="253">
        <f>'Pak8 s2'!M108</f>
        <v>0</v>
      </c>
      <c r="K106" s="253">
        <f>'Pak8 s2'!O108</f>
        <v>0</v>
      </c>
      <c r="L106" s="11"/>
      <c r="M106" s="11"/>
      <c r="N106" s="454">
        <f>'Og s3a'!G509</f>
        <v>0</v>
      </c>
      <c r="O106" s="254">
        <f>'Og s3a'!H509</f>
        <v>0</v>
      </c>
      <c r="P106" s="456">
        <f>'Og s3a'!D509</f>
        <v>0</v>
      </c>
      <c r="Q106" s="11"/>
      <c r="R106" s="340"/>
      <c r="S106" s="340"/>
      <c r="T106" s="340"/>
      <c r="U106" s="11"/>
      <c r="V106" s="11"/>
      <c r="W106" s="11"/>
      <c r="X106" s="11"/>
      <c r="Y106" s="11"/>
      <c r="Z106" s="11"/>
      <c r="AA106" s="11"/>
      <c r="AB106" s="11"/>
    </row>
    <row r="107" spans="1:28" ht="14.25" customHeight="1">
      <c r="A107" s="1250" t="str">
        <f>A106</f>
        <v/>
      </c>
      <c r="B107" s="58"/>
      <c r="C107" s="1735"/>
      <c r="D107" s="1733"/>
      <c r="E107" s="1735"/>
      <c r="F107" s="251"/>
      <c r="G107" s="251"/>
      <c r="H107" s="251">
        <f>'Pak8 s2'!I109</f>
        <v>0</v>
      </c>
      <c r="I107" s="251">
        <f>'Pak8 s2'!K109</f>
        <v>0</v>
      </c>
      <c r="J107" s="251">
        <f>'Pak8 s2'!M109</f>
        <v>0</v>
      </c>
      <c r="K107" s="251">
        <f>'Pak8 s2'!O109</f>
        <v>0</v>
      </c>
      <c r="L107" s="11"/>
      <c r="M107" s="11"/>
      <c r="N107" s="455"/>
      <c r="O107" s="250"/>
      <c r="P107" s="457"/>
      <c r="Q107" s="11"/>
      <c r="R107" s="340"/>
      <c r="S107" s="340"/>
      <c r="T107" s="340"/>
      <c r="U107" s="11"/>
      <c r="V107" s="11"/>
      <c r="W107" s="11"/>
      <c r="X107" s="11"/>
      <c r="Y107" s="11"/>
      <c r="Z107" s="11"/>
      <c r="AA107" s="11"/>
      <c r="AB107" s="11"/>
    </row>
    <row r="108" spans="1:28" ht="24.75" customHeight="1">
      <c r="A108" s="1250" t="str">
        <f>IF(E108&gt;0,"Wypełnione","")</f>
        <v/>
      </c>
      <c r="B108" s="58"/>
      <c r="C108" s="1734">
        <f>'Og s3a'!C511</f>
        <v>0</v>
      </c>
      <c r="D108" s="1732">
        <f>'Og s3a'!E511</f>
        <v>0</v>
      </c>
      <c r="E108" s="1734">
        <f>'Og s3a'!F511</f>
        <v>0</v>
      </c>
      <c r="F108" s="453">
        <f>O108</f>
        <v>0</v>
      </c>
      <c r="G108" s="453">
        <f>P108</f>
        <v>0</v>
      </c>
      <c r="H108" s="253">
        <f>'Pak8 s2'!I110</f>
        <v>0</v>
      </c>
      <c r="I108" s="253">
        <f>'Pak8 s2'!K110</f>
        <v>0</v>
      </c>
      <c r="J108" s="253">
        <f>'Pak8 s2'!M110</f>
        <v>0</v>
      </c>
      <c r="K108" s="253">
        <f>'Pak8 s2'!O110</f>
        <v>0</v>
      </c>
      <c r="L108" s="11"/>
      <c r="M108" s="11"/>
      <c r="N108" s="454">
        <f>'Og s3a'!G511</f>
        <v>0</v>
      </c>
      <c r="O108" s="254">
        <f>'Og s3a'!H511</f>
        <v>0</v>
      </c>
      <c r="P108" s="456">
        <f>'Og s3a'!D511</f>
        <v>0</v>
      </c>
      <c r="Q108" s="11"/>
      <c r="R108" s="340"/>
      <c r="S108" s="340"/>
      <c r="T108" s="340"/>
      <c r="U108" s="11"/>
      <c r="V108" s="11"/>
      <c r="W108" s="11"/>
      <c r="X108" s="11"/>
      <c r="Y108" s="11"/>
      <c r="Z108" s="11"/>
      <c r="AA108" s="11"/>
      <c r="AB108" s="11"/>
    </row>
    <row r="109" spans="1:28" ht="14.25" customHeight="1">
      <c r="A109" s="1250" t="str">
        <f>A108</f>
        <v/>
      </c>
      <c r="B109" s="58"/>
      <c r="C109" s="1735"/>
      <c r="D109" s="1733"/>
      <c r="E109" s="1735"/>
      <c r="F109" s="251"/>
      <c r="G109" s="251"/>
      <c r="H109" s="251">
        <f>'Pak8 s2'!I111</f>
        <v>0</v>
      </c>
      <c r="I109" s="251">
        <f>'Pak8 s2'!K111</f>
        <v>0</v>
      </c>
      <c r="J109" s="251">
        <f>'Pak8 s2'!M111</f>
        <v>0</v>
      </c>
      <c r="K109" s="251">
        <f>'Pak8 s2'!O111</f>
        <v>0</v>
      </c>
      <c r="L109" s="11"/>
      <c r="M109" s="11"/>
      <c r="N109" s="455"/>
      <c r="O109" s="250"/>
      <c r="P109" s="457"/>
      <c r="Q109" s="11"/>
      <c r="R109" s="340"/>
      <c r="S109" s="340"/>
      <c r="T109" s="340"/>
      <c r="U109" s="11"/>
      <c r="V109" s="11"/>
      <c r="W109" s="11"/>
      <c r="X109" s="11"/>
      <c r="Y109" s="11"/>
      <c r="Z109" s="11"/>
      <c r="AA109" s="11"/>
      <c r="AB109" s="11"/>
    </row>
    <row r="110" spans="1:28" ht="24.75" customHeight="1">
      <c r="A110" s="1250" t="str">
        <f>IF(E110&gt;0,"Wypełnione","")</f>
        <v/>
      </c>
      <c r="B110" s="58"/>
      <c r="C110" s="1734">
        <f>'Og s3a'!C513</f>
        <v>0</v>
      </c>
      <c r="D110" s="1732">
        <f>'Og s3a'!E513</f>
        <v>0</v>
      </c>
      <c r="E110" s="1734">
        <f>'Og s3a'!F513</f>
        <v>0</v>
      </c>
      <c r="F110" s="453">
        <f>O110</f>
        <v>0</v>
      </c>
      <c r="G110" s="453">
        <f>P110</f>
        <v>0</v>
      </c>
      <c r="H110" s="253">
        <f>'Pak8 s2'!I112</f>
        <v>0</v>
      </c>
      <c r="I110" s="253">
        <f>'Pak8 s2'!K112</f>
        <v>0</v>
      </c>
      <c r="J110" s="253">
        <f>'Pak8 s2'!M112</f>
        <v>0</v>
      </c>
      <c r="K110" s="253">
        <f>'Pak8 s2'!O112</f>
        <v>0</v>
      </c>
      <c r="L110" s="11"/>
      <c r="M110" s="11"/>
      <c r="N110" s="454">
        <f>'Og s3a'!G513</f>
        <v>0</v>
      </c>
      <c r="O110" s="254">
        <f>'Og s3a'!H513</f>
        <v>0</v>
      </c>
      <c r="P110" s="456">
        <f>'Og s3a'!D513</f>
        <v>0</v>
      </c>
      <c r="Q110" s="11"/>
      <c r="R110" s="340"/>
      <c r="S110" s="340"/>
      <c r="T110" s="340"/>
      <c r="U110" s="11"/>
      <c r="V110" s="11"/>
      <c r="W110" s="11"/>
      <c r="X110" s="11"/>
      <c r="Y110" s="11"/>
      <c r="Z110" s="11"/>
      <c r="AA110" s="11"/>
      <c r="AB110" s="11"/>
    </row>
    <row r="111" spans="1:28" ht="14.25" customHeight="1">
      <c r="A111" s="1250" t="str">
        <f>A110</f>
        <v/>
      </c>
      <c r="B111" s="58"/>
      <c r="C111" s="1735"/>
      <c r="D111" s="1733"/>
      <c r="E111" s="1735"/>
      <c r="F111" s="251"/>
      <c r="G111" s="251"/>
      <c r="H111" s="251">
        <f>'Pak8 s2'!I113</f>
        <v>0</v>
      </c>
      <c r="I111" s="251">
        <f>'Pak8 s2'!K113</f>
        <v>0</v>
      </c>
      <c r="J111" s="251">
        <f>'Pak8 s2'!M113</f>
        <v>0</v>
      </c>
      <c r="K111" s="251">
        <f>'Pak8 s2'!O113</f>
        <v>0</v>
      </c>
      <c r="L111" s="11"/>
      <c r="M111" s="11"/>
      <c r="N111" s="455"/>
      <c r="O111" s="250"/>
      <c r="P111" s="457"/>
      <c r="Q111" s="11"/>
      <c r="R111" s="340"/>
      <c r="S111" s="340"/>
      <c r="T111" s="340"/>
      <c r="U111" s="11"/>
      <c r="V111" s="11"/>
      <c r="W111" s="11"/>
      <c r="X111" s="11"/>
      <c r="Y111" s="11"/>
      <c r="Z111" s="11"/>
      <c r="AA111" s="11"/>
      <c r="AB111" s="11"/>
    </row>
    <row r="112" spans="1:28" ht="24.75" customHeight="1">
      <c r="A112" s="1250" t="str">
        <f>IF(E112&gt;0,"Wypełnione","")</f>
        <v/>
      </c>
      <c r="B112" s="58"/>
      <c r="C112" s="1734">
        <f>'Og s3a'!C515</f>
        <v>0</v>
      </c>
      <c r="D112" s="1732">
        <f>'Og s3a'!E515</f>
        <v>0</v>
      </c>
      <c r="E112" s="1734">
        <f>'Og s3a'!F515</f>
        <v>0</v>
      </c>
      <c r="F112" s="453">
        <f>O112</f>
        <v>0</v>
      </c>
      <c r="G112" s="453">
        <f>P112</f>
        <v>0</v>
      </c>
      <c r="H112" s="253">
        <f>'Pak8 s2'!I114</f>
        <v>0</v>
      </c>
      <c r="I112" s="253">
        <f>'Pak8 s2'!K114</f>
        <v>0</v>
      </c>
      <c r="J112" s="253">
        <f>'Pak8 s2'!M114</f>
        <v>0</v>
      </c>
      <c r="K112" s="253">
        <f>'Pak8 s2'!O114</f>
        <v>0</v>
      </c>
      <c r="L112" s="11"/>
      <c r="M112" s="11"/>
      <c r="N112" s="454">
        <f>'Og s3a'!G515</f>
        <v>0</v>
      </c>
      <c r="O112" s="254">
        <f>'Og s3a'!H515</f>
        <v>0</v>
      </c>
      <c r="P112" s="456">
        <f>'Og s3a'!D515</f>
        <v>0</v>
      </c>
      <c r="Q112" s="11"/>
      <c r="R112" s="340"/>
      <c r="S112" s="340"/>
      <c r="T112" s="340"/>
      <c r="U112" s="11"/>
      <c r="V112" s="11"/>
      <c r="W112" s="11"/>
      <c r="X112" s="11"/>
      <c r="Y112" s="11"/>
      <c r="Z112" s="11"/>
      <c r="AA112" s="11"/>
      <c r="AB112" s="11"/>
    </row>
    <row r="113" spans="1:28" ht="14.25" customHeight="1">
      <c r="A113" s="1250" t="str">
        <f>A112</f>
        <v/>
      </c>
      <c r="B113" s="58"/>
      <c r="C113" s="1735"/>
      <c r="D113" s="1733"/>
      <c r="E113" s="1735"/>
      <c r="F113" s="251"/>
      <c r="G113" s="251"/>
      <c r="H113" s="251">
        <f>'Pak8 s2'!I115</f>
        <v>0</v>
      </c>
      <c r="I113" s="251">
        <f>'Pak8 s2'!K115</f>
        <v>0</v>
      </c>
      <c r="J113" s="251">
        <f>'Pak8 s2'!M115</f>
        <v>0</v>
      </c>
      <c r="K113" s="251">
        <f>'Pak8 s2'!O115</f>
        <v>0</v>
      </c>
      <c r="L113" s="11"/>
      <c r="M113" s="11"/>
      <c r="N113" s="455"/>
      <c r="O113" s="250"/>
      <c r="P113" s="457"/>
      <c r="Q113" s="11"/>
      <c r="R113" s="340"/>
      <c r="S113" s="340"/>
      <c r="T113" s="340"/>
      <c r="U113" s="11"/>
      <c r="V113" s="11"/>
      <c r="W113" s="11"/>
      <c r="X113" s="11"/>
      <c r="Y113" s="11"/>
      <c r="Z113" s="11"/>
      <c r="AA113" s="11"/>
      <c r="AB113" s="11"/>
    </row>
    <row r="114" spans="1:28" ht="24.75" customHeight="1">
      <c r="A114" s="1250" t="str">
        <f>IF(E114&gt;0,"Wypełnione","")</f>
        <v/>
      </c>
      <c r="B114" s="58"/>
      <c r="C114" s="1734">
        <f>'Og s3a'!C517</f>
        <v>0</v>
      </c>
      <c r="D114" s="1732">
        <f>'Og s3a'!E517</f>
        <v>0</v>
      </c>
      <c r="E114" s="1734">
        <f>'Og s3a'!F517</f>
        <v>0</v>
      </c>
      <c r="F114" s="453">
        <f>O114</f>
        <v>0</v>
      </c>
      <c r="G114" s="453">
        <f>P114</f>
        <v>0</v>
      </c>
      <c r="H114" s="253">
        <f>'Pak8 s2'!I116</f>
        <v>0</v>
      </c>
      <c r="I114" s="253">
        <f>'Pak8 s2'!K116</f>
        <v>0</v>
      </c>
      <c r="J114" s="253">
        <f>'Pak8 s2'!M116</f>
        <v>0</v>
      </c>
      <c r="K114" s="253">
        <f>'Pak8 s2'!O116</f>
        <v>0</v>
      </c>
      <c r="L114" s="11"/>
      <c r="M114" s="11"/>
      <c r="N114" s="454">
        <f>'Og s3a'!G517</f>
        <v>0</v>
      </c>
      <c r="O114" s="254">
        <f>'Og s3a'!H517</f>
        <v>0</v>
      </c>
      <c r="P114" s="456">
        <f>'Og s3a'!D517</f>
        <v>0</v>
      </c>
      <c r="Q114" s="11"/>
      <c r="R114" s="340"/>
      <c r="S114" s="340"/>
      <c r="T114" s="340"/>
      <c r="U114" s="11"/>
      <c r="V114" s="11"/>
      <c r="W114" s="11"/>
      <c r="X114" s="11"/>
      <c r="Y114" s="11"/>
      <c r="Z114" s="11"/>
      <c r="AA114" s="11"/>
      <c r="AB114" s="11"/>
    </row>
    <row r="115" spans="1:28" ht="14.25" customHeight="1">
      <c r="A115" s="1250" t="str">
        <f>A114</f>
        <v/>
      </c>
      <c r="B115" s="58"/>
      <c r="C115" s="1735"/>
      <c r="D115" s="1733"/>
      <c r="E115" s="1735"/>
      <c r="F115" s="251"/>
      <c r="G115" s="251"/>
      <c r="H115" s="251">
        <f>'Pak8 s2'!I117</f>
        <v>0</v>
      </c>
      <c r="I115" s="251">
        <f>'Pak8 s2'!K117</f>
        <v>0</v>
      </c>
      <c r="J115" s="251">
        <f>'Pak8 s2'!M117</f>
        <v>0</v>
      </c>
      <c r="K115" s="251">
        <f>'Pak8 s2'!O117</f>
        <v>0</v>
      </c>
      <c r="L115" s="11"/>
      <c r="M115" s="11"/>
      <c r="N115" s="455"/>
      <c r="O115" s="250"/>
      <c r="P115" s="457"/>
      <c r="Q115" s="11"/>
      <c r="R115" s="340"/>
      <c r="S115" s="340"/>
      <c r="T115" s="340"/>
      <c r="U115" s="11"/>
      <c r="V115" s="11"/>
      <c r="W115" s="11"/>
      <c r="X115" s="11"/>
      <c r="Y115" s="11"/>
      <c r="Z115" s="11"/>
      <c r="AA115" s="11"/>
      <c r="AB115" s="11"/>
    </row>
    <row r="116" spans="1:28" ht="24.75" customHeight="1">
      <c r="A116" s="1250" t="str">
        <f>IF(E116&gt;0,"Wypełnione","")</f>
        <v/>
      </c>
      <c r="B116" s="58"/>
      <c r="C116" s="1734">
        <f>'Og s3a'!C519</f>
        <v>0</v>
      </c>
      <c r="D116" s="1732">
        <f>'Og s3a'!E519</f>
        <v>0</v>
      </c>
      <c r="E116" s="1734">
        <f>'Og s3a'!F519</f>
        <v>0</v>
      </c>
      <c r="F116" s="453">
        <f>O116</f>
        <v>0</v>
      </c>
      <c r="G116" s="453">
        <f>P116</f>
        <v>0</v>
      </c>
      <c r="H116" s="253">
        <f>'Pak8 s2'!I118</f>
        <v>0</v>
      </c>
      <c r="I116" s="253">
        <f>'Pak8 s2'!K118</f>
        <v>0</v>
      </c>
      <c r="J116" s="253">
        <f>'Pak8 s2'!M118</f>
        <v>0</v>
      </c>
      <c r="K116" s="253">
        <f>'Pak8 s2'!O118</f>
        <v>0</v>
      </c>
      <c r="L116" s="11"/>
      <c r="M116" s="11"/>
      <c r="N116" s="454">
        <f>'Og s3a'!G519</f>
        <v>0</v>
      </c>
      <c r="O116" s="254">
        <f>'Og s3a'!H519</f>
        <v>0</v>
      </c>
      <c r="P116" s="456">
        <f>'Og s3a'!D519</f>
        <v>0</v>
      </c>
      <c r="Q116" s="11"/>
      <c r="R116" s="340"/>
      <c r="S116" s="340"/>
      <c r="T116" s="340"/>
      <c r="U116" s="11"/>
      <c r="V116" s="11"/>
      <c r="W116" s="11"/>
      <c r="X116" s="11"/>
      <c r="Y116" s="11"/>
      <c r="Z116" s="11"/>
      <c r="AA116" s="11"/>
      <c r="AB116" s="11"/>
    </row>
    <row r="117" spans="1:28" ht="14.25" customHeight="1">
      <c r="A117" s="1250" t="str">
        <f>A116</f>
        <v/>
      </c>
      <c r="B117" s="58"/>
      <c r="C117" s="1735"/>
      <c r="D117" s="1733"/>
      <c r="E117" s="1735"/>
      <c r="F117" s="251"/>
      <c r="G117" s="251"/>
      <c r="H117" s="251">
        <f>'Pak8 s2'!I119</f>
        <v>0</v>
      </c>
      <c r="I117" s="251">
        <f>'Pak8 s2'!K119</f>
        <v>0</v>
      </c>
      <c r="J117" s="251">
        <f>'Pak8 s2'!M119</f>
        <v>0</v>
      </c>
      <c r="K117" s="251">
        <f>'Pak8 s2'!O119</f>
        <v>0</v>
      </c>
      <c r="L117" s="11"/>
      <c r="M117" s="11"/>
      <c r="N117" s="455"/>
      <c r="O117" s="250"/>
      <c r="P117" s="457"/>
      <c r="Q117" s="11"/>
      <c r="R117" s="340"/>
      <c r="S117" s="340"/>
      <c r="T117" s="340"/>
      <c r="U117" s="11"/>
      <c r="V117" s="11"/>
      <c r="W117" s="11"/>
      <c r="X117" s="11"/>
      <c r="Y117" s="11"/>
      <c r="Z117" s="11"/>
      <c r="AA117" s="11"/>
      <c r="AB117" s="11"/>
    </row>
    <row r="118" spans="1:28" ht="24.75" customHeight="1">
      <c r="A118" s="1250" t="str">
        <f>IF(E118&gt;0,"Wypełnione","")</f>
        <v/>
      </c>
      <c r="B118" s="58"/>
      <c r="C118" s="1734">
        <f>'Og s3a'!C521</f>
        <v>0</v>
      </c>
      <c r="D118" s="1732">
        <f>'Og s3a'!E521</f>
        <v>0</v>
      </c>
      <c r="E118" s="1734">
        <f>'Og s3a'!F521</f>
        <v>0</v>
      </c>
      <c r="F118" s="453">
        <f>O118</f>
        <v>0</v>
      </c>
      <c r="G118" s="453">
        <f>P118</f>
        <v>0</v>
      </c>
      <c r="H118" s="253">
        <f>'Pak8 s2'!I120</f>
        <v>0</v>
      </c>
      <c r="I118" s="253">
        <f>'Pak8 s2'!K120</f>
        <v>0</v>
      </c>
      <c r="J118" s="253">
        <f>'Pak8 s2'!M120</f>
        <v>0</v>
      </c>
      <c r="K118" s="253">
        <f>'Pak8 s2'!O120</f>
        <v>0</v>
      </c>
      <c r="L118" s="11"/>
      <c r="M118" s="11"/>
      <c r="N118" s="454">
        <f>'Og s3a'!G521</f>
        <v>0</v>
      </c>
      <c r="O118" s="254">
        <f>'Og s3a'!H521</f>
        <v>0</v>
      </c>
      <c r="P118" s="456">
        <f>'Og s3a'!D521</f>
        <v>0</v>
      </c>
      <c r="Q118" s="11"/>
      <c r="R118" s="340"/>
      <c r="S118" s="340"/>
      <c r="T118" s="340"/>
      <c r="U118" s="11"/>
      <c r="V118" s="11"/>
      <c r="W118" s="11"/>
      <c r="X118" s="11"/>
      <c r="Y118" s="11"/>
      <c r="Z118" s="11"/>
      <c r="AA118" s="11"/>
      <c r="AB118" s="11"/>
    </row>
    <row r="119" spans="1:28" ht="14.25" customHeight="1">
      <c r="A119" s="1250" t="str">
        <f>A118</f>
        <v/>
      </c>
      <c r="B119" s="58"/>
      <c r="C119" s="1735"/>
      <c r="D119" s="1733"/>
      <c r="E119" s="1735"/>
      <c r="F119" s="251"/>
      <c r="G119" s="251"/>
      <c r="H119" s="251">
        <f>'Pak8 s2'!I121</f>
        <v>0</v>
      </c>
      <c r="I119" s="251">
        <f>'Pak8 s2'!K121</f>
        <v>0</v>
      </c>
      <c r="J119" s="251">
        <f>'Pak8 s2'!M121</f>
        <v>0</v>
      </c>
      <c r="K119" s="251">
        <f>'Pak8 s2'!O121</f>
        <v>0</v>
      </c>
      <c r="L119" s="11"/>
      <c r="M119" s="11"/>
      <c r="N119" s="455"/>
      <c r="O119" s="250"/>
      <c r="P119" s="457"/>
      <c r="Q119" s="11"/>
      <c r="R119" s="340"/>
      <c r="S119" s="340"/>
      <c r="T119" s="340"/>
      <c r="U119" s="11"/>
      <c r="V119" s="11"/>
      <c r="W119" s="11"/>
      <c r="X119" s="11"/>
      <c r="Y119" s="11"/>
      <c r="Z119" s="11"/>
      <c r="AA119" s="11"/>
      <c r="AB119" s="11"/>
    </row>
    <row r="120" spans="1:28" ht="24.75" customHeight="1">
      <c r="A120" s="1250" t="str">
        <f>IF(E120&gt;0,"Wypełnione","")</f>
        <v/>
      </c>
      <c r="B120" s="58"/>
      <c r="C120" s="1734">
        <f>'Og s3a'!C523</f>
        <v>0</v>
      </c>
      <c r="D120" s="1732">
        <f>'Og s3a'!E523</f>
        <v>0</v>
      </c>
      <c r="E120" s="1734">
        <f>'Og s3a'!F523</f>
        <v>0</v>
      </c>
      <c r="F120" s="453">
        <f>O120</f>
        <v>0</v>
      </c>
      <c r="G120" s="453">
        <f>P120</f>
        <v>0</v>
      </c>
      <c r="H120" s="253">
        <f>'Pak8 s2'!I122</f>
        <v>0</v>
      </c>
      <c r="I120" s="253">
        <f>'Pak8 s2'!K122</f>
        <v>0</v>
      </c>
      <c r="J120" s="253">
        <f>'Pak8 s2'!M122</f>
        <v>0</v>
      </c>
      <c r="K120" s="253">
        <f>'Pak8 s2'!O122</f>
        <v>0</v>
      </c>
      <c r="L120" s="11"/>
      <c r="M120" s="11"/>
      <c r="N120" s="454">
        <f>'Og s3a'!G523</f>
        <v>0</v>
      </c>
      <c r="O120" s="254">
        <f>'Og s3a'!H523</f>
        <v>0</v>
      </c>
      <c r="P120" s="456">
        <f>'Og s3a'!D523</f>
        <v>0</v>
      </c>
      <c r="Q120" s="11"/>
      <c r="R120" s="340"/>
      <c r="S120" s="340"/>
      <c r="T120" s="340"/>
      <c r="U120" s="11"/>
      <c r="V120" s="11"/>
      <c r="W120" s="11"/>
      <c r="X120" s="11"/>
      <c r="Y120" s="11"/>
      <c r="Z120" s="11"/>
      <c r="AA120" s="11"/>
      <c r="AB120" s="11"/>
    </row>
    <row r="121" spans="1:28" ht="14.25" customHeight="1">
      <c r="A121" s="1250" t="str">
        <f>A120</f>
        <v/>
      </c>
      <c r="B121" s="58"/>
      <c r="C121" s="1735"/>
      <c r="D121" s="1733"/>
      <c r="E121" s="1735"/>
      <c r="F121" s="251"/>
      <c r="G121" s="251"/>
      <c r="H121" s="251">
        <f>'Pak8 s2'!I123</f>
        <v>0</v>
      </c>
      <c r="I121" s="251">
        <f>'Pak8 s2'!K123</f>
        <v>0</v>
      </c>
      <c r="J121" s="251">
        <f>'Pak8 s2'!M123</f>
        <v>0</v>
      </c>
      <c r="K121" s="251">
        <f>'Pak8 s2'!O123</f>
        <v>0</v>
      </c>
      <c r="L121" s="11"/>
      <c r="M121" s="11"/>
      <c r="N121" s="455"/>
      <c r="O121" s="250"/>
      <c r="P121" s="457"/>
      <c r="Q121" s="11"/>
      <c r="R121" s="340"/>
      <c r="S121" s="340"/>
      <c r="T121" s="340"/>
      <c r="U121" s="11"/>
      <c r="V121" s="11"/>
      <c r="W121" s="11"/>
      <c r="X121" s="11"/>
      <c r="Y121" s="11"/>
      <c r="Z121" s="11"/>
      <c r="AA121" s="11"/>
      <c r="AB121" s="11"/>
    </row>
    <row r="122" spans="1:28" ht="24.75" customHeight="1">
      <c r="A122" s="1250" t="str">
        <f>IF(E122&gt;0,"Wypełnione","")</f>
        <v/>
      </c>
      <c r="B122" s="58"/>
      <c r="C122" s="1734">
        <f>'Og s3a'!C525</f>
        <v>0</v>
      </c>
      <c r="D122" s="1732">
        <f>'Og s3a'!E525</f>
        <v>0</v>
      </c>
      <c r="E122" s="1734">
        <f>'Og s3a'!F525</f>
        <v>0</v>
      </c>
      <c r="F122" s="453">
        <f>O122</f>
        <v>0</v>
      </c>
      <c r="G122" s="453">
        <f>P122</f>
        <v>0</v>
      </c>
      <c r="H122" s="253">
        <f>'Pak8 s2'!I124</f>
        <v>0</v>
      </c>
      <c r="I122" s="253">
        <f>'Pak8 s2'!K124</f>
        <v>0</v>
      </c>
      <c r="J122" s="253">
        <f>'Pak8 s2'!M124</f>
        <v>0</v>
      </c>
      <c r="K122" s="253">
        <f>'Pak8 s2'!O124</f>
        <v>0</v>
      </c>
      <c r="L122" s="11"/>
      <c r="M122" s="11"/>
      <c r="N122" s="454">
        <f>'Og s3a'!G525</f>
        <v>0</v>
      </c>
      <c r="O122" s="254">
        <f>'Og s3a'!H525</f>
        <v>0</v>
      </c>
      <c r="P122" s="456">
        <f>'Og s3a'!D525</f>
        <v>0</v>
      </c>
      <c r="Q122" s="11"/>
      <c r="R122" s="340"/>
      <c r="S122" s="340"/>
      <c r="T122" s="340"/>
      <c r="U122" s="11"/>
      <c r="V122" s="11"/>
      <c r="W122" s="11"/>
      <c r="X122" s="11"/>
      <c r="Y122" s="11"/>
      <c r="Z122" s="11"/>
      <c r="AA122" s="11"/>
      <c r="AB122" s="11"/>
    </row>
    <row r="123" spans="1:28" ht="14.25" customHeight="1">
      <c r="A123" s="1250" t="str">
        <f>A122</f>
        <v/>
      </c>
      <c r="B123" s="58"/>
      <c r="C123" s="1735"/>
      <c r="D123" s="1733"/>
      <c r="E123" s="1735"/>
      <c r="F123" s="251"/>
      <c r="G123" s="251"/>
      <c r="H123" s="251">
        <f>'Pak8 s2'!I125</f>
        <v>0</v>
      </c>
      <c r="I123" s="251">
        <f>'Pak8 s2'!K125</f>
        <v>0</v>
      </c>
      <c r="J123" s="251">
        <f>'Pak8 s2'!M125</f>
        <v>0</v>
      </c>
      <c r="K123" s="251">
        <f>'Pak8 s2'!O125</f>
        <v>0</v>
      </c>
      <c r="L123" s="11"/>
      <c r="M123" s="11"/>
      <c r="N123" s="455"/>
      <c r="O123" s="250"/>
      <c r="P123" s="457"/>
      <c r="Q123" s="11"/>
      <c r="R123" s="340"/>
      <c r="S123" s="340"/>
      <c r="T123" s="340"/>
      <c r="U123" s="11"/>
      <c r="V123" s="11"/>
      <c r="W123" s="11"/>
      <c r="X123" s="11"/>
      <c r="Y123" s="11"/>
      <c r="Z123" s="11"/>
      <c r="AA123" s="11"/>
      <c r="AB123" s="11"/>
    </row>
    <row r="124" spans="1:28" ht="24.75" customHeight="1">
      <c r="A124" s="1250" t="str">
        <f>IF(E124&gt;0,"Wypełnione","")</f>
        <v/>
      </c>
      <c r="B124" s="58"/>
      <c r="C124" s="1734">
        <f>'Og s3a'!C527</f>
        <v>0</v>
      </c>
      <c r="D124" s="1732">
        <f>'Og s3a'!E527</f>
        <v>0</v>
      </c>
      <c r="E124" s="1734">
        <f>'Og s3a'!F527</f>
        <v>0</v>
      </c>
      <c r="F124" s="453">
        <f>O124</f>
        <v>0</v>
      </c>
      <c r="G124" s="453">
        <f>P124</f>
        <v>0</v>
      </c>
      <c r="H124" s="253">
        <f>'Pak8 s2'!I126</f>
        <v>0</v>
      </c>
      <c r="I124" s="253">
        <f>'Pak8 s2'!K126</f>
        <v>0</v>
      </c>
      <c r="J124" s="253">
        <f>'Pak8 s2'!M126</f>
        <v>0</v>
      </c>
      <c r="K124" s="253">
        <f>'Pak8 s2'!O126</f>
        <v>0</v>
      </c>
      <c r="L124" s="11"/>
      <c r="M124" s="11"/>
      <c r="N124" s="454">
        <f>'Og s3a'!G527</f>
        <v>0</v>
      </c>
      <c r="O124" s="254">
        <f>'Og s3a'!H527</f>
        <v>0</v>
      </c>
      <c r="P124" s="456">
        <f>'Og s3a'!D527</f>
        <v>0</v>
      </c>
      <c r="Q124" s="11"/>
      <c r="R124" s="340"/>
      <c r="S124" s="340"/>
      <c r="T124" s="340"/>
      <c r="U124" s="11"/>
      <c r="V124" s="11"/>
      <c r="W124" s="11"/>
      <c r="X124" s="11"/>
      <c r="Y124" s="11"/>
      <c r="Z124" s="11"/>
      <c r="AA124" s="11"/>
      <c r="AB124" s="11"/>
    </row>
    <row r="125" spans="1:28" ht="14.25" customHeight="1">
      <c r="A125" s="1250" t="str">
        <f>A124</f>
        <v/>
      </c>
      <c r="B125" s="58"/>
      <c r="C125" s="1735"/>
      <c r="D125" s="1733"/>
      <c r="E125" s="1735"/>
      <c r="F125" s="251"/>
      <c r="G125" s="251"/>
      <c r="H125" s="251">
        <f>'Pak8 s2'!I127</f>
        <v>0</v>
      </c>
      <c r="I125" s="251">
        <f>'Pak8 s2'!K127</f>
        <v>0</v>
      </c>
      <c r="J125" s="251">
        <f>'Pak8 s2'!M127</f>
        <v>0</v>
      </c>
      <c r="K125" s="251">
        <f>'Pak8 s2'!O127</f>
        <v>0</v>
      </c>
      <c r="L125" s="11"/>
      <c r="M125" s="11"/>
      <c r="N125" s="455"/>
      <c r="O125" s="250"/>
      <c r="P125" s="457"/>
      <c r="Q125" s="11"/>
      <c r="R125" s="340"/>
      <c r="S125" s="340"/>
      <c r="T125" s="340"/>
      <c r="U125" s="11"/>
      <c r="V125" s="11"/>
      <c r="W125" s="11"/>
      <c r="X125" s="11"/>
      <c r="Y125" s="11"/>
      <c r="Z125" s="11"/>
      <c r="AA125" s="11"/>
      <c r="AB125" s="11"/>
    </row>
    <row r="126" spans="1:28" ht="24.75" customHeight="1">
      <c r="A126" s="1250" t="str">
        <f>IF(E126&gt;0,"Wypełnione","")</f>
        <v/>
      </c>
      <c r="B126" s="58"/>
      <c r="C126" s="1734">
        <f>'Og s3a'!C529</f>
        <v>0</v>
      </c>
      <c r="D126" s="1732">
        <f>'Og s3a'!E529</f>
        <v>0</v>
      </c>
      <c r="E126" s="1734">
        <f>'Og s3a'!F529</f>
        <v>0</v>
      </c>
      <c r="F126" s="453">
        <f>O126</f>
        <v>0</v>
      </c>
      <c r="G126" s="453">
        <f>P126</f>
        <v>0</v>
      </c>
      <c r="H126" s="253">
        <f>'Pak8 s2'!I128</f>
        <v>0</v>
      </c>
      <c r="I126" s="253">
        <f>'Pak8 s2'!K128</f>
        <v>0</v>
      </c>
      <c r="J126" s="253">
        <f>'Pak8 s2'!M128</f>
        <v>0</v>
      </c>
      <c r="K126" s="253">
        <f>'Pak8 s2'!O128</f>
        <v>0</v>
      </c>
      <c r="L126" s="11"/>
      <c r="M126" s="11"/>
      <c r="N126" s="454">
        <f>'Og s3a'!G529</f>
        <v>0</v>
      </c>
      <c r="O126" s="254">
        <f>'Og s3a'!H529</f>
        <v>0</v>
      </c>
      <c r="P126" s="456">
        <f>'Og s3a'!D529</f>
        <v>0</v>
      </c>
      <c r="Q126" s="11"/>
      <c r="R126" s="340"/>
      <c r="S126" s="340"/>
      <c r="T126" s="340"/>
      <c r="U126" s="11"/>
      <c r="V126" s="11"/>
      <c r="W126" s="11"/>
      <c r="X126" s="11"/>
      <c r="Y126" s="11"/>
      <c r="Z126" s="11"/>
      <c r="AA126" s="11"/>
      <c r="AB126" s="11"/>
    </row>
    <row r="127" spans="1:28" ht="14.25" customHeight="1">
      <c r="A127" s="1250" t="str">
        <f>A126</f>
        <v/>
      </c>
      <c r="B127" s="58"/>
      <c r="C127" s="1735"/>
      <c r="D127" s="1733"/>
      <c r="E127" s="1735"/>
      <c r="F127" s="251"/>
      <c r="G127" s="251"/>
      <c r="H127" s="251">
        <f>'Pak8 s2'!I129</f>
        <v>0</v>
      </c>
      <c r="I127" s="251">
        <f>'Pak8 s2'!K129</f>
        <v>0</v>
      </c>
      <c r="J127" s="251">
        <f>'Pak8 s2'!M129</f>
        <v>0</v>
      </c>
      <c r="K127" s="251">
        <f>'Pak8 s2'!O129</f>
        <v>0</v>
      </c>
      <c r="L127" s="11"/>
      <c r="M127" s="11"/>
      <c r="N127" s="455"/>
      <c r="O127" s="250"/>
      <c r="P127" s="457"/>
      <c r="Q127" s="11"/>
      <c r="R127" s="340"/>
      <c r="S127" s="340"/>
      <c r="T127" s="340"/>
      <c r="U127" s="11"/>
      <c r="V127" s="11"/>
      <c r="W127" s="11"/>
      <c r="X127" s="11"/>
      <c r="Y127" s="11"/>
      <c r="Z127" s="11"/>
      <c r="AA127" s="11"/>
      <c r="AB127" s="11"/>
    </row>
    <row r="128" spans="1:28" ht="24.75" customHeight="1">
      <c r="A128" s="1250" t="str">
        <f>IF(E128&gt;0,"Wypełnione","")</f>
        <v/>
      </c>
      <c r="B128" s="58"/>
      <c r="C128" s="1734">
        <f>'Og s3a'!C531</f>
        <v>0</v>
      </c>
      <c r="D128" s="1732">
        <f>'Og s3a'!E531</f>
        <v>0</v>
      </c>
      <c r="E128" s="1734">
        <f>'Og s3a'!F531</f>
        <v>0</v>
      </c>
      <c r="F128" s="453">
        <f>O128</f>
        <v>0</v>
      </c>
      <c r="G128" s="453">
        <f>P128</f>
        <v>0</v>
      </c>
      <c r="H128" s="253">
        <f>'Pak8 s2'!I130</f>
        <v>0</v>
      </c>
      <c r="I128" s="253">
        <f>'Pak8 s2'!K130</f>
        <v>0</v>
      </c>
      <c r="J128" s="253">
        <f>'Pak8 s2'!M130</f>
        <v>0</v>
      </c>
      <c r="K128" s="253">
        <f>'Pak8 s2'!O130</f>
        <v>0</v>
      </c>
      <c r="L128" s="11"/>
      <c r="M128" s="11"/>
      <c r="N128" s="454">
        <f>'Og s3a'!G531</f>
        <v>0</v>
      </c>
      <c r="O128" s="254">
        <f>'Og s3a'!H531</f>
        <v>0</v>
      </c>
      <c r="P128" s="456">
        <f>'Og s3a'!D531</f>
        <v>0</v>
      </c>
      <c r="Q128" s="11"/>
      <c r="R128" s="340"/>
      <c r="S128" s="340"/>
      <c r="T128" s="340"/>
      <c r="U128" s="11"/>
      <c r="V128" s="11"/>
      <c r="W128" s="11"/>
      <c r="X128" s="11"/>
      <c r="Y128" s="11"/>
      <c r="Z128" s="11"/>
      <c r="AA128" s="11"/>
      <c r="AB128" s="11"/>
    </row>
    <row r="129" spans="1:28" ht="14.25" customHeight="1">
      <c r="A129" s="1250" t="str">
        <f>A128</f>
        <v/>
      </c>
      <c r="B129" s="58"/>
      <c r="C129" s="1735"/>
      <c r="D129" s="1733"/>
      <c r="E129" s="1735"/>
      <c r="F129" s="251"/>
      <c r="G129" s="251"/>
      <c r="H129" s="251">
        <f>'Pak8 s2'!I131</f>
        <v>0</v>
      </c>
      <c r="I129" s="251">
        <f>'Pak8 s2'!K131</f>
        <v>0</v>
      </c>
      <c r="J129" s="251">
        <f>'Pak8 s2'!M131</f>
        <v>0</v>
      </c>
      <c r="K129" s="251">
        <f>'Pak8 s2'!O131</f>
        <v>0</v>
      </c>
      <c r="L129" s="11"/>
      <c r="M129" s="11"/>
      <c r="N129" s="455"/>
      <c r="O129" s="250"/>
      <c r="P129" s="457"/>
      <c r="Q129" s="11"/>
      <c r="R129" s="340"/>
      <c r="S129" s="340"/>
      <c r="T129" s="340"/>
      <c r="U129" s="11"/>
      <c r="V129" s="11"/>
      <c r="W129" s="11"/>
      <c r="X129" s="11"/>
      <c r="Y129" s="11"/>
      <c r="Z129" s="11"/>
      <c r="AA129" s="11"/>
      <c r="AB129" s="11"/>
    </row>
    <row r="130" spans="1:28" ht="24.75" customHeight="1">
      <c r="A130" s="1250" t="str">
        <f>IF(E130&gt;0,"Wypełnione","")</f>
        <v/>
      </c>
      <c r="B130" s="58"/>
      <c r="C130" s="1734">
        <f>'Og s3a'!C533</f>
        <v>0</v>
      </c>
      <c r="D130" s="1732">
        <f>'Og s3a'!E533</f>
        <v>0</v>
      </c>
      <c r="E130" s="1734">
        <f>'Og s3a'!F533</f>
        <v>0</v>
      </c>
      <c r="F130" s="453">
        <f>O130</f>
        <v>0</v>
      </c>
      <c r="G130" s="453">
        <f>P130</f>
        <v>0</v>
      </c>
      <c r="H130" s="253">
        <f>'Pak8 s2'!I132</f>
        <v>0</v>
      </c>
      <c r="I130" s="253">
        <f>'Pak8 s2'!K132</f>
        <v>0</v>
      </c>
      <c r="J130" s="253">
        <f>'Pak8 s2'!M132</f>
        <v>0</v>
      </c>
      <c r="K130" s="253">
        <f>'Pak8 s2'!O132</f>
        <v>0</v>
      </c>
      <c r="L130" s="11"/>
      <c r="M130" s="11"/>
      <c r="N130" s="454">
        <f>'Og s3a'!G533</f>
        <v>0</v>
      </c>
      <c r="O130" s="254">
        <f>'Og s3a'!H533</f>
        <v>0</v>
      </c>
      <c r="P130" s="456">
        <f>'Og s3a'!D533</f>
        <v>0</v>
      </c>
      <c r="Q130" s="11"/>
      <c r="R130" s="340"/>
      <c r="S130" s="340"/>
      <c r="T130" s="340"/>
      <c r="U130" s="11"/>
      <c r="V130" s="11"/>
      <c r="W130" s="11"/>
      <c r="X130" s="11"/>
      <c r="Y130" s="11"/>
      <c r="Z130" s="11"/>
      <c r="AA130" s="11"/>
      <c r="AB130" s="11"/>
    </row>
    <row r="131" spans="1:28" ht="14.25" customHeight="1">
      <c r="A131" s="1250" t="str">
        <f>A130</f>
        <v/>
      </c>
      <c r="B131" s="58"/>
      <c r="C131" s="1735"/>
      <c r="D131" s="1733"/>
      <c r="E131" s="1735"/>
      <c r="F131" s="251"/>
      <c r="G131" s="251"/>
      <c r="H131" s="251">
        <f>'Pak8 s2'!I133</f>
        <v>0</v>
      </c>
      <c r="I131" s="251">
        <f>'Pak8 s2'!K133</f>
        <v>0</v>
      </c>
      <c r="J131" s="251">
        <f>'Pak8 s2'!M133</f>
        <v>0</v>
      </c>
      <c r="K131" s="251">
        <f>'Pak8 s2'!O133</f>
        <v>0</v>
      </c>
      <c r="L131" s="11"/>
      <c r="M131" s="11"/>
      <c r="N131" s="455"/>
      <c r="O131" s="250"/>
      <c r="P131" s="457"/>
      <c r="Q131" s="11"/>
      <c r="R131" s="340"/>
      <c r="S131" s="340"/>
      <c r="T131" s="340"/>
      <c r="U131" s="11"/>
      <c r="V131" s="11"/>
      <c r="W131" s="11"/>
      <c r="X131" s="11"/>
      <c r="Y131" s="11"/>
      <c r="Z131" s="11"/>
      <c r="AA131" s="11"/>
      <c r="AB131" s="11"/>
    </row>
    <row r="132" spans="1:28" ht="24.75" customHeight="1">
      <c r="A132" s="1250" t="str">
        <f>IF(E132&gt;0,"Wypełnione","")</f>
        <v/>
      </c>
      <c r="B132" s="58"/>
      <c r="C132" s="1734">
        <f>'Og s3a'!C535</f>
        <v>0</v>
      </c>
      <c r="D132" s="1732">
        <f>'Og s3a'!E535</f>
        <v>0</v>
      </c>
      <c r="E132" s="1734">
        <f>'Og s3a'!F535</f>
        <v>0</v>
      </c>
      <c r="F132" s="453">
        <f>O132</f>
        <v>0</v>
      </c>
      <c r="G132" s="453">
        <f>P132</f>
        <v>0</v>
      </c>
      <c r="H132" s="253">
        <f>'Pak8 s2'!I134</f>
        <v>0</v>
      </c>
      <c r="I132" s="253">
        <f>'Pak8 s2'!K134</f>
        <v>0</v>
      </c>
      <c r="J132" s="253">
        <f>'Pak8 s2'!M134</f>
        <v>0</v>
      </c>
      <c r="K132" s="253">
        <f>'Pak8 s2'!O134</f>
        <v>0</v>
      </c>
      <c r="L132" s="11"/>
      <c r="M132" s="11"/>
      <c r="N132" s="454">
        <f>'Og s3a'!G535</f>
        <v>0</v>
      </c>
      <c r="O132" s="254">
        <f>'Og s3a'!H535</f>
        <v>0</v>
      </c>
      <c r="P132" s="456">
        <f>'Og s3a'!D535</f>
        <v>0</v>
      </c>
      <c r="Q132" s="11"/>
      <c r="R132" s="340"/>
      <c r="S132" s="340"/>
      <c r="T132" s="340"/>
      <c r="U132" s="11"/>
      <c r="V132" s="11"/>
      <c r="W132" s="11"/>
      <c r="X132" s="11"/>
      <c r="Y132" s="11"/>
      <c r="Z132" s="11"/>
      <c r="AA132" s="11"/>
      <c r="AB132" s="11"/>
    </row>
    <row r="133" spans="1:28" ht="14.25" customHeight="1">
      <c r="A133" s="1250" t="str">
        <f>A132</f>
        <v/>
      </c>
      <c r="B133" s="58"/>
      <c r="C133" s="1735"/>
      <c r="D133" s="1733"/>
      <c r="E133" s="1735"/>
      <c r="F133" s="251"/>
      <c r="G133" s="251"/>
      <c r="H133" s="251">
        <f>'Pak8 s2'!I135</f>
        <v>0</v>
      </c>
      <c r="I133" s="251">
        <f>'Pak8 s2'!K135</f>
        <v>0</v>
      </c>
      <c r="J133" s="251">
        <f>'Pak8 s2'!M135</f>
        <v>0</v>
      </c>
      <c r="K133" s="251">
        <f>'Pak8 s2'!O135</f>
        <v>0</v>
      </c>
      <c r="L133" s="11"/>
      <c r="M133" s="11"/>
      <c r="N133" s="455"/>
      <c r="O133" s="250"/>
      <c r="P133" s="457"/>
      <c r="Q133" s="11"/>
      <c r="R133" s="340"/>
      <c r="S133" s="340"/>
      <c r="T133" s="340"/>
      <c r="U133" s="11"/>
      <c r="V133" s="11"/>
      <c r="W133" s="11"/>
      <c r="X133" s="11"/>
      <c r="Y133" s="11"/>
      <c r="Z133" s="11"/>
      <c r="AA133" s="11"/>
      <c r="AB133" s="11"/>
    </row>
    <row r="134" spans="1:28" ht="24.75" customHeight="1">
      <c r="A134" s="1250" t="str">
        <f>IF(E134&gt;0,"Wypełnione","")</f>
        <v/>
      </c>
      <c r="B134" s="58"/>
      <c r="C134" s="1734">
        <f>'Og s3a'!C537</f>
        <v>0</v>
      </c>
      <c r="D134" s="1732">
        <f>'Og s3a'!E537</f>
        <v>0</v>
      </c>
      <c r="E134" s="1734">
        <f>'Og s3a'!F537</f>
        <v>0</v>
      </c>
      <c r="F134" s="453">
        <f>O134</f>
        <v>0</v>
      </c>
      <c r="G134" s="453">
        <f>P134</f>
        <v>0</v>
      </c>
      <c r="H134" s="253">
        <f>'Pak8 s2'!I136</f>
        <v>0</v>
      </c>
      <c r="I134" s="253">
        <f>'Pak8 s2'!K136</f>
        <v>0</v>
      </c>
      <c r="J134" s="253">
        <f>'Pak8 s2'!M136</f>
        <v>0</v>
      </c>
      <c r="K134" s="253">
        <f>'Pak8 s2'!O136</f>
        <v>0</v>
      </c>
      <c r="L134" s="11"/>
      <c r="M134" s="11"/>
      <c r="N134" s="454">
        <f>'Og s3a'!G537</f>
        <v>0</v>
      </c>
      <c r="O134" s="254">
        <f>'Og s3a'!H537</f>
        <v>0</v>
      </c>
      <c r="P134" s="456">
        <f>'Og s3a'!D537</f>
        <v>0</v>
      </c>
      <c r="Q134" s="11"/>
      <c r="R134" s="340"/>
      <c r="S134" s="340"/>
      <c r="T134" s="340"/>
      <c r="U134" s="11"/>
      <c r="V134" s="11"/>
      <c r="W134" s="11"/>
      <c r="X134" s="11"/>
      <c r="Y134" s="11"/>
      <c r="Z134" s="11"/>
      <c r="AA134" s="11"/>
      <c r="AB134" s="11"/>
    </row>
    <row r="135" spans="1:28" ht="14.25" customHeight="1">
      <c r="A135" s="1250" t="str">
        <f>A134</f>
        <v/>
      </c>
      <c r="B135" s="58"/>
      <c r="C135" s="1735"/>
      <c r="D135" s="1733"/>
      <c r="E135" s="1735"/>
      <c r="F135" s="251"/>
      <c r="G135" s="251"/>
      <c r="H135" s="251">
        <f>'Pak8 s2'!I137</f>
        <v>0</v>
      </c>
      <c r="I135" s="251">
        <f>'Pak8 s2'!K137</f>
        <v>0</v>
      </c>
      <c r="J135" s="251">
        <f>'Pak8 s2'!M137</f>
        <v>0</v>
      </c>
      <c r="K135" s="251">
        <f>'Pak8 s2'!O137</f>
        <v>0</v>
      </c>
      <c r="L135" s="11"/>
      <c r="M135" s="11"/>
      <c r="N135" s="455"/>
      <c r="O135" s="250"/>
      <c r="P135" s="457"/>
      <c r="Q135" s="11"/>
      <c r="R135" s="340"/>
      <c r="S135" s="340"/>
      <c r="T135" s="340"/>
      <c r="U135" s="11"/>
      <c r="V135" s="11"/>
      <c r="W135" s="11"/>
      <c r="X135" s="11"/>
      <c r="Y135" s="11"/>
      <c r="Z135" s="11"/>
      <c r="AA135" s="11"/>
      <c r="AB135" s="11"/>
    </row>
    <row r="136" spans="1:28" ht="24.75" customHeight="1">
      <c r="A136" s="1250" t="str">
        <f>IF(E136&gt;0,"Wypełnione","")</f>
        <v/>
      </c>
      <c r="B136" s="58"/>
      <c r="C136" s="1734">
        <f>'Og s3a'!C539</f>
        <v>0</v>
      </c>
      <c r="D136" s="1732">
        <f>'Og s3a'!E539</f>
        <v>0</v>
      </c>
      <c r="E136" s="1734">
        <f>'Og s3a'!F539</f>
        <v>0</v>
      </c>
      <c r="F136" s="453">
        <f>O136</f>
        <v>0</v>
      </c>
      <c r="G136" s="453">
        <f>P136</f>
        <v>0</v>
      </c>
      <c r="H136" s="253">
        <f>'Pak8 s2'!I138</f>
        <v>0</v>
      </c>
      <c r="I136" s="253">
        <f>'Pak8 s2'!K138</f>
        <v>0</v>
      </c>
      <c r="J136" s="253">
        <f>'Pak8 s2'!M138</f>
        <v>0</v>
      </c>
      <c r="K136" s="253">
        <f>'Pak8 s2'!O138</f>
        <v>0</v>
      </c>
      <c r="L136" s="11"/>
      <c r="M136" s="11"/>
      <c r="N136" s="454">
        <f>'Og s3a'!G539</f>
        <v>0</v>
      </c>
      <c r="O136" s="254">
        <f>'Og s3a'!H539</f>
        <v>0</v>
      </c>
      <c r="P136" s="456">
        <f>'Og s3a'!D539</f>
        <v>0</v>
      </c>
      <c r="Q136" s="11"/>
      <c r="R136" s="340"/>
      <c r="S136" s="340"/>
      <c r="T136" s="340"/>
      <c r="U136" s="11"/>
      <c r="V136" s="11"/>
      <c r="W136" s="11"/>
      <c r="X136" s="11"/>
      <c r="Y136" s="11"/>
      <c r="Z136" s="11"/>
      <c r="AA136" s="11"/>
      <c r="AB136" s="11"/>
    </row>
    <row r="137" spans="1:28" ht="14.25" customHeight="1">
      <c r="A137" s="1250" t="str">
        <f>A136</f>
        <v/>
      </c>
      <c r="B137" s="58"/>
      <c r="C137" s="1735"/>
      <c r="D137" s="1733"/>
      <c r="E137" s="1735"/>
      <c r="F137" s="251"/>
      <c r="G137" s="251"/>
      <c r="H137" s="251">
        <f>'Pak8 s2'!I139</f>
        <v>0</v>
      </c>
      <c r="I137" s="251">
        <f>'Pak8 s2'!K139</f>
        <v>0</v>
      </c>
      <c r="J137" s="251">
        <f>'Pak8 s2'!M139</f>
        <v>0</v>
      </c>
      <c r="K137" s="251">
        <f>'Pak8 s2'!O139</f>
        <v>0</v>
      </c>
      <c r="L137" s="11"/>
      <c r="M137" s="11"/>
      <c r="N137" s="455"/>
      <c r="O137" s="250"/>
      <c r="P137" s="457"/>
      <c r="Q137" s="11"/>
      <c r="R137" s="340"/>
      <c r="S137" s="340"/>
      <c r="T137" s="340"/>
      <c r="U137" s="11"/>
      <c r="V137" s="11"/>
      <c r="W137" s="11"/>
      <c r="X137" s="11"/>
      <c r="Y137" s="11"/>
      <c r="Z137" s="11"/>
      <c r="AA137" s="11"/>
      <c r="AB137" s="11"/>
    </row>
    <row r="138" spans="1:28" ht="24.75" customHeight="1">
      <c r="A138" s="1250" t="str">
        <f>IF(E138&gt;0,"Wypełnione","")</f>
        <v/>
      </c>
      <c r="B138" s="58"/>
      <c r="C138" s="1734">
        <f>'Og s3a'!C541</f>
        <v>0</v>
      </c>
      <c r="D138" s="1732">
        <f>'Og s3a'!E541</f>
        <v>0</v>
      </c>
      <c r="E138" s="1734">
        <f>'Og s3a'!F541</f>
        <v>0</v>
      </c>
      <c r="F138" s="453">
        <f>O138</f>
        <v>0</v>
      </c>
      <c r="G138" s="453">
        <f>P138</f>
        <v>0</v>
      </c>
      <c r="H138" s="253">
        <f>'Pak8 s2'!I140</f>
        <v>0</v>
      </c>
      <c r="I138" s="253">
        <f>'Pak8 s2'!K140</f>
        <v>0</v>
      </c>
      <c r="J138" s="253">
        <f>'Pak8 s2'!M140</f>
        <v>0</v>
      </c>
      <c r="K138" s="253">
        <f>'Pak8 s2'!O140</f>
        <v>0</v>
      </c>
      <c r="L138" s="11"/>
      <c r="M138" s="11"/>
      <c r="N138" s="454">
        <f>'Og s3a'!G541</f>
        <v>0</v>
      </c>
      <c r="O138" s="254">
        <f>'Og s3a'!H541</f>
        <v>0</v>
      </c>
      <c r="P138" s="456">
        <f>'Og s3a'!D541</f>
        <v>0</v>
      </c>
      <c r="Q138" s="11"/>
      <c r="R138" s="340"/>
      <c r="S138" s="340"/>
      <c r="T138" s="340"/>
      <c r="U138" s="11"/>
      <c r="V138" s="11"/>
      <c r="W138" s="11"/>
      <c r="X138" s="11"/>
      <c r="Y138" s="11"/>
      <c r="Z138" s="11"/>
      <c r="AA138" s="11"/>
      <c r="AB138" s="11"/>
    </row>
    <row r="139" spans="1:28" ht="14.25" customHeight="1">
      <c r="A139" s="1250" t="str">
        <f>A138</f>
        <v/>
      </c>
      <c r="B139" s="58"/>
      <c r="C139" s="1735"/>
      <c r="D139" s="1733"/>
      <c r="E139" s="1735"/>
      <c r="F139" s="251"/>
      <c r="G139" s="251"/>
      <c r="H139" s="251">
        <f>'Pak8 s2'!I141</f>
        <v>0</v>
      </c>
      <c r="I139" s="251">
        <f>'Pak8 s2'!K141</f>
        <v>0</v>
      </c>
      <c r="J139" s="251">
        <f>'Pak8 s2'!M141</f>
        <v>0</v>
      </c>
      <c r="K139" s="251">
        <f>'Pak8 s2'!O141</f>
        <v>0</v>
      </c>
      <c r="L139" s="11"/>
      <c r="M139" s="11"/>
      <c r="N139" s="455"/>
      <c r="O139" s="250"/>
      <c r="P139" s="457"/>
      <c r="Q139" s="11"/>
      <c r="R139" s="340"/>
      <c r="S139" s="340"/>
      <c r="T139" s="340"/>
      <c r="U139" s="11"/>
      <c r="V139" s="11"/>
      <c r="W139" s="11"/>
      <c r="X139" s="11"/>
      <c r="Y139" s="11"/>
      <c r="Z139" s="11"/>
      <c r="AA139" s="11"/>
      <c r="AB139" s="11"/>
    </row>
    <row r="140" spans="1:28" ht="24.75" customHeight="1">
      <c r="A140" s="1250" t="str">
        <f>IF(E140&gt;0,"Wypełnione","")</f>
        <v/>
      </c>
      <c r="B140" s="58"/>
      <c r="C140" s="1734">
        <f>'Og s3a'!C543</f>
        <v>0</v>
      </c>
      <c r="D140" s="1732">
        <f>'Og s3a'!E543</f>
        <v>0</v>
      </c>
      <c r="E140" s="1734">
        <f>'Og s3a'!F543</f>
        <v>0</v>
      </c>
      <c r="F140" s="453">
        <f>O140</f>
        <v>0</v>
      </c>
      <c r="G140" s="453">
        <f>P140</f>
        <v>0</v>
      </c>
      <c r="H140" s="253">
        <f>'Pak8 s2'!I142</f>
        <v>0</v>
      </c>
      <c r="I140" s="253">
        <f>'Pak8 s2'!K142</f>
        <v>0</v>
      </c>
      <c r="J140" s="253">
        <f>'Pak8 s2'!M142</f>
        <v>0</v>
      </c>
      <c r="K140" s="253">
        <f>'Pak8 s2'!O142</f>
        <v>0</v>
      </c>
      <c r="L140" s="11"/>
      <c r="M140" s="11"/>
      <c r="N140" s="454">
        <f>'Og s3a'!G543</f>
        <v>0</v>
      </c>
      <c r="O140" s="254">
        <f>'Og s3a'!H543</f>
        <v>0</v>
      </c>
      <c r="P140" s="456">
        <f>'Og s3a'!D543</f>
        <v>0</v>
      </c>
      <c r="Q140" s="11"/>
      <c r="R140" s="340"/>
      <c r="S140" s="340"/>
      <c r="T140" s="340"/>
      <c r="U140" s="11"/>
      <c r="V140" s="11"/>
      <c r="W140" s="11"/>
      <c r="X140" s="11"/>
      <c r="Y140" s="11"/>
      <c r="Z140" s="11"/>
      <c r="AA140" s="11"/>
      <c r="AB140" s="11"/>
    </row>
    <row r="141" spans="1:28" ht="14.25" customHeight="1">
      <c r="A141" s="1250" t="str">
        <f>A140</f>
        <v/>
      </c>
      <c r="B141" s="58"/>
      <c r="C141" s="1735"/>
      <c r="D141" s="1733"/>
      <c r="E141" s="1735"/>
      <c r="F141" s="251"/>
      <c r="G141" s="251"/>
      <c r="H141" s="251">
        <f>'Pak8 s2'!I143</f>
        <v>0</v>
      </c>
      <c r="I141" s="251">
        <f>'Pak8 s2'!K143</f>
        <v>0</v>
      </c>
      <c r="J141" s="251">
        <f>'Pak8 s2'!M143</f>
        <v>0</v>
      </c>
      <c r="K141" s="251">
        <f>'Pak8 s2'!O143</f>
        <v>0</v>
      </c>
      <c r="L141" s="11"/>
      <c r="M141" s="11"/>
      <c r="N141" s="455"/>
      <c r="O141" s="250"/>
      <c r="P141" s="457"/>
      <c r="Q141" s="11"/>
      <c r="R141" s="340"/>
      <c r="S141" s="340"/>
      <c r="T141" s="340"/>
      <c r="U141" s="11"/>
      <c r="V141" s="11"/>
      <c r="W141" s="11"/>
      <c r="X141" s="11"/>
      <c r="Y141" s="11"/>
      <c r="Z141" s="11"/>
      <c r="AA141" s="11"/>
      <c r="AB141" s="11"/>
    </row>
    <row r="142" spans="1:28" ht="24.75" customHeight="1">
      <c r="A142" s="1250" t="str">
        <f>IF(E142&gt;0,"Wypełnione","")</f>
        <v/>
      </c>
      <c r="B142" s="58"/>
      <c r="C142" s="1734">
        <f>'Og s3a'!C545</f>
        <v>0</v>
      </c>
      <c r="D142" s="1732">
        <f>'Og s3a'!E545</f>
        <v>0</v>
      </c>
      <c r="E142" s="1734">
        <f>'Og s3a'!F545</f>
        <v>0</v>
      </c>
      <c r="F142" s="453">
        <f>O142</f>
        <v>0</v>
      </c>
      <c r="G142" s="453">
        <f>P142</f>
        <v>0</v>
      </c>
      <c r="H142" s="253">
        <f>'Pak8 s2'!I144</f>
        <v>0</v>
      </c>
      <c r="I142" s="253">
        <f>'Pak8 s2'!K144</f>
        <v>0</v>
      </c>
      <c r="J142" s="253">
        <f>'Pak8 s2'!M144</f>
        <v>0</v>
      </c>
      <c r="K142" s="253">
        <f>'Pak8 s2'!O144</f>
        <v>0</v>
      </c>
      <c r="L142" s="11"/>
      <c r="M142" s="11"/>
      <c r="N142" s="454">
        <f>'Og s3a'!G545</f>
        <v>0</v>
      </c>
      <c r="O142" s="254">
        <f>'Og s3a'!H545</f>
        <v>0</v>
      </c>
      <c r="P142" s="456">
        <f>'Og s3a'!D545</f>
        <v>0</v>
      </c>
      <c r="Q142" s="11"/>
      <c r="R142" s="340"/>
      <c r="S142" s="340"/>
      <c r="T142" s="340"/>
      <c r="U142" s="11"/>
      <c r="V142" s="11"/>
      <c r="W142" s="11"/>
      <c r="X142" s="11"/>
      <c r="Y142" s="11"/>
      <c r="Z142" s="11"/>
      <c r="AA142" s="11"/>
      <c r="AB142" s="11"/>
    </row>
    <row r="143" spans="1:28" ht="14.25" customHeight="1">
      <c r="A143" s="1250" t="str">
        <f>A142</f>
        <v/>
      </c>
      <c r="B143" s="58"/>
      <c r="C143" s="1735"/>
      <c r="D143" s="1733"/>
      <c r="E143" s="1735"/>
      <c r="F143" s="251"/>
      <c r="G143" s="251"/>
      <c r="H143" s="251">
        <f>'Pak8 s2'!I145</f>
        <v>0</v>
      </c>
      <c r="I143" s="251">
        <f>'Pak8 s2'!K145</f>
        <v>0</v>
      </c>
      <c r="J143" s="251">
        <f>'Pak8 s2'!M145</f>
        <v>0</v>
      </c>
      <c r="K143" s="251">
        <f>'Pak8 s2'!O145</f>
        <v>0</v>
      </c>
      <c r="L143" s="11"/>
      <c r="M143" s="11"/>
      <c r="N143" s="455"/>
      <c r="O143" s="250"/>
      <c r="P143" s="457"/>
      <c r="Q143" s="11"/>
      <c r="R143" s="340"/>
      <c r="S143" s="340"/>
      <c r="T143" s="340"/>
      <c r="U143" s="11"/>
      <c r="V143" s="11"/>
      <c r="W143" s="11"/>
      <c r="X143" s="11"/>
      <c r="Y143" s="11"/>
      <c r="Z143" s="11"/>
      <c r="AA143" s="11"/>
      <c r="AB143" s="11"/>
    </row>
    <row r="144" spans="1:28" ht="24.75" customHeight="1">
      <c r="A144" s="1250" t="str">
        <f>IF(E144&gt;0,"Wypełnione","")</f>
        <v/>
      </c>
      <c r="B144" s="58"/>
      <c r="C144" s="1734">
        <f>'Og s3a'!C547</f>
        <v>0</v>
      </c>
      <c r="D144" s="1732">
        <f>'Og s3a'!E547</f>
        <v>0</v>
      </c>
      <c r="E144" s="1734">
        <f>'Og s3a'!F547</f>
        <v>0</v>
      </c>
      <c r="F144" s="453">
        <f>O144</f>
        <v>0</v>
      </c>
      <c r="G144" s="453">
        <f>P144</f>
        <v>0</v>
      </c>
      <c r="H144" s="253">
        <f>'Pak8 s2'!I146</f>
        <v>0</v>
      </c>
      <c r="I144" s="253">
        <f>'Pak8 s2'!K146</f>
        <v>0</v>
      </c>
      <c r="J144" s="253">
        <f>'Pak8 s2'!M146</f>
        <v>0</v>
      </c>
      <c r="K144" s="253">
        <f>'Pak8 s2'!O146</f>
        <v>0</v>
      </c>
      <c r="L144" s="11"/>
      <c r="M144" s="11"/>
      <c r="N144" s="454">
        <f>'Og s3a'!G547</f>
        <v>0</v>
      </c>
      <c r="O144" s="254">
        <f>'Og s3a'!H547</f>
        <v>0</v>
      </c>
      <c r="P144" s="456">
        <f>'Og s3a'!D547</f>
        <v>0</v>
      </c>
      <c r="Q144" s="11"/>
      <c r="R144" s="340"/>
      <c r="S144" s="340"/>
      <c r="T144" s="340"/>
      <c r="U144" s="11"/>
      <c r="V144" s="11"/>
      <c r="W144" s="11"/>
      <c r="X144" s="11"/>
      <c r="Y144" s="11"/>
      <c r="Z144" s="11"/>
      <c r="AA144" s="11"/>
      <c r="AB144" s="11"/>
    </row>
    <row r="145" spans="1:28" ht="14.25" customHeight="1">
      <c r="A145" s="1250" t="str">
        <f>A144</f>
        <v/>
      </c>
      <c r="B145" s="58"/>
      <c r="C145" s="1735"/>
      <c r="D145" s="1733"/>
      <c r="E145" s="1735"/>
      <c r="F145" s="251"/>
      <c r="G145" s="251"/>
      <c r="H145" s="251">
        <f>'Pak8 s2'!I147</f>
        <v>0</v>
      </c>
      <c r="I145" s="251">
        <f>'Pak8 s2'!K147</f>
        <v>0</v>
      </c>
      <c r="J145" s="251">
        <f>'Pak8 s2'!M147</f>
        <v>0</v>
      </c>
      <c r="K145" s="251">
        <f>'Pak8 s2'!O147</f>
        <v>0</v>
      </c>
      <c r="L145" s="11"/>
      <c r="M145" s="11"/>
      <c r="N145" s="455"/>
      <c r="O145" s="250"/>
      <c r="P145" s="457"/>
      <c r="Q145" s="11"/>
      <c r="R145" s="340"/>
      <c r="S145" s="340"/>
      <c r="T145" s="340"/>
      <c r="U145" s="11"/>
      <c r="V145" s="11"/>
      <c r="W145" s="11"/>
      <c r="X145" s="11"/>
      <c r="Y145" s="11"/>
      <c r="Z145" s="11"/>
      <c r="AA145" s="11"/>
      <c r="AB145" s="11"/>
    </row>
    <row r="146" spans="1:28" ht="24.75" customHeight="1">
      <c r="A146" s="1250" t="str">
        <f>IF(E146&gt;0,"Wypełnione","")</f>
        <v/>
      </c>
      <c r="B146" s="58"/>
      <c r="C146" s="1734">
        <f>'Og s3a'!C549</f>
        <v>0</v>
      </c>
      <c r="D146" s="1732">
        <f>'Og s3a'!E549</f>
        <v>0</v>
      </c>
      <c r="E146" s="1734">
        <f>'Og s3a'!F549</f>
        <v>0</v>
      </c>
      <c r="F146" s="453">
        <f>O146</f>
        <v>0</v>
      </c>
      <c r="G146" s="453">
        <f>P146</f>
        <v>0</v>
      </c>
      <c r="H146" s="253">
        <f>'Pak8 s2'!I148</f>
        <v>0</v>
      </c>
      <c r="I146" s="253">
        <f>'Pak8 s2'!K148</f>
        <v>0</v>
      </c>
      <c r="J146" s="253">
        <f>'Pak8 s2'!M148</f>
        <v>0</v>
      </c>
      <c r="K146" s="253">
        <f>'Pak8 s2'!O148</f>
        <v>0</v>
      </c>
      <c r="L146" s="11"/>
      <c r="M146" s="11"/>
      <c r="N146" s="454">
        <f>'Og s3a'!G549</f>
        <v>0</v>
      </c>
      <c r="O146" s="254">
        <f>'Og s3a'!H549</f>
        <v>0</v>
      </c>
      <c r="P146" s="456">
        <f>'Og s3a'!D549</f>
        <v>0</v>
      </c>
      <c r="Q146" s="11"/>
      <c r="R146" s="340"/>
      <c r="S146" s="340"/>
      <c r="T146" s="340"/>
      <c r="U146" s="11"/>
      <c r="V146" s="11"/>
      <c r="W146" s="11"/>
      <c r="X146" s="11"/>
      <c r="Y146" s="11"/>
      <c r="Z146" s="11"/>
      <c r="AA146" s="11"/>
      <c r="AB146" s="11"/>
    </row>
    <row r="147" spans="1:28" ht="14.25" customHeight="1">
      <c r="A147" s="1250" t="str">
        <f>A146</f>
        <v/>
      </c>
      <c r="B147" s="58"/>
      <c r="C147" s="1735"/>
      <c r="D147" s="1733"/>
      <c r="E147" s="1735"/>
      <c r="F147" s="251"/>
      <c r="G147" s="251"/>
      <c r="H147" s="251">
        <f>'Pak8 s2'!I149</f>
        <v>0</v>
      </c>
      <c r="I147" s="251">
        <f>'Pak8 s2'!K149</f>
        <v>0</v>
      </c>
      <c r="J147" s="251">
        <f>'Pak8 s2'!M149</f>
        <v>0</v>
      </c>
      <c r="K147" s="251">
        <f>'Pak8 s2'!O149</f>
        <v>0</v>
      </c>
      <c r="L147" s="11"/>
      <c r="M147" s="11"/>
      <c r="N147" s="455"/>
      <c r="O147" s="250"/>
      <c r="P147" s="457"/>
      <c r="Q147" s="11"/>
      <c r="R147" s="340"/>
      <c r="S147" s="340"/>
      <c r="T147" s="340"/>
      <c r="U147" s="11"/>
      <c r="V147" s="11"/>
      <c r="W147" s="11"/>
      <c r="X147" s="11"/>
      <c r="Y147" s="11"/>
      <c r="Z147" s="11"/>
      <c r="AA147" s="11"/>
      <c r="AB147" s="11"/>
    </row>
    <row r="148" spans="1:28" ht="24.75" customHeight="1">
      <c r="A148" s="1250" t="str">
        <f>IF(E148&gt;0,"Wypełnione","")</f>
        <v/>
      </c>
      <c r="B148" s="58"/>
      <c r="C148" s="1734">
        <f>'Og s3a'!C551</f>
        <v>0</v>
      </c>
      <c r="D148" s="1732">
        <f>'Og s3a'!E551</f>
        <v>0</v>
      </c>
      <c r="E148" s="1734">
        <f>'Og s3a'!F551</f>
        <v>0</v>
      </c>
      <c r="F148" s="453">
        <f>O148</f>
        <v>0</v>
      </c>
      <c r="G148" s="453">
        <f>P148</f>
        <v>0</v>
      </c>
      <c r="H148" s="253">
        <f>'Pak8 s2'!I150</f>
        <v>0</v>
      </c>
      <c r="I148" s="253">
        <f>'Pak8 s2'!K150</f>
        <v>0</v>
      </c>
      <c r="J148" s="253">
        <f>'Pak8 s2'!M150</f>
        <v>0</v>
      </c>
      <c r="K148" s="253">
        <f>'Pak8 s2'!O150</f>
        <v>0</v>
      </c>
      <c r="L148" s="11"/>
      <c r="M148" s="11"/>
      <c r="N148" s="454">
        <f>'Og s3a'!G551</f>
        <v>0</v>
      </c>
      <c r="O148" s="254">
        <f>'Og s3a'!H551</f>
        <v>0</v>
      </c>
      <c r="P148" s="456">
        <f>'Og s3a'!D551</f>
        <v>0</v>
      </c>
      <c r="Q148" s="11"/>
      <c r="R148" s="340"/>
      <c r="S148" s="340"/>
      <c r="T148" s="340"/>
      <c r="U148" s="11"/>
      <c r="V148" s="11"/>
      <c r="W148" s="11"/>
      <c r="X148" s="11"/>
      <c r="Y148" s="11"/>
      <c r="Z148" s="11"/>
      <c r="AA148" s="11"/>
      <c r="AB148" s="11"/>
    </row>
    <row r="149" spans="1:28" ht="14.25" customHeight="1">
      <c r="A149" s="1250" t="str">
        <f>A148</f>
        <v/>
      </c>
      <c r="B149" s="58"/>
      <c r="C149" s="1735"/>
      <c r="D149" s="1733"/>
      <c r="E149" s="1735"/>
      <c r="F149" s="251"/>
      <c r="G149" s="251"/>
      <c r="H149" s="251">
        <f>'Pak8 s2'!I151</f>
        <v>0</v>
      </c>
      <c r="I149" s="251">
        <f>'Pak8 s2'!K151</f>
        <v>0</v>
      </c>
      <c r="J149" s="251">
        <f>'Pak8 s2'!M151</f>
        <v>0</v>
      </c>
      <c r="K149" s="251">
        <f>'Pak8 s2'!O151</f>
        <v>0</v>
      </c>
      <c r="L149" s="11"/>
      <c r="M149" s="11"/>
      <c r="N149" s="455"/>
      <c r="O149" s="250"/>
      <c r="P149" s="457"/>
      <c r="Q149" s="11"/>
      <c r="R149" s="340"/>
      <c r="S149" s="340"/>
      <c r="T149" s="340"/>
      <c r="U149" s="11"/>
      <c r="V149" s="11"/>
      <c r="W149" s="11"/>
      <c r="X149" s="11"/>
      <c r="Y149" s="11"/>
      <c r="Z149" s="11"/>
      <c r="AA149" s="11"/>
      <c r="AB149" s="11"/>
    </row>
    <row r="150" spans="1:28" ht="24.75" customHeight="1">
      <c r="A150" s="1250" t="str">
        <f>IF(E150&gt;0,"Wypełnione","")</f>
        <v/>
      </c>
      <c r="B150" s="58"/>
      <c r="C150" s="1734">
        <f>'Og s3a'!C553</f>
        <v>0</v>
      </c>
      <c r="D150" s="1732">
        <f>'Og s3a'!E553</f>
        <v>0</v>
      </c>
      <c r="E150" s="1734">
        <f>'Og s3a'!F553</f>
        <v>0</v>
      </c>
      <c r="F150" s="453">
        <f>O150</f>
        <v>0</v>
      </c>
      <c r="G150" s="453">
        <f>P150</f>
        <v>0</v>
      </c>
      <c r="H150" s="253">
        <f>'Pak8 s2'!I152</f>
        <v>0</v>
      </c>
      <c r="I150" s="253">
        <f>'Pak8 s2'!K152</f>
        <v>0</v>
      </c>
      <c r="J150" s="253">
        <f>'Pak8 s2'!M152</f>
        <v>0</v>
      </c>
      <c r="K150" s="253">
        <f>'Pak8 s2'!O152</f>
        <v>0</v>
      </c>
      <c r="L150" s="11"/>
      <c r="M150" s="11"/>
      <c r="N150" s="454">
        <f>'Og s3a'!G553</f>
        <v>0</v>
      </c>
      <c r="O150" s="254">
        <f>'Og s3a'!H553</f>
        <v>0</v>
      </c>
      <c r="P150" s="456">
        <f>'Og s3a'!D553</f>
        <v>0</v>
      </c>
      <c r="Q150" s="11"/>
      <c r="R150" s="340"/>
      <c r="S150" s="340"/>
      <c r="T150" s="340"/>
      <c r="U150" s="11"/>
      <c r="V150" s="11"/>
      <c r="W150" s="11"/>
      <c r="X150" s="11"/>
      <c r="Y150" s="11"/>
      <c r="Z150" s="11"/>
      <c r="AA150" s="11"/>
      <c r="AB150" s="11"/>
    </row>
    <row r="151" spans="1:28" ht="14.25" customHeight="1">
      <c r="A151" s="1250" t="str">
        <f>A150</f>
        <v/>
      </c>
      <c r="B151" s="58"/>
      <c r="C151" s="1735"/>
      <c r="D151" s="1733"/>
      <c r="E151" s="1735"/>
      <c r="F151" s="251"/>
      <c r="G151" s="251"/>
      <c r="H151" s="251">
        <f>'Pak8 s2'!I153</f>
        <v>0</v>
      </c>
      <c r="I151" s="251">
        <f>'Pak8 s2'!K153</f>
        <v>0</v>
      </c>
      <c r="J151" s="251">
        <f>'Pak8 s2'!M153</f>
        <v>0</v>
      </c>
      <c r="K151" s="251">
        <f>'Pak8 s2'!O153</f>
        <v>0</v>
      </c>
      <c r="L151" s="11"/>
      <c r="M151" s="11"/>
      <c r="N151" s="455"/>
      <c r="O151" s="250"/>
      <c r="P151" s="457"/>
      <c r="Q151" s="11"/>
      <c r="R151" s="340"/>
      <c r="S151" s="340"/>
      <c r="T151" s="340"/>
      <c r="U151" s="11"/>
      <c r="V151" s="11"/>
      <c r="W151" s="11"/>
      <c r="X151" s="11"/>
      <c r="Y151" s="11"/>
      <c r="Z151" s="11"/>
      <c r="AA151" s="11"/>
      <c r="AB151" s="11"/>
    </row>
    <row r="152" spans="1:28" ht="24.75" customHeight="1">
      <c r="A152" s="1250" t="str">
        <f>IF(E152&gt;0,"Wypełnione","")</f>
        <v/>
      </c>
      <c r="B152" s="58"/>
      <c r="C152" s="1734">
        <f>'Og s3a'!C555</f>
        <v>0</v>
      </c>
      <c r="D152" s="1732">
        <f>'Og s3a'!E555</f>
        <v>0</v>
      </c>
      <c r="E152" s="1734">
        <f>'Og s3a'!F555</f>
        <v>0</v>
      </c>
      <c r="F152" s="453">
        <f>O152</f>
        <v>0</v>
      </c>
      <c r="G152" s="453">
        <f>P152</f>
        <v>0</v>
      </c>
      <c r="H152" s="253">
        <f>'Pak8 s2'!I154</f>
        <v>0</v>
      </c>
      <c r="I152" s="253">
        <f>'Pak8 s2'!K154</f>
        <v>0</v>
      </c>
      <c r="J152" s="253">
        <f>'Pak8 s2'!M154</f>
        <v>0</v>
      </c>
      <c r="K152" s="253">
        <f>'Pak8 s2'!O154</f>
        <v>0</v>
      </c>
      <c r="L152" s="11"/>
      <c r="M152" s="11"/>
      <c r="N152" s="454">
        <f>'Og s3a'!G555</f>
        <v>0</v>
      </c>
      <c r="O152" s="254">
        <f>'Og s3a'!H555</f>
        <v>0</v>
      </c>
      <c r="P152" s="456">
        <f>'Og s3a'!D555</f>
        <v>0</v>
      </c>
      <c r="Q152" s="11"/>
      <c r="R152" s="340"/>
      <c r="S152" s="340"/>
      <c r="T152" s="340"/>
      <c r="U152" s="11"/>
      <c r="V152" s="11"/>
      <c r="W152" s="11"/>
      <c r="X152" s="11"/>
      <c r="Y152" s="11"/>
      <c r="Z152" s="11"/>
      <c r="AA152" s="11"/>
      <c r="AB152" s="11"/>
    </row>
    <row r="153" spans="1:28" ht="14.25" customHeight="1">
      <c r="A153" s="1250" t="str">
        <f>A152</f>
        <v/>
      </c>
      <c r="B153" s="58"/>
      <c r="C153" s="1735"/>
      <c r="D153" s="1733"/>
      <c r="E153" s="1735"/>
      <c r="F153" s="251"/>
      <c r="G153" s="251"/>
      <c r="H153" s="251">
        <f>'Pak8 s2'!I155</f>
        <v>0</v>
      </c>
      <c r="I153" s="251">
        <f>'Pak8 s2'!K155</f>
        <v>0</v>
      </c>
      <c r="J153" s="251">
        <f>'Pak8 s2'!M155</f>
        <v>0</v>
      </c>
      <c r="K153" s="251">
        <f>'Pak8 s2'!O155</f>
        <v>0</v>
      </c>
      <c r="L153" s="11"/>
      <c r="M153" s="11"/>
      <c r="N153" s="455"/>
      <c r="O153" s="250"/>
      <c r="P153" s="457"/>
      <c r="Q153" s="11"/>
      <c r="R153" s="340"/>
      <c r="S153" s="340"/>
      <c r="T153" s="340"/>
      <c r="U153" s="11"/>
      <c r="V153" s="11"/>
      <c r="W153" s="11"/>
      <c r="X153" s="11"/>
      <c r="Y153" s="11"/>
      <c r="Z153" s="11"/>
      <c r="AA153" s="11"/>
      <c r="AB153" s="11"/>
    </row>
    <row r="154" spans="1:28" ht="24.75" customHeight="1">
      <c r="A154" s="1250" t="str">
        <f>IF(E154&gt;0,"Wypełnione","")</f>
        <v/>
      </c>
      <c r="B154" s="58"/>
      <c r="C154" s="1734">
        <f>'Og s3a'!C557</f>
        <v>0</v>
      </c>
      <c r="D154" s="1732">
        <f>'Og s3a'!E557</f>
        <v>0</v>
      </c>
      <c r="E154" s="1734">
        <f>'Og s3a'!F557</f>
        <v>0</v>
      </c>
      <c r="F154" s="453">
        <f>O154</f>
        <v>0</v>
      </c>
      <c r="G154" s="453">
        <f>P154</f>
        <v>0</v>
      </c>
      <c r="H154" s="253">
        <f>'Pak8 s2'!I156</f>
        <v>0</v>
      </c>
      <c r="I154" s="253">
        <f>'Pak8 s2'!K156</f>
        <v>0</v>
      </c>
      <c r="J154" s="253">
        <f>'Pak8 s2'!M156</f>
        <v>0</v>
      </c>
      <c r="K154" s="253">
        <f>'Pak8 s2'!O156</f>
        <v>0</v>
      </c>
      <c r="L154" s="11"/>
      <c r="M154" s="11"/>
      <c r="N154" s="454">
        <f>'Og s3a'!G557</f>
        <v>0</v>
      </c>
      <c r="O154" s="254">
        <f>'Og s3a'!H557</f>
        <v>0</v>
      </c>
      <c r="P154" s="456">
        <f>'Og s3a'!D557</f>
        <v>0</v>
      </c>
      <c r="Q154" s="11"/>
      <c r="R154" s="340"/>
      <c r="S154" s="340"/>
      <c r="T154" s="340"/>
      <c r="U154" s="11"/>
      <c r="V154" s="11"/>
      <c r="W154" s="11"/>
      <c r="X154" s="11"/>
      <c r="Y154" s="11"/>
      <c r="Z154" s="11"/>
      <c r="AA154" s="11"/>
      <c r="AB154" s="11"/>
    </row>
    <row r="155" spans="1:28" ht="14.25" customHeight="1">
      <c r="A155" s="1250" t="str">
        <f>A154</f>
        <v/>
      </c>
      <c r="B155" s="58"/>
      <c r="C155" s="1735"/>
      <c r="D155" s="1733"/>
      <c r="E155" s="1735"/>
      <c r="F155" s="251"/>
      <c r="G155" s="251"/>
      <c r="H155" s="251">
        <f>'Pak8 s2'!I157</f>
        <v>0</v>
      </c>
      <c r="I155" s="251">
        <f>'Pak8 s2'!K157</f>
        <v>0</v>
      </c>
      <c r="J155" s="251">
        <f>'Pak8 s2'!M157</f>
        <v>0</v>
      </c>
      <c r="K155" s="251">
        <f>'Pak8 s2'!O157</f>
        <v>0</v>
      </c>
      <c r="L155" s="11"/>
      <c r="M155" s="11"/>
      <c r="N155" s="455"/>
      <c r="O155" s="250"/>
      <c r="P155" s="457"/>
      <c r="Q155" s="11"/>
      <c r="R155" s="340"/>
      <c r="S155" s="340"/>
      <c r="T155" s="340"/>
      <c r="U155" s="11"/>
      <c r="V155" s="11"/>
      <c r="W155" s="11"/>
      <c r="X155" s="11"/>
      <c r="Y155" s="11"/>
      <c r="Z155" s="11"/>
      <c r="AA155" s="11"/>
      <c r="AB155" s="11"/>
    </row>
    <row r="156" spans="1:28" ht="24.75" customHeight="1">
      <c r="A156" s="1250" t="str">
        <f>IF(E156&gt;0,"Wypełnione","")</f>
        <v/>
      </c>
      <c r="B156" s="58"/>
      <c r="C156" s="1734">
        <f>'Og s3a'!C559</f>
        <v>0</v>
      </c>
      <c r="D156" s="1732">
        <f>'Og s3a'!E559</f>
        <v>0</v>
      </c>
      <c r="E156" s="1734">
        <f>'Og s3a'!F559</f>
        <v>0</v>
      </c>
      <c r="F156" s="453">
        <f>O156</f>
        <v>0</v>
      </c>
      <c r="G156" s="453">
        <f>P156</f>
        <v>0</v>
      </c>
      <c r="H156" s="253">
        <f>'Pak8 s2'!I158</f>
        <v>0</v>
      </c>
      <c r="I156" s="253">
        <f>'Pak8 s2'!K158</f>
        <v>0</v>
      </c>
      <c r="J156" s="253">
        <f>'Pak8 s2'!M158</f>
        <v>0</v>
      </c>
      <c r="K156" s="253">
        <f>'Pak8 s2'!O158</f>
        <v>0</v>
      </c>
      <c r="L156" s="11"/>
      <c r="M156" s="11"/>
      <c r="N156" s="454">
        <f>'Og s3a'!G559</f>
        <v>0</v>
      </c>
      <c r="O156" s="254">
        <f>'Og s3a'!H559</f>
        <v>0</v>
      </c>
      <c r="P156" s="456">
        <f>'Og s3a'!D559</f>
        <v>0</v>
      </c>
      <c r="Q156" s="11"/>
      <c r="R156" s="340"/>
      <c r="S156" s="340"/>
      <c r="T156" s="340"/>
      <c r="U156" s="11"/>
      <c r="V156" s="11"/>
      <c r="W156" s="11"/>
      <c r="X156" s="11"/>
      <c r="Y156" s="11"/>
      <c r="Z156" s="11"/>
      <c r="AA156" s="11"/>
      <c r="AB156" s="11"/>
    </row>
    <row r="157" spans="1:28" ht="14.25" customHeight="1">
      <c r="A157" s="1250" t="str">
        <f>A156</f>
        <v/>
      </c>
      <c r="B157" s="58"/>
      <c r="C157" s="1735"/>
      <c r="D157" s="1733"/>
      <c r="E157" s="1735"/>
      <c r="F157" s="251"/>
      <c r="G157" s="251"/>
      <c r="H157" s="251">
        <f>'Pak8 s2'!I159</f>
        <v>0</v>
      </c>
      <c r="I157" s="251">
        <f>'Pak8 s2'!K159</f>
        <v>0</v>
      </c>
      <c r="J157" s="251">
        <f>'Pak8 s2'!M159</f>
        <v>0</v>
      </c>
      <c r="K157" s="251">
        <f>'Pak8 s2'!O159</f>
        <v>0</v>
      </c>
      <c r="L157" s="11"/>
      <c r="M157" s="11"/>
      <c r="N157" s="455"/>
      <c r="O157" s="250"/>
      <c r="P157" s="457"/>
      <c r="Q157" s="11"/>
      <c r="R157" s="340"/>
      <c r="S157" s="340"/>
      <c r="T157" s="340"/>
      <c r="U157" s="11"/>
      <c r="V157" s="11"/>
      <c r="W157" s="11"/>
      <c r="X157" s="11"/>
      <c r="Y157" s="11"/>
      <c r="Z157" s="11"/>
      <c r="AA157" s="11"/>
      <c r="AB157" s="11"/>
    </row>
    <row r="158" spans="1:28" ht="24.75" customHeight="1">
      <c r="A158" s="1250" t="str">
        <f>IF(E158&gt;0,"Wypełnione","")</f>
        <v/>
      </c>
      <c r="B158" s="58"/>
      <c r="C158" s="1734">
        <f>'Og s3a'!C561</f>
        <v>0</v>
      </c>
      <c r="D158" s="1732">
        <f>'Og s3a'!E561</f>
        <v>0</v>
      </c>
      <c r="E158" s="1734">
        <f>'Og s3a'!F561</f>
        <v>0</v>
      </c>
      <c r="F158" s="453">
        <f>O158</f>
        <v>0</v>
      </c>
      <c r="G158" s="453">
        <f>P158</f>
        <v>0</v>
      </c>
      <c r="H158" s="253">
        <f>'Pak8 s2'!I160</f>
        <v>0</v>
      </c>
      <c r="I158" s="253">
        <f>'Pak8 s2'!K160</f>
        <v>0</v>
      </c>
      <c r="J158" s="253">
        <f>'Pak8 s2'!M160</f>
        <v>0</v>
      </c>
      <c r="K158" s="253">
        <f>'Pak8 s2'!O160</f>
        <v>0</v>
      </c>
      <c r="L158" s="11"/>
      <c r="M158" s="11"/>
      <c r="N158" s="454">
        <f>'Og s3a'!G561</f>
        <v>0</v>
      </c>
      <c r="O158" s="254">
        <f>'Og s3a'!H561</f>
        <v>0</v>
      </c>
      <c r="P158" s="456">
        <f>'Og s3a'!D561</f>
        <v>0</v>
      </c>
      <c r="Q158" s="11"/>
      <c r="R158" s="340"/>
      <c r="S158" s="340"/>
      <c r="T158" s="340"/>
      <c r="U158" s="11"/>
      <c r="V158" s="11"/>
      <c r="W158" s="11"/>
      <c r="X158" s="11"/>
      <c r="Y158" s="11"/>
      <c r="Z158" s="11"/>
      <c r="AA158" s="11"/>
      <c r="AB158" s="11"/>
    </row>
    <row r="159" spans="1:28" ht="14.25" customHeight="1">
      <c r="A159" s="1250" t="str">
        <f>A158</f>
        <v/>
      </c>
      <c r="B159" s="58"/>
      <c r="C159" s="1735"/>
      <c r="D159" s="1733"/>
      <c r="E159" s="1735"/>
      <c r="F159" s="251"/>
      <c r="G159" s="251"/>
      <c r="H159" s="251">
        <f>'Pak8 s2'!I161</f>
        <v>0</v>
      </c>
      <c r="I159" s="251">
        <f>'Pak8 s2'!K161</f>
        <v>0</v>
      </c>
      <c r="J159" s="251">
        <f>'Pak8 s2'!M161</f>
        <v>0</v>
      </c>
      <c r="K159" s="251">
        <f>'Pak8 s2'!O161</f>
        <v>0</v>
      </c>
      <c r="L159" s="11"/>
      <c r="M159" s="11"/>
      <c r="N159" s="455"/>
      <c r="O159" s="250"/>
      <c r="P159" s="457"/>
      <c r="Q159" s="11"/>
      <c r="R159" s="340"/>
      <c r="S159" s="340"/>
      <c r="T159" s="340"/>
      <c r="U159" s="11"/>
      <c r="V159" s="11"/>
      <c r="W159" s="11"/>
      <c r="X159" s="11"/>
      <c r="Y159" s="11"/>
      <c r="Z159" s="11"/>
      <c r="AA159" s="11"/>
      <c r="AB159" s="11"/>
    </row>
    <row r="160" spans="1:28" ht="24.75" customHeight="1">
      <c r="A160" s="1250" t="str">
        <f>IF(E160&gt;0,"Wypełnione","")</f>
        <v/>
      </c>
      <c r="B160" s="58"/>
      <c r="C160" s="1734">
        <f>'Og s3a'!C563</f>
        <v>0</v>
      </c>
      <c r="D160" s="1732">
        <f>'Og s3a'!E563</f>
        <v>0</v>
      </c>
      <c r="E160" s="1734">
        <f>'Og s3a'!F563</f>
        <v>0</v>
      </c>
      <c r="F160" s="453">
        <f>O160</f>
        <v>0</v>
      </c>
      <c r="G160" s="453">
        <f>P160</f>
        <v>0</v>
      </c>
      <c r="H160" s="253">
        <f>'Pak8 s2'!I162</f>
        <v>0</v>
      </c>
      <c r="I160" s="253">
        <f>'Pak8 s2'!K162</f>
        <v>0</v>
      </c>
      <c r="J160" s="253">
        <f>'Pak8 s2'!M162</f>
        <v>0</v>
      </c>
      <c r="K160" s="253">
        <f>'Pak8 s2'!O162</f>
        <v>0</v>
      </c>
      <c r="L160" s="11"/>
      <c r="M160" s="11"/>
      <c r="N160" s="454">
        <f>'Og s3a'!G563</f>
        <v>0</v>
      </c>
      <c r="O160" s="254">
        <f>'Og s3a'!H563</f>
        <v>0</v>
      </c>
      <c r="P160" s="456">
        <f>'Og s3a'!D563</f>
        <v>0</v>
      </c>
      <c r="Q160" s="11"/>
      <c r="R160" s="340"/>
      <c r="S160" s="340"/>
      <c r="T160" s="340"/>
      <c r="U160" s="11"/>
      <c r="V160" s="11"/>
      <c r="W160" s="11"/>
      <c r="X160" s="11"/>
      <c r="Y160" s="11"/>
      <c r="Z160" s="11"/>
      <c r="AA160" s="11"/>
      <c r="AB160" s="11"/>
    </row>
    <row r="161" spans="1:28" ht="14.25" customHeight="1">
      <c r="A161" s="1250" t="str">
        <f>A160</f>
        <v/>
      </c>
      <c r="B161" s="58"/>
      <c r="C161" s="1735"/>
      <c r="D161" s="1733"/>
      <c r="E161" s="1735"/>
      <c r="F161" s="251"/>
      <c r="G161" s="251"/>
      <c r="H161" s="251">
        <f>'Pak8 s2'!I163</f>
        <v>0</v>
      </c>
      <c r="I161" s="251">
        <f>'Pak8 s2'!K163</f>
        <v>0</v>
      </c>
      <c r="J161" s="251">
        <f>'Pak8 s2'!M163</f>
        <v>0</v>
      </c>
      <c r="K161" s="251">
        <f>'Pak8 s2'!O163</f>
        <v>0</v>
      </c>
      <c r="L161" s="11"/>
      <c r="M161" s="11"/>
      <c r="N161" s="455"/>
      <c r="O161" s="250"/>
      <c r="P161" s="457"/>
      <c r="Q161" s="11"/>
      <c r="R161" s="340"/>
      <c r="S161" s="340"/>
      <c r="T161" s="340"/>
      <c r="U161" s="11"/>
      <c r="V161" s="11"/>
      <c r="W161" s="11"/>
      <c r="X161" s="11"/>
      <c r="Y161" s="11"/>
      <c r="Z161" s="11"/>
      <c r="AA161" s="11"/>
      <c r="AB161" s="11"/>
    </row>
    <row r="162" spans="1:28" ht="24.75" customHeight="1">
      <c r="A162" s="1250" t="str">
        <f>IF(E162&gt;0,"Wypełnione","")</f>
        <v/>
      </c>
      <c r="B162" s="58"/>
      <c r="C162" s="1734">
        <f>'Og s3a'!C565</f>
        <v>0</v>
      </c>
      <c r="D162" s="1732">
        <f>'Og s3a'!E565</f>
        <v>0</v>
      </c>
      <c r="E162" s="1734">
        <f>'Og s3a'!F565</f>
        <v>0</v>
      </c>
      <c r="F162" s="453">
        <f>O162</f>
        <v>0</v>
      </c>
      <c r="G162" s="453">
        <f>P162</f>
        <v>0</v>
      </c>
      <c r="H162" s="253">
        <f>'Pak8 s2'!I164</f>
        <v>0</v>
      </c>
      <c r="I162" s="253">
        <f>'Pak8 s2'!K164</f>
        <v>0</v>
      </c>
      <c r="J162" s="253">
        <f>'Pak8 s2'!M164</f>
        <v>0</v>
      </c>
      <c r="K162" s="253">
        <f>'Pak8 s2'!O164</f>
        <v>0</v>
      </c>
      <c r="L162" s="11"/>
      <c r="M162" s="11"/>
      <c r="N162" s="454">
        <f>'Og s3a'!G565</f>
        <v>0</v>
      </c>
      <c r="O162" s="254">
        <f>'Og s3a'!H565</f>
        <v>0</v>
      </c>
      <c r="P162" s="456">
        <f>'Og s3a'!D565</f>
        <v>0</v>
      </c>
      <c r="Q162" s="11"/>
      <c r="R162" s="340"/>
      <c r="S162" s="340"/>
      <c r="T162" s="340"/>
      <c r="U162" s="11"/>
      <c r="V162" s="11"/>
      <c r="W162" s="11"/>
      <c r="X162" s="11"/>
      <c r="Y162" s="11"/>
      <c r="Z162" s="11"/>
      <c r="AA162" s="11"/>
      <c r="AB162" s="11"/>
    </row>
    <row r="163" spans="1:28" ht="14.25" customHeight="1">
      <c r="A163" s="1250" t="str">
        <f>A162</f>
        <v/>
      </c>
      <c r="B163" s="58"/>
      <c r="C163" s="1735"/>
      <c r="D163" s="1733"/>
      <c r="E163" s="1735"/>
      <c r="F163" s="251"/>
      <c r="G163" s="251"/>
      <c r="H163" s="251">
        <f>'Pak8 s2'!I165</f>
        <v>0</v>
      </c>
      <c r="I163" s="251">
        <f>'Pak8 s2'!K165</f>
        <v>0</v>
      </c>
      <c r="J163" s="251">
        <f>'Pak8 s2'!M165</f>
        <v>0</v>
      </c>
      <c r="K163" s="251">
        <f>'Pak8 s2'!O165</f>
        <v>0</v>
      </c>
      <c r="L163" s="11"/>
      <c r="M163" s="11"/>
      <c r="N163" s="455"/>
      <c r="O163" s="250"/>
      <c r="P163" s="457"/>
      <c r="Q163" s="11"/>
      <c r="R163" s="340"/>
      <c r="S163" s="340"/>
      <c r="T163" s="340"/>
      <c r="U163" s="11"/>
      <c r="V163" s="11"/>
      <c r="W163" s="11"/>
      <c r="X163" s="11"/>
      <c r="Y163" s="11"/>
      <c r="Z163" s="11"/>
      <c r="AA163" s="11"/>
      <c r="AB163" s="11"/>
    </row>
    <row r="164" spans="1:28" ht="24.75" customHeight="1">
      <c r="A164" s="1250" t="str">
        <f>IF(E164&gt;0,"Wypełnione","")</f>
        <v/>
      </c>
      <c r="B164" s="58"/>
      <c r="C164" s="1734">
        <f>'Og s3a'!C567</f>
        <v>0</v>
      </c>
      <c r="D164" s="1732">
        <f>'Og s3a'!E567</f>
        <v>0</v>
      </c>
      <c r="E164" s="1734">
        <f>'Og s3a'!F567</f>
        <v>0</v>
      </c>
      <c r="F164" s="453">
        <f>O164</f>
        <v>0</v>
      </c>
      <c r="G164" s="453">
        <f>P164</f>
        <v>0</v>
      </c>
      <c r="H164" s="253">
        <f>'Pak8 s2'!I166</f>
        <v>0</v>
      </c>
      <c r="I164" s="253">
        <f>'Pak8 s2'!K166</f>
        <v>0</v>
      </c>
      <c r="J164" s="253">
        <f>'Pak8 s2'!M166</f>
        <v>0</v>
      </c>
      <c r="K164" s="253">
        <f>'Pak8 s2'!O166</f>
        <v>0</v>
      </c>
      <c r="L164" s="11"/>
      <c r="M164" s="11"/>
      <c r="N164" s="454">
        <f>'Og s3a'!G567</f>
        <v>0</v>
      </c>
      <c r="O164" s="254">
        <f>'Og s3a'!H567</f>
        <v>0</v>
      </c>
      <c r="P164" s="456">
        <f>'Og s3a'!D567</f>
        <v>0</v>
      </c>
      <c r="Q164" s="11"/>
      <c r="R164" s="340"/>
      <c r="S164" s="340"/>
      <c r="T164" s="340"/>
      <c r="U164" s="11"/>
      <c r="V164" s="11"/>
      <c r="W164" s="11"/>
      <c r="X164" s="11"/>
      <c r="Y164" s="11"/>
      <c r="Z164" s="11"/>
      <c r="AA164" s="11"/>
      <c r="AB164" s="11"/>
    </row>
    <row r="165" spans="1:28" ht="14.25" customHeight="1">
      <c r="A165" s="1250" t="str">
        <f>A164</f>
        <v/>
      </c>
      <c r="B165" s="58"/>
      <c r="C165" s="1735"/>
      <c r="D165" s="1733"/>
      <c r="E165" s="1735"/>
      <c r="F165" s="251"/>
      <c r="G165" s="251"/>
      <c r="H165" s="251">
        <f>'Pak8 s2'!I167</f>
        <v>0</v>
      </c>
      <c r="I165" s="251">
        <f>'Pak8 s2'!K167</f>
        <v>0</v>
      </c>
      <c r="J165" s="251">
        <f>'Pak8 s2'!M167</f>
        <v>0</v>
      </c>
      <c r="K165" s="251">
        <f>'Pak8 s2'!O167</f>
        <v>0</v>
      </c>
      <c r="L165" s="11"/>
      <c r="M165" s="11"/>
      <c r="N165" s="455"/>
      <c r="O165" s="250"/>
      <c r="P165" s="457"/>
      <c r="Q165" s="11"/>
      <c r="R165" s="340"/>
      <c r="S165" s="340"/>
      <c r="T165" s="340"/>
      <c r="U165" s="11"/>
      <c r="V165" s="11"/>
      <c r="W165" s="11"/>
      <c r="X165" s="11"/>
      <c r="Y165" s="11"/>
      <c r="Z165" s="11"/>
      <c r="AA165" s="11"/>
      <c r="AB165" s="11"/>
    </row>
    <row r="166" spans="1:28" ht="24.75" customHeight="1">
      <c r="A166" s="1250" t="str">
        <f>IF(E166&gt;0,"Wypełnione","")</f>
        <v/>
      </c>
      <c r="B166" s="58"/>
      <c r="C166" s="1734">
        <f>'Og s3a'!C569</f>
        <v>0</v>
      </c>
      <c r="D166" s="1732">
        <f>'Og s3a'!E569</f>
        <v>0</v>
      </c>
      <c r="E166" s="1734">
        <f>'Og s3a'!F569</f>
        <v>0</v>
      </c>
      <c r="F166" s="453">
        <f>O166</f>
        <v>0</v>
      </c>
      <c r="G166" s="453">
        <f>P166</f>
        <v>0</v>
      </c>
      <c r="H166" s="253">
        <f>'Pak8 s2'!I168</f>
        <v>0</v>
      </c>
      <c r="I166" s="253">
        <f>'Pak8 s2'!K168</f>
        <v>0</v>
      </c>
      <c r="J166" s="253">
        <f>'Pak8 s2'!M168</f>
        <v>0</v>
      </c>
      <c r="K166" s="253">
        <f>'Pak8 s2'!O168</f>
        <v>0</v>
      </c>
      <c r="L166" s="11"/>
      <c r="M166" s="11"/>
      <c r="N166" s="454">
        <f>'Og s3a'!G569</f>
        <v>0</v>
      </c>
      <c r="O166" s="254">
        <f>'Og s3a'!H569</f>
        <v>0</v>
      </c>
      <c r="P166" s="456">
        <f>'Og s3a'!D569</f>
        <v>0</v>
      </c>
      <c r="Q166" s="11"/>
      <c r="R166" s="340"/>
      <c r="S166" s="340"/>
      <c r="T166" s="340"/>
      <c r="U166" s="11"/>
      <c r="V166" s="11"/>
      <c r="W166" s="11"/>
      <c r="X166" s="11"/>
      <c r="Y166" s="11"/>
      <c r="Z166" s="11"/>
      <c r="AA166" s="11"/>
      <c r="AB166" s="11"/>
    </row>
    <row r="167" spans="1:28" ht="14.25" customHeight="1">
      <c r="A167" s="1250" t="str">
        <f>A166</f>
        <v/>
      </c>
      <c r="B167" s="58"/>
      <c r="C167" s="1735"/>
      <c r="D167" s="1733"/>
      <c r="E167" s="1735"/>
      <c r="F167" s="251"/>
      <c r="G167" s="251"/>
      <c r="H167" s="251">
        <f>'Pak8 s2'!I169</f>
        <v>0</v>
      </c>
      <c r="I167" s="251">
        <f>'Pak8 s2'!K169</f>
        <v>0</v>
      </c>
      <c r="J167" s="251">
        <f>'Pak8 s2'!M169</f>
        <v>0</v>
      </c>
      <c r="K167" s="251">
        <f>'Pak8 s2'!O169</f>
        <v>0</v>
      </c>
      <c r="L167" s="11"/>
      <c r="M167" s="11"/>
      <c r="N167" s="455"/>
      <c r="O167" s="250"/>
      <c r="P167" s="457"/>
      <c r="Q167" s="11"/>
      <c r="R167" s="340"/>
      <c r="S167" s="340"/>
      <c r="T167" s="340"/>
      <c r="U167" s="11"/>
      <c r="V167" s="11"/>
      <c r="W167" s="11"/>
      <c r="X167" s="11"/>
      <c r="Y167" s="11"/>
      <c r="Z167" s="11"/>
      <c r="AA167" s="11"/>
      <c r="AB167" s="11"/>
    </row>
    <row r="168" spans="1:28" ht="24.75" customHeight="1">
      <c r="A168" s="1250" t="str">
        <f>IF(E168&gt;0,"Wypełnione","")</f>
        <v/>
      </c>
      <c r="B168" s="58"/>
      <c r="C168" s="1734">
        <f>'Og s3a'!C571</f>
        <v>0</v>
      </c>
      <c r="D168" s="1732">
        <f>'Og s3a'!E571</f>
        <v>0</v>
      </c>
      <c r="E168" s="1734">
        <f>'Og s3a'!F571</f>
        <v>0</v>
      </c>
      <c r="F168" s="453">
        <f>O168</f>
        <v>0</v>
      </c>
      <c r="G168" s="453">
        <f>P168</f>
        <v>0</v>
      </c>
      <c r="H168" s="253">
        <f>'Pak8 s2'!I170</f>
        <v>0</v>
      </c>
      <c r="I168" s="253">
        <f>'Pak8 s2'!K170</f>
        <v>0</v>
      </c>
      <c r="J168" s="253">
        <f>'Pak8 s2'!M170</f>
        <v>0</v>
      </c>
      <c r="K168" s="253">
        <f>'Pak8 s2'!O170</f>
        <v>0</v>
      </c>
      <c r="L168" s="11"/>
      <c r="M168" s="11"/>
      <c r="N168" s="454">
        <f>'Og s3a'!G571</f>
        <v>0</v>
      </c>
      <c r="O168" s="254">
        <f>'Og s3a'!H571</f>
        <v>0</v>
      </c>
      <c r="P168" s="456">
        <f>'Og s3a'!D571</f>
        <v>0</v>
      </c>
      <c r="Q168" s="11"/>
      <c r="R168" s="340"/>
      <c r="S168" s="340"/>
      <c r="T168" s="340"/>
      <c r="U168" s="11"/>
      <c r="V168" s="11"/>
      <c r="W168" s="11"/>
      <c r="X168" s="11"/>
      <c r="Y168" s="11"/>
      <c r="Z168" s="11"/>
      <c r="AA168" s="11"/>
      <c r="AB168" s="11"/>
    </row>
    <row r="169" spans="1:28" ht="14.25" customHeight="1">
      <c r="A169" s="1250" t="str">
        <f>A168</f>
        <v/>
      </c>
      <c r="B169" s="58"/>
      <c r="C169" s="1735"/>
      <c r="D169" s="1733"/>
      <c r="E169" s="1735"/>
      <c r="F169" s="251"/>
      <c r="G169" s="251"/>
      <c r="H169" s="251">
        <f>'Pak8 s2'!I171</f>
        <v>0</v>
      </c>
      <c r="I169" s="251">
        <f>'Pak8 s2'!K171</f>
        <v>0</v>
      </c>
      <c r="J169" s="251">
        <f>'Pak8 s2'!M171</f>
        <v>0</v>
      </c>
      <c r="K169" s="251">
        <f>'Pak8 s2'!O171</f>
        <v>0</v>
      </c>
      <c r="L169" s="11"/>
      <c r="M169" s="11"/>
      <c r="N169" s="455"/>
      <c r="O169" s="250"/>
      <c r="P169" s="457"/>
      <c r="Q169" s="11"/>
      <c r="R169" s="340"/>
      <c r="S169" s="340"/>
      <c r="T169" s="340"/>
      <c r="U169" s="11"/>
      <c r="V169" s="11"/>
      <c r="W169" s="11"/>
      <c r="X169" s="11"/>
      <c r="Y169" s="11"/>
      <c r="Z169" s="11"/>
      <c r="AA169" s="11"/>
      <c r="AB169" s="11"/>
    </row>
    <row r="170" spans="1:28" ht="24.75" customHeight="1">
      <c r="A170" s="1250" t="str">
        <f>IF(E170&gt;0,"Wypełnione","")</f>
        <v/>
      </c>
      <c r="B170" s="58"/>
      <c r="C170" s="1734">
        <f>'Og s3a'!C573</f>
        <v>0</v>
      </c>
      <c r="D170" s="1732">
        <f>'Og s3a'!E573</f>
        <v>0</v>
      </c>
      <c r="E170" s="1734">
        <f>'Og s3a'!F573</f>
        <v>0</v>
      </c>
      <c r="F170" s="453">
        <f>O170</f>
        <v>0</v>
      </c>
      <c r="G170" s="453">
        <f>P170</f>
        <v>0</v>
      </c>
      <c r="H170" s="253">
        <f>'Pak8 s2'!I172</f>
        <v>0</v>
      </c>
      <c r="I170" s="253">
        <f>'Pak8 s2'!K172</f>
        <v>0</v>
      </c>
      <c r="J170" s="253">
        <f>'Pak8 s2'!M172</f>
        <v>0</v>
      </c>
      <c r="K170" s="253">
        <f>'Pak8 s2'!O172</f>
        <v>0</v>
      </c>
      <c r="L170" s="11"/>
      <c r="M170" s="11"/>
      <c r="N170" s="454">
        <f>'Og s3a'!G573</f>
        <v>0</v>
      </c>
      <c r="O170" s="254">
        <f>'Og s3a'!H573</f>
        <v>0</v>
      </c>
      <c r="P170" s="456">
        <f>'Og s3a'!D573</f>
        <v>0</v>
      </c>
      <c r="Q170" s="11"/>
      <c r="R170" s="340"/>
      <c r="S170" s="340"/>
      <c r="T170" s="340"/>
      <c r="U170" s="11"/>
      <c r="V170" s="11"/>
      <c r="W170" s="11"/>
      <c r="X170" s="11"/>
      <c r="Y170" s="11"/>
      <c r="Z170" s="11"/>
      <c r="AA170" s="11"/>
      <c r="AB170" s="11"/>
    </row>
    <row r="171" spans="1:28" ht="14.25" customHeight="1">
      <c r="A171" s="1250" t="str">
        <f>A170</f>
        <v/>
      </c>
      <c r="B171" s="58"/>
      <c r="C171" s="1735"/>
      <c r="D171" s="1733"/>
      <c r="E171" s="1735"/>
      <c r="F171" s="251"/>
      <c r="G171" s="251"/>
      <c r="H171" s="251">
        <f>'Pak8 s2'!I173</f>
        <v>0</v>
      </c>
      <c r="I171" s="251">
        <f>'Pak8 s2'!K173</f>
        <v>0</v>
      </c>
      <c r="J171" s="251">
        <f>'Pak8 s2'!M173</f>
        <v>0</v>
      </c>
      <c r="K171" s="251">
        <f>'Pak8 s2'!O173</f>
        <v>0</v>
      </c>
      <c r="L171" s="11"/>
      <c r="M171" s="11"/>
      <c r="N171" s="455"/>
      <c r="O171" s="250"/>
      <c r="P171" s="457"/>
      <c r="Q171" s="11"/>
      <c r="R171" s="340"/>
      <c r="S171" s="340"/>
      <c r="T171" s="340"/>
      <c r="U171" s="11"/>
      <c r="V171" s="11"/>
      <c r="W171" s="11"/>
      <c r="X171" s="11"/>
      <c r="Y171" s="11"/>
      <c r="Z171" s="11"/>
      <c r="AA171" s="11"/>
      <c r="AB171" s="11"/>
    </row>
    <row r="172" spans="1:28" ht="24.75" customHeight="1">
      <c r="A172" s="1250" t="str">
        <f>IF(E172&gt;0,"Wypełnione","")</f>
        <v/>
      </c>
      <c r="B172" s="58"/>
      <c r="C172" s="1734">
        <f>'Og s3a'!C575</f>
        <v>0</v>
      </c>
      <c r="D172" s="1732">
        <f>'Og s3a'!E575</f>
        <v>0</v>
      </c>
      <c r="E172" s="1734">
        <f>'Og s3a'!F575</f>
        <v>0</v>
      </c>
      <c r="F172" s="453">
        <f>O172</f>
        <v>0</v>
      </c>
      <c r="G172" s="453">
        <f>P172</f>
        <v>0</v>
      </c>
      <c r="H172" s="253">
        <f>'Pak8 s2'!I174</f>
        <v>0</v>
      </c>
      <c r="I172" s="253">
        <f>'Pak8 s2'!K174</f>
        <v>0</v>
      </c>
      <c r="J172" s="253">
        <f>'Pak8 s2'!M174</f>
        <v>0</v>
      </c>
      <c r="K172" s="253">
        <f>'Pak8 s2'!O174</f>
        <v>0</v>
      </c>
      <c r="L172" s="11"/>
      <c r="M172" s="11"/>
      <c r="N172" s="454">
        <f>'Og s3a'!G575</f>
        <v>0</v>
      </c>
      <c r="O172" s="254">
        <f>'Og s3a'!H575</f>
        <v>0</v>
      </c>
      <c r="P172" s="456">
        <f>'Og s3a'!D575</f>
        <v>0</v>
      </c>
      <c r="Q172" s="11"/>
      <c r="R172" s="340"/>
      <c r="S172" s="340"/>
      <c r="T172" s="340"/>
      <c r="U172" s="11"/>
      <c r="V172" s="11"/>
      <c r="W172" s="11"/>
      <c r="X172" s="11"/>
      <c r="Y172" s="11"/>
      <c r="Z172" s="11"/>
      <c r="AA172" s="11"/>
      <c r="AB172" s="11"/>
    </row>
    <row r="173" spans="1:28" ht="14.25" customHeight="1">
      <c r="A173" s="1250" t="str">
        <f>A172</f>
        <v/>
      </c>
      <c r="B173" s="58"/>
      <c r="C173" s="1735"/>
      <c r="D173" s="1733"/>
      <c r="E173" s="1735"/>
      <c r="F173" s="251"/>
      <c r="G173" s="251"/>
      <c r="H173" s="251">
        <f>'Pak8 s2'!I175</f>
        <v>0</v>
      </c>
      <c r="I173" s="251">
        <f>'Pak8 s2'!K175</f>
        <v>0</v>
      </c>
      <c r="J173" s="251">
        <f>'Pak8 s2'!M175</f>
        <v>0</v>
      </c>
      <c r="K173" s="251">
        <f>'Pak8 s2'!O175</f>
        <v>0</v>
      </c>
      <c r="L173" s="11"/>
      <c r="M173" s="11"/>
      <c r="N173" s="455"/>
      <c r="O173" s="250"/>
      <c r="P173" s="457"/>
      <c r="Q173" s="11"/>
      <c r="R173" s="340"/>
      <c r="S173" s="340"/>
      <c r="T173" s="340"/>
      <c r="U173" s="11"/>
      <c r="V173" s="11"/>
      <c r="W173" s="11"/>
      <c r="X173" s="11"/>
      <c r="Y173" s="11"/>
      <c r="Z173" s="11"/>
      <c r="AA173" s="11"/>
      <c r="AB173" s="11"/>
    </row>
    <row r="174" spans="1:28" ht="24.75" customHeight="1">
      <c r="A174" s="1250" t="str">
        <f>IF(E174&gt;0,"Wypełnione","")</f>
        <v/>
      </c>
      <c r="B174" s="58"/>
      <c r="C174" s="1734">
        <f>'Og s3a'!C577</f>
        <v>0</v>
      </c>
      <c r="D174" s="1732">
        <f>'Og s3a'!E577</f>
        <v>0</v>
      </c>
      <c r="E174" s="1734">
        <f>'Og s3a'!F577</f>
        <v>0</v>
      </c>
      <c r="F174" s="453">
        <f>O174</f>
        <v>0</v>
      </c>
      <c r="G174" s="453">
        <f>P174</f>
        <v>0</v>
      </c>
      <c r="H174" s="253">
        <f>'Pak8 s2'!I176</f>
        <v>0</v>
      </c>
      <c r="I174" s="253">
        <f>'Pak8 s2'!K176</f>
        <v>0</v>
      </c>
      <c r="J174" s="253">
        <f>'Pak8 s2'!M176</f>
        <v>0</v>
      </c>
      <c r="K174" s="253">
        <f>'Pak8 s2'!O176</f>
        <v>0</v>
      </c>
      <c r="L174" s="11"/>
      <c r="M174" s="11"/>
      <c r="N174" s="454">
        <f>'Og s3a'!G577</f>
        <v>0</v>
      </c>
      <c r="O174" s="254">
        <f>'Og s3a'!H577</f>
        <v>0</v>
      </c>
      <c r="P174" s="456">
        <f>'Og s3a'!D577</f>
        <v>0</v>
      </c>
      <c r="Q174" s="11"/>
      <c r="R174" s="340"/>
      <c r="S174" s="340"/>
      <c r="T174" s="340"/>
      <c r="U174" s="11"/>
      <c r="V174" s="11"/>
      <c r="W174" s="11"/>
      <c r="X174" s="11"/>
      <c r="Y174" s="11"/>
      <c r="Z174" s="11"/>
      <c r="AA174" s="11"/>
      <c r="AB174" s="11"/>
    </row>
    <row r="175" spans="1:28" ht="14.25" customHeight="1">
      <c r="A175" s="1250" t="str">
        <f>A174</f>
        <v/>
      </c>
      <c r="B175" s="58"/>
      <c r="C175" s="1735"/>
      <c r="D175" s="1733"/>
      <c r="E175" s="1735"/>
      <c r="F175" s="251"/>
      <c r="G175" s="251"/>
      <c r="H175" s="251">
        <f>'Pak8 s2'!I177</f>
        <v>0</v>
      </c>
      <c r="I175" s="251">
        <f>'Pak8 s2'!K177</f>
        <v>0</v>
      </c>
      <c r="J175" s="251">
        <f>'Pak8 s2'!M177</f>
        <v>0</v>
      </c>
      <c r="K175" s="251">
        <f>'Pak8 s2'!O177</f>
        <v>0</v>
      </c>
      <c r="L175" s="11"/>
      <c r="M175" s="11"/>
      <c r="N175" s="455"/>
      <c r="O175" s="250"/>
      <c r="P175" s="457"/>
      <c r="Q175" s="11"/>
      <c r="R175" s="340"/>
      <c r="S175" s="340"/>
      <c r="T175" s="340"/>
      <c r="U175" s="11"/>
      <c r="V175" s="11"/>
      <c r="W175" s="11"/>
      <c r="X175" s="11"/>
      <c r="Y175" s="11"/>
      <c r="Z175" s="11"/>
      <c r="AA175" s="11"/>
      <c r="AB175" s="11"/>
    </row>
    <row r="176" spans="1:28" ht="24.75" customHeight="1">
      <c r="A176" s="1250" t="str">
        <f>IF(E176&gt;0,"Wypełnione","")</f>
        <v/>
      </c>
      <c r="B176" s="58"/>
      <c r="C176" s="1734">
        <f>'Og s3a'!C579</f>
        <v>0</v>
      </c>
      <c r="D176" s="1732">
        <f>'Og s3a'!E579</f>
        <v>0</v>
      </c>
      <c r="E176" s="1734">
        <f>'Og s3a'!F579</f>
        <v>0</v>
      </c>
      <c r="F176" s="453">
        <f>O176</f>
        <v>0</v>
      </c>
      <c r="G176" s="453">
        <f>P176</f>
        <v>0</v>
      </c>
      <c r="H176" s="253">
        <f>'Pak8 s2'!I178</f>
        <v>0</v>
      </c>
      <c r="I176" s="253">
        <f>'Pak8 s2'!K178</f>
        <v>0</v>
      </c>
      <c r="J176" s="253">
        <f>'Pak8 s2'!M178</f>
        <v>0</v>
      </c>
      <c r="K176" s="253">
        <f>'Pak8 s2'!O178</f>
        <v>0</v>
      </c>
      <c r="L176" s="11"/>
      <c r="M176" s="11"/>
      <c r="N176" s="454">
        <f>'Og s3a'!G579</f>
        <v>0</v>
      </c>
      <c r="O176" s="254">
        <f>'Og s3a'!H579</f>
        <v>0</v>
      </c>
      <c r="P176" s="456">
        <f>'Og s3a'!D579</f>
        <v>0</v>
      </c>
      <c r="Q176" s="11"/>
      <c r="R176" s="340"/>
      <c r="S176" s="340"/>
      <c r="T176" s="340"/>
      <c r="U176" s="11"/>
      <c r="V176" s="11"/>
      <c r="W176" s="11"/>
      <c r="X176" s="11"/>
      <c r="Y176" s="11"/>
      <c r="Z176" s="11"/>
      <c r="AA176" s="11"/>
      <c r="AB176" s="11"/>
    </row>
    <row r="177" spans="1:28" ht="14.25" customHeight="1">
      <c r="A177" s="1250" t="str">
        <f>A176</f>
        <v/>
      </c>
      <c r="B177" s="58"/>
      <c r="C177" s="1735"/>
      <c r="D177" s="1733"/>
      <c r="E177" s="1735"/>
      <c r="F177" s="251"/>
      <c r="G177" s="251"/>
      <c r="H177" s="251">
        <f>'Pak8 s2'!I179</f>
        <v>0</v>
      </c>
      <c r="I177" s="251">
        <f>'Pak8 s2'!K179</f>
        <v>0</v>
      </c>
      <c r="J177" s="251">
        <f>'Pak8 s2'!M179</f>
        <v>0</v>
      </c>
      <c r="K177" s="251">
        <f>'Pak8 s2'!O179</f>
        <v>0</v>
      </c>
      <c r="L177" s="11"/>
      <c r="M177" s="11"/>
      <c r="N177" s="455"/>
      <c r="O177" s="250"/>
      <c r="P177" s="457"/>
      <c r="Q177" s="11"/>
      <c r="R177" s="340"/>
      <c r="S177" s="340"/>
      <c r="T177" s="340"/>
      <c r="U177" s="11"/>
      <c r="V177" s="11"/>
      <c r="W177" s="11"/>
      <c r="X177" s="11"/>
      <c r="Y177" s="11"/>
      <c r="Z177" s="11"/>
      <c r="AA177" s="11"/>
      <c r="AB177" s="11"/>
    </row>
    <row r="178" spans="1:28" ht="24.75" customHeight="1">
      <c r="A178" s="1250" t="str">
        <f>IF(E178&gt;0,"Wypełnione","")</f>
        <v/>
      </c>
      <c r="B178" s="58"/>
      <c r="C178" s="1734">
        <f>'Og s3a'!C581</f>
        <v>0</v>
      </c>
      <c r="D178" s="1732">
        <f>'Og s3a'!E581</f>
        <v>0</v>
      </c>
      <c r="E178" s="1734">
        <f>'Og s3a'!F581</f>
        <v>0</v>
      </c>
      <c r="F178" s="453">
        <f>O178</f>
        <v>0</v>
      </c>
      <c r="G178" s="453">
        <f>P178</f>
        <v>0</v>
      </c>
      <c r="H178" s="253">
        <f>'Pak8 s2'!I180</f>
        <v>0</v>
      </c>
      <c r="I178" s="253">
        <f>'Pak8 s2'!K180</f>
        <v>0</v>
      </c>
      <c r="J178" s="253">
        <f>'Pak8 s2'!M180</f>
        <v>0</v>
      </c>
      <c r="K178" s="253">
        <f>'Pak8 s2'!O180</f>
        <v>0</v>
      </c>
      <c r="L178" s="11"/>
      <c r="M178" s="11"/>
      <c r="N178" s="454">
        <f>'Og s3a'!G581</f>
        <v>0</v>
      </c>
      <c r="O178" s="254">
        <f>'Og s3a'!H581</f>
        <v>0</v>
      </c>
      <c r="P178" s="456">
        <f>'Og s3a'!D581</f>
        <v>0</v>
      </c>
      <c r="Q178" s="11"/>
      <c r="R178" s="340"/>
      <c r="S178" s="340"/>
      <c r="T178" s="340"/>
      <c r="U178" s="11"/>
      <c r="V178" s="11"/>
      <c r="W178" s="11"/>
      <c r="X178" s="11"/>
      <c r="Y178" s="11"/>
      <c r="Z178" s="11"/>
      <c r="AA178" s="11"/>
      <c r="AB178" s="11"/>
    </row>
    <row r="179" spans="1:28" ht="14.25" customHeight="1">
      <c r="A179" s="1250" t="str">
        <f>A178</f>
        <v/>
      </c>
      <c r="B179" s="58"/>
      <c r="C179" s="1735"/>
      <c r="D179" s="1733"/>
      <c r="E179" s="1735"/>
      <c r="F179" s="251"/>
      <c r="G179" s="251"/>
      <c r="H179" s="251">
        <f>'Pak8 s2'!I181</f>
        <v>0</v>
      </c>
      <c r="I179" s="251">
        <f>'Pak8 s2'!K181</f>
        <v>0</v>
      </c>
      <c r="J179" s="251">
        <f>'Pak8 s2'!M181</f>
        <v>0</v>
      </c>
      <c r="K179" s="251">
        <f>'Pak8 s2'!O181</f>
        <v>0</v>
      </c>
      <c r="L179" s="11"/>
      <c r="M179" s="11"/>
      <c r="N179" s="455"/>
      <c r="O179" s="250"/>
      <c r="P179" s="457"/>
      <c r="Q179" s="11"/>
      <c r="R179" s="340"/>
      <c r="S179" s="340"/>
      <c r="T179" s="340"/>
      <c r="U179" s="11"/>
      <c r="V179" s="11"/>
      <c r="W179" s="11"/>
      <c r="X179" s="11"/>
      <c r="Y179" s="11"/>
      <c r="Z179" s="11"/>
      <c r="AA179" s="11"/>
      <c r="AB179" s="11"/>
    </row>
    <row r="180" spans="1:28" ht="24.75" customHeight="1">
      <c r="A180" s="1250" t="str">
        <f>IF(E180&gt;0,"Wypełnione","")</f>
        <v/>
      </c>
      <c r="B180" s="58"/>
      <c r="C180" s="1734">
        <f>'Og s3a'!C583</f>
        <v>0</v>
      </c>
      <c r="D180" s="1732">
        <f>'Og s3a'!E583</f>
        <v>0</v>
      </c>
      <c r="E180" s="1734">
        <f>'Og s3a'!F583</f>
        <v>0</v>
      </c>
      <c r="F180" s="453">
        <f>O180</f>
        <v>0</v>
      </c>
      <c r="G180" s="453">
        <f>P180</f>
        <v>0</v>
      </c>
      <c r="H180" s="253">
        <f>'Pak8 s2'!I182</f>
        <v>0</v>
      </c>
      <c r="I180" s="253">
        <f>'Pak8 s2'!K182</f>
        <v>0</v>
      </c>
      <c r="J180" s="253">
        <f>'Pak8 s2'!M182</f>
        <v>0</v>
      </c>
      <c r="K180" s="253">
        <f>'Pak8 s2'!O182</f>
        <v>0</v>
      </c>
      <c r="L180" s="11"/>
      <c r="M180" s="11"/>
      <c r="N180" s="454">
        <f>'Og s3a'!G583</f>
        <v>0</v>
      </c>
      <c r="O180" s="254">
        <f>'Og s3a'!H583</f>
        <v>0</v>
      </c>
      <c r="P180" s="456">
        <f>'Og s3a'!D583</f>
        <v>0</v>
      </c>
      <c r="Q180" s="11"/>
      <c r="R180" s="340"/>
      <c r="S180" s="340"/>
      <c r="T180" s="340"/>
      <c r="U180" s="11"/>
      <c r="V180" s="11"/>
      <c r="W180" s="11"/>
      <c r="X180" s="11"/>
      <c r="Y180" s="11"/>
      <c r="Z180" s="11"/>
      <c r="AA180" s="11"/>
      <c r="AB180" s="11"/>
    </row>
    <row r="181" spans="1:28" ht="14.25" customHeight="1">
      <c r="A181" s="1250" t="str">
        <f>A180</f>
        <v/>
      </c>
      <c r="B181" s="58"/>
      <c r="C181" s="1735"/>
      <c r="D181" s="1733"/>
      <c r="E181" s="1735"/>
      <c r="F181" s="251"/>
      <c r="G181" s="251"/>
      <c r="H181" s="251">
        <f>'Pak8 s2'!I183</f>
        <v>0</v>
      </c>
      <c r="I181" s="251">
        <f>'Pak8 s2'!K183</f>
        <v>0</v>
      </c>
      <c r="J181" s="251">
        <f>'Pak8 s2'!M183</f>
        <v>0</v>
      </c>
      <c r="K181" s="251">
        <f>'Pak8 s2'!O183</f>
        <v>0</v>
      </c>
      <c r="L181" s="11"/>
      <c r="M181" s="11"/>
      <c r="N181" s="455"/>
      <c r="O181" s="250"/>
      <c r="P181" s="457"/>
      <c r="Q181" s="11"/>
      <c r="R181" s="340"/>
      <c r="S181" s="340"/>
      <c r="T181" s="340"/>
      <c r="U181" s="11"/>
      <c r="V181" s="11"/>
      <c r="W181" s="11"/>
      <c r="X181" s="11"/>
      <c r="Y181" s="11"/>
      <c r="Z181" s="11"/>
      <c r="AA181" s="11"/>
      <c r="AB181" s="11"/>
    </row>
    <row r="182" spans="1:28" ht="24.75" customHeight="1">
      <c r="A182" s="1250" t="str">
        <f>IF(E182&gt;0,"Wypełnione","")</f>
        <v/>
      </c>
      <c r="B182" s="58"/>
      <c r="C182" s="1734">
        <f>'Og s3a'!C585</f>
        <v>0</v>
      </c>
      <c r="D182" s="1732">
        <f>'Og s3a'!E585</f>
        <v>0</v>
      </c>
      <c r="E182" s="1734">
        <f>'Og s3a'!F585</f>
        <v>0</v>
      </c>
      <c r="F182" s="453">
        <f>O182</f>
        <v>0</v>
      </c>
      <c r="G182" s="453">
        <f>P182</f>
        <v>0</v>
      </c>
      <c r="H182" s="253">
        <f>'Pak8 s2'!I184</f>
        <v>0</v>
      </c>
      <c r="I182" s="253">
        <f>'Pak8 s2'!K184</f>
        <v>0</v>
      </c>
      <c r="J182" s="253">
        <f>'Pak8 s2'!M184</f>
        <v>0</v>
      </c>
      <c r="K182" s="253">
        <f>'Pak8 s2'!O184</f>
        <v>0</v>
      </c>
      <c r="L182" s="11"/>
      <c r="M182" s="11"/>
      <c r="N182" s="454">
        <f>'Og s3a'!G585</f>
        <v>0</v>
      </c>
      <c r="O182" s="254">
        <f>'Og s3a'!H585</f>
        <v>0</v>
      </c>
      <c r="P182" s="456">
        <f>'Og s3a'!D585</f>
        <v>0</v>
      </c>
      <c r="Q182" s="11"/>
      <c r="R182" s="340"/>
      <c r="S182" s="340"/>
      <c r="T182" s="340"/>
      <c r="U182" s="11"/>
      <c r="V182" s="11"/>
      <c r="W182" s="11"/>
      <c r="X182" s="11"/>
      <c r="Y182" s="11"/>
      <c r="Z182" s="11"/>
      <c r="AA182" s="11"/>
      <c r="AB182" s="11"/>
    </row>
    <row r="183" spans="1:28" ht="14.25" customHeight="1">
      <c r="A183" s="1250" t="str">
        <f>A182</f>
        <v/>
      </c>
      <c r="B183" s="58"/>
      <c r="C183" s="1735"/>
      <c r="D183" s="1733"/>
      <c r="E183" s="1735"/>
      <c r="F183" s="251"/>
      <c r="G183" s="251"/>
      <c r="H183" s="251">
        <f>'Pak8 s2'!I185</f>
        <v>0</v>
      </c>
      <c r="I183" s="251">
        <f>'Pak8 s2'!K185</f>
        <v>0</v>
      </c>
      <c r="J183" s="251">
        <f>'Pak8 s2'!M185</f>
        <v>0</v>
      </c>
      <c r="K183" s="251">
        <f>'Pak8 s2'!O185</f>
        <v>0</v>
      </c>
      <c r="L183" s="11"/>
      <c r="M183" s="11"/>
      <c r="N183" s="455"/>
      <c r="O183" s="250"/>
      <c r="P183" s="457"/>
      <c r="Q183" s="11"/>
      <c r="R183" s="340"/>
      <c r="S183" s="340"/>
      <c r="T183" s="340"/>
      <c r="U183" s="11"/>
      <c r="V183" s="11"/>
      <c r="W183" s="11"/>
      <c r="X183" s="11"/>
      <c r="Y183" s="11"/>
      <c r="Z183" s="11"/>
      <c r="AA183" s="11"/>
      <c r="AB183" s="11"/>
    </row>
    <row r="184" spans="1:28" ht="24.75" customHeight="1">
      <c r="A184" s="1250" t="str">
        <f>IF(E184&gt;0,"Wypełnione","")</f>
        <v/>
      </c>
      <c r="B184" s="58"/>
      <c r="C184" s="1734">
        <f>'Og s3a'!C587</f>
        <v>0</v>
      </c>
      <c r="D184" s="1732">
        <f>'Og s3a'!E587</f>
        <v>0</v>
      </c>
      <c r="E184" s="1734">
        <f>'Og s3a'!F587</f>
        <v>0</v>
      </c>
      <c r="F184" s="453">
        <f>O184</f>
        <v>0</v>
      </c>
      <c r="G184" s="453">
        <f>P184</f>
        <v>0</v>
      </c>
      <c r="H184" s="253">
        <f>'Pak8 s2'!I186</f>
        <v>0</v>
      </c>
      <c r="I184" s="253">
        <f>'Pak8 s2'!K186</f>
        <v>0</v>
      </c>
      <c r="J184" s="253">
        <f>'Pak8 s2'!M186</f>
        <v>0</v>
      </c>
      <c r="K184" s="253">
        <f>'Pak8 s2'!O186</f>
        <v>0</v>
      </c>
      <c r="L184" s="11"/>
      <c r="M184" s="11"/>
      <c r="N184" s="454">
        <f>'Og s3a'!G587</f>
        <v>0</v>
      </c>
      <c r="O184" s="254">
        <f>'Og s3a'!H587</f>
        <v>0</v>
      </c>
      <c r="P184" s="456">
        <f>'Og s3a'!D587</f>
        <v>0</v>
      </c>
      <c r="Q184" s="11"/>
      <c r="R184" s="340"/>
      <c r="S184" s="340"/>
      <c r="T184" s="340"/>
      <c r="U184" s="11"/>
      <c r="V184" s="11"/>
      <c r="W184" s="11"/>
      <c r="X184" s="11"/>
      <c r="Y184" s="11"/>
      <c r="Z184" s="11"/>
      <c r="AA184" s="11"/>
      <c r="AB184" s="11"/>
    </row>
    <row r="185" spans="1:28" ht="14.25" customHeight="1">
      <c r="A185" s="1250" t="str">
        <f>A184</f>
        <v/>
      </c>
      <c r="B185" s="58"/>
      <c r="C185" s="1735"/>
      <c r="D185" s="1733"/>
      <c r="E185" s="1735"/>
      <c r="F185" s="251"/>
      <c r="G185" s="251"/>
      <c r="H185" s="251">
        <f>'Pak8 s2'!I187</f>
        <v>0</v>
      </c>
      <c r="I185" s="251">
        <f>'Pak8 s2'!K187</f>
        <v>0</v>
      </c>
      <c r="J185" s="251">
        <f>'Pak8 s2'!M187</f>
        <v>0</v>
      </c>
      <c r="K185" s="251">
        <f>'Pak8 s2'!O187</f>
        <v>0</v>
      </c>
      <c r="L185" s="11"/>
      <c r="M185" s="11"/>
      <c r="N185" s="455"/>
      <c r="O185" s="250"/>
      <c r="P185" s="457"/>
      <c r="Q185" s="11"/>
      <c r="R185" s="340"/>
      <c r="S185" s="340"/>
      <c r="T185" s="340"/>
      <c r="U185" s="11"/>
      <c r="V185" s="11"/>
      <c r="W185" s="11"/>
      <c r="X185" s="11"/>
      <c r="Y185" s="11"/>
      <c r="Z185" s="11"/>
      <c r="AA185" s="11"/>
      <c r="AB185" s="11"/>
    </row>
    <row r="186" spans="1:28" ht="24.75" customHeight="1">
      <c r="A186" s="1250" t="str">
        <f>IF(E186&gt;0,"Wypełnione","")</f>
        <v/>
      </c>
      <c r="B186" s="58"/>
      <c r="C186" s="1734">
        <f>'Og s3a'!C589</f>
        <v>0</v>
      </c>
      <c r="D186" s="1732">
        <f>'Og s3a'!E589</f>
        <v>0</v>
      </c>
      <c r="E186" s="1734">
        <f>'Og s3a'!F589</f>
        <v>0</v>
      </c>
      <c r="F186" s="453">
        <f>O186</f>
        <v>0</v>
      </c>
      <c r="G186" s="453">
        <f>P186</f>
        <v>0</v>
      </c>
      <c r="H186" s="253">
        <f>'Pak8 s2'!I188</f>
        <v>0</v>
      </c>
      <c r="I186" s="253">
        <f>'Pak8 s2'!K188</f>
        <v>0</v>
      </c>
      <c r="J186" s="253">
        <f>'Pak8 s2'!M188</f>
        <v>0</v>
      </c>
      <c r="K186" s="253">
        <f>'Pak8 s2'!O188</f>
        <v>0</v>
      </c>
      <c r="L186" s="11"/>
      <c r="M186" s="11"/>
      <c r="N186" s="454">
        <f>'Og s3a'!G589</f>
        <v>0</v>
      </c>
      <c r="O186" s="254">
        <f>'Og s3a'!H589</f>
        <v>0</v>
      </c>
      <c r="P186" s="456">
        <f>'Og s3a'!D589</f>
        <v>0</v>
      </c>
      <c r="Q186" s="11"/>
      <c r="R186" s="340"/>
      <c r="S186" s="340"/>
      <c r="T186" s="340"/>
      <c r="U186" s="11"/>
      <c r="V186" s="11"/>
      <c r="W186" s="11"/>
      <c r="X186" s="11"/>
      <c r="Y186" s="11"/>
      <c r="Z186" s="11"/>
      <c r="AA186" s="11"/>
      <c r="AB186" s="11"/>
    </row>
    <row r="187" spans="1:28" ht="14.25" customHeight="1">
      <c r="A187" s="1250" t="str">
        <f>A186</f>
        <v/>
      </c>
      <c r="B187" s="58"/>
      <c r="C187" s="1735"/>
      <c r="D187" s="1733"/>
      <c r="E187" s="1735"/>
      <c r="F187" s="251"/>
      <c r="G187" s="251"/>
      <c r="H187" s="251">
        <f>'Pak8 s2'!I189</f>
        <v>0</v>
      </c>
      <c r="I187" s="251">
        <f>'Pak8 s2'!K189</f>
        <v>0</v>
      </c>
      <c r="J187" s="251">
        <f>'Pak8 s2'!M189</f>
        <v>0</v>
      </c>
      <c r="K187" s="251">
        <f>'Pak8 s2'!O189</f>
        <v>0</v>
      </c>
      <c r="L187" s="11"/>
      <c r="M187" s="11"/>
      <c r="N187" s="455"/>
      <c r="O187" s="250"/>
      <c r="P187" s="457"/>
      <c r="Q187" s="11"/>
      <c r="R187" s="340"/>
      <c r="S187" s="340"/>
      <c r="T187" s="340"/>
      <c r="U187" s="11"/>
      <c r="V187" s="11"/>
      <c r="W187" s="11"/>
      <c r="X187" s="11"/>
      <c r="Y187" s="11"/>
      <c r="Z187" s="11"/>
      <c r="AA187" s="11"/>
      <c r="AB187" s="11"/>
    </row>
    <row r="188" spans="1:28" ht="24.75" customHeight="1">
      <c r="A188" s="1250" t="str">
        <f>IF(E188&gt;0,"Wypełnione","")</f>
        <v/>
      </c>
      <c r="B188" s="58"/>
      <c r="C188" s="1734">
        <f>'Og s3a'!C591</f>
        <v>0</v>
      </c>
      <c r="D188" s="1732">
        <f>'Og s3a'!E591</f>
        <v>0</v>
      </c>
      <c r="E188" s="1734">
        <f>'Og s3a'!F591</f>
        <v>0</v>
      </c>
      <c r="F188" s="453">
        <f>O188</f>
        <v>0</v>
      </c>
      <c r="G188" s="453">
        <f>P188</f>
        <v>0</v>
      </c>
      <c r="H188" s="253">
        <f>'Pak8 s2'!I190</f>
        <v>0</v>
      </c>
      <c r="I188" s="253">
        <f>'Pak8 s2'!K190</f>
        <v>0</v>
      </c>
      <c r="J188" s="253">
        <f>'Pak8 s2'!M190</f>
        <v>0</v>
      </c>
      <c r="K188" s="253">
        <f>'Pak8 s2'!O190</f>
        <v>0</v>
      </c>
      <c r="L188" s="11"/>
      <c r="M188" s="11"/>
      <c r="N188" s="454">
        <f>'Og s3a'!G591</f>
        <v>0</v>
      </c>
      <c r="O188" s="254">
        <f>'Og s3a'!H591</f>
        <v>0</v>
      </c>
      <c r="P188" s="456">
        <f>'Og s3a'!D591</f>
        <v>0</v>
      </c>
      <c r="Q188" s="11"/>
      <c r="R188" s="340"/>
      <c r="S188" s="340"/>
      <c r="T188" s="340"/>
      <c r="U188" s="11"/>
      <c r="V188" s="11"/>
      <c r="W188" s="11"/>
      <c r="X188" s="11"/>
      <c r="Y188" s="11"/>
      <c r="Z188" s="11"/>
      <c r="AA188" s="11"/>
      <c r="AB188" s="11"/>
    </row>
    <row r="189" spans="1:28" ht="14.25" customHeight="1">
      <c r="A189" s="1250" t="str">
        <f>A188</f>
        <v/>
      </c>
      <c r="B189" s="58"/>
      <c r="C189" s="1735"/>
      <c r="D189" s="1733"/>
      <c r="E189" s="1735"/>
      <c r="F189" s="251"/>
      <c r="G189" s="251"/>
      <c r="H189" s="251">
        <f>'Pak8 s2'!I191</f>
        <v>0</v>
      </c>
      <c r="I189" s="251">
        <f>'Pak8 s2'!K191</f>
        <v>0</v>
      </c>
      <c r="J189" s="251">
        <f>'Pak8 s2'!M191</f>
        <v>0</v>
      </c>
      <c r="K189" s="251">
        <f>'Pak8 s2'!O191</f>
        <v>0</v>
      </c>
      <c r="L189" s="11"/>
      <c r="M189" s="11"/>
      <c r="N189" s="455"/>
      <c r="O189" s="250"/>
      <c r="P189" s="457"/>
      <c r="Q189" s="11"/>
      <c r="R189" s="340"/>
      <c r="S189" s="340"/>
      <c r="T189" s="340"/>
      <c r="U189" s="11"/>
      <c r="V189" s="11"/>
      <c r="W189" s="11"/>
      <c r="X189" s="11"/>
      <c r="Y189" s="11"/>
      <c r="Z189" s="11"/>
      <c r="AA189" s="11"/>
      <c r="AB189" s="11"/>
    </row>
    <row r="190" spans="1:28" ht="24.75" customHeight="1">
      <c r="A190" s="1250" t="str">
        <f>IF(E190&gt;0,"Wypełnione","")</f>
        <v/>
      </c>
      <c r="B190" s="58"/>
      <c r="C190" s="1734">
        <f>'Og s3a'!C593</f>
        <v>0</v>
      </c>
      <c r="D190" s="1732">
        <f>'Og s3a'!E593</f>
        <v>0</v>
      </c>
      <c r="E190" s="1734">
        <f>'Og s3a'!F593</f>
        <v>0</v>
      </c>
      <c r="F190" s="453">
        <f>O190</f>
        <v>0</v>
      </c>
      <c r="G190" s="453">
        <f>P190</f>
        <v>0</v>
      </c>
      <c r="H190" s="253">
        <f>'Pak8 s2'!I192</f>
        <v>0</v>
      </c>
      <c r="I190" s="253">
        <f>'Pak8 s2'!K192</f>
        <v>0</v>
      </c>
      <c r="J190" s="253">
        <f>'Pak8 s2'!M192</f>
        <v>0</v>
      </c>
      <c r="K190" s="253">
        <f>'Pak8 s2'!O192</f>
        <v>0</v>
      </c>
      <c r="L190" s="11"/>
      <c r="M190" s="11"/>
      <c r="N190" s="454">
        <f>'Og s3a'!G593</f>
        <v>0</v>
      </c>
      <c r="O190" s="254">
        <f>'Og s3a'!H593</f>
        <v>0</v>
      </c>
      <c r="P190" s="456">
        <f>'Og s3a'!D593</f>
        <v>0</v>
      </c>
      <c r="Q190" s="11"/>
      <c r="R190" s="340"/>
      <c r="S190" s="340"/>
      <c r="T190" s="340"/>
      <c r="U190" s="11"/>
      <c r="V190" s="11"/>
      <c r="W190" s="11"/>
      <c r="X190" s="11"/>
      <c r="Y190" s="11"/>
      <c r="Z190" s="11"/>
      <c r="AA190" s="11"/>
      <c r="AB190" s="11"/>
    </row>
    <row r="191" spans="1:28" ht="14.25" customHeight="1">
      <c r="A191" s="1250" t="str">
        <f>A190</f>
        <v/>
      </c>
      <c r="B191" s="58"/>
      <c r="C191" s="1735"/>
      <c r="D191" s="1733"/>
      <c r="E191" s="1735"/>
      <c r="F191" s="251"/>
      <c r="G191" s="251"/>
      <c r="H191" s="251">
        <f>'Pak8 s2'!I193</f>
        <v>0</v>
      </c>
      <c r="I191" s="251">
        <f>'Pak8 s2'!K193</f>
        <v>0</v>
      </c>
      <c r="J191" s="251">
        <f>'Pak8 s2'!M193</f>
        <v>0</v>
      </c>
      <c r="K191" s="251">
        <f>'Pak8 s2'!O193</f>
        <v>0</v>
      </c>
      <c r="L191" s="11"/>
      <c r="M191" s="11"/>
      <c r="N191" s="455"/>
      <c r="O191" s="250"/>
      <c r="P191" s="457"/>
      <c r="Q191" s="11"/>
      <c r="R191" s="340"/>
      <c r="S191" s="340"/>
      <c r="T191" s="340"/>
      <c r="U191" s="11"/>
      <c r="V191" s="11"/>
      <c r="W191" s="11"/>
      <c r="X191" s="11"/>
      <c r="Y191" s="11"/>
      <c r="Z191" s="11"/>
      <c r="AA191" s="11"/>
      <c r="AB191" s="11"/>
    </row>
    <row r="192" spans="1:28" ht="24.75" customHeight="1">
      <c r="A192" s="1250" t="str">
        <f>IF(E192&gt;0,"Wypełnione","")</f>
        <v/>
      </c>
      <c r="B192" s="58"/>
      <c r="C192" s="1734">
        <f>'Og s3a'!C595</f>
        <v>0</v>
      </c>
      <c r="D192" s="1732">
        <f>'Og s3a'!E595</f>
        <v>0</v>
      </c>
      <c r="E192" s="1734">
        <f>'Og s3a'!F595</f>
        <v>0</v>
      </c>
      <c r="F192" s="453">
        <f>O192</f>
        <v>0</v>
      </c>
      <c r="G192" s="453">
        <f>P192</f>
        <v>0</v>
      </c>
      <c r="H192" s="253">
        <f>'Pak8 s2'!I194</f>
        <v>0</v>
      </c>
      <c r="I192" s="253">
        <f>'Pak8 s2'!K194</f>
        <v>0</v>
      </c>
      <c r="J192" s="253">
        <f>'Pak8 s2'!M194</f>
        <v>0</v>
      </c>
      <c r="K192" s="253">
        <f>'Pak8 s2'!O194</f>
        <v>0</v>
      </c>
      <c r="L192" s="11"/>
      <c r="M192" s="11"/>
      <c r="N192" s="454">
        <f>'Og s3a'!G595</f>
        <v>0</v>
      </c>
      <c r="O192" s="254">
        <f>'Og s3a'!H595</f>
        <v>0</v>
      </c>
      <c r="P192" s="456">
        <f>'Og s3a'!D595</f>
        <v>0</v>
      </c>
      <c r="Q192" s="11"/>
      <c r="R192" s="340"/>
      <c r="S192" s="340"/>
      <c r="T192" s="340"/>
      <c r="U192" s="11"/>
      <c r="V192" s="11"/>
      <c r="W192" s="11"/>
      <c r="X192" s="11"/>
      <c r="Y192" s="11"/>
      <c r="Z192" s="11"/>
      <c r="AA192" s="11"/>
      <c r="AB192" s="11"/>
    </row>
    <row r="193" spans="1:28" ht="14.25" customHeight="1">
      <c r="A193" s="1250" t="str">
        <f>A192</f>
        <v/>
      </c>
      <c r="B193" s="58"/>
      <c r="C193" s="1735"/>
      <c r="D193" s="1733"/>
      <c r="E193" s="1735"/>
      <c r="F193" s="251"/>
      <c r="G193" s="251"/>
      <c r="H193" s="251">
        <f>'Pak8 s2'!I195</f>
        <v>0</v>
      </c>
      <c r="I193" s="251">
        <f>'Pak8 s2'!K195</f>
        <v>0</v>
      </c>
      <c r="J193" s="251">
        <f>'Pak8 s2'!M195</f>
        <v>0</v>
      </c>
      <c r="K193" s="251">
        <f>'Pak8 s2'!O195</f>
        <v>0</v>
      </c>
      <c r="L193" s="11"/>
      <c r="M193" s="11"/>
      <c r="N193" s="455"/>
      <c r="O193" s="250"/>
      <c r="P193" s="457"/>
      <c r="Q193" s="11"/>
      <c r="R193" s="340"/>
      <c r="S193" s="340"/>
      <c r="T193" s="340"/>
      <c r="U193" s="11"/>
      <c r="V193" s="11"/>
      <c r="W193" s="11"/>
      <c r="X193" s="11"/>
      <c r="Y193" s="11"/>
      <c r="Z193" s="11"/>
      <c r="AA193" s="11"/>
      <c r="AB193" s="11"/>
    </row>
    <row r="194" spans="1:28" ht="24.75" customHeight="1">
      <c r="A194" s="1250" t="str">
        <f>IF(E194&gt;0,"Wypełnione","")</f>
        <v/>
      </c>
      <c r="B194" s="58"/>
      <c r="C194" s="1734">
        <f>'Og s3a'!C597</f>
        <v>0</v>
      </c>
      <c r="D194" s="1732">
        <f>'Og s3a'!E597</f>
        <v>0</v>
      </c>
      <c r="E194" s="1734">
        <f>'Og s3a'!F597</f>
        <v>0</v>
      </c>
      <c r="F194" s="453">
        <f>O194</f>
        <v>0</v>
      </c>
      <c r="G194" s="453">
        <f>P194</f>
        <v>0</v>
      </c>
      <c r="H194" s="253">
        <f>'Pak8 s2'!I196</f>
        <v>0</v>
      </c>
      <c r="I194" s="253">
        <f>'Pak8 s2'!K196</f>
        <v>0</v>
      </c>
      <c r="J194" s="253">
        <f>'Pak8 s2'!M196</f>
        <v>0</v>
      </c>
      <c r="K194" s="253">
        <f>'Pak8 s2'!O196</f>
        <v>0</v>
      </c>
      <c r="L194" s="11"/>
      <c r="M194" s="11"/>
      <c r="N194" s="454">
        <f>'Og s3a'!G597</f>
        <v>0</v>
      </c>
      <c r="O194" s="254">
        <f>'Og s3a'!H597</f>
        <v>0</v>
      </c>
      <c r="P194" s="456">
        <f>'Og s3a'!D597</f>
        <v>0</v>
      </c>
      <c r="Q194" s="11"/>
      <c r="R194" s="340"/>
      <c r="S194" s="340"/>
      <c r="T194" s="340"/>
      <c r="U194" s="11"/>
      <c r="V194" s="11"/>
      <c r="W194" s="11"/>
      <c r="X194" s="11"/>
      <c r="Y194" s="11"/>
      <c r="Z194" s="11"/>
      <c r="AA194" s="11"/>
      <c r="AB194" s="11"/>
    </row>
    <row r="195" spans="1:28" ht="14.25" customHeight="1">
      <c r="A195" s="1250" t="str">
        <f>A194</f>
        <v/>
      </c>
      <c r="B195" s="58"/>
      <c r="C195" s="1735"/>
      <c r="D195" s="1733"/>
      <c r="E195" s="1735"/>
      <c r="F195" s="251"/>
      <c r="G195" s="251"/>
      <c r="H195" s="251">
        <f>'Pak8 s2'!I197</f>
        <v>0</v>
      </c>
      <c r="I195" s="251">
        <f>'Pak8 s2'!K197</f>
        <v>0</v>
      </c>
      <c r="J195" s="251">
        <f>'Pak8 s2'!M197</f>
        <v>0</v>
      </c>
      <c r="K195" s="251">
        <f>'Pak8 s2'!O197</f>
        <v>0</v>
      </c>
      <c r="L195" s="11"/>
      <c r="M195" s="11"/>
      <c r="N195" s="455"/>
      <c r="O195" s="250"/>
      <c r="P195" s="457"/>
      <c r="Q195" s="11"/>
      <c r="R195" s="340"/>
      <c r="S195" s="340"/>
      <c r="T195" s="340"/>
      <c r="U195" s="11"/>
      <c r="V195" s="11"/>
      <c r="W195" s="11"/>
      <c r="X195" s="11"/>
      <c r="Y195" s="11"/>
      <c r="Z195" s="11"/>
      <c r="AA195" s="11"/>
      <c r="AB195" s="11"/>
    </row>
    <row r="196" spans="1:28" ht="24.75" customHeight="1">
      <c r="A196" s="1250" t="str">
        <f>IF(E196&gt;0,"Wypełnione","")</f>
        <v/>
      </c>
      <c r="B196" s="58"/>
      <c r="C196" s="1734">
        <f>'Og s3a'!C599</f>
        <v>0</v>
      </c>
      <c r="D196" s="1732">
        <f>'Og s3a'!E599</f>
        <v>0</v>
      </c>
      <c r="E196" s="1734">
        <f>'Og s3a'!F599</f>
        <v>0</v>
      </c>
      <c r="F196" s="453">
        <f>O196</f>
        <v>0</v>
      </c>
      <c r="G196" s="453">
        <f>P196</f>
        <v>0</v>
      </c>
      <c r="H196" s="253">
        <f>'Pak8 s2'!I198</f>
        <v>0</v>
      </c>
      <c r="I196" s="253">
        <f>'Pak8 s2'!K198</f>
        <v>0</v>
      </c>
      <c r="J196" s="253">
        <f>'Pak8 s2'!M198</f>
        <v>0</v>
      </c>
      <c r="K196" s="253">
        <f>'Pak8 s2'!O198</f>
        <v>0</v>
      </c>
      <c r="L196" s="11"/>
      <c r="M196" s="11"/>
      <c r="N196" s="454">
        <f>'Og s3a'!G599</f>
        <v>0</v>
      </c>
      <c r="O196" s="254">
        <f>'Og s3a'!H599</f>
        <v>0</v>
      </c>
      <c r="P196" s="456">
        <f>'Og s3a'!D599</f>
        <v>0</v>
      </c>
      <c r="Q196" s="11"/>
      <c r="R196" s="340"/>
      <c r="S196" s="340"/>
      <c r="T196" s="340"/>
      <c r="U196" s="11"/>
      <c r="V196" s="11"/>
      <c r="W196" s="11"/>
      <c r="X196" s="11"/>
      <c r="Y196" s="11"/>
      <c r="Z196" s="11"/>
      <c r="AA196" s="11"/>
      <c r="AB196" s="11"/>
    </row>
    <row r="197" spans="1:28" ht="14.25" customHeight="1">
      <c r="A197" s="1250" t="str">
        <f>A196</f>
        <v/>
      </c>
      <c r="B197" s="58"/>
      <c r="C197" s="1735"/>
      <c r="D197" s="1733"/>
      <c r="E197" s="1735"/>
      <c r="F197" s="251"/>
      <c r="G197" s="251"/>
      <c r="H197" s="251">
        <f>'Pak8 s2'!I199</f>
        <v>0</v>
      </c>
      <c r="I197" s="251">
        <f>'Pak8 s2'!K199</f>
        <v>0</v>
      </c>
      <c r="J197" s="251">
        <f>'Pak8 s2'!M199</f>
        <v>0</v>
      </c>
      <c r="K197" s="251">
        <f>'Pak8 s2'!O199</f>
        <v>0</v>
      </c>
      <c r="L197" s="11"/>
      <c r="M197" s="11"/>
      <c r="N197" s="455"/>
      <c r="O197" s="250"/>
      <c r="P197" s="457"/>
      <c r="Q197" s="11"/>
      <c r="R197" s="340"/>
      <c r="S197" s="340"/>
      <c r="T197" s="340"/>
      <c r="U197" s="11"/>
      <c r="V197" s="11"/>
      <c r="W197" s="11"/>
      <c r="X197" s="11"/>
      <c r="Y197" s="11"/>
      <c r="Z197" s="11"/>
      <c r="AA197" s="11"/>
      <c r="AB197" s="11"/>
    </row>
    <row r="198" spans="1:28" ht="24.75" customHeight="1">
      <c r="A198" s="1250" t="str">
        <f>IF(E198&gt;0,"Wypełnione","")</f>
        <v/>
      </c>
      <c r="B198" s="58"/>
      <c r="C198" s="1734">
        <f>'Og s3a'!C601</f>
        <v>0</v>
      </c>
      <c r="D198" s="1732">
        <f>'Og s3a'!E601</f>
        <v>0</v>
      </c>
      <c r="E198" s="1734">
        <f>'Og s3a'!F601</f>
        <v>0</v>
      </c>
      <c r="F198" s="453">
        <f>O198</f>
        <v>0</v>
      </c>
      <c r="G198" s="453">
        <f>P198</f>
        <v>0</v>
      </c>
      <c r="H198" s="253">
        <f>'Pak8 s2'!I200</f>
        <v>0</v>
      </c>
      <c r="I198" s="253">
        <f>'Pak8 s2'!K200</f>
        <v>0</v>
      </c>
      <c r="J198" s="253">
        <f>'Pak8 s2'!M200</f>
        <v>0</v>
      </c>
      <c r="K198" s="253">
        <f>'Pak8 s2'!O200</f>
        <v>0</v>
      </c>
      <c r="L198" s="11"/>
      <c r="M198" s="11"/>
      <c r="N198" s="454">
        <f>'Og s3a'!G601</f>
        <v>0</v>
      </c>
      <c r="O198" s="254">
        <f>'Og s3a'!H601</f>
        <v>0</v>
      </c>
      <c r="P198" s="456">
        <f>'Og s3a'!D601</f>
        <v>0</v>
      </c>
      <c r="Q198" s="11"/>
      <c r="R198" s="340"/>
      <c r="S198" s="340"/>
      <c r="T198" s="340"/>
      <c r="U198" s="11"/>
      <c r="V198" s="11"/>
      <c r="W198" s="11"/>
      <c r="X198" s="11"/>
      <c r="Y198" s="11"/>
      <c r="Z198" s="11"/>
      <c r="AA198" s="11"/>
      <c r="AB198" s="11"/>
    </row>
    <row r="199" spans="1:28" ht="14.25" customHeight="1">
      <c r="A199" s="1250" t="str">
        <f>A198</f>
        <v/>
      </c>
      <c r="B199" s="58"/>
      <c r="C199" s="1735"/>
      <c r="D199" s="1733"/>
      <c r="E199" s="1735"/>
      <c r="F199" s="251"/>
      <c r="G199" s="251"/>
      <c r="H199" s="251">
        <f>'Pak8 s2'!I201</f>
        <v>0</v>
      </c>
      <c r="I199" s="251">
        <f>'Pak8 s2'!K201</f>
        <v>0</v>
      </c>
      <c r="J199" s="251">
        <f>'Pak8 s2'!M201</f>
        <v>0</v>
      </c>
      <c r="K199" s="251">
        <f>'Pak8 s2'!O201</f>
        <v>0</v>
      </c>
      <c r="L199" s="11"/>
      <c r="M199" s="11"/>
      <c r="N199" s="455"/>
      <c r="O199" s="250"/>
      <c r="P199" s="457"/>
      <c r="Q199" s="11"/>
      <c r="R199" s="340"/>
      <c r="S199" s="340"/>
      <c r="T199" s="340"/>
      <c r="U199" s="11"/>
      <c r="V199" s="11"/>
      <c r="W199" s="11"/>
      <c r="X199" s="11"/>
      <c r="Y199" s="11"/>
      <c r="Z199" s="11"/>
      <c r="AA199" s="11"/>
      <c r="AB199" s="11"/>
    </row>
    <row r="200" spans="1:28" ht="24.75" customHeight="1">
      <c r="A200" s="1250" t="str">
        <f>IF(E200&gt;0,"Wypełnione","")</f>
        <v/>
      </c>
      <c r="B200" s="58"/>
      <c r="C200" s="1734">
        <f>'Og s3a'!C603</f>
        <v>0</v>
      </c>
      <c r="D200" s="1732">
        <f>'Og s3a'!E603</f>
        <v>0</v>
      </c>
      <c r="E200" s="1734">
        <f>'Og s3a'!F603</f>
        <v>0</v>
      </c>
      <c r="F200" s="453">
        <f>O200</f>
        <v>0</v>
      </c>
      <c r="G200" s="453">
        <f>P200</f>
        <v>0</v>
      </c>
      <c r="H200" s="253">
        <f>'Pak8 s2'!I202</f>
        <v>0</v>
      </c>
      <c r="I200" s="253">
        <f>'Pak8 s2'!K202</f>
        <v>0</v>
      </c>
      <c r="J200" s="253">
        <f>'Pak8 s2'!M202</f>
        <v>0</v>
      </c>
      <c r="K200" s="253">
        <f>'Pak8 s2'!O202</f>
        <v>0</v>
      </c>
      <c r="L200" s="11"/>
      <c r="M200" s="11"/>
      <c r="N200" s="454">
        <f>'Og s3a'!G603</f>
        <v>0</v>
      </c>
      <c r="O200" s="254">
        <f>'Og s3a'!H603</f>
        <v>0</v>
      </c>
      <c r="P200" s="456">
        <f>'Og s3a'!D603</f>
        <v>0</v>
      </c>
      <c r="Q200" s="11"/>
      <c r="R200" s="340"/>
      <c r="S200" s="340"/>
      <c r="T200" s="340"/>
      <c r="U200" s="11"/>
      <c r="V200" s="11"/>
      <c r="W200" s="11"/>
      <c r="X200" s="11"/>
      <c r="Y200" s="11"/>
      <c r="Z200" s="11"/>
      <c r="AA200" s="11"/>
      <c r="AB200" s="11"/>
    </row>
    <row r="201" spans="1:28" ht="14.25" customHeight="1">
      <c r="A201" s="1250" t="str">
        <f>A200</f>
        <v/>
      </c>
      <c r="B201" s="58"/>
      <c r="C201" s="1735"/>
      <c r="D201" s="1733"/>
      <c r="E201" s="1735"/>
      <c r="F201" s="251"/>
      <c r="G201" s="251"/>
      <c r="H201" s="251">
        <f>'Pak8 s2'!I203</f>
        <v>0</v>
      </c>
      <c r="I201" s="251">
        <f>'Pak8 s2'!K203</f>
        <v>0</v>
      </c>
      <c r="J201" s="251">
        <f>'Pak8 s2'!M203</f>
        <v>0</v>
      </c>
      <c r="K201" s="251">
        <f>'Pak8 s2'!O203</f>
        <v>0</v>
      </c>
      <c r="L201" s="11"/>
      <c r="M201" s="11"/>
      <c r="N201" s="455"/>
      <c r="O201" s="250"/>
      <c r="P201" s="457"/>
      <c r="Q201" s="11"/>
      <c r="R201" s="340"/>
      <c r="S201" s="340"/>
      <c r="T201" s="340"/>
      <c r="U201" s="11"/>
      <c r="V201" s="11"/>
      <c r="W201" s="11"/>
      <c r="X201" s="11"/>
      <c r="Y201" s="11"/>
      <c r="Z201" s="11"/>
      <c r="AA201" s="11"/>
      <c r="AB201" s="11"/>
    </row>
    <row r="202" spans="1:28" ht="24.75" customHeight="1">
      <c r="A202" s="1250" t="str">
        <f>IF(E202&gt;0,"Wypełnione","")</f>
        <v/>
      </c>
      <c r="B202" s="58"/>
      <c r="C202" s="1734">
        <f>'Og s3a'!C605</f>
        <v>0</v>
      </c>
      <c r="D202" s="1732">
        <f>'Og s3a'!E605</f>
        <v>0</v>
      </c>
      <c r="E202" s="1734">
        <f>'Og s3a'!F605</f>
        <v>0</v>
      </c>
      <c r="F202" s="453">
        <f>O202</f>
        <v>0</v>
      </c>
      <c r="G202" s="453">
        <f>P202</f>
        <v>0</v>
      </c>
      <c r="H202" s="253">
        <f>'Pak8 s2'!I204</f>
        <v>0</v>
      </c>
      <c r="I202" s="253">
        <f>'Pak8 s2'!K204</f>
        <v>0</v>
      </c>
      <c r="J202" s="253">
        <f>'Pak8 s2'!M204</f>
        <v>0</v>
      </c>
      <c r="K202" s="253">
        <f>'Pak8 s2'!O204</f>
        <v>0</v>
      </c>
      <c r="L202" s="11"/>
      <c r="M202" s="11"/>
      <c r="N202" s="454">
        <f>'Og s3a'!G605</f>
        <v>0</v>
      </c>
      <c r="O202" s="254">
        <f>'Og s3a'!H605</f>
        <v>0</v>
      </c>
      <c r="P202" s="456">
        <f>'Og s3a'!D605</f>
        <v>0</v>
      </c>
      <c r="Q202" s="11"/>
      <c r="R202" s="340"/>
      <c r="S202" s="340"/>
      <c r="T202" s="340"/>
      <c r="U202" s="11"/>
      <c r="V202" s="11"/>
      <c r="W202" s="11"/>
      <c r="X202" s="11"/>
      <c r="Y202" s="11"/>
      <c r="Z202" s="11"/>
      <c r="AA202" s="11"/>
      <c r="AB202" s="11"/>
    </row>
    <row r="203" spans="1:28" ht="14.25" customHeight="1">
      <c r="A203" s="1250" t="str">
        <f>A202</f>
        <v/>
      </c>
      <c r="B203" s="58"/>
      <c r="C203" s="1735"/>
      <c r="D203" s="1733"/>
      <c r="E203" s="1735"/>
      <c r="F203" s="251"/>
      <c r="G203" s="251"/>
      <c r="H203" s="251">
        <f>'Pak8 s2'!I205</f>
        <v>0</v>
      </c>
      <c r="I203" s="251">
        <f>'Pak8 s2'!K205</f>
        <v>0</v>
      </c>
      <c r="J203" s="251">
        <f>'Pak8 s2'!M205</f>
        <v>0</v>
      </c>
      <c r="K203" s="251">
        <f>'Pak8 s2'!O205</f>
        <v>0</v>
      </c>
      <c r="L203" s="11"/>
      <c r="M203" s="11"/>
      <c r="N203" s="455"/>
      <c r="O203" s="250"/>
      <c r="P203" s="457"/>
      <c r="Q203" s="11"/>
      <c r="R203" s="340"/>
      <c r="S203" s="340"/>
      <c r="T203" s="340"/>
      <c r="U203" s="11"/>
      <c r="V203" s="11"/>
      <c r="W203" s="11"/>
      <c r="X203" s="11"/>
      <c r="Y203" s="11"/>
      <c r="Z203" s="11"/>
      <c r="AA203" s="11"/>
      <c r="AB203" s="11"/>
    </row>
    <row r="204" spans="1:28" ht="24.75" customHeight="1">
      <c r="A204" s="1250" t="str">
        <f>IF(E204&gt;0,"Wypełnione","")</f>
        <v/>
      </c>
      <c r="B204" s="58"/>
      <c r="C204" s="1734">
        <f>'Og s3a'!C607</f>
        <v>0</v>
      </c>
      <c r="D204" s="1732">
        <f>'Og s3a'!E607</f>
        <v>0</v>
      </c>
      <c r="E204" s="1734">
        <f>'Og s3a'!F607</f>
        <v>0</v>
      </c>
      <c r="F204" s="453">
        <f>O204</f>
        <v>0</v>
      </c>
      <c r="G204" s="453">
        <f>P204</f>
        <v>0</v>
      </c>
      <c r="H204" s="253">
        <f>'Pak8 s2'!I206</f>
        <v>0</v>
      </c>
      <c r="I204" s="253">
        <f>'Pak8 s2'!K206</f>
        <v>0</v>
      </c>
      <c r="J204" s="253">
        <f>'Pak8 s2'!M206</f>
        <v>0</v>
      </c>
      <c r="K204" s="253">
        <f>'Pak8 s2'!O206</f>
        <v>0</v>
      </c>
      <c r="L204" s="11"/>
      <c r="M204" s="11"/>
      <c r="N204" s="454">
        <f>'Og s3a'!G607</f>
        <v>0</v>
      </c>
      <c r="O204" s="254">
        <f>'Og s3a'!H607</f>
        <v>0</v>
      </c>
      <c r="P204" s="456">
        <f>'Og s3a'!D607</f>
        <v>0</v>
      </c>
      <c r="Q204" s="11"/>
      <c r="R204" s="340"/>
      <c r="S204" s="340"/>
      <c r="T204" s="340"/>
      <c r="U204" s="11"/>
      <c r="V204" s="11"/>
      <c r="W204" s="11"/>
      <c r="X204" s="11"/>
      <c r="Y204" s="11"/>
      <c r="Z204" s="11"/>
      <c r="AA204" s="11"/>
      <c r="AB204" s="11"/>
    </row>
    <row r="205" spans="1:28" ht="14.25" customHeight="1">
      <c r="A205" s="1250" t="str">
        <f>A204</f>
        <v/>
      </c>
      <c r="B205" s="58"/>
      <c r="C205" s="1735"/>
      <c r="D205" s="1733"/>
      <c r="E205" s="1735"/>
      <c r="F205" s="251"/>
      <c r="G205" s="251"/>
      <c r="H205" s="251">
        <f>'Pak8 s2'!I207</f>
        <v>0</v>
      </c>
      <c r="I205" s="251">
        <f>'Pak8 s2'!K207</f>
        <v>0</v>
      </c>
      <c r="J205" s="251">
        <f>'Pak8 s2'!M207</f>
        <v>0</v>
      </c>
      <c r="K205" s="251">
        <f>'Pak8 s2'!O207</f>
        <v>0</v>
      </c>
      <c r="L205" s="11"/>
      <c r="M205" s="11"/>
      <c r="N205" s="455"/>
      <c r="O205" s="250"/>
      <c r="P205" s="457"/>
      <c r="Q205" s="11"/>
      <c r="R205" s="340"/>
      <c r="S205" s="340"/>
      <c r="T205" s="340"/>
      <c r="U205" s="11"/>
      <c r="V205" s="11"/>
      <c r="W205" s="11"/>
      <c r="X205" s="11"/>
      <c r="Y205" s="11"/>
      <c r="Z205" s="11"/>
      <c r="AA205" s="11"/>
      <c r="AB205" s="11"/>
    </row>
    <row r="206" spans="1:28" ht="24.75" customHeight="1">
      <c r="A206" s="1250" t="str">
        <f>IF(E206&gt;0,"Wypełnione","")</f>
        <v/>
      </c>
      <c r="B206" s="58"/>
      <c r="C206" s="1734">
        <f>'Og s3a'!C609</f>
        <v>0</v>
      </c>
      <c r="D206" s="1732">
        <f>'Og s3a'!E609</f>
        <v>0</v>
      </c>
      <c r="E206" s="1734">
        <f>'Og s3a'!F609</f>
        <v>0</v>
      </c>
      <c r="F206" s="453">
        <f>O206</f>
        <v>0</v>
      </c>
      <c r="G206" s="453">
        <f>P206</f>
        <v>0</v>
      </c>
      <c r="H206" s="253">
        <f>'Pak8 s2'!I208</f>
        <v>0</v>
      </c>
      <c r="I206" s="253">
        <f>'Pak8 s2'!K208</f>
        <v>0</v>
      </c>
      <c r="J206" s="253">
        <f>'Pak8 s2'!M208</f>
        <v>0</v>
      </c>
      <c r="K206" s="253">
        <f>'Pak8 s2'!O208</f>
        <v>0</v>
      </c>
      <c r="L206" s="11"/>
      <c r="M206" s="11"/>
      <c r="N206" s="454">
        <f>'Og s3a'!G609</f>
        <v>0</v>
      </c>
      <c r="O206" s="254">
        <f>'Og s3a'!H609</f>
        <v>0</v>
      </c>
      <c r="P206" s="456">
        <f>'Og s3a'!D609</f>
        <v>0</v>
      </c>
      <c r="Q206" s="11"/>
      <c r="R206" s="340"/>
      <c r="S206" s="340"/>
      <c r="T206" s="340"/>
      <c r="U206" s="11"/>
      <c r="V206" s="11"/>
      <c r="W206" s="11"/>
      <c r="X206" s="11"/>
      <c r="Y206" s="11"/>
      <c r="Z206" s="11"/>
      <c r="AA206" s="11"/>
      <c r="AB206" s="11"/>
    </row>
    <row r="207" spans="1:28" ht="14.25" customHeight="1">
      <c r="A207" s="1250" t="str">
        <f>A206</f>
        <v/>
      </c>
      <c r="B207" s="58"/>
      <c r="C207" s="1735"/>
      <c r="D207" s="1733"/>
      <c r="E207" s="1735"/>
      <c r="F207" s="251"/>
      <c r="G207" s="251"/>
      <c r="H207" s="251">
        <f>'Pak8 s2'!I209</f>
        <v>0</v>
      </c>
      <c r="I207" s="251">
        <f>'Pak8 s2'!K209</f>
        <v>0</v>
      </c>
      <c r="J207" s="251">
        <f>'Pak8 s2'!M209</f>
        <v>0</v>
      </c>
      <c r="K207" s="251">
        <f>'Pak8 s2'!O209</f>
        <v>0</v>
      </c>
      <c r="L207" s="11"/>
      <c r="M207" s="11"/>
      <c r="N207" s="455"/>
      <c r="O207" s="250"/>
      <c r="P207" s="457"/>
      <c r="Q207" s="11"/>
      <c r="R207" s="340"/>
      <c r="S207" s="340"/>
      <c r="T207" s="340"/>
      <c r="U207" s="11"/>
      <c r="V207" s="11"/>
      <c r="W207" s="11"/>
      <c r="X207" s="11"/>
      <c r="Y207" s="11"/>
      <c r="Z207" s="11"/>
      <c r="AA207" s="11"/>
      <c r="AB207" s="11"/>
    </row>
    <row r="208" spans="1:28" ht="24.75" customHeight="1">
      <c r="A208" s="1250" t="str">
        <f>IF(E208&gt;0,"Wypełnione","")</f>
        <v/>
      </c>
      <c r="B208" s="58"/>
      <c r="C208" s="1734">
        <f>'Og s3a'!C611</f>
        <v>0</v>
      </c>
      <c r="D208" s="1732">
        <f>'Og s3a'!E611</f>
        <v>0</v>
      </c>
      <c r="E208" s="1734">
        <f>'Og s3a'!F611</f>
        <v>0</v>
      </c>
      <c r="F208" s="453">
        <f>O208</f>
        <v>0</v>
      </c>
      <c r="G208" s="453">
        <f>P208</f>
        <v>0</v>
      </c>
      <c r="H208" s="253">
        <f>'Pak8 s2'!I210</f>
        <v>0</v>
      </c>
      <c r="I208" s="253">
        <f>'Pak8 s2'!K210</f>
        <v>0</v>
      </c>
      <c r="J208" s="253">
        <f>'Pak8 s2'!M210</f>
        <v>0</v>
      </c>
      <c r="K208" s="253">
        <f>'Pak8 s2'!O210</f>
        <v>0</v>
      </c>
      <c r="L208" s="11"/>
      <c r="M208" s="11"/>
      <c r="N208" s="454">
        <f>'Og s3a'!G611</f>
        <v>0</v>
      </c>
      <c r="O208" s="254">
        <f>'Og s3a'!H611</f>
        <v>0</v>
      </c>
      <c r="P208" s="456">
        <f>'Og s3a'!D611</f>
        <v>0</v>
      </c>
      <c r="Q208" s="11"/>
      <c r="R208" s="340"/>
      <c r="S208" s="340"/>
      <c r="T208" s="340"/>
      <c r="U208" s="11"/>
      <c r="V208" s="11"/>
      <c r="W208" s="11"/>
      <c r="X208" s="11"/>
      <c r="Y208" s="11"/>
      <c r="Z208" s="11"/>
      <c r="AA208" s="11"/>
      <c r="AB208" s="11"/>
    </row>
    <row r="209" spans="1:28" ht="14.25" customHeight="1">
      <c r="A209" s="1250" t="str">
        <f>A208</f>
        <v/>
      </c>
      <c r="B209" s="58"/>
      <c r="C209" s="1735"/>
      <c r="D209" s="1733"/>
      <c r="E209" s="1735"/>
      <c r="F209" s="251"/>
      <c r="G209" s="251"/>
      <c r="H209" s="251">
        <f>'Pak8 s2'!I211</f>
        <v>0</v>
      </c>
      <c r="I209" s="251">
        <f>'Pak8 s2'!K211</f>
        <v>0</v>
      </c>
      <c r="J209" s="251">
        <f>'Pak8 s2'!M211</f>
        <v>0</v>
      </c>
      <c r="K209" s="251">
        <f>'Pak8 s2'!O211</f>
        <v>0</v>
      </c>
      <c r="L209" s="11"/>
      <c r="M209" s="11"/>
      <c r="N209" s="455"/>
      <c r="O209" s="250"/>
      <c r="P209" s="457"/>
      <c r="Q209" s="11"/>
      <c r="R209" s="340"/>
      <c r="S209" s="340"/>
      <c r="T209" s="340"/>
      <c r="U209" s="11"/>
      <c r="V209" s="11"/>
      <c r="W209" s="11"/>
      <c r="X209" s="11"/>
      <c r="Y209" s="11"/>
      <c r="Z209" s="11"/>
      <c r="AA209" s="11"/>
      <c r="AB209" s="11"/>
    </row>
    <row r="210" spans="1:28" ht="24.75" customHeight="1">
      <c r="A210" s="1250" t="str">
        <f>IF(E210&gt;0,"Wypełnione","")</f>
        <v/>
      </c>
      <c r="B210" s="58"/>
      <c r="C210" s="1734">
        <f>'Og s3a'!C613</f>
        <v>0</v>
      </c>
      <c r="D210" s="1732">
        <f>'Og s3a'!E613</f>
        <v>0</v>
      </c>
      <c r="E210" s="1734">
        <f>'Og s3a'!F613</f>
        <v>0</v>
      </c>
      <c r="F210" s="453">
        <f>O210</f>
        <v>0</v>
      </c>
      <c r="G210" s="453">
        <f>P210</f>
        <v>0</v>
      </c>
      <c r="H210" s="253">
        <f>'Pak8 s2'!I212</f>
        <v>0</v>
      </c>
      <c r="I210" s="253">
        <f>'Pak8 s2'!K212</f>
        <v>0</v>
      </c>
      <c r="J210" s="253">
        <f>'Pak8 s2'!M212</f>
        <v>0</v>
      </c>
      <c r="K210" s="253">
        <f>'Pak8 s2'!O212</f>
        <v>0</v>
      </c>
      <c r="L210" s="11"/>
      <c r="M210" s="11"/>
      <c r="N210" s="454">
        <f>'Og s3a'!G613</f>
        <v>0</v>
      </c>
      <c r="O210" s="254">
        <f>'Og s3a'!H613</f>
        <v>0</v>
      </c>
      <c r="P210" s="456">
        <f>'Og s3a'!D613</f>
        <v>0</v>
      </c>
      <c r="Q210" s="11"/>
      <c r="R210" s="340"/>
      <c r="S210" s="340"/>
      <c r="T210" s="340"/>
      <c r="U210" s="11"/>
      <c r="V210" s="11"/>
      <c r="W210" s="11"/>
      <c r="X210" s="11"/>
      <c r="Y210" s="11"/>
      <c r="Z210" s="11"/>
      <c r="AA210" s="11"/>
      <c r="AB210" s="11"/>
    </row>
    <row r="211" spans="1:28" ht="14.25" customHeight="1">
      <c r="A211" s="1250" t="str">
        <f>A210</f>
        <v/>
      </c>
      <c r="B211" s="58"/>
      <c r="C211" s="1735"/>
      <c r="D211" s="1733"/>
      <c r="E211" s="1735"/>
      <c r="F211" s="251"/>
      <c r="G211" s="251"/>
      <c r="H211" s="251">
        <f>'Pak8 s2'!I213</f>
        <v>0</v>
      </c>
      <c r="I211" s="251">
        <f>'Pak8 s2'!K213</f>
        <v>0</v>
      </c>
      <c r="J211" s="251">
        <f>'Pak8 s2'!M213</f>
        <v>0</v>
      </c>
      <c r="K211" s="251">
        <f>'Pak8 s2'!O213</f>
        <v>0</v>
      </c>
      <c r="L211" s="11"/>
      <c r="M211" s="11"/>
      <c r="N211" s="455"/>
      <c r="O211" s="250"/>
      <c r="P211" s="457"/>
      <c r="Q211" s="11"/>
      <c r="R211" s="340"/>
      <c r="S211" s="340"/>
      <c r="T211" s="340"/>
      <c r="U211" s="11"/>
      <c r="V211" s="11"/>
      <c r="W211" s="11"/>
      <c r="X211" s="11"/>
      <c r="Y211" s="11"/>
      <c r="Z211" s="11"/>
      <c r="AA211" s="11"/>
      <c r="AB211" s="11"/>
    </row>
    <row r="212" spans="1:28" ht="24.75" customHeight="1">
      <c r="A212" s="1250" t="str">
        <f>IF(E212&gt;0,"Wypełnione","")</f>
        <v/>
      </c>
      <c r="B212" s="58"/>
      <c r="C212" s="1734">
        <f>'Og s3a'!C615</f>
        <v>0</v>
      </c>
      <c r="D212" s="1732">
        <f>'Og s3a'!E615</f>
        <v>0</v>
      </c>
      <c r="E212" s="1734">
        <f>'Og s3a'!F615</f>
        <v>0</v>
      </c>
      <c r="F212" s="453">
        <f>O212</f>
        <v>0</v>
      </c>
      <c r="G212" s="453">
        <f>P212</f>
        <v>0</v>
      </c>
      <c r="H212" s="253">
        <f>'Pak8 s2'!I214</f>
        <v>0</v>
      </c>
      <c r="I212" s="253">
        <f>'Pak8 s2'!K214</f>
        <v>0</v>
      </c>
      <c r="J212" s="253">
        <f>'Pak8 s2'!M214</f>
        <v>0</v>
      </c>
      <c r="K212" s="253">
        <f>'Pak8 s2'!O214</f>
        <v>0</v>
      </c>
      <c r="L212" s="11"/>
      <c r="M212" s="11"/>
      <c r="N212" s="454">
        <f>'Og s3a'!G615</f>
        <v>0</v>
      </c>
      <c r="O212" s="254">
        <f>'Og s3a'!H615</f>
        <v>0</v>
      </c>
      <c r="P212" s="456">
        <f>'Og s3a'!D615</f>
        <v>0</v>
      </c>
      <c r="Q212" s="11"/>
      <c r="R212" s="340"/>
      <c r="S212" s="340"/>
      <c r="T212" s="340"/>
      <c r="U212" s="11"/>
      <c r="V212" s="11"/>
      <c r="W212" s="11"/>
      <c r="X212" s="11"/>
      <c r="Y212" s="11"/>
      <c r="Z212" s="11"/>
      <c r="AA212" s="11"/>
      <c r="AB212" s="11"/>
    </row>
    <row r="213" spans="1:28" ht="14.25" customHeight="1">
      <c r="A213" s="1250" t="str">
        <f>A212</f>
        <v/>
      </c>
      <c r="B213" s="58"/>
      <c r="C213" s="1735"/>
      <c r="D213" s="1733"/>
      <c r="E213" s="1735"/>
      <c r="F213" s="251"/>
      <c r="G213" s="251"/>
      <c r="H213" s="251">
        <f>'Pak8 s2'!I215</f>
        <v>0</v>
      </c>
      <c r="I213" s="251">
        <f>'Pak8 s2'!K215</f>
        <v>0</v>
      </c>
      <c r="J213" s="251">
        <f>'Pak8 s2'!M215</f>
        <v>0</v>
      </c>
      <c r="K213" s="251">
        <f>'Pak8 s2'!O215</f>
        <v>0</v>
      </c>
      <c r="L213" s="11"/>
      <c r="M213" s="11"/>
      <c r="N213" s="455"/>
      <c r="O213" s="250"/>
      <c r="P213" s="457"/>
      <c r="Q213" s="11"/>
      <c r="R213" s="340"/>
      <c r="S213" s="340"/>
      <c r="T213" s="340"/>
      <c r="U213" s="11"/>
      <c r="V213" s="11"/>
      <c r="W213" s="11"/>
      <c r="X213" s="11"/>
      <c r="Y213" s="11"/>
      <c r="Z213" s="11"/>
      <c r="AA213" s="11"/>
      <c r="AB213" s="11"/>
    </row>
    <row r="214" spans="1:28" ht="24.75" customHeight="1">
      <c r="A214" s="1250" t="str">
        <f>IF(E214&gt;0,"Wypełnione","")</f>
        <v/>
      </c>
      <c r="B214" s="58"/>
      <c r="C214" s="1734">
        <f>'Og s3a'!C617</f>
        <v>0</v>
      </c>
      <c r="D214" s="1732">
        <f>'Og s3a'!E617</f>
        <v>0</v>
      </c>
      <c r="E214" s="1734">
        <f>'Og s3a'!F617</f>
        <v>0</v>
      </c>
      <c r="F214" s="453">
        <f>O214</f>
        <v>0</v>
      </c>
      <c r="G214" s="453">
        <f>P214</f>
        <v>0</v>
      </c>
      <c r="H214" s="253">
        <f>'Pak8 s2'!I216</f>
        <v>0</v>
      </c>
      <c r="I214" s="253">
        <f>'Pak8 s2'!K216</f>
        <v>0</v>
      </c>
      <c r="J214" s="253">
        <f>'Pak8 s2'!M216</f>
        <v>0</v>
      </c>
      <c r="K214" s="253">
        <f>'Pak8 s2'!O216</f>
        <v>0</v>
      </c>
      <c r="L214" s="11"/>
      <c r="M214" s="11"/>
      <c r="N214" s="454">
        <f>'Og s3a'!G617</f>
        <v>0</v>
      </c>
      <c r="O214" s="254">
        <f>'Og s3a'!H617</f>
        <v>0</v>
      </c>
      <c r="P214" s="456">
        <f>'Og s3a'!D617</f>
        <v>0</v>
      </c>
      <c r="Q214" s="11"/>
      <c r="R214" s="340"/>
      <c r="S214" s="340"/>
      <c r="T214" s="340"/>
      <c r="U214" s="11"/>
      <c r="V214" s="11"/>
      <c r="W214" s="11"/>
      <c r="X214" s="11"/>
      <c r="Y214" s="11"/>
      <c r="Z214" s="11"/>
      <c r="AA214" s="11"/>
      <c r="AB214" s="11"/>
    </row>
    <row r="215" spans="1:28" ht="14.25" customHeight="1">
      <c r="A215" s="1250" t="str">
        <f>A214</f>
        <v/>
      </c>
      <c r="B215" s="58"/>
      <c r="C215" s="1735"/>
      <c r="D215" s="1733"/>
      <c r="E215" s="1735"/>
      <c r="F215" s="251"/>
      <c r="G215" s="251"/>
      <c r="H215" s="251">
        <f>'Pak8 s2'!I217</f>
        <v>0</v>
      </c>
      <c r="I215" s="251">
        <f>'Pak8 s2'!K217</f>
        <v>0</v>
      </c>
      <c r="J215" s="251">
        <f>'Pak8 s2'!M217</f>
        <v>0</v>
      </c>
      <c r="K215" s="251">
        <f>'Pak8 s2'!O217</f>
        <v>0</v>
      </c>
      <c r="L215" s="11"/>
      <c r="M215" s="11"/>
      <c r="N215" s="455"/>
      <c r="O215" s="250"/>
      <c r="P215" s="457"/>
      <c r="Q215" s="11"/>
      <c r="R215" s="340"/>
      <c r="S215" s="340"/>
      <c r="T215" s="340"/>
      <c r="U215" s="11"/>
      <c r="V215" s="11"/>
      <c r="W215" s="11"/>
      <c r="X215" s="11"/>
      <c r="Y215" s="11"/>
      <c r="Z215" s="11"/>
      <c r="AA215" s="11"/>
      <c r="AB215" s="11"/>
    </row>
    <row r="216" spans="1:28" ht="24.75" customHeight="1">
      <c r="A216" s="1250" t="str">
        <f>IF(E216&gt;0,"Wypełnione","")</f>
        <v/>
      </c>
      <c r="B216" s="58"/>
      <c r="C216" s="1734">
        <f>'Og s3a'!C619</f>
        <v>0</v>
      </c>
      <c r="D216" s="1732">
        <f>'Og s3a'!E619</f>
        <v>0</v>
      </c>
      <c r="E216" s="1734">
        <f>'Og s3a'!F619</f>
        <v>0</v>
      </c>
      <c r="F216" s="453">
        <f>O216</f>
        <v>0</v>
      </c>
      <c r="G216" s="453">
        <f>P216</f>
        <v>0</v>
      </c>
      <c r="H216" s="253">
        <f>'Pak8 s2'!I218</f>
        <v>0</v>
      </c>
      <c r="I216" s="253">
        <f>'Pak8 s2'!K218</f>
        <v>0</v>
      </c>
      <c r="J216" s="253">
        <f>'Pak8 s2'!M218</f>
        <v>0</v>
      </c>
      <c r="K216" s="253">
        <f>'Pak8 s2'!O218</f>
        <v>0</v>
      </c>
      <c r="L216" s="11"/>
      <c r="M216" s="11"/>
      <c r="N216" s="454">
        <f>'Og s3a'!G619</f>
        <v>0</v>
      </c>
      <c r="O216" s="254">
        <f>'Og s3a'!H619</f>
        <v>0</v>
      </c>
      <c r="P216" s="456">
        <f>'Og s3a'!D619</f>
        <v>0</v>
      </c>
      <c r="Q216" s="11"/>
      <c r="R216" s="340"/>
      <c r="S216" s="340"/>
      <c r="T216" s="340"/>
      <c r="U216" s="11"/>
      <c r="V216" s="11"/>
      <c r="W216" s="11"/>
      <c r="X216" s="11"/>
      <c r="Y216" s="11"/>
      <c r="Z216" s="11"/>
      <c r="AA216" s="11"/>
      <c r="AB216" s="11"/>
    </row>
    <row r="217" spans="1:28" ht="14.25" customHeight="1">
      <c r="A217" s="1250" t="str">
        <f>A216</f>
        <v/>
      </c>
      <c r="B217" s="58"/>
      <c r="C217" s="1735"/>
      <c r="D217" s="1733"/>
      <c r="E217" s="1735"/>
      <c r="F217" s="251"/>
      <c r="G217" s="251"/>
      <c r="H217" s="251">
        <f>'Pak8 s2'!I219</f>
        <v>0</v>
      </c>
      <c r="I217" s="251">
        <f>'Pak8 s2'!K219</f>
        <v>0</v>
      </c>
      <c r="J217" s="251">
        <f>'Pak8 s2'!M219</f>
        <v>0</v>
      </c>
      <c r="K217" s="251">
        <f>'Pak8 s2'!O219</f>
        <v>0</v>
      </c>
      <c r="L217" s="11"/>
      <c r="M217" s="11"/>
      <c r="N217" s="455"/>
      <c r="O217" s="250"/>
      <c r="P217" s="457"/>
      <c r="Q217" s="11"/>
      <c r="R217" s="340"/>
      <c r="S217" s="340"/>
      <c r="T217" s="340"/>
      <c r="U217" s="11"/>
      <c r="V217" s="11"/>
      <c r="W217" s="11"/>
      <c r="X217" s="11"/>
      <c r="Y217" s="11"/>
      <c r="Z217" s="11"/>
      <c r="AA217" s="11"/>
      <c r="AB217" s="11"/>
    </row>
    <row r="218" spans="1:28" ht="24.75" customHeight="1">
      <c r="A218" s="1250" t="str">
        <f>IF(E218&gt;0,"Wypełnione","")</f>
        <v/>
      </c>
      <c r="B218" s="58"/>
      <c r="C218" s="1734">
        <f>'Og s3a'!C621</f>
        <v>0</v>
      </c>
      <c r="D218" s="1732">
        <f>'Og s3a'!E621</f>
        <v>0</v>
      </c>
      <c r="E218" s="1734">
        <f>'Og s3a'!F621</f>
        <v>0</v>
      </c>
      <c r="F218" s="453">
        <f>O218</f>
        <v>0</v>
      </c>
      <c r="G218" s="453">
        <f>P218</f>
        <v>0</v>
      </c>
      <c r="H218" s="253">
        <f>'Pak8 s2'!I220</f>
        <v>0</v>
      </c>
      <c r="I218" s="253">
        <f>'Pak8 s2'!K220</f>
        <v>0</v>
      </c>
      <c r="J218" s="253">
        <f>'Pak8 s2'!M220</f>
        <v>0</v>
      </c>
      <c r="K218" s="253">
        <f>'Pak8 s2'!O220</f>
        <v>0</v>
      </c>
      <c r="L218" s="11"/>
      <c r="M218" s="11"/>
      <c r="N218" s="454">
        <f>'Og s3a'!G621</f>
        <v>0</v>
      </c>
      <c r="O218" s="254">
        <f>'Og s3a'!H621</f>
        <v>0</v>
      </c>
      <c r="P218" s="456">
        <f>'Og s3a'!D621</f>
        <v>0</v>
      </c>
      <c r="Q218" s="11"/>
      <c r="R218" s="340"/>
      <c r="S218" s="340"/>
      <c r="T218" s="340"/>
      <c r="U218" s="11"/>
      <c r="V218" s="11"/>
      <c r="W218" s="11"/>
      <c r="X218" s="11"/>
      <c r="Y218" s="11"/>
      <c r="Z218" s="11"/>
      <c r="AA218" s="11"/>
      <c r="AB218" s="11"/>
    </row>
    <row r="219" spans="1:28" ht="14.25" customHeight="1">
      <c r="A219" s="1250" t="str">
        <f>A218</f>
        <v/>
      </c>
      <c r="B219" s="58"/>
      <c r="C219" s="1735"/>
      <c r="D219" s="1733"/>
      <c r="E219" s="1735"/>
      <c r="F219" s="251"/>
      <c r="G219" s="251"/>
      <c r="H219" s="251">
        <f>'Pak8 s2'!I221</f>
        <v>0</v>
      </c>
      <c r="I219" s="251">
        <f>'Pak8 s2'!K221</f>
        <v>0</v>
      </c>
      <c r="J219" s="251">
        <f>'Pak8 s2'!M221</f>
        <v>0</v>
      </c>
      <c r="K219" s="251">
        <f>'Pak8 s2'!O221</f>
        <v>0</v>
      </c>
      <c r="L219" s="11"/>
      <c r="M219" s="11"/>
      <c r="N219" s="455"/>
      <c r="O219" s="250"/>
      <c r="P219" s="457"/>
      <c r="Q219" s="11"/>
      <c r="R219" s="340"/>
      <c r="S219" s="340"/>
      <c r="T219" s="340"/>
      <c r="U219" s="11"/>
      <c r="V219" s="11"/>
      <c r="W219" s="11"/>
      <c r="X219" s="11"/>
      <c r="Y219" s="11"/>
      <c r="Z219" s="11"/>
      <c r="AA219" s="11"/>
      <c r="AB219" s="11"/>
    </row>
    <row r="220" spans="1:28" ht="24.75" customHeight="1">
      <c r="A220" s="1250" t="str">
        <f>IF(E220&gt;0,"Wypełnione","")</f>
        <v/>
      </c>
      <c r="B220" s="58"/>
      <c r="C220" s="1734">
        <f>'Og s3a'!C623</f>
        <v>0</v>
      </c>
      <c r="D220" s="1732">
        <f>'Og s3a'!E623</f>
        <v>0</v>
      </c>
      <c r="E220" s="1734">
        <f>'Og s3a'!F623</f>
        <v>0</v>
      </c>
      <c r="F220" s="453">
        <f>O220</f>
        <v>0</v>
      </c>
      <c r="G220" s="453">
        <f>P220</f>
        <v>0</v>
      </c>
      <c r="H220" s="253">
        <f>'Pak8 s2'!I222</f>
        <v>0</v>
      </c>
      <c r="I220" s="253">
        <f>'Pak8 s2'!K222</f>
        <v>0</v>
      </c>
      <c r="J220" s="253">
        <f>'Pak8 s2'!M222</f>
        <v>0</v>
      </c>
      <c r="K220" s="253">
        <f>'Pak8 s2'!O222</f>
        <v>0</v>
      </c>
      <c r="L220" s="11"/>
      <c r="M220" s="11"/>
      <c r="N220" s="454">
        <f>'Og s3a'!G623</f>
        <v>0</v>
      </c>
      <c r="O220" s="254">
        <f>'Og s3a'!H623</f>
        <v>0</v>
      </c>
      <c r="P220" s="456">
        <f>'Og s3a'!D623</f>
        <v>0</v>
      </c>
      <c r="Q220" s="11"/>
      <c r="R220" s="340"/>
      <c r="S220" s="340"/>
      <c r="T220" s="340"/>
      <c r="U220" s="11"/>
      <c r="V220" s="11"/>
      <c r="W220" s="11"/>
      <c r="X220" s="11"/>
      <c r="Y220" s="11"/>
      <c r="Z220" s="11"/>
      <c r="AA220" s="11"/>
      <c r="AB220" s="11"/>
    </row>
    <row r="221" spans="1:28" ht="14.25" customHeight="1">
      <c r="A221" s="1250" t="str">
        <f>A220</f>
        <v/>
      </c>
      <c r="B221" s="58"/>
      <c r="C221" s="1735"/>
      <c r="D221" s="1733"/>
      <c r="E221" s="1735"/>
      <c r="F221" s="251"/>
      <c r="G221" s="251"/>
      <c r="H221" s="251">
        <f>'Pak8 s2'!I223</f>
        <v>0</v>
      </c>
      <c r="I221" s="251">
        <f>'Pak8 s2'!K223</f>
        <v>0</v>
      </c>
      <c r="J221" s="251">
        <f>'Pak8 s2'!M223</f>
        <v>0</v>
      </c>
      <c r="K221" s="251">
        <f>'Pak8 s2'!O223</f>
        <v>0</v>
      </c>
      <c r="L221" s="11"/>
      <c r="M221" s="11"/>
      <c r="N221" s="455"/>
      <c r="O221" s="250"/>
      <c r="P221" s="457"/>
      <c r="Q221" s="11"/>
      <c r="R221" s="340"/>
      <c r="S221" s="340"/>
      <c r="T221" s="340"/>
      <c r="U221" s="11"/>
      <c r="V221" s="11"/>
      <c r="W221" s="11"/>
      <c r="X221" s="11"/>
      <c r="Y221" s="11"/>
      <c r="Z221" s="11"/>
      <c r="AA221" s="11"/>
      <c r="AB221" s="11"/>
    </row>
    <row r="222" spans="1:28" ht="24.75" customHeight="1">
      <c r="A222" s="1250" t="str">
        <f>IF(E222&gt;0,"Wypełnione","")</f>
        <v/>
      </c>
      <c r="B222" s="58"/>
      <c r="C222" s="1734">
        <f>'Og s3a'!C625</f>
        <v>0</v>
      </c>
      <c r="D222" s="1732">
        <f>'Og s3a'!E625</f>
        <v>0</v>
      </c>
      <c r="E222" s="1734">
        <f>'Og s3a'!F625</f>
        <v>0</v>
      </c>
      <c r="F222" s="453">
        <f>O222</f>
        <v>0</v>
      </c>
      <c r="G222" s="453">
        <f>P222</f>
        <v>0</v>
      </c>
      <c r="H222" s="253">
        <f>'Pak8 s2'!I224</f>
        <v>0</v>
      </c>
      <c r="I222" s="253">
        <f>'Pak8 s2'!K224</f>
        <v>0</v>
      </c>
      <c r="J222" s="253">
        <f>'Pak8 s2'!M224</f>
        <v>0</v>
      </c>
      <c r="K222" s="253">
        <f>'Pak8 s2'!O224</f>
        <v>0</v>
      </c>
      <c r="L222" s="11"/>
      <c r="M222" s="11"/>
      <c r="N222" s="454">
        <f>'Og s3a'!G625</f>
        <v>0</v>
      </c>
      <c r="O222" s="254">
        <f>'Og s3a'!H625</f>
        <v>0</v>
      </c>
      <c r="P222" s="456">
        <f>'Og s3a'!D625</f>
        <v>0</v>
      </c>
      <c r="Q222" s="11"/>
      <c r="R222" s="340"/>
      <c r="S222" s="340"/>
      <c r="T222" s="340"/>
      <c r="U222" s="11"/>
      <c r="V222" s="11"/>
      <c r="W222" s="11"/>
      <c r="X222" s="11"/>
      <c r="Y222" s="11"/>
      <c r="Z222" s="11"/>
      <c r="AA222" s="11"/>
      <c r="AB222" s="11"/>
    </row>
    <row r="223" spans="1:28" ht="14.25" customHeight="1">
      <c r="A223" s="1250" t="str">
        <f>A222</f>
        <v/>
      </c>
      <c r="B223" s="58"/>
      <c r="C223" s="1735"/>
      <c r="D223" s="1733"/>
      <c r="E223" s="1735"/>
      <c r="F223" s="251"/>
      <c r="G223" s="251"/>
      <c r="H223" s="251">
        <f>'Pak8 s2'!I225</f>
        <v>0</v>
      </c>
      <c r="I223" s="251">
        <f>'Pak8 s2'!K225</f>
        <v>0</v>
      </c>
      <c r="J223" s="251">
        <f>'Pak8 s2'!M225</f>
        <v>0</v>
      </c>
      <c r="K223" s="251">
        <f>'Pak8 s2'!O225</f>
        <v>0</v>
      </c>
      <c r="L223" s="11"/>
      <c r="M223" s="11"/>
      <c r="N223" s="455"/>
      <c r="O223" s="250"/>
      <c r="P223" s="457"/>
      <c r="Q223" s="11"/>
      <c r="R223" s="340"/>
      <c r="S223" s="340"/>
      <c r="T223" s="340"/>
      <c r="U223" s="11"/>
      <c r="V223" s="11"/>
      <c r="W223" s="11"/>
      <c r="X223" s="11"/>
      <c r="Y223" s="11"/>
      <c r="Z223" s="11"/>
      <c r="AA223" s="11"/>
      <c r="AB223" s="11"/>
    </row>
    <row r="224" spans="1:28" ht="24.75" customHeight="1">
      <c r="A224" s="1250" t="str">
        <f>IF(E224&gt;0,"Wypełnione","")</f>
        <v/>
      </c>
      <c r="B224" s="58"/>
      <c r="C224" s="1734">
        <f>'Og s3a'!C627</f>
        <v>0</v>
      </c>
      <c r="D224" s="1732">
        <f>'Og s3a'!E627</f>
        <v>0</v>
      </c>
      <c r="E224" s="1734">
        <f>'Og s3a'!F627</f>
        <v>0</v>
      </c>
      <c r="F224" s="453">
        <f>O224</f>
        <v>0</v>
      </c>
      <c r="G224" s="453">
        <f>P224</f>
        <v>0</v>
      </c>
      <c r="H224" s="253">
        <f>'Pak8 s2'!I226</f>
        <v>0</v>
      </c>
      <c r="I224" s="253">
        <f>'Pak8 s2'!K226</f>
        <v>0</v>
      </c>
      <c r="J224" s="253">
        <f>'Pak8 s2'!M226</f>
        <v>0</v>
      </c>
      <c r="K224" s="253">
        <f>'Pak8 s2'!O226</f>
        <v>0</v>
      </c>
      <c r="L224" s="11"/>
      <c r="M224" s="11"/>
      <c r="N224" s="454">
        <f>'Og s3a'!G627</f>
        <v>0</v>
      </c>
      <c r="O224" s="254">
        <f>'Og s3a'!H627</f>
        <v>0</v>
      </c>
      <c r="P224" s="456">
        <f>'Og s3a'!D627</f>
        <v>0</v>
      </c>
      <c r="Q224" s="11"/>
      <c r="R224" s="340"/>
      <c r="S224" s="340"/>
      <c r="T224" s="340"/>
      <c r="U224" s="11"/>
      <c r="V224" s="11"/>
      <c r="W224" s="11"/>
      <c r="X224" s="11"/>
      <c r="Y224" s="11"/>
      <c r="Z224" s="11"/>
      <c r="AA224" s="11"/>
      <c r="AB224" s="11"/>
    </row>
    <row r="225" spans="1:28" ht="14.25" customHeight="1">
      <c r="A225" s="1250" t="str">
        <f>A224</f>
        <v/>
      </c>
      <c r="B225" s="58"/>
      <c r="C225" s="1735"/>
      <c r="D225" s="1733"/>
      <c r="E225" s="1735"/>
      <c r="F225" s="251"/>
      <c r="G225" s="251"/>
      <c r="H225" s="251">
        <f>'Pak8 s2'!I227</f>
        <v>0</v>
      </c>
      <c r="I225" s="251">
        <f>'Pak8 s2'!K227</f>
        <v>0</v>
      </c>
      <c r="J225" s="251">
        <f>'Pak8 s2'!M227</f>
        <v>0</v>
      </c>
      <c r="K225" s="251">
        <f>'Pak8 s2'!O227</f>
        <v>0</v>
      </c>
      <c r="L225" s="11"/>
      <c r="M225" s="11"/>
      <c r="N225" s="455"/>
      <c r="O225" s="250"/>
      <c r="P225" s="457"/>
      <c r="Q225" s="11"/>
      <c r="R225" s="340"/>
      <c r="S225" s="340"/>
      <c r="T225" s="340"/>
      <c r="U225" s="11"/>
      <c r="V225" s="11"/>
      <c r="W225" s="11"/>
      <c r="X225" s="11"/>
      <c r="Y225" s="11"/>
      <c r="Z225" s="11"/>
      <c r="AA225" s="11"/>
      <c r="AB225" s="11"/>
    </row>
    <row r="226" spans="1:28" ht="24.75" customHeight="1">
      <c r="A226" s="1250" t="str">
        <f>IF(E226&gt;0,"Wypełnione","")</f>
        <v/>
      </c>
      <c r="B226" s="58"/>
      <c r="C226" s="1734">
        <f>'Og s3a'!C629</f>
        <v>0</v>
      </c>
      <c r="D226" s="1732">
        <f>'Og s3a'!E629</f>
        <v>0</v>
      </c>
      <c r="E226" s="1734">
        <f>'Og s3a'!F629</f>
        <v>0</v>
      </c>
      <c r="F226" s="453">
        <f>O226</f>
        <v>0</v>
      </c>
      <c r="G226" s="453">
        <f>P226</f>
        <v>0</v>
      </c>
      <c r="H226" s="253">
        <f>'Pak8 s2'!I228</f>
        <v>0</v>
      </c>
      <c r="I226" s="253">
        <f>'Pak8 s2'!K228</f>
        <v>0</v>
      </c>
      <c r="J226" s="253">
        <f>'Pak8 s2'!M228</f>
        <v>0</v>
      </c>
      <c r="K226" s="253">
        <f>'Pak8 s2'!O228</f>
        <v>0</v>
      </c>
      <c r="L226" s="11"/>
      <c r="M226" s="11"/>
      <c r="N226" s="454">
        <f>'Og s3a'!G629</f>
        <v>0</v>
      </c>
      <c r="O226" s="254">
        <f>'Og s3a'!H629</f>
        <v>0</v>
      </c>
      <c r="P226" s="456">
        <f>'Og s3a'!D629</f>
        <v>0</v>
      </c>
      <c r="Q226" s="11"/>
      <c r="R226" s="340"/>
      <c r="S226" s="340"/>
      <c r="T226" s="340"/>
      <c r="U226" s="11"/>
      <c r="V226" s="11"/>
      <c r="W226" s="11"/>
      <c r="X226" s="11"/>
      <c r="Y226" s="11"/>
      <c r="Z226" s="11"/>
      <c r="AA226" s="11"/>
      <c r="AB226" s="11"/>
    </row>
    <row r="227" spans="1:28" ht="14.25" customHeight="1">
      <c r="A227" s="1250" t="str">
        <f>A226</f>
        <v/>
      </c>
      <c r="B227" s="58"/>
      <c r="C227" s="1735"/>
      <c r="D227" s="1733"/>
      <c r="E227" s="1735"/>
      <c r="F227" s="251"/>
      <c r="G227" s="251"/>
      <c r="H227" s="251">
        <f>'Pak8 s2'!I229</f>
        <v>0</v>
      </c>
      <c r="I227" s="251">
        <f>'Pak8 s2'!K229</f>
        <v>0</v>
      </c>
      <c r="J227" s="251">
        <f>'Pak8 s2'!M229</f>
        <v>0</v>
      </c>
      <c r="K227" s="251">
        <f>'Pak8 s2'!O229</f>
        <v>0</v>
      </c>
      <c r="L227" s="11"/>
      <c r="M227" s="11"/>
      <c r="N227" s="455"/>
      <c r="O227" s="250"/>
      <c r="P227" s="457"/>
      <c r="Q227" s="11"/>
      <c r="R227" s="340"/>
      <c r="S227" s="340"/>
      <c r="T227" s="340"/>
      <c r="U227" s="11"/>
      <c r="V227" s="11"/>
      <c r="W227" s="11"/>
      <c r="X227" s="11"/>
      <c r="Y227" s="11"/>
      <c r="Z227" s="11"/>
      <c r="AA227" s="11"/>
      <c r="AB227" s="11"/>
    </row>
    <row r="228" spans="1:28" ht="24.75" customHeight="1">
      <c r="A228" s="1250" t="str">
        <f>IF(E228&gt;0,"Wypełnione","")</f>
        <v/>
      </c>
      <c r="B228" s="58"/>
      <c r="C228" s="1734">
        <f>'Og s3a'!C631</f>
        <v>0</v>
      </c>
      <c r="D228" s="1732">
        <f>'Og s3a'!E631</f>
        <v>0</v>
      </c>
      <c r="E228" s="1734">
        <f>'Og s3a'!F631</f>
        <v>0</v>
      </c>
      <c r="F228" s="453">
        <f>O228</f>
        <v>0</v>
      </c>
      <c r="G228" s="453">
        <f>P228</f>
        <v>0</v>
      </c>
      <c r="H228" s="253">
        <f>'Pak8 s2'!I230</f>
        <v>0</v>
      </c>
      <c r="I228" s="253">
        <f>'Pak8 s2'!K230</f>
        <v>0</v>
      </c>
      <c r="J228" s="253">
        <f>'Pak8 s2'!M230</f>
        <v>0</v>
      </c>
      <c r="K228" s="253">
        <f>'Pak8 s2'!O230</f>
        <v>0</v>
      </c>
      <c r="L228" s="11"/>
      <c r="M228" s="11"/>
      <c r="N228" s="454">
        <f>'Og s3a'!G631</f>
        <v>0</v>
      </c>
      <c r="O228" s="254">
        <f>'Og s3a'!H631</f>
        <v>0</v>
      </c>
      <c r="P228" s="456">
        <f>'Og s3a'!D631</f>
        <v>0</v>
      </c>
      <c r="Q228" s="11"/>
      <c r="R228" s="340"/>
      <c r="S228" s="340"/>
      <c r="T228" s="340"/>
      <c r="U228" s="11"/>
      <c r="V228" s="11"/>
      <c r="W228" s="11"/>
      <c r="X228" s="11"/>
      <c r="Y228" s="11"/>
      <c r="Z228" s="11"/>
      <c r="AA228" s="11"/>
      <c r="AB228" s="11"/>
    </row>
    <row r="229" spans="1:28" ht="14.25" customHeight="1">
      <c r="A229" s="1250" t="str">
        <f>A228</f>
        <v/>
      </c>
      <c r="B229" s="58"/>
      <c r="C229" s="1735"/>
      <c r="D229" s="1733"/>
      <c r="E229" s="1735"/>
      <c r="F229" s="251"/>
      <c r="G229" s="251"/>
      <c r="H229" s="251">
        <f>'Pak8 s2'!I231</f>
        <v>0</v>
      </c>
      <c r="I229" s="251">
        <f>'Pak8 s2'!K231</f>
        <v>0</v>
      </c>
      <c r="J229" s="251">
        <f>'Pak8 s2'!M231</f>
        <v>0</v>
      </c>
      <c r="K229" s="251">
        <f>'Pak8 s2'!O231</f>
        <v>0</v>
      </c>
      <c r="L229" s="11"/>
      <c r="M229" s="11"/>
      <c r="N229" s="455"/>
      <c r="O229" s="250"/>
      <c r="P229" s="457"/>
      <c r="Q229" s="11"/>
      <c r="R229" s="340"/>
      <c r="S229" s="340"/>
      <c r="T229" s="340"/>
      <c r="U229" s="11"/>
      <c r="V229" s="11"/>
      <c r="W229" s="11"/>
      <c r="X229" s="11"/>
      <c r="Y229" s="11"/>
      <c r="Z229" s="11"/>
      <c r="AA229" s="11"/>
      <c r="AB229" s="11"/>
    </row>
    <row r="230" spans="1:28" ht="24.75" customHeight="1">
      <c r="A230" s="1250" t="str">
        <f>IF(E230&gt;0,"Wypełnione","")</f>
        <v/>
      </c>
      <c r="B230" s="58"/>
      <c r="C230" s="1734">
        <f>'Og s3a'!C633</f>
        <v>0</v>
      </c>
      <c r="D230" s="1732">
        <f>'Og s3a'!E633</f>
        <v>0</v>
      </c>
      <c r="E230" s="1734">
        <f>'Og s3a'!F633</f>
        <v>0</v>
      </c>
      <c r="F230" s="453">
        <f>O230</f>
        <v>0</v>
      </c>
      <c r="G230" s="453">
        <f>P230</f>
        <v>0</v>
      </c>
      <c r="H230" s="253">
        <f>'Pak8 s2'!I232</f>
        <v>0</v>
      </c>
      <c r="I230" s="253">
        <f>'Pak8 s2'!K232</f>
        <v>0</v>
      </c>
      <c r="J230" s="253">
        <f>'Pak8 s2'!M232</f>
        <v>0</v>
      </c>
      <c r="K230" s="253">
        <f>'Pak8 s2'!O232</f>
        <v>0</v>
      </c>
      <c r="L230" s="11"/>
      <c r="M230" s="11"/>
      <c r="N230" s="454">
        <f>'Og s3a'!G633</f>
        <v>0</v>
      </c>
      <c r="O230" s="254">
        <f>'Og s3a'!H633</f>
        <v>0</v>
      </c>
      <c r="P230" s="456">
        <f>'Og s3a'!D633</f>
        <v>0</v>
      </c>
      <c r="Q230" s="11"/>
      <c r="R230" s="340"/>
      <c r="S230" s="340"/>
      <c r="T230" s="340"/>
      <c r="U230" s="11"/>
      <c r="V230" s="11"/>
      <c r="W230" s="11"/>
      <c r="X230" s="11"/>
      <c r="Y230" s="11"/>
      <c r="Z230" s="11"/>
      <c r="AA230" s="11"/>
      <c r="AB230" s="11"/>
    </row>
    <row r="231" spans="1:28" ht="14.25" customHeight="1">
      <c r="A231" s="1250" t="str">
        <f>A230</f>
        <v/>
      </c>
      <c r="B231" s="58"/>
      <c r="C231" s="1735"/>
      <c r="D231" s="1733"/>
      <c r="E231" s="1735"/>
      <c r="F231" s="251"/>
      <c r="G231" s="251"/>
      <c r="H231" s="251">
        <f>'Pak8 s2'!I233</f>
        <v>0</v>
      </c>
      <c r="I231" s="251">
        <f>'Pak8 s2'!K233</f>
        <v>0</v>
      </c>
      <c r="J231" s="251">
        <f>'Pak8 s2'!M233</f>
        <v>0</v>
      </c>
      <c r="K231" s="251">
        <f>'Pak8 s2'!O233</f>
        <v>0</v>
      </c>
      <c r="L231" s="11"/>
      <c r="M231" s="11"/>
      <c r="N231" s="455"/>
      <c r="O231" s="250"/>
      <c r="P231" s="457"/>
      <c r="Q231" s="11"/>
      <c r="R231" s="340"/>
      <c r="S231" s="340"/>
      <c r="T231" s="340"/>
      <c r="U231" s="11"/>
      <c r="V231" s="11"/>
      <c r="W231" s="11"/>
      <c r="X231" s="11"/>
      <c r="Y231" s="11"/>
      <c r="Z231" s="11"/>
      <c r="AA231" s="11"/>
      <c r="AB231" s="11"/>
    </row>
    <row r="232" spans="1:28" ht="24.75" customHeight="1">
      <c r="A232" s="1250" t="str">
        <f>IF(E232&gt;0,"Wypełnione","")</f>
        <v/>
      </c>
      <c r="B232" s="58"/>
      <c r="C232" s="1734">
        <f>'Og s3a'!C635</f>
        <v>0</v>
      </c>
      <c r="D232" s="1732">
        <f>'Og s3a'!E635</f>
        <v>0</v>
      </c>
      <c r="E232" s="1734">
        <f>'Og s3a'!F635</f>
        <v>0</v>
      </c>
      <c r="F232" s="453">
        <f>O232</f>
        <v>0</v>
      </c>
      <c r="G232" s="453">
        <f>P232</f>
        <v>0</v>
      </c>
      <c r="H232" s="253">
        <f>'Pak8 s2'!I234</f>
        <v>0</v>
      </c>
      <c r="I232" s="253">
        <f>'Pak8 s2'!K234</f>
        <v>0</v>
      </c>
      <c r="J232" s="253">
        <f>'Pak8 s2'!M234</f>
        <v>0</v>
      </c>
      <c r="K232" s="253">
        <f>'Pak8 s2'!O234</f>
        <v>0</v>
      </c>
      <c r="L232" s="11"/>
      <c r="M232" s="11"/>
      <c r="N232" s="454">
        <f>'Og s3a'!G635</f>
        <v>0</v>
      </c>
      <c r="O232" s="254">
        <f>'Og s3a'!H635</f>
        <v>0</v>
      </c>
      <c r="P232" s="456">
        <f>'Og s3a'!D635</f>
        <v>0</v>
      </c>
      <c r="Q232" s="11"/>
      <c r="R232" s="340"/>
      <c r="S232" s="340"/>
      <c r="T232" s="340"/>
      <c r="U232" s="11"/>
      <c r="V232" s="11"/>
      <c r="W232" s="11"/>
      <c r="X232" s="11"/>
      <c r="Y232" s="11"/>
      <c r="Z232" s="11"/>
      <c r="AA232" s="11"/>
      <c r="AB232" s="11"/>
    </row>
    <row r="233" spans="1:28" ht="14.25" customHeight="1">
      <c r="A233" s="1250" t="str">
        <f>A232</f>
        <v/>
      </c>
      <c r="B233" s="58"/>
      <c r="C233" s="1735"/>
      <c r="D233" s="1733"/>
      <c r="E233" s="1735"/>
      <c r="F233" s="251"/>
      <c r="G233" s="251"/>
      <c r="H233" s="251">
        <f>'Pak8 s2'!I235</f>
        <v>0</v>
      </c>
      <c r="I233" s="251">
        <f>'Pak8 s2'!K235</f>
        <v>0</v>
      </c>
      <c r="J233" s="251">
        <f>'Pak8 s2'!M235</f>
        <v>0</v>
      </c>
      <c r="K233" s="251">
        <f>'Pak8 s2'!O235</f>
        <v>0</v>
      </c>
      <c r="L233" s="11"/>
      <c r="M233" s="11"/>
      <c r="N233" s="455"/>
      <c r="O233" s="250"/>
      <c r="P233" s="457"/>
      <c r="Q233" s="11"/>
      <c r="R233" s="340"/>
      <c r="S233" s="340"/>
      <c r="T233" s="340"/>
      <c r="U233" s="11"/>
      <c r="V233" s="11"/>
      <c r="W233" s="11"/>
      <c r="X233" s="11"/>
      <c r="Y233" s="11"/>
      <c r="Z233" s="11"/>
      <c r="AA233" s="11"/>
      <c r="AB233" s="11"/>
    </row>
    <row r="234" spans="1:28" ht="24.75" customHeight="1">
      <c r="A234" s="1250" t="str">
        <f>IF(E234&gt;0,"Wypełnione","")</f>
        <v/>
      </c>
      <c r="B234" s="58"/>
      <c r="C234" s="1734">
        <f>'Og s3a'!C637</f>
        <v>0</v>
      </c>
      <c r="D234" s="1732">
        <f>'Og s3a'!E637</f>
        <v>0</v>
      </c>
      <c r="E234" s="1734">
        <f>'Og s3a'!F637</f>
        <v>0</v>
      </c>
      <c r="F234" s="453">
        <f>O234</f>
        <v>0</v>
      </c>
      <c r="G234" s="453">
        <f>P234</f>
        <v>0</v>
      </c>
      <c r="H234" s="253">
        <f>'Pak8 s2'!I236</f>
        <v>0</v>
      </c>
      <c r="I234" s="253">
        <f>'Pak8 s2'!K236</f>
        <v>0</v>
      </c>
      <c r="J234" s="253">
        <f>'Pak8 s2'!M236</f>
        <v>0</v>
      </c>
      <c r="K234" s="253">
        <f>'Pak8 s2'!O236</f>
        <v>0</v>
      </c>
      <c r="L234" s="11"/>
      <c r="M234" s="11"/>
      <c r="N234" s="454">
        <f>'Og s3a'!G637</f>
        <v>0</v>
      </c>
      <c r="O234" s="254">
        <f>'Og s3a'!H637</f>
        <v>0</v>
      </c>
      <c r="P234" s="456">
        <f>'Og s3a'!D637</f>
        <v>0</v>
      </c>
      <c r="Q234" s="11"/>
      <c r="R234" s="340"/>
      <c r="S234" s="340"/>
      <c r="T234" s="340"/>
      <c r="U234" s="11"/>
      <c r="V234" s="11"/>
      <c r="W234" s="11"/>
      <c r="X234" s="11"/>
      <c r="Y234" s="11"/>
      <c r="Z234" s="11"/>
      <c r="AA234" s="11"/>
      <c r="AB234" s="11"/>
    </row>
    <row r="235" spans="1:28" ht="14.25" customHeight="1">
      <c r="A235" s="1250" t="str">
        <f>A234</f>
        <v/>
      </c>
      <c r="B235" s="58"/>
      <c r="C235" s="1735"/>
      <c r="D235" s="1733"/>
      <c r="E235" s="1735"/>
      <c r="F235" s="251"/>
      <c r="G235" s="251"/>
      <c r="H235" s="251">
        <f>'Pak8 s2'!I237</f>
        <v>0</v>
      </c>
      <c r="I235" s="251">
        <f>'Pak8 s2'!K237</f>
        <v>0</v>
      </c>
      <c r="J235" s="251">
        <f>'Pak8 s2'!M237</f>
        <v>0</v>
      </c>
      <c r="K235" s="251">
        <f>'Pak8 s2'!O237</f>
        <v>0</v>
      </c>
      <c r="L235" s="11"/>
      <c r="M235" s="11"/>
      <c r="N235" s="455"/>
      <c r="O235" s="250"/>
      <c r="P235" s="457"/>
      <c r="Q235" s="11"/>
      <c r="R235" s="340"/>
      <c r="S235" s="340"/>
      <c r="T235" s="340"/>
      <c r="U235" s="11"/>
      <c r="V235" s="11"/>
      <c r="W235" s="11"/>
      <c r="X235" s="11"/>
      <c r="Y235" s="11"/>
      <c r="Z235" s="11"/>
      <c r="AA235" s="11"/>
      <c r="AB235" s="11"/>
    </row>
    <row r="236" spans="1:28" ht="24.75" customHeight="1">
      <c r="A236" s="1250" t="str">
        <f>IF(E236&gt;0,"Wypełnione","")</f>
        <v/>
      </c>
      <c r="B236" s="58"/>
      <c r="C236" s="1734">
        <f>'Og s3a'!C639</f>
        <v>0</v>
      </c>
      <c r="D236" s="1732">
        <f>'Og s3a'!E639</f>
        <v>0</v>
      </c>
      <c r="E236" s="1734">
        <f>'Og s3a'!F639</f>
        <v>0</v>
      </c>
      <c r="F236" s="453">
        <f>O236</f>
        <v>0</v>
      </c>
      <c r="G236" s="453">
        <f>P236</f>
        <v>0</v>
      </c>
      <c r="H236" s="253">
        <f>'Pak8 s2'!I238</f>
        <v>0</v>
      </c>
      <c r="I236" s="253">
        <f>'Pak8 s2'!K238</f>
        <v>0</v>
      </c>
      <c r="J236" s="253">
        <f>'Pak8 s2'!M238</f>
        <v>0</v>
      </c>
      <c r="K236" s="253">
        <f>'Pak8 s2'!O238</f>
        <v>0</v>
      </c>
      <c r="L236" s="11"/>
      <c r="M236" s="11"/>
      <c r="N236" s="454">
        <f>'Og s3a'!G639</f>
        <v>0</v>
      </c>
      <c r="O236" s="254">
        <f>'Og s3a'!H639</f>
        <v>0</v>
      </c>
      <c r="P236" s="456">
        <f>'Og s3a'!D639</f>
        <v>0</v>
      </c>
      <c r="Q236" s="11"/>
      <c r="R236" s="340"/>
      <c r="S236" s="340"/>
      <c r="T236" s="340"/>
      <c r="U236" s="11"/>
      <c r="V236" s="11"/>
      <c r="W236" s="11"/>
      <c r="X236" s="11"/>
      <c r="Y236" s="11"/>
      <c r="Z236" s="11"/>
      <c r="AA236" s="11"/>
      <c r="AB236" s="11"/>
    </row>
    <row r="237" spans="1:28" ht="14.25" customHeight="1">
      <c r="A237" s="1250" t="str">
        <f>A236</f>
        <v/>
      </c>
      <c r="B237" s="58"/>
      <c r="C237" s="1735"/>
      <c r="D237" s="1733"/>
      <c r="E237" s="1735"/>
      <c r="F237" s="251"/>
      <c r="G237" s="251"/>
      <c r="H237" s="251">
        <f>'Pak8 s2'!I239</f>
        <v>0</v>
      </c>
      <c r="I237" s="251">
        <f>'Pak8 s2'!K239</f>
        <v>0</v>
      </c>
      <c r="J237" s="251">
        <f>'Pak8 s2'!M239</f>
        <v>0</v>
      </c>
      <c r="K237" s="251">
        <f>'Pak8 s2'!O239</f>
        <v>0</v>
      </c>
      <c r="L237" s="11"/>
      <c r="M237" s="11"/>
      <c r="N237" s="455"/>
      <c r="O237" s="250"/>
      <c r="P237" s="457"/>
      <c r="Q237" s="11"/>
      <c r="R237" s="340"/>
      <c r="S237" s="340"/>
      <c r="T237" s="340"/>
      <c r="U237" s="11"/>
      <c r="V237" s="11"/>
      <c r="W237" s="11"/>
      <c r="X237" s="11"/>
      <c r="Y237" s="11"/>
      <c r="Z237" s="11"/>
      <c r="AA237" s="11"/>
      <c r="AB237" s="11"/>
    </row>
    <row r="238" spans="1:28" ht="24.75" customHeight="1">
      <c r="A238" s="1250" t="str">
        <f>IF(E238&gt;0,"Wypełnione","")</f>
        <v/>
      </c>
      <c r="B238" s="58"/>
      <c r="C238" s="1734">
        <f>'Og s3a'!C641</f>
        <v>0</v>
      </c>
      <c r="D238" s="1732">
        <f>'Og s3a'!E641</f>
        <v>0</v>
      </c>
      <c r="E238" s="1734">
        <f>'Og s3a'!F641</f>
        <v>0</v>
      </c>
      <c r="F238" s="453">
        <f>O238</f>
        <v>0</v>
      </c>
      <c r="G238" s="453">
        <f>P238</f>
        <v>0</v>
      </c>
      <c r="H238" s="253">
        <f>'Pak8 s2'!I240</f>
        <v>0</v>
      </c>
      <c r="I238" s="253">
        <f>'Pak8 s2'!K240</f>
        <v>0</v>
      </c>
      <c r="J238" s="253">
        <f>'Pak8 s2'!M240</f>
        <v>0</v>
      </c>
      <c r="K238" s="253">
        <f>'Pak8 s2'!O240</f>
        <v>0</v>
      </c>
      <c r="L238" s="11"/>
      <c r="M238" s="11"/>
      <c r="N238" s="454">
        <f>'Og s3a'!G641</f>
        <v>0</v>
      </c>
      <c r="O238" s="254">
        <f>'Og s3a'!H641</f>
        <v>0</v>
      </c>
      <c r="P238" s="456">
        <f>'Og s3a'!D641</f>
        <v>0</v>
      </c>
      <c r="Q238" s="11"/>
      <c r="R238" s="340"/>
      <c r="S238" s="340"/>
      <c r="T238" s="340"/>
      <c r="U238" s="11"/>
      <c r="V238" s="11"/>
      <c r="W238" s="11"/>
      <c r="X238" s="11"/>
      <c r="Y238" s="11"/>
      <c r="Z238" s="11"/>
      <c r="AA238" s="11"/>
      <c r="AB238" s="11"/>
    </row>
    <row r="239" spans="1:28" ht="14.25" customHeight="1">
      <c r="A239" s="1250" t="str">
        <f>A238</f>
        <v/>
      </c>
      <c r="B239" s="58"/>
      <c r="C239" s="1735"/>
      <c r="D239" s="1733"/>
      <c r="E239" s="1735"/>
      <c r="F239" s="251"/>
      <c r="G239" s="251"/>
      <c r="H239" s="251">
        <f>'Pak8 s2'!I241</f>
        <v>0</v>
      </c>
      <c r="I239" s="251">
        <f>'Pak8 s2'!K241</f>
        <v>0</v>
      </c>
      <c r="J239" s="251">
        <f>'Pak8 s2'!M241</f>
        <v>0</v>
      </c>
      <c r="K239" s="251">
        <f>'Pak8 s2'!O241</f>
        <v>0</v>
      </c>
      <c r="L239" s="11"/>
      <c r="M239" s="11"/>
      <c r="N239" s="455"/>
      <c r="O239" s="250"/>
      <c r="P239" s="457"/>
      <c r="Q239" s="11"/>
      <c r="R239" s="340"/>
      <c r="S239" s="340"/>
      <c r="T239" s="340"/>
      <c r="U239" s="11"/>
      <c r="V239" s="11"/>
      <c r="W239" s="11"/>
      <c r="X239" s="11"/>
      <c r="Y239" s="11"/>
      <c r="Z239" s="11"/>
      <c r="AA239" s="11"/>
      <c r="AB239" s="11"/>
    </row>
    <row r="240" spans="1:28" ht="24.75" customHeight="1">
      <c r="A240" s="1250" t="str">
        <f>IF(E240&gt;0,"Wypełnione","")</f>
        <v/>
      </c>
      <c r="B240" s="58"/>
      <c r="C240" s="1734">
        <f>'Og s3a'!C643</f>
        <v>0</v>
      </c>
      <c r="D240" s="1732">
        <f>'Og s3a'!E643</f>
        <v>0</v>
      </c>
      <c r="E240" s="1734">
        <f>'Og s3a'!F643</f>
        <v>0</v>
      </c>
      <c r="F240" s="453">
        <f>O240</f>
        <v>0</v>
      </c>
      <c r="G240" s="453">
        <f>P240</f>
        <v>0</v>
      </c>
      <c r="H240" s="253">
        <f>'Pak8 s2'!I242</f>
        <v>0</v>
      </c>
      <c r="I240" s="253">
        <f>'Pak8 s2'!K242</f>
        <v>0</v>
      </c>
      <c r="J240" s="253">
        <f>'Pak8 s2'!M242</f>
        <v>0</v>
      </c>
      <c r="K240" s="253">
        <f>'Pak8 s2'!O242</f>
        <v>0</v>
      </c>
      <c r="L240" s="11"/>
      <c r="M240" s="11"/>
      <c r="N240" s="454">
        <f>'Og s3a'!G643</f>
        <v>0</v>
      </c>
      <c r="O240" s="254">
        <f>'Og s3a'!H643</f>
        <v>0</v>
      </c>
      <c r="P240" s="456">
        <f>'Og s3a'!D643</f>
        <v>0</v>
      </c>
      <c r="Q240" s="11"/>
      <c r="R240" s="340"/>
      <c r="S240" s="340"/>
      <c r="T240" s="340"/>
      <c r="U240" s="11"/>
      <c r="V240" s="11"/>
      <c r="W240" s="11"/>
      <c r="X240" s="11"/>
      <c r="Y240" s="11"/>
      <c r="Z240" s="11"/>
      <c r="AA240" s="11"/>
      <c r="AB240" s="11"/>
    </row>
    <row r="241" spans="1:28" ht="14.25" customHeight="1">
      <c r="A241" s="1250" t="str">
        <f>A240</f>
        <v/>
      </c>
      <c r="B241" s="58"/>
      <c r="C241" s="1735"/>
      <c r="D241" s="1733"/>
      <c r="E241" s="1735"/>
      <c r="F241" s="251"/>
      <c r="G241" s="251"/>
      <c r="H241" s="251">
        <f>'Pak8 s2'!I243</f>
        <v>0</v>
      </c>
      <c r="I241" s="251">
        <f>'Pak8 s2'!K243</f>
        <v>0</v>
      </c>
      <c r="J241" s="251">
        <f>'Pak8 s2'!M243</f>
        <v>0</v>
      </c>
      <c r="K241" s="251">
        <f>'Pak8 s2'!O243</f>
        <v>0</v>
      </c>
      <c r="L241" s="11"/>
      <c r="M241" s="11"/>
      <c r="N241" s="455"/>
      <c r="O241" s="250"/>
      <c r="P241" s="457"/>
      <c r="Q241" s="11"/>
      <c r="R241" s="340"/>
      <c r="S241" s="340"/>
      <c r="T241" s="340"/>
      <c r="U241" s="11"/>
      <c r="V241" s="11"/>
      <c r="W241" s="11"/>
      <c r="X241" s="11"/>
      <c r="Y241" s="11"/>
      <c r="Z241" s="11"/>
      <c r="AA241" s="11"/>
      <c r="AB241" s="11"/>
    </row>
    <row r="242" spans="1:28" ht="24.75" customHeight="1">
      <c r="A242" s="1250" t="str">
        <f>IF(E242&gt;0,"Wypełnione","")</f>
        <v/>
      </c>
      <c r="B242" s="58"/>
      <c r="C242" s="1734">
        <f>'Og s3a'!C645</f>
        <v>0</v>
      </c>
      <c r="D242" s="1732">
        <f>'Og s3a'!E645</f>
        <v>0</v>
      </c>
      <c r="E242" s="1734">
        <f>'Og s3a'!F645</f>
        <v>0</v>
      </c>
      <c r="F242" s="453">
        <f>O242</f>
        <v>0</v>
      </c>
      <c r="G242" s="453">
        <f>P242</f>
        <v>0</v>
      </c>
      <c r="H242" s="253">
        <f>'Pak8 s2'!I244</f>
        <v>0</v>
      </c>
      <c r="I242" s="253">
        <f>'Pak8 s2'!K244</f>
        <v>0</v>
      </c>
      <c r="J242" s="253">
        <f>'Pak8 s2'!M244</f>
        <v>0</v>
      </c>
      <c r="K242" s="253">
        <f>'Pak8 s2'!O244</f>
        <v>0</v>
      </c>
      <c r="L242" s="11"/>
      <c r="M242" s="11"/>
      <c r="N242" s="454">
        <f>'Og s3a'!G645</f>
        <v>0</v>
      </c>
      <c r="O242" s="254">
        <f>'Og s3a'!H645</f>
        <v>0</v>
      </c>
      <c r="P242" s="456">
        <f>'Og s3a'!D645</f>
        <v>0</v>
      </c>
      <c r="Q242" s="11"/>
      <c r="R242" s="340"/>
      <c r="S242" s="340"/>
      <c r="T242" s="340"/>
      <c r="U242" s="11"/>
      <c r="V242" s="11"/>
      <c r="W242" s="11"/>
      <c r="X242" s="11"/>
      <c r="Y242" s="11"/>
      <c r="Z242" s="11"/>
      <c r="AA242" s="11"/>
      <c r="AB242" s="11"/>
    </row>
    <row r="243" spans="1:28" ht="14.25" customHeight="1">
      <c r="A243" s="1250" t="str">
        <f>A242</f>
        <v/>
      </c>
      <c r="B243" s="58"/>
      <c r="C243" s="1735"/>
      <c r="D243" s="1733"/>
      <c r="E243" s="1735"/>
      <c r="F243" s="251"/>
      <c r="G243" s="251"/>
      <c r="H243" s="251">
        <f>'Pak8 s2'!I245</f>
        <v>0</v>
      </c>
      <c r="I243" s="251">
        <f>'Pak8 s2'!K245</f>
        <v>0</v>
      </c>
      <c r="J243" s="251">
        <f>'Pak8 s2'!M245</f>
        <v>0</v>
      </c>
      <c r="K243" s="251">
        <f>'Pak8 s2'!O245</f>
        <v>0</v>
      </c>
      <c r="L243" s="11"/>
      <c r="M243" s="11"/>
      <c r="N243" s="455"/>
      <c r="O243" s="250"/>
      <c r="P243" s="457"/>
      <c r="Q243" s="11"/>
      <c r="R243" s="340"/>
      <c r="S243" s="340"/>
      <c r="T243" s="340"/>
      <c r="U243" s="11"/>
      <c r="V243" s="11"/>
      <c r="W243" s="11"/>
      <c r="X243" s="11"/>
      <c r="Y243" s="11"/>
      <c r="Z243" s="11"/>
      <c r="AA243" s="11"/>
      <c r="AB243" s="11"/>
    </row>
    <row r="244" spans="1:28" ht="24.75" customHeight="1">
      <c r="A244" s="1250" t="str">
        <f>IF(E244&gt;0,"Wypełnione","")</f>
        <v/>
      </c>
      <c r="B244" s="58"/>
      <c r="C244" s="1734">
        <f>'Og s3a'!C647</f>
        <v>0</v>
      </c>
      <c r="D244" s="1732">
        <f>'Og s3a'!E647</f>
        <v>0</v>
      </c>
      <c r="E244" s="1734">
        <f>'Og s3a'!F647</f>
        <v>0</v>
      </c>
      <c r="F244" s="453">
        <f>O244</f>
        <v>0</v>
      </c>
      <c r="G244" s="453">
        <f>P244</f>
        <v>0</v>
      </c>
      <c r="H244" s="253">
        <f>'Pak8 s2'!I246</f>
        <v>0</v>
      </c>
      <c r="I244" s="253">
        <f>'Pak8 s2'!K246</f>
        <v>0</v>
      </c>
      <c r="J244" s="253">
        <f>'Pak8 s2'!M246</f>
        <v>0</v>
      </c>
      <c r="K244" s="253">
        <f>'Pak8 s2'!O246</f>
        <v>0</v>
      </c>
      <c r="L244" s="11"/>
      <c r="M244" s="11"/>
      <c r="N244" s="454">
        <f>'Og s3a'!G647</f>
        <v>0</v>
      </c>
      <c r="O244" s="254">
        <f>'Og s3a'!H647</f>
        <v>0</v>
      </c>
      <c r="P244" s="456">
        <f>'Og s3a'!D647</f>
        <v>0</v>
      </c>
      <c r="Q244" s="11"/>
      <c r="R244" s="340"/>
      <c r="S244" s="340"/>
      <c r="T244" s="340"/>
      <c r="U244" s="11"/>
      <c r="V244" s="11"/>
      <c r="W244" s="11"/>
      <c r="X244" s="11"/>
      <c r="Y244" s="11"/>
      <c r="Z244" s="11"/>
      <c r="AA244" s="11"/>
      <c r="AB244" s="11"/>
    </row>
    <row r="245" spans="1:28" ht="14.25" customHeight="1">
      <c r="A245" s="1250" t="str">
        <f>A244</f>
        <v/>
      </c>
      <c r="B245" s="58"/>
      <c r="C245" s="1735"/>
      <c r="D245" s="1733"/>
      <c r="E245" s="1735"/>
      <c r="F245" s="251"/>
      <c r="G245" s="251"/>
      <c r="H245" s="251">
        <f>'Pak8 s2'!I247</f>
        <v>0</v>
      </c>
      <c r="I245" s="251">
        <f>'Pak8 s2'!K247</f>
        <v>0</v>
      </c>
      <c r="J245" s="251">
        <f>'Pak8 s2'!M247</f>
        <v>0</v>
      </c>
      <c r="K245" s="251">
        <f>'Pak8 s2'!O247</f>
        <v>0</v>
      </c>
      <c r="L245" s="11"/>
      <c r="M245" s="11"/>
      <c r="N245" s="455"/>
      <c r="O245" s="250"/>
      <c r="P245" s="457"/>
      <c r="Q245" s="11"/>
      <c r="R245" s="340"/>
      <c r="S245" s="340"/>
      <c r="T245" s="340"/>
      <c r="U245" s="11"/>
      <c r="V245" s="11"/>
      <c r="W245" s="11"/>
      <c r="X245" s="11"/>
      <c r="Y245" s="11"/>
      <c r="Z245" s="11"/>
      <c r="AA245" s="11"/>
      <c r="AB245" s="11"/>
    </row>
    <row r="246" spans="1:28" ht="24.75" customHeight="1">
      <c r="A246" s="1250" t="str">
        <f>IF(E246&gt;0,"Wypełnione","")</f>
        <v/>
      </c>
      <c r="B246" s="58"/>
      <c r="C246" s="1734">
        <f>'Og s3a'!C649</f>
        <v>0</v>
      </c>
      <c r="D246" s="1732">
        <f>'Og s3a'!E649</f>
        <v>0</v>
      </c>
      <c r="E246" s="1734">
        <f>'Og s3a'!F649</f>
        <v>0</v>
      </c>
      <c r="F246" s="453">
        <f>O246</f>
        <v>0</v>
      </c>
      <c r="G246" s="453">
        <f>P246</f>
        <v>0</v>
      </c>
      <c r="H246" s="253">
        <f>'Pak8 s2'!I248</f>
        <v>0</v>
      </c>
      <c r="I246" s="253">
        <f>'Pak8 s2'!K248</f>
        <v>0</v>
      </c>
      <c r="J246" s="253">
        <f>'Pak8 s2'!M248</f>
        <v>0</v>
      </c>
      <c r="K246" s="253">
        <f>'Pak8 s2'!O248</f>
        <v>0</v>
      </c>
      <c r="L246" s="11"/>
      <c r="M246" s="11"/>
      <c r="N246" s="454">
        <f>'Og s3a'!G649</f>
        <v>0</v>
      </c>
      <c r="O246" s="254">
        <f>'Og s3a'!H649</f>
        <v>0</v>
      </c>
      <c r="P246" s="456">
        <f>'Og s3a'!D649</f>
        <v>0</v>
      </c>
      <c r="Q246" s="11"/>
      <c r="R246" s="340"/>
      <c r="S246" s="340"/>
      <c r="T246" s="340"/>
      <c r="U246" s="11"/>
      <c r="V246" s="11"/>
      <c r="W246" s="11"/>
      <c r="X246" s="11"/>
      <c r="Y246" s="11"/>
      <c r="Z246" s="11"/>
      <c r="AA246" s="11"/>
      <c r="AB246" s="11"/>
    </row>
    <row r="247" spans="1:28" ht="14.25" customHeight="1">
      <c r="A247" s="1250" t="str">
        <f>A246</f>
        <v/>
      </c>
      <c r="B247" s="58"/>
      <c r="C247" s="1735"/>
      <c r="D247" s="1733"/>
      <c r="E247" s="1735"/>
      <c r="F247" s="251"/>
      <c r="G247" s="251"/>
      <c r="H247" s="251">
        <f>'Pak8 s2'!I249</f>
        <v>0</v>
      </c>
      <c r="I247" s="251">
        <f>'Pak8 s2'!K249</f>
        <v>0</v>
      </c>
      <c r="J247" s="251">
        <f>'Pak8 s2'!M249</f>
        <v>0</v>
      </c>
      <c r="K247" s="251">
        <f>'Pak8 s2'!O249</f>
        <v>0</v>
      </c>
      <c r="L247" s="11"/>
      <c r="M247" s="11"/>
      <c r="N247" s="455"/>
      <c r="O247" s="250"/>
      <c r="P247" s="457"/>
      <c r="Q247" s="11"/>
      <c r="R247" s="340"/>
      <c r="S247" s="340"/>
      <c r="T247" s="340"/>
      <c r="U247" s="11"/>
      <c r="V247" s="11"/>
      <c r="W247" s="11"/>
      <c r="X247" s="11"/>
      <c r="Y247" s="11"/>
      <c r="Z247" s="11"/>
      <c r="AA247" s="11"/>
      <c r="AB247" s="11"/>
    </row>
    <row r="248" spans="1:28" ht="24.75" customHeight="1">
      <c r="A248" s="1250" t="str">
        <f>IF(E248&gt;0,"Wypełnione","")</f>
        <v/>
      </c>
      <c r="B248" s="58"/>
      <c r="C248" s="1734">
        <f>'Og s3a'!C651</f>
        <v>0</v>
      </c>
      <c r="D248" s="1732">
        <f>'Og s3a'!E651</f>
        <v>0</v>
      </c>
      <c r="E248" s="1734">
        <f>'Og s3a'!F651</f>
        <v>0</v>
      </c>
      <c r="F248" s="453">
        <f>O248</f>
        <v>0</v>
      </c>
      <c r="G248" s="453">
        <f>P248</f>
        <v>0</v>
      </c>
      <c r="H248" s="253">
        <f>'Pak8 s2'!I250</f>
        <v>0</v>
      </c>
      <c r="I248" s="253">
        <f>'Pak8 s2'!K250</f>
        <v>0</v>
      </c>
      <c r="J248" s="253">
        <f>'Pak8 s2'!M250</f>
        <v>0</v>
      </c>
      <c r="K248" s="253">
        <f>'Pak8 s2'!O250</f>
        <v>0</v>
      </c>
      <c r="L248" s="11"/>
      <c r="M248" s="11"/>
      <c r="N248" s="454">
        <f>'Og s3a'!G651</f>
        <v>0</v>
      </c>
      <c r="O248" s="254">
        <f>'Og s3a'!H651</f>
        <v>0</v>
      </c>
      <c r="P248" s="456">
        <f>'Og s3a'!D651</f>
        <v>0</v>
      </c>
      <c r="Q248" s="11"/>
      <c r="R248" s="340"/>
      <c r="S248" s="340"/>
      <c r="T248" s="340"/>
      <c r="U248" s="11"/>
      <c r="V248" s="11"/>
      <c r="W248" s="11"/>
      <c r="X248" s="11"/>
      <c r="Y248" s="11"/>
      <c r="Z248" s="11"/>
      <c r="AA248" s="11"/>
      <c r="AB248" s="11"/>
    </row>
    <row r="249" spans="1:28" ht="14.25" customHeight="1">
      <c r="A249" s="1250" t="str">
        <f>A248</f>
        <v/>
      </c>
      <c r="B249" s="58"/>
      <c r="C249" s="1735"/>
      <c r="D249" s="1733"/>
      <c r="E249" s="1735"/>
      <c r="F249" s="251"/>
      <c r="G249" s="251"/>
      <c r="H249" s="251">
        <f>'Pak8 s2'!I251</f>
        <v>0</v>
      </c>
      <c r="I249" s="251">
        <f>'Pak8 s2'!K251</f>
        <v>0</v>
      </c>
      <c r="J249" s="251">
        <f>'Pak8 s2'!M251</f>
        <v>0</v>
      </c>
      <c r="K249" s="251">
        <f>'Pak8 s2'!O251</f>
        <v>0</v>
      </c>
      <c r="L249" s="11"/>
      <c r="M249" s="11"/>
      <c r="N249" s="455"/>
      <c r="O249" s="250"/>
      <c r="P249" s="457"/>
      <c r="Q249" s="11"/>
      <c r="R249" s="340"/>
      <c r="S249" s="340"/>
      <c r="T249" s="340"/>
      <c r="U249" s="11"/>
      <c r="V249" s="11"/>
      <c r="W249" s="11"/>
      <c r="X249" s="11"/>
      <c r="Y249" s="11"/>
      <c r="Z249" s="11"/>
      <c r="AA249" s="11"/>
      <c r="AB249" s="11"/>
    </row>
    <row r="250" spans="1:28" ht="24.75" customHeight="1">
      <c r="A250" s="1250" t="str">
        <f>IF(E250&gt;0,"Wypełnione","")</f>
        <v/>
      </c>
      <c r="B250" s="58"/>
      <c r="C250" s="1734">
        <f>'Og s3a'!C653</f>
        <v>0</v>
      </c>
      <c r="D250" s="1732">
        <f>'Og s3a'!E653</f>
        <v>0</v>
      </c>
      <c r="E250" s="1734">
        <f>'Og s3a'!F653</f>
        <v>0</v>
      </c>
      <c r="F250" s="453">
        <f>O250</f>
        <v>0</v>
      </c>
      <c r="G250" s="453">
        <f>P250</f>
        <v>0</v>
      </c>
      <c r="H250" s="253">
        <f>'Pak8 s2'!I252</f>
        <v>0</v>
      </c>
      <c r="I250" s="253">
        <f>'Pak8 s2'!K252</f>
        <v>0</v>
      </c>
      <c r="J250" s="253">
        <f>'Pak8 s2'!M252</f>
        <v>0</v>
      </c>
      <c r="K250" s="253">
        <f>'Pak8 s2'!O252</f>
        <v>0</v>
      </c>
      <c r="L250" s="11"/>
      <c r="M250" s="11"/>
      <c r="N250" s="454">
        <f>'Og s3a'!G653</f>
        <v>0</v>
      </c>
      <c r="O250" s="254">
        <f>'Og s3a'!H653</f>
        <v>0</v>
      </c>
      <c r="P250" s="456">
        <f>'Og s3a'!D653</f>
        <v>0</v>
      </c>
      <c r="Q250" s="11"/>
      <c r="R250" s="340"/>
      <c r="S250" s="340"/>
      <c r="T250" s="340"/>
      <c r="U250" s="11"/>
      <c r="V250" s="11"/>
      <c r="W250" s="11"/>
      <c r="X250" s="11"/>
      <c r="Y250" s="11"/>
      <c r="Z250" s="11"/>
      <c r="AA250" s="11"/>
      <c r="AB250" s="11"/>
    </row>
    <row r="251" spans="1:28" ht="14.25" customHeight="1">
      <c r="A251" s="1250" t="str">
        <f>A250</f>
        <v/>
      </c>
      <c r="B251" s="58"/>
      <c r="C251" s="1735"/>
      <c r="D251" s="1733"/>
      <c r="E251" s="1735"/>
      <c r="F251" s="251"/>
      <c r="G251" s="251"/>
      <c r="H251" s="251">
        <f>'Pak8 s2'!I253</f>
        <v>0</v>
      </c>
      <c r="I251" s="251">
        <f>'Pak8 s2'!K253</f>
        <v>0</v>
      </c>
      <c r="J251" s="251">
        <f>'Pak8 s2'!M253</f>
        <v>0</v>
      </c>
      <c r="K251" s="251">
        <f>'Pak8 s2'!O253</f>
        <v>0</v>
      </c>
      <c r="L251" s="11"/>
      <c r="M251" s="11"/>
      <c r="N251" s="455"/>
      <c r="O251" s="250"/>
      <c r="P251" s="457"/>
      <c r="Q251" s="11"/>
      <c r="R251" s="340"/>
      <c r="S251" s="340"/>
      <c r="T251" s="340"/>
      <c r="U251" s="11"/>
      <c r="V251" s="11"/>
      <c r="W251" s="11"/>
      <c r="X251" s="11"/>
      <c r="Y251" s="11"/>
      <c r="Z251" s="11"/>
      <c r="AA251" s="11"/>
      <c r="AB251" s="11"/>
    </row>
    <row r="252" spans="1:28" ht="24.75" customHeight="1">
      <c r="A252" s="1250" t="str">
        <f>IF(E252&gt;0,"Wypełnione","")</f>
        <v/>
      </c>
      <c r="B252" s="58"/>
      <c r="C252" s="1734">
        <f>'Og s3a'!C655</f>
        <v>0</v>
      </c>
      <c r="D252" s="1732">
        <f>'Og s3a'!E655</f>
        <v>0</v>
      </c>
      <c r="E252" s="1734">
        <f>'Og s3a'!F655</f>
        <v>0</v>
      </c>
      <c r="F252" s="453">
        <f>O252</f>
        <v>0</v>
      </c>
      <c r="G252" s="453">
        <f>P252</f>
        <v>0</v>
      </c>
      <c r="H252" s="253">
        <f>'Pak8 s2'!I254</f>
        <v>0</v>
      </c>
      <c r="I252" s="253">
        <f>'Pak8 s2'!K254</f>
        <v>0</v>
      </c>
      <c r="J252" s="253">
        <f>'Pak8 s2'!M254</f>
        <v>0</v>
      </c>
      <c r="K252" s="253">
        <f>'Pak8 s2'!O254</f>
        <v>0</v>
      </c>
      <c r="L252" s="11"/>
      <c r="M252" s="11"/>
      <c r="N252" s="454">
        <f>'Og s3a'!G655</f>
        <v>0</v>
      </c>
      <c r="O252" s="254">
        <f>'Og s3a'!H655</f>
        <v>0</v>
      </c>
      <c r="P252" s="456">
        <f>'Og s3a'!D655</f>
        <v>0</v>
      </c>
      <c r="Q252" s="11"/>
      <c r="R252" s="340"/>
      <c r="S252" s="340"/>
      <c r="T252" s="340"/>
      <c r="U252" s="11"/>
      <c r="V252" s="11"/>
      <c r="W252" s="11"/>
      <c r="X252" s="11"/>
      <c r="Y252" s="11"/>
      <c r="Z252" s="11"/>
      <c r="AA252" s="11"/>
      <c r="AB252" s="11"/>
    </row>
    <row r="253" spans="1:28" ht="14.25" customHeight="1">
      <c r="A253" s="1250" t="str">
        <f>A252</f>
        <v/>
      </c>
      <c r="B253" s="58"/>
      <c r="C253" s="1735"/>
      <c r="D253" s="1733"/>
      <c r="E253" s="1735"/>
      <c r="F253" s="251"/>
      <c r="G253" s="251"/>
      <c r="H253" s="251">
        <f>'Pak8 s2'!I255</f>
        <v>0</v>
      </c>
      <c r="I253" s="251">
        <f>'Pak8 s2'!K255</f>
        <v>0</v>
      </c>
      <c r="J253" s="251">
        <f>'Pak8 s2'!M255</f>
        <v>0</v>
      </c>
      <c r="K253" s="251">
        <f>'Pak8 s2'!O255</f>
        <v>0</v>
      </c>
      <c r="L253" s="11"/>
      <c r="M253" s="11"/>
      <c r="N253" s="455"/>
      <c r="O253" s="250"/>
      <c r="P253" s="457"/>
      <c r="Q253" s="11"/>
      <c r="R253" s="340"/>
      <c r="S253" s="340"/>
      <c r="T253" s="340"/>
      <c r="U253" s="11"/>
      <c r="V253" s="11"/>
      <c r="W253" s="11"/>
      <c r="X253" s="11"/>
      <c r="Y253" s="11"/>
      <c r="Z253" s="11"/>
      <c r="AA253" s="11"/>
      <c r="AB253" s="11"/>
    </row>
    <row r="254" spans="1:28" ht="24.75" customHeight="1">
      <c r="A254" s="1250" t="str">
        <f>IF(E254&gt;0,"Wypełnione","")</f>
        <v/>
      </c>
      <c r="B254" s="58"/>
      <c r="C254" s="1734">
        <f>'Og s3a'!C657</f>
        <v>0</v>
      </c>
      <c r="D254" s="1732">
        <f>'Og s3a'!E657</f>
        <v>0</v>
      </c>
      <c r="E254" s="1734">
        <f>'Og s3a'!F657</f>
        <v>0</v>
      </c>
      <c r="F254" s="453">
        <f>O254</f>
        <v>0</v>
      </c>
      <c r="G254" s="453">
        <f>P254</f>
        <v>0</v>
      </c>
      <c r="H254" s="253">
        <f>'Pak8 s2'!I256</f>
        <v>0</v>
      </c>
      <c r="I254" s="253">
        <f>'Pak8 s2'!K256</f>
        <v>0</v>
      </c>
      <c r="J254" s="253">
        <f>'Pak8 s2'!M256</f>
        <v>0</v>
      </c>
      <c r="K254" s="253">
        <f>'Pak8 s2'!O256</f>
        <v>0</v>
      </c>
      <c r="L254" s="11"/>
      <c r="M254" s="11"/>
      <c r="N254" s="454">
        <f>'Og s3a'!G657</f>
        <v>0</v>
      </c>
      <c r="O254" s="254">
        <f>'Og s3a'!H657</f>
        <v>0</v>
      </c>
      <c r="P254" s="456">
        <f>'Og s3a'!D657</f>
        <v>0</v>
      </c>
      <c r="Q254" s="11"/>
      <c r="R254" s="340"/>
      <c r="S254" s="340"/>
      <c r="T254" s="340"/>
      <c r="U254" s="11"/>
      <c r="V254" s="11"/>
      <c r="W254" s="11"/>
      <c r="X254" s="11"/>
      <c r="Y254" s="11"/>
      <c r="Z254" s="11"/>
      <c r="AA254" s="11"/>
      <c r="AB254" s="11"/>
    </row>
    <row r="255" spans="1:28" ht="14.25" customHeight="1">
      <c r="A255" s="1250" t="str">
        <f>A254</f>
        <v/>
      </c>
      <c r="B255" s="58"/>
      <c r="C255" s="1735"/>
      <c r="D255" s="1733"/>
      <c r="E255" s="1735"/>
      <c r="F255" s="251"/>
      <c r="G255" s="251"/>
      <c r="H255" s="251">
        <f>'Pak8 s2'!I257</f>
        <v>0</v>
      </c>
      <c r="I255" s="251">
        <f>'Pak8 s2'!K257</f>
        <v>0</v>
      </c>
      <c r="J255" s="251">
        <f>'Pak8 s2'!M257</f>
        <v>0</v>
      </c>
      <c r="K255" s="251">
        <f>'Pak8 s2'!O257</f>
        <v>0</v>
      </c>
      <c r="L255" s="11"/>
      <c r="M255" s="11"/>
      <c r="N255" s="455"/>
      <c r="O255" s="250"/>
      <c r="P255" s="457"/>
      <c r="Q255" s="11"/>
      <c r="R255" s="340"/>
      <c r="S255" s="340"/>
      <c r="T255" s="340"/>
      <c r="U255" s="11"/>
      <c r="V255" s="11"/>
      <c r="W255" s="11"/>
      <c r="X255" s="11"/>
      <c r="Y255" s="11"/>
      <c r="Z255" s="11"/>
      <c r="AA255" s="11"/>
      <c r="AB255" s="11"/>
    </row>
    <row r="256" spans="1:28" ht="24.75" customHeight="1">
      <c r="A256" s="1250" t="str">
        <f>IF(E256&gt;0,"Wypełnione","")</f>
        <v/>
      </c>
      <c r="B256" s="58"/>
      <c r="C256" s="1734">
        <f>'Og s3a'!C659</f>
        <v>0</v>
      </c>
      <c r="D256" s="1732">
        <f>'Og s3a'!E659</f>
        <v>0</v>
      </c>
      <c r="E256" s="1734">
        <f>'Og s3a'!F659</f>
        <v>0</v>
      </c>
      <c r="F256" s="453">
        <f>O256</f>
        <v>0</v>
      </c>
      <c r="G256" s="453">
        <f>P256</f>
        <v>0</v>
      </c>
      <c r="H256" s="253">
        <f>'Pak8 s2'!I258</f>
        <v>0</v>
      </c>
      <c r="I256" s="253">
        <f>'Pak8 s2'!K258</f>
        <v>0</v>
      </c>
      <c r="J256" s="253">
        <f>'Pak8 s2'!M258</f>
        <v>0</v>
      </c>
      <c r="K256" s="253">
        <f>'Pak8 s2'!O258</f>
        <v>0</v>
      </c>
      <c r="L256" s="11"/>
      <c r="M256" s="11"/>
      <c r="N256" s="454">
        <f>'Og s3a'!G659</f>
        <v>0</v>
      </c>
      <c r="O256" s="254">
        <f>'Og s3a'!H659</f>
        <v>0</v>
      </c>
      <c r="P256" s="456">
        <f>'Og s3a'!D659</f>
        <v>0</v>
      </c>
      <c r="Q256" s="11"/>
      <c r="R256" s="340"/>
      <c r="S256" s="340"/>
      <c r="T256" s="340"/>
      <c r="U256" s="11"/>
      <c r="V256" s="11"/>
      <c r="W256" s="11"/>
      <c r="X256" s="11"/>
      <c r="Y256" s="11"/>
      <c r="Z256" s="11"/>
      <c r="AA256" s="11"/>
      <c r="AB256" s="11"/>
    </row>
    <row r="257" spans="1:28" ht="14.25" customHeight="1">
      <c r="A257" s="1250" t="str">
        <f>A256</f>
        <v/>
      </c>
      <c r="B257" s="58"/>
      <c r="C257" s="1735"/>
      <c r="D257" s="1733"/>
      <c r="E257" s="1735"/>
      <c r="F257" s="251"/>
      <c r="G257" s="251"/>
      <c r="H257" s="251">
        <f>'Pak8 s2'!I259</f>
        <v>0</v>
      </c>
      <c r="I257" s="251">
        <f>'Pak8 s2'!K259</f>
        <v>0</v>
      </c>
      <c r="J257" s="251">
        <f>'Pak8 s2'!M259</f>
        <v>0</v>
      </c>
      <c r="K257" s="251">
        <f>'Pak8 s2'!O259</f>
        <v>0</v>
      </c>
      <c r="L257" s="11"/>
      <c r="M257" s="11"/>
      <c r="N257" s="455"/>
      <c r="O257" s="250"/>
      <c r="P257" s="457"/>
      <c r="Q257" s="11"/>
      <c r="R257" s="340"/>
      <c r="S257" s="340"/>
      <c r="T257" s="340"/>
      <c r="U257" s="11"/>
      <c r="V257" s="11"/>
      <c r="W257" s="11"/>
      <c r="X257" s="11"/>
      <c r="Y257" s="11"/>
      <c r="Z257" s="11"/>
      <c r="AA257" s="11"/>
      <c r="AB257" s="11"/>
    </row>
    <row r="258" spans="1:28" ht="24.75" customHeight="1">
      <c r="A258" s="1250" t="str">
        <f>IF(E258&gt;0,"Wypełnione","")</f>
        <v/>
      </c>
      <c r="B258" s="58"/>
      <c r="C258" s="1734">
        <f>'Og s3a'!C661</f>
        <v>0</v>
      </c>
      <c r="D258" s="1732">
        <f>'Og s3a'!E661</f>
        <v>0</v>
      </c>
      <c r="E258" s="1734">
        <f>'Og s3a'!F661</f>
        <v>0</v>
      </c>
      <c r="F258" s="453">
        <f>O258</f>
        <v>0</v>
      </c>
      <c r="G258" s="453">
        <f>P258</f>
        <v>0</v>
      </c>
      <c r="H258" s="253">
        <f>'Pak8 s2'!I260</f>
        <v>0</v>
      </c>
      <c r="I258" s="253">
        <f>'Pak8 s2'!K260</f>
        <v>0</v>
      </c>
      <c r="J258" s="253">
        <f>'Pak8 s2'!M260</f>
        <v>0</v>
      </c>
      <c r="K258" s="253">
        <f>'Pak8 s2'!O260</f>
        <v>0</v>
      </c>
      <c r="L258" s="11"/>
      <c r="M258" s="11"/>
      <c r="N258" s="454">
        <f>'Og s3a'!G661</f>
        <v>0</v>
      </c>
      <c r="O258" s="254">
        <f>'Og s3a'!H661</f>
        <v>0</v>
      </c>
      <c r="P258" s="456">
        <f>'Og s3a'!D661</f>
        <v>0</v>
      </c>
      <c r="Q258" s="11"/>
      <c r="R258" s="340"/>
      <c r="S258" s="340"/>
      <c r="T258" s="340"/>
      <c r="U258" s="11"/>
      <c r="V258" s="11"/>
      <c r="W258" s="11"/>
      <c r="X258" s="11"/>
      <c r="Y258" s="11"/>
      <c r="Z258" s="11"/>
      <c r="AA258" s="11"/>
      <c r="AB258" s="11"/>
    </row>
    <row r="259" spans="1:28" ht="14.25" customHeight="1">
      <c r="A259" s="1250" t="str">
        <f>A258</f>
        <v/>
      </c>
      <c r="B259" s="58"/>
      <c r="C259" s="1735"/>
      <c r="D259" s="1733"/>
      <c r="E259" s="1735"/>
      <c r="F259" s="251"/>
      <c r="G259" s="251"/>
      <c r="H259" s="251">
        <f>'Pak8 s2'!I261</f>
        <v>0</v>
      </c>
      <c r="I259" s="251">
        <f>'Pak8 s2'!K261</f>
        <v>0</v>
      </c>
      <c r="J259" s="251">
        <f>'Pak8 s2'!M261</f>
        <v>0</v>
      </c>
      <c r="K259" s="251">
        <f>'Pak8 s2'!O261</f>
        <v>0</v>
      </c>
      <c r="L259" s="11"/>
      <c r="M259" s="11"/>
      <c r="N259" s="455"/>
      <c r="O259" s="250"/>
      <c r="P259" s="457"/>
      <c r="Q259" s="11"/>
      <c r="R259" s="340"/>
      <c r="S259" s="340"/>
      <c r="T259" s="340"/>
      <c r="U259" s="11"/>
      <c r="V259" s="11"/>
      <c r="W259" s="11"/>
      <c r="X259" s="11"/>
      <c r="Y259" s="11"/>
      <c r="Z259" s="11"/>
      <c r="AA259" s="11"/>
      <c r="AB259" s="11"/>
    </row>
    <row r="260" spans="1:28" ht="24.75" customHeight="1">
      <c r="A260" s="1250" t="str">
        <f>IF(E260&gt;0,"Wypełnione","")</f>
        <v/>
      </c>
      <c r="B260" s="58"/>
      <c r="C260" s="1734">
        <f>'Og s3a'!C663</f>
        <v>0</v>
      </c>
      <c r="D260" s="1732">
        <f>'Og s3a'!E663</f>
        <v>0</v>
      </c>
      <c r="E260" s="1734">
        <f>'Og s3a'!F663</f>
        <v>0</v>
      </c>
      <c r="F260" s="453">
        <f>O260</f>
        <v>0</v>
      </c>
      <c r="G260" s="453">
        <f>P260</f>
        <v>0</v>
      </c>
      <c r="H260" s="253">
        <f>'Pak8 s2'!I262</f>
        <v>0</v>
      </c>
      <c r="I260" s="253">
        <f>'Pak8 s2'!K262</f>
        <v>0</v>
      </c>
      <c r="J260" s="253">
        <f>'Pak8 s2'!M262</f>
        <v>0</v>
      </c>
      <c r="K260" s="253">
        <f>'Pak8 s2'!O262</f>
        <v>0</v>
      </c>
      <c r="L260" s="11"/>
      <c r="M260" s="11"/>
      <c r="N260" s="454">
        <f>'Og s3a'!G663</f>
        <v>0</v>
      </c>
      <c r="O260" s="254">
        <f>'Og s3a'!H663</f>
        <v>0</v>
      </c>
      <c r="P260" s="456">
        <f>'Og s3a'!D663</f>
        <v>0</v>
      </c>
      <c r="Q260" s="11"/>
      <c r="R260" s="340"/>
      <c r="S260" s="340"/>
      <c r="T260" s="340"/>
      <c r="U260" s="11"/>
      <c r="V260" s="11"/>
      <c r="W260" s="11"/>
      <c r="X260" s="11"/>
      <c r="Y260" s="11"/>
      <c r="Z260" s="11"/>
      <c r="AA260" s="11"/>
      <c r="AB260" s="11"/>
    </row>
    <row r="261" spans="1:28" ht="14.25" customHeight="1">
      <c r="A261" s="1250" t="str">
        <f>A260</f>
        <v/>
      </c>
      <c r="B261" s="58"/>
      <c r="C261" s="1735"/>
      <c r="D261" s="1733"/>
      <c r="E261" s="1735"/>
      <c r="F261" s="251"/>
      <c r="G261" s="251"/>
      <c r="H261" s="251">
        <f>'Pak8 s2'!I263</f>
        <v>0</v>
      </c>
      <c r="I261" s="251">
        <f>'Pak8 s2'!K263</f>
        <v>0</v>
      </c>
      <c r="J261" s="251">
        <f>'Pak8 s2'!M263</f>
        <v>0</v>
      </c>
      <c r="K261" s="251">
        <f>'Pak8 s2'!O263</f>
        <v>0</v>
      </c>
      <c r="L261" s="11"/>
      <c r="M261" s="11"/>
      <c r="N261" s="455"/>
      <c r="O261" s="250"/>
      <c r="P261" s="457"/>
      <c r="Q261" s="11"/>
      <c r="R261" s="340"/>
      <c r="S261" s="340"/>
      <c r="T261" s="340"/>
      <c r="U261" s="11"/>
      <c r="V261" s="11"/>
      <c r="W261" s="11"/>
      <c r="X261" s="11"/>
      <c r="Y261" s="11"/>
      <c r="Z261" s="11"/>
      <c r="AA261" s="11"/>
      <c r="AB261" s="11"/>
    </row>
    <row r="262" spans="1:28" ht="24.75" customHeight="1">
      <c r="A262" s="1250" t="str">
        <f>IF(E262&gt;0,"Wypełnione","")</f>
        <v/>
      </c>
      <c r="B262" s="58"/>
      <c r="C262" s="1734">
        <f>'Og s3a'!C665</f>
        <v>0</v>
      </c>
      <c r="D262" s="1732">
        <f>'Og s3a'!E665</f>
        <v>0</v>
      </c>
      <c r="E262" s="1734">
        <f>'Og s3a'!F665</f>
        <v>0</v>
      </c>
      <c r="F262" s="453">
        <f>O262</f>
        <v>0</v>
      </c>
      <c r="G262" s="453">
        <f>P262</f>
        <v>0</v>
      </c>
      <c r="H262" s="253">
        <f>'Pak8 s2'!I264</f>
        <v>0</v>
      </c>
      <c r="I262" s="253">
        <f>'Pak8 s2'!K264</f>
        <v>0</v>
      </c>
      <c r="J262" s="253">
        <f>'Pak8 s2'!M264</f>
        <v>0</v>
      </c>
      <c r="K262" s="253">
        <f>'Pak8 s2'!O264</f>
        <v>0</v>
      </c>
      <c r="L262" s="11"/>
      <c r="M262" s="11"/>
      <c r="N262" s="454">
        <f>'Og s3a'!G665</f>
        <v>0</v>
      </c>
      <c r="O262" s="254">
        <f>'Og s3a'!H665</f>
        <v>0</v>
      </c>
      <c r="P262" s="456">
        <f>'Og s3a'!D665</f>
        <v>0</v>
      </c>
      <c r="Q262" s="11"/>
      <c r="R262" s="340"/>
      <c r="S262" s="340"/>
      <c r="T262" s="340"/>
      <c r="U262" s="11"/>
      <c r="V262" s="11"/>
      <c r="W262" s="11"/>
      <c r="X262" s="11"/>
      <c r="Y262" s="11"/>
      <c r="Z262" s="11"/>
      <c r="AA262" s="11"/>
      <c r="AB262" s="11"/>
    </row>
    <row r="263" spans="1:28" ht="14.25" customHeight="1">
      <c r="A263" s="1250" t="str">
        <f>A262</f>
        <v/>
      </c>
      <c r="B263" s="58"/>
      <c r="C263" s="1735"/>
      <c r="D263" s="1733"/>
      <c r="E263" s="1735"/>
      <c r="F263" s="251"/>
      <c r="G263" s="251"/>
      <c r="H263" s="251">
        <f>'Pak8 s2'!I265</f>
        <v>0</v>
      </c>
      <c r="I263" s="251">
        <f>'Pak8 s2'!K265</f>
        <v>0</v>
      </c>
      <c r="J263" s="251">
        <f>'Pak8 s2'!M265</f>
        <v>0</v>
      </c>
      <c r="K263" s="251">
        <f>'Pak8 s2'!O265</f>
        <v>0</v>
      </c>
      <c r="L263" s="11"/>
      <c r="M263" s="11"/>
      <c r="N263" s="455"/>
      <c r="O263" s="250"/>
      <c r="P263" s="457"/>
      <c r="Q263" s="11"/>
      <c r="R263" s="340"/>
      <c r="S263" s="340"/>
      <c r="T263" s="340"/>
      <c r="U263" s="11"/>
      <c r="V263" s="11"/>
      <c r="W263" s="11"/>
      <c r="X263" s="11"/>
      <c r="Y263" s="11"/>
      <c r="Z263" s="11"/>
      <c r="AA263" s="11"/>
      <c r="AB263" s="11"/>
    </row>
    <row r="264" spans="1:28" ht="24.75" customHeight="1">
      <c r="A264" s="1250" t="str">
        <f>IF(E264&gt;0,"Wypełnione","")</f>
        <v/>
      </c>
      <c r="B264" s="58"/>
      <c r="C264" s="1734">
        <f>'Og s3a'!C667</f>
        <v>0</v>
      </c>
      <c r="D264" s="1732">
        <f>'Og s3a'!E667</f>
        <v>0</v>
      </c>
      <c r="E264" s="1734">
        <f>'Og s3a'!F667</f>
        <v>0</v>
      </c>
      <c r="F264" s="453">
        <f>O264</f>
        <v>0</v>
      </c>
      <c r="G264" s="453">
        <f>P264</f>
        <v>0</v>
      </c>
      <c r="H264" s="253">
        <f>'Pak8 s2'!I266</f>
        <v>0</v>
      </c>
      <c r="I264" s="253">
        <f>'Pak8 s2'!K266</f>
        <v>0</v>
      </c>
      <c r="J264" s="253">
        <f>'Pak8 s2'!M266</f>
        <v>0</v>
      </c>
      <c r="K264" s="253">
        <f>'Pak8 s2'!O266</f>
        <v>0</v>
      </c>
      <c r="L264" s="11"/>
      <c r="M264" s="11"/>
      <c r="N264" s="454">
        <f>'Og s3a'!G667</f>
        <v>0</v>
      </c>
      <c r="O264" s="254">
        <f>'Og s3a'!H667</f>
        <v>0</v>
      </c>
      <c r="P264" s="456">
        <f>'Og s3a'!D667</f>
        <v>0</v>
      </c>
      <c r="Q264" s="11"/>
      <c r="R264" s="340"/>
      <c r="S264" s="340"/>
      <c r="T264" s="340"/>
      <c r="U264" s="11"/>
      <c r="V264" s="11"/>
      <c r="W264" s="11"/>
      <c r="X264" s="11"/>
      <c r="Y264" s="11"/>
      <c r="Z264" s="11"/>
      <c r="AA264" s="11"/>
      <c r="AB264" s="11"/>
    </row>
    <row r="265" spans="1:28" ht="14.25" customHeight="1">
      <c r="A265" s="1250" t="str">
        <f>A264</f>
        <v/>
      </c>
      <c r="B265" s="58"/>
      <c r="C265" s="1735"/>
      <c r="D265" s="1733"/>
      <c r="E265" s="1735"/>
      <c r="F265" s="251"/>
      <c r="G265" s="251"/>
      <c r="H265" s="251">
        <f>'Pak8 s2'!I267</f>
        <v>0</v>
      </c>
      <c r="I265" s="251">
        <f>'Pak8 s2'!K267</f>
        <v>0</v>
      </c>
      <c r="J265" s="251">
        <f>'Pak8 s2'!M267</f>
        <v>0</v>
      </c>
      <c r="K265" s="251">
        <f>'Pak8 s2'!O267</f>
        <v>0</v>
      </c>
      <c r="L265" s="11"/>
      <c r="M265" s="11"/>
      <c r="N265" s="455"/>
      <c r="O265" s="250"/>
      <c r="P265" s="457"/>
      <c r="Q265" s="11"/>
      <c r="R265" s="340"/>
      <c r="S265" s="340"/>
      <c r="T265" s="340"/>
      <c r="U265" s="11"/>
      <c r="V265" s="11"/>
      <c r="W265" s="11"/>
      <c r="X265" s="11"/>
      <c r="Y265" s="11"/>
      <c r="Z265" s="11"/>
      <c r="AA265" s="11"/>
      <c r="AB265" s="11"/>
    </row>
    <row r="266" spans="1:28" ht="24.75" customHeight="1">
      <c r="A266" s="1250" t="str">
        <f>IF(E266&gt;0,"Wypełnione","")</f>
        <v/>
      </c>
      <c r="B266" s="58"/>
      <c r="C266" s="1734">
        <f>'Og s3a'!C669</f>
        <v>0</v>
      </c>
      <c r="D266" s="1732">
        <f>'Og s3a'!E669</f>
        <v>0</v>
      </c>
      <c r="E266" s="1734">
        <f>'Og s3a'!F669</f>
        <v>0</v>
      </c>
      <c r="F266" s="453">
        <f>O266</f>
        <v>0</v>
      </c>
      <c r="G266" s="453">
        <f>P266</f>
        <v>0</v>
      </c>
      <c r="H266" s="253">
        <f>'Pak8 s2'!I268</f>
        <v>0</v>
      </c>
      <c r="I266" s="253">
        <f>'Pak8 s2'!K268</f>
        <v>0</v>
      </c>
      <c r="J266" s="253">
        <f>'Pak8 s2'!M268</f>
        <v>0</v>
      </c>
      <c r="K266" s="253">
        <f>'Pak8 s2'!O268</f>
        <v>0</v>
      </c>
      <c r="L266" s="11"/>
      <c r="M266" s="11"/>
      <c r="N266" s="454">
        <f>'Og s3a'!G669</f>
        <v>0</v>
      </c>
      <c r="O266" s="254">
        <f>'Og s3a'!H669</f>
        <v>0</v>
      </c>
      <c r="P266" s="456">
        <f>'Og s3a'!D669</f>
        <v>0</v>
      </c>
      <c r="Q266" s="11"/>
      <c r="R266" s="340"/>
      <c r="S266" s="340"/>
      <c r="T266" s="340"/>
      <c r="U266" s="11"/>
      <c r="V266" s="11"/>
      <c r="W266" s="11"/>
      <c r="X266" s="11"/>
      <c r="Y266" s="11"/>
      <c r="Z266" s="11"/>
      <c r="AA266" s="11"/>
      <c r="AB266" s="11"/>
    </row>
    <row r="267" spans="1:28" ht="14.25" customHeight="1">
      <c r="A267" s="1250" t="str">
        <f>A266</f>
        <v/>
      </c>
      <c r="B267" s="58"/>
      <c r="C267" s="1735"/>
      <c r="D267" s="1733"/>
      <c r="E267" s="1735"/>
      <c r="F267" s="251"/>
      <c r="G267" s="251"/>
      <c r="H267" s="251">
        <f>'Pak8 s2'!I269</f>
        <v>0</v>
      </c>
      <c r="I267" s="251">
        <f>'Pak8 s2'!K269</f>
        <v>0</v>
      </c>
      <c r="J267" s="251">
        <f>'Pak8 s2'!M269</f>
        <v>0</v>
      </c>
      <c r="K267" s="251">
        <f>'Pak8 s2'!O269</f>
        <v>0</v>
      </c>
      <c r="L267" s="11"/>
      <c r="M267" s="11"/>
      <c r="N267" s="455"/>
      <c r="O267" s="250"/>
      <c r="P267" s="457"/>
      <c r="Q267" s="11"/>
      <c r="R267" s="340"/>
      <c r="S267" s="340"/>
      <c r="T267" s="340"/>
      <c r="U267" s="11"/>
      <c r="V267" s="11"/>
      <c r="W267" s="11"/>
      <c r="X267" s="11"/>
      <c r="Y267" s="11"/>
      <c r="Z267" s="11"/>
      <c r="AA267" s="11"/>
      <c r="AB267" s="11"/>
    </row>
    <row r="268" spans="1:28" ht="24.75" customHeight="1">
      <c r="A268" s="1250" t="str">
        <f>IF(E268&gt;0,"Wypełnione","")</f>
        <v/>
      </c>
      <c r="B268" s="58"/>
      <c r="C268" s="1734">
        <f>'Og s3a'!C671</f>
        <v>0</v>
      </c>
      <c r="D268" s="1732">
        <f>'Og s3a'!E671</f>
        <v>0</v>
      </c>
      <c r="E268" s="1734">
        <f>'Og s3a'!F671</f>
        <v>0</v>
      </c>
      <c r="F268" s="453">
        <f>O268</f>
        <v>0</v>
      </c>
      <c r="G268" s="453">
        <f>P268</f>
        <v>0</v>
      </c>
      <c r="H268" s="253">
        <f>'Pak8 s2'!I270</f>
        <v>0</v>
      </c>
      <c r="I268" s="253">
        <f>'Pak8 s2'!K270</f>
        <v>0</v>
      </c>
      <c r="J268" s="253">
        <f>'Pak8 s2'!M270</f>
        <v>0</v>
      </c>
      <c r="K268" s="253">
        <f>'Pak8 s2'!O270</f>
        <v>0</v>
      </c>
      <c r="L268" s="11"/>
      <c r="M268" s="11"/>
      <c r="N268" s="454">
        <f>'Og s3a'!G671</f>
        <v>0</v>
      </c>
      <c r="O268" s="254">
        <f>'Og s3a'!H671</f>
        <v>0</v>
      </c>
      <c r="P268" s="456">
        <f>'Og s3a'!D671</f>
        <v>0</v>
      </c>
      <c r="Q268" s="11"/>
      <c r="R268" s="340"/>
      <c r="S268" s="340"/>
      <c r="T268" s="340"/>
      <c r="U268" s="11"/>
      <c r="V268" s="11"/>
      <c r="W268" s="11"/>
      <c r="X268" s="11"/>
      <c r="Y268" s="11"/>
      <c r="Z268" s="11"/>
      <c r="AA268" s="11"/>
      <c r="AB268" s="11"/>
    </row>
    <row r="269" spans="1:28" ht="14.25" customHeight="1">
      <c r="A269" s="1250" t="str">
        <f>A268</f>
        <v/>
      </c>
      <c r="B269" s="58"/>
      <c r="C269" s="1735"/>
      <c r="D269" s="1733"/>
      <c r="E269" s="1735"/>
      <c r="F269" s="251"/>
      <c r="G269" s="251"/>
      <c r="H269" s="251">
        <f>'Pak8 s2'!I271</f>
        <v>0</v>
      </c>
      <c r="I269" s="251">
        <f>'Pak8 s2'!K271</f>
        <v>0</v>
      </c>
      <c r="J269" s="251">
        <f>'Pak8 s2'!M271</f>
        <v>0</v>
      </c>
      <c r="K269" s="251">
        <f>'Pak8 s2'!O271</f>
        <v>0</v>
      </c>
      <c r="L269" s="11"/>
      <c r="M269" s="11"/>
      <c r="N269" s="455"/>
      <c r="O269" s="250"/>
      <c r="P269" s="457"/>
      <c r="Q269" s="11"/>
      <c r="R269" s="340"/>
      <c r="S269" s="340"/>
      <c r="T269" s="340"/>
      <c r="U269" s="11"/>
      <c r="V269" s="11"/>
      <c r="W269" s="11"/>
      <c r="X269" s="11"/>
      <c r="Y269" s="11"/>
      <c r="Z269" s="11"/>
      <c r="AA269" s="11"/>
      <c r="AB269" s="11"/>
    </row>
    <row r="270" spans="1:28" ht="24.75" customHeight="1">
      <c r="A270" s="1250" t="str">
        <f>IF(E270&gt;0,"Wypełnione","")</f>
        <v/>
      </c>
      <c r="B270" s="58"/>
      <c r="C270" s="1734">
        <f>'Og s3a'!C673</f>
        <v>0</v>
      </c>
      <c r="D270" s="1732">
        <f>'Og s3a'!E673</f>
        <v>0</v>
      </c>
      <c r="E270" s="1734">
        <f>'Og s3a'!F673</f>
        <v>0</v>
      </c>
      <c r="F270" s="453">
        <f>O270</f>
        <v>0</v>
      </c>
      <c r="G270" s="453">
        <f>P270</f>
        <v>0</v>
      </c>
      <c r="H270" s="253">
        <f>'Pak8 s2'!I272</f>
        <v>0</v>
      </c>
      <c r="I270" s="253">
        <f>'Pak8 s2'!K272</f>
        <v>0</v>
      </c>
      <c r="J270" s="253">
        <f>'Pak8 s2'!M272</f>
        <v>0</v>
      </c>
      <c r="K270" s="253">
        <f>'Pak8 s2'!O272</f>
        <v>0</v>
      </c>
      <c r="L270" s="11"/>
      <c r="M270" s="11"/>
      <c r="N270" s="454">
        <f>'Og s3a'!G673</f>
        <v>0</v>
      </c>
      <c r="O270" s="254">
        <f>'Og s3a'!H673</f>
        <v>0</v>
      </c>
      <c r="P270" s="456">
        <f>'Og s3a'!D673</f>
        <v>0</v>
      </c>
      <c r="Q270" s="11"/>
      <c r="R270" s="340"/>
      <c r="S270" s="340"/>
      <c r="T270" s="340"/>
      <c r="U270" s="11"/>
      <c r="V270" s="11"/>
      <c r="W270" s="11"/>
      <c r="X270" s="11"/>
      <c r="Y270" s="11"/>
      <c r="Z270" s="11"/>
      <c r="AA270" s="11"/>
      <c r="AB270" s="11"/>
    </row>
    <row r="271" spans="1:28" ht="14.25" customHeight="1">
      <c r="A271" s="1250" t="str">
        <f>A270</f>
        <v/>
      </c>
      <c r="B271" s="58"/>
      <c r="C271" s="1735"/>
      <c r="D271" s="1733"/>
      <c r="E271" s="1735"/>
      <c r="F271" s="251"/>
      <c r="G271" s="251"/>
      <c r="H271" s="251">
        <f>'Pak8 s2'!I273</f>
        <v>0</v>
      </c>
      <c r="I271" s="251">
        <f>'Pak8 s2'!K273</f>
        <v>0</v>
      </c>
      <c r="J271" s="251">
        <f>'Pak8 s2'!M273</f>
        <v>0</v>
      </c>
      <c r="K271" s="251">
        <f>'Pak8 s2'!O273</f>
        <v>0</v>
      </c>
      <c r="L271" s="11"/>
      <c r="M271" s="11"/>
      <c r="N271" s="455"/>
      <c r="O271" s="250"/>
      <c r="P271" s="457"/>
      <c r="Q271" s="11"/>
      <c r="R271" s="340"/>
      <c r="S271" s="340"/>
      <c r="T271" s="340"/>
      <c r="U271" s="11"/>
      <c r="V271" s="11"/>
      <c r="W271" s="11"/>
      <c r="X271" s="11"/>
      <c r="Y271" s="11"/>
      <c r="Z271" s="11"/>
      <c r="AA271" s="11"/>
      <c r="AB271" s="11"/>
    </row>
    <row r="272" spans="1:28" ht="24.75" customHeight="1">
      <c r="A272" s="1250" t="str">
        <f>IF(E272&gt;0,"Wypełnione","")</f>
        <v/>
      </c>
      <c r="B272" s="58"/>
      <c r="C272" s="1734">
        <f>'Og s3a'!C675</f>
        <v>0</v>
      </c>
      <c r="D272" s="1732">
        <f>'Og s3a'!E675</f>
        <v>0</v>
      </c>
      <c r="E272" s="1734">
        <f>'Og s3a'!F675</f>
        <v>0</v>
      </c>
      <c r="F272" s="453">
        <f>O272</f>
        <v>0</v>
      </c>
      <c r="G272" s="453">
        <f>P272</f>
        <v>0</v>
      </c>
      <c r="H272" s="253">
        <f>'Pak8 s2'!I274</f>
        <v>0</v>
      </c>
      <c r="I272" s="253">
        <f>'Pak8 s2'!K274</f>
        <v>0</v>
      </c>
      <c r="J272" s="253">
        <f>'Pak8 s2'!M274</f>
        <v>0</v>
      </c>
      <c r="K272" s="253">
        <f>'Pak8 s2'!O274</f>
        <v>0</v>
      </c>
      <c r="L272" s="11"/>
      <c r="M272" s="11"/>
      <c r="N272" s="454">
        <f>'Og s3a'!G675</f>
        <v>0</v>
      </c>
      <c r="O272" s="254">
        <f>'Og s3a'!H675</f>
        <v>0</v>
      </c>
      <c r="P272" s="456">
        <f>'Og s3a'!D675</f>
        <v>0</v>
      </c>
      <c r="Q272" s="11"/>
      <c r="R272" s="340"/>
      <c r="S272" s="340"/>
      <c r="T272" s="340"/>
      <c r="U272" s="11"/>
      <c r="V272" s="11"/>
      <c r="W272" s="11"/>
      <c r="X272" s="11"/>
      <c r="Y272" s="11"/>
      <c r="Z272" s="11"/>
      <c r="AA272" s="11"/>
      <c r="AB272" s="11"/>
    </row>
    <row r="273" spans="1:28" ht="14.25" customHeight="1">
      <c r="A273" s="1250" t="str">
        <f>A272</f>
        <v/>
      </c>
      <c r="B273" s="58"/>
      <c r="C273" s="1735"/>
      <c r="D273" s="1733"/>
      <c r="E273" s="1735"/>
      <c r="F273" s="251"/>
      <c r="G273" s="251"/>
      <c r="H273" s="251">
        <f>'Pak8 s2'!I275</f>
        <v>0</v>
      </c>
      <c r="I273" s="251">
        <f>'Pak8 s2'!K275</f>
        <v>0</v>
      </c>
      <c r="J273" s="251">
        <f>'Pak8 s2'!M275</f>
        <v>0</v>
      </c>
      <c r="K273" s="251">
        <f>'Pak8 s2'!O275</f>
        <v>0</v>
      </c>
      <c r="L273" s="11"/>
      <c r="M273" s="11"/>
      <c r="N273" s="455"/>
      <c r="O273" s="250"/>
      <c r="P273" s="457"/>
      <c r="Q273" s="11"/>
      <c r="R273" s="340"/>
      <c r="S273" s="340"/>
      <c r="T273" s="340"/>
      <c r="U273" s="11"/>
      <c r="V273" s="11"/>
      <c r="W273" s="11"/>
      <c r="X273" s="11"/>
      <c r="Y273" s="11"/>
      <c r="Z273" s="11"/>
      <c r="AA273" s="11"/>
      <c r="AB273" s="11"/>
    </row>
    <row r="274" spans="1:28" ht="24.75" customHeight="1">
      <c r="A274" s="1250" t="str">
        <f>IF(E274&gt;0,"Wypełnione","")</f>
        <v/>
      </c>
      <c r="B274" s="58"/>
      <c r="C274" s="1734">
        <f>'Og s3a'!C677</f>
        <v>0</v>
      </c>
      <c r="D274" s="1732">
        <f>'Og s3a'!E677</f>
        <v>0</v>
      </c>
      <c r="E274" s="1734">
        <f>'Og s3a'!F677</f>
        <v>0</v>
      </c>
      <c r="F274" s="453">
        <f>O274</f>
        <v>0</v>
      </c>
      <c r="G274" s="453">
        <f>P274</f>
        <v>0</v>
      </c>
      <c r="H274" s="253">
        <f>'Pak8 s2'!I276</f>
        <v>0</v>
      </c>
      <c r="I274" s="253">
        <f>'Pak8 s2'!K276</f>
        <v>0</v>
      </c>
      <c r="J274" s="253">
        <f>'Pak8 s2'!M276</f>
        <v>0</v>
      </c>
      <c r="K274" s="253">
        <f>'Pak8 s2'!O276</f>
        <v>0</v>
      </c>
      <c r="L274" s="11"/>
      <c r="M274" s="11"/>
      <c r="N274" s="454">
        <f>'Og s3a'!G677</f>
        <v>0</v>
      </c>
      <c r="O274" s="254">
        <f>'Og s3a'!H677</f>
        <v>0</v>
      </c>
      <c r="P274" s="456">
        <f>'Og s3a'!D677</f>
        <v>0</v>
      </c>
      <c r="Q274" s="11"/>
      <c r="R274" s="340"/>
      <c r="S274" s="340"/>
      <c r="T274" s="340"/>
      <c r="U274" s="11"/>
      <c r="V274" s="11"/>
      <c r="W274" s="11"/>
      <c r="X274" s="11"/>
      <c r="Y274" s="11"/>
      <c r="Z274" s="11"/>
      <c r="AA274" s="11"/>
      <c r="AB274" s="11"/>
    </row>
    <row r="275" spans="1:28" ht="14.25" customHeight="1">
      <c r="A275" s="1250" t="str">
        <f>A274</f>
        <v/>
      </c>
      <c r="B275" s="58"/>
      <c r="C275" s="1735"/>
      <c r="D275" s="1733"/>
      <c r="E275" s="1735"/>
      <c r="F275" s="251"/>
      <c r="G275" s="251"/>
      <c r="H275" s="251">
        <f>'Pak8 s2'!I277</f>
        <v>0</v>
      </c>
      <c r="I275" s="251">
        <f>'Pak8 s2'!K277</f>
        <v>0</v>
      </c>
      <c r="J275" s="251">
        <f>'Pak8 s2'!M277</f>
        <v>0</v>
      </c>
      <c r="K275" s="251">
        <f>'Pak8 s2'!O277</f>
        <v>0</v>
      </c>
      <c r="L275" s="11"/>
      <c r="M275" s="11"/>
      <c r="N275" s="455"/>
      <c r="O275" s="250"/>
      <c r="P275" s="457"/>
      <c r="Q275" s="11"/>
      <c r="R275" s="340"/>
      <c r="S275" s="340"/>
      <c r="T275" s="340"/>
      <c r="U275" s="11"/>
      <c r="V275" s="11"/>
      <c r="W275" s="11"/>
      <c r="X275" s="11"/>
      <c r="Y275" s="11"/>
      <c r="Z275" s="11"/>
      <c r="AA275" s="11"/>
      <c r="AB275" s="11"/>
    </row>
    <row r="276" spans="1:28" ht="24.75" customHeight="1">
      <c r="A276" s="1250" t="str">
        <f>IF(E276&gt;0,"Wypełnione","")</f>
        <v/>
      </c>
      <c r="B276" s="58"/>
      <c r="C276" s="1734">
        <f>'Og s3a'!C679</f>
        <v>0</v>
      </c>
      <c r="D276" s="1732">
        <f>'Og s3a'!E679</f>
        <v>0</v>
      </c>
      <c r="E276" s="1734">
        <f>'Og s3a'!F679</f>
        <v>0</v>
      </c>
      <c r="F276" s="453">
        <f>O276</f>
        <v>0</v>
      </c>
      <c r="G276" s="453">
        <f>P276</f>
        <v>0</v>
      </c>
      <c r="H276" s="253">
        <f>'Pak8 s2'!I278</f>
        <v>0</v>
      </c>
      <c r="I276" s="253">
        <f>'Pak8 s2'!K278</f>
        <v>0</v>
      </c>
      <c r="J276" s="253">
        <f>'Pak8 s2'!M278</f>
        <v>0</v>
      </c>
      <c r="K276" s="253">
        <f>'Pak8 s2'!O278</f>
        <v>0</v>
      </c>
      <c r="L276" s="11"/>
      <c r="M276" s="11"/>
      <c r="N276" s="454">
        <f>'Og s3a'!G679</f>
        <v>0</v>
      </c>
      <c r="O276" s="254">
        <f>'Og s3a'!H679</f>
        <v>0</v>
      </c>
      <c r="P276" s="456">
        <f>'Og s3a'!D679</f>
        <v>0</v>
      </c>
      <c r="Q276" s="11"/>
      <c r="R276" s="340"/>
      <c r="S276" s="340"/>
      <c r="T276" s="340"/>
      <c r="U276" s="11"/>
      <c r="V276" s="11"/>
      <c r="W276" s="11"/>
      <c r="X276" s="11"/>
      <c r="Y276" s="11"/>
      <c r="Z276" s="11"/>
      <c r="AA276" s="11"/>
      <c r="AB276" s="11"/>
    </row>
    <row r="277" spans="1:28" ht="14.25" customHeight="1">
      <c r="A277" s="1250" t="str">
        <f>A276</f>
        <v/>
      </c>
      <c r="B277" s="58"/>
      <c r="C277" s="1735"/>
      <c r="D277" s="1733"/>
      <c r="E277" s="1735"/>
      <c r="F277" s="251"/>
      <c r="G277" s="251"/>
      <c r="H277" s="251">
        <f>'Pak8 s2'!I279</f>
        <v>0</v>
      </c>
      <c r="I277" s="251">
        <f>'Pak8 s2'!K279</f>
        <v>0</v>
      </c>
      <c r="J277" s="251">
        <f>'Pak8 s2'!M279</f>
        <v>0</v>
      </c>
      <c r="K277" s="251">
        <f>'Pak8 s2'!O279</f>
        <v>0</v>
      </c>
      <c r="L277" s="11"/>
      <c r="M277" s="11"/>
      <c r="N277" s="455"/>
      <c r="O277" s="250"/>
      <c r="P277" s="457"/>
      <c r="Q277" s="11"/>
      <c r="R277" s="340"/>
      <c r="S277" s="340"/>
      <c r="T277" s="340"/>
      <c r="U277" s="11"/>
      <c r="V277" s="11"/>
      <c r="W277" s="11"/>
      <c r="X277" s="11"/>
      <c r="Y277" s="11"/>
      <c r="Z277" s="11"/>
      <c r="AA277" s="11"/>
      <c r="AB277" s="11"/>
    </row>
    <row r="278" spans="1:28" ht="24.75" customHeight="1">
      <c r="A278" s="1250" t="str">
        <f>IF(E278&gt;0,"Wypełnione","")</f>
        <v/>
      </c>
      <c r="B278" s="58"/>
      <c r="C278" s="1734">
        <f>'Og s3a'!C681</f>
        <v>0</v>
      </c>
      <c r="D278" s="1732">
        <f>'Og s3a'!E681</f>
        <v>0</v>
      </c>
      <c r="E278" s="1734">
        <f>'Og s3a'!F681</f>
        <v>0</v>
      </c>
      <c r="F278" s="453">
        <f>O278</f>
        <v>0</v>
      </c>
      <c r="G278" s="453">
        <f>P278</f>
        <v>0</v>
      </c>
      <c r="H278" s="253">
        <f>'Pak8 s2'!I280</f>
        <v>0</v>
      </c>
      <c r="I278" s="253">
        <f>'Pak8 s2'!K280</f>
        <v>0</v>
      </c>
      <c r="J278" s="253">
        <f>'Pak8 s2'!M280</f>
        <v>0</v>
      </c>
      <c r="K278" s="253">
        <f>'Pak8 s2'!O280</f>
        <v>0</v>
      </c>
      <c r="L278" s="11"/>
      <c r="M278" s="11"/>
      <c r="N278" s="454">
        <f>'Og s3a'!G681</f>
        <v>0</v>
      </c>
      <c r="O278" s="254">
        <f>'Og s3a'!H681</f>
        <v>0</v>
      </c>
      <c r="P278" s="456">
        <f>'Og s3a'!D681</f>
        <v>0</v>
      </c>
      <c r="Q278" s="11"/>
      <c r="R278" s="340"/>
      <c r="S278" s="340"/>
      <c r="T278" s="340"/>
      <c r="U278" s="11"/>
      <c r="V278" s="11"/>
      <c r="W278" s="11"/>
      <c r="X278" s="11"/>
      <c r="Y278" s="11"/>
      <c r="Z278" s="11"/>
      <c r="AA278" s="11"/>
      <c r="AB278" s="11"/>
    </row>
    <row r="279" spans="1:28" ht="14.25" customHeight="1">
      <c r="A279" s="1250" t="str">
        <f>A278</f>
        <v/>
      </c>
      <c r="B279" s="58"/>
      <c r="C279" s="1735"/>
      <c r="D279" s="1733"/>
      <c r="E279" s="1735"/>
      <c r="F279" s="251"/>
      <c r="G279" s="251"/>
      <c r="H279" s="251">
        <f>'Pak8 s2'!I281</f>
        <v>0</v>
      </c>
      <c r="I279" s="251">
        <f>'Pak8 s2'!K281</f>
        <v>0</v>
      </c>
      <c r="J279" s="251">
        <f>'Pak8 s2'!M281</f>
        <v>0</v>
      </c>
      <c r="K279" s="251">
        <f>'Pak8 s2'!O281</f>
        <v>0</v>
      </c>
      <c r="L279" s="11"/>
      <c r="M279" s="11"/>
      <c r="N279" s="455"/>
      <c r="O279" s="250"/>
      <c r="P279" s="457"/>
      <c r="Q279" s="11"/>
      <c r="R279" s="340"/>
      <c r="S279" s="340"/>
      <c r="T279" s="340"/>
      <c r="U279" s="11"/>
      <c r="V279" s="11"/>
      <c r="W279" s="11"/>
      <c r="X279" s="11"/>
      <c r="Y279" s="11"/>
      <c r="Z279" s="11"/>
      <c r="AA279" s="11"/>
      <c r="AB279" s="11"/>
    </row>
    <row r="280" spans="1:28" ht="24.75" customHeight="1">
      <c r="A280" s="1250" t="str">
        <f>IF(E280&gt;0,"Wypełnione","")</f>
        <v/>
      </c>
      <c r="B280" s="58"/>
      <c r="C280" s="1734">
        <f>'Og s3a'!C683</f>
        <v>0</v>
      </c>
      <c r="D280" s="1732">
        <f>'Og s3a'!E683</f>
        <v>0</v>
      </c>
      <c r="E280" s="1734">
        <f>'Og s3a'!F683</f>
        <v>0</v>
      </c>
      <c r="F280" s="453">
        <f>O280</f>
        <v>0</v>
      </c>
      <c r="G280" s="453">
        <f>P280</f>
        <v>0</v>
      </c>
      <c r="H280" s="253">
        <f>'Pak8 s2'!I282</f>
        <v>0</v>
      </c>
      <c r="I280" s="253">
        <f>'Pak8 s2'!K282</f>
        <v>0</v>
      </c>
      <c r="J280" s="253">
        <f>'Pak8 s2'!M282</f>
        <v>0</v>
      </c>
      <c r="K280" s="253">
        <f>'Pak8 s2'!O282</f>
        <v>0</v>
      </c>
      <c r="L280" s="11"/>
      <c r="M280" s="11"/>
      <c r="N280" s="454">
        <f>'Og s3a'!G683</f>
        <v>0</v>
      </c>
      <c r="O280" s="254">
        <f>'Og s3a'!H683</f>
        <v>0</v>
      </c>
      <c r="P280" s="456">
        <f>'Og s3a'!D683</f>
        <v>0</v>
      </c>
      <c r="Q280" s="11"/>
      <c r="R280" s="340"/>
      <c r="S280" s="340"/>
      <c r="T280" s="340"/>
      <c r="U280" s="11"/>
      <c r="V280" s="11"/>
      <c r="W280" s="11"/>
      <c r="X280" s="11"/>
      <c r="Y280" s="11"/>
      <c r="Z280" s="11"/>
      <c r="AA280" s="11"/>
      <c r="AB280" s="11"/>
    </row>
    <row r="281" spans="1:28" ht="14.25" customHeight="1">
      <c r="A281" s="1250" t="str">
        <f>A280</f>
        <v/>
      </c>
      <c r="B281" s="58"/>
      <c r="C281" s="1735"/>
      <c r="D281" s="1733"/>
      <c r="E281" s="1735"/>
      <c r="F281" s="251"/>
      <c r="G281" s="251"/>
      <c r="H281" s="251">
        <f>'Pak8 s2'!I283</f>
        <v>0</v>
      </c>
      <c r="I281" s="251">
        <f>'Pak8 s2'!K283</f>
        <v>0</v>
      </c>
      <c r="J281" s="251">
        <f>'Pak8 s2'!M283</f>
        <v>0</v>
      </c>
      <c r="K281" s="251">
        <f>'Pak8 s2'!O283</f>
        <v>0</v>
      </c>
      <c r="L281" s="11"/>
      <c r="M281" s="11"/>
      <c r="N281" s="455"/>
      <c r="O281" s="250"/>
      <c r="P281" s="457"/>
      <c r="Q281" s="11"/>
      <c r="R281" s="340"/>
      <c r="S281" s="340"/>
      <c r="T281" s="340"/>
      <c r="U281" s="11"/>
      <c r="V281" s="11"/>
      <c r="W281" s="11"/>
      <c r="X281" s="11"/>
      <c r="Y281" s="11"/>
      <c r="Z281" s="11"/>
      <c r="AA281" s="11"/>
      <c r="AB281" s="11"/>
    </row>
    <row r="282" spans="1:28" ht="24.75" customHeight="1">
      <c r="A282" s="1250" t="str">
        <f>IF(E282&gt;0,"Wypełnione","")</f>
        <v/>
      </c>
      <c r="B282" s="58"/>
      <c r="C282" s="1734">
        <f>'Og s3a'!C685</f>
        <v>0</v>
      </c>
      <c r="D282" s="1732">
        <f>'Og s3a'!E685</f>
        <v>0</v>
      </c>
      <c r="E282" s="1734">
        <f>'Og s3a'!F685</f>
        <v>0</v>
      </c>
      <c r="F282" s="453">
        <f>O282</f>
        <v>0</v>
      </c>
      <c r="G282" s="453">
        <f>P282</f>
        <v>0</v>
      </c>
      <c r="H282" s="253">
        <f>'Pak8 s2'!I284</f>
        <v>0</v>
      </c>
      <c r="I282" s="253">
        <f>'Pak8 s2'!K284</f>
        <v>0</v>
      </c>
      <c r="J282" s="253">
        <f>'Pak8 s2'!M284</f>
        <v>0</v>
      </c>
      <c r="K282" s="253">
        <f>'Pak8 s2'!O284</f>
        <v>0</v>
      </c>
      <c r="L282" s="11"/>
      <c r="M282" s="11"/>
      <c r="N282" s="454">
        <f>'Og s3a'!G685</f>
        <v>0</v>
      </c>
      <c r="O282" s="254">
        <f>'Og s3a'!H685</f>
        <v>0</v>
      </c>
      <c r="P282" s="456">
        <f>'Og s3a'!D685</f>
        <v>0</v>
      </c>
      <c r="Q282" s="11"/>
      <c r="R282" s="340"/>
      <c r="S282" s="340"/>
      <c r="T282" s="340"/>
      <c r="U282" s="11"/>
      <c r="V282" s="11"/>
      <c r="W282" s="11"/>
      <c r="X282" s="11"/>
      <c r="Y282" s="11"/>
      <c r="Z282" s="11"/>
      <c r="AA282" s="11"/>
      <c r="AB282" s="11"/>
    </row>
    <row r="283" spans="1:28" ht="14.25" customHeight="1">
      <c r="A283" s="1250" t="str">
        <f>A282</f>
        <v/>
      </c>
      <c r="B283" s="58"/>
      <c r="C283" s="1735"/>
      <c r="D283" s="1733"/>
      <c r="E283" s="1735"/>
      <c r="F283" s="251"/>
      <c r="G283" s="251"/>
      <c r="H283" s="251">
        <f>'Pak8 s2'!I285</f>
        <v>0</v>
      </c>
      <c r="I283" s="251">
        <f>'Pak8 s2'!K285</f>
        <v>0</v>
      </c>
      <c r="J283" s="251">
        <f>'Pak8 s2'!M285</f>
        <v>0</v>
      </c>
      <c r="K283" s="251">
        <f>'Pak8 s2'!O285</f>
        <v>0</v>
      </c>
      <c r="L283" s="11"/>
      <c r="M283" s="11"/>
      <c r="N283" s="455"/>
      <c r="O283" s="250"/>
      <c r="P283" s="457"/>
      <c r="Q283" s="11"/>
      <c r="R283" s="340"/>
      <c r="S283" s="340"/>
      <c r="T283" s="340"/>
      <c r="U283" s="11"/>
      <c r="V283" s="11"/>
      <c r="W283" s="11"/>
      <c r="X283" s="11"/>
      <c r="Y283" s="11"/>
      <c r="Z283" s="11"/>
      <c r="AA283" s="11"/>
      <c r="AB283" s="11"/>
    </row>
    <row r="284" spans="1:28" ht="24.75" customHeight="1">
      <c r="A284" s="1250" t="str">
        <f>IF(E284&gt;0,"Wypełnione","")</f>
        <v/>
      </c>
      <c r="B284" s="58"/>
      <c r="C284" s="1734">
        <f>'Og s3a'!C687</f>
        <v>0</v>
      </c>
      <c r="D284" s="1732">
        <f>'Og s3a'!E687</f>
        <v>0</v>
      </c>
      <c r="E284" s="1734">
        <f>'Og s3a'!F687</f>
        <v>0</v>
      </c>
      <c r="F284" s="453">
        <f>O284</f>
        <v>0</v>
      </c>
      <c r="G284" s="453">
        <f>P284</f>
        <v>0</v>
      </c>
      <c r="H284" s="253">
        <f>'Pak8 s2'!I286</f>
        <v>0</v>
      </c>
      <c r="I284" s="253">
        <f>'Pak8 s2'!K286</f>
        <v>0</v>
      </c>
      <c r="J284" s="253">
        <f>'Pak8 s2'!M286</f>
        <v>0</v>
      </c>
      <c r="K284" s="253">
        <f>'Pak8 s2'!O286</f>
        <v>0</v>
      </c>
      <c r="L284" s="11"/>
      <c r="M284" s="11"/>
      <c r="N284" s="454">
        <f>'Og s3a'!G687</f>
        <v>0</v>
      </c>
      <c r="O284" s="254">
        <f>'Og s3a'!H687</f>
        <v>0</v>
      </c>
      <c r="P284" s="456">
        <f>'Og s3a'!D687</f>
        <v>0</v>
      </c>
      <c r="Q284" s="11"/>
      <c r="R284" s="340"/>
      <c r="S284" s="340"/>
      <c r="T284" s="340"/>
      <c r="U284" s="11"/>
      <c r="V284" s="11"/>
      <c r="W284" s="11"/>
      <c r="X284" s="11"/>
      <c r="Y284" s="11"/>
      <c r="Z284" s="11"/>
      <c r="AA284" s="11"/>
      <c r="AB284" s="11"/>
    </row>
    <row r="285" spans="1:28" ht="14.25" customHeight="1">
      <c r="A285" s="1250" t="str">
        <f>A284</f>
        <v/>
      </c>
      <c r="B285" s="58"/>
      <c r="C285" s="1735"/>
      <c r="D285" s="1733"/>
      <c r="E285" s="1735"/>
      <c r="F285" s="251"/>
      <c r="G285" s="251"/>
      <c r="H285" s="251">
        <f>'Pak8 s2'!I287</f>
        <v>0</v>
      </c>
      <c r="I285" s="251">
        <f>'Pak8 s2'!K287</f>
        <v>0</v>
      </c>
      <c r="J285" s="251">
        <f>'Pak8 s2'!M287</f>
        <v>0</v>
      </c>
      <c r="K285" s="251">
        <f>'Pak8 s2'!O287</f>
        <v>0</v>
      </c>
      <c r="L285" s="11"/>
      <c r="M285" s="11"/>
      <c r="N285" s="455"/>
      <c r="O285" s="250"/>
      <c r="P285" s="457"/>
      <c r="Q285" s="11"/>
      <c r="R285" s="340"/>
      <c r="S285" s="340"/>
      <c r="T285" s="340"/>
      <c r="U285" s="11"/>
      <c r="V285" s="11"/>
      <c r="W285" s="11"/>
      <c r="X285" s="11"/>
      <c r="Y285" s="11"/>
      <c r="Z285" s="11"/>
      <c r="AA285" s="11"/>
      <c r="AB285" s="11"/>
    </row>
    <row r="286" spans="1:28" ht="24.75" customHeight="1">
      <c r="A286" s="1250" t="str">
        <f>IF(E286&gt;0,"Wypełnione","")</f>
        <v/>
      </c>
      <c r="B286" s="58"/>
      <c r="C286" s="1734">
        <f>'Og s3a'!C689</f>
        <v>0</v>
      </c>
      <c r="D286" s="1732">
        <f>'Og s3a'!E689</f>
        <v>0</v>
      </c>
      <c r="E286" s="1734">
        <f>'Og s3a'!F689</f>
        <v>0</v>
      </c>
      <c r="F286" s="453">
        <f>O286</f>
        <v>0</v>
      </c>
      <c r="G286" s="453">
        <f>P286</f>
        <v>0</v>
      </c>
      <c r="H286" s="253">
        <f>'Pak8 s2'!I288</f>
        <v>0</v>
      </c>
      <c r="I286" s="253">
        <f>'Pak8 s2'!K288</f>
        <v>0</v>
      </c>
      <c r="J286" s="253">
        <f>'Pak8 s2'!M288</f>
        <v>0</v>
      </c>
      <c r="K286" s="253">
        <f>'Pak8 s2'!O288</f>
        <v>0</v>
      </c>
      <c r="L286" s="11"/>
      <c r="M286" s="11"/>
      <c r="N286" s="454">
        <f>'Og s3a'!G689</f>
        <v>0</v>
      </c>
      <c r="O286" s="254">
        <f>'Og s3a'!H689</f>
        <v>0</v>
      </c>
      <c r="P286" s="456">
        <f>'Og s3a'!D689</f>
        <v>0</v>
      </c>
      <c r="Q286" s="11"/>
      <c r="R286" s="340"/>
      <c r="S286" s="340"/>
      <c r="T286" s="340"/>
      <c r="U286" s="11"/>
      <c r="V286" s="11"/>
      <c r="W286" s="11"/>
      <c r="X286" s="11"/>
      <c r="Y286" s="11"/>
      <c r="Z286" s="11"/>
      <c r="AA286" s="11"/>
      <c r="AB286" s="11"/>
    </row>
    <row r="287" spans="1:28" ht="14.25" customHeight="1">
      <c r="A287" s="1250" t="str">
        <f>A286</f>
        <v/>
      </c>
      <c r="B287" s="58"/>
      <c r="C287" s="1735"/>
      <c r="D287" s="1733"/>
      <c r="E287" s="1735"/>
      <c r="F287" s="251"/>
      <c r="G287" s="251"/>
      <c r="H287" s="251">
        <f>'Pak8 s2'!I289</f>
        <v>0</v>
      </c>
      <c r="I287" s="251">
        <f>'Pak8 s2'!K289</f>
        <v>0</v>
      </c>
      <c r="J287" s="251">
        <f>'Pak8 s2'!M289</f>
        <v>0</v>
      </c>
      <c r="K287" s="251">
        <f>'Pak8 s2'!O289</f>
        <v>0</v>
      </c>
      <c r="L287" s="11"/>
      <c r="M287" s="11"/>
      <c r="N287" s="455"/>
      <c r="O287" s="250"/>
      <c r="P287" s="457"/>
      <c r="Q287" s="11"/>
      <c r="R287" s="340"/>
      <c r="S287" s="340"/>
      <c r="T287" s="340"/>
      <c r="U287" s="11"/>
      <c r="V287" s="11"/>
      <c r="W287" s="11"/>
      <c r="X287" s="11"/>
      <c r="Y287" s="11"/>
      <c r="Z287" s="11"/>
      <c r="AA287" s="11"/>
      <c r="AB287" s="11"/>
    </row>
    <row r="288" spans="1:28" ht="24.75" customHeight="1">
      <c r="A288" s="1250" t="str">
        <f>IF(E288&gt;0,"Wypełnione","")</f>
        <v/>
      </c>
      <c r="B288" s="58"/>
      <c r="C288" s="1734">
        <f>'Og s3a'!C691</f>
        <v>0</v>
      </c>
      <c r="D288" s="1732">
        <f>'Og s3a'!E691</f>
        <v>0</v>
      </c>
      <c r="E288" s="1734">
        <f>'Og s3a'!F691</f>
        <v>0</v>
      </c>
      <c r="F288" s="453">
        <f>O288</f>
        <v>0</v>
      </c>
      <c r="G288" s="453">
        <f>P288</f>
        <v>0</v>
      </c>
      <c r="H288" s="253">
        <f>'Pak8 s2'!I290</f>
        <v>0</v>
      </c>
      <c r="I288" s="253">
        <f>'Pak8 s2'!K290</f>
        <v>0</v>
      </c>
      <c r="J288" s="253">
        <f>'Pak8 s2'!M290</f>
        <v>0</v>
      </c>
      <c r="K288" s="253">
        <f>'Pak8 s2'!O290</f>
        <v>0</v>
      </c>
      <c r="L288" s="11"/>
      <c r="M288" s="11"/>
      <c r="N288" s="454">
        <f>'Og s3a'!G691</f>
        <v>0</v>
      </c>
      <c r="O288" s="254">
        <f>'Og s3a'!H691</f>
        <v>0</v>
      </c>
      <c r="P288" s="456">
        <f>'Og s3a'!D691</f>
        <v>0</v>
      </c>
      <c r="Q288" s="11"/>
      <c r="R288" s="340"/>
      <c r="S288" s="340"/>
      <c r="T288" s="340"/>
      <c r="U288" s="11"/>
      <c r="V288" s="11"/>
      <c r="W288" s="11"/>
      <c r="X288" s="11"/>
      <c r="Y288" s="11"/>
      <c r="Z288" s="11"/>
      <c r="AA288" s="11"/>
      <c r="AB288" s="11"/>
    </row>
    <row r="289" spans="1:28" ht="14.25" customHeight="1">
      <c r="A289" s="1250" t="str">
        <f>A288</f>
        <v/>
      </c>
      <c r="B289" s="58"/>
      <c r="C289" s="1735"/>
      <c r="D289" s="1733"/>
      <c r="E289" s="1735"/>
      <c r="F289" s="251"/>
      <c r="G289" s="251"/>
      <c r="H289" s="251">
        <f>'Pak8 s2'!I291</f>
        <v>0</v>
      </c>
      <c r="I289" s="251">
        <f>'Pak8 s2'!K291</f>
        <v>0</v>
      </c>
      <c r="J289" s="251">
        <f>'Pak8 s2'!M291</f>
        <v>0</v>
      </c>
      <c r="K289" s="251">
        <f>'Pak8 s2'!O291</f>
        <v>0</v>
      </c>
      <c r="L289" s="11"/>
      <c r="M289" s="11"/>
      <c r="N289" s="455"/>
      <c r="O289" s="250"/>
      <c r="P289" s="457"/>
      <c r="Q289" s="11"/>
      <c r="R289" s="340"/>
      <c r="S289" s="340"/>
      <c r="T289" s="340"/>
      <c r="U289" s="11"/>
      <c r="V289" s="11"/>
      <c r="W289" s="11"/>
      <c r="X289" s="11"/>
      <c r="Y289" s="11"/>
      <c r="Z289" s="11"/>
      <c r="AA289" s="11"/>
      <c r="AB289" s="11"/>
    </row>
    <row r="290" spans="1:28" ht="24.75" customHeight="1">
      <c r="A290" s="1250" t="str">
        <f>IF(E290&gt;0,"Wypełnione","")</f>
        <v/>
      </c>
      <c r="B290" s="58"/>
      <c r="C290" s="1734">
        <f>'Og s3a'!C693</f>
        <v>0</v>
      </c>
      <c r="D290" s="1732">
        <f>'Og s3a'!E693</f>
        <v>0</v>
      </c>
      <c r="E290" s="1734">
        <f>'Og s3a'!F693</f>
        <v>0</v>
      </c>
      <c r="F290" s="453">
        <f>O290</f>
        <v>0</v>
      </c>
      <c r="G290" s="453">
        <f>P290</f>
        <v>0</v>
      </c>
      <c r="H290" s="253">
        <f>'Pak8 s2'!I292</f>
        <v>0</v>
      </c>
      <c r="I290" s="253">
        <f>'Pak8 s2'!K292</f>
        <v>0</v>
      </c>
      <c r="J290" s="253">
        <f>'Pak8 s2'!M292</f>
        <v>0</v>
      </c>
      <c r="K290" s="253">
        <f>'Pak8 s2'!O292</f>
        <v>0</v>
      </c>
      <c r="L290" s="11"/>
      <c r="M290" s="11"/>
      <c r="N290" s="454">
        <f>'Og s3a'!G693</f>
        <v>0</v>
      </c>
      <c r="O290" s="254">
        <f>'Og s3a'!H693</f>
        <v>0</v>
      </c>
      <c r="P290" s="456">
        <f>'Og s3a'!D693</f>
        <v>0</v>
      </c>
      <c r="Q290" s="11"/>
      <c r="R290" s="340"/>
      <c r="S290" s="340"/>
      <c r="T290" s="340"/>
      <c r="U290" s="11"/>
      <c r="V290" s="11"/>
      <c r="W290" s="11"/>
      <c r="X290" s="11"/>
      <c r="Y290" s="11"/>
      <c r="Z290" s="11"/>
      <c r="AA290" s="11"/>
      <c r="AB290" s="11"/>
    </row>
    <row r="291" spans="1:28" ht="14.25" customHeight="1">
      <c r="A291" s="1250" t="str">
        <f>A290</f>
        <v/>
      </c>
      <c r="B291" s="58"/>
      <c r="C291" s="1735"/>
      <c r="D291" s="1733"/>
      <c r="E291" s="1735"/>
      <c r="F291" s="251"/>
      <c r="G291" s="251"/>
      <c r="H291" s="251">
        <f>'Pak8 s2'!I293</f>
        <v>0</v>
      </c>
      <c r="I291" s="251">
        <f>'Pak8 s2'!K293</f>
        <v>0</v>
      </c>
      <c r="J291" s="251">
        <f>'Pak8 s2'!M293</f>
        <v>0</v>
      </c>
      <c r="K291" s="251">
        <f>'Pak8 s2'!O293</f>
        <v>0</v>
      </c>
      <c r="L291" s="11"/>
      <c r="M291" s="11"/>
      <c r="N291" s="455"/>
      <c r="O291" s="250"/>
      <c r="P291" s="457"/>
      <c r="Q291" s="11"/>
      <c r="R291" s="340"/>
      <c r="S291" s="340"/>
      <c r="T291" s="340"/>
      <c r="U291" s="11"/>
      <c r="V291" s="11"/>
      <c r="W291" s="11"/>
      <c r="X291" s="11"/>
      <c r="Y291" s="11"/>
      <c r="Z291" s="11"/>
      <c r="AA291" s="11"/>
      <c r="AB291" s="11"/>
    </row>
    <row r="292" spans="1:28" ht="24.75" customHeight="1">
      <c r="A292" s="1250" t="str">
        <f>IF(E292&gt;0,"Wypełnione","")</f>
        <v/>
      </c>
      <c r="B292" s="58"/>
      <c r="C292" s="1734">
        <f>'Og s3a'!C695</f>
        <v>0</v>
      </c>
      <c r="D292" s="1732">
        <f>'Og s3a'!E695</f>
        <v>0</v>
      </c>
      <c r="E292" s="1734">
        <f>'Og s3a'!F695</f>
        <v>0</v>
      </c>
      <c r="F292" s="453">
        <f>O292</f>
        <v>0</v>
      </c>
      <c r="G292" s="453">
        <f>P292</f>
        <v>0</v>
      </c>
      <c r="H292" s="253">
        <f>'Pak8 s2'!I294</f>
        <v>0</v>
      </c>
      <c r="I292" s="253">
        <f>'Pak8 s2'!K294</f>
        <v>0</v>
      </c>
      <c r="J292" s="253">
        <f>'Pak8 s2'!M294</f>
        <v>0</v>
      </c>
      <c r="K292" s="253">
        <f>'Pak8 s2'!O294</f>
        <v>0</v>
      </c>
      <c r="L292" s="11"/>
      <c r="M292" s="11"/>
      <c r="N292" s="454">
        <f>'Og s3a'!G695</f>
        <v>0</v>
      </c>
      <c r="O292" s="254">
        <f>'Og s3a'!H695</f>
        <v>0</v>
      </c>
      <c r="P292" s="456">
        <f>'Og s3a'!D695</f>
        <v>0</v>
      </c>
      <c r="Q292" s="11"/>
      <c r="R292" s="340"/>
      <c r="S292" s="340"/>
      <c r="T292" s="340"/>
      <c r="U292" s="11"/>
      <c r="V292" s="11"/>
      <c r="W292" s="11"/>
      <c r="X292" s="11"/>
      <c r="Y292" s="11"/>
      <c r="Z292" s="11"/>
      <c r="AA292" s="11"/>
      <c r="AB292" s="11"/>
    </row>
    <row r="293" spans="1:28" ht="14.25" customHeight="1">
      <c r="A293" s="1250" t="str">
        <f>A292</f>
        <v/>
      </c>
      <c r="B293" s="58"/>
      <c r="C293" s="1735"/>
      <c r="D293" s="1733"/>
      <c r="E293" s="1735"/>
      <c r="F293" s="251"/>
      <c r="G293" s="251"/>
      <c r="H293" s="251">
        <f>'Pak8 s2'!I295</f>
        <v>0</v>
      </c>
      <c r="I293" s="251">
        <f>'Pak8 s2'!K295</f>
        <v>0</v>
      </c>
      <c r="J293" s="251">
        <f>'Pak8 s2'!M295</f>
        <v>0</v>
      </c>
      <c r="K293" s="251">
        <f>'Pak8 s2'!O295</f>
        <v>0</v>
      </c>
      <c r="L293" s="11"/>
      <c r="M293" s="11"/>
      <c r="N293" s="455"/>
      <c r="O293" s="250"/>
      <c r="P293" s="457"/>
      <c r="Q293" s="11"/>
      <c r="R293" s="340"/>
      <c r="S293" s="340"/>
      <c r="T293" s="340"/>
      <c r="U293" s="11"/>
      <c r="V293" s="11"/>
      <c r="W293" s="11"/>
      <c r="X293" s="11"/>
      <c r="Y293" s="11"/>
      <c r="Z293" s="11"/>
      <c r="AA293" s="11"/>
      <c r="AB293" s="11"/>
    </row>
    <row r="294" spans="1:28" ht="24.75" customHeight="1">
      <c r="A294" s="1250" t="str">
        <f>IF(E294&gt;0,"Wypełnione","")</f>
        <v/>
      </c>
      <c r="B294" s="58"/>
      <c r="C294" s="1734">
        <f>'Og s3a'!C697</f>
        <v>0</v>
      </c>
      <c r="D294" s="1732">
        <f>'Og s3a'!E697</f>
        <v>0</v>
      </c>
      <c r="E294" s="1734">
        <f>'Og s3a'!F697</f>
        <v>0</v>
      </c>
      <c r="F294" s="453">
        <f>O294</f>
        <v>0</v>
      </c>
      <c r="G294" s="453">
        <f>P294</f>
        <v>0</v>
      </c>
      <c r="H294" s="253">
        <f>'Pak8 s2'!I296</f>
        <v>0</v>
      </c>
      <c r="I294" s="253">
        <f>'Pak8 s2'!K296</f>
        <v>0</v>
      </c>
      <c r="J294" s="253">
        <f>'Pak8 s2'!M296</f>
        <v>0</v>
      </c>
      <c r="K294" s="253">
        <f>'Pak8 s2'!O296</f>
        <v>0</v>
      </c>
      <c r="L294" s="11"/>
      <c r="M294" s="11"/>
      <c r="N294" s="454">
        <f>'Og s3a'!G697</f>
        <v>0</v>
      </c>
      <c r="O294" s="254">
        <f>'Og s3a'!H697</f>
        <v>0</v>
      </c>
      <c r="P294" s="456">
        <f>'Og s3a'!D697</f>
        <v>0</v>
      </c>
      <c r="Q294" s="11"/>
      <c r="R294" s="340"/>
      <c r="S294" s="340"/>
      <c r="T294" s="340"/>
      <c r="U294" s="11"/>
      <c r="V294" s="11"/>
      <c r="W294" s="11"/>
      <c r="X294" s="11"/>
      <c r="Y294" s="11"/>
      <c r="Z294" s="11"/>
      <c r="AA294" s="11"/>
      <c r="AB294" s="11"/>
    </row>
    <row r="295" spans="1:28" ht="14.25" customHeight="1">
      <c r="A295" s="1250" t="str">
        <f>A294</f>
        <v/>
      </c>
      <c r="B295" s="58"/>
      <c r="C295" s="1735"/>
      <c r="D295" s="1733"/>
      <c r="E295" s="1735"/>
      <c r="F295" s="251"/>
      <c r="G295" s="251"/>
      <c r="H295" s="251">
        <f>'Pak8 s2'!I297</f>
        <v>0</v>
      </c>
      <c r="I295" s="251">
        <f>'Pak8 s2'!K297</f>
        <v>0</v>
      </c>
      <c r="J295" s="251">
        <f>'Pak8 s2'!M297</f>
        <v>0</v>
      </c>
      <c r="K295" s="251">
        <f>'Pak8 s2'!O297</f>
        <v>0</v>
      </c>
      <c r="L295" s="11"/>
      <c r="M295" s="11"/>
      <c r="N295" s="455"/>
      <c r="O295" s="250"/>
      <c r="P295" s="457"/>
      <c r="Q295" s="11"/>
      <c r="R295" s="340"/>
      <c r="S295" s="340"/>
      <c r="T295" s="340"/>
      <c r="U295" s="11"/>
      <c r="V295" s="11"/>
      <c r="W295" s="11"/>
      <c r="X295" s="11"/>
      <c r="Y295" s="11"/>
      <c r="Z295" s="11"/>
      <c r="AA295" s="11"/>
      <c r="AB295" s="11"/>
    </row>
    <row r="296" spans="1:28" ht="24.75" customHeight="1">
      <c r="A296" s="1250" t="str">
        <f>IF(E296&gt;0,"Wypełnione","")</f>
        <v/>
      </c>
      <c r="B296" s="58"/>
      <c r="C296" s="1734">
        <f>'Og s3a'!C699</f>
        <v>0</v>
      </c>
      <c r="D296" s="1732">
        <f>'Og s3a'!E699</f>
        <v>0</v>
      </c>
      <c r="E296" s="1734">
        <f>'Og s3a'!F699</f>
        <v>0</v>
      </c>
      <c r="F296" s="453">
        <f>O296</f>
        <v>0</v>
      </c>
      <c r="G296" s="453">
        <f>P296</f>
        <v>0</v>
      </c>
      <c r="H296" s="253">
        <f>'Pak8 s2'!I298</f>
        <v>0</v>
      </c>
      <c r="I296" s="253">
        <f>'Pak8 s2'!K298</f>
        <v>0</v>
      </c>
      <c r="J296" s="253">
        <f>'Pak8 s2'!M298</f>
        <v>0</v>
      </c>
      <c r="K296" s="253">
        <f>'Pak8 s2'!O298</f>
        <v>0</v>
      </c>
      <c r="L296" s="11"/>
      <c r="M296" s="11"/>
      <c r="N296" s="454">
        <f>'Og s3a'!G699</f>
        <v>0</v>
      </c>
      <c r="O296" s="254">
        <f>'Og s3a'!H699</f>
        <v>0</v>
      </c>
      <c r="P296" s="456">
        <f>'Og s3a'!D699</f>
        <v>0</v>
      </c>
      <c r="Q296" s="11"/>
      <c r="R296" s="340"/>
      <c r="S296" s="340"/>
      <c r="T296" s="340"/>
      <c r="U296" s="11"/>
      <c r="V296" s="11"/>
      <c r="W296" s="11"/>
      <c r="X296" s="11"/>
      <c r="Y296" s="11"/>
      <c r="Z296" s="11"/>
      <c r="AA296" s="11"/>
      <c r="AB296" s="11"/>
    </row>
    <row r="297" spans="1:28" ht="14.25" customHeight="1">
      <c r="A297" s="1250" t="str">
        <f>A296</f>
        <v/>
      </c>
      <c r="B297" s="58"/>
      <c r="C297" s="1735"/>
      <c r="D297" s="1733"/>
      <c r="E297" s="1735"/>
      <c r="F297" s="251"/>
      <c r="G297" s="251"/>
      <c r="H297" s="251">
        <f>'Pak8 s2'!I299</f>
        <v>0</v>
      </c>
      <c r="I297" s="251">
        <f>'Pak8 s2'!K299</f>
        <v>0</v>
      </c>
      <c r="J297" s="251">
        <f>'Pak8 s2'!M299</f>
        <v>0</v>
      </c>
      <c r="K297" s="251">
        <f>'Pak8 s2'!O299</f>
        <v>0</v>
      </c>
      <c r="L297" s="11"/>
      <c r="M297" s="11"/>
      <c r="N297" s="455"/>
      <c r="O297" s="250"/>
      <c r="P297" s="457"/>
      <c r="Q297" s="11"/>
      <c r="R297" s="340"/>
      <c r="S297" s="340"/>
      <c r="T297" s="340"/>
      <c r="U297" s="11"/>
      <c r="V297" s="11"/>
      <c r="W297" s="11"/>
      <c r="X297" s="11"/>
      <c r="Y297" s="11"/>
      <c r="Z297" s="11"/>
      <c r="AA297" s="11"/>
      <c r="AB297" s="11"/>
    </row>
    <row r="298" spans="1:28" ht="24.75" customHeight="1">
      <c r="A298" s="1250" t="str">
        <f>IF(E298&gt;0,"Wypełnione","")</f>
        <v/>
      </c>
      <c r="B298" s="58"/>
      <c r="C298" s="1734">
        <f>'Og s3a'!C701</f>
        <v>0</v>
      </c>
      <c r="D298" s="1732">
        <f>'Og s3a'!E701</f>
        <v>0</v>
      </c>
      <c r="E298" s="1734">
        <f>'Og s3a'!F701</f>
        <v>0</v>
      </c>
      <c r="F298" s="453">
        <f>O298</f>
        <v>0</v>
      </c>
      <c r="G298" s="453">
        <f>P298</f>
        <v>0</v>
      </c>
      <c r="H298" s="253">
        <f>'Pak8 s2'!I300</f>
        <v>0</v>
      </c>
      <c r="I298" s="253">
        <f>'Pak8 s2'!K300</f>
        <v>0</v>
      </c>
      <c r="J298" s="253">
        <f>'Pak8 s2'!M300</f>
        <v>0</v>
      </c>
      <c r="K298" s="253">
        <f>'Pak8 s2'!O300</f>
        <v>0</v>
      </c>
      <c r="L298" s="11"/>
      <c r="M298" s="11"/>
      <c r="N298" s="454">
        <f>'Og s3a'!G701</f>
        <v>0</v>
      </c>
      <c r="O298" s="254">
        <f>'Og s3a'!H701</f>
        <v>0</v>
      </c>
      <c r="P298" s="456">
        <f>'Og s3a'!D701</f>
        <v>0</v>
      </c>
      <c r="Q298" s="11"/>
      <c r="R298" s="340"/>
      <c r="S298" s="340"/>
      <c r="T298" s="340"/>
      <c r="U298" s="11"/>
      <c r="V298" s="11"/>
      <c r="W298" s="11"/>
      <c r="X298" s="11"/>
      <c r="Y298" s="11"/>
      <c r="Z298" s="11"/>
      <c r="AA298" s="11"/>
      <c r="AB298" s="11"/>
    </row>
    <row r="299" spans="1:28" ht="14.25" customHeight="1">
      <c r="A299" s="1250" t="str">
        <f>A298</f>
        <v/>
      </c>
      <c r="B299" s="58"/>
      <c r="C299" s="1735"/>
      <c r="D299" s="1733"/>
      <c r="E299" s="1735"/>
      <c r="F299" s="251"/>
      <c r="G299" s="251"/>
      <c r="H299" s="251">
        <f>'Pak8 s2'!I301</f>
        <v>0</v>
      </c>
      <c r="I299" s="251">
        <f>'Pak8 s2'!K301</f>
        <v>0</v>
      </c>
      <c r="J299" s="251">
        <f>'Pak8 s2'!M301</f>
        <v>0</v>
      </c>
      <c r="K299" s="251">
        <f>'Pak8 s2'!O301</f>
        <v>0</v>
      </c>
      <c r="L299" s="11"/>
      <c r="M299" s="11"/>
      <c r="N299" s="455"/>
      <c r="O299" s="250"/>
      <c r="P299" s="457"/>
      <c r="Q299" s="11"/>
      <c r="R299" s="340"/>
      <c r="S299" s="340"/>
      <c r="T299" s="340"/>
      <c r="U299" s="11"/>
      <c r="V299" s="11"/>
      <c r="W299" s="11"/>
      <c r="X299" s="11"/>
      <c r="Y299" s="11"/>
      <c r="Z299" s="11"/>
      <c r="AA299" s="11"/>
      <c r="AB299" s="11"/>
    </row>
    <row r="300" spans="1:28" ht="24.75" customHeight="1">
      <c r="A300" s="1250" t="str">
        <f>IF(E300&gt;0,"Wypełnione","")</f>
        <v/>
      </c>
      <c r="B300" s="58"/>
      <c r="C300" s="1734">
        <f>'Og s3a'!C703</f>
        <v>0</v>
      </c>
      <c r="D300" s="1732">
        <f>'Og s3a'!E703</f>
        <v>0</v>
      </c>
      <c r="E300" s="1734">
        <f>'Og s3a'!F703</f>
        <v>0</v>
      </c>
      <c r="F300" s="453">
        <f>O300</f>
        <v>0</v>
      </c>
      <c r="G300" s="453">
        <f>P300</f>
        <v>0</v>
      </c>
      <c r="H300" s="253">
        <f>'Pak8 s2'!I302</f>
        <v>0</v>
      </c>
      <c r="I300" s="253">
        <f>'Pak8 s2'!K302</f>
        <v>0</v>
      </c>
      <c r="J300" s="253">
        <f>'Pak8 s2'!M302</f>
        <v>0</v>
      </c>
      <c r="K300" s="253">
        <f>'Pak8 s2'!O302</f>
        <v>0</v>
      </c>
      <c r="L300" s="11"/>
      <c r="M300" s="11"/>
      <c r="N300" s="454">
        <f>'Og s3a'!G703</f>
        <v>0</v>
      </c>
      <c r="O300" s="254">
        <f>'Og s3a'!H703</f>
        <v>0</v>
      </c>
      <c r="P300" s="456">
        <f>'Og s3a'!D703</f>
        <v>0</v>
      </c>
      <c r="Q300" s="11"/>
      <c r="R300" s="340"/>
      <c r="S300" s="340"/>
      <c r="T300" s="340"/>
      <c r="U300" s="11"/>
      <c r="V300" s="11"/>
      <c r="W300" s="11"/>
      <c r="X300" s="11"/>
      <c r="Y300" s="11"/>
      <c r="Z300" s="11"/>
      <c r="AA300" s="11"/>
      <c r="AB300" s="11"/>
    </row>
    <row r="301" spans="1:28" ht="14.25" customHeight="1">
      <c r="A301" s="1250" t="str">
        <f>A300</f>
        <v/>
      </c>
      <c r="B301" s="58"/>
      <c r="C301" s="1735"/>
      <c r="D301" s="1733"/>
      <c r="E301" s="1735"/>
      <c r="F301" s="251"/>
      <c r="G301" s="251"/>
      <c r="H301" s="251">
        <f>'Pak8 s2'!I303</f>
        <v>0</v>
      </c>
      <c r="I301" s="251">
        <f>'Pak8 s2'!K303</f>
        <v>0</v>
      </c>
      <c r="J301" s="251">
        <f>'Pak8 s2'!M303</f>
        <v>0</v>
      </c>
      <c r="K301" s="251">
        <f>'Pak8 s2'!O303</f>
        <v>0</v>
      </c>
      <c r="L301" s="11"/>
      <c r="M301" s="11"/>
      <c r="N301" s="455"/>
      <c r="O301" s="250"/>
      <c r="P301" s="457"/>
      <c r="Q301" s="11"/>
      <c r="R301" s="340"/>
      <c r="S301" s="340"/>
      <c r="T301" s="340"/>
      <c r="U301" s="11"/>
      <c r="V301" s="11"/>
      <c r="W301" s="11"/>
      <c r="X301" s="11"/>
      <c r="Y301" s="11"/>
      <c r="Z301" s="11"/>
      <c r="AA301" s="11"/>
      <c r="AB301" s="11"/>
    </row>
    <row r="302" spans="1:28" ht="24.75" customHeight="1">
      <c r="A302" s="1250" t="str">
        <f>IF(E302&gt;0,"Wypełnione","")</f>
        <v/>
      </c>
      <c r="B302" s="58"/>
      <c r="C302" s="1734">
        <f>'Og s3a'!C705</f>
        <v>0</v>
      </c>
      <c r="D302" s="1732">
        <f>'Og s3a'!E705</f>
        <v>0</v>
      </c>
      <c r="E302" s="1734">
        <f>'Og s3a'!F705</f>
        <v>0</v>
      </c>
      <c r="F302" s="453">
        <f>O302</f>
        <v>0</v>
      </c>
      <c r="G302" s="453">
        <f>P302</f>
        <v>0</v>
      </c>
      <c r="H302" s="253">
        <f>'Pak8 s2'!I304</f>
        <v>0</v>
      </c>
      <c r="I302" s="253">
        <f>'Pak8 s2'!K304</f>
        <v>0</v>
      </c>
      <c r="J302" s="253">
        <f>'Pak8 s2'!M304</f>
        <v>0</v>
      </c>
      <c r="K302" s="253">
        <f>'Pak8 s2'!O304</f>
        <v>0</v>
      </c>
      <c r="L302" s="11"/>
      <c r="M302" s="11"/>
      <c r="N302" s="454">
        <f>'Og s3a'!G705</f>
        <v>0</v>
      </c>
      <c r="O302" s="254">
        <f>'Og s3a'!H705</f>
        <v>0</v>
      </c>
      <c r="P302" s="456">
        <f>'Og s3a'!D705</f>
        <v>0</v>
      </c>
      <c r="Q302" s="11"/>
      <c r="R302" s="340"/>
      <c r="S302" s="340"/>
      <c r="T302" s="340"/>
      <c r="U302" s="11"/>
      <c r="V302" s="11"/>
      <c r="W302" s="11"/>
      <c r="X302" s="11"/>
      <c r="Y302" s="11"/>
      <c r="Z302" s="11"/>
      <c r="AA302" s="11"/>
      <c r="AB302" s="11"/>
    </row>
    <row r="303" spans="1:28" ht="14.25" customHeight="1">
      <c r="A303" s="1250" t="str">
        <f>A302</f>
        <v/>
      </c>
      <c r="B303" s="58"/>
      <c r="C303" s="1735"/>
      <c r="D303" s="1733"/>
      <c r="E303" s="1735"/>
      <c r="F303" s="251"/>
      <c r="G303" s="251"/>
      <c r="H303" s="251">
        <f>'Pak8 s2'!I305</f>
        <v>0</v>
      </c>
      <c r="I303" s="251">
        <f>'Pak8 s2'!K305</f>
        <v>0</v>
      </c>
      <c r="J303" s="251">
        <f>'Pak8 s2'!M305</f>
        <v>0</v>
      </c>
      <c r="K303" s="251">
        <f>'Pak8 s2'!O305</f>
        <v>0</v>
      </c>
      <c r="L303" s="11"/>
      <c r="M303" s="11"/>
      <c r="N303" s="455"/>
      <c r="O303" s="250"/>
      <c r="P303" s="457"/>
      <c r="Q303" s="11"/>
      <c r="R303" s="340"/>
      <c r="S303" s="340"/>
      <c r="T303" s="340"/>
      <c r="U303" s="11"/>
      <c r="V303" s="11"/>
      <c r="W303" s="11"/>
      <c r="X303" s="11"/>
      <c r="Y303" s="11"/>
      <c r="Z303" s="11"/>
      <c r="AA303" s="11"/>
      <c r="AB303" s="11"/>
    </row>
    <row r="304" spans="1:28" ht="24.75" customHeight="1">
      <c r="A304" s="1250" t="str">
        <f>IF(E304&gt;0,"Wypełnione","")</f>
        <v/>
      </c>
      <c r="B304" s="58"/>
      <c r="C304" s="1734">
        <f>'Og s3a'!C707</f>
        <v>0</v>
      </c>
      <c r="D304" s="1732">
        <f>'Og s3a'!E707</f>
        <v>0</v>
      </c>
      <c r="E304" s="1734">
        <f>'Og s3a'!F707</f>
        <v>0</v>
      </c>
      <c r="F304" s="453">
        <f>O304</f>
        <v>0</v>
      </c>
      <c r="G304" s="453">
        <f>P304</f>
        <v>0</v>
      </c>
      <c r="H304" s="253">
        <f>'Pak8 s2'!I306</f>
        <v>0</v>
      </c>
      <c r="I304" s="253">
        <f>'Pak8 s2'!K306</f>
        <v>0</v>
      </c>
      <c r="J304" s="253">
        <f>'Pak8 s2'!M306</f>
        <v>0</v>
      </c>
      <c r="K304" s="253">
        <f>'Pak8 s2'!O306</f>
        <v>0</v>
      </c>
      <c r="L304" s="11"/>
      <c r="M304" s="11"/>
      <c r="N304" s="454">
        <f>'Og s3a'!G707</f>
        <v>0</v>
      </c>
      <c r="O304" s="254">
        <f>'Og s3a'!H707</f>
        <v>0</v>
      </c>
      <c r="P304" s="456">
        <f>'Og s3a'!D707</f>
        <v>0</v>
      </c>
      <c r="Q304" s="11"/>
      <c r="R304" s="340"/>
      <c r="S304" s="340"/>
      <c r="T304" s="340"/>
      <c r="U304" s="11"/>
      <c r="V304" s="11"/>
      <c r="W304" s="11"/>
      <c r="X304" s="11"/>
      <c r="Y304" s="11"/>
      <c r="Z304" s="11"/>
      <c r="AA304" s="11"/>
      <c r="AB304" s="11"/>
    </row>
    <row r="305" spans="1:28" ht="14.25" customHeight="1">
      <c r="A305" s="1250" t="str">
        <f>A304</f>
        <v/>
      </c>
      <c r="B305" s="58"/>
      <c r="C305" s="1735"/>
      <c r="D305" s="1733"/>
      <c r="E305" s="1735"/>
      <c r="F305" s="251"/>
      <c r="G305" s="251"/>
      <c r="H305" s="251">
        <f>'Pak8 s2'!I307</f>
        <v>0</v>
      </c>
      <c r="I305" s="251">
        <f>'Pak8 s2'!K307</f>
        <v>0</v>
      </c>
      <c r="J305" s="251">
        <f>'Pak8 s2'!M307</f>
        <v>0</v>
      </c>
      <c r="K305" s="251">
        <f>'Pak8 s2'!O307</f>
        <v>0</v>
      </c>
      <c r="L305" s="11"/>
      <c r="M305" s="11"/>
      <c r="N305" s="455"/>
      <c r="O305" s="250"/>
      <c r="P305" s="457"/>
      <c r="Q305" s="11"/>
      <c r="R305" s="340"/>
      <c r="S305" s="340"/>
      <c r="T305" s="340"/>
      <c r="U305" s="11"/>
      <c r="V305" s="11"/>
      <c r="W305" s="11"/>
      <c r="X305" s="11"/>
      <c r="Y305" s="11"/>
      <c r="Z305" s="11"/>
      <c r="AA305" s="11"/>
      <c r="AB305" s="11"/>
    </row>
    <row r="306" spans="1:28" ht="24.75" customHeight="1">
      <c r="A306" s="1250" t="str">
        <f>IF(E306&gt;0,"Wypełnione","")</f>
        <v/>
      </c>
      <c r="B306" s="58"/>
      <c r="C306" s="1734">
        <f>'Og s3a'!C709</f>
        <v>0</v>
      </c>
      <c r="D306" s="1732">
        <f>'Og s3a'!E709</f>
        <v>0</v>
      </c>
      <c r="E306" s="1734">
        <f>'Og s3a'!F709</f>
        <v>0</v>
      </c>
      <c r="F306" s="453">
        <f>O306</f>
        <v>0</v>
      </c>
      <c r="G306" s="453">
        <f>P306</f>
        <v>0</v>
      </c>
      <c r="H306" s="253">
        <f>'Pak8 s2'!I308</f>
        <v>0</v>
      </c>
      <c r="I306" s="253">
        <f>'Pak8 s2'!K308</f>
        <v>0</v>
      </c>
      <c r="J306" s="253">
        <f>'Pak8 s2'!M308</f>
        <v>0</v>
      </c>
      <c r="K306" s="253">
        <f>'Pak8 s2'!O308</f>
        <v>0</v>
      </c>
      <c r="L306" s="11"/>
      <c r="M306" s="11"/>
      <c r="N306" s="454">
        <f>'Og s3a'!G709</f>
        <v>0</v>
      </c>
      <c r="O306" s="254">
        <f>'Og s3a'!H709</f>
        <v>0</v>
      </c>
      <c r="P306" s="456">
        <f>'Og s3a'!D709</f>
        <v>0</v>
      </c>
      <c r="Q306" s="11"/>
      <c r="R306" s="340"/>
      <c r="S306" s="340"/>
      <c r="T306" s="340"/>
      <c r="U306" s="11"/>
      <c r="V306" s="11"/>
      <c r="W306" s="11"/>
      <c r="X306" s="11"/>
      <c r="Y306" s="11"/>
      <c r="Z306" s="11"/>
      <c r="AA306" s="11"/>
      <c r="AB306" s="11"/>
    </row>
    <row r="307" spans="1:28" ht="14.25" customHeight="1">
      <c r="A307" s="1250" t="str">
        <f>A306</f>
        <v/>
      </c>
      <c r="B307" s="58"/>
      <c r="C307" s="1735"/>
      <c r="D307" s="1733"/>
      <c r="E307" s="1735"/>
      <c r="F307" s="251"/>
      <c r="G307" s="251"/>
      <c r="H307" s="251">
        <f>'Pak8 s2'!I309</f>
        <v>0</v>
      </c>
      <c r="I307" s="251">
        <f>'Pak8 s2'!K309</f>
        <v>0</v>
      </c>
      <c r="J307" s="251">
        <f>'Pak8 s2'!M309</f>
        <v>0</v>
      </c>
      <c r="K307" s="251">
        <f>'Pak8 s2'!O309</f>
        <v>0</v>
      </c>
      <c r="L307" s="11"/>
      <c r="M307" s="11"/>
      <c r="N307" s="455"/>
      <c r="O307" s="250"/>
      <c r="P307" s="457"/>
      <c r="Q307" s="11"/>
      <c r="R307" s="340"/>
      <c r="S307" s="340"/>
      <c r="T307" s="340"/>
      <c r="U307" s="11"/>
      <c r="V307" s="11"/>
      <c r="W307" s="11"/>
      <c r="X307" s="11"/>
      <c r="Y307" s="11"/>
      <c r="Z307" s="11"/>
      <c r="AA307" s="11"/>
      <c r="AB307" s="11"/>
    </row>
    <row r="308" spans="1:28" ht="24.75" customHeight="1">
      <c r="A308" s="1250" t="str">
        <f>IF(E308&gt;0,"Wypełnione","")</f>
        <v/>
      </c>
      <c r="B308" s="58"/>
      <c r="C308" s="1734">
        <f>'Og s3a'!C711</f>
        <v>0</v>
      </c>
      <c r="D308" s="1732">
        <f>'Og s3a'!E711</f>
        <v>0</v>
      </c>
      <c r="E308" s="1734">
        <f>'Og s3a'!F711</f>
        <v>0</v>
      </c>
      <c r="F308" s="453">
        <f>O308</f>
        <v>0</v>
      </c>
      <c r="G308" s="453">
        <f>P308</f>
        <v>0</v>
      </c>
      <c r="H308" s="253">
        <f>'Pak8 s2'!I310</f>
        <v>0</v>
      </c>
      <c r="I308" s="253">
        <f>'Pak8 s2'!K310</f>
        <v>0</v>
      </c>
      <c r="J308" s="253">
        <f>'Pak8 s2'!M310</f>
        <v>0</v>
      </c>
      <c r="K308" s="253">
        <f>'Pak8 s2'!O310</f>
        <v>0</v>
      </c>
      <c r="L308" s="11"/>
      <c r="M308" s="11"/>
      <c r="N308" s="454">
        <f>'Og s3a'!G711</f>
        <v>0</v>
      </c>
      <c r="O308" s="254">
        <f>'Og s3a'!H711</f>
        <v>0</v>
      </c>
      <c r="P308" s="456">
        <f>'Og s3a'!D711</f>
        <v>0</v>
      </c>
      <c r="Q308" s="11"/>
      <c r="R308" s="340"/>
      <c r="S308" s="340"/>
      <c r="T308" s="340"/>
      <c r="U308" s="11"/>
      <c r="V308" s="11"/>
      <c r="W308" s="11"/>
      <c r="X308" s="11"/>
      <c r="Y308" s="11"/>
      <c r="Z308" s="11"/>
      <c r="AA308" s="11"/>
      <c r="AB308" s="11"/>
    </row>
    <row r="309" spans="1:28" ht="14.25" customHeight="1">
      <c r="A309" s="1250" t="str">
        <f>A308</f>
        <v/>
      </c>
      <c r="B309" s="58"/>
      <c r="C309" s="1735"/>
      <c r="D309" s="1733"/>
      <c r="E309" s="1735"/>
      <c r="F309" s="251"/>
      <c r="G309" s="251"/>
      <c r="H309" s="251">
        <f>'Pak8 s2'!I311</f>
        <v>0</v>
      </c>
      <c r="I309" s="251">
        <f>'Pak8 s2'!K311</f>
        <v>0</v>
      </c>
      <c r="J309" s="251">
        <f>'Pak8 s2'!M311</f>
        <v>0</v>
      </c>
      <c r="K309" s="251">
        <f>'Pak8 s2'!O311</f>
        <v>0</v>
      </c>
      <c r="L309" s="11"/>
      <c r="M309" s="11"/>
      <c r="N309" s="455"/>
      <c r="O309" s="250"/>
      <c r="P309" s="457"/>
      <c r="Q309" s="11"/>
      <c r="R309" s="340"/>
      <c r="S309" s="340"/>
      <c r="T309" s="340"/>
      <c r="U309" s="11"/>
      <c r="V309" s="11"/>
      <c r="W309" s="11"/>
      <c r="X309" s="11"/>
      <c r="Y309" s="11"/>
      <c r="Z309" s="11"/>
      <c r="AA309" s="11"/>
      <c r="AB309" s="11"/>
    </row>
    <row r="310" spans="1:28" ht="24.75" customHeight="1">
      <c r="A310" s="1250" t="str">
        <f>IF(E310&gt;0,"Wypełnione","")</f>
        <v/>
      </c>
      <c r="B310" s="58"/>
      <c r="C310" s="1734">
        <f>'Og s3a'!C713</f>
        <v>0</v>
      </c>
      <c r="D310" s="1732">
        <f>'Og s3a'!E713</f>
        <v>0</v>
      </c>
      <c r="E310" s="1734">
        <f>'Og s3a'!F713</f>
        <v>0</v>
      </c>
      <c r="F310" s="453">
        <f>O310</f>
        <v>0</v>
      </c>
      <c r="G310" s="453">
        <f>P310</f>
        <v>0</v>
      </c>
      <c r="H310" s="253">
        <f>'Pak8 s2'!I312</f>
        <v>0</v>
      </c>
      <c r="I310" s="253">
        <f>'Pak8 s2'!K312</f>
        <v>0</v>
      </c>
      <c r="J310" s="253">
        <f>'Pak8 s2'!M312</f>
        <v>0</v>
      </c>
      <c r="K310" s="253">
        <f>'Pak8 s2'!O312</f>
        <v>0</v>
      </c>
      <c r="L310" s="11"/>
      <c r="M310" s="11"/>
      <c r="N310" s="454">
        <f>'Og s3a'!G713</f>
        <v>0</v>
      </c>
      <c r="O310" s="254">
        <f>'Og s3a'!H713</f>
        <v>0</v>
      </c>
      <c r="P310" s="456">
        <f>'Og s3a'!D713</f>
        <v>0</v>
      </c>
      <c r="Q310" s="11"/>
      <c r="R310" s="340"/>
      <c r="S310" s="340"/>
      <c r="T310" s="340"/>
      <c r="U310" s="11"/>
      <c r="V310" s="11"/>
      <c r="W310" s="11"/>
      <c r="X310" s="11"/>
      <c r="Y310" s="11"/>
      <c r="Z310" s="11"/>
      <c r="AA310" s="11"/>
      <c r="AB310" s="11"/>
    </row>
    <row r="311" spans="1:28" ht="14.25" customHeight="1">
      <c r="A311" s="1250" t="str">
        <f>A310</f>
        <v/>
      </c>
      <c r="B311" s="58"/>
      <c r="C311" s="1735"/>
      <c r="D311" s="1733"/>
      <c r="E311" s="1735"/>
      <c r="F311" s="251"/>
      <c r="G311" s="251"/>
      <c r="H311" s="251">
        <f>'Pak8 s2'!I313</f>
        <v>0</v>
      </c>
      <c r="I311" s="251">
        <f>'Pak8 s2'!K313</f>
        <v>0</v>
      </c>
      <c r="J311" s="251">
        <f>'Pak8 s2'!M313</f>
        <v>0</v>
      </c>
      <c r="K311" s="251">
        <f>'Pak8 s2'!O313</f>
        <v>0</v>
      </c>
      <c r="L311" s="11"/>
      <c r="M311" s="11"/>
      <c r="N311" s="455"/>
      <c r="O311" s="250"/>
      <c r="P311" s="457"/>
      <c r="Q311" s="11"/>
      <c r="R311" s="340"/>
      <c r="S311" s="340"/>
      <c r="T311" s="340"/>
      <c r="U311" s="11"/>
      <c r="V311" s="11"/>
      <c r="W311" s="11"/>
      <c r="X311" s="11"/>
      <c r="Y311" s="11"/>
      <c r="Z311" s="11"/>
      <c r="AA311" s="11"/>
      <c r="AB311" s="11"/>
    </row>
    <row r="312" spans="1:28" ht="24.75" customHeight="1">
      <c r="A312" s="1250" t="str">
        <f>IF(E312&gt;0,"Wypełnione","")</f>
        <v/>
      </c>
      <c r="B312" s="58"/>
      <c r="C312" s="1734">
        <f>'Og s3a'!C715</f>
        <v>0</v>
      </c>
      <c r="D312" s="1732">
        <f>'Og s3a'!E715</f>
        <v>0</v>
      </c>
      <c r="E312" s="1734">
        <f>'Og s3a'!F715</f>
        <v>0</v>
      </c>
      <c r="F312" s="453">
        <f>O312</f>
        <v>0</v>
      </c>
      <c r="G312" s="453">
        <f>P312</f>
        <v>0</v>
      </c>
      <c r="H312" s="253">
        <f>'Pak8 s2'!I314</f>
        <v>0</v>
      </c>
      <c r="I312" s="253">
        <f>'Pak8 s2'!K314</f>
        <v>0</v>
      </c>
      <c r="J312" s="253">
        <f>'Pak8 s2'!M314</f>
        <v>0</v>
      </c>
      <c r="K312" s="253">
        <f>'Pak8 s2'!O314</f>
        <v>0</v>
      </c>
      <c r="L312" s="11"/>
      <c r="M312" s="11"/>
      <c r="N312" s="454">
        <f>'Og s3a'!G715</f>
        <v>0</v>
      </c>
      <c r="O312" s="254">
        <f>'Og s3a'!H715</f>
        <v>0</v>
      </c>
      <c r="P312" s="456">
        <f>'Og s3a'!D715</f>
        <v>0</v>
      </c>
      <c r="Q312" s="11"/>
      <c r="R312" s="340"/>
      <c r="S312" s="340"/>
      <c r="T312" s="340"/>
      <c r="U312" s="11"/>
      <c r="V312" s="11"/>
      <c r="W312" s="11"/>
      <c r="X312" s="11"/>
      <c r="Y312" s="11"/>
      <c r="Z312" s="11"/>
      <c r="AA312" s="11"/>
      <c r="AB312" s="11"/>
    </row>
    <row r="313" spans="1:28" ht="14.25" customHeight="1">
      <c r="A313" s="1250" t="str">
        <f>A312</f>
        <v/>
      </c>
      <c r="B313" s="58"/>
      <c r="C313" s="1735"/>
      <c r="D313" s="1733"/>
      <c r="E313" s="1735"/>
      <c r="F313" s="251"/>
      <c r="G313" s="251"/>
      <c r="H313" s="251">
        <f>'Pak8 s2'!I315</f>
        <v>0</v>
      </c>
      <c r="I313" s="251">
        <f>'Pak8 s2'!K315</f>
        <v>0</v>
      </c>
      <c r="J313" s="251">
        <f>'Pak8 s2'!M315</f>
        <v>0</v>
      </c>
      <c r="K313" s="251">
        <f>'Pak8 s2'!O315</f>
        <v>0</v>
      </c>
      <c r="L313" s="11"/>
      <c r="M313" s="11"/>
      <c r="N313" s="455"/>
      <c r="O313" s="250"/>
      <c r="P313" s="457"/>
      <c r="Q313" s="11"/>
      <c r="R313" s="340"/>
      <c r="S313" s="340"/>
      <c r="T313" s="340"/>
      <c r="U313" s="11"/>
      <c r="V313" s="11"/>
      <c r="W313" s="11"/>
      <c r="X313" s="11"/>
      <c r="Y313" s="11"/>
      <c r="Z313" s="11"/>
      <c r="AA313" s="11"/>
      <c r="AB313" s="11"/>
    </row>
    <row r="314" spans="1:28" ht="24.75" customHeight="1">
      <c r="A314" s="1250" t="str">
        <f>IF(E314&gt;0,"Wypełnione","")</f>
        <v/>
      </c>
      <c r="B314" s="58"/>
      <c r="C314" s="1734">
        <f>'Og s3a'!C717</f>
        <v>0</v>
      </c>
      <c r="D314" s="1732">
        <f>'Og s3a'!E717</f>
        <v>0</v>
      </c>
      <c r="E314" s="1734">
        <f>'Og s3a'!F717</f>
        <v>0</v>
      </c>
      <c r="F314" s="453">
        <f>O314</f>
        <v>0</v>
      </c>
      <c r="G314" s="453">
        <f>P314</f>
        <v>0</v>
      </c>
      <c r="H314" s="253">
        <f>'Pak8 s2'!I316</f>
        <v>0</v>
      </c>
      <c r="I314" s="253">
        <f>'Pak8 s2'!K316</f>
        <v>0</v>
      </c>
      <c r="J314" s="253">
        <f>'Pak8 s2'!M316</f>
        <v>0</v>
      </c>
      <c r="K314" s="253">
        <f>'Pak8 s2'!O316</f>
        <v>0</v>
      </c>
      <c r="L314" s="11"/>
      <c r="M314" s="11"/>
      <c r="N314" s="454">
        <f>'Og s3a'!G717</f>
        <v>0</v>
      </c>
      <c r="O314" s="254">
        <f>'Og s3a'!H717</f>
        <v>0</v>
      </c>
      <c r="P314" s="456">
        <f>'Og s3a'!D717</f>
        <v>0</v>
      </c>
      <c r="Q314" s="11"/>
      <c r="R314" s="340"/>
      <c r="S314" s="340"/>
      <c r="T314" s="340"/>
      <c r="U314" s="11"/>
      <c r="V314" s="11"/>
      <c r="W314" s="11"/>
      <c r="X314" s="11"/>
      <c r="Y314" s="11"/>
      <c r="Z314" s="11"/>
      <c r="AA314" s="11"/>
      <c r="AB314" s="11"/>
    </row>
    <row r="315" spans="1:28" ht="14.25" customHeight="1">
      <c r="A315" s="1250" t="str">
        <f>A314</f>
        <v/>
      </c>
      <c r="B315" s="58"/>
      <c r="C315" s="1735"/>
      <c r="D315" s="1733"/>
      <c r="E315" s="1735"/>
      <c r="F315" s="251"/>
      <c r="G315" s="251"/>
      <c r="H315" s="251">
        <f>'Pak8 s2'!I317</f>
        <v>0</v>
      </c>
      <c r="I315" s="251">
        <f>'Pak8 s2'!K317</f>
        <v>0</v>
      </c>
      <c r="J315" s="251">
        <f>'Pak8 s2'!M317</f>
        <v>0</v>
      </c>
      <c r="K315" s="251">
        <f>'Pak8 s2'!O317</f>
        <v>0</v>
      </c>
      <c r="L315" s="11"/>
      <c r="M315" s="11"/>
      <c r="N315" s="455"/>
      <c r="O315" s="250"/>
      <c r="P315" s="457"/>
      <c r="Q315" s="11"/>
      <c r="R315" s="340"/>
      <c r="S315" s="340"/>
      <c r="T315" s="340"/>
      <c r="U315" s="11"/>
      <c r="V315" s="11"/>
      <c r="W315" s="11"/>
      <c r="X315" s="11"/>
      <c r="Y315" s="11"/>
      <c r="Z315" s="11"/>
      <c r="AA315" s="11"/>
      <c r="AB315" s="11"/>
    </row>
    <row r="316" spans="1:28" ht="24.75" customHeight="1">
      <c r="A316" s="1250" t="str">
        <f>IF(E316&gt;0,"Wypełnione","")</f>
        <v/>
      </c>
      <c r="B316" s="58"/>
      <c r="C316" s="1734">
        <f>'Og s3a'!C719</f>
        <v>0</v>
      </c>
      <c r="D316" s="1732">
        <f>'Og s3a'!E719</f>
        <v>0</v>
      </c>
      <c r="E316" s="1734">
        <f>'Og s3a'!F719</f>
        <v>0</v>
      </c>
      <c r="F316" s="453">
        <f>O316</f>
        <v>0</v>
      </c>
      <c r="G316" s="453">
        <f>P316</f>
        <v>0</v>
      </c>
      <c r="H316" s="253">
        <f>'Pak8 s2'!I318</f>
        <v>0</v>
      </c>
      <c r="I316" s="253">
        <f>'Pak8 s2'!K318</f>
        <v>0</v>
      </c>
      <c r="J316" s="253">
        <f>'Pak8 s2'!M318</f>
        <v>0</v>
      </c>
      <c r="K316" s="253">
        <f>'Pak8 s2'!O318</f>
        <v>0</v>
      </c>
      <c r="L316" s="11"/>
      <c r="M316" s="11"/>
      <c r="N316" s="454">
        <f>'Og s3a'!G719</f>
        <v>0</v>
      </c>
      <c r="O316" s="254">
        <f>'Og s3a'!H719</f>
        <v>0</v>
      </c>
      <c r="P316" s="456">
        <f>'Og s3a'!D719</f>
        <v>0</v>
      </c>
      <c r="Q316" s="11"/>
      <c r="R316" s="340"/>
      <c r="S316" s="340"/>
      <c r="T316" s="340"/>
      <c r="U316" s="11"/>
      <c r="V316" s="11"/>
      <c r="W316" s="11"/>
      <c r="X316" s="11"/>
      <c r="Y316" s="11"/>
      <c r="Z316" s="11"/>
      <c r="AA316" s="11"/>
      <c r="AB316" s="11"/>
    </row>
    <row r="317" spans="1:28" ht="14.25" customHeight="1">
      <c r="A317" s="1250" t="str">
        <f>A316</f>
        <v/>
      </c>
      <c r="B317" s="58"/>
      <c r="C317" s="1735"/>
      <c r="D317" s="1733"/>
      <c r="E317" s="1735"/>
      <c r="F317" s="251"/>
      <c r="G317" s="251"/>
      <c r="H317" s="251">
        <f>'Pak8 s2'!I319</f>
        <v>0</v>
      </c>
      <c r="I317" s="251">
        <f>'Pak8 s2'!K319</f>
        <v>0</v>
      </c>
      <c r="J317" s="251">
        <f>'Pak8 s2'!M319</f>
        <v>0</v>
      </c>
      <c r="K317" s="251">
        <f>'Pak8 s2'!O319</f>
        <v>0</v>
      </c>
      <c r="L317" s="11"/>
      <c r="M317" s="11"/>
      <c r="N317" s="455"/>
      <c r="O317" s="250"/>
      <c r="P317" s="457"/>
      <c r="Q317" s="11"/>
      <c r="R317" s="340"/>
      <c r="S317" s="340"/>
      <c r="T317" s="340"/>
      <c r="U317" s="11"/>
      <c r="V317" s="11"/>
      <c r="W317" s="11"/>
      <c r="X317" s="11"/>
      <c r="Y317" s="11"/>
      <c r="Z317" s="11"/>
      <c r="AA317" s="11"/>
      <c r="AB317" s="11"/>
    </row>
    <row r="318" spans="1:28" ht="24.75" customHeight="1">
      <c r="A318" s="1250" t="str">
        <f>IF(E318&gt;0,"Wypełnione","")</f>
        <v/>
      </c>
      <c r="B318" s="58"/>
      <c r="C318" s="1734">
        <f>'Og s3a'!C721</f>
        <v>0</v>
      </c>
      <c r="D318" s="1732">
        <f>'Og s3a'!E721</f>
        <v>0</v>
      </c>
      <c r="E318" s="1734">
        <f>'Og s3a'!F721</f>
        <v>0</v>
      </c>
      <c r="F318" s="453">
        <f>O318</f>
        <v>0</v>
      </c>
      <c r="G318" s="453">
        <f>P318</f>
        <v>0</v>
      </c>
      <c r="H318" s="253">
        <f>'Pak8 s2'!I320</f>
        <v>0</v>
      </c>
      <c r="I318" s="253">
        <f>'Pak8 s2'!K320</f>
        <v>0</v>
      </c>
      <c r="J318" s="253">
        <f>'Pak8 s2'!M320</f>
        <v>0</v>
      </c>
      <c r="K318" s="253">
        <f>'Pak8 s2'!O320</f>
        <v>0</v>
      </c>
      <c r="L318" s="11"/>
      <c r="M318" s="11"/>
      <c r="N318" s="454">
        <f>'Og s3a'!G721</f>
        <v>0</v>
      </c>
      <c r="O318" s="254">
        <f>'Og s3a'!H721</f>
        <v>0</v>
      </c>
      <c r="P318" s="456">
        <f>'Og s3a'!D721</f>
        <v>0</v>
      </c>
      <c r="Q318" s="11"/>
      <c r="R318" s="340"/>
      <c r="S318" s="340"/>
      <c r="T318" s="340"/>
      <c r="U318" s="11"/>
      <c r="V318" s="11"/>
      <c r="W318" s="11"/>
      <c r="X318" s="11"/>
      <c r="Y318" s="11"/>
      <c r="Z318" s="11"/>
      <c r="AA318" s="11"/>
      <c r="AB318" s="11"/>
    </row>
    <row r="319" spans="1:28" ht="14.25" customHeight="1">
      <c r="A319" s="1250" t="str">
        <f>A318</f>
        <v/>
      </c>
      <c r="B319" s="58"/>
      <c r="C319" s="1735"/>
      <c r="D319" s="1733"/>
      <c r="E319" s="1735"/>
      <c r="F319" s="251"/>
      <c r="G319" s="251"/>
      <c r="H319" s="251">
        <f>'Pak8 s2'!I321</f>
        <v>0</v>
      </c>
      <c r="I319" s="251">
        <f>'Pak8 s2'!K321</f>
        <v>0</v>
      </c>
      <c r="J319" s="251">
        <f>'Pak8 s2'!M321</f>
        <v>0</v>
      </c>
      <c r="K319" s="251">
        <f>'Pak8 s2'!O321</f>
        <v>0</v>
      </c>
      <c r="L319" s="11"/>
      <c r="M319" s="11"/>
      <c r="N319" s="455"/>
      <c r="O319" s="250"/>
      <c r="P319" s="457"/>
      <c r="Q319" s="11"/>
      <c r="R319" s="340"/>
      <c r="S319" s="340"/>
      <c r="T319" s="340"/>
      <c r="U319" s="11"/>
      <c r="V319" s="11"/>
      <c r="W319" s="11"/>
      <c r="X319" s="11"/>
      <c r="Y319" s="11"/>
      <c r="Z319" s="11"/>
      <c r="AA319" s="11"/>
      <c r="AB319" s="11"/>
    </row>
    <row r="320" spans="1:28" ht="24.75" customHeight="1">
      <c r="A320" s="1250" t="str">
        <f>IF(E320&gt;0,"Wypełnione","")</f>
        <v/>
      </c>
      <c r="B320" s="58"/>
      <c r="C320" s="1734">
        <f>'Og s3a'!C723</f>
        <v>0</v>
      </c>
      <c r="D320" s="1732">
        <f>'Og s3a'!E723</f>
        <v>0</v>
      </c>
      <c r="E320" s="1734">
        <f>'Og s3a'!F723</f>
        <v>0</v>
      </c>
      <c r="F320" s="453">
        <f>O320</f>
        <v>0</v>
      </c>
      <c r="G320" s="453">
        <f>P320</f>
        <v>0</v>
      </c>
      <c r="H320" s="253">
        <f>'Pak8 s2'!I322</f>
        <v>0</v>
      </c>
      <c r="I320" s="253">
        <f>'Pak8 s2'!K322</f>
        <v>0</v>
      </c>
      <c r="J320" s="253">
        <f>'Pak8 s2'!M322</f>
        <v>0</v>
      </c>
      <c r="K320" s="253">
        <f>'Pak8 s2'!O322</f>
        <v>0</v>
      </c>
      <c r="L320" s="11"/>
      <c r="M320" s="11"/>
      <c r="N320" s="454">
        <f>'Og s3a'!G723</f>
        <v>0</v>
      </c>
      <c r="O320" s="254">
        <f>'Og s3a'!H723</f>
        <v>0</v>
      </c>
      <c r="P320" s="456">
        <f>'Og s3a'!D723</f>
        <v>0</v>
      </c>
      <c r="Q320" s="11"/>
      <c r="R320" s="340"/>
      <c r="S320" s="340"/>
      <c r="T320" s="340"/>
      <c r="U320" s="11"/>
      <c r="V320" s="11"/>
      <c r="W320" s="11"/>
      <c r="X320" s="11"/>
      <c r="Y320" s="11"/>
      <c r="Z320" s="11"/>
      <c r="AA320" s="11"/>
      <c r="AB320" s="11"/>
    </row>
    <row r="321" spans="1:28" ht="14.25" customHeight="1">
      <c r="A321" s="1250" t="str">
        <f>A320</f>
        <v/>
      </c>
      <c r="B321" s="58"/>
      <c r="C321" s="1735"/>
      <c r="D321" s="1733"/>
      <c r="E321" s="1735"/>
      <c r="F321" s="251"/>
      <c r="G321" s="251"/>
      <c r="H321" s="251">
        <f>'Pak8 s2'!I323</f>
        <v>0</v>
      </c>
      <c r="I321" s="251">
        <f>'Pak8 s2'!K323</f>
        <v>0</v>
      </c>
      <c r="J321" s="251">
        <f>'Pak8 s2'!M323</f>
        <v>0</v>
      </c>
      <c r="K321" s="251">
        <f>'Pak8 s2'!O323</f>
        <v>0</v>
      </c>
      <c r="L321" s="11"/>
      <c r="M321" s="11"/>
      <c r="N321" s="455"/>
      <c r="O321" s="250"/>
      <c r="P321" s="457"/>
      <c r="Q321" s="11"/>
      <c r="R321" s="340"/>
      <c r="S321" s="340"/>
      <c r="T321" s="340"/>
      <c r="U321" s="11"/>
      <c r="V321" s="11"/>
      <c r="W321" s="11"/>
      <c r="X321" s="11"/>
      <c r="Y321" s="11"/>
      <c r="Z321" s="11"/>
      <c r="AA321" s="11"/>
      <c r="AB321" s="11"/>
    </row>
    <row r="322" spans="1:28" ht="24.75" customHeight="1">
      <c r="A322" s="1250" t="str">
        <f>IF(E322&gt;0,"Wypełnione","")</f>
        <v/>
      </c>
      <c r="B322" s="58"/>
      <c r="C322" s="1734">
        <f>'Og s3a'!C725</f>
        <v>0</v>
      </c>
      <c r="D322" s="1732">
        <f>'Og s3a'!E725</f>
        <v>0</v>
      </c>
      <c r="E322" s="1734">
        <f>'Og s3a'!F725</f>
        <v>0</v>
      </c>
      <c r="F322" s="453">
        <f>O322</f>
        <v>0</v>
      </c>
      <c r="G322" s="453">
        <f>P322</f>
        <v>0</v>
      </c>
      <c r="H322" s="253">
        <f>'Pak8 s2'!I324</f>
        <v>0</v>
      </c>
      <c r="I322" s="253">
        <f>'Pak8 s2'!K324</f>
        <v>0</v>
      </c>
      <c r="J322" s="253">
        <f>'Pak8 s2'!M324</f>
        <v>0</v>
      </c>
      <c r="K322" s="253">
        <f>'Pak8 s2'!O324</f>
        <v>0</v>
      </c>
      <c r="L322" s="11"/>
      <c r="M322" s="11"/>
      <c r="N322" s="454">
        <f>'Og s3a'!G725</f>
        <v>0</v>
      </c>
      <c r="O322" s="254">
        <f>'Og s3a'!H725</f>
        <v>0</v>
      </c>
      <c r="P322" s="456">
        <f>'Og s3a'!D725</f>
        <v>0</v>
      </c>
      <c r="Q322" s="11"/>
      <c r="R322" s="340"/>
      <c r="S322" s="340"/>
      <c r="T322" s="340"/>
      <c r="U322" s="11"/>
      <c r="V322" s="11"/>
      <c r="W322" s="11"/>
      <c r="X322" s="11"/>
      <c r="Y322" s="11"/>
      <c r="Z322" s="11"/>
      <c r="AA322" s="11"/>
      <c r="AB322" s="11"/>
    </row>
    <row r="323" spans="1:28" ht="14.25" customHeight="1">
      <c r="A323" s="1250" t="str">
        <f>A322</f>
        <v/>
      </c>
      <c r="B323" s="58"/>
      <c r="C323" s="1735"/>
      <c r="D323" s="1733"/>
      <c r="E323" s="1735"/>
      <c r="F323" s="251"/>
      <c r="G323" s="251"/>
      <c r="H323" s="251">
        <f>'Pak8 s2'!I325</f>
        <v>0</v>
      </c>
      <c r="I323" s="251">
        <f>'Pak8 s2'!K325</f>
        <v>0</v>
      </c>
      <c r="J323" s="251">
        <f>'Pak8 s2'!M325</f>
        <v>0</v>
      </c>
      <c r="K323" s="251">
        <f>'Pak8 s2'!O325</f>
        <v>0</v>
      </c>
      <c r="L323" s="11"/>
      <c r="M323" s="11"/>
      <c r="N323" s="455"/>
      <c r="O323" s="250"/>
      <c r="P323" s="457"/>
      <c r="Q323" s="11"/>
      <c r="R323" s="340"/>
      <c r="S323" s="340"/>
      <c r="T323" s="340"/>
      <c r="U323" s="11"/>
      <c r="V323" s="11"/>
      <c r="W323" s="11"/>
      <c r="X323" s="11"/>
      <c r="Y323" s="11"/>
      <c r="Z323" s="11"/>
      <c r="AA323" s="11"/>
      <c r="AB323" s="11"/>
    </row>
    <row r="324" spans="1:28" ht="24.75" customHeight="1">
      <c r="A324" s="1250" t="str">
        <f>IF(E324&gt;0,"Wypełnione","")</f>
        <v/>
      </c>
      <c r="B324" s="58"/>
      <c r="C324" s="1734">
        <f>'Og s3a'!C727</f>
        <v>0</v>
      </c>
      <c r="D324" s="1732">
        <f>'Og s3a'!E727</f>
        <v>0</v>
      </c>
      <c r="E324" s="1734">
        <f>'Og s3a'!F727</f>
        <v>0</v>
      </c>
      <c r="F324" s="453">
        <f>O324</f>
        <v>0</v>
      </c>
      <c r="G324" s="453">
        <f>P324</f>
        <v>0</v>
      </c>
      <c r="H324" s="253">
        <f>'Pak8 s2'!I326</f>
        <v>0</v>
      </c>
      <c r="I324" s="253">
        <f>'Pak8 s2'!K326</f>
        <v>0</v>
      </c>
      <c r="J324" s="253">
        <f>'Pak8 s2'!M326</f>
        <v>0</v>
      </c>
      <c r="K324" s="253">
        <f>'Pak8 s2'!O326</f>
        <v>0</v>
      </c>
      <c r="L324" s="11"/>
      <c r="M324" s="11"/>
      <c r="N324" s="454">
        <f>'Og s3a'!G727</f>
        <v>0</v>
      </c>
      <c r="O324" s="254">
        <f>'Og s3a'!H727</f>
        <v>0</v>
      </c>
      <c r="P324" s="456">
        <f>'Og s3a'!D727</f>
        <v>0</v>
      </c>
      <c r="Q324" s="11"/>
      <c r="R324" s="340"/>
      <c r="S324" s="340"/>
      <c r="T324" s="340"/>
      <c r="U324" s="11"/>
      <c r="V324" s="11"/>
      <c r="W324" s="11"/>
      <c r="X324" s="11"/>
      <c r="Y324" s="11"/>
      <c r="Z324" s="11"/>
      <c r="AA324" s="11"/>
      <c r="AB324" s="11"/>
    </row>
    <row r="325" spans="1:28" ht="14.25" customHeight="1">
      <c r="A325" s="1250" t="str">
        <f>A324</f>
        <v/>
      </c>
      <c r="B325" s="58"/>
      <c r="C325" s="1735"/>
      <c r="D325" s="1733"/>
      <c r="E325" s="1735"/>
      <c r="F325" s="251"/>
      <c r="G325" s="251"/>
      <c r="H325" s="251">
        <f>'Pak8 s2'!I327</f>
        <v>0</v>
      </c>
      <c r="I325" s="251">
        <f>'Pak8 s2'!K327</f>
        <v>0</v>
      </c>
      <c r="J325" s="251">
        <f>'Pak8 s2'!M327</f>
        <v>0</v>
      </c>
      <c r="K325" s="251">
        <f>'Pak8 s2'!O327</f>
        <v>0</v>
      </c>
      <c r="L325" s="11"/>
      <c r="M325" s="11"/>
      <c r="N325" s="455"/>
      <c r="O325" s="250"/>
      <c r="P325" s="457"/>
      <c r="Q325" s="11"/>
      <c r="R325" s="340"/>
      <c r="S325" s="340"/>
      <c r="T325" s="340"/>
      <c r="U325" s="11"/>
      <c r="V325" s="11"/>
      <c r="W325" s="11"/>
      <c r="X325" s="11"/>
      <c r="Y325" s="11"/>
      <c r="Z325" s="11"/>
      <c r="AA325" s="11"/>
      <c r="AB325" s="11"/>
    </row>
    <row r="326" spans="1:28" ht="24.75" customHeight="1">
      <c r="A326" s="1250" t="str">
        <f>IF(E326&gt;0,"Wypełnione","")</f>
        <v/>
      </c>
      <c r="B326" s="58"/>
      <c r="C326" s="1734">
        <f>'Og s3a'!C729</f>
        <v>0</v>
      </c>
      <c r="D326" s="1732">
        <f>'Og s3a'!E729</f>
        <v>0</v>
      </c>
      <c r="E326" s="1734">
        <f>'Og s3a'!F729</f>
        <v>0</v>
      </c>
      <c r="F326" s="453">
        <f>O326</f>
        <v>0</v>
      </c>
      <c r="G326" s="453">
        <f>P326</f>
        <v>0</v>
      </c>
      <c r="H326" s="253">
        <f>'Pak8 s2'!I328</f>
        <v>0</v>
      </c>
      <c r="I326" s="253">
        <f>'Pak8 s2'!K328</f>
        <v>0</v>
      </c>
      <c r="J326" s="253">
        <f>'Pak8 s2'!M328</f>
        <v>0</v>
      </c>
      <c r="K326" s="253">
        <f>'Pak8 s2'!O328</f>
        <v>0</v>
      </c>
      <c r="L326" s="11"/>
      <c r="M326" s="11"/>
      <c r="N326" s="454">
        <f>'Og s3a'!G729</f>
        <v>0</v>
      </c>
      <c r="O326" s="254">
        <f>'Og s3a'!H729</f>
        <v>0</v>
      </c>
      <c r="P326" s="456">
        <f>'Og s3a'!D729</f>
        <v>0</v>
      </c>
      <c r="Q326" s="11"/>
      <c r="R326" s="340"/>
      <c r="S326" s="340"/>
      <c r="T326" s="340"/>
      <c r="U326" s="11"/>
      <c r="V326" s="11"/>
      <c r="W326" s="11"/>
      <c r="X326" s="11"/>
      <c r="Y326" s="11"/>
      <c r="Z326" s="11"/>
      <c r="AA326" s="11"/>
      <c r="AB326" s="11"/>
    </row>
    <row r="327" spans="1:28" ht="14.25" customHeight="1">
      <c r="A327" s="1250" t="str">
        <f>A326</f>
        <v/>
      </c>
      <c r="B327" s="58"/>
      <c r="C327" s="1735"/>
      <c r="D327" s="1733"/>
      <c r="E327" s="1735"/>
      <c r="F327" s="251"/>
      <c r="G327" s="251"/>
      <c r="H327" s="251">
        <f>'Pak8 s2'!I329</f>
        <v>0</v>
      </c>
      <c r="I327" s="251">
        <f>'Pak8 s2'!K329</f>
        <v>0</v>
      </c>
      <c r="J327" s="251">
        <f>'Pak8 s2'!M329</f>
        <v>0</v>
      </c>
      <c r="K327" s="251">
        <f>'Pak8 s2'!O329</f>
        <v>0</v>
      </c>
      <c r="L327" s="11"/>
      <c r="M327" s="11"/>
      <c r="N327" s="455"/>
      <c r="O327" s="250"/>
      <c r="P327" s="457"/>
      <c r="Q327" s="11"/>
      <c r="R327" s="340"/>
      <c r="S327" s="340"/>
      <c r="T327" s="340"/>
      <c r="U327" s="11"/>
      <c r="V327" s="11"/>
      <c r="W327" s="11"/>
      <c r="X327" s="11"/>
      <c r="Y327" s="11"/>
      <c r="Z327" s="11"/>
      <c r="AA327" s="11"/>
      <c r="AB327" s="11"/>
    </row>
    <row r="328" spans="1:28" ht="24.75" customHeight="1">
      <c r="A328" s="1250" t="str">
        <f>IF(E328&gt;0,"Wypełnione","")</f>
        <v/>
      </c>
      <c r="B328" s="58"/>
      <c r="C328" s="1734">
        <f>'Og s3a'!C731</f>
        <v>0</v>
      </c>
      <c r="D328" s="1732">
        <f>'Og s3a'!E731</f>
        <v>0</v>
      </c>
      <c r="E328" s="1734">
        <f>'Og s3a'!F731</f>
        <v>0</v>
      </c>
      <c r="F328" s="453">
        <f>O328</f>
        <v>0</v>
      </c>
      <c r="G328" s="453">
        <f>P328</f>
        <v>0</v>
      </c>
      <c r="H328" s="253">
        <f>'Pak8 s2'!I330</f>
        <v>0</v>
      </c>
      <c r="I328" s="253">
        <f>'Pak8 s2'!K330</f>
        <v>0</v>
      </c>
      <c r="J328" s="253">
        <f>'Pak8 s2'!M330</f>
        <v>0</v>
      </c>
      <c r="K328" s="253">
        <f>'Pak8 s2'!O330</f>
        <v>0</v>
      </c>
      <c r="L328" s="11"/>
      <c r="M328" s="11"/>
      <c r="N328" s="454">
        <f>'Og s3a'!G731</f>
        <v>0</v>
      </c>
      <c r="O328" s="254">
        <f>'Og s3a'!H731</f>
        <v>0</v>
      </c>
      <c r="P328" s="456">
        <f>'Og s3a'!D731</f>
        <v>0</v>
      </c>
      <c r="Q328" s="11"/>
      <c r="R328" s="340"/>
      <c r="S328" s="340"/>
      <c r="T328" s="340"/>
      <c r="U328" s="11"/>
      <c r="V328" s="11"/>
      <c r="W328" s="11"/>
      <c r="X328" s="11"/>
      <c r="Y328" s="11"/>
      <c r="Z328" s="11"/>
      <c r="AA328" s="11"/>
      <c r="AB328" s="11"/>
    </row>
    <row r="329" spans="1:28" ht="14.25" customHeight="1">
      <c r="A329" s="1250" t="str">
        <f>A328</f>
        <v/>
      </c>
      <c r="B329" s="58"/>
      <c r="C329" s="1735"/>
      <c r="D329" s="1733"/>
      <c r="E329" s="1735"/>
      <c r="F329" s="251"/>
      <c r="G329" s="251"/>
      <c r="H329" s="251">
        <f>'Pak8 s2'!I331</f>
        <v>0</v>
      </c>
      <c r="I329" s="251">
        <f>'Pak8 s2'!K331</f>
        <v>0</v>
      </c>
      <c r="J329" s="251">
        <f>'Pak8 s2'!M331</f>
        <v>0</v>
      </c>
      <c r="K329" s="251">
        <f>'Pak8 s2'!O331</f>
        <v>0</v>
      </c>
      <c r="L329" s="11"/>
      <c r="M329" s="11"/>
      <c r="N329" s="455"/>
      <c r="O329" s="250"/>
      <c r="P329" s="457"/>
      <c r="Q329" s="11"/>
      <c r="R329" s="340"/>
      <c r="S329" s="340"/>
      <c r="T329" s="340"/>
      <c r="U329" s="11"/>
      <c r="V329" s="11"/>
      <c r="W329" s="11"/>
      <c r="X329" s="11"/>
      <c r="Y329" s="11"/>
      <c r="Z329" s="11"/>
      <c r="AA329" s="11"/>
      <c r="AB329" s="11"/>
    </row>
    <row r="330" spans="1:28" ht="24.75" customHeight="1">
      <c r="A330" s="1250" t="str">
        <f>IF(E330&gt;0,"Wypełnione","")</f>
        <v/>
      </c>
      <c r="B330" s="58"/>
      <c r="C330" s="1734">
        <f>'Og s3a'!C733</f>
        <v>0</v>
      </c>
      <c r="D330" s="1732">
        <f>'Og s3a'!E733</f>
        <v>0</v>
      </c>
      <c r="E330" s="1734">
        <f>'Og s3a'!F733</f>
        <v>0</v>
      </c>
      <c r="F330" s="453">
        <f>O330</f>
        <v>0</v>
      </c>
      <c r="G330" s="453">
        <f>P330</f>
        <v>0</v>
      </c>
      <c r="H330" s="253">
        <f>'Pak8 s2'!I332</f>
        <v>0</v>
      </c>
      <c r="I330" s="253">
        <f>'Pak8 s2'!K332</f>
        <v>0</v>
      </c>
      <c r="J330" s="253">
        <f>'Pak8 s2'!M332</f>
        <v>0</v>
      </c>
      <c r="K330" s="253">
        <f>'Pak8 s2'!O332</f>
        <v>0</v>
      </c>
      <c r="L330" s="11"/>
      <c r="M330" s="11"/>
      <c r="N330" s="454">
        <f>'Og s3a'!G733</f>
        <v>0</v>
      </c>
      <c r="O330" s="254">
        <f>'Og s3a'!H733</f>
        <v>0</v>
      </c>
      <c r="P330" s="456">
        <f>'Og s3a'!D733</f>
        <v>0</v>
      </c>
      <c r="Q330" s="11"/>
      <c r="R330" s="340"/>
      <c r="S330" s="340"/>
      <c r="T330" s="340"/>
      <c r="U330" s="11"/>
      <c r="V330" s="11"/>
      <c r="W330" s="11"/>
      <c r="X330" s="11"/>
      <c r="Y330" s="11"/>
      <c r="Z330" s="11"/>
      <c r="AA330" s="11"/>
      <c r="AB330" s="11"/>
    </row>
    <row r="331" spans="1:28" ht="14.25" customHeight="1">
      <c r="A331" s="1250" t="str">
        <f>A330</f>
        <v/>
      </c>
      <c r="B331" s="58"/>
      <c r="C331" s="1735"/>
      <c r="D331" s="1733"/>
      <c r="E331" s="1735"/>
      <c r="F331" s="251"/>
      <c r="G331" s="251"/>
      <c r="H331" s="251">
        <f>'Pak8 s2'!I333</f>
        <v>0</v>
      </c>
      <c r="I331" s="251">
        <f>'Pak8 s2'!K333</f>
        <v>0</v>
      </c>
      <c r="J331" s="251">
        <f>'Pak8 s2'!M333</f>
        <v>0</v>
      </c>
      <c r="K331" s="251">
        <f>'Pak8 s2'!O333</f>
        <v>0</v>
      </c>
      <c r="L331" s="11"/>
      <c r="M331" s="11"/>
      <c r="N331" s="455"/>
      <c r="O331" s="250"/>
      <c r="P331" s="457"/>
      <c r="Q331" s="11"/>
      <c r="R331" s="340"/>
      <c r="S331" s="340"/>
      <c r="T331" s="340"/>
      <c r="U331" s="11"/>
      <c r="V331" s="11"/>
      <c r="W331" s="11"/>
      <c r="X331" s="11"/>
      <c r="Y331" s="11"/>
      <c r="Z331" s="11"/>
      <c r="AA331" s="11"/>
      <c r="AB331" s="11"/>
    </row>
    <row r="332" spans="1:28" ht="24.75" customHeight="1">
      <c r="A332" s="1250" t="str">
        <f>IF(E332&gt;0,"Wypełnione","")</f>
        <v/>
      </c>
      <c r="B332" s="58"/>
      <c r="C332" s="1734">
        <f>'Og s3a'!C735</f>
        <v>0</v>
      </c>
      <c r="D332" s="1732">
        <f>'Og s3a'!E735</f>
        <v>0</v>
      </c>
      <c r="E332" s="1734">
        <f>'Og s3a'!F735</f>
        <v>0</v>
      </c>
      <c r="F332" s="453">
        <f>O332</f>
        <v>0</v>
      </c>
      <c r="G332" s="453">
        <f>P332</f>
        <v>0</v>
      </c>
      <c r="H332" s="253">
        <f>'Pak8 s2'!I334</f>
        <v>0</v>
      </c>
      <c r="I332" s="253">
        <f>'Pak8 s2'!K334</f>
        <v>0</v>
      </c>
      <c r="J332" s="253">
        <f>'Pak8 s2'!M334</f>
        <v>0</v>
      </c>
      <c r="K332" s="253">
        <f>'Pak8 s2'!O334</f>
        <v>0</v>
      </c>
      <c r="L332" s="11"/>
      <c r="M332" s="11"/>
      <c r="N332" s="454">
        <f>'Og s3a'!G735</f>
        <v>0</v>
      </c>
      <c r="O332" s="254">
        <f>'Og s3a'!H735</f>
        <v>0</v>
      </c>
      <c r="P332" s="456">
        <f>'Og s3a'!D735</f>
        <v>0</v>
      </c>
      <c r="Q332" s="11"/>
      <c r="R332" s="340"/>
      <c r="S332" s="340"/>
      <c r="T332" s="340"/>
      <c r="U332" s="11"/>
      <c r="V332" s="11"/>
      <c r="W332" s="11"/>
      <c r="X332" s="11"/>
      <c r="Y332" s="11"/>
      <c r="Z332" s="11"/>
      <c r="AA332" s="11"/>
      <c r="AB332" s="11"/>
    </row>
    <row r="333" spans="1:28" ht="14.25" customHeight="1">
      <c r="A333" s="1250" t="str">
        <f>A332</f>
        <v/>
      </c>
      <c r="B333" s="58"/>
      <c r="C333" s="1735"/>
      <c r="D333" s="1733"/>
      <c r="E333" s="1735"/>
      <c r="F333" s="251"/>
      <c r="G333" s="251"/>
      <c r="H333" s="251">
        <f>'Pak8 s2'!I335</f>
        <v>0</v>
      </c>
      <c r="I333" s="251">
        <f>'Pak8 s2'!K335</f>
        <v>0</v>
      </c>
      <c r="J333" s="251">
        <f>'Pak8 s2'!M335</f>
        <v>0</v>
      </c>
      <c r="K333" s="251">
        <f>'Pak8 s2'!O335</f>
        <v>0</v>
      </c>
      <c r="L333" s="11"/>
      <c r="M333" s="11"/>
      <c r="N333" s="455"/>
      <c r="O333" s="250"/>
      <c r="P333" s="457"/>
      <c r="Q333" s="11"/>
      <c r="R333" s="340"/>
      <c r="S333" s="340"/>
      <c r="T333" s="340"/>
      <c r="U333" s="11"/>
      <c r="V333" s="11"/>
      <c r="W333" s="11"/>
      <c r="X333" s="11"/>
      <c r="Y333" s="11"/>
      <c r="Z333" s="11"/>
      <c r="AA333" s="11"/>
      <c r="AB333" s="11"/>
    </row>
    <row r="334" spans="1:28" ht="24.75" customHeight="1">
      <c r="A334" s="1250" t="str">
        <f>IF(E334&gt;0,"Wypełnione","")</f>
        <v/>
      </c>
      <c r="B334" s="58"/>
      <c r="C334" s="1734">
        <f>'Og s3a'!C737</f>
        <v>0</v>
      </c>
      <c r="D334" s="1732">
        <f>'Og s3a'!E737</f>
        <v>0</v>
      </c>
      <c r="E334" s="1734">
        <f>'Og s3a'!F737</f>
        <v>0</v>
      </c>
      <c r="F334" s="453">
        <f>O334</f>
        <v>0</v>
      </c>
      <c r="G334" s="453">
        <f>P334</f>
        <v>0</v>
      </c>
      <c r="H334" s="253">
        <f>'Pak8 s2'!I336</f>
        <v>0</v>
      </c>
      <c r="I334" s="253">
        <f>'Pak8 s2'!K336</f>
        <v>0</v>
      </c>
      <c r="J334" s="253">
        <f>'Pak8 s2'!M336</f>
        <v>0</v>
      </c>
      <c r="K334" s="253">
        <f>'Pak8 s2'!O336</f>
        <v>0</v>
      </c>
      <c r="L334" s="11"/>
      <c r="M334" s="11"/>
      <c r="N334" s="454">
        <f>'Og s3a'!G737</f>
        <v>0</v>
      </c>
      <c r="O334" s="254">
        <f>'Og s3a'!H737</f>
        <v>0</v>
      </c>
      <c r="P334" s="456">
        <f>'Og s3a'!D737</f>
        <v>0</v>
      </c>
      <c r="Q334" s="11"/>
      <c r="R334" s="340"/>
      <c r="S334" s="340"/>
      <c r="T334" s="340"/>
      <c r="U334" s="11"/>
      <c r="V334" s="11"/>
      <c r="W334" s="11"/>
      <c r="X334" s="11"/>
      <c r="Y334" s="11"/>
      <c r="Z334" s="11"/>
      <c r="AA334" s="11"/>
      <c r="AB334" s="11"/>
    </row>
    <row r="335" spans="1:28" ht="14.25" customHeight="1">
      <c r="A335" s="1250" t="str">
        <f>A334</f>
        <v/>
      </c>
      <c r="B335" s="58"/>
      <c r="C335" s="1735"/>
      <c r="D335" s="1733"/>
      <c r="E335" s="1735"/>
      <c r="F335" s="251"/>
      <c r="G335" s="251"/>
      <c r="H335" s="251">
        <f>'Pak8 s2'!I337</f>
        <v>0</v>
      </c>
      <c r="I335" s="251">
        <f>'Pak8 s2'!K337</f>
        <v>0</v>
      </c>
      <c r="J335" s="251">
        <f>'Pak8 s2'!M337</f>
        <v>0</v>
      </c>
      <c r="K335" s="251">
        <f>'Pak8 s2'!O337</f>
        <v>0</v>
      </c>
      <c r="L335" s="11"/>
      <c r="M335" s="11"/>
      <c r="N335" s="455"/>
      <c r="O335" s="250"/>
      <c r="P335" s="457"/>
      <c r="Q335" s="11"/>
      <c r="R335" s="340"/>
      <c r="S335" s="340"/>
      <c r="T335" s="340"/>
      <c r="U335" s="11"/>
      <c r="V335" s="11"/>
      <c r="W335" s="11"/>
      <c r="X335" s="11"/>
      <c r="Y335" s="11"/>
      <c r="Z335" s="11"/>
      <c r="AA335" s="11"/>
      <c r="AB335" s="11"/>
    </row>
    <row r="336" spans="1:28" ht="24.75" customHeight="1">
      <c r="A336" s="1250" t="str">
        <f>IF(E336&gt;0,"Wypełnione","")</f>
        <v/>
      </c>
      <c r="B336" s="58"/>
      <c r="C336" s="1734">
        <f>'Og s3a'!C739</f>
        <v>0</v>
      </c>
      <c r="D336" s="1732">
        <f>'Og s3a'!E739</f>
        <v>0</v>
      </c>
      <c r="E336" s="1734">
        <f>'Og s3a'!F739</f>
        <v>0</v>
      </c>
      <c r="F336" s="453">
        <f>O336</f>
        <v>0</v>
      </c>
      <c r="G336" s="453">
        <f>P336</f>
        <v>0</v>
      </c>
      <c r="H336" s="253">
        <f>'Pak8 s2'!I338</f>
        <v>0</v>
      </c>
      <c r="I336" s="253">
        <f>'Pak8 s2'!K338</f>
        <v>0</v>
      </c>
      <c r="J336" s="253">
        <f>'Pak8 s2'!M338</f>
        <v>0</v>
      </c>
      <c r="K336" s="253">
        <f>'Pak8 s2'!O338</f>
        <v>0</v>
      </c>
      <c r="L336" s="11"/>
      <c r="M336" s="11"/>
      <c r="N336" s="454">
        <f>'Og s3a'!G739</f>
        <v>0</v>
      </c>
      <c r="O336" s="254">
        <f>'Og s3a'!H739</f>
        <v>0</v>
      </c>
      <c r="P336" s="456">
        <f>'Og s3a'!D739</f>
        <v>0</v>
      </c>
      <c r="Q336" s="11"/>
      <c r="R336" s="340"/>
      <c r="S336" s="340"/>
      <c r="T336" s="340"/>
      <c r="U336" s="11"/>
      <c r="V336" s="11"/>
      <c r="W336" s="11"/>
      <c r="X336" s="11"/>
      <c r="Y336" s="11"/>
      <c r="Z336" s="11"/>
      <c r="AA336" s="11"/>
      <c r="AB336" s="11"/>
    </row>
    <row r="337" spans="1:28" ht="14.25" customHeight="1">
      <c r="A337" s="1250" t="str">
        <f>A336</f>
        <v/>
      </c>
      <c r="B337" s="58"/>
      <c r="C337" s="1735"/>
      <c r="D337" s="1733"/>
      <c r="E337" s="1735"/>
      <c r="F337" s="251"/>
      <c r="G337" s="251"/>
      <c r="H337" s="251">
        <f>'Pak8 s2'!I339</f>
        <v>0</v>
      </c>
      <c r="I337" s="251">
        <f>'Pak8 s2'!K339</f>
        <v>0</v>
      </c>
      <c r="J337" s="251">
        <f>'Pak8 s2'!M339</f>
        <v>0</v>
      </c>
      <c r="K337" s="251">
        <f>'Pak8 s2'!O339</f>
        <v>0</v>
      </c>
      <c r="L337" s="11"/>
      <c r="M337" s="11"/>
      <c r="N337" s="455"/>
      <c r="O337" s="250"/>
      <c r="P337" s="457"/>
      <c r="Q337" s="11"/>
      <c r="R337" s="340"/>
      <c r="S337" s="340"/>
      <c r="T337" s="340"/>
      <c r="U337" s="11"/>
      <c r="V337" s="11"/>
      <c r="W337" s="11"/>
      <c r="X337" s="11"/>
      <c r="Y337" s="11"/>
      <c r="Z337" s="11"/>
      <c r="AA337" s="11"/>
      <c r="AB337" s="11"/>
    </row>
    <row r="338" spans="1:28" ht="24.75" customHeight="1">
      <c r="A338" s="1250" t="str">
        <f>IF(E338&gt;0,"Wypełnione","")</f>
        <v/>
      </c>
      <c r="B338" s="58"/>
      <c r="C338" s="1734">
        <f>'Og s3a'!C741</f>
        <v>0</v>
      </c>
      <c r="D338" s="1732">
        <f>'Og s3a'!E741</f>
        <v>0</v>
      </c>
      <c r="E338" s="1734">
        <f>'Og s3a'!F741</f>
        <v>0</v>
      </c>
      <c r="F338" s="453">
        <f>O338</f>
        <v>0</v>
      </c>
      <c r="G338" s="453">
        <f>P338</f>
        <v>0</v>
      </c>
      <c r="H338" s="253">
        <f>'Pak8 s2'!I340</f>
        <v>0</v>
      </c>
      <c r="I338" s="253">
        <f>'Pak8 s2'!K340</f>
        <v>0</v>
      </c>
      <c r="J338" s="253">
        <f>'Pak8 s2'!M340</f>
        <v>0</v>
      </c>
      <c r="K338" s="253">
        <f>'Pak8 s2'!O340</f>
        <v>0</v>
      </c>
      <c r="L338" s="11"/>
      <c r="M338" s="11"/>
      <c r="N338" s="454">
        <f>'Og s3a'!G741</f>
        <v>0</v>
      </c>
      <c r="O338" s="254">
        <f>'Og s3a'!H741</f>
        <v>0</v>
      </c>
      <c r="P338" s="456">
        <f>'Og s3a'!D741</f>
        <v>0</v>
      </c>
      <c r="Q338" s="11"/>
      <c r="R338" s="340"/>
      <c r="S338" s="340"/>
      <c r="T338" s="340"/>
      <c r="U338" s="11"/>
      <c r="V338" s="11"/>
      <c r="W338" s="11"/>
      <c r="X338" s="11"/>
      <c r="Y338" s="11"/>
      <c r="Z338" s="11"/>
      <c r="AA338" s="11"/>
      <c r="AB338" s="11"/>
    </row>
    <row r="339" spans="1:28" ht="14.25" customHeight="1">
      <c r="A339" s="1250" t="str">
        <f>A338</f>
        <v/>
      </c>
      <c r="B339" s="58"/>
      <c r="C339" s="1735"/>
      <c r="D339" s="1733"/>
      <c r="E339" s="1735"/>
      <c r="F339" s="251"/>
      <c r="G339" s="251"/>
      <c r="H339" s="251">
        <f>'Pak8 s2'!I341</f>
        <v>0</v>
      </c>
      <c r="I339" s="251">
        <f>'Pak8 s2'!K341</f>
        <v>0</v>
      </c>
      <c r="J339" s="251">
        <f>'Pak8 s2'!M341</f>
        <v>0</v>
      </c>
      <c r="K339" s="251">
        <f>'Pak8 s2'!O341</f>
        <v>0</v>
      </c>
      <c r="L339" s="11"/>
      <c r="M339" s="11"/>
      <c r="N339" s="455"/>
      <c r="O339" s="250"/>
      <c r="P339" s="457"/>
      <c r="Q339" s="11"/>
      <c r="R339" s="340"/>
      <c r="S339" s="340"/>
      <c r="T339" s="340"/>
      <c r="U339" s="11"/>
      <c r="V339" s="11"/>
      <c r="W339" s="11"/>
      <c r="X339" s="11"/>
      <c r="Y339" s="11"/>
      <c r="Z339" s="11"/>
      <c r="AA339" s="11"/>
      <c r="AB339" s="11"/>
    </row>
    <row r="340" spans="1:28" ht="24.75" customHeight="1">
      <c r="A340" s="1250" t="str">
        <f>IF(E340&gt;0,"Wypełnione","")</f>
        <v/>
      </c>
      <c r="B340" s="58"/>
      <c r="C340" s="1734">
        <f>'Og s3a'!C743</f>
        <v>0</v>
      </c>
      <c r="D340" s="1732">
        <f>'Og s3a'!E743</f>
        <v>0</v>
      </c>
      <c r="E340" s="1734">
        <f>'Og s3a'!F743</f>
        <v>0</v>
      </c>
      <c r="F340" s="453">
        <f>O340</f>
        <v>0</v>
      </c>
      <c r="G340" s="453">
        <f>P340</f>
        <v>0</v>
      </c>
      <c r="H340" s="253">
        <f>'Pak8 s2'!I342</f>
        <v>0</v>
      </c>
      <c r="I340" s="253">
        <f>'Pak8 s2'!K342</f>
        <v>0</v>
      </c>
      <c r="J340" s="253">
        <f>'Pak8 s2'!M342</f>
        <v>0</v>
      </c>
      <c r="K340" s="253">
        <f>'Pak8 s2'!O342</f>
        <v>0</v>
      </c>
      <c r="L340" s="11"/>
      <c r="M340" s="11"/>
      <c r="N340" s="454">
        <f>'Og s3a'!G743</f>
        <v>0</v>
      </c>
      <c r="O340" s="254">
        <f>'Og s3a'!H743</f>
        <v>0</v>
      </c>
      <c r="P340" s="456">
        <f>'Og s3a'!D743</f>
        <v>0</v>
      </c>
      <c r="Q340" s="11"/>
      <c r="R340" s="340"/>
      <c r="S340" s="340"/>
      <c r="T340" s="340"/>
      <c r="U340" s="11"/>
      <c r="V340" s="11"/>
      <c r="W340" s="11"/>
      <c r="X340" s="11"/>
      <c r="Y340" s="11"/>
      <c r="Z340" s="11"/>
      <c r="AA340" s="11"/>
      <c r="AB340" s="11"/>
    </row>
    <row r="341" spans="1:28" ht="14.25" customHeight="1">
      <c r="A341" s="1250" t="str">
        <f>A340</f>
        <v/>
      </c>
      <c r="B341" s="58"/>
      <c r="C341" s="1735"/>
      <c r="D341" s="1733"/>
      <c r="E341" s="1735"/>
      <c r="F341" s="251"/>
      <c r="G341" s="251"/>
      <c r="H341" s="251">
        <f>'Pak8 s2'!I343</f>
        <v>0</v>
      </c>
      <c r="I341" s="251">
        <f>'Pak8 s2'!K343</f>
        <v>0</v>
      </c>
      <c r="J341" s="251">
        <f>'Pak8 s2'!M343</f>
        <v>0</v>
      </c>
      <c r="K341" s="251">
        <f>'Pak8 s2'!O343</f>
        <v>0</v>
      </c>
      <c r="L341" s="11"/>
      <c r="M341" s="11"/>
      <c r="N341" s="455"/>
      <c r="O341" s="250"/>
      <c r="P341" s="457"/>
      <c r="Q341" s="11"/>
      <c r="R341" s="340"/>
      <c r="S341" s="340"/>
      <c r="T341" s="340"/>
      <c r="U341" s="11"/>
      <c r="V341" s="11"/>
      <c r="W341" s="11"/>
      <c r="X341" s="11"/>
      <c r="Y341" s="11"/>
      <c r="Z341" s="11"/>
      <c r="AA341" s="11"/>
      <c r="AB341" s="11"/>
    </row>
    <row r="342" spans="1:28" ht="24.75" customHeight="1">
      <c r="A342" s="1250" t="str">
        <f>IF(E342&gt;0,"Wypełnione","")</f>
        <v/>
      </c>
      <c r="B342" s="58"/>
      <c r="C342" s="1734">
        <f>'Og s3a'!C745</f>
        <v>0</v>
      </c>
      <c r="D342" s="1732">
        <f>'Og s3a'!E745</f>
        <v>0</v>
      </c>
      <c r="E342" s="1734">
        <f>'Og s3a'!F745</f>
        <v>0</v>
      </c>
      <c r="F342" s="453">
        <f>O342</f>
        <v>0</v>
      </c>
      <c r="G342" s="453">
        <f>P342</f>
        <v>0</v>
      </c>
      <c r="H342" s="253">
        <f>'Pak8 s2'!I344</f>
        <v>0</v>
      </c>
      <c r="I342" s="253">
        <f>'Pak8 s2'!K344</f>
        <v>0</v>
      </c>
      <c r="J342" s="253">
        <f>'Pak8 s2'!M344</f>
        <v>0</v>
      </c>
      <c r="K342" s="253">
        <f>'Pak8 s2'!O344</f>
        <v>0</v>
      </c>
      <c r="L342" s="11"/>
      <c r="M342" s="11"/>
      <c r="N342" s="454">
        <f>'Og s3a'!G745</f>
        <v>0</v>
      </c>
      <c r="O342" s="254">
        <f>'Og s3a'!H745</f>
        <v>0</v>
      </c>
      <c r="P342" s="456">
        <f>'Og s3a'!D745</f>
        <v>0</v>
      </c>
      <c r="Q342" s="11"/>
      <c r="R342" s="340"/>
      <c r="S342" s="340"/>
      <c r="T342" s="340"/>
      <c r="U342" s="11"/>
      <c r="V342" s="11"/>
      <c r="W342" s="11"/>
      <c r="X342" s="11"/>
      <c r="Y342" s="11"/>
      <c r="Z342" s="11"/>
      <c r="AA342" s="11"/>
      <c r="AB342" s="11"/>
    </row>
    <row r="343" spans="1:28" ht="14.25" customHeight="1">
      <c r="A343" s="1250" t="str">
        <f>A342</f>
        <v/>
      </c>
      <c r="B343" s="58"/>
      <c r="C343" s="1735"/>
      <c r="D343" s="1733"/>
      <c r="E343" s="1735"/>
      <c r="F343" s="251"/>
      <c r="G343" s="251"/>
      <c r="H343" s="251">
        <f>'Pak8 s2'!I345</f>
        <v>0</v>
      </c>
      <c r="I343" s="251">
        <f>'Pak8 s2'!K345</f>
        <v>0</v>
      </c>
      <c r="J343" s="251">
        <f>'Pak8 s2'!M345</f>
        <v>0</v>
      </c>
      <c r="K343" s="251">
        <f>'Pak8 s2'!O345</f>
        <v>0</v>
      </c>
      <c r="L343" s="11"/>
      <c r="M343" s="11"/>
      <c r="N343" s="455"/>
      <c r="O343" s="250"/>
      <c r="P343" s="457"/>
      <c r="Q343" s="11"/>
      <c r="R343" s="340"/>
      <c r="S343" s="340"/>
      <c r="T343" s="340"/>
      <c r="U343" s="11"/>
      <c r="V343" s="11"/>
      <c r="W343" s="11"/>
      <c r="X343" s="11"/>
      <c r="Y343" s="11"/>
      <c r="Z343" s="11"/>
      <c r="AA343" s="11"/>
      <c r="AB343" s="11"/>
    </row>
    <row r="344" spans="1:28" ht="24.75" customHeight="1">
      <c r="A344" s="1250" t="str">
        <f>IF(E344&gt;0,"Wypełnione","")</f>
        <v/>
      </c>
      <c r="B344" s="58"/>
      <c r="C344" s="1734">
        <f>'Og s3a'!C747</f>
        <v>0</v>
      </c>
      <c r="D344" s="1732">
        <f>'Og s3a'!E747</f>
        <v>0</v>
      </c>
      <c r="E344" s="1734">
        <f>'Og s3a'!F747</f>
        <v>0</v>
      </c>
      <c r="F344" s="453">
        <f>O344</f>
        <v>0</v>
      </c>
      <c r="G344" s="453">
        <f>P344</f>
        <v>0</v>
      </c>
      <c r="H344" s="253">
        <f>'Pak8 s2'!I346</f>
        <v>0</v>
      </c>
      <c r="I344" s="253">
        <f>'Pak8 s2'!K346</f>
        <v>0</v>
      </c>
      <c r="J344" s="253">
        <f>'Pak8 s2'!M346</f>
        <v>0</v>
      </c>
      <c r="K344" s="253">
        <f>'Pak8 s2'!O346</f>
        <v>0</v>
      </c>
      <c r="L344" s="11"/>
      <c r="M344" s="11"/>
      <c r="N344" s="454">
        <f>'Og s3a'!G747</f>
        <v>0</v>
      </c>
      <c r="O344" s="254">
        <f>'Og s3a'!H747</f>
        <v>0</v>
      </c>
      <c r="P344" s="456">
        <f>'Og s3a'!D747</f>
        <v>0</v>
      </c>
      <c r="Q344" s="11"/>
      <c r="R344" s="340"/>
      <c r="S344" s="340"/>
      <c r="T344" s="340"/>
      <c r="U344" s="11"/>
      <c r="V344" s="11"/>
      <c r="W344" s="11"/>
      <c r="X344" s="11"/>
      <c r="Y344" s="11"/>
      <c r="Z344" s="11"/>
      <c r="AA344" s="11"/>
      <c r="AB344" s="11"/>
    </row>
    <row r="345" spans="1:28" ht="14.25" customHeight="1">
      <c r="A345" s="1250" t="str">
        <f>A344</f>
        <v/>
      </c>
      <c r="B345" s="58"/>
      <c r="C345" s="1735"/>
      <c r="D345" s="1733"/>
      <c r="E345" s="1735"/>
      <c r="F345" s="251"/>
      <c r="G345" s="251"/>
      <c r="H345" s="251">
        <f>'Pak8 s2'!I347</f>
        <v>0</v>
      </c>
      <c r="I345" s="251">
        <f>'Pak8 s2'!K347</f>
        <v>0</v>
      </c>
      <c r="J345" s="251">
        <f>'Pak8 s2'!M347</f>
        <v>0</v>
      </c>
      <c r="K345" s="251">
        <f>'Pak8 s2'!O347</f>
        <v>0</v>
      </c>
      <c r="L345" s="11"/>
      <c r="M345" s="11"/>
      <c r="N345" s="455"/>
      <c r="O345" s="250"/>
      <c r="P345" s="457"/>
      <c r="Q345" s="11"/>
      <c r="R345" s="340"/>
      <c r="S345" s="340"/>
      <c r="T345" s="340"/>
      <c r="U345" s="11"/>
      <c r="V345" s="11"/>
      <c r="W345" s="11"/>
      <c r="X345" s="11"/>
      <c r="Y345" s="11"/>
      <c r="Z345" s="11"/>
      <c r="AA345" s="11"/>
      <c r="AB345" s="11"/>
    </row>
    <row r="346" spans="1:28" ht="24.75" customHeight="1">
      <c r="A346" s="1250" t="str">
        <f>IF(E346&gt;0,"Wypełnione","")</f>
        <v/>
      </c>
      <c r="B346" s="58"/>
      <c r="C346" s="1734">
        <f>'Og s3a'!C749</f>
        <v>0</v>
      </c>
      <c r="D346" s="1732">
        <f>'Og s3a'!E749</f>
        <v>0</v>
      </c>
      <c r="E346" s="1734">
        <f>'Og s3a'!F749</f>
        <v>0</v>
      </c>
      <c r="F346" s="453">
        <f>O346</f>
        <v>0</v>
      </c>
      <c r="G346" s="453">
        <f>P346</f>
        <v>0</v>
      </c>
      <c r="H346" s="253">
        <f>'Pak8 s2'!I348</f>
        <v>0</v>
      </c>
      <c r="I346" s="253">
        <f>'Pak8 s2'!K348</f>
        <v>0</v>
      </c>
      <c r="J346" s="253">
        <f>'Pak8 s2'!M348</f>
        <v>0</v>
      </c>
      <c r="K346" s="253">
        <f>'Pak8 s2'!O348</f>
        <v>0</v>
      </c>
      <c r="L346" s="11"/>
      <c r="M346" s="11"/>
      <c r="N346" s="454">
        <f>'Og s3a'!G749</f>
        <v>0</v>
      </c>
      <c r="O346" s="254">
        <f>'Og s3a'!H749</f>
        <v>0</v>
      </c>
      <c r="P346" s="456">
        <f>'Og s3a'!D749</f>
        <v>0</v>
      </c>
      <c r="Q346" s="11"/>
      <c r="R346" s="340"/>
      <c r="S346" s="340"/>
      <c r="T346" s="340"/>
      <c r="U346" s="11"/>
      <c r="V346" s="11"/>
      <c r="W346" s="11"/>
      <c r="X346" s="11"/>
      <c r="Y346" s="11"/>
      <c r="Z346" s="11"/>
      <c r="AA346" s="11"/>
      <c r="AB346" s="11"/>
    </row>
    <row r="347" spans="1:28" ht="14.25" customHeight="1">
      <c r="A347" s="1250" t="str">
        <f>A346</f>
        <v/>
      </c>
      <c r="B347" s="58"/>
      <c r="C347" s="1735"/>
      <c r="D347" s="1733"/>
      <c r="E347" s="1735"/>
      <c r="F347" s="251"/>
      <c r="G347" s="251"/>
      <c r="H347" s="251">
        <f>'Pak8 s2'!I349</f>
        <v>0</v>
      </c>
      <c r="I347" s="251">
        <f>'Pak8 s2'!K349</f>
        <v>0</v>
      </c>
      <c r="J347" s="251">
        <f>'Pak8 s2'!M349</f>
        <v>0</v>
      </c>
      <c r="K347" s="251">
        <f>'Pak8 s2'!O349</f>
        <v>0</v>
      </c>
      <c r="L347" s="11"/>
      <c r="M347" s="11"/>
      <c r="N347" s="455"/>
      <c r="O347" s="250"/>
      <c r="P347" s="457"/>
      <c r="Q347" s="11"/>
      <c r="R347" s="340"/>
      <c r="S347" s="340"/>
      <c r="T347" s="340"/>
      <c r="U347" s="11"/>
      <c r="V347" s="11"/>
      <c r="W347" s="11"/>
      <c r="X347" s="11"/>
      <c r="Y347" s="11"/>
      <c r="Z347" s="11"/>
      <c r="AA347" s="11"/>
      <c r="AB347" s="11"/>
    </row>
    <row r="348" spans="1:28" ht="24.75" customHeight="1">
      <c r="A348" s="1250" t="str">
        <f>IF(E348&gt;0,"Wypełnione","")</f>
        <v/>
      </c>
      <c r="B348" s="58"/>
      <c r="C348" s="1734">
        <f>'Og s3a'!C751</f>
        <v>0</v>
      </c>
      <c r="D348" s="1732">
        <f>'Og s3a'!E751</f>
        <v>0</v>
      </c>
      <c r="E348" s="1734">
        <f>'Og s3a'!F751</f>
        <v>0</v>
      </c>
      <c r="F348" s="453">
        <f>O348</f>
        <v>0</v>
      </c>
      <c r="G348" s="453">
        <f>P348</f>
        <v>0</v>
      </c>
      <c r="H348" s="253">
        <f>'Pak8 s2'!I350</f>
        <v>0</v>
      </c>
      <c r="I348" s="253">
        <f>'Pak8 s2'!K350</f>
        <v>0</v>
      </c>
      <c r="J348" s="253">
        <f>'Pak8 s2'!M350</f>
        <v>0</v>
      </c>
      <c r="K348" s="253">
        <f>'Pak8 s2'!O350</f>
        <v>0</v>
      </c>
      <c r="L348" s="11"/>
      <c r="M348" s="11"/>
      <c r="N348" s="454">
        <f>'Og s3a'!G751</f>
        <v>0</v>
      </c>
      <c r="O348" s="254">
        <f>'Og s3a'!H751</f>
        <v>0</v>
      </c>
      <c r="P348" s="456">
        <f>'Og s3a'!D751</f>
        <v>0</v>
      </c>
      <c r="Q348" s="11"/>
      <c r="R348" s="340"/>
      <c r="S348" s="340"/>
      <c r="T348" s="340"/>
      <c r="U348" s="11"/>
      <c r="V348" s="11"/>
      <c r="W348" s="11"/>
      <c r="X348" s="11"/>
      <c r="Y348" s="11"/>
      <c r="Z348" s="11"/>
      <c r="AA348" s="11"/>
      <c r="AB348" s="11"/>
    </row>
    <row r="349" spans="1:28" ht="14.25" customHeight="1">
      <c r="A349" s="1250" t="str">
        <f>A348</f>
        <v/>
      </c>
      <c r="B349" s="58"/>
      <c r="C349" s="1735"/>
      <c r="D349" s="1733"/>
      <c r="E349" s="1735"/>
      <c r="F349" s="251"/>
      <c r="G349" s="251"/>
      <c r="H349" s="251">
        <f>'Pak8 s2'!I351</f>
        <v>0</v>
      </c>
      <c r="I349" s="251">
        <f>'Pak8 s2'!K351</f>
        <v>0</v>
      </c>
      <c r="J349" s="251">
        <f>'Pak8 s2'!M351</f>
        <v>0</v>
      </c>
      <c r="K349" s="251">
        <f>'Pak8 s2'!O351</f>
        <v>0</v>
      </c>
      <c r="L349" s="11"/>
      <c r="M349" s="11"/>
      <c r="N349" s="455"/>
      <c r="O349" s="250"/>
      <c r="P349" s="457"/>
      <c r="Q349" s="11"/>
      <c r="R349" s="340"/>
      <c r="S349" s="340"/>
      <c r="T349" s="340"/>
      <c r="U349" s="11"/>
      <c r="V349" s="11"/>
      <c r="W349" s="11"/>
      <c r="X349" s="11"/>
      <c r="Y349" s="11"/>
      <c r="Z349" s="11"/>
      <c r="AA349" s="11"/>
      <c r="AB349" s="11"/>
    </row>
    <row r="350" spans="1:28" ht="24.75" customHeight="1">
      <c r="A350" s="1250" t="str">
        <f>IF(E350&gt;0,"Wypełnione","")</f>
        <v/>
      </c>
      <c r="B350" s="58"/>
      <c r="C350" s="1734">
        <f>'Og s3a'!C753</f>
        <v>0</v>
      </c>
      <c r="D350" s="1732">
        <f>'Og s3a'!E753</f>
        <v>0</v>
      </c>
      <c r="E350" s="1734">
        <f>'Og s3a'!F753</f>
        <v>0</v>
      </c>
      <c r="F350" s="453">
        <f>O350</f>
        <v>0</v>
      </c>
      <c r="G350" s="453">
        <f>P350</f>
        <v>0</v>
      </c>
      <c r="H350" s="253">
        <f>'Pak8 s2'!I352</f>
        <v>0</v>
      </c>
      <c r="I350" s="253">
        <f>'Pak8 s2'!K352</f>
        <v>0</v>
      </c>
      <c r="J350" s="253">
        <f>'Pak8 s2'!M352</f>
        <v>0</v>
      </c>
      <c r="K350" s="253">
        <f>'Pak8 s2'!O352</f>
        <v>0</v>
      </c>
      <c r="L350" s="11"/>
      <c r="M350" s="11"/>
      <c r="N350" s="454">
        <f>'Og s3a'!G753</f>
        <v>0</v>
      </c>
      <c r="O350" s="254">
        <f>'Og s3a'!H753</f>
        <v>0</v>
      </c>
      <c r="P350" s="456">
        <f>'Og s3a'!D753</f>
        <v>0</v>
      </c>
      <c r="Q350" s="11"/>
      <c r="R350" s="340"/>
      <c r="S350" s="340"/>
      <c r="T350" s="340"/>
      <c r="U350" s="11"/>
      <c r="V350" s="11"/>
      <c r="W350" s="11"/>
      <c r="X350" s="11"/>
      <c r="Y350" s="11"/>
      <c r="Z350" s="11"/>
      <c r="AA350" s="11"/>
      <c r="AB350" s="11"/>
    </row>
    <row r="351" spans="1:28" ht="14.25" customHeight="1">
      <c r="A351" s="1250" t="str">
        <f>A350</f>
        <v/>
      </c>
      <c r="B351" s="58"/>
      <c r="C351" s="1735"/>
      <c r="D351" s="1733"/>
      <c r="E351" s="1735"/>
      <c r="F351" s="251"/>
      <c r="G351" s="251"/>
      <c r="H351" s="251">
        <f>'Pak8 s2'!I353</f>
        <v>0</v>
      </c>
      <c r="I351" s="251">
        <f>'Pak8 s2'!K353</f>
        <v>0</v>
      </c>
      <c r="J351" s="251">
        <f>'Pak8 s2'!M353</f>
        <v>0</v>
      </c>
      <c r="K351" s="251">
        <f>'Pak8 s2'!O353</f>
        <v>0</v>
      </c>
      <c r="L351" s="11"/>
      <c r="M351" s="11"/>
      <c r="N351" s="455"/>
      <c r="O351" s="250"/>
      <c r="P351" s="457"/>
      <c r="Q351" s="11"/>
      <c r="R351" s="340"/>
      <c r="S351" s="340"/>
      <c r="T351" s="340"/>
      <c r="U351" s="11"/>
      <c r="V351" s="11"/>
      <c r="W351" s="11"/>
      <c r="X351" s="11"/>
      <c r="Y351" s="11"/>
      <c r="Z351" s="11"/>
      <c r="AA351" s="11"/>
      <c r="AB351" s="11"/>
    </row>
    <row r="352" spans="1:28" ht="24.75" customHeight="1">
      <c r="A352" s="1250" t="str">
        <f>IF(E352&gt;0,"Wypełnione","")</f>
        <v/>
      </c>
      <c r="B352" s="58"/>
      <c r="C352" s="1734">
        <f>'Og s3a'!C755</f>
        <v>0</v>
      </c>
      <c r="D352" s="1732">
        <f>'Og s3a'!E755</f>
        <v>0</v>
      </c>
      <c r="E352" s="1734">
        <f>'Og s3a'!F755</f>
        <v>0</v>
      </c>
      <c r="F352" s="453">
        <f>O352</f>
        <v>0</v>
      </c>
      <c r="G352" s="453">
        <f>P352</f>
        <v>0</v>
      </c>
      <c r="H352" s="253">
        <f>'Pak8 s2'!I354</f>
        <v>0</v>
      </c>
      <c r="I352" s="253">
        <f>'Pak8 s2'!K354</f>
        <v>0</v>
      </c>
      <c r="J352" s="253">
        <f>'Pak8 s2'!M354</f>
        <v>0</v>
      </c>
      <c r="K352" s="253">
        <f>'Pak8 s2'!O354</f>
        <v>0</v>
      </c>
      <c r="L352" s="11"/>
      <c r="M352" s="11"/>
      <c r="N352" s="454">
        <f>'Og s3a'!G755</f>
        <v>0</v>
      </c>
      <c r="O352" s="254">
        <f>'Og s3a'!H755</f>
        <v>0</v>
      </c>
      <c r="P352" s="456">
        <f>'Og s3a'!D755</f>
        <v>0</v>
      </c>
      <c r="Q352" s="11"/>
      <c r="R352" s="340"/>
      <c r="S352" s="340"/>
      <c r="T352" s="340"/>
      <c r="U352" s="11"/>
      <c r="V352" s="11"/>
      <c r="W352" s="11"/>
      <c r="X352" s="11"/>
      <c r="Y352" s="11"/>
      <c r="Z352" s="11"/>
      <c r="AA352" s="11"/>
      <c r="AB352" s="11"/>
    </row>
    <row r="353" spans="1:28" ht="14.25" customHeight="1">
      <c r="A353" s="1250" t="str">
        <f>A352</f>
        <v/>
      </c>
      <c r="B353" s="58"/>
      <c r="C353" s="1735"/>
      <c r="D353" s="1733"/>
      <c r="E353" s="1735"/>
      <c r="F353" s="251"/>
      <c r="G353" s="251"/>
      <c r="H353" s="251">
        <f>'Pak8 s2'!I355</f>
        <v>0</v>
      </c>
      <c r="I353" s="251">
        <f>'Pak8 s2'!K355</f>
        <v>0</v>
      </c>
      <c r="J353" s="251">
        <f>'Pak8 s2'!M355</f>
        <v>0</v>
      </c>
      <c r="K353" s="251">
        <f>'Pak8 s2'!O355</f>
        <v>0</v>
      </c>
      <c r="L353" s="11"/>
      <c r="M353" s="11"/>
      <c r="N353" s="455"/>
      <c r="O353" s="250"/>
      <c r="P353" s="457"/>
      <c r="Q353" s="11"/>
      <c r="R353" s="340"/>
      <c r="S353" s="340"/>
      <c r="T353" s="340"/>
      <c r="U353" s="11"/>
      <c r="V353" s="11"/>
      <c r="W353" s="11"/>
      <c r="X353" s="11"/>
      <c r="Y353" s="11"/>
      <c r="Z353" s="11"/>
      <c r="AA353" s="11"/>
      <c r="AB353" s="11"/>
    </row>
    <row r="354" spans="1:28" ht="24.75" customHeight="1">
      <c r="A354" s="1250" t="str">
        <f>IF(E354&gt;0,"Wypełnione","")</f>
        <v/>
      </c>
      <c r="B354" s="58"/>
      <c r="C354" s="1734">
        <f>'Og s3a'!C757</f>
        <v>0</v>
      </c>
      <c r="D354" s="1732">
        <f>'Og s3a'!E757</f>
        <v>0</v>
      </c>
      <c r="E354" s="1734">
        <f>'Og s3a'!F757</f>
        <v>0</v>
      </c>
      <c r="F354" s="453">
        <f>O354</f>
        <v>0</v>
      </c>
      <c r="G354" s="453">
        <f>P354</f>
        <v>0</v>
      </c>
      <c r="H354" s="253">
        <f>'Pak8 s2'!I356</f>
        <v>0</v>
      </c>
      <c r="I354" s="253">
        <f>'Pak8 s2'!K356</f>
        <v>0</v>
      </c>
      <c r="J354" s="253">
        <f>'Pak8 s2'!M356</f>
        <v>0</v>
      </c>
      <c r="K354" s="253">
        <f>'Pak8 s2'!O356</f>
        <v>0</v>
      </c>
      <c r="L354" s="11"/>
      <c r="M354" s="11"/>
      <c r="N354" s="454">
        <f>'Og s3a'!G757</f>
        <v>0</v>
      </c>
      <c r="O354" s="254">
        <f>'Og s3a'!H757</f>
        <v>0</v>
      </c>
      <c r="P354" s="456">
        <f>'Og s3a'!D757</f>
        <v>0</v>
      </c>
      <c r="Q354" s="11"/>
      <c r="R354" s="340"/>
      <c r="S354" s="340"/>
      <c r="T354" s="340"/>
      <c r="U354" s="11"/>
      <c r="V354" s="11"/>
      <c r="W354" s="11"/>
      <c r="X354" s="11"/>
      <c r="Y354" s="11"/>
      <c r="Z354" s="11"/>
      <c r="AA354" s="11"/>
      <c r="AB354" s="11"/>
    </row>
    <row r="355" spans="1:28" ht="14.25" customHeight="1">
      <c r="A355" s="1250" t="str">
        <f>A354</f>
        <v/>
      </c>
      <c r="B355" s="58"/>
      <c r="C355" s="1735"/>
      <c r="D355" s="1733"/>
      <c r="E355" s="1735"/>
      <c r="F355" s="251"/>
      <c r="G355" s="251"/>
      <c r="H355" s="251">
        <f>'Pak8 s2'!I357</f>
        <v>0</v>
      </c>
      <c r="I355" s="251">
        <f>'Pak8 s2'!K357</f>
        <v>0</v>
      </c>
      <c r="J355" s="251">
        <f>'Pak8 s2'!M357</f>
        <v>0</v>
      </c>
      <c r="K355" s="251">
        <f>'Pak8 s2'!O357</f>
        <v>0</v>
      </c>
      <c r="L355" s="11"/>
      <c r="M355" s="11"/>
      <c r="N355" s="455"/>
      <c r="O355" s="250"/>
      <c r="P355" s="457"/>
      <c r="Q355" s="11"/>
      <c r="R355" s="340"/>
      <c r="S355" s="340"/>
      <c r="T355" s="340"/>
      <c r="U355" s="11"/>
      <c r="V355" s="11"/>
      <c r="W355" s="11"/>
      <c r="X355" s="11"/>
      <c r="Y355" s="11"/>
      <c r="Z355" s="11"/>
      <c r="AA355" s="11"/>
      <c r="AB355" s="11"/>
    </row>
    <row r="356" spans="1:28" ht="24.75" customHeight="1">
      <c r="A356" s="1250" t="str">
        <f>IF(E356&gt;0,"Wypełnione","")</f>
        <v/>
      </c>
      <c r="B356" s="58"/>
      <c r="C356" s="1734">
        <f>'Og s3a'!C759</f>
        <v>0</v>
      </c>
      <c r="D356" s="1732">
        <f>'Og s3a'!E759</f>
        <v>0</v>
      </c>
      <c r="E356" s="1734">
        <f>'Og s3a'!F759</f>
        <v>0</v>
      </c>
      <c r="F356" s="453">
        <f>O356</f>
        <v>0</v>
      </c>
      <c r="G356" s="453">
        <f>P356</f>
        <v>0</v>
      </c>
      <c r="H356" s="253">
        <f>'Pak8 s2'!I358</f>
        <v>0</v>
      </c>
      <c r="I356" s="253">
        <f>'Pak8 s2'!K358</f>
        <v>0</v>
      </c>
      <c r="J356" s="253">
        <f>'Pak8 s2'!M358</f>
        <v>0</v>
      </c>
      <c r="K356" s="253">
        <f>'Pak8 s2'!O358</f>
        <v>0</v>
      </c>
      <c r="L356" s="11"/>
      <c r="M356" s="11"/>
      <c r="N356" s="454">
        <f>'Og s3a'!G759</f>
        <v>0</v>
      </c>
      <c r="O356" s="254">
        <f>'Og s3a'!H759</f>
        <v>0</v>
      </c>
      <c r="P356" s="456">
        <f>'Og s3a'!D759</f>
        <v>0</v>
      </c>
      <c r="Q356" s="11"/>
      <c r="R356" s="340"/>
      <c r="S356" s="340"/>
      <c r="T356" s="340"/>
      <c r="U356" s="11"/>
      <c r="V356" s="11"/>
      <c r="W356" s="11"/>
      <c r="X356" s="11"/>
      <c r="Y356" s="11"/>
      <c r="Z356" s="11"/>
      <c r="AA356" s="11"/>
      <c r="AB356" s="11"/>
    </row>
    <row r="357" spans="1:28" ht="14.25" customHeight="1">
      <c r="A357" s="1250" t="str">
        <f>A356</f>
        <v/>
      </c>
      <c r="B357" s="58"/>
      <c r="C357" s="1735"/>
      <c r="D357" s="1733"/>
      <c r="E357" s="1735"/>
      <c r="F357" s="251"/>
      <c r="G357" s="251"/>
      <c r="H357" s="251">
        <f>'Pak8 s2'!I359</f>
        <v>0</v>
      </c>
      <c r="I357" s="251">
        <f>'Pak8 s2'!K359</f>
        <v>0</v>
      </c>
      <c r="J357" s="251">
        <f>'Pak8 s2'!M359</f>
        <v>0</v>
      </c>
      <c r="K357" s="251">
        <f>'Pak8 s2'!O359</f>
        <v>0</v>
      </c>
      <c r="L357" s="11"/>
      <c r="M357" s="11"/>
      <c r="N357" s="455"/>
      <c r="O357" s="250"/>
      <c r="P357" s="457"/>
      <c r="Q357" s="11"/>
      <c r="R357" s="340"/>
      <c r="S357" s="340"/>
      <c r="T357" s="340"/>
      <c r="U357" s="11"/>
      <c r="V357" s="11"/>
      <c r="W357" s="11"/>
      <c r="X357" s="11"/>
      <c r="Y357" s="11"/>
      <c r="Z357" s="11"/>
      <c r="AA357" s="11"/>
      <c r="AB357" s="11"/>
    </row>
    <row r="358" spans="1:28" ht="24.75" customHeight="1">
      <c r="A358" s="1250" t="str">
        <f>IF(E358&gt;0,"Wypełnione","")</f>
        <v/>
      </c>
      <c r="B358" s="58"/>
      <c r="C358" s="1734">
        <f>'Og s3a'!C761</f>
        <v>0</v>
      </c>
      <c r="D358" s="1732">
        <f>'Og s3a'!E761</f>
        <v>0</v>
      </c>
      <c r="E358" s="1734">
        <f>'Og s3a'!F761</f>
        <v>0</v>
      </c>
      <c r="F358" s="453">
        <f>O358</f>
        <v>0</v>
      </c>
      <c r="G358" s="453">
        <f>P358</f>
        <v>0</v>
      </c>
      <c r="H358" s="253">
        <f>'Pak8 s2'!I360</f>
        <v>0</v>
      </c>
      <c r="I358" s="253">
        <f>'Pak8 s2'!K360</f>
        <v>0</v>
      </c>
      <c r="J358" s="253">
        <f>'Pak8 s2'!M360</f>
        <v>0</v>
      </c>
      <c r="K358" s="253">
        <f>'Pak8 s2'!O360</f>
        <v>0</v>
      </c>
      <c r="L358" s="11"/>
      <c r="M358" s="11"/>
      <c r="N358" s="454">
        <f>'Og s3a'!G761</f>
        <v>0</v>
      </c>
      <c r="O358" s="254">
        <f>'Og s3a'!H761</f>
        <v>0</v>
      </c>
      <c r="P358" s="456">
        <f>'Og s3a'!D761</f>
        <v>0</v>
      </c>
      <c r="Q358" s="11"/>
      <c r="R358" s="340"/>
      <c r="S358" s="340"/>
      <c r="T358" s="340"/>
      <c r="U358" s="11"/>
      <c r="V358" s="11"/>
      <c r="W358" s="11"/>
      <c r="X358" s="11"/>
      <c r="Y358" s="11"/>
      <c r="Z358" s="11"/>
      <c r="AA358" s="11"/>
      <c r="AB358" s="11"/>
    </row>
    <row r="359" spans="1:28" ht="14.25" customHeight="1">
      <c r="A359" s="1250" t="str">
        <f>A358</f>
        <v/>
      </c>
      <c r="B359" s="58"/>
      <c r="C359" s="1735"/>
      <c r="D359" s="1733"/>
      <c r="E359" s="1735"/>
      <c r="F359" s="251"/>
      <c r="G359" s="251"/>
      <c r="H359" s="251">
        <f>'Pak8 s2'!I361</f>
        <v>0</v>
      </c>
      <c r="I359" s="251">
        <f>'Pak8 s2'!K361</f>
        <v>0</v>
      </c>
      <c r="J359" s="251">
        <f>'Pak8 s2'!M361</f>
        <v>0</v>
      </c>
      <c r="K359" s="251">
        <f>'Pak8 s2'!O361</f>
        <v>0</v>
      </c>
      <c r="L359" s="11"/>
      <c r="M359" s="11"/>
      <c r="N359" s="455"/>
      <c r="O359" s="250"/>
      <c r="P359" s="457"/>
      <c r="Q359" s="11"/>
      <c r="R359" s="340"/>
      <c r="S359" s="340"/>
      <c r="T359" s="340"/>
      <c r="U359" s="11"/>
      <c r="V359" s="11"/>
      <c r="W359" s="11"/>
      <c r="X359" s="11"/>
      <c r="Y359" s="11"/>
      <c r="Z359" s="11"/>
      <c r="AA359" s="11"/>
      <c r="AB359" s="11"/>
    </row>
    <row r="360" spans="1:28" ht="24.75" customHeight="1">
      <c r="A360" s="1250" t="str">
        <f>IF(E360&gt;0,"Wypełnione","")</f>
        <v/>
      </c>
      <c r="B360" s="58"/>
      <c r="C360" s="1734">
        <f>'Og s3a'!C763</f>
        <v>0</v>
      </c>
      <c r="D360" s="1732">
        <f>'Og s3a'!E763</f>
        <v>0</v>
      </c>
      <c r="E360" s="1734">
        <f>'Og s3a'!F763</f>
        <v>0</v>
      </c>
      <c r="F360" s="453">
        <f>O360</f>
        <v>0</v>
      </c>
      <c r="G360" s="453">
        <f>P360</f>
        <v>0</v>
      </c>
      <c r="H360" s="253">
        <f>'Pak8 s2'!I362</f>
        <v>0</v>
      </c>
      <c r="I360" s="253">
        <f>'Pak8 s2'!K362</f>
        <v>0</v>
      </c>
      <c r="J360" s="253">
        <f>'Pak8 s2'!M362</f>
        <v>0</v>
      </c>
      <c r="K360" s="253">
        <f>'Pak8 s2'!O362</f>
        <v>0</v>
      </c>
      <c r="L360" s="11"/>
      <c r="M360" s="11"/>
      <c r="N360" s="454">
        <f>'Og s3a'!G763</f>
        <v>0</v>
      </c>
      <c r="O360" s="254">
        <f>'Og s3a'!H763</f>
        <v>0</v>
      </c>
      <c r="P360" s="456">
        <f>'Og s3a'!D763</f>
        <v>0</v>
      </c>
      <c r="Q360" s="11"/>
      <c r="R360" s="340"/>
      <c r="S360" s="340"/>
      <c r="T360" s="340"/>
      <c r="U360" s="11"/>
      <c r="V360" s="11"/>
      <c r="W360" s="11"/>
      <c r="X360" s="11"/>
      <c r="Y360" s="11"/>
      <c r="Z360" s="11"/>
      <c r="AA360" s="11"/>
      <c r="AB360" s="11"/>
    </row>
    <row r="361" spans="1:28" ht="14.25" customHeight="1">
      <c r="A361" s="1250" t="str">
        <f>A360</f>
        <v/>
      </c>
      <c r="B361" s="58"/>
      <c r="C361" s="1735"/>
      <c r="D361" s="1733"/>
      <c r="E361" s="1735"/>
      <c r="F361" s="251"/>
      <c r="G361" s="251"/>
      <c r="H361" s="251">
        <f>'Pak8 s2'!I363</f>
        <v>0</v>
      </c>
      <c r="I361" s="251">
        <f>'Pak8 s2'!K363</f>
        <v>0</v>
      </c>
      <c r="J361" s="251">
        <f>'Pak8 s2'!M363</f>
        <v>0</v>
      </c>
      <c r="K361" s="251">
        <f>'Pak8 s2'!O363</f>
        <v>0</v>
      </c>
      <c r="L361" s="11"/>
      <c r="M361" s="11"/>
      <c r="N361" s="455"/>
      <c r="O361" s="250"/>
      <c r="P361" s="457"/>
      <c r="Q361" s="11"/>
      <c r="R361" s="340"/>
      <c r="S361" s="340"/>
      <c r="T361" s="340"/>
      <c r="U361" s="11"/>
      <c r="V361" s="11"/>
      <c r="W361" s="11"/>
      <c r="X361" s="11"/>
      <c r="Y361" s="11"/>
      <c r="Z361" s="11"/>
      <c r="AA361" s="11"/>
      <c r="AB361" s="11"/>
    </row>
    <row r="362" spans="1:28" ht="24.75" customHeight="1">
      <c r="A362" s="1250" t="str">
        <f>IF(E362&gt;0,"Wypełnione","")</f>
        <v/>
      </c>
      <c r="B362" s="58"/>
      <c r="C362" s="1734">
        <f>'Og s3a'!C765</f>
        <v>0</v>
      </c>
      <c r="D362" s="1732">
        <f>'Og s3a'!E765</f>
        <v>0</v>
      </c>
      <c r="E362" s="1734">
        <f>'Og s3a'!F765</f>
        <v>0</v>
      </c>
      <c r="F362" s="453">
        <f>O362</f>
        <v>0</v>
      </c>
      <c r="G362" s="453">
        <f>P362</f>
        <v>0</v>
      </c>
      <c r="H362" s="253">
        <f>'Pak8 s2'!I364</f>
        <v>0</v>
      </c>
      <c r="I362" s="253">
        <f>'Pak8 s2'!K364</f>
        <v>0</v>
      </c>
      <c r="J362" s="253">
        <f>'Pak8 s2'!M364</f>
        <v>0</v>
      </c>
      <c r="K362" s="253">
        <f>'Pak8 s2'!O364</f>
        <v>0</v>
      </c>
      <c r="L362" s="11"/>
      <c r="M362" s="11"/>
      <c r="N362" s="454">
        <f>'Og s3a'!G765</f>
        <v>0</v>
      </c>
      <c r="O362" s="254">
        <f>'Og s3a'!H765</f>
        <v>0</v>
      </c>
      <c r="P362" s="456">
        <f>'Og s3a'!D765</f>
        <v>0</v>
      </c>
      <c r="Q362" s="11"/>
      <c r="R362" s="340"/>
      <c r="S362" s="340"/>
      <c r="T362" s="340"/>
      <c r="U362" s="11"/>
      <c r="V362" s="11"/>
      <c r="W362" s="11"/>
      <c r="X362" s="11"/>
      <c r="Y362" s="11"/>
      <c r="Z362" s="11"/>
      <c r="AA362" s="11"/>
      <c r="AB362" s="11"/>
    </row>
    <row r="363" spans="1:28" ht="14.25" customHeight="1">
      <c r="A363" s="1250" t="str">
        <f>A362</f>
        <v/>
      </c>
      <c r="B363" s="58"/>
      <c r="C363" s="1735"/>
      <c r="D363" s="1733"/>
      <c r="E363" s="1735"/>
      <c r="F363" s="251"/>
      <c r="G363" s="251"/>
      <c r="H363" s="251">
        <f>'Pak8 s2'!I365</f>
        <v>0</v>
      </c>
      <c r="I363" s="251">
        <f>'Pak8 s2'!K365</f>
        <v>0</v>
      </c>
      <c r="J363" s="251">
        <f>'Pak8 s2'!M365</f>
        <v>0</v>
      </c>
      <c r="K363" s="251">
        <f>'Pak8 s2'!O365</f>
        <v>0</v>
      </c>
      <c r="L363" s="11"/>
      <c r="M363" s="11"/>
      <c r="N363" s="455"/>
      <c r="O363" s="250"/>
      <c r="P363" s="457"/>
      <c r="Q363" s="11"/>
      <c r="R363" s="340"/>
      <c r="S363" s="340"/>
      <c r="T363" s="340"/>
      <c r="U363" s="11"/>
      <c r="V363" s="11"/>
      <c r="W363" s="11"/>
      <c r="X363" s="11"/>
      <c r="Y363" s="11"/>
      <c r="Z363" s="11"/>
      <c r="AA363" s="11"/>
      <c r="AB363" s="11"/>
    </row>
    <row r="364" spans="1:28" ht="24.75" customHeight="1">
      <c r="A364" s="1250" t="str">
        <f>IF(E364&gt;0,"Wypełnione","")</f>
        <v/>
      </c>
      <c r="B364" s="58"/>
      <c r="C364" s="1734">
        <f>'Og s3a'!C767</f>
        <v>0</v>
      </c>
      <c r="D364" s="1732">
        <f>'Og s3a'!E767</f>
        <v>0</v>
      </c>
      <c r="E364" s="1734">
        <f>'Og s3a'!F767</f>
        <v>0</v>
      </c>
      <c r="F364" s="453">
        <f>O364</f>
        <v>0</v>
      </c>
      <c r="G364" s="453">
        <f>P364</f>
        <v>0</v>
      </c>
      <c r="H364" s="253">
        <f>'Pak8 s2'!I366</f>
        <v>0</v>
      </c>
      <c r="I364" s="253">
        <f>'Pak8 s2'!K366</f>
        <v>0</v>
      </c>
      <c r="J364" s="253">
        <f>'Pak8 s2'!M366</f>
        <v>0</v>
      </c>
      <c r="K364" s="253">
        <f>'Pak8 s2'!O366</f>
        <v>0</v>
      </c>
      <c r="L364" s="11"/>
      <c r="M364" s="11"/>
      <c r="N364" s="454">
        <f>'Og s3a'!G767</f>
        <v>0</v>
      </c>
      <c r="O364" s="254">
        <f>'Og s3a'!H767</f>
        <v>0</v>
      </c>
      <c r="P364" s="456">
        <f>'Og s3a'!D767</f>
        <v>0</v>
      </c>
      <c r="Q364" s="11"/>
      <c r="R364" s="340"/>
      <c r="S364" s="340"/>
      <c r="T364" s="340"/>
      <c r="U364" s="11"/>
      <c r="V364" s="11"/>
      <c r="W364" s="11"/>
      <c r="X364" s="11"/>
      <c r="Y364" s="11"/>
      <c r="Z364" s="11"/>
      <c r="AA364" s="11"/>
      <c r="AB364" s="11"/>
    </row>
    <row r="365" spans="1:28" ht="14.25" customHeight="1">
      <c r="A365" s="1250" t="str">
        <f>A364</f>
        <v/>
      </c>
      <c r="B365" s="58"/>
      <c r="C365" s="1735"/>
      <c r="D365" s="1733"/>
      <c r="E365" s="1735"/>
      <c r="F365" s="251"/>
      <c r="G365" s="251"/>
      <c r="H365" s="251">
        <f>'Pak8 s2'!I367</f>
        <v>0</v>
      </c>
      <c r="I365" s="251">
        <f>'Pak8 s2'!K367</f>
        <v>0</v>
      </c>
      <c r="J365" s="251">
        <f>'Pak8 s2'!M367</f>
        <v>0</v>
      </c>
      <c r="K365" s="251">
        <f>'Pak8 s2'!O367</f>
        <v>0</v>
      </c>
      <c r="L365" s="11"/>
      <c r="M365" s="11"/>
      <c r="N365" s="455"/>
      <c r="O365" s="250"/>
      <c r="P365" s="457"/>
      <c r="Q365" s="11"/>
      <c r="R365" s="340"/>
      <c r="S365" s="340"/>
      <c r="T365" s="340"/>
      <c r="U365" s="11"/>
      <c r="V365" s="11"/>
      <c r="W365" s="11"/>
      <c r="X365" s="11"/>
      <c r="Y365" s="11"/>
      <c r="Z365" s="11"/>
      <c r="AA365" s="11"/>
      <c r="AB365" s="11"/>
    </row>
    <row r="366" spans="1:28" ht="24.75" customHeight="1">
      <c r="A366" s="1250" t="str">
        <f>IF(E366&gt;0,"Wypełnione","")</f>
        <v/>
      </c>
      <c r="B366" s="58"/>
      <c r="C366" s="1734">
        <f>'Og s3a'!C769</f>
        <v>0</v>
      </c>
      <c r="D366" s="1732">
        <f>'Og s3a'!E769</f>
        <v>0</v>
      </c>
      <c r="E366" s="1734">
        <f>'Og s3a'!F769</f>
        <v>0</v>
      </c>
      <c r="F366" s="453">
        <f>O366</f>
        <v>0</v>
      </c>
      <c r="G366" s="453">
        <f>P366</f>
        <v>0</v>
      </c>
      <c r="H366" s="253">
        <f>'Pak8 s2'!I368</f>
        <v>0</v>
      </c>
      <c r="I366" s="253">
        <f>'Pak8 s2'!K368</f>
        <v>0</v>
      </c>
      <c r="J366" s="253">
        <f>'Pak8 s2'!M368</f>
        <v>0</v>
      </c>
      <c r="K366" s="253">
        <f>'Pak8 s2'!O368</f>
        <v>0</v>
      </c>
      <c r="L366" s="11"/>
      <c r="M366" s="11"/>
      <c r="N366" s="454">
        <f>'Og s3a'!G769</f>
        <v>0</v>
      </c>
      <c r="O366" s="254">
        <f>'Og s3a'!H769</f>
        <v>0</v>
      </c>
      <c r="P366" s="456">
        <f>'Og s3a'!D769</f>
        <v>0</v>
      </c>
      <c r="Q366" s="11"/>
      <c r="R366" s="340"/>
      <c r="S366" s="340"/>
      <c r="T366" s="340"/>
      <c r="U366" s="11"/>
      <c r="V366" s="11"/>
      <c r="W366" s="11"/>
      <c r="X366" s="11"/>
      <c r="Y366" s="11"/>
      <c r="Z366" s="11"/>
      <c r="AA366" s="11"/>
      <c r="AB366" s="11"/>
    </row>
    <row r="367" spans="1:28" ht="14.25" customHeight="1">
      <c r="A367" s="1250" t="str">
        <f>A366</f>
        <v/>
      </c>
      <c r="B367" s="58"/>
      <c r="C367" s="1735"/>
      <c r="D367" s="1733"/>
      <c r="E367" s="1735"/>
      <c r="F367" s="251"/>
      <c r="G367" s="251"/>
      <c r="H367" s="251">
        <f>'Pak8 s2'!I369</f>
        <v>0</v>
      </c>
      <c r="I367" s="251">
        <f>'Pak8 s2'!K369</f>
        <v>0</v>
      </c>
      <c r="J367" s="251">
        <f>'Pak8 s2'!M369</f>
        <v>0</v>
      </c>
      <c r="K367" s="251">
        <f>'Pak8 s2'!O369</f>
        <v>0</v>
      </c>
      <c r="L367" s="11"/>
      <c r="M367" s="11"/>
      <c r="N367" s="455"/>
      <c r="O367" s="250"/>
      <c r="P367" s="457"/>
      <c r="Q367" s="11"/>
      <c r="R367" s="340"/>
      <c r="S367" s="340"/>
      <c r="T367" s="340"/>
      <c r="U367" s="11"/>
      <c r="V367" s="11"/>
      <c r="W367" s="11"/>
      <c r="X367" s="11"/>
      <c r="Y367" s="11"/>
      <c r="Z367" s="11"/>
      <c r="AA367" s="11"/>
      <c r="AB367" s="11"/>
    </row>
    <row r="368" spans="1:28" ht="24.75" customHeight="1">
      <c r="A368" s="1250" t="str">
        <f>IF(E368&gt;0,"Wypełnione","")</f>
        <v/>
      </c>
      <c r="B368" s="58"/>
      <c r="C368" s="1734">
        <f>'Og s3a'!C771</f>
        <v>0</v>
      </c>
      <c r="D368" s="1732">
        <f>'Og s3a'!E771</f>
        <v>0</v>
      </c>
      <c r="E368" s="1734">
        <f>'Og s3a'!F771</f>
        <v>0</v>
      </c>
      <c r="F368" s="453">
        <f>O368</f>
        <v>0</v>
      </c>
      <c r="G368" s="453">
        <f>P368</f>
        <v>0</v>
      </c>
      <c r="H368" s="253">
        <f>'Pak8 s2'!I370</f>
        <v>0</v>
      </c>
      <c r="I368" s="253">
        <f>'Pak8 s2'!K370</f>
        <v>0</v>
      </c>
      <c r="J368" s="253">
        <f>'Pak8 s2'!M370</f>
        <v>0</v>
      </c>
      <c r="K368" s="253">
        <f>'Pak8 s2'!O370</f>
        <v>0</v>
      </c>
      <c r="L368" s="11"/>
      <c r="M368" s="11"/>
      <c r="N368" s="454">
        <f>'Og s3a'!G771</f>
        <v>0</v>
      </c>
      <c r="O368" s="254">
        <f>'Og s3a'!H771</f>
        <v>0</v>
      </c>
      <c r="P368" s="456">
        <f>'Og s3a'!D771</f>
        <v>0</v>
      </c>
      <c r="Q368" s="11"/>
      <c r="R368" s="340"/>
      <c r="S368" s="340"/>
      <c r="T368" s="340"/>
      <c r="U368" s="11"/>
      <c r="V368" s="11"/>
      <c r="W368" s="11"/>
      <c r="X368" s="11"/>
      <c r="Y368" s="11"/>
      <c r="Z368" s="11"/>
      <c r="AA368" s="11"/>
      <c r="AB368" s="11"/>
    </row>
    <row r="369" spans="1:28" ht="14.25" customHeight="1">
      <c r="A369" s="1250" t="str">
        <f>A368</f>
        <v/>
      </c>
      <c r="B369" s="58"/>
      <c r="C369" s="1735"/>
      <c r="D369" s="1733"/>
      <c r="E369" s="1735"/>
      <c r="F369" s="251"/>
      <c r="G369" s="251"/>
      <c r="H369" s="251">
        <f>'Pak8 s2'!I371</f>
        <v>0</v>
      </c>
      <c r="I369" s="251">
        <f>'Pak8 s2'!K371</f>
        <v>0</v>
      </c>
      <c r="J369" s="251">
        <f>'Pak8 s2'!M371</f>
        <v>0</v>
      </c>
      <c r="K369" s="251">
        <f>'Pak8 s2'!O371</f>
        <v>0</v>
      </c>
      <c r="L369" s="11"/>
      <c r="M369" s="11"/>
      <c r="N369" s="455"/>
      <c r="O369" s="250"/>
      <c r="P369" s="457"/>
      <c r="Q369" s="11"/>
      <c r="R369" s="340"/>
      <c r="S369" s="340"/>
      <c r="T369" s="340"/>
      <c r="U369" s="11"/>
      <c r="V369" s="11"/>
      <c r="W369" s="11"/>
      <c r="X369" s="11"/>
      <c r="Y369" s="11"/>
      <c r="Z369" s="11"/>
      <c r="AA369" s="11"/>
      <c r="AB369" s="11"/>
    </row>
    <row r="370" spans="1:28" ht="24.75" customHeight="1">
      <c r="A370" s="1250" t="str">
        <f>IF(E370&gt;0,"Wypełnione","")</f>
        <v/>
      </c>
      <c r="B370" s="58"/>
      <c r="C370" s="1734">
        <f>'Og s3a'!C773</f>
        <v>0</v>
      </c>
      <c r="D370" s="1732">
        <f>'Og s3a'!E773</f>
        <v>0</v>
      </c>
      <c r="E370" s="1734">
        <f>'Og s3a'!F773</f>
        <v>0</v>
      </c>
      <c r="F370" s="453">
        <f>O370</f>
        <v>0</v>
      </c>
      <c r="G370" s="453">
        <f>P370</f>
        <v>0</v>
      </c>
      <c r="H370" s="253">
        <f>'Pak8 s2'!I372</f>
        <v>0</v>
      </c>
      <c r="I370" s="253">
        <f>'Pak8 s2'!K372</f>
        <v>0</v>
      </c>
      <c r="J370" s="253">
        <f>'Pak8 s2'!M372</f>
        <v>0</v>
      </c>
      <c r="K370" s="253">
        <f>'Pak8 s2'!O372</f>
        <v>0</v>
      </c>
      <c r="L370" s="11"/>
      <c r="M370" s="11"/>
      <c r="N370" s="454">
        <f>'Og s3a'!G773</f>
        <v>0</v>
      </c>
      <c r="O370" s="254">
        <f>'Og s3a'!H773</f>
        <v>0</v>
      </c>
      <c r="P370" s="456">
        <f>'Og s3a'!D773</f>
        <v>0</v>
      </c>
      <c r="Q370" s="11"/>
      <c r="R370" s="340"/>
      <c r="S370" s="340"/>
      <c r="T370" s="340"/>
      <c r="U370" s="11"/>
      <c r="V370" s="11"/>
      <c r="W370" s="11"/>
      <c r="X370" s="11"/>
      <c r="Y370" s="11"/>
      <c r="Z370" s="11"/>
      <c r="AA370" s="11"/>
      <c r="AB370" s="11"/>
    </row>
    <row r="371" spans="1:28" ht="14.25" customHeight="1">
      <c r="A371" s="1250" t="str">
        <f>A370</f>
        <v/>
      </c>
      <c r="B371" s="58"/>
      <c r="C371" s="1735"/>
      <c r="D371" s="1733"/>
      <c r="E371" s="1735"/>
      <c r="F371" s="251"/>
      <c r="G371" s="251"/>
      <c r="H371" s="251">
        <f>'Pak8 s2'!I373</f>
        <v>0</v>
      </c>
      <c r="I371" s="251">
        <f>'Pak8 s2'!K373</f>
        <v>0</v>
      </c>
      <c r="J371" s="251">
        <f>'Pak8 s2'!M373</f>
        <v>0</v>
      </c>
      <c r="K371" s="251">
        <f>'Pak8 s2'!O373</f>
        <v>0</v>
      </c>
      <c r="L371" s="11"/>
      <c r="M371" s="11"/>
      <c r="N371" s="455"/>
      <c r="O371" s="250"/>
      <c r="P371" s="457"/>
      <c r="Q371" s="11"/>
      <c r="R371" s="340"/>
      <c r="S371" s="340"/>
      <c r="T371" s="340"/>
      <c r="U371" s="11"/>
      <c r="V371" s="11"/>
      <c r="W371" s="11"/>
      <c r="X371" s="11"/>
      <c r="Y371" s="11"/>
      <c r="Z371" s="11"/>
      <c r="AA371" s="11"/>
      <c r="AB371" s="11"/>
    </row>
    <row r="372" spans="1:28" ht="24.75" customHeight="1">
      <c r="A372" s="1250" t="str">
        <f>IF(E372&gt;0,"Wypełnione","")</f>
        <v/>
      </c>
      <c r="B372" s="58"/>
      <c r="C372" s="1734">
        <f>'Og s3a'!C775</f>
        <v>0</v>
      </c>
      <c r="D372" s="1732">
        <f>'Og s3a'!E775</f>
        <v>0</v>
      </c>
      <c r="E372" s="1734">
        <f>'Og s3a'!F775</f>
        <v>0</v>
      </c>
      <c r="F372" s="453">
        <f>O372</f>
        <v>0</v>
      </c>
      <c r="G372" s="453">
        <f>P372</f>
        <v>0</v>
      </c>
      <c r="H372" s="253">
        <f>'Pak8 s2'!I374</f>
        <v>0</v>
      </c>
      <c r="I372" s="253">
        <f>'Pak8 s2'!K374</f>
        <v>0</v>
      </c>
      <c r="J372" s="253">
        <f>'Pak8 s2'!M374</f>
        <v>0</v>
      </c>
      <c r="K372" s="253">
        <f>'Pak8 s2'!O374</f>
        <v>0</v>
      </c>
      <c r="L372" s="11"/>
      <c r="M372" s="11"/>
      <c r="N372" s="454">
        <f>'Og s3a'!G775</f>
        <v>0</v>
      </c>
      <c r="O372" s="254">
        <f>'Og s3a'!H775</f>
        <v>0</v>
      </c>
      <c r="P372" s="456">
        <f>'Og s3a'!D775</f>
        <v>0</v>
      </c>
      <c r="Q372" s="11"/>
      <c r="R372" s="340"/>
      <c r="S372" s="340"/>
      <c r="T372" s="340"/>
      <c r="U372" s="11"/>
      <c r="V372" s="11"/>
      <c r="W372" s="11"/>
      <c r="X372" s="11"/>
      <c r="Y372" s="11"/>
      <c r="Z372" s="11"/>
      <c r="AA372" s="11"/>
      <c r="AB372" s="11"/>
    </row>
    <row r="373" spans="1:28" ht="14.25" customHeight="1">
      <c r="A373" s="1250" t="str">
        <f>A372</f>
        <v/>
      </c>
      <c r="B373" s="58"/>
      <c r="C373" s="1735"/>
      <c r="D373" s="1733"/>
      <c r="E373" s="1735"/>
      <c r="F373" s="251"/>
      <c r="G373" s="251"/>
      <c r="H373" s="251">
        <f>'Pak8 s2'!I375</f>
        <v>0</v>
      </c>
      <c r="I373" s="251">
        <f>'Pak8 s2'!K375</f>
        <v>0</v>
      </c>
      <c r="J373" s="251">
        <f>'Pak8 s2'!M375</f>
        <v>0</v>
      </c>
      <c r="K373" s="251">
        <f>'Pak8 s2'!O375</f>
        <v>0</v>
      </c>
      <c r="L373" s="11"/>
      <c r="M373" s="11"/>
      <c r="N373" s="455"/>
      <c r="O373" s="250"/>
      <c r="P373" s="457"/>
      <c r="Q373" s="11"/>
      <c r="R373" s="340"/>
      <c r="S373" s="340"/>
      <c r="T373" s="340"/>
      <c r="U373" s="11"/>
      <c r="V373" s="11"/>
      <c r="W373" s="11"/>
      <c r="X373" s="11"/>
      <c r="Y373" s="11"/>
      <c r="Z373" s="11"/>
      <c r="AA373" s="11"/>
      <c r="AB373" s="11"/>
    </row>
    <row r="374" spans="1:28" ht="24.75" customHeight="1">
      <c r="A374" s="1250" t="str">
        <f>IF(E374&gt;0,"Wypełnione","")</f>
        <v/>
      </c>
      <c r="B374" s="58"/>
      <c r="C374" s="1734">
        <f>'Og s3a'!C777</f>
        <v>0</v>
      </c>
      <c r="D374" s="1732">
        <f>'Og s3a'!E777</f>
        <v>0</v>
      </c>
      <c r="E374" s="1734">
        <f>'Og s3a'!F777</f>
        <v>0</v>
      </c>
      <c r="F374" s="453">
        <f>O374</f>
        <v>0</v>
      </c>
      <c r="G374" s="453">
        <f>P374</f>
        <v>0</v>
      </c>
      <c r="H374" s="253">
        <f>'Pak8 s2'!I376</f>
        <v>0</v>
      </c>
      <c r="I374" s="253">
        <f>'Pak8 s2'!K376</f>
        <v>0</v>
      </c>
      <c r="J374" s="253">
        <f>'Pak8 s2'!M376</f>
        <v>0</v>
      </c>
      <c r="K374" s="253">
        <f>'Pak8 s2'!O376</f>
        <v>0</v>
      </c>
      <c r="L374" s="11"/>
      <c r="M374" s="11"/>
      <c r="N374" s="454">
        <f>'Og s3a'!G777</f>
        <v>0</v>
      </c>
      <c r="O374" s="254">
        <f>'Og s3a'!H777</f>
        <v>0</v>
      </c>
      <c r="P374" s="456">
        <f>'Og s3a'!D777</f>
        <v>0</v>
      </c>
      <c r="Q374" s="11"/>
      <c r="R374" s="340"/>
      <c r="S374" s="340"/>
      <c r="T374" s="340"/>
      <c r="U374" s="11"/>
      <c r="V374" s="11"/>
      <c r="W374" s="11"/>
      <c r="X374" s="11"/>
      <c r="Y374" s="11"/>
      <c r="Z374" s="11"/>
      <c r="AA374" s="11"/>
      <c r="AB374" s="11"/>
    </row>
    <row r="375" spans="1:28" ht="14.25" customHeight="1">
      <c r="A375" s="1250" t="str">
        <f>A374</f>
        <v/>
      </c>
      <c r="B375" s="58"/>
      <c r="C375" s="1735"/>
      <c r="D375" s="1733"/>
      <c r="E375" s="1735"/>
      <c r="F375" s="251"/>
      <c r="G375" s="251"/>
      <c r="H375" s="251">
        <f>'Pak8 s2'!I377</f>
        <v>0</v>
      </c>
      <c r="I375" s="251">
        <f>'Pak8 s2'!K377</f>
        <v>0</v>
      </c>
      <c r="J375" s="251">
        <f>'Pak8 s2'!M377</f>
        <v>0</v>
      </c>
      <c r="K375" s="251">
        <f>'Pak8 s2'!O377</f>
        <v>0</v>
      </c>
      <c r="L375" s="11"/>
      <c r="M375" s="11"/>
      <c r="N375" s="455"/>
      <c r="O375" s="250"/>
      <c r="P375" s="457"/>
      <c r="Q375" s="11"/>
      <c r="R375" s="340"/>
      <c r="S375" s="340"/>
      <c r="T375" s="340"/>
      <c r="U375" s="11"/>
      <c r="V375" s="11"/>
      <c r="W375" s="11"/>
      <c r="X375" s="11"/>
      <c r="Y375" s="11"/>
      <c r="Z375" s="11"/>
      <c r="AA375" s="11"/>
      <c r="AB375" s="11"/>
    </row>
    <row r="376" spans="1:28" ht="24.75" customHeight="1">
      <c r="A376" s="1250" t="str">
        <f>IF(E376&gt;0,"Wypełnione","")</f>
        <v/>
      </c>
      <c r="B376" s="58"/>
      <c r="C376" s="1734">
        <f>'Og s3a'!C779</f>
        <v>0</v>
      </c>
      <c r="D376" s="1732">
        <f>'Og s3a'!E779</f>
        <v>0</v>
      </c>
      <c r="E376" s="1734">
        <f>'Og s3a'!F779</f>
        <v>0</v>
      </c>
      <c r="F376" s="453">
        <f>O376</f>
        <v>0</v>
      </c>
      <c r="G376" s="453">
        <f>P376</f>
        <v>0</v>
      </c>
      <c r="H376" s="253">
        <f>'Pak8 s2'!I378</f>
        <v>0</v>
      </c>
      <c r="I376" s="253">
        <f>'Pak8 s2'!K378</f>
        <v>0</v>
      </c>
      <c r="J376" s="253">
        <f>'Pak8 s2'!M378</f>
        <v>0</v>
      </c>
      <c r="K376" s="253">
        <f>'Pak8 s2'!O378</f>
        <v>0</v>
      </c>
      <c r="L376" s="11"/>
      <c r="M376" s="11"/>
      <c r="N376" s="454">
        <f>'Og s3a'!G779</f>
        <v>0</v>
      </c>
      <c r="O376" s="254">
        <f>'Og s3a'!H779</f>
        <v>0</v>
      </c>
      <c r="P376" s="456">
        <f>'Og s3a'!D779</f>
        <v>0</v>
      </c>
      <c r="Q376" s="11"/>
      <c r="R376" s="340"/>
      <c r="S376" s="340"/>
      <c r="T376" s="340"/>
      <c r="U376" s="11"/>
      <c r="V376" s="11"/>
      <c r="W376" s="11"/>
      <c r="X376" s="11"/>
      <c r="Y376" s="11"/>
      <c r="Z376" s="11"/>
      <c r="AA376" s="11"/>
      <c r="AB376" s="11"/>
    </row>
    <row r="377" spans="1:28" ht="14.25" customHeight="1">
      <c r="A377" s="1250" t="str">
        <f>A376</f>
        <v/>
      </c>
      <c r="B377" s="58"/>
      <c r="C377" s="1735"/>
      <c r="D377" s="1733"/>
      <c r="E377" s="1735"/>
      <c r="F377" s="251"/>
      <c r="G377" s="251"/>
      <c r="H377" s="251">
        <f>'Pak8 s2'!I379</f>
        <v>0</v>
      </c>
      <c r="I377" s="251">
        <f>'Pak8 s2'!K379</f>
        <v>0</v>
      </c>
      <c r="J377" s="251">
        <f>'Pak8 s2'!M379</f>
        <v>0</v>
      </c>
      <c r="K377" s="251">
        <f>'Pak8 s2'!O379</f>
        <v>0</v>
      </c>
      <c r="L377" s="11"/>
      <c r="M377" s="11"/>
      <c r="N377" s="455"/>
      <c r="O377" s="250"/>
      <c r="P377" s="457"/>
      <c r="Q377" s="11"/>
      <c r="R377" s="340"/>
      <c r="S377" s="340"/>
      <c r="T377" s="340"/>
      <c r="U377" s="11"/>
      <c r="V377" s="11"/>
      <c r="W377" s="11"/>
      <c r="X377" s="11"/>
      <c r="Y377" s="11"/>
      <c r="Z377" s="11"/>
      <c r="AA377" s="11"/>
      <c r="AB377" s="11"/>
    </row>
    <row r="378" spans="1:28" ht="24.75" customHeight="1">
      <c r="A378" s="1250" t="str">
        <f>IF(E378&gt;0,"Wypełnione","")</f>
        <v/>
      </c>
      <c r="B378" s="58"/>
      <c r="C378" s="1734">
        <f>'Og s3a'!C781</f>
        <v>0</v>
      </c>
      <c r="D378" s="1732">
        <f>'Og s3a'!E781</f>
        <v>0</v>
      </c>
      <c r="E378" s="1734">
        <f>'Og s3a'!F781</f>
        <v>0</v>
      </c>
      <c r="F378" s="453">
        <f>O378</f>
        <v>0</v>
      </c>
      <c r="G378" s="453">
        <f>P378</f>
        <v>0</v>
      </c>
      <c r="H378" s="253">
        <f>'Pak8 s2'!I380</f>
        <v>0</v>
      </c>
      <c r="I378" s="253">
        <f>'Pak8 s2'!K380</f>
        <v>0</v>
      </c>
      <c r="J378" s="253">
        <f>'Pak8 s2'!M380</f>
        <v>0</v>
      </c>
      <c r="K378" s="253">
        <f>'Pak8 s2'!O380</f>
        <v>0</v>
      </c>
      <c r="L378" s="11"/>
      <c r="M378" s="11"/>
      <c r="N378" s="454">
        <f>'Og s3a'!G781</f>
        <v>0</v>
      </c>
      <c r="O378" s="254">
        <f>'Og s3a'!H781</f>
        <v>0</v>
      </c>
      <c r="P378" s="456">
        <f>'Og s3a'!D781</f>
        <v>0</v>
      </c>
      <c r="Q378" s="11"/>
      <c r="R378" s="340"/>
      <c r="S378" s="340"/>
      <c r="T378" s="340"/>
      <c r="U378" s="11"/>
      <c r="V378" s="11"/>
      <c r="W378" s="11"/>
      <c r="X378" s="11"/>
      <c r="Y378" s="11"/>
      <c r="Z378" s="11"/>
      <c r="AA378" s="11"/>
      <c r="AB378" s="11"/>
    </row>
    <row r="379" spans="1:28" ht="14.25" customHeight="1">
      <c r="A379" s="1250" t="str">
        <f>A378</f>
        <v/>
      </c>
      <c r="B379" s="58"/>
      <c r="C379" s="1735"/>
      <c r="D379" s="1733"/>
      <c r="E379" s="1735"/>
      <c r="F379" s="251"/>
      <c r="G379" s="251"/>
      <c r="H379" s="251">
        <f>'Pak8 s2'!I381</f>
        <v>0</v>
      </c>
      <c r="I379" s="251">
        <f>'Pak8 s2'!K381</f>
        <v>0</v>
      </c>
      <c r="J379" s="251">
        <f>'Pak8 s2'!M381</f>
        <v>0</v>
      </c>
      <c r="K379" s="251">
        <f>'Pak8 s2'!O381</f>
        <v>0</v>
      </c>
      <c r="L379" s="11"/>
      <c r="M379" s="11"/>
      <c r="N379" s="455"/>
      <c r="O379" s="250"/>
      <c r="P379" s="457"/>
      <c r="Q379" s="11"/>
      <c r="R379" s="340"/>
      <c r="S379" s="340"/>
      <c r="T379" s="340"/>
      <c r="U379" s="11"/>
      <c r="V379" s="11"/>
      <c r="W379" s="11"/>
      <c r="X379" s="11"/>
      <c r="Y379" s="11"/>
      <c r="Z379" s="11"/>
      <c r="AA379" s="11"/>
      <c r="AB379" s="11"/>
    </row>
    <row r="380" spans="1:28" ht="24.75" customHeight="1">
      <c r="A380" s="1250" t="str">
        <f>IF(E380&gt;0,"Wypełnione","")</f>
        <v/>
      </c>
      <c r="B380" s="58"/>
      <c r="C380" s="1734">
        <f>'Og s3a'!C783</f>
        <v>0</v>
      </c>
      <c r="D380" s="1732">
        <f>'Og s3a'!E783</f>
        <v>0</v>
      </c>
      <c r="E380" s="1734">
        <f>'Og s3a'!F783</f>
        <v>0</v>
      </c>
      <c r="F380" s="453">
        <f>O380</f>
        <v>0</v>
      </c>
      <c r="G380" s="453">
        <f>P380</f>
        <v>0</v>
      </c>
      <c r="H380" s="253">
        <f>'Pak8 s2'!I382</f>
        <v>0</v>
      </c>
      <c r="I380" s="253">
        <f>'Pak8 s2'!K382</f>
        <v>0</v>
      </c>
      <c r="J380" s="253">
        <f>'Pak8 s2'!M382</f>
        <v>0</v>
      </c>
      <c r="K380" s="253">
        <f>'Pak8 s2'!O382</f>
        <v>0</v>
      </c>
      <c r="L380" s="11"/>
      <c r="M380" s="11"/>
      <c r="N380" s="454">
        <f>'Og s3a'!G783</f>
        <v>0</v>
      </c>
      <c r="O380" s="254">
        <f>'Og s3a'!H783</f>
        <v>0</v>
      </c>
      <c r="P380" s="456">
        <f>'Og s3a'!D783</f>
        <v>0</v>
      </c>
      <c r="Q380" s="11"/>
      <c r="R380" s="340"/>
      <c r="S380" s="340"/>
      <c r="T380" s="340"/>
      <c r="U380" s="11"/>
      <c r="V380" s="11"/>
      <c r="W380" s="11"/>
      <c r="X380" s="11"/>
      <c r="Y380" s="11"/>
      <c r="Z380" s="11"/>
      <c r="AA380" s="11"/>
      <c r="AB380" s="11"/>
    </row>
    <row r="381" spans="1:28" ht="14.25" customHeight="1">
      <c r="A381" s="1250" t="str">
        <f>A380</f>
        <v/>
      </c>
      <c r="B381" s="58"/>
      <c r="C381" s="1735"/>
      <c r="D381" s="1733"/>
      <c r="E381" s="1735"/>
      <c r="F381" s="251"/>
      <c r="G381" s="251"/>
      <c r="H381" s="251">
        <f>'Pak8 s2'!I383</f>
        <v>0</v>
      </c>
      <c r="I381" s="251">
        <f>'Pak8 s2'!K383</f>
        <v>0</v>
      </c>
      <c r="J381" s="251">
        <f>'Pak8 s2'!M383</f>
        <v>0</v>
      </c>
      <c r="K381" s="251">
        <f>'Pak8 s2'!O383</f>
        <v>0</v>
      </c>
      <c r="L381" s="11"/>
      <c r="M381" s="11"/>
      <c r="N381" s="455"/>
      <c r="O381" s="250"/>
      <c r="P381" s="457"/>
      <c r="Q381" s="11"/>
      <c r="R381" s="340"/>
      <c r="S381" s="340"/>
      <c r="T381" s="340"/>
      <c r="U381" s="11"/>
      <c r="V381" s="11"/>
      <c r="W381" s="11"/>
      <c r="X381" s="11"/>
      <c r="Y381" s="11"/>
      <c r="Z381" s="11"/>
      <c r="AA381" s="11"/>
      <c r="AB381" s="11"/>
    </row>
    <row r="382" spans="1:28" ht="24.75" customHeight="1">
      <c r="A382" s="1250" t="str">
        <f>IF(E382&gt;0,"Wypełnione","")</f>
        <v/>
      </c>
      <c r="B382" s="58"/>
      <c r="C382" s="1734">
        <f>'Og s3a'!C785</f>
        <v>0</v>
      </c>
      <c r="D382" s="1732">
        <f>'Og s3a'!E785</f>
        <v>0</v>
      </c>
      <c r="E382" s="1734">
        <f>'Og s3a'!F785</f>
        <v>0</v>
      </c>
      <c r="F382" s="453">
        <f>O382</f>
        <v>0</v>
      </c>
      <c r="G382" s="453">
        <f>P382</f>
        <v>0</v>
      </c>
      <c r="H382" s="253">
        <f>'Pak8 s2'!I384</f>
        <v>0</v>
      </c>
      <c r="I382" s="253">
        <f>'Pak8 s2'!K384</f>
        <v>0</v>
      </c>
      <c r="J382" s="253">
        <f>'Pak8 s2'!M384</f>
        <v>0</v>
      </c>
      <c r="K382" s="253">
        <f>'Pak8 s2'!O384</f>
        <v>0</v>
      </c>
      <c r="L382" s="11"/>
      <c r="M382" s="11"/>
      <c r="N382" s="454">
        <f>'Og s3a'!G785</f>
        <v>0</v>
      </c>
      <c r="O382" s="254">
        <f>'Og s3a'!H785</f>
        <v>0</v>
      </c>
      <c r="P382" s="456">
        <f>'Og s3a'!D785</f>
        <v>0</v>
      </c>
      <c r="Q382" s="11"/>
      <c r="R382" s="340"/>
      <c r="S382" s="340"/>
      <c r="T382" s="340"/>
      <c r="U382" s="11"/>
      <c r="V382" s="11"/>
      <c r="W382" s="11"/>
      <c r="X382" s="11"/>
      <c r="Y382" s="11"/>
      <c r="Z382" s="11"/>
      <c r="AA382" s="11"/>
      <c r="AB382" s="11"/>
    </row>
    <row r="383" spans="1:28" ht="14.25" customHeight="1">
      <c r="A383" s="1250" t="str">
        <f>A382</f>
        <v/>
      </c>
      <c r="B383" s="58"/>
      <c r="C383" s="1735"/>
      <c r="D383" s="1733"/>
      <c r="E383" s="1735"/>
      <c r="F383" s="251"/>
      <c r="G383" s="251"/>
      <c r="H383" s="251">
        <f>'Pak8 s2'!I385</f>
        <v>0</v>
      </c>
      <c r="I383" s="251">
        <f>'Pak8 s2'!K385</f>
        <v>0</v>
      </c>
      <c r="J383" s="251">
        <f>'Pak8 s2'!M385</f>
        <v>0</v>
      </c>
      <c r="K383" s="251">
        <f>'Pak8 s2'!O385</f>
        <v>0</v>
      </c>
      <c r="L383" s="11"/>
      <c r="M383" s="11"/>
      <c r="N383" s="455"/>
      <c r="O383" s="250"/>
      <c r="P383" s="457"/>
      <c r="Q383" s="11"/>
      <c r="R383" s="340"/>
      <c r="S383" s="340"/>
      <c r="T383" s="340"/>
      <c r="U383" s="11"/>
      <c r="V383" s="11"/>
      <c r="W383" s="11"/>
      <c r="X383" s="11"/>
      <c r="Y383" s="11"/>
      <c r="Z383" s="11"/>
      <c r="AA383" s="11"/>
      <c r="AB383" s="11"/>
    </row>
    <row r="384" spans="1:28" ht="24.75" customHeight="1">
      <c r="A384" s="1250" t="str">
        <f>IF(E384&gt;0,"Wypełnione","")</f>
        <v/>
      </c>
      <c r="B384" s="58"/>
      <c r="C384" s="1734">
        <f>'Og s3a'!C787</f>
        <v>0</v>
      </c>
      <c r="D384" s="1732">
        <f>'Og s3a'!E787</f>
        <v>0</v>
      </c>
      <c r="E384" s="1734">
        <f>'Og s3a'!F787</f>
        <v>0</v>
      </c>
      <c r="F384" s="453">
        <f>O384</f>
        <v>0</v>
      </c>
      <c r="G384" s="453">
        <f>P384</f>
        <v>0</v>
      </c>
      <c r="H384" s="253">
        <f>'Pak8 s2'!I386</f>
        <v>0</v>
      </c>
      <c r="I384" s="253">
        <f>'Pak8 s2'!K386</f>
        <v>0</v>
      </c>
      <c r="J384" s="253">
        <f>'Pak8 s2'!M386</f>
        <v>0</v>
      </c>
      <c r="K384" s="253">
        <f>'Pak8 s2'!O386</f>
        <v>0</v>
      </c>
      <c r="L384" s="11"/>
      <c r="M384" s="11"/>
      <c r="N384" s="454">
        <f>'Og s3a'!G787</f>
        <v>0</v>
      </c>
      <c r="O384" s="254">
        <f>'Og s3a'!H787</f>
        <v>0</v>
      </c>
      <c r="P384" s="456">
        <f>'Og s3a'!D787</f>
        <v>0</v>
      </c>
      <c r="Q384" s="11"/>
      <c r="R384" s="340"/>
      <c r="S384" s="340"/>
      <c r="T384" s="340"/>
      <c r="U384" s="11"/>
      <c r="V384" s="11"/>
      <c r="W384" s="11"/>
      <c r="X384" s="11"/>
      <c r="Y384" s="11"/>
      <c r="Z384" s="11"/>
      <c r="AA384" s="11"/>
      <c r="AB384" s="11"/>
    </row>
    <row r="385" spans="1:28" ht="14.25" customHeight="1">
      <c r="A385" s="1250" t="str">
        <f>A384</f>
        <v/>
      </c>
      <c r="B385" s="58"/>
      <c r="C385" s="1735"/>
      <c r="D385" s="1733"/>
      <c r="E385" s="1735"/>
      <c r="F385" s="251"/>
      <c r="G385" s="251"/>
      <c r="H385" s="251">
        <f>'Pak8 s2'!I387</f>
        <v>0</v>
      </c>
      <c r="I385" s="251">
        <f>'Pak8 s2'!K387</f>
        <v>0</v>
      </c>
      <c r="J385" s="251">
        <f>'Pak8 s2'!M387</f>
        <v>0</v>
      </c>
      <c r="K385" s="251">
        <f>'Pak8 s2'!O387</f>
        <v>0</v>
      </c>
      <c r="L385" s="11"/>
      <c r="M385" s="11"/>
      <c r="N385" s="455"/>
      <c r="O385" s="250"/>
      <c r="P385" s="457"/>
      <c r="Q385" s="11"/>
      <c r="R385" s="340"/>
      <c r="S385" s="340"/>
      <c r="T385" s="340"/>
      <c r="U385" s="11"/>
      <c r="V385" s="11"/>
      <c r="W385" s="11"/>
      <c r="X385" s="11"/>
      <c r="Y385" s="11"/>
      <c r="Z385" s="11"/>
      <c r="AA385" s="11"/>
      <c r="AB385" s="11"/>
    </row>
    <row r="386" spans="1:28" ht="24.75" customHeight="1">
      <c r="A386" s="1250" t="str">
        <f>IF(E386&gt;0,"Wypełnione","")</f>
        <v/>
      </c>
      <c r="B386" s="58"/>
      <c r="C386" s="1734">
        <f>'Og s3a'!C789</f>
        <v>0</v>
      </c>
      <c r="D386" s="1732">
        <f>'Og s3a'!E789</f>
        <v>0</v>
      </c>
      <c r="E386" s="1734">
        <f>'Og s3a'!F789</f>
        <v>0</v>
      </c>
      <c r="F386" s="453">
        <f>O386</f>
        <v>0</v>
      </c>
      <c r="G386" s="453">
        <f>P386</f>
        <v>0</v>
      </c>
      <c r="H386" s="253">
        <f>'Pak8 s2'!I388</f>
        <v>0</v>
      </c>
      <c r="I386" s="253">
        <f>'Pak8 s2'!K388</f>
        <v>0</v>
      </c>
      <c r="J386" s="253">
        <f>'Pak8 s2'!M388</f>
        <v>0</v>
      </c>
      <c r="K386" s="253">
        <f>'Pak8 s2'!O388</f>
        <v>0</v>
      </c>
      <c r="L386" s="11"/>
      <c r="M386" s="11"/>
      <c r="N386" s="454">
        <f>'Og s3a'!G789</f>
        <v>0</v>
      </c>
      <c r="O386" s="254">
        <f>'Og s3a'!H789</f>
        <v>0</v>
      </c>
      <c r="P386" s="456">
        <f>'Og s3a'!D789</f>
        <v>0</v>
      </c>
      <c r="Q386" s="11"/>
      <c r="R386" s="340"/>
      <c r="S386" s="340"/>
      <c r="T386" s="340"/>
      <c r="U386" s="11"/>
      <c r="V386" s="11"/>
      <c r="W386" s="11"/>
      <c r="X386" s="11"/>
      <c r="Y386" s="11"/>
      <c r="Z386" s="11"/>
      <c r="AA386" s="11"/>
      <c r="AB386" s="11"/>
    </row>
    <row r="387" spans="1:28" ht="14.25" customHeight="1">
      <c r="A387" s="1250" t="str">
        <f>A386</f>
        <v/>
      </c>
      <c r="B387" s="58"/>
      <c r="C387" s="1735"/>
      <c r="D387" s="1733"/>
      <c r="E387" s="1735"/>
      <c r="F387" s="251"/>
      <c r="G387" s="251"/>
      <c r="H387" s="251">
        <f>'Pak8 s2'!I389</f>
        <v>0</v>
      </c>
      <c r="I387" s="251">
        <f>'Pak8 s2'!K389</f>
        <v>0</v>
      </c>
      <c r="J387" s="251">
        <f>'Pak8 s2'!M389</f>
        <v>0</v>
      </c>
      <c r="K387" s="251">
        <f>'Pak8 s2'!O389</f>
        <v>0</v>
      </c>
      <c r="L387" s="11"/>
      <c r="M387" s="11"/>
      <c r="N387" s="455"/>
      <c r="O387" s="250"/>
      <c r="P387" s="457"/>
      <c r="Q387" s="11"/>
      <c r="R387" s="340"/>
      <c r="S387" s="340"/>
      <c r="T387" s="340"/>
      <c r="U387" s="11"/>
      <c r="V387" s="11"/>
      <c r="W387" s="11"/>
      <c r="X387" s="11"/>
      <c r="Y387" s="11"/>
      <c r="Z387" s="11"/>
      <c r="AA387" s="11"/>
      <c r="AB387" s="11"/>
    </row>
    <row r="388" spans="1:28" ht="24.75" customHeight="1">
      <c r="A388" s="1250" t="str">
        <f>IF(E388&gt;0,"Wypełnione","")</f>
        <v/>
      </c>
      <c r="B388" s="58"/>
      <c r="C388" s="1734">
        <f>'Og s3a'!C791</f>
        <v>0</v>
      </c>
      <c r="D388" s="1732">
        <f>'Og s3a'!E791</f>
        <v>0</v>
      </c>
      <c r="E388" s="1734">
        <f>'Og s3a'!F791</f>
        <v>0</v>
      </c>
      <c r="F388" s="453">
        <f>O388</f>
        <v>0</v>
      </c>
      <c r="G388" s="453">
        <f>P388</f>
        <v>0</v>
      </c>
      <c r="H388" s="253">
        <f>'Pak8 s2'!I390</f>
        <v>0</v>
      </c>
      <c r="I388" s="253">
        <f>'Pak8 s2'!K390</f>
        <v>0</v>
      </c>
      <c r="J388" s="253">
        <f>'Pak8 s2'!M390</f>
        <v>0</v>
      </c>
      <c r="K388" s="253">
        <f>'Pak8 s2'!O390</f>
        <v>0</v>
      </c>
      <c r="L388" s="11"/>
      <c r="M388" s="11"/>
      <c r="N388" s="454">
        <f>'Og s3a'!G791</f>
        <v>0</v>
      </c>
      <c r="O388" s="254">
        <f>'Og s3a'!H791</f>
        <v>0</v>
      </c>
      <c r="P388" s="456">
        <f>'Og s3a'!D791</f>
        <v>0</v>
      </c>
      <c r="Q388" s="11"/>
      <c r="R388" s="340"/>
      <c r="S388" s="340"/>
      <c r="T388" s="340"/>
      <c r="U388" s="11"/>
      <c r="V388" s="11"/>
      <c r="W388" s="11"/>
      <c r="X388" s="11"/>
      <c r="Y388" s="11"/>
      <c r="Z388" s="11"/>
      <c r="AA388" s="11"/>
      <c r="AB388" s="11"/>
    </row>
    <row r="389" spans="1:28" ht="14.25" customHeight="1">
      <c r="A389" s="1250" t="str">
        <f>A388</f>
        <v/>
      </c>
      <c r="B389" s="58"/>
      <c r="C389" s="1735"/>
      <c r="D389" s="1733"/>
      <c r="E389" s="1735"/>
      <c r="F389" s="251"/>
      <c r="G389" s="251"/>
      <c r="H389" s="251">
        <f>'Pak8 s2'!I391</f>
        <v>0</v>
      </c>
      <c r="I389" s="251">
        <f>'Pak8 s2'!K391</f>
        <v>0</v>
      </c>
      <c r="J389" s="251">
        <f>'Pak8 s2'!M391</f>
        <v>0</v>
      </c>
      <c r="K389" s="251">
        <f>'Pak8 s2'!O391</f>
        <v>0</v>
      </c>
      <c r="L389" s="11"/>
      <c r="M389" s="11"/>
      <c r="N389" s="455"/>
      <c r="O389" s="250"/>
      <c r="P389" s="457"/>
      <c r="Q389" s="11"/>
      <c r="R389" s="340"/>
      <c r="S389" s="340"/>
      <c r="T389" s="340"/>
      <c r="U389" s="11"/>
      <c r="V389" s="11"/>
      <c r="W389" s="11"/>
      <c r="X389" s="11"/>
      <c r="Y389" s="11"/>
      <c r="Z389" s="11"/>
      <c r="AA389" s="11"/>
      <c r="AB389" s="11"/>
    </row>
    <row r="390" spans="1:28" ht="24.75" customHeight="1">
      <c r="A390" s="1250" t="str">
        <f>IF(E390&gt;0,"Wypełnione","")</f>
        <v/>
      </c>
      <c r="B390" s="58"/>
      <c r="C390" s="1734">
        <f>'Og s3a'!C793</f>
        <v>0</v>
      </c>
      <c r="D390" s="1732">
        <f>'Og s3a'!E793</f>
        <v>0</v>
      </c>
      <c r="E390" s="1734">
        <f>'Og s3a'!F793</f>
        <v>0</v>
      </c>
      <c r="F390" s="453">
        <f>O390</f>
        <v>0</v>
      </c>
      <c r="G390" s="453">
        <f>P390</f>
        <v>0</v>
      </c>
      <c r="H390" s="253">
        <f>'Pak8 s2'!I392</f>
        <v>0</v>
      </c>
      <c r="I390" s="253">
        <f>'Pak8 s2'!K392</f>
        <v>0</v>
      </c>
      <c r="J390" s="253">
        <f>'Pak8 s2'!M392</f>
        <v>0</v>
      </c>
      <c r="K390" s="253">
        <f>'Pak8 s2'!O392</f>
        <v>0</v>
      </c>
      <c r="L390" s="11"/>
      <c r="M390" s="11"/>
      <c r="N390" s="454">
        <f>'Og s3a'!G793</f>
        <v>0</v>
      </c>
      <c r="O390" s="254">
        <f>'Og s3a'!H793</f>
        <v>0</v>
      </c>
      <c r="P390" s="456">
        <f>'Og s3a'!D793</f>
        <v>0</v>
      </c>
      <c r="Q390" s="11"/>
      <c r="R390" s="340"/>
      <c r="S390" s="340"/>
      <c r="T390" s="340"/>
      <c r="U390" s="11"/>
      <c r="V390" s="11"/>
      <c r="W390" s="11"/>
      <c r="X390" s="11"/>
      <c r="Y390" s="11"/>
      <c r="Z390" s="11"/>
      <c r="AA390" s="11"/>
      <c r="AB390" s="11"/>
    </row>
    <row r="391" spans="1:28" ht="14.25" customHeight="1">
      <c r="A391" s="1250" t="str">
        <f>A390</f>
        <v/>
      </c>
      <c r="B391" s="58"/>
      <c r="C391" s="1735"/>
      <c r="D391" s="1733"/>
      <c r="E391" s="1735"/>
      <c r="F391" s="251"/>
      <c r="G391" s="251"/>
      <c r="H391" s="251">
        <f>'Pak8 s2'!I393</f>
        <v>0</v>
      </c>
      <c r="I391" s="251">
        <f>'Pak8 s2'!K393</f>
        <v>0</v>
      </c>
      <c r="J391" s="251">
        <f>'Pak8 s2'!M393</f>
        <v>0</v>
      </c>
      <c r="K391" s="251">
        <f>'Pak8 s2'!O393</f>
        <v>0</v>
      </c>
      <c r="L391" s="11"/>
      <c r="M391" s="11"/>
      <c r="N391" s="455"/>
      <c r="O391" s="250"/>
      <c r="P391" s="457"/>
      <c r="Q391" s="11"/>
      <c r="R391" s="340"/>
      <c r="S391" s="340"/>
      <c r="T391" s="340"/>
      <c r="U391" s="11"/>
      <c r="V391" s="11"/>
      <c r="W391" s="11"/>
      <c r="X391" s="11"/>
      <c r="Y391" s="11"/>
      <c r="Z391" s="11"/>
      <c r="AA391" s="11"/>
      <c r="AB391" s="11"/>
    </row>
    <row r="392" spans="1:28" ht="24.75" customHeight="1">
      <c r="A392" s="1250" t="str">
        <f>IF(E392&gt;0,"Wypełnione","")</f>
        <v/>
      </c>
      <c r="B392" s="58"/>
      <c r="C392" s="1734">
        <f>'Og s3a'!C795</f>
        <v>0</v>
      </c>
      <c r="D392" s="1732">
        <f>'Og s3a'!E795</f>
        <v>0</v>
      </c>
      <c r="E392" s="1734">
        <f>'Og s3a'!F795</f>
        <v>0</v>
      </c>
      <c r="F392" s="453">
        <f>O392</f>
        <v>0</v>
      </c>
      <c r="G392" s="453">
        <f>P392</f>
        <v>0</v>
      </c>
      <c r="H392" s="253">
        <f>'Pak8 s2'!I394</f>
        <v>0</v>
      </c>
      <c r="I392" s="253">
        <f>'Pak8 s2'!K394</f>
        <v>0</v>
      </c>
      <c r="J392" s="253">
        <f>'Pak8 s2'!M394</f>
        <v>0</v>
      </c>
      <c r="K392" s="253">
        <f>'Pak8 s2'!O394</f>
        <v>0</v>
      </c>
      <c r="L392" s="11"/>
      <c r="M392" s="11"/>
      <c r="N392" s="454">
        <f>'Og s3a'!G795</f>
        <v>0</v>
      </c>
      <c r="O392" s="254">
        <f>'Og s3a'!H795</f>
        <v>0</v>
      </c>
      <c r="P392" s="456">
        <f>'Og s3a'!D795</f>
        <v>0</v>
      </c>
      <c r="Q392" s="11"/>
      <c r="R392" s="340"/>
      <c r="S392" s="340"/>
      <c r="T392" s="340"/>
      <c r="U392" s="11"/>
      <c r="V392" s="11"/>
      <c r="W392" s="11"/>
      <c r="X392" s="11"/>
      <c r="Y392" s="11"/>
      <c r="Z392" s="11"/>
      <c r="AA392" s="11"/>
      <c r="AB392" s="11"/>
    </row>
    <row r="393" spans="1:28" ht="14.25" customHeight="1">
      <c r="A393" s="1250" t="str">
        <f>A392</f>
        <v/>
      </c>
      <c r="B393" s="58"/>
      <c r="C393" s="1735"/>
      <c r="D393" s="1733"/>
      <c r="E393" s="1735"/>
      <c r="F393" s="251"/>
      <c r="G393" s="251"/>
      <c r="H393" s="251">
        <f>'Pak8 s2'!I395</f>
        <v>0</v>
      </c>
      <c r="I393" s="251">
        <f>'Pak8 s2'!K395</f>
        <v>0</v>
      </c>
      <c r="J393" s="251">
        <f>'Pak8 s2'!M395</f>
        <v>0</v>
      </c>
      <c r="K393" s="251">
        <f>'Pak8 s2'!O395</f>
        <v>0</v>
      </c>
      <c r="L393" s="11"/>
      <c r="M393" s="11"/>
      <c r="N393" s="455"/>
      <c r="O393" s="250"/>
      <c r="P393" s="457"/>
      <c r="Q393" s="11"/>
      <c r="R393" s="340"/>
      <c r="S393" s="340"/>
      <c r="T393" s="340"/>
      <c r="U393" s="11"/>
      <c r="V393" s="11"/>
      <c r="W393" s="11"/>
      <c r="X393" s="11"/>
      <c r="Y393" s="11"/>
      <c r="Z393" s="11"/>
      <c r="AA393" s="11"/>
      <c r="AB393" s="11"/>
    </row>
    <row r="394" spans="1:28" ht="24.75" customHeight="1">
      <c r="A394" s="1250" t="str">
        <f>IF(E394&gt;0,"Wypełnione","")</f>
        <v/>
      </c>
      <c r="B394" s="58"/>
      <c r="C394" s="1734">
        <f>'Og s3a'!C797</f>
        <v>0</v>
      </c>
      <c r="D394" s="1732">
        <f>'Og s3a'!E797</f>
        <v>0</v>
      </c>
      <c r="E394" s="1734">
        <f>'Og s3a'!F797</f>
        <v>0</v>
      </c>
      <c r="F394" s="453">
        <f>O394</f>
        <v>0</v>
      </c>
      <c r="G394" s="453">
        <f>P394</f>
        <v>0</v>
      </c>
      <c r="H394" s="253">
        <f>'Pak8 s2'!I396</f>
        <v>0</v>
      </c>
      <c r="I394" s="253">
        <f>'Pak8 s2'!K396</f>
        <v>0</v>
      </c>
      <c r="J394" s="253">
        <f>'Pak8 s2'!M396</f>
        <v>0</v>
      </c>
      <c r="K394" s="253">
        <f>'Pak8 s2'!O396</f>
        <v>0</v>
      </c>
      <c r="L394" s="11"/>
      <c r="M394" s="11"/>
      <c r="N394" s="454">
        <f>'Og s3a'!G797</f>
        <v>0</v>
      </c>
      <c r="O394" s="254">
        <f>'Og s3a'!H797</f>
        <v>0</v>
      </c>
      <c r="P394" s="456">
        <f>'Og s3a'!D797</f>
        <v>0</v>
      </c>
      <c r="Q394" s="11"/>
      <c r="R394" s="340"/>
      <c r="S394" s="340"/>
      <c r="T394" s="340"/>
      <c r="U394" s="11"/>
      <c r="V394" s="11"/>
      <c r="W394" s="11"/>
      <c r="X394" s="11"/>
      <c r="Y394" s="11"/>
      <c r="Z394" s="11"/>
      <c r="AA394" s="11"/>
      <c r="AB394" s="11"/>
    </row>
    <row r="395" spans="1:28" ht="14.25" customHeight="1">
      <c r="A395" s="1250" t="str">
        <f>A394</f>
        <v/>
      </c>
      <c r="B395" s="58"/>
      <c r="C395" s="1735"/>
      <c r="D395" s="1733"/>
      <c r="E395" s="1735"/>
      <c r="F395" s="251"/>
      <c r="G395" s="251"/>
      <c r="H395" s="251">
        <f>'Pak8 s2'!I397</f>
        <v>0</v>
      </c>
      <c r="I395" s="251">
        <f>'Pak8 s2'!K397</f>
        <v>0</v>
      </c>
      <c r="J395" s="251">
        <f>'Pak8 s2'!M397</f>
        <v>0</v>
      </c>
      <c r="K395" s="251">
        <f>'Pak8 s2'!O397</f>
        <v>0</v>
      </c>
      <c r="L395" s="11"/>
      <c r="M395" s="11"/>
      <c r="N395" s="455"/>
      <c r="O395" s="250"/>
      <c r="P395" s="457"/>
      <c r="Q395" s="11"/>
      <c r="R395" s="340"/>
      <c r="S395" s="340"/>
      <c r="T395" s="340"/>
      <c r="U395" s="11"/>
      <c r="V395" s="11"/>
      <c r="W395" s="11"/>
      <c r="X395" s="11"/>
      <c r="Y395" s="11"/>
      <c r="Z395" s="11"/>
      <c r="AA395" s="11"/>
      <c r="AB395" s="11"/>
    </row>
    <row r="396" spans="1:28" ht="24.75" customHeight="1">
      <c r="A396" s="1250" t="str">
        <f>IF(E396&gt;0,"Wypełnione","")</f>
        <v/>
      </c>
      <c r="B396" s="58"/>
      <c r="C396" s="1734">
        <f>'Og s3a'!C799</f>
        <v>0</v>
      </c>
      <c r="D396" s="1732">
        <f>'Og s3a'!E799</f>
        <v>0</v>
      </c>
      <c r="E396" s="1734">
        <f>'Og s3a'!F799</f>
        <v>0</v>
      </c>
      <c r="F396" s="453">
        <f>O396</f>
        <v>0</v>
      </c>
      <c r="G396" s="453">
        <f>P396</f>
        <v>0</v>
      </c>
      <c r="H396" s="253">
        <f>'Pak8 s2'!I398</f>
        <v>0</v>
      </c>
      <c r="I396" s="253">
        <f>'Pak8 s2'!K398</f>
        <v>0</v>
      </c>
      <c r="J396" s="253">
        <f>'Pak8 s2'!M398</f>
        <v>0</v>
      </c>
      <c r="K396" s="253">
        <f>'Pak8 s2'!O398</f>
        <v>0</v>
      </c>
      <c r="L396" s="11"/>
      <c r="M396" s="11"/>
      <c r="N396" s="454">
        <f>'Og s3a'!G799</f>
        <v>0</v>
      </c>
      <c r="O396" s="254">
        <f>'Og s3a'!H799</f>
        <v>0</v>
      </c>
      <c r="P396" s="456">
        <f>'Og s3a'!D799</f>
        <v>0</v>
      </c>
      <c r="Q396" s="11"/>
      <c r="R396" s="340"/>
      <c r="S396" s="340"/>
      <c r="T396" s="340"/>
      <c r="U396" s="11"/>
      <c r="V396" s="11"/>
      <c r="W396" s="11"/>
      <c r="X396" s="11"/>
      <c r="Y396" s="11"/>
      <c r="Z396" s="11"/>
      <c r="AA396" s="11"/>
      <c r="AB396" s="11"/>
    </row>
    <row r="397" spans="1:28" ht="14.25" customHeight="1">
      <c r="A397" s="1250" t="str">
        <f>A396</f>
        <v/>
      </c>
      <c r="B397" s="58"/>
      <c r="C397" s="1735"/>
      <c r="D397" s="1733"/>
      <c r="E397" s="1735"/>
      <c r="F397" s="251"/>
      <c r="G397" s="251"/>
      <c r="H397" s="251">
        <f>'Pak8 s2'!I399</f>
        <v>0</v>
      </c>
      <c r="I397" s="251">
        <f>'Pak8 s2'!K399</f>
        <v>0</v>
      </c>
      <c r="J397" s="251">
        <f>'Pak8 s2'!M399</f>
        <v>0</v>
      </c>
      <c r="K397" s="251">
        <f>'Pak8 s2'!O399</f>
        <v>0</v>
      </c>
      <c r="L397" s="11"/>
      <c r="M397" s="11"/>
      <c r="N397" s="455"/>
      <c r="O397" s="250"/>
      <c r="P397" s="457"/>
      <c r="Q397" s="11"/>
      <c r="R397" s="340"/>
      <c r="S397" s="340"/>
      <c r="T397" s="340"/>
      <c r="U397" s="11"/>
      <c r="V397" s="11"/>
      <c r="W397" s="11"/>
      <c r="X397" s="11"/>
      <c r="Y397" s="11"/>
      <c r="Z397" s="11"/>
      <c r="AA397" s="11"/>
      <c r="AB397" s="11"/>
    </row>
    <row r="398" spans="1:28" ht="24.75" customHeight="1">
      <c r="A398" s="1250" t="str">
        <f>IF(E398&gt;0,"Wypełnione","")</f>
        <v/>
      </c>
      <c r="B398" s="58"/>
      <c r="C398" s="1734">
        <f>'Og s3a'!C801</f>
        <v>0</v>
      </c>
      <c r="D398" s="1732">
        <f>'Og s3a'!E801</f>
        <v>0</v>
      </c>
      <c r="E398" s="1734">
        <f>'Og s3a'!F801</f>
        <v>0</v>
      </c>
      <c r="F398" s="453">
        <f>O398</f>
        <v>0</v>
      </c>
      <c r="G398" s="453">
        <f>P398</f>
        <v>0</v>
      </c>
      <c r="H398" s="253">
        <f>'Pak8 s2'!I400</f>
        <v>0</v>
      </c>
      <c r="I398" s="253">
        <f>'Pak8 s2'!K400</f>
        <v>0</v>
      </c>
      <c r="J398" s="253">
        <f>'Pak8 s2'!M400</f>
        <v>0</v>
      </c>
      <c r="K398" s="253">
        <f>'Pak8 s2'!O400</f>
        <v>0</v>
      </c>
      <c r="L398" s="11"/>
      <c r="M398" s="11"/>
      <c r="N398" s="454">
        <f>'Og s3a'!G801</f>
        <v>0</v>
      </c>
      <c r="O398" s="254">
        <f>'Og s3a'!H801</f>
        <v>0</v>
      </c>
      <c r="P398" s="456">
        <f>'Og s3a'!D801</f>
        <v>0</v>
      </c>
      <c r="Q398" s="11"/>
      <c r="R398" s="340"/>
      <c r="S398" s="340"/>
      <c r="T398" s="340"/>
      <c r="U398" s="11"/>
      <c r="V398" s="11"/>
      <c r="W398" s="11"/>
      <c r="X398" s="11"/>
      <c r="Y398" s="11"/>
      <c r="Z398" s="11"/>
      <c r="AA398" s="11"/>
      <c r="AB398" s="11"/>
    </row>
    <row r="399" spans="1:28" ht="14.25" customHeight="1">
      <c r="A399" s="1250" t="str">
        <f>A398</f>
        <v/>
      </c>
      <c r="B399" s="58"/>
      <c r="C399" s="1735"/>
      <c r="D399" s="1733"/>
      <c r="E399" s="1735"/>
      <c r="F399" s="251"/>
      <c r="G399" s="251"/>
      <c r="H399" s="251">
        <f>'Pak8 s2'!I401</f>
        <v>0</v>
      </c>
      <c r="I399" s="251">
        <f>'Pak8 s2'!K401</f>
        <v>0</v>
      </c>
      <c r="J399" s="251">
        <f>'Pak8 s2'!M401</f>
        <v>0</v>
      </c>
      <c r="K399" s="251">
        <f>'Pak8 s2'!O401</f>
        <v>0</v>
      </c>
      <c r="L399" s="11"/>
      <c r="M399" s="11"/>
      <c r="N399" s="455"/>
      <c r="O399" s="250"/>
      <c r="P399" s="457"/>
      <c r="Q399" s="11"/>
      <c r="R399" s="340"/>
      <c r="S399" s="340"/>
      <c r="T399" s="340"/>
      <c r="U399" s="11"/>
      <c r="V399" s="11"/>
      <c r="W399" s="11"/>
      <c r="X399" s="11"/>
      <c r="Y399" s="11"/>
      <c r="Z399" s="11"/>
      <c r="AA399" s="11"/>
      <c r="AB399" s="11"/>
    </row>
    <row r="400" spans="1:28" ht="24.75" customHeight="1">
      <c r="A400" s="1250" t="str">
        <f>IF(E400&gt;0,"Wypełnione","")</f>
        <v/>
      </c>
      <c r="B400" s="58"/>
      <c r="C400" s="1734">
        <f>'Og s3a'!C803</f>
        <v>0</v>
      </c>
      <c r="D400" s="1732">
        <f>'Og s3a'!E803</f>
        <v>0</v>
      </c>
      <c r="E400" s="1734">
        <f>'Og s3a'!F803</f>
        <v>0</v>
      </c>
      <c r="F400" s="453">
        <f>O400</f>
        <v>0</v>
      </c>
      <c r="G400" s="453">
        <f>P400</f>
        <v>0</v>
      </c>
      <c r="H400" s="253">
        <f>'Pak8 s2'!I402</f>
        <v>0</v>
      </c>
      <c r="I400" s="253">
        <f>'Pak8 s2'!K402</f>
        <v>0</v>
      </c>
      <c r="J400" s="253">
        <f>'Pak8 s2'!M402</f>
        <v>0</v>
      </c>
      <c r="K400" s="253">
        <f>'Pak8 s2'!O402</f>
        <v>0</v>
      </c>
      <c r="L400" s="11"/>
      <c r="M400" s="11"/>
      <c r="N400" s="454">
        <f>'Og s3a'!G803</f>
        <v>0</v>
      </c>
      <c r="O400" s="254">
        <f>'Og s3a'!H803</f>
        <v>0</v>
      </c>
      <c r="P400" s="456">
        <f>'Og s3a'!D803</f>
        <v>0</v>
      </c>
      <c r="Q400" s="11"/>
      <c r="R400" s="340"/>
      <c r="S400" s="340"/>
      <c r="T400" s="340"/>
      <c r="U400" s="11"/>
      <c r="V400" s="11"/>
      <c r="W400" s="11"/>
      <c r="X400" s="11"/>
      <c r="Y400" s="11"/>
      <c r="Z400" s="11"/>
      <c r="AA400" s="11"/>
      <c r="AB400" s="11"/>
    </row>
    <row r="401" spans="1:28" ht="14.25" customHeight="1">
      <c r="A401" s="1250" t="str">
        <f>A400</f>
        <v/>
      </c>
      <c r="B401" s="58"/>
      <c r="C401" s="1735"/>
      <c r="D401" s="1733"/>
      <c r="E401" s="1735"/>
      <c r="F401" s="251"/>
      <c r="G401" s="251"/>
      <c r="H401" s="251">
        <f>'Pak8 s2'!I403</f>
        <v>0</v>
      </c>
      <c r="I401" s="251">
        <f>'Pak8 s2'!K403</f>
        <v>0</v>
      </c>
      <c r="J401" s="251">
        <f>'Pak8 s2'!M403</f>
        <v>0</v>
      </c>
      <c r="K401" s="251">
        <f>'Pak8 s2'!O403</f>
        <v>0</v>
      </c>
      <c r="L401" s="11"/>
      <c r="M401" s="11"/>
      <c r="N401" s="455"/>
      <c r="O401" s="250"/>
      <c r="P401" s="457"/>
      <c r="Q401" s="11"/>
      <c r="R401" s="340"/>
      <c r="S401" s="340"/>
      <c r="T401" s="340"/>
      <c r="U401" s="11"/>
      <c r="V401" s="11"/>
      <c r="W401" s="11"/>
      <c r="X401" s="11"/>
      <c r="Y401" s="11"/>
      <c r="Z401" s="11"/>
      <c r="AA401" s="11"/>
      <c r="AB401" s="11"/>
    </row>
    <row r="402" spans="1:28" ht="24.75" customHeight="1">
      <c r="A402" s="1250" t="str">
        <f>IF(E402&gt;0,"Wypełnione","")</f>
        <v/>
      </c>
      <c r="B402" s="58"/>
      <c r="C402" s="1734">
        <f>'Og s3a'!C805</f>
        <v>0</v>
      </c>
      <c r="D402" s="1732">
        <f>'Og s3a'!E805</f>
        <v>0</v>
      </c>
      <c r="E402" s="1734">
        <f>'Og s3a'!F805</f>
        <v>0</v>
      </c>
      <c r="F402" s="453">
        <f>O402</f>
        <v>0</v>
      </c>
      <c r="G402" s="453">
        <f>P402</f>
        <v>0</v>
      </c>
      <c r="H402" s="253">
        <f>'Pak8 s2'!I404</f>
        <v>0</v>
      </c>
      <c r="I402" s="253">
        <f>'Pak8 s2'!K404</f>
        <v>0</v>
      </c>
      <c r="J402" s="253">
        <f>'Pak8 s2'!M404</f>
        <v>0</v>
      </c>
      <c r="K402" s="253">
        <f>'Pak8 s2'!O404</f>
        <v>0</v>
      </c>
      <c r="L402" s="11"/>
      <c r="M402" s="11"/>
      <c r="N402" s="454">
        <f>'Og s3a'!G805</f>
        <v>0</v>
      </c>
      <c r="O402" s="254">
        <f>'Og s3a'!H805</f>
        <v>0</v>
      </c>
      <c r="P402" s="456">
        <f>'Og s3a'!D805</f>
        <v>0</v>
      </c>
      <c r="Q402" s="11"/>
      <c r="R402" s="340"/>
      <c r="S402" s="340"/>
      <c r="T402" s="340"/>
      <c r="U402" s="11"/>
      <c r="V402" s="11"/>
      <c r="W402" s="11"/>
      <c r="X402" s="11"/>
      <c r="Y402" s="11"/>
      <c r="Z402" s="11"/>
      <c r="AA402" s="11"/>
      <c r="AB402" s="11"/>
    </row>
    <row r="403" spans="1:28" ht="14.25" customHeight="1">
      <c r="A403" s="1250" t="str">
        <f>A402</f>
        <v/>
      </c>
      <c r="B403" s="58"/>
      <c r="C403" s="1735"/>
      <c r="D403" s="1733"/>
      <c r="E403" s="1735"/>
      <c r="F403" s="251"/>
      <c r="G403" s="251"/>
      <c r="H403" s="251">
        <f>'Pak8 s2'!I405</f>
        <v>0</v>
      </c>
      <c r="I403" s="251">
        <f>'Pak8 s2'!K405</f>
        <v>0</v>
      </c>
      <c r="J403" s="251">
        <f>'Pak8 s2'!M405</f>
        <v>0</v>
      </c>
      <c r="K403" s="251">
        <f>'Pak8 s2'!O405</f>
        <v>0</v>
      </c>
      <c r="L403" s="11"/>
      <c r="M403" s="11"/>
      <c r="N403" s="455"/>
      <c r="O403" s="250"/>
      <c r="P403" s="457"/>
      <c r="Q403" s="11"/>
      <c r="R403" s="340"/>
      <c r="S403" s="340"/>
      <c r="T403" s="340"/>
      <c r="U403" s="11"/>
      <c r="V403" s="11"/>
      <c r="W403" s="11"/>
      <c r="X403" s="11"/>
      <c r="Y403" s="11"/>
      <c r="Z403" s="11"/>
      <c r="AA403" s="11"/>
      <c r="AB403" s="11"/>
    </row>
    <row r="404" spans="1:28" ht="24.75" customHeight="1">
      <c r="A404" s="1250" t="str">
        <f>IF(E404&gt;0,"Wypełnione","")</f>
        <v/>
      </c>
      <c r="B404" s="58"/>
      <c r="C404" s="1734">
        <f>'Og s3a'!C807</f>
        <v>0</v>
      </c>
      <c r="D404" s="1732">
        <f>'Og s3a'!E807</f>
        <v>0</v>
      </c>
      <c r="E404" s="1734">
        <f>'Og s3a'!F807</f>
        <v>0</v>
      </c>
      <c r="F404" s="453">
        <f>O404</f>
        <v>0</v>
      </c>
      <c r="G404" s="453">
        <f>P404</f>
        <v>0</v>
      </c>
      <c r="H404" s="253">
        <f>'Pak8 s2'!I406</f>
        <v>0</v>
      </c>
      <c r="I404" s="253">
        <f>'Pak8 s2'!K406</f>
        <v>0</v>
      </c>
      <c r="J404" s="253">
        <f>'Pak8 s2'!M406</f>
        <v>0</v>
      </c>
      <c r="K404" s="253">
        <f>'Pak8 s2'!O406</f>
        <v>0</v>
      </c>
      <c r="L404" s="11"/>
      <c r="M404" s="11"/>
      <c r="N404" s="454">
        <f>'Og s3a'!G807</f>
        <v>0</v>
      </c>
      <c r="O404" s="254">
        <f>'Og s3a'!H807</f>
        <v>0</v>
      </c>
      <c r="P404" s="456">
        <f>'Og s3a'!D807</f>
        <v>0</v>
      </c>
      <c r="Q404" s="11"/>
      <c r="R404" s="340"/>
      <c r="S404" s="340"/>
      <c r="T404" s="340"/>
      <c r="U404" s="11"/>
      <c r="V404" s="11"/>
      <c r="W404" s="11"/>
      <c r="X404" s="11"/>
      <c r="Y404" s="11"/>
      <c r="Z404" s="11"/>
      <c r="AA404" s="11"/>
      <c r="AB404" s="11"/>
    </row>
    <row r="405" spans="1:28" ht="14.25" customHeight="1">
      <c r="A405" s="1250" t="str">
        <f>A404</f>
        <v/>
      </c>
      <c r="B405" s="58"/>
      <c r="C405" s="1735"/>
      <c r="D405" s="1733"/>
      <c r="E405" s="1735"/>
      <c r="F405" s="251"/>
      <c r="G405" s="251"/>
      <c r="H405" s="251">
        <f>'Pak8 s2'!I407</f>
        <v>0</v>
      </c>
      <c r="I405" s="251">
        <f>'Pak8 s2'!K407</f>
        <v>0</v>
      </c>
      <c r="J405" s="251">
        <f>'Pak8 s2'!M407</f>
        <v>0</v>
      </c>
      <c r="K405" s="251">
        <f>'Pak8 s2'!O407</f>
        <v>0</v>
      </c>
      <c r="L405" s="11"/>
      <c r="M405" s="11"/>
      <c r="N405" s="455"/>
      <c r="O405" s="250"/>
      <c r="P405" s="457"/>
      <c r="Q405" s="11"/>
      <c r="R405" s="340"/>
      <c r="S405" s="340"/>
      <c r="T405" s="340"/>
      <c r="U405" s="11"/>
      <c r="V405" s="11"/>
      <c r="W405" s="11"/>
      <c r="X405" s="11"/>
      <c r="Y405" s="11"/>
      <c r="Z405" s="11"/>
      <c r="AA405" s="11"/>
      <c r="AB405" s="11"/>
    </row>
    <row r="406" spans="1:28" ht="24.75" customHeight="1">
      <c r="A406" s="1250" t="str">
        <f>IF(E406&gt;0,"Wypełnione","")</f>
        <v/>
      </c>
      <c r="B406" s="58"/>
      <c r="C406" s="1734">
        <f>'Og s3a'!C809</f>
        <v>0</v>
      </c>
      <c r="D406" s="1732">
        <f>'Og s3a'!E809</f>
        <v>0</v>
      </c>
      <c r="E406" s="1734">
        <f>'Og s3a'!F809</f>
        <v>0</v>
      </c>
      <c r="F406" s="453">
        <f>O406</f>
        <v>0</v>
      </c>
      <c r="G406" s="453">
        <f>P406</f>
        <v>0</v>
      </c>
      <c r="H406" s="253">
        <f>'Pak8 s2'!I408</f>
        <v>0</v>
      </c>
      <c r="I406" s="253">
        <f>'Pak8 s2'!K408</f>
        <v>0</v>
      </c>
      <c r="J406" s="253">
        <f>'Pak8 s2'!M408</f>
        <v>0</v>
      </c>
      <c r="K406" s="253">
        <f>'Pak8 s2'!O408</f>
        <v>0</v>
      </c>
      <c r="L406" s="11"/>
      <c r="M406" s="11"/>
      <c r="N406" s="454">
        <f>'Og s3a'!G809</f>
        <v>0</v>
      </c>
      <c r="O406" s="254">
        <f>'Og s3a'!H809</f>
        <v>0</v>
      </c>
      <c r="P406" s="456">
        <f>'Og s3a'!D809</f>
        <v>0</v>
      </c>
      <c r="Q406" s="11"/>
      <c r="R406" s="340"/>
      <c r="S406" s="340"/>
      <c r="T406" s="340"/>
      <c r="U406" s="11"/>
      <c r="V406" s="11"/>
      <c r="W406" s="11"/>
      <c r="X406" s="11"/>
      <c r="Y406" s="11"/>
      <c r="Z406" s="11"/>
      <c r="AA406" s="11"/>
      <c r="AB406" s="11"/>
    </row>
    <row r="407" spans="1:28" ht="14.25" customHeight="1">
      <c r="A407" s="1250" t="str">
        <f>A406</f>
        <v/>
      </c>
      <c r="B407" s="58"/>
      <c r="C407" s="1735"/>
      <c r="D407" s="1733"/>
      <c r="E407" s="1735"/>
      <c r="F407" s="251"/>
      <c r="G407" s="251"/>
      <c r="H407" s="251">
        <f>'Pak8 s2'!I409</f>
        <v>0</v>
      </c>
      <c r="I407" s="251">
        <f>'Pak8 s2'!K409</f>
        <v>0</v>
      </c>
      <c r="J407" s="251">
        <f>'Pak8 s2'!M409</f>
        <v>0</v>
      </c>
      <c r="K407" s="251">
        <f>'Pak8 s2'!O409</f>
        <v>0</v>
      </c>
      <c r="L407" s="11"/>
      <c r="M407" s="11"/>
      <c r="N407" s="455"/>
      <c r="O407" s="250"/>
      <c r="P407" s="457"/>
      <c r="Q407" s="11"/>
      <c r="R407" s="340"/>
      <c r="S407" s="340"/>
      <c r="T407" s="340"/>
      <c r="U407" s="11"/>
      <c r="V407" s="11"/>
      <c r="W407" s="11"/>
      <c r="X407" s="11"/>
      <c r="Y407" s="11"/>
      <c r="Z407" s="11"/>
      <c r="AA407" s="11"/>
      <c r="AB407" s="11"/>
    </row>
    <row r="408" spans="1:28" ht="24.75" customHeight="1">
      <c r="A408" s="1250" t="str">
        <f>IF(E408&gt;0,"Wypełnione","")</f>
        <v/>
      </c>
      <c r="B408" s="58"/>
      <c r="C408" s="1734">
        <f>'Og s3a'!C811</f>
        <v>0</v>
      </c>
      <c r="D408" s="1732">
        <f>'Og s3a'!E811</f>
        <v>0</v>
      </c>
      <c r="E408" s="1734">
        <f>'Og s3a'!F811</f>
        <v>0</v>
      </c>
      <c r="F408" s="453">
        <f>O408</f>
        <v>0</v>
      </c>
      <c r="G408" s="453">
        <f>P408</f>
        <v>0</v>
      </c>
      <c r="H408" s="253">
        <f>'Pak8 s2'!I410</f>
        <v>0</v>
      </c>
      <c r="I408" s="253">
        <f>'Pak8 s2'!K410</f>
        <v>0</v>
      </c>
      <c r="J408" s="253">
        <f>'Pak8 s2'!M410</f>
        <v>0</v>
      </c>
      <c r="K408" s="253">
        <f>'Pak8 s2'!O410</f>
        <v>0</v>
      </c>
      <c r="L408" s="11"/>
      <c r="M408" s="11"/>
      <c r="N408" s="454">
        <f>'Og s3a'!G811</f>
        <v>0</v>
      </c>
      <c r="O408" s="254">
        <f>'Og s3a'!H811</f>
        <v>0</v>
      </c>
      <c r="P408" s="456">
        <f>'Og s3a'!D811</f>
        <v>0</v>
      </c>
      <c r="Q408" s="11"/>
      <c r="R408" s="340"/>
      <c r="S408" s="340"/>
      <c r="T408" s="340"/>
      <c r="U408" s="11"/>
      <c r="V408" s="11"/>
      <c r="W408" s="11"/>
      <c r="X408" s="11"/>
      <c r="Y408" s="11"/>
      <c r="Z408" s="11"/>
      <c r="AA408" s="11"/>
      <c r="AB408" s="11"/>
    </row>
    <row r="409" spans="1:28" ht="14.25" customHeight="1">
      <c r="A409" s="1250" t="str">
        <f>A408</f>
        <v/>
      </c>
      <c r="B409" s="58"/>
      <c r="C409" s="1735"/>
      <c r="D409" s="1733"/>
      <c r="E409" s="1735"/>
      <c r="F409" s="251"/>
      <c r="G409" s="251"/>
      <c r="H409" s="251">
        <f>'Pak8 s2'!I411</f>
        <v>0</v>
      </c>
      <c r="I409" s="251">
        <f>'Pak8 s2'!K411</f>
        <v>0</v>
      </c>
      <c r="J409" s="251">
        <f>'Pak8 s2'!M411</f>
        <v>0</v>
      </c>
      <c r="K409" s="251">
        <f>'Pak8 s2'!O411</f>
        <v>0</v>
      </c>
      <c r="L409" s="11"/>
      <c r="M409" s="11"/>
      <c r="N409" s="455"/>
      <c r="O409" s="250"/>
      <c r="P409" s="457"/>
      <c r="Q409" s="11"/>
      <c r="R409" s="340"/>
      <c r="S409" s="340"/>
      <c r="T409" s="340"/>
      <c r="U409" s="11"/>
      <c r="V409" s="11"/>
      <c r="W409" s="11"/>
      <c r="X409" s="11"/>
      <c r="Y409" s="11"/>
      <c r="Z409" s="11"/>
      <c r="AA409" s="11"/>
      <c r="AB409" s="11"/>
    </row>
    <row r="410" spans="1:28" ht="24.75" customHeight="1">
      <c r="A410" s="1250" t="str">
        <f>IF(E410&gt;0,"Wypełnione","")</f>
        <v/>
      </c>
      <c r="B410" s="58"/>
      <c r="C410" s="1734">
        <f>'Og s3a'!C813</f>
        <v>0</v>
      </c>
      <c r="D410" s="1732">
        <f>'Og s3a'!E813</f>
        <v>0</v>
      </c>
      <c r="E410" s="1734">
        <f>'Og s3a'!F813</f>
        <v>0</v>
      </c>
      <c r="F410" s="453">
        <f>O410</f>
        <v>0</v>
      </c>
      <c r="G410" s="453">
        <f>P410</f>
        <v>0</v>
      </c>
      <c r="H410" s="253">
        <f>'Pak8 s2'!I412</f>
        <v>0</v>
      </c>
      <c r="I410" s="253">
        <f>'Pak8 s2'!K412</f>
        <v>0</v>
      </c>
      <c r="J410" s="253">
        <f>'Pak8 s2'!M412</f>
        <v>0</v>
      </c>
      <c r="K410" s="253">
        <f>'Pak8 s2'!O412</f>
        <v>0</v>
      </c>
      <c r="L410" s="11"/>
      <c r="M410" s="11"/>
      <c r="N410" s="454">
        <f>'Og s3a'!G813</f>
        <v>0</v>
      </c>
      <c r="O410" s="254">
        <f>'Og s3a'!H813</f>
        <v>0</v>
      </c>
      <c r="P410" s="456">
        <f>'Og s3a'!D813</f>
        <v>0</v>
      </c>
      <c r="Q410" s="11"/>
      <c r="R410" s="340"/>
      <c r="S410" s="340"/>
      <c r="T410" s="340"/>
      <c r="U410" s="11"/>
      <c r="V410" s="11"/>
      <c r="W410" s="11"/>
      <c r="X410" s="11"/>
      <c r="Y410" s="11"/>
      <c r="Z410" s="11"/>
      <c r="AA410" s="11"/>
      <c r="AB410" s="11"/>
    </row>
    <row r="411" spans="1:28" ht="14.25" customHeight="1">
      <c r="A411" s="1250" t="str">
        <f>A410</f>
        <v/>
      </c>
      <c r="B411" s="58"/>
      <c r="C411" s="1735"/>
      <c r="D411" s="1733"/>
      <c r="E411" s="1735"/>
      <c r="F411" s="251"/>
      <c r="G411" s="251"/>
      <c r="H411" s="251">
        <f>'Pak8 s2'!I413</f>
        <v>0</v>
      </c>
      <c r="I411" s="251">
        <f>'Pak8 s2'!K413</f>
        <v>0</v>
      </c>
      <c r="J411" s="251">
        <f>'Pak8 s2'!M413</f>
        <v>0</v>
      </c>
      <c r="K411" s="251">
        <f>'Pak8 s2'!O413</f>
        <v>0</v>
      </c>
      <c r="L411" s="11"/>
      <c r="M411" s="11"/>
      <c r="N411" s="455"/>
      <c r="O411" s="250"/>
      <c r="P411" s="457"/>
      <c r="Q411" s="11"/>
      <c r="R411" s="340"/>
      <c r="S411" s="340"/>
      <c r="T411" s="340"/>
      <c r="U411" s="11"/>
      <c r="V411" s="11"/>
      <c r="W411" s="11"/>
      <c r="X411" s="11"/>
      <c r="Y411" s="11"/>
      <c r="Z411" s="11"/>
      <c r="AA411" s="11"/>
      <c r="AB411" s="11"/>
    </row>
    <row r="412" spans="1:28" ht="24.75" customHeight="1">
      <c r="A412" s="1250" t="str">
        <f>IF(E412&gt;0,"Wypełnione","")</f>
        <v/>
      </c>
      <c r="B412" s="58"/>
      <c r="C412" s="1734">
        <f>'Og s3a'!C815</f>
        <v>0</v>
      </c>
      <c r="D412" s="1732">
        <f>'Og s3a'!E815</f>
        <v>0</v>
      </c>
      <c r="E412" s="1734">
        <f>'Og s3a'!F815</f>
        <v>0</v>
      </c>
      <c r="F412" s="453">
        <f>O412</f>
        <v>0</v>
      </c>
      <c r="G412" s="453">
        <f>P412</f>
        <v>0</v>
      </c>
      <c r="H412" s="253">
        <f>'Pak8 s2'!I414</f>
        <v>0</v>
      </c>
      <c r="I412" s="253">
        <f>'Pak8 s2'!K414</f>
        <v>0</v>
      </c>
      <c r="J412" s="253">
        <f>'Pak8 s2'!M414</f>
        <v>0</v>
      </c>
      <c r="K412" s="253">
        <f>'Pak8 s2'!O414</f>
        <v>0</v>
      </c>
      <c r="L412" s="11"/>
      <c r="M412" s="11"/>
      <c r="N412" s="454">
        <f>'Og s3a'!G815</f>
        <v>0</v>
      </c>
      <c r="O412" s="254">
        <f>'Og s3a'!H815</f>
        <v>0</v>
      </c>
      <c r="P412" s="456">
        <f>'Og s3a'!D815</f>
        <v>0</v>
      </c>
      <c r="Q412" s="11"/>
      <c r="R412" s="340"/>
      <c r="S412" s="340"/>
      <c r="T412" s="340"/>
      <c r="U412" s="11"/>
      <c r="V412" s="11"/>
      <c r="W412" s="11"/>
      <c r="X412" s="11"/>
      <c r="Y412" s="11"/>
      <c r="Z412" s="11"/>
      <c r="AA412" s="11"/>
      <c r="AB412" s="11"/>
    </row>
    <row r="413" spans="1:28" ht="14.25" customHeight="1">
      <c r="A413" s="1250" t="str">
        <f>A412</f>
        <v/>
      </c>
      <c r="B413" s="58"/>
      <c r="C413" s="1735"/>
      <c r="D413" s="1733"/>
      <c r="E413" s="1735"/>
      <c r="F413" s="251"/>
      <c r="G413" s="251"/>
      <c r="H413" s="251">
        <f>'Pak8 s2'!I415</f>
        <v>0</v>
      </c>
      <c r="I413" s="251">
        <f>'Pak8 s2'!K415</f>
        <v>0</v>
      </c>
      <c r="J413" s="251">
        <f>'Pak8 s2'!M415</f>
        <v>0</v>
      </c>
      <c r="K413" s="251">
        <f>'Pak8 s2'!O415</f>
        <v>0</v>
      </c>
      <c r="L413" s="11"/>
      <c r="M413" s="11"/>
      <c r="N413" s="455"/>
      <c r="O413" s="250"/>
      <c r="P413" s="457"/>
      <c r="Q413" s="11"/>
      <c r="R413" s="340"/>
      <c r="S413" s="340"/>
      <c r="T413" s="340"/>
      <c r="U413" s="11"/>
      <c r="V413" s="11"/>
      <c r="W413" s="11"/>
      <c r="X413" s="11"/>
      <c r="Y413" s="11"/>
      <c r="Z413" s="11"/>
      <c r="AA413" s="11"/>
      <c r="AB413" s="11"/>
    </row>
    <row r="414" spans="1:28" ht="24.75" customHeight="1">
      <c r="A414" s="1250" t="str">
        <f>IF(E414&gt;0,"Wypełnione","")</f>
        <v/>
      </c>
      <c r="B414" s="58"/>
      <c r="C414" s="1734">
        <f>'Og s3a'!C817</f>
        <v>0</v>
      </c>
      <c r="D414" s="1732">
        <f>'Og s3a'!E817</f>
        <v>0</v>
      </c>
      <c r="E414" s="1734">
        <f>'Og s3a'!F817</f>
        <v>0</v>
      </c>
      <c r="F414" s="453">
        <f>O414</f>
        <v>0</v>
      </c>
      <c r="G414" s="453">
        <f>P414</f>
        <v>0</v>
      </c>
      <c r="H414" s="253">
        <f>'Pak8 s2'!I416</f>
        <v>0</v>
      </c>
      <c r="I414" s="253">
        <f>'Pak8 s2'!K416</f>
        <v>0</v>
      </c>
      <c r="J414" s="253">
        <f>'Pak8 s2'!M416</f>
        <v>0</v>
      </c>
      <c r="K414" s="253">
        <f>'Pak8 s2'!O416</f>
        <v>0</v>
      </c>
      <c r="L414" s="11"/>
      <c r="M414" s="11"/>
      <c r="N414" s="454">
        <f>'Og s3a'!G817</f>
        <v>0</v>
      </c>
      <c r="O414" s="254">
        <f>'Og s3a'!H817</f>
        <v>0</v>
      </c>
      <c r="P414" s="456">
        <f>'Og s3a'!D817</f>
        <v>0</v>
      </c>
      <c r="Q414" s="11"/>
      <c r="R414" s="340"/>
      <c r="S414" s="340"/>
      <c r="T414" s="340"/>
      <c r="U414" s="11"/>
      <c r="V414" s="11"/>
      <c r="W414" s="11"/>
      <c r="X414" s="11"/>
      <c r="Y414" s="11"/>
      <c r="Z414" s="11"/>
      <c r="AA414" s="11"/>
      <c r="AB414" s="11"/>
    </row>
    <row r="415" spans="1:28" ht="14.25" customHeight="1">
      <c r="A415" s="1250" t="str">
        <f>A414</f>
        <v/>
      </c>
      <c r="B415" s="58"/>
      <c r="C415" s="1735"/>
      <c r="D415" s="1733"/>
      <c r="E415" s="1735"/>
      <c r="F415" s="251"/>
      <c r="G415" s="251"/>
      <c r="H415" s="251">
        <f>'Pak8 s2'!I417</f>
        <v>0</v>
      </c>
      <c r="I415" s="251">
        <f>'Pak8 s2'!K417</f>
        <v>0</v>
      </c>
      <c r="J415" s="251">
        <f>'Pak8 s2'!M417</f>
        <v>0</v>
      </c>
      <c r="K415" s="251">
        <f>'Pak8 s2'!O417</f>
        <v>0</v>
      </c>
      <c r="L415" s="11"/>
      <c r="M415" s="11"/>
      <c r="N415" s="455"/>
      <c r="O415" s="250"/>
      <c r="P415" s="457"/>
      <c r="Q415" s="11"/>
      <c r="R415" s="340"/>
      <c r="S415" s="340"/>
      <c r="T415" s="340"/>
      <c r="U415" s="11"/>
      <c r="V415" s="11"/>
      <c r="W415" s="11"/>
      <c r="X415" s="11"/>
      <c r="Y415" s="11"/>
      <c r="Z415" s="11"/>
      <c r="AA415" s="11"/>
      <c r="AB415" s="11"/>
    </row>
    <row r="416" spans="1:28" ht="24.75" customHeight="1">
      <c r="A416" s="1250" t="str">
        <f>IF(E416&gt;0,"Wypełnione","")</f>
        <v/>
      </c>
      <c r="B416" s="58"/>
      <c r="C416" s="1734">
        <f>'Og s3a'!C819</f>
        <v>0</v>
      </c>
      <c r="D416" s="1732">
        <f>'Og s3a'!E819</f>
        <v>0</v>
      </c>
      <c r="E416" s="1734">
        <f>'Og s3a'!F819</f>
        <v>0</v>
      </c>
      <c r="F416" s="453">
        <f>O416</f>
        <v>0</v>
      </c>
      <c r="G416" s="453">
        <f>P416</f>
        <v>0</v>
      </c>
      <c r="H416" s="253">
        <f>'Pak8 s2'!I418</f>
        <v>0</v>
      </c>
      <c r="I416" s="253">
        <f>'Pak8 s2'!K418</f>
        <v>0</v>
      </c>
      <c r="J416" s="253">
        <f>'Pak8 s2'!M418</f>
        <v>0</v>
      </c>
      <c r="K416" s="253">
        <f>'Pak8 s2'!O418</f>
        <v>0</v>
      </c>
      <c r="L416" s="11"/>
      <c r="M416" s="11"/>
      <c r="N416" s="454">
        <f>'Og s3a'!G819</f>
        <v>0</v>
      </c>
      <c r="O416" s="254">
        <f>'Og s3a'!H819</f>
        <v>0</v>
      </c>
      <c r="P416" s="456">
        <f>'Og s3a'!D819</f>
        <v>0</v>
      </c>
      <c r="Q416" s="11"/>
      <c r="R416" s="340"/>
      <c r="S416" s="340"/>
      <c r="T416" s="340"/>
      <c r="U416" s="11"/>
      <c r="V416" s="11"/>
      <c r="W416" s="11"/>
      <c r="X416" s="11"/>
      <c r="Y416" s="11"/>
      <c r="Z416" s="11"/>
      <c r="AA416" s="11"/>
      <c r="AB416" s="11"/>
    </row>
    <row r="417" spans="1:28" ht="14.25" customHeight="1">
      <c r="A417" s="1250" t="str">
        <f>A416</f>
        <v/>
      </c>
      <c r="B417" s="58"/>
      <c r="C417" s="1735"/>
      <c r="D417" s="1733"/>
      <c r="E417" s="1735"/>
      <c r="F417" s="251"/>
      <c r="G417" s="251"/>
      <c r="H417" s="251">
        <f>'Pak8 s2'!I419</f>
        <v>0</v>
      </c>
      <c r="I417" s="251">
        <f>'Pak8 s2'!K419</f>
        <v>0</v>
      </c>
      <c r="J417" s="251">
        <f>'Pak8 s2'!M419</f>
        <v>0</v>
      </c>
      <c r="K417" s="251">
        <f>'Pak8 s2'!O419</f>
        <v>0</v>
      </c>
      <c r="L417" s="11"/>
      <c r="M417" s="11"/>
      <c r="N417" s="455"/>
      <c r="O417" s="250"/>
      <c r="P417" s="457"/>
      <c r="Q417" s="11"/>
      <c r="R417" s="340"/>
      <c r="S417" s="340"/>
      <c r="T417" s="340"/>
      <c r="U417" s="11"/>
      <c r="V417" s="11"/>
      <c r="W417" s="11"/>
      <c r="X417" s="11"/>
      <c r="Y417" s="11"/>
      <c r="Z417" s="11"/>
      <c r="AA417" s="11"/>
      <c r="AB417" s="11"/>
    </row>
    <row r="418" spans="1:28" ht="24.75" customHeight="1">
      <c r="A418" s="1250" t="str">
        <f>IF(E418&gt;0,"Wypełnione","")</f>
        <v/>
      </c>
      <c r="B418" s="58"/>
      <c r="C418" s="1734">
        <f>'Og s3a'!C821</f>
        <v>0</v>
      </c>
      <c r="D418" s="1732">
        <f>'Og s3a'!E821</f>
        <v>0</v>
      </c>
      <c r="E418" s="1734">
        <f>'Og s3a'!F821</f>
        <v>0</v>
      </c>
      <c r="F418" s="453">
        <f>O418</f>
        <v>0</v>
      </c>
      <c r="G418" s="453">
        <f>P418</f>
        <v>0</v>
      </c>
      <c r="H418" s="253">
        <f>'Pak8 s2'!I420</f>
        <v>0</v>
      </c>
      <c r="I418" s="253">
        <f>'Pak8 s2'!K420</f>
        <v>0</v>
      </c>
      <c r="J418" s="253">
        <f>'Pak8 s2'!M420</f>
        <v>0</v>
      </c>
      <c r="K418" s="253">
        <f>'Pak8 s2'!O420</f>
        <v>0</v>
      </c>
      <c r="L418" s="11"/>
      <c r="M418" s="11"/>
      <c r="N418" s="454">
        <f>'Og s3a'!G821</f>
        <v>0</v>
      </c>
      <c r="O418" s="254">
        <f>'Og s3a'!H821</f>
        <v>0</v>
      </c>
      <c r="P418" s="456">
        <f>'Og s3a'!D821</f>
        <v>0</v>
      </c>
      <c r="Q418" s="11"/>
      <c r="R418" s="340"/>
      <c r="S418" s="340"/>
      <c r="T418" s="340"/>
      <c r="U418" s="11"/>
      <c r="V418" s="11"/>
      <c r="W418" s="11"/>
      <c r="X418" s="11"/>
      <c r="Y418" s="11"/>
      <c r="Z418" s="11"/>
      <c r="AA418" s="11"/>
      <c r="AB418" s="11"/>
    </row>
    <row r="419" spans="1:28" ht="14.25" customHeight="1">
      <c r="A419" s="1250" t="str">
        <f>A418</f>
        <v/>
      </c>
      <c r="B419" s="58"/>
      <c r="C419" s="1735"/>
      <c r="D419" s="1733"/>
      <c r="E419" s="1735"/>
      <c r="F419" s="251"/>
      <c r="G419" s="251"/>
      <c r="H419" s="251">
        <f>'Pak8 s2'!I421</f>
        <v>0</v>
      </c>
      <c r="I419" s="251">
        <f>'Pak8 s2'!K421</f>
        <v>0</v>
      </c>
      <c r="J419" s="251">
        <f>'Pak8 s2'!M421</f>
        <v>0</v>
      </c>
      <c r="K419" s="251">
        <f>'Pak8 s2'!O421</f>
        <v>0</v>
      </c>
      <c r="L419" s="11"/>
      <c r="M419" s="11"/>
      <c r="N419" s="455"/>
      <c r="O419" s="250"/>
      <c r="P419" s="457"/>
      <c r="Q419" s="11"/>
      <c r="R419" s="340"/>
      <c r="S419" s="340"/>
      <c r="T419" s="340"/>
      <c r="U419" s="11"/>
      <c r="V419" s="11"/>
      <c r="W419" s="11"/>
      <c r="X419" s="11"/>
      <c r="Y419" s="11"/>
      <c r="Z419" s="11"/>
      <c r="AA419" s="11"/>
      <c r="AB419" s="11"/>
    </row>
    <row r="420" spans="1:28" ht="24.75" customHeight="1">
      <c r="A420" s="1250" t="str">
        <f>IF(E420&gt;0,"Wypełnione","")</f>
        <v/>
      </c>
      <c r="B420" s="58"/>
      <c r="C420" s="1734">
        <f>'Og s3a'!C823</f>
        <v>0</v>
      </c>
      <c r="D420" s="1732">
        <f>'Og s3a'!E823</f>
        <v>0</v>
      </c>
      <c r="E420" s="1734">
        <f>'Og s3a'!F823</f>
        <v>0</v>
      </c>
      <c r="F420" s="453">
        <f>O420</f>
        <v>0</v>
      </c>
      <c r="G420" s="453">
        <f>P420</f>
        <v>0</v>
      </c>
      <c r="H420" s="253">
        <f>'Pak8 s2'!I422</f>
        <v>0</v>
      </c>
      <c r="I420" s="253">
        <f>'Pak8 s2'!K422</f>
        <v>0</v>
      </c>
      <c r="J420" s="253">
        <f>'Pak8 s2'!M422</f>
        <v>0</v>
      </c>
      <c r="K420" s="253">
        <f>'Pak8 s2'!O422</f>
        <v>0</v>
      </c>
      <c r="L420" s="11"/>
      <c r="M420" s="11"/>
      <c r="N420" s="454">
        <f>'Og s3a'!G823</f>
        <v>0</v>
      </c>
      <c r="O420" s="254">
        <f>'Og s3a'!H823</f>
        <v>0</v>
      </c>
      <c r="P420" s="456">
        <f>'Og s3a'!D823</f>
        <v>0</v>
      </c>
      <c r="Q420" s="11"/>
      <c r="R420" s="340"/>
      <c r="S420" s="340"/>
      <c r="T420" s="340"/>
      <c r="U420" s="11"/>
      <c r="V420" s="11"/>
      <c r="W420" s="11"/>
      <c r="X420" s="11"/>
      <c r="Y420" s="11"/>
      <c r="Z420" s="11"/>
      <c r="AA420" s="11"/>
      <c r="AB420" s="11"/>
    </row>
    <row r="421" spans="1:28" ht="14.25" customHeight="1">
      <c r="A421" s="1250" t="str">
        <f>A420</f>
        <v/>
      </c>
      <c r="B421" s="58"/>
      <c r="C421" s="1735"/>
      <c r="D421" s="1733"/>
      <c r="E421" s="1735"/>
      <c r="F421" s="251"/>
      <c r="G421" s="251"/>
      <c r="H421" s="251">
        <f>'Pak8 s2'!I423</f>
        <v>0</v>
      </c>
      <c r="I421" s="251">
        <f>'Pak8 s2'!K423</f>
        <v>0</v>
      </c>
      <c r="J421" s="251">
        <f>'Pak8 s2'!M423</f>
        <v>0</v>
      </c>
      <c r="K421" s="251">
        <f>'Pak8 s2'!O423</f>
        <v>0</v>
      </c>
      <c r="L421" s="11"/>
      <c r="M421" s="11"/>
      <c r="N421" s="455"/>
      <c r="O421" s="250"/>
      <c r="P421" s="457"/>
      <c r="Q421" s="11"/>
      <c r="R421" s="340"/>
      <c r="S421" s="340"/>
      <c r="T421" s="340"/>
      <c r="U421" s="11"/>
      <c r="V421" s="11"/>
      <c r="W421" s="11"/>
      <c r="X421" s="11"/>
      <c r="Y421" s="11"/>
      <c r="Z421" s="11"/>
      <c r="AA421" s="11"/>
      <c r="AB421" s="11"/>
    </row>
    <row r="422" spans="1:28" ht="24.75" customHeight="1">
      <c r="A422" s="1250" t="str">
        <f>IF(E422&gt;0,"Wypełnione","")</f>
        <v/>
      </c>
      <c r="B422" s="58"/>
      <c r="C422" s="1734">
        <f>'Og s3a'!C825</f>
        <v>0</v>
      </c>
      <c r="D422" s="1732">
        <f>'Og s3a'!E825</f>
        <v>0</v>
      </c>
      <c r="E422" s="1734">
        <f>'Og s3a'!F825</f>
        <v>0</v>
      </c>
      <c r="F422" s="453">
        <f>O422</f>
        <v>0</v>
      </c>
      <c r="G422" s="453">
        <f>P422</f>
        <v>0</v>
      </c>
      <c r="H422" s="253">
        <f>'Pak8 s2'!I424</f>
        <v>0</v>
      </c>
      <c r="I422" s="253">
        <f>'Pak8 s2'!K424</f>
        <v>0</v>
      </c>
      <c r="J422" s="253">
        <f>'Pak8 s2'!M424</f>
        <v>0</v>
      </c>
      <c r="K422" s="253">
        <f>'Pak8 s2'!O424</f>
        <v>0</v>
      </c>
      <c r="L422" s="11"/>
      <c r="M422" s="11"/>
      <c r="N422" s="454">
        <f>'Og s3a'!G825</f>
        <v>0</v>
      </c>
      <c r="O422" s="254">
        <f>'Og s3a'!H825</f>
        <v>0</v>
      </c>
      <c r="P422" s="456">
        <f>'Og s3a'!D825</f>
        <v>0</v>
      </c>
      <c r="Q422" s="11"/>
      <c r="R422" s="340"/>
      <c r="S422" s="340"/>
      <c r="T422" s="340"/>
      <c r="U422" s="11"/>
      <c r="V422" s="11"/>
      <c r="W422" s="11"/>
      <c r="X422" s="11"/>
      <c r="Y422" s="11"/>
      <c r="Z422" s="11"/>
      <c r="AA422" s="11"/>
      <c r="AB422" s="11"/>
    </row>
    <row r="423" spans="1:28" ht="14.25" customHeight="1">
      <c r="A423" s="1250" t="str">
        <f>A422</f>
        <v/>
      </c>
      <c r="B423" s="58"/>
      <c r="C423" s="1735"/>
      <c r="D423" s="1733"/>
      <c r="E423" s="1735"/>
      <c r="F423" s="251"/>
      <c r="G423" s="251"/>
      <c r="H423" s="251">
        <f>'Pak8 s2'!I425</f>
        <v>0</v>
      </c>
      <c r="I423" s="251">
        <f>'Pak8 s2'!K425</f>
        <v>0</v>
      </c>
      <c r="J423" s="251">
        <f>'Pak8 s2'!M425</f>
        <v>0</v>
      </c>
      <c r="K423" s="251">
        <f>'Pak8 s2'!O425</f>
        <v>0</v>
      </c>
      <c r="L423" s="11"/>
      <c r="M423" s="11"/>
      <c r="N423" s="455"/>
      <c r="O423" s="250"/>
      <c r="P423" s="457"/>
      <c r="Q423" s="11"/>
      <c r="R423" s="340"/>
      <c r="S423" s="340"/>
      <c r="T423" s="340"/>
      <c r="U423" s="11"/>
      <c r="V423" s="11"/>
      <c r="W423" s="11"/>
      <c r="X423" s="11"/>
      <c r="Y423" s="11"/>
      <c r="Z423" s="11"/>
      <c r="AA423" s="11"/>
      <c r="AB423" s="11"/>
    </row>
    <row r="424" spans="1:28" ht="24.75" customHeight="1">
      <c r="A424" s="1250" t="str">
        <f>IF(E424&gt;0,"Wypełnione","")</f>
        <v/>
      </c>
      <c r="B424" s="58"/>
      <c r="C424" s="1734">
        <f>'Og s3a'!C827</f>
        <v>0</v>
      </c>
      <c r="D424" s="1732">
        <f>'Og s3a'!E827</f>
        <v>0</v>
      </c>
      <c r="E424" s="1734">
        <f>'Og s3a'!F827</f>
        <v>0</v>
      </c>
      <c r="F424" s="453">
        <f>O424</f>
        <v>0</v>
      </c>
      <c r="G424" s="453">
        <f>P424</f>
        <v>0</v>
      </c>
      <c r="H424" s="253">
        <f>'Pak8 s2'!I426</f>
        <v>0</v>
      </c>
      <c r="I424" s="253">
        <f>'Pak8 s2'!K426</f>
        <v>0</v>
      </c>
      <c r="J424" s="253">
        <f>'Pak8 s2'!M426</f>
        <v>0</v>
      </c>
      <c r="K424" s="253">
        <f>'Pak8 s2'!O426</f>
        <v>0</v>
      </c>
      <c r="L424" s="11"/>
      <c r="M424" s="11"/>
      <c r="N424" s="454">
        <f>'Og s3a'!G827</f>
        <v>0</v>
      </c>
      <c r="O424" s="254">
        <f>'Og s3a'!H827</f>
        <v>0</v>
      </c>
      <c r="P424" s="456">
        <f>'Og s3a'!D827</f>
        <v>0</v>
      </c>
      <c r="Q424" s="11"/>
      <c r="R424" s="340"/>
      <c r="S424" s="340"/>
      <c r="T424" s="340"/>
      <c r="U424" s="11"/>
      <c r="V424" s="11"/>
      <c r="W424" s="11"/>
      <c r="X424" s="11"/>
      <c r="Y424" s="11"/>
      <c r="Z424" s="11"/>
      <c r="AA424" s="11"/>
      <c r="AB424" s="11"/>
    </row>
    <row r="425" spans="1:28" ht="14.25" customHeight="1">
      <c r="A425" s="1250" t="str">
        <f>A424</f>
        <v/>
      </c>
      <c r="B425" s="58"/>
      <c r="C425" s="1735"/>
      <c r="D425" s="1733"/>
      <c r="E425" s="1735"/>
      <c r="F425" s="251"/>
      <c r="G425" s="251"/>
      <c r="H425" s="251">
        <f>'Pak8 s2'!I427</f>
        <v>0</v>
      </c>
      <c r="I425" s="251">
        <f>'Pak8 s2'!K427</f>
        <v>0</v>
      </c>
      <c r="J425" s="251">
        <f>'Pak8 s2'!M427</f>
        <v>0</v>
      </c>
      <c r="K425" s="251">
        <f>'Pak8 s2'!O427</f>
        <v>0</v>
      </c>
      <c r="L425" s="11"/>
      <c r="M425" s="11"/>
      <c r="N425" s="455"/>
      <c r="O425" s="250"/>
      <c r="P425" s="457"/>
      <c r="Q425" s="11"/>
      <c r="R425" s="340"/>
      <c r="S425" s="340"/>
      <c r="T425" s="340"/>
      <c r="U425" s="11"/>
      <c r="V425" s="11"/>
      <c r="W425" s="11"/>
      <c r="X425" s="11"/>
      <c r="Y425" s="11"/>
      <c r="Z425" s="11"/>
      <c r="AA425" s="11"/>
      <c r="AB425" s="11"/>
    </row>
    <row r="426" spans="1:28" ht="24.75" customHeight="1">
      <c r="A426" s="1250" t="str">
        <f>IF(E426&gt;0,"Wypełnione","")</f>
        <v/>
      </c>
      <c r="B426" s="58"/>
      <c r="C426" s="1734">
        <f>'Og s3a'!C829</f>
        <v>0</v>
      </c>
      <c r="D426" s="1732">
        <f>'Og s3a'!E829</f>
        <v>0</v>
      </c>
      <c r="E426" s="1734">
        <f>'Og s3a'!F829</f>
        <v>0</v>
      </c>
      <c r="F426" s="453">
        <f>O426</f>
        <v>0</v>
      </c>
      <c r="G426" s="453">
        <f>P426</f>
        <v>0</v>
      </c>
      <c r="H426" s="253">
        <f>'Pak8 s2'!I428</f>
        <v>0</v>
      </c>
      <c r="I426" s="253">
        <f>'Pak8 s2'!K428</f>
        <v>0</v>
      </c>
      <c r="J426" s="253">
        <f>'Pak8 s2'!M428</f>
        <v>0</v>
      </c>
      <c r="K426" s="253">
        <f>'Pak8 s2'!O428</f>
        <v>0</v>
      </c>
      <c r="L426" s="11"/>
      <c r="M426" s="11"/>
      <c r="N426" s="454">
        <f>'Og s3a'!G829</f>
        <v>0</v>
      </c>
      <c r="O426" s="254">
        <f>'Og s3a'!H829</f>
        <v>0</v>
      </c>
      <c r="P426" s="456">
        <f>'Og s3a'!D829</f>
        <v>0</v>
      </c>
      <c r="Q426" s="11"/>
      <c r="R426" s="340"/>
      <c r="S426" s="340"/>
      <c r="T426" s="340"/>
      <c r="U426" s="11"/>
      <c r="V426" s="11"/>
      <c r="W426" s="11"/>
      <c r="X426" s="11"/>
      <c r="Y426" s="11"/>
      <c r="Z426" s="11"/>
      <c r="AA426" s="11"/>
      <c r="AB426" s="11"/>
    </row>
    <row r="427" spans="1:28" ht="14.25" customHeight="1">
      <c r="A427" s="1250" t="str">
        <f>A426</f>
        <v/>
      </c>
      <c r="B427" s="58"/>
      <c r="C427" s="1735"/>
      <c r="D427" s="1733"/>
      <c r="E427" s="1735"/>
      <c r="F427" s="251"/>
      <c r="G427" s="251"/>
      <c r="H427" s="251">
        <f>'Pak8 s2'!I429</f>
        <v>0</v>
      </c>
      <c r="I427" s="251">
        <f>'Pak8 s2'!K429</f>
        <v>0</v>
      </c>
      <c r="J427" s="251">
        <f>'Pak8 s2'!M429</f>
        <v>0</v>
      </c>
      <c r="K427" s="251">
        <f>'Pak8 s2'!O429</f>
        <v>0</v>
      </c>
      <c r="L427" s="11"/>
      <c r="M427" s="11"/>
      <c r="N427" s="455"/>
      <c r="O427" s="250"/>
      <c r="P427" s="457"/>
      <c r="Q427" s="11"/>
      <c r="R427" s="340"/>
      <c r="S427" s="340"/>
      <c r="T427" s="340"/>
      <c r="U427" s="11"/>
      <c r="V427" s="11"/>
      <c r="W427" s="11"/>
      <c r="X427" s="11"/>
      <c r="Y427" s="11"/>
      <c r="Z427" s="11"/>
      <c r="AA427" s="11"/>
      <c r="AB427" s="11"/>
    </row>
    <row r="428" spans="1:28" ht="24.75" customHeight="1">
      <c r="A428" s="1250" t="str">
        <f>IF(E428&gt;0,"Wypełnione","")</f>
        <v/>
      </c>
      <c r="B428" s="58"/>
      <c r="C428" s="1734">
        <f>'Og s3a'!C831</f>
        <v>0</v>
      </c>
      <c r="D428" s="1732">
        <f>'Og s3a'!E831</f>
        <v>0</v>
      </c>
      <c r="E428" s="1734">
        <f>'Og s3a'!F831</f>
        <v>0</v>
      </c>
      <c r="F428" s="453">
        <f>O428</f>
        <v>0</v>
      </c>
      <c r="G428" s="453">
        <f>P428</f>
        <v>0</v>
      </c>
      <c r="H428" s="253">
        <f>'Pak8 s2'!I430</f>
        <v>0</v>
      </c>
      <c r="I428" s="253">
        <f>'Pak8 s2'!K430</f>
        <v>0</v>
      </c>
      <c r="J428" s="253">
        <f>'Pak8 s2'!M430</f>
        <v>0</v>
      </c>
      <c r="K428" s="253">
        <f>'Pak8 s2'!O430</f>
        <v>0</v>
      </c>
      <c r="L428" s="11"/>
      <c r="M428" s="11"/>
      <c r="N428" s="454">
        <f>'Og s3a'!G831</f>
        <v>0</v>
      </c>
      <c r="O428" s="254">
        <f>'Og s3a'!H831</f>
        <v>0</v>
      </c>
      <c r="P428" s="456">
        <f>'Og s3a'!D831</f>
        <v>0</v>
      </c>
      <c r="Q428" s="11"/>
      <c r="R428" s="340"/>
      <c r="S428" s="340"/>
      <c r="T428" s="340"/>
      <c r="U428" s="11"/>
      <c r="V428" s="11"/>
      <c r="W428" s="11"/>
      <c r="X428" s="11"/>
      <c r="Y428" s="11"/>
      <c r="Z428" s="11"/>
      <c r="AA428" s="11"/>
      <c r="AB428" s="11"/>
    </row>
    <row r="429" spans="1:28" ht="14.25" customHeight="1">
      <c r="A429" s="1250" t="str">
        <f>A428</f>
        <v/>
      </c>
      <c r="B429" s="58"/>
      <c r="C429" s="1735"/>
      <c r="D429" s="1733"/>
      <c r="E429" s="1735"/>
      <c r="F429" s="251"/>
      <c r="G429" s="251"/>
      <c r="H429" s="251">
        <f>'Pak8 s2'!I431</f>
        <v>0</v>
      </c>
      <c r="I429" s="251">
        <f>'Pak8 s2'!K431</f>
        <v>0</v>
      </c>
      <c r="J429" s="251">
        <f>'Pak8 s2'!M431</f>
        <v>0</v>
      </c>
      <c r="K429" s="251">
        <f>'Pak8 s2'!O431</f>
        <v>0</v>
      </c>
      <c r="L429" s="11"/>
      <c r="M429" s="11"/>
      <c r="N429" s="455"/>
      <c r="O429" s="250"/>
      <c r="P429" s="457"/>
      <c r="Q429" s="11"/>
      <c r="R429" s="340"/>
      <c r="S429" s="340"/>
      <c r="T429" s="340"/>
      <c r="U429" s="11"/>
      <c r="V429" s="11"/>
      <c r="W429" s="11"/>
      <c r="X429" s="11"/>
      <c r="Y429" s="11"/>
      <c r="Z429" s="11"/>
      <c r="AA429" s="11"/>
      <c r="AB429" s="11"/>
    </row>
    <row r="430" spans="1:28" ht="24.75" customHeight="1">
      <c r="A430" s="1250" t="str">
        <f>IF(E430&gt;0,"Wypełnione","")</f>
        <v/>
      </c>
      <c r="B430" s="58"/>
      <c r="C430" s="1734">
        <f>'Og s3a'!C833</f>
        <v>0</v>
      </c>
      <c r="D430" s="1732">
        <f>'Og s3a'!E833</f>
        <v>0</v>
      </c>
      <c r="E430" s="1734">
        <f>'Og s3a'!F833</f>
        <v>0</v>
      </c>
      <c r="F430" s="453">
        <f>O430</f>
        <v>0</v>
      </c>
      <c r="G430" s="453">
        <f>P430</f>
        <v>0</v>
      </c>
      <c r="H430" s="253">
        <f>'Pak8 s2'!I432</f>
        <v>0</v>
      </c>
      <c r="I430" s="253">
        <f>'Pak8 s2'!K432</f>
        <v>0</v>
      </c>
      <c r="J430" s="253">
        <f>'Pak8 s2'!M432</f>
        <v>0</v>
      </c>
      <c r="K430" s="253">
        <f>'Pak8 s2'!O432</f>
        <v>0</v>
      </c>
      <c r="L430" s="11"/>
      <c r="M430" s="11"/>
      <c r="N430" s="454">
        <f>'Og s3a'!G833</f>
        <v>0</v>
      </c>
      <c r="O430" s="254">
        <f>'Og s3a'!H833</f>
        <v>0</v>
      </c>
      <c r="P430" s="456">
        <f>'Og s3a'!D833</f>
        <v>0</v>
      </c>
      <c r="Q430" s="11"/>
      <c r="R430" s="340"/>
      <c r="S430" s="340"/>
      <c r="T430" s="340"/>
      <c r="U430" s="11"/>
      <c r="V430" s="11"/>
      <c r="W430" s="11"/>
      <c r="X430" s="11"/>
      <c r="Y430" s="11"/>
      <c r="Z430" s="11"/>
      <c r="AA430" s="11"/>
      <c r="AB430" s="11"/>
    </row>
    <row r="431" spans="1:28" ht="14.25" customHeight="1">
      <c r="A431" s="1250" t="str">
        <f>A430</f>
        <v/>
      </c>
      <c r="B431" s="58"/>
      <c r="C431" s="1735"/>
      <c r="D431" s="1733"/>
      <c r="E431" s="1735"/>
      <c r="F431" s="251"/>
      <c r="G431" s="251"/>
      <c r="H431" s="251">
        <f>'Pak8 s2'!I433</f>
        <v>0</v>
      </c>
      <c r="I431" s="251">
        <f>'Pak8 s2'!K433</f>
        <v>0</v>
      </c>
      <c r="J431" s="251">
        <f>'Pak8 s2'!M433</f>
        <v>0</v>
      </c>
      <c r="K431" s="251">
        <f>'Pak8 s2'!O433</f>
        <v>0</v>
      </c>
      <c r="L431" s="11"/>
      <c r="M431" s="11"/>
      <c r="N431" s="455"/>
      <c r="O431" s="250"/>
      <c r="P431" s="457"/>
      <c r="Q431" s="11"/>
      <c r="R431" s="340"/>
      <c r="S431" s="340"/>
      <c r="T431" s="340"/>
      <c r="U431" s="11"/>
      <c r="V431" s="11"/>
      <c r="W431" s="11"/>
      <c r="X431" s="11"/>
      <c r="Y431" s="11"/>
      <c r="Z431" s="11"/>
      <c r="AA431" s="11"/>
      <c r="AB431" s="11"/>
    </row>
    <row r="432" spans="1:28" ht="24.75" customHeight="1">
      <c r="A432" s="1250" t="str">
        <f>IF(E432&gt;0,"Wypełnione","")</f>
        <v/>
      </c>
      <c r="B432" s="58"/>
      <c r="C432" s="1734">
        <f>'Og s3a'!C835</f>
        <v>0</v>
      </c>
      <c r="D432" s="1732">
        <f>'Og s3a'!E835</f>
        <v>0</v>
      </c>
      <c r="E432" s="1734">
        <f>'Og s3a'!F835</f>
        <v>0</v>
      </c>
      <c r="F432" s="453">
        <f>O432</f>
        <v>0</v>
      </c>
      <c r="G432" s="453">
        <f>P432</f>
        <v>0</v>
      </c>
      <c r="H432" s="253">
        <f>'Pak8 s2'!I434</f>
        <v>0</v>
      </c>
      <c r="I432" s="253">
        <f>'Pak8 s2'!K434</f>
        <v>0</v>
      </c>
      <c r="J432" s="253">
        <f>'Pak8 s2'!M434</f>
        <v>0</v>
      </c>
      <c r="K432" s="253">
        <f>'Pak8 s2'!O434</f>
        <v>0</v>
      </c>
      <c r="L432" s="11"/>
      <c r="M432" s="11"/>
      <c r="N432" s="454">
        <f>'Og s3a'!G835</f>
        <v>0</v>
      </c>
      <c r="O432" s="254">
        <f>'Og s3a'!H835</f>
        <v>0</v>
      </c>
      <c r="P432" s="456">
        <f>'Og s3a'!D835</f>
        <v>0</v>
      </c>
      <c r="Q432" s="11"/>
      <c r="R432" s="340"/>
      <c r="S432" s="340"/>
      <c r="T432" s="340"/>
      <c r="U432" s="11"/>
      <c r="V432" s="11"/>
      <c r="W432" s="11"/>
      <c r="X432" s="11"/>
      <c r="Y432" s="11"/>
      <c r="Z432" s="11"/>
      <c r="AA432" s="11"/>
      <c r="AB432" s="11"/>
    </row>
    <row r="433" spans="1:28" ht="14.25" customHeight="1">
      <c r="A433" s="1250" t="str">
        <f>A432</f>
        <v/>
      </c>
      <c r="B433" s="58"/>
      <c r="C433" s="1735"/>
      <c r="D433" s="1733"/>
      <c r="E433" s="1735"/>
      <c r="F433" s="251"/>
      <c r="G433" s="251"/>
      <c r="H433" s="251">
        <f>'Pak8 s2'!I435</f>
        <v>0</v>
      </c>
      <c r="I433" s="251">
        <f>'Pak8 s2'!K435</f>
        <v>0</v>
      </c>
      <c r="J433" s="251">
        <f>'Pak8 s2'!M435</f>
        <v>0</v>
      </c>
      <c r="K433" s="251">
        <f>'Pak8 s2'!O435</f>
        <v>0</v>
      </c>
      <c r="L433" s="11"/>
      <c r="M433" s="11"/>
      <c r="N433" s="455"/>
      <c r="O433" s="250"/>
      <c r="P433" s="457"/>
      <c r="Q433" s="11"/>
      <c r="R433" s="340"/>
      <c r="S433" s="340"/>
      <c r="T433" s="340"/>
      <c r="U433" s="11"/>
      <c r="V433" s="11"/>
      <c r="W433" s="11"/>
      <c r="X433" s="11"/>
      <c r="Y433" s="11"/>
      <c r="Z433" s="11"/>
      <c r="AA433" s="11"/>
      <c r="AB433" s="11"/>
    </row>
    <row r="434" spans="1:28" ht="24.75" customHeight="1">
      <c r="A434" s="1250" t="str">
        <f>IF(E434&gt;0,"Wypełnione","")</f>
        <v/>
      </c>
      <c r="B434" s="58"/>
      <c r="C434" s="1734">
        <f>'Og s3a'!C837</f>
        <v>0</v>
      </c>
      <c r="D434" s="1732">
        <f>'Og s3a'!E837</f>
        <v>0</v>
      </c>
      <c r="E434" s="1734">
        <f>'Og s3a'!F837</f>
        <v>0</v>
      </c>
      <c r="F434" s="453">
        <f>O434</f>
        <v>0</v>
      </c>
      <c r="G434" s="453">
        <f>P434</f>
        <v>0</v>
      </c>
      <c r="H434" s="253">
        <f>'Pak8 s2'!I436</f>
        <v>0</v>
      </c>
      <c r="I434" s="253">
        <f>'Pak8 s2'!K436</f>
        <v>0</v>
      </c>
      <c r="J434" s="253">
        <f>'Pak8 s2'!M436</f>
        <v>0</v>
      </c>
      <c r="K434" s="253">
        <f>'Pak8 s2'!O436</f>
        <v>0</v>
      </c>
      <c r="L434" s="11"/>
      <c r="M434" s="11"/>
      <c r="N434" s="454">
        <f>'Og s3a'!G837</f>
        <v>0</v>
      </c>
      <c r="O434" s="254">
        <f>'Og s3a'!H837</f>
        <v>0</v>
      </c>
      <c r="P434" s="456">
        <f>'Og s3a'!D837</f>
        <v>0</v>
      </c>
      <c r="Q434" s="11"/>
      <c r="R434" s="340"/>
      <c r="S434" s="340"/>
      <c r="T434" s="340"/>
      <c r="U434" s="11"/>
      <c r="V434" s="11"/>
      <c r="W434" s="11"/>
      <c r="X434" s="11"/>
      <c r="Y434" s="11"/>
      <c r="Z434" s="11"/>
      <c r="AA434" s="11"/>
      <c r="AB434" s="11"/>
    </row>
    <row r="435" spans="1:28" ht="14.25" customHeight="1">
      <c r="A435" s="1250" t="str">
        <f>A434</f>
        <v/>
      </c>
      <c r="B435" s="58"/>
      <c r="C435" s="1735"/>
      <c r="D435" s="1733"/>
      <c r="E435" s="1735"/>
      <c r="F435" s="251"/>
      <c r="G435" s="251"/>
      <c r="H435" s="251">
        <f>'Pak8 s2'!I437</f>
        <v>0</v>
      </c>
      <c r="I435" s="251">
        <f>'Pak8 s2'!K437</f>
        <v>0</v>
      </c>
      <c r="J435" s="251">
        <f>'Pak8 s2'!M437</f>
        <v>0</v>
      </c>
      <c r="K435" s="251">
        <f>'Pak8 s2'!O437</f>
        <v>0</v>
      </c>
      <c r="L435" s="11"/>
      <c r="M435" s="11"/>
      <c r="N435" s="455"/>
      <c r="O435" s="250"/>
      <c r="P435" s="457"/>
      <c r="Q435" s="11"/>
      <c r="R435" s="340"/>
      <c r="S435" s="340"/>
      <c r="T435" s="340"/>
      <c r="U435" s="11"/>
      <c r="V435" s="11"/>
      <c r="W435" s="11"/>
      <c r="X435" s="11"/>
      <c r="Y435" s="11"/>
      <c r="Z435" s="11"/>
      <c r="AA435" s="11"/>
      <c r="AB435" s="11"/>
    </row>
    <row r="436" spans="1:28" ht="24.75" customHeight="1">
      <c r="A436" s="1250" t="str">
        <f>IF(E436&gt;0,"Wypełnione","")</f>
        <v/>
      </c>
      <c r="B436" s="58"/>
      <c r="C436" s="1734">
        <f>'Og s3a'!C839</f>
        <v>0</v>
      </c>
      <c r="D436" s="1732">
        <f>'Og s3a'!E839</f>
        <v>0</v>
      </c>
      <c r="E436" s="1734">
        <f>'Og s3a'!F839</f>
        <v>0</v>
      </c>
      <c r="F436" s="453">
        <f>O436</f>
        <v>0</v>
      </c>
      <c r="G436" s="453">
        <f>P436</f>
        <v>0</v>
      </c>
      <c r="H436" s="253">
        <f>'Pak8 s2'!I438</f>
        <v>0</v>
      </c>
      <c r="I436" s="253">
        <f>'Pak8 s2'!K438</f>
        <v>0</v>
      </c>
      <c r="J436" s="253">
        <f>'Pak8 s2'!M438</f>
        <v>0</v>
      </c>
      <c r="K436" s="253">
        <f>'Pak8 s2'!O438</f>
        <v>0</v>
      </c>
      <c r="L436" s="11"/>
      <c r="M436" s="11"/>
      <c r="N436" s="454">
        <f>'Og s3a'!G839</f>
        <v>0</v>
      </c>
      <c r="O436" s="254">
        <f>'Og s3a'!H839</f>
        <v>0</v>
      </c>
      <c r="P436" s="456">
        <f>'Og s3a'!D839</f>
        <v>0</v>
      </c>
      <c r="Q436" s="11"/>
      <c r="R436" s="340"/>
      <c r="S436" s="340"/>
      <c r="T436" s="340"/>
      <c r="U436" s="11"/>
      <c r="V436" s="11"/>
      <c r="W436" s="11"/>
      <c r="X436" s="11"/>
      <c r="Y436" s="11"/>
      <c r="Z436" s="11"/>
      <c r="AA436" s="11"/>
      <c r="AB436" s="11"/>
    </row>
    <row r="437" spans="1:28" ht="14.25" customHeight="1">
      <c r="A437" s="1250" t="str">
        <f>A436</f>
        <v/>
      </c>
      <c r="B437" s="58"/>
      <c r="C437" s="1735"/>
      <c r="D437" s="1733"/>
      <c r="E437" s="1735"/>
      <c r="F437" s="251"/>
      <c r="G437" s="251"/>
      <c r="H437" s="251">
        <f>'Pak8 s2'!I439</f>
        <v>0</v>
      </c>
      <c r="I437" s="251">
        <f>'Pak8 s2'!K439</f>
        <v>0</v>
      </c>
      <c r="J437" s="251">
        <f>'Pak8 s2'!M439</f>
        <v>0</v>
      </c>
      <c r="K437" s="251">
        <f>'Pak8 s2'!O439</f>
        <v>0</v>
      </c>
      <c r="L437" s="11"/>
      <c r="M437" s="11"/>
      <c r="N437" s="455"/>
      <c r="O437" s="250"/>
      <c r="P437" s="457"/>
      <c r="Q437" s="11"/>
      <c r="R437" s="340"/>
      <c r="S437" s="340"/>
      <c r="T437" s="340"/>
      <c r="U437" s="11"/>
      <c r="V437" s="11"/>
      <c r="W437" s="11"/>
      <c r="X437" s="11"/>
      <c r="Y437" s="11"/>
      <c r="Z437" s="11"/>
      <c r="AA437" s="11"/>
      <c r="AB437" s="11"/>
    </row>
    <row r="438" spans="1:28" ht="24.75" customHeight="1">
      <c r="A438" s="1250" t="str">
        <f>IF(E438&gt;0,"Wypełnione","")</f>
        <v/>
      </c>
      <c r="B438" s="58"/>
      <c r="C438" s="1734">
        <f>'Og s3a'!C841</f>
        <v>0</v>
      </c>
      <c r="D438" s="1732">
        <f>'Og s3a'!E841</f>
        <v>0</v>
      </c>
      <c r="E438" s="1734">
        <f>'Og s3a'!F841</f>
        <v>0</v>
      </c>
      <c r="F438" s="453">
        <f>O438</f>
        <v>0</v>
      </c>
      <c r="G438" s="453">
        <f>P438</f>
        <v>0</v>
      </c>
      <c r="H438" s="253">
        <f>'Pak8 s2'!I440</f>
        <v>0</v>
      </c>
      <c r="I438" s="253">
        <f>'Pak8 s2'!K440</f>
        <v>0</v>
      </c>
      <c r="J438" s="253">
        <f>'Pak8 s2'!M440</f>
        <v>0</v>
      </c>
      <c r="K438" s="253">
        <f>'Pak8 s2'!O440</f>
        <v>0</v>
      </c>
      <c r="L438" s="11"/>
      <c r="M438" s="11"/>
      <c r="N438" s="454">
        <f>'Og s3a'!G841</f>
        <v>0</v>
      </c>
      <c r="O438" s="254">
        <f>'Og s3a'!H841</f>
        <v>0</v>
      </c>
      <c r="P438" s="456">
        <f>'Og s3a'!D841</f>
        <v>0</v>
      </c>
      <c r="Q438" s="11"/>
      <c r="R438" s="340"/>
      <c r="S438" s="340"/>
      <c r="T438" s="340"/>
      <c r="U438" s="11"/>
      <c r="V438" s="11"/>
      <c r="W438" s="11"/>
      <c r="X438" s="11"/>
      <c r="Y438" s="11"/>
      <c r="Z438" s="11"/>
      <c r="AA438" s="11"/>
      <c r="AB438" s="11"/>
    </row>
    <row r="439" spans="1:28" ht="14.25" customHeight="1">
      <c r="A439" s="1250" t="str">
        <f>A438</f>
        <v/>
      </c>
      <c r="B439" s="58"/>
      <c r="C439" s="1735"/>
      <c r="D439" s="1733"/>
      <c r="E439" s="1735"/>
      <c r="F439" s="251"/>
      <c r="G439" s="251"/>
      <c r="H439" s="251">
        <f>'Pak8 s2'!I441</f>
        <v>0</v>
      </c>
      <c r="I439" s="251">
        <f>'Pak8 s2'!K441</f>
        <v>0</v>
      </c>
      <c r="J439" s="251">
        <f>'Pak8 s2'!M441</f>
        <v>0</v>
      </c>
      <c r="K439" s="251">
        <f>'Pak8 s2'!O441</f>
        <v>0</v>
      </c>
      <c r="L439" s="11"/>
      <c r="M439" s="11"/>
      <c r="N439" s="455"/>
      <c r="O439" s="250"/>
      <c r="P439" s="457"/>
      <c r="Q439" s="11"/>
      <c r="R439" s="340"/>
      <c r="S439" s="340"/>
      <c r="T439" s="340"/>
      <c r="U439" s="11"/>
      <c r="V439" s="11"/>
      <c r="W439" s="11"/>
      <c r="X439" s="11"/>
      <c r="Y439" s="11"/>
      <c r="Z439" s="11"/>
      <c r="AA439" s="11"/>
      <c r="AB439" s="11"/>
    </row>
    <row r="440" spans="1:28" ht="24.75" customHeight="1">
      <c r="A440" s="1250" t="str">
        <f>IF(E440&gt;0,"Wypełnione","")</f>
        <v/>
      </c>
      <c r="B440" s="58"/>
      <c r="C440" s="1734">
        <f>'Og s3a'!C843</f>
        <v>0</v>
      </c>
      <c r="D440" s="1732">
        <f>'Og s3a'!E843</f>
        <v>0</v>
      </c>
      <c r="E440" s="1734">
        <f>'Og s3a'!F843</f>
        <v>0</v>
      </c>
      <c r="F440" s="453">
        <f>O440</f>
        <v>0</v>
      </c>
      <c r="G440" s="453">
        <f>P440</f>
        <v>0</v>
      </c>
      <c r="H440" s="253">
        <f>'Pak8 s2'!I442</f>
        <v>0</v>
      </c>
      <c r="I440" s="253">
        <f>'Pak8 s2'!K442</f>
        <v>0</v>
      </c>
      <c r="J440" s="253">
        <f>'Pak8 s2'!M442</f>
        <v>0</v>
      </c>
      <c r="K440" s="253">
        <f>'Pak8 s2'!O442</f>
        <v>0</v>
      </c>
      <c r="L440" s="11"/>
      <c r="M440" s="11"/>
      <c r="N440" s="454">
        <f>'Og s3a'!G843</f>
        <v>0</v>
      </c>
      <c r="O440" s="254">
        <f>'Og s3a'!H843</f>
        <v>0</v>
      </c>
      <c r="P440" s="456">
        <f>'Og s3a'!D843</f>
        <v>0</v>
      </c>
      <c r="Q440" s="11"/>
      <c r="R440" s="340"/>
      <c r="S440" s="340"/>
      <c r="T440" s="340"/>
      <c r="U440" s="11"/>
      <c r="V440" s="11"/>
      <c r="W440" s="11"/>
      <c r="X440" s="11"/>
      <c r="Y440" s="11"/>
      <c r="Z440" s="11"/>
      <c r="AA440" s="11"/>
      <c r="AB440" s="11"/>
    </row>
    <row r="441" spans="1:28" ht="14.25" customHeight="1">
      <c r="A441" s="1250" t="str">
        <f>A440</f>
        <v/>
      </c>
      <c r="B441" s="58"/>
      <c r="C441" s="1735"/>
      <c r="D441" s="1733"/>
      <c r="E441" s="1735"/>
      <c r="F441" s="251"/>
      <c r="G441" s="251"/>
      <c r="H441" s="251">
        <f>'Pak8 s2'!I443</f>
        <v>0</v>
      </c>
      <c r="I441" s="251">
        <f>'Pak8 s2'!K443</f>
        <v>0</v>
      </c>
      <c r="J441" s="251">
        <f>'Pak8 s2'!M443</f>
        <v>0</v>
      </c>
      <c r="K441" s="251">
        <f>'Pak8 s2'!O443</f>
        <v>0</v>
      </c>
      <c r="L441" s="11"/>
      <c r="M441" s="11"/>
      <c r="N441" s="455"/>
      <c r="O441" s="250"/>
      <c r="P441" s="457"/>
      <c r="Q441" s="11"/>
      <c r="R441" s="340"/>
      <c r="S441" s="340"/>
      <c r="T441" s="340"/>
      <c r="U441" s="11"/>
      <c r="V441" s="11"/>
      <c r="W441" s="11"/>
      <c r="X441" s="11"/>
      <c r="Y441" s="11"/>
      <c r="Z441" s="11"/>
      <c r="AA441" s="11"/>
      <c r="AB441" s="11"/>
    </row>
    <row r="442" spans="1:28" ht="24.75" customHeight="1">
      <c r="A442" s="1250" t="str">
        <f>IF(E442&gt;0,"Wypełnione","")</f>
        <v/>
      </c>
      <c r="B442" s="58"/>
      <c r="C442" s="1734">
        <f>'Og s3a'!C845</f>
        <v>0</v>
      </c>
      <c r="D442" s="1732">
        <f>'Og s3a'!E845</f>
        <v>0</v>
      </c>
      <c r="E442" s="1734">
        <f>'Og s3a'!F845</f>
        <v>0</v>
      </c>
      <c r="F442" s="453">
        <f>O442</f>
        <v>0</v>
      </c>
      <c r="G442" s="453">
        <f>P442</f>
        <v>0</v>
      </c>
      <c r="H442" s="253">
        <f>'Pak8 s2'!I444</f>
        <v>0</v>
      </c>
      <c r="I442" s="253">
        <f>'Pak8 s2'!K444</f>
        <v>0</v>
      </c>
      <c r="J442" s="253">
        <f>'Pak8 s2'!M444</f>
        <v>0</v>
      </c>
      <c r="K442" s="253">
        <f>'Pak8 s2'!O444</f>
        <v>0</v>
      </c>
      <c r="L442" s="11"/>
      <c r="M442" s="11"/>
      <c r="N442" s="454">
        <f>'Og s3a'!G845</f>
        <v>0</v>
      </c>
      <c r="O442" s="254">
        <f>'Og s3a'!H845</f>
        <v>0</v>
      </c>
      <c r="P442" s="456">
        <f>'Og s3a'!D845</f>
        <v>0</v>
      </c>
      <c r="Q442" s="11"/>
      <c r="R442" s="340"/>
      <c r="S442" s="340"/>
      <c r="T442" s="340"/>
      <c r="U442" s="11"/>
      <c r="V442" s="11"/>
      <c r="W442" s="11"/>
      <c r="X442" s="11"/>
      <c r="Y442" s="11"/>
      <c r="Z442" s="11"/>
      <c r="AA442" s="11"/>
      <c r="AB442" s="11"/>
    </row>
    <row r="443" spans="1:28" ht="14.25" customHeight="1">
      <c r="A443" s="1250" t="str">
        <f>A442</f>
        <v/>
      </c>
      <c r="B443" s="58"/>
      <c r="C443" s="1735"/>
      <c r="D443" s="1733"/>
      <c r="E443" s="1735"/>
      <c r="F443" s="251"/>
      <c r="G443" s="251"/>
      <c r="H443" s="251">
        <f>'Pak8 s2'!I445</f>
        <v>0</v>
      </c>
      <c r="I443" s="251">
        <f>'Pak8 s2'!K445</f>
        <v>0</v>
      </c>
      <c r="J443" s="251">
        <f>'Pak8 s2'!M445</f>
        <v>0</v>
      </c>
      <c r="K443" s="251">
        <f>'Pak8 s2'!O445</f>
        <v>0</v>
      </c>
      <c r="L443" s="11"/>
      <c r="M443" s="11"/>
      <c r="N443" s="455"/>
      <c r="O443" s="250"/>
      <c r="P443" s="457"/>
      <c r="Q443" s="11"/>
      <c r="R443" s="340"/>
      <c r="S443" s="340"/>
      <c r="T443" s="340"/>
      <c r="U443" s="11"/>
      <c r="V443" s="11"/>
      <c r="W443" s="11"/>
      <c r="X443" s="11"/>
      <c r="Y443" s="11"/>
      <c r="Z443" s="11"/>
      <c r="AA443" s="11"/>
      <c r="AB443" s="11"/>
    </row>
    <row r="444" spans="1:28" ht="24.75" customHeight="1">
      <c r="A444" s="1250" t="str">
        <f>IF(E444&gt;0,"Wypełnione","")</f>
        <v/>
      </c>
      <c r="B444" s="58"/>
      <c r="C444" s="1734">
        <f>'Og s3a'!C847</f>
        <v>0</v>
      </c>
      <c r="D444" s="1732">
        <f>'Og s3a'!E847</f>
        <v>0</v>
      </c>
      <c r="E444" s="1734">
        <f>'Og s3a'!F847</f>
        <v>0</v>
      </c>
      <c r="F444" s="453">
        <f>O444</f>
        <v>0</v>
      </c>
      <c r="G444" s="453">
        <f>P444</f>
        <v>0</v>
      </c>
      <c r="H444" s="253">
        <f>'Pak8 s2'!I446</f>
        <v>0</v>
      </c>
      <c r="I444" s="253">
        <f>'Pak8 s2'!K446</f>
        <v>0</v>
      </c>
      <c r="J444" s="253">
        <f>'Pak8 s2'!M446</f>
        <v>0</v>
      </c>
      <c r="K444" s="253">
        <f>'Pak8 s2'!O446</f>
        <v>0</v>
      </c>
      <c r="L444" s="11"/>
      <c r="M444" s="11"/>
      <c r="N444" s="454">
        <f>'Og s3a'!G847</f>
        <v>0</v>
      </c>
      <c r="O444" s="254">
        <f>'Og s3a'!H847</f>
        <v>0</v>
      </c>
      <c r="P444" s="456">
        <f>'Og s3a'!D847</f>
        <v>0</v>
      </c>
      <c r="Q444" s="11"/>
      <c r="R444" s="340"/>
      <c r="S444" s="340"/>
      <c r="T444" s="340"/>
      <c r="U444" s="11"/>
      <c r="V444" s="11"/>
      <c r="W444" s="11"/>
      <c r="X444" s="11"/>
      <c r="Y444" s="11"/>
      <c r="Z444" s="11"/>
      <c r="AA444" s="11"/>
      <c r="AB444" s="11"/>
    </row>
    <row r="445" spans="1:28" ht="14.25" customHeight="1">
      <c r="A445" s="1250" t="str">
        <f>A444</f>
        <v/>
      </c>
      <c r="B445" s="58"/>
      <c r="C445" s="1735"/>
      <c r="D445" s="1733"/>
      <c r="E445" s="1735"/>
      <c r="F445" s="251"/>
      <c r="G445" s="251"/>
      <c r="H445" s="251">
        <f>'Pak8 s2'!I447</f>
        <v>0</v>
      </c>
      <c r="I445" s="251">
        <f>'Pak8 s2'!K447</f>
        <v>0</v>
      </c>
      <c r="J445" s="251">
        <f>'Pak8 s2'!M447</f>
        <v>0</v>
      </c>
      <c r="K445" s="251">
        <f>'Pak8 s2'!O447</f>
        <v>0</v>
      </c>
      <c r="L445" s="11"/>
      <c r="M445" s="11"/>
      <c r="N445" s="455"/>
      <c r="O445" s="250"/>
      <c r="P445" s="457"/>
      <c r="Q445" s="11"/>
      <c r="R445" s="340"/>
      <c r="S445" s="340"/>
      <c r="T445" s="340"/>
      <c r="U445" s="11"/>
      <c r="V445" s="11"/>
      <c r="W445" s="11"/>
      <c r="X445" s="11"/>
      <c r="Y445" s="11"/>
      <c r="Z445" s="11"/>
      <c r="AA445" s="11"/>
      <c r="AB445" s="11"/>
    </row>
    <row r="446" spans="1:28" ht="24.75" customHeight="1">
      <c r="A446" s="1250" t="str">
        <f>IF(E446&gt;0,"Wypełnione","")</f>
        <v/>
      </c>
      <c r="B446" s="58"/>
      <c r="C446" s="1734">
        <f>'Og s3a'!C849</f>
        <v>0</v>
      </c>
      <c r="D446" s="1732">
        <f>'Og s3a'!E849</f>
        <v>0</v>
      </c>
      <c r="E446" s="1734">
        <f>'Og s3a'!F849</f>
        <v>0</v>
      </c>
      <c r="F446" s="453">
        <f>O446</f>
        <v>0</v>
      </c>
      <c r="G446" s="453">
        <f>P446</f>
        <v>0</v>
      </c>
      <c r="H446" s="253">
        <f>'Pak8 s2'!I448</f>
        <v>0</v>
      </c>
      <c r="I446" s="253">
        <f>'Pak8 s2'!K448</f>
        <v>0</v>
      </c>
      <c r="J446" s="253">
        <f>'Pak8 s2'!M448</f>
        <v>0</v>
      </c>
      <c r="K446" s="253">
        <f>'Pak8 s2'!O448</f>
        <v>0</v>
      </c>
      <c r="L446" s="11"/>
      <c r="M446" s="11"/>
      <c r="N446" s="454">
        <f>'Og s3a'!G849</f>
        <v>0</v>
      </c>
      <c r="O446" s="254">
        <f>'Og s3a'!H849</f>
        <v>0</v>
      </c>
      <c r="P446" s="456">
        <f>'Og s3a'!D849</f>
        <v>0</v>
      </c>
      <c r="Q446" s="11"/>
      <c r="R446" s="340"/>
      <c r="S446" s="340"/>
      <c r="T446" s="340"/>
      <c r="U446" s="11"/>
      <c r="V446" s="11"/>
      <c r="W446" s="11"/>
      <c r="X446" s="11"/>
      <c r="Y446" s="11"/>
      <c r="Z446" s="11"/>
      <c r="AA446" s="11"/>
      <c r="AB446" s="11"/>
    </row>
    <row r="447" spans="1:28" ht="14.25" customHeight="1">
      <c r="A447" s="1250" t="str">
        <f>A446</f>
        <v/>
      </c>
      <c r="B447" s="58"/>
      <c r="C447" s="1735"/>
      <c r="D447" s="1733"/>
      <c r="E447" s="1735"/>
      <c r="F447" s="251"/>
      <c r="G447" s="251"/>
      <c r="H447" s="251">
        <f>'Pak8 s2'!I449</f>
        <v>0</v>
      </c>
      <c r="I447" s="251">
        <f>'Pak8 s2'!K449</f>
        <v>0</v>
      </c>
      <c r="J447" s="251">
        <f>'Pak8 s2'!M449</f>
        <v>0</v>
      </c>
      <c r="K447" s="251">
        <f>'Pak8 s2'!O449</f>
        <v>0</v>
      </c>
      <c r="L447" s="11"/>
      <c r="M447" s="11"/>
      <c r="N447" s="455"/>
      <c r="O447" s="250"/>
      <c r="P447" s="457"/>
      <c r="Q447" s="11"/>
      <c r="R447" s="340"/>
      <c r="S447" s="340"/>
      <c r="T447" s="340"/>
      <c r="U447" s="11"/>
      <c r="V447" s="11"/>
      <c r="W447" s="11"/>
      <c r="X447" s="11"/>
      <c r="Y447" s="11"/>
      <c r="Z447" s="11"/>
      <c r="AA447" s="11"/>
      <c r="AB447" s="11"/>
    </row>
    <row r="448" spans="1:28" ht="24.75" customHeight="1">
      <c r="A448" s="1250" t="str">
        <f>IF(E448&gt;0,"Wypełnione","")</f>
        <v/>
      </c>
      <c r="B448" s="58"/>
      <c r="C448" s="1734">
        <f>'Og s3a'!C851</f>
        <v>0</v>
      </c>
      <c r="D448" s="1732">
        <f>'Og s3a'!E851</f>
        <v>0</v>
      </c>
      <c r="E448" s="1734">
        <f>'Og s3a'!F851</f>
        <v>0</v>
      </c>
      <c r="F448" s="453">
        <f>O448</f>
        <v>0</v>
      </c>
      <c r="G448" s="453">
        <f>P448</f>
        <v>0</v>
      </c>
      <c r="H448" s="253">
        <f>'Pak8 s2'!I450</f>
        <v>0</v>
      </c>
      <c r="I448" s="253">
        <f>'Pak8 s2'!K450</f>
        <v>0</v>
      </c>
      <c r="J448" s="253">
        <f>'Pak8 s2'!M450</f>
        <v>0</v>
      </c>
      <c r="K448" s="253">
        <f>'Pak8 s2'!O450</f>
        <v>0</v>
      </c>
      <c r="L448" s="11"/>
      <c r="M448" s="11"/>
      <c r="N448" s="454">
        <f>'Og s3a'!G851</f>
        <v>0</v>
      </c>
      <c r="O448" s="254">
        <f>'Og s3a'!H851</f>
        <v>0</v>
      </c>
      <c r="P448" s="456">
        <f>'Og s3a'!D851</f>
        <v>0</v>
      </c>
      <c r="Q448" s="11"/>
      <c r="R448" s="340"/>
      <c r="S448" s="340"/>
      <c r="T448" s="340"/>
      <c r="U448" s="11"/>
      <c r="V448" s="11"/>
      <c r="W448" s="11"/>
      <c r="X448" s="11"/>
      <c r="Y448" s="11"/>
      <c r="Z448" s="11"/>
      <c r="AA448" s="11"/>
      <c r="AB448" s="11"/>
    </row>
    <row r="449" spans="1:28" ht="14.25" customHeight="1">
      <c r="A449" s="1250" t="str">
        <f>A448</f>
        <v/>
      </c>
      <c r="B449" s="58"/>
      <c r="C449" s="1735"/>
      <c r="D449" s="1733"/>
      <c r="E449" s="1735"/>
      <c r="F449" s="251"/>
      <c r="G449" s="251"/>
      <c r="H449" s="251">
        <f>'Pak8 s2'!I451</f>
        <v>0</v>
      </c>
      <c r="I449" s="251">
        <f>'Pak8 s2'!K451</f>
        <v>0</v>
      </c>
      <c r="J449" s="251">
        <f>'Pak8 s2'!M451</f>
        <v>0</v>
      </c>
      <c r="K449" s="251">
        <f>'Pak8 s2'!O451</f>
        <v>0</v>
      </c>
      <c r="L449" s="11"/>
      <c r="M449" s="11"/>
      <c r="N449" s="455"/>
      <c r="O449" s="250"/>
      <c r="P449" s="457"/>
      <c r="Q449" s="11"/>
      <c r="R449" s="340"/>
      <c r="S449" s="340"/>
      <c r="T449" s="340"/>
      <c r="U449" s="11"/>
      <c r="V449" s="11"/>
      <c r="W449" s="11"/>
      <c r="X449" s="11"/>
      <c r="Y449" s="11"/>
      <c r="Z449" s="11"/>
      <c r="AA449" s="11"/>
      <c r="AB449" s="11"/>
    </row>
    <row r="450" spans="1:28" ht="24.75" customHeight="1">
      <c r="A450" s="1250" t="str">
        <f>IF(E450&gt;0,"Wypełnione","")</f>
        <v/>
      </c>
      <c r="B450" s="58"/>
      <c r="C450" s="1734">
        <f>'Og s3a'!C853</f>
        <v>0</v>
      </c>
      <c r="D450" s="1732">
        <f>'Og s3a'!E853</f>
        <v>0</v>
      </c>
      <c r="E450" s="1734">
        <f>'Og s3a'!F853</f>
        <v>0</v>
      </c>
      <c r="F450" s="453">
        <f>O450</f>
        <v>0</v>
      </c>
      <c r="G450" s="453">
        <f>P450</f>
        <v>0</v>
      </c>
      <c r="H450" s="253">
        <f>'Pak8 s2'!I452</f>
        <v>0</v>
      </c>
      <c r="I450" s="253">
        <f>'Pak8 s2'!K452</f>
        <v>0</v>
      </c>
      <c r="J450" s="253">
        <f>'Pak8 s2'!M452</f>
        <v>0</v>
      </c>
      <c r="K450" s="253">
        <f>'Pak8 s2'!O452</f>
        <v>0</v>
      </c>
      <c r="L450" s="11"/>
      <c r="M450" s="11"/>
      <c r="N450" s="454">
        <f>'Og s3a'!G853</f>
        <v>0</v>
      </c>
      <c r="O450" s="254">
        <f>'Og s3a'!H853</f>
        <v>0</v>
      </c>
      <c r="P450" s="456">
        <f>'Og s3a'!D853</f>
        <v>0</v>
      </c>
      <c r="Q450" s="11"/>
      <c r="R450" s="340"/>
      <c r="S450" s="340"/>
      <c r="T450" s="340"/>
      <c r="U450" s="11"/>
      <c r="V450" s="11"/>
      <c r="W450" s="11"/>
      <c r="X450" s="11"/>
      <c r="Y450" s="11"/>
      <c r="Z450" s="11"/>
      <c r="AA450" s="11"/>
      <c r="AB450" s="11"/>
    </row>
    <row r="451" spans="1:28" ht="14.25" customHeight="1">
      <c r="A451" s="1250" t="str">
        <f>A450</f>
        <v/>
      </c>
      <c r="B451" s="58"/>
      <c r="C451" s="1735"/>
      <c r="D451" s="1733"/>
      <c r="E451" s="1735"/>
      <c r="F451" s="251"/>
      <c r="G451" s="251"/>
      <c r="H451" s="251">
        <f>'Pak8 s2'!I453</f>
        <v>0</v>
      </c>
      <c r="I451" s="251">
        <f>'Pak8 s2'!K453</f>
        <v>0</v>
      </c>
      <c r="J451" s="251">
        <f>'Pak8 s2'!M453</f>
        <v>0</v>
      </c>
      <c r="K451" s="251">
        <f>'Pak8 s2'!O453</f>
        <v>0</v>
      </c>
      <c r="L451" s="11"/>
      <c r="M451" s="11"/>
      <c r="N451" s="455"/>
      <c r="O451" s="250"/>
      <c r="P451" s="457"/>
      <c r="Q451" s="11"/>
      <c r="R451" s="340"/>
      <c r="S451" s="340"/>
      <c r="T451" s="340"/>
      <c r="U451" s="11"/>
      <c r="V451" s="11"/>
      <c r="W451" s="11"/>
      <c r="X451" s="11"/>
      <c r="Y451" s="11"/>
      <c r="Z451" s="11"/>
      <c r="AA451" s="11"/>
      <c r="AB451" s="11"/>
    </row>
    <row r="452" spans="1:28" ht="24.75" customHeight="1">
      <c r="A452" s="1250" t="str">
        <f>IF(E452&gt;0,"Wypełnione","")</f>
        <v/>
      </c>
      <c r="B452" s="58"/>
      <c r="C452" s="1734">
        <f>'Og s3a'!C855</f>
        <v>0</v>
      </c>
      <c r="D452" s="1732">
        <f>'Og s3a'!E855</f>
        <v>0</v>
      </c>
      <c r="E452" s="1734">
        <f>'Og s3a'!F855</f>
        <v>0</v>
      </c>
      <c r="F452" s="453">
        <f>O452</f>
        <v>0</v>
      </c>
      <c r="G452" s="453">
        <f>P452</f>
        <v>0</v>
      </c>
      <c r="H452" s="253">
        <f>'Pak8 s2'!I454</f>
        <v>0</v>
      </c>
      <c r="I452" s="253">
        <f>'Pak8 s2'!K454</f>
        <v>0</v>
      </c>
      <c r="J452" s="253">
        <f>'Pak8 s2'!M454</f>
        <v>0</v>
      </c>
      <c r="K452" s="253">
        <f>'Pak8 s2'!O454</f>
        <v>0</v>
      </c>
      <c r="L452" s="11"/>
      <c r="M452" s="11"/>
      <c r="N452" s="454">
        <f>'Og s3a'!G855</f>
        <v>0</v>
      </c>
      <c r="O452" s="254">
        <f>'Og s3a'!H855</f>
        <v>0</v>
      </c>
      <c r="P452" s="456">
        <f>'Og s3a'!D855</f>
        <v>0</v>
      </c>
      <c r="Q452" s="11"/>
      <c r="R452" s="340"/>
      <c r="S452" s="340"/>
      <c r="T452" s="340"/>
      <c r="U452" s="11"/>
      <c r="V452" s="11"/>
      <c r="W452" s="11"/>
      <c r="X452" s="11"/>
      <c r="Y452" s="11"/>
      <c r="Z452" s="11"/>
      <c r="AA452" s="11"/>
      <c r="AB452" s="11"/>
    </row>
    <row r="453" spans="1:28" ht="14.25" customHeight="1">
      <c r="A453" s="1250" t="str">
        <f>A452</f>
        <v/>
      </c>
      <c r="B453" s="58"/>
      <c r="C453" s="1735"/>
      <c r="D453" s="1733"/>
      <c r="E453" s="1735"/>
      <c r="F453" s="251"/>
      <c r="G453" s="251"/>
      <c r="H453" s="251">
        <f>'Pak8 s2'!I455</f>
        <v>0</v>
      </c>
      <c r="I453" s="251">
        <f>'Pak8 s2'!K455</f>
        <v>0</v>
      </c>
      <c r="J453" s="251">
        <f>'Pak8 s2'!M455</f>
        <v>0</v>
      </c>
      <c r="K453" s="251">
        <f>'Pak8 s2'!O455</f>
        <v>0</v>
      </c>
      <c r="L453" s="11"/>
      <c r="M453" s="11"/>
      <c r="N453" s="455"/>
      <c r="O453" s="250"/>
      <c r="P453" s="457"/>
      <c r="Q453" s="11"/>
      <c r="R453" s="340"/>
      <c r="S453" s="340"/>
      <c r="T453" s="340"/>
      <c r="U453" s="11"/>
      <c r="V453" s="11"/>
      <c r="W453" s="11"/>
      <c r="X453" s="11"/>
      <c r="Y453" s="11"/>
      <c r="Z453" s="11"/>
      <c r="AA453" s="11"/>
      <c r="AB453" s="11"/>
    </row>
    <row r="454" spans="1:28" ht="24.75" customHeight="1">
      <c r="A454" s="1250" t="str">
        <f>IF(E454&gt;0,"Wypełnione","")</f>
        <v/>
      </c>
      <c r="B454" s="58"/>
      <c r="C454" s="1734">
        <f>'Og s3a'!C857</f>
        <v>0</v>
      </c>
      <c r="D454" s="1732">
        <f>'Og s3a'!E857</f>
        <v>0</v>
      </c>
      <c r="E454" s="1734">
        <f>'Og s3a'!F857</f>
        <v>0</v>
      </c>
      <c r="F454" s="453">
        <f>O454</f>
        <v>0</v>
      </c>
      <c r="G454" s="453">
        <f>P454</f>
        <v>0</v>
      </c>
      <c r="H454" s="253">
        <f>'Pak8 s2'!I456</f>
        <v>0</v>
      </c>
      <c r="I454" s="253">
        <f>'Pak8 s2'!K456</f>
        <v>0</v>
      </c>
      <c r="J454" s="253">
        <f>'Pak8 s2'!M456</f>
        <v>0</v>
      </c>
      <c r="K454" s="253">
        <f>'Pak8 s2'!O456</f>
        <v>0</v>
      </c>
      <c r="L454" s="11"/>
      <c r="M454" s="11"/>
      <c r="N454" s="454">
        <f>'Og s3a'!G857</f>
        <v>0</v>
      </c>
      <c r="O454" s="254">
        <f>'Og s3a'!H857</f>
        <v>0</v>
      </c>
      <c r="P454" s="456">
        <f>'Og s3a'!D857</f>
        <v>0</v>
      </c>
      <c r="Q454" s="11"/>
      <c r="R454" s="340"/>
      <c r="S454" s="340"/>
      <c r="T454" s="340"/>
      <c r="U454" s="11"/>
      <c r="V454" s="11"/>
      <c r="W454" s="11"/>
      <c r="X454" s="11"/>
      <c r="Y454" s="11"/>
      <c r="Z454" s="11"/>
      <c r="AA454" s="11"/>
      <c r="AB454" s="11"/>
    </row>
    <row r="455" spans="1:28" ht="14.25" customHeight="1">
      <c r="A455" s="1250" t="str">
        <f>A454</f>
        <v/>
      </c>
      <c r="B455" s="58"/>
      <c r="C455" s="1735"/>
      <c r="D455" s="1733"/>
      <c r="E455" s="1735"/>
      <c r="F455" s="251"/>
      <c r="G455" s="251"/>
      <c r="H455" s="251">
        <f>'Pak8 s2'!I457</f>
        <v>0</v>
      </c>
      <c r="I455" s="251">
        <f>'Pak8 s2'!K457</f>
        <v>0</v>
      </c>
      <c r="J455" s="251">
        <f>'Pak8 s2'!M457</f>
        <v>0</v>
      </c>
      <c r="K455" s="251">
        <f>'Pak8 s2'!O457</f>
        <v>0</v>
      </c>
      <c r="L455" s="11"/>
      <c r="M455" s="11"/>
      <c r="N455" s="455"/>
      <c r="O455" s="250"/>
      <c r="P455" s="457"/>
      <c r="Q455" s="11"/>
      <c r="R455" s="340"/>
      <c r="S455" s="340"/>
      <c r="T455" s="340"/>
      <c r="U455" s="11"/>
      <c r="V455" s="11"/>
      <c r="W455" s="11"/>
      <c r="X455" s="11"/>
      <c r="Y455" s="11"/>
      <c r="Z455" s="11"/>
      <c r="AA455" s="11"/>
      <c r="AB455" s="11"/>
    </row>
    <row r="456" spans="1:28" ht="24.75" customHeight="1">
      <c r="A456" s="1250" t="str">
        <f>IF(E456&gt;0,"Wypełnione","")</f>
        <v/>
      </c>
      <c r="B456" s="58"/>
      <c r="C456" s="1734">
        <f>'Og s3a'!C859</f>
        <v>0</v>
      </c>
      <c r="D456" s="1732">
        <f>'Og s3a'!E859</f>
        <v>0</v>
      </c>
      <c r="E456" s="1734">
        <f>'Og s3a'!F859</f>
        <v>0</v>
      </c>
      <c r="F456" s="453">
        <f>O456</f>
        <v>0</v>
      </c>
      <c r="G456" s="453">
        <f>P456</f>
        <v>0</v>
      </c>
      <c r="H456" s="253">
        <f>'Pak8 s2'!I458</f>
        <v>0</v>
      </c>
      <c r="I456" s="253">
        <f>'Pak8 s2'!K458</f>
        <v>0</v>
      </c>
      <c r="J456" s="253">
        <f>'Pak8 s2'!M458</f>
        <v>0</v>
      </c>
      <c r="K456" s="253">
        <f>'Pak8 s2'!O458</f>
        <v>0</v>
      </c>
      <c r="L456" s="11"/>
      <c r="M456" s="11"/>
      <c r="N456" s="454">
        <f>'Og s3a'!G859</f>
        <v>0</v>
      </c>
      <c r="O456" s="254">
        <f>'Og s3a'!H859</f>
        <v>0</v>
      </c>
      <c r="P456" s="456">
        <f>'Og s3a'!D859</f>
        <v>0</v>
      </c>
      <c r="Q456" s="11"/>
      <c r="R456" s="340"/>
      <c r="S456" s="340"/>
      <c r="T456" s="340"/>
      <c r="U456" s="11"/>
      <c r="V456" s="11"/>
      <c r="W456" s="11"/>
      <c r="X456" s="11"/>
      <c r="Y456" s="11"/>
      <c r="Z456" s="11"/>
      <c r="AA456" s="11"/>
      <c r="AB456" s="11"/>
    </row>
    <row r="457" spans="1:28" ht="14.25" customHeight="1">
      <c r="A457" s="1250" t="str">
        <f>A456</f>
        <v/>
      </c>
      <c r="B457" s="58"/>
      <c r="C457" s="1735"/>
      <c r="D457" s="1733"/>
      <c r="E457" s="1735"/>
      <c r="F457" s="251"/>
      <c r="G457" s="251"/>
      <c r="H457" s="251">
        <f>'Pak8 s2'!I459</f>
        <v>0</v>
      </c>
      <c r="I457" s="251">
        <f>'Pak8 s2'!K459</f>
        <v>0</v>
      </c>
      <c r="J457" s="251">
        <f>'Pak8 s2'!M459</f>
        <v>0</v>
      </c>
      <c r="K457" s="251">
        <f>'Pak8 s2'!O459</f>
        <v>0</v>
      </c>
      <c r="L457" s="11"/>
      <c r="M457" s="11"/>
      <c r="N457" s="455"/>
      <c r="O457" s="250"/>
      <c r="P457" s="457"/>
      <c r="Q457" s="11"/>
      <c r="R457" s="340"/>
      <c r="S457" s="340"/>
      <c r="T457" s="340"/>
      <c r="U457" s="11"/>
      <c r="V457" s="11"/>
      <c r="W457" s="11"/>
      <c r="X457" s="11"/>
      <c r="Y457" s="11"/>
      <c r="Z457" s="11"/>
      <c r="AA457" s="11"/>
      <c r="AB457" s="11"/>
    </row>
    <row r="458" spans="1:28" ht="24.75" customHeight="1">
      <c r="A458" s="1250" t="str">
        <f>IF(E458&gt;0,"Wypełnione","")</f>
        <v/>
      </c>
      <c r="B458" s="58"/>
      <c r="C458" s="1734">
        <f>'Og s3a'!C861</f>
        <v>0</v>
      </c>
      <c r="D458" s="1732">
        <f>'Og s3a'!E861</f>
        <v>0</v>
      </c>
      <c r="E458" s="1734">
        <f>'Og s3a'!F861</f>
        <v>0</v>
      </c>
      <c r="F458" s="453">
        <f>O458</f>
        <v>0</v>
      </c>
      <c r="G458" s="453">
        <f>P458</f>
        <v>0</v>
      </c>
      <c r="H458" s="253">
        <f>'Pak8 s2'!I460</f>
        <v>0</v>
      </c>
      <c r="I458" s="253">
        <f>'Pak8 s2'!K460</f>
        <v>0</v>
      </c>
      <c r="J458" s="253">
        <f>'Pak8 s2'!M460</f>
        <v>0</v>
      </c>
      <c r="K458" s="253">
        <f>'Pak8 s2'!O460</f>
        <v>0</v>
      </c>
      <c r="L458" s="11"/>
      <c r="M458" s="11"/>
      <c r="N458" s="454">
        <f>'Og s3a'!G861</f>
        <v>0</v>
      </c>
      <c r="O458" s="254">
        <f>'Og s3a'!H861</f>
        <v>0</v>
      </c>
      <c r="P458" s="456">
        <f>'Og s3a'!D861</f>
        <v>0</v>
      </c>
      <c r="Q458" s="11"/>
      <c r="R458" s="340"/>
      <c r="S458" s="340"/>
      <c r="T458" s="340"/>
      <c r="U458" s="11"/>
      <c r="V458" s="11"/>
      <c r="W458" s="11"/>
      <c r="X458" s="11"/>
      <c r="Y458" s="11"/>
      <c r="Z458" s="11"/>
      <c r="AA458" s="11"/>
      <c r="AB458" s="11"/>
    </row>
    <row r="459" spans="1:28" ht="14.25" customHeight="1">
      <c r="A459" s="1250" t="str">
        <f>A458</f>
        <v/>
      </c>
      <c r="B459" s="58"/>
      <c r="C459" s="1735"/>
      <c r="D459" s="1733"/>
      <c r="E459" s="1735"/>
      <c r="F459" s="251"/>
      <c r="G459" s="251"/>
      <c r="H459" s="251">
        <f>'Pak8 s2'!I461</f>
        <v>0</v>
      </c>
      <c r="I459" s="251">
        <f>'Pak8 s2'!K461</f>
        <v>0</v>
      </c>
      <c r="J459" s="251">
        <f>'Pak8 s2'!M461</f>
        <v>0</v>
      </c>
      <c r="K459" s="251">
        <f>'Pak8 s2'!O461</f>
        <v>0</v>
      </c>
      <c r="L459" s="11"/>
      <c r="M459" s="11"/>
      <c r="N459" s="455"/>
      <c r="O459" s="250"/>
      <c r="P459" s="457"/>
      <c r="Q459" s="11"/>
      <c r="R459" s="340"/>
      <c r="S459" s="340"/>
      <c r="T459" s="340"/>
      <c r="U459" s="11"/>
      <c r="V459" s="11"/>
      <c r="W459" s="11"/>
      <c r="X459" s="11"/>
      <c r="Y459" s="11"/>
      <c r="Z459" s="11"/>
      <c r="AA459" s="11"/>
      <c r="AB459" s="11"/>
    </row>
    <row r="460" spans="1:28" ht="24.75" customHeight="1">
      <c r="A460" s="1250" t="str">
        <f>IF(E460&gt;0,"Wypełnione","")</f>
        <v/>
      </c>
      <c r="B460" s="58"/>
      <c r="C460" s="1734">
        <f>'Og s3a'!C863</f>
        <v>0</v>
      </c>
      <c r="D460" s="1732">
        <f>'Og s3a'!E863</f>
        <v>0</v>
      </c>
      <c r="E460" s="1734">
        <f>'Og s3a'!F863</f>
        <v>0</v>
      </c>
      <c r="F460" s="453">
        <f>O460</f>
        <v>0</v>
      </c>
      <c r="G460" s="453">
        <f>P460</f>
        <v>0</v>
      </c>
      <c r="H460" s="253">
        <f>'Pak8 s2'!I462</f>
        <v>0</v>
      </c>
      <c r="I460" s="253">
        <f>'Pak8 s2'!K462</f>
        <v>0</v>
      </c>
      <c r="J460" s="253">
        <f>'Pak8 s2'!M462</f>
        <v>0</v>
      </c>
      <c r="K460" s="253">
        <f>'Pak8 s2'!O462</f>
        <v>0</v>
      </c>
      <c r="L460" s="11"/>
      <c r="M460" s="11"/>
      <c r="N460" s="454">
        <f>'Og s3a'!G863</f>
        <v>0</v>
      </c>
      <c r="O460" s="254">
        <f>'Og s3a'!H863</f>
        <v>0</v>
      </c>
      <c r="P460" s="456">
        <f>'Og s3a'!D863</f>
        <v>0</v>
      </c>
      <c r="Q460" s="11"/>
      <c r="R460" s="340"/>
      <c r="S460" s="340"/>
      <c r="T460" s="340"/>
      <c r="U460" s="11"/>
      <c r="V460" s="11"/>
      <c r="W460" s="11"/>
      <c r="X460" s="11"/>
      <c r="Y460" s="11"/>
      <c r="Z460" s="11"/>
      <c r="AA460" s="11"/>
      <c r="AB460" s="11"/>
    </row>
    <row r="461" spans="1:28" ht="14.25" customHeight="1">
      <c r="A461" s="1250" t="str">
        <f>A460</f>
        <v/>
      </c>
      <c r="B461" s="58"/>
      <c r="C461" s="1735"/>
      <c r="D461" s="1733"/>
      <c r="E461" s="1735"/>
      <c r="F461" s="251"/>
      <c r="G461" s="251"/>
      <c r="H461" s="251">
        <f>'Pak8 s2'!I463</f>
        <v>0</v>
      </c>
      <c r="I461" s="251">
        <f>'Pak8 s2'!K463</f>
        <v>0</v>
      </c>
      <c r="J461" s="251">
        <f>'Pak8 s2'!M463</f>
        <v>0</v>
      </c>
      <c r="K461" s="251">
        <f>'Pak8 s2'!O463</f>
        <v>0</v>
      </c>
      <c r="L461" s="11"/>
      <c r="M461" s="11"/>
      <c r="N461" s="455"/>
      <c r="O461" s="250"/>
      <c r="P461" s="457"/>
      <c r="Q461" s="11"/>
      <c r="R461" s="340"/>
      <c r="S461" s="340"/>
      <c r="T461" s="340"/>
      <c r="U461" s="11"/>
      <c r="V461" s="11"/>
      <c r="W461" s="11"/>
      <c r="X461" s="11"/>
      <c r="Y461" s="11"/>
      <c r="Z461" s="11"/>
      <c r="AA461" s="11"/>
      <c r="AB461" s="11"/>
    </row>
    <row r="462" spans="1:28" ht="24.75" customHeight="1">
      <c r="A462" s="1250" t="str">
        <f>IF(E462&gt;0,"Wypełnione","")</f>
        <v/>
      </c>
      <c r="B462" s="58"/>
      <c r="C462" s="1734">
        <f>'Og s3a'!C865</f>
        <v>0</v>
      </c>
      <c r="D462" s="1732">
        <f>'Og s3a'!E865</f>
        <v>0</v>
      </c>
      <c r="E462" s="1734">
        <f>'Og s3a'!F865</f>
        <v>0</v>
      </c>
      <c r="F462" s="453">
        <f>O462</f>
        <v>0</v>
      </c>
      <c r="G462" s="453">
        <f>P462</f>
        <v>0</v>
      </c>
      <c r="H462" s="253">
        <f>'Pak8 s2'!I464</f>
        <v>0</v>
      </c>
      <c r="I462" s="253">
        <f>'Pak8 s2'!K464</f>
        <v>0</v>
      </c>
      <c r="J462" s="253">
        <f>'Pak8 s2'!M464</f>
        <v>0</v>
      </c>
      <c r="K462" s="253">
        <f>'Pak8 s2'!O464</f>
        <v>0</v>
      </c>
      <c r="L462" s="11"/>
      <c r="M462" s="11"/>
      <c r="N462" s="454">
        <f>'Og s3a'!G865</f>
        <v>0</v>
      </c>
      <c r="O462" s="254">
        <f>'Og s3a'!H865</f>
        <v>0</v>
      </c>
      <c r="P462" s="456">
        <f>'Og s3a'!D865</f>
        <v>0</v>
      </c>
      <c r="Q462" s="11"/>
      <c r="R462" s="340"/>
      <c r="S462" s="340"/>
      <c r="T462" s="340"/>
      <c r="U462" s="11"/>
      <c r="V462" s="11"/>
      <c r="W462" s="11"/>
      <c r="X462" s="11"/>
      <c r="Y462" s="11"/>
      <c r="Z462" s="11"/>
      <c r="AA462" s="11"/>
      <c r="AB462" s="11"/>
    </row>
    <row r="463" spans="1:28" ht="14.25" customHeight="1">
      <c r="A463" s="1250" t="str">
        <f>A462</f>
        <v/>
      </c>
      <c r="B463" s="58"/>
      <c r="C463" s="1735"/>
      <c r="D463" s="1733"/>
      <c r="E463" s="1735"/>
      <c r="F463" s="251"/>
      <c r="G463" s="251"/>
      <c r="H463" s="251">
        <f>'Pak8 s2'!I465</f>
        <v>0</v>
      </c>
      <c r="I463" s="251">
        <f>'Pak8 s2'!K465</f>
        <v>0</v>
      </c>
      <c r="J463" s="251">
        <f>'Pak8 s2'!M465</f>
        <v>0</v>
      </c>
      <c r="K463" s="251">
        <f>'Pak8 s2'!O465</f>
        <v>0</v>
      </c>
      <c r="L463" s="11"/>
      <c r="M463" s="11"/>
      <c r="N463" s="455"/>
      <c r="O463" s="250"/>
      <c r="P463" s="457"/>
      <c r="Q463" s="11"/>
      <c r="R463" s="340"/>
      <c r="S463" s="340"/>
      <c r="T463" s="340"/>
      <c r="U463" s="11"/>
      <c r="V463" s="11"/>
      <c r="W463" s="11"/>
      <c r="X463" s="11"/>
      <c r="Y463" s="11"/>
      <c r="Z463" s="11"/>
      <c r="AA463" s="11"/>
      <c r="AB463" s="11"/>
    </row>
    <row r="464" spans="1:28" ht="24.75" customHeight="1">
      <c r="A464" s="1250" t="str">
        <f>IF(E464&gt;0,"Wypełnione","")</f>
        <v/>
      </c>
      <c r="B464" s="58"/>
      <c r="C464" s="1734">
        <f>'Og s3a'!C867</f>
        <v>0</v>
      </c>
      <c r="D464" s="1732">
        <f>'Og s3a'!E867</f>
        <v>0</v>
      </c>
      <c r="E464" s="1734">
        <f>'Og s3a'!F867</f>
        <v>0</v>
      </c>
      <c r="F464" s="453">
        <f>O464</f>
        <v>0</v>
      </c>
      <c r="G464" s="453">
        <f>P464</f>
        <v>0</v>
      </c>
      <c r="H464" s="253">
        <f>'Pak8 s2'!I466</f>
        <v>0</v>
      </c>
      <c r="I464" s="253">
        <f>'Pak8 s2'!K466</f>
        <v>0</v>
      </c>
      <c r="J464" s="253">
        <f>'Pak8 s2'!M466</f>
        <v>0</v>
      </c>
      <c r="K464" s="253">
        <f>'Pak8 s2'!O466</f>
        <v>0</v>
      </c>
      <c r="L464" s="11"/>
      <c r="M464" s="11"/>
      <c r="N464" s="454">
        <f>'Og s3a'!G867</f>
        <v>0</v>
      </c>
      <c r="O464" s="254">
        <f>'Og s3a'!H867</f>
        <v>0</v>
      </c>
      <c r="P464" s="456">
        <f>'Og s3a'!D867</f>
        <v>0</v>
      </c>
      <c r="Q464" s="11"/>
      <c r="R464" s="340"/>
      <c r="S464" s="340"/>
      <c r="T464" s="340"/>
      <c r="U464" s="11"/>
      <c r="V464" s="11"/>
      <c r="W464" s="11"/>
      <c r="X464" s="11"/>
      <c r="Y464" s="11"/>
      <c r="Z464" s="11"/>
      <c r="AA464" s="11"/>
      <c r="AB464" s="11"/>
    </row>
    <row r="465" spans="1:28" ht="14.25" customHeight="1">
      <c r="A465" s="1250" t="str">
        <f>A464</f>
        <v/>
      </c>
      <c r="B465" s="58"/>
      <c r="C465" s="1735"/>
      <c r="D465" s="1733"/>
      <c r="E465" s="1735"/>
      <c r="F465" s="251"/>
      <c r="G465" s="251"/>
      <c r="H465" s="251">
        <f>'Pak8 s2'!I467</f>
        <v>0</v>
      </c>
      <c r="I465" s="251">
        <f>'Pak8 s2'!K467</f>
        <v>0</v>
      </c>
      <c r="J465" s="251">
        <f>'Pak8 s2'!M467</f>
        <v>0</v>
      </c>
      <c r="K465" s="251">
        <f>'Pak8 s2'!O467</f>
        <v>0</v>
      </c>
      <c r="L465" s="11"/>
      <c r="M465" s="11"/>
      <c r="N465" s="455"/>
      <c r="O465" s="250"/>
      <c r="P465" s="457"/>
      <c r="Q465" s="11"/>
      <c r="R465" s="340"/>
      <c r="S465" s="340"/>
      <c r="T465" s="340"/>
      <c r="U465" s="11"/>
      <c r="V465" s="11"/>
      <c r="W465" s="11"/>
      <c r="X465" s="11"/>
      <c r="Y465" s="11"/>
      <c r="Z465" s="11"/>
      <c r="AA465" s="11"/>
      <c r="AB465" s="11"/>
    </row>
    <row r="466" spans="1:28" ht="24.75" customHeight="1">
      <c r="A466" s="1250" t="str">
        <f>IF(E466&gt;0,"Wypełnione","")</f>
        <v/>
      </c>
      <c r="B466" s="58"/>
      <c r="C466" s="1734">
        <f>'Og s3a'!C869</f>
        <v>0</v>
      </c>
      <c r="D466" s="1732">
        <f>'Og s3a'!E869</f>
        <v>0</v>
      </c>
      <c r="E466" s="1734">
        <f>'Og s3a'!F869</f>
        <v>0</v>
      </c>
      <c r="F466" s="453">
        <f>O466</f>
        <v>0</v>
      </c>
      <c r="G466" s="453">
        <f>P466</f>
        <v>0</v>
      </c>
      <c r="H466" s="253">
        <f>'Pak8 s2'!I468</f>
        <v>0</v>
      </c>
      <c r="I466" s="253">
        <f>'Pak8 s2'!K468</f>
        <v>0</v>
      </c>
      <c r="J466" s="253">
        <f>'Pak8 s2'!M468</f>
        <v>0</v>
      </c>
      <c r="K466" s="253">
        <f>'Pak8 s2'!O468</f>
        <v>0</v>
      </c>
      <c r="L466" s="11"/>
      <c r="M466" s="11"/>
      <c r="N466" s="454">
        <f>'Og s3a'!G869</f>
        <v>0</v>
      </c>
      <c r="O466" s="254">
        <f>'Og s3a'!H869</f>
        <v>0</v>
      </c>
      <c r="P466" s="456">
        <f>'Og s3a'!D869</f>
        <v>0</v>
      </c>
      <c r="Q466" s="11"/>
      <c r="R466" s="340"/>
      <c r="S466" s="340"/>
      <c r="T466" s="340"/>
      <c r="U466" s="11"/>
      <c r="V466" s="11"/>
      <c r="W466" s="11"/>
      <c r="X466" s="11"/>
      <c r="Y466" s="11"/>
      <c r="Z466" s="11"/>
      <c r="AA466" s="11"/>
      <c r="AB466" s="11"/>
    </row>
    <row r="467" spans="1:28" ht="14.25" customHeight="1">
      <c r="A467" s="1250" t="str">
        <f>A466</f>
        <v/>
      </c>
      <c r="B467" s="58"/>
      <c r="C467" s="1735"/>
      <c r="D467" s="1733"/>
      <c r="E467" s="1735"/>
      <c r="F467" s="251"/>
      <c r="G467" s="251"/>
      <c r="H467" s="251">
        <f>'Pak8 s2'!I469</f>
        <v>0</v>
      </c>
      <c r="I467" s="251">
        <f>'Pak8 s2'!K469</f>
        <v>0</v>
      </c>
      <c r="J467" s="251">
        <f>'Pak8 s2'!M469</f>
        <v>0</v>
      </c>
      <c r="K467" s="251">
        <f>'Pak8 s2'!O469</f>
        <v>0</v>
      </c>
      <c r="L467" s="11"/>
      <c r="M467" s="11"/>
      <c r="N467" s="455"/>
      <c r="O467" s="250"/>
      <c r="P467" s="457"/>
      <c r="Q467" s="11"/>
      <c r="R467" s="340"/>
      <c r="S467" s="340"/>
      <c r="T467" s="340"/>
      <c r="U467" s="11"/>
      <c r="V467" s="11"/>
      <c r="W467" s="11"/>
      <c r="X467" s="11"/>
      <c r="Y467" s="11"/>
      <c r="Z467" s="11"/>
      <c r="AA467" s="11"/>
      <c r="AB467" s="11"/>
    </row>
    <row r="468" spans="1:28" ht="24.75" customHeight="1">
      <c r="A468" s="1250" t="str">
        <f>IF(E468&gt;0,"Wypełnione","")</f>
        <v/>
      </c>
      <c r="B468" s="58"/>
      <c r="C468" s="1734">
        <f>'Og s3a'!C871</f>
        <v>0</v>
      </c>
      <c r="D468" s="1732">
        <f>'Og s3a'!E871</f>
        <v>0</v>
      </c>
      <c r="E468" s="1734">
        <f>'Og s3a'!F871</f>
        <v>0</v>
      </c>
      <c r="F468" s="453">
        <f>O468</f>
        <v>0</v>
      </c>
      <c r="G468" s="453">
        <f>P468</f>
        <v>0</v>
      </c>
      <c r="H468" s="253">
        <f>'Pak8 s2'!I470</f>
        <v>0</v>
      </c>
      <c r="I468" s="253">
        <f>'Pak8 s2'!K470</f>
        <v>0</v>
      </c>
      <c r="J468" s="253">
        <f>'Pak8 s2'!M470</f>
        <v>0</v>
      </c>
      <c r="K468" s="253">
        <f>'Pak8 s2'!O470</f>
        <v>0</v>
      </c>
      <c r="L468" s="11"/>
      <c r="M468" s="11"/>
      <c r="N468" s="454">
        <f>'Og s3a'!G871</f>
        <v>0</v>
      </c>
      <c r="O468" s="254">
        <f>'Og s3a'!H871</f>
        <v>0</v>
      </c>
      <c r="P468" s="456">
        <f>'Og s3a'!D871</f>
        <v>0</v>
      </c>
      <c r="Q468" s="11"/>
      <c r="R468" s="340"/>
      <c r="S468" s="340"/>
      <c r="T468" s="340"/>
      <c r="U468" s="11"/>
      <c r="V468" s="11"/>
      <c r="W468" s="11"/>
      <c r="X468" s="11"/>
      <c r="Y468" s="11"/>
      <c r="Z468" s="11"/>
      <c r="AA468" s="11"/>
      <c r="AB468" s="11"/>
    </row>
    <row r="469" spans="1:28" ht="14.25" customHeight="1">
      <c r="A469" s="1250" t="str">
        <f>A468</f>
        <v/>
      </c>
      <c r="B469" s="58"/>
      <c r="C469" s="1735"/>
      <c r="D469" s="1733"/>
      <c r="E469" s="1735"/>
      <c r="F469" s="251"/>
      <c r="G469" s="251"/>
      <c r="H469" s="251">
        <f>'Pak8 s2'!I471</f>
        <v>0</v>
      </c>
      <c r="I469" s="251">
        <f>'Pak8 s2'!K471</f>
        <v>0</v>
      </c>
      <c r="J469" s="251">
        <f>'Pak8 s2'!M471</f>
        <v>0</v>
      </c>
      <c r="K469" s="251">
        <f>'Pak8 s2'!O471</f>
        <v>0</v>
      </c>
      <c r="L469" s="11"/>
      <c r="M469" s="11"/>
      <c r="N469" s="455"/>
      <c r="O469" s="250"/>
      <c r="P469" s="457"/>
      <c r="Q469" s="11"/>
      <c r="R469" s="340"/>
      <c r="S469" s="340"/>
      <c r="T469" s="340"/>
      <c r="U469" s="11"/>
      <c r="V469" s="11"/>
      <c r="W469" s="11"/>
      <c r="X469" s="11"/>
      <c r="Y469" s="11"/>
      <c r="Z469" s="11"/>
      <c r="AA469" s="11"/>
      <c r="AB469" s="11"/>
    </row>
    <row r="470" spans="1:28" ht="24.75" customHeight="1">
      <c r="A470" s="1250" t="str">
        <f>IF(E470&gt;0,"Wypełnione","")</f>
        <v/>
      </c>
      <c r="B470" s="58"/>
      <c r="C470" s="1734">
        <f>'Og s3a'!C873</f>
        <v>0</v>
      </c>
      <c r="D470" s="1732">
        <f>'Og s3a'!E873</f>
        <v>0</v>
      </c>
      <c r="E470" s="1734">
        <f>'Og s3a'!F873</f>
        <v>0</v>
      </c>
      <c r="F470" s="453">
        <f>O470</f>
        <v>0</v>
      </c>
      <c r="G470" s="453">
        <f>P470</f>
        <v>0</v>
      </c>
      <c r="H470" s="253">
        <f>'Pak8 s2'!I472</f>
        <v>0</v>
      </c>
      <c r="I470" s="253">
        <f>'Pak8 s2'!K472</f>
        <v>0</v>
      </c>
      <c r="J470" s="253">
        <f>'Pak8 s2'!M472</f>
        <v>0</v>
      </c>
      <c r="K470" s="253">
        <f>'Pak8 s2'!O472</f>
        <v>0</v>
      </c>
      <c r="L470" s="11"/>
      <c r="M470" s="11"/>
      <c r="N470" s="454">
        <f>'Og s3a'!G873</f>
        <v>0</v>
      </c>
      <c r="O470" s="254">
        <f>'Og s3a'!H873</f>
        <v>0</v>
      </c>
      <c r="P470" s="456">
        <f>'Og s3a'!D873</f>
        <v>0</v>
      </c>
      <c r="Q470" s="11"/>
      <c r="R470" s="340"/>
      <c r="S470" s="340"/>
      <c r="T470" s="340"/>
      <c r="U470" s="11"/>
      <c r="V470" s="11"/>
      <c r="W470" s="11"/>
      <c r="X470" s="11"/>
      <c r="Y470" s="11"/>
      <c r="Z470" s="11"/>
      <c r="AA470" s="11"/>
      <c r="AB470" s="11"/>
    </row>
    <row r="471" spans="1:28" ht="14.25" customHeight="1">
      <c r="A471" s="1250" t="str">
        <f>A470</f>
        <v/>
      </c>
      <c r="B471" s="58"/>
      <c r="C471" s="1735"/>
      <c r="D471" s="1733"/>
      <c r="E471" s="1735"/>
      <c r="F471" s="251"/>
      <c r="G471" s="251"/>
      <c r="H471" s="251">
        <f>'Pak8 s2'!I473</f>
        <v>0</v>
      </c>
      <c r="I471" s="251">
        <f>'Pak8 s2'!K473</f>
        <v>0</v>
      </c>
      <c r="J471" s="251">
        <f>'Pak8 s2'!M473</f>
        <v>0</v>
      </c>
      <c r="K471" s="251">
        <f>'Pak8 s2'!O473</f>
        <v>0</v>
      </c>
      <c r="L471" s="11"/>
      <c r="M471" s="11"/>
      <c r="N471" s="455"/>
      <c r="O471" s="250"/>
      <c r="P471" s="457"/>
      <c r="Q471" s="11"/>
      <c r="R471" s="340"/>
      <c r="S471" s="340"/>
      <c r="T471" s="340"/>
      <c r="U471" s="11"/>
      <c r="V471" s="11"/>
      <c r="W471" s="11"/>
      <c r="X471" s="11"/>
      <c r="Y471" s="11"/>
      <c r="Z471" s="11"/>
      <c r="AA471" s="11"/>
      <c r="AB471" s="11"/>
    </row>
    <row r="472" spans="1:28" ht="24.75" customHeight="1">
      <c r="A472" s="1250" t="str">
        <f>IF(E472&gt;0,"Wypełnione","")</f>
        <v/>
      </c>
      <c r="B472" s="58"/>
      <c r="C472" s="1734">
        <f>'Og s3a'!C875</f>
        <v>0</v>
      </c>
      <c r="D472" s="1732">
        <f>'Og s3a'!E875</f>
        <v>0</v>
      </c>
      <c r="E472" s="1734">
        <f>'Og s3a'!F875</f>
        <v>0</v>
      </c>
      <c r="F472" s="453">
        <f>O472</f>
        <v>0</v>
      </c>
      <c r="G472" s="453">
        <f>P472</f>
        <v>0</v>
      </c>
      <c r="H472" s="253">
        <f>'Pak8 s2'!I474</f>
        <v>0</v>
      </c>
      <c r="I472" s="253">
        <f>'Pak8 s2'!K474</f>
        <v>0</v>
      </c>
      <c r="J472" s="253">
        <f>'Pak8 s2'!M474</f>
        <v>0</v>
      </c>
      <c r="K472" s="253">
        <f>'Pak8 s2'!O474</f>
        <v>0</v>
      </c>
      <c r="L472" s="11"/>
      <c r="M472" s="11"/>
      <c r="N472" s="454">
        <f>'Og s3a'!G875</f>
        <v>0</v>
      </c>
      <c r="O472" s="254">
        <f>'Og s3a'!H875</f>
        <v>0</v>
      </c>
      <c r="P472" s="456">
        <f>'Og s3a'!D875</f>
        <v>0</v>
      </c>
      <c r="Q472" s="11"/>
      <c r="R472" s="340"/>
      <c r="S472" s="340"/>
      <c r="T472" s="340"/>
      <c r="U472" s="11"/>
      <c r="V472" s="11"/>
      <c r="W472" s="11"/>
      <c r="X472" s="11"/>
      <c r="Y472" s="11"/>
      <c r="Z472" s="11"/>
      <c r="AA472" s="11"/>
      <c r="AB472" s="11"/>
    </row>
    <row r="473" spans="1:28" ht="14.25" customHeight="1">
      <c r="A473" s="1250" t="str">
        <f>A472</f>
        <v/>
      </c>
      <c r="B473" s="58"/>
      <c r="C473" s="1735"/>
      <c r="D473" s="1733"/>
      <c r="E473" s="1735"/>
      <c r="F473" s="251"/>
      <c r="G473" s="251"/>
      <c r="H473" s="251">
        <f>'Pak8 s2'!I475</f>
        <v>0</v>
      </c>
      <c r="I473" s="251">
        <f>'Pak8 s2'!K475</f>
        <v>0</v>
      </c>
      <c r="J473" s="251">
        <f>'Pak8 s2'!M475</f>
        <v>0</v>
      </c>
      <c r="K473" s="251">
        <f>'Pak8 s2'!O475</f>
        <v>0</v>
      </c>
      <c r="L473" s="11"/>
      <c r="M473" s="11"/>
      <c r="N473" s="455"/>
      <c r="O473" s="250"/>
      <c r="P473" s="457"/>
      <c r="Q473" s="11"/>
      <c r="R473" s="340"/>
      <c r="S473" s="340"/>
      <c r="T473" s="340"/>
      <c r="U473" s="11"/>
      <c r="V473" s="11"/>
      <c r="W473" s="11"/>
      <c r="X473" s="11"/>
      <c r="Y473" s="11"/>
      <c r="Z473" s="11"/>
      <c r="AA473" s="11"/>
      <c r="AB473" s="11"/>
    </row>
    <row r="474" spans="1:28" ht="24.75" customHeight="1">
      <c r="A474" s="1250" t="str">
        <f>IF(E474&gt;0,"Wypełnione","")</f>
        <v/>
      </c>
      <c r="B474" s="58"/>
      <c r="C474" s="1734">
        <f>'Og s3a'!C877</f>
        <v>0</v>
      </c>
      <c r="D474" s="1732">
        <f>'Og s3a'!E877</f>
        <v>0</v>
      </c>
      <c r="E474" s="1734">
        <f>'Og s3a'!F877</f>
        <v>0</v>
      </c>
      <c r="F474" s="453">
        <f>O474</f>
        <v>0</v>
      </c>
      <c r="G474" s="453">
        <f>P474</f>
        <v>0</v>
      </c>
      <c r="H474" s="253">
        <f>'Pak8 s2'!I476</f>
        <v>0</v>
      </c>
      <c r="I474" s="253">
        <f>'Pak8 s2'!K476</f>
        <v>0</v>
      </c>
      <c r="J474" s="253">
        <f>'Pak8 s2'!M476</f>
        <v>0</v>
      </c>
      <c r="K474" s="253">
        <f>'Pak8 s2'!O476</f>
        <v>0</v>
      </c>
      <c r="L474" s="11"/>
      <c r="M474" s="11"/>
      <c r="N474" s="454">
        <f>'Og s3a'!G877</f>
        <v>0</v>
      </c>
      <c r="O474" s="254">
        <f>'Og s3a'!H877</f>
        <v>0</v>
      </c>
      <c r="P474" s="456">
        <f>'Og s3a'!D877</f>
        <v>0</v>
      </c>
      <c r="Q474" s="11"/>
      <c r="R474" s="340"/>
      <c r="S474" s="340"/>
      <c r="T474" s="340"/>
      <c r="U474" s="11"/>
      <c r="V474" s="11"/>
      <c r="W474" s="11"/>
      <c r="X474" s="11"/>
      <c r="Y474" s="11"/>
      <c r="Z474" s="11"/>
      <c r="AA474" s="11"/>
      <c r="AB474" s="11"/>
    </row>
    <row r="475" spans="1:28" ht="14.25" customHeight="1">
      <c r="A475" s="1250" t="str">
        <f>A474</f>
        <v/>
      </c>
      <c r="B475" s="58"/>
      <c r="C475" s="1735"/>
      <c r="D475" s="1733"/>
      <c r="E475" s="1735"/>
      <c r="F475" s="251"/>
      <c r="G475" s="251"/>
      <c r="H475" s="251">
        <f>'Pak8 s2'!I477</f>
        <v>0</v>
      </c>
      <c r="I475" s="251">
        <f>'Pak8 s2'!K477</f>
        <v>0</v>
      </c>
      <c r="J475" s="251">
        <f>'Pak8 s2'!M477</f>
        <v>0</v>
      </c>
      <c r="K475" s="251">
        <f>'Pak8 s2'!O477</f>
        <v>0</v>
      </c>
      <c r="L475" s="11"/>
      <c r="M475" s="11"/>
      <c r="N475" s="455"/>
      <c r="O475" s="250"/>
      <c r="P475" s="457"/>
      <c r="Q475" s="11"/>
      <c r="R475" s="340"/>
      <c r="S475" s="340"/>
      <c r="T475" s="340"/>
      <c r="U475" s="11"/>
      <c r="V475" s="11"/>
      <c r="W475" s="11"/>
      <c r="X475" s="11"/>
      <c r="Y475" s="11"/>
      <c r="Z475" s="11"/>
      <c r="AA475" s="11"/>
      <c r="AB475" s="11"/>
    </row>
    <row r="476" spans="1:28" ht="24.75" customHeight="1">
      <c r="A476" s="1250" t="str">
        <f>IF(E476&gt;0,"Wypełnione","")</f>
        <v/>
      </c>
      <c r="B476" s="58"/>
      <c r="C476" s="1734">
        <f>'Og s3a'!C879</f>
        <v>0</v>
      </c>
      <c r="D476" s="1732">
        <f>'Og s3a'!E879</f>
        <v>0</v>
      </c>
      <c r="E476" s="1734">
        <f>'Og s3a'!F879</f>
        <v>0</v>
      </c>
      <c r="F476" s="453">
        <f>O476</f>
        <v>0</v>
      </c>
      <c r="G476" s="453">
        <f>P476</f>
        <v>0</v>
      </c>
      <c r="H476" s="253">
        <f>'Pak8 s2'!I478</f>
        <v>0</v>
      </c>
      <c r="I476" s="253">
        <f>'Pak8 s2'!K478</f>
        <v>0</v>
      </c>
      <c r="J476" s="253">
        <f>'Pak8 s2'!M478</f>
        <v>0</v>
      </c>
      <c r="K476" s="253">
        <f>'Pak8 s2'!O478</f>
        <v>0</v>
      </c>
      <c r="L476" s="11"/>
      <c r="M476" s="11"/>
      <c r="N476" s="454">
        <f>'Og s3a'!G879</f>
        <v>0</v>
      </c>
      <c r="O476" s="254">
        <f>'Og s3a'!H879</f>
        <v>0</v>
      </c>
      <c r="P476" s="456">
        <f>'Og s3a'!D879</f>
        <v>0</v>
      </c>
      <c r="Q476" s="11"/>
      <c r="R476" s="340"/>
      <c r="S476" s="340"/>
      <c r="T476" s="340"/>
      <c r="U476" s="11"/>
      <c r="V476" s="11"/>
      <c r="W476" s="11"/>
      <c r="X476" s="11"/>
      <c r="Y476" s="11"/>
      <c r="Z476" s="11"/>
      <c r="AA476" s="11"/>
      <c r="AB476" s="11"/>
    </row>
    <row r="477" spans="1:28" ht="14.25" customHeight="1">
      <c r="A477" s="1250" t="str">
        <f>A476</f>
        <v/>
      </c>
      <c r="B477" s="58"/>
      <c r="C477" s="1735"/>
      <c r="D477" s="1733"/>
      <c r="E477" s="1735"/>
      <c r="F477" s="251"/>
      <c r="G477" s="251"/>
      <c r="H477" s="251">
        <f>'Pak8 s2'!I479</f>
        <v>0</v>
      </c>
      <c r="I477" s="251">
        <f>'Pak8 s2'!K479</f>
        <v>0</v>
      </c>
      <c r="J477" s="251">
        <f>'Pak8 s2'!M479</f>
        <v>0</v>
      </c>
      <c r="K477" s="251">
        <f>'Pak8 s2'!O479</f>
        <v>0</v>
      </c>
      <c r="L477" s="11"/>
      <c r="M477" s="11"/>
      <c r="N477" s="455"/>
      <c r="O477" s="250"/>
      <c r="P477" s="457"/>
      <c r="Q477" s="11"/>
      <c r="R477" s="340"/>
      <c r="S477" s="340"/>
      <c r="T477" s="340"/>
      <c r="U477" s="11"/>
      <c r="V477" s="11"/>
      <c r="W477" s="11"/>
      <c r="X477" s="11"/>
      <c r="Y477" s="11"/>
      <c r="Z477" s="11"/>
      <c r="AA477" s="11"/>
      <c r="AB477" s="11"/>
    </row>
    <row r="478" spans="1:28" ht="24.75" customHeight="1">
      <c r="A478" s="1250" t="str">
        <f>IF(E478&gt;0,"Wypełnione","")</f>
        <v/>
      </c>
      <c r="B478" s="58"/>
      <c r="C478" s="1734">
        <f>'Og s3a'!C881</f>
        <v>0</v>
      </c>
      <c r="D478" s="1732">
        <f>'Og s3a'!E881</f>
        <v>0</v>
      </c>
      <c r="E478" s="1734">
        <f>'Og s3a'!F881</f>
        <v>0</v>
      </c>
      <c r="F478" s="453">
        <f>O478</f>
        <v>0</v>
      </c>
      <c r="G478" s="453">
        <f>P478</f>
        <v>0</v>
      </c>
      <c r="H478" s="253">
        <f>'Pak8 s2'!I480</f>
        <v>0</v>
      </c>
      <c r="I478" s="253">
        <f>'Pak8 s2'!K480</f>
        <v>0</v>
      </c>
      <c r="J478" s="253">
        <f>'Pak8 s2'!M480</f>
        <v>0</v>
      </c>
      <c r="K478" s="253">
        <f>'Pak8 s2'!O480</f>
        <v>0</v>
      </c>
      <c r="L478" s="11"/>
      <c r="M478" s="11"/>
      <c r="N478" s="454">
        <f>'Og s3a'!G881</f>
        <v>0</v>
      </c>
      <c r="O478" s="254">
        <f>'Og s3a'!H881</f>
        <v>0</v>
      </c>
      <c r="P478" s="456">
        <f>'Og s3a'!D881</f>
        <v>0</v>
      </c>
      <c r="Q478" s="11"/>
      <c r="R478" s="340"/>
      <c r="S478" s="340"/>
      <c r="T478" s="340"/>
      <c r="U478" s="11"/>
      <c r="V478" s="11"/>
      <c r="W478" s="11"/>
      <c r="X478" s="11"/>
      <c r="Y478" s="11"/>
      <c r="Z478" s="11"/>
      <c r="AA478" s="11"/>
      <c r="AB478" s="11"/>
    </row>
    <row r="479" spans="1:28" ht="14.25" customHeight="1">
      <c r="A479" s="1250" t="str">
        <f>A478</f>
        <v/>
      </c>
      <c r="B479" s="58"/>
      <c r="C479" s="1735"/>
      <c r="D479" s="1733"/>
      <c r="E479" s="1735"/>
      <c r="F479" s="251"/>
      <c r="G479" s="251"/>
      <c r="H479" s="251">
        <f>'Pak8 s2'!I481</f>
        <v>0</v>
      </c>
      <c r="I479" s="251">
        <f>'Pak8 s2'!K481</f>
        <v>0</v>
      </c>
      <c r="J479" s="251">
        <f>'Pak8 s2'!M481</f>
        <v>0</v>
      </c>
      <c r="K479" s="251">
        <f>'Pak8 s2'!O481</f>
        <v>0</v>
      </c>
      <c r="L479" s="11"/>
      <c r="M479" s="11"/>
      <c r="N479" s="455"/>
      <c r="O479" s="250"/>
      <c r="P479" s="457"/>
      <c r="Q479" s="11"/>
      <c r="R479" s="340"/>
      <c r="S479" s="340"/>
      <c r="T479" s="340"/>
      <c r="U479" s="11"/>
      <c r="V479" s="11"/>
      <c r="W479" s="11"/>
      <c r="X479" s="11"/>
      <c r="Y479" s="11"/>
      <c r="Z479" s="11"/>
      <c r="AA479" s="11"/>
      <c r="AB479" s="11"/>
    </row>
    <row r="480" spans="1:28" ht="24.75" customHeight="1">
      <c r="A480" s="1250" t="str">
        <f>IF(E480&gt;0,"Wypełnione","")</f>
        <v/>
      </c>
      <c r="B480" s="58"/>
      <c r="C480" s="1734">
        <f>'Og s3a'!C883</f>
        <v>0</v>
      </c>
      <c r="D480" s="1732">
        <f>'Og s3a'!E883</f>
        <v>0</v>
      </c>
      <c r="E480" s="1734">
        <f>'Og s3a'!F883</f>
        <v>0</v>
      </c>
      <c r="F480" s="453">
        <f>O480</f>
        <v>0</v>
      </c>
      <c r="G480" s="453">
        <f>P480</f>
        <v>0</v>
      </c>
      <c r="H480" s="253">
        <f>'Pak8 s2'!I482</f>
        <v>0</v>
      </c>
      <c r="I480" s="253">
        <f>'Pak8 s2'!K482</f>
        <v>0</v>
      </c>
      <c r="J480" s="253">
        <f>'Pak8 s2'!M482</f>
        <v>0</v>
      </c>
      <c r="K480" s="253">
        <f>'Pak8 s2'!O482</f>
        <v>0</v>
      </c>
      <c r="L480" s="11"/>
      <c r="M480" s="11"/>
      <c r="N480" s="454">
        <f>'Og s3a'!G883</f>
        <v>0</v>
      </c>
      <c r="O480" s="254">
        <f>'Og s3a'!H883</f>
        <v>0</v>
      </c>
      <c r="P480" s="456">
        <f>'Og s3a'!D883</f>
        <v>0</v>
      </c>
      <c r="Q480" s="11"/>
      <c r="R480" s="340"/>
      <c r="S480" s="340"/>
      <c r="T480" s="340"/>
      <c r="U480" s="11"/>
      <c r="V480" s="11"/>
      <c r="W480" s="11"/>
      <c r="X480" s="11"/>
      <c r="Y480" s="11"/>
      <c r="Z480" s="11"/>
      <c r="AA480" s="11"/>
      <c r="AB480" s="11"/>
    </row>
    <row r="481" spans="1:28" ht="14.25" customHeight="1">
      <c r="A481" s="1250" t="str">
        <f>A480</f>
        <v/>
      </c>
      <c r="B481" s="58"/>
      <c r="C481" s="1735"/>
      <c r="D481" s="1733"/>
      <c r="E481" s="1735"/>
      <c r="F481" s="251"/>
      <c r="G481" s="251"/>
      <c r="H481" s="251">
        <f>'Pak8 s2'!I483</f>
        <v>0</v>
      </c>
      <c r="I481" s="251">
        <f>'Pak8 s2'!K483</f>
        <v>0</v>
      </c>
      <c r="J481" s="251">
        <f>'Pak8 s2'!M483</f>
        <v>0</v>
      </c>
      <c r="K481" s="251">
        <f>'Pak8 s2'!O483</f>
        <v>0</v>
      </c>
      <c r="L481" s="11"/>
      <c r="M481" s="11"/>
      <c r="N481" s="455"/>
      <c r="O481" s="250"/>
      <c r="P481" s="457"/>
      <c r="Q481" s="11"/>
      <c r="R481" s="340"/>
      <c r="S481" s="340"/>
      <c r="T481" s="340"/>
      <c r="U481" s="11"/>
      <c r="V481" s="11"/>
      <c r="W481" s="11"/>
      <c r="X481" s="11"/>
      <c r="Y481" s="11"/>
      <c r="Z481" s="11"/>
      <c r="AA481" s="11"/>
      <c r="AB481" s="11"/>
    </row>
    <row r="482" spans="1:28" ht="24.75" customHeight="1">
      <c r="A482" s="1250" t="str">
        <f>IF(E482&gt;0,"Wypełnione","")</f>
        <v/>
      </c>
      <c r="B482" s="58"/>
      <c r="C482" s="1734">
        <f>'Og s3a'!C885</f>
        <v>0</v>
      </c>
      <c r="D482" s="1732">
        <f>'Og s3a'!E885</f>
        <v>0</v>
      </c>
      <c r="E482" s="1734">
        <f>'Og s3a'!F885</f>
        <v>0</v>
      </c>
      <c r="F482" s="453">
        <f>O482</f>
        <v>0</v>
      </c>
      <c r="G482" s="453">
        <f>P482</f>
        <v>0</v>
      </c>
      <c r="H482" s="253">
        <f>'Pak8 s2'!I484</f>
        <v>0</v>
      </c>
      <c r="I482" s="253">
        <f>'Pak8 s2'!K484</f>
        <v>0</v>
      </c>
      <c r="J482" s="253">
        <f>'Pak8 s2'!M484</f>
        <v>0</v>
      </c>
      <c r="K482" s="253">
        <f>'Pak8 s2'!O484</f>
        <v>0</v>
      </c>
      <c r="L482" s="11"/>
      <c r="M482" s="11"/>
      <c r="N482" s="454">
        <f>'Og s3a'!G885</f>
        <v>0</v>
      </c>
      <c r="O482" s="254">
        <f>'Og s3a'!H885</f>
        <v>0</v>
      </c>
      <c r="P482" s="456">
        <f>'Og s3a'!D885</f>
        <v>0</v>
      </c>
      <c r="Q482" s="11"/>
      <c r="R482" s="340"/>
      <c r="S482" s="340"/>
      <c r="T482" s="340"/>
      <c r="U482" s="11"/>
      <c r="V482" s="11"/>
      <c r="W482" s="11"/>
      <c r="X482" s="11"/>
      <c r="Y482" s="11"/>
      <c r="Z482" s="11"/>
      <c r="AA482" s="11"/>
      <c r="AB482" s="11"/>
    </row>
    <row r="483" spans="1:28" ht="14.25" customHeight="1">
      <c r="A483" s="1250" t="str">
        <f>A482</f>
        <v/>
      </c>
      <c r="B483" s="58"/>
      <c r="C483" s="1735"/>
      <c r="D483" s="1733"/>
      <c r="E483" s="1735"/>
      <c r="F483" s="251"/>
      <c r="G483" s="251"/>
      <c r="H483" s="251">
        <f>'Pak8 s2'!I485</f>
        <v>0</v>
      </c>
      <c r="I483" s="251">
        <f>'Pak8 s2'!K485</f>
        <v>0</v>
      </c>
      <c r="J483" s="251">
        <f>'Pak8 s2'!M485</f>
        <v>0</v>
      </c>
      <c r="K483" s="251">
        <f>'Pak8 s2'!O485</f>
        <v>0</v>
      </c>
      <c r="L483" s="11"/>
      <c r="M483" s="11"/>
      <c r="N483" s="455"/>
      <c r="O483" s="250"/>
      <c r="P483" s="457"/>
      <c r="Q483" s="11"/>
      <c r="R483" s="340"/>
      <c r="S483" s="340"/>
      <c r="T483" s="340"/>
      <c r="U483" s="11"/>
      <c r="V483" s="11"/>
      <c r="W483" s="11"/>
      <c r="X483" s="11"/>
      <c r="Y483" s="11"/>
      <c r="Z483" s="11"/>
      <c r="AA483" s="11"/>
      <c r="AB483" s="11"/>
    </row>
    <row r="484" spans="1:28" ht="24.75" customHeight="1">
      <c r="A484" s="1250" t="str">
        <f>IF(E484&gt;0,"Wypełnione","")</f>
        <v/>
      </c>
      <c r="B484" s="58"/>
      <c r="C484" s="1734">
        <f>'Og s3a'!C887</f>
        <v>0</v>
      </c>
      <c r="D484" s="1732">
        <f>'Og s3a'!E887</f>
        <v>0</v>
      </c>
      <c r="E484" s="1734">
        <f>'Og s3a'!F887</f>
        <v>0</v>
      </c>
      <c r="F484" s="453">
        <f>O484</f>
        <v>0</v>
      </c>
      <c r="G484" s="453">
        <f>P484</f>
        <v>0</v>
      </c>
      <c r="H484" s="253">
        <f>'Pak8 s2'!I486</f>
        <v>0</v>
      </c>
      <c r="I484" s="253">
        <f>'Pak8 s2'!K486</f>
        <v>0</v>
      </c>
      <c r="J484" s="253">
        <f>'Pak8 s2'!M486</f>
        <v>0</v>
      </c>
      <c r="K484" s="253">
        <f>'Pak8 s2'!O486</f>
        <v>0</v>
      </c>
      <c r="L484" s="11"/>
      <c r="M484" s="11"/>
      <c r="N484" s="454">
        <f>'Og s3a'!G887</f>
        <v>0</v>
      </c>
      <c r="O484" s="254">
        <f>'Og s3a'!H887</f>
        <v>0</v>
      </c>
      <c r="P484" s="456">
        <f>'Og s3a'!D887</f>
        <v>0</v>
      </c>
      <c r="Q484" s="11"/>
      <c r="R484" s="340"/>
      <c r="S484" s="340"/>
      <c r="T484" s="340"/>
      <c r="U484" s="11"/>
      <c r="V484" s="11"/>
      <c r="W484" s="11"/>
      <c r="X484" s="11"/>
      <c r="Y484" s="11"/>
      <c r="Z484" s="11"/>
      <c r="AA484" s="11"/>
      <c r="AB484" s="11"/>
    </row>
    <row r="485" spans="1:28" ht="14.25" customHeight="1">
      <c r="A485" s="1250" t="str">
        <f>A484</f>
        <v/>
      </c>
      <c r="B485" s="58"/>
      <c r="C485" s="1735"/>
      <c r="D485" s="1733"/>
      <c r="E485" s="1735"/>
      <c r="F485" s="251"/>
      <c r="G485" s="251"/>
      <c r="H485" s="251">
        <f>'Pak8 s2'!I487</f>
        <v>0</v>
      </c>
      <c r="I485" s="251">
        <f>'Pak8 s2'!K487</f>
        <v>0</v>
      </c>
      <c r="J485" s="251">
        <f>'Pak8 s2'!M487</f>
        <v>0</v>
      </c>
      <c r="K485" s="251">
        <f>'Pak8 s2'!O487</f>
        <v>0</v>
      </c>
      <c r="L485" s="11"/>
      <c r="M485" s="11"/>
      <c r="N485" s="455"/>
      <c r="O485" s="250"/>
      <c r="P485" s="457"/>
      <c r="Q485" s="11"/>
      <c r="R485" s="340"/>
      <c r="S485" s="340"/>
      <c r="T485" s="340"/>
      <c r="U485" s="11"/>
      <c r="V485" s="11"/>
      <c r="W485" s="11"/>
      <c r="X485" s="11"/>
      <c r="Y485" s="11"/>
      <c r="Z485" s="11"/>
      <c r="AA485" s="11"/>
      <c r="AB485" s="11"/>
    </row>
    <row r="486" spans="1:28" ht="24.75" customHeight="1">
      <c r="A486" s="1250" t="str">
        <f>IF(E486&gt;0,"Wypełnione","")</f>
        <v/>
      </c>
      <c r="B486" s="58"/>
      <c r="C486" s="1734">
        <f>'Og s3a'!C889</f>
        <v>0</v>
      </c>
      <c r="D486" s="1732">
        <f>'Og s3a'!E889</f>
        <v>0</v>
      </c>
      <c r="E486" s="1734">
        <f>'Og s3a'!F889</f>
        <v>0</v>
      </c>
      <c r="F486" s="453">
        <f>O486</f>
        <v>0</v>
      </c>
      <c r="G486" s="453">
        <f>P486</f>
        <v>0</v>
      </c>
      <c r="H486" s="253">
        <f>'Pak8 s2'!I488</f>
        <v>0</v>
      </c>
      <c r="I486" s="253">
        <f>'Pak8 s2'!K488</f>
        <v>0</v>
      </c>
      <c r="J486" s="253">
        <f>'Pak8 s2'!M488</f>
        <v>0</v>
      </c>
      <c r="K486" s="253">
        <f>'Pak8 s2'!O488</f>
        <v>0</v>
      </c>
      <c r="L486" s="11"/>
      <c r="M486" s="11"/>
      <c r="N486" s="454">
        <f>'Og s3a'!G889</f>
        <v>0</v>
      </c>
      <c r="O486" s="254">
        <f>'Og s3a'!H889</f>
        <v>0</v>
      </c>
      <c r="P486" s="456">
        <f>'Og s3a'!D889</f>
        <v>0</v>
      </c>
      <c r="Q486" s="11"/>
      <c r="R486" s="340"/>
      <c r="S486" s="340"/>
      <c r="T486" s="340"/>
      <c r="U486" s="11"/>
      <c r="V486" s="11"/>
      <c r="W486" s="11"/>
      <c r="X486" s="11"/>
      <c r="Y486" s="11"/>
      <c r="Z486" s="11"/>
      <c r="AA486" s="11"/>
      <c r="AB486" s="11"/>
    </row>
    <row r="487" spans="1:28" ht="14.25" customHeight="1">
      <c r="A487" s="1250" t="str">
        <f>A486</f>
        <v/>
      </c>
      <c r="B487" s="58"/>
      <c r="C487" s="1735"/>
      <c r="D487" s="1733"/>
      <c r="E487" s="1735"/>
      <c r="F487" s="251"/>
      <c r="G487" s="251"/>
      <c r="H487" s="251">
        <f>'Pak8 s2'!I489</f>
        <v>0</v>
      </c>
      <c r="I487" s="251">
        <f>'Pak8 s2'!K489</f>
        <v>0</v>
      </c>
      <c r="J487" s="251">
        <f>'Pak8 s2'!M489</f>
        <v>0</v>
      </c>
      <c r="K487" s="251">
        <f>'Pak8 s2'!O489</f>
        <v>0</v>
      </c>
      <c r="L487" s="11"/>
      <c r="M487" s="11"/>
      <c r="N487" s="455"/>
      <c r="O487" s="250"/>
      <c r="P487" s="457"/>
      <c r="Q487" s="11"/>
      <c r="R487" s="340"/>
      <c r="S487" s="340"/>
      <c r="T487" s="340"/>
      <c r="U487" s="11"/>
      <c r="V487" s="11"/>
      <c r="W487" s="11"/>
      <c r="X487" s="11"/>
      <c r="Y487" s="11"/>
      <c r="Z487" s="11"/>
      <c r="AA487" s="11"/>
      <c r="AB487" s="11"/>
    </row>
    <row r="488" spans="1:28" ht="24.75" customHeight="1">
      <c r="A488" s="1250" t="str">
        <f>IF(E488&gt;0,"Wypełnione","")</f>
        <v/>
      </c>
      <c r="B488" s="58"/>
      <c r="C488" s="1734">
        <f>'Og s3a'!C891</f>
        <v>0</v>
      </c>
      <c r="D488" s="1732">
        <f>'Og s3a'!E891</f>
        <v>0</v>
      </c>
      <c r="E488" s="1734">
        <f>'Og s3a'!F891</f>
        <v>0</v>
      </c>
      <c r="F488" s="453">
        <f>O488</f>
        <v>0</v>
      </c>
      <c r="G488" s="453">
        <f>P488</f>
        <v>0</v>
      </c>
      <c r="H488" s="253">
        <f>'Pak8 s2'!I490</f>
        <v>0</v>
      </c>
      <c r="I488" s="253">
        <f>'Pak8 s2'!K490</f>
        <v>0</v>
      </c>
      <c r="J488" s="253">
        <f>'Pak8 s2'!M490</f>
        <v>0</v>
      </c>
      <c r="K488" s="253">
        <f>'Pak8 s2'!O490</f>
        <v>0</v>
      </c>
      <c r="L488" s="11"/>
      <c r="M488" s="11"/>
      <c r="N488" s="454">
        <f>'Og s3a'!G891</f>
        <v>0</v>
      </c>
      <c r="O488" s="254">
        <f>'Og s3a'!H891</f>
        <v>0</v>
      </c>
      <c r="P488" s="456">
        <f>'Og s3a'!D891</f>
        <v>0</v>
      </c>
      <c r="Q488" s="11"/>
      <c r="R488" s="340"/>
      <c r="S488" s="340"/>
      <c r="T488" s="340"/>
      <c r="U488" s="11"/>
      <c r="V488" s="11"/>
      <c r="W488" s="11"/>
      <c r="X488" s="11"/>
      <c r="Y488" s="11"/>
      <c r="Z488" s="11"/>
      <c r="AA488" s="11"/>
      <c r="AB488" s="11"/>
    </row>
    <row r="489" spans="1:28" ht="14.25" customHeight="1">
      <c r="A489" s="1250" t="str">
        <f>A488</f>
        <v/>
      </c>
      <c r="B489" s="58"/>
      <c r="C489" s="1735"/>
      <c r="D489" s="1733"/>
      <c r="E489" s="1735"/>
      <c r="F489" s="251"/>
      <c r="G489" s="251"/>
      <c r="H489" s="251">
        <f>'Pak8 s2'!I491</f>
        <v>0</v>
      </c>
      <c r="I489" s="251">
        <f>'Pak8 s2'!K491</f>
        <v>0</v>
      </c>
      <c r="J489" s="251">
        <f>'Pak8 s2'!M491</f>
        <v>0</v>
      </c>
      <c r="K489" s="251">
        <f>'Pak8 s2'!O491</f>
        <v>0</v>
      </c>
      <c r="L489" s="11"/>
      <c r="M489" s="11"/>
      <c r="N489" s="455"/>
      <c r="O489" s="250"/>
      <c r="P489" s="457"/>
      <c r="Q489" s="11"/>
      <c r="R489" s="340"/>
      <c r="S489" s="340"/>
      <c r="T489" s="340"/>
      <c r="U489" s="11"/>
      <c r="V489" s="11"/>
      <c r="W489" s="11"/>
      <c r="X489" s="11"/>
      <c r="Y489" s="11"/>
      <c r="Z489" s="11"/>
      <c r="AA489" s="11"/>
      <c r="AB489" s="11"/>
    </row>
    <row r="490" spans="1:28" ht="24.75" customHeight="1">
      <c r="A490" s="1250" t="str">
        <f>IF(E490&gt;0,"Wypełnione","")</f>
        <v/>
      </c>
      <c r="B490" s="58"/>
      <c r="C490" s="1734">
        <f>'Og s3a'!C893</f>
        <v>0</v>
      </c>
      <c r="D490" s="1732">
        <f>'Og s3a'!E893</f>
        <v>0</v>
      </c>
      <c r="E490" s="1734">
        <f>'Og s3a'!F893</f>
        <v>0</v>
      </c>
      <c r="F490" s="453">
        <f>O490</f>
        <v>0</v>
      </c>
      <c r="G490" s="453">
        <f>P490</f>
        <v>0</v>
      </c>
      <c r="H490" s="253">
        <f>'Pak8 s2'!I492</f>
        <v>0</v>
      </c>
      <c r="I490" s="253">
        <f>'Pak8 s2'!K492</f>
        <v>0</v>
      </c>
      <c r="J490" s="253">
        <f>'Pak8 s2'!M492</f>
        <v>0</v>
      </c>
      <c r="K490" s="253">
        <f>'Pak8 s2'!O492</f>
        <v>0</v>
      </c>
      <c r="L490" s="11"/>
      <c r="M490" s="11"/>
      <c r="N490" s="454">
        <f>'Og s3a'!G893</f>
        <v>0</v>
      </c>
      <c r="O490" s="254">
        <f>'Og s3a'!H893</f>
        <v>0</v>
      </c>
      <c r="P490" s="456">
        <f>'Og s3a'!D893</f>
        <v>0</v>
      </c>
      <c r="Q490" s="11"/>
      <c r="R490" s="340"/>
      <c r="S490" s="340"/>
      <c r="T490" s="340"/>
      <c r="U490" s="11"/>
      <c r="V490" s="11"/>
      <c r="W490" s="11"/>
      <c r="X490" s="11"/>
      <c r="Y490" s="11"/>
      <c r="Z490" s="11"/>
      <c r="AA490" s="11"/>
      <c r="AB490" s="11"/>
    </row>
    <row r="491" spans="1:28" ht="14.25" customHeight="1">
      <c r="A491" s="1250" t="str">
        <f>A490</f>
        <v/>
      </c>
      <c r="B491" s="58"/>
      <c r="C491" s="1735"/>
      <c r="D491" s="1733"/>
      <c r="E491" s="1735"/>
      <c r="F491" s="251"/>
      <c r="G491" s="251"/>
      <c r="H491" s="251">
        <f>'Pak8 s2'!I493</f>
        <v>0</v>
      </c>
      <c r="I491" s="251">
        <f>'Pak8 s2'!K493</f>
        <v>0</v>
      </c>
      <c r="J491" s="251">
        <f>'Pak8 s2'!M493</f>
        <v>0</v>
      </c>
      <c r="K491" s="251">
        <f>'Pak8 s2'!O493</f>
        <v>0</v>
      </c>
      <c r="L491" s="11"/>
      <c r="M491" s="11"/>
      <c r="N491" s="455"/>
      <c r="O491" s="250"/>
      <c r="P491" s="457"/>
      <c r="Q491" s="11"/>
      <c r="R491" s="340"/>
      <c r="S491" s="340"/>
      <c r="T491" s="340"/>
      <c r="U491" s="11"/>
      <c r="V491" s="11"/>
      <c r="W491" s="11"/>
      <c r="X491" s="11"/>
      <c r="Y491" s="11"/>
      <c r="Z491" s="11"/>
      <c r="AA491" s="11"/>
      <c r="AB491" s="11"/>
    </row>
    <row r="492" spans="1:28" ht="24.75" customHeight="1">
      <c r="A492" s="1250" t="str">
        <f>IF(E492&gt;0,"Wypełnione","")</f>
        <v/>
      </c>
      <c r="B492" s="58"/>
      <c r="C492" s="1734">
        <f>'Og s3a'!C895</f>
        <v>0</v>
      </c>
      <c r="D492" s="1732">
        <f>'Og s3a'!E895</f>
        <v>0</v>
      </c>
      <c r="E492" s="1734">
        <f>'Og s3a'!F895</f>
        <v>0</v>
      </c>
      <c r="F492" s="453">
        <f>O492</f>
        <v>0</v>
      </c>
      <c r="G492" s="453">
        <f>P492</f>
        <v>0</v>
      </c>
      <c r="H492" s="253">
        <f>'Pak8 s2'!I494</f>
        <v>0</v>
      </c>
      <c r="I492" s="253">
        <f>'Pak8 s2'!K494</f>
        <v>0</v>
      </c>
      <c r="J492" s="253">
        <f>'Pak8 s2'!M494</f>
        <v>0</v>
      </c>
      <c r="K492" s="253">
        <f>'Pak8 s2'!O494</f>
        <v>0</v>
      </c>
      <c r="L492" s="11"/>
      <c r="M492" s="11"/>
      <c r="N492" s="454">
        <f>'Og s3a'!G895</f>
        <v>0</v>
      </c>
      <c r="O492" s="254">
        <f>'Og s3a'!H895</f>
        <v>0</v>
      </c>
      <c r="P492" s="456">
        <f>'Og s3a'!D895</f>
        <v>0</v>
      </c>
      <c r="Q492" s="11"/>
      <c r="R492" s="340"/>
      <c r="S492" s="340"/>
      <c r="T492" s="340"/>
      <c r="U492" s="11"/>
      <c r="V492" s="11"/>
      <c r="W492" s="11"/>
      <c r="X492" s="11"/>
      <c r="Y492" s="11"/>
      <c r="Z492" s="11"/>
      <c r="AA492" s="11"/>
      <c r="AB492" s="11"/>
    </row>
    <row r="493" spans="1:28" ht="14.25" customHeight="1">
      <c r="A493" s="1250" t="str">
        <f>A492</f>
        <v/>
      </c>
      <c r="B493" s="58"/>
      <c r="C493" s="1735"/>
      <c r="D493" s="1733"/>
      <c r="E493" s="1735"/>
      <c r="F493" s="251"/>
      <c r="G493" s="251"/>
      <c r="H493" s="251">
        <f>'Pak8 s2'!I495</f>
        <v>0</v>
      </c>
      <c r="I493" s="251">
        <f>'Pak8 s2'!K495</f>
        <v>0</v>
      </c>
      <c r="J493" s="251">
        <f>'Pak8 s2'!M495</f>
        <v>0</v>
      </c>
      <c r="K493" s="251">
        <f>'Pak8 s2'!O495</f>
        <v>0</v>
      </c>
      <c r="L493" s="11"/>
      <c r="M493" s="11"/>
      <c r="N493" s="455"/>
      <c r="O493" s="250"/>
      <c r="P493" s="457"/>
      <c r="Q493" s="11"/>
      <c r="R493" s="340"/>
      <c r="S493" s="340"/>
      <c r="T493" s="340"/>
      <c r="U493" s="11"/>
      <c r="V493" s="11"/>
      <c r="W493" s="11"/>
      <c r="X493" s="11"/>
      <c r="Y493" s="11"/>
      <c r="Z493" s="11"/>
      <c r="AA493" s="11"/>
      <c r="AB493" s="11"/>
    </row>
    <row r="494" spans="1:28" ht="24.75" customHeight="1">
      <c r="A494" s="1250" t="str">
        <f>IF(E494&gt;0,"Wypełnione","")</f>
        <v/>
      </c>
      <c r="B494" s="58"/>
      <c r="C494" s="1734">
        <f>'Og s3a'!C897</f>
        <v>0</v>
      </c>
      <c r="D494" s="1732">
        <f>'Og s3a'!E897</f>
        <v>0</v>
      </c>
      <c r="E494" s="1734">
        <f>'Og s3a'!F897</f>
        <v>0</v>
      </c>
      <c r="F494" s="453">
        <f>O494</f>
        <v>0</v>
      </c>
      <c r="G494" s="453">
        <f>P494</f>
        <v>0</v>
      </c>
      <c r="H494" s="253">
        <f>'Pak8 s2'!I496</f>
        <v>0</v>
      </c>
      <c r="I494" s="253">
        <f>'Pak8 s2'!K496</f>
        <v>0</v>
      </c>
      <c r="J494" s="253">
        <f>'Pak8 s2'!M496</f>
        <v>0</v>
      </c>
      <c r="K494" s="253">
        <f>'Pak8 s2'!O496</f>
        <v>0</v>
      </c>
      <c r="L494" s="11"/>
      <c r="M494" s="11"/>
      <c r="N494" s="454">
        <f>'Og s3a'!G897</f>
        <v>0</v>
      </c>
      <c r="O494" s="254">
        <f>'Og s3a'!H897</f>
        <v>0</v>
      </c>
      <c r="P494" s="456">
        <f>'Og s3a'!D897</f>
        <v>0</v>
      </c>
      <c r="Q494" s="11"/>
      <c r="R494" s="340"/>
      <c r="S494" s="340"/>
      <c r="T494" s="340"/>
      <c r="U494" s="11"/>
      <c r="V494" s="11"/>
      <c r="W494" s="11"/>
      <c r="X494" s="11"/>
      <c r="Y494" s="11"/>
      <c r="Z494" s="11"/>
      <c r="AA494" s="11"/>
      <c r="AB494" s="11"/>
    </row>
    <row r="495" spans="1:28" ht="14.25" customHeight="1">
      <c r="A495" s="1250" t="str">
        <f>A494</f>
        <v/>
      </c>
      <c r="B495" s="58"/>
      <c r="C495" s="1735"/>
      <c r="D495" s="1733"/>
      <c r="E495" s="1735"/>
      <c r="F495" s="251"/>
      <c r="G495" s="251"/>
      <c r="H495" s="251">
        <f>'Pak8 s2'!I497</f>
        <v>0</v>
      </c>
      <c r="I495" s="251">
        <f>'Pak8 s2'!K497</f>
        <v>0</v>
      </c>
      <c r="J495" s="251">
        <f>'Pak8 s2'!M497</f>
        <v>0</v>
      </c>
      <c r="K495" s="251">
        <f>'Pak8 s2'!O497</f>
        <v>0</v>
      </c>
      <c r="L495" s="11"/>
      <c r="M495" s="11"/>
      <c r="N495" s="455"/>
      <c r="O495" s="250"/>
      <c r="P495" s="457"/>
      <c r="Q495" s="11"/>
      <c r="R495" s="340"/>
      <c r="S495" s="340"/>
      <c r="T495" s="340"/>
      <c r="U495" s="11"/>
      <c r="V495" s="11"/>
      <c r="W495" s="11"/>
      <c r="X495" s="11"/>
      <c r="Y495" s="11"/>
      <c r="Z495" s="11"/>
      <c r="AA495" s="11"/>
      <c r="AB495" s="11"/>
    </row>
    <row r="496" spans="1:28" ht="24.75" customHeight="1">
      <c r="A496" s="1250" t="str">
        <f>IF(E496&gt;0,"Wypełnione","")</f>
        <v/>
      </c>
      <c r="B496" s="58"/>
      <c r="C496" s="1734">
        <f>'Og s3a'!C899</f>
        <v>0</v>
      </c>
      <c r="D496" s="1732">
        <f>'Og s3a'!E899</f>
        <v>0</v>
      </c>
      <c r="E496" s="1734">
        <f>'Og s3a'!F899</f>
        <v>0</v>
      </c>
      <c r="F496" s="453">
        <f>O496</f>
        <v>0</v>
      </c>
      <c r="G496" s="453">
        <f>P496</f>
        <v>0</v>
      </c>
      <c r="H496" s="253">
        <f>'Pak8 s2'!I498</f>
        <v>0</v>
      </c>
      <c r="I496" s="253">
        <f>'Pak8 s2'!K498</f>
        <v>0</v>
      </c>
      <c r="J496" s="253">
        <f>'Pak8 s2'!M498</f>
        <v>0</v>
      </c>
      <c r="K496" s="253">
        <f>'Pak8 s2'!O498</f>
        <v>0</v>
      </c>
      <c r="L496" s="11"/>
      <c r="M496" s="11"/>
      <c r="N496" s="454">
        <f>'Og s3a'!G899</f>
        <v>0</v>
      </c>
      <c r="O496" s="254">
        <f>'Og s3a'!H899</f>
        <v>0</v>
      </c>
      <c r="P496" s="456">
        <f>'Og s3a'!D899</f>
        <v>0</v>
      </c>
      <c r="Q496" s="11"/>
      <c r="R496" s="340"/>
      <c r="S496" s="340"/>
      <c r="T496" s="340"/>
      <c r="U496" s="11"/>
      <c r="V496" s="11"/>
      <c r="W496" s="11"/>
      <c r="X496" s="11"/>
      <c r="Y496" s="11"/>
      <c r="Z496" s="11"/>
      <c r="AA496" s="11"/>
      <c r="AB496" s="11"/>
    </row>
    <row r="497" spans="1:28" ht="14.25" customHeight="1">
      <c r="A497" s="1250" t="str">
        <f>A496</f>
        <v/>
      </c>
      <c r="B497" s="58"/>
      <c r="C497" s="1735"/>
      <c r="D497" s="1733"/>
      <c r="E497" s="1735"/>
      <c r="F497" s="251"/>
      <c r="G497" s="251"/>
      <c r="H497" s="251">
        <f>'Pak8 s2'!I499</f>
        <v>0</v>
      </c>
      <c r="I497" s="251">
        <f>'Pak8 s2'!K499</f>
        <v>0</v>
      </c>
      <c r="J497" s="251">
        <f>'Pak8 s2'!M499</f>
        <v>0</v>
      </c>
      <c r="K497" s="251">
        <f>'Pak8 s2'!O499</f>
        <v>0</v>
      </c>
      <c r="L497" s="11"/>
      <c r="M497" s="11"/>
      <c r="N497" s="455"/>
      <c r="O497" s="250"/>
      <c r="P497" s="457"/>
      <c r="Q497" s="11"/>
      <c r="R497" s="340"/>
      <c r="S497" s="340"/>
      <c r="T497" s="340"/>
      <c r="U497" s="11"/>
      <c r="V497" s="11"/>
      <c r="W497" s="11"/>
      <c r="X497" s="11"/>
      <c r="Y497" s="11"/>
      <c r="Z497" s="11"/>
      <c r="AA497" s="11"/>
      <c r="AB497" s="11"/>
    </row>
    <row r="498" spans="1:28" ht="24.75" customHeight="1">
      <c r="A498" s="1250" t="str">
        <f>IF(E498&gt;0,"Wypełnione","")</f>
        <v/>
      </c>
      <c r="B498" s="58"/>
      <c r="C498" s="1734">
        <f>'Og s3a'!C901</f>
        <v>0</v>
      </c>
      <c r="D498" s="1732">
        <f>'Og s3a'!E901</f>
        <v>0</v>
      </c>
      <c r="E498" s="1734">
        <f>'Og s3a'!F901</f>
        <v>0</v>
      </c>
      <c r="F498" s="453">
        <f>O498</f>
        <v>0</v>
      </c>
      <c r="G498" s="453">
        <f>P498</f>
        <v>0</v>
      </c>
      <c r="H498" s="253">
        <f>'Pak8 s2'!I500</f>
        <v>0</v>
      </c>
      <c r="I498" s="253">
        <f>'Pak8 s2'!K500</f>
        <v>0</v>
      </c>
      <c r="J498" s="253">
        <f>'Pak8 s2'!M500</f>
        <v>0</v>
      </c>
      <c r="K498" s="253">
        <f>'Pak8 s2'!O500</f>
        <v>0</v>
      </c>
      <c r="L498" s="11"/>
      <c r="M498" s="11"/>
      <c r="N498" s="454">
        <f>'Og s3a'!G901</f>
        <v>0</v>
      </c>
      <c r="O498" s="254">
        <f>'Og s3a'!H901</f>
        <v>0</v>
      </c>
      <c r="P498" s="456">
        <f>'Og s3a'!D901</f>
        <v>0</v>
      </c>
      <c r="Q498" s="11"/>
      <c r="R498" s="340"/>
      <c r="S498" s="340"/>
      <c r="T498" s="340"/>
      <c r="U498" s="11"/>
      <c r="V498" s="11"/>
      <c r="W498" s="11"/>
      <c r="X498" s="11"/>
      <c r="Y498" s="11"/>
      <c r="Z498" s="11"/>
      <c r="AA498" s="11"/>
      <c r="AB498" s="11"/>
    </row>
    <row r="499" spans="1:28" ht="14.25" customHeight="1">
      <c r="A499" s="1250" t="str">
        <f>A498</f>
        <v/>
      </c>
      <c r="B499" s="58"/>
      <c r="C499" s="1735"/>
      <c r="D499" s="1733"/>
      <c r="E499" s="1735"/>
      <c r="F499" s="251"/>
      <c r="G499" s="251"/>
      <c r="H499" s="251">
        <f>'Pak8 s2'!I501</f>
        <v>0</v>
      </c>
      <c r="I499" s="251">
        <f>'Pak8 s2'!K501</f>
        <v>0</v>
      </c>
      <c r="J499" s="251">
        <f>'Pak8 s2'!M501</f>
        <v>0</v>
      </c>
      <c r="K499" s="251">
        <f>'Pak8 s2'!O501</f>
        <v>0</v>
      </c>
      <c r="L499" s="11"/>
      <c r="M499" s="11"/>
      <c r="N499" s="455"/>
      <c r="O499" s="250"/>
      <c r="P499" s="457"/>
      <c r="Q499" s="11"/>
      <c r="R499" s="340"/>
      <c r="S499" s="340"/>
      <c r="T499" s="340"/>
      <c r="U499" s="11"/>
      <c r="V499" s="11"/>
      <c r="W499" s="11"/>
      <c r="X499" s="11"/>
      <c r="Y499" s="11"/>
      <c r="Z499" s="11"/>
      <c r="AA499" s="11"/>
      <c r="AB499" s="11"/>
    </row>
    <row r="500" spans="1:28" ht="24.75" customHeight="1">
      <c r="A500" s="1250" t="str">
        <f>IF(E500&gt;0,"Wypełnione","")</f>
        <v/>
      </c>
      <c r="B500" s="58"/>
      <c r="C500" s="1734">
        <f>'Og s3a'!C903</f>
        <v>0</v>
      </c>
      <c r="D500" s="1732">
        <f>'Og s3a'!E903</f>
        <v>0</v>
      </c>
      <c r="E500" s="1734">
        <f>'Og s3a'!F903</f>
        <v>0</v>
      </c>
      <c r="F500" s="453">
        <f>O500</f>
        <v>0</v>
      </c>
      <c r="G500" s="453">
        <f>P500</f>
        <v>0</v>
      </c>
      <c r="H500" s="253">
        <f>'Pak8 s2'!I502</f>
        <v>0</v>
      </c>
      <c r="I500" s="253">
        <f>'Pak8 s2'!K502</f>
        <v>0</v>
      </c>
      <c r="J500" s="253">
        <f>'Pak8 s2'!M502</f>
        <v>0</v>
      </c>
      <c r="K500" s="253">
        <f>'Pak8 s2'!O502</f>
        <v>0</v>
      </c>
      <c r="L500" s="11"/>
      <c r="M500" s="11"/>
      <c r="N500" s="454">
        <f>'Og s3a'!G903</f>
        <v>0</v>
      </c>
      <c r="O500" s="254">
        <f>'Og s3a'!H903</f>
        <v>0</v>
      </c>
      <c r="P500" s="456">
        <f>'Og s3a'!D903</f>
        <v>0</v>
      </c>
      <c r="Q500" s="11"/>
      <c r="R500" s="340"/>
      <c r="S500" s="340"/>
      <c r="T500" s="340"/>
      <c r="U500" s="11"/>
      <c r="V500" s="11"/>
      <c r="W500" s="11"/>
      <c r="X500" s="11"/>
      <c r="Y500" s="11"/>
      <c r="Z500" s="11"/>
      <c r="AA500" s="11"/>
      <c r="AB500" s="11"/>
    </row>
    <row r="501" spans="1:28" ht="14.25" customHeight="1">
      <c r="A501" s="1250" t="str">
        <f>A500</f>
        <v/>
      </c>
      <c r="B501" s="58"/>
      <c r="C501" s="1735"/>
      <c r="D501" s="1733"/>
      <c r="E501" s="1735"/>
      <c r="F501" s="251"/>
      <c r="G501" s="251"/>
      <c r="H501" s="251">
        <f>'Pak8 s2'!I503</f>
        <v>0</v>
      </c>
      <c r="I501" s="251">
        <f>'Pak8 s2'!K503</f>
        <v>0</v>
      </c>
      <c r="J501" s="251">
        <f>'Pak8 s2'!M503</f>
        <v>0</v>
      </c>
      <c r="K501" s="251">
        <f>'Pak8 s2'!O503</f>
        <v>0</v>
      </c>
      <c r="L501" s="11"/>
      <c r="M501" s="11"/>
      <c r="N501" s="455"/>
      <c r="O501" s="250"/>
      <c r="P501" s="457"/>
      <c r="Q501" s="11"/>
      <c r="R501" s="340"/>
      <c r="S501" s="340"/>
      <c r="T501" s="340"/>
      <c r="U501" s="11"/>
      <c r="V501" s="11"/>
      <c r="W501" s="11"/>
      <c r="X501" s="11"/>
      <c r="Y501" s="11"/>
      <c r="Z501" s="11"/>
      <c r="AA501" s="11"/>
      <c r="AB501" s="11"/>
    </row>
    <row r="502" spans="1:28" ht="24.75" customHeight="1">
      <c r="A502" s="1250" t="str">
        <f>IF(E502&gt;0,"Wypełnione","")</f>
        <v/>
      </c>
      <c r="B502" s="58"/>
      <c r="C502" s="1734">
        <f>'Og s3a'!C905</f>
        <v>0</v>
      </c>
      <c r="D502" s="1732">
        <f>'Og s3a'!E905</f>
        <v>0</v>
      </c>
      <c r="E502" s="1734">
        <f>'Og s3a'!F905</f>
        <v>0</v>
      </c>
      <c r="F502" s="453">
        <f>O502</f>
        <v>0</v>
      </c>
      <c r="G502" s="453">
        <f>P502</f>
        <v>0</v>
      </c>
      <c r="H502" s="253">
        <f>'Pak8 s2'!I504</f>
        <v>0</v>
      </c>
      <c r="I502" s="253">
        <f>'Pak8 s2'!K504</f>
        <v>0</v>
      </c>
      <c r="J502" s="253">
        <f>'Pak8 s2'!M504</f>
        <v>0</v>
      </c>
      <c r="K502" s="253">
        <f>'Pak8 s2'!O504</f>
        <v>0</v>
      </c>
      <c r="L502" s="11"/>
      <c r="M502" s="11"/>
      <c r="N502" s="454">
        <f>'Og s3a'!G905</f>
        <v>0</v>
      </c>
      <c r="O502" s="254">
        <f>'Og s3a'!H905</f>
        <v>0</v>
      </c>
      <c r="P502" s="456">
        <f>'Og s3a'!D905</f>
        <v>0</v>
      </c>
      <c r="Q502" s="11"/>
      <c r="R502" s="340"/>
      <c r="S502" s="340"/>
      <c r="T502" s="340"/>
      <c r="U502" s="11"/>
      <c r="V502" s="11"/>
      <c r="W502" s="11"/>
      <c r="X502" s="11"/>
      <c r="Y502" s="11"/>
      <c r="Z502" s="11"/>
      <c r="AA502" s="11"/>
      <c r="AB502" s="11"/>
    </row>
    <row r="503" spans="1:28" ht="14.25" customHeight="1">
      <c r="A503" s="1250" t="str">
        <f>A502</f>
        <v/>
      </c>
      <c r="B503" s="58"/>
      <c r="C503" s="1735"/>
      <c r="D503" s="1733"/>
      <c r="E503" s="1735"/>
      <c r="F503" s="251"/>
      <c r="G503" s="251"/>
      <c r="H503" s="251">
        <f>'Pak8 s2'!I505</f>
        <v>0</v>
      </c>
      <c r="I503" s="251">
        <f>'Pak8 s2'!K505</f>
        <v>0</v>
      </c>
      <c r="J503" s="251">
        <f>'Pak8 s2'!M505</f>
        <v>0</v>
      </c>
      <c r="K503" s="251">
        <f>'Pak8 s2'!O505</f>
        <v>0</v>
      </c>
      <c r="L503" s="11"/>
      <c r="M503" s="11"/>
      <c r="N503" s="455"/>
      <c r="O503" s="250"/>
      <c r="P503" s="457"/>
      <c r="Q503" s="11"/>
      <c r="R503" s="340"/>
      <c r="S503" s="340"/>
      <c r="T503" s="340"/>
      <c r="U503" s="11"/>
      <c r="V503" s="11"/>
      <c r="W503" s="11"/>
      <c r="X503" s="11"/>
      <c r="Y503" s="11"/>
      <c r="Z503" s="11"/>
      <c r="AA503" s="11"/>
      <c r="AB503" s="11"/>
    </row>
    <row r="504" spans="1:28" ht="24.75" customHeight="1">
      <c r="A504" s="1250" t="str">
        <f>IF(E504&gt;0,"Wypełnione","")</f>
        <v/>
      </c>
      <c r="B504" s="58"/>
      <c r="C504" s="1734">
        <f>'Og s3a'!C907</f>
        <v>0</v>
      </c>
      <c r="D504" s="1732">
        <f>'Og s3a'!E907</f>
        <v>0</v>
      </c>
      <c r="E504" s="1734">
        <f>'Og s3a'!F907</f>
        <v>0</v>
      </c>
      <c r="F504" s="453">
        <f>O504</f>
        <v>0</v>
      </c>
      <c r="G504" s="453">
        <f>P504</f>
        <v>0</v>
      </c>
      <c r="H504" s="253">
        <f>'Pak8 s2'!I506</f>
        <v>0</v>
      </c>
      <c r="I504" s="253">
        <f>'Pak8 s2'!K506</f>
        <v>0</v>
      </c>
      <c r="J504" s="253">
        <f>'Pak8 s2'!M506</f>
        <v>0</v>
      </c>
      <c r="K504" s="253">
        <f>'Pak8 s2'!O506</f>
        <v>0</v>
      </c>
      <c r="L504" s="11"/>
      <c r="M504" s="11"/>
      <c r="N504" s="454">
        <f>'Og s3a'!G907</f>
        <v>0</v>
      </c>
      <c r="O504" s="254">
        <f>'Og s3a'!H907</f>
        <v>0</v>
      </c>
      <c r="P504" s="456">
        <f>'Og s3a'!D907</f>
        <v>0</v>
      </c>
      <c r="Q504" s="11"/>
      <c r="R504" s="340"/>
      <c r="S504" s="340"/>
      <c r="T504" s="340"/>
      <c r="U504" s="11"/>
      <c r="V504" s="11"/>
      <c r="W504" s="11"/>
      <c r="X504" s="11"/>
      <c r="Y504" s="11"/>
      <c r="Z504" s="11"/>
      <c r="AA504" s="11"/>
      <c r="AB504" s="11"/>
    </row>
    <row r="505" spans="1:28" ht="14.25" customHeight="1">
      <c r="A505" s="1250" t="str">
        <f>A504</f>
        <v/>
      </c>
      <c r="B505" s="58"/>
      <c r="C505" s="1735"/>
      <c r="D505" s="1733"/>
      <c r="E505" s="1735"/>
      <c r="F505" s="251"/>
      <c r="G505" s="251"/>
      <c r="H505" s="251">
        <f>'Pak8 s2'!I507</f>
        <v>0</v>
      </c>
      <c r="I505" s="251">
        <f>'Pak8 s2'!K507</f>
        <v>0</v>
      </c>
      <c r="J505" s="251">
        <f>'Pak8 s2'!M507</f>
        <v>0</v>
      </c>
      <c r="K505" s="251">
        <f>'Pak8 s2'!O507</f>
        <v>0</v>
      </c>
      <c r="L505" s="11"/>
      <c r="M505" s="11"/>
      <c r="N505" s="455"/>
      <c r="O505" s="250"/>
      <c r="P505" s="457"/>
      <c r="Q505" s="11"/>
      <c r="R505" s="340"/>
      <c r="S505" s="340"/>
      <c r="T505" s="340"/>
      <c r="U505" s="11"/>
      <c r="V505" s="11"/>
      <c r="W505" s="11"/>
      <c r="X505" s="11"/>
      <c r="Y505" s="11"/>
      <c r="Z505" s="11"/>
      <c r="AA505" s="11"/>
      <c r="AB505" s="11"/>
    </row>
    <row r="506" spans="1:28" ht="24.75" customHeight="1">
      <c r="A506" s="1250" t="str">
        <f>IF(E506&gt;0,"Wypełnione","")</f>
        <v/>
      </c>
      <c r="B506" s="58"/>
      <c r="C506" s="1734">
        <f>'Og s3a'!C909</f>
        <v>0</v>
      </c>
      <c r="D506" s="1732">
        <f>'Og s3a'!E909</f>
        <v>0</v>
      </c>
      <c r="E506" s="1734">
        <f>'Og s3a'!F909</f>
        <v>0</v>
      </c>
      <c r="F506" s="453">
        <f>O506</f>
        <v>0</v>
      </c>
      <c r="G506" s="453">
        <f>P506</f>
        <v>0</v>
      </c>
      <c r="H506" s="253">
        <f>'Pak8 s2'!I508</f>
        <v>0</v>
      </c>
      <c r="I506" s="253">
        <f>'Pak8 s2'!K508</f>
        <v>0</v>
      </c>
      <c r="J506" s="253">
        <f>'Pak8 s2'!M508</f>
        <v>0</v>
      </c>
      <c r="K506" s="253">
        <f>'Pak8 s2'!O508</f>
        <v>0</v>
      </c>
      <c r="L506" s="11"/>
      <c r="M506" s="11"/>
      <c r="N506" s="454">
        <f>'Og s3a'!G909</f>
        <v>0</v>
      </c>
      <c r="O506" s="254">
        <f>'Og s3a'!H909</f>
        <v>0</v>
      </c>
      <c r="P506" s="456">
        <f>'Og s3a'!D909</f>
        <v>0</v>
      </c>
      <c r="Q506" s="11"/>
      <c r="R506" s="340"/>
      <c r="S506" s="340"/>
      <c r="T506" s="340"/>
      <c r="U506" s="11"/>
      <c r="V506" s="11"/>
      <c r="W506" s="11"/>
      <c r="X506" s="11"/>
      <c r="Y506" s="11"/>
      <c r="Z506" s="11"/>
      <c r="AA506" s="11"/>
      <c r="AB506" s="11"/>
    </row>
    <row r="507" spans="1:28" ht="14.25" customHeight="1">
      <c r="A507" s="1250" t="str">
        <f>A506</f>
        <v/>
      </c>
      <c r="B507" s="58"/>
      <c r="C507" s="1735"/>
      <c r="D507" s="1733"/>
      <c r="E507" s="1735"/>
      <c r="F507" s="251"/>
      <c r="G507" s="251"/>
      <c r="H507" s="251">
        <f>'Pak8 s2'!I509</f>
        <v>0</v>
      </c>
      <c r="I507" s="251">
        <f>'Pak8 s2'!K509</f>
        <v>0</v>
      </c>
      <c r="J507" s="251">
        <f>'Pak8 s2'!M509</f>
        <v>0</v>
      </c>
      <c r="K507" s="251">
        <f>'Pak8 s2'!O509</f>
        <v>0</v>
      </c>
      <c r="L507" s="11"/>
      <c r="M507" s="11"/>
      <c r="N507" s="455"/>
      <c r="O507" s="250"/>
      <c r="P507" s="457"/>
      <c r="Q507" s="11"/>
      <c r="R507" s="340"/>
      <c r="S507" s="340"/>
      <c r="T507" s="340"/>
      <c r="U507" s="11"/>
      <c r="V507" s="11"/>
      <c r="W507" s="11"/>
      <c r="X507" s="11"/>
      <c r="Y507" s="11"/>
      <c r="Z507" s="11"/>
      <c r="AA507" s="11"/>
      <c r="AB507" s="11"/>
    </row>
    <row r="508" spans="1:28" ht="24.75" customHeight="1">
      <c r="A508" s="1250" t="str">
        <f>IF(E508&gt;0,"Wypełnione","")</f>
        <v/>
      </c>
      <c r="B508" s="58"/>
      <c r="C508" s="1734">
        <f>'Og s3a'!C911</f>
        <v>0</v>
      </c>
      <c r="D508" s="1732">
        <f>'Og s3a'!E911</f>
        <v>0</v>
      </c>
      <c r="E508" s="1734">
        <f>'Og s3a'!F911</f>
        <v>0</v>
      </c>
      <c r="F508" s="453">
        <f>O508</f>
        <v>0</v>
      </c>
      <c r="G508" s="453">
        <f>P508</f>
        <v>0</v>
      </c>
      <c r="H508" s="253">
        <f>'Pak8 s2'!I510</f>
        <v>0</v>
      </c>
      <c r="I508" s="253">
        <f>'Pak8 s2'!K510</f>
        <v>0</v>
      </c>
      <c r="J508" s="253">
        <f>'Pak8 s2'!M510</f>
        <v>0</v>
      </c>
      <c r="K508" s="253">
        <f>'Pak8 s2'!O510</f>
        <v>0</v>
      </c>
      <c r="L508" s="11"/>
      <c r="M508" s="11"/>
      <c r="N508" s="454">
        <f>'Og s3a'!G911</f>
        <v>0</v>
      </c>
      <c r="O508" s="254">
        <f>'Og s3a'!H911</f>
        <v>0</v>
      </c>
      <c r="P508" s="456">
        <f>'Og s3a'!D911</f>
        <v>0</v>
      </c>
      <c r="Q508" s="11"/>
      <c r="R508" s="340"/>
      <c r="S508" s="340"/>
      <c r="T508" s="340"/>
      <c r="U508" s="11"/>
      <c r="V508" s="11"/>
      <c r="W508" s="11"/>
      <c r="X508" s="11"/>
      <c r="Y508" s="11"/>
      <c r="Z508" s="11"/>
      <c r="AA508" s="11"/>
      <c r="AB508" s="11"/>
    </row>
    <row r="509" spans="1:28" ht="14.25" customHeight="1">
      <c r="A509" s="1250" t="str">
        <f>A508</f>
        <v/>
      </c>
      <c r="B509" s="58"/>
      <c r="C509" s="1735"/>
      <c r="D509" s="1733"/>
      <c r="E509" s="1735"/>
      <c r="F509" s="251"/>
      <c r="G509" s="251"/>
      <c r="H509" s="251">
        <f>'Pak8 s2'!I511</f>
        <v>0</v>
      </c>
      <c r="I509" s="251">
        <f>'Pak8 s2'!K511</f>
        <v>0</v>
      </c>
      <c r="J509" s="251">
        <f>'Pak8 s2'!M511</f>
        <v>0</v>
      </c>
      <c r="K509" s="251">
        <f>'Pak8 s2'!O511</f>
        <v>0</v>
      </c>
      <c r="L509" s="11"/>
      <c r="M509" s="11"/>
      <c r="N509" s="455"/>
      <c r="O509" s="250"/>
      <c r="P509" s="457"/>
      <c r="Q509" s="11"/>
      <c r="R509" s="340"/>
      <c r="S509" s="340"/>
      <c r="T509" s="340"/>
      <c r="U509" s="11"/>
      <c r="V509" s="11"/>
      <c r="W509" s="11"/>
      <c r="X509" s="11"/>
      <c r="Y509" s="11"/>
      <c r="Z509" s="11"/>
      <c r="AA509" s="11"/>
      <c r="AB509" s="11"/>
    </row>
    <row r="510" spans="1:28" ht="24.75" customHeight="1">
      <c r="A510" s="1250" t="str">
        <f>IF(E510&gt;0,"Wypełnione","")</f>
        <v/>
      </c>
      <c r="B510" s="58"/>
      <c r="C510" s="1734">
        <f>'Og s3a'!C913</f>
        <v>0</v>
      </c>
      <c r="D510" s="1732">
        <f>'Og s3a'!E913</f>
        <v>0</v>
      </c>
      <c r="E510" s="1734">
        <f>'Og s3a'!F913</f>
        <v>0</v>
      </c>
      <c r="F510" s="453">
        <f>O510</f>
        <v>0</v>
      </c>
      <c r="G510" s="453">
        <f>P510</f>
        <v>0</v>
      </c>
      <c r="H510" s="253">
        <f>'Pak8 s2'!I512</f>
        <v>0</v>
      </c>
      <c r="I510" s="253">
        <f>'Pak8 s2'!K512</f>
        <v>0</v>
      </c>
      <c r="J510" s="253">
        <f>'Pak8 s2'!M512</f>
        <v>0</v>
      </c>
      <c r="K510" s="253">
        <f>'Pak8 s2'!O512</f>
        <v>0</v>
      </c>
      <c r="L510" s="11"/>
      <c r="M510" s="11"/>
      <c r="N510" s="454">
        <f>'Og s3a'!G913</f>
        <v>0</v>
      </c>
      <c r="O510" s="254">
        <f>'Og s3a'!H913</f>
        <v>0</v>
      </c>
      <c r="P510" s="456">
        <f>'Og s3a'!D913</f>
        <v>0</v>
      </c>
      <c r="Q510" s="11"/>
      <c r="R510" s="340"/>
      <c r="S510" s="340"/>
      <c r="T510" s="340"/>
      <c r="U510" s="11"/>
      <c r="V510" s="11"/>
      <c r="W510" s="11"/>
      <c r="X510" s="11"/>
      <c r="Y510" s="11"/>
      <c r="Z510" s="11"/>
      <c r="AA510" s="11"/>
      <c r="AB510" s="11"/>
    </row>
    <row r="511" spans="1:28" ht="14.25" customHeight="1">
      <c r="A511" s="1250" t="str">
        <f>A510</f>
        <v/>
      </c>
      <c r="B511" s="58"/>
      <c r="C511" s="1735"/>
      <c r="D511" s="1733"/>
      <c r="E511" s="1735"/>
      <c r="F511" s="251"/>
      <c r="G511" s="251"/>
      <c r="H511" s="251">
        <f>'Pak8 s2'!I513</f>
        <v>0</v>
      </c>
      <c r="I511" s="251">
        <f>'Pak8 s2'!K513</f>
        <v>0</v>
      </c>
      <c r="J511" s="251">
        <f>'Pak8 s2'!M513</f>
        <v>0</v>
      </c>
      <c r="K511" s="251">
        <f>'Pak8 s2'!O513</f>
        <v>0</v>
      </c>
      <c r="L511" s="11"/>
      <c r="M511" s="11"/>
      <c r="N511" s="455"/>
      <c r="O511" s="250"/>
      <c r="P511" s="457"/>
      <c r="Q511" s="11"/>
      <c r="R511" s="340"/>
      <c r="S511" s="340"/>
      <c r="T511" s="340"/>
      <c r="U511" s="11"/>
      <c r="V511" s="11"/>
      <c r="W511" s="11"/>
      <c r="X511" s="11"/>
      <c r="Y511" s="11"/>
      <c r="Z511" s="11"/>
      <c r="AA511" s="11"/>
      <c r="AB511" s="11"/>
    </row>
    <row r="512" spans="1:28" ht="24.75" customHeight="1">
      <c r="A512" s="1250" t="str">
        <f>IF(E512&gt;0,"Wypełnione","")</f>
        <v/>
      </c>
      <c r="B512" s="58"/>
      <c r="C512" s="1734">
        <f>'Og s3a'!C915</f>
        <v>0</v>
      </c>
      <c r="D512" s="1732">
        <f>'Og s3a'!E915</f>
        <v>0</v>
      </c>
      <c r="E512" s="1734">
        <f>'Og s3a'!F915</f>
        <v>0</v>
      </c>
      <c r="F512" s="453">
        <f>O512</f>
        <v>0</v>
      </c>
      <c r="G512" s="453">
        <f>P512</f>
        <v>0</v>
      </c>
      <c r="H512" s="253">
        <f>'Pak8 s2'!I514</f>
        <v>0</v>
      </c>
      <c r="I512" s="253">
        <f>'Pak8 s2'!K514</f>
        <v>0</v>
      </c>
      <c r="J512" s="253">
        <f>'Pak8 s2'!M514</f>
        <v>0</v>
      </c>
      <c r="K512" s="253">
        <f>'Pak8 s2'!O514</f>
        <v>0</v>
      </c>
      <c r="L512" s="11"/>
      <c r="M512" s="11"/>
      <c r="N512" s="454">
        <f>'Og s3a'!G915</f>
        <v>0</v>
      </c>
      <c r="O512" s="254">
        <f>'Og s3a'!H915</f>
        <v>0</v>
      </c>
      <c r="P512" s="456">
        <f>'Og s3a'!D915</f>
        <v>0</v>
      </c>
      <c r="Q512" s="11"/>
      <c r="R512" s="340"/>
      <c r="S512" s="340"/>
      <c r="T512" s="340"/>
      <c r="U512" s="11"/>
      <c r="V512" s="11"/>
      <c r="W512" s="11"/>
      <c r="X512" s="11"/>
      <c r="Y512" s="11"/>
      <c r="Z512" s="11"/>
      <c r="AA512" s="11"/>
      <c r="AB512" s="11"/>
    </row>
    <row r="513" spans="1:28" ht="14.25" customHeight="1">
      <c r="A513" s="1250" t="str">
        <f>A512</f>
        <v/>
      </c>
      <c r="B513" s="58"/>
      <c r="C513" s="1735"/>
      <c r="D513" s="1733"/>
      <c r="E513" s="1735"/>
      <c r="F513" s="251"/>
      <c r="G513" s="251"/>
      <c r="H513" s="251">
        <f>'Pak8 s2'!I515</f>
        <v>0</v>
      </c>
      <c r="I513" s="251">
        <f>'Pak8 s2'!K515</f>
        <v>0</v>
      </c>
      <c r="J513" s="251">
        <f>'Pak8 s2'!M515</f>
        <v>0</v>
      </c>
      <c r="K513" s="251">
        <f>'Pak8 s2'!O515</f>
        <v>0</v>
      </c>
      <c r="L513" s="11"/>
      <c r="M513" s="11"/>
      <c r="N513" s="455"/>
      <c r="O513" s="250"/>
      <c r="P513" s="457"/>
      <c r="Q513" s="11"/>
      <c r="R513" s="340"/>
      <c r="S513" s="340"/>
      <c r="T513" s="340"/>
      <c r="U513" s="11"/>
      <c r="V513" s="11"/>
      <c r="W513" s="11"/>
      <c r="X513" s="11"/>
      <c r="Y513" s="11"/>
      <c r="Z513" s="11"/>
      <c r="AA513" s="11"/>
      <c r="AB513" s="11"/>
    </row>
    <row r="514" spans="1:28" ht="24.75" customHeight="1">
      <c r="A514" s="1250" t="str">
        <f>IF(E514&gt;0,"Wypełnione","")</f>
        <v/>
      </c>
      <c r="B514" s="58"/>
      <c r="C514" s="1734">
        <f>'Og s3a'!C917</f>
        <v>0</v>
      </c>
      <c r="D514" s="1732">
        <f>'Og s3a'!E917</f>
        <v>0</v>
      </c>
      <c r="E514" s="1734">
        <f>'Og s3a'!F917</f>
        <v>0</v>
      </c>
      <c r="F514" s="453">
        <f>O514</f>
        <v>0</v>
      </c>
      <c r="G514" s="453">
        <f>P514</f>
        <v>0</v>
      </c>
      <c r="H514" s="253">
        <f>'Pak8 s2'!I516</f>
        <v>0</v>
      </c>
      <c r="I514" s="253">
        <f>'Pak8 s2'!K516</f>
        <v>0</v>
      </c>
      <c r="J514" s="253">
        <f>'Pak8 s2'!M516</f>
        <v>0</v>
      </c>
      <c r="K514" s="253">
        <f>'Pak8 s2'!O516</f>
        <v>0</v>
      </c>
      <c r="L514" s="11"/>
      <c r="M514" s="11"/>
      <c r="N514" s="454">
        <f>'Og s3a'!G917</f>
        <v>0</v>
      </c>
      <c r="O514" s="254">
        <f>'Og s3a'!H917</f>
        <v>0</v>
      </c>
      <c r="P514" s="456">
        <f>'Og s3a'!D917</f>
        <v>0</v>
      </c>
      <c r="Q514" s="11"/>
      <c r="R514" s="340"/>
      <c r="S514" s="340"/>
      <c r="T514" s="340"/>
      <c r="U514" s="11"/>
      <c r="V514" s="11"/>
      <c r="W514" s="11"/>
      <c r="X514" s="11"/>
      <c r="Y514" s="11"/>
      <c r="Z514" s="11"/>
      <c r="AA514" s="11"/>
      <c r="AB514" s="11"/>
    </row>
    <row r="515" spans="1:28" ht="14.25" customHeight="1">
      <c r="A515" s="1250" t="str">
        <f>A514</f>
        <v/>
      </c>
      <c r="B515" s="58"/>
      <c r="C515" s="1735"/>
      <c r="D515" s="1733"/>
      <c r="E515" s="1735"/>
      <c r="F515" s="251"/>
      <c r="G515" s="251"/>
      <c r="H515" s="251">
        <f>'Pak8 s2'!I517</f>
        <v>0</v>
      </c>
      <c r="I515" s="251">
        <f>'Pak8 s2'!K517</f>
        <v>0</v>
      </c>
      <c r="J515" s="251">
        <f>'Pak8 s2'!M517</f>
        <v>0</v>
      </c>
      <c r="K515" s="251">
        <f>'Pak8 s2'!O517</f>
        <v>0</v>
      </c>
      <c r="L515" s="11"/>
      <c r="M515" s="11"/>
      <c r="N515" s="455"/>
      <c r="O515" s="250"/>
      <c r="P515" s="457"/>
      <c r="Q515" s="11"/>
      <c r="R515" s="340"/>
      <c r="S515" s="340"/>
      <c r="T515" s="340"/>
      <c r="U515" s="11"/>
      <c r="V515" s="11"/>
      <c r="W515" s="11"/>
      <c r="X515" s="11"/>
      <c r="Y515" s="11"/>
      <c r="Z515" s="11"/>
      <c r="AA515" s="11"/>
      <c r="AB515" s="11"/>
    </row>
    <row r="516" spans="1:28" ht="24.75" customHeight="1">
      <c r="A516" s="1250" t="str">
        <f>IF(E516&gt;0,"Wypełnione","")</f>
        <v/>
      </c>
      <c r="B516" s="58"/>
      <c r="C516" s="1734">
        <f>'Og s3a'!C919</f>
        <v>0</v>
      </c>
      <c r="D516" s="1732">
        <f>'Og s3a'!E919</f>
        <v>0</v>
      </c>
      <c r="E516" s="1734">
        <f>'Og s3a'!F919</f>
        <v>0</v>
      </c>
      <c r="F516" s="453">
        <f>O516</f>
        <v>0</v>
      </c>
      <c r="G516" s="453">
        <f>P516</f>
        <v>0</v>
      </c>
      <c r="H516" s="253">
        <f>'Pak8 s2'!I518</f>
        <v>0</v>
      </c>
      <c r="I516" s="253">
        <f>'Pak8 s2'!K518</f>
        <v>0</v>
      </c>
      <c r="J516" s="253">
        <f>'Pak8 s2'!M518</f>
        <v>0</v>
      </c>
      <c r="K516" s="253">
        <f>'Pak8 s2'!O518</f>
        <v>0</v>
      </c>
      <c r="L516" s="11"/>
      <c r="M516" s="11"/>
      <c r="N516" s="454">
        <f>'Og s3a'!G919</f>
        <v>0</v>
      </c>
      <c r="O516" s="254">
        <f>'Og s3a'!H919</f>
        <v>0</v>
      </c>
      <c r="P516" s="456">
        <f>'Og s3a'!D919</f>
        <v>0</v>
      </c>
      <c r="Q516" s="11"/>
      <c r="R516" s="340"/>
      <c r="S516" s="340"/>
      <c r="T516" s="340"/>
      <c r="U516" s="11"/>
      <c r="V516" s="11"/>
      <c r="W516" s="11"/>
      <c r="X516" s="11"/>
      <c r="Y516" s="11"/>
      <c r="Z516" s="11"/>
      <c r="AA516" s="11"/>
      <c r="AB516" s="11"/>
    </row>
    <row r="517" spans="1:28" ht="14.25" customHeight="1">
      <c r="A517" s="1250" t="str">
        <f>A516</f>
        <v/>
      </c>
      <c r="B517" s="58"/>
      <c r="C517" s="1735"/>
      <c r="D517" s="1733"/>
      <c r="E517" s="1735"/>
      <c r="F517" s="251"/>
      <c r="G517" s="251"/>
      <c r="H517" s="251">
        <f>'Pak8 s2'!I519</f>
        <v>0</v>
      </c>
      <c r="I517" s="251">
        <f>'Pak8 s2'!K519</f>
        <v>0</v>
      </c>
      <c r="J517" s="251">
        <f>'Pak8 s2'!M519</f>
        <v>0</v>
      </c>
      <c r="K517" s="251">
        <f>'Pak8 s2'!O519</f>
        <v>0</v>
      </c>
      <c r="L517" s="11"/>
      <c r="M517" s="11"/>
      <c r="N517" s="455"/>
      <c r="O517" s="250"/>
      <c r="P517" s="457"/>
      <c r="Q517" s="11"/>
      <c r="R517" s="340"/>
      <c r="S517" s="340"/>
      <c r="T517" s="340"/>
      <c r="U517" s="11"/>
      <c r="V517" s="11"/>
      <c r="W517" s="11"/>
      <c r="X517" s="11"/>
      <c r="Y517" s="11"/>
      <c r="Z517" s="11"/>
      <c r="AA517" s="11"/>
      <c r="AB517" s="11"/>
    </row>
    <row r="518" spans="1:28" ht="24.75" customHeight="1">
      <c r="A518" s="1250" t="str">
        <f>IF(E518&gt;0,"Wypełnione","")</f>
        <v/>
      </c>
      <c r="B518" s="58"/>
      <c r="C518" s="1734">
        <f>'Og s3a'!C921</f>
        <v>0</v>
      </c>
      <c r="D518" s="1732">
        <f>'Og s3a'!E921</f>
        <v>0</v>
      </c>
      <c r="E518" s="1734">
        <f>'Og s3a'!F921</f>
        <v>0</v>
      </c>
      <c r="F518" s="453">
        <f>O518</f>
        <v>0</v>
      </c>
      <c r="G518" s="453">
        <f>P518</f>
        <v>0</v>
      </c>
      <c r="H518" s="253">
        <f>'Pak8 s2'!I520</f>
        <v>0</v>
      </c>
      <c r="I518" s="253">
        <f>'Pak8 s2'!K520</f>
        <v>0</v>
      </c>
      <c r="J518" s="253">
        <f>'Pak8 s2'!M520</f>
        <v>0</v>
      </c>
      <c r="K518" s="253">
        <f>'Pak8 s2'!O520</f>
        <v>0</v>
      </c>
      <c r="L518" s="11"/>
      <c r="M518" s="11"/>
      <c r="N518" s="454">
        <f>'Og s3a'!G921</f>
        <v>0</v>
      </c>
      <c r="O518" s="254">
        <f>'Og s3a'!H921</f>
        <v>0</v>
      </c>
      <c r="P518" s="456">
        <f>'Og s3a'!D921</f>
        <v>0</v>
      </c>
      <c r="Q518" s="11"/>
      <c r="R518" s="340"/>
      <c r="S518" s="340"/>
      <c r="T518" s="340"/>
      <c r="U518" s="11"/>
      <c r="V518" s="11"/>
      <c r="W518" s="11"/>
      <c r="X518" s="11"/>
      <c r="Y518" s="11"/>
      <c r="Z518" s="11"/>
      <c r="AA518" s="11"/>
      <c r="AB518" s="11"/>
    </row>
    <row r="519" spans="1:28" ht="14.25" customHeight="1">
      <c r="A519" s="1250" t="str">
        <f>A518</f>
        <v/>
      </c>
      <c r="B519" s="58"/>
      <c r="C519" s="1735"/>
      <c r="D519" s="1733"/>
      <c r="E519" s="1735"/>
      <c r="F519" s="251"/>
      <c r="G519" s="251"/>
      <c r="H519" s="251">
        <f>'Pak8 s2'!I521</f>
        <v>0</v>
      </c>
      <c r="I519" s="251">
        <f>'Pak8 s2'!K521</f>
        <v>0</v>
      </c>
      <c r="J519" s="251">
        <f>'Pak8 s2'!M521</f>
        <v>0</v>
      </c>
      <c r="K519" s="251">
        <f>'Pak8 s2'!O521</f>
        <v>0</v>
      </c>
      <c r="L519" s="11"/>
      <c r="M519" s="11"/>
      <c r="N519" s="455"/>
      <c r="O519" s="250"/>
      <c r="P519" s="457"/>
      <c r="Q519" s="11"/>
      <c r="R519" s="340"/>
      <c r="S519" s="340"/>
      <c r="T519" s="340"/>
      <c r="U519" s="11"/>
      <c r="V519" s="11"/>
      <c r="W519" s="11"/>
      <c r="X519" s="11"/>
      <c r="Y519" s="11"/>
      <c r="Z519" s="11"/>
      <c r="AA519" s="11"/>
      <c r="AB519" s="11"/>
    </row>
    <row r="520" spans="1:28" ht="24.75" customHeight="1">
      <c r="A520" s="1250" t="str">
        <f>IF(E520&gt;0,"Wypełnione","")</f>
        <v/>
      </c>
      <c r="B520" s="58"/>
      <c r="C520" s="1734">
        <f>'Og s3a'!C923</f>
        <v>0</v>
      </c>
      <c r="D520" s="1732">
        <f>'Og s3a'!E923</f>
        <v>0</v>
      </c>
      <c r="E520" s="1734">
        <f>'Og s3a'!F923</f>
        <v>0</v>
      </c>
      <c r="F520" s="453">
        <f>O520</f>
        <v>0</v>
      </c>
      <c r="G520" s="453">
        <f>P520</f>
        <v>0</v>
      </c>
      <c r="H520" s="253">
        <f>'Pak8 s2'!I522</f>
        <v>0</v>
      </c>
      <c r="I520" s="253">
        <f>'Pak8 s2'!K522</f>
        <v>0</v>
      </c>
      <c r="J520" s="253">
        <f>'Pak8 s2'!M522</f>
        <v>0</v>
      </c>
      <c r="K520" s="253">
        <f>'Pak8 s2'!O522</f>
        <v>0</v>
      </c>
      <c r="L520" s="11"/>
      <c r="M520" s="11"/>
      <c r="N520" s="454">
        <f>'Og s3a'!G923</f>
        <v>0</v>
      </c>
      <c r="O520" s="254">
        <f>'Og s3a'!H923</f>
        <v>0</v>
      </c>
      <c r="P520" s="456">
        <f>'Og s3a'!D923</f>
        <v>0</v>
      </c>
      <c r="Q520" s="11"/>
      <c r="R520" s="340"/>
      <c r="S520" s="340"/>
      <c r="T520" s="340"/>
      <c r="U520" s="11"/>
      <c r="V520" s="11"/>
      <c r="W520" s="11"/>
      <c r="X520" s="11"/>
      <c r="Y520" s="11"/>
      <c r="Z520" s="11"/>
      <c r="AA520" s="11"/>
      <c r="AB520" s="11"/>
    </row>
    <row r="521" spans="1:28" ht="14.25" customHeight="1">
      <c r="A521" s="1250" t="str">
        <f>A520</f>
        <v/>
      </c>
      <c r="B521" s="58"/>
      <c r="C521" s="1735"/>
      <c r="D521" s="1733"/>
      <c r="E521" s="1735"/>
      <c r="F521" s="251"/>
      <c r="G521" s="251"/>
      <c r="H521" s="251">
        <f>'Pak8 s2'!I523</f>
        <v>0</v>
      </c>
      <c r="I521" s="251">
        <f>'Pak8 s2'!K523</f>
        <v>0</v>
      </c>
      <c r="J521" s="251">
        <f>'Pak8 s2'!M523</f>
        <v>0</v>
      </c>
      <c r="K521" s="251">
        <f>'Pak8 s2'!O523</f>
        <v>0</v>
      </c>
      <c r="L521" s="11"/>
      <c r="M521" s="11"/>
      <c r="N521" s="455"/>
      <c r="O521" s="250"/>
      <c r="P521" s="457"/>
      <c r="Q521" s="11"/>
      <c r="R521" s="340"/>
      <c r="S521" s="340"/>
      <c r="T521" s="340"/>
      <c r="U521" s="11"/>
      <c r="V521" s="11"/>
      <c r="W521" s="11"/>
      <c r="X521" s="11"/>
      <c r="Y521" s="11"/>
      <c r="Z521" s="11"/>
      <c r="AA521" s="11"/>
      <c r="AB521" s="11"/>
    </row>
    <row r="522" spans="1:28" ht="24.75" customHeight="1">
      <c r="A522" s="1250" t="str">
        <f>IF(E522&gt;0,"Wypełnione","")</f>
        <v/>
      </c>
      <c r="B522" s="58"/>
      <c r="C522" s="1734">
        <f>'Og s3a'!C925</f>
        <v>0</v>
      </c>
      <c r="D522" s="1732">
        <f>'Og s3a'!E925</f>
        <v>0</v>
      </c>
      <c r="E522" s="1734">
        <f>'Og s3a'!F925</f>
        <v>0</v>
      </c>
      <c r="F522" s="453">
        <f>O522</f>
        <v>0</v>
      </c>
      <c r="G522" s="453">
        <f>P522</f>
        <v>0</v>
      </c>
      <c r="H522" s="253">
        <f>'Pak8 s2'!I524</f>
        <v>0</v>
      </c>
      <c r="I522" s="253">
        <f>'Pak8 s2'!K524</f>
        <v>0</v>
      </c>
      <c r="J522" s="253">
        <f>'Pak8 s2'!M524</f>
        <v>0</v>
      </c>
      <c r="K522" s="253">
        <f>'Pak8 s2'!O524</f>
        <v>0</v>
      </c>
      <c r="L522" s="11"/>
      <c r="M522" s="11"/>
      <c r="N522" s="454">
        <f>'Og s3a'!G925</f>
        <v>0</v>
      </c>
      <c r="O522" s="254">
        <f>'Og s3a'!H925</f>
        <v>0</v>
      </c>
      <c r="P522" s="456">
        <f>'Og s3a'!D925</f>
        <v>0</v>
      </c>
      <c r="Q522" s="11"/>
      <c r="R522" s="340"/>
      <c r="S522" s="340"/>
      <c r="T522" s="340"/>
      <c r="U522" s="11"/>
      <c r="V522" s="11"/>
      <c r="W522" s="11"/>
      <c r="X522" s="11"/>
      <c r="Y522" s="11"/>
      <c r="Z522" s="11"/>
      <c r="AA522" s="11"/>
      <c r="AB522" s="11"/>
    </row>
    <row r="523" spans="1:28" ht="14.25" customHeight="1">
      <c r="A523" s="1250" t="str">
        <f>A522</f>
        <v/>
      </c>
      <c r="B523" s="58"/>
      <c r="C523" s="1735"/>
      <c r="D523" s="1733"/>
      <c r="E523" s="1735"/>
      <c r="F523" s="251"/>
      <c r="G523" s="251"/>
      <c r="H523" s="251">
        <f>'Pak8 s2'!I525</f>
        <v>0</v>
      </c>
      <c r="I523" s="251">
        <f>'Pak8 s2'!K525</f>
        <v>0</v>
      </c>
      <c r="J523" s="251">
        <f>'Pak8 s2'!M525</f>
        <v>0</v>
      </c>
      <c r="K523" s="251">
        <f>'Pak8 s2'!O525</f>
        <v>0</v>
      </c>
      <c r="L523" s="11"/>
      <c r="M523" s="11"/>
      <c r="N523" s="455"/>
      <c r="O523" s="250"/>
      <c r="P523" s="457"/>
      <c r="Q523" s="11"/>
      <c r="R523" s="340"/>
      <c r="S523" s="340"/>
      <c r="T523" s="340"/>
      <c r="U523" s="11"/>
      <c r="V523" s="11"/>
      <c r="W523" s="11"/>
      <c r="X523" s="11"/>
      <c r="Y523" s="11"/>
      <c r="Z523" s="11"/>
      <c r="AA523" s="11"/>
      <c r="AB523" s="11"/>
    </row>
    <row r="524" spans="1:28" ht="24.75" customHeight="1">
      <c r="A524" s="1250" t="str">
        <f>IF(E524&gt;0,"Wypełnione","")</f>
        <v/>
      </c>
      <c r="B524" s="58"/>
      <c r="C524" s="1734">
        <f>'Og s3a'!C927</f>
        <v>0</v>
      </c>
      <c r="D524" s="1732">
        <f>'Og s3a'!E927</f>
        <v>0</v>
      </c>
      <c r="E524" s="1734">
        <f>'Og s3a'!F927</f>
        <v>0</v>
      </c>
      <c r="F524" s="453">
        <f>O524</f>
        <v>0</v>
      </c>
      <c r="G524" s="453">
        <f>P524</f>
        <v>0</v>
      </c>
      <c r="H524" s="253">
        <f>'Pak8 s2'!I526</f>
        <v>0</v>
      </c>
      <c r="I524" s="253">
        <f>'Pak8 s2'!K526</f>
        <v>0</v>
      </c>
      <c r="J524" s="253">
        <f>'Pak8 s2'!M526</f>
        <v>0</v>
      </c>
      <c r="K524" s="253">
        <f>'Pak8 s2'!O526</f>
        <v>0</v>
      </c>
      <c r="L524" s="11"/>
      <c r="M524" s="11"/>
      <c r="N524" s="454">
        <f>'Og s3a'!G927</f>
        <v>0</v>
      </c>
      <c r="O524" s="254">
        <f>'Og s3a'!H927</f>
        <v>0</v>
      </c>
      <c r="P524" s="456">
        <f>'Og s3a'!D927</f>
        <v>0</v>
      </c>
      <c r="Q524" s="11"/>
      <c r="R524" s="340"/>
      <c r="S524" s="340"/>
      <c r="T524" s="340"/>
      <c r="U524" s="11"/>
      <c r="V524" s="11"/>
      <c r="W524" s="11"/>
      <c r="X524" s="11"/>
      <c r="Y524" s="11"/>
      <c r="Z524" s="11"/>
      <c r="AA524" s="11"/>
      <c r="AB524" s="11"/>
    </row>
    <row r="525" spans="1:28" ht="14.25" customHeight="1">
      <c r="A525" s="1250" t="str">
        <f>A524</f>
        <v/>
      </c>
      <c r="B525" s="58"/>
      <c r="C525" s="1735"/>
      <c r="D525" s="1733"/>
      <c r="E525" s="1735"/>
      <c r="F525" s="251"/>
      <c r="G525" s="251"/>
      <c r="H525" s="251">
        <f>'Pak8 s2'!I527</f>
        <v>0</v>
      </c>
      <c r="I525" s="251">
        <f>'Pak8 s2'!K527</f>
        <v>0</v>
      </c>
      <c r="J525" s="251">
        <f>'Pak8 s2'!M527</f>
        <v>0</v>
      </c>
      <c r="K525" s="251">
        <f>'Pak8 s2'!O527</f>
        <v>0</v>
      </c>
      <c r="L525" s="11"/>
      <c r="M525" s="11"/>
      <c r="N525" s="455"/>
      <c r="O525" s="250"/>
      <c r="P525" s="457"/>
      <c r="Q525" s="11"/>
      <c r="R525" s="340"/>
      <c r="S525" s="340"/>
      <c r="T525" s="340"/>
      <c r="U525" s="11"/>
      <c r="V525" s="11"/>
      <c r="W525" s="11"/>
      <c r="X525" s="11"/>
      <c r="Y525" s="11"/>
      <c r="Z525" s="11"/>
      <c r="AA525" s="11"/>
      <c r="AB525" s="11"/>
    </row>
    <row r="526" spans="1:28" ht="24.75" customHeight="1">
      <c r="A526" s="1250" t="str">
        <f>IF(E526&gt;0,"Wypełnione","")</f>
        <v/>
      </c>
      <c r="B526" s="58"/>
      <c r="C526" s="1734">
        <f>'Og s3a'!C929</f>
        <v>0</v>
      </c>
      <c r="D526" s="1732">
        <f>'Og s3a'!E929</f>
        <v>0</v>
      </c>
      <c r="E526" s="1734">
        <f>'Og s3a'!F929</f>
        <v>0</v>
      </c>
      <c r="F526" s="453">
        <f>O526</f>
        <v>0</v>
      </c>
      <c r="G526" s="453">
        <f>P526</f>
        <v>0</v>
      </c>
      <c r="H526" s="253">
        <f>'Pak8 s2'!I528</f>
        <v>0</v>
      </c>
      <c r="I526" s="253">
        <f>'Pak8 s2'!K528</f>
        <v>0</v>
      </c>
      <c r="J526" s="253">
        <f>'Pak8 s2'!M528</f>
        <v>0</v>
      </c>
      <c r="K526" s="253">
        <f>'Pak8 s2'!O528</f>
        <v>0</v>
      </c>
      <c r="L526" s="11"/>
      <c r="M526" s="11"/>
      <c r="N526" s="454">
        <f>'Og s3a'!G929</f>
        <v>0</v>
      </c>
      <c r="O526" s="254">
        <f>'Og s3a'!H929</f>
        <v>0</v>
      </c>
      <c r="P526" s="456">
        <f>'Og s3a'!D929</f>
        <v>0</v>
      </c>
      <c r="Q526" s="11"/>
      <c r="R526" s="340"/>
      <c r="S526" s="340"/>
      <c r="T526" s="340"/>
      <c r="U526" s="11"/>
      <c r="V526" s="11"/>
      <c r="W526" s="11"/>
      <c r="X526" s="11"/>
      <c r="Y526" s="11"/>
      <c r="Z526" s="11"/>
      <c r="AA526" s="11"/>
      <c r="AB526" s="11"/>
    </row>
    <row r="527" spans="1:28" ht="14.25" customHeight="1">
      <c r="A527" s="1250" t="str">
        <f>A526</f>
        <v/>
      </c>
      <c r="B527" s="58"/>
      <c r="C527" s="1735"/>
      <c r="D527" s="1733"/>
      <c r="E527" s="1735"/>
      <c r="F527" s="251"/>
      <c r="G527" s="251"/>
      <c r="H527" s="251">
        <f>'Pak8 s2'!I529</f>
        <v>0</v>
      </c>
      <c r="I527" s="251">
        <f>'Pak8 s2'!K529</f>
        <v>0</v>
      </c>
      <c r="J527" s="251">
        <f>'Pak8 s2'!M529</f>
        <v>0</v>
      </c>
      <c r="K527" s="251">
        <f>'Pak8 s2'!O529</f>
        <v>0</v>
      </c>
      <c r="L527" s="11"/>
      <c r="M527" s="11"/>
      <c r="N527" s="455"/>
      <c r="O527" s="250"/>
      <c r="P527" s="457"/>
      <c r="Q527" s="11"/>
      <c r="R527" s="340"/>
      <c r="S527" s="340"/>
      <c r="T527" s="340"/>
      <c r="U527" s="11"/>
      <c r="V527" s="11"/>
      <c r="W527" s="11"/>
      <c r="X527" s="11"/>
      <c r="Y527" s="11"/>
      <c r="Z527" s="11"/>
      <c r="AA527" s="11"/>
      <c r="AB527" s="11"/>
    </row>
    <row r="528" spans="1:28" ht="24.75" customHeight="1">
      <c r="A528" s="1250" t="str">
        <f>IF(E528&gt;0,"Wypełnione","")</f>
        <v/>
      </c>
      <c r="B528" s="58"/>
      <c r="C528" s="1734">
        <f>'Og s3a'!C931</f>
        <v>0</v>
      </c>
      <c r="D528" s="1732">
        <f>'Og s3a'!E931</f>
        <v>0</v>
      </c>
      <c r="E528" s="1734">
        <f>'Og s3a'!F931</f>
        <v>0</v>
      </c>
      <c r="F528" s="453">
        <f>O528</f>
        <v>0</v>
      </c>
      <c r="G528" s="453">
        <f>P528</f>
        <v>0</v>
      </c>
      <c r="H528" s="253">
        <f>'Pak8 s2'!I530</f>
        <v>0</v>
      </c>
      <c r="I528" s="253">
        <f>'Pak8 s2'!K530</f>
        <v>0</v>
      </c>
      <c r="J528" s="253">
        <f>'Pak8 s2'!M530</f>
        <v>0</v>
      </c>
      <c r="K528" s="253">
        <f>'Pak8 s2'!O530</f>
        <v>0</v>
      </c>
      <c r="L528" s="11"/>
      <c r="M528" s="11"/>
      <c r="N528" s="454">
        <f>'Og s3a'!G931</f>
        <v>0</v>
      </c>
      <c r="O528" s="254">
        <f>'Og s3a'!H931</f>
        <v>0</v>
      </c>
      <c r="P528" s="456">
        <f>'Og s3a'!D931</f>
        <v>0</v>
      </c>
      <c r="Q528" s="11"/>
      <c r="R528" s="340"/>
      <c r="S528" s="340"/>
      <c r="T528" s="340"/>
      <c r="U528" s="11"/>
      <c r="V528" s="11"/>
      <c r="W528" s="11"/>
      <c r="X528" s="11"/>
      <c r="Y528" s="11"/>
      <c r="Z528" s="11"/>
      <c r="AA528" s="11"/>
      <c r="AB528" s="11"/>
    </row>
    <row r="529" spans="1:28" ht="14.25" customHeight="1">
      <c r="A529" s="1250" t="str">
        <f>A528</f>
        <v/>
      </c>
      <c r="B529" s="58"/>
      <c r="C529" s="1735"/>
      <c r="D529" s="1733"/>
      <c r="E529" s="1735"/>
      <c r="F529" s="251"/>
      <c r="G529" s="251"/>
      <c r="H529" s="251">
        <f>'Pak8 s2'!I531</f>
        <v>0</v>
      </c>
      <c r="I529" s="251">
        <f>'Pak8 s2'!K531</f>
        <v>0</v>
      </c>
      <c r="J529" s="251">
        <f>'Pak8 s2'!M531</f>
        <v>0</v>
      </c>
      <c r="K529" s="251">
        <f>'Pak8 s2'!O531</f>
        <v>0</v>
      </c>
      <c r="L529" s="11"/>
      <c r="M529" s="11"/>
      <c r="N529" s="455"/>
      <c r="O529" s="250"/>
      <c r="P529" s="457"/>
      <c r="Q529" s="11"/>
      <c r="R529" s="340"/>
      <c r="S529" s="340"/>
      <c r="T529" s="340"/>
      <c r="U529" s="11"/>
      <c r="V529" s="11"/>
      <c r="W529" s="11"/>
      <c r="X529" s="11"/>
      <c r="Y529" s="11"/>
      <c r="Z529" s="11"/>
      <c r="AA529" s="11"/>
      <c r="AB529" s="11"/>
    </row>
    <row r="530" spans="1:28" ht="24.75" customHeight="1">
      <c r="A530" s="1250" t="str">
        <f>IF(E530&gt;0,"Wypełnione","")</f>
        <v/>
      </c>
      <c r="B530" s="58"/>
      <c r="C530" s="1734">
        <f>'Og s3a'!C933</f>
        <v>0</v>
      </c>
      <c r="D530" s="1732">
        <f>'Og s3a'!E933</f>
        <v>0</v>
      </c>
      <c r="E530" s="1734">
        <f>'Og s3a'!F933</f>
        <v>0</v>
      </c>
      <c r="F530" s="453">
        <f>O530</f>
        <v>0</v>
      </c>
      <c r="G530" s="453">
        <f>P530</f>
        <v>0</v>
      </c>
      <c r="H530" s="253">
        <f>'Pak8 s2'!I532</f>
        <v>0</v>
      </c>
      <c r="I530" s="253">
        <f>'Pak8 s2'!K532</f>
        <v>0</v>
      </c>
      <c r="J530" s="253">
        <f>'Pak8 s2'!M532</f>
        <v>0</v>
      </c>
      <c r="K530" s="253">
        <f>'Pak8 s2'!O532</f>
        <v>0</v>
      </c>
      <c r="L530" s="11"/>
      <c r="M530" s="11"/>
      <c r="N530" s="454">
        <f>'Og s3a'!G933</f>
        <v>0</v>
      </c>
      <c r="O530" s="254">
        <f>'Og s3a'!H933</f>
        <v>0</v>
      </c>
      <c r="P530" s="456">
        <f>'Og s3a'!D933</f>
        <v>0</v>
      </c>
      <c r="Q530" s="11"/>
      <c r="R530" s="340"/>
      <c r="S530" s="340"/>
      <c r="T530" s="340"/>
      <c r="U530" s="11"/>
      <c r="V530" s="11"/>
      <c r="W530" s="11"/>
      <c r="X530" s="11"/>
      <c r="Y530" s="11"/>
      <c r="Z530" s="11"/>
      <c r="AA530" s="11"/>
      <c r="AB530" s="11"/>
    </row>
    <row r="531" spans="1:28" ht="14.25" customHeight="1">
      <c r="A531" s="1250" t="str">
        <f>A530</f>
        <v/>
      </c>
      <c r="B531" s="58"/>
      <c r="C531" s="1735"/>
      <c r="D531" s="1733"/>
      <c r="E531" s="1735"/>
      <c r="F531" s="251"/>
      <c r="G531" s="251"/>
      <c r="H531" s="251">
        <f>'Pak8 s2'!I533</f>
        <v>0</v>
      </c>
      <c r="I531" s="251">
        <f>'Pak8 s2'!K533</f>
        <v>0</v>
      </c>
      <c r="J531" s="251">
        <f>'Pak8 s2'!M533</f>
        <v>0</v>
      </c>
      <c r="K531" s="251">
        <f>'Pak8 s2'!O533</f>
        <v>0</v>
      </c>
      <c r="L531" s="11"/>
      <c r="M531" s="11"/>
      <c r="N531" s="455"/>
      <c r="O531" s="250"/>
      <c r="P531" s="457"/>
      <c r="Q531" s="11"/>
      <c r="R531" s="340"/>
      <c r="S531" s="340"/>
      <c r="T531" s="340"/>
      <c r="U531" s="11"/>
      <c r="V531" s="11"/>
      <c r="W531" s="11"/>
      <c r="X531" s="11"/>
      <c r="Y531" s="11"/>
      <c r="Z531" s="11"/>
      <c r="AA531" s="11"/>
      <c r="AB531" s="11"/>
    </row>
    <row r="532" spans="1:28" ht="24.75" customHeight="1">
      <c r="A532" s="1250" t="str">
        <f>IF(E532&gt;0,"Wypełnione","")</f>
        <v/>
      </c>
      <c r="B532" s="58"/>
      <c r="C532" s="1734">
        <f>'Og s3a'!C935</f>
        <v>0</v>
      </c>
      <c r="D532" s="1732">
        <f>'Og s3a'!E935</f>
        <v>0</v>
      </c>
      <c r="E532" s="1734">
        <f>'Og s3a'!F935</f>
        <v>0</v>
      </c>
      <c r="F532" s="453">
        <f>O532</f>
        <v>0</v>
      </c>
      <c r="G532" s="453">
        <f>P532</f>
        <v>0</v>
      </c>
      <c r="H532" s="253">
        <f>'Pak8 s2'!I534</f>
        <v>0</v>
      </c>
      <c r="I532" s="253">
        <f>'Pak8 s2'!K534</f>
        <v>0</v>
      </c>
      <c r="J532" s="253">
        <f>'Pak8 s2'!M534</f>
        <v>0</v>
      </c>
      <c r="K532" s="253">
        <f>'Pak8 s2'!O534</f>
        <v>0</v>
      </c>
      <c r="L532" s="11"/>
      <c r="M532" s="11"/>
      <c r="N532" s="454">
        <f>'Og s3a'!G935</f>
        <v>0</v>
      </c>
      <c r="O532" s="254">
        <f>'Og s3a'!H935</f>
        <v>0</v>
      </c>
      <c r="P532" s="456">
        <f>'Og s3a'!D935</f>
        <v>0</v>
      </c>
      <c r="Q532" s="11"/>
      <c r="R532" s="340"/>
      <c r="S532" s="340"/>
      <c r="T532" s="340"/>
      <c r="U532" s="11"/>
      <c r="V532" s="11"/>
      <c r="W532" s="11"/>
      <c r="X532" s="11"/>
      <c r="Y532" s="11"/>
      <c r="Z532" s="11"/>
      <c r="AA532" s="11"/>
      <c r="AB532" s="11"/>
    </row>
    <row r="533" spans="1:28" ht="14.25" customHeight="1">
      <c r="A533" s="1250" t="str">
        <f>A532</f>
        <v/>
      </c>
      <c r="B533" s="58"/>
      <c r="C533" s="1735"/>
      <c r="D533" s="1733"/>
      <c r="E533" s="1735"/>
      <c r="F533" s="251"/>
      <c r="G533" s="251"/>
      <c r="H533" s="251">
        <f>'Pak8 s2'!I535</f>
        <v>0</v>
      </c>
      <c r="I533" s="251">
        <f>'Pak8 s2'!K535</f>
        <v>0</v>
      </c>
      <c r="J533" s="251">
        <f>'Pak8 s2'!M535</f>
        <v>0</v>
      </c>
      <c r="K533" s="251">
        <f>'Pak8 s2'!O535</f>
        <v>0</v>
      </c>
      <c r="L533" s="11"/>
      <c r="M533" s="11"/>
      <c r="N533" s="455"/>
      <c r="O533" s="250"/>
      <c r="P533" s="457"/>
      <c r="Q533" s="11"/>
      <c r="R533" s="340"/>
      <c r="S533" s="340"/>
      <c r="T533" s="340"/>
      <c r="U533" s="11"/>
      <c r="V533" s="11"/>
      <c r="W533" s="11"/>
      <c r="X533" s="11"/>
      <c r="Y533" s="11"/>
      <c r="Z533" s="11"/>
      <c r="AA533" s="11"/>
      <c r="AB533" s="11"/>
    </row>
    <row r="534" spans="1:28" ht="24.75" customHeight="1">
      <c r="A534" s="1250" t="str">
        <f>IF(E534&gt;0,"Wypełnione","")</f>
        <v/>
      </c>
      <c r="B534" s="58"/>
      <c r="C534" s="1734">
        <f>'Og s3a'!C937</f>
        <v>0</v>
      </c>
      <c r="D534" s="1732">
        <f>'Og s3a'!E937</f>
        <v>0</v>
      </c>
      <c r="E534" s="1734">
        <f>'Og s3a'!F937</f>
        <v>0</v>
      </c>
      <c r="F534" s="453">
        <f>O534</f>
        <v>0</v>
      </c>
      <c r="G534" s="453">
        <f>P534</f>
        <v>0</v>
      </c>
      <c r="H534" s="253">
        <f>'Pak8 s2'!I536</f>
        <v>0</v>
      </c>
      <c r="I534" s="253">
        <f>'Pak8 s2'!K536</f>
        <v>0</v>
      </c>
      <c r="J534" s="253">
        <f>'Pak8 s2'!M536</f>
        <v>0</v>
      </c>
      <c r="K534" s="253">
        <f>'Pak8 s2'!O536</f>
        <v>0</v>
      </c>
      <c r="L534" s="11"/>
      <c r="M534" s="11"/>
      <c r="N534" s="454">
        <f>'Og s3a'!G937</f>
        <v>0</v>
      </c>
      <c r="O534" s="254">
        <f>'Og s3a'!H937</f>
        <v>0</v>
      </c>
      <c r="P534" s="456">
        <f>'Og s3a'!D937</f>
        <v>0</v>
      </c>
      <c r="Q534" s="11"/>
      <c r="R534" s="340"/>
      <c r="S534" s="340"/>
      <c r="T534" s="340"/>
      <c r="U534" s="11"/>
      <c r="V534" s="11"/>
      <c r="W534" s="11"/>
      <c r="X534" s="11"/>
      <c r="Y534" s="11"/>
      <c r="Z534" s="11"/>
      <c r="AA534" s="11"/>
      <c r="AB534" s="11"/>
    </row>
    <row r="535" spans="1:28" ht="14.25" customHeight="1">
      <c r="A535" s="1250" t="str">
        <f>A534</f>
        <v/>
      </c>
      <c r="B535" s="58"/>
      <c r="C535" s="1735"/>
      <c r="D535" s="1733"/>
      <c r="E535" s="1735"/>
      <c r="F535" s="251"/>
      <c r="G535" s="251"/>
      <c r="H535" s="251">
        <f>'Pak8 s2'!I537</f>
        <v>0</v>
      </c>
      <c r="I535" s="251">
        <f>'Pak8 s2'!K537</f>
        <v>0</v>
      </c>
      <c r="J535" s="251">
        <f>'Pak8 s2'!M537</f>
        <v>0</v>
      </c>
      <c r="K535" s="251">
        <f>'Pak8 s2'!O537</f>
        <v>0</v>
      </c>
      <c r="L535" s="11"/>
      <c r="M535" s="11"/>
      <c r="N535" s="455"/>
      <c r="O535" s="250"/>
      <c r="P535" s="457"/>
      <c r="Q535" s="11"/>
      <c r="R535" s="340"/>
      <c r="S535" s="340"/>
      <c r="T535" s="340"/>
      <c r="U535" s="11"/>
      <c r="V535" s="11"/>
      <c r="W535" s="11"/>
      <c r="X535" s="11"/>
      <c r="Y535" s="11"/>
      <c r="Z535" s="11"/>
      <c r="AA535" s="11"/>
      <c r="AB535" s="11"/>
    </row>
    <row r="536" spans="1:28" ht="24.75" customHeight="1">
      <c r="A536" s="1250" t="str">
        <f>IF(E536&gt;0,"Wypełnione","")</f>
        <v/>
      </c>
      <c r="B536" s="58"/>
      <c r="C536" s="1734">
        <f>'Og s3a'!C939</f>
        <v>0</v>
      </c>
      <c r="D536" s="1732">
        <f>'Og s3a'!E939</f>
        <v>0</v>
      </c>
      <c r="E536" s="1734">
        <f>'Og s3a'!F939</f>
        <v>0</v>
      </c>
      <c r="F536" s="453">
        <f>O536</f>
        <v>0</v>
      </c>
      <c r="G536" s="453">
        <f>P536</f>
        <v>0</v>
      </c>
      <c r="H536" s="253">
        <f>'Pak8 s2'!I538</f>
        <v>0</v>
      </c>
      <c r="I536" s="253">
        <f>'Pak8 s2'!K538</f>
        <v>0</v>
      </c>
      <c r="J536" s="253">
        <f>'Pak8 s2'!M538</f>
        <v>0</v>
      </c>
      <c r="K536" s="253">
        <f>'Pak8 s2'!O538</f>
        <v>0</v>
      </c>
      <c r="L536" s="11"/>
      <c r="M536" s="11"/>
      <c r="N536" s="454">
        <f>'Og s3a'!G939</f>
        <v>0</v>
      </c>
      <c r="O536" s="254">
        <f>'Og s3a'!H939</f>
        <v>0</v>
      </c>
      <c r="P536" s="456">
        <f>'Og s3a'!D939</f>
        <v>0</v>
      </c>
      <c r="Q536" s="11"/>
      <c r="R536" s="340"/>
      <c r="S536" s="340"/>
      <c r="T536" s="340"/>
      <c r="U536" s="11"/>
      <c r="V536" s="11"/>
      <c r="W536" s="11"/>
      <c r="X536" s="11"/>
      <c r="Y536" s="11"/>
      <c r="Z536" s="11"/>
      <c r="AA536" s="11"/>
      <c r="AB536" s="11"/>
    </row>
    <row r="537" spans="1:28" ht="14.25" customHeight="1">
      <c r="A537" s="1250" t="str">
        <f>A536</f>
        <v/>
      </c>
      <c r="B537" s="58"/>
      <c r="C537" s="1735"/>
      <c r="D537" s="1733"/>
      <c r="E537" s="1735"/>
      <c r="F537" s="251"/>
      <c r="G537" s="251"/>
      <c r="H537" s="251">
        <f>'Pak8 s2'!I539</f>
        <v>0</v>
      </c>
      <c r="I537" s="251">
        <f>'Pak8 s2'!K539</f>
        <v>0</v>
      </c>
      <c r="J537" s="251">
        <f>'Pak8 s2'!M539</f>
        <v>0</v>
      </c>
      <c r="K537" s="251">
        <f>'Pak8 s2'!O539</f>
        <v>0</v>
      </c>
      <c r="L537" s="11"/>
      <c r="M537" s="11"/>
      <c r="N537" s="455"/>
      <c r="O537" s="250"/>
      <c r="P537" s="457"/>
      <c r="Q537" s="11"/>
      <c r="R537" s="340"/>
      <c r="S537" s="340"/>
      <c r="T537" s="340"/>
      <c r="U537" s="11"/>
      <c r="V537" s="11"/>
      <c r="W537" s="11"/>
      <c r="X537" s="11"/>
      <c r="Y537" s="11"/>
      <c r="Z537" s="11"/>
      <c r="AA537" s="11"/>
      <c r="AB537" s="11"/>
    </row>
    <row r="538" spans="1:28" ht="24.75" customHeight="1">
      <c r="A538" s="1250" t="str">
        <f>IF(E538&gt;0,"Wypełnione","")</f>
        <v/>
      </c>
      <c r="B538" s="58"/>
      <c r="C538" s="1734">
        <f>'Og s3a'!C941</f>
        <v>0</v>
      </c>
      <c r="D538" s="1732">
        <f>'Og s3a'!E941</f>
        <v>0</v>
      </c>
      <c r="E538" s="1734">
        <f>'Og s3a'!F941</f>
        <v>0</v>
      </c>
      <c r="F538" s="453">
        <f>O538</f>
        <v>0</v>
      </c>
      <c r="G538" s="453">
        <f>P538</f>
        <v>0</v>
      </c>
      <c r="H538" s="253">
        <f>'Pak8 s2'!I540</f>
        <v>0</v>
      </c>
      <c r="I538" s="253">
        <f>'Pak8 s2'!K540</f>
        <v>0</v>
      </c>
      <c r="J538" s="253">
        <f>'Pak8 s2'!M540</f>
        <v>0</v>
      </c>
      <c r="K538" s="253">
        <f>'Pak8 s2'!O540</f>
        <v>0</v>
      </c>
      <c r="L538" s="11"/>
      <c r="M538" s="11"/>
      <c r="N538" s="454">
        <f>'Og s3a'!G941</f>
        <v>0</v>
      </c>
      <c r="O538" s="254">
        <f>'Og s3a'!H941</f>
        <v>0</v>
      </c>
      <c r="P538" s="456">
        <f>'Og s3a'!D941</f>
        <v>0</v>
      </c>
      <c r="Q538" s="11"/>
      <c r="R538" s="340"/>
      <c r="S538" s="340"/>
      <c r="T538" s="340"/>
      <c r="U538" s="11"/>
      <c r="V538" s="11"/>
      <c r="W538" s="11"/>
      <c r="X538" s="11"/>
      <c r="Y538" s="11"/>
      <c r="Z538" s="11"/>
      <c r="AA538" s="11"/>
      <c r="AB538" s="11"/>
    </row>
    <row r="539" spans="1:28" ht="14.25" customHeight="1">
      <c r="A539" s="1250" t="str">
        <f>A538</f>
        <v/>
      </c>
      <c r="B539" s="58"/>
      <c r="C539" s="1735"/>
      <c r="D539" s="1733"/>
      <c r="E539" s="1735"/>
      <c r="F539" s="251"/>
      <c r="G539" s="251"/>
      <c r="H539" s="251">
        <f>'Pak8 s2'!I541</f>
        <v>0</v>
      </c>
      <c r="I539" s="251">
        <f>'Pak8 s2'!K541</f>
        <v>0</v>
      </c>
      <c r="J539" s="251">
        <f>'Pak8 s2'!M541</f>
        <v>0</v>
      </c>
      <c r="K539" s="251">
        <f>'Pak8 s2'!O541</f>
        <v>0</v>
      </c>
      <c r="L539" s="11"/>
      <c r="M539" s="11"/>
      <c r="N539" s="455"/>
      <c r="O539" s="250"/>
      <c r="P539" s="457"/>
      <c r="Q539" s="11"/>
      <c r="R539" s="340"/>
      <c r="S539" s="340"/>
      <c r="T539" s="340"/>
      <c r="U539" s="11"/>
      <c r="V539" s="11"/>
      <c r="W539" s="11"/>
      <c r="X539" s="11"/>
      <c r="Y539" s="11"/>
      <c r="Z539" s="11"/>
      <c r="AA539" s="11"/>
      <c r="AB539" s="11"/>
    </row>
    <row r="540" spans="1:28" ht="24.75" customHeight="1">
      <c r="A540" s="1250" t="str">
        <f>IF(E540&gt;0,"Wypełnione","")</f>
        <v/>
      </c>
      <c r="B540" s="58"/>
      <c r="C540" s="1734">
        <f>'Og s3a'!C943</f>
        <v>0</v>
      </c>
      <c r="D540" s="1732">
        <f>'Og s3a'!E943</f>
        <v>0</v>
      </c>
      <c r="E540" s="1734">
        <f>'Og s3a'!F943</f>
        <v>0</v>
      </c>
      <c r="F540" s="453">
        <f>O540</f>
        <v>0</v>
      </c>
      <c r="G540" s="453">
        <f>P540</f>
        <v>0</v>
      </c>
      <c r="H540" s="253">
        <f>'Pak8 s2'!I542</f>
        <v>0</v>
      </c>
      <c r="I540" s="253">
        <f>'Pak8 s2'!K542</f>
        <v>0</v>
      </c>
      <c r="J540" s="253">
        <f>'Pak8 s2'!M542</f>
        <v>0</v>
      </c>
      <c r="K540" s="253">
        <f>'Pak8 s2'!O542</f>
        <v>0</v>
      </c>
      <c r="L540" s="11"/>
      <c r="M540" s="11"/>
      <c r="N540" s="454">
        <f>'Og s3a'!G943</f>
        <v>0</v>
      </c>
      <c r="O540" s="254">
        <f>'Og s3a'!H943</f>
        <v>0</v>
      </c>
      <c r="P540" s="456">
        <f>'Og s3a'!D943</f>
        <v>0</v>
      </c>
      <c r="Q540" s="11"/>
      <c r="R540" s="340"/>
      <c r="S540" s="340"/>
      <c r="T540" s="340"/>
      <c r="U540" s="11"/>
      <c r="V540" s="11"/>
      <c r="W540" s="11"/>
      <c r="X540" s="11"/>
      <c r="Y540" s="11"/>
      <c r="Z540" s="11"/>
      <c r="AA540" s="11"/>
      <c r="AB540" s="11"/>
    </row>
    <row r="541" spans="1:28" ht="14.25" customHeight="1">
      <c r="A541" s="1250" t="str">
        <f>A540</f>
        <v/>
      </c>
      <c r="B541" s="58"/>
      <c r="C541" s="1735"/>
      <c r="D541" s="1733"/>
      <c r="E541" s="1735"/>
      <c r="F541" s="251"/>
      <c r="G541" s="251"/>
      <c r="H541" s="251">
        <f>'Pak8 s2'!I543</f>
        <v>0</v>
      </c>
      <c r="I541" s="251">
        <f>'Pak8 s2'!K543</f>
        <v>0</v>
      </c>
      <c r="J541" s="251">
        <f>'Pak8 s2'!M543</f>
        <v>0</v>
      </c>
      <c r="K541" s="251">
        <f>'Pak8 s2'!O543</f>
        <v>0</v>
      </c>
      <c r="L541" s="11"/>
      <c r="M541" s="11"/>
      <c r="N541" s="455"/>
      <c r="O541" s="250"/>
      <c r="P541" s="457"/>
      <c r="Q541" s="11"/>
      <c r="R541" s="340"/>
      <c r="S541" s="340"/>
      <c r="T541" s="340"/>
      <c r="U541" s="11"/>
      <c r="V541" s="11"/>
      <c r="W541" s="11"/>
      <c r="X541" s="11"/>
      <c r="Y541" s="11"/>
      <c r="Z541" s="11"/>
      <c r="AA541" s="11"/>
      <c r="AB541" s="11"/>
    </row>
    <row r="542" spans="1:28" ht="24.75" customHeight="1">
      <c r="A542" s="1250" t="str">
        <f>IF(E542&gt;0,"Wypełnione","")</f>
        <v/>
      </c>
      <c r="B542" s="58"/>
      <c r="C542" s="1734">
        <f>'Og s3a'!C945</f>
        <v>0</v>
      </c>
      <c r="D542" s="1732">
        <f>'Og s3a'!E945</f>
        <v>0</v>
      </c>
      <c r="E542" s="1734">
        <f>'Og s3a'!F945</f>
        <v>0</v>
      </c>
      <c r="F542" s="453">
        <f>O542</f>
        <v>0</v>
      </c>
      <c r="G542" s="453">
        <f>P542</f>
        <v>0</v>
      </c>
      <c r="H542" s="253">
        <f>'Pak8 s2'!I544</f>
        <v>0</v>
      </c>
      <c r="I542" s="253">
        <f>'Pak8 s2'!K544</f>
        <v>0</v>
      </c>
      <c r="J542" s="253">
        <f>'Pak8 s2'!M544</f>
        <v>0</v>
      </c>
      <c r="K542" s="253">
        <f>'Pak8 s2'!O544</f>
        <v>0</v>
      </c>
      <c r="L542" s="11"/>
      <c r="M542" s="11"/>
      <c r="N542" s="454">
        <f>'Og s3a'!G945</f>
        <v>0</v>
      </c>
      <c r="O542" s="254">
        <f>'Og s3a'!H945</f>
        <v>0</v>
      </c>
      <c r="P542" s="456">
        <f>'Og s3a'!D945</f>
        <v>0</v>
      </c>
      <c r="Q542" s="11"/>
      <c r="R542" s="340"/>
      <c r="S542" s="340"/>
      <c r="T542" s="340"/>
      <c r="U542" s="11"/>
      <c r="V542" s="11"/>
      <c r="W542" s="11"/>
      <c r="X542" s="11"/>
      <c r="Y542" s="11"/>
      <c r="Z542" s="11"/>
      <c r="AA542" s="11"/>
      <c r="AB542" s="11"/>
    </row>
    <row r="543" spans="1:28" ht="14.25" customHeight="1">
      <c r="A543" s="1250" t="str">
        <f>A542</f>
        <v/>
      </c>
      <c r="B543" s="58"/>
      <c r="C543" s="1735"/>
      <c r="D543" s="1733"/>
      <c r="E543" s="1735"/>
      <c r="F543" s="251"/>
      <c r="G543" s="251"/>
      <c r="H543" s="251">
        <f>'Pak8 s2'!I545</f>
        <v>0</v>
      </c>
      <c r="I543" s="251">
        <f>'Pak8 s2'!K545</f>
        <v>0</v>
      </c>
      <c r="J543" s="251">
        <f>'Pak8 s2'!M545</f>
        <v>0</v>
      </c>
      <c r="K543" s="251">
        <f>'Pak8 s2'!O545</f>
        <v>0</v>
      </c>
      <c r="L543" s="11"/>
      <c r="M543" s="11"/>
      <c r="N543" s="455"/>
      <c r="O543" s="250"/>
      <c r="P543" s="457"/>
      <c r="Q543" s="11"/>
      <c r="R543" s="340"/>
      <c r="S543" s="340"/>
      <c r="T543" s="340"/>
      <c r="U543" s="11"/>
      <c r="V543" s="11"/>
      <c r="W543" s="11"/>
      <c r="X543" s="11"/>
      <c r="Y543" s="11"/>
      <c r="Z543" s="11"/>
      <c r="AA543" s="11"/>
      <c r="AB543" s="11"/>
    </row>
    <row r="544" spans="1:28" ht="24.75" customHeight="1">
      <c r="A544" s="1250" t="str">
        <f>IF(E544&gt;0,"Wypełnione","")</f>
        <v/>
      </c>
      <c r="B544" s="58"/>
      <c r="C544" s="1734">
        <f>'Og s3a'!C947</f>
        <v>0</v>
      </c>
      <c r="D544" s="1732">
        <f>'Og s3a'!E947</f>
        <v>0</v>
      </c>
      <c r="E544" s="1734">
        <f>'Og s3a'!F947</f>
        <v>0</v>
      </c>
      <c r="F544" s="453">
        <f>O544</f>
        <v>0</v>
      </c>
      <c r="G544" s="453">
        <f>P544</f>
        <v>0</v>
      </c>
      <c r="H544" s="253">
        <f>'Pak8 s2'!I546</f>
        <v>0</v>
      </c>
      <c r="I544" s="253">
        <f>'Pak8 s2'!K546</f>
        <v>0</v>
      </c>
      <c r="J544" s="253">
        <f>'Pak8 s2'!M546</f>
        <v>0</v>
      </c>
      <c r="K544" s="253">
        <f>'Pak8 s2'!O546</f>
        <v>0</v>
      </c>
      <c r="L544" s="11"/>
      <c r="M544" s="11"/>
      <c r="N544" s="454">
        <f>'Og s3a'!G947</f>
        <v>0</v>
      </c>
      <c r="O544" s="254">
        <f>'Og s3a'!H947</f>
        <v>0</v>
      </c>
      <c r="P544" s="456">
        <f>'Og s3a'!D947</f>
        <v>0</v>
      </c>
      <c r="Q544" s="11"/>
      <c r="R544" s="340"/>
      <c r="S544" s="340"/>
      <c r="T544" s="340"/>
      <c r="U544" s="11"/>
      <c r="V544" s="11"/>
      <c r="W544" s="11"/>
      <c r="X544" s="11"/>
      <c r="Y544" s="11"/>
      <c r="Z544" s="11"/>
      <c r="AA544" s="11"/>
      <c r="AB544" s="11"/>
    </row>
    <row r="545" spans="1:28" ht="14.25" customHeight="1">
      <c r="A545" s="1250" t="str">
        <f>A544</f>
        <v/>
      </c>
      <c r="B545" s="58"/>
      <c r="C545" s="1735"/>
      <c r="D545" s="1733"/>
      <c r="E545" s="1735"/>
      <c r="F545" s="251"/>
      <c r="G545" s="251"/>
      <c r="H545" s="251">
        <f>'Pak8 s2'!I547</f>
        <v>0</v>
      </c>
      <c r="I545" s="251">
        <f>'Pak8 s2'!K547</f>
        <v>0</v>
      </c>
      <c r="J545" s="251">
        <f>'Pak8 s2'!M547</f>
        <v>0</v>
      </c>
      <c r="K545" s="251">
        <f>'Pak8 s2'!O547</f>
        <v>0</v>
      </c>
      <c r="L545" s="11"/>
      <c r="M545" s="11"/>
      <c r="N545" s="455"/>
      <c r="O545" s="250"/>
      <c r="P545" s="457"/>
      <c r="Q545" s="11"/>
      <c r="R545" s="340"/>
      <c r="S545" s="340"/>
      <c r="T545" s="340"/>
      <c r="U545" s="11"/>
      <c r="V545" s="11"/>
      <c r="W545" s="11"/>
      <c r="X545" s="11"/>
      <c r="Y545" s="11"/>
      <c r="Z545" s="11"/>
      <c r="AA545" s="11"/>
      <c r="AB545" s="11"/>
    </row>
    <row r="546" spans="1:28" ht="24.75" customHeight="1">
      <c r="A546" s="1250" t="str">
        <f>IF(E546&gt;0,"Wypełnione","")</f>
        <v/>
      </c>
      <c r="B546" s="58"/>
      <c r="C546" s="1734">
        <f>'Og s3a'!C949</f>
        <v>0</v>
      </c>
      <c r="D546" s="1732">
        <f>'Og s3a'!E949</f>
        <v>0</v>
      </c>
      <c r="E546" s="1734">
        <f>'Og s3a'!F949</f>
        <v>0</v>
      </c>
      <c r="F546" s="453">
        <f>O546</f>
        <v>0</v>
      </c>
      <c r="G546" s="453">
        <f>P546</f>
        <v>0</v>
      </c>
      <c r="H546" s="253">
        <f>'Pak8 s2'!I548</f>
        <v>0</v>
      </c>
      <c r="I546" s="253">
        <f>'Pak8 s2'!K548</f>
        <v>0</v>
      </c>
      <c r="J546" s="253">
        <f>'Pak8 s2'!M548</f>
        <v>0</v>
      </c>
      <c r="K546" s="253">
        <f>'Pak8 s2'!O548</f>
        <v>0</v>
      </c>
      <c r="L546" s="11"/>
      <c r="M546" s="11"/>
      <c r="N546" s="454">
        <f>'Og s3a'!G949</f>
        <v>0</v>
      </c>
      <c r="O546" s="254">
        <f>'Og s3a'!H949</f>
        <v>0</v>
      </c>
      <c r="P546" s="456">
        <f>'Og s3a'!D949</f>
        <v>0</v>
      </c>
      <c r="Q546" s="11"/>
      <c r="R546" s="340"/>
      <c r="S546" s="340"/>
      <c r="T546" s="340"/>
      <c r="U546" s="11"/>
      <c r="V546" s="11"/>
      <c r="W546" s="11"/>
      <c r="X546" s="11"/>
      <c r="Y546" s="11"/>
      <c r="Z546" s="11"/>
      <c r="AA546" s="11"/>
      <c r="AB546" s="11"/>
    </row>
    <row r="547" spans="1:28" ht="14.25" customHeight="1">
      <c r="A547" s="1250" t="str">
        <f>A546</f>
        <v/>
      </c>
      <c r="B547" s="58"/>
      <c r="C547" s="1735"/>
      <c r="D547" s="1733"/>
      <c r="E547" s="1735"/>
      <c r="F547" s="251"/>
      <c r="G547" s="251"/>
      <c r="H547" s="251">
        <f>'Pak8 s2'!I549</f>
        <v>0</v>
      </c>
      <c r="I547" s="251">
        <f>'Pak8 s2'!K549</f>
        <v>0</v>
      </c>
      <c r="J547" s="251">
        <f>'Pak8 s2'!M549</f>
        <v>0</v>
      </c>
      <c r="K547" s="251">
        <f>'Pak8 s2'!O549</f>
        <v>0</v>
      </c>
      <c r="L547" s="11"/>
      <c r="M547" s="11"/>
      <c r="N547" s="455"/>
      <c r="O547" s="250"/>
      <c r="P547" s="457"/>
      <c r="Q547" s="11"/>
      <c r="R547" s="340"/>
      <c r="S547" s="340"/>
      <c r="T547" s="340"/>
      <c r="U547" s="11"/>
      <c r="V547" s="11"/>
      <c r="W547" s="11"/>
      <c r="X547" s="11"/>
      <c r="Y547" s="11"/>
      <c r="Z547" s="11"/>
      <c r="AA547" s="11"/>
      <c r="AB547" s="11"/>
    </row>
    <row r="548" spans="1:28" ht="24.75" customHeight="1">
      <c r="A548" s="1250" t="str">
        <f>IF(E548&gt;0,"Wypełnione","")</f>
        <v/>
      </c>
      <c r="B548" s="58"/>
      <c r="C548" s="1734">
        <f>'Og s3a'!C951</f>
        <v>0</v>
      </c>
      <c r="D548" s="1732">
        <f>'Og s3a'!E951</f>
        <v>0</v>
      </c>
      <c r="E548" s="1734">
        <f>'Og s3a'!F951</f>
        <v>0</v>
      </c>
      <c r="F548" s="453">
        <f>O548</f>
        <v>0</v>
      </c>
      <c r="G548" s="453">
        <f>P548</f>
        <v>0</v>
      </c>
      <c r="H548" s="253">
        <f>'Pak8 s2'!I550</f>
        <v>0</v>
      </c>
      <c r="I548" s="253">
        <f>'Pak8 s2'!K550</f>
        <v>0</v>
      </c>
      <c r="J548" s="253">
        <f>'Pak8 s2'!M550</f>
        <v>0</v>
      </c>
      <c r="K548" s="253">
        <f>'Pak8 s2'!O550</f>
        <v>0</v>
      </c>
      <c r="L548" s="11"/>
      <c r="M548" s="11"/>
      <c r="N548" s="454">
        <f>'Og s3a'!G951</f>
        <v>0</v>
      </c>
      <c r="O548" s="254">
        <f>'Og s3a'!H951</f>
        <v>0</v>
      </c>
      <c r="P548" s="456">
        <f>'Og s3a'!D951</f>
        <v>0</v>
      </c>
      <c r="Q548" s="11"/>
      <c r="R548" s="340"/>
      <c r="S548" s="340"/>
      <c r="T548" s="340"/>
      <c r="U548" s="11"/>
      <c r="V548" s="11"/>
      <c r="W548" s="11"/>
      <c r="X548" s="11"/>
      <c r="Y548" s="11"/>
      <c r="Z548" s="11"/>
      <c r="AA548" s="11"/>
      <c r="AB548" s="11"/>
    </row>
    <row r="549" spans="1:28" ht="14.25" customHeight="1">
      <c r="A549" s="1250" t="str">
        <f>A548</f>
        <v/>
      </c>
      <c r="B549" s="58"/>
      <c r="C549" s="1735"/>
      <c r="D549" s="1733"/>
      <c r="E549" s="1735"/>
      <c r="F549" s="251"/>
      <c r="G549" s="251"/>
      <c r="H549" s="251">
        <f>'Pak8 s2'!I551</f>
        <v>0</v>
      </c>
      <c r="I549" s="251">
        <f>'Pak8 s2'!K551</f>
        <v>0</v>
      </c>
      <c r="J549" s="251">
        <f>'Pak8 s2'!M551</f>
        <v>0</v>
      </c>
      <c r="K549" s="251">
        <f>'Pak8 s2'!O551</f>
        <v>0</v>
      </c>
      <c r="L549" s="11"/>
      <c r="M549" s="11"/>
      <c r="N549" s="455"/>
      <c r="O549" s="250"/>
      <c r="P549" s="457"/>
      <c r="Q549" s="11"/>
      <c r="R549" s="340"/>
      <c r="S549" s="340"/>
      <c r="T549" s="340"/>
      <c r="U549" s="11"/>
      <c r="V549" s="11"/>
      <c r="W549" s="11"/>
      <c r="X549" s="11"/>
      <c r="Y549" s="11"/>
      <c r="Z549" s="11"/>
      <c r="AA549" s="11"/>
      <c r="AB549" s="11"/>
    </row>
    <row r="550" spans="1:28" ht="24.75" customHeight="1">
      <c r="A550" s="1250" t="str">
        <f>IF(E550&gt;0,"Wypełnione","")</f>
        <v/>
      </c>
      <c r="B550" s="58"/>
      <c r="C550" s="1734">
        <f>'Og s3a'!C953</f>
        <v>0</v>
      </c>
      <c r="D550" s="1732">
        <f>'Og s3a'!E953</f>
        <v>0</v>
      </c>
      <c r="E550" s="1734">
        <f>'Og s3a'!F953</f>
        <v>0</v>
      </c>
      <c r="F550" s="453">
        <f>O550</f>
        <v>0</v>
      </c>
      <c r="G550" s="453">
        <f>P550</f>
        <v>0</v>
      </c>
      <c r="H550" s="253">
        <f>'Pak8 s2'!I552</f>
        <v>0</v>
      </c>
      <c r="I550" s="253">
        <f>'Pak8 s2'!K552</f>
        <v>0</v>
      </c>
      <c r="J550" s="253">
        <f>'Pak8 s2'!M552</f>
        <v>0</v>
      </c>
      <c r="K550" s="253">
        <f>'Pak8 s2'!O552</f>
        <v>0</v>
      </c>
      <c r="L550" s="11"/>
      <c r="M550" s="11"/>
      <c r="N550" s="454">
        <f>'Og s3a'!G953</f>
        <v>0</v>
      </c>
      <c r="O550" s="254">
        <f>'Og s3a'!H953</f>
        <v>0</v>
      </c>
      <c r="P550" s="456">
        <f>'Og s3a'!D953</f>
        <v>0</v>
      </c>
      <c r="Q550" s="11"/>
      <c r="R550" s="340"/>
      <c r="S550" s="340"/>
      <c r="T550" s="340"/>
      <c r="U550" s="11"/>
      <c r="V550" s="11"/>
      <c r="W550" s="11"/>
      <c r="X550" s="11"/>
      <c r="Y550" s="11"/>
      <c r="Z550" s="11"/>
      <c r="AA550" s="11"/>
      <c r="AB550" s="11"/>
    </row>
    <row r="551" spans="1:28" ht="14.25" customHeight="1">
      <c r="A551" s="1250" t="str">
        <f>A550</f>
        <v/>
      </c>
      <c r="B551" s="58"/>
      <c r="C551" s="1735"/>
      <c r="D551" s="1733"/>
      <c r="E551" s="1735"/>
      <c r="F551" s="251"/>
      <c r="G551" s="251"/>
      <c r="H551" s="251">
        <f>'Pak8 s2'!I553</f>
        <v>0</v>
      </c>
      <c r="I551" s="251">
        <f>'Pak8 s2'!K553</f>
        <v>0</v>
      </c>
      <c r="J551" s="251">
        <f>'Pak8 s2'!M553</f>
        <v>0</v>
      </c>
      <c r="K551" s="251">
        <f>'Pak8 s2'!O553</f>
        <v>0</v>
      </c>
      <c r="L551" s="11"/>
      <c r="M551" s="11"/>
      <c r="N551" s="455"/>
      <c r="O551" s="250"/>
      <c r="P551" s="457"/>
      <c r="Q551" s="11"/>
      <c r="R551" s="340"/>
      <c r="S551" s="340"/>
      <c r="T551" s="340"/>
      <c r="U551" s="11"/>
      <c r="V551" s="11"/>
      <c r="W551" s="11"/>
      <c r="X551" s="11"/>
      <c r="Y551" s="11"/>
      <c r="Z551" s="11"/>
      <c r="AA551" s="11"/>
      <c r="AB551" s="11"/>
    </row>
    <row r="552" spans="1:28" ht="24.75" customHeight="1">
      <c r="A552" s="1250" t="str">
        <f>IF(E552&gt;0,"Wypełnione","")</f>
        <v/>
      </c>
      <c r="B552" s="58"/>
      <c r="C552" s="1734">
        <f>'Og s3a'!C955</f>
        <v>0</v>
      </c>
      <c r="D552" s="1732">
        <f>'Og s3a'!E955</f>
        <v>0</v>
      </c>
      <c r="E552" s="1734">
        <f>'Og s3a'!F955</f>
        <v>0</v>
      </c>
      <c r="F552" s="453">
        <f>O552</f>
        <v>0</v>
      </c>
      <c r="G552" s="453">
        <f>P552</f>
        <v>0</v>
      </c>
      <c r="H552" s="253">
        <f>'Pak8 s2'!I554</f>
        <v>0</v>
      </c>
      <c r="I552" s="253">
        <f>'Pak8 s2'!K554</f>
        <v>0</v>
      </c>
      <c r="J552" s="253">
        <f>'Pak8 s2'!M554</f>
        <v>0</v>
      </c>
      <c r="K552" s="253">
        <f>'Pak8 s2'!O554</f>
        <v>0</v>
      </c>
      <c r="L552" s="11"/>
      <c r="M552" s="11"/>
      <c r="N552" s="454">
        <f>'Og s3a'!G955</f>
        <v>0</v>
      </c>
      <c r="O552" s="254">
        <f>'Og s3a'!H955</f>
        <v>0</v>
      </c>
      <c r="P552" s="456">
        <f>'Og s3a'!D955</f>
        <v>0</v>
      </c>
      <c r="Q552" s="11"/>
      <c r="R552" s="340"/>
      <c r="S552" s="340"/>
      <c r="T552" s="340"/>
      <c r="U552" s="11"/>
      <c r="V552" s="11"/>
      <c r="W552" s="11"/>
      <c r="X552" s="11"/>
      <c r="Y552" s="11"/>
      <c r="Z552" s="11"/>
      <c r="AA552" s="11"/>
      <c r="AB552" s="11"/>
    </row>
    <row r="553" spans="1:28" ht="14.25" customHeight="1">
      <c r="A553" s="1250" t="str">
        <f>A552</f>
        <v/>
      </c>
      <c r="B553" s="58"/>
      <c r="C553" s="1735"/>
      <c r="D553" s="1733"/>
      <c r="E553" s="1735"/>
      <c r="F553" s="251"/>
      <c r="G553" s="251"/>
      <c r="H553" s="251">
        <f>'Pak8 s2'!I555</f>
        <v>0</v>
      </c>
      <c r="I553" s="251">
        <f>'Pak8 s2'!K555</f>
        <v>0</v>
      </c>
      <c r="J553" s="251">
        <f>'Pak8 s2'!M555</f>
        <v>0</v>
      </c>
      <c r="K553" s="251">
        <f>'Pak8 s2'!O555</f>
        <v>0</v>
      </c>
      <c r="L553" s="11"/>
      <c r="M553" s="11"/>
      <c r="N553" s="455"/>
      <c r="O553" s="250"/>
      <c r="P553" s="457"/>
      <c r="Q553" s="11"/>
      <c r="R553" s="340"/>
      <c r="S553" s="340"/>
      <c r="T553" s="340"/>
      <c r="U553" s="11"/>
      <c r="V553" s="11"/>
      <c r="W553" s="11"/>
      <c r="X553" s="11"/>
      <c r="Y553" s="11"/>
      <c r="Z553" s="11"/>
      <c r="AA553" s="11"/>
      <c r="AB553" s="11"/>
    </row>
    <row r="554" spans="1:28" ht="24.75" customHeight="1">
      <c r="A554" s="1250" t="str">
        <f>IF(E554&gt;0,"Wypełnione","")</f>
        <v/>
      </c>
      <c r="B554" s="58"/>
      <c r="C554" s="1734">
        <f>'Og s3a'!C957</f>
        <v>0</v>
      </c>
      <c r="D554" s="1732">
        <f>'Og s3a'!E957</f>
        <v>0</v>
      </c>
      <c r="E554" s="1734">
        <f>'Og s3a'!F957</f>
        <v>0</v>
      </c>
      <c r="F554" s="453">
        <f>O554</f>
        <v>0</v>
      </c>
      <c r="G554" s="453">
        <f>P554</f>
        <v>0</v>
      </c>
      <c r="H554" s="253">
        <f>'Pak8 s2'!I556</f>
        <v>0</v>
      </c>
      <c r="I554" s="253">
        <f>'Pak8 s2'!K556</f>
        <v>0</v>
      </c>
      <c r="J554" s="253">
        <f>'Pak8 s2'!M556</f>
        <v>0</v>
      </c>
      <c r="K554" s="253">
        <f>'Pak8 s2'!O556</f>
        <v>0</v>
      </c>
      <c r="L554" s="11"/>
      <c r="M554" s="11"/>
      <c r="N554" s="454">
        <f>'Og s3a'!G957</f>
        <v>0</v>
      </c>
      <c r="O554" s="254">
        <f>'Og s3a'!H957</f>
        <v>0</v>
      </c>
      <c r="P554" s="456">
        <f>'Og s3a'!D957</f>
        <v>0</v>
      </c>
      <c r="Q554" s="11"/>
      <c r="R554" s="340"/>
      <c r="S554" s="340"/>
      <c r="T554" s="340"/>
      <c r="U554" s="11"/>
      <c r="V554" s="11"/>
      <c r="W554" s="11"/>
      <c r="X554" s="11"/>
      <c r="Y554" s="11"/>
      <c r="Z554" s="11"/>
      <c r="AA554" s="11"/>
      <c r="AB554" s="11"/>
    </row>
    <row r="555" spans="1:28" ht="14.25" customHeight="1">
      <c r="A555" s="1250" t="str">
        <f>A554</f>
        <v/>
      </c>
      <c r="B555" s="58"/>
      <c r="C555" s="1735"/>
      <c r="D555" s="1733"/>
      <c r="E555" s="1735"/>
      <c r="F555" s="251"/>
      <c r="G555" s="251"/>
      <c r="H555" s="251">
        <f>'Pak8 s2'!I557</f>
        <v>0</v>
      </c>
      <c r="I555" s="251">
        <f>'Pak8 s2'!K557</f>
        <v>0</v>
      </c>
      <c r="J555" s="251">
        <f>'Pak8 s2'!M557</f>
        <v>0</v>
      </c>
      <c r="K555" s="251">
        <f>'Pak8 s2'!O557</f>
        <v>0</v>
      </c>
      <c r="L555" s="11"/>
      <c r="M555" s="11"/>
      <c r="N555" s="455"/>
      <c r="O555" s="250"/>
      <c r="P555" s="457"/>
      <c r="Q555" s="11"/>
      <c r="R555" s="340"/>
      <c r="S555" s="340"/>
      <c r="T555" s="340"/>
      <c r="U555" s="11"/>
      <c r="V555" s="11"/>
      <c r="W555" s="11"/>
      <c r="X555" s="11"/>
      <c r="Y555" s="11"/>
      <c r="Z555" s="11"/>
      <c r="AA555" s="11"/>
      <c r="AB555" s="11"/>
    </row>
    <row r="556" spans="1:28" ht="24.75" customHeight="1">
      <c r="A556" s="1250" t="str">
        <f>IF(E556&gt;0,"Wypełnione","")</f>
        <v/>
      </c>
      <c r="B556" s="58"/>
      <c r="C556" s="1734">
        <f>'Og s3a'!C959</f>
        <v>0</v>
      </c>
      <c r="D556" s="1732">
        <f>'Og s3a'!E959</f>
        <v>0</v>
      </c>
      <c r="E556" s="1734">
        <f>'Og s3a'!F959</f>
        <v>0</v>
      </c>
      <c r="F556" s="453">
        <f>O556</f>
        <v>0</v>
      </c>
      <c r="G556" s="453">
        <f>P556</f>
        <v>0</v>
      </c>
      <c r="H556" s="253">
        <f>'Pak8 s2'!I558</f>
        <v>0</v>
      </c>
      <c r="I556" s="253">
        <f>'Pak8 s2'!K558</f>
        <v>0</v>
      </c>
      <c r="J556" s="253">
        <f>'Pak8 s2'!M558</f>
        <v>0</v>
      </c>
      <c r="K556" s="253">
        <f>'Pak8 s2'!O558</f>
        <v>0</v>
      </c>
      <c r="L556" s="11"/>
      <c r="M556" s="11"/>
      <c r="N556" s="454">
        <f>'Og s3a'!G959</f>
        <v>0</v>
      </c>
      <c r="O556" s="254">
        <f>'Og s3a'!H959</f>
        <v>0</v>
      </c>
      <c r="P556" s="456">
        <f>'Og s3a'!D959</f>
        <v>0</v>
      </c>
      <c r="Q556" s="11"/>
      <c r="R556" s="340"/>
      <c r="S556" s="340"/>
      <c r="T556" s="340"/>
      <c r="U556" s="11"/>
      <c r="V556" s="11"/>
      <c r="W556" s="11"/>
      <c r="X556" s="11"/>
      <c r="Y556" s="11"/>
      <c r="Z556" s="11"/>
      <c r="AA556" s="11"/>
      <c r="AB556" s="11"/>
    </row>
    <row r="557" spans="1:28" ht="14.25" customHeight="1">
      <c r="A557" s="1250" t="str">
        <f>A556</f>
        <v/>
      </c>
      <c r="B557" s="58"/>
      <c r="C557" s="1735"/>
      <c r="D557" s="1733"/>
      <c r="E557" s="1735"/>
      <c r="F557" s="251"/>
      <c r="G557" s="251"/>
      <c r="H557" s="251">
        <f>'Pak8 s2'!I559</f>
        <v>0</v>
      </c>
      <c r="I557" s="251">
        <f>'Pak8 s2'!K559</f>
        <v>0</v>
      </c>
      <c r="J557" s="251">
        <f>'Pak8 s2'!M559</f>
        <v>0</v>
      </c>
      <c r="K557" s="251">
        <f>'Pak8 s2'!O559</f>
        <v>0</v>
      </c>
      <c r="L557" s="11"/>
      <c r="M557" s="11"/>
      <c r="N557" s="455"/>
      <c r="O557" s="250"/>
      <c r="P557" s="457"/>
      <c r="Q557" s="11"/>
      <c r="R557" s="340"/>
      <c r="S557" s="340"/>
      <c r="T557" s="340"/>
      <c r="U557" s="11"/>
      <c r="V557" s="11"/>
      <c r="W557" s="11"/>
      <c r="X557" s="11"/>
      <c r="Y557" s="11"/>
      <c r="Z557" s="11"/>
      <c r="AA557" s="11"/>
      <c r="AB557" s="11"/>
    </row>
    <row r="558" spans="1:28" ht="24.75" customHeight="1">
      <c r="A558" s="1250" t="str">
        <f>IF(E558&gt;0,"Wypełnione","")</f>
        <v/>
      </c>
      <c r="B558" s="58"/>
      <c r="C558" s="1734">
        <f>'Og s3a'!C961</f>
        <v>0</v>
      </c>
      <c r="D558" s="1732">
        <f>'Og s3a'!E961</f>
        <v>0</v>
      </c>
      <c r="E558" s="1734">
        <f>'Og s3a'!F961</f>
        <v>0</v>
      </c>
      <c r="F558" s="453">
        <f>O558</f>
        <v>0</v>
      </c>
      <c r="G558" s="453">
        <f>P558</f>
        <v>0</v>
      </c>
      <c r="H558" s="253">
        <f>'Pak8 s2'!I560</f>
        <v>0</v>
      </c>
      <c r="I558" s="253">
        <f>'Pak8 s2'!K560</f>
        <v>0</v>
      </c>
      <c r="J558" s="253">
        <f>'Pak8 s2'!M560</f>
        <v>0</v>
      </c>
      <c r="K558" s="253">
        <f>'Pak8 s2'!O560</f>
        <v>0</v>
      </c>
      <c r="L558" s="11"/>
      <c r="M558" s="11"/>
      <c r="N558" s="454">
        <f>'Og s3a'!G961</f>
        <v>0</v>
      </c>
      <c r="O558" s="254">
        <f>'Og s3a'!H961</f>
        <v>0</v>
      </c>
      <c r="P558" s="456">
        <f>'Og s3a'!D961</f>
        <v>0</v>
      </c>
      <c r="Q558" s="11"/>
      <c r="R558" s="340"/>
      <c r="S558" s="340"/>
      <c r="T558" s="340"/>
      <c r="U558" s="11"/>
      <c r="V558" s="11"/>
      <c r="W558" s="11"/>
      <c r="X558" s="11"/>
      <c r="Y558" s="11"/>
      <c r="Z558" s="11"/>
      <c r="AA558" s="11"/>
      <c r="AB558" s="11"/>
    </row>
    <row r="559" spans="1:28" ht="14.25" customHeight="1">
      <c r="A559" s="1250" t="str">
        <f>A558</f>
        <v/>
      </c>
      <c r="B559" s="58"/>
      <c r="C559" s="1735"/>
      <c r="D559" s="1733"/>
      <c r="E559" s="1735"/>
      <c r="F559" s="251"/>
      <c r="G559" s="251"/>
      <c r="H559" s="251">
        <f>'Pak8 s2'!I561</f>
        <v>0</v>
      </c>
      <c r="I559" s="251">
        <f>'Pak8 s2'!K561</f>
        <v>0</v>
      </c>
      <c r="J559" s="251">
        <f>'Pak8 s2'!M561</f>
        <v>0</v>
      </c>
      <c r="K559" s="251">
        <f>'Pak8 s2'!O561</f>
        <v>0</v>
      </c>
      <c r="L559" s="11"/>
      <c r="M559" s="11"/>
      <c r="N559" s="455"/>
      <c r="O559" s="250"/>
      <c r="P559" s="457"/>
      <c r="Q559" s="11"/>
      <c r="R559" s="340"/>
      <c r="S559" s="340"/>
      <c r="T559" s="340"/>
      <c r="U559" s="11"/>
      <c r="V559" s="11"/>
      <c r="W559" s="11"/>
      <c r="X559" s="11"/>
      <c r="Y559" s="11"/>
      <c r="Z559" s="11"/>
      <c r="AA559" s="11"/>
      <c r="AB559" s="11"/>
    </row>
    <row r="560" spans="1:28" ht="24.75" customHeight="1">
      <c r="A560" s="1250" t="str">
        <f>IF(E560&gt;0,"Wypełnione","")</f>
        <v/>
      </c>
      <c r="B560" s="58"/>
      <c r="C560" s="1734">
        <f>'Og s3a'!C963</f>
        <v>0</v>
      </c>
      <c r="D560" s="1732">
        <f>'Og s3a'!E963</f>
        <v>0</v>
      </c>
      <c r="E560" s="1734">
        <f>'Og s3a'!F963</f>
        <v>0</v>
      </c>
      <c r="F560" s="453">
        <f>O560</f>
        <v>0</v>
      </c>
      <c r="G560" s="453">
        <f>P560</f>
        <v>0</v>
      </c>
      <c r="H560" s="253">
        <f>'Pak8 s2'!I562</f>
        <v>0</v>
      </c>
      <c r="I560" s="253">
        <f>'Pak8 s2'!K562</f>
        <v>0</v>
      </c>
      <c r="J560" s="253">
        <f>'Pak8 s2'!M562</f>
        <v>0</v>
      </c>
      <c r="K560" s="253">
        <f>'Pak8 s2'!O562</f>
        <v>0</v>
      </c>
      <c r="L560" s="11"/>
      <c r="M560" s="11"/>
      <c r="N560" s="454">
        <f>'Og s3a'!G963</f>
        <v>0</v>
      </c>
      <c r="O560" s="254">
        <f>'Og s3a'!H963</f>
        <v>0</v>
      </c>
      <c r="P560" s="456">
        <f>'Og s3a'!D963</f>
        <v>0</v>
      </c>
      <c r="Q560" s="11"/>
      <c r="R560" s="340"/>
      <c r="S560" s="340"/>
      <c r="T560" s="340"/>
      <c r="U560" s="11"/>
      <c r="V560" s="11"/>
      <c r="W560" s="11"/>
      <c r="X560" s="11"/>
      <c r="Y560" s="11"/>
      <c r="Z560" s="11"/>
      <c r="AA560" s="11"/>
      <c r="AB560" s="11"/>
    </row>
    <row r="561" spans="1:28" ht="14.25" customHeight="1">
      <c r="A561" s="1250" t="str">
        <f>A560</f>
        <v/>
      </c>
      <c r="B561" s="58"/>
      <c r="C561" s="1735"/>
      <c r="D561" s="1733"/>
      <c r="E561" s="1735"/>
      <c r="F561" s="251"/>
      <c r="G561" s="251"/>
      <c r="H561" s="251">
        <f>'Pak8 s2'!I563</f>
        <v>0</v>
      </c>
      <c r="I561" s="251">
        <f>'Pak8 s2'!K563</f>
        <v>0</v>
      </c>
      <c r="J561" s="251">
        <f>'Pak8 s2'!M563</f>
        <v>0</v>
      </c>
      <c r="K561" s="251">
        <f>'Pak8 s2'!O563</f>
        <v>0</v>
      </c>
      <c r="L561" s="11"/>
      <c r="M561" s="11"/>
      <c r="N561" s="455"/>
      <c r="O561" s="250"/>
      <c r="P561" s="457"/>
      <c r="Q561" s="11"/>
      <c r="R561" s="340"/>
      <c r="S561" s="340"/>
      <c r="T561" s="340"/>
      <c r="U561" s="11"/>
      <c r="V561" s="11"/>
      <c r="W561" s="11"/>
      <c r="X561" s="11"/>
      <c r="Y561" s="11"/>
      <c r="Z561" s="11"/>
      <c r="AA561" s="11"/>
      <c r="AB561" s="11"/>
    </row>
    <row r="562" spans="1:28" ht="24.75" customHeight="1">
      <c r="A562" s="1250" t="str">
        <f>IF(E562&gt;0,"Wypełnione","")</f>
        <v/>
      </c>
      <c r="B562" s="58"/>
      <c r="C562" s="1734">
        <f>'Og s3a'!C965</f>
        <v>0</v>
      </c>
      <c r="D562" s="1732">
        <f>'Og s3a'!E965</f>
        <v>0</v>
      </c>
      <c r="E562" s="1734">
        <f>'Og s3a'!F965</f>
        <v>0</v>
      </c>
      <c r="F562" s="453">
        <f>O562</f>
        <v>0</v>
      </c>
      <c r="G562" s="453">
        <f>P562</f>
        <v>0</v>
      </c>
      <c r="H562" s="253">
        <f>'Pak8 s2'!I564</f>
        <v>0</v>
      </c>
      <c r="I562" s="253">
        <f>'Pak8 s2'!K564</f>
        <v>0</v>
      </c>
      <c r="J562" s="253">
        <f>'Pak8 s2'!M564</f>
        <v>0</v>
      </c>
      <c r="K562" s="253">
        <f>'Pak8 s2'!O564</f>
        <v>0</v>
      </c>
      <c r="L562" s="11"/>
      <c r="M562" s="11"/>
      <c r="N562" s="454">
        <f>'Og s3a'!G965</f>
        <v>0</v>
      </c>
      <c r="O562" s="254">
        <f>'Og s3a'!H965</f>
        <v>0</v>
      </c>
      <c r="P562" s="456">
        <f>'Og s3a'!D965</f>
        <v>0</v>
      </c>
      <c r="Q562" s="11"/>
      <c r="R562" s="340"/>
      <c r="S562" s="340"/>
      <c r="T562" s="340"/>
      <c r="U562" s="11"/>
      <c r="V562" s="11"/>
      <c r="W562" s="11"/>
      <c r="X562" s="11"/>
      <c r="Y562" s="11"/>
      <c r="Z562" s="11"/>
      <c r="AA562" s="11"/>
      <c r="AB562" s="11"/>
    </row>
    <row r="563" spans="1:28" ht="14.25" customHeight="1">
      <c r="A563" s="1250" t="str">
        <f>A562</f>
        <v/>
      </c>
      <c r="B563" s="58"/>
      <c r="C563" s="1735"/>
      <c r="D563" s="1733"/>
      <c r="E563" s="1735"/>
      <c r="F563" s="251"/>
      <c r="G563" s="251"/>
      <c r="H563" s="251">
        <f>'Pak8 s2'!I565</f>
        <v>0</v>
      </c>
      <c r="I563" s="251">
        <f>'Pak8 s2'!K565</f>
        <v>0</v>
      </c>
      <c r="J563" s="251">
        <f>'Pak8 s2'!M565</f>
        <v>0</v>
      </c>
      <c r="K563" s="251">
        <f>'Pak8 s2'!O565</f>
        <v>0</v>
      </c>
      <c r="L563" s="11"/>
      <c r="M563" s="11"/>
      <c r="N563" s="455"/>
      <c r="O563" s="250"/>
      <c r="P563" s="457"/>
      <c r="Q563" s="11"/>
      <c r="R563" s="340"/>
      <c r="S563" s="340"/>
      <c r="T563" s="340"/>
      <c r="U563" s="11"/>
      <c r="V563" s="11"/>
      <c r="W563" s="11"/>
      <c r="X563" s="11"/>
      <c r="Y563" s="11"/>
      <c r="Z563" s="11"/>
      <c r="AA563" s="11"/>
      <c r="AB563" s="11"/>
    </row>
    <row r="564" spans="1:28" ht="24.75" customHeight="1">
      <c r="A564" s="1250" t="str">
        <f>IF(E564&gt;0,"Wypełnione","")</f>
        <v/>
      </c>
      <c r="B564" s="58"/>
      <c r="C564" s="1734">
        <f>'Og s3a'!C967</f>
        <v>0</v>
      </c>
      <c r="D564" s="1732">
        <f>'Og s3a'!E967</f>
        <v>0</v>
      </c>
      <c r="E564" s="1734">
        <f>'Og s3a'!F967</f>
        <v>0</v>
      </c>
      <c r="F564" s="453">
        <f>O564</f>
        <v>0</v>
      </c>
      <c r="G564" s="453">
        <f>P564</f>
        <v>0</v>
      </c>
      <c r="H564" s="253">
        <f>'Pak8 s2'!I566</f>
        <v>0</v>
      </c>
      <c r="I564" s="253">
        <f>'Pak8 s2'!K566</f>
        <v>0</v>
      </c>
      <c r="J564" s="253">
        <f>'Pak8 s2'!M566</f>
        <v>0</v>
      </c>
      <c r="K564" s="253">
        <f>'Pak8 s2'!O566</f>
        <v>0</v>
      </c>
      <c r="L564" s="11"/>
      <c r="M564" s="11"/>
      <c r="N564" s="454">
        <f>'Og s3a'!G967</f>
        <v>0</v>
      </c>
      <c r="O564" s="254">
        <f>'Og s3a'!H967</f>
        <v>0</v>
      </c>
      <c r="P564" s="456">
        <f>'Og s3a'!D967</f>
        <v>0</v>
      </c>
      <c r="Q564" s="11"/>
      <c r="R564" s="340"/>
      <c r="S564" s="340"/>
      <c r="T564" s="340"/>
      <c r="U564" s="11"/>
      <c r="V564" s="11"/>
      <c r="W564" s="11"/>
      <c r="X564" s="11"/>
      <c r="Y564" s="11"/>
      <c r="Z564" s="11"/>
      <c r="AA564" s="11"/>
      <c r="AB564" s="11"/>
    </row>
    <row r="565" spans="1:28" ht="14.25" customHeight="1">
      <c r="A565" s="1250" t="str">
        <f>A564</f>
        <v/>
      </c>
      <c r="B565" s="58"/>
      <c r="C565" s="1735"/>
      <c r="D565" s="1733"/>
      <c r="E565" s="1735"/>
      <c r="F565" s="251"/>
      <c r="G565" s="251"/>
      <c r="H565" s="251">
        <f>'Pak8 s2'!I567</f>
        <v>0</v>
      </c>
      <c r="I565" s="251">
        <f>'Pak8 s2'!K567</f>
        <v>0</v>
      </c>
      <c r="J565" s="251">
        <f>'Pak8 s2'!M567</f>
        <v>0</v>
      </c>
      <c r="K565" s="251">
        <f>'Pak8 s2'!O567</f>
        <v>0</v>
      </c>
      <c r="L565" s="11"/>
      <c r="M565" s="11"/>
      <c r="N565" s="455"/>
      <c r="O565" s="250"/>
      <c r="P565" s="457"/>
      <c r="Q565" s="11"/>
      <c r="R565" s="340"/>
      <c r="S565" s="340"/>
      <c r="T565" s="340"/>
      <c r="U565" s="11"/>
      <c r="V565" s="11"/>
      <c r="W565" s="11"/>
      <c r="X565" s="11"/>
      <c r="Y565" s="11"/>
      <c r="Z565" s="11"/>
      <c r="AA565" s="11"/>
      <c r="AB565" s="11"/>
    </row>
    <row r="566" spans="1:28" ht="24.75" customHeight="1">
      <c r="A566" s="1250" t="str">
        <f>IF(E566&gt;0,"Wypełnione","")</f>
        <v/>
      </c>
      <c r="B566" s="58"/>
      <c r="C566" s="1734">
        <f>'Og s3a'!C969</f>
        <v>0</v>
      </c>
      <c r="D566" s="1732">
        <f>'Og s3a'!E969</f>
        <v>0</v>
      </c>
      <c r="E566" s="1734">
        <f>'Og s3a'!F969</f>
        <v>0</v>
      </c>
      <c r="F566" s="453">
        <f>O566</f>
        <v>0</v>
      </c>
      <c r="G566" s="453">
        <f>P566</f>
        <v>0</v>
      </c>
      <c r="H566" s="253">
        <f>'Pak8 s2'!I568</f>
        <v>0</v>
      </c>
      <c r="I566" s="253">
        <f>'Pak8 s2'!K568</f>
        <v>0</v>
      </c>
      <c r="J566" s="253">
        <f>'Pak8 s2'!M568</f>
        <v>0</v>
      </c>
      <c r="K566" s="253">
        <f>'Pak8 s2'!O568</f>
        <v>0</v>
      </c>
      <c r="L566" s="11"/>
      <c r="M566" s="11"/>
      <c r="N566" s="454">
        <f>'Og s3a'!G969</f>
        <v>0</v>
      </c>
      <c r="O566" s="254">
        <f>'Og s3a'!H969</f>
        <v>0</v>
      </c>
      <c r="P566" s="456">
        <f>'Og s3a'!D969</f>
        <v>0</v>
      </c>
      <c r="Q566" s="11"/>
      <c r="R566" s="340"/>
      <c r="S566" s="340"/>
      <c r="T566" s="340"/>
      <c r="U566" s="11"/>
      <c r="V566" s="11"/>
      <c r="W566" s="11"/>
      <c r="X566" s="11"/>
      <c r="Y566" s="11"/>
      <c r="Z566" s="11"/>
      <c r="AA566" s="11"/>
      <c r="AB566" s="11"/>
    </row>
    <row r="567" spans="1:28" ht="14.25" customHeight="1">
      <c r="A567" s="1250" t="str">
        <f>A566</f>
        <v/>
      </c>
      <c r="B567" s="58"/>
      <c r="C567" s="1735"/>
      <c r="D567" s="1733"/>
      <c r="E567" s="1735"/>
      <c r="F567" s="251"/>
      <c r="G567" s="251"/>
      <c r="H567" s="251">
        <f>'Pak8 s2'!I569</f>
        <v>0</v>
      </c>
      <c r="I567" s="251">
        <f>'Pak8 s2'!K569</f>
        <v>0</v>
      </c>
      <c r="J567" s="251">
        <f>'Pak8 s2'!M569</f>
        <v>0</v>
      </c>
      <c r="K567" s="251">
        <f>'Pak8 s2'!O569</f>
        <v>0</v>
      </c>
      <c r="L567" s="11"/>
      <c r="M567" s="11"/>
      <c r="N567" s="455"/>
      <c r="O567" s="250"/>
      <c r="P567" s="457"/>
      <c r="Q567" s="11"/>
      <c r="R567" s="340"/>
      <c r="S567" s="340"/>
      <c r="T567" s="340"/>
      <c r="U567" s="11"/>
      <c r="V567" s="11"/>
      <c r="W567" s="11"/>
      <c r="X567" s="11"/>
      <c r="Y567" s="11"/>
      <c r="Z567" s="11"/>
      <c r="AA567" s="11"/>
      <c r="AB567" s="11"/>
    </row>
    <row r="568" spans="1:28" ht="24.75" customHeight="1">
      <c r="A568" s="1250" t="str">
        <f>IF(E568&gt;0,"Wypełnione","")</f>
        <v/>
      </c>
      <c r="B568" s="58"/>
      <c r="C568" s="1734">
        <f>'Og s3a'!C971</f>
        <v>0</v>
      </c>
      <c r="D568" s="1732">
        <f>'Og s3a'!E971</f>
        <v>0</v>
      </c>
      <c r="E568" s="1734">
        <f>'Og s3a'!F971</f>
        <v>0</v>
      </c>
      <c r="F568" s="453">
        <f>O568</f>
        <v>0</v>
      </c>
      <c r="G568" s="453">
        <f>P568</f>
        <v>0</v>
      </c>
      <c r="H568" s="253">
        <f>'Pak8 s2'!I570</f>
        <v>0</v>
      </c>
      <c r="I568" s="253">
        <f>'Pak8 s2'!K570</f>
        <v>0</v>
      </c>
      <c r="J568" s="253">
        <f>'Pak8 s2'!M570</f>
        <v>0</v>
      </c>
      <c r="K568" s="253">
        <f>'Pak8 s2'!O570</f>
        <v>0</v>
      </c>
      <c r="L568" s="11"/>
      <c r="M568" s="11"/>
      <c r="N568" s="454">
        <f>'Og s3a'!G971</f>
        <v>0</v>
      </c>
      <c r="O568" s="254">
        <f>'Og s3a'!H971</f>
        <v>0</v>
      </c>
      <c r="P568" s="456">
        <f>'Og s3a'!D971</f>
        <v>0</v>
      </c>
      <c r="Q568" s="11"/>
      <c r="R568" s="340"/>
      <c r="S568" s="340"/>
      <c r="T568" s="340"/>
      <c r="U568" s="11"/>
      <c r="V568" s="11"/>
      <c r="W568" s="11"/>
      <c r="X568" s="11"/>
      <c r="Y568" s="11"/>
      <c r="Z568" s="11"/>
      <c r="AA568" s="11"/>
      <c r="AB568" s="11"/>
    </row>
    <row r="569" spans="1:28" ht="14.25" customHeight="1">
      <c r="A569" s="1250" t="str">
        <f>A568</f>
        <v/>
      </c>
      <c r="B569" s="58"/>
      <c r="C569" s="1735"/>
      <c r="D569" s="1733"/>
      <c r="E569" s="1735"/>
      <c r="F569" s="251"/>
      <c r="G569" s="251"/>
      <c r="H569" s="251">
        <f>'Pak8 s2'!I571</f>
        <v>0</v>
      </c>
      <c r="I569" s="251">
        <f>'Pak8 s2'!K571</f>
        <v>0</v>
      </c>
      <c r="J569" s="251">
        <f>'Pak8 s2'!M571</f>
        <v>0</v>
      </c>
      <c r="K569" s="251">
        <f>'Pak8 s2'!O571</f>
        <v>0</v>
      </c>
      <c r="L569" s="11"/>
      <c r="M569" s="11"/>
      <c r="N569" s="455"/>
      <c r="O569" s="250"/>
      <c r="P569" s="457"/>
      <c r="Q569" s="11"/>
      <c r="R569" s="340"/>
      <c r="S569" s="340"/>
      <c r="T569" s="340"/>
      <c r="U569" s="11"/>
      <c r="V569" s="11"/>
      <c r="W569" s="11"/>
      <c r="X569" s="11"/>
      <c r="Y569" s="11"/>
      <c r="Z569" s="11"/>
      <c r="AA569" s="11"/>
      <c r="AB569" s="11"/>
    </row>
    <row r="570" spans="1:28" ht="24.75" customHeight="1">
      <c r="A570" s="1250" t="str">
        <f>IF(E570&gt;0,"Wypełnione","")</f>
        <v/>
      </c>
      <c r="B570" s="58"/>
      <c r="C570" s="1734">
        <f>'Og s3a'!C973</f>
        <v>0</v>
      </c>
      <c r="D570" s="1732">
        <f>'Og s3a'!E973</f>
        <v>0</v>
      </c>
      <c r="E570" s="1734">
        <f>'Og s3a'!F973</f>
        <v>0</v>
      </c>
      <c r="F570" s="453">
        <f>O570</f>
        <v>0</v>
      </c>
      <c r="G570" s="453">
        <f>P570</f>
        <v>0</v>
      </c>
      <c r="H570" s="253">
        <f>'Pak8 s2'!I572</f>
        <v>0</v>
      </c>
      <c r="I570" s="253">
        <f>'Pak8 s2'!K572</f>
        <v>0</v>
      </c>
      <c r="J570" s="253">
        <f>'Pak8 s2'!M572</f>
        <v>0</v>
      </c>
      <c r="K570" s="253">
        <f>'Pak8 s2'!O572</f>
        <v>0</v>
      </c>
      <c r="L570" s="11"/>
      <c r="M570" s="11"/>
      <c r="N570" s="454">
        <f>'Og s3a'!G973</f>
        <v>0</v>
      </c>
      <c r="O570" s="254">
        <f>'Og s3a'!H973</f>
        <v>0</v>
      </c>
      <c r="P570" s="456">
        <f>'Og s3a'!D973</f>
        <v>0</v>
      </c>
      <c r="Q570" s="11"/>
      <c r="R570" s="340"/>
      <c r="S570" s="340"/>
      <c r="T570" s="340"/>
      <c r="U570" s="11"/>
      <c r="V570" s="11"/>
      <c r="W570" s="11"/>
      <c r="X570" s="11"/>
      <c r="Y570" s="11"/>
      <c r="Z570" s="11"/>
      <c r="AA570" s="11"/>
      <c r="AB570" s="11"/>
    </row>
    <row r="571" spans="1:28" ht="14.25" customHeight="1">
      <c r="A571" s="1250" t="str">
        <f>A570</f>
        <v/>
      </c>
      <c r="B571" s="58"/>
      <c r="C571" s="1735"/>
      <c r="D571" s="1733"/>
      <c r="E571" s="1735"/>
      <c r="F571" s="251"/>
      <c r="G571" s="251"/>
      <c r="H571" s="251">
        <f>'Pak8 s2'!I573</f>
        <v>0</v>
      </c>
      <c r="I571" s="251">
        <f>'Pak8 s2'!K573</f>
        <v>0</v>
      </c>
      <c r="J571" s="251">
        <f>'Pak8 s2'!M573</f>
        <v>0</v>
      </c>
      <c r="K571" s="251">
        <f>'Pak8 s2'!O573</f>
        <v>0</v>
      </c>
      <c r="L571" s="11"/>
      <c r="M571" s="11"/>
      <c r="N571" s="455"/>
      <c r="O571" s="250"/>
      <c r="P571" s="457"/>
      <c r="Q571" s="11"/>
      <c r="R571" s="340"/>
      <c r="S571" s="340"/>
      <c r="T571" s="340"/>
      <c r="U571" s="11"/>
      <c r="V571" s="11"/>
      <c r="W571" s="11"/>
      <c r="X571" s="11"/>
      <c r="Y571" s="11"/>
      <c r="Z571" s="11"/>
      <c r="AA571" s="11"/>
      <c r="AB571" s="11"/>
    </row>
    <row r="572" spans="1:28" ht="24.75" customHeight="1">
      <c r="A572" s="1250" t="str">
        <f>IF(E572&gt;0,"Wypełnione","")</f>
        <v/>
      </c>
      <c r="B572" s="58"/>
      <c r="C572" s="1734">
        <f>'Og s3a'!C975</f>
        <v>0</v>
      </c>
      <c r="D572" s="1732">
        <f>'Og s3a'!E975</f>
        <v>0</v>
      </c>
      <c r="E572" s="1734">
        <f>'Og s3a'!F975</f>
        <v>0</v>
      </c>
      <c r="F572" s="453">
        <f>O572</f>
        <v>0</v>
      </c>
      <c r="G572" s="453">
        <f>P572</f>
        <v>0</v>
      </c>
      <c r="H572" s="253">
        <f>'Pak8 s2'!I574</f>
        <v>0</v>
      </c>
      <c r="I572" s="253">
        <f>'Pak8 s2'!K574</f>
        <v>0</v>
      </c>
      <c r="J572" s="253">
        <f>'Pak8 s2'!M574</f>
        <v>0</v>
      </c>
      <c r="K572" s="253">
        <f>'Pak8 s2'!O574</f>
        <v>0</v>
      </c>
      <c r="L572" s="11"/>
      <c r="M572" s="11"/>
      <c r="N572" s="454">
        <f>'Og s3a'!G975</f>
        <v>0</v>
      </c>
      <c r="O572" s="254">
        <f>'Og s3a'!H975</f>
        <v>0</v>
      </c>
      <c r="P572" s="456">
        <f>'Og s3a'!D975</f>
        <v>0</v>
      </c>
      <c r="Q572" s="11"/>
      <c r="R572" s="340"/>
      <c r="S572" s="340"/>
      <c r="T572" s="340"/>
      <c r="U572" s="11"/>
      <c r="V572" s="11"/>
      <c r="W572" s="11"/>
      <c r="X572" s="11"/>
      <c r="Y572" s="11"/>
      <c r="Z572" s="11"/>
      <c r="AA572" s="11"/>
      <c r="AB572" s="11"/>
    </row>
    <row r="573" spans="1:28" ht="14.25" customHeight="1">
      <c r="A573" s="1250" t="str">
        <f>A572</f>
        <v/>
      </c>
      <c r="B573" s="58"/>
      <c r="C573" s="1735"/>
      <c r="D573" s="1733"/>
      <c r="E573" s="1735"/>
      <c r="F573" s="251"/>
      <c r="G573" s="251"/>
      <c r="H573" s="251">
        <f>'Pak8 s2'!I575</f>
        <v>0</v>
      </c>
      <c r="I573" s="251">
        <f>'Pak8 s2'!K575</f>
        <v>0</v>
      </c>
      <c r="J573" s="251">
        <f>'Pak8 s2'!M575</f>
        <v>0</v>
      </c>
      <c r="K573" s="251">
        <f>'Pak8 s2'!O575</f>
        <v>0</v>
      </c>
      <c r="L573" s="11"/>
      <c r="M573" s="11"/>
      <c r="N573" s="455"/>
      <c r="O573" s="250"/>
      <c r="P573" s="457"/>
      <c r="Q573" s="11"/>
      <c r="R573" s="340"/>
      <c r="S573" s="340"/>
      <c r="T573" s="340"/>
      <c r="U573" s="11"/>
      <c r="V573" s="11"/>
      <c r="W573" s="11"/>
      <c r="X573" s="11"/>
      <c r="Y573" s="11"/>
      <c r="Z573" s="11"/>
      <c r="AA573" s="11"/>
      <c r="AB573" s="11"/>
    </row>
    <row r="574" spans="1:28" ht="24.75" customHeight="1">
      <c r="A574" s="1250" t="str">
        <f>IF(E574&gt;0,"Wypełnione","")</f>
        <v/>
      </c>
      <c r="B574" s="58"/>
      <c r="C574" s="1734">
        <f>'Og s3a'!C977</f>
        <v>0</v>
      </c>
      <c r="D574" s="1732">
        <f>'Og s3a'!E977</f>
        <v>0</v>
      </c>
      <c r="E574" s="1734">
        <f>'Og s3a'!F977</f>
        <v>0</v>
      </c>
      <c r="F574" s="453">
        <f>O574</f>
        <v>0</v>
      </c>
      <c r="G574" s="453">
        <f>P574</f>
        <v>0</v>
      </c>
      <c r="H574" s="253">
        <f>'Pak8 s2'!I576</f>
        <v>0</v>
      </c>
      <c r="I574" s="253">
        <f>'Pak8 s2'!K576</f>
        <v>0</v>
      </c>
      <c r="J574" s="253">
        <f>'Pak8 s2'!M576</f>
        <v>0</v>
      </c>
      <c r="K574" s="253">
        <f>'Pak8 s2'!O576</f>
        <v>0</v>
      </c>
      <c r="L574" s="11"/>
      <c r="M574" s="11"/>
      <c r="N574" s="454">
        <f>'Og s3a'!G977</f>
        <v>0</v>
      </c>
      <c r="O574" s="254">
        <f>'Og s3a'!H977</f>
        <v>0</v>
      </c>
      <c r="P574" s="456">
        <f>'Og s3a'!D977</f>
        <v>0</v>
      </c>
      <c r="Q574" s="11"/>
      <c r="R574" s="340"/>
      <c r="S574" s="340"/>
      <c r="T574" s="340"/>
      <c r="U574" s="11"/>
      <c r="V574" s="11"/>
      <c r="W574" s="11"/>
      <c r="X574" s="11"/>
      <c r="Y574" s="11"/>
      <c r="Z574" s="11"/>
      <c r="AA574" s="11"/>
      <c r="AB574" s="11"/>
    </row>
    <row r="575" spans="1:28" ht="14.25" customHeight="1">
      <c r="A575" s="1250" t="str">
        <f>A574</f>
        <v/>
      </c>
      <c r="B575" s="58"/>
      <c r="C575" s="1735"/>
      <c r="D575" s="1733"/>
      <c r="E575" s="1735"/>
      <c r="F575" s="251"/>
      <c r="G575" s="251"/>
      <c r="H575" s="251">
        <f>'Pak8 s2'!I577</f>
        <v>0</v>
      </c>
      <c r="I575" s="251">
        <f>'Pak8 s2'!K577</f>
        <v>0</v>
      </c>
      <c r="J575" s="251">
        <f>'Pak8 s2'!M577</f>
        <v>0</v>
      </c>
      <c r="K575" s="251">
        <f>'Pak8 s2'!O577</f>
        <v>0</v>
      </c>
      <c r="L575" s="11"/>
      <c r="M575" s="11"/>
      <c r="N575" s="455"/>
      <c r="O575" s="250"/>
      <c r="P575" s="457"/>
      <c r="Q575" s="11"/>
      <c r="R575" s="340"/>
      <c r="S575" s="340"/>
      <c r="T575" s="340"/>
      <c r="U575" s="11"/>
      <c r="V575" s="11"/>
      <c r="W575" s="11"/>
      <c r="X575" s="11"/>
      <c r="Y575" s="11"/>
      <c r="Z575" s="11"/>
      <c r="AA575" s="11"/>
      <c r="AB575" s="11"/>
    </row>
    <row r="576" spans="1:28" ht="24.75" customHeight="1">
      <c r="A576" s="1250" t="str">
        <f>IF(E576&gt;0,"Wypełnione","")</f>
        <v/>
      </c>
      <c r="B576" s="58"/>
      <c r="C576" s="1734">
        <f>'Og s3a'!C979</f>
        <v>0</v>
      </c>
      <c r="D576" s="1732">
        <f>'Og s3a'!E979</f>
        <v>0</v>
      </c>
      <c r="E576" s="1734">
        <f>'Og s3a'!F979</f>
        <v>0</v>
      </c>
      <c r="F576" s="453">
        <f>O576</f>
        <v>0</v>
      </c>
      <c r="G576" s="453">
        <f>P576</f>
        <v>0</v>
      </c>
      <c r="H576" s="253">
        <f>'Pak8 s2'!I578</f>
        <v>0</v>
      </c>
      <c r="I576" s="253">
        <f>'Pak8 s2'!K578</f>
        <v>0</v>
      </c>
      <c r="J576" s="253">
        <f>'Pak8 s2'!M578</f>
        <v>0</v>
      </c>
      <c r="K576" s="253">
        <f>'Pak8 s2'!O578</f>
        <v>0</v>
      </c>
      <c r="L576" s="11"/>
      <c r="M576" s="11"/>
      <c r="N576" s="454">
        <f>'Og s3a'!G979</f>
        <v>0</v>
      </c>
      <c r="O576" s="254">
        <f>'Og s3a'!H979</f>
        <v>0</v>
      </c>
      <c r="P576" s="456">
        <f>'Og s3a'!D979</f>
        <v>0</v>
      </c>
      <c r="Q576" s="11"/>
      <c r="R576" s="340"/>
      <c r="S576" s="340"/>
      <c r="T576" s="340"/>
      <c r="U576" s="11"/>
      <c r="V576" s="11"/>
      <c r="W576" s="11"/>
      <c r="X576" s="11"/>
      <c r="Y576" s="11"/>
      <c r="Z576" s="11"/>
      <c r="AA576" s="11"/>
      <c r="AB576" s="11"/>
    </row>
    <row r="577" spans="1:28" ht="14.25" customHeight="1">
      <c r="A577" s="1250" t="str">
        <f>A576</f>
        <v/>
      </c>
      <c r="B577" s="58"/>
      <c r="C577" s="1735"/>
      <c r="D577" s="1733"/>
      <c r="E577" s="1735"/>
      <c r="F577" s="251"/>
      <c r="G577" s="251"/>
      <c r="H577" s="251">
        <f>'Pak8 s2'!I579</f>
        <v>0</v>
      </c>
      <c r="I577" s="251">
        <f>'Pak8 s2'!K579</f>
        <v>0</v>
      </c>
      <c r="J577" s="251">
        <f>'Pak8 s2'!M579</f>
        <v>0</v>
      </c>
      <c r="K577" s="251">
        <f>'Pak8 s2'!O579</f>
        <v>0</v>
      </c>
      <c r="L577" s="11"/>
      <c r="M577" s="11"/>
      <c r="N577" s="455"/>
      <c r="O577" s="250"/>
      <c r="P577" s="457"/>
      <c r="Q577" s="11"/>
      <c r="R577" s="340"/>
      <c r="S577" s="340"/>
      <c r="T577" s="340"/>
      <c r="U577" s="11"/>
      <c r="V577" s="11"/>
      <c r="W577" s="11"/>
      <c r="X577" s="11"/>
      <c r="Y577" s="11"/>
      <c r="Z577" s="11"/>
      <c r="AA577" s="11"/>
      <c r="AB577" s="11"/>
    </row>
    <row r="578" spans="1:28" ht="24.75" customHeight="1">
      <c r="A578" s="1250" t="str">
        <f>IF(E578&gt;0,"Wypełnione","")</f>
        <v/>
      </c>
      <c r="B578" s="58"/>
      <c r="C578" s="1734">
        <f>'Og s3a'!C981</f>
        <v>0</v>
      </c>
      <c r="D578" s="1732">
        <f>'Og s3a'!E981</f>
        <v>0</v>
      </c>
      <c r="E578" s="1734">
        <f>'Og s3a'!F981</f>
        <v>0</v>
      </c>
      <c r="F578" s="453">
        <f>O578</f>
        <v>0</v>
      </c>
      <c r="G578" s="453">
        <f>P578</f>
        <v>0</v>
      </c>
      <c r="H578" s="253">
        <f>'Pak8 s2'!I580</f>
        <v>0</v>
      </c>
      <c r="I578" s="253">
        <f>'Pak8 s2'!K580</f>
        <v>0</v>
      </c>
      <c r="J578" s="253">
        <f>'Pak8 s2'!M580</f>
        <v>0</v>
      </c>
      <c r="K578" s="253">
        <f>'Pak8 s2'!O580</f>
        <v>0</v>
      </c>
      <c r="L578" s="11"/>
      <c r="M578" s="11"/>
      <c r="N578" s="454">
        <f>'Og s3a'!G981</f>
        <v>0</v>
      </c>
      <c r="O578" s="254">
        <f>'Og s3a'!H981</f>
        <v>0</v>
      </c>
      <c r="P578" s="456">
        <f>'Og s3a'!D981</f>
        <v>0</v>
      </c>
      <c r="Q578" s="11"/>
      <c r="R578" s="340"/>
      <c r="S578" s="340"/>
      <c r="T578" s="340"/>
      <c r="U578" s="11"/>
      <c r="V578" s="11"/>
      <c r="W578" s="11"/>
      <c r="X578" s="11"/>
      <c r="Y578" s="11"/>
      <c r="Z578" s="11"/>
      <c r="AA578" s="11"/>
      <c r="AB578" s="11"/>
    </row>
    <row r="579" spans="1:28" ht="14.25" customHeight="1">
      <c r="A579" s="1250" t="str">
        <f>A578</f>
        <v/>
      </c>
      <c r="B579" s="58"/>
      <c r="C579" s="1735"/>
      <c r="D579" s="1733"/>
      <c r="E579" s="1735"/>
      <c r="F579" s="251"/>
      <c r="G579" s="251"/>
      <c r="H579" s="251">
        <f>'Pak8 s2'!I581</f>
        <v>0</v>
      </c>
      <c r="I579" s="251">
        <f>'Pak8 s2'!K581</f>
        <v>0</v>
      </c>
      <c r="J579" s="251">
        <f>'Pak8 s2'!M581</f>
        <v>0</v>
      </c>
      <c r="K579" s="251">
        <f>'Pak8 s2'!O581</f>
        <v>0</v>
      </c>
      <c r="L579" s="11"/>
      <c r="M579" s="11"/>
      <c r="N579" s="455"/>
      <c r="O579" s="250"/>
      <c r="P579" s="457"/>
      <c r="Q579" s="11"/>
      <c r="R579" s="340"/>
      <c r="S579" s="340"/>
      <c r="T579" s="340"/>
      <c r="U579" s="11"/>
      <c r="V579" s="11"/>
      <c r="W579" s="11"/>
      <c r="X579" s="11"/>
      <c r="Y579" s="11"/>
      <c r="Z579" s="11"/>
      <c r="AA579" s="11"/>
      <c r="AB579" s="11"/>
    </row>
    <row r="580" spans="1:28" ht="24.75" customHeight="1">
      <c r="A580" s="1250" t="str">
        <f>IF(E580&gt;0,"Wypełnione","")</f>
        <v/>
      </c>
      <c r="B580" s="58"/>
      <c r="C580" s="1734">
        <f>'Og s3a'!C983</f>
        <v>0</v>
      </c>
      <c r="D580" s="1732">
        <f>'Og s3a'!E983</f>
        <v>0</v>
      </c>
      <c r="E580" s="1734">
        <f>'Og s3a'!F983</f>
        <v>0</v>
      </c>
      <c r="F580" s="453">
        <f>O580</f>
        <v>0</v>
      </c>
      <c r="G580" s="453">
        <f>P580</f>
        <v>0</v>
      </c>
      <c r="H580" s="253">
        <f>'Pak8 s2'!I582</f>
        <v>0</v>
      </c>
      <c r="I580" s="253">
        <f>'Pak8 s2'!K582</f>
        <v>0</v>
      </c>
      <c r="J580" s="253">
        <f>'Pak8 s2'!M582</f>
        <v>0</v>
      </c>
      <c r="K580" s="253">
        <f>'Pak8 s2'!O582</f>
        <v>0</v>
      </c>
      <c r="L580" s="11"/>
      <c r="M580" s="11"/>
      <c r="N580" s="454">
        <f>'Og s3a'!G983</f>
        <v>0</v>
      </c>
      <c r="O580" s="254">
        <f>'Og s3a'!H983</f>
        <v>0</v>
      </c>
      <c r="P580" s="456">
        <f>'Og s3a'!D983</f>
        <v>0</v>
      </c>
      <c r="Q580" s="11"/>
      <c r="R580" s="340"/>
      <c r="S580" s="340"/>
      <c r="T580" s="340"/>
      <c r="U580" s="11"/>
      <c r="V580" s="11"/>
      <c r="W580" s="11"/>
      <c r="X580" s="11"/>
      <c r="Y580" s="11"/>
      <c r="Z580" s="11"/>
      <c r="AA580" s="11"/>
      <c r="AB580" s="11"/>
    </row>
    <row r="581" spans="1:28" ht="14.25" customHeight="1">
      <c r="A581" s="1250" t="str">
        <f>A580</f>
        <v/>
      </c>
      <c r="B581" s="58"/>
      <c r="C581" s="1735"/>
      <c r="D581" s="1733"/>
      <c r="E581" s="1735"/>
      <c r="F581" s="251"/>
      <c r="G581" s="251"/>
      <c r="H581" s="251">
        <f>'Pak8 s2'!I583</f>
        <v>0</v>
      </c>
      <c r="I581" s="251">
        <f>'Pak8 s2'!K583</f>
        <v>0</v>
      </c>
      <c r="J581" s="251">
        <f>'Pak8 s2'!M583</f>
        <v>0</v>
      </c>
      <c r="K581" s="251">
        <f>'Pak8 s2'!O583</f>
        <v>0</v>
      </c>
      <c r="L581" s="11"/>
      <c r="M581" s="11"/>
      <c r="N581" s="455"/>
      <c r="O581" s="250"/>
      <c r="P581" s="457"/>
      <c r="Q581" s="11"/>
      <c r="R581" s="340"/>
      <c r="S581" s="340"/>
      <c r="T581" s="340"/>
      <c r="U581" s="11"/>
      <c r="V581" s="11"/>
      <c r="W581" s="11"/>
      <c r="X581" s="11"/>
      <c r="Y581" s="11"/>
      <c r="Z581" s="11"/>
      <c r="AA581" s="11"/>
      <c r="AB581" s="11"/>
    </row>
    <row r="582" spans="1:28" ht="24.75" customHeight="1">
      <c r="A582" s="1250" t="str">
        <f>IF(E582&gt;0,"Wypełnione","")</f>
        <v/>
      </c>
      <c r="B582" s="58"/>
      <c r="C582" s="1734">
        <f>'Og s3a'!C985</f>
        <v>0</v>
      </c>
      <c r="D582" s="1732">
        <f>'Og s3a'!E985</f>
        <v>0</v>
      </c>
      <c r="E582" s="1734">
        <f>'Og s3a'!F985</f>
        <v>0</v>
      </c>
      <c r="F582" s="453">
        <f>O582</f>
        <v>0</v>
      </c>
      <c r="G582" s="453">
        <f>P582</f>
        <v>0</v>
      </c>
      <c r="H582" s="253">
        <f>'Pak8 s2'!I584</f>
        <v>0</v>
      </c>
      <c r="I582" s="253">
        <f>'Pak8 s2'!K584</f>
        <v>0</v>
      </c>
      <c r="J582" s="253">
        <f>'Pak8 s2'!M584</f>
        <v>0</v>
      </c>
      <c r="K582" s="253">
        <f>'Pak8 s2'!O584</f>
        <v>0</v>
      </c>
      <c r="L582" s="11"/>
      <c r="M582" s="11"/>
      <c r="N582" s="454">
        <f>'Og s3a'!G985</f>
        <v>0</v>
      </c>
      <c r="O582" s="254">
        <f>'Og s3a'!H985</f>
        <v>0</v>
      </c>
      <c r="P582" s="456">
        <f>'Og s3a'!D985</f>
        <v>0</v>
      </c>
      <c r="Q582" s="11"/>
      <c r="R582" s="340"/>
      <c r="S582" s="340"/>
      <c r="T582" s="340"/>
      <c r="U582" s="11"/>
      <c r="V582" s="11"/>
      <c r="W582" s="11"/>
      <c r="X582" s="11"/>
      <c r="Y582" s="11"/>
      <c r="Z582" s="11"/>
      <c r="AA582" s="11"/>
      <c r="AB582" s="11"/>
    </row>
    <row r="583" spans="1:28" ht="14.25" customHeight="1">
      <c r="A583" s="1250" t="str">
        <f>A582</f>
        <v/>
      </c>
      <c r="B583" s="58"/>
      <c r="C583" s="1735"/>
      <c r="D583" s="1733"/>
      <c r="E583" s="1735"/>
      <c r="F583" s="251"/>
      <c r="G583" s="251"/>
      <c r="H583" s="251">
        <f>'Pak8 s2'!I585</f>
        <v>0</v>
      </c>
      <c r="I583" s="251">
        <f>'Pak8 s2'!K585</f>
        <v>0</v>
      </c>
      <c r="J583" s="251">
        <f>'Pak8 s2'!M585</f>
        <v>0</v>
      </c>
      <c r="K583" s="251">
        <f>'Pak8 s2'!O585</f>
        <v>0</v>
      </c>
      <c r="L583" s="11"/>
      <c r="M583" s="11"/>
      <c r="N583" s="455"/>
      <c r="O583" s="250"/>
      <c r="P583" s="457"/>
      <c r="Q583" s="11"/>
      <c r="R583" s="340"/>
      <c r="S583" s="340"/>
      <c r="T583" s="340"/>
      <c r="U583" s="11"/>
      <c r="V583" s="11"/>
      <c r="W583" s="11"/>
      <c r="X583" s="11"/>
      <c r="Y583" s="11"/>
      <c r="Z583" s="11"/>
      <c r="AA583" s="11"/>
      <c r="AB583" s="11"/>
    </row>
    <row r="584" spans="1:28" ht="24.75" customHeight="1">
      <c r="A584" s="1250" t="str">
        <f>IF(E584&gt;0,"Wypełnione","")</f>
        <v/>
      </c>
      <c r="B584" s="58"/>
      <c r="C584" s="1734">
        <f>'Og s3a'!C987</f>
        <v>0</v>
      </c>
      <c r="D584" s="1732">
        <f>'Og s3a'!E987</f>
        <v>0</v>
      </c>
      <c r="E584" s="1734">
        <f>'Og s3a'!F987</f>
        <v>0</v>
      </c>
      <c r="F584" s="453">
        <f>O584</f>
        <v>0</v>
      </c>
      <c r="G584" s="453">
        <f>P584</f>
        <v>0</v>
      </c>
      <c r="H584" s="253">
        <f>'Pak8 s2'!I586</f>
        <v>0</v>
      </c>
      <c r="I584" s="253">
        <f>'Pak8 s2'!K586</f>
        <v>0</v>
      </c>
      <c r="J584" s="253">
        <f>'Pak8 s2'!M586</f>
        <v>0</v>
      </c>
      <c r="K584" s="253">
        <f>'Pak8 s2'!O586</f>
        <v>0</v>
      </c>
      <c r="L584" s="11"/>
      <c r="M584" s="11"/>
      <c r="N584" s="454">
        <f>'Og s3a'!G987</f>
        <v>0</v>
      </c>
      <c r="O584" s="254">
        <f>'Og s3a'!H987</f>
        <v>0</v>
      </c>
      <c r="P584" s="456">
        <f>'Og s3a'!D987</f>
        <v>0</v>
      </c>
      <c r="Q584" s="11"/>
      <c r="R584" s="340"/>
      <c r="S584" s="340"/>
      <c r="T584" s="340"/>
      <c r="U584" s="11"/>
      <c r="V584" s="11"/>
      <c r="W584" s="11"/>
      <c r="X584" s="11"/>
      <c r="Y584" s="11"/>
      <c r="Z584" s="11"/>
      <c r="AA584" s="11"/>
      <c r="AB584" s="11"/>
    </row>
    <row r="585" spans="1:28" ht="14.25" customHeight="1">
      <c r="A585" s="1250" t="str">
        <f>A584</f>
        <v/>
      </c>
      <c r="B585" s="58"/>
      <c r="C585" s="1735"/>
      <c r="D585" s="1733"/>
      <c r="E585" s="1735"/>
      <c r="F585" s="251"/>
      <c r="G585" s="251"/>
      <c r="H585" s="251">
        <f>'Pak8 s2'!I587</f>
        <v>0</v>
      </c>
      <c r="I585" s="251">
        <f>'Pak8 s2'!K587</f>
        <v>0</v>
      </c>
      <c r="J585" s="251">
        <f>'Pak8 s2'!M587</f>
        <v>0</v>
      </c>
      <c r="K585" s="251">
        <f>'Pak8 s2'!O587</f>
        <v>0</v>
      </c>
      <c r="L585" s="11"/>
      <c r="M585" s="11"/>
      <c r="N585" s="455"/>
      <c r="O585" s="250"/>
      <c r="P585" s="457"/>
      <c r="Q585" s="11"/>
      <c r="R585" s="340"/>
      <c r="S585" s="340"/>
      <c r="T585" s="340"/>
      <c r="U585" s="11"/>
      <c r="V585" s="11"/>
      <c r="W585" s="11"/>
      <c r="X585" s="11"/>
      <c r="Y585" s="11"/>
      <c r="Z585" s="11"/>
      <c r="AA585" s="11"/>
      <c r="AB585" s="11"/>
    </row>
    <row r="586" spans="1:28" ht="24.75" customHeight="1">
      <c r="A586" s="1250" t="str">
        <f>IF(E586&gt;0,"Wypełnione","")</f>
        <v/>
      </c>
      <c r="B586" s="58"/>
      <c r="C586" s="1734">
        <f>'Og s3a'!C989</f>
        <v>0</v>
      </c>
      <c r="D586" s="1732">
        <f>'Og s3a'!E989</f>
        <v>0</v>
      </c>
      <c r="E586" s="1734">
        <f>'Og s3a'!F989</f>
        <v>0</v>
      </c>
      <c r="F586" s="453">
        <f>O586</f>
        <v>0</v>
      </c>
      <c r="G586" s="453">
        <f>P586</f>
        <v>0</v>
      </c>
      <c r="H586" s="253">
        <f>'Pak8 s2'!I588</f>
        <v>0</v>
      </c>
      <c r="I586" s="253">
        <f>'Pak8 s2'!K588</f>
        <v>0</v>
      </c>
      <c r="J586" s="253">
        <f>'Pak8 s2'!M588</f>
        <v>0</v>
      </c>
      <c r="K586" s="253">
        <f>'Pak8 s2'!O588</f>
        <v>0</v>
      </c>
      <c r="L586" s="11"/>
      <c r="M586" s="11"/>
      <c r="N586" s="454">
        <f>'Og s3a'!G989</f>
        <v>0</v>
      </c>
      <c r="O586" s="254">
        <f>'Og s3a'!H989</f>
        <v>0</v>
      </c>
      <c r="P586" s="456">
        <f>'Og s3a'!D989</f>
        <v>0</v>
      </c>
      <c r="Q586" s="11"/>
      <c r="R586" s="340"/>
      <c r="S586" s="340"/>
      <c r="T586" s="340"/>
      <c r="U586" s="11"/>
      <c r="V586" s="11"/>
      <c r="W586" s="11"/>
      <c r="X586" s="11"/>
      <c r="Y586" s="11"/>
      <c r="Z586" s="11"/>
      <c r="AA586" s="11"/>
      <c r="AB586" s="11"/>
    </row>
    <row r="587" spans="1:28" ht="14.25" customHeight="1">
      <c r="A587" s="1250" t="str">
        <f>A586</f>
        <v/>
      </c>
      <c r="B587" s="58"/>
      <c r="C587" s="1735"/>
      <c r="D587" s="1733"/>
      <c r="E587" s="1735"/>
      <c r="F587" s="251"/>
      <c r="G587" s="251"/>
      <c r="H587" s="251">
        <f>'Pak8 s2'!I589</f>
        <v>0</v>
      </c>
      <c r="I587" s="251">
        <f>'Pak8 s2'!K589</f>
        <v>0</v>
      </c>
      <c r="J587" s="251">
        <f>'Pak8 s2'!M589</f>
        <v>0</v>
      </c>
      <c r="K587" s="251">
        <f>'Pak8 s2'!O589</f>
        <v>0</v>
      </c>
      <c r="L587" s="11"/>
      <c r="M587" s="11"/>
      <c r="N587" s="455"/>
      <c r="O587" s="250"/>
      <c r="P587" s="457"/>
      <c r="Q587" s="11"/>
      <c r="R587" s="340"/>
      <c r="S587" s="340"/>
      <c r="T587" s="340"/>
      <c r="U587" s="11"/>
      <c r="V587" s="11"/>
      <c r="W587" s="11"/>
      <c r="X587" s="11"/>
      <c r="Y587" s="11"/>
      <c r="Z587" s="11"/>
      <c r="AA587" s="11"/>
      <c r="AB587" s="11"/>
    </row>
    <row r="588" spans="1:28" ht="24.75" customHeight="1">
      <c r="A588" s="1250" t="str">
        <f>IF(E588&gt;0,"Wypełnione","")</f>
        <v/>
      </c>
      <c r="B588" s="58"/>
      <c r="C588" s="1734">
        <f>'Og s3a'!C991</f>
        <v>0</v>
      </c>
      <c r="D588" s="1732">
        <f>'Og s3a'!E991</f>
        <v>0</v>
      </c>
      <c r="E588" s="1734">
        <f>'Og s3a'!F991</f>
        <v>0</v>
      </c>
      <c r="F588" s="453">
        <f>O588</f>
        <v>0</v>
      </c>
      <c r="G588" s="453">
        <f>P588</f>
        <v>0</v>
      </c>
      <c r="H588" s="253">
        <f>'Pak8 s2'!I590</f>
        <v>0</v>
      </c>
      <c r="I588" s="253">
        <f>'Pak8 s2'!K590</f>
        <v>0</v>
      </c>
      <c r="J588" s="253">
        <f>'Pak8 s2'!M590</f>
        <v>0</v>
      </c>
      <c r="K588" s="253">
        <f>'Pak8 s2'!O590</f>
        <v>0</v>
      </c>
      <c r="L588" s="11"/>
      <c r="M588" s="11"/>
      <c r="N588" s="454">
        <f>'Og s3a'!G991</f>
        <v>0</v>
      </c>
      <c r="O588" s="254">
        <f>'Og s3a'!H991</f>
        <v>0</v>
      </c>
      <c r="P588" s="456">
        <f>'Og s3a'!D991</f>
        <v>0</v>
      </c>
      <c r="Q588" s="11"/>
      <c r="R588" s="340"/>
      <c r="S588" s="340"/>
      <c r="T588" s="340"/>
      <c r="U588" s="11"/>
      <c r="V588" s="11"/>
      <c r="W588" s="11"/>
      <c r="X588" s="11"/>
      <c r="Y588" s="11"/>
      <c r="Z588" s="11"/>
      <c r="AA588" s="11"/>
      <c r="AB588" s="11"/>
    </row>
    <row r="589" spans="1:28" ht="14.25" customHeight="1">
      <c r="A589" s="1250" t="str">
        <f>A588</f>
        <v/>
      </c>
      <c r="B589" s="58"/>
      <c r="C589" s="1735"/>
      <c r="D589" s="1733"/>
      <c r="E589" s="1735"/>
      <c r="F589" s="251"/>
      <c r="G589" s="251"/>
      <c r="H589" s="251">
        <f>'Pak8 s2'!I591</f>
        <v>0</v>
      </c>
      <c r="I589" s="251">
        <f>'Pak8 s2'!K591</f>
        <v>0</v>
      </c>
      <c r="J589" s="251">
        <f>'Pak8 s2'!M591</f>
        <v>0</v>
      </c>
      <c r="K589" s="251">
        <f>'Pak8 s2'!O591</f>
        <v>0</v>
      </c>
      <c r="L589" s="11"/>
      <c r="M589" s="11"/>
      <c r="N589" s="455"/>
      <c r="O589" s="250"/>
      <c r="P589" s="457"/>
      <c r="Q589" s="11"/>
      <c r="R589" s="340"/>
      <c r="S589" s="340"/>
      <c r="T589" s="340"/>
      <c r="U589" s="11"/>
      <c r="V589" s="11"/>
      <c r="W589" s="11"/>
      <c r="X589" s="11"/>
      <c r="Y589" s="11"/>
      <c r="Z589" s="11"/>
      <c r="AA589" s="11"/>
      <c r="AB589" s="11"/>
    </row>
    <row r="590" spans="1:28" ht="24.75" customHeight="1">
      <c r="A590" s="1250" t="str">
        <f>IF(E590&gt;0,"Wypełnione","")</f>
        <v/>
      </c>
      <c r="B590" s="58"/>
      <c r="C590" s="1734">
        <f>'Og s3a'!C993</f>
        <v>0</v>
      </c>
      <c r="D590" s="1732">
        <f>'Og s3a'!E993</f>
        <v>0</v>
      </c>
      <c r="E590" s="1734">
        <f>'Og s3a'!F993</f>
        <v>0</v>
      </c>
      <c r="F590" s="453">
        <f>O590</f>
        <v>0</v>
      </c>
      <c r="G590" s="453">
        <f>P590</f>
        <v>0</v>
      </c>
      <c r="H590" s="253">
        <f>'Pak8 s2'!I592</f>
        <v>0</v>
      </c>
      <c r="I590" s="253">
        <f>'Pak8 s2'!K592</f>
        <v>0</v>
      </c>
      <c r="J590" s="253">
        <f>'Pak8 s2'!M592</f>
        <v>0</v>
      </c>
      <c r="K590" s="253">
        <f>'Pak8 s2'!O592</f>
        <v>0</v>
      </c>
      <c r="L590" s="11"/>
      <c r="M590" s="11"/>
      <c r="N590" s="454">
        <f>'Og s3a'!G993</f>
        <v>0</v>
      </c>
      <c r="O590" s="254">
        <f>'Og s3a'!H993</f>
        <v>0</v>
      </c>
      <c r="P590" s="456">
        <f>'Og s3a'!D993</f>
        <v>0</v>
      </c>
      <c r="Q590" s="11"/>
      <c r="R590" s="340"/>
      <c r="S590" s="340"/>
      <c r="T590" s="340"/>
      <c r="U590" s="11"/>
      <c r="V590" s="11"/>
      <c r="W590" s="11"/>
      <c r="X590" s="11"/>
      <c r="Y590" s="11"/>
      <c r="Z590" s="11"/>
      <c r="AA590" s="11"/>
      <c r="AB590" s="11"/>
    </row>
    <row r="591" spans="1:28" ht="14.25" customHeight="1">
      <c r="A591" s="1250" t="str">
        <f>A590</f>
        <v/>
      </c>
      <c r="B591" s="58"/>
      <c r="C591" s="1735"/>
      <c r="D591" s="1733"/>
      <c r="E591" s="1735"/>
      <c r="F591" s="251"/>
      <c r="G591" s="251"/>
      <c r="H591" s="251">
        <f>'Pak8 s2'!I593</f>
        <v>0</v>
      </c>
      <c r="I591" s="251">
        <f>'Pak8 s2'!K593</f>
        <v>0</v>
      </c>
      <c r="J591" s="251">
        <f>'Pak8 s2'!M593</f>
        <v>0</v>
      </c>
      <c r="K591" s="251">
        <f>'Pak8 s2'!O593</f>
        <v>0</v>
      </c>
      <c r="L591" s="11"/>
      <c r="M591" s="11"/>
      <c r="N591" s="455"/>
      <c r="O591" s="250"/>
      <c r="P591" s="457"/>
      <c r="Q591" s="11"/>
      <c r="R591" s="340"/>
      <c r="S591" s="340"/>
      <c r="T591" s="340"/>
      <c r="U591" s="11"/>
      <c r="V591" s="11"/>
      <c r="W591" s="11"/>
      <c r="X591" s="11"/>
      <c r="Y591" s="11"/>
      <c r="Z591" s="11"/>
      <c r="AA591" s="11"/>
      <c r="AB591" s="11"/>
    </row>
    <row r="592" spans="1:28" ht="24.75" customHeight="1">
      <c r="A592" s="1250" t="str">
        <f>IF(E592&gt;0,"Wypełnione","")</f>
        <v/>
      </c>
      <c r="B592" s="58"/>
      <c r="C592" s="1734">
        <f>'Og s3a'!C995</f>
        <v>0</v>
      </c>
      <c r="D592" s="1732">
        <f>'Og s3a'!E995</f>
        <v>0</v>
      </c>
      <c r="E592" s="1734">
        <f>'Og s3a'!F995</f>
        <v>0</v>
      </c>
      <c r="F592" s="453">
        <f>O592</f>
        <v>0</v>
      </c>
      <c r="G592" s="453">
        <f>P592</f>
        <v>0</v>
      </c>
      <c r="H592" s="253">
        <f>'Pak8 s2'!I594</f>
        <v>0</v>
      </c>
      <c r="I592" s="253">
        <f>'Pak8 s2'!K594</f>
        <v>0</v>
      </c>
      <c r="J592" s="253">
        <f>'Pak8 s2'!M594</f>
        <v>0</v>
      </c>
      <c r="K592" s="253">
        <f>'Pak8 s2'!O594</f>
        <v>0</v>
      </c>
      <c r="L592" s="11"/>
      <c r="M592" s="11"/>
      <c r="N592" s="454">
        <f>'Og s3a'!G995</f>
        <v>0</v>
      </c>
      <c r="O592" s="254">
        <f>'Og s3a'!H995</f>
        <v>0</v>
      </c>
      <c r="P592" s="456">
        <f>'Og s3a'!D995</f>
        <v>0</v>
      </c>
      <c r="Q592" s="11"/>
      <c r="R592" s="340"/>
      <c r="S592" s="340"/>
      <c r="T592" s="340"/>
      <c r="U592" s="11"/>
      <c r="V592" s="11"/>
      <c r="W592" s="11"/>
      <c r="X592" s="11"/>
      <c r="Y592" s="11"/>
      <c r="Z592" s="11"/>
      <c r="AA592" s="11"/>
      <c r="AB592" s="11"/>
    </row>
    <row r="593" spans="1:28" ht="14.25" customHeight="1">
      <c r="A593" s="1250" t="str">
        <f>A592</f>
        <v/>
      </c>
      <c r="B593" s="58"/>
      <c r="C593" s="1735"/>
      <c r="D593" s="1733"/>
      <c r="E593" s="1735"/>
      <c r="F593" s="251"/>
      <c r="G593" s="251"/>
      <c r="H593" s="251">
        <f>'Pak8 s2'!I595</f>
        <v>0</v>
      </c>
      <c r="I593" s="251">
        <f>'Pak8 s2'!K595</f>
        <v>0</v>
      </c>
      <c r="J593" s="251">
        <f>'Pak8 s2'!M595</f>
        <v>0</v>
      </c>
      <c r="K593" s="251">
        <f>'Pak8 s2'!O595</f>
        <v>0</v>
      </c>
      <c r="L593" s="11"/>
      <c r="M593" s="11"/>
      <c r="N593" s="455"/>
      <c r="O593" s="250"/>
      <c r="P593" s="457"/>
      <c r="Q593" s="11"/>
      <c r="R593" s="340"/>
      <c r="S593" s="340"/>
      <c r="T593" s="340"/>
      <c r="U593" s="11"/>
      <c r="V593" s="11"/>
      <c r="W593" s="11"/>
      <c r="X593" s="11"/>
      <c r="Y593" s="11"/>
      <c r="Z593" s="11"/>
      <c r="AA593" s="11"/>
      <c r="AB593" s="11"/>
    </row>
    <row r="594" spans="1:28" ht="24.75" customHeight="1">
      <c r="A594" s="1250" t="str">
        <f>IF(E594&gt;0,"Wypełnione","")</f>
        <v/>
      </c>
      <c r="B594" s="58"/>
      <c r="C594" s="1734">
        <f>'Og s3a'!C997</f>
        <v>0</v>
      </c>
      <c r="D594" s="1732">
        <f>'Og s3a'!E997</f>
        <v>0</v>
      </c>
      <c r="E594" s="1734">
        <f>'Og s3a'!F997</f>
        <v>0</v>
      </c>
      <c r="F594" s="453">
        <f>O594</f>
        <v>0</v>
      </c>
      <c r="G594" s="453">
        <f>P594</f>
        <v>0</v>
      </c>
      <c r="H594" s="253">
        <f>'Pak8 s2'!I596</f>
        <v>0</v>
      </c>
      <c r="I594" s="253">
        <f>'Pak8 s2'!K596</f>
        <v>0</v>
      </c>
      <c r="J594" s="253">
        <f>'Pak8 s2'!M596</f>
        <v>0</v>
      </c>
      <c r="K594" s="253">
        <f>'Pak8 s2'!O596</f>
        <v>0</v>
      </c>
      <c r="L594" s="11"/>
      <c r="M594" s="11"/>
      <c r="N594" s="454">
        <f>'Og s3a'!G997</f>
        <v>0</v>
      </c>
      <c r="O594" s="254">
        <f>'Og s3a'!H997</f>
        <v>0</v>
      </c>
      <c r="P594" s="456">
        <f>'Og s3a'!D997</f>
        <v>0</v>
      </c>
      <c r="Q594" s="11"/>
      <c r="R594" s="340"/>
      <c r="S594" s="340"/>
      <c r="T594" s="340"/>
      <c r="U594" s="11"/>
      <c r="V594" s="11"/>
      <c r="W594" s="11"/>
      <c r="X594" s="11"/>
      <c r="Y594" s="11"/>
      <c r="Z594" s="11"/>
      <c r="AA594" s="11"/>
      <c r="AB594" s="11"/>
    </row>
    <row r="595" spans="1:28" ht="14.25" customHeight="1">
      <c r="A595" s="1250" t="str">
        <f>A594</f>
        <v/>
      </c>
      <c r="B595" s="58"/>
      <c r="C595" s="1735"/>
      <c r="D595" s="1733"/>
      <c r="E595" s="1735"/>
      <c r="F595" s="251"/>
      <c r="G595" s="251"/>
      <c r="H595" s="251">
        <f>'Pak8 s2'!I597</f>
        <v>0</v>
      </c>
      <c r="I595" s="251">
        <f>'Pak8 s2'!K597</f>
        <v>0</v>
      </c>
      <c r="J595" s="251">
        <f>'Pak8 s2'!M597</f>
        <v>0</v>
      </c>
      <c r="K595" s="251">
        <f>'Pak8 s2'!O597</f>
        <v>0</v>
      </c>
      <c r="L595" s="11"/>
      <c r="M595" s="11"/>
      <c r="N595" s="455"/>
      <c r="O595" s="250"/>
      <c r="P595" s="457"/>
      <c r="Q595" s="11"/>
      <c r="R595" s="340"/>
      <c r="S595" s="340"/>
      <c r="T595" s="340"/>
      <c r="U595" s="11"/>
      <c r="V595" s="11"/>
      <c r="W595" s="11"/>
      <c r="X595" s="11"/>
      <c r="Y595" s="11"/>
      <c r="Z595" s="11"/>
      <c r="AA595" s="11"/>
      <c r="AB595" s="11"/>
    </row>
    <row r="596" spans="1:28" ht="24.75" customHeight="1">
      <c r="A596" s="1250" t="str">
        <f>IF(E596&gt;0,"Wypełnione","")</f>
        <v/>
      </c>
      <c r="B596" s="58"/>
      <c r="C596" s="1734">
        <f>'Og s3a'!C999</f>
        <v>0</v>
      </c>
      <c r="D596" s="1732">
        <f>'Og s3a'!E999</f>
        <v>0</v>
      </c>
      <c r="E596" s="1734">
        <f>'Og s3a'!F999</f>
        <v>0</v>
      </c>
      <c r="F596" s="453">
        <f>O596</f>
        <v>0</v>
      </c>
      <c r="G596" s="453">
        <f>P596</f>
        <v>0</v>
      </c>
      <c r="H596" s="253">
        <f>'Pak8 s2'!I598</f>
        <v>0</v>
      </c>
      <c r="I596" s="253">
        <f>'Pak8 s2'!K598</f>
        <v>0</v>
      </c>
      <c r="J596" s="253">
        <f>'Pak8 s2'!M598</f>
        <v>0</v>
      </c>
      <c r="K596" s="253">
        <f>'Pak8 s2'!O598</f>
        <v>0</v>
      </c>
      <c r="L596" s="11"/>
      <c r="M596" s="11"/>
      <c r="N596" s="454">
        <f>'Og s3a'!G999</f>
        <v>0</v>
      </c>
      <c r="O596" s="254">
        <f>'Og s3a'!H999</f>
        <v>0</v>
      </c>
      <c r="P596" s="456">
        <f>'Og s3a'!D999</f>
        <v>0</v>
      </c>
      <c r="Q596" s="11"/>
      <c r="R596" s="340"/>
      <c r="S596" s="340"/>
      <c r="T596" s="340"/>
      <c r="U596" s="11"/>
      <c r="V596" s="11"/>
      <c r="W596" s="11"/>
      <c r="X596" s="11"/>
      <c r="Y596" s="11"/>
      <c r="Z596" s="11"/>
      <c r="AA596" s="11"/>
      <c r="AB596" s="11"/>
    </row>
    <row r="597" spans="1:28" ht="14.25" customHeight="1">
      <c r="A597" s="1250" t="str">
        <f>A596</f>
        <v/>
      </c>
      <c r="B597" s="58"/>
      <c r="C597" s="1735"/>
      <c r="D597" s="1733"/>
      <c r="E597" s="1735"/>
      <c r="F597" s="251"/>
      <c r="G597" s="251"/>
      <c r="H597" s="251">
        <f>'Pak8 s2'!I599</f>
        <v>0</v>
      </c>
      <c r="I597" s="251">
        <f>'Pak8 s2'!K599</f>
        <v>0</v>
      </c>
      <c r="J597" s="251">
        <f>'Pak8 s2'!M599</f>
        <v>0</v>
      </c>
      <c r="K597" s="251">
        <f>'Pak8 s2'!O599</f>
        <v>0</v>
      </c>
      <c r="L597" s="11"/>
      <c r="M597" s="11"/>
      <c r="N597" s="455"/>
      <c r="O597" s="250"/>
      <c r="P597" s="457"/>
      <c r="Q597" s="11"/>
      <c r="R597" s="340"/>
      <c r="S597" s="340"/>
      <c r="T597" s="340"/>
      <c r="U597" s="11"/>
      <c r="V597" s="11"/>
      <c r="W597" s="11"/>
      <c r="X597" s="11"/>
      <c r="Y597" s="11"/>
      <c r="Z597" s="11"/>
      <c r="AA597" s="11"/>
      <c r="AB597" s="11"/>
    </row>
    <row r="598" spans="1:28" ht="24.75" customHeight="1">
      <c r="A598" s="1250" t="str">
        <f>IF(E598&gt;0,"Wypełnione","")</f>
        <v/>
      </c>
      <c r="B598" s="58"/>
      <c r="C598" s="1734">
        <f>'Og s3a'!C1001</f>
        <v>0</v>
      </c>
      <c r="D598" s="1732">
        <f>'Og s3a'!E1001</f>
        <v>0</v>
      </c>
      <c r="E598" s="1734">
        <f>'Og s3a'!F1001</f>
        <v>0</v>
      </c>
      <c r="F598" s="453">
        <f>O598</f>
        <v>0</v>
      </c>
      <c r="G598" s="453">
        <f>P598</f>
        <v>0</v>
      </c>
      <c r="H598" s="253">
        <f>'Pak8 s2'!I600</f>
        <v>0</v>
      </c>
      <c r="I598" s="253">
        <f>'Pak8 s2'!K600</f>
        <v>0</v>
      </c>
      <c r="J598" s="253">
        <f>'Pak8 s2'!M600</f>
        <v>0</v>
      </c>
      <c r="K598" s="253">
        <f>'Pak8 s2'!O600</f>
        <v>0</v>
      </c>
      <c r="L598" s="11"/>
      <c r="M598" s="11"/>
      <c r="N598" s="454">
        <f>'Og s3a'!G1001</f>
        <v>0</v>
      </c>
      <c r="O598" s="254">
        <f>'Og s3a'!H1001</f>
        <v>0</v>
      </c>
      <c r="P598" s="456">
        <f>'Og s3a'!D1001</f>
        <v>0</v>
      </c>
      <c r="Q598" s="11"/>
      <c r="R598" s="340"/>
      <c r="S598" s="340"/>
      <c r="T598" s="340"/>
      <c r="U598" s="11"/>
      <c r="V598" s="11"/>
      <c r="W598" s="11"/>
      <c r="X598" s="11"/>
      <c r="Y598" s="11"/>
      <c r="Z598" s="11"/>
      <c r="AA598" s="11"/>
      <c r="AB598" s="11"/>
    </row>
    <row r="599" spans="1:28" ht="14.25" customHeight="1">
      <c r="A599" s="1250" t="str">
        <f>A598</f>
        <v/>
      </c>
      <c r="B599" s="58"/>
      <c r="C599" s="1735"/>
      <c r="D599" s="1733"/>
      <c r="E599" s="1735"/>
      <c r="F599" s="251"/>
      <c r="G599" s="251"/>
      <c r="H599" s="251">
        <f>'Pak8 s2'!I601</f>
        <v>0</v>
      </c>
      <c r="I599" s="251">
        <f>'Pak8 s2'!K601</f>
        <v>0</v>
      </c>
      <c r="J599" s="251">
        <f>'Pak8 s2'!M601</f>
        <v>0</v>
      </c>
      <c r="K599" s="251">
        <f>'Pak8 s2'!O601</f>
        <v>0</v>
      </c>
      <c r="L599" s="11"/>
      <c r="M599" s="11"/>
      <c r="N599" s="455"/>
      <c r="O599" s="250"/>
      <c r="P599" s="457"/>
      <c r="Q599" s="11"/>
      <c r="R599" s="340"/>
      <c r="S599" s="340"/>
      <c r="T599" s="340"/>
      <c r="U599" s="11"/>
      <c r="V599" s="11"/>
      <c r="W599" s="11"/>
      <c r="X599" s="11"/>
      <c r="Y599" s="11"/>
      <c r="Z599" s="11"/>
      <c r="AA599" s="11"/>
      <c r="AB599" s="11"/>
    </row>
    <row r="600" spans="1:28" ht="24.75" customHeight="1">
      <c r="A600" s="1250" t="str">
        <f>IF(E600&gt;0,"Wypełnione","")</f>
        <v/>
      </c>
      <c r="B600" s="58"/>
      <c r="C600" s="1734">
        <f>'Og s3a'!C1003</f>
        <v>0</v>
      </c>
      <c r="D600" s="1732">
        <f>'Og s3a'!E1003</f>
        <v>0</v>
      </c>
      <c r="E600" s="1734">
        <f>'Og s3a'!F1003</f>
        <v>0</v>
      </c>
      <c r="F600" s="453">
        <f>O600</f>
        <v>0</v>
      </c>
      <c r="G600" s="453">
        <f>P600</f>
        <v>0</v>
      </c>
      <c r="H600" s="253">
        <f>'Pak8 s2'!I602</f>
        <v>0</v>
      </c>
      <c r="I600" s="253">
        <f>'Pak8 s2'!K602</f>
        <v>0</v>
      </c>
      <c r="J600" s="253">
        <f>'Pak8 s2'!M602</f>
        <v>0</v>
      </c>
      <c r="K600" s="253">
        <f>'Pak8 s2'!O602</f>
        <v>0</v>
      </c>
      <c r="L600" s="11"/>
      <c r="M600" s="11"/>
      <c r="N600" s="454">
        <f>'Og s3a'!G1003</f>
        <v>0</v>
      </c>
      <c r="O600" s="254">
        <f>'Og s3a'!H1003</f>
        <v>0</v>
      </c>
      <c r="P600" s="456">
        <f>'Og s3a'!D1003</f>
        <v>0</v>
      </c>
      <c r="Q600" s="11"/>
      <c r="R600" s="340"/>
      <c r="S600" s="340"/>
      <c r="T600" s="340"/>
      <c r="U600" s="11"/>
      <c r="V600" s="11"/>
      <c r="W600" s="11"/>
      <c r="X600" s="11"/>
      <c r="Y600" s="11"/>
      <c r="Z600" s="11"/>
      <c r="AA600" s="11"/>
      <c r="AB600" s="11"/>
    </row>
    <row r="601" spans="1:28" ht="14.25" customHeight="1">
      <c r="A601" s="1250" t="str">
        <f>A600</f>
        <v/>
      </c>
      <c r="B601" s="58"/>
      <c r="C601" s="1735"/>
      <c r="D601" s="1733"/>
      <c r="E601" s="1735"/>
      <c r="F601" s="251"/>
      <c r="G601" s="251"/>
      <c r="H601" s="251">
        <f>'Pak8 s2'!I603</f>
        <v>0</v>
      </c>
      <c r="I601" s="251">
        <f>'Pak8 s2'!K603</f>
        <v>0</v>
      </c>
      <c r="J601" s="251">
        <f>'Pak8 s2'!M603</f>
        <v>0</v>
      </c>
      <c r="K601" s="251">
        <f>'Pak8 s2'!O603</f>
        <v>0</v>
      </c>
      <c r="L601" s="11"/>
      <c r="M601" s="11"/>
      <c r="N601" s="455"/>
      <c r="O601" s="250"/>
      <c r="P601" s="457"/>
      <c r="Q601" s="11"/>
      <c r="R601" s="340"/>
      <c r="S601" s="340"/>
      <c r="T601" s="340"/>
      <c r="U601" s="11"/>
      <c r="V601" s="11"/>
      <c r="W601" s="11"/>
      <c r="X601" s="11"/>
      <c r="Y601" s="11"/>
      <c r="Z601" s="11"/>
      <c r="AA601" s="11"/>
      <c r="AB601" s="11"/>
    </row>
    <row r="602" spans="1:28" ht="24.75" customHeight="1">
      <c r="A602" s="1250" t="str">
        <f>IF(E602&gt;0,"Wypełnione","")</f>
        <v/>
      </c>
      <c r="B602" s="58"/>
      <c r="C602" s="1734">
        <f>'Og s3a'!C1005</f>
        <v>0</v>
      </c>
      <c r="D602" s="1732">
        <f>'Og s3a'!E1005</f>
        <v>0</v>
      </c>
      <c r="E602" s="1734">
        <f>'Og s3a'!F1005</f>
        <v>0</v>
      </c>
      <c r="F602" s="453">
        <f>O602</f>
        <v>0</v>
      </c>
      <c r="G602" s="453">
        <f>P602</f>
        <v>0</v>
      </c>
      <c r="H602" s="253">
        <f>'Pak8 s2'!I604</f>
        <v>0</v>
      </c>
      <c r="I602" s="253">
        <f>'Pak8 s2'!K604</f>
        <v>0</v>
      </c>
      <c r="J602" s="253">
        <f>'Pak8 s2'!M604</f>
        <v>0</v>
      </c>
      <c r="K602" s="253">
        <f>'Pak8 s2'!O604</f>
        <v>0</v>
      </c>
      <c r="L602" s="11"/>
      <c r="M602" s="11"/>
      <c r="N602" s="454">
        <f>'Og s3a'!G1005</f>
        <v>0</v>
      </c>
      <c r="O602" s="254">
        <f>'Og s3a'!H1005</f>
        <v>0</v>
      </c>
      <c r="P602" s="456">
        <f>'Og s3a'!D1005</f>
        <v>0</v>
      </c>
      <c r="Q602" s="11"/>
      <c r="R602" s="340"/>
      <c r="S602" s="340"/>
      <c r="T602" s="340"/>
      <c r="U602" s="11"/>
      <c r="V602" s="11"/>
      <c r="W602" s="11"/>
      <c r="X602" s="11"/>
      <c r="Y602" s="11"/>
      <c r="Z602" s="11"/>
      <c r="AA602" s="11"/>
      <c r="AB602" s="11"/>
    </row>
    <row r="603" spans="1:28" ht="14.25" customHeight="1">
      <c r="A603" s="1250" t="str">
        <f>A602</f>
        <v/>
      </c>
      <c r="B603" s="58"/>
      <c r="C603" s="1735"/>
      <c r="D603" s="1733"/>
      <c r="E603" s="1735"/>
      <c r="F603" s="251"/>
      <c r="G603" s="251"/>
      <c r="H603" s="251">
        <f>'Pak8 s2'!I605</f>
        <v>0</v>
      </c>
      <c r="I603" s="251">
        <f>'Pak8 s2'!K605</f>
        <v>0</v>
      </c>
      <c r="J603" s="251">
        <f>'Pak8 s2'!M605</f>
        <v>0</v>
      </c>
      <c r="K603" s="251">
        <f>'Pak8 s2'!O605</f>
        <v>0</v>
      </c>
      <c r="L603" s="11"/>
      <c r="M603" s="11"/>
      <c r="N603" s="455"/>
      <c r="O603" s="250"/>
      <c r="P603" s="457"/>
      <c r="Q603" s="11"/>
      <c r="R603" s="340"/>
      <c r="S603" s="340"/>
      <c r="T603" s="340"/>
      <c r="U603" s="11"/>
      <c r="V603" s="11"/>
      <c r="W603" s="11"/>
      <c r="X603" s="11"/>
      <c r="Y603" s="11"/>
      <c r="Z603" s="11"/>
      <c r="AA603" s="11"/>
      <c r="AB603" s="11"/>
    </row>
    <row r="604" spans="1:28" ht="24.75" customHeight="1">
      <c r="A604" s="1250" t="str">
        <f>IF(E604&gt;0,"Wypełnione","")</f>
        <v/>
      </c>
      <c r="B604" s="58"/>
      <c r="C604" s="1734">
        <f>'Og s3a'!C1007</f>
        <v>0</v>
      </c>
      <c r="D604" s="1732">
        <f>'Og s3a'!E1007</f>
        <v>0</v>
      </c>
      <c r="E604" s="1734">
        <f>'Og s3a'!F1007</f>
        <v>0</v>
      </c>
      <c r="F604" s="453">
        <f>O604</f>
        <v>0</v>
      </c>
      <c r="G604" s="453">
        <f>P604</f>
        <v>0</v>
      </c>
      <c r="H604" s="253">
        <f>'Pak8 s2'!I606</f>
        <v>0</v>
      </c>
      <c r="I604" s="253">
        <f>'Pak8 s2'!K606</f>
        <v>0</v>
      </c>
      <c r="J604" s="253">
        <f>'Pak8 s2'!M606</f>
        <v>0</v>
      </c>
      <c r="K604" s="253">
        <f>'Pak8 s2'!O606</f>
        <v>0</v>
      </c>
      <c r="L604" s="11"/>
      <c r="M604" s="11"/>
      <c r="N604" s="454">
        <f>'Og s3a'!G1007</f>
        <v>0</v>
      </c>
      <c r="O604" s="254">
        <f>'Og s3a'!H1007</f>
        <v>0</v>
      </c>
      <c r="P604" s="456">
        <f>'Og s3a'!D1007</f>
        <v>0</v>
      </c>
      <c r="Q604" s="11"/>
      <c r="R604" s="340"/>
      <c r="S604" s="340"/>
      <c r="T604" s="340"/>
      <c r="U604" s="11"/>
      <c r="V604" s="11"/>
      <c r="W604" s="11"/>
      <c r="X604" s="11"/>
      <c r="Y604" s="11"/>
      <c r="Z604" s="11"/>
      <c r="AA604" s="11"/>
      <c r="AB604" s="11"/>
    </row>
    <row r="605" spans="1:28" ht="14.25" customHeight="1">
      <c r="A605" s="1250" t="str">
        <f>A604</f>
        <v/>
      </c>
      <c r="B605" s="58"/>
      <c r="C605" s="1735"/>
      <c r="D605" s="1733"/>
      <c r="E605" s="1735"/>
      <c r="F605" s="251"/>
      <c r="G605" s="251"/>
      <c r="H605" s="251">
        <f>'Pak8 s2'!I607</f>
        <v>0</v>
      </c>
      <c r="I605" s="251">
        <f>'Pak8 s2'!K607</f>
        <v>0</v>
      </c>
      <c r="J605" s="251">
        <f>'Pak8 s2'!M607</f>
        <v>0</v>
      </c>
      <c r="K605" s="251">
        <f>'Pak8 s2'!O607</f>
        <v>0</v>
      </c>
      <c r="L605" s="11"/>
      <c r="M605" s="11"/>
      <c r="N605" s="455"/>
      <c r="O605" s="250"/>
      <c r="P605" s="457"/>
      <c r="Q605" s="11"/>
      <c r="R605" s="340"/>
      <c r="S605" s="340"/>
      <c r="T605" s="340"/>
      <c r="U605" s="11"/>
      <c r="V605" s="11"/>
      <c r="W605" s="11"/>
      <c r="X605" s="11"/>
      <c r="Y605" s="11"/>
      <c r="Z605" s="11"/>
      <c r="AA605" s="11"/>
      <c r="AB605" s="11"/>
    </row>
    <row r="606" spans="1:28" ht="24.75" customHeight="1">
      <c r="A606" s="1250" t="str">
        <f>IF(E606&gt;0,"Wypełnione","")</f>
        <v/>
      </c>
      <c r="B606" s="58"/>
      <c r="C606" s="1734">
        <f>'Og s3a'!C1009</f>
        <v>0</v>
      </c>
      <c r="D606" s="1732">
        <f>'Og s3a'!E1009</f>
        <v>0</v>
      </c>
      <c r="E606" s="1734">
        <f>'Og s3a'!F1009</f>
        <v>0</v>
      </c>
      <c r="F606" s="453">
        <f>O606</f>
        <v>0</v>
      </c>
      <c r="G606" s="453">
        <f>P606</f>
        <v>0</v>
      </c>
      <c r="H606" s="253">
        <f>'Pak8 s2'!I608</f>
        <v>0</v>
      </c>
      <c r="I606" s="253">
        <f>'Pak8 s2'!K608</f>
        <v>0</v>
      </c>
      <c r="J606" s="253">
        <f>'Pak8 s2'!M608</f>
        <v>0</v>
      </c>
      <c r="K606" s="253">
        <f>'Pak8 s2'!O608</f>
        <v>0</v>
      </c>
      <c r="L606" s="11"/>
      <c r="M606" s="11"/>
      <c r="N606" s="454">
        <f>'Og s3a'!G1009</f>
        <v>0</v>
      </c>
      <c r="O606" s="254">
        <f>'Og s3a'!H1009</f>
        <v>0</v>
      </c>
      <c r="P606" s="456">
        <f>'Og s3a'!D1009</f>
        <v>0</v>
      </c>
      <c r="Q606" s="11"/>
      <c r="R606" s="340"/>
      <c r="S606" s="340"/>
      <c r="T606" s="340"/>
      <c r="U606" s="11"/>
      <c r="V606" s="11"/>
      <c r="W606" s="11"/>
      <c r="X606" s="11"/>
      <c r="Y606" s="11"/>
      <c r="Z606" s="11"/>
      <c r="AA606" s="11"/>
      <c r="AB606" s="11"/>
    </row>
    <row r="607" spans="1:28" ht="14.25" customHeight="1">
      <c r="A607" s="1250" t="str">
        <f>A606</f>
        <v/>
      </c>
      <c r="B607" s="58"/>
      <c r="C607" s="1735"/>
      <c r="D607" s="1733"/>
      <c r="E607" s="1735"/>
      <c r="F607" s="251"/>
      <c r="G607" s="251"/>
      <c r="H607" s="251">
        <f>'Pak8 s2'!I609</f>
        <v>0</v>
      </c>
      <c r="I607" s="251">
        <f>'Pak8 s2'!K609</f>
        <v>0</v>
      </c>
      <c r="J607" s="251">
        <f>'Pak8 s2'!M609</f>
        <v>0</v>
      </c>
      <c r="K607" s="251">
        <f>'Pak8 s2'!O609</f>
        <v>0</v>
      </c>
      <c r="L607" s="11"/>
      <c r="M607" s="11"/>
      <c r="N607" s="455"/>
      <c r="O607" s="250"/>
      <c r="P607" s="457"/>
      <c r="Q607" s="11"/>
      <c r="R607" s="340"/>
      <c r="S607" s="340"/>
      <c r="T607" s="340"/>
      <c r="U607" s="11"/>
      <c r="V607" s="11"/>
      <c r="W607" s="11"/>
      <c r="X607" s="11"/>
      <c r="Y607" s="11"/>
      <c r="Z607" s="11"/>
      <c r="AA607" s="11"/>
      <c r="AB607" s="11"/>
    </row>
    <row r="608" spans="1:28" ht="24.75" customHeight="1">
      <c r="A608" s="1250" t="str">
        <f>IF(E608&gt;0,"Wypełnione","")</f>
        <v/>
      </c>
      <c r="B608" s="58"/>
      <c r="C608" s="1734">
        <f>'Og s3a'!C1011</f>
        <v>0</v>
      </c>
      <c r="D608" s="1732">
        <f>'Og s3a'!E1011</f>
        <v>0</v>
      </c>
      <c r="E608" s="1734">
        <f>'Og s3a'!F1011</f>
        <v>0</v>
      </c>
      <c r="F608" s="453">
        <f>O608</f>
        <v>0</v>
      </c>
      <c r="G608" s="453">
        <f>P608</f>
        <v>0</v>
      </c>
      <c r="H608" s="253">
        <f>'Pak8 s2'!I610</f>
        <v>0</v>
      </c>
      <c r="I608" s="253">
        <f>'Pak8 s2'!K610</f>
        <v>0</v>
      </c>
      <c r="J608" s="253">
        <f>'Pak8 s2'!M610</f>
        <v>0</v>
      </c>
      <c r="K608" s="253">
        <f>'Pak8 s2'!O610</f>
        <v>0</v>
      </c>
      <c r="L608" s="11"/>
      <c r="M608" s="11"/>
      <c r="N608" s="454">
        <f>'Og s3a'!G1011</f>
        <v>0</v>
      </c>
      <c r="O608" s="254">
        <f>'Og s3a'!H1011</f>
        <v>0</v>
      </c>
      <c r="P608" s="456">
        <f>'Og s3a'!D1011</f>
        <v>0</v>
      </c>
      <c r="Q608" s="11"/>
      <c r="R608" s="340"/>
      <c r="S608" s="340"/>
      <c r="T608" s="340"/>
      <c r="U608" s="11"/>
      <c r="V608" s="11"/>
      <c r="W608" s="11"/>
      <c r="X608" s="11"/>
      <c r="Y608" s="11"/>
      <c r="Z608" s="11"/>
      <c r="AA608" s="11"/>
      <c r="AB608" s="11"/>
    </row>
    <row r="609" spans="1:28" ht="14.25" customHeight="1">
      <c r="A609" s="1250" t="str">
        <f>A608</f>
        <v/>
      </c>
      <c r="B609" s="58"/>
      <c r="C609" s="1735"/>
      <c r="D609" s="1733"/>
      <c r="E609" s="1735"/>
      <c r="F609" s="251"/>
      <c r="G609" s="251"/>
      <c r="H609" s="251">
        <f>'Pak8 s2'!I611</f>
        <v>0</v>
      </c>
      <c r="I609" s="251">
        <f>'Pak8 s2'!K611</f>
        <v>0</v>
      </c>
      <c r="J609" s="251">
        <f>'Pak8 s2'!M611</f>
        <v>0</v>
      </c>
      <c r="K609" s="251">
        <f>'Pak8 s2'!O611</f>
        <v>0</v>
      </c>
      <c r="L609" s="11"/>
      <c r="M609" s="11"/>
      <c r="N609" s="455"/>
      <c r="O609" s="250"/>
      <c r="P609" s="457"/>
      <c r="Q609" s="11"/>
      <c r="R609" s="340"/>
      <c r="S609" s="340"/>
      <c r="T609" s="340"/>
      <c r="U609" s="11"/>
      <c r="V609" s="11"/>
      <c r="W609" s="11"/>
      <c r="X609" s="11"/>
      <c r="Y609" s="11"/>
      <c r="Z609" s="11"/>
      <c r="AA609" s="11"/>
      <c r="AB609" s="11"/>
    </row>
    <row r="610" spans="1:28" ht="24.75" customHeight="1">
      <c r="A610" s="1250" t="str">
        <f>IF(E610&gt;0,"Wypełnione","")</f>
        <v/>
      </c>
      <c r="B610" s="58"/>
      <c r="C610" s="1734">
        <f>'Og s3a'!C1013</f>
        <v>0</v>
      </c>
      <c r="D610" s="1732">
        <f>'Og s3a'!E1013</f>
        <v>0</v>
      </c>
      <c r="E610" s="1734">
        <f>'Og s3a'!F1013</f>
        <v>0</v>
      </c>
      <c r="F610" s="453">
        <f>O610</f>
        <v>0</v>
      </c>
      <c r="G610" s="453">
        <f>P610</f>
        <v>0</v>
      </c>
      <c r="H610" s="253">
        <f>'Pak8 s2'!I612</f>
        <v>0</v>
      </c>
      <c r="I610" s="253">
        <f>'Pak8 s2'!K612</f>
        <v>0</v>
      </c>
      <c r="J610" s="253">
        <f>'Pak8 s2'!M612</f>
        <v>0</v>
      </c>
      <c r="K610" s="253">
        <f>'Pak8 s2'!O612</f>
        <v>0</v>
      </c>
      <c r="L610" s="11"/>
      <c r="M610" s="11"/>
      <c r="N610" s="454">
        <f>'Og s3a'!G1013</f>
        <v>0</v>
      </c>
      <c r="O610" s="254">
        <f>'Og s3a'!H1013</f>
        <v>0</v>
      </c>
      <c r="P610" s="456">
        <f>'Og s3a'!D1013</f>
        <v>0</v>
      </c>
      <c r="Q610" s="11"/>
      <c r="R610" s="340"/>
      <c r="S610" s="340"/>
      <c r="T610" s="340"/>
      <c r="U610" s="11"/>
      <c r="V610" s="11"/>
      <c r="W610" s="11"/>
      <c r="X610" s="11"/>
      <c r="Y610" s="11"/>
      <c r="Z610" s="11"/>
      <c r="AA610" s="11"/>
      <c r="AB610" s="11"/>
    </row>
    <row r="611" spans="1:28" ht="14.25" customHeight="1">
      <c r="A611" s="1250" t="str">
        <f>A610</f>
        <v/>
      </c>
      <c r="B611" s="58"/>
      <c r="C611" s="1735"/>
      <c r="D611" s="1733"/>
      <c r="E611" s="1735"/>
      <c r="F611" s="251"/>
      <c r="G611" s="251"/>
      <c r="H611" s="251">
        <f>'Pak8 s2'!I613</f>
        <v>0</v>
      </c>
      <c r="I611" s="251">
        <f>'Pak8 s2'!K613</f>
        <v>0</v>
      </c>
      <c r="J611" s="251">
        <f>'Pak8 s2'!M613</f>
        <v>0</v>
      </c>
      <c r="K611" s="251">
        <f>'Pak8 s2'!O613</f>
        <v>0</v>
      </c>
      <c r="L611" s="11"/>
      <c r="M611" s="11"/>
      <c r="N611" s="455"/>
      <c r="O611" s="250"/>
      <c r="P611" s="457"/>
      <c r="Q611" s="11"/>
      <c r="R611" s="340"/>
      <c r="S611" s="340"/>
      <c r="T611" s="340"/>
      <c r="U611" s="11"/>
      <c r="V611" s="11"/>
      <c r="W611" s="11"/>
      <c r="X611" s="11"/>
      <c r="Y611" s="11"/>
      <c r="Z611" s="11"/>
      <c r="AA611" s="11"/>
      <c r="AB611" s="11"/>
    </row>
    <row r="612" spans="1:28" ht="24.75" customHeight="1">
      <c r="A612" s="1250" t="str">
        <f>IF(E612&gt;0,"Wypełnione","")</f>
        <v/>
      </c>
      <c r="B612" s="58"/>
      <c r="C612" s="1734">
        <f>'Og s3a'!C1015</f>
        <v>0</v>
      </c>
      <c r="D612" s="1732">
        <f>'Og s3a'!E1015</f>
        <v>0</v>
      </c>
      <c r="E612" s="1734">
        <f>'Og s3a'!F1015</f>
        <v>0</v>
      </c>
      <c r="F612" s="453">
        <f>O612</f>
        <v>0</v>
      </c>
      <c r="G612" s="453">
        <f>P612</f>
        <v>0</v>
      </c>
      <c r="H612" s="253">
        <f>'Pak8 s2'!I614</f>
        <v>0</v>
      </c>
      <c r="I612" s="253">
        <f>'Pak8 s2'!K614</f>
        <v>0</v>
      </c>
      <c r="J612" s="253">
        <f>'Pak8 s2'!M614</f>
        <v>0</v>
      </c>
      <c r="K612" s="253">
        <f>'Pak8 s2'!O614</f>
        <v>0</v>
      </c>
      <c r="L612" s="11"/>
      <c r="M612" s="11"/>
      <c r="N612" s="454">
        <f>'Og s3a'!G1015</f>
        <v>0</v>
      </c>
      <c r="O612" s="254">
        <f>'Og s3a'!H1015</f>
        <v>0</v>
      </c>
      <c r="P612" s="456">
        <f>'Og s3a'!D1015</f>
        <v>0</v>
      </c>
      <c r="Q612" s="11"/>
      <c r="R612" s="340"/>
      <c r="S612" s="340"/>
      <c r="T612" s="340"/>
      <c r="U612" s="11"/>
      <c r="V612" s="11"/>
      <c r="W612" s="11"/>
      <c r="X612" s="11"/>
      <c r="Y612" s="11"/>
      <c r="Z612" s="11"/>
      <c r="AA612" s="11"/>
      <c r="AB612" s="11"/>
    </row>
    <row r="613" spans="1:28" ht="14.25" customHeight="1">
      <c r="A613" s="1250" t="str">
        <f>A612</f>
        <v/>
      </c>
      <c r="B613" s="58"/>
      <c r="C613" s="1735"/>
      <c r="D613" s="1733"/>
      <c r="E613" s="1735"/>
      <c r="F613" s="251"/>
      <c r="G613" s="251"/>
      <c r="H613" s="251">
        <f>'Pak8 s2'!I615</f>
        <v>0</v>
      </c>
      <c r="I613" s="251">
        <f>'Pak8 s2'!K615</f>
        <v>0</v>
      </c>
      <c r="J613" s="251">
        <f>'Pak8 s2'!M615</f>
        <v>0</v>
      </c>
      <c r="K613" s="251">
        <f>'Pak8 s2'!O615</f>
        <v>0</v>
      </c>
      <c r="L613" s="11"/>
      <c r="M613" s="11"/>
      <c r="N613" s="455"/>
      <c r="O613" s="250"/>
      <c r="P613" s="457"/>
      <c r="Q613" s="11"/>
      <c r="R613" s="340"/>
      <c r="S613" s="340"/>
      <c r="T613" s="340"/>
      <c r="U613" s="11"/>
      <c r="V613" s="11"/>
      <c r="W613" s="11"/>
      <c r="X613" s="11"/>
      <c r="Y613" s="11"/>
      <c r="Z613" s="11"/>
      <c r="AA613" s="11"/>
      <c r="AB613" s="11"/>
    </row>
    <row r="614" spans="1:28" ht="24.75" customHeight="1">
      <c r="A614" s="1250" t="str">
        <f>IF(E614&gt;0,"Wypełnione","")</f>
        <v/>
      </c>
      <c r="B614" s="58"/>
      <c r="C614" s="1734">
        <f>'Og s3a'!C1017</f>
        <v>0</v>
      </c>
      <c r="D614" s="1732">
        <f>'Og s3a'!E1017</f>
        <v>0</v>
      </c>
      <c r="E614" s="1734">
        <f>'Og s3a'!F1017</f>
        <v>0</v>
      </c>
      <c r="F614" s="453">
        <f>O614</f>
        <v>0</v>
      </c>
      <c r="G614" s="453">
        <f>P614</f>
        <v>0</v>
      </c>
      <c r="H614" s="253">
        <f>'Pak8 s2'!I616</f>
        <v>0</v>
      </c>
      <c r="I614" s="253">
        <f>'Pak8 s2'!K616</f>
        <v>0</v>
      </c>
      <c r="J614" s="253">
        <f>'Pak8 s2'!M616</f>
        <v>0</v>
      </c>
      <c r="K614" s="253">
        <f>'Pak8 s2'!O616</f>
        <v>0</v>
      </c>
      <c r="L614" s="11"/>
      <c r="M614" s="11"/>
      <c r="N614" s="454">
        <f>'Og s3a'!G1017</f>
        <v>0</v>
      </c>
      <c r="O614" s="254">
        <f>'Og s3a'!H1017</f>
        <v>0</v>
      </c>
      <c r="P614" s="456">
        <f>'Og s3a'!D1017</f>
        <v>0</v>
      </c>
      <c r="Q614" s="11"/>
      <c r="R614" s="340"/>
      <c r="S614" s="340"/>
      <c r="T614" s="340"/>
      <c r="U614" s="11"/>
      <c r="V614" s="11"/>
      <c r="W614" s="11"/>
      <c r="X614" s="11"/>
      <c r="Y614" s="11"/>
      <c r="Z614" s="11"/>
      <c r="AA614" s="11"/>
      <c r="AB614" s="11"/>
    </row>
    <row r="615" spans="1:28" ht="14.25" customHeight="1">
      <c r="A615" s="1250" t="str">
        <f>A614</f>
        <v/>
      </c>
      <c r="B615" s="58"/>
      <c r="C615" s="1735"/>
      <c r="D615" s="1733"/>
      <c r="E615" s="1735"/>
      <c r="F615" s="251"/>
      <c r="G615" s="251"/>
      <c r="H615" s="251">
        <f>'Pak8 s2'!I617</f>
        <v>0</v>
      </c>
      <c r="I615" s="251">
        <f>'Pak8 s2'!K617</f>
        <v>0</v>
      </c>
      <c r="J615" s="251">
        <f>'Pak8 s2'!M617</f>
        <v>0</v>
      </c>
      <c r="K615" s="251">
        <f>'Pak8 s2'!O617</f>
        <v>0</v>
      </c>
      <c r="L615" s="11"/>
      <c r="M615" s="11"/>
      <c r="N615" s="455"/>
      <c r="O615" s="250"/>
      <c r="P615" s="457"/>
      <c r="Q615" s="11"/>
      <c r="R615" s="340"/>
      <c r="S615" s="340"/>
      <c r="T615" s="340"/>
      <c r="U615" s="11"/>
      <c r="V615" s="11"/>
      <c r="W615" s="11"/>
      <c r="X615" s="11"/>
      <c r="Y615" s="11"/>
      <c r="Z615" s="11"/>
      <c r="AA615" s="11"/>
      <c r="AB615" s="11"/>
    </row>
    <row r="616" spans="1:28" ht="24.75" customHeight="1">
      <c r="A616" s="1250" t="str">
        <f>IF(E616&gt;0,"Wypełnione","")</f>
        <v/>
      </c>
      <c r="B616" s="58"/>
      <c r="C616" s="1734">
        <f>'Og s3a'!C1019</f>
        <v>0</v>
      </c>
      <c r="D616" s="1732">
        <f>'Og s3a'!E1019</f>
        <v>0</v>
      </c>
      <c r="E616" s="1734">
        <f>'Og s3a'!F1019</f>
        <v>0</v>
      </c>
      <c r="F616" s="453">
        <f>O616</f>
        <v>0</v>
      </c>
      <c r="G616" s="453">
        <f>P616</f>
        <v>0</v>
      </c>
      <c r="H616" s="253">
        <f>'Pak8 s2'!I618</f>
        <v>0</v>
      </c>
      <c r="I616" s="253">
        <f>'Pak8 s2'!K618</f>
        <v>0</v>
      </c>
      <c r="J616" s="253">
        <f>'Pak8 s2'!M618</f>
        <v>0</v>
      </c>
      <c r="K616" s="253">
        <f>'Pak8 s2'!O618</f>
        <v>0</v>
      </c>
      <c r="L616" s="11"/>
      <c r="M616" s="11"/>
      <c r="N616" s="454">
        <f>'Og s3a'!G1019</f>
        <v>0</v>
      </c>
      <c r="O616" s="254">
        <f>'Og s3a'!H1019</f>
        <v>0</v>
      </c>
      <c r="P616" s="456">
        <f>'Og s3a'!D1019</f>
        <v>0</v>
      </c>
      <c r="Q616" s="11"/>
      <c r="R616" s="340"/>
      <c r="S616" s="340"/>
      <c r="T616" s="340"/>
      <c r="U616" s="11"/>
      <c r="V616" s="11"/>
      <c r="W616" s="11"/>
      <c r="X616" s="11"/>
      <c r="Y616" s="11"/>
      <c r="Z616" s="11"/>
      <c r="AA616" s="11"/>
      <c r="AB616" s="11"/>
    </row>
    <row r="617" spans="1:28" ht="14.25" customHeight="1">
      <c r="A617" s="1250" t="str">
        <f>A616</f>
        <v/>
      </c>
      <c r="B617" s="58"/>
      <c r="C617" s="1735"/>
      <c r="D617" s="1733"/>
      <c r="E617" s="1735"/>
      <c r="F617" s="251"/>
      <c r="G617" s="251"/>
      <c r="H617" s="251">
        <f>'Pak8 s2'!I619</f>
        <v>0</v>
      </c>
      <c r="I617" s="251">
        <f>'Pak8 s2'!K619</f>
        <v>0</v>
      </c>
      <c r="J617" s="251">
        <f>'Pak8 s2'!M619</f>
        <v>0</v>
      </c>
      <c r="K617" s="251">
        <f>'Pak8 s2'!O619</f>
        <v>0</v>
      </c>
      <c r="L617" s="11"/>
      <c r="M617" s="11"/>
      <c r="N617" s="455"/>
      <c r="O617" s="250"/>
      <c r="P617" s="457"/>
      <c r="Q617" s="11"/>
      <c r="R617" s="340"/>
      <c r="S617" s="340"/>
      <c r="T617" s="340"/>
      <c r="U617" s="11"/>
      <c r="V617" s="11"/>
      <c r="W617" s="11"/>
      <c r="X617" s="11"/>
      <c r="Y617" s="11"/>
      <c r="Z617" s="11"/>
      <c r="AA617" s="11"/>
      <c r="AB617" s="11"/>
    </row>
    <row r="618" spans="1:28" ht="24.75" customHeight="1">
      <c r="A618" s="1250" t="str">
        <f>IF(E618&gt;0,"Wypełnione","")</f>
        <v/>
      </c>
      <c r="B618" s="58"/>
      <c r="C618" s="1734">
        <f>'Og s3a'!C1021</f>
        <v>0</v>
      </c>
      <c r="D618" s="1732">
        <f>'Og s3a'!E1021</f>
        <v>0</v>
      </c>
      <c r="E618" s="1734">
        <f>'Og s3a'!F1021</f>
        <v>0</v>
      </c>
      <c r="F618" s="453">
        <f>O618</f>
        <v>0</v>
      </c>
      <c r="G618" s="453">
        <f>P618</f>
        <v>0</v>
      </c>
      <c r="H618" s="253">
        <f>'Pak8 s2'!I620</f>
        <v>0</v>
      </c>
      <c r="I618" s="253">
        <f>'Pak8 s2'!K620</f>
        <v>0</v>
      </c>
      <c r="J618" s="253">
        <f>'Pak8 s2'!M620</f>
        <v>0</v>
      </c>
      <c r="K618" s="253">
        <f>'Pak8 s2'!O620</f>
        <v>0</v>
      </c>
      <c r="L618" s="11"/>
      <c r="M618" s="11"/>
      <c r="N618" s="454">
        <f>'Og s3a'!G1021</f>
        <v>0</v>
      </c>
      <c r="O618" s="254">
        <f>'Og s3a'!H1021</f>
        <v>0</v>
      </c>
      <c r="P618" s="456">
        <f>'Og s3a'!D1021</f>
        <v>0</v>
      </c>
      <c r="Q618" s="11"/>
      <c r="R618" s="340"/>
      <c r="S618" s="340"/>
      <c r="T618" s="340"/>
      <c r="U618" s="11"/>
      <c r="V618" s="11"/>
      <c r="W618" s="11"/>
      <c r="X618" s="11"/>
      <c r="Y618" s="11"/>
      <c r="Z618" s="11"/>
      <c r="AA618" s="11"/>
      <c r="AB618" s="11"/>
    </row>
    <row r="619" spans="1:28" ht="14.25" customHeight="1">
      <c r="A619" s="1250" t="str">
        <f>A618</f>
        <v/>
      </c>
      <c r="B619" s="58"/>
      <c r="C619" s="1735"/>
      <c r="D619" s="1733"/>
      <c r="E619" s="1735"/>
      <c r="F619" s="251"/>
      <c r="G619" s="251"/>
      <c r="H619" s="251">
        <f>'Pak8 s2'!I621</f>
        <v>0</v>
      </c>
      <c r="I619" s="251">
        <f>'Pak8 s2'!K621</f>
        <v>0</v>
      </c>
      <c r="J619" s="251">
        <f>'Pak8 s2'!M621</f>
        <v>0</v>
      </c>
      <c r="K619" s="251">
        <f>'Pak8 s2'!O621</f>
        <v>0</v>
      </c>
      <c r="L619" s="11"/>
      <c r="M619" s="11"/>
      <c r="N619" s="455"/>
      <c r="O619" s="250"/>
      <c r="P619" s="457"/>
      <c r="Q619" s="11"/>
      <c r="R619" s="340"/>
      <c r="S619" s="340"/>
      <c r="T619" s="340"/>
      <c r="U619" s="11"/>
      <c r="V619" s="11"/>
      <c r="W619" s="11"/>
      <c r="X619" s="11"/>
      <c r="Y619" s="11"/>
      <c r="Z619" s="11"/>
      <c r="AA619" s="11"/>
      <c r="AB619" s="11"/>
    </row>
    <row r="620" spans="1:28" ht="24.75" customHeight="1">
      <c r="A620" s="1250" t="str">
        <f>IF(E620&gt;0,"Wypełnione","")</f>
        <v/>
      </c>
      <c r="B620" s="58"/>
      <c r="C620" s="1734">
        <f>'Og s3a'!C1023</f>
        <v>0</v>
      </c>
      <c r="D620" s="1732">
        <f>'Og s3a'!E1023</f>
        <v>0</v>
      </c>
      <c r="E620" s="1734">
        <f>'Og s3a'!F1023</f>
        <v>0</v>
      </c>
      <c r="F620" s="453">
        <f>O620</f>
        <v>0</v>
      </c>
      <c r="G620" s="453">
        <f>P620</f>
        <v>0</v>
      </c>
      <c r="H620" s="253">
        <f>'Pak8 s2'!I622</f>
        <v>0</v>
      </c>
      <c r="I620" s="253">
        <f>'Pak8 s2'!K622</f>
        <v>0</v>
      </c>
      <c r="J620" s="253">
        <f>'Pak8 s2'!M622</f>
        <v>0</v>
      </c>
      <c r="K620" s="253">
        <f>'Pak8 s2'!O622</f>
        <v>0</v>
      </c>
      <c r="L620" s="11"/>
      <c r="M620" s="11"/>
      <c r="N620" s="454">
        <f>'Og s3a'!G1023</f>
        <v>0</v>
      </c>
      <c r="O620" s="254">
        <f>'Og s3a'!H1023</f>
        <v>0</v>
      </c>
      <c r="P620" s="456">
        <f>'Og s3a'!D1023</f>
        <v>0</v>
      </c>
      <c r="Q620" s="11"/>
      <c r="R620" s="340"/>
      <c r="S620" s="340"/>
      <c r="T620" s="340"/>
      <c r="U620" s="11"/>
      <c r="V620" s="11"/>
      <c r="W620" s="11"/>
      <c r="X620" s="11"/>
      <c r="Y620" s="11"/>
      <c r="Z620" s="11"/>
      <c r="AA620" s="11"/>
      <c r="AB620" s="11"/>
    </row>
    <row r="621" spans="1:28" ht="14.25" customHeight="1">
      <c r="A621" s="1250" t="str">
        <f>A620</f>
        <v/>
      </c>
      <c r="B621" s="58"/>
      <c r="C621" s="1735"/>
      <c r="D621" s="1733"/>
      <c r="E621" s="1735"/>
      <c r="F621" s="251"/>
      <c r="G621" s="251"/>
      <c r="H621" s="251">
        <f>'Pak8 s2'!I623</f>
        <v>0</v>
      </c>
      <c r="I621" s="251">
        <f>'Pak8 s2'!K623</f>
        <v>0</v>
      </c>
      <c r="J621" s="251">
        <f>'Pak8 s2'!M623</f>
        <v>0</v>
      </c>
      <c r="K621" s="251">
        <f>'Pak8 s2'!O623</f>
        <v>0</v>
      </c>
      <c r="L621" s="11"/>
      <c r="M621" s="11"/>
      <c r="N621" s="455"/>
      <c r="O621" s="250"/>
      <c r="P621" s="457"/>
      <c r="Q621" s="11"/>
      <c r="R621" s="340"/>
      <c r="S621" s="340"/>
      <c r="T621" s="340"/>
      <c r="U621" s="11"/>
      <c r="V621" s="11"/>
      <c r="W621" s="11"/>
      <c r="X621" s="11"/>
      <c r="Y621" s="11"/>
      <c r="Z621" s="11"/>
      <c r="AA621" s="11"/>
      <c r="AB621" s="11"/>
    </row>
    <row r="622" spans="1:28" ht="24.75" customHeight="1">
      <c r="A622" s="1250" t="str">
        <f>IF(E622&gt;0,"Wypełnione","")</f>
        <v/>
      </c>
      <c r="B622" s="58"/>
      <c r="C622" s="1734">
        <f>'Og s3a'!C1025</f>
        <v>0</v>
      </c>
      <c r="D622" s="1732">
        <f>'Og s3a'!E1025</f>
        <v>0</v>
      </c>
      <c r="E622" s="1734">
        <f>'Og s3a'!F1025</f>
        <v>0</v>
      </c>
      <c r="F622" s="453">
        <f>O622</f>
        <v>0</v>
      </c>
      <c r="G622" s="453">
        <f>P622</f>
        <v>0</v>
      </c>
      <c r="H622" s="253">
        <f>'Pak8 s2'!I624</f>
        <v>0</v>
      </c>
      <c r="I622" s="253">
        <f>'Pak8 s2'!K624</f>
        <v>0</v>
      </c>
      <c r="J622" s="253">
        <f>'Pak8 s2'!M624</f>
        <v>0</v>
      </c>
      <c r="K622" s="253">
        <f>'Pak8 s2'!O624</f>
        <v>0</v>
      </c>
      <c r="L622" s="11"/>
      <c r="M622" s="11"/>
      <c r="N622" s="454">
        <f>'Og s3a'!G1025</f>
        <v>0</v>
      </c>
      <c r="O622" s="254">
        <f>'Og s3a'!H1025</f>
        <v>0</v>
      </c>
      <c r="P622" s="456">
        <f>'Og s3a'!D1025</f>
        <v>0</v>
      </c>
      <c r="Q622" s="11"/>
      <c r="R622" s="340"/>
      <c r="S622" s="340"/>
      <c r="T622" s="340"/>
      <c r="U622" s="11"/>
      <c r="V622" s="11"/>
      <c r="W622" s="11"/>
      <c r="X622" s="11"/>
      <c r="Y622" s="11"/>
      <c r="Z622" s="11"/>
      <c r="AA622" s="11"/>
      <c r="AB622" s="11"/>
    </row>
    <row r="623" spans="1:28" ht="14.25" customHeight="1">
      <c r="A623" s="1250" t="str">
        <f>A622</f>
        <v/>
      </c>
      <c r="B623" s="58"/>
      <c r="C623" s="1735"/>
      <c r="D623" s="1733"/>
      <c r="E623" s="1735"/>
      <c r="F623" s="251"/>
      <c r="G623" s="251"/>
      <c r="H623" s="251">
        <f>'Pak8 s2'!I625</f>
        <v>0</v>
      </c>
      <c r="I623" s="251">
        <f>'Pak8 s2'!K625</f>
        <v>0</v>
      </c>
      <c r="J623" s="251">
        <f>'Pak8 s2'!M625</f>
        <v>0</v>
      </c>
      <c r="K623" s="251">
        <f>'Pak8 s2'!O625</f>
        <v>0</v>
      </c>
      <c r="L623" s="11"/>
      <c r="M623" s="11"/>
      <c r="N623" s="455"/>
      <c r="O623" s="250"/>
      <c r="P623" s="457"/>
      <c r="Q623" s="11"/>
      <c r="R623" s="340"/>
      <c r="S623" s="340"/>
      <c r="T623" s="340"/>
      <c r="U623" s="11"/>
      <c r="V623" s="11"/>
      <c r="W623" s="11"/>
      <c r="X623" s="11"/>
      <c r="Y623" s="11"/>
      <c r="Z623" s="11"/>
      <c r="AA623" s="11"/>
      <c r="AB623" s="11"/>
    </row>
    <row r="624" spans="1:28" ht="24.75" customHeight="1">
      <c r="A624" s="1250" t="str">
        <f>IF(E624&gt;0,"Wypełnione","")</f>
        <v/>
      </c>
      <c r="B624" s="58"/>
      <c r="C624" s="1734">
        <f>'Og s3a'!C1027</f>
        <v>0</v>
      </c>
      <c r="D624" s="1732">
        <f>'Og s3a'!E1027</f>
        <v>0</v>
      </c>
      <c r="E624" s="1734">
        <f>'Og s3a'!F1027</f>
        <v>0</v>
      </c>
      <c r="F624" s="453">
        <f>O624</f>
        <v>0</v>
      </c>
      <c r="G624" s="453">
        <f>P624</f>
        <v>0</v>
      </c>
      <c r="H624" s="253">
        <f>'Pak8 s2'!I626</f>
        <v>0</v>
      </c>
      <c r="I624" s="253">
        <f>'Pak8 s2'!K626</f>
        <v>0</v>
      </c>
      <c r="J624" s="253">
        <f>'Pak8 s2'!M626</f>
        <v>0</v>
      </c>
      <c r="K624" s="253">
        <f>'Pak8 s2'!O626</f>
        <v>0</v>
      </c>
      <c r="L624" s="11"/>
      <c r="M624" s="11"/>
      <c r="N624" s="454">
        <f>'Og s3a'!G1027</f>
        <v>0</v>
      </c>
      <c r="O624" s="254">
        <f>'Og s3a'!H1027</f>
        <v>0</v>
      </c>
      <c r="P624" s="456">
        <f>'Og s3a'!D1027</f>
        <v>0</v>
      </c>
      <c r="Q624" s="11"/>
      <c r="R624" s="340"/>
      <c r="S624" s="340"/>
      <c r="T624" s="340"/>
      <c r="U624" s="11"/>
      <c r="V624" s="11"/>
      <c r="W624" s="11"/>
      <c r="X624" s="11"/>
      <c r="Y624" s="11"/>
      <c r="Z624" s="11"/>
      <c r="AA624" s="11"/>
      <c r="AB624" s="11"/>
    </row>
    <row r="625" spans="1:28" ht="14.25" customHeight="1">
      <c r="A625" s="1250" t="str">
        <f>A624</f>
        <v/>
      </c>
      <c r="B625" s="58"/>
      <c r="C625" s="1735"/>
      <c r="D625" s="1733"/>
      <c r="E625" s="1735"/>
      <c r="F625" s="251"/>
      <c r="G625" s="251"/>
      <c r="H625" s="251">
        <f>'Pak8 s2'!I627</f>
        <v>0</v>
      </c>
      <c r="I625" s="251">
        <f>'Pak8 s2'!K627</f>
        <v>0</v>
      </c>
      <c r="J625" s="251">
        <f>'Pak8 s2'!M627</f>
        <v>0</v>
      </c>
      <c r="K625" s="251">
        <f>'Pak8 s2'!O627</f>
        <v>0</v>
      </c>
      <c r="L625" s="11"/>
      <c r="M625" s="11"/>
      <c r="N625" s="455"/>
      <c r="O625" s="250"/>
      <c r="P625" s="457"/>
      <c r="Q625" s="11"/>
      <c r="R625" s="340"/>
      <c r="S625" s="340"/>
      <c r="T625" s="340"/>
      <c r="U625" s="11"/>
      <c r="V625" s="11"/>
      <c r="W625" s="11"/>
      <c r="X625" s="11"/>
      <c r="Y625" s="11"/>
      <c r="Z625" s="11"/>
      <c r="AA625" s="11"/>
      <c r="AB625" s="11"/>
    </row>
    <row r="626" spans="1:28" ht="24.75" customHeight="1">
      <c r="A626" s="1250" t="str">
        <f>IF(E626&gt;0,"Wypełnione","")</f>
        <v/>
      </c>
      <c r="B626" s="58"/>
      <c r="C626" s="1734">
        <f>'Og s3a'!C1029</f>
        <v>0</v>
      </c>
      <c r="D626" s="1732">
        <f>'Og s3a'!E1029</f>
        <v>0</v>
      </c>
      <c r="E626" s="1734">
        <f>'Og s3a'!F1029</f>
        <v>0</v>
      </c>
      <c r="F626" s="453">
        <f>O626</f>
        <v>0</v>
      </c>
      <c r="G626" s="453">
        <f>P626</f>
        <v>0</v>
      </c>
      <c r="H626" s="253">
        <f>'Pak8 s2'!I628</f>
        <v>0</v>
      </c>
      <c r="I626" s="253">
        <f>'Pak8 s2'!K628</f>
        <v>0</v>
      </c>
      <c r="J626" s="253">
        <f>'Pak8 s2'!M628</f>
        <v>0</v>
      </c>
      <c r="K626" s="253">
        <f>'Pak8 s2'!O628</f>
        <v>0</v>
      </c>
      <c r="L626" s="11"/>
      <c r="M626" s="11"/>
      <c r="N626" s="454">
        <f>'Og s3a'!G1029</f>
        <v>0</v>
      </c>
      <c r="O626" s="254">
        <f>'Og s3a'!H1029</f>
        <v>0</v>
      </c>
      <c r="P626" s="456">
        <f>'Og s3a'!D1029</f>
        <v>0</v>
      </c>
      <c r="Q626" s="11"/>
      <c r="R626" s="340"/>
      <c r="S626" s="340"/>
      <c r="T626" s="340"/>
      <c r="U626" s="11"/>
      <c r="V626" s="11"/>
      <c r="W626" s="11"/>
      <c r="X626" s="11"/>
      <c r="Y626" s="11"/>
      <c r="Z626" s="11"/>
      <c r="AA626" s="11"/>
      <c r="AB626" s="11"/>
    </row>
    <row r="627" spans="1:28" ht="14.25" customHeight="1">
      <c r="A627" s="1250" t="str">
        <f>A626</f>
        <v/>
      </c>
      <c r="B627" s="58"/>
      <c r="C627" s="1735"/>
      <c r="D627" s="1733"/>
      <c r="E627" s="1735"/>
      <c r="F627" s="251"/>
      <c r="G627" s="251"/>
      <c r="H627" s="251">
        <f>'Pak8 s2'!I629</f>
        <v>0</v>
      </c>
      <c r="I627" s="251">
        <f>'Pak8 s2'!K629</f>
        <v>0</v>
      </c>
      <c r="J627" s="251">
        <f>'Pak8 s2'!M629</f>
        <v>0</v>
      </c>
      <c r="K627" s="251">
        <f>'Pak8 s2'!O629</f>
        <v>0</v>
      </c>
      <c r="L627" s="11"/>
      <c r="M627" s="11"/>
      <c r="N627" s="455"/>
      <c r="O627" s="250"/>
      <c r="P627" s="457"/>
      <c r="Q627" s="11"/>
      <c r="R627" s="340"/>
      <c r="S627" s="340"/>
      <c r="T627" s="340"/>
      <c r="U627" s="11"/>
      <c r="V627" s="11"/>
      <c r="W627" s="11"/>
      <c r="X627" s="11"/>
      <c r="Y627" s="11"/>
      <c r="Z627" s="11"/>
      <c r="AA627" s="11"/>
      <c r="AB627" s="11"/>
    </row>
    <row r="628" spans="1:28" ht="24.75" customHeight="1">
      <c r="A628" s="1250" t="str">
        <f>IF(E628&gt;0,"Wypełnione","")</f>
        <v/>
      </c>
      <c r="B628" s="58"/>
      <c r="C628" s="1734">
        <f>'Og s3a'!C1031</f>
        <v>0</v>
      </c>
      <c r="D628" s="1732">
        <f>'Og s3a'!E1031</f>
        <v>0</v>
      </c>
      <c r="E628" s="1734">
        <f>'Og s3a'!F1031</f>
        <v>0</v>
      </c>
      <c r="F628" s="453">
        <f>O628</f>
        <v>0</v>
      </c>
      <c r="G628" s="453">
        <f>P628</f>
        <v>0</v>
      </c>
      <c r="H628" s="253">
        <f>'Pak8 s2'!I630</f>
        <v>0</v>
      </c>
      <c r="I628" s="253">
        <f>'Pak8 s2'!K630</f>
        <v>0</v>
      </c>
      <c r="J628" s="253">
        <f>'Pak8 s2'!M630</f>
        <v>0</v>
      </c>
      <c r="K628" s="253">
        <f>'Pak8 s2'!O630</f>
        <v>0</v>
      </c>
      <c r="L628" s="11"/>
      <c r="M628" s="11"/>
      <c r="N628" s="454">
        <f>'Og s3a'!G1031</f>
        <v>0</v>
      </c>
      <c r="O628" s="254">
        <f>'Og s3a'!H1031</f>
        <v>0</v>
      </c>
      <c r="P628" s="456">
        <f>'Og s3a'!D1031</f>
        <v>0</v>
      </c>
      <c r="Q628" s="11"/>
      <c r="R628" s="340"/>
      <c r="S628" s="340"/>
      <c r="T628" s="340"/>
      <c r="U628" s="11"/>
      <c r="V628" s="11"/>
      <c r="W628" s="11"/>
      <c r="X628" s="11"/>
      <c r="Y628" s="11"/>
      <c r="Z628" s="11"/>
      <c r="AA628" s="11"/>
      <c r="AB628" s="11"/>
    </row>
    <row r="629" spans="1:28" ht="14.25" customHeight="1">
      <c r="A629" s="1250" t="str">
        <f>A628</f>
        <v/>
      </c>
      <c r="B629" s="58"/>
      <c r="C629" s="1735"/>
      <c r="D629" s="1733"/>
      <c r="E629" s="1735"/>
      <c r="F629" s="251"/>
      <c r="G629" s="251"/>
      <c r="H629" s="251">
        <f>'Pak8 s2'!I631</f>
        <v>0</v>
      </c>
      <c r="I629" s="251">
        <f>'Pak8 s2'!K631</f>
        <v>0</v>
      </c>
      <c r="J629" s="251">
        <f>'Pak8 s2'!M631</f>
        <v>0</v>
      </c>
      <c r="K629" s="251">
        <f>'Pak8 s2'!O631</f>
        <v>0</v>
      </c>
      <c r="L629" s="11"/>
      <c r="M629" s="11"/>
      <c r="N629" s="455"/>
      <c r="O629" s="250"/>
      <c r="P629" s="457"/>
      <c r="Q629" s="11"/>
      <c r="R629" s="340"/>
      <c r="S629" s="340"/>
      <c r="T629" s="340"/>
      <c r="U629" s="11"/>
      <c r="V629" s="11"/>
      <c r="W629" s="11"/>
      <c r="X629" s="11"/>
      <c r="Y629" s="11"/>
      <c r="Z629" s="11"/>
      <c r="AA629" s="11"/>
      <c r="AB629" s="11"/>
    </row>
    <row r="630" spans="1:28" ht="24.75" customHeight="1">
      <c r="A630" s="1250" t="str">
        <f>IF(E630&gt;0,"Wypełnione","")</f>
        <v/>
      </c>
      <c r="B630" s="58"/>
      <c r="C630" s="1734">
        <f>'Og s3a'!C1033</f>
        <v>0</v>
      </c>
      <c r="D630" s="1732">
        <f>'Og s3a'!E1033</f>
        <v>0</v>
      </c>
      <c r="E630" s="1734">
        <f>'Og s3a'!F1033</f>
        <v>0</v>
      </c>
      <c r="F630" s="453">
        <f>O630</f>
        <v>0</v>
      </c>
      <c r="G630" s="453">
        <f>P630</f>
        <v>0</v>
      </c>
      <c r="H630" s="253">
        <f>'Pak8 s2'!I632</f>
        <v>0</v>
      </c>
      <c r="I630" s="253">
        <f>'Pak8 s2'!K632</f>
        <v>0</v>
      </c>
      <c r="J630" s="253">
        <f>'Pak8 s2'!M632</f>
        <v>0</v>
      </c>
      <c r="K630" s="253">
        <f>'Pak8 s2'!O632</f>
        <v>0</v>
      </c>
      <c r="L630" s="11"/>
      <c r="M630" s="11"/>
      <c r="N630" s="454">
        <f>'Og s3a'!G1033</f>
        <v>0</v>
      </c>
      <c r="O630" s="254">
        <f>'Og s3a'!H1033</f>
        <v>0</v>
      </c>
      <c r="P630" s="456">
        <f>'Og s3a'!D1033</f>
        <v>0</v>
      </c>
      <c r="Q630" s="11"/>
      <c r="R630" s="340"/>
      <c r="S630" s="340"/>
      <c r="T630" s="340"/>
      <c r="U630" s="11"/>
      <c r="V630" s="11"/>
      <c r="W630" s="11"/>
      <c r="X630" s="11"/>
      <c r="Y630" s="11"/>
      <c r="Z630" s="11"/>
      <c r="AA630" s="11"/>
      <c r="AB630" s="11"/>
    </row>
    <row r="631" spans="1:28" ht="14.25" customHeight="1">
      <c r="A631" s="1250" t="str">
        <f>A630</f>
        <v/>
      </c>
      <c r="B631" s="58"/>
      <c r="C631" s="1735"/>
      <c r="D631" s="1733"/>
      <c r="E631" s="1735"/>
      <c r="F631" s="251"/>
      <c r="G631" s="251"/>
      <c r="H631" s="251">
        <f>'Pak8 s2'!I633</f>
        <v>0</v>
      </c>
      <c r="I631" s="251">
        <f>'Pak8 s2'!K633</f>
        <v>0</v>
      </c>
      <c r="J631" s="251">
        <f>'Pak8 s2'!M633</f>
        <v>0</v>
      </c>
      <c r="K631" s="251">
        <f>'Pak8 s2'!O633</f>
        <v>0</v>
      </c>
      <c r="L631" s="11"/>
      <c r="M631" s="11"/>
      <c r="N631" s="455"/>
      <c r="O631" s="250"/>
      <c r="P631" s="457"/>
      <c r="Q631" s="11"/>
      <c r="R631" s="340"/>
      <c r="S631" s="340"/>
      <c r="T631" s="340"/>
      <c r="U631" s="11"/>
      <c r="V631" s="11"/>
      <c r="W631" s="11"/>
      <c r="X631" s="11"/>
      <c r="Y631" s="11"/>
      <c r="Z631" s="11"/>
      <c r="AA631" s="11"/>
      <c r="AB631" s="11"/>
    </row>
    <row r="632" spans="1:28" ht="24.75" customHeight="1">
      <c r="A632" s="1250" t="str">
        <f>IF(E632&gt;0,"Wypełnione","")</f>
        <v/>
      </c>
      <c r="B632" s="58"/>
      <c r="C632" s="1734">
        <f>'Og s3a'!C1035</f>
        <v>0</v>
      </c>
      <c r="D632" s="1732">
        <f>'Og s3a'!E1035</f>
        <v>0</v>
      </c>
      <c r="E632" s="1734">
        <f>'Og s3a'!F1035</f>
        <v>0</v>
      </c>
      <c r="F632" s="453">
        <f>O632</f>
        <v>0</v>
      </c>
      <c r="G632" s="453">
        <f>P632</f>
        <v>0</v>
      </c>
      <c r="H632" s="253">
        <f>'Pak8 s2'!I634</f>
        <v>0</v>
      </c>
      <c r="I632" s="253">
        <f>'Pak8 s2'!K634</f>
        <v>0</v>
      </c>
      <c r="J632" s="253">
        <f>'Pak8 s2'!M634</f>
        <v>0</v>
      </c>
      <c r="K632" s="253">
        <f>'Pak8 s2'!O634</f>
        <v>0</v>
      </c>
      <c r="L632" s="11"/>
      <c r="M632" s="11"/>
      <c r="N632" s="454">
        <f>'Og s3a'!G1035</f>
        <v>0</v>
      </c>
      <c r="O632" s="254">
        <f>'Og s3a'!H1035</f>
        <v>0</v>
      </c>
      <c r="P632" s="456">
        <f>'Og s3a'!D1035</f>
        <v>0</v>
      </c>
      <c r="Q632" s="11"/>
      <c r="R632" s="340"/>
      <c r="S632" s="340"/>
      <c r="T632" s="340"/>
      <c r="U632" s="11"/>
      <c r="V632" s="11"/>
      <c r="W632" s="11"/>
      <c r="X632" s="11"/>
      <c r="Y632" s="11"/>
      <c r="Z632" s="11"/>
      <c r="AA632" s="11"/>
      <c r="AB632" s="11"/>
    </row>
    <row r="633" spans="1:28" ht="14.25" customHeight="1">
      <c r="A633" s="1250" t="str">
        <f>A632</f>
        <v/>
      </c>
      <c r="B633" s="58"/>
      <c r="C633" s="1735"/>
      <c r="D633" s="1733"/>
      <c r="E633" s="1735"/>
      <c r="F633" s="251"/>
      <c r="G633" s="251"/>
      <c r="H633" s="251">
        <f>'Pak8 s2'!I635</f>
        <v>0</v>
      </c>
      <c r="I633" s="251">
        <f>'Pak8 s2'!K635</f>
        <v>0</v>
      </c>
      <c r="J633" s="251">
        <f>'Pak8 s2'!M635</f>
        <v>0</v>
      </c>
      <c r="K633" s="251">
        <f>'Pak8 s2'!O635</f>
        <v>0</v>
      </c>
      <c r="L633" s="11"/>
      <c r="M633" s="11"/>
      <c r="N633" s="455"/>
      <c r="O633" s="250"/>
      <c r="P633" s="457"/>
      <c r="Q633" s="11"/>
      <c r="R633" s="340"/>
      <c r="S633" s="340"/>
      <c r="T633" s="340"/>
      <c r="U633" s="11"/>
      <c r="V633" s="11"/>
      <c r="W633" s="11"/>
      <c r="X633" s="11"/>
      <c r="Y633" s="11"/>
      <c r="Z633" s="11"/>
      <c r="AA633" s="11"/>
      <c r="AB633" s="11"/>
    </row>
    <row r="634" spans="1:28" ht="24.75" customHeight="1">
      <c r="A634" s="1250" t="str">
        <f>IF(E634&gt;0,"Wypełnione","")</f>
        <v/>
      </c>
      <c r="B634" s="58"/>
      <c r="C634" s="1734">
        <f>'Og s3a'!C1037</f>
        <v>0</v>
      </c>
      <c r="D634" s="1732">
        <f>'Og s3a'!E1037</f>
        <v>0</v>
      </c>
      <c r="E634" s="1734">
        <f>'Og s3a'!F1037</f>
        <v>0</v>
      </c>
      <c r="F634" s="453">
        <f>O634</f>
        <v>0</v>
      </c>
      <c r="G634" s="453">
        <f>P634</f>
        <v>0</v>
      </c>
      <c r="H634" s="253">
        <f>'Pak8 s2'!I636</f>
        <v>0</v>
      </c>
      <c r="I634" s="253">
        <f>'Pak8 s2'!K636</f>
        <v>0</v>
      </c>
      <c r="J634" s="253">
        <f>'Pak8 s2'!M636</f>
        <v>0</v>
      </c>
      <c r="K634" s="253">
        <f>'Pak8 s2'!O636</f>
        <v>0</v>
      </c>
      <c r="L634" s="11"/>
      <c r="M634" s="11"/>
      <c r="N634" s="454">
        <f>'Og s3a'!G1037</f>
        <v>0</v>
      </c>
      <c r="O634" s="254">
        <f>'Og s3a'!H1037</f>
        <v>0</v>
      </c>
      <c r="P634" s="456">
        <f>'Og s3a'!D1037</f>
        <v>0</v>
      </c>
      <c r="Q634" s="11"/>
      <c r="R634" s="340"/>
      <c r="S634" s="340"/>
      <c r="T634" s="340"/>
      <c r="U634" s="11"/>
      <c r="V634" s="11"/>
      <c r="W634" s="11"/>
      <c r="X634" s="11"/>
      <c r="Y634" s="11"/>
      <c r="Z634" s="11"/>
      <c r="AA634" s="11"/>
      <c r="AB634" s="11"/>
    </row>
    <row r="635" spans="1:28" ht="14.25" customHeight="1">
      <c r="A635" s="1250" t="str">
        <f>A634</f>
        <v/>
      </c>
      <c r="B635" s="58"/>
      <c r="C635" s="1735"/>
      <c r="D635" s="1733"/>
      <c r="E635" s="1735"/>
      <c r="F635" s="251"/>
      <c r="G635" s="251"/>
      <c r="H635" s="251">
        <f>'Pak8 s2'!I637</f>
        <v>0</v>
      </c>
      <c r="I635" s="251">
        <f>'Pak8 s2'!K637</f>
        <v>0</v>
      </c>
      <c r="J635" s="251">
        <f>'Pak8 s2'!M637</f>
        <v>0</v>
      </c>
      <c r="K635" s="251">
        <f>'Pak8 s2'!O637</f>
        <v>0</v>
      </c>
      <c r="L635" s="11"/>
      <c r="M635" s="11"/>
      <c r="N635" s="455"/>
      <c r="O635" s="250"/>
      <c r="P635" s="457"/>
      <c r="Q635" s="11"/>
      <c r="R635" s="340"/>
      <c r="S635" s="340"/>
      <c r="T635" s="340"/>
      <c r="U635" s="11"/>
      <c r="V635" s="11"/>
      <c r="W635" s="11"/>
      <c r="X635" s="11"/>
      <c r="Y635" s="11"/>
      <c r="Z635" s="11"/>
      <c r="AA635" s="11"/>
      <c r="AB635" s="11"/>
    </row>
    <row r="636" spans="1:28" ht="24.75" customHeight="1">
      <c r="A636" s="1250" t="str">
        <f>IF(E636&gt;0,"Wypełnione","")</f>
        <v/>
      </c>
      <c r="B636" s="58"/>
      <c r="C636" s="1734">
        <f>'Og s3a'!C1039</f>
        <v>0</v>
      </c>
      <c r="D636" s="1732">
        <f>'Og s3a'!E1039</f>
        <v>0</v>
      </c>
      <c r="E636" s="1734">
        <f>'Og s3a'!F1039</f>
        <v>0</v>
      </c>
      <c r="F636" s="453">
        <f>O636</f>
        <v>0</v>
      </c>
      <c r="G636" s="453">
        <f>P636</f>
        <v>0</v>
      </c>
      <c r="H636" s="253">
        <f>'Pak8 s2'!I638</f>
        <v>0</v>
      </c>
      <c r="I636" s="253">
        <f>'Pak8 s2'!K638</f>
        <v>0</v>
      </c>
      <c r="J636" s="253">
        <f>'Pak8 s2'!M638</f>
        <v>0</v>
      </c>
      <c r="K636" s="253">
        <f>'Pak8 s2'!O638</f>
        <v>0</v>
      </c>
      <c r="L636" s="11"/>
      <c r="M636" s="11"/>
      <c r="N636" s="454">
        <f>'Og s3a'!G1039</f>
        <v>0</v>
      </c>
      <c r="O636" s="254">
        <f>'Og s3a'!H1039</f>
        <v>0</v>
      </c>
      <c r="P636" s="456">
        <f>'Og s3a'!D1039</f>
        <v>0</v>
      </c>
      <c r="Q636" s="11"/>
      <c r="R636" s="340"/>
      <c r="S636" s="340"/>
      <c r="T636" s="340"/>
      <c r="U636" s="11"/>
      <c r="V636" s="11"/>
      <c r="W636" s="11"/>
      <c r="X636" s="11"/>
      <c r="Y636" s="11"/>
      <c r="Z636" s="11"/>
      <c r="AA636" s="11"/>
      <c r="AB636" s="11"/>
    </row>
    <row r="637" spans="1:28" ht="14.25" customHeight="1">
      <c r="A637" s="1250" t="str">
        <f>A636</f>
        <v/>
      </c>
      <c r="B637" s="58"/>
      <c r="C637" s="1735"/>
      <c r="D637" s="1733"/>
      <c r="E637" s="1735"/>
      <c r="F637" s="251"/>
      <c r="G637" s="251"/>
      <c r="H637" s="251">
        <f>'Pak8 s2'!I639</f>
        <v>0</v>
      </c>
      <c r="I637" s="251">
        <f>'Pak8 s2'!K639</f>
        <v>0</v>
      </c>
      <c r="J637" s="251">
        <f>'Pak8 s2'!M639</f>
        <v>0</v>
      </c>
      <c r="K637" s="251">
        <f>'Pak8 s2'!O639</f>
        <v>0</v>
      </c>
      <c r="L637" s="11"/>
      <c r="M637" s="11"/>
      <c r="N637" s="455"/>
      <c r="O637" s="250"/>
      <c r="P637" s="457"/>
      <c r="Q637" s="11"/>
      <c r="R637" s="340"/>
      <c r="S637" s="340"/>
      <c r="T637" s="340"/>
      <c r="U637" s="11"/>
      <c r="V637" s="11"/>
      <c r="W637" s="11"/>
      <c r="X637" s="11"/>
      <c r="Y637" s="11"/>
      <c r="Z637" s="11"/>
      <c r="AA637" s="11"/>
      <c r="AB637" s="11"/>
    </row>
    <row r="638" spans="1:28" ht="24.75" customHeight="1">
      <c r="A638" s="1250" t="str">
        <f>IF(E638&gt;0,"Wypełnione","")</f>
        <v/>
      </c>
      <c r="B638" s="58"/>
      <c r="C638" s="1734">
        <f>'Og s3a'!C1041</f>
        <v>0</v>
      </c>
      <c r="D638" s="1732">
        <f>'Og s3a'!E1041</f>
        <v>0</v>
      </c>
      <c r="E638" s="1734">
        <f>'Og s3a'!F1041</f>
        <v>0</v>
      </c>
      <c r="F638" s="453">
        <f>O638</f>
        <v>0</v>
      </c>
      <c r="G638" s="453">
        <f>P638</f>
        <v>0</v>
      </c>
      <c r="H638" s="253">
        <f>'Pak8 s2'!I640</f>
        <v>0</v>
      </c>
      <c r="I638" s="253">
        <f>'Pak8 s2'!K640</f>
        <v>0</v>
      </c>
      <c r="J638" s="253">
        <f>'Pak8 s2'!M640</f>
        <v>0</v>
      </c>
      <c r="K638" s="253">
        <f>'Pak8 s2'!O640</f>
        <v>0</v>
      </c>
      <c r="L638" s="11"/>
      <c r="M638" s="11"/>
      <c r="N638" s="454">
        <f>'Og s3a'!G1041</f>
        <v>0</v>
      </c>
      <c r="O638" s="254">
        <f>'Og s3a'!H1041</f>
        <v>0</v>
      </c>
      <c r="P638" s="456">
        <f>'Og s3a'!D1041</f>
        <v>0</v>
      </c>
      <c r="Q638" s="11"/>
      <c r="R638" s="340"/>
      <c r="S638" s="340"/>
      <c r="T638" s="340"/>
      <c r="U638" s="11"/>
      <c r="V638" s="11"/>
      <c r="W638" s="11"/>
      <c r="X638" s="11"/>
      <c r="Y638" s="11"/>
      <c r="Z638" s="11"/>
      <c r="AA638" s="11"/>
      <c r="AB638" s="11"/>
    </row>
    <row r="639" spans="1:28" ht="14.25" customHeight="1">
      <c r="A639" s="1250" t="str">
        <f>A638</f>
        <v/>
      </c>
      <c r="B639" s="58"/>
      <c r="C639" s="1735"/>
      <c r="D639" s="1733"/>
      <c r="E639" s="1735"/>
      <c r="F639" s="251"/>
      <c r="G639" s="251"/>
      <c r="H639" s="251">
        <f>'Pak8 s2'!I641</f>
        <v>0</v>
      </c>
      <c r="I639" s="251">
        <f>'Pak8 s2'!K641</f>
        <v>0</v>
      </c>
      <c r="J639" s="251">
        <f>'Pak8 s2'!M641</f>
        <v>0</v>
      </c>
      <c r="K639" s="251">
        <f>'Pak8 s2'!O641</f>
        <v>0</v>
      </c>
      <c r="L639" s="11"/>
      <c r="M639" s="11"/>
      <c r="N639" s="455"/>
      <c r="O639" s="250"/>
      <c r="P639" s="457"/>
      <c r="Q639" s="11"/>
      <c r="R639" s="340"/>
      <c r="S639" s="340"/>
      <c r="T639" s="340"/>
      <c r="U639" s="11"/>
      <c r="V639" s="11"/>
      <c r="W639" s="11"/>
      <c r="X639" s="11"/>
      <c r="Y639" s="11"/>
      <c r="Z639" s="11"/>
      <c r="AA639" s="11"/>
      <c r="AB639" s="11"/>
    </row>
    <row r="640" spans="1:28" ht="24.75" customHeight="1">
      <c r="A640" s="1250" t="str">
        <f>IF(E640&gt;0,"Wypełnione","")</f>
        <v/>
      </c>
      <c r="B640" s="58"/>
      <c r="C640" s="1734">
        <f>'Og s3a'!C1043</f>
        <v>0</v>
      </c>
      <c r="D640" s="1732">
        <f>'Og s3a'!E1043</f>
        <v>0</v>
      </c>
      <c r="E640" s="1734">
        <f>'Og s3a'!F1043</f>
        <v>0</v>
      </c>
      <c r="F640" s="453">
        <f>O640</f>
        <v>0</v>
      </c>
      <c r="G640" s="453">
        <f>P640</f>
        <v>0</v>
      </c>
      <c r="H640" s="253">
        <f>'Pak8 s2'!I642</f>
        <v>0</v>
      </c>
      <c r="I640" s="253">
        <f>'Pak8 s2'!K642</f>
        <v>0</v>
      </c>
      <c r="J640" s="253">
        <f>'Pak8 s2'!M642</f>
        <v>0</v>
      </c>
      <c r="K640" s="253">
        <f>'Pak8 s2'!O642</f>
        <v>0</v>
      </c>
      <c r="L640" s="11"/>
      <c r="M640" s="11"/>
      <c r="N640" s="454">
        <f>'Og s3a'!G1043</f>
        <v>0</v>
      </c>
      <c r="O640" s="254">
        <f>'Og s3a'!H1043</f>
        <v>0</v>
      </c>
      <c r="P640" s="456">
        <f>'Og s3a'!D1043</f>
        <v>0</v>
      </c>
      <c r="Q640" s="11"/>
      <c r="R640" s="340"/>
      <c r="S640" s="340"/>
      <c r="T640" s="340"/>
      <c r="U640" s="11"/>
      <c r="V640" s="11"/>
      <c r="W640" s="11"/>
      <c r="X640" s="11"/>
      <c r="Y640" s="11"/>
      <c r="Z640" s="11"/>
      <c r="AA640" s="11"/>
      <c r="AB640" s="11"/>
    </row>
    <row r="641" spans="1:28" ht="14.25" customHeight="1">
      <c r="A641" s="1250" t="str">
        <f>A640</f>
        <v/>
      </c>
      <c r="B641" s="58"/>
      <c r="C641" s="1735"/>
      <c r="D641" s="1733"/>
      <c r="E641" s="1735"/>
      <c r="F641" s="251"/>
      <c r="G641" s="251"/>
      <c r="H641" s="251">
        <f>'Pak8 s2'!I643</f>
        <v>0</v>
      </c>
      <c r="I641" s="251">
        <f>'Pak8 s2'!K643</f>
        <v>0</v>
      </c>
      <c r="J641" s="251">
        <f>'Pak8 s2'!M643</f>
        <v>0</v>
      </c>
      <c r="K641" s="251">
        <f>'Pak8 s2'!O643</f>
        <v>0</v>
      </c>
      <c r="L641" s="11"/>
      <c r="M641" s="11"/>
      <c r="N641" s="455"/>
      <c r="O641" s="250"/>
      <c r="P641" s="457"/>
      <c r="Q641" s="11"/>
      <c r="R641" s="340"/>
      <c r="S641" s="340"/>
      <c r="T641" s="340"/>
      <c r="U641" s="11"/>
      <c r="V641" s="11"/>
      <c r="W641" s="11"/>
      <c r="X641" s="11"/>
      <c r="Y641" s="11"/>
      <c r="Z641" s="11"/>
      <c r="AA641" s="11"/>
      <c r="AB641" s="11"/>
    </row>
    <row r="642" spans="1:28" ht="24.75" customHeight="1">
      <c r="A642" s="1250" t="str">
        <f>IF(E642&gt;0,"Wypełnione","")</f>
        <v/>
      </c>
      <c r="B642" s="58"/>
      <c r="C642" s="1734">
        <f>'Og s3a'!C1045</f>
        <v>0</v>
      </c>
      <c r="D642" s="1732">
        <f>'Og s3a'!E1045</f>
        <v>0</v>
      </c>
      <c r="E642" s="1734">
        <f>'Og s3a'!F1045</f>
        <v>0</v>
      </c>
      <c r="F642" s="453">
        <f>O642</f>
        <v>0</v>
      </c>
      <c r="G642" s="453">
        <f>P642</f>
        <v>0</v>
      </c>
      <c r="H642" s="253">
        <f>'Pak8 s2'!I644</f>
        <v>0</v>
      </c>
      <c r="I642" s="253">
        <f>'Pak8 s2'!K644</f>
        <v>0</v>
      </c>
      <c r="J642" s="253">
        <f>'Pak8 s2'!M644</f>
        <v>0</v>
      </c>
      <c r="K642" s="253">
        <f>'Pak8 s2'!O644</f>
        <v>0</v>
      </c>
      <c r="L642" s="11"/>
      <c r="M642" s="11"/>
      <c r="N642" s="454">
        <f>'Og s3a'!G1045</f>
        <v>0</v>
      </c>
      <c r="O642" s="254">
        <f>'Og s3a'!H1045</f>
        <v>0</v>
      </c>
      <c r="P642" s="456">
        <f>'Og s3a'!D1045</f>
        <v>0</v>
      </c>
      <c r="Q642" s="11"/>
      <c r="R642" s="340"/>
      <c r="S642" s="340"/>
      <c r="T642" s="340"/>
      <c r="U642" s="11"/>
      <c r="V642" s="11"/>
      <c r="W642" s="11"/>
      <c r="X642" s="11"/>
      <c r="Y642" s="11"/>
      <c r="Z642" s="11"/>
      <c r="AA642" s="11"/>
      <c r="AB642" s="11"/>
    </row>
    <row r="643" spans="1:28" ht="14.25" customHeight="1">
      <c r="A643" s="1250" t="str">
        <f>A642</f>
        <v/>
      </c>
      <c r="B643" s="58"/>
      <c r="C643" s="1735"/>
      <c r="D643" s="1733"/>
      <c r="E643" s="1735"/>
      <c r="F643" s="251"/>
      <c r="G643" s="251"/>
      <c r="H643" s="251">
        <f>'Pak8 s2'!I645</f>
        <v>0</v>
      </c>
      <c r="I643" s="251">
        <f>'Pak8 s2'!K645</f>
        <v>0</v>
      </c>
      <c r="J643" s="251">
        <f>'Pak8 s2'!M645</f>
        <v>0</v>
      </c>
      <c r="K643" s="251">
        <f>'Pak8 s2'!O645</f>
        <v>0</v>
      </c>
      <c r="L643" s="11"/>
      <c r="M643" s="11"/>
      <c r="N643" s="455"/>
      <c r="O643" s="250"/>
      <c r="P643" s="457"/>
      <c r="Q643" s="11"/>
      <c r="R643" s="340"/>
      <c r="S643" s="340"/>
      <c r="T643" s="340"/>
      <c r="U643" s="11"/>
      <c r="V643" s="11"/>
      <c r="W643" s="11"/>
      <c r="X643" s="11"/>
      <c r="Y643" s="11"/>
      <c r="Z643" s="11"/>
      <c r="AA643" s="11"/>
      <c r="AB643" s="11"/>
    </row>
    <row r="644" spans="1:28" ht="24.75" customHeight="1">
      <c r="A644" s="1250" t="str">
        <f>IF(E644&gt;0,"Wypełnione","")</f>
        <v/>
      </c>
      <c r="B644" s="58"/>
      <c r="C644" s="1734">
        <f>'Og s3a'!C1047</f>
        <v>0</v>
      </c>
      <c r="D644" s="1732">
        <f>'Og s3a'!E1047</f>
        <v>0</v>
      </c>
      <c r="E644" s="1734">
        <f>'Og s3a'!F1047</f>
        <v>0</v>
      </c>
      <c r="F644" s="453">
        <f>O644</f>
        <v>0</v>
      </c>
      <c r="G644" s="453">
        <f>P644</f>
        <v>0</v>
      </c>
      <c r="H644" s="253">
        <f>'Pak8 s2'!I646</f>
        <v>0</v>
      </c>
      <c r="I644" s="253">
        <f>'Pak8 s2'!K646</f>
        <v>0</v>
      </c>
      <c r="J644" s="253">
        <f>'Pak8 s2'!M646</f>
        <v>0</v>
      </c>
      <c r="K644" s="253">
        <f>'Pak8 s2'!O646</f>
        <v>0</v>
      </c>
      <c r="L644" s="11"/>
      <c r="M644" s="11"/>
      <c r="N644" s="454">
        <f>'Og s3a'!G1047</f>
        <v>0</v>
      </c>
      <c r="O644" s="254">
        <f>'Og s3a'!H1047</f>
        <v>0</v>
      </c>
      <c r="P644" s="456">
        <f>'Og s3a'!D1047</f>
        <v>0</v>
      </c>
      <c r="Q644" s="11"/>
      <c r="R644" s="340"/>
      <c r="S644" s="340"/>
      <c r="T644" s="340"/>
      <c r="U644" s="11"/>
      <c r="V644" s="11"/>
      <c r="W644" s="11"/>
      <c r="X644" s="11"/>
      <c r="Y644" s="11"/>
      <c r="Z644" s="11"/>
      <c r="AA644" s="11"/>
      <c r="AB644" s="11"/>
    </row>
    <row r="645" spans="1:28" ht="14.25" customHeight="1">
      <c r="A645" s="1250" t="str">
        <f>A644</f>
        <v/>
      </c>
      <c r="B645" s="58"/>
      <c r="C645" s="1735"/>
      <c r="D645" s="1733"/>
      <c r="E645" s="1735"/>
      <c r="F645" s="251"/>
      <c r="G645" s="251"/>
      <c r="H645" s="251">
        <f>'Pak8 s2'!I647</f>
        <v>0</v>
      </c>
      <c r="I645" s="251">
        <f>'Pak8 s2'!K647</f>
        <v>0</v>
      </c>
      <c r="J645" s="251">
        <f>'Pak8 s2'!M647</f>
        <v>0</v>
      </c>
      <c r="K645" s="251">
        <f>'Pak8 s2'!O647</f>
        <v>0</v>
      </c>
      <c r="L645" s="11"/>
      <c r="M645" s="11"/>
      <c r="N645" s="455"/>
      <c r="O645" s="250"/>
      <c r="P645" s="457"/>
      <c r="Q645" s="11"/>
      <c r="R645" s="340"/>
      <c r="S645" s="340"/>
      <c r="T645" s="340"/>
      <c r="U645" s="11"/>
      <c r="V645" s="11"/>
      <c r="W645" s="11"/>
      <c r="X645" s="11"/>
      <c r="Y645" s="11"/>
      <c r="Z645" s="11"/>
      <c r="AA645" s="11"/>
      <c r="AB645" s="11"/>
    </row>
    <row r="646" spans="1:28" ht="24.75" customHeight="1">
      <c r="A646" s="1250" t="str">
        <f>IF(E646&gt;0,"Wypełnione","")</f>
        <v/>
      </c>
      <c r="B646" s="58"/>
      <c r="C646" s="1734">
        <f>'Og s3a'!C1049</f>
        <v>0</v>
      </c>
      <c r="D646" s="1732">
        <f>'Og s3a'!E1049</f>
        <v>0</v>
      </c>
      <c r="E646" s="1734">
        <f>'Og s3a'!F1049</f>
        <v>0</v>
      </c>
      <c r="F646" s="453">
        <f>O646</f>
        <v>0</v>
      </c>
      <c r="G646" s="453">
        <f>P646</f>
        <v>0</v>
      </c>
      <c r="H646" s="253">
        <f>'Pak8 s2'!I648</f>
        <v>0</v>
      </c>
      <c r="I646" s="253">
        <f>'Pak8 s2'!K648</f>
        <v>0</v>
      </c>
      <c r="J646" s="253">
        <f>'Pak8 s2'!M648</f>
        <v>0</v>
      </c>
      <c r="K646" s="253">
        <f>'Pak8 s2'!O648</f>
        <v>0</v>
      </c>
      <c r="L646" s="11"/>
      <c r="M646" s="11"/>
      <c r="N646" s="454">
        <f>'Og s3a'!G1049</f>
        <v>0</v>
      </c>
      <c r="O646" s="254">
        <f>'Og s3a'!H1049</f>
        <v>0</v>
      </c>
      <c r="P646" s="456">
        <f>'Og s3a'!D1049</f>
        <v>0</v>
      </c>
      <c r="Q646" s="11"/>
      <c r="R646" s="340"/>
      <c r="S646" s="340"/>
      <c r="T646" s="340"/>
      <c r="U646" s="11"/>
      <c r="V646" s="11"/>
      <c r="W646" s="11"/>
      <c r="X646" s="11"/>
      <c r="Y646" s="11"/>
      <c r="Z646" s="11"/>
      <c r="AA646" s="11"/>
      <c r="AB646" s="11"/>
    </row>
    <row r="647" spans="1:28" ht="14.25" customHeight="1">
      <c r="A647" s="1250" t="str">
        <f>A646</f>
        <v/>
      </c>
      <c r="B647" s="58"/>
      <c r="C647" s="1735"/>
      <c r="D647" s="1733"/>
      <c r="E647" s="1735"/>
      <c r="F647" s="251"/>
      <c r="G647" s="251"/>
      <c r="H647" s="251">
        <f>'Pak8 s2'!I649</f>
        <v>0</v>
      </c>
      <c r="I647" s="251">
        <f>'Pak8 s2'!K649</f>
        <v>0</v>
      </c>
      <c r="J647" s="251">
        <f>'Pak8 s2'!M649</f>
        <v>0</v>
      </c>
      <c r="K647" s="251">
        <f>'Pak8 s2'!O649</f>
        <v>0</v>
      </c>
      <c r="L647" s="11"/>
      <c r="M647" s="11"/>
      <c r="N647" s="455"/>
      <c r="O647" s="250"/>
      <c r="P647" s="457"/>
      <c r="Q647" s="11"/>
      <c r="R647" s="340"/>
      <c r="S647" s="340"/>
      <c r="T647" s="340"/>
      <c r="U647" s="11"/>
      <c r="V647" s="11"/>
      <c r="W647" s="11"/>
      <c r="X647" s="11"/>
      <c r="Y647" s="11"/>
      <c r="Z647" s="11"/>
      <c r="AA647" s="11"/>
      <c r="AB647" s="11"/>
    </row>
    <row r="648" spans="1:28" ht="24.75" customHeight="1">
      <c r="A648" s="1250" t="str">
        <f>IF(E648&gt;0,"Wypełnione","")</f>
        <v/>
      </c>
      <c r="B648" s="58"/>
      <c r="C648" s="1734">
        <f>'Og s3a'!C1051</f>
        <v>0</v>
      </c>
      <c r="D648" s="1732">
        <f>'Og s3a'!E1051</f>
        <v>0</v>
      </c>
      <c r="E648" s="1734">
        <f>'Og s3a'!F1051</f>
        <v>0</v>
      </c>
      <c r="F648" s="453">
        <f>O648</f>
        <v>0</v>
      </c>
      <c r="G648" s="453">
        <f>P648</f>
        <v>0</v>
      </c>
      <c r="H648" s="253">
        <f>'Pak8 s2'!I650</f>
        <v>0</v>
      </c>
      <c r="I648" s="253">
        <f>'Pak8 s2'!K650</f>
        <v>0</v>
      </c>
      <c r="J648" s="253">
        <f>'Pak8 s2'!M650</f>
        <v>0</v>
      </c>
      <c r="K648" s="253">
        <f>'Pak8 s2'!O650</f>
        <v>0</v>
      </c>
      <c r="L648" s="11"/>
      <c r="M648" s="11"/>
      <c r="N648" s="454">
        <f>'Og s3a'!G1051</f>
        <v>0</v>
      </c>
      <c r="O648" s="254">
        <f>'Og s3a'!H1051</f>
        <v>0</v>
      </c>
      <c r="P648" s="456">
        <f>'Og s3a'!D1051</f>
        <v>0</v>
      </c>
      <c r="Q648" s="11"/>
      <c r="R648" s="340"/>
      <c r="S648" s="340"/>
      <c r="T648" s="340"/>
      <c r="U648" s="11"/>
      <c r="V648" s="11"/>
      <c r="W648" s="11"/>
      <c r="X648" s="11"/>
      <c r="Y648" s="11"/>
      <c r="Z648" s="11"/>
      <c r="AA648" s="11"/>
      <c r="AB648" s="11"/>
    </row>
    <row r="649" spans="1:28" ht="14.25" customHeight="1">
      <c r="A649" s="1250" t="str">
        <f>A648</f>
        <v/>
      </c>
      <c r="B649" s="58"/>
      <c r="C649" s="1735"/>
      <c r="D649" s="1733"/>
      <c r="E649" s="1735"/>
      <c r="F649" s="251"/>
      <c r="G649" s="251"/>
      <c r="H649" s="251">
        <f>'Pak8 s2'!I651</f>
        <v>0</v>
      </c>
      <c r="I649" s="251">
        <f>'Pak8 s2'!K651</f>
        <v>0</v>
      </c>
      <c r="J649" s="251">
        <f>'Pak8 s2'!M651</f>
        <v>0</v>
      </c>
      <c r="K649" s="251">
        <f>'Pak8 s2'!O651</f>
        <v>0</v>
      </c>
      <c r="L649" s="11"/>
      <c r="M649" s="11"/>
      <c r="N649" s="455"/>
      <c r="O649" s="250"/>
      <c r="P649" s="457"/>
      <c r="Q649" s="11"/>
      <c r="R649" s="340"/>
      <c r="S649" s="340"/>
      <c r="T649" s="340"/>
      <c r="U649" s="11"/>
      <c r="V649" s="11"/>
      <c r="W649" s="11"/>
      <c r="X649" s="11"/>
      <c r="Y649" s="11"/>
      <c r="Z649" s="11"/>
      <c r="AA649" s="11"/>
      <c r="AB649" s="11"/>
    </row>
    <row r="650" spans="1:28" ht="24.75" customHeight="1">
      <c r="A650" s="1250" t="str">
        <f>IF(E650&gt;0,"Wypełnione","")</f>
        <v/>
      </c>
      <c r="B650" s="58"/>
      <c r="C650" s="1734">
        <f>'Og s3a'!C1053</f>
        <v>0</v>
      </c>
      <c r="D650" s="1732">
        <f>'Og s3a'!E1053</f>
        <v>0</v>
      </c>
      <c r="E650" s="1734">
        <f>'Og s3a'!F1053</f>
        <v>0</v>
      </c>
      <c r="F650" s="453">
        <f>O650</f>
        <v>0</v>
      </c>
      <c r="G650" s="453">
        <f>P650</f>
        <v>0</v>
      </c>
      <c r="H650" s="253">
        <f>'Pak8 s2'!I652</f>
        <v>0</v>
      </c>
      <c r="I650" s="253">
        <f>'Pak8 s2'!K652</f>
        <v>0</v>
      </c>
      <c r="J650" s="253">
        <f>'Pak8 s2'!M652</f>
        <v>0</v>
      </c>
      <c r="K650" s="253">
        <f>'Pak8 s2'!O652</f>
        <v>0</v>
      </c>
      <c r="L650" s="11"/>
      <c r="M650" s="11"/>
      <c r="N650" s="454">
        <f>'Og s3a'!G1053</f>
        <v>0</v>
      </c>
      <c r="O650" s="254">
        <f>'Og s3a'!H1053</f>
        <v>0</v>
      </c>
      <c r="P650" s="456">
        <f>'Og s3a'!D1053</f>
        <v>0</v>
      </c>
      <c r="Q650" s="11"/>
      <c r="R650" s="340"/>
      <c r="S650" s="340"/>
      <c r="T650" s="340"/>
      <c r="U650" s="11"/>
      <c r="V650" s="11"/>
      <c r="W650" s="11"/>
      <c r="X650" s="11"/>
      <c r="Y650" s="11"/>
      <c r="Z650" s="11"/>
      <c r="AA650" s="11"/>
      <c r="AB650" s="11"/>
    </row>
    <row r="651" spans="1:28" ht="14.25" customHeight="1">
      <c r="A651" s="1250" t="str">
        <f>A650</f>
        <v/>
      </c>
      <c r="B651" s="58"/>
      <c r="C651" s="1735"/>
      <c r="D651" s="1733"/>
      <c r="E651" s="1735"/>
      <c r="F651" s="251"/>
      <c r="G651" s="251"/>
      <c r="H651" s="251">
        <f>'Pak8 s2'!I653</f>
        <v>0</v>
      </c>
      <c r="I651" s="251">
        <f>'Pak8 s2'!K653</f>
        <v>0</v>
      </c>
      <c r="J651" s="251">
        <f>'Pak8 s2'!M653</f>
        <v>0</v>
      </c>
      <c r="K651" s="251">
        <f>'Pak8 s2'!O653</f>
        <v>0</v>
      </c>
      <c r="L651" s="11"/>
      <c r="M651" s="11"/>
      <c r="N651" s="455"/>
      <c r="O651" s="250"/>
      <c r="P651" s="457"/>
      <c r="Q651" s="11"/>
      <c r="R651" s="340"/>
      <c r="S651" s="340"/>
      <c r="T651" s="340"/>
      <c r="U651" s="11"/>
      <c r="V651" s="11"/>
      <c r="W651" s="11"/>
      <c r="X651" s="11"/>
      <c r="Y651" s="11"/>
      <c r="Z651" s="11"/>
      <c r="AA651" s="11"/>
      <c r="AB651" s="11"/>
    </row>
    <row r="652" spans="1:28" ht="24.75" customHeight="1">
      <c r="A652" s="1250" t="str">
        <f>IF(E652&gt;0,"Wypełnione","")</f>
        <v/>
      </c>
      <c r="B652" s="58"/>
      <c r="C652" s="1734">
        <f>'Og s3a'!C1055</f>
        <v>0</v>
      </c>
      <c r="D652" s="1732">
        <f>'Og s3a'!E1055</f>
        <v>0</v>
      </c>
      <c r="E652" s="1734">
        <f>'Og s3a'!F1055</f>
        <v>0</v>
      </c>
      <c r="F652" s="453">
        <f>O652</f>
        <v>0</v>
      </c>
      <c r="G652" s="453">
        <f>P652</f>
        <v>0</v>
      </c>
      <c r="H652" s="253">
        <f>'Pak8 s2'!I654</f>
        <v>0</v>
      </c>
      <c r="I652" s="253">
        <f>'Pak8 s2'!K654</f>
        <v>0</v>
      </c>
      <c r="J652" s="253">
        <f>'Pak8 s2'!M654</f>
        <v>0</v>
      </c>
      <c r="K652" s="253">
        <f>'Pak8 s2'!O654</f>
        <v>0</v>
      </c>
      <c r="L652" s="11"/>
      <c r="M652" s="11"/>
      <c r="N652" s="454">
        <f>'Og s3a'!G1055</f>
        <v>0</v>
      </c>
      <c r="O652" s="254">
        <f>'Og s3a'!H1055</f>
        <v>0</v>
      </c>
      <c r="P652" s="456">
        <f>'Og s3a'!D1055</f>
        <v>0</v>
      </c>
      <c r="Q652" s="11"/>
      <c r="R652" s="340"/>
      <c r="S652" s="340"/>
      <c r="T652" s="340"/>
      <c r="U652" s="11"/>
      <c r="V652" s="11"/>
      <c r="W652" s="11"/>
      <c r="X652" s="11"/>
      <c r="Y652" s="11"/>
      <c r="Z652" s="11"/>
      <c r="AA652" s="11"/>
      <c r="AB652" s="11"/>
    </row>
    <row r="653" spans="1:28" ht="14.25" customHeight="1">
      <c r="A653" s="1250" t="str">
        <f>A652</f>
        <v/>
      </c>
      <c r="B653" s="58"/>
      <c r="C653" s="1735"/>
      <c r="D653" s="1733"/>
      <c r="E653" s="1735"/>
      <c r="F653" s="251"/>
      <c r="G653" s="251"/>
      <c r="H653" s="251">
        <f>'Pak8 s2'!I655</f>
        <v>0</v>
      </c>
      <c r="I653" s="251">
        <f>'Pak8 s2'!K655</f>
        <v>0</v>
      </c>
      <c r="J653" s="251">
        <f>'Pak8 s2'!M655</f>
        <v>0</v>
      </c>
      <c r="K653" s="251">
        <f>'Pak8 s2'!O655</f>
        <v>0</v>
      </c>
      <c r="L653" s="11"/>
      <c r="M653" s="11"/>
      <c r="N653" s="455"/>
      <c r="O653" s="250"/>
      <c r="P653" s="457"/>
      <c r="Q653" s="11"/>
      <c r="R653" s="340"/>
      <c r="S653" s="340"/>
      <c r="T653" s="340"/>
      <c r="U653" s="11"/>
      <c r="V653" s="11"/>
      <c r="W653" s="11"/>
      <c r="X653" s="11"/>
      <c r="Y653" s="11"/>
      <c r="Z653" s="11"/>
      <c r="AA653" s="11"/>
      <c r="AB653" s="11"/>
    </row>
    <row r="654" spans="1:28" ht="24.75" customHeight="1">
      <c r="A654" s="1250" t="str">
        <f>IF(E654&gt;0,"Wypełnione","")</f>
        <v/>
      </c>
      <c r="B654" s="58"/>
      <c r="C654" s="1734">
        <f>'Og s3a'!C1057</f>
        <v>0</v>
      </c>
      <c r="D654" s="1732">
        <f>'Og s3a'!E1057</f>
        <v>0</v>
      </c>
      <c r="E654" s="1734">
        <f>'Og s3a'!F1057</f>
        <v>0</v>
      </c>
      <c r="F654" s="453">
        <f>O654</f>
        <v>0</v>
      </c>
      <c r="G654" s="453">
        <f>P654</f>
        <v>0</v>
      </c>
      <c r="H654" s="253">
        <f>'Pak8 s2'!I656</f>
        <v>0</v>
      </c>
      <c r="I654" s="253">
        <f>'Pak8 s2'!K656</f>
        <v>0</v>
      </c>
      <c r="J654" s="253">
        <f>'Pak8 s2'!M656</f>
        <v>0</v>
      </c>
      <c r="K654" s="253">
        <f>'Pak8 s2'!O656</f>
        <v>0</v>
      </c>
      <c r="L654" s="11"/>
      <c r="M654" s="11"/>
      <c r="N654" s="454">
        <f>'Og s3a'!G1057</f>
        <v>0</v>
      </c>
      <c r="O654" s="254">
        <f>'Og s3a'!H1057</f>
        <v>0</v>
      </c>
      <c r="P654" s="456">
        <f>'Og s3a'!D1057</f>
        <v>0</v>
      </c>
      <c r="Q654" s="11"/>
      <c r="R654" s="340"/>
      <c r="S654" s="340"/>
      <c r="T654" s="340"/>
      <c r="U654" s="11"/>
      <c r="V654" s="11"/>
      <c r="W654" s="11"/>
      <c r="X654" s="11"/>
      <c r="Y654" s="11"/>
      <c r="Z654" s="11"/>
      <c r="AA654" s="11"/>
      <c r="AB654" s="11"/>
    </row>
    <row r="655" spans="1:28" ht="14.25" customHeight="1">
      <c r="A655" s="1250" t="str">
        <f>A654</f>
        <v/>
      </c>
      <c r="B655" s="58"/>
      <c r="C655" s="1735"/>
      <c r="D655" s="1733"/>
      <c r="E655" s="1735"/>
      <c r="F655" s="251"/>
      <c r="G655" s="251"/>
      <c r="H655" s="251">
        <f>'Pak8 s2'!I657</f>
        <v>0</v>
      </c>
      <c r="I655" s="251">
        <f>'Pak8 s2'!K657</f>
        <v>0</v>
      </c>
      <c r="J655" s="251">
        <f>'Pak8 s2'!M657</f>
        <v>0</v>
      </c>
      <c r="K655" s="251">
        <f>'Pak8 s2'!O657</f>
        <v>0</v>
      </c>
      <c r="L655" s="11"/>
      <c r="M655" s="11"/>
      <c r="N655" s="455"/>
      <c r="O655" s="250"/>
      <c r="P655" s="457"/>
      <c r="Q655" s="11"/>
      <c r="R655" s="340"/>
      <c r="S655" s="340"/>
      <c r="T655" s="340"/>
      <c r="U655" s="11"/>
      <c r="V655" s="11"/>
      <c r="W655" s="11"/>
      <c r="X655" s="11"/>
      <c r="Y655" s="11"/>
      <c r="Z655" s="11"/>
      <c r="AA655" s="11"/>
      <c r="AB655" s="11"/>
    </row>
    <row r="656" spans="1:28" ht="24.75" customHeight="1">
      <c r="A656" s="1250" t="str">
        <f>IF(E656&gt;0,"Wypełnione","")</f>
        <v/>
      </c>
      <c r="B656" s="58"/>
      <c r="C656" s="1734">
        <f>'Og s3a'!C1059</f>
        <v>0</v>
      </c>
      <c r="D656" s="1732">
        <f>'Og s3a'!E1059</f>
        <v>0</v>
      </c>
      <c r="E656" s="1734">
        <f>'Og s3a'!F1059</f>
        <v>0</v>
      </c>
      <c r="F656" s="453">
        <f>O656</f>
        <v>0</v>
      </c>
      <c r="G656" s="453">
        <f>P656</f>
        <v>0</v>
      </c>
      <c r="H656" s="253">
        <f>'Pak8 s2'!I658</f>
        <v>0</v>
      </c>
      <c r="I656" s="253">
        <f>'Pak8 s2'!K658</f>
        <v>0</v>
      </c>
      <c r="J656" s="253">
        <f>'Pak8 s2'!M658</f>
        <v>0</v>
      </c>
      <c r="K656" s="253">
        <f>'Pak8 s2'!O658</f>
        <v>0</v>
      </c>
      <c r="L656" s="11"/>
      <c r="M656" s="11"/>
      <c r="N656" s="454">
        <f>'Og s3a'!G1059</f>
        <v>0</v>
      </c>
      <c r="O656" s="254">
        <f>'Og s3a'!H1059</f>
        <v>0</v>
      </c>
      <c r="P656" s="456">
        <f>'Og s3a'!D1059</f>
        <v>0</v>
      </c>
      <c r="Q656" s="11"/>
      <c r="R656" s="340"/>
      <c r="S656" s="340"/>
      <c r="T656" s="340"/>
      <c r="U656" s="11"/>
      <c r="V656" s="11"/>
      <c r="W656" s="11"/>
      <c r="X656" s="11"/>
      <c r="Y656" s="11"/>
      <c r="Z656" s="11"/>
      <c r="AA656" s="11"/>
      <c r="AB656" s="11"/>
    </row>
    <row r="657" spans="1:28" ht="14.25" customHeight="1">
      <c r="A657" s="1250" t="str">
        <f>A656</f>
        <v/>
      </c>
      <c r="B657" s="58"/>
      <c r="C657" s="1735"/>
      <c r="D657" s="1733"/>
      <c r="E657" s="1735"/>
      <c r="F657" s="251"/>
      <c r="G657" s="251"/>
      <c r="H657" s="251">
        <f>'Pak8 s2'!I659</f>
        <v>0</v>
      </c>
      <c r="I657" s="251">
        <f>'Pak8 s2'!K659</f>
        <v>0</v>
      </c>
      <c r="J657" s="251">
        <f>'Pak8 s2'!M659</f>
        <v>0</v>
      </c>
      <c r="K657" s="251">
        <f>'Pak8 s2'!O659</f>
        <v>0</v>
      </c>
      <c r="L657" s="11"/>
      <c r="M657" s="11"/>
      <c r="N657" s="455"/>
      <c r="O657" s="250"/>
      <c r="P657" s="457"/>
      <c r="Q657" s="11"/>
      <c r="R657" s="340"/>
      <c r="S657" s="340"/>
      <c r="T657" s="340"/>
      <c r="U657" s="11"/>
      <c r="V657" s="11"/>
      <c r="W657" s="11"/>
      <c r="X657" s="11"/>
      <c r="Y657" s="11"/>
      <c r="Z657" s="11"/>
      <c r="AA657" s="11"/>
      <c r="AB657" s="11"/>
    </row>
    <row r="658" spans="1:28" ht="24.75" customHeight="1">
      <c r="A658" s="1250" t="str">
        <f>IF(E658&gt;0,"Wypełnione","")</f>
        <v/>
      </c>
      <c r="B658" s="58"/>
      <c r="C658" s="1734">
        <f>'Og s3a'!C1061</f>
        <v>0</v>
      </c>
      <c r="D658" s="1732">
        <f>'Og s3a'!E1061</f>
        <v>0</v>
      </c>
      <c r="E658" s="1734">
        <f>'Og s3a'!F1061</f>
        <v>0</v>
      </c>
      <c r="F658" s="453">
        <f>O658</f>
        <v>0</v>
      </c>
      <c r="G658" s="453">
        <f>P658</f>
        <v>0</v>
      </c>
      <c r="H658" s="253">
        <f>'Pak8 s2'!I660</f>
        <v>0</v>
      </c>
      <c r="I658" s="253">
        <f>'Pak8 s2'!K660</f>
        <v>0</v>
      </c>
      <c r="J658" s="253">
        <f>'Pak8 s2'!M660</f>
        <v>0</v>
      </c>
      <c r="K658" s="253">
        <f>'Pak8 s2'!O660</f>
        <v>0</v>
      </c>
      <c r="L658" s="11"/>
      <c r="M658" s="11"/>
      <c r="N658" s="454">
        <f>'Og s3a'!G1061</f>
        <v>0</v>
      </c>
      <c r="O658" s="254">
        <f>'Og s3a'!H1061</f>
        <v>0</v>
      </c>
      <c r="P658" s="456">
        <f>'Og s3a'!D1061</f>
        <v>0</v>
      </c>
      <c r="Q658" s="11"/>
      <c r="R658" s="340"/>
      <c r="S658" s="340"/>
      <c r="T658" s="340"/>
      <c r="U658" s="11"/>
      <c r="V658" s="11"/>
      <c r="W658" s="11"/>
      <c r="X658" s="11"/>
      <c r="Y658" s="11"/>
      <c r="Z658" s="11"/>
      <c r="AA658" s="11"/>
      <c r="AB658" s="11"/>
    </row>
    <row r="659" spans="1:28" ht="14.25" customHeight="1">
      <c r="A659" s="1250" t="str">
        <f>A658</f>
        <v/>
      </c>
      <c r="B659" s="58"/>
      <c r="C659" s="1735"/>
      <c r="D659" s="1733"/>
      <c r="E659" s="1735"/>
      <c r="F659" s="251"/>
      <c r="G659" s="251"/>
      <c r="H659" s="251">
        <f>'Pak8 s2'!I661</f>
        <v>0</v>
      </c>
      <c r="I659" s="251">
        <f>'Pak8 s2'!K661</f>
        <v>0</v>
      </c>
      <c r="J659" s="251">
        <f>'Pak8 s2'!M661</f>
        <v>0</v>
      </c>
      <c r="K659" s="251">
        <f>'Pak8 s2'!O661</f>
        <v>0</v>
      </c>
      <c r="L659" s="11"/>
      <c r="M659" s="11"/>
      <c r="N659" s="455"/>
      <c r="O659" s="250"/>
      <c r="P659" s="457"/>
      <c r="Q659" s="11"/>
      <c r="R659" s="340"/>
      <c r="S659" s="340"/>
      <c r="T659" s="340"/>
      <c r="U659" s="11"/>
      <c r="V659" s="11"/>
      <c r="W659" s="11"/>
      <c r="X659" s="11"/>
      <c r="Y659" s="11"/>
      <c r="Z659" s="11"/>
      <c r="AA659" s="11"/>
      <c r="AB659" s="11"/>
    </row>
    <row r="660" spans="1:28" ht="24.75" customHeight="1">
      <c r="A660" s="1250" t="str">
        <f>IF(E660&gt;0,"Wypełnione","")</f>
        <v/>
      </c>
      <c r="B660" s="58"/>
      <c r="C660" s="1734">
        <f>'Og s3a'!C1063</f>
        <v>0</v>
      </c>
      <c r="D660" s="1732">
        <f>'Og s3a'!E1063</f>
        <v>0</v>
      </c>
      <c r="E660" s="1734">
        <f>'Og s3a'!F1063</f>
        <v>0</v>
      </c>
      <c r="F660" s="453">
        <f>O660</f>
        <v>0</v>
      </c>
      <c r="G660" s="453">
        <f>P660</f>
        <v>0</v>
      </c>
      <c r="H660" s="253">
        <f>'Pak8 s2'!I662</f>
        <v>0</v>
      </c>
      <c r="I660" s="253">
        <f>'Pak8 s2'!K662</f>
        <v>0</v>
      </c>
      <c r="J660" s="253">
        <f>'Pak8 s2'!M662</f>
        <v>0</v>
      </c>
      <c r="K660" s="253">
        <f>'Pak8 s2'!O662</f>
        <v>0</v>
      </c>
      <c r="L660" s="11"/>
      <c r="M660" s="11"/>
      <c r="N660" s="454">
        <f>'Og s3a'!G1063</f>
        <v>0</v>
      </c>
      <c r="O660" s="254">
        <f>'Og s3a'!H1063</f>
        <v>0</v>
      </c>
      <c r="P660" s="456">
        <f>'Og s3a'!D1063</f>
        <v>0</v>
      </c>
      <c r="Q660" s="11"/>
      <c r="R660" s="340"/>
      <c r="S660" s="340"/>
      <c r="T660" s="340"/>
      <c r="U660" s="11"/>
      <c r="V660" s="11"/>
      <c r="W660" s="11"/>
      <c r="X660" s="11"/>
      <c r="Y660" s="11"/>
      <c r="Z660" s="11"/>
      <c r="AA660" s="11"/>
      <c r="AB660" s="11"/>
    </row>
    <row r="661" spans="1:28" ht="14.25" customHeight="1">
      <c r="A661" s="1250" t="str">
        <f>A660</f>
        <v/>
      </c>
      <c r="B661" s="58"/>
      <c r="C661" s="1735"/>
      <c r="D661" s="1733"/>
      <c r="E661" s="1735"/>
      <c r="F661" s="251"/>
      <c r="G661" s="251"/>
      <c r="H661" s="251">
        <f>'Pak8 s2'!I663</f>
        <v>0</v>
      </c>
      <c r="I661" s="251">
        <f>'Pak8 s2'!K663</f>
        <v>0</v>
      </c>
      <c r="J661" s="251">
        <f>'Pak8 s2'!M663</f>
        <v>0</v>
      </c>
      <c r="K661" s="251">
        <f>'Pak8 s2'!O663</f>
        <v>0</v>
      </c>
      <c r="L661" s="11"/>
      <c r="M661" s="11"/>
      <c r="N661" s="455"/>
      <c r="O661" s="250"/>
      <c r="P661" s="457"/>
      <c r="Q661" s="11"/>
      <c r="R661" s="340"/>
      <c r="S661" s="340"/>
      <c r="T661" s="340"/>
      <c r="U661" s="11"/>
      <c r="V661" s="11"/>
      <c r="W661" s="11"/>
      <c r="X661" s="11"/>
      <c r="Y661" s="11"/>
      <c r="Z661" s="11"/>
      <c r="AA661" s="11"/>
      <c r="AB661" s="11"/>
    </row>
    <row r="662" spans="1:28" ht="24.75" customHeight="1">
      <c r="A662" s="1250" t="str">
        <f>IF(E662&gt;0,"Wypełnione","")</f>
        <v/>
      </c>
      <c r="B662" s="58"/>
      <c r="C662" s="1734">
        <f>'Og s3a'!C1065</f>
        <v>0</v>
      </c>
      <c r="D662" s="1732">
        <f>'Og s3a'!E1065</f>
        <v>0</v>
      </c>
      <c r="E662" s="1734">
        <f>'Og s3a'!F1065</f>
        <v>0</v>
      </c>
      <c r="F662" s="453">
        <f>O662</f>
        <v>0</v>
      </c>
      <c r="G662" s="453">
        <f>P662</f>
        <v>0</v>
      </c>
      <c r="H662" s="253">
        <f>'Pak8 s2'!I664</f>
        <v>0</v>
      </c>
      <c r="I662" s="253">
        <f>'Pak8 s2'!K664</f>
        <v>0</v>
      </c>
      <c r="J662" s="253">
        <f>'Pak8 s2'!M664</f>
        <v>0</v>
      </c>
      <c r="K662" s="253">
        <f>'Pak8 s2'!O664</f>
        <v>0</v>
      </c>
      <c r="L662" s="11"/>
      <c r="M662" s="11"/>
      <c r="N662" s="454">
        <f>'Og s3a'!G1065</f>
        <v>0</v>
      </c>
      <c r="O662" s="254">
        <f>'Og s3a'!H1065</f>
        <v>0</v>
      </c>
      <c r="P662" s="456">
        <f>'Og s3a'!D1065</f>
        <v>0</v>
      </c>
      <c r="Q662" s="11"/>
      <c r="R662" s="340"/>
      <c r="S662" s="340"/>
      <c r="T662" s="340"/>
      <c r="U662" s="11"/>
      <c r="V662" s="11"/>
      <c r="W662" s="11"/>
      <c r="X662" s="11"/>
      <c r="Y662" s="11"/>
      <c r="Z662" s="11"/>
      <c r="AA662" s="11"/>
      <c r="AB662" s="11"/>
    </row>
    <row r="663" spans="1:28" ht="14.25" customHeight="1">
      <c r="A663" s="1250" t="str">
        <f>A662</f>
        <v/>
      </c>
      <c r="B663" s="58"/>
      <c r="C663" s="1735"/>
      <c r="D663" s="1733"/>
      <c r="E663" s="1735"/>
      <c r="F663" s="251"/>
      <c r="G663" s="251"/>
      <c r="H663" s="251">
        <f>'Pak8 s2'!I665</f>
        <v>0</v>
      </c>
      <c r="I663" s="251">
        <f>'Pak8 s2'!K665</f>
        <v>0</v>
      </c>
      <c r="J663" s="251">
        <f>'Pak8 s2'!M665</f>
        <v>0</v>
      </c>
      <c r="K663" s="251">
        <f>'Pak8 s2'!O665</f>
        <v>0</v>
      </c>
      <c r="L663" s="11"/>
      <c r="M663" s="11"/>
      <c r="N663" s="455"/>
      <c r="O663" s="250"/>
      <c r="P663" s="457"/>
      <c r="Q663" s="11"/>
      <c r="R663" s="340"/>
      <c r="S663" s="340"/>
      <c r="T663" s="340"/>
      <c r="U663" s="11"/>
      <c r="V663" s="11"/>
      <c r="W663" s="11"/>
      <c r="X663" s="11"/>
      <c r="Y663" s="11"/>
      <c r="Z663" s="11"/>
      <c r="AA663" s="11"/>
      <c r="AB663" s="11"/>
    </row>
    <row r="664" spans="1:28" ht="24.75" customHeight="1">
      <c r="A664" s="1250" t="str">
        <f>IF(E664&gt;0,"Wypełnione","")</f>
        <v/>
      </c>
      <c r="B664" s="58"/>
      <c r="C664" s="1734">
        <f>'Og s3a'!C1067</f>
        <v>0</v>
      </c>
      <c r="D664" s="1732">
        <f>'Og s3a'!E1067</f>
        <v>0</v>
      </c>
      <c r="E664" s="1734">
        <f>'Og s3a'!F1067</f>
        <v>0</v>
      </c>
      <c r="F664" s="453">
        <f>O664</f>
        <v>0</v>
      </c>
      <c r="G664" s="453">
        <f>P664</f>
        <v>0</v>
      </c>
      <c r="H664" s="253">
        <f>'Pak8 s2'!I666</f>
        <v>0</v>
      </c>
      <c r="I664" s="253">
        <f>'Pak8 s2'!K666</f>
        <v>0</v>
      </c>
      <c r="J664" s="253">
        <f>'Pak8 s2'!M666</f>
        <v>0</v>
      </c>
      <c r="K664" s="253">
        <f>'Pak8 s2'!O666</f>
        <v>0</v>
      </c>
      <c r="L664" s="11"/>
      <c r="M664" s="11"/>
      <c r="N664" s="454">
        <f>'Og s3a'!G1067</f>
        <v>0</v>
      </c>
      <c r="O664" s="254">
        <f>'Og s3a'!H1067</f>
        <v>0</v>
      </c>
      <c r="P664" s="456">
        <f>'Og s3a'!D1067</f>
        <v>0</v>
      </c>
      <c r="Q664" s="11"/>
      <c r="R664" s="340"/>
      <c r="S664" s="340"/>
      <c r="T664" s="340"/>
      <c r="U664" s="11"/>
      <c r="V664" s="11"/>
      <c r="W664" s="11"/>
      <c r="X664" s="11"/>
      <c r="Y664" s="11"/>
      <c r="Z664" s="11"/>
      <c r="AA664" s="11"/>
      <c r="AB664" s="11"/>
    </row>
    <row r="665" spans="1:28" ht="14.25" customHeight="1">
      <c r="A665" s="1250" t="str">
        <f>A664</f>
        <v/>
      </c>
      <c r="B665" s="58"/>
      <c r="C665" s="1735"/>
      <c r="D665" s="1733"/>
      <c r="E665" s="1735"/>
      <c r="F665" s="251"/>
      <c r="G665" s="251"/>
      <c r="H665" s="251">
        <f>'Pak8 s2'!I667</f>
        <v>0</v>
      </c>
      <c r="I665" s="251">
        <f>'Pak8 s2'!K667</f>
        <v>0</v>
      </c>
      <c r="J665" s="251">
        <f>'Pak8 s2'!M667</f>
        <v>0</v>
      </c>
      <c r="K665" s="251">
        <f>'Pak8 s2'!O667</f>
        <v>0</v>
      </c>
      <c r="L665" s="11"/>
      <c r="M665" s="11"/>
      <c r="N665" s="455"/>
      <c r="O665" s="250"/>
      <c r="P665" s="457"/>
      <c r="Q665" s="11"/>
      <c r="R665" s="340"/>
      <c r="S665" s="340"/>
      <c r="T665" s="340"/>
      <c r="U665" s="11"/>
      <c r="V665" s="11"/>
      <c r="W665" s="11"/>
      <c r="X665" s="11"/>
      <c r="Y665" s="11"/>
      <c r="Z665" s="11"/>
      <c r="AA665" s="11"/>
      <c r="AB665" s="11"/>
    </row>
    <row r="666" spans="1:28" ht="24.75" customHeight="1">
      <c r="A666" s="1250" t="str">
        <f>IF(E666&gt;0,"Wypełnione","")</f>
        <v/>
      </c>
      <c r="B666" s="58"/>
      <c r="C666" s="1734">
        <f>'Og s3a'!C1069</f>
        <v>0</v>
      </c>
      <c r="D666" s="1732">
        <f>'Og s3a'!E1069</f>
        <v>0</v>
      </c>
      <c r="E666" s="1734">
        <f>'Og s3a'!F1069</f>
        <v>0</v>
      </c>
      <c r="F666" s="453">
        <f>O666</f>
        <v>0</v>
      </c>
      <c r="G666" s="453">
        <f>P666</f>
        <v>0</v>
      </c>
      <c r="H666" s="253">
        <f>'Pak8 s2'!I668</f>
        <v>0</v>
      </c>
      <c r="I666" s="253">
        <f>'Pak8 s2'!K668</f>
        <v>0</v>
      </c>
      <c r="J666" s="253">
        <f>'Pak8 s2'!M668</f>
        <v>0</v>
      </c>
      <c r="K666" s="253">
        <f>'Pak8 s2'!O668</f>
        <v>0</v>
      </c>
      <c r="L666" s="11"/>
      <c r="M666" s="11"/>
      <c r="N666" s="454">
        <f>'Og s3a'!G1069</f>
        <v>0</v>
      </c>
      <c r="O666" s="254">
        <f>'Og s3a'!H1069</f>
        <v>0</v>
      </c>
      <c r="P666" s="456">
        <f>'Og s3a'!D1069</f>
        <v>0</v>
      </c>
      <c r="Q666" s="11"/>
      <c r="R666" s="340"/>
      <c r="S666" s="340"/>
      <c r="T666" s="340"/>
      <c r="U666" s="11"/>
      <c r="V666" s="11"/>
      <c r="W666" s="11"/>
      <c r="X666" s="11"/>
      <c r="Y666" s="11"/>
      <c r="Z666" s="11"/>
      <c r="AA666" s="11"/>
      <c r="AB666" s="11"/>
    </row>
    <row r="667" spans="1:28" ht="14.25" customHeight="1">
      <c r="A667" s="1250" t="str">
        <f>A666</f>
        <v/>
      </c>
      <c r="B667" s="58"/>
      <c r="C667" s="1735"/>
      <c r="D667" s="1733"/>
      <c r="E667" s="1735"/>
      <c r="F667" s="251"/>
      <c r="G667" s="251"/>
      <c r="H667" s="251">
        <f>'Pak8 s2'!I669</f>
        <v>0</v>
      </c>
      <c r="I667" s="251">
        <f>'Pak8 s2'!K669</f>
        <v>0</v>
      </c>
      <c r="J667" s="251">
        <f>'Pak8 s2'!M669</f>
        <v>0</v>
      </c>
      <c r="K667" s="251">
        <f>'Pak8 s2'!O669</f>
        <v>0</v>
      </c>
      <c r="L667" s="11"/>
      <c r="M667" s="11"/>
      <c r="N667" s="455"/>
      <c r="O667" s="250"/>
      <c r="P667" s="457"/>
      <c r="Q667" s="11"/>
      <c r="R667" s="340"/>
      <c r="S667" s="340"/>
      <c r="T667" s="340"/>
      <c r="U667" s="11"/>
      <c r="V667" s="11"/>
      <c r="W667" s="11"/>
      <c r="X667" s="11"/>
      <c r="Y667" s="11"/>
      <c r="Z667" s="11"/>
      <c r="AA667" s="11"/>
      <c r="AB667" s="11"/>
    </row>
    <row r="668" spans="1:28" ht="24.75" customHeight="1">
      <c r="A668" s="1250" t="str">
        <f>IF(E668&gt;0,"Wypełnione","")</f>
        <v/>
      </c>
      <c r="B668" s="58"/>
      <c r="C668" s="1734">
        <f>'Og s3a'!C1071</f>
        <v>0</v>
      </c>
      <c r="D668" s="1732">
        <f>'Og s3a'!E1071</f>
        <v>0</v>
      </c>
      <c r="E668" s="1734">
        <f>'Og s3a'!F1071</f>
        <v>0</v>
      </c>
      <c r="F668" s="453">
        <f>O668</f>
        <v>0</v>
      </c>
      <c r="G668" s="453">
        <f>P668</f>
        <v>0</v>
      </c>
      <c r="H668" s="253">
        <f>'Pak8 s2'!I670</f>
        <v>0</v>
      </c>
      <c r="I668" s="253">
        <f>'Pak8 s2'!K670</f>
        <v>0</v>
      </c>
      <c r="J668" s="253">
        <f>'Pak8 s2'!M670</f>
        <v>0</v>
      </c>
      <c r="K668" s="253">
        <f>'Pak8 s2'!O670</f>
        <v>0</v>
      </c>
      <c r="L668" s="11"/>
      <c r="M668" s="11"/>
      <c r="N668" s="454">
        <f>'Og s3a'!G1071</f>
        <v>0</v>
      </c>
      <c r="O668" s="254">
        <f>'Og s3a'!H1071</f>
        <v>0</v>
      </c>
      <c r="P668" s="456">
        <f>'Og s3a'!D1071</f>
        <v>0</v>
      </c>
      <c r="Q668" s="11"/>
      <c r="R668" s="340"/>
      <c r="S668" s="340"/>
      <c r="T668" s="340"/>
      <c r="U668" s="11"/>
      <c r="V668" s="11"/>
      <c r="W668" s="11"/>
      <c r="X668" s="11"/>
      <c r="Y668" s="11"/>
      <c r="Z668" s="11"/>
      <c r="AA668" s="11"/>
      <c r="AB668" s="11"/>
    </row>
    <row r="669" spans="1:28" ht="14.25" customHeight="1">
      <c r="A669" s="1250" t="str">
        <f>A668</f>
        <v/>
      </c>
      <c r="B669" s="58"/>
      <c r="C669" s="1735"/>
      <c r="D669" s="1733"/>
      <c r="E669" s="1735"/>
      <c r="F669" s="251"/>
      <c r="G669" s="251"/>
      <c r="H669" s="251">
        <f>'Pak8 s2'!I671</f>
        <v>0</v>
      </c>
      <c r="I669" s="251">
        <f>'Pak8 s2'!K671</f>
        <v>0</v>
      </c>
      <c r="J669" s="251">
        <f>'Pak8 s2'!M671</f>
        <v>0</v>
      </c>
      <c r="K669" s="251">
        <f>'Pak8 s2'!O671</f>
        <v>0</v>
      </c>
      <c r="L669" s="11"/>
      <c r="M669" s="11"/>
      <c r="N669" s="455"/>
      <c r="O669" s="250"/>
      <c r="P669" s="457"/>
      <c r="Q669" s="11"/>
      <c r="R669" s="340"/>
      <c r="S669" s="340"/>
      <c r="T669" s="340"/>
      <c r="U669" s="11"/>
      <c r="V669" s="11"/>
      <c r="W669" s="11"/>
      <c r="X669" s="11"/>
      <c r="Y669" s="11"/>
      <c r="Z669" s="11"/>
      <c r="AA669" s="11"/>
      <c r="AB669" s="11"/>
    </row>
    <row r="670" spans="1:28" ht="24.75" customHeight="1">
      <c r="A670" s="1250" t="str">
        <f>IF(E670&gt;0,"Wypełnione","")</f>
        <v/>
      </c>
      <c r="B670" s="58"/>
      <c r="C670" s="1734">
        <f>'Og s3a'!C1073</f>
        <v>0</v>
      </c>
      <c r="D670" s="1732">
        <f>'Og s3a'!E1073</f>
        <v>0</v>
      </c>
      <c r="E670" s="1734">
        <f>'Og s3a'!F1073</f>
        <v>0</v>
      </c>
      <c r="F670" s="453">
        <f>O670</f>
        <v>0</v>
      </c>
      <c r="G670" s="453">
        <f>P670</f>
        <v>0</v>
      </c>
      <c r="H670" s="253">
        <f>'Pak8 s2'!I672</f>
        <v>0</v>
      </c>
      <c r="I670" s="253">
        <f>'Pak8 s2'!K672</f>
        <v>0</v>
      </c>
      <c r="J670" s="253">
        <f>'Pak8 s2'!M672</f>
        <v>0</v>
      </c>
      <c r="K670" s="253">
        <f>'Pak8 s2'!O672</f>
        <v>0</v>
      </c>
      <c r="L670" s="11"/>
      <c r="M670" s="11"/>
      <c r="N670" s="454">
        <f>'Og s3a'!G1073</f>
        <v>0</v>
      </c>
      <c r="O670" s="254">
        <f>'Og s3a'!H1073</f>
        <v>0</v>
      </c>
      <c r="P670" s="456">
        <f>'Og s3a'!D1073</f>
        <v>0</v>
      </c>
      <c r="Q670" s="11"/>
      <c r="R670" s="340"/>
      <c r="S670" s="340"/>
      <c r="T670" s="340"/>
      <c r="U670" s="11"/>
      <c r="V670" s="11"/>
      <c r="W670" s="11"/>
      <c r="X670" s="11"/>
      <c r="Y670" s="11"/>
      <c r="Z670" s="11"/>
      <c r="AA670" s="11"/>
      <c r="AB670" s="11"/>
    </row>
    <row r="671" spans="1:28" ht="14.25" customHeight="1">
      <c r="A671" s="1250" t="str">
        <f>A670</f>
        <v/>
      </c>
      <c r="B671" s="58"/>
      <c r="C671" s="1735"/>
      <c r="D671" s="1733"/>
      <c r="E671" s="1735"/>
      <c r="F671" s="251"/>
      <c r="G671" s="251"/>
      <c r="H671" s="251">
        <f>'Pak8 s2'!I673</f>
        <v>0</v>
      </c>
      <c r="I671" s="251">
        <f>'Pak8 s2'!K673</f>
        <v>0</v>
      </c>
      <c r="J671" s="251">
        <f>'Pak8 s2'!M673</f>
        <v>0</v>
      </c>
      <c r="K671" s="251">
        <f>'Pak8 s2'!O673</f>
        <v>0</v>
      </c>
      <c r="L671" s="11"/>
      <c r="M671" s="11"/>
      <c r="N671" s="455"/>
      <c r="O671" s="250"/>
      <c r="P671" s="457"/>
      <c r="Q671" s="11"/>
      <c r="R671" s="340"/>
      <c r="S671" s="340"/>
      <c r="T671" s="340"/>
      <c r="U671" s="11"/>
      <c r="V671" s="11"/>
      <c r="W671" s="11"/>
      <c r="X671" s="11"/>
      <c r="Y671" s="11"/>
      <c r="Z671" s="11"/>
      <c r="AA671" s="11"/>
      <c r="AB671" s="11"/>
    </row>
    <row r="672" spans="1:28" ht="24.75" customHeight="1">
      <c r="A672" s="1250" t="str">
        <f>IF(E672&gt;0,"Wypełnione","")</f>
        <v/>
      </c>
      <c r="B672" s="58"/>
      <c r="C672" s="1734">
        <f>'Og s3a'!C1075</f>
        <v>0</v>
      </c>
      <c r="D672" s="1732">
        <f>'Og s3a'!E1075</f>
        <v>0</v>
      </c>
      <c r="E672" s="1734">
        <f>'Og s3a'!F1075</f>
        <v>0</v>
      </c>
      <c r="F672" s="453">
        <f>O672</f>
        <v>0</v>
      </c>
      <c r="G672" s="453">
        <f>P672</f>
        <v>0</v>
      </c>
      <c r="H672" s="253">
        <f>'Pak8 s2'!I674</f>
        <v>0</v>
      </c>
      <c r="I672" s="253">
        <f>'Pak8 s2'!K674</f>
        <v>0</v>
      </c>
      <c r="J672" s="253">
        <f>'Pak8 s2'!M674</f>
        <v>0</v>
      </c>
      <c r="K672" s="253">
        <f>'Pak8 s2'!O674</f>
        <v>0</v>
      </c>
      <c r="L672" s="11"/>
      <c r="M672" s="11"/>
      <c r="N672" s="454">
        <f>'Og s3a'!G1075</f>
        <v>0</v>
      </c>
      <c r="O672" s="254">
        <f>'Og s3a'!H1075</f>
        <v>0</v>
      </c>
      <c r="P672" s="456">
        <f>'Og s3a'!D1075</f>
        <v>0</v>
      </c>
      <c r="Q672" s="11"/>
      <c r="R672" s="340"/>
      <c r="S672" s="340"/>
      <c r="T672" s="340"/>
      <c r="U672" s="11"/>
      <c r="V672" s="11"/>
      <c r="W672" s="11"/>
      <c r="X672" s="11"/>
      <c r="Y672" s="11"/>
      <c r="Z672" s="11"/>
      <c r="AA672" s="11"/>
      <c r="AB672" s="11"/>
    </row>
    <row r="673" spans="1:28" ht="14.25" customHeight="1">
      <c r="A673" s="1250" t="str">
        <f>A672</f>
        <v/>
      </c>
      <c r="B673" s="58"/>
      <c r="C673" s="1735"/>
      <c r="D673" s="1733"/>
      <c r="E673" s="1735"/>
      <c r="F673" s="251"/>
      <c r="G673" s="251"/>
      <c r="H673" s="251">
        <f>'Pak8 s2'!I675</f>
        <v>0</v>
      </c>
      <c r="I673" s="251">
        <f>'Pak8 s2'!K675</f>
        <v>0</v>
      </c>
      <c r="J673" s="251">
        <f>'Pak8 s2'!M675</f>
        <v>0</v>
      </c>
      <c r="K673" s="251">
        <f>'Pak8 s2'!O675</f>
        <v>0</v>
      </c>
      <c r="L673" s="11"/>
      <c r="M673" s="11"/>
      <c r="N673" s="455"/>
      <c r="O673" s="250"/>
      <c r="P673" s="457"/>
      <c r="Q673" s="11"/>
      <c r="R673" s="340"/>
      <c r="S673" s="340"/>
      <c r="T673" s="340"/>
      <c r="U673" s="11"/>
      <c r="V673" s="11"/>
      <c r="W673" s="11"/>
      <c r="X673" s="11"/>
      <c r="Y673" s="11"/>
      <c r="Z673" s="11"/>
      <c r="AA673" s="11"/>
      <c r="AB673" s="11"/>
    </row>
    <row r="674" spans="1:28" ht="24.75" customHeight="1">
      <c r="A674" s="1250" t="str">
        <f>IF(E674&gt;0,"Wypełnione","")</f>
        <v/>
      </c>
      <c r="B674" s="58"/>
      <c r="C674" s="1734">
        <f>'Og s3a'!C1077</f>
        <v>0</v>
      </c>
      <c r="D674" s="1732">
        <f>'Og s3a'!E1077</f>
        <v>0</v>
      </c>
      <c r="E674" s="1734">
        <f>'Og s3a'!F1077</f>
        <v>0</v>
      </c>
      <c r="F674" s="453">
        <f>O674</f>
        <v>0</v>
      </c>
      <c r="G674" s="453">
        <f>P674</f>
        <v>0</v>
      </c>
      <c r="H674" s="253">
        <f>'Pak8 s2'!I676</f>
        <v>0</v>
      </c>
      <c r="I674" s="253">
        <f>'Pak8 s2'!K676</f>
        <v>0</v>
      </c>
      <c r="J674" s="253">
        <f>'Pak8 s2'!M676</f>
        <v>0</v>
      </c>
      <c r="K674" s="253">
        <f>'Pak8 s2'!O676</f>
        <v>0</v>
      </c>
      <c r="L674" s="11"/>
      <c r="M674" s="11"/>
      <c r="N674" s="454">
        <f>'Og s3a'!G1077</f>
        <v>0</v>
      </c>
      <c r="O674" s="254">
        <f>'Og s3a'!H1077</f>
        <v>0</v>
      </c>
      <c r="P674" s="456">
        <f>'Og s3a'!D1077</f>
        <v>0</v>
      </c>
      <c r="Q674" s="11"/>
      <c r="R674" s="340"/>
      <c r="S674" s="340"/>
      <c r="T674" s="340"/>
      <c r="U674" s="11"/>
      <c r="V674" s="11"/>
      <c r="W674" s="11"/>
      <c r="X674" s="11"/>
      <c r="Y674" s="11"/>
      <c r="Z674" s="11"/>
      <c r="AA674" s="11"/>
      <c r="AB674" s="11"/>
    </row>
    <row r="675" spans="1:28" ht="14.25" customHeight="1">
      <c r="A675" s="1250" t="str">
        <f>A674</f>
        <v/>
      </c>
      <c r="B675" s="58"/>
      <c r="C675" s="1735"/>
      <c r="D675" s="1733"/>
      <c r="E675" s="1735"/>
      <c r="F675" s="251"/>
      <c r="G675" s="251"/>
      <c r="H675" s="251">
        <f>'Pak8 s2'!I677</f>
        <v>0</v>
      </c>
      <c r="I675" s="251">
        <f>'Pak8 s2'!K677</f>
        <v>0</v>
      </c>
      <c r="J675" s="251">
        <f>'Pak8 s2'!M677</f>
        <v>0</v>
      </c>
      <c r="K675" s="251">
        <f>'Pak8 s2'!O677</f>
        <v>0</v>
      </c>
      <c r="L675" s="11"/>
      <c r="M675" s="11"/>
      <c r="N675" s="455"/>
      <c r="O675" s="250"/>
      <c r="P675" s="457"/>
      <c r="Q675" s="11"/>
      <c r="R675" s="340"/>
      <c r="S675" s="340"/>
      <c r="T675" s="340"/>
      <c r="U675" s="11"/>
      <c r="V675" s="11"/>
      <c r="W675" s="11"/>
      <c r="X675" s="11"/>
      <c r="Y675" s="11"/>
      <c r="Z675" s="11"/>
      <c r="AA675" s="11"/>
      <c r="AB675" s="11"/>
    </row>
    <row r="676" spans="1:28" ht="24.75" customHeight="1">
      <c r="A676" s="1250" t="str">
        <f>IF(E676&gt;0,"Wypełnione","")</f>
        <v/>
      </c>
      <c r="B676" s="58"/>
      <c r="C676" s="1734">
        <f>'Og s3a'!C1079</f>
        <v>0</v>
      </c>
      <c r="D676" s="1732">
        <f>'Og s3a'!E1079</f>
        <v>0</v>
      </c>
      <c r="E676" s="1734">
        <f>'Og s3a'!F1079</f>
        <v>0</v>
      </c>
      <c r="F676" s="453">
        <f>O676</f>
        <v>0</v>
      </c>
      <c r="G676" s="453">
        <f>P676</f>
        <v>0</v>
      </c>
      <c r="H676" s="253">
        <f>'Pak8 s2'!I678</f>
        <v>0</v>
      </c>
      <c r="I676" s="253">
        <f>'Pak8 s2'!K678</f>
        <v>0</v>
      </c>
      <c r="J676" s="253">
        <f>'Pak8 s2'!M678</f>
        <v>0</v>
      </c>
      <c r="K676" s="253">
        <f>'Pak8 s2'!O678</f>
        <v>0</v>
      </c>
      <c r="L676" s="11"/>
      <c r="M676" s="11"/>
      <c r="N676" s="454">
        <f>'Og s3a'!G1079</f>
        <v>0</v>
      </c>
      <c r="O676" s="254">
        <f>'Og s3a'!H1079</f>
        <v>0</v>
      </c>
      <c r="P676" s="456">
        <f>'Og s3a'!D1079</f>
        <v>0</v>
      </c>
      <c r="Q676" s="11"/>
      <c r="R676" s="340"/>
      <c r="S676" s="340"/>
      <c r="T676" s="340"/>
      <c r="U676" s="11"/>
      <c r="V676" s="11"/>
      <c r="W676" s="11"/>
      <c r="X676" s="11"/>
      <c r="Y676" s="11"/>
      <c r="Z676" s="11"/>
      <c r="AA676" s="11"/>
      <c r="AB676" s="11"/>
    </row>
    <row r="677" spans="1:28" ht="14.25" customHeight="1">
      <c r="A677" s="1250" t="str">
        <f>A676</f>
        <v/>
      </c>
      <c r="B677" s="58"/>
      <c r="C677" s="1735"/>
      <c r="D677" s="1733"/>
      <c r="E677" s="1735"/>
      <c r="F677" s="251"/>
      <c r="G677" s="251"/>
      <c r="H677" s="251">
        <f>'Pak8 s2'!I679</f>
        <v>0</v>
      </c>
      <c r="I677" s="251">
        <f>'Pak8 s2'!K679</f>
        <v>0</v>
      </c>
      <c r="J677" s="251">
        <f>'Pak8 s2'!M679</f>
        <v>0</v>
      </c>
      <c r="K677" s="251">
        <f>'Pak8 s2'!O679</f>
        <v>0</v>
      </c>
      <c r="L677" s="11"/>
      <c r="M677" s="11"/>
      <c r="N677" s="455"/>
      <c r="O677" s="250"/>
      <c r="P677" s="457"/>
      <c r="Q677" s="11"/>
      <c r="R677" s="340"/>
      <c r="S677" s="340"/>
      <c r="T677" s="340"/>
      <c r="U677" s="11"/>
      <c r="V677" s="11"/>
      <c r="W677" s="11"/>
      <c r="X677" s="11"/>
      <c r="Y677" s="11"/>
      <c r="Z677" s="11"/>
      <c r="AA677" s="11"/>
      <c r="AB677" s="11"/>
    </row>
    <row r="678" spans="1:28" ht="24.75" customHeight="1">
      <c r="A678" s="1250" t="str">
        <f>IF(E678&gt;0,"Wypełnione","")</f>
        <v/>
      </c>
      <c r="B678" s="58"/>
      <c r="C678" s="1734">
        <f>'Og s3a'!C1081</f>
        <v>0</v>
      </c>
      <c r="D678" s="1732">
        <f>'Og s3a'!E1081</f>
        <v>0</v>
      </c>
      <c r="E678" s="1734">
        <f>'Og s3a'!F1081</f>
        <v>0</v>
      </c>
      <c r="F678" s="453">
        <f>O678</f>
        <v>0</v>
      </c>
      <c r="G678" s="453">
        <f>P678</f>
        <v>0</v>
      </c>
      <c r="H678" s="253">
        <f>'Pak8 s2'!I680</f>
        <v>0</v>
      </c>
      <c r="I678" s="253">
        <f>'Pak8 s2'!K680</f>
        <v>0</v>
      </c>
      <c r="J678" s="253">
        <f>'Pak8 s2'!M680</f>
        <v>0</v>
      </c>
      <c r="K678" s="253">
        <f>'Pak8 s2'!O680</f>
        <v>0</v>
      </c>
      <c r="L678" s="11"/>
      <c r="M678" s="11"/>
      <c r="N678" s="454">
        <f>'Og s3a'!G1081</f>
        <v>0</v>
      </c>
      <c r="O678" s="254">
        <f>'Og s3a'!H1081</f>
        <v>0</v>
      </c>
      <c r="P678" s="456">
        <f>'Og s3a'!D1081</f>
        <v>0</v>
      </c>
      <c r="Q678" s="11"/>
      <c r="R678" s="340"/>
      <c r="S678" s="340"/>
      <c r="T678" s="340"/>
      <c r="U678" s="11"/>
      <c r="V678" s="11"/>
      <c r="W678" s="11"/>
      <c r="X678" s="11"/>
      <c r="Y678" s="11"/>
      <c r="Z678" s="11"/>
      <c r="AA678" s="11"/>
      <c r="AB678" s="11"/>
    </row>
    <row r="679" spans="1:28" ht="14.25" customHeight="1">
      <c r="A679" s="1250" t="str">
        <f>A678</f>
        <v/>
      </c>
      <c r="B679" s="58"/>
      <c r="C679" s="1735"/>
      <c r="D679" s="1733"/>
      <c r="E679" s="1735"/>
      <c r="F679" s="251"/>
      <c r="G679" s="251"/>
      <c r="H679" s="251">
        <f>'Pak8 s2'!I681</f>
        <v>0</v>
      </c>
      <c r="I679" s="251">
        <f>'Pak8 s2'!K681</f>
        <v>0</v>
      </c>
      <c r="J679" s="251">
        <f>'Pak8 s2'!M681</f>
        <v>0</v>
      </c>
      <c r="K679" s="251">
        <f>'Pak8 s2'!O681</f>
        <v>0</v>
      </c>
      <c r="L679" s="11"/>
      <c r="M679" s="11"/>
      <c r="N679" s="455"/>
      <c r="O679" s="250"/>
      <c r="P679" s="457"/>
      <c r="Q679" s="11"/>
      <c r="R679" s="340"/>
      <c r="S679" s="340"/>
      <c r="T679" s="340"/>
      <c r="U679" s="11"/>
      <c r="V679" s="11"/>
      <c r="W679" s="11"/>
      <c r="X679" s="11"/>
      <c r="Y679" s="11"/>
      <c r="Z679" s="11"/>
      <c r="AA679" s="11"/>
      <c r="AB679" s="11"/>
    </row>
    <row r="680" spans="1:28" ht="24.75" customHeight="1">
      <c r="A680" s="1250" t="str">
        <f>IF(E680&gt;0,"Wypełnione","")</f>
        <v/>
      </c>
      <c r="B680" s="58"/>
      <c r="C680" s="1734">
        <f>'Og s3a'!C1083</f>
        <v>0</v>
      </c>
      <c r="D680" s="1732">
        <f>'Og s3a'!E1083</f>
        <v>0</v>
      </c>
      <c r="E680" s="1734">
        <f>'Og s3a'!F1083</f>
        <v>0</v>
      </c>
      <c r="F680" s="453">
        <f>O680</f>
        <v>0</v>
      </c>
      <c r="G680" s="453">
        <f>P680</f>
        <v>0</v>
      </c>
      <c r="H680" s="253">
        <f>'Pak8 s2'!I682</f>
        <v>0</v>
      </c>
      <c r="I680" s="253">
        <f>'Pak8 s2'!K682</f>
        <v>0</v>
      </c>
      <c r="J680" s="253">
        <f>'Pak8 s2'!M682</f>
        <v>0</v>
      </c>
      <c r="K680" s="253">
        <f>'Pak8 s2'!O682</f>
        <v>0</v>
      </c>
      <c r="L680" s="11"/>
      <c r="M680" s="11"/>
      <c r="N680" s="454">
        <f>'Og s3a'!G1083</f>
        <v>0</v>
      </c>
      <c r="O680" s="254">
        <f>'Og s3a'!H1083</f>
        <v>0</v>
      </c>
      <c r="P680" s="456">
        <f>'Og s3a'!D1083</f>
        <v>0</v>
      </c>
      <c r="Q680" s="11"/>
      <c r="R680" s="340"/>
      <c r="S680" s="340"/>
      <c r="T680" s="340"/>
      <c r="U680" s="11"/>
      <c r="V680" s="11"/>
      <c r="W680" s="11"/>
      <c r="X680" s="11"/>
      <c r="Y680" s="11"/>
      <c r="Z680" s="11"/>
      <c r="AA680" s="11"/>
      <c r="AB680" s="11"/>
    </row>
    <row r="681" spans="1:28" ht="14.25" customHeight="1">
      <c r="A681" s="1250" t="str">
        <f>A680</f>
        <v/>
      </c>
      <c r="B681" s="58"/>
      <c r="C681" s="1735"/>
      <c r="D681" s="1733"/>
      <c r="E681" s="1735"/>
      <c r="F681" s="251"/>
      <c r="G681" s="251"/>
      <c r="H681" s="251">
        <f>'Pak8 s2'!I683</f>
        <v>0</v>
      </c>
      <c r="I681" s="251">
        <f>'Pak8 s2'!K683</f>
        <v>0</v>
      </c>
      <c r="J681" s="251">
        <f>'Pak8 s2'!M683</f>
        <v>0</v>
      </c>
      <c r="K681" s="251">
        <f>'Pak8 s2'!O683</f>
        <v>0</v>
      </c>
      <c r="L681" s="11"/>
      <c r="M681" s="11"/>
      <c r="N681" s="455"/>
      <c r="O681" s="250"/>
      <c r="P681" s="457"/>
      <c r="Q681" s="11"/>
      <c r="R681" s="340"/>
      <c r="S681" s="340"/>
      <c r="T681" s="340"/>
      <c r="U681" s="11"/>
      <c r="V681" s="11"/>
      <c r="W681" s="11"/>
      <c r="X681" s="11"/>
      <c r="Y681" s="11"/>
      <c r="Z681" s="11"/>
      <c r="AA681" s="11"/>
      <c r="AB681" s="11"/>
    </row>
    <row r="682" spans="1:28" ht="24.75" customHeight="1">
      <c r="A682" s="1250" t="str">
        <f>IF(E682&gt;0,"Wypełnione","")</f>
        <v/>
      </c>
      <c r="B682" s="58"/>
      <c r="C682" s="1734">
        <f>'Og s3a'!C1085</f>
        <v>0</v>
      </c>
      <c r="D682" s="1732">
        <f>'Og s3a'!E1085</f>
        <v>0</v>
      </c>
      <c r="E682" s="1734">
        <f>'Og s3a'!F1085</f>
        <v>0</v>
      </c>
      <c r="F682" s="453">
        <f>O682</f>
        <v>0</v>
      </c>
      <c r="G682" s="453">
        <f>P682</f>
        <v>0</v>
      </c>
      <c r="H682" s="253">
        <f>'Pak8 s2'!I684</f>
        <v>0</v>
      </c>
      <c r="I682" s="253">
        <f>'Pak8 s2'!K684</f>
        <v>0</v>
      </c>
      <c r="J682" s="253">
        <f>'Pak8 s2'!M684</f>
        <v>0</v>
      </c>
      <c r="K682" s="253">
        <f>'Pak8 s2'!O684</f>
        <v>0</v>
      </c>
      <c r="L682" s="11"/>
      <c r="M682" s="11"/>
      <c r="N682" s="454">
        <f>'Og s3a'!G1085</f>
        <v>0</v>
      </c>
      <c r="O682" s="254">
        <f>'Og s3a'!H1085</f>
        <v>0</v>
      </c>
      <c r="P682" s="456">
        <f>'Og s3a'!D1085</f>
        <v>0</v>
      </c>
      <c r="Q682" s="11"/>
      <c r="R682" s="340"/>
      <c r="S682" s="340"/>
      <c r="T682" s="340"/>
      <c r="U682" s="11"/>
      <c r="V682" s="11"/>
      <c r="W682" s="11"/>
      <c r="X682" s="11"/>
      <c r="Y682" s="11"/>
      <c r="Z682" s="11"/>
      <c r="AA682" s="11"/>
      <c r="AB682" s="11"/>
    </row>
    <row r="683" spans="1:28" ht="14.25" customHeight="1">
      <c r="A683" s="1250" t="str">
        <f>A682</f>
        <v/>
      </c>
      <c r="B683" s="58"/>
      <c r="C683" s="1735"/>
      <c r="D683" s="1733"/>
      <c r="E683" s="1735"/>
      <c r="F683" s="251"/>
      <c r="G683" s="251"/>
      <c r="H683" s="251">
        <f>'Pak8 s2'!I685</f>
        <v>0</v>
      </c>
      <c r="I683" s="251">
        <f>'Pak8 s2'!K685</f>
        <v>0</v>
      </c>
      <c r="J683" s="251">
        <f>'Pak8 s2'!M685</f>
        <v>0</v>
      </c>
      <c r="K683" s="251">
        <f>'Pak8 s2'!O685</f>
        <v>0</v>
      </c>
      <c r="L683" s="11"/>
      <c r="M683" s="11"/>
      <c r="N683" s="455"/>
      <c r="O683" s="250"/>
      <c r="P683" s="457"/>
      <c r="Q683" s="11"/>
      <c r="R683" s="340"/>
      <c r="S683" s="340"/>
      <c r="T683" s="340"/>
      <c r="U683" s="11"/>
      <c r="V683" s="11"/>
      <c r="W683" s="11"/>
      <c r="X683" s="11"/>
      <c r="Y683" s="11"/>
      <c r="Z683" s="11"/>
      <c r="AA683" s="11"/>
      <c r="AB683" s="11"/>
    </row>
    <row r="684" spans="1:28" ht="24.75" customHeight="1">
      <c r="A684" s="1250" t="str">
        <f>IF(E684&gt;0,"Wypełnione","")</f>
        <v/>
      </c>
      <c r="B684" s="58"/>
      <c r="C684" s="1734">
        <f>'Og s3a'!C1087</f>
        <v>0</v>
      </c>
      <c r="D684" s="1732">
        <f>'Og s3a'!E1087</f>
        <v>0</v>
      </c>
      <c r="E684" s="1734">
        <f>'Og s3a'!F1087</f>
        <v>0</v>
      </c>
      <c r="F684" s="453">
        <f>O684</f>
        <v>0</v>
      </c>
      <c r="G684" s="453">
        <f>P684</f>
        <v>0</v>
      </c>
      <c r="H684" s="253">
        <f>'Pak8 s2'!I686</f>
        <v>0</v>
      </c>
      <c r="I684" s="253">
        <f>'Pak8 s2'!K686</f>
        <v>0</v>
      </c>
      <c r="J684" s="253">
        <f>'Pak8 s2'!M686</f>
        <v>0</v>
      </c>
      <c r="K684" s="253">
        <f>'Pak8 s2'!O686</f>
        <v>0</v>
      </c>
      <c r="L684" s="11"/>
      <c r="M684" s="11"/>
      <c r="N684" s="454">
        <f>'Og s3a'!G1087</f>
        <v>0</v>
      </c>
      <c r="O684" s="254">
        <f>'Og s3a'!H1087</f>
        <v>0</v>
      </c>
      <c r="P684" s="456">
        <f>'Og s3a'!D1087</f>
        <v>0</v>
      </c>
      <c r="Q684" s="11"/>
      <c r="R684" s="340"/>
      <c r="S684" s="340"/>
      <c r="T684" s="340"/>
      <c r="U684" s="11"/>
      <c r="V684" s="11"/>
      <c r="W684" s="11"/>
      <c r="X684" s="11"/>
      <c r="Y684" s="11"/>
      <c r="Z684" s="11"/>
      <c r="AA684" s="11"/>
      <c r="AB684" s="11"/>
    </row>
    <row r="685" spans="1:28" ht="14.25" customHeight="1">
      <c r="A685" s="1250" t="str">
        <f>A684</f>
        <v/>
      </c>
      <c r="B685" s="58"/>
      <c r="C685" s="1735"/>
      <c r="D685" s="1733"/>
      <c r="E685" s="1735"/>
      <c r="F685" s="251"/>
      <c r="G685" s="251"/>
      <c r="H685" s="251">
        <f>'Pak8 s2'!I687</f>
        <v>0</v>
      </c>
      <c r="I685" s="251">
        <f>'Pak8 s2'!K687</f>
        <v>0</v>
      </c>
      <c r="J685" s="251">
        <f>'Pak8 s2'!M687</f>
        <v>0</v>
      </c>
      <c r="K685" s="251">
        <f>'Pak8 s2'!O687</f>
        <v>0</v>
      </c>
      <c r="L685" s="11"/>
      <c r="M685" s="11"/>
      <c r="N685" s="455"/>
      <c r="O685" s="250"/>
      <c r="P685" s="457"/>
      <c r="Q685" s="11"/>
      <c r="R685" s="340"/>
      <c r="S685" s="340"/>
      <c r="T685" s="340"/>
      <c r="U685" s="11"/>
      <c r="V685" s="11"/>
      <c r="W685" s="11"/>
      <c r="X685" s="11"/>
      <c r="Y685" s="11"/>
      <c r="Z685" s="11"/>
      <c r="AA685" s="11"/>
      <c r="AB685" s="11"/>
    </row>
    <row r="686" spans="1:28" ht="24.75" customHeight="1">
      <c r="A686" s="1250" t="str">
        <f>IF(E686&gt;0,"Wypełnione","")</f>
        <v/>
      </c>
      <c r="B686" s="58"/>
      <c r="C686" s="1734">
        <f>'Og s3a'!C1089</f>
        <v>0</v>
      </c>
      <c r="D686" s="1732">
        <f>'Og s3a'!E1089</f>
        <v>0</v>
      </c>
      <c r="E686" s="1734">
        <f>'Og s3a'!F1089</f>
        <v>0</v>
      </c>
      <c r="F686" s="453">
        <f>O686</f>
        <v>0</v>
      </c>
      <c r="G686" s="453">
        <f>P686</f>
        <v>0</v>
      </c>
      <c r="H686" s="253">
        <f>'Pak8 s2'!I688</f>
        <v>0</v>
      </c>
      <c r="I686" s="253">
        <f>'Pak8 s2'!K688</f>
        <v>0</v>
      </c>
      <c r="J686" s="253">
        <f>'Pak8 s2'!M688</f>
        <v>0</v>
      </c>
      <c r="K686" s="253">
        <f>'Pak8 s2'!O688</f>
        <v>0</v>
      </c>
      <c r="L686" s="11"/>
      <c r="M686" s="11"/>
      <c r="N686" s="454">
        <f>'Og s3a'!G1089</f>
        <v>0</v>
      </c>
      <c r="O686" s="254">
        <f>'Og s3a'!H1089</f>
        <v>0</v>
      </c>
      <c r="P686" s="456">
        <f>'Og s3a'!D1089</f>
        <v>0</v>
      </c>
      <c r="Q686" s="11"/>
      <c r="R686" s="340"/>
      <c r="S686" s="340"/>
      <c r="T686" s="340"/>
      <c r="U686" s="11"/>
      <c r="V686" s="11"/>
      <c r="W686" s="11"/>
      <c r="X686" s="11"/>
      <c r="Y686" s="11"/>
      <c r="Z686" s="11"/>
      <c r="AA686" s="11"/>
      <c r="AB686" s="11"/>
    </row>
    <row r="687" spans="1:28" ht="14.25" customHeight="1">
      <c r="A687" s="1250" t="str">
        <f>A686</f>
        <v/>
      </c>
      <c r="B687" s="58"/>
      <c r="C687" s="1735"/>
      <c r="D687" s="1733"/>
      <c r="E687" s="1735"/>
      <c r="F687" s="251"/>
      <c r="G687" s="251"/>
      <c r="H687" s="251">
        <f>'Pak8 s2'!I689</f>
        <v>0</v>
      </c>
      <c r="I687" s="251">
        <f>'Pak8 s2'!K689</f>
        <v>0</v>
      </c>
      <c r="J687" s="251">
        <f>'Pak8 s2'!M689</f>
        <v>0</v>
      </c>
      <c r="K687" s="251">
        <f>'Pak8 s2'!O689</f>
        <v>0</v>
      </c>
      <c r="L687" s="11"/>
      <c r="M687" s="11"/>
      <c r="N687" s="455"/>
      <c r="O687" s="250"/>
      <c r="P687" s="457"/>
      <c r="Q687" s="11"/>
      <c r="R687" s="340"/>
      <c r="S687" s="340"/>
      <c r="T687" s="340"/>
      <c r="U687" s="11"/>
      <c r="V687" s="11"/>
      <c r="W687" s="11"/>
      <c r="X687" s="11"/>
      <c r="Y687" s="11"/>
      <c r="Z687" s="11"/>
      <c r="AA687" s="11"/>
      <c r="AB687" s="11"/>
    </row>
    <row r="688" spans="1:28" ht="24.75" customHeight="1">
      <c r="A688" s="1250" t="str">
        <f>IF(E688&gt;0,"Wypełnione","")</f>
        <v/>
      </c>
      <c r="B688" s="58"/>
      <c r="C688" s="1734">
        <f>'Og s3a'!C1091</f>
        <v>0</v>
      </c>
      <c r="D688" s="1732">
        <f>'Og s3a'!E1091</f>
        <v>0</v>
      </c>
      <c r="E688" s="1734">
        <f>'Og s3a'!F1091</f>
        <v>0</v>
      </c>
      <c r="F688" s="453">
        <f>O688</f>
        <v>0</v>
      </c>
      <c r="G688" s="453">
        <f>P688</f>
        <v>0</v>
      </c>
      <c r="H688" s="253">
        <f>'Pak8 s2'!I690</f>
        <v>0</v>
      </c>
      <c r="I688" s="253">
        <f>'Pak8 s2'!K690</f>
        <v>0</v>
      </c>
      <c r="J688" s="253">
        <f>'Pak8 s2'!M690</f>
        <v>0</v>
      </c>
      <c r="K688" s="253">
        <f>'Pak8 s2'!O690</f>
        <v>0</v>
      </c>
      <c r="L688" s="11"/>
      <c r="M688" s="11"/>
      <c r="N688" s="454">
        <f>'Og s3a'!G1091</f>
        <v>0</v>
      </c>
      <c r="O688" s="254">
        <f>'Og s3a'!H1091</f>
        <v>0</v>
      </c>
      <c r="P688" s="456">
        <f>'Og s3a'!D1091</f>
        <v>0</v>
      </c>
      <c r="Q688" s="11"/>
      <c r="R688" s="340"/>
      <c r="S688" s="340"/>
      <c r="T688" s="340"/>
      <c r="U688" s="11"/>
      <c r="V688" s="11"/>
      <c r="W688" s="11"/>
      <c r="X688" s="11"/>
      <c r="Y688" s="11"/>
      <c r="Z688" s="11"/>
      <c r="AA688" s="11"/>
      <c r="AB688" s="11"/>
    </row>
    <row r="689" spans="1:28" ht="14.25" customHeight="1">
      <c r="A689" s="1250" t="str">
        <f>A688</f>
        <v/>
      </c>
      <c r="B689" s="58"/>
      <c r="C689" s="1735"/>
      <c r="D689" s="1733"/>
      <c r="E689" s="1735"/>
      <c r="F689" s="251"/>
      <c r="G689" s="251"/>
      <c r="H689" s="251">
        <f>'Pak8 s2'!I691</f>
        <v>0</v>
      </c>
      <c r="I689" s="251">
        <f>'Pak8 s2'!K691</f>
        <v>0</v>
      </c>
      <c r="J689" s="251">
        <f>'Pak8 s2'!M691</f>
        <v>0</v>
      </c>
      <c r="K689" s="251">
        <f>'Pak8 s2'!O691</f>
        <v>0</v>
      </c>
      <c r="L689" s="11"/>
      <c r="M689" s="11"/>
      <c r="N689" s="455"/>
      <c r="O689" s="250"/>
      <c r="P689" s="457"/>
      <c r="Q689" s="11"/>
      <c r="R689" s="340"/>
      <c r="S689" s="340"/>
      <c r="T689" s="340"/>
      <c r="U689" s="11"/>
      <c r="V689" s="11"/>
      <c r="W689" s="11"/>
      <c r="X689" s="11"/>
      <c r="Y689" s="11"/>
      <c r="Z689" s="11"/>
      <c r="AA689" s="11"/>
      <c r="AB689" s="11"/>
    </row>
    <row r="690" spans="1:28" ht="24.75" customHeight="1">
      <c r="A690" s="1250" t="str">
        <f>IF(E690&gt;0,"Wypełnione","")</f>
        <v/>
      </c>
      <c r="B690" s="58"/>
      <c r="C690" s="1734">
        <f>'Og s3a'!C1093</f>
        <v>0</v>
      </c>
      <c r="D690" s="1732">
        <f>'Og s3a'!E1093</f>
        <v>0</v>
      </c>
      <c r="E690" s="1734">
        <f>'Og s3a'!F1093</f>
        <v>0</v>
      </c>
      <c r="F690" s="453">
        <f>O690</f>
        <v>0</v>
      </c>
      <c r="G690" s="453">
        <f>P690</f>
        <v>0</v>
      </c>
      <c r="H690" s="253">
        <f>'Pak8 s2'!I692</f>
        <v>0</v>
      </c>
      <c r="I690" s="253">
        <f>'Pak8 s2'!K692</f>
        <v>0</v>
      </c>
      <c r="J690" s="253">
        <f>'Pak8 s2'!M692</f>
        <v>0</v>
      </c>
      <c r="K690" s="253">
        <f>'Pak8 s2'!O692</f>
        <v>0</v>
      </c>
      <c r="L690" s="11"/>
      <c r="M690" s="11"/>
      <c r="N690" s="454">
        <f>'Og s3a'!G1093</f>
        <v>0</v>
      </c>
      <c r="O690" s="254">
        <f>'Og s3a'!H1093</f>
        <v>0</v>
      </c>
      <c r="P690" s="456">
        <f>'Og s3a'!D1093</f>
        <v>0</v>
      </c>
      <c r="Q690" s="11"/>
      <c r="R690" s="340"/>
      <c r="S690" s="340"/>
      <c r="T690" s="340"/>
      <c r="U690" s="11"/>
      <c r="V690" s="11"/>
      <c r="W690" s="11"/>
      <c r="X690" s="11"/>
      <c r="Y690" s="11"/>
      <c r="Z690" s="11"/>
      <c r="AA690" s="11"/>
      <c r="AB690" s="11"/>
    </row>
    <row r="691" spans="1:28" ht="14.25" customHeight="1">
      <c r="A691" s="1250" t="str">
        <f>A690</f>
        <v/>
      </c>
      <c r="B691" s="58"/>
      <c r="C691" s="1735"/>
      <c r="D691" s="1733"/>
      <c r="E691" s="1735"/>
      <c r="F691" s="251"/>
      <c r="G691" s="251"/>
      <c r="H691" s="251">
        <f>'Pak8 s2'!I693</f>
        <v>0</v>
      </c>
      <c r="I691" s="251">
        <f>'Pak8 s2'!K693</f>
        <v>0</v>
      </c>
      <c r="J691" s="251">
        <f>'Pak8 s2'!M693</f>
        <v>0</v>
      </c>
      <c r="K691" s="251">
        <f>'Pak8 s2'!O693</f>
        <v>0</v>
      </c>
      <c r="L691" s="11"/>
      <c r="M691" s="11"/>
      <c r="N691" s="455"/>
      <c r="O691" s="250"/>
      <c r="P691" s="457"/>
      <c r="Q691" s="11"/>
      <c r="R691" s="340"/>
      <c r="S691" s="340"/>
      <c r="T691" s="340"/>
      <c r="U691" s="11"/>
      <c r="V691" s="11"/>
      <c r="W691" s="11"/>
      <c r="X691" s="11"/>
      <c r="Y691" s="11"/>
      <c r="Z691" s="11"/>
      <c r="AA691" s="11"/>
      <c r="AB691" s="11"/>
    </row>
    <row r="692" spans="1:28" ht="24.75" customHeight="1">
      <c r="A692" s="1250" t="str">
        <f>IF(E692&gt;0,"Wypełnione","")</f>
        <v/>
      </c>
      <c r="B692" s="58"/>
      <c r="C692" s="1734">
        <f>'Og s3a'!C1095</f>
        <v>0</v>
      </c>
      <c r="D692" s="1732">
        <f>'Og s3a'!E1095</f>
        <v>0</v>
      </c>
      <c r="E692" s="1734">
        <f>'Og s3a'!F1095</f>
        <v>0</v>
      </c>
      <c r="F692" s="453">
        <f>O692</f>
        <v>0</v>
      </c>
      <c r="G692" s="453">
        <f>P692</f>
        <v>0</v>
      </c>
      <c r="H692" s="253">
        <f>'Pak8 s2'!I694</f>
        <v>0</v>
      </c>
      <c r="I692" s="253">
        <f>'Pak8 s2'!K694</f>
        <v>0</v>
      </c>
      <c r="J692" s="253">
        <f>'Pak8 s2'!M694</f>
        <v>0</v>
      </c>
      <c r="K692" s="253">
        <f>'Pak8 s2'!O694</f>
        <v>0</v>
      </c>
      <c r="L692" s="11"/>
      <c r="M692" s="11"/>
      <c r="N692" s="454">
        <f>'Og s3a'!G1095</f>
        <v>0</v>
      </c>
      <c r="O692" s="254">
        <f>'Og s3a'!H1095</f>
        <v>0</v>
      </c>
      <c r="P692" s="456">
        <f>'Og s3a'!D1095</f>
        <v>0</v>
      </c>
      <c r="Q692" s="11"/>
      <c r="R692" s="340"/>
      <c r="S692" s="340"/>
      <c r="T692" s="340"/>
      <c r="U692" s="11"/>
      <c r="V692" s="11"/>
      <c r="W692" s="11"/>
      <c r="X692" s="11"/>
      <c r="Y692" s="11"/>
      <c r="Z692" s="11"/>
      <c r="AA692" s="11"/>
      <c r="AB692" s="11"/>
    </row>
    <row r="693" spans="1:28" ht="14.25" customHeight="1">
      <c r="A693" s="1250" t="str">
        <f>A692</f>
        <v/>
      </c>
      <c r="B693" s="58"/>
      <c r="C693" s="1735"/>
      <c r="D693" s="1733"/>
      <c r="E693" s="1735"/>
      <c r="F693" s="251"/>
      <c r="G693" s="251"/>
      <c r="H693" s="251">
        <f>'Pak8 s2'!I695</f>
        <v>0</v>
      </c>
      <c r="I693" s="251">
        <f>'Pak8 s2'!K695</f>
        <v>0</v>
      </c>
      <c r="J693" s="251">
        <f>'Pak8 s2'!M695</f>
        <v>0</v>
      </c>
      <c r="K693" s="251">
        <f>'Pak8 s2'!O695</f>
        <v>0</v>
      </c>
      <c r="L693" s="11"/>
      <c r="M693" s="11"/>
      <c r="N693" s="455"/>
      <c r="O693" s="250"/>
      <c r="P693" s="457"/>
      <c r="Q693" s="11"/>
      <c r="R693" s="340"/>
      <c r="S693" s="340"/>
      <c r="T693" s="340"/>
      <c r="U693" s="11"/>
      <c r="V693" s="11"/>
      <c r="W693" s="11"/>
      <c r="X693" s="11"/>
      <c r="Y693" s="11"/>
      <c r="Z693" s="11"/>
      <c r="AA693" s="11"/>
      <c r="AB693" s="11"/>
    </row>
    <row r="694" spans="1:28" ht="24.75" customHeight="1">
      <c r="A694" s="1250" t="str">
        <f>IF(E694&gt;0,"Wypełnione","")</f>
        <v/>
      </c>
      <c r="B694" s="58"/>
      <c r="C694" s="1734">
        <f>'Og s3a'!C1097</f>
        <v>0</v>
      </c>
      <c r="D694" s="1732">
        <f>'Og s3a'!E1097</f>
        <v>0</v>
      </c>
      <c r="E694" s="1734">
        <f>'Og s3a'!F1097</f>
        <v>0</v>
      </c>
      <c r="F694" s="453">
        <f>O694</f>
        <v>0</v>
      </c>
      <c r="G694" s="453">
        <f>P694</f>
        <v>0</v>
      </c>
      <c r="H694" s="253">
        <f>'Pak8 s2'!I696</f>
        <v>0</v>
      </c>
      <c r="I694" s="253">
        <f>'Pak8 s2'!K696</f>
        <v>0</v>
      </c>
      <c r="J694" s="253">
        <f>'Pak8 s2'!M696</f>
        <v>0</v>
      </c>
      <c r="K694" s="253">
        <f>'Pak8 s2'!O696</f>
        <v>0</v>
      </c>
      <c r="L694" s="11"/>
      <c r="M694" s="11"/>
      <c r="N694" s="454">
        <f>'Og s3a'!G1097</f>
        <v>0</v>
      </c>
      <c r="O694" s="254">
        <f>'Og s3a'!H1097</f>
        <v>0</v>
      </c>
      <c r="P694" s="456">
        <f>'Og s3a'!D1097</f>
        <v>0</v>
      </c>
      <c r="Q694" s="11"/>
      <c r="R694" s="340"/>
      <c r="S694" s="340"/>
      <c r="T694" s="340"/>
      <c r="U694" s="11"/>
      <c r="V694" s="11"/>
      <c r="W694" s="11"/>
      <c r="X694" s="11"/>
      <c r="Y694" s="11"/>
      <c r="Z694" s="11"/>
      <c r="AA694" s="11"/>
      <c r="AB694" s="11"/>
    </row>
    <row r="695" spans="1:28" ht="14.25" customHeight="1">
      <c r="A695" s="1250" t="str">
        <f>A694</f>
        <v/>
      </c>
      <c r="B695" s="58"/>
      <c r="C695" s="1735"/>
      <c r="D695" s="1733"/>
      <c r="E695" s="1735"/>
      <c r="F695" s="251"/>
      <c r="G695" s="251"/>
      <c r="H695" s="251">
        <f>'Pak8 s2'!I697</f>
        <v>0</v>
      </c>
      <c r="I695" s="251">
        <f>'Pak8 s2'!K697</f>
        <v>0</v>
      </c>
      <c r="J695" s="251">
        <f>'Pak8 s2'!M697</f>
        <v>0</v>
      </c>
      <c r="K695" s="251">
        <f>'Pak8 s2'!O697</f>
        <v>0</v>
      </c>
      <c r="L695" s="11"/>
      <c r="M695" s="11"/>
      <c r="N695" s="455"/>
      <c r="O695" s="250"/>
      <c r="P695" s="457"/>
      <c r="Q695" s="11"/>
      <c r="R695" s="340"/>
      <c r="S695" s="340"/>
      <c r="T695" s="340"/>
      <c r="U695" s="11"/>
      <c r="V695" s="11"/>
      <c r="W695" s="11"/>
      <c r="X695" s="11"/>
      <c r="Y695" s="11"/>
      <c r="Z695" s="11"/>
      <c r="AA695" s="11"/>
      <c r="AB695" s="11"/>
    </row>
    <row r="696" spans="1:28" ht="24.75" customHeight="1">
      <c r="A696" s="1250" t="str">
        <f>IF(E696&gt;0,"Wypełnione","")</f>
        <v/>
      </c>
      <c r="B696" s="58"/>
      <c r="C696" s="1734">
        <f>'Og s3a'!C1099</f>
        <v>0</v>
      </c>
      <c r="D696" s="1732">
        <f>'Og s3a'!E1099</f>
        <v>0</v>
      </c>
      <c r="E696" s="1734">
        <f>'Og s3a'!F1099</f>
        <v>0</v>
      </c>
      <c r="F696" s="453">
        <f>O696</f>
        <v>0</v>
      </c>
      <c r="G696" s="453">
        <f>P696</f>
        <v>0</v>
      </c>
      <c r="H696" s="253">
        <f>'Pak8 s2'!I698</f>
        <v>0</v>
      </c>
      <c r="I696" s="253">
        <f>'Pak8 s2'!K698</f>
        <v>0</v>
      </c>
      <c r="J696" s="253">
        <f>'Pak8 s2'!M698</f>
        <v>0</v>
      </c>
      <c r="K696" s="253">
        <f>'Pak8 s2'!O698</f>
        <v>0</v>
      </c>
      <c r="L696" s="11"/>
      <c r="M696" s="11"/>
      <c r="N696" s="454">
        <f>'Og s3a'!G1099</f>
        <v>0</v>
      </c>
      <c r="O696" s="254">
        <f>'Og s3a'!H1099</f>
        <v>0</v>
      </c>
      <c r="P696" s="456">
        <f>'Og s3a'!D1099</f>
        <v>0</v>
      </c>
      <c r="Q696" s="11"/>
      <c r="R696" s="340"/>
      <c r="S696" s="340"/>
      <c r="T696" s="340"/>
      <c r="U696" s="11"/>
      <c r="V696" s="11"/>
      <c r="W696" s="11"/>
      <c r="X696" s="11"/>
      <c r="Y696" s="11"/>
      <c r="Z696" s="11"/>
      <c r="AA696" s="11"/>
      <c r="AB696" s="11"/>
    </row>
    <row r="697" spans="1:28" ht="14.25" customHeight="1">
      <c r="A697" s="1250" t="str">
        <f>A696</f>
        <v/>
      </c>
      <c r="B697" s="58"/>
      <c r="C697" s="1735"/>
      <c r="D697" s="1733"/>
      <c r="E697" s="1735"/>
      <c r="F697" s="251"/>
      <c r="G697" s="251"/>
      <c r="H697" s="251">
        <f>'Pak8 s2'!I699</f>
        <v>0</v>
      </c>
      <c r="I697" s="251">
        <f>'Pak8 s2'!K699</f>
        <v>0</v>
      </c>
      <c r="J697" s="251">
        <f>'Pak8 s2'!M699</f>
        <v>0</v>
      </c>
      <c r="K697" s="251">
        <f>'Pak8 s2'!O699</f>
        <v>0</v>
      </c>
      <c r="L697" s="11"/>
      <c r="M697" s="11"/>
      <c r="N697" s="455"/>
      <c r="O697" s="250"/>
      <c r="P697" s="457"/>
      <c r="Q697" s="11"/>
      <c r="R697" s="340"/>
      <c r="S697" s="340"/>
      <c r="T697" s="340"/>
      <c r="U697" s="11"/>
      <c r="V697" s="11"/>
      <c r="W697" s="11"/>
      <c r="X697" s="11"/>
      <c r="Y697" s="11"/>
      <c r="Z697" s="11"/>
      <c r="AA697" s="11"/>
      <c r="AB697" s="11"/>
    </row>
    <row r="698" spans="1:28" ht="24.75" customHeight="1">
      <c r="A698" s="1250" t="str">
        <f>IF(E698&gt;0,"Wypełnione","")</f>
        <v/>
      </c>
      <c r="B698" s="58"/>
      <c r="C698" s="1734">
        <f>'Og s3a'!C1101</f>
        <v>0</v>
      </c>
      <c r="D698" s="1732">
        <f>'Og s3a'!E1101</f>
        <v>0</v>
      </c>
      <c r="E698" s="1734">
        <f>'Og s3a'!F1101</f>
        <v>0</v>
      </c>
      <c r="F698" s="453">
        <f>O698</f>
        <v>0</v>
      </c>
      <c r="G698" s="453">
        <f>P698</f>
        <v>0</v>
      </c>
      <c r="H698" s="253">
        <f>'Pak8 s2'!I700</f>
        <v>0</v>
      </c>
      <c r="I698" s="253">
        <f>'Pak8 s2'!K700</f>
        <v>0</v>
      </c>
      <c r="J698" s="253">
        <f>'Pak8 s2'!M700</f>
        <v>0</v>
      </c>
      <c r="K698" s="253">
        <f>'Pak8 s2'!O700</f>
        <v>0</v>
      </c>
      <c r="L698" s="11"/>
      <c r="M698" s="11"/>
      <c r="N698" s="454">
        <f>'Og s3a'!G1101</f>
        <v>0</v>
      </c>
      <c r="O698" s="254">
        <f>'Og s3a'!H1101</f>
        <v>0</v>
      </c>
      <c r="P698" s="456">
        <f>'Og s3a'!D1101</f>
        <v>0</v>
      </c>
      <c r="Q698" s="11"/>
      <c r="R698" s="340"/>
      <c r="S698" s="340"/>
      <c r="T698" s="340"/>
      <c r="U698" s="11"/>
      <c r="V698" s="11"/>
      <c r="W698" s="11"/>
      <c r="X698" s="11"/>
      <c r="Y698" s="11"/>
      <c r="Z698" s="11"/>
      <c r="AA698" s="11"/>
      <c r="AB698" s="11"/>
    </row>
    <row r="699" spans="1:28" ht="14.25" customHeight="1">
      <c r="A699" s="1250" t="str">
        <f>A698</f>
        <v/>
      </c>
      <c r="B699" s="58"/>
      <c r="C699" s="1735"/>
      <c r="D699" s="1733"/>
      <c r="E699" s="1735"/>
      <c r="F699" s="251"/>
      <c r="G699" s="251"/>
      <c r="H699" s="251">
        <f>'Pak8 s2'!I701</f>
        <v>0</v>
      </c>
      <c r="I699" s="251">
        <f>'Pak8 s2'!K701</f>
        <v>0</v>
      </c>
      <c r="J699" s="251">
        <f>'Pak8 s2'!M701</f>
        <v>0</v>
      </c>
      <c r="K699" s="251">
        <f>'Pak8 s2'!O701</f>
        <v>0</v>
      </c>
      <c r="L699" s="11"/>
      <c r="M699" s="11"/>
      <c r="N699" s="455"/>
      <c r="O699" s="250"/>
      <c r="P699" s="457"/>
      <c r="Q699" s="11"/>
      <c r="R699" s="340"/>
      <c r="S699" s="340"/>
      <c r="T699" s="340"/>
      <c r="U699" s="11"/>
      <c r="V699" s="11"/>
      <c r="W699" s="11"/>
      <c r="X699" s="11"/>
      <c r="Y699" s="11"/>
      <c r="Z699" s="11"/>
      <c r="AA699" s="11"/>
      <c r="AB699" s="11"/>
    </row>
    <row r="700" spans="1:28" ht="24.75" customHeight="1">
      <c r="A700" s="1250" t="str">
        <f>IF(E700&gt;0,"Wypełnione","")</f>
        <v/>
      </c>
      <c r="B700" s="58"/>
      <c r="C700" s="1734">
        <f>'Og s3a'!C1103</f>
        <v>0</v>
      </c>
      <c r="D700" s="1732">
        <f>'Og s3a'!E1103</f>
        <v>0</v>
      </c>
      <c r="E700" s="1734">
        <f>'Og s3a'!F1103</f>
        <v>0</v>
      </c>
      <c r="F700" s="453">
        <f>O700</f>
        <v>0</v>
      </c>
      <c r="G700" s="453">
        <f>P700</f>
        <v>0</v>
      </c>
      <c r="H700" s="253">
        <f>'Pak8 s2'!I702</f>
        <v>0</v>
      </c>
      <c r="I700" s="253">
        <f>'Pak8 s2'!K702</f>
        <v>0</v>
      </c>
      <c r="J700" s="253">
        <f>'Pak8 s2'!M702</f>
        <v>0</v>
      </c>
      <c r="K700" s="253">
        <f>'Pak8 s2'!O702</f>
        <v>0</v>
      </c>
      <c r="L700" s="11"/>
      <c r="M700" s="11"/>
      <c r="N700" s="454">
        <f>'Og s3a'!G1103</f>
        <v>0</v>
      </c>
      <c r="O700" s="254">
        <f>'Og s3a'!H1103</f>
        <v>0</v>
      </c>
      <c r="P700" s="456">
        <f>'Og s3a'!D1103</f>
        <v>0</v>
      </c>
      <c r="Q700" s="11"/>
      <c r="R700" s="340"/>
      <c r="S700" s="340"/>
      <c r="T700" s="340"/>
      <c r="U700" s="11"/>
      <c r="V700" s="11"/>
      <c r="W700" s="11"/>
      <c r="X700" s="11"/>
      <c r="Y700" s="11"/>
      <c r="Z700" s="11"/>
      <c r="AA700" s="11"/>
      <c r="AB700" s="11"/>
    </row>
    <row r="701" spans="1:28" ht="14.25" customHeight="1">
      <c r="A701" s="1250" t="str">
        <f>A700</f>
        <v/>
      </c>
      <c r="B701" s="58"/>
      <c r="C701" s="1735"/>
      <c r="D701" s="1733"/>
      <c r="E701" s="1735"/>
      <c r="F701" s="251"/>
      <c r="G701" s="251"/>
      <c r="H701" s="251">
        <f>'Pak8 s2'!I703</f>
        <v>0</v>
      </c>
      <c r="I701" s="251">
        <f>'Pak8 s2'!K703</f>
        <v>0</v>
      </c>
      <c r="J701" s="251">
        <f>'Pak8 s2'!M703</f>
        <v>0</v>
      </c>
      <c r="K701" s="251">
        <f>'Pak8 s2'!O703</f>
        <v>0</v>
      </c>
      <c r="L701" s="11"/>
      <c r="M701" s="11"/>
      <c r="N701" s="455"/>
      <c r="O701" s="250"/>
      <c r="P701" s="457"/>
      <c r="Q701" s="11"/>
      <c r="R701" s="340"/>
      <c r="S701" s="340"/>
      <c r="T701" s="340"/>
      <c r="U701" s="11"/>
      <c r="V701" s="11"/>
      <c r="W701" s="11"/>
      <c r="X701" s="11"/>
      <c r="Y701" s="11"/>
      <c r="Z701" s="11"/>
      <c r="AA701" s="11"/>
      <c r="AB701" s="11"/>
    </row>
    <row r="702" spans="1:28" ht="24.75" customHeight="1">
      <c r="A702" s="1250" t="str">
        <f>IF(E702&gt;0,"Wypełnione","")</f>
        <v/>
      </c>
      <c r="B702" s="58"/>
      <c r="C702" s="1734">
        <f>'Og s3a'!C1105</f>
        <v>0</v>
      </c>
      <c r="D702" s="1732">
        <f>'Og s3a'!E1105</f>
        <v>0</v>
      </c>
      <c r="E702" s="1734">
        <f>'Og s3a'!F1105</f>
        <v>0</v>
      </c>
      <c r="F702" s="453">
        <f>O702</f>
        <v>0</v>
      </c>
      <c r="G702" s="453">
        <f>P702</f>
        <v>0</v>
      </c>
      <c r="H702" s="253">
        <f>'Pak8 s2'!I704</f>
        <v>0</v>
      </c>
      <c r="I702" s="253">
        <f>'Pak8 s2'!K704</f>
        <v>0</v>
      </c>
      <c r="J702" s="253">
        <f>'Pak8 s2'!M704</f>
        <v>0</v>
      </c>
      <c r="K702" s="253">
        <f>'Pak8 s2'!O704</f>
        <v>0</v>
      </c>
      <c r="L702" s="11"/>
      <c r="M702" s="11"/>
      <c r="N702" s="454">
        <f>'Og s3a'!G1105</f>
        <v>0</v>
      </c>
      <c r="O702" s="254">
        <f>'Og s3a'!H1105</f>
        <v>0</v>
      </c>
      <c r="P702" s="456">
        <f>'Og s3a'!D1105</f>
        <v>0</v>
      </c>
      <c r="Q702" s="11"/>
      <c r="R702" s="340"/>
      <c r="S702" s="340"/>
      <c r="T702" s="340"/>
      <c r="U702" s="11"/>
      <c r="V702" s="11"/>
      <c r="W702" s="11"/>
      <c r="X702" s="11"/>
      <c r="Y702" s="11"/>
      <c r="Z702" s="11"/>
      <c r="AA702" s="11"/>
      <c r="AB702" s="11"/>
    </row>
    <row r="703" spans="1:28" ht="14.25" customHeight="1">
      <c r="A703" s="1250" t="str">
        <f>A702</f>
        <v/>
      </c>
      <c r="B703" s="58"/>
      <c r="C703" s="1735"/>
      <c r="D703" s="1733"/>
      <c r="E703" s="1735"/>
      <c r="F703" s="251"/>
      <c r="G703" s="251"/>
      <c r="H703" s="251">
        <f>'Pak8 s2'!I705</f>
        <v>0</v>
      </c>
      <c r="I703" s="251">
        <f>'Pak8 s2'!K705</f>
        <v>0</v>
      </c>
      <c r="J703" s="251">
        <f>'Pak8 s2'!M705</f>
        <v>0</v>
      </c>
      <c r="K703" s="251">
        <f>'Pak8 s2'!O705</f>
        <v>0</v>
      </c>
      <c r="L703" s="11"/>
      <c r="M703" s="11"/>
      <c r="N703" s="455"/>
      <c r="O703" s="250"/>
      <c r="P703" s="457"/>
      <c r="Q703" s="11"/>
      <c r="R703" s="340"/>
      <c r="S703" s="340"/>
      <c r="T703" s="340"/>
      <c r="U703" s="11"/>
      <c r="V703" s="11"/>
      <c r="W703" s="11"/>
      <c r="X703" s="11"/>
      <c r="Y703" s="11"/>
      <c r="Z703" s="11"/>
      <c r="AA703" s="11"/>
      <c r="AB703" s="11"/>
    </row>
    <row r="704" spans="1:28" ht="24.75" customHeight="1">
      <c r="A704" s="1250" t="str">
        <f>IF(E704&gt;0,"Wypełnione","")</f>
        <v/>
      </c>
      <c r="B704" s="58"/>
      <c r="C704" s="1734">
        <f>'Og s3a'!C1107</f>
        <v>0</v>
      </c>
      <c r="D704" s="1732">
        <f>'Og s3a'!E1107</f>
        <v>0</v>
      </c>
      <c r="E704" s="1734">
        <f>'Og s3a'!F1107</f>
        <v>0</v>
      </c>
      <c r="F704" s="453">
        <f>O704</f>
        <v>0</v>
      </c>
      <c r="G704" s="453">
        <f>P704</f>
        <v>0</v>
      </c>
      <c r="H704" s="253">
        <f>'Pak8 s2'!I706</f>
        <v>0</v>
      </c>
      <c r="I704" s="253">
        <f>'Pak8 s2'!K706</f>
        <v>0</v>
      </c>
      <c r="J704" s="253">
        <f>'Pak8 s2'!M706</f>
        <v>0</v>
      </c>
      <c r="K704" s="253">
        <f>'Pak8 s2'!O706</f>
        <v>0</v>
      </c>
      <c r="L704" s="11"/>
      <c r="M704" s="11"/>
      <c r="N704" s="454">
        <f>'Og s3a'!G1107</f>
        <v>0</v>
      </c>
      <c r="O704" s="254">
        <f>'Og s3a'!H1107</f>
        <v>0</v>
      </c>
      <c r="P704" s="456">
        <f>'Og s3a'!D1107</f>
        <v>0</v>
      </c>
      <c r="Q704" s="11"/>
      <c r="R704" s="340"/>
      <c r="S704" s="340"/>
      <c r="T704" s="340"/>
      <c r="U704" s="11"/>
      <c r="V704" s="11"/>
      <c r="W704" s="11"/>
      <c r="X704" s="11"/>
      <c r="Y704" s="11"/>
      <c r="Z704" s="11"/>
      <c r="AA704" s="11"/>
      <c r="AB704" s="11"/>
    </row>
    <row r="705" spans="1:28" ht="14.25" customHeight="1">
      <c r="A705" s="1250" t="str">
        <f>A704</f>
        <v/>
      </c>
      <c r="B705" s="58"/>
      <c r="C705" s="1735"/>
      <c r="D705" s="1733"/>
      <c r="E705" s="1735"/>
      <c r="F705" s="251"/>
      <c r="G705" s="251"/>
      <c r="H705" s="251">
        <f>'Pak8 s2'!I707</f>
        <v>0</v>
      </c>
      <c r="I705" s="251">
        <f>'Pak8 s2'!K707</f>
        <v>0</v>
      </c>
      <c r="J705" s="251">
        <f>'Pak8 s2'!M707</f>
        <v>0</v>
      </c>
      <c r="K705" s="251">
        <f>'Pak8 s2'!O707</f>
        <v>0</v>
      </c>
      <c r="L705" s="11"/>
      <c r="M705" s="11"/>
      <c r="N705" s="455"/>
      <c r="O705" s="250"/>
      <c r="P705" s="457"/>
      <c r="Q705" s="11"/>
      <c r="R705" s="340"/>
      <c r="S705" s="340"/>
      <c r="T705" s="340"/>
      <c r="U705" s="11"/>
      <c r="V705" s="11"/>
      <c r="W705" s="11"/>
      <c r="X705" s="11"/>
      <c r="Y705" s="11"/>
      <c r="Z705" s="11"/>
      <c r="AA705" s="11"/>
      <c r="AB705" s="11"/>
    </row>
    <row r="706" spans="1:28" ht="24.75" customHeight="1">
      <c r="A706" s="1250" t="str">
        <f>IF(E706&gt;0,"Wypełnione","")</f>
        <v/>
      </c>
      <c r="B706" s="58"/>
      <c r="C706" s="1734">
        <f>'Og s3a'!C1109</f>
        <v>0</v>
      </c>
      <c r="D706" s="1732">
        <f>'Og s3a'!E1109</f>
        <v>0</v>
      </c>
      <c r="E706" s="1734">
        <f>'Og s3a'!F1109</f>
        <v>0</v>
      </c>
      <c r="F706" s="453">
        <f>O706</f>
        <v>0</v>
      </c>
      <c r="G706" s="453">
        <f>P706</f>
        <v>0</v>
      </c>
      <c r="H706" s="253">
        <f>'Pak8 s2'!I708</f>
        <v>0</v>
      </c>
      <c r="I706" s="253">
        <f>'Pak8 s2'!K708</f>
        <v>0</v>
      </c>
      <c r="J706" s="253">
        <f>'Pak8 s2'!M708</f>
        <v>0</v>
      </c>
      <c r="K706" s="253">
        <f>'Pak8 s2'!O708</f>
        <v>0</v>
      </c>
      <c r="L706" s="11"/>
      <c r="M706" s="11"/>
      <c r="N706" s="454">
        <f>'Og s3a'!G1109</f>
        <v>0</v>
      </c>
      <c r="O706" s="254">
        <f>'Og s3a'!H1109</f>
        <v>0</v>
      </c>
      <c r="P706" s="456">
        <f>'Og s3a'!D1109</f>
        <v>0</v>
      </c>
      <c r="Q706" s="11"/>
      <c r="R706" s="340"/>
      <c r="S706" s="340"/>
      <c r="T706" s="340"/>
      <c r="U706" s="11"/>
      <c r="V706" s="11"/>
      <c r="W706" s="11"/>
      <c r="X706" s="11"/>
      <c r="Y706" s="11"/>
      <c r="Z706" s="11"/>
      <c r="AA706" s="11"/>
      <c r="AB706" s="11"/>
    </row>
    <row r="707" spans="1:28" ht="14.25" customHeight="1">
      <c r="A707" s="1250" t="str">
        <f>A706</f>
        <v/>
      </c>
      <c r="B707" s="58"/>
      <c r="C707" s="1735"/>
      <c r="D707" s="1733"/>
      <c r="E707" s="1735"/>
      <c r="F707" s="251"/>
      <c r="G707" s="251"/>
      <c r="H707" s="251">
        <f>'Pak8 s2'!I709</f>
        <v>0</v>
      </c>
      <c r="I707" s="251">
        <f>'Pak8 s2'!K709</f>
        <v>0</v>
      </c>
      <c r="J707" s="251">
        <f>'Pak8 s2'!M709</f>
        <v>0</v>
      </c>
      <c r="K707" s="251">
        <f>'Pak8 s2'!O709</f>
        <v>0</v>
      </c>
      <c r="L707" s="11"/>
      <c r="M707" s="11"/>
      <c r="N707" s="455"/>
      <c r="O707" s="250"/>
      <c r="P707" s="457"/>
      <c r="Q707" s="11"/>
      <c r="R707" s="340"/>
      <c r="S707" s="340"/>
      <c r="T707" s="340"/>
      <c r="U707" s="11"/>
      <c r="V707" s="11"/>
      <c r="W707" s="11"/>
      <c r="X707" s="11"/>
      <c r="Y707" s="11"/>
      <c r="Z707" s="11"/>
      <c r="AA707" s="11"/>
      <c r="AB707" s="11"/>
    </row>
    <row r="708" spans="1:28" ht="24.75" customHeight="1">
      <c r="A708" s="1250" t="str">
        <f>IF(E708&gt;0,"Wypełnione","")</f>
        <v/>
      </c>
      <c r="B708" s="58"/>
      <c r="C708" s="1734">
        <f>'Og s3a'!C1111</f>
        <v>0</v>
      </c>
      <c r="D708" s="1732">
        <f>'Og s3a'!E1111</f>
        <v>0</v>
      </c>
      <c r="E708" s="1734">
        <f>'Og s3a'!F1111</f>
        <v>0</v>
      </c>
      <c r="F708" s="453">
        <f>O708</f>
        <v>0</v>
      </c>
      <c r="G708" s="453">
        <f>P708</f>
        <v>0</v>
      </c>
      <c r="H708" s="253">
        <f>'Pak8 s2'!I710</f>
        <v>0</v>
      </c>
      <c r="I708" s="253">
        <f>'Pak8 s2'!K710</f>
        <v>0</v>
      </c>
      <c r="J708" s="253">
        <f>'Pak8 s2'!M710</f>
        <v>0</v>
      </c>
      <c r="K708" s="253">
        <f>'Pak8 s2'!O710</f>
        <v>0</v>
      </c>
      <c r="L708" s="11"/>
      <c r="M708" s="11"/>
      <c r="N708" s="454">
        <f>'Og s3a'!G1111</f>
        <v>0</v>
      </c>
      <c r="O708" s="254">
        <f>'Og s3a'!H1111</f>
        <v>0</v>
      </c>
      <c r="P708" s="456">
        <f>'Og s3a'!D1111</f>
        <v>0</v>
      </c>
      <c r="Q708" s="11"/>
      <c r="R708" s="340"/>
      <c r="S708" s="340"/>
      <c r="T708" s="340"/>
      <c r="U708" s="11"/>
      <c r="V708" s="11"/>
      <c r="W708" s="11"/>
      <c r="X708" s="11"/>
      <c r="Y708" s="11"/>
      <c r="Z708" s="11"/>
      <c r="AA708" s="11"/>
      <c r="AB708" s="11"/>
    </row>
    <row r="709" spans="1:28" ht="14.25" customHeight="1">
      <c r="A709" s="1250" t="str">
        <f>A708</f>
        <v/>
      </c>
      <c r="B709" s="58"/>
      <c r="C709" s="1735"/>
      <c r="D709" s="1733"/>
      <c r="E709" s="1735"/>
      <c r="F709" s="251"/>
      <c r="G709" s="251"/>
      <c r="H709" s="251">
        <f>'Pak8 s2'!I711</f>
        <v>0</v>
      </c>
      <c r="I709" s="251">
        <f>'Pak8 s2'!K711</f>
        <v>0</v>
      </c>
      <c r="J709" s="251">
        <f>'Pak8 s2'!M711</f>
        <v>0</v>
      </c>
      <c r="K709" s="251">
        <f>'Pak8 s2'!O711</f>
        <v>0</v>
      </c>
      <c r="L709" s="11"/>
      <c r="M709" s="11"/>
      <c r="N709" s="455"/>
      <c r="O709" s="250"/>
      <c r="P709" s="457"/>
      <c r="Q709" s="11"/>
      <c r="R709" s="340"/>
      <c r="S709" s="340"/>
      <c r="T709" s="340"/>
      <c r="U709" s="11"/>
      <c r="V709" s="11"/>
      <c r="W709" s="11"/>
      <c r="X709" s="11"/>
      <c r="Y709" s="11"/>
      <c r="Z709" s="11"/>
      <c r="AA709" s="11"/>
      <c r="AB709" s="11"/>
    </row>
    <row r="710" spans="1:28" ht="24.75" customHeight="1">
      <c r="A710" s="1250" t="str">
        <f>IF(E710&gt;0,"Wypełnione","")</f>
        <v/>
      </c>
      <c r="B710" s="58"/>
      <c r="C710" s="1734">
        <f>'Og s3a'!C1113</f>
        <v>0</v>
      </c>
      <c r="D710" s="1732">
        <f>'Og s3a'!E1113</f>
        <v>0</v>
      </c>
      <c r="E710" s="1734">
        <f>'Og s3a'!F1113</f>
        <v>0</v>
      </c>
      <c r="F710" s="453">
        <f>O710</f>
        <v>0</v>
      </c>
      <c r="G710" s="453">
        <f>P710</f>
        <v>0</v>
      </c>
      <c r="H710" s="253">
        <f>'Pak8 s2'!I712</f>
        <v>0</v>
      </c>
      <c r="I710" s="253">
        <f>'Pak8 s2'!K712</f>
        <v>0</v>
      </c>
      <c r="J710" s="253">
        <f>'Pak8 s2'!M712</f>
        <v>0</v>
      </c>
      <c r="K710" s="253">
        <f>'Pak8 s2'!O712</f>
        <v>0</v>
      </c>
      <c r="L710" s="11"/>
      <c r="M710" s="11"/>
      <c r="N710" s="454">
        <f>'Og s3a'!G1113</f>
        <v>0</v>
      </c>
      <c r="O710" s="254">
        <f>'Og s3a'!H1113</f>
        <v>0</v>
      </c>
      <c r="P710" s="456">
        <f>'Og s3a'!D1113</f>
        <v>0</v>
      </c>
      <c r="Q710" s="11"/>
      <c r="R710" s="340"/>
      <c r="S710" s="340"/>
      <c r="T710" s="340"/>
      <c r="U710" s="11"/>
      <c r="V710" s="11"/>
      <c r="W710" s="11"/>
      <c r="X710" s="11"/>
      <c r="Y710" s="11"/>
      <c r="Z710" s="11"/>
      <c r="AA710" s="11"/>
      <c r="AB710" s="11"/>
    </row>
    <row r="711" spans="1:28" ht="14.25" customHeight="1">
      <c r="A711" s="1250" t="str">
        <f>A710</f>
        <v/>
      </c>
      <c r="B711" s="58"/>
      <c r="C711" s="1735"/>
      <c r="D711" s="1733"/>
      <c r="E711" s="1735"/>
      <c r="F711" s="251"/>
      <c r="G711" s="251"/>
      <c r="H711" s="251">
        <f>'Pak8 s2'!I713</f>
        <v>0</v>
      </c>
      <c r="I711" s="251">
        <f>'Pak8 s2'!K713</f>
        <v>0</v>
      </c>
      <c r="J711" s="251">
        <f>'Pak8 s2'!M713</f>
        <v>0</v>
      </c>
      <c r="K711" s="251">
        <f>'Pak8 s2'!O713</f>
        <v>0</v>
      </c>
      <c r="L711" s="11"/>
      <c r="M711" s="11"/>
      <c r="N711" s="455"/>
      <c r="O711" s="250"/>
      <c r="P711" s="457"/>
      <c r="Q711" s="11"/>
      <c r="R711" s="340"/>
      <c r="S711" s="340"/>
      <c r="T711" s="340"/>
      <c r="U711" s="11"/>
      <c r="V711" s="11"/>
      <c r="W711" s="11"/>
      <c r="X711" s="11"/>
      <c r="Y711" s="11"/>
      <c r="Z711" s="11"/>
      <c r="AA711" s="11"/>
      <c r="AB711" s="11"/>
    </row>
    <row r="712" spans="1:28" ht="24.75" customHeight="1">
      <c r="A712" s="1250" t="str">
        <f>IF(E712&gt;0,"Wypełnione","")</f>
        <v/>
      </c>
      <c r="B712" s="58"/>
      <c r="C712" s="1734">
        <f>'Og s3a'!C1115</f>
        <v>0</v>
      </c>
      <c r="D712" s="1732">
        <f>'Og s3a'!E1115</f>
        <v>0</v>
      </c>
      <c r="E712" s="1734">
        <f>'Og s3a'!F1115</f>
        <v>0</v>
      </c>
      <c r="F712" s="453">
        <f>O712</f>
        <v>0</v>
      </c>
      <c r="G712" s="453">
        <f>P712</f>
        <v>0</v>
      </c>
      <c r="H712" s="253">
        <f>'Pak8 s2'!I714</f>
        <v>0</v>
      </c>
      <c r="I712" s="253">
        <f>'Pak8 s2'!K714</f>
        <v>0</v>
      </c>
      <c r="J712" s="253">
        <f>'Pak8 s2'!M714</f>
        <v>0</v>
      </c>
      <c r="K712" s="253">
        <f>'Pak8 s2'!O714</f>
        <v>0</v>
      </c>
      <c r="L712" s="11"/>
      <c r="M712" s="11"/>
      <c r="N712" s="454">
        <f>'Og s3a'!G1115</f>
        <v>0</v>
      </c>
      <c r="O712" s="254">
        <f>'Og s3a'!H1115</f>
        <v>0</v>
      </c>
      <c r="P712" s="456">
        <f>'Og s3a'!D1115</f>
        <v>0</v>
      </c>
      <c r="Q712" s="11"/>
      <c r="R712" s="340"/>
      <c r="S712" s="340"/>
      <c r="T712" s="340"/>
      <c r="U712" s="11"/>
      <c r="V712" s="11"/>
      <c r="W712" s="11"/>
      <c r="X712" s="11"/>
      <c r="Y712" s="11"/>
      <c r="Z712" s="11"/>
      <c r="AA712" s="11"/>
      <c r="AB712" s="11"/>
    </row>
    <row r="713" spans="1:28" ht="14.25" customHeight="1">
      <c r="A713" s="1250" t="str">
        <f>A712</f>
        <v/>
      </c>
      <c r="B713" s="58"/>
      <c r="C713" s="1735"/>
      <c r="D713" s="1733"/>
      <c r="E713" s="1735"/>
      <c r="F713" s="251"/>
      <c r="G713" s="251"/>
      <c r="H713" s="251">
        <f>'Pak8 s2'!I715</f>
        <v>0</v>
      </c>
      <c r="I713" s="251">
        <f>'Pak8 s2'!K715</f>
        <v>0</v>
      </c>
      <c r="J713" s="251">
        <f>'Pak8 s2'!M715</f>
        <v>0</v>
      </c>
      <c r="K713" s="251">
        <f>'Pak8 s2'!O715</f>
        <v>0</v>
      </c>
      <c r="L713" s="11"/>
      <c r="M713" s="11"/>
      <c r="N713" s="455"/>
      <c r="O713" s="250"/>
      <c r="P713" s="457"/>
      <c r="Q713" s="11"/>
      <c r="R713" s="340"/>
      <c r="S713" s="340"/>
      <c r="T713" s="340"/>
      <c r="U713" s="11"/>
      <c r="V713" s="11"/>
      <c r="W713" s="11"/>
      <c r="X713" s="11"/>
      <c r="Y713" s="11"/>
      <c r="Z713" s="11"/>
      <c r="AA713" s="11"/>
      <c r="AB713" s="11"/>
    </row>
    <row r="714" spans="1:28" ht="24.75" customHeight="1">
      <c r="A714" s="1250" t="str">
        <f>IF(E714&gt;0,"Wypełnione","")</f>
        <v/>
      </c>
      <c r="B714" s="58"/>
      <c r="C714" s="1734">
        <f>'Og s3a'!C1117</f>
        <v>0</v>
      </c>
      <c r="D714" s="1732">
        <f>'Og s3a'!E1117</f>
        <v>0</v>
      </c>
      <c r="E714" s="1734">
        <f>'Og s3a'!F1117</f>
        <v>0</v>
      </c>
      <c r="F714" s="453">
        <f>O714</f>
        <v>0</v>
      </c>
      <c r="G714" s="453">
        <f>P714</f>
        <v>0</v>
      </c>
      <c r="H714" s="253">
        <f>'Pak8 s2'!I716</f>
        <v>0</v>
      </c>
      <c r="I714" s="253">
        <f>'Pak8 s2'!K716</f>
        <v>0</v>
      </c>
      <c r="J714" s="253">
        <f>'Pak8 s2'!M716</f>
        <v>0</v>
      </c>
      <c r="K714" s="253">
        <f>'Pak8 s2'!O716</f>
        <v>0</v>
      </c>
      <c r="L714" s="11"/>
      <c r="M714" s="11"/>
      <c r="N714" s="454">
        <f>'Og s3a'!G1117</f>
        <v>0</v>
      </c>
      <c r="O714" s="254">
        <f>'Og s3a'!H1117</f>
        <v>0</v>
      </c>
      <c r="P714" s="456">
        <f>'Og s3a'!D1117</f>
        <v>0</v>
      </c>
      <c r="Q714" s="11"/>
      <c r="R714" s="340"/>
      <c r="S714" s="340"/>
      <c r="T714" s="340"/>
      <c r="U714" s="11"/>
      <c r="V714" s="11"/>
      <c r="W714" s="11"/>
      <c r="X714" s="11"/>
      <c r="Y714" s="11"/>
      <c r="Z714" s="11"/>
      <c r="AA714" s="11"/>
      <c r="AB714" s="11"/>
    </row>
    <row r="715" spans="1:28" ht="14.25" customHeight="1">
      <c r="A715" s="1250" t="str">
        <f>A714</f>
        <v/>
      </c>
      <c r="B715" s="58"/>
      <c r="C715" s="1735"/>
      <c r="D715" s="1733"/>
      <c r="E715" s="1735"/>
      <c r="F715" s="251"/>
      <c r="G715" s="251"/>
      <c r="H715" s="251">
        <f>'Pak8 s2'!I717</f>
        <v>0</v>
      </c>
      <c r="I715" s="251">
        <f>'Pak8 s2'!K717</f>
        <v>0</v>
      </c>
      <c r="J715" s="251">
        <f>'Pak8 s2'!M717</f>
        <v>0</v>
      </c>
      <c r="K715" s="251">
        <f>'Pak8 s2'!O717</f>
        <v>0</v>
      </c>
      <c r="L715" s="11"/>
      <c r="M715" s="11"/>
      <c r="N715" s="455"/>
      <c r="O715" s="250"/>
      <c r="P715" s="457"/>
      <c r="Q715" s="11"/>
      <c r="R715" s="340"/>
      <c r="S715" s="340"/>
      <c r="T715" s="340"/>
      <c r="U715" s="11"/>
      <c r="V715" s="11"/>
      <c r="W715" s="11"/>
      <c r="X715" s="11"/>
      <c r="Y715" s="11"/>
      <c r="Z715" s="11"/>
      <c r="AA715" s="11"/>
      <c r="AB715" s="11"/>
    </row>
    <row r="716" spans="1:28" ht="24.75" customHeight="1">
      <c r="A716" s="1250" t="str">
        <f>IF(E716&gt;0,"Wypełnione","")</f>
        <v/>
      </c>
      <c r="B716" s="58"/>
      <c r="C716" s="1734">
        <f>'Og s3a'!C1119</f>
        <v>0</v>
      </c>
      <c r="D716" s="1732">
        <f>'Og s3a'!E1119</f>
        <v>0</v>
      </c>
      <c r="E716" s="1734">
        <f>'Og s3a'!F1119</f>
        <v>0</v>
      </c>
      <c r="F716" s="453">
        <f>O716</f>
        <v>0</v>
      </c>
      <c r="G716" s="453">
        <f>P716</f>
        <v>0</v>
      </c>
      <c r="H716" s="253">
        <f>'Pak8 s2'!I718</f>
        <v>0</v>
      </c>
      <c r="I716" s="253">
        <f>'Pak8 s2'!K718</f>
        <v>0</v>
      </c>
      <c r="J716" s="253">
        <f>'Pak8 s2'!M718</f>
        <v>0</v>
      </c>
      <c r="K716" s="253">
        <f>'Pak8 s2'!O718</f>
        <v>0</v>
      </c>
      <c r="L716" s="11"/>
      <c r="M716" s="11"/>
      <c r="N716" s="454">
        <f>'Og s3a'!G1119</f>
        <v>0</v>
      </c>
      <c r="O716" s="254">
        <f>'Og s3a'!H1119</f>
        <v>0</v>
      </c>
      <c r="P716" s="456">
        <f>'Og s3a'!D1119</f>
        <v>0</v>
      </c>
      <c r="Q716" s="11"/>
      <c r="R716" s="340"/>
      <c r="S716" s="340"/>
      <c r="T716" s="340"/>
      <c r="U716" s="11"/>
      <c r="V716" s="11"/>
      <c r="W716" s="11"/>
      <c r="X716" s="11"/>
      <c r="Y716" s="11"/>
      <c r="Z716" s="11"/>
      <c r="AA716" s="11"/>
      <c r="AB716" s="11"/>
    </row>
    <row r="717" spans="1:28" ht="14.25" customHeight="1">
      <c r="A717" s="1250" t="str">
        <f>A716</f>
        <v/>
      </c>
      <c r="B717" s="58"/>
      <c r="C717" s="1735"/>
      <c r="D717" s="1733"/>
      <c r="E717" s="1735"/>
      <c r="F717" s="251"/>
      <c r="G717" s="251"/>
      <c r="H717" s="251">
        <f>'Pak8 s2'!I719</f>
        <v>0</v>
      </c>
      <c r="I717" s="251">
        <f>'Pak8 s2'!K719</f>
        <v>0</v>
      </c>
      <c r="J717" s="251">
        <f>'Pak8 s2'!M719</f>
        <v>0</v>
      </c>
      <c r="K717" s="251">
        <f>'Pak8 s2'!O719</f>
        <v>0</v>
      </c>
      <c r="L717" s="11"/>
      <c r="M717" s="11"/>
      <c r="N717" s="455"/>
      <c r="O717" s="250"/>
      <c r="P717" s="457"/>
      <c r="Q717" s="11"/>
      <c r="R717" s="340"/>
      <c r="S717" s="340"/>
      <c r="T717" s="340"/>
      <c r="U717" s="11"/>
      <c r="V717" s="11"/>
      <c r="W717" s="11"/>
      <c r="X717" s="11"/>
      <c r="Y717" s="11"/>
      <c r="Z717" s="11"/>
      <c r="AA717" s="11"/>
      <c r="AB717" s="11"/>
    </row>
    <row r="718" spans="1:28" ht="24.75" customHeight="1">
      <c r="A718" s="1250" t="str">
        <f>IF(E718&gt;0,"Wypełnione","")</f>
        <v/>
      </c>
      <c r="B718" s="58"/>
      <c r="C718" s="1734">
        <f>'Og s3a'!C1121</f>
        <v>0</v>
      </c>
      <c r="D718" s="1732">
        <f>'Og s3a'!E1121</f>
        <v>0</v>
      </c>
      <c r="E718" s="1734">
        <f>'Og s3a'!F1121</f>
        <v>0</v>
      </c>
      <c r="F718" s="453">
        <f>O718</f>
        <v>0</v>
      </c>
      <c r="G718" s="453">
        <f>P718</f>
        <v>0</v>
      </c>
      <c r="H718" s="253">
        <f>'Pak8 s2'!I720</f>
        <v>0</v>
      </c>
      <c r="I718" s="253">
        <f>'Pak8 s2'!K720</f>
        <v>0</v>
      </c>
      <c r="J718" s="253">
        <f>'Pak8 s2'!M720</f>
        <v>0</v>
      </c>
      <c r="K718" s="253">
        <f>'Pak8 s2'!O720</f>
        <v>0</v>
      </c>
      <c r="L718" s="11"/>
      <c r="M718" s="11"/>
      <c r="N718" s="454">
        <f>'Og s3a'!G1121</f>
        <v>0</v>
      </c>
      <c r="O718" s="254">
        <f>'Og s3a'!H1121</f>
        <v>0</v>
      </c>
      <c r="P718" s="456">
        <f>'Og s3a'!D1121</f>
        <v>0</v>
      </c>
      <c r="Q718" s="11"/>
      <c r="R718" s="340"/>
      <c r="S718" s="340"/>
      <c r="T718" s="340"/>
      <c r="U718" s="11"/>
      <c r="V718" s="11"/>
      <c r="W718" s="11"/>
      <c r="X718" s="11"/>
      <c r="Y718" s="11"/>
      <c r="Z718" s="11"/>
      <c r="AA718" s="11"/>
      <c r="AB718" s="11"/>
    </row>
    <row r="719" spans="1:28" ht="14.25" customHeight="1">
      <c r="A719" s="1250" t="str">
        <f>A718</f>
        <v/>
      </c>
      <c r="B719" s="58"/>
      <c r="C719" s="1735"/>
      <c r="D719" s="1733"/>
      <c r="E719" s="1735"/>
      <c r="F719" s="251"/>
      <c r="G719" s="251"/>
      <c r="H719" s="251">
        <f>'Pak8 s2'!I721</f>
        <v>0</v>
      </c>
      <c r="I719" s="251">
        <f>'Pak8 s2'!K721</f>
        <v>0</v>
      </c>
      <c r="J719" s="251">
        <f>'Pak8 s2'!M721</f>
        <v>0</v>
      </c>
      <c r="K719" s="251">
        <f>'Pak8 s2'!O721</f>
        <v>0</v>
      </c>
      <c r="L719" s="11"/>
      <c r="M719" s="11"/>
      <c r="N719" s="455"/>
      <c r="O719" s="250"/>
      <c r="P719" s="457"/>
      <c r="Q719" s="11"/>
      <c r="R719" s="340"/>
      <c r="S719" s="340"/>
      <c r="T719" s="340"/>
      <c r="U719" s="11"/>
      <c r="V719" s="11"/>
      <c r="W719" s="11"/>
      <c r="X719" s="11"/>
      <c r="Y719" s="11"/>
      <c r="Z719" s="11"/>
      <c r="AA719" s="11"/>
      <c r="AB719" s="11"/>
    </row>
    <row r="720" spans="1:28" ht="24.75" customHeight="1">
      <c r="A720" s="1250" t="str">
        <f>IF(E720&gt;0,"Wypełnione","")</f>
        <v/>
      </c>
      <c r="B720" s="58"/>
      <c r="C720" s="1734">
        <f>'Og s3a'!C1123</f>
        <v>0</v>
      </c>
      <c r="D720" s="1732">
        <f>'Og s3a'!E1123</f>
        <v>0</v>
      </c>
      <c r="E720" s="1734">
        <f>'Og s3a'!F1123</f>
        <v>0</v>
      </c>
      <c r="F720" s="453">
        <f>O720</f>
        <v>0</v>
      </c>
      <c r="G720" s="453">
        <f>P720</f>
        <v>0</v>
      </c>
      <c r="H720" s="253">
        <f>'Pak8 s2'!I722</f>
        <v>0</v>
      </c>
      <c r="I720" s="253">
        <f>'Pak8 s2'!K722</f>
        <v>0</v>
      </c>
      <c r="J720" s="253">
        <f>'Pak8 s2'!M722</f>
        <v>0</v>
      </c>
      <c r="K720" s="253">
        <f>'Pak8 s2'!O722</f>
        <v>0</v>
      </c>
      <c r="L720" s="11"/>
      <c r="M720" s="11"/>
      <c r="N720" s="454">
        <f>'Og s3a'!G1123</f>
        <v>0</v>
      </c>
      <c r="O720" s="254">
        <f>'Og s3a'!H1123</f>
        <v>0</v>
      </c>
      <c r="P720" s="456">
        <f>'Og s3a'!D1123</f>
        <v>0</v>
      </c>
      <c r="Q720" s="11"/>
      <c r="R720" s="340"/>
      <c r="S720" s="340"/>
      <c r="T720" s="340"/>
      <c r="U720" s="11"/>
      <c r="V720" s="11"/>
      <c r="W720" s="11"/>
      <c r="X720" s="11"/>
      <c r="Y720" s="11"/>
      <c r="Z720" s="11"/>
      <c r="AA720" s="11"/>
      <c r="AB720" s="11"/>
    </row>
    <row r="721" spans="1:28" ht="14.25" customHeight="1">
      <c r="A721" s="1250" t="str">
        <f>A720</f>
        <v/>
      </c>
      <c r="B721" s="58"/>
      <c r="C721" s="1735"/>
      <c r="D721" s="1733"/>
      <c r="E721" s="1735"/>
      <c r="F721" s="251"/>
      <c r="G721" s="251"/>
      <c r="H721" s="251">
        <f>'Pak8 s2'!I723</f>
        <v>0</v>
      </c>
      <c r="I721" s="251">
        <f>'Pak8 s2'!K723</f>
        <v>0</v>
      </c>
      <c r="J721" s="251">
        <f>'Pak8 s2'!M723</f>
        <v>0</v>
      </c>
      <c r="K721" s="251">
        <f>'Pak8 s2'!O723</f>
        <v>0</v>
      </c>
      <c r="L721" s="11"/>
      <c r="M721" s="11"/>
      <c r="N721" s="455"/>
      <c r="O721" s="250"/>
      <c r="P721" s="457"/>
      <c r="Q721" s="11"/>
      <c r="R721" s="340"/>
      <c r="S721" s="340"/>
      <c r="T721" s="340"/>
      <c r="U721" s="11"/>
      <c r="V721" s="11"/>
      <c r="W721" s="11"/>
      <c r="X721" s="11"/>
      <c r="Y721" s="11"/>
      <c r="Z721" s="11"/>
      <c r="AA721" s="11"/>
      <c r="AB721" s="11"/>
    </row>
    <row r="722" spans="1:28" ht="24.75" customHeight="1">
      <c r="A722" s="1250" t="str">
        <f>IF(E722&gt;0,"Wypełnione","")</f>
        <v/>
      </c>
      <c r="B722" s="58"/>
      <c r="C722" s="1734">
        <f>'Og s3a'!C1125</f>
        <v>0</v>
      </c>
      <c r="D722" s="1732">
        <f>'Og s3a'!E1125</f>
        <v>0</v>
      </c>
      <c r="E722" s="1734">
        <f>'Og s3a'!F1125</f>
        <v>0</v>
      </c>
      <c r="F722" s="453">
        <f>O722</f>
        <v>0</v>
      </c>
      <c r="G722" s="453">
        <f>P722</f>
        <v>0</v>
      </c>
      <c r="H722" s="253">
        <f>'Pak8 s2'!I724</f>
        <v>0</v>
      </c>
      <c r="I722" s="253">
        <f>'Pak8 s2'!K724</f>
        <v>0</v>
      </c>
      <c r="J722" s="253">
        <f>'Pak8 s2'!M724</f>
        <v>0</v>
      </c>
      <c r="K722" s="253">
        <f>'Pak8 s2'!O724</f>
        <v>0</v>
      </c>
      <c r="L722" s="11"/>
      <c r="M722" s="11"/>
      <c r="N722" s="454">
        <f>'Og s3a'!G1125</f>
        <v>0</v>
      </c>
      <c r="O722" s="254">
        <f>'Og s3a'!H1125</f>
        <v>0</v>
      </c>
      <c r="P722" s="456">
        <f>'Og s3a'!D1125</f>
        <v>0</v>
      </c>
      <c r="Q722" s="11"/>
      <c r="R722" s="340"/>
      <c r="S722" s="340"/>
      <c r="T722" s="340"/>
      <c r="U722" s="11"/>
      <c r="V722" s="11"/>
      <c r="W722" s="11"/>
      <c r="X722" s="11"/>
      <c r="Y722" s="11"/>
      <c r="Z722" s="11"/>
      <c r="AA722" s="11"/>
      <c r="AB722" s="11"/>
    </row>
    <row r="723" spans="1:28" ht="14.25" customHeight="1">
      <c r="A723" s="1250" t="str">
        <f>A722</f>
        <v/>
      </c>
      <c r="B723" s="58"/>
      <c r="C723" s="1735"/>
      <c r="D723" s="1733"/>
      <c r="E723" s="1735"/>
      <c r="F723" s="251"/>
      <c r="G723" s="251"/>
      <c r="H723" s="251">
        <f>'Pak8 s2'!I725</f>
        <v>0</v>
      </c>
      <c r="I723" s="251">
        <f>'Pak8 s2'!K725</f>
        <v>0</v>
      </c>
      <c r="J723" s="251">
        <f>'Pak8 s2'!M725</f>
        <v>0</v>
      </c>
      <c r="K723" s="251">
        <f>'Pak8 s2'!O725</f>
        <v>0</v>
      </c>
      <c r="L723" s="11"/>
      <c r="M723" s="11"/>
      <c r="N723" s="455"/>
      <c r="O723" s="250"/>
      <c r="P723" s="457"/>
      <c r="Q723" s="11"/>
      <c r="R723" s="340"/>
      <c r="S723" s="340"/>
      <c r="T723" s="340"/>
      <c r="U723" s="11"/>
      <c r="V723" s="11"/>
      <c r="W723" s="11"/>
      <c r="X723" s="11"/>
      <c r="Y723" s="11"/>
      <c r="Z723" s="11"/>
      <c r="AA723" s="11"/>
      <c r="AB723" s="11"/>
    </row>
    <row r="724" spans="1:28" ht="24.75" customHeight="1">
      <c r="A724" s="1250" t="str">
        <f>IF(E724&gt;0,"Wypełnione","")</f>
        <v/>
      </c>
      <c r="B724" s="58"/>
      <c r="C724" s="1734">
        <f>'Og s3a'!C1127</f>
        <v>0</v>
      </c>
      <c r="D724" s="1732">
        <f>'Og s3a'!E1127</f>
        <v>0</v>
      </c>
      <c r="E724" s="1734">
        <f>'Og s3a'!F1127</f>
        <v>0</v>
      </c>
      <c r="F724" s="453">
        <f>O724</f>
        <v>0</v>
      </c>
      <c r="G724" s="453">
        <f>P724</f>
        <v>0</v>
      </c>
      <c r="H724" s="253">
        <f>'Pak8 s2'!I726</f>
        <v>0</v>
      </c>
      <c r="I724" s="253">
        <f>'Pak8 s2'!K726</f>
        <v>0</v>
      </c>
      <c r="J724" s="253">
        <f>'Pak8 s2'!M726</f>
        <v>0</v>
      </c>
      <c r="K724" s="253">
        <f>'Pak8 s2'!O726</f>
        <v>0</v>
      </c>
      <c r="L724" s="11"/>
      <c r="M724" s="11"/>
      <c r="N724" s="454">
        <f>'Og s3a'!G1127</f>
        <v>0</v>
      </c>
      <c r="O724" s="254">
        <f>'Og s3a'!H1127</f>
        <v>0</v>
      </c>
      <c r="P724" s="456">
        <f>'Og s3a'!D1127</f>
        <v>0</v>
      </c>
      <c r="Q724" s="11"/>
      <c r="R724" s="340"/>
      <c r="S724" s="340"/>
      <c r="T724" s="340"/>
      <c r="U724" s="11"/>
      <c r="V724" s="11"/>
      <c r="W724" s="11"/>
      <c r="X724" s="11"/>
      <c r="Y724" s="11"/>
      <c r="Z724" s="11"/>
      <c r="AA724" s="11"/>
      <c r="AB724" s="11"/>
    </row>
    <row r="725" spans="1:28" ht="14.25" customHeight="1">
      <c r="A725" s="1250" t="str">
        <f>A724</f>
        <v/>
      </c>
      <c r="B725" s="58"/>
      <c r="C725" s="1735"/>
      <c r="D725" s="1733"/>
      <c r="E725" s="1735"/>
      <c r="F725" s="251"/>
      <c r="G725" s="251"/>
      <c r="H725" s="251">
        <f>'Pak8 s2'!I727</f>
        <v>0</v>
      </c>
      <c r="I725" s="251">
        <f>'Pak8 s2'!K727</f>
        <v>0</v>
      </c>
      <c r="J725" s="251">
        <f>'Pak8 s2'!M727</f>
        <v>0</v>
      </c>
      <c r="K725" s="251">
        <f>'Pak8 s2'!O727</f>
        <v>0</v>
      </c>
      <c r="L725" s="11"/>
      <c r="M725" s="11"/>
      <c r="N725" s="455"/>
      <c r="O725" s="250"/>
      <c r="P725" s="457"/>
      <c r="Q725" s="11"/>
      <c r="R725" s="340"/>
      <c r="S725" s="340"/>
      <c r="T725" s="340"/>
      <c r="U725" s="11"/>
      <c r="V725" s="11"/>
      <c r="W725" s="11"/>
      <c r="X725" s="11"/>
      <c r="Y725" s="11"/>
      <c r="Z725" s="11"/>
      <c r="AA725" s="11"/>
      <c r="AB725" s="11"/>
    </row>
    <row r="726" spans="1:28" ht="24.75" customHeight="1">
      <c r="A726" s="1250" t="str">
        <f>IF(E726&gt;0,"Wypełnione","")</f>
        <v/>
      </c>
      <c r="B726" s="58"/>
      <c r="C726" s="1734">
        <f>'Og s3a'!C1129</f>
        <v>0</v>
      </c>
      <c r="D726" s="1732">
        <f>'Og s3a'!E1129</f>
        <v>0</v>
      </c>
      <c r="E726" s="1734">
        <f>'Og s3a'!F1129</f>
        <v>0</v>
      </c>
      <c r="F726" s="453">
        <f>O726</f>
        <v>0</v>
      </c>
      <c r="G726" s="453">
        <f>P726</f>
        <v>0</v>
      </c>
      <c r="H726" s="253">
        <f>'Pak8 s2'!I728</f>
        <v>0</v>
      </c>
      <c r="I726" s="253">
        <f>'Pak8 s2'!K728</f>
        <v>0</v>
      </c>
      <c r="J726" s="253">
        <f>'Pak8 s2'!M728</f>
        <v>0</v>
      </c>
      <c r="K726" s="253">
        <f>'Pak8 s2'!O728</f>
        <v>0</v>
      </c>
      <c r="L726" s="11"/>
      <c r="M726" s="11"/>
      <c r="N726" s="454">
        <f>'Og s3a'!G1129</f>
        <v>0</v>
      </c>
      <c r="O726" s="254">
        <f>'Og s3a'!H1129</f>
        <v>0</v>
      </c>
      <c r="P726" s="456">
        <f>'Og s3a'!D1129</f>
        <v>0</v>
      </c>
      <c r="Q726" s="11"/>
      <c r="R726" s="340"/>
      <c r="S726" s="340"/>
      <c r="T726" s="340"/>
      <c r="U726" s="11"/>
      <c r="V726" s="11"/>
      <c r="W726" s="11"/>
      <c r="X726" s="11"/>
      <c r="Y726" s="11"/>
      <c r="Z726" s="11"/>
      <c r="AA726" s="11"/>
      <c r="AB726" s="11"/>
    </row>
    <row r="727" spans="1:28" ht="14.25" customHeight="1">
      <c r="A727" s="1250" t="str">
        <f>A726</f>
        <v/>
      </c>
      <c r="B727" s="58"/>
      <c r="C727" s="1735"/>
      <c r="D727" s="1733"/>
      <c r="E727" s="1735"/>
      <c r="F727" s="251"/>
      <c r="G727" s="251"/>
      <c r="H727" s="251">
        <f>'Pak8 s2'!I729</f>
        <v>0</v>
      </c>
      <c r="I727" s="251">
        <f>'Pak8 s2'!K729</f>
        <v>0</v>
      </c>
      <c r="J727" s="251">
        <f>'Pak8 s2'!M729</f>
        <v>0</v>
      </c>
      <c r="K727" s="251">
        <f>'Pak8 s2'!O729</f>
        <v>0</v>
      </c>
      <c r="L727" s="11"/>
      <c r="M727" s="11"/>
      <c r="N727" s="455"/>
      <c r="O727" s="250"/>
      <c r="P727" s="457"/>
      <c r="Q727" s="11"/>
      <c r="R727" s="340"/>
      <c r="S727" s="340"/>
      <c r="T727" s="340"/>
      <c r="U727" s="11"/>
      <c r="V727" s="11"/>
      <c r="W727" s="11"/>
      <c r="X727" s="11"/>
      <c r="Y727" s="11"/>
      <c r="Z727" s="11"/>
      <c r="AA727" s="11"/>
      <c r="AB727" s="11"/>
    </row>
    <row r="728" spans="1:28" ht="24.75" customHeight="1">
      <c r="A728" s="1250" t="str">
        <f>IF(E728&gt;0,"Wypełnione","")</f>
        <v/>
      </c>
      <c r="B728" s="58"/>
      <c r="C728" s="1734">
        <f>'Og s3a'!C1131</f>
        <v>0</v>
      </c>
      <c r="D728" s="1732">
        <f>'Og s3a'!E1131</f>
        <v>0</v>
      </c>
      <c r="E728" s="1734">
        <f>'Og s3a'!F1131</f>
        <v>0</v>
      </c>
      <c r="F728" s="453">
        <f>O728</f>
        <v>0</v>
      </c>
      <c r="G728" s="453">
        <f>P728</f>
        <v>0</v>
      </c>
      <c r="H728" s="253">
        <f>'Pak8 s2'!I730</f>
        <v>0</v>
      </c>
      <c r="I728" s="253">
        <f>'Pak8 s2'!K730</f>
        <v>0</v>
      </c>
      <c r="J728" s="253">
        <f>'Pak8 s2'!M730</f>
        <v>0</v>
      </c>
      <c r="K728" s="253">
        <f>'Pak8 s2'!O730</f>
        <v>0</v>
      </c>
      <c r="L728" s="11"/>
      <c r="M728" s="11"/>
      <c r="N728" s="454">
        <f>'Og s3a'!G1131</f>
        <v>0</v>
      </c>
      <c r="O728" s="254">
        <f>'Og s3a'!H1131</f>
        <v>0</v>
      </c>
      <c r="P728" s="456">
        <f>'Og s3a'!D1131</f>
        <v>0</v>
      </c>
      <c r="Q728" s="11"/>
      <c r="R728" s="340"/>
      <c r="S728" s="340"/>
      <c r="T728" s="340"/>
      <c r="U728" s="11"/>
      <c r="V728" s="11"/>
      <c r="W728" s="11"/>
      <c r="X728" s="11"/>
      <c r="Y728" s="11"/>
      <c r="Z728" s="11"/>
      <c r="AA728" s="11"/>
      <c r="AB728" s="11"/>
    </row>
    <row r="729" spans="1:28" ht="14.25" customHeight="1">
      <c r="A729" s="1250" t="str">
        <f>A728</f>
        <v/>
      </c>
      <c r="B729" s="58"/>
      <c r="C729" s="1735"/>
      <c r="D729" s="1733"/>
      <c r="E729" s="1735"/>
      <c r="F729" s="251"/>
      <c r="G729" s="251"/>
      <c r="H729" s="251">
        <f>'Pak8 s2'!I731</f>
        <v>0</v>
      </c>
      <c r="I729" s="251">
        <f>'Pak8 s2'!K731</f>
        <v>0</v>
      </c>
      <c r="J729" s="251">
        <f>'Pak8 s2'!M731</f>
        <v>0</v>
      </c>
      <c r="K729" s="251">
        <f>'Pak8 s2'!O731</f>
        <v>0</v>
      </c>
      <c r="L729" s="11"/>
      <c r="M729" s="11"/>
      <c r="N729" s="455"/>
      <c r="O729" s="250"/>
      <c r="P729" s="457"/>
      <c r="Q729" s="11"/>
      <c r="R729" s="340"/>
      <c r="S729" s="340"/>
      <c r="T729" s="340"/>
      <c r="U729" s="11"/>
      <c r="V729" s="11"/>
      <c r="W729" s="11"/>
      <c r="X729" s="11"/>
      <c r="Y729" s="11"/>
      <c r="Z729" s="11"/>
      <c r="AA729" s="11"/>
      <c r="AB729" s="11"/>
    </row>
    <row r="730" spans="1:28" ht="24.75" customHeight="1">
      <c r="A730" s="1250" t="str">
        <f>IF(E730&gt;0,"Wypełnione","")</f>
        <v/>
      </c>
      <c r="B730" s="58"/>
      <c r="C730" s="1734">
        <f>'Og s3a'!C1133</f>
        <v>0</v>
      </c>
      <c r="D730" s="1732">
        <f>'Og s3a'!E1133</f>
        <v>0</v>
      </c>
      <c r="E730" s="1734">
        <f>'Og s3a'!F1133</f>
        <v>0</v>
      </c>
      <c r="F730" s="453">
        <f>O730</f>
        <v>0</v>
      </c>
      <c r="G730" s="453">
        <f>P730</f>
        <v>0</v>
      </c>
      <c r="H730" s="253">
        <f>'Pak8 s2'!I732</f>
        <v>0</v>
      </c>
      <c r="I730" s="253">
        <f>'Pak8 s2'!K732</f>
        <v>0</v>
      </c>
      <c r="J730" s="253">
        <f>'Pak8 s2'!M732</f>
        <v>0</v>
      </c>
      <c r="K730" s="253">
        <f>'Pak8 s2'!O732</f>
        <v>0</v>
      </c>
      <c r="L730" s="11"/>
      <c r="M730" s="11"/>
      <c r="N730" s="454">
        <f>'Og s3a'!G1133</f>
        <v>0</v>
      </c>
      <c r="O730" s="254">
        <f>'Og s3a'!H1133</f>
        <v>0</v>
      </c>
      <c r="P730" s="456">
        <f>'Og s3a'!D1133</f>
        <v>0</v>
      </c>
      <c r="Q730" s="11"/>
      <c r="R730" s="340"/>
      <c r="S730" s="340"/>
      <c r="T730" s="340"/>
      <c r="U730" s="11"/>
      <c r="V730" s="11"/>
      <c r="W730" s="11"/>
      <c r="X730" s="11"/>
      <c r="Y730" s="11"/>
      <c r="Z730" s="11"/>
      <c r="AA730" s="11"/>
      <c r="AB730" s="11"/>
    </row>
    <row r="731" spans="1:28" ht="14.25" customHeight="1">
      <c r="A731" s="1250" t="str">
        <f>A730</f>
        <v/>
      </c>
      <c r="B731" s="58"/>
      <c r="C731" s="1735"/>
      <c r="D731" s="1733"/>
      <c r="E731" s="1735"/>
      <c r="F731" s="251"/>
      <c r="G731" s="251"/>
      <c r="H731" s="251">
        <f>'Pak8 s2'!I733</f>
        <v>0</v>
      </c>
      <c r="I731" s="251">
        <f>'Pak8 s2'!K733</f>
        <v>0</v>
      </c>
      <c r="J731" s="251">
        <f>'Pak8 s2'!M733</f>
        <v>0</v>
      </c>
      <c r="K731" s="251">
        <f>'Pak8 s2'!O733</f>
        <v>0</v>
      </c>
      <c r="L731" s="11"/>
      <c r="M731" s="11"/>
      <c r="N731" s="455"/>
      <c r="O731" s="250"/>
      <c r="P731" s="457"/>
      <c r="Q731" s="11"/>
      <c r="R731" s="340"/>
      <c r="S731" s="340"/>
      <c r="T731" s="340"/>
      <c r="U731" s="11"/>
      <c r="V731" s="11"/>
      <c r="W731" s="11"/>
      <c r="X731" s="11"/>
      <c r="Y731" s="11"/>
      <c r="Z731" s="11"/>
      <c r="AA731" s="11"/>
      <c r="AB731" s="11"/>
    </row>
    <row r="732" spans="1:28" ht="24.75" customHeight="1">
      <c r="A732" s="1250" t="str">
        <f>IF(E732&gt;0,"Wypełnione","")</f>
        <v/>
      </c>
      <c r="B732" s="58"/>
      <c r="C732" s="1734">
        <f>'Og s3a'!C1135</f>
        <v>0</v>
      </c>
      <c r="D732" s="1732">
        <f>'Og s3a'!E1135</f>
        <v>0</v>
      </c>
      <c r="E732" s="1734">
        <f>'Og s3a'!F1135</f>
        <v>0</v>
      </c>
      <c r="F732" s="453">
        <f>O732</f>
        <v>0</v>
      </c>
      <c r="G732" s="453">
        <f>P732</f>
        <v>0</v>
      </c>
      <c r="H732" s="253">
        <f>'Pak8 s2'!I734</f>
        <v>0</v>
      </c>
      <c r="I732" s="253">
        <f>'Pak8 s2'!K734</f>
        <v>0</v>
      </c>
      <c r="J732" s="253">
        <f>'Pak8 s2'!M734</f>
        <v>0</v>
      </c>
      <c r="K732" s="253">
        <f>'Pak8 s2'!O734</f>
        <v>0</v>
      </c>
      <c r="L732" s="11"/>
      <c r="M732" s="11"/>
      <c r="N732" s="454">
        <f>'Og s3a'!G1135</f>
        <v>0</v>
      </c>
      <c r="O732" s="254">
        <f>'Og s3a'!H1135</f>
        <v>0</v>
      </c>
      <c r="P732" s="456">
        <f>'Og s3a'!D1135</f>
        <v>0</v>
      </c>
      <c r="Q732" s="11"/>
      <c r="R732" s="340"/>
      <c r="S732" s="340"/>
      <c r="T732" s="340"/>
      <c r="U732" s="11"/>
      <c r="V732" s="11"/>
      <c r="W732" s="11"/>
      <c r="X732" s="11"/>
      <c r="Y732" s="11"/>
      <c r="Z732" s="11"/>
      <c r="AA732" s="11"/>
      <c r="AB732" s="11"/>
    </row>
    <row r="733" spans="1:28" ht="14.25" customHeight="1">
      <c r="A733" s="1250" t="str">
        <f>A732</f>
        <v/>
      </c>
      <c r="B733" s="58"/>
      <c r="C733" s="1735"/>
      <c r="D733" s="1733"/>
      <c r="E733" s="1735"/>
      <c r="F733" s="251"/>
      <c r="G733" s="251"/>
      <c r="H733" s="251">
        <f>'Pak8 s2'!I735</f>
        <v>0</v>
      </c>
      <c r="I733" s="251">
        <f>'Pak8 s2'!K735</f>
        <v>0</v>
      </c>
      <c r="J733" s="251">
        <f>'Pak8 s2'!M735</f>
        <v>0</v>
      </c>
      <c r="K733" s="251">
        <f>'Pak8 s2'!O735</f>
        <v>0</v>
      </c>
      <c r="L733" s="11"/>
      <c r="M733" s="11"/>
      <c r="N733" s="455"/>
      <c r="O733" s="250"/>
      <c r="P733" s="457"/>
      <c r="Q733" s="11"/>
      <c r="R733" s="340"/>
      <c r="S733" s="340"/>
      <c r="T733" s="340"/>
      <c r="U733" s="11"/>
      <c r="V733" s="11"/>
      <c r="W733" s="11"/>
      <c r="X733" s="11"/>
      <c r="Y733" s="11"/>
      <c r="Z733" s="11"/>
      <c r="AA733" s="11"/>
      <c r="AB733" s="11"/>
    </row>
    <row r="734" spans="1:28" ht="24.75" customHeight="1">
      <c r="A734" s="1250" t="str">
        <f>IF(E734&gt;0,"Wypełnione","")</f>
        <v/>
      </c>
      <c r="B734" s="58"/>
      <c r="C734" s="1734">
        <f>'Og s3a'!C1137</f>
        <v>0</v>
      </c>
      <c r="D734" s="1732">
        <f>'Og s3a'!E1137</f>
        <v>0</v>
      </c>
      <c r="E734" s="1734">
        <f>'Og s3a'!F1137</f>
        <v>0</v>
      </c>
      <c r="F734" s="453">
        <f>O734</f>
        <v>0</v>
      </c>
      <c r="G734" s="453">
        <f>P734</f>
        <v>0</v>
      </c>
      <c r="H734" s="253">
        <f>'Pak8 s2'!I736</f>
        <v>0</v>
      </c>
      <c r="I734" s="253">
        <f>'Pak8 s2'!K736</f>
        <v>0</v>
      </c>
      <c r="J734" s="253">
        <f>'Pak8 s2'!M736</f>
        <v>0</v>
      </c>
      <c r="K734" s="253">
        <f>'Pak8 s2'!O736</f>
        <v>0</v>
      </c>
      <c r="L734" s="11"/>
      <c r="M734" s="11"/>
      <c r="N734" s="454">
        <f>'Og s3a'!G1137</f>
        <v>0</v>
      </c>
      <c r="O734" s="254">
        <f>'Og s3a'!H1137</f>
        <v>0</v>
      </c>
      <c r="P734" s="456">
        <f>'Og s3a'!D1137</f>
        <v>0</v>
      </c>
      <c r="Q734" s="11"/>
      <c r="R734" s="340"/>
      <c r="S734" s="340"/>
      <c r="T734" s="340"/>
      <c r="U734" s="11"/>
      <c r="V734" s="11"/>
      <c r="W734" s="11"/>
      <c r="X734" s="11"/>
      <c r="Y734" s="11"/>
      <c r="Z734" s="11"/>
      <c r="AA734" s="11"/>
      <c r="AB734" s="11"/>
    </row>
    <row r="735" spans="1:28" ht="14.25" customHeight="1">
      <c r="A735" s="1250" t="str">
        <f>A734</f>
        <v/>
      </c>
      <c r="B735" s="58"/>
      <c r="C735" s="1735"/>
      <c r="D735" s="1733"/>
      <c r="E735" s="1735"/>
      <c r="F735" s="251"/>
      <c r="G735" s="251"/>
      <c r="H735" s="251">
        <f>'Pak8 s2'!I737</f>
        <v>0</v>
      </c>
      <c r="I735" s="251">
        <f>'Pak8 s2'!K737</f>
        <v>0</v>
      </c>
      <c r="J735" s="251">
        <f>'Pak8 s2'!M737</f>
        <v>0</v>
      </c>
      <c r="K735" s="251">
        <f>'Pak8 s2'!O737</f>
        <v>0</v>
      </c>
      <c r="L735" s="11"/>
      <c r="M735" s="11"/>
      <c r="N735" s="455"/>
      <c r="O735" s="250"/>
      <c r="P735" s="457"/>
      <c r="Q735" s="11"/>
      <c r="R735" s="340"/>
      <c r="S735" s="340"/>
      <c r="T735" s="340"/>
      <c r="U735" s="11"/>
      <c r="V735" s="11"/>
      <c r="W735" s="11"/>
      <c r="X735" s="11"/>
      <c r="Y735" s="11"/>
      <c r="Z735" s="11"/>
      <c r="AA735" s="11"/>
      <c r="AB735" s="11"/>
    </row>
    <row r="736" spans="1:28" ht="24.75" customHeight="1">
      <c r="A736" s="1250" t="str">
        <f>IF(E736&gt;0,"Wypełnione","")</f>
        <v/>
      </c>
      <c r="B736" s="58"/>
      <c r="C736" s="1734">
        <f>'Og s3a'!C1139</f>
        <v>0</v>
      </c>
      <c r="D736" s="1732">
        <f>'Og s3a'!E1139</f>
        <v>0</v>
      </c>
      <c r="E736" s="1734">
        <f>'Og s3a'!F1139</f>
        <v>0</v>
      </c>
      <c r="F736" s="453">
        <f>O736</f>
        <v>0</v>
      </c>
      <c r="G736" s="453">
        <f>P736</f>
        <v>0</v>
      </c>
      <c r="H736" s="253">
        <f>'Pak8 s2'!I738</f>
        <v>0</v>
      </c>
      <c r="I736" s="253">
        <f>'Pak8 s2'!K738</f>
        <v>0</v>
      </c>
      <c r="J736" s="253">
        <f>'Pak8 s2'!M738</f>
        <v>0</v>
      </c>
      <c r="K736" s="253">
        <f>'Pak8 s2'!O738</f>
        <v>0</v>
      </c>
      <c r="L736" s="11"/>
      <c r="M736" s="11"/>
      <c r="N736" s="454">
        <f>'Og s3a'!G1139</f>
        <v>0</v>
      </c>
      <c r="O736" s="254">
        <f>'Og s3a'!H1139</f>
        <v>0</v>
      </c>
      <c r="P736" s="456">
        <f>'Og s3a'!D1139</f>
        <v>0</v>
      </c>
      <c r="Q736" s="11"/>
      <c r="R736" s="340"/>
      <c r="S736" s="340"/>
      <c r="T736" s="340"/>
      <c r="U736" s="11"/>
      <c r="V736" s="11"/>
      <c r="W736" s="11"/>
      <c r="X736" s="11"/>
      <c r="Y736" s="11"/>
      <c r="Z736" s="11"/>
      <c r="AA736" s="11"/>
      <c r="AB736" s="11"/>
    </row>
    <row r="737" spans="1:28" ht="14.25" customHeight="1">
      <c r="A737" s="1250" t="str">
        <f>A736</f>
        <v/>
      </c>
      <c r="B737" s="58"/>
      <c r="C737" s="1735"/>
      <c r="D737" s="1733"/>
      <c r="E737" s="1735"/>
      <c r="F737" s="251"/>
      <c r="G737" s="251"/>
      <c r="H737" s="251">
        <f>'Pak8 s2'!I739</f>
        <v>0</v>
      </c>
      <c r="I737" s="251">
        <f>'Pak8 s2'!K739</f>
        <v>0</v>
      </c>
      <c r="J737" s="251">
        <f>'Pak8 s2'!M739</f>
        <v>0</v>
      </c>
      <c r="K737" s="251">
        <f>'Pak8 s2'!O739</f>
        <v>0</v>
      </c>
      <c r="L737" s="11"/>
      <c r="M737" s="11"/>
      <c r="N737" s="455"/>
      <c r="O737" s="250"/>
      <c r="P737" s="457"/>
      <c r="Q737" s="11"/>
      <c r="R737" s="340"/>
      <c r="S737" s="340"/>
      <c r="T737" s="340"/>
      <c r="U737" s="11"/>
      <c r="V737" s="11"/>
      <c r="W737" s="11"/>
      <c r="X737" s="11"/>
      <c r="Y737" s="11"/>
      <c r="Z737" s="11"/>
      <c r="AA737" s="11"/>
      <c r="AB737" s="11"/>
    </row>
    <row r="738" spans="1:28" ht="24.75" customHeight="1">
      <c r="A738" s="1250" t="str">
        <f>IF(E738&gt;0,"Wypełnione","")</f>
        <v/>
      </c>
      <c r="B738" s="58"/>
      <c r="C738" s="1734">
        <f>'Og s3a'!C1141</f>
        <v>0</v>
      </c>
      <c r="D738" s="1732">
        <f>'Og s3a'!E1141</f>
        <v>0</v>
      </c>
      <c r="E738" s="1734">
        <f>'Og s3a'!F1141</f>
        <v>0</v>
      </c>
      <c r="F738" s="453">
        <f>O738</f>
        <v>0</v>
      </c>
      <c r="G738" s="453">
        <f>P738</f>
        <v>0</v>
      </c>
      <c r="H738" s="253">
        <f>'Pak8 s2'!I740</f>
        <v>0</v>
      </c>
      <c r="I738" s="253">
        <f>'Pak8 s2'!K740</f>
        <v>0</v>
      </c>
      <c r="J738" s="253">
        <f>'Pak8 s2'!M740</f>
        <v>0</v>
      </c>
      <c r="K738" s="253">
        <f>'Pak8 s2'!O740</f>
        <v>0</v>
      </c>
      <c r="L738" s="11"/>
      <c r="M738" s="11"/>
      <c r="N738" s="454">
        <f>'Og s3a'!G1141</f>
        <v>0</v>
      </c>
      <c r="O738" s="254">
        <f>'Og s3a'!H1141</f>
        <v>0</v>
      </c>
      <c r="P738" s="456">
        <f>'Og s3a'!D1141</f>
        <v>0</v>
      </c>
      <c r="Q738" s="11"/>
      <c r="R738" s="340"/>
      <c r="S738" s="340"/>
      <c r="T738" s="340"/>
      <c r="U738" s="11"/>
      <c r="V738" s="11"/>
      <c r="W738" s="11"/>
      <c r="X738" s="11"/>
      <c r="Y738" s="11"/>
      <c r="Z738" s="11"/>
      <c r="AA738" s="11"/>
      <c r="AB738" s="11"/>
    </row>
    <row r="739" spans="1:28" ht="14.25" customHeight="1">
      <c r="A739" s="1250" t="str">
        <f>A738</f>
        <v/>
      </c>
      <c r="B739" s="58"/>
      <c r="C739" s="1735"/>
      <c r="D739" s="1733"/>
      <c r="E739" s="1735"/>
      <c r="F739" s="251"/>
      <c r="G739" s="251"/>
      <c r="H739" s="251">
        <f>'Pak8 s2'!I741</f>
        <v>0</v>
      </c>
      <c r="I739" s="251">
        <f>'Pak8 s2'!K741</f>
        <v>0</v>
      </c>
      <c r="J739" s="251">
        <f>'Pak8 s2'!M741</f>
        <v>0</v>
      </c>
      <c r="K739" s="251">
        <f>'Pak8 s2'!O741</f>
        <v>0</v>
      </c>
      <c r="L739" s="11"/>
      <c r="M739" s="11"/>
      <c r="N739" s="455"/>
      <c r="O739" s="250"/>
      <c r="P739" s="457"/>
      <c r="Q739" s="11"/>
      <c r="R739" s="340"/>
      <c r="S739" s="340"/>
      <c r="T739" s="340"/>
      <c r="U739" s="11"/>
      <c r="V739" s="11"/>
      <c r="W739" s="11"/>
      <c r="X739" s="11"/>
      <c r="Y739" s="11"/>
      <c r="Z739" s="11"/>
      <c r="AA739" s="11"/>
      <c r="AB739" s="11"/>
    </row>
    <row r="740" spans="1:28" ht="24.75" customHeight="1">
      <c r="A740" s="1250" t="str">
        <f>IF(E740&gt;0,"Wypełnione","")</f>
        <v/>
      </c>
      <c r="B740" s="58"/>
      <c r="C740" s="1734">
        <f>'Og s3a'!C1143</f>
        <v>0</v>
      </c>
      <c r="D740" s="1732">
        <f>'Og s3a'!E1143</f>
        <v>0</v>
      </c>
      <c r="E740" s="1734">
        <f>'Og s3a'!F1143</f>
        <v>0</v>
      </c>
      <c r="F740" s="453">
        <f>O740</f>
        <v>0</v>
      </c>
      <c r="G740" s="453">
        <f>P740</f>
        <v>0</v>
      </c>
      <c r="H740" s="253">
        <f>'Pak8 s2'!I742</f>
        <v>0</v>
      </c>
      <c r="I740" s="253">
        <f>'Pak8 s2'!K742</f>
        <v>0</v>
      </c>
      <c r="J740" s="253">
        <f>'Pak8 s2'!M742</f>
        <v>0</v>
      </c>
      <c r="K740" s="253">
        <f>'Pak8 s2'!O742</f>
        <v>0</v>
      </c>
      <c r="L740" s="11"/>
      <c r="M740" s="11"/>
      <c r="N740" s="454">
        <f>'Og s3a'!G1143</f>
        <v>0</v>
      </c>
      <c r="O740" s="254">
        <f>'Og s3a'!H1143</f>
        <v>0</v>
      </c>
      <c r="P740" s="456">
        <f>'Og s3a'!D1143</f>
        <v>0</v>
      </c>
      <c r="Q740" s="11"/>
      <c r="R740" s="340"/>
      <c r="S740" s="340"/>
      <c r="T740" s="340"/>
      <c r="U740" s="11"/>
      <c r="V740" s="11"/>
      <c r="W740" s="11"/>
      <c r="X740" s="11"/>
      <c r="Y740" s="11"/>
      <c r="Z740" s="11"/>
      <c r="AA740" s="11"/>
      <c r="AB740" s="11"/>
    </row>
    <row r="741" spans="1:28" ht="14.25" customHeight="1">
      <c r="A741" s="1250" t="str">
        <f>A740</f>
        <v/>
      </c>
      <c r="B741" s="58"/>
      <c r="C741" s="1735"/>
      <c r="D741" s="1733"/>
      <c r="E741" s="1735"/>
      <c r="F741" s="251"/>
      <c r="G741" s="251"/>
      <c r="H741" s="251">
        <f>'Pak8 s2'!I743</f>
        <v>0</v>
      </c>
      <c r="I741" s="251">
        <f>'Pak8 s2'!K743</f>
        <v>0</v>
      </c>
      <c r="J741" s="251">
        <f>'Pak8 s2'!M743</f>
        <v>0</v>
      </c>
      <c r="K741" s="251">
        <f>'Pak8 s2'!O743</f>
        <v>0</v>
      </c>
      <c r="L741" s="11"/>
      <c r="M741" s="11"/>
      <c r="N741" s="455"/>
      <c r="O741" s="250"/>
      <c r="P741" s="457"/>
      <c r="Q741" s="11"/>
      <c r="R741" s="340"/>
      <c r="S741" s="340"/>
      <c r="T741" s="340"/>
      <c r="U741" s="11"/>
      <c r="V741" s="11"/>
      <c r="W741" s="11"/>
      <c r="X741" s="11"/>
      <c r="Y741" s="11"/>
      <c r="Z741" s="11"/>
      <c r="AA741" s="11"/>
      <c r="AB741" s="11"/>
    </row>
    <row r="742" spans="1:28" ht="24.75" customHeight="1">
      <c r="A742" s="1250" t="str">
        <f>IF(E742&gt;0,"Wypełnione","")</f>
        <v/>
      </c>
      <c r="B742" s="58"/>
      <c r="C742" s="1734">
        <f>'Og s3a'!C1145</f>
        <v>0</v>
      </c>
      <c r="D742" s="1732">
        <f>'Og s3a'!E1145</f>
        <v>0</v>
      </c>
      <c r="E742" s="1734">
        <f>'Og s3a'!F1145</f>
        <v>0</v>
      </c>
      <c r="F742" s="453">
        <f>O742</f>
        <v>0</v>
      </c>
      <c r="G742" s="453">
        <f>P742</f>
        <v>0</v>
      </c>
      <c r="H742" s="253">
        <f>'Pak8 s2'!I744</f>
        <v>0</v>
      </c>
      <c r="I742" s="253">
        <f>'Pak8 s2'!K744</f>
        <v>0</v>
      </c>
      <c r="J742" s="253">
        <f>'Pak8 s2'!M744</f>
        <v>0</v>
      </c>
      <c r="K742" s="253">
        <f>'Pak8 s2'!O744</f>
        <v>0</v>
      </c>
      <c r="L742" s="11"/>
      <c r="M742" s="11"/>
      <c r="N742" s="454">
        <f>'Og s3a'!G1145</f>
        <v>0</v>
      </c>
      <c r="O742" s="254">
        <f>'Og s3a'!H1145</f>
        <v>0</v>
      </c>
      <c r="P742" s="456">
        <f>'Og s3a'!D1145</f>
        <v>0</v>
      </c>
      <c r="Q742" s="11"/>
      <c r="R742" s="340"/>
      <c r="S742" s="340"/>
      <c r="T742" s="340"/>
      <c r="U742" s="11"/>
      <c r="V742" s="11"/>
      <c r="W742" s="11"/>
      <c r="X742" s="11"/>
      <c r="Y742" s="11"/>
      <c r="Z742" s="11"/>
      <c r="AA742" s="11"/>
      <c r="AB742" s="11"/>
    </row>
    <row r="743" spans="1:28" ht="14.25" customHeight="1">
      <c r="A743" s="1250" t="str">
        <f>A742</f>
        <v/>
      </c>
      <c r="B743" s="58"/>
      <c r="C743" s="1735"/>
      <c r="D743" s="1733"/>
      <c r="E743" s="1735"/>
      <c r="F743" s="251"/>
      <c r="G743" s="251"/>
      <c r="H743" s="251">
        <f>'Pak8 s2'!I745</f>
        <v>0</v>
      </c>
      <c r="I743" s="251">
        <f>'Pak8 s2'!K745</f>
        <v>0</v>
      </c>
      <c r="J743" s="251">
        <f>'Pak8 s2'!M745</f>
        <v>0</v>
      </c>
      <c r="K743" s="251">
        <f>'Pak8 s2'!O745</f>
        <v>0</v>
      </c>
      <c r="L743" s="11"/>
      <c r="M743" s="11"/>
      <c r="N743" s="455"/>
      <c r="O743" s="250"/>
      <c r="P743" s="457"/>
      <c r="Q743" s="11"/>
      <c r="R743" s="340"/>
      <c r="S743" s="340"/>
      <c r="T743" s="340"/>
      <c r="U743" s="11"/>
      <c r="V743" s="11"/>
      <c r="W743" s="11"/>
      <c r="X743" s="11"/>
      <c r="Y743" s="11"/>
      <c r="Z743" s="11"/>
      <c r="AA743" s="11"/>
      <c r="AB743" s="11"/>
    </row>
    <row r="744" spans="1:28" ht="24.75" customHeight="1">
      <c r="A744" s="1250" t="str">
        <f>IF(E744&gt;0,"Wypełnione","")</f>
        <v/>
      </c>
      <c r="B744" s="58"/>
      <c r="C744" s="1734">
        <f>'Og s3a'!C1147</f>
        <v>0</v>
      </c>
      <c r="D744" s="1732">
        <f>'Og s3a'!E1147</f>
        <v>0</v>
      </c>
      <c r="E744" s="1734">
        <f>'Og s3a'!F1147</f>
        <v>0</v>
      </c>
      <c r="F744" s="453">
        <f>O744</f>
        <v>0</v>
      </c>
      <c r="G744" s="453">
        <f>P744</f>
        <v>0</v>
      </c>
      <c r="H744" s="253">
        <f>'Pak8 s2'!I746</f>
        <v>0</v>
      </c>
      <c r="I744" s="253">
        <f>'Pak8 s2'!K746</f>
        <v>0</v>
      </c>
      <c r="J744" s="253">
        <f>'Pak8 s2'!M746</f>
        <v>0</v>
      </c>
      <c r="K744" s="253">
        <f>'Pak8 s2'!O746</f>
        <v>0</v>
      </c>
      <c r="L744" s="11"/>
      <c r="M744" s="11"/>
      <c r="N744" s="454">
        <f>'Og s3a'!G1147</f>
        <v>0</v>
      </c>
      <c r="O744" s="254">
        <f>'Og s3a'!H1147</f>
        <v>0</v>
      </c>
      <c r="P744" s="456">
        <f>'Og s3a'!D1147</f>
        <v>0</v>
      </c>
      <c r="Q744" s="11"/>
      <c r="R744" s="340"/>
      <c r="S744" s="340"/>
      <c r="T744" s="340"/>
      <c r="U744" s="11"/>
      <c r="V744" s="11"/>
      <c r="W744" s="11"/>
      <c r="X744" s="11"/>
      <c r="Y744" s="11"/>
      <c r="Z744" s="11"/>
      <c r="AA744" s="11"/>
      <c r="AB744" s="11"/>
    </row>
    <row r="745" spans="1:28" ht="14.25" customHeight="1">
      <c r="A745" s="1250" t="str">
        <f>A744</f>
        <v/>
      </c>
      <c r="B745" s="58"/>
      <c r="C745" s="1735"/>
      <c r="D745" s="1733"/>
      <c r="E745" s="1735"/>
      <c r="F745" s="251"/>
      <c r="G745" s="251"/>
      <c r="H745" s="251">
        <f>'Pak8 s2'!I747</f>
        <v>0</v>
      </c>
      <c r="I745" s="251">
        <f>'Pak8 s2'!K747</f>
        <v>0</v>
      </c>
      <c r="J745" s="251">
        <f>'Pak8 s2'!M747</f>
        <v>0</v>
      </c>
      <c r="K745" s="251">
        <f>'Pak8 s2'!O747</f>
        <v>0</v>
      </c>
      <c r="L745" s="11"/>
      <c r="M745" s="11"/>
      <c r="N745" s="455"/>
      <c r="O745" s="250"/>
      <c r="P745" s="457"/>
      <c r="Q745" s="11"/>
      <c r="R745" s="340"/>
      <c r="S745" s="340"/>
      <c r="T745" s="340"/>
      <c r="U745" s="11"/>
      <c r="V745" s="11"/>
      <c r="W745" s="11"/>
      <c r="X745" s="11"/>
      <c r="Y745" s="11"/>
      <c r="Z745" s="11"/>
      <c r="AA745" s="11"/>
      <c r="AB745" s="11"/>
    </row>
    <row r="746" spans="1:28" ht="24.75" customHeight="1">
      <c r="A746" s="1250" t="str">
        <f>IF(E746&gt;0,"Wypełnione","")</f>
        <v/>
      </c>
      <c r="B746" s="58"/>
      <c r="C746" s="1734">
        <f>'Og s3a'!C1149</f>
        <v>0</v>
      </c>
      <c r="D746" s="1732">
        <f>'Og s3a'!E1149</f>
        <v>0</v>
      </c>
      <c r="E746" s="1734">
        <f>'Og s3a'!F1149</f>
        <v>0</v>
      </c>
      <c r="F746" s="453">
        <f>O746</f>
        <v>0</v>
      </c>
      <c r="G746" s="453">
        <f>P746</f>
        <v>0</v>
      </c>
      <c r="H746" s="253">
        <f>'Pak8 s2'!I748</f>
        <v>0</v>
      </c>
      <c r="I746" s="253">
        <f>'Pak8 s2'!K748</f>
        <v>0</v>
      </c>
      <c r="J746" s="253">
        <f>'Pak8 s2'!M748</f>
        <v>0</v>
      </c>
      <c r="K746" s="253">
        <f>'Pak8 s2'!O748</f>
        <v>0</v>
      </c>
      <c r="L746" s="11"/>
      <c r="M746" s="11"/>
      <c r="N746" s="454">
        <f>'Og s3a'!G1149</f>
        <v>0</v>
      </c>
      <c r="O746" s="254">
        <f>'Og s3a'!H1149</f>
        <v>0</v>
      </c>
      <c r="P746" s="456">
        <f>'Og s3a'!D1149</f>
        <v>0</v>
      </c>
      <c r="Q746" s="11"/>
      <c r="R746" s="340"/>
      <c r="S746" s="340"/>
      <c r="T746" s="340"/>
      <c r="U746" s="11"/>
      <c r="V746" s="11"/>
      <c r="W746" s="11"/>
      <c r="X746" s="11"/>
      <c r="Y746" s="11"/>
      <c r="Z746" s="11"/>
      <c r="AA746" s="11"/>
      <c r="AB746" s="11"/>
    </row>
    <row r="747" spans="1:28" ht="14.25" customHeight="1">
      <c r="A747" s="1250" t="str">
        <f>A746</f>
        <v/>
      </c>
      <c r="B747" s="58"/>
      <c r="C747" s="1735"/>
      <c r="D747" s="1733"/>
      <c r="E747" s="1735"/>
      <c r="F747" s="251"/>
      <c r="G747" s="251"/>
      <c r="H747" s="251">
        <f>'Pak8 s2'!I749</f>
        <v>0</v>
      </c>
      <c r="I747" s="251">
        <f>'Pak8 s2'!K749</f>
        <v>0</v>
      </c>
      <c r="J747" s="251">
        <f>'Pak8 s2'!M749</f>
        <v>0</v>
      </c>
      <c r="K747" s="251">
        <f>'Pak8 s2'!O749</f>
        <v>0</v>
      </c>
      <c r="L747" s="11"/>
      <c r="M747" s="11"/>
      <c r="N747" s="455"/>
      <c r="O747" s="250"/>
      <c r="P747" s="457"/>
      <c r="Q747" s="11"/>
      <c r="R747" s="340"/>
      <c r="S747" s="340"/>
      <c r="T747" s="340"/>
      <c r="U747" s="11"/>
      <c r="V747" s="11"/>
      <c r="W747" s="11"/>
      <c r="X747" s="11"/>
      <c r="Y747" s="11"/>
      <c r="Z747" s="11"/>
      <c r="AA747" s="11"/>
      <c r="AB747" s="11"/>
    </row>
    <row r="748" spans="1:28" ht="24.75" customHeight="1">
      <c r="A748" s="1250" t="str">
        <f>IF(E748&gt;0,"Wypełnione","")</f>
        <v/>
      </c>
      <c r="B748" s="58"/>
      <c r="C748" s="1734">
        <f>'Og s3a'!C1151</f>
        <v>0</v>
      </c>
      <c r="D748" s="1732">
        <f>'Og s3a'!E1151</f>
        <v>0</v>
      </c>
      <c r="E748" s="1734">
        <f>'Og s3a'!F1151</f>
        <v>0</v>
      </c>
      <c r="F748" s="453">
        <f>O748</f>
        <v>0</v>
      </c>
      <c r="G748" s="453">
        <f>P748</f>
        <v>0</v>
      </c>
      <c r="H748" s="253">
        <f>'Pak8 s2'!I750</f>
        <v>0</v>
      </c>
      <c r="I748" s="253">
        <f>'Pak8 s2'!K750</f>
        <v>0</v>
      </c>
      <c r="J748" s="253">
        <f>'Pak8 s2'!M750</f>
        <v>0</v>
      </c>
      <c r="K748" s="253">
        <f>'Pak8 s2'!O750</f>
        <v>0</v>
      </c>
      <c r="L748" s="11"/>
      <c r="M748" s="11"/>
      <c r="N748" s="454">
        <f>'Og s3a'!G1151</f>
        <v>0</v>
      </c>
      <c r="O748" s="254">
        <f>'Og s3a'!H1151</f>
        <v>0</v>
      </c>
      <c r="P748" s="456">
        <f>'Og s3a'!D1151</f>
        <v>0</v>
      </c>
      <c r="Q748" s="11"/>
      <c r="R748" s="340"/>
      <c r="S748" s="340"/>
      <c r="T748" s="340"/>
      <c r="U748" s="11"/>
      <c r="V748" s="11"/>
      <c r="W748" s="11"/>
      <c r="X748" s="11"/>
      <c r="Y748" s="11"/>
      <c r="Z748" s="11"/>
      <c r="AA748" s="11"/>
      <c r="AB748" s="11"/>
    </row>
    <row r="749" spans="1:28" ht="14.25" customHeight="1">
      <c r="A749" s="1250" t="str">
        <f>A748</f>
        <v/>
      </c>
      <c r="B749" s="58"/>
      <c r="C749" s="1735"/>
      <c r="D749" s="1733"/>
      <c r="E749" s="1735"/>
      <c r="F749" s="251"/>
      <c r="G749" s="251"/>
      <c r="H749" s="251">
        <f>'Pak8 s2'!I751</f>
        <v>0</v>
      </c>
      <c r="I749" s="251">
        <f>'Pak8 s2'!K751</f>
        <v>0</v>
      </c>
      <c r="J749" s="251">
        <f>'Pak8 s2'!M751</f>
        <v>0</v>
      </c>
      <c r="K749" s="251">
        <f>'Pak8 s2'!O751</f>
        <v>0</v>
      </c>
      <c r="L749" s="11"/>
      <c r="M749" s="11"/>
      <c r="N749" s="455"/>
      <c r="O749" s="250"/>
      <c r="P749" s="457"/>
      <c r="Q749" s="11"/>
      <c r="R749" s="340"/>
      <c r="S749" s="340"/>
      <c r="T749" s="340"/>
      <c r="U749" s="11"/>
      <c r="V749" s="11"/>
      <c r="W749" s="11"/>
      <c r="X749" s="11"/>
      <c r="Y749" s="11"/>
      <c r="Z749" s="11"/>
      <c r="AA749" s="11"/>
      <c r="AB749" s="11"/>
    </row>
    <row r="750" spans="1:28" ht="24.75" customHeight="1">
      <c r="A750" s="1250" t="str">
        <f>IF(E750&gt;0,"Wypełnione","")</f>
        <v/>
      </c>
      <c r="B750" s="58"/>
      <c r="C750" s="1734">
        <f>'Og s3a'!C1153</f>
        <v>0</v>
      </c>
      <c r="D750" s="1732">
        <f>'Og s3a'!E1153</f>
        <v>0</v>
      </c>
      <c r="E750" s="1734">
        <f>'Og s3a'!F1153</f>
        <v>0</v>
      </c>
      <c r="F750" s="453">
        <f>O750</f>
        <v>0</v>
      </c>
      <c r="G750" s="453">
        <f>P750</f>
        <v>0</v>
      </c>
      <c r="H750" s="253">
        <f>'Pak8 s2'!I752</f>
        <v>0</v>
      </c>
      <c r="I750" s="253">
        <f>'Pak8 s2'!K752</f>
        <v>0</v>
      </c>
      <c r="J750" s="253">
        <f>'Pak8 s2'!M752</f>
        <v>0</v>
      </c>
      <c r="K750" s="253">
        <f>'Pak8 s2'!O752</f>
        <v>0</v>
      </c>
      <c r="L750" s="11"/>
      <c r="M750" s="11"/>
      <c r="N750" s="454">
        <f>'Og s3a'!G1153</f>
        <v>0</v>
      </c>
      <c r="O750" s="254">
        <f>'Og s3a'!H1153</f>
        <v>0</v>
      </c>
      <c r="P750" s="456">
        <f>'Og s3a'!D1153</f>
        <v>0</v>
      </c>
      <c r="Q750" s="11"/>
      <c r="R750" s="340"/>
      <c r="S750" s="340"/>
      <c r="T750" s="340"/>
      <c r="U750" s="11"/>
      <c r="V750" s="11"/>
      <c r="W750" s="11"/>
      <c r="X750" s="11"/>
      <c r="Y750" s="11"/>
      <c r="Z750" s="11"/>
      <c r="AA750" s="11"/>
      <c r="AB750" s="11"/>
    </row>
    <row r="751" spans="1:28" ht="14.25" customHeight="1">
      <c r="A751" s="1250" t="str">
        <f>A750</f>
        <v/>
      </c>
      <c r="B751" s="58"/>
      <c r="C751" s="1735"/>
      <c r="D751" s="1733"/>
      <c r="E751" s="1735"/>
      <c r="F751" s="251"/>
      <c r="G751" s="251"/>
      <c r="H751" s="251">
        <f>'Pak8 s2'!I753</f>
        <v>0</v>
      </c>
      <c r="I751" s="251">
        <f>'Pak8 s2'!K753</f>
        <v>0</v>
      </c>
      <c r="J751" s="251">
        <f>'Pak8 s2'!M753</f>
        <v>0</v>
      </c>
      <c r="K751" s="251">
        <f>'Pak8 s2'!O753</f>
        <v>0</v>
      </c>
      <c r="L751" s="11"/>
      <c r="M751" s="11"/>
      <c r="N751" s="455"/>
      <c r="O751" s="250"/>
      <c r="P751" s="457"/>
      <c r="Q751" s="11"/>
      <c r="R751" s="340"/>
      <c r="S751" s="340"/>
      <c r="T751" s="340"/>
      <c r="U751" s="11"/>
      <c r="V751" s="11"/>
      <c r="W751" s="11"/>
      <c r="X751" s="11"/>
      <c r="Y751" s="11"/>
      <c r="Z751" s="11"/>
      <c r="AA751" s="11"/>
      <c r="AB751" s="11"/>
    </row>
    <row r="752" spans="1:28" ht="24.75" customHeight="1">
      <c r="A752" s="1250" t="str">
        <f>IF(E752&gt;0,"Wypełnione","")</f>
        <v/>
      </c>
      <c r="B752" s="58"/>
      <c r="C752" s="1734">
        <f>'Og s3a'!C1155</f>
        <v>0</v>
      </c>
      <c r="D752" s="1732">
        <f>'Og s3a'!E1155</f>
        <v>0</v>
      </c>
      <c r="E752" s="1734">
        <f>'Og s3a'!F1155</f>
        <v>0</v>
      </c>
      <c r="F752" s="453">
        <f>O752</f>
        <v>0</v>
      </c>
      <c r="G752" s="453">
        <f>P752</f>
        <v>0</v>
      </c>
      <c r="H752" s="253">
        <f>'Pak8 s2'!I754</f>
        <v>0</v>
      </c>
      <c r="I752" s="253">
        <f>'Pak8 s2'!K754</f>
        <v>0</v>
      </c>
      <c r="J752" s="253">
        <f>'Pak8 s2'!M754</f>
        <v>0</v>
      </c>
      <c r="K752" s="253">
        <f>'Pak8 s2'!O754</f>
        <v>0</v>
      </c>
      <c r="L752" s="11"/>
      <c r="M752" s="11"/>
      <c r="N752" s="454">
        <f>'Og s3a'!G1155</f>
        <v>0</v>
      </c>
      <c r="O752" s="254">
        <f>'Og s3a'!H1155</f>
        <v>0</v>
      </c>
      <c r="P752" s="456">
        <f>'Og s3a'!D1155</f>
        <v>0</v>
      </c>
      <c r="Q752" s="11"/>
      <c r="R752" s="340"/>
      <c r="S752" s="340"/>
      <c r="T752" s="340"/>
      <c r="U752" s="11"/>
      <c r="V752" s="11"/>
      <c r="W752" s="11"/>
      <c r="X752" s="11"/>
      <c r="Y752" s="11"/>
      <c r="Z752" s="11"/>
      <c r="AA752" s="11"/>
      <c r="AB752" s="11"/>
    </row>
    <row r="753" spans="1:28" ht="14.25" customHeight="1">
      <c r="A753" s="1250" t="str">
        <f>A752</f>
        <v/>
      </c>
      <c r="B753" s="58"/>
      <c r="C753" s="1735"/>
      <c r="D753" s="1733"/>
      <c r="E753" s="1735"/>
      <c r="F753" s="251"/>
      <c r="G753" s="251"/>
      <c r="H753" s="251">
        <f>'Pak8 s2'!I755</f>
        <v>0</v>
      </c>
      <c r="I753" s="251">
        <f>'Pak8 s2'!K755</f>
        <v>0</v>
      </c>
      <c r="J753" s="251">
        <f>'Pak8 s2'!M755</f>
        <v>0</v>
      </c>
      <c r="K753" s="251">
        <f>'Pak8 s2'!O755</f>
        <v>0</v>
      </c>
      <c r="L753" s="11"/>
      <c r="M753" s="11"/>
      <c r="N753" s="455"/>
      <c r="O753" s="250"/>
      <c r="P753" s="457"/>
      <c r="Q753" s="11"/>
      <c r="R753" s="340"/>
      <c r="S753" s="340"/>
      <c r="T753" s="340"/>
      <c r="U753" s="11"/>
      <c r="V753" s="11"/>
      <c r="W753" s="11"/>
      <c r="X753" s="11"/>
      <c r="Y753" s="11"/>
      <c r="Z753" s="11"/>
      <c r="AA753" s="11"/>
      <c r="AB753" s="11"/>
    </row>
    <row r="754" spans="1:28" ht="24.75" customHeight="1">
      <c r="A754" s="1250" t="str">
        <f>IF(E754&gt;0,"Wypełnione","")</f>
        <v/>
      </c>
      <c r="B754" s="58"/>
      <c r="C754" s="1734">
        <f>'Og s3a'!C1157</f>
        <v>0</v>
      </c>
      <c r="D754" s="1732">
        <f>'Og s3a'!E1157</f>
        <v>0</v>
      </c>
      <c r="E754" s="1734">
        <f>'Og s3a'!F1157</f>
        <v>0</v>
      </c>
      <c r="F754" s="453">
        <f>O754</f>
        <v>0</v>
      </c>
      <c r="G754" s="453">
        <f>P754</f>
        <v>0</v>
      </c>
      <c r="H754" s="253">
        <f>'Pak8 s2'!I756</f>
        <v>0</v>
      </c>
      <c r="I754" s="253">
        <f>'Pak8 s2'!K756</f>
        <v>0</v>
      </c>
      <c r="J754" s="253">
        <f>'Pak8 s2'!M756</f>
        <v>0</v>
      </c>
      <c r="K754" s="253">
        <f>'Pak8 s2'!O756</f>
        <v>0</v>
      </c>
      <c r="L754" s="11"/>
      <c r="M754" s="11"/>
      <c r="N754" s="454">
        <f>'Og s3a'!G1157</f>
        <v>0</v>
      </c>
      <c r="O754" s="254">
        <f>'Og s3a'!H1157</f>
        <v>0</v>
      </c>
      <c r="P754" s="456">
        <f>'Og s3a'!D1157</f>
        <v>0</v>
      </c>
      <c r="Q754" s="11"/>
      <c r="R754" s="340"/>
      <c r="S754" s="340"/>
      <c r="T754" s="340"/>
      <c r="U754" s="11"/>
      <c r="V754" s="11"/>
      <c r="W754" s="11"/>
      <c r="X754" s="11"/>
      <c r="Y754" s="11"/>
      <c r="Z754" s="11"/>
      <c r="AA754" s="11"/>
      <c r="AB754" s="11"/>
    </row>
    <row r="755" spans="1:28" ht="14.25" customHeight="1">
      <c r="A755" s="1250" t="str">
        <f>A754</f>
        <v/>
      </c>
      <c r="B755" s="58"/>
      <c r="C755" s="1735"/>
      <c r="D755" s="1733"/>
      <c r="E755" s="1735"/>
      <c r="F755" s="251"/>
      <c r="G755" s="251"/>
      <c r="H755" s="251">
        <f>'Pak8 s2'!I757</f>
        <v>0</v>
      </c>
      <c r="I755" s="251">
        <f>'Pak8 s2'!K757</f>
        <v>0</v>
      </c>
      <c r="J755" s="251">
        <f>'Pak8 s2'!M757</f>
        <v>0</v>
      </c>
      <c r="K755" s="251">
        <f>'Pak8 s2'!O757</f>
        <v>0</v>
      </c>
      <c r="L755" s="11"/>
      <c r="M755" s="11"/>
      <c r="N755" s="455"/>
      <c r="O755" s="250"/>
      <c r="P755" s="457"/>
      <c r="Q755" s="11"/>
      <c r="R755" s="340"/>
      <c r="S755" s="340"/>
      <c r="T755" s="340"/>
      <c r="U755" s="11"/>
      <c r="V755" s="11"/>
      <c r="W755" s="11"/>
      <c r="X755" s="11"/>
      <c r="Y755" s="11"/>
      <c r="Z755" s="11"/>
      <c r="AA755" s="11"/>
      <c r="AB755" s="11"/>
    </row>
    <row r="756" spans="1:28" ht="24.75" customHeight="1">
      <c r="A756" s="1250" t="str">
        <f>IF(E756&gt;0,"Wypełnione","")</f>
        <v/>
      </c>
      <c r="B756" s="58"/>
      <c r="C756" s="1734">
        <f>'Og s3a'!C1159</f>
        <v>0</v>
      </c>
      <c r="D756" s="1732">
        <f>'Og s3a'!E1159</f>
        <v>0</v>
      </c>
      <c r="E756" s="1734">
        <f>'Og s3a'!F1159</f>
        <v>0</v>
      </c>
      <c r="F756" s="453">
        <f>O756</f>
        <v>0</v>
      </c>
      <c r="G756" s="453">
        <f>P756</f>
        <v>0</v>
      </c>
      <c r="H756" s="253">
        <f>'Pak8 s2'!I758</f>
        <v>0</v>
      </c>
      <c r="I756" s="253">
        <f>'Pak8 s2'!K758</f>
        <v>0</v>
      </c>
      <c r="J756" s="253">
        <f>'Pak8 s2'!M758</f>
        <v>0</v>
      </c>
      <c r="K756" s="253">
        <f>'Pak8 s2'!O758</f>
        <v>0</v>
      </c>
      <c r="L756" s="11"/>
      <c r="M756" s="11"/>
      <c r="N756" s="454">
        <f>'Og s3a'!G1159</f>
        <v>0</v>
      </c>
      <c r="O756" s="254">
        <f>'Og s3a'!H1159</f>
        <v>0</v>
      </c>
      <c r="P756" s="456">
        <f>'Og s3a'!D1159</f>
        <v>0</v>
      </c>
      <c r="Q756" s="11"/>
      <c r="R756" s="340"/>
      <c r="S756" s="340"/>
      <c r="T756" s="340"/>
      <c r="U756" s="11"/>
      <c r="V756" s="11"/>
      <c r="W756" s="11"/>
      <c r="X756" s="11"/>
      <c r="Y756" s="11"/>
      <c r="Z756" s="11"/>
      <c r="AA756" s="11"/>
      <c r="AB756" s="11"/>
    </row>
    <row r="757" spans="1:28" ht="14.25" customHeight="1">
      <c r="A757" s="1250" t="str">
        <f>A756</f>
        <v/>
      </c>
      <c r="B757" s="58"/>
      <c r="C757" s="1735"/>
      <c r="D757" s="1733"/>
      <c r="E757" s="1735"/>
      <c r="F757" s="251"/>
      <c r="G757" s="251"/>
      <c r="H757" s="251">
        <f>'Pak8 s2'!I759</f>
        <v>0</v>
      </c>
      <c r="I757" s="251">
        <f>'Pak8 s2'!K759</f>
        <v>0</v>
      </c>
      <c r="J757" s="251">
        <f>'Pak8 s2'!M759</f>
        <v>0</v>
      </c>
      <c r="K757" s="251">
        <f>'Pak8 s2'!O759</f>
        <v>0</v>
      </c>
      <c r="L757" s="11"/>
      <c r="M757" s="11"/>
      <c r="N757" s="455"/>
      <c r="O757" s="250"/>
      <c r="P757" s="457"/>
      <c r="Q757" s="11"/>
      <c r="R757" s="340"/>
      <c r="S757" s="340"/>
      <c r="T757" s="340"/>
      <c r="U757" s="11"/>
      <c r="V757" s="11"/>
      <c r="W757" s="11"/>
      <c r="X757" s="11"/>
      <c r="Y757" s="11"/>
      <c r="Z757" s="11"/>
      <c r="AA757" s="11"/>
      <c r="AB757" s="11"/>
    </row>
    <row r="758" spans="1:28" ht="24.75" customHeight="1">
      <c r="A758" s="1250" t="str">
        <f>IF(E758&gt;0,"Wypełnione","")</f>
        <v/>
      </c>
      <c r="B758" s="58"/>
      <c r="C758" s="1734">
        <f>'Og s3a'!C1161</f>
        <v>0</v>
      </c>
      <c r="D758" s="1732">
        <f>'Og s3a'!E1161</f>
        <v>0</v>
      </c>
      <c r="E758" s="1734">
        <f>'Og s3a'!F1161</f>
        <v>0</v>
      </c>
      <c r="F758" s="453">
        <f>O758</f>
        <v>0</v>
      </c>
      <c r="G758" s="453">
        <f>P758</f>
        <v>0</v>
      </c>
      <c r="H758" s="253">
        <f>'Pak8 s2'!I760</f>
        <v>0</v>
      </c>
      <c r="I758" s="253">
        <f>'Pak8 s2'!K760</f>
        <v>0</v>
      </c>
      <c r="J758" s="253">
        <f>'Pak8 s2'!M760</f>
        <v>0</v>
      </c>
      <c r="K758" s="253">
        <f>'Pak8 s2'!O760</f>
        <v>0</v>
      </c>
      <c r="L758" s="11"/>
      <c r="M758" s="11"/>
      <c r="N758" s="454">
        <f>'Og s3a'!G1161</f>
        <v>0</v>
      </c>
      <c r="O758" s="254">
        <f>'Og s3a'!H1161</f>
        <v>0</v>
      </c>
      <c r="P758" s="456">
        <f>'Og s3a'!D1161</f>
        <v>0</v>
      </c>
      <c r="Q758" s="11"/>
      <c r="R758" s="340"/>
      <c r="S758" s="340"/>
      <c r="T758" s="340"/>
      <c r="U758" s="11"/>
      <c r="V758" s="11"/>
      <c r="W758" s="11"/>
      <c r="X758" s="11"/>
      <c r="Y758" s="11"/>
      <c r="Z758" s="11"/>
      <c r="AA758" s="11"/>
      <c r="AB758" s="11"/>
    </row>
    <row r="759" spans="1:28" ht="14.25" customHeight="1">
      <c r="A759" s="1250" t="str">
        <f>A758</f>
        <v/>
      </c>
      <c r="B759" s="58"/>
      <c r="C759" s="1735"/>
      <c r="D759" s="1733"/>
      <c r="E759" s="1735"/>
      <c r="F759" s="251"/>
      <c r="G759" s="251"/>
      <c r="H759" s="251">
        <f>'Pak8 s2'!I761</f>
        <v>0</v>
      </c>
      <c r="I759" s="251">
        <f>'Pak8 s2'!K761</f>
        <v>0</v>
      </c>
      <c r="J759" s="251">
        <f>'Pak8 s2'!M761</f>
        <v>0</v>
      </c>
      <c r="K759" s="251">
        <f>'Pak8 s2'!O761</f>
        <v>0</v>
      </c>
      <c r="L759" s="11"/>
      <c r="M759" s="11"/>
      <c r="N759" s="455"/>
      <c r="O759" s="250"/>
      <c r="P759" s="457"/>
      <c r="Q759" s="11"/>
      <c r="R759" s="340"/>
      <c r="S759" s="340"/>
      <c r="T759" s="340"/>
      <c r="U759" s="11"/>
      <c r="V759" s="11"/>
      <c r="W759" s="11"/>
      <c r="X759" s="11"/>
      <c r="Y759" s="11"/>
      <c r="Z759" s="11"/>
      <c r="AA759" s="11"/>
      <c r="AB759" s="11"/>
    </row>
    <row r="760" spans="1:28" ht="24.75" customHeight="1">
      <c r="A760" s="1250" t="str">
        <f>IF(E760&gt;0,"Wypełnione","")</f>
        <v/>
      </c>
      <c r="B760" s="58"/>
      <c r="C760" s="1734">
        <f>'Og s3a'!C1163</f>
        <v>0</v>
      </c>
      <c r="D760" s="1732">
        <f>'Og s3a'!E1163</f>
        <v>0</v>
      </c>
      <c r="E760" s="1734">
        <f>'Og s3a'!F1163</f>
        <v>0</v>
      </c>
      <c r="F760" s="453">
        <f>O760</f>
        <v>0</v>
      </c>
      <c r="G760" s="453">
        <f>P760</f>
        <v>0</v>
      </c>
      <c r="H760" s="253">
        <f>'Pak8 s2'!I762</f>
        <v>0</v>
      </c>
      <c r="I760" s="253">
        <f>'Pak8 s2'!K762</f>
        <v>0</v>
      </c>
      <c r="J760" s="253">
        <f>'Pak8 s2'!M762</f>
        <v>0</v>
      </c>
      <c r="K760" s="253">
        <f>'Pak8 s2'!O762</f>
        <v>0</v>
      </c>
      <c r="L760" s="11"/>
      <c r="M760" s="11"/>
      <c r="N760" s="454">
        <f>'Og s3a'!G1163</f>
        <v>0</v>
      </c>
      <c r="O760" s="254">
        <f>'Og s3a'!H1163</f>
        <v>0</v>
      </c>
      <c r="P760" s="456">
        <f>'Og s3a'!D1163</f>
        <v>0</v>
      </c>
      <c r="Q760" s="11"/>
      <c r="R760" s="340"/>
      <c r="S760" s="340"/>
      <c r="T760" s="340"/>
      <c r="U760" s="11"/>
      <c r="V760" s="11"/>
      <c r="W760" s="11"/>
      <c r="X760" s="11"/>
      <c r="Y760" s="11"/>
      <c r="Z760" s="11"/>
      <c r="AA760" s="11"/>
      <c r="AB760" s="11"/>
    </row>
    <row r="761" spans="1:28" ht="14.25" customHeight="1">
      <c r="A761" s="1250" t="str">
        <f>A760</f>
        <v/>
      </c>
      <c r="B761" s="58"/>
      <c r="C761" s="1735"/>
      <c r="D761" s="1733"/>
      <c r="E761" s="1735"/>
      <c r="F761" s="251"/>
      <c r="G761" s="251"/>
      <c r="H761" s="251">
        <f>'Pak8 s2'!I763</f>
        <v>0</v>
      </c>
      <c r="I761" s="251">
        <f>'Pak8 s2'!K763</f>
        <v>0</v>
      </c>
      <c r="J761" s="251">
        <f>'Pak8 s2'!M763</f>
        <v>0</v>
      </c>
      <c r="K761" s="251">
        <f>'Pak8 s2'!O763</f>
        <v>0</v>
      </c>
      <c r="L761" s="11"/>
      <c r="M761" s="11"/>
      <c r="N761" s="455"/>
      <c r="O761" s="250"/>
      <c r="P761" s="457"/>
      <c r="Q761" s="11"/>
      <c r="R761" s="340"/>
      <c r="S761" s="340"/>
      <c r="T761" s="340"/>
      <c r="U761" s="11"/>
      <c r="V761" s="11"/>
      <c r="W761" s="11"/>
      <c r="X761" s="11"/>
      <c r="Y761" s="11"/>
      <c r="Z761" s="11"/>
      <c r="AA761" s="11"/>
      <c r="AB761" s="11"/>
    </row>
    <row r="762" spans="1:28" ht="24.75" customHeight="1">
      <c r="A762" s="1250" t="str">
        <f>IF(E762&gt;0,"Wypełnione","")</f>
        <v/>
      </c>
      <c r="B762" s="58"/>
      <c r="C762" s="1734">
        <f>'Og s3a'!C1165</f>
        <v>0</v>
      </c>
      <c r="D762" s="1732">
        <f>'Og s3a'!E1165</f>
        <v>0</v>
      </c>
      <c r="E762" s="1734">
        <f>'Og s3a'!F1165</f>
        <v>0</v>
      </c>
      <c r="F762" s="453">
        <f>O762</f>
        <v>0</v>
      </c>
      <c r="G762" s="453">
        <f>P762</f>
        <v>0</v>
      </c>
      <c r="H762" s="253">
        <f>'Pak8 s2'!I764</f>
        <v>0</v>
      </c>
      <c r="I762" s="253">
        <f>'Pak8 s2'!K764</f>
        <v>0</v>
      </c>
      <c r="J762" s="253">
        <f>'Pak8 s2'!M764</f>
        <v>0</v>
      </c>
      <c r="K762" s="253">
        <f>'Pak8 s2'!O764</f>
        <v>0</v>
      </c>
      <c r="L762" s="11"/>
      <c r="M762" s="11"/>
      <c r="N762" s="454">
        <f>'Og s3a'!G1165</f>
        <v>0</v>
      </c>
      <c r="O762" s="254">
        <f>'Og s3a'!H1165</f>
        <v>0</v>
      </c>
      <c r="P762" s="456">
        <f>'Og s3a'!D1165</f>
        <v>0</v>
      </c>
      <c r="Q762" s="11"/>
      <c r="R762" s="340"/>
      <c r="S762" s="340"/>
      <c r="T762" s="340"/>
      <c r="U762" s="11"/>
      <c r="V762" s="11"/>
      <c r="W762" s="11"/>
      <c r="X762" s="11"/>
      <c r="Y762" s="11"/>
      <c r="Z762" s="11"/>
      <c r="AA762" s="11"/>
      <c r="AB762" s="11"/>
    </row>
    <row r="763" spans="1:28" ht="14.25" customHeight="1">
      <c r="A763" s="1250" t="str">
        <f>A762</f>
        <v/>
      </c>
      <c r="B763" s="58"/>
      <c r="C763" s="1735"/>
      <c r="D763" s="1733"/>
      <c r="E763" s="1735"/>
      <c r="F763" s="251"/>
      <c r="G763" s="251"/>
      <c r="H763" s="251">
        <f>'Pak8 s2'!I765</f>
        <v>0</v>
      </c>
      <c r="I763" s="251">
        <f>'Pak8 s2'!K765</f>
        <v>0</v>
      </c>
      <c r="J763" s="251">
        <f>'Pak8 s2'!M765</f>
        <v>0</v>
      </c>
      <c r="K763" s="251">
        <f>'Pak8 s2'!O765</f>
        <v>0</v>
      </c>
      <c r="L763" s="11"/>
      <c r="M763" s="11"/>
      <c r="N763" s="455"/>
      <c r="O763" s="250"/>
      <c r="P763" s="457"/>
      <c r="Q763" s="11"/>
      <c r="R763" s="340"/>
      <c r="S763" s="340"/>
      <c r="T763" s="340"/>
      <c r="U763" s="11"/>
      <c r="V763" s="11"/>
      <c r="W763" s="11"/>
      <c r="X763" s="11"/>
      <c r="Y763" s="11"/>
      <c r="Z763" s="11"/>
      <c r="AA763" s="11"/>
      <c r="AB763" s="11"/>
    </row>
    <row r="764" spans="1:28" ht="24.75" customHeight="1">
      <c r="A764" s="1250" t="str">
        <f>IF(E764&gt;0,"Wypełnione","")</f>
        <v/>
      </c>
      <c r="B764" s="58"/>
      <c r="C764" s="1734">
        <f>'Og s3a'!C1167</f>
        <v>0</v>
      </c>
      <c r="D764" s="1732">
        <f>'Og s3a'!E1167</f>
        <v>0</v>
      </c>
      <c r="E764" s="1734">
        <f>'Og s3a'!F1167</f>
        <v>0</v>
      </c>
      <c r="F764" s="453">
        <f>O764</f>
        <v>0</v>
      </c>
      <c r="G764" s="453">
        <f>P764</f>
        <v>0</v>
      </c>
      <c r="H764" s="253">
        <f>'Pak8 s2'!I766</f>
        <v>0</v>
      </c>
      <c r="I764" s="253">
        <f>'Pak8 s2'!K766</f>
        <v>0</v>
      </c>
      <c r="J764" s="253">
        <f>'Pak8 s2'!M766</f>
        <v>0</v>
      </c>
      <c r="K764" s="253">
        <f>'Pak8 s2'!O766</f>
        <v>0</v>
      </c>
      <c r="L764" s="11"/>
      <c r="M764" s="11"/>
      <c r="N764" s="454">
        <f>'Og s3a'!G1167</f>
        <v>0</v>
      </c>
      <c r="O764" s="254">
        <f>'Og s3a'!H1167</f>
        <v>0</v>
      </c>
      <c r="P764" s="456">
        <f>'Og s3a'!D1167</f>
        <v>0</v>
      </c>
      <c r="Q764" s="11"/>
      <c r="R764" s="340"/>
      <c r="S764" s="340"/>
      <c r="T764" s="340"/>
      <c r="U764" s="11"/>
      <c r="V764" s="11"/>
      <c r="W764" s="11"/>
      <c r="X764" s="11"/>
      <c r="Y764" s="11"/>
      <c r="Z764" s="11"/>
      <c r="AA764" s="11"/>
      <c r="AB764" s="11"/>
    </row>
    <row r="765" spans="1:28" ht="14.25" customHeight="1">
      <c r="A765" s="1250" t="str">
        <f>A764</f>
        <v/>
      </c>
      <c r="B765" s="58"/>
      <c r="C765" s="1735"/>
      <c r="D765" s="1733"/>
      <c r="E765" s="1735"/>
      <c r="F765" s="251"/>
      <c r="G765" s="251"/>
      <c r="H765" s="251">
        <f>'Pak8 s2'!I767</f>
        <v>0</v>
      </c>
      <c r="I765" s="251">
        <f>'Pak8 s2'!K767</f>
        <v>0</v>
      </c>
      <c r="J765" s="251">
        <f>'Pak8 s2'!M767</f>
        <v>0</v>
      </c>
      <c r="K765" s="251">
        <f>'Pak8 s2'!O767</f>
        <v>0</v>
      </c>
      <c r="L765" s="11"/>
      <c r="M765" s="11"/>
      <c r="N765" s="455"/>
      <c r="O765" s="250"/>
      <c r="P765" s="457"/>
      <c r="Q765" s="11"/>
      <c r="R765" s="340"/>
      <c r="S765" s="340"/>
      <c r="T765" s="340"/>
      <c r="U765" s="11"/>
      <c r="V765" s="11"/>
      <c r="W765" s="11"/>
      <c r="X765" s="11"/>
      <c r="Y765" s="11"/>
      <c r="Z765" s="11"/>
      <c r="AA765" s="11"/>
      <c r="AB765" s="11"/>
    </row>
    <row r="766" spans="1:28" ht="24.75" customHeight="1">
      <c r="A766" s="1250" t="str">
        <f>IF(E766&gt;0,"Wypełnione","")</f>
        <v/>
      </c>
      <c r="B766" s="58"/>
      <c r="C766" s="1734">
        <f>'Og s3a'!C1169</f>
        <v>0</v>
      </c>
      <c r="D766" s="1732">
        <f>'Og s3a'!E1169</f>
        <v>0</v>
      </c>
      <c r="E766" s="1734">
        <f>'Og s3a'!F1169</f>
        <v>0</v>
      </c>
      <c r="F766" s="453">
        <f>O766</f>
        <v>0</v>
      </c>
      <c r="G766" s="453">
        <f>P766</f>
        <v>0</v>
      </c>
      <c r="H766" s="253">
        <f>'Pak8 s2'!I768</f>
        <v>0</v>
      </c>
      <c r="I766" s="253">
        <f>'Pak8 s2'!K768</f>
        <v>0</v>
      </c>
      <c r="J766" s="253">
        <f>'Pak8 s2'!M768</f>
        <v>0</v>
      </c>
      <c r="K766" s="253">
        <f>'Pak8 s2'!O768</f>
        <v>0</v>
      </c>
      <c r="L766" s="11"/>
      <c r="M766" s="11"/>
      <c r="N766" s="454">
        <f>'Og s3a'!G1169</f>
        <v>0</v>
      </c>
      <c r="O766" s="254">
        <f>'Og s3a'!H1169</f>
        <v>0</v>
      </c>
      <c r="P766" s="456">
        <f>'Og s3a'!D1169</f>
        <v>0</v>
      </c>
      <c r="Q766" s="11"/>
      <c r="R766" s="340"/>
      <c r="S766" s="340"/>
      <c r="T766" s="340"/>
      <c r="U766" s="11"/>
      <c r="V766" s="11"/>
      <c r="W766" s="11"/>
      <c r="X766" s="11"/>
      <c r="Y766" s="11"/>
      <c r="Z766" s="11"/>
      <c r="AA766" s="11"/>
      <c r="AB766" s="11"/>
    </row>
    <row r="767" spans="1:28" ht="14.25" customHeight="1">
      <c r="A767" s="1250" t="str">
        <f>A766</f>
        <v/>
      </c>
      <c r="B767" s="58"/>
      <c r="C767" s="1735"/>
      <c r="D767" s="1733"/>
      <c r="E767" s="1735"/>
      <c r="F767" s="251"/>
      <c r="G767" s="251"/>
      <c r="H767" s="251">
        <f>'Pak8 s2'!I769</f>
        <v>0</v>
      </c>
      <c r="I767" s="251">
        <f>'Pak8 s2'!K769</f>
        <v>0</v>
      </c>
      <c r="J767" s="251">
        <f>'Pak8 s2'!M769</f>
        <v>0</v>
      </c>
      <c r="K767" s="251">
        <f>'Pak8 s2'!O769</f>
        <v>0</v>
      </c>
      <c r="L767" s="11"/>
      <c r="M767" s="11"/>
      <c r="N767" s="455"/>
      <c r="O767" s="250"/>
      <c r="P767" s="457"/>
      <c r="Q767" s="11"/>
      <c r="R767" s="340"/>
      <c r="S767" s="340"/>
      <c r="T767" s="340"/>
      <c r="U767" s="11"/>
      <c r="V767" s="11"/>
      <c r="W767" s="11"/>
      <c r="X767" s="11"/>
      <c r="Y767" s="11"/>
      <c r="Z767" s="11"/>
      <c r="AA767" s="11"/>
      <c r="AB767" s="11"/>
    </row>
    <row r="768" spans="1:28" ht="24.75" customHeight="1">
      <c r="A768" s="1250" t="str">
        <f>IF(E768&gt;0,"Wypełnione","")</f>
        <v/>
      </c>
      <c r="B768" s="58"/>
      <c r="C768" s="1734">
        <f>'Og s3a'!C1171</f>
        <v>0</v>
      </c>
      <c r="D768" s="1732">
        <f>'Og s3a'!E1171</f>
        <v>0</v>
      </c>
      <c r="E768" s="1734">
        <f>'Og s3a'!F1171</f>
        <v>0</v>
      </c>
      <c r="F768" s="453">
        <f>O768</f>
        <v>0</v>
      </c>
      <c r="G768" s="453">
        <f>P768</f>
        <v>0</v>
      </c>
      <c r="H768" s="253">
        <f>'Pak8 s2'!I770</f>
        <v>0</v>
      </c>
      <c r="I768" s="253">
        <f>'Pak8 s2'!K770</f>
        <v>0</v>
      </c>
      <c r="J768" s="253">
        <f>'Pak8 s2'!M770</f>
        <v>0</v>
      </c>
      <c r="K768" s="253">
        <f>'Pak8 s2'!O770</f>
        <v>0</v>
      </c>
      <c r="L768" s="11"/>
      <c r="M768" s="11"/>
      <c r="N768" s="454">
        <f>'Og s3a'!G1171</f>
        <v>0</v>
      </c>
      <c r="O768" s="254">
        <f>'Og s3a'!H1171</f>
        <v>0</v>
      </c>
      <c r="P768" s="456">
        <f>'Og s3a'!D1171</f>
        <v>0</v>
      </c>
      <c r="Q768" s="11"/>
      <c r="R768" s="340"/>
      <c r="S768" s="340"/>
      <c r="T768" s="340"/>
      <c r="U768" s="11"/>
      <c r="V768" s="11"/>
      <c r="W768" s="11"/>
      <c r="X768" s="11"/>
      <c r="Y768" s="11"/>
      <c r="Z768" s="11"/>
      <c r="AA768" s="11"/>
      <c r="AB768" s="11"/>
    </row>
    <row r="769" spans="1:28" ht="14.25" customHeight="1">
      <c r="A769" s="1250" t="str">
        <f>A768</f>
        <v/>
      </c>
      <c r="B769" s="58"/>
      <c r="C769" s="1735"/>
      <c r="D769" s="1733"/>
      <c r="E769" s="1735"/>
      <c r="F769" s="251"/>
      <c r="G769" s="251"/>
      <c r="H769" s="251">
        <f>'Pak8 s2'!I771</f>
        <v>0</v>
      </c>
      <c r="I769" s="251">
        <f>'Pak8 s2'!K771</f>
        <v>0</v>
      </c>
      <c r="J769" s="251">
        <f>'Pak8 s2'!M771</f>
        <v>0</v>
      </c>
      <c r="K769" s="251">
        <f>'Pak8 s2'!O771</f>
        <v>0</v>
      </c>
      <c r="L769" s="11"/>
      <c r="M769" s="11"/>
      <c r="N769" s="455"/>
      <c r="O769" s="250"/>
      <c r="P769" s="457"/>
      <c r="Q769" s="11"/>
      <c r="R769" s="340"/>
      <c r="S769" s="340"/>
      <c r="T769" s="340"/>
      <c r="U769" s="11"/>
      <c r="V769" s="11"/>
      <c r="W769" s="11"/>
      <c r="X769" s="11"/>
      <c r="Y769" s="11"/>
      <c r="Z769" s="11"/>
      <c r="AA769" s="11"/>
      <c r="AB769" s="11"/>
    </row>
    <row r="770" spans="1:28" ht="24.75" customHeight="1">
      <c r="A770" s="1250" t="str">
        <f>IF(E770&gt;0,"Wypełnione","")</f>
        <v/>
      </c>
      <c r="B770" s="58"/>
      <c r="C770" s="1734">
        <f>'Og s3a'!C1173</f>
        <v>0</v>
      </c>
      <c r="D770" s="1732">
        <f>'Og s3a'!E1173</f>
        <v>0</v>
      </c>
      <c r="E770" s="1734">
        <f>'Og s3a'!F1173</f>
        <v>0</v>
      </c>
      <c r="F770" s="453">
        <f>O770</f>
        <v>0</v>
      </c>
      <c r="G770" s="453">
        <f>P770</f>
        <v>0</v>
      </c>
      <c r="H770" s="253">
        <f>'Pak8 s2'!I772</f>
        <v>0</v>
      </c>
      <c r="I770" s="253">
        <f>'Pak8 s2'!K772</f>
        <v>0</v>
      </c>
      <c r="J770" s="253">
        <f>'Pak8 s2'!M772</f>
        <v>0</v>
      </c>
      <c r="K770" s="253">
        <f>'Pak8 s2'!O772</f>
        <v>0</v>
      </c>
      <c r="L770" s="11"/>
      <c r="M770" s="11"/>
      <c r="N770" s="454">
        <f>'Og s3a'!G1173</f>
        <v>0</v>
      </c>
      <c r="O770" s="254">
        <f>'Og s3a'!H1173</f>
        <v>0</v>
      </c>
      <c r="P770" s="456">
        <f>'Og s3a'!D1173</f>
        <v>0</v>
      </c>
      <c r="Q770" s="11"/>
      <c r="R770" s="340"/>
      <c r="S770" s="340"/>
      <c r="T770" s="340"/>
      <c r="U770" s="11"/>
      <c r="V770" s="11"/>
      <c r="W770" s="11"/>
      <c r="X770" s="11"/>
      <c r="Y770" s="11"/>
      <c r="Z770" s="11"/>
      <c r="AA770" s="11"/>
      <c r="AB770" s="11"/>
    </row>
    <row r="771" spans="1:28" ht="14.25" customHeight="1">
      <c r="A771" s="1250" t="str">
        <f>A770</f>
        <v/>
      </c>
      <c r="B771" s="58"/>
      <c r="C771" s="1735"/>
      <c r="D771" s="1733"/>
      <c r="E771" s="1735"/>
      <c r="F771" s="251"/>
      <c r="G771" s="251"/>
      <c r="H771" s="251">
        <f>'Pak8 s2'!I773</f>
        <v>0</v>
      </c>
      <c r="I771" s="251">
        <f>'Pak8 s2'!K773</f>
        <v>0</v>
      </c>
      <c r="J771" s="251">
        <f>'Pak8 s2'!M773</f>
        <v>0</v>
      </c>
      <c r="K771" s="251">
        <f>'Pak8 s2'!O773</f>
        <v>0</v>
      </c>
      <c r="L771" s="11"/>
      <c r="M771" s="11"/>
      <c r="N771" s="455"/>
      <c r="O771" s="250"/>
      <c r="P771" s="457"/>
      <c r="Q771" s="11"/>
      <c r="R771" s="340"/>
      <c r="S771" s="340"/>
      <c r="T771" s="340"/>
      <c r="U771" s="11"/>
      <c r="V771" s="11"/>
      <c r="W771" s="11"/>
      <c r="X771" s="11"/>
      <c r="Y771" s="11"/>
      <c r="Z771" s="11"/>
      <c r="AA771" s="11"/>
      <c r="AB771" s="11"/>
    </row>
    <row r="772" spans="1:28" ht="24.75" customHeight="1">
      <c r="A772" s="1250" t="str">
        <f>IF(E772&gt;0,"Wypełnione","")</f>
        <v/>
      </c>
      <c r="B772" s="58"/>
      <c r="C772" s="1734">
        <f>'Og s3a'!C1175</f>
        <v>0</v>
      </c>
      <c r="D772" s="1732">
        <f>'Og s3a'!E1175</f>
        <v>0</v>
      </c>
      <c r="E772" s="1734">
        <f>'Og s3a'!F1175</f>
        <v>0</v>
      </c>
      <c r="F772" s="453">
        <f>O772</f>
        <v>0</v>
      </c>
      <c r="G772" s="453">
        <f>P772</f>
        <v>0</v>
      </c>
      <c r="H772" s="253">
        <f>'Pak8 s2'!I774</f>
        <v>0</v>
      </c>
      <c r="I772" s="253">
        <f>'Pak8 s2'!K774</f>
        <v>0</v>
      </c>
      <c r="J772" s="253">
        <f>'Pak8 s2'!M774</f>
        <v>0</v>
      </c>
      <c r="K772" s="253">
        <f>'Pak8 s2'!O774</f>
        <v>0</v>
      </c>
      <c r="L772" s="11"/>
      <c r="M772" s="11"/>
      <c r="N772" s="454">
        <f>'Og s3a'!G1175</f>
        <v>0</v>
      </c>
      <c r="O772" s="254">
        <f>'Og s3a'!H1175</f>
        <v>0</v>
      </c>
      <c r="P772" s="456">
        <f>'Og s3a'!D1175</f>
        <v>0</v>
      </c>
      <c r="Q772" s="11"/>
      <c r="R772" s="340"/>
      <c r="S772" s="340"/>
      <c r="T772" s="340"/>
      <c r="U772" s="11"/>
      <c r="V772" s="11"/>
      <c r="W772" s="11"/>
      <c r="X772" s="11"/>
      <c r="Y772" s="11"/>
      <c r="Z772" s="11"/>
      <c r="AA772" s="11"/>
      <c r="AB772" s="11"/>
    </row>
    <row r="773" spans="1:28" ht="14.25" customHeight="1">
      <c r="A773" s="1250" t="str">
        <f>A772</f>
        <v/>
      </c>
      <c r="B773" s="58"/>
      <c r="C773" s="1735"/>
      <c r="D773" s="1733"/>
      <c r="E773" s="1735"/>
      <c r="F773" s="251"/>
      <c r="G773" s="251"/>
      <c r="H773" s="251">
        <f>'Pak8 s2'!I775</f>
        <v>0</v>
      </c>
      <c r="I773" s="251">
        <f>'Pak8 s2'!K775</f>
        <v>0</v>
      </c>
      <c r="J773" s="251">
        <f>'Pak8 s2'!M775</f>
        <v>0</v>
      </c>
      <c r="K773" s="251">
        <f>'Pak8 s2'!O775</f>
        <v>0</v>
      </c>
      <c r="L773" s="11"/>
      <c r="M773" s="11"/>
      <c r="N773" s="455"/>
      <c r="O773" s="250"/>
      <c r="P773" s="457"/>
      <c r="Q773" s="11"/>
      <c r="R773" s="340"/>
      <c r="S773" s="340"/>
      <c r="T773" s="340"/>
      <c r="U773" s="11"/>
      <c r="V773" s="11"/>
      <c r="W773" s="11"/>
      <c r="X773" s="11"/>
      <c r="Y773" s="11"/>
      <c r="Z773" s="11"/>
      <c r="AA773" s="11"/>
      <c r="AB773" s="11"/>
    </row>
    <row r="774" spans="1:28" ht="24.75" customHeight="1">
      <c r="A774" s="1250" t="str">
        <f>IF(E774&gt;0,"Wypełnione","")</f>
        <v/>
      </c>
      <c r="B774" s="58"/>
      <c r="C774" s="1734">
        <f>'Og s3a'!C1177</f>
        <v>0</v>
      </c>
      <c r="D774" s="1732">
        <f>'Og s3a'!E1177</f>
        <v>0</v>
      </c>
      <c r="E774" s="1734">
        <f>'Og s3a'!F1177</f>
        <v>0</v>
      </c>
      <c r="F774" s="453">
        <f>O774</f>
        <v>0</v>
      </c>
      <c r="G774" s="453">
        <f>P774</f>
        <v>0</v>
      </c>
      <c r="H774" s="253">
        <f>'Pak8 s2'!I776</f>
        <v>0</v>
      </c>
      <c r="I774" s="253">
        <f>'Pak8 s2'!K776</f>
        <v>0</v>
      </c>
      <c r="J774" s="253">
        <f>'Pak8 s2'!M776</f>
        <v>0</v>
      </c>
      <c r="K774" s="253">
        <f>'Pak8 s2'!O776</f>
        <v>0</v>
      </c>
      <c r="L774" s="11"/>
      <c r="M774" s="11"/>
      <c r="N774" s="454">
        <f>'Og s3a'!G1177</f>
        <v>0</v>
      </c>
      <c r="O774" s="254">
        <f>'Og s3a'!H1177</f>
        <v>0</v>
      </c>
      <c r="P774" s="456">
        <f>'Og s3a'!D1177</f>
        <v>0</v>
      </c>
      <c r="Q774" s="11"/>
      <c r="R774" s="340"/>
      <c r="S774" s="340"/>
      <c r="T774" s="340"/>
      <c r="U774" s="11"/>
      <c r="V774" s="11"/>
      <c r="W774" s="11"/>
      <c r="X774" s="11"/>
      <c r="Y774" s="11"/>
      <c r="Z774" s="11"/>
      <c r="AA774" s="11"/>
      <c r="AB774" s="11"/>
    </row>
    <row r="775" spans="1:28" ht="14.25" customHeight="1">
      <c r="A775" s="1250" t="str">
        <f>A774</f>
        <v/>
      </c>
      <c r="B775" s="58"/>
      <c r="C775" s="1735"/>
      <c r="D775" s="1733"/>
      <c r="E775" s="1735"/>
      <c r="F775" s="251"/>
      <c r="G775" s="251"/>
      <c r="H775" s="251">
        <f>'Pak8 s2'!I777</f>
        <v>0</v>
      </c>
      <c r="I775" s="251">
        <f>'Pak8 s2'!K777</f>
        <v>0</v>
      </c>
      <c r="J775" s="251">
        <f>'Pak8 s2'!M777</f>
        <v>0</v>
      </c>
      <c r="K775" s="251">
        <f>'Pak8 s2'!O777</f>
        <v>0</v>
      </c>
      <c r="L775" s="11"/>
      <c r="M775" s="11"/>
      <c r="N775" s="455"/>
      <c r="O775" s="250"/>
      <c r="P775" s="457"/>
      <c r="Q775" s="11"/>
      <c r="R775" s="340"/>
      <c r="S775" s="340"/>
      <c r="T775" s="340"/>
      <c r="U775" s="11"/>
      <c r="V775" s="11"/>
      <c r="W775" s="11"/>
      <c r="X775" s="11"/>
      <c r="Y775" s="11"/>
      <c r="Z775" s="11"/>
      <c r="AA775" s="11"/>
      <c r="AB775" s="11"/>
    </row>
    <row r="776" spans="1:28" ht="24.75" customHeight="1">
      <c r="A776" s="1250" t="str">
        <f>IF(E776&gt;0,"Wypełnione","")</f>
        <v/>
      </c>
      <c r="B776" s="58"/>
      <c r="C776" s="1734">
        <f>'Og s3a'!C1179</f>
        <v>0</v>
      </c>
      <c r="D776" s="1732">
        <f>'Og s3a'!E1179</f>
        <v>0</v>
      </c>
      <c r="E776" s="1734">
        <f>'Og s3a'!F1179</f>
        <v>0</v>
      </c>
      <c r="F776" s="453">
        <f>O776</f>
        <v>0</v>
      </c>
      <c r="G776" s="453">
        <f>P776</f>
        <v>0</v>
      </c>
      <c r="H776" s="253">
        <f>'Pak8 s2'!I778</f>
        <v>0</v>
      </c>
      <c r="I776" s="253">
        <f>'Pak8 s2'!K778</f>
        <v>0</v>
      </c>
      <c r="J776" s="253">
        <f>'Pak8 s2'!M778</f>
        <v>0</v>
      </c>
      <c r="K776" s="253">
        <f>'Pak8 s2'!O778</f>
        <v>0</v>
      </c>
      <c r="L776" s="11"/>
      <c r="M776" s="11"/>
      <c r="N776" s="454">
        <f>'Og s3a'!G1179</f>
        <v>0</v>
      </c>
      <c r="O776" s="254">
        <f>'Og s3a'!H1179</f>
        <v>0</v>
      </c>
      <c r="P776" s="456">
        <f>'Og s3a'!D1179</f>
        <v>0</v>
      </c>
      <c r="Q776" s="11"/>
      <c r="R776" s="340"/>
      <c r="S776" s="340"/>
      <c r="T776" s="340"/>
      <c r="U776" s="11"/>
      <c r="V776" s="11"/>
      <c r="W776" s="11"/>
      <c r="X776" s="11"/>
      <c r="Y776" s="11"/>
      <c r="Z776" s="11"/>
      <c r="AA776" s="11"/>
      <c r="AB776" s="11"/>
    </row>
    <row r="777" spans="1:28" ht="14.25" customHeight="1">
      <c r="A777" s="1250" t="str">
        <f>A776</f>
        <v/>
      </c>
      <c r="B777" s="58"/>
      <c r="C777" s="1735"/>
      <c r="D777" s="1733"/>
      <c r="E777" s="1735"/>
      <c r="F777" s="251"/>
      <c r="G777" s="251"/>
      <c r="H777" s="251">
        <f>'Pak8 s2'!I779</f>
        <v>0</v>
      </c>
      <c r="I777" s="251">
        <f>'Pak8 s2'!K779</f>
        <v>0</v>
      </c>
      <c r="J777" s="251">
        <f>'Pak8 s2'!M779</f>
        <v>0</v>
      </c>
      <c r="K777" s="251">
        <f>'Pak8 s2'!O779</f>
        <v>0</v>
      </c>
      <c r="L777" s="11"/>
      <c r="M777" s="11"/>
      <c r="N777" s="455"/>
      <c r="O777" s="250"/>
      <c r="P777" s="457"/>
      <c r="Q777" s="11"/>
      <c r="R777" s="340"/>
      <c r="S777" s="340"/>
      <c r="T777" s="340"/>
      <c r="U777" s="11"/>
      <c r="V777" s="11"/>
      <c r="W777" s="11"/>
      <c r="X777" s="11"/>
      <c r="Y777" s="11"/>
      <c r="Z777" s="11"/>
      <c r="AA777" s="11"/>
      <c r="AB777" s="11"/>
    </row>
    <row r="778" spans="1:28" ht="24.75" customHeight="1">
      <c r="A778" s="1250" t="str">
        <f>IF(E778&gt;0,"Wypełnione","")</f>
        <v/>
      </c>
      <c r="B778" s="58"/>
      <c r="C778" s="1734">
        <f>'Og s3a'!C1181</f>
        <v>0</v>
      </c>
      <c r="D778" s="1732">
        <f>'Og s3a'!E1181</f>
        <v>0</v>
      </c>
      <c r="E778" s="1734">
        <f>'Og s3a'!F1181</f>
        <v>0</v>
      </c>
      <c r="F778" s="453">
        <f>O778</f>
        <v>0</v>
      </c>
      <c r="G778" s="453">
        <f>P778</f>
        <v>0</v>
      </c>
      <c r="H778" s="253">
        <f>'Pak8 s2'!I780</f>
        <v>0</v>
      </c>
      <c r="I778" s="253">
        <f>'Pak8 s2'!K780</f>
        <v>0</v>
      </c>
      <c r="J778" s="253">
        <f>'Pak8 s2'!M780</f>
        <v>0</v>
      </c>
      <c r="K778" s="253">
        <f>'Pak8 s2'!O780</f>
        <v>0</v>
      </c>
      <c r="L778" s="11"/>
      <c r="M778" s="11"/>
      <c r="N778" s="454">
        <f>'Og s3a'!G1181</f>
        <v>0</v>
      </c>
      <c r="O778" s="254">
        <f>'Og s3a'!H1181</f>
        <v>0</v>
      </c>
      <c r="P778" s="456">
        <f>'Og s3a'!D1181</f>
        <v>0</v>
      </c>
      <c r="Q778" s="11"/>
      <c r="R778" s="340"/>
      <c r="S778" s="340"/>
      <c r="T778" s="340"/>
      <c r="U778" s="11"/>
      <c r="V778" s="11"/>
      <c r="W778" s="11"/>
      <c r="X778" s="11"/>
      <c r="Y778" s="11"/>
      <c r="Z778" s="11"/>
      <c r="AA778" s="11"/>
      <c r="AB778" s="11"/>
    </row>
    <row r="779" spans="1:28" ht="14.25" customHeight="1">
      <c r="A779" s="1250" t="str">
        <f>A778</f>
        <v/>
      </c>
      <c r="B779" s="58"/>
      <c r="C779" s="1735"/>
      <c r="D779" s="1733"/>
      <c r="E779" s="1735"/>
      <c r="F779" s="251"/>
      <c r="G779" s="251"/>
      <c r="H779" s="251">
        <f>'Pak8 s2'!I781</f>
        <v>0</v>
      </c>
      <c r="I779" s="251">
        <f>'Pak8 s2'!K781</f>
        <v>0</v>
      </c>
      <c r="J779" s="251">
        <f>'Pak8 s2'!M781</f>
        <v>0</v>
      </c>
      <c r="K779" s="251">
        <f>'Pak8 s2'!O781</f>
        <v>0</v>
      </c>
      <c r="L779" s="11"/>
      <c r="M779" s="11"/>
      <c r="N779" s="455"/>
      <c r="O779" s="250"/>
      <c r="P779" s="457"/>
      <c r="Q779" s="11"/>
      <c r="R779" s="340"/>
      <c r="S779" s="340"/>
      <c r="T779" s="340"/>
      <c r="U779" s="11"/>
      <c r="V779" s="11"/>
      <c r="W779" s="11"/>
      <c r="X779" s="11"/>
      <c r="Y779" s="11"/>
      <c r="Z779" s="11"/>
      <c r="AA779" s="11"/>
      <c r="AB779" s="11"/>
    </row>
    <row r="780" spans="1:28" ht="24.75" customHeight="1">
      <c r="A780" s="1250" t="str">
        <f>IF(E780&gt;0,"Wypełnione","")</f>
        <v/>
      </c>
      <c r="B780" s="58"/>
      <c r="C780" s="1734">
        <f>'Og s3a'!C1183</f>
        <v>0</v>
      </c>
      <c r="D780" s="1732">
        <f>'Og s3a'!E1183</f>
        <v>0</v>
      </c>
      <c r="E780" s="1734">
        <f>'Og s3a'!F1183</f>
        <v>0</v>
      </c>
      <c r="F780" s="453">
        <f>O780</f>
        <v>0</v>
      </c>
      <c r="G780" s="453">
        <f>P780</f>
        <v>0</v>
      </c>
      <c r="H780" s="253">
        <f>'Pak8 s2'!I782</f>
        <v>0</v>
      </c>
      <c r="I780" s="253">
        <f>'Pak8 s2'!K782</f>
        <v>0</v>
      </c>
      <c r="J780" s="253">
        <f>'Pak8 s2'!M782</f>
        <v>0</v>
      </c>
      <c r="K780" s="253">
        <f>'Pak8 s2'!O782</f>
        <v>0</v>
      </c>
      <c r="L780" s="11"/>
      <c r="M780" s="11"/>
      <c r="N780" s="454">
        <f>'Og s3a'!G1183</f>
        <v>0</v>
      </c>
      <c r="O780" s="254">
        <f>'Og s3a'!H1183</f>
        <v>0</v>
      </c>
      <c r="P780" s="456">
        <f>'Og s3a'!D1183</f>
        <v>0</v>
      </c>
      <c r="Q780" s="11"/>
      <c r="R780" s="340"/>
      <c r="S780" s="340"/>
      <c r="T780" s="340"/>
      <c r="U780" s="11"/>
      <c r="V780" s="11"/>
      <c r="W780" s="11"/>
      <c r="X780" s="11"/>
      <c r="Y780" s="11"/>
      <c r="Z780" s="11"/>
      <c r="AA780" s="11"/>
      <c r="AB780" s="11"/>
    </row>
    <row r="781" spans="1:28" ht="14.25" customHeight="1">
      <c r="A781" s="1250" t="str">
        <f>A780</f>
        <v/>
      </c>
      <c r="B781" s="58"/>
      <c r="C781" s="1735"/>
      <c r="D781" s="1733"/>
      <c r="E781" s="1735"/>
      <c r="F781" s="251"/>
      <c r="G781" s="251"/>
      <c r="H781" s="251">
        <f>'Pak8 s2'!I783</f>
        <v>0</v>
      </c>
      <c r="I781" s="251">
        <f>'Pak8 s2'!K783</f>
        <v>0</v>
      </c>
      <c r="J781" s="251">
        <f>'Pak8 s2'!M783</f>
        <v>0</v>
      </c>
      <c r="K781" s="251">
        <f>'Pak8 s2'!O783</f>
        <v>0</v>
      </c>
      <c r="L781" s="11"/>
      <c r="M781" s="11"/>
      <c r="N781" s="455"/>
      <c r="O781" s="250"/>
      <c r="P781" s="457"/>
      <c r="Q781" s="11"/>
      <c r="R781" s="340"/>
      <c r="S781" s="340"/>
      <c r="T781" s="340"/>
      <c r="U781" s="11"/>
      <c r="V781" s="11"/>
      <c r="W781" s="11"/>
      <c r="X781" s="11"/>
      <c r="Y781" s="11"/>
      <c r="Z781" s="11"/>
      <c r="AA781" s="11"/>
      <c r="AB781" s="11"/>
    </row>
    <row r="782" spans="1:28" ht="24.75" customHeight="1">
      <c r="A782" s="1250" t="str">
        <f>IF(E782&gt;0,"Wypełnione","")</f>
        <v/>
      </c>
      <c r="B782" s="58"/>
      <c r="C782" s="1734">
        <f>'Og s3a'!C1185</f>
        <v>0</v>
      </c>
      <c r="D782" s="1732">
        <f>'Og s3a'!E1185</f>
        <v>0</v>
      </c>
      <c r="E782" s="1734">
        <f>'Og s3a'!F1185</f>
        <v>0</v>
      </c>
      <c r="F782" s="453">
        <f>O782</f>
        <v>0</v>
      </c>
      <c r="G782" s="453">
        <f>P782</f>
        <v>0</v>
      </c>
      <c r="H782" s="253">
        <f>'Pak8 s2'!I784</f>
        <v>0</v>
      </c>
      <c r="I782" s="253">
        <f>'Pak8 s2'!K784</f>
        <v>0</v>
      </c>
      <c r="J782" s="253">
        <f>'Pak8 s2'!M784</f>
        <v>0</v>
      </c>
      <c r="K782" s="253">
        <f>'Pak8 s2'!O784</f>
        <v>0</v>
      </c>
      <c r="L782" s="11"/>
      <c r="M782" s="11"/>
      <c r="N782" s="454">
        <f>'Og s3a'!G1185</f>
        <v>0</v>
      </c>
      <c r="O782" s="254">
        <f>'Og s3a'!H1185</f>
        <v>0</v>
      </c>
      <c r="P782" s="456">
        <f>'Og s3a'!D1185</f>
        <v>0</v>
      </c>
      <c r="Q782" s="11"/>
      <c r="R782" s="340"/>
      <c r="S782" s="340"/>
      <c r="T782" s="340"/>
      <c r="U782" s="11"/>
      <c r="V782" s="11"/>
      <c r="W782" s="11"/>
      <c r="X782" s="11"/>
      <c r="Y782" s="11"/>
      <c r="Z782" s="11"/>
      <c r="AA782" s="11"/>
      <c r="AB782" s="11"/>
    </row>
    <row r="783" spans="1:28" ht="14.25" customHeight="1">
      <c r="A783" s="1250" t="str">
        <f>A782</f>
        <v/>
      </c>
      <c r="B783" s="58"/>
      <c r="C783" s="1735"/>
      <c r="D783" s="1733"/>
      <c r="E783" s="1735"/>
      <c r="F783" s="251"/>
      <c r="G783" s="251"/>
      <c r="H783" s="251">
        <f>'Pak8 s2'!I785</f>
        <v>0</v>
      </c>
      <c r="I783" s="251">
        <f>'Pak8 s2'!K785</f>
        <v>0</v>
      </c>
      <c r="J783" s="251">
        <f>'Pak8 s2'!M785</f>
        <v>0</v>
      </c>
      <c r="K783" s="251">
        <f>'Pak8 s2'!O785</f>
        <v>0</v>
      </c>
      <c r="L783" s="11"/>
      <c r="M783" s="11"/>
      <c r="N783" s="455"/>
      <c r="O783" s="250"/>
      <c r="P783" s="457"/>
      <c r="Q783" s="11"/>
      <c r="R783" s="340"/>
      <c r="S783" s="340"/>
      <c r="T783" s="340"/>
      <c r="U783" s="11"/>
      <c r="V783" s="11"/>
      <c r="W783" s="11"/>
      <c r="X783" s="11"/>
      <c r="Y783" s="11"/>
      <c r="Z783" s="11"/>
      <c r="AA783" s="11"/>
      <c r="AB783" s="11"/>
    </row>
    <row r="784" spans="1:28" ht="24.75" customHeight="1">
      <c r="A784" s="1250" t="str">
        <f>IF(E784&gt;0,"Wypełnione","")</f>
        <v/>
      </c>
      <c r="B784" s="58"/>
      <c r="C784" s="1734">
        <f>'Og s3a'!C1187</f>
        <v>0</v>
      </c>
      <c r="D784" s="1732">
        <f>'Og s3a'!E1187</f>
        <v>0</v>
      </c>
      <c r="E784" s="1734">
        <f>'Og s3a'!F1187</f>
        <v>0</v>
      </c>
      <c r="F784" s="453">
        <f>O784</f>
        <v>0</v>
      </c>
      <c r="G784" s="453">
        <f>P784</f>
        <v>0</v>
      </c>
      <c r="H784" s="253">
        <f>'Pak8 s2'!I786</f>
        <v>0</v>
      </c>
      <c r="I784" s="253">
        <f>'Pak8 s2'!K786</f>
        <v>0</v>
      </c>
      <c r="J784" s="253">
        <f>'Pak8 s2'!M786</f>
        <v>0</v>
      </c>
      <c r="K784" s="253">
        <f>'Pak8 s2'!O786</f>
        <v>0</v>
      </c>
      <c r="L784" s="11"/>
      <c r="M784" s="11"/>
      <c r="N784" s="454">
        <f>'Og s3a'!G1187</f>
        <v>0</v>
      </c>
      <c r="O784" s="254">
        <f>'Og s3a'!H1187</f>
        <v>0</v>
      </c>
      <c r="P784" s="456">
        <f>'Og s3a'!D1187</f>
        <v>0</v>
      </c>
      <c r="Q784" s="11"/>
      <c r="R784" s="340"/>
      <c r="S784" s="340"/>
      <c r="T784" s="340"/>
      <c r="U784" s="11"/>
      <c r="V784" s="11"/>
      <c r="W784" s="11"/>
      <c r="X784" s="11"/>
      <c r="Y784" s="11"/>
      <c r="Z784" s="11"/>
      <c r="AA784" s="11"/>
      <c r="AB784" s="11"/>
    </row>
    <row r="785" spans="1:28" ht="14.25" customHeight="1">
      <c r="A785" s="1250" t="str">
        <f>A784</f>
        <v/>
      </c>
      <c r="B785" s="58"/>
      <c r="C785" s="1735"/>
      <c r="D785" s="1733"/>
      <c r="E785" s="1735"/>
      <c r="F785" s="251"/>
      <c r="G785" s="251"/>
      <c r="H785" s="251">
        <f>'Pak8 s2'!I787</f>
        <v>0</v>
      </c>
      <c r="I785" s="251">
        <f>'Pak8 s2'!K787</f>
        <v>0</v>
      </c>
      <c r="J785" s="251">
        <f>'Pak8 s2'!M787</f>
        <v>0</v>
      </c>
      <c r="K785" s="251">
        <f>'Pak8 s2'!O787</f>
        <v>0</v>
      </c>
      <c r="L785" s="11"/>
      <c r="M785" s="11"/>
      <c r="N785" s="455"/>
      <c r="O785" s="250"/>
      <c r="P785" s="457"/>
      <c r="Q785" s="11"/>
      <c r="R785" s="340"/>
      <c r="S785" s="340"/>
      <c r="T785" s="340"/>
      <c r="U785" s="11"/>
      <c r="V785" s="11"/>
      <c r="W785" s="11"/>
      <c r="X785" s="11"/>
      <c r="Y785" s="11"/>
      <c r="Z785" s="11"/>
      <c r="AA785" s="11"/>
      <c r="AB785" s="11"/>
    </row>
    <row r="786" spans="1:28" ht="24.75" customHeight="1">
      <c r="A786" s="1250" t="str">
        <f>IF(E786&gt;0,"Wypełnione","")</f>
        <v/>
      </c>
      <c r="B786" s="58"/>
      <c r="C786" s="1734">
        <f>'Og s3a'!C1189</f>
        <v>0</v>
      </c>
      <c r="D786" s="1732">
        <f>'Og s3a'!E1189</f>
        <v>0</v>
      </c>
      <c r="E786" s="1734">
        <f>'Og s3a'!F1189</f>
        <v>0</v>
      </c>
      <c r="F786" s="453">
        <f>O786</f>
        <v>0</v>
      </c>
      <c r="G786" s="453">
        <f>P786</f>
        <v>0</v>
      </c>
      <c r="H786" s="253">
        <f>'Pak8 s2'!I788</f>
        <v>0</v>
      </c>
      <c r="I786" s="253">
        <f>'Pak8 s2'!K788</f>
        <v>0</v>
      </c>
      <c r="J786" s="253">
        <f>'Pak8 s2'!M788</f>
        <v>0</v>
      </c>
      <c r="K786" s="253">
        <f>'Pak8 s2'!O788</f>
        <v>0</v>
      </c>
      <c r="L786" s="11"/>
      <c r="M786" s="11"/>
      <c r="N786" s="454">
        <f>'Og s3a'!G1189</f>
        <v>0</v>
      </c>
      <c r="O786" s="254">
        <f>'Og s3a'!H1189</f>
        <v>0</v>
      </c>
      <c r="P786" s="456">
        <f>'Og s3a'!D1189</f>
        <v>0</v>
      </c>
      <c r="Q786" s="11"/>
      <c r="R786" s="340"/>
      <c r="S786" s="340"/>
      <c r="T786" s="340"/>
      <c r="U786" s="11"/>
      <c r="V786" s="11"/>
      <c r="W786" s="11"/>
      <c r="X786" s="11"/>
      <c r="Y786" s="11"/>
      <c r="Z786" s="11"/>
      <c r="AA786" s="11"/>
      <c r="AB786" s="11"/>
    </row>
    <row r="787" spans="1:28" ht="14.25" customHeight="1">
      <c r="A787" s="1250" t="str">
        <f>A786</f>
        <v/>
      </c>
      <c r="B787" s="58"/>
      <c r="C787" s="1735"/>
      <c r="D787" s="1733"/>
      <c r="E787" s="1735"/>
      <c r="F787" s="251"/>
      <c r="G787" s="251"/>
      <c r="H787" s="251">
        <f>'Pak8 s2'!I789</f>
        <v>0</v>
      </c>
      <c r="I787" s="251">
        <f>'Pak8 s2'!K789</f>
        <v>0</v>
      </c>
      <c r="J787" s="251">
        <f>'Pak8 s2'!M789</f>
        <v>0</v>
      </c>
      <c r="K787" s="251">
        <f>'Pak8 s2'!O789</f>
        <v>0</v>
      </c>
      <c r="L787" s="11"/>
      <c r="M787" s="11"/>
      <c r="N787" s="455"/>
      <c r="O787" s="250"/>
      <c r="P787" s="457"/>
      <c r="Q787" s="11"/>
      <c r="R787" s="340"/>
      <c r="S787" s="340"/>
      <c r="T787" s="340"/>
      <c r="U787" s="11"/>
      <c r="V787" s="11"/>
      <c r="W787" s="11"/>
      <c r="X787" s="11"/>
      <c r="Y787" s="11"/>
      <c r="Z787" s="11"/>
      <c r="AA787" s="11"/>
      <c r="AB787" s="11"/>
    </row>
    <row r="788" spans="1:28" ht="24.75" customHeight="1">
      <c r="A788" s="1250" t="str">
        <f>IF(E788&gt;0,"Wypełnione","")</f>
        <v/>
      </c>
      <c r="B788" s="58"/>
      <c r="C788" s="1734">
        <f>'Og s3a'!C1191</f>
        <v>0</v>
      </c>
      <c r="D788" s="1732">
        <f>'Og s3a'!E1191</f>
        <v>0</v>
      </c>
      <c r="E788" s="1734">
        <f>'Og s3a'!F1191</f>
        <v>0</v>
      </c>
      <c r="F788" s="453">
        <f>O788</f>
        <v>0</v>
      </c>
      <c r="G788" s="453">
        <f>P788</f>
        <v>0</v>
      </c>
      <c r="H788" s="253">
        <f>'Pak8 s2'!I790</f>
        <v>0</v>
      </c>
      <c r="I788" s="253">
        <f>'Pak8 s2'!K790</f>
        <v>0</v>
      </c>
      <c r="J788" s="253">
        <f>'Pak8 s2'!M790</f>
        <v>0</v>
      </c>
      <c r="K788" s="253">
        <f>'Pak8 s2'!O790</f>
        <v>0</v>
      </c>
      <c r="L788" s="11"/>
      <c r="M788" s="11"/>
      <c r="N788" s="454">
        <f>'Og s3a'!G1191</f>
        <v>0</v>
      </c>
      <c r="O788" s="254">
        <f>'Og s3a'!H1191</f>
        <v>0</v>
      </c>
      <c r="P788" s="456">
        <f>'Og s3a'!D1191</f>
        <v>0</v>
      </c>
      <c r="Q788" s="11"/>
      <c r="R788" s="340"/>
      <c r="S788" s="340"/>
      <c r="T788" s="340"/>
      <c r="U788" s="11"/>
      <c r="V788" s="11"/>
      <c r="W788" s="11"/>
      <c r="X788" s="11"/>
      <c r="Y788" s="11"/>
      <c r="Z788" s="11"/>
      <c r="AA788" s="11"/>
      <c r="AB788" s="11"/>
    </row>
    <row r="789" spans="1:28" ht="14.25" customHeight="1">
      <c r="A789" s="1250" t="str">
        <f>A788</f>
        <v/>
      </c>
      <c r="B789" s="58"/>
      <c r="C789" s="1735"/>
      <c r="D789" s="1733"/>
      <c r="E789" s="1735"/>
      <c r="F789" s="251"/>
      <c r="G789" s="251"/>
      <c r="H789" s="251">
        <f>'Pak8 s2'!I791</f>
        <v>0</v>
      </c>
      <c r="I789" s="251">
        <f>'Pak8 s2'!K791</f>
        <v>0</v>
      </c>
      <c r="J789" s="251">
        <f>'Pak8 s2'!M791</f>
        <v>0</v>
      </c>
      <c r="K789" s="251">
        <f>'Pak8 s2'!O791</f>
        <v>0</v>
      </c>
      <c r="L789" s="11"/>
      <c r="M789" s="11"/>
      <c r="N789" s="455"/>
      <c r="O789" s="250"/>
      <c r="P789" s="457"/>
      <c r="Q789" s="11"/>
      <c r="R789" s="340"/>
      <c r="S789" s="340"/>
      <c r="T789" s="340"/>
      <c r="U789" s="11"/>
      <c r="V789" s="11"/>
      <c r="W789" s="11"/>
      <c r="X789" s="11"/>
      <c r="Y789" s="11"/>
      <c r="Z789" s="11"/>
      <c r="AA789" s="11"/>
      <c r="AB789" s="11"/>
    </row>
    <row r="790" spans="1:28" ht="24.75" customHeight="1">
      <c r="A790" s="1250" t="str">
        <f>IF(E790&gt;0,"Wypełnione","")</f>
        <v/>
      </c>
      <c r="B790" s="58"/>
      <c r="C790" s="1734">
        <f>'Og s3a'!C1193</f>
        <v>0</v>
      </c>
      <c r="D790" s="1732">
        <f>'Og s3a'!E1193</f>
        <v>0</v>
      </c>
      <c r="E790" s="1734">
        <f>'Og s3a'!F1193</f>
        <v>0</v>
      </c>
      <c r="F790" s="453">
        <f>O790</f>
        <v>0</v>
      </c>
      <c r="G790" s="453">
        <f>P790</f>
        <v>0</v>
      </c>
      <c r="H790" s="253">
        <f>'Pak8 s2'!I792</f>
        <v>0</v>
      </c>
      <c r="I790" s="253">
        <f>'Pak8 s2'!K792</f>
        <v>0</v>
      </c>
      <c r="J790" s="253">
        <f>'Pak8 s2'!M792</f>
        <v>0</v>
      </c>
      <c r="K790" s="253">
        <f>'Pak8 s2'!O792</f>
        <v>0</v>
      </c>
      <c r="L790" s="11"/>
      <c r="M790" s="11"/>
      <c r="N790" s="454">
        <f>'Og s3a'!G1193</f>
        <v>0</v>
      </c>
      <c r="O790" s="254">
        <f>'Og s3a'!H1193</f>
        <v>0</v>
      </c>
      <c r="P790" s="456">
        <f>'Og s3a'!D1193</f>
        <v>0</v>
      </c>
      <c r="Q790" s="11"/>
      <c r="R790" s="340"/>
      <c r="S790" s="340"/>
      <c r="T790" s="340"/>
      <c r="U790" s="11"/>
      <c r="V790" s="11"/>
      <c r="W790" s="11"/>
      <c r="X790" s="11"/>
      <c r="Y790" s="11"/>
      <c r="Z790" s="11"/>
      <c r="AA790" s="11"/>
      <c r="AB790" s="11"/>
    </row>
    <row r="791" spans="1:28" ht="14.25" customHeight="1">
      <c r="A791" s="1250" t="str">
        <f>A790</f>
        <v/>
      </c>
      <c r="B791" s="58"/>
      <c r="C791" s="1748"/>
      <c r="D791" s="1749"/>
      <c r="E791" s="1748"/>
      <c r="F791" s="478"/>
      <c r="G791" s="478"/>
      <c r="H791" s="251">
        <f>'Pak8 s2'!I793</f>
        <v>0</v>
      </c>
      <c r="I791" s="251">
        <f>'Pak8 s2'!K793</f>
        <v>0</v>
      </c>
      <c r="J791" s="251">
        <f>'Pak8 s2'!M793</f>
        <v>0</v>
      </c>
      <c r="K791" s="251">
        <f>'Pak8 s2'!O793</f>
        <v>0</v>
      </c>
      <c r="L791" s="11"/>
      <c r="M791" s="11"/>
      <c r="N791" s="455"/>
      <c r="O791" s="250"/>
      <c r="P791" s="457"/>
      <c r="Q791" s="11"/>
      <c r="R791" s="340"/>
      <c r="S791" s="340"/>
      <c r="T791" s="340"/>
      <c r="U791" s="11"/>
      <c r="V791" s="11"/>
      <c r="W791" s="11"/>
      <c r="X791" s="11"/>
      <c r="Y791" s="11"/>
      <c r="Z791" s="11"/>
      <c r="AA791" s="11"/>
      <c r="AB791" s="11"/>
    </row>
    <row r="792" spans="1:28" ht="14.25" customHeight="1">
      <c r="A792" s="1250" t="s">
        <v>56</v>
      </c>
      <c r="B792" s="58"/>
      <c r="C792" s="550" t="s">
        <v>1997</v>
      </c>
      <c r="D792" s="480"/>
      <c r="E792" s="479"/>
      <c r="F792" s="481"/>
      <c r="G792" s="481"/>
      <c r="H792" s="481"/>
      <c r="I792" s="481"/>
      <c r="J792" s="481"/>
      <c r="K792" s="481"/>
      <c r="L792" s="11"/>
      <c r="M792" s="11"/>
      <c r="N792" s="482"/>
      <c r="O792" s="483"/>
      <c r="P792" s="484"/>
      <c r="Q792" s="11"/>
      <c r="R792" s="485"/>
      <c r="S792" s="485"/>
      <c r="T792" s="485"/>
      <c r="U792" s="11"/>
      <c r="V792" s="11"/>
      <c r="W792" s="11"/>
      <c r="X792" s="11"/>
      <c r="Y792" s="11"/>
      <c r="Z792" s="11"/>
      <c r="AA792" s="11"/>
      <c r="AB792" s="11"/>
    </row>
    <row r="793" spans="1:28" ht="6" customHeight="1">
      <c r="A793" s="1250" t="s">
        <v>56</v>
      </c>
      <c r="B793" s="58"/>
      <c r="C793" s="486"/>
      <c r="D793" s="436"/>
      <c r="E793" s="436"/>
      <c r="F793" s="436"/>
      <c r="G793" s="436"/>
      <c r="H793" s="436"/>
      <c r="I793" s="436"/>
      <c r="J793" s="436"/>
      <c r="K793" s="436"/>
      <c r="L793" s="11"/>
      <c r="M793" s="11"/>
      <c r="N793" s="11"/>
      <c r="O793" s="11"/>
      <c r="P793" s="11"/>
      <c r="Q793" s="11"/>
      <c r="R793" s="11"/>
      <c r="S793" s="11"/>
      <c r="T793" s="11"/>
      <c r="U793" s="11"/>
      <c r="V793" s="11"/>
      <c r="W793" s="11"/>
      <c r="X793" s="11"/>
      <c r="Y793" s="11"/>
      <c r="Z793" s="11"/>
      <c r="AA793" s="11"/>
      <c r="AB793" s="11"/>
    </row>
    <row r="794" spans="1:28">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row>
    <row r="795" spans="1:28">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row>
    <row r="796" spans="1:28">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row>
    <row r="797" spans="1:28">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row>
    <row r="798" spans="1:2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row>
    <row r="799" spans="1:28">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row>
    <row r="800" spans="1:28">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row>
    <row r="801" spans="1:28">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row>
    <row r="802" spans="1:28">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row>
    <row r="803" spans="1:28">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row>
    <row r="804" spans="1:28">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row>
    <row r="805" spans="1:28">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row>
    <row r="806" spans="1:28">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row>
    <row r="807" spans="1:28">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row>
    <row r="808" spans="1:2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row>
    <row r="809" spans="1:28">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row>
    <row r="810" spans="1:28">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row>
  </sheetData>
  <sheetProtection sheet="1" objects="1" scenarios="1" formatCells="0" formatRows="0" autoFilter="0"/>
  <autoFilter ref="A7:B793"/>
  <mergeCells count="1185">
    <mergeCell ref="E788:E789"/>
    <mergeCell ref="C754:C755"/>
    <mergeCell ref="D754:D755"/>
    <mergeCell ref="A5:A6"/>
    <mergeCell ref="C32:C33"/>
    <mergeCell ref="D34:D35"/>
    <mergeCell ref="C28:C29"/>
    <mergeCell ref="D28:D29"/>
    <mergeCell ref="D16:D17"/>
    <mergeCell ref="C20:C21"/>
    <mergeCell ref="C788:C789"/>
    <mergeCell ref="D10:D11"/>
    <mergeCell ref="D14:D15"/>
    <mergeCell ref="E790:E791"/>
    <mergeCell ref="C790:C791"/>
    <mergeCell ref="D790:D791"/>
    <mergeCell ref="E786:E787"/>
    <mergeCell ref="C786:C787"/>
    <mergeCell ref="D786:D787"/>
    <mergeCell ref="D788:D789"/>
    <mergeCell ref="E764:E765"/>
    <mergeCell ref="D766:D767"/>
    <mergeCell ref="E762:E763"/>
    <mergeCell ref="C748:C749"/>
    <mergeCell ref="D748:D749"/>
    <mergeCell ref="D762:D763"/>
    <mergeCell ref="E760:E761"/>
    <mergeCell ref="E766:E767"/>
    <mergeCell ref="C766:C767"/>
    <mergeCell ref="E756:E757"/>
    <mergeCell ref="E758:E759"/>
    <mergeCell ref="D760:D761"/>
    <mergeCell ref="C762:C763"/>
    <mergeCell ref="E712:E713"/>
    <mergeCell ref="C712:C713"/>
    <mergeCell ref="D712:D713"/>
    <mergeCell ref="E722:E723"/>
    <mergeCell ref="C722:C723"/>
    <mergeCell ref="D722:D723"/>
    <mergeCell ref="C764:C765"/>
    <mergeCell ref="D764:D765"/>
    <mergeCell ref="C734:C735"/>
    <mergeCell ref="D732:D733"/>
    <mergeCell ref="D734:D735"/>
    <mergeCell ref="C736:C737"/>
    <mergeCell ref="C760:C761"/>
    <mergeCell ref="C758:C759"/>
    <mergeCell ref="D758:D759"/>
    <mergeCell ref="C742:C743"/>
    <mergeCell ref="E748:E749"/>
    <mergeCell ref="E738:E739"/>
    <mergeCell ref="C738:C739"/>
    <mergeCell ref="D738:D739"/>
    <mergeCell ref="C746:C747"/>
    <mergeCell ref="D746:D747"/>
    <mergeCell ref="E740:E741"/>
    <mergeCell ref="E746:E747"/>
    <mergeCell ref="C756:C757"/>
    <mergeCell ref="D756:D757"/>
    <mergeCell ref="E754:E755"/>
    <mergeCell ref="E750:E751"/>
    <mergeCell ref="C750:C751"/>
    <mergeCell ref="D752:D753"/>
    <mergeCell ref="E784:E785"/>
    <mergeCell ref="C784:C785"/>
    <mergeCell ref="D784:D785"/>
    <mergeCell ref="E780:E781"/>
    <mergeCell ref="E782:E783"/>
    <mergeCell ref="C782:C783"/>
    <mergeCell ref="D782:D783"/>
    <mergeCell ref="C780:C781"/>
    <mergeCell ref="D780:D781"/>
    <mergeCell ref="E720:E721"/>
    <mergeCell ref="C720:C721"/>
    <mergeCell ref="D720:D721"/>
    <mergeCell ref="E718:E719"/>
    <mergeCell ref="C718:C719"/>
    <mergeCell ref="D774:D775"/>
    <mergeCell ref="E774:E775"/>
    <mergeCell ref="C774:C775"/>
    <mergeCell ref="C772:C773"/>
    <mergeCell ref="E772:E773"/>
    <mergeCell ref="C778:C779"/>
    <mergeCell ref="D778:D779"/>
    <mergeCell ref="E776:E777"/>
    <mergeCell ref="C776:C777"/>
    <mergeCell ref="D776:D777"/>
    <mergeCell ref="E778:E779"/>
    <mergeCell ref="C768:C769"/>
    <mergeCell ref="D772:D773"/>
    <mergeCell ref="E770:E771"/>
    <mergeCell ref="D770:D771"/>
    <mergeCell ref="D768:D769"/>
    <mergeCell ref="E768:E769"/>
    <mergeCell ref="C770:C771"/>
    <mergeCell ref="D750:D751"/>
    <mergeCell ref="C752:C753"/>
    <mergeCell ref="E752:E753"/>
    <mergeCell ref="C740:C741"/>
    <mergeCell ref="C714:C715"/>
    <mergeCell ref="D714:D715"/>
    <mergeCell ref="E716:E717"/>
    <mergeCell ref="C716:C717"/>
    <mergeCell ref="D716:D717"/>
    <mergeCell ref="E728:E729"/>
    <mergeCell ref="C728:C729"/>
    <mergeCell ref="D728:D729"/>
    <mergeCell ref="D724:D725"/>
    <mergeCell ref="D744:D745"/>
    <mergeCell ref="E736:E737"/>
    <mergeCell ref="D736:D737"/>
    <mergeCell ref="E742:E743"/>
    <mergeCell ref="D742:D743"/>
    <mergeCell ref="E744:E745"/>
    <mergeCell ref="E734:E735"/>
    <mergeCell ref="C726:C727"/>
    <mergeCell ref="D726:D727"/>
    <mergeCell ref="E724:E725"/>
    <mergeCell ref="C724:C725"/>
    <mergeCell ref="E726:E727"/>
    <mergeCell ref="E730:E731"/>
    <mergeCell ref="C730:C731"/>
    <mergeCell ref="D730:D731"/>
    <mergeCell ref="E732:E733"/>
    <mergeCell ref="C732:C733"/>
    <mergeCell ref="D740:D741"/>
    <mergeCell ref="C744:C745"/>
    <mergeCell ref="C706:C707"/>
    <mergeCell ref="C700:C701"/>
    <mergeCell ref="D700:D701"/>
    <mergeCell ref="E702:E703"/>
    <mergeCell ref="C702:C703"/>
    <mergeCell ref="D702:D703"/>
    <mergeCell ref="D706:D707"/>
    <mergeCell ref="E688:E689"/>
    <mergeCell ref="C688:C689"/>
    <mergeCell ref="D688:D689"/>
    <mergeCell ref="E690:E691"/>
    <mergeCell ref="C690:C691"/>
    <mergeCell ref="D690:D691"/>
    <mergeCell ref="E694:E695"/>
    <mergeCell ref="C694:C695"/>
    <mergeCell ref="D694:D695"/>
    <mergeCell ref="D718:D719"/>
    <mergeCell ref="E700:E701"/>
    <mergeCell ref="E714:E715"/>
    <mergeCell ref="E704:E705"/>
    <mergeCell ref="C704:C705"/>
    <mergeCell ref="D704:D705"/>
    <mergeCell ref="E706:E707"/>
    <mergeCell ref="E708:E709"/>
    <mergeCell ref="C708:C709"/>
    <mergeCell ref="D708:D709"/>
    <mergeCell ref="E710:E711"/>
    <mergeCell ref="C710:C711"/>
    <mergeCell ref="D710:D711"/>
    <mergeCell ref="E696:E697"/>
    <mergeCell ref="C696:C697"/>
    <mergeCell ref="D696:D697"/>
    <mergeCell ref="E692:E693"/>
    <mergeCell ref="C692:C693"/>
    <mergeCell ref="D692:D693"/>
    <mergeCell ref="E686:E687"/>
    <mergeCell ref="C686:C687"/>
    <mergeCell ref="C676:C677"/>
    <mergeCell ref="D676:D677"/>
    <mergeCell ref="E678:E679"/>
    <mergeCell ref="C678:C679"/>
    <mergeCell ref="D678:D679"/>
    <mergeCell ref="E676:E677"/>
    <mergeCell ref="E698:E699"/>
    <mergeCell ref="C698:C699"/>
    <mergeCell ref="D698:D699"/>
    <mergeCell ref="E666:E667"/>
    <mergeCell ref="C666:C667"/>
    <mergeCell ref="D666:D667"/>
    <mergeCell ref="E670:E671"/>
    <mergeCell ref="C670:C671"/>
    <mergeCell ref="D670:D671"/>
    <mergeCell ref="E668:E669"/>
    <mergeCell ref="C668:C669"/>
    <mergeCell ref="D668:D669"/>
    <mergeCell ref="E672:E673"/>
    <mergeCell ref="C672:C673"/>
    <mergeCell ref="D672:D673"/>
    <mergeCell ref="E674:E675"/>
    <mergeCell ref="C674:C675"/>
    <mergeCell ref="D674:D675"/>
    <mergeCell ref="D686:D687"/>
    <mergeCell ref="E680:E681"/>
    <mergeCell ref="C680:C681"/>
    <mergeCell ref="D680:D681"/>
    <mergeCell ref="E682:E683"/>
    <mergeCell ref="C682:C683"/>
    <mergeCell ref="D682:D683"/>
    <mergeCell ref="D684:D685"/>
    <mergeCell ref="E664:E665"/>
    <mergeCell ref="C664:C665"/>
    <mergeCell ref="D664:D665"/>
    <mergeCell ref="D656:D657"/>
    <mergeCell ref="D658:D659"/>
    <mergeCell ref="E662:E663"/>
    <mergeCell ref="C662:C663"/>
    <mergeCell ref="D662:D663"/>
    <mergeCell ref="E654:E655"/>
    <mergeCell ref="C654:C655"/>
    <mergeCell ref="D654:D655"/>
    <mergeCell ref="E660:E661"/>
    <mergeCell ref="C660:C661"/>
    <mergeCell ref="D660:D661"/>
    <mergeCell ref="E656:E657"/>
    <mergeCell ref="C656:C657"/>
    <mergeCell ref="E658:E659"/>
    <mergeCell ref="C658:C659"/>
    <mergeCell ref="E684:E685"/>
    <mergeCell ref="C684:C685"/>
    <mergeCell ref="C644:C645"/>
    <mergeCell ref="D644:D645"/>
    <mergeCell ref="E630:E631"/>
    <mergeCell ref="C630:C631"/>
    <mergeCell ref="D630:D631"/>
    <mergeCell ref="E636:E637"/>
    <mergeCell ref="C636:C637"/>
    <mergeCell ref="D636:D637"/>
    <mergeCell ref="E632:E633"/>
    <mergeCell ref="C632:C633"/>
    <mergeCell ref="E652:E653"/>
    <mergeCell ref="C652:C653"/>
    <mergeCell ref="D652:D653"/>
    <mergeCell ref="E642:E643"/>
    <mergeCell ref="C642:C643"/>
    <mergeCell ref="D642:D643"/>
    <mergeCell ref="E646:E647"/>
    <mergeCell ref="C646:C647"/>
    <mergeCell ref="D646:D647"/>
    <mergeCell ref="E644:E645"/>
    <mergeCell ref="E648:E649"/>
    <mergeCell ref="C648:C649"/>
    <mergeCell ref="D648:D649"/>
    <mergeCell ref="E650:E651"/>
    <mergeCell ref="C650:C651"/>
    <mergeCell ref="D650:D651"/>
    <mergeCell ref="E628:E629"/>
    <mergeCell ref="C628:C629"/>
    <mergeCell ref="D628:D629"/>
    <mergeCell ref="E618:E619"/>
    <mergeCell ref="C618:C619"/>
    <mergeCell ref="D618:D619"/>
    <mergeCell ref="E622:E623"/>
    <mergeCell ref="C622:C623"/>
    <mergeCell ref="D622:D623"/>
    <mergeCell ref="E620:E621"/>
    <mergeCell ref="E624:E625"/>
    <mergeCell ref="C624:C625"/>
    <mergeCell ref="D624:D625"/>
    <mergeCell ref="E626:E627"/>
    <mergeCell ref="C626:C627"/>
    <mergeCell ref="D626:D627"/>
    <mergeCell ref="E640:E641"/>
    <mergeCell ref="C640:C641"/>
    <mergeCell ref="D640:D641"/>
    <mergeCell ref="D632:D633"/>
    <mergeCell ref="E634:E635"/>
    <mergeCell ref="C634:C635"/>
    <mergeCell ref="D634:D635"/>
    <mergeCell ref="E638:E639"/>
    <mergeCell ref="C638:C639"/>
    <mergeCell ref="D638:D639"/>
    <mergeCell ref="E616:E617"/>
    <mergeCell ref="C616:C617"/>
    <mergeCell ref="D616:D617"/>
    <mergeCell ref="D608:D609"/>
    <mergeCell ref="E610:E611"/>
    <mergeCell ref="C610:C611"/>
    <mergeCell ref="D610:D611"/>
    <mergeCell ref="E614:E615"/>
    <mergeCell ref="C614:C615"/>
    <mergeCell ref="D614:D615"/>
    <mergeCell ref="C620:C621"/>
    <mergeCell ref="D620:D621"/>
    <mergeCell ref="E606:E607"/>
    <mergeCell ref="C606:C607"/>
    <mergeCell ref="D606:D607"/>
    <mergeCell ref="E612:E613"/>
    <mergeCell ref="C612:C613"/>
    <mergeCell ref="D612:D613"/>
    <mergeCell ref="E608:E609"/>
    <mergeCell ref="C608:C609"/>
    <mergeCell ref="C596:C597"/>
    <mergeCell ref="D596:D597"/>
    <mergeCell ref="E582:E583"/>
    <mergeCell ref="C582:C583"/>
    <mergeCell ref="D582:D583"/>
    <mergeCell ref="E588:E589"/>
    <mergeCell ref="C588:C589"/>
    <mergeCell ref="D588:D589"/>
    <mergeCell ref="E584:E585"/>
    <mergeCell ref="C584:C585"/>
    <mergeCell ref="E604:E605"/>
    <mergeCell ref="C604:C605"/>
    <mergeCell ref="D604:D605"/>
    <mergeCell ref="E594:E595"/>
    <mergeCell ref="C594:C595"/>
    <mergeCell ref="D594:D595"/>
    <mergeCell ref="E598:E599"/>
    <mergeCell ref="C598:C599"/>
    <mergeCell ref="D598:D599"/>
    <mergeCell ref="E596:E597"/>
    <mergeCell ref="E600:E601"/>
    <mergeCell ref="C600:C601"/>
    <mergeCell ref="D600:D601"/>
    <mergeCell ref="E602:E603"/>
    <mergeCell ref="C602:C603"/>
    <mergeCell ref="D602:D603"/>
    <mergeCell ref="E580:E581"/>
    <mergeCell ref="C580:C581"/>
    <mergeCell ref="D580:D581"/>
    <mergeCell ref="E570:E571"/>
    <mergeCell ref="C570:C571"/>
    <mergeCell ref="D570:D571"/>
    <mergeCell ref="E574:E575"/>
    <mergeCell ref="C574:C575"/>
    <mergeCell ref="D574:D575"/>
    <mergeCell ref="E572:E573"/>
    <mergeCell ref="E576:E577"/>
    <mergeCell ref="C576:C577"/>
    <mergeCell ref="D576:D577"/>
    <mergeCell ref="E578:E579"/>
    <mergeCell ref="C578:C579"/>
    <mergeCell ref="D578:D579"/>
    <mergeCell ref="E592:E593"/>
    <mergeCell ref="C592:C593"/>
    <mergeCell ref="D592:D593"/>
    <mergeCell ref="D584:D585"/>
    <mergeCell ref="E586:E587"/>
    <mergeCell ref="C586:C587"/>
    <mergeCell ref="D586:D587"/>
    <mergeCell ref="E590:E591"/>
    <mergeCell ref="C590:C591"/>
    <mergeCell ref="D590:D591"/>
    <mergeCell ref="E568:E569"/>
    <mergeCell ref="C568:C569"/>
    <mergeCell ref="D568:D569"/>
    <mergeCell ref="D560:D561"/>
    <mergeCell ref="E562:E563"/>
    <mergeCell ref="C562:C563"/>
    <mergeCell ref="D562:D563"/>
    <mergeCell ref="E566:E567"/>
    <mergeCell ref="C566:C567"/>
    <mergeCell ref="D566:D567"/>
    <mergeCell ref="C572:C573"/>
    <mergeCell ref="D572:D573"/>
    <mergeCell ref="E558:E559"/>
    <mergeCell ref="C558:C559"/>
    <mergeCell ref="D558:D559"/>
    <mergeCell ref="E564:E565"/>
    <mergeCell ref="C564:C565"/>
    <mergeCell ref="D564:D565"/>
    <mergeCell ref="E560:E561"/>
    <mergeCell ref="C560:C561"/>
    <mergeCell ref="C548:C549"/>
    <mergeCell ref="D548:D549"/>
    <mergeCell ref="E534:E535"/>
    <mergeCell ref="C534:C535"/>
    <mergeCell ref="D534:D535"/>
    <mergeCell ref="E540:E541"/>
    <mergeCell ref="C540:C541"/>
    <mergeCell ref="D540:D541"/>
    <mergeCell ref="E536:E537"/>
    <mergeCell ref="C536:C537"/>
    <mergeCell ref="E556:E557"/>
    <mergeCell ref="C556:C557"/>
    <mergeCell ref="D556:D557"/>
    <mergeCell ref="E546:E547"/>
    <mergeCell ref="C546:C547"/>
    <mergeCell ref="D546:D547"/>
    <mergeCell ref="E550:E551"/>
    <mergeCell ref="C550:C551"/>
    <mergeCell ref="D550:D551"/>
    <mergeCell ref="E548:E549"/>
    <mergeCell ref="E552:E553"/>
    <mergeCell ref="C552:C553"/>
    <mergeCell ref="D552:D553"/>
    <mergeCell ref="E554:E555"/>
    <mergeCell ref="C554:C555"/>
    <mergeCell ref="D554:D555"/>
    <mergeCell ref="E532:E533"/>
    <mergeCell ref="C532:C533"/>
    <mergeCell ref="D532:D533"/>
    <mergeCell ref="E522:E523"/>
    <mergeCell ref="C522:C523"/>
    <mergeCell ref="D522:D523"/>
    <mergeCell ref="E526:E527"/>
    <mergeCell ref="C526:C527"/>
    <mergeCell ref="D526:D527"/>
    <mergeCell ref="E524:E525"/>
    <mergeCell ref="E528:E529"/>
    <mergeCell ref="C528:C529"/>
    <mergeCell ref="D528:D529"/>
    <mergeCell ref="E530:E531"/>
    <mergeCell ref="C530:C531"/>
    <mergeCell ref="D530:D531"/>
    <mergeCell ref="E544:E545"/>
    <mergeCell ref="C544:C545"/>
    <mergeCell ref="D544:D545"/>
    <mergeCell ref="D536:D537"/>
    <mergeCell ref="E538:E539"/>
    <mergeCell ref="C538:C539"/>
    <mergeCell ref="D538:D539"/>
    <mergeCell ref="E542:E543"/>
    <mergeCell ref="C542:C543"/>
    <mergeCell ref="D542:D543"/>
    <mergeCell ref="E520:E521"/>
    <mergeCell ref="C520:C521"/>
    <mergeCell ref="D520:D521"/>
    <mergeCell ref="D512:D513"/>
    <mergeCell ref="E514:E515"/>
    <mergeCell ref="C514:C515"/>
    <mergeCell ref="D514:D515"/>
    <mergeCell ref="E518:E519"/>
    <mergeCell ref="C518:C519"/>
    <mergeCell ref="D518:D519"/>
    <mergeCell ref="C524:C525"/>
    <mergeCell ref="D524:D525"/>
    <mergeCell ref="E510:E511"/>
    <mergeCell ref="C510:C511"/>
    <mergeCell ref="D510:D511"/>
    <mergeCell ref="E516:E517"/>
    <mergeCell ref="C516:C517"/>
    <mergeCell ref="D516:D517"/>
    <mergeCell ref="E512:E513"/>
    <mergeCell ref="C512:C513"/>
    <mergeCell ref="C500:C501"/>
    <mergeCell ref="D500:D501"/>
    <mergeCell ref="E486:E487"/>
    <mergeCell ref="C486:C487"/>
    <mergeCell ref="D486:D487"/>
    <mergeCell ref="E492:E493"/>
    <mergeCell ref="C492:C493"/>
    <mergeCell ref="D492:D493"/>
    <mergeCell ref="E488:E489"/>
    <mergeCell ref="C488:C489"/>
    <mergeCell ref="E508:E509"/>
    <mergeCell ref="C508:C509"/>
    <mergeCell ref="D508:D509"/>
    <mergeCell ref="E498:E499"/>
    <mergeCell ref="C498:C499"/>
    <mergeCell ref="D498:D499"/>
    <mergeCell ref="E502:E503"/>
    <mergeCell ref="C502:C503"/>
    <mergeCell ref="D502:D503"/>
    <mergeCell ref="E500:E501"/>
    <mergeCell ref="E504:E505"/>
    <mergeCell ref="C504:C505"/>
    <mergeCell ref="D504:D505"/>
    <mergeCell ref="E506:E507"/>
    <mergeCell ref="C506:C507"/>
    <mergeCell ref="D506:D507"/>
    <mergeCell ref="E484:E485"/>
    <mergeCell ref="C484:C485"/>
    <mergeCell ref="D484:D485"/>
    <mergeCell ref="E474:E475"/>
    <mergeCell ref="C474:C475"/>
    <mergeCell ref="D474:D475"/>
    <mergeCell ref="E478:E479"/>
    <mergeCell ref="C478:C479"/>
    <mergeCell ref="D478:D479"/>
    <mergeCell ref="E476:E477"/>
    <mergeCell ref="E480:E481"/>
    <mergeCell ref="C480:C481"/>
    <mergeCell ref="D480:D481"/>
    <mergeCell ref="E482:E483"/>
    <mergeCell ref="C482:C483"/>
    <mergeCell ref="D482:D483"/>
    <mergeCell ref="E496:E497"/>
    <mergeCell ref="C496:C497"/>
    <mergeCell ref="D496:D497"/>
    <mergeCell ref="D488:D489"/>
    <mergeCell ref="E490:E491"/>
    <mergeCell ref="C490:C491"/>
    <mergeCell ref="D490:D491"/>
    <mergeCell ref="E494:E495"/>
    <mergeCell ref="C494:C495"/>
    <mergeCell ref="D494:D495"/>
    <mergeCell ref="E472:E473"/>
    <mergeCell ref="C472:C473"/>
    <mergeCell ref="D472:D473"/>
    <mergeCell ref="D464:D465"/>
    <mergeCell ref="E466:E467"/>
    <mergeCell ref="C466:C467"/>
    <mergeCell ref="D466:D467"/>
    <mergeCell ref="E470:E471"/>
    <mergeCell ref="C470:C471"/>
    <mergeCell ref="D470:D471"/>
    <mergeCell ref="C476:C477"/>
    <mergeCell ref="D476:D477"/>
    <mergeCell ref="E462:E463"/>
    <mergeCell ref="C462:C463"/>
    <mergeCell ref="D462:D463"/>
    <mergeCell ref="E468:E469"/>
    <mergeCell ref="C468:C469"/>
    <mergeCell ref="D468:D469"/>
    <mergeCell ref="E464:E465"/>
    <mergeCell ref="C464:C465"/>
    <mergeCell ref="C452:C453"/>
    <mergeCell ref="D452:D453"/>
    <mergeCell ref="E438:E439"/>
    <mergeCell ref="C438:C439"/>
    <mergeCell ref="D438:D439"/>
    <mergeCell ref="E444:E445"/>
    <mergeCell ref="C444:C445"/>
    <mergeCell ref="D444:D445"/>
    <mergeCell ref="E440:E441"/>
    <mergeCell ref="C440:C441"/>
    <mergeCell ref="E460:E461"/>
    <mergeCell ref="C460:C461"/>
    <mergeCell ref="D460:D461"/>
    <mergeCell ref="E450:E451"/>
    <mergeCell ref="C450:C451"/>
    <mergeCell ref="D450:D451"/>
    <mergeCell ref="E454:E455"/>
    <mergeCell ref="C454:C455"/>
    <mergeCell ref="D454:D455"/>
    <mergeCell ref="E452:E453"/>
    <mergeCell ref="E456:E457"/>
    <mergeCell ref="C456:C457"/>
    <mergeCell ref="D456:D457"/>
    <mergeCell ref="E458:E459"/>
    <mergeCell ref="C458:C459"/>
    <mergeCell ref="D458:D459"/>
    <mergeCell ref="E436:E437"/>
    <mergeCell ref="C436:C437"/>
    <mergeCell ref="D436:D437"/>
    <mergeCell ref="E426:E427"/>
    <mergeCell ref="C426:C427"/>
    <mergeCell ref="D426:D427"/>
    <mergeCell ref="E430:E431"/>
    <mergeCell ref="C430:C431"/>
    <mergeCell ref="D430:D431"/>
    <mergeCell ref="E428:E429"/>
    <mergeCell ref="E432:E433"/>
    <mergeCell ref="C432:C433"/>
    <mergeCell ref="D432:D433"/>
    <mergeCell ref="E434:E435"/>
    <mergeCell ref="C434:C435"/>
    <mergeCell ref="D434:D435"/>
    <mergeCell ref="E448:E449"/>
    <mergeCell ref="C448:C449"/>
    <mergeCell ref="D448:D449"/>
    <mergeCell ref="D440:D441"/>
    <mergeCell ref="E442:E443"/>
    <mergeCell ref="C442:C443"/>
    <mergeCell ref="D442:D443"/>
    <mergeCell ref="E446:E447"/>
    <mergeCell ref="C446:C447"/>
    <mergeCell ref="D446:D447"/>
    <mergeCell ref="E424:E425"/>
    <mergeCell ref="C424:C425"/>
    <mergeCell ref="D424:D425"/>
    <mergeCell ref="D416:D417"/>
    <mergeCell ref="E418:E419"/>
    <mergeCell ref="C418:C419"/>
    <mergeCell ref="D418:D419"/>
    <mergeCell ref="E422:E423"/>
    <mergeCell ref="C422:C423"/>
    <mergeCell ref="D422:D423"/>
    <mergeCell ref="C428:C429"/>
    <mergeCell ref="D428:D429"/>
    <mergeCell ref="E414:E415"/>
    <mergeCell ref="C414:C415"/>
    <mergeCell ref="D414:D415"/>
    <mergeCell ref="E420:E421"/>
    <mergeCell ref="C420:C421"/>
    <mergeCell ref="D420:D421"/>
    <mergeCell ref="E416:E417"/>
    <mergeCell ref="C416:C417"/>
    <mergeCell ref="C404:C405"/>
    <mergeCell ref="D404:D405"/>
    <mergeCell ref="E390:E391"/>
    <mergeCell ref="C390:C391"/>
    <mergeCell ref="D390:D391"/>
    <mergeCell ref="E396:E397"/>
    <mergeCell ref="C396:C397"/>
    <mergeCell ref="D396:D397"/>
    <mergeCell ref="E392:E393"/>
    <mergeCell ref="C392:C393"/>
    <mergeCell ref="E412:E413"/>
    <mergeCell ref="C412:C413"/>
    <mergeCell ref="D412:D413"/>
    <mergeCell ref="E402:E403"/>
    <mergeCell ref="C402:C403"/>
    <mergeCell ref="D402:D403"/>
    <mergeCell ref="E406:E407"/>
    <mergeCell ref="C406:C407"/>
    <mergeCell ref="D406:D407"/>
    <mergeCell ref="E404:E405"/>
    <mergeCell ref="E408:E409"/>
    <mergeCell ref="C408:C409"/>
    <mergeCell ref="D408:D409"/>
    <mergeCell ref="E410:E411"/>
    <mergeCell ref="C410:C411"/>
    <mergeCell ref="D410:D411"/>
    <mergeCell ref="E388:E389"/>
    <mergeCell ref="C388:C389"/>
    <mergeCell ref="D388:D389"/>
    <mergeCell ref="E378:E379"/>
    <mergeCell ref="C378:C379"/>
    <mergeCell ref="D378:D379"/>
    <mergeCell ref="E382:E383"/>
    <mergeCell ref="C382:C383"/>
    <mergeCell ref="D382:D383"/>
    <mergeCell ref="E380:E381"/>
    <mergeCell ref="E384:E385"/>
    <mergeCell ref="C384:C385"/>
    <mergeCell ref="D384:D385"/>
    <mergeCell ref="E386:E387"/>
    <mergeCell ref="C386:C387"/>
    <mergeCell ref="D386:D387"/>
    <mergeCell ref="E400:E401"/>
    <mergeCell ref="C400:C401"/>
    <mergeCell ref="D400:D401"/>
    <mergeCell ref="D392:D393"/>
    <mergeCell ref="E394:E395"/>
    <mergeCell ref="C394:C395"/>
    <mergeCell ref="D394:D395"/>
    <mergeCell ref="E398:E399"/>
    <mergeCell ref="C398:C399"/>
    <mergeCell ref="D398:D399"/>
    <mergeCell ref="E376:E377"/>
    <mergeCell ref="C376:C377"/>
    <mergeCell ref="D376:D377"/>
    <mergeCell ref="D368:D369"/>
    <mergeCell ref="E370:E371"/>
    <mergeCell ref="C370:C371"/>
    <mergeCell ref="D370:D371"/>
    <mergeCell ref="E374:E375"/>
    <mergeCell ref="C374:C375"/>
    <mergeCell ref="D374:D375"/>
    <mergeCell ref="C380:C381"/>
    <mergeCell ref="D380:D381"/>
    <mergeCell ref="E366:E367"/>
    <mergeCell ref="C366:C367"/>
    <mergeCell ref="D366:D367"/>
    <mergeCell ref="E372:E373"/>
    <mergeCell ref="C372:C373"/>
    <mergeCell ref="D372:D373"/>
    <mergeCell ref="E368:E369"/>
    <mergeCell ref="C368:C369"/>
    <mergeCell ref="D338:D339"/>
    <mergeCell ref="C340:C341"/>
    <mergeCell ref="D340:D341"/>
    <mergeCell ref="E364:E365"/>
    <mergeCell ref="C364:C365"/>
    <mergeCell ref="D364:D365"/>
    <mergeCell ref="E354:E355"/>
    <mergeCell ref="C354:C355"/>
    <mergeCell ref="D354:D355"/>
    <mergeCell ref="E358:E359"/>
    <mergeCell ref="C358:C359"/>
    <mergeCell ref="D358:D359"/>
    <mergeCell ref="E356:E357"/>
    <mergeCell ref="E360:E361"/>
    <mergeCell ref="C360:C361"/>
    <mergeCell ref="D360:D361"/>
    <mergeCell ref="E362:E363"/>
    <mergeCell ref="C362:C363"/>
    <mergeCell ref="D362:D363"/>
    <mergeCell ref="C356:C357"/>
    <mergeCell ref="D356:D357"/>
    <mergeCell ref="D348:D349"/>
    <mergeCell ref="E344:E345"/>
    <mergeCell ref="C344:C345"/>
    <mergeCell ref="E346:E347"/>
    <mergeCell ref="E350:E351"/>
    <mergeCell ref="C350:C351"/>
    <mergeCell ref="D350:D351"/>
    <mergeCell ref="C348:C349"/>
    <mergeCell ref="E352:E353"/>
    <mergeCell ref="C352:C353"/>
    <mergeCell ref="D352:D353"/>
    <mergeCell ref="E342:E343"/>
    <mergeCell ref="C342:C343"/>
    <mergeCell ref="D342:D343"/>
    <mergeCell ref="E348:E349"/>
    <mergeCell ref="D344:D345"/>
    <mergeCell ref="C346:C347"/>
    <mergeCell ref="D346:D347"/>
    <mergeCell ref="E330:E331"/>
    <mergeCell ref="C330:C331"/>
    <mergeCell ref="D330:D331"/>
    <mergeCell ref="C324:C325"/>
    <mergeCell ref="D328:D329"/>
    <mergeCell ref="D326:D327"/>
    <mergeCell ref="D322:D323"/>
    <mergeCell ref="C326:C327"/>
    <mergeCell ref="E328:E329"/>
    <mergeCell ref="E336:E337"/>
    <mergeCell ref="C336:C337"/>
    <mergeCell ref="D336:D337"/>
    <mergeCell ref="D324:D325"/>
    <mergeCell ref="E334:E335"/>
    <mergeCell ref="C332:C333"/>
    <mergeCell ref="D332:D333"/>
    <mergeCell ref="C334:C335"/>
    <mergeCell ref="D334:D335"/>
    <mergeCell ref="E332:E333"/>
    <mergeCell ref="E340:E341"/>
    <mergeCell ref="E338:E339"/>
    <mergeCell ref="C338:C339"/>
    <mergeCell ref="C316:C317"/>
    <mergeCell ref="D316:D317"/>
    <mergeCell ref="E316:E317"/>
    <mergeCell ref="E312:E313"/>
    <mergeCell ref="E314:E315"/>
    <mergeCell ref="D308:D309"/>
    <mergeCell ref="E318:E319"/>
    <mergeCell ref="C318:C319"/>
    <mergeCell ref="E322:E323"/>
    <mergeCell ref="C314:C315"/>
    <mergeCell ref="D314:D315"/>
    <mergeCell ref="D318:D319"/>
    <mergeCell ref="E320:E321"/>
    <mergeCell ref="C320:C321"/>
    <mergeCell ref="D320:D321"/>
    <mergeCell ref="C322:C323"/>
    <mergeCell ref="C328:C329"/>
    <mergeCell ref="E324:E325"/>
    <mergeCell ref="E326:E327"/>
    <mergeCell ref="E298:E299"/>
    <mergeCell ref="C298:C299"/>
    <mergeCell ref="D298:D299"/>
    <mergeCell ref="E294:E295"/>
    <mergeCell ref="C294:C295"/>
    <mergeCell ref="D294:D295"/>
    <mergeCell ref="E302:E303"/>
    <mergeCell ref="C302:C303"/>
    <mergeCell ref="E304:E305"/>
    <mergeCell ref="E306:E307"/>
    <mergeCell ref="C306:C307"/>
    <mergeCell ref="D306:D307"/>
    <mergeCell ref="E300:E301"/>
    <mergeCell ref="D302:D303"/>
    <mergeCell ref="C312:C313"/>
    <mergeCell ref="D312:D313"/>
    <mergeCell ref="C304:C305"/>
    <mergeCell ref="D304:D305"/>
    <mergeCell ref="D310:D311"/>
    <mergeCell ref="C300:C301"/>
    <mergeCell ref="D300:D301"/>
    <mergeCell ref="C308:C309"/>
    <mergeCell ref="E308:E309"/>
    <mergeCell ref="E310:E311"/>
    <mergeCell ref="C310:C311"/>
    <mergeCell ref="D292:D293"/>
    <mergeCell ref="E280:E281"/>
    <mergeCell ref="C280:C281"/>
    <mergeCell ref="E286:E287"/>
    <mergeCell ref="C286:C287"/>
    <mergeCell ref="D280:D281"/>
    <mergeCell ref="E282:E283"/>
    <mergeCell ref="C282:C283"/>
    <mergeCell ref="D286:D287"/>
    <mergeCell ref="E296:E297"/>
    <mergeCell ref="C296:C297"/>
    <mergeCell ref="D296:D297"/>
    <mergeCell ref="E288:E289"/>
    <mergeCell ref="C288:C289"/>
    <mergeCell ref="D288:D289"/>
    <mergeCell ref="E290:E291"/>
    <mergeCell ref="E292:E293"/>
    <mergeCell ref="C292:C293"/>
    <mergeCell ref="D274:D275"/>
    <mergeCell ref="E268:E269"/>
    <mergeCell ref="C268:C269"/>
    <mergeCell ref="D268:D269"/>
    <mergeCell ref="E270:E271"/>
    <mergeCell ref="C270:C271"/>
    <mergeCell ref="D270:D271"/>
    <mergeCell ref="C272:C273"/>
    <mergeCell ref="D282:D283"/>
    <mergeCell ref="E276:E277"/>
    <mergeCell ref="C276:C277"/>
    <mergeCell ref="D276:D277"/>
    <mergeCell ref="E278:E279"/>
    <mergeCell ref="C278:C279"/>
    <mergeCell ref="D278:D279"/>
    <mergeCell ref="C290:C291"/>
    <mergeCell ref="D290:D291"/>
    <mergeCell ref="E242:E243"/>
    <mergeCell ref="C242:C243"/>
    <mergeCell ref="D242:D243"/>
    <mergeCell ref="E246:E247"/>
    <mergeCell ref="E256:E257"/>
    <mergeCell ref="C256:C257"/>
    <mergeCell ref="D256:D257"/>
    <mergeCell ref="C252:C253"/>
    <mergeCell ref="E254:E255"/>
    <mergeCell ref="D252:D253"/>
    <mergeCell ref="D254:D255"/>
    <mergeCell ref="E252:E253"/>
    <mergeCell ref="D250:D251"/>
    <mergeCell ref="E258:E259"/>
    <mergeCell ref="C258:C259"/>
    <mergeCell ref="D258:D259"/>
    <mergeCell ref="E284:E285"/>
    <mergeCell ref="C284:C285"/>
    <mergeCell ref="D284:D285"/>
    <mergeCell ref="E262:E263"/>
    <mergeCell ref="C262:C263"/>
    <mergeCell ref="D262:D263"/>
    <mergeCell ref="E272:E273"/>
    <mergeCell ref="D272:D273"/>
    <mergeCell ref="E264:E265"/>
    <mergeCell ref="C264:C265"/>
    <mergeCell ref="D264:D265"/>
    <mergeCell ref="E266:E267"/>
    <mergeCell ref="C266:C267"/>
    <mergeCell ref="D266:D267"/>
    <mergeCell ref="E274:E275"/>
    <mergeCell ref="C274:C275"/>
    <mergeCell ref="C224:C225"/>
    <mergeCell ref="C222:C223"/>
    <mergeCell ref="D222:D223"/>
    <mergeCell ref="D224:D225"/>
    <mergeCell ref="C212:C213"/>
    <mergeCell ref="C194:C195"/>
    <mergeCell ref="D228:D229"/>
    <mergeCell ref="D208:D209"/>
    <mergeCell ref="D214:D215"/>
    <mergeCell ref="C208:C209"/>
    <mergeCell ref="C210:C211"/>
    <mergeCell ref="D194:D195"/>
    <mergeCell ref="D212:D213"/>
    <mergeCell ref="D216:D217"/>
    <mergeCell ref="C216:C217"/>
    <mergeCell ref="E260:E261"/>
    <mergeCell ref="C260:C261"/>
    <mergeCell ref="D260:D261"/>
    <mergeCell ref="E240:E241"/>
    <mergeCell ref="C254:C255"/>
    <mergeCell ref="E248:E249"/>
    <mergeCell ref="C248:C249"/>
    <mergeCell ref="D248:D249"/>
    <mergeCell ref="E250:E251"/>
    <mergeCell ref="C250:C251"/>
    <mergeCell ref="E236:E237"/>
    <mergeCell ref="E238:E239"/>
    <mergeCell ref="C246:C247"/>
    <mergeCell ref="D246:D247"/>
    <mergeCell ref="E244:E245"/>
    <mergeCell ref="C244:C245"/>
    <mergeCell ref="D244:D245"/>
    <mergeCell ref="C116:C117"/>
    <mergeCell ref="D116:D117"/>
    <mergeCell ref="D220:D221"/>
    <mergeCell ref="D166:D167"/>
    <mergeCell ref="C172:C173"/>
    <mergeCell ref="D198:D199"/>
    <mergeCell ref="C166:C167"/>
    <mergeCell ref="D154:D155"/>
    <mergeCell ref="D122:D123"/>
    <mergeCell ref="C124:C125"/>
    <mergeCell ref="C134:C135"/>
    <mergeCell ref="C128:C129"/>
    <mergeCell ref="C130:C131"/>
    <mergeCell ref="C150:C151"/>
    <mergeCell ref="C202:C203"/>
    <mergeCell ref="C154:C155"/>
    <mergeCell ref="C158:C159"/>
    <mergeCell ref="C180:C181"/>
    <mergeCell ref="C178:C179"/>
    <mergeCell ref="C152:C153"/>
    <mergeCell ref="C160:C161"/>
    <mergeCell ref="C164:C165"/>
    <mergeCell ref="D164:D165"/>
    <mergeCell ref="D170:D171"/>
    <mergeCell ref="D172:D173"/>
    <mergeCell ref="C174:C175"/>
    <mergeCell ref="C176:C177"/>
    <mergeCell ref="D176:D177"/>
    <mergeCell ref="D210:D211"/>
    <mergeCell ref="C182:C183"/>
    <mergeCell ref="D182:D183"/>
    <mergeCell ref="D178:D179"/>
    <mergeCell ref="D240:D241"/>
    <mergeCell ref="D236:D237"/>
    <mergeCell ref="C226:C227"/>
    <mergeCell ref="C236:C237"/>
    <mergeCell ref="C234:C235"/>
    <mergeCell ref="D234:D235"/>
    <mergeCell ref="C228:C229"/>
    <mergeCell ref="D232:D233"/>
    <mergeCell ref="C230:C231"/>
    <mergeCell ref="E118:E119"/>
    <mergeCell ref="C118:C119"/>
    <mergeCell ref="E126:E127"/>
    <mergeCell ref="E122:E123"/>
    <mergeCell ref="D120:D121"/>
    <mergeCell ref="C240:C241"/>
    <mergeCell ref="E228:E229"/>
    <mergeCell ref="E224:E225"/>
    <mergeCell ref="C238:C239"/>
    <mergeCell ref="D238:D239"/>
    <mergeCell ref="E212:E213"/>
    <mergeCell ref="E220:E221"/>
    <mergeCell ref="E204:E205"/>
    <mergeCell ref="E188:E189"/>
    <mergeCell ref="C184:C185"/>
    <mergeCell ref="E182:E183"/>
    <mergeCell ref="D204:D205"/>
    <mergeCell ref="C204:C205"/>
    <mergeCell ref="E202:E203"/>
    <mergeCell ref="E198:E199"/>
    <mergeCell ref="D184:D185"/>
    <mergeCell ref="D186:D187"/>
    <mergeCell ref="C188:C189"/>
    <mergeCell ref="D102:D103"/>
    <mergeCell ref="D108:D109"/>
    <mergeCell ref="C232:C233"/>
    <mergeCell ref="E226:E227"/>
    <mergeCell ref="C168:C169"/>
    <mergeCell ref="D168:D169"/>
    <mergeCell ref="C220:C221"/>
    <mergeCell ref="C218:C219"/>
    <mergeCell ref="E170:E171"/>
    <mergeCell ref="C162:C163"/>
    <mergeCell ref="E234:E235"/>
    <mergeCell ref="E230:E231"/>
    <mergeCell ref="D144:D145"/>
    <mergeCell ref="C200:C201"/>
    <mergeCell ref="D218:D219"/>
    <mergeCell ref="C156:C157"/>
    <mergeCell ref="D156:D157"/>
    <mergeCell ref="C214:C215"/>
    <mergeCell ref="C146:C147"/>
    <mergeCell ref="D160:D161"/>
    <mergeCell ref="E232:E233"/>
    <mergeCell ref="E216:E217"/>
    <mergeCell ref="E214:E215"/>
    <mergeCell ref="D230:D231"/>
    <mergeCell ref="E222:E223"/>
    <mergeCell ref="E218:E219"/>
    <mergeCell ref="D226:D227"/>
    <mergeCell ref="D188:D189"/>
    <mergeCell ref="E210:E211"/>
    <mergeCell ref="E208:E209"/>
    <mergeCell ref="E206:E207"/>
    <mergeCell ref="C196:C197"/>
    <mergeCell ref="D104:D105"/>
    <mergeCell ref="C102:C103"/>
    <mergeCell ref="E68:E69"/>
    <mergeCell ref="D140:D141"/>
    <mergeCell ref="D146:D147"/>
    <mergeCell ref="E152:E153"/>
    <mergeCell ref="E154:E155"/>
    <mergeCell ref="D152:D153"/>
    <mergeCell ref="E150:E151"/>
    <mergeCell ref="E140:E141"/>
    <mergeCell ref="D142:D143"/>
    <mergeCell ref="E148:E149"/>
    <mergeCell ref="D150:D151"/>
    <mergeCell ref="E172:E173"/>
    <mergeCell ref="D162:D163"/>
    <mergeCell ref="E164:E165"/>
    <mergeCell ref="E174:E175"/>
    <mergeCell ref="E168:E169"/>
    <mergeCell ref="E166:E167"/>
    <mergeCell ref="D174:D175"/>
    <mergeCell ref="E160:E161"/>
    <mergeCell ref="E106:E107"/>
    <mergeCell ref="E100:E101"/>
    <mergeCell ref="E86:E87"/>
    <mergeCell ref="E116:E117"/>
    <mergeCell ref="E110:E111"/>
    <mergeCell ref="E130:E131"/>
    <mergeCell ref="D130:D131"/>
    <mergeCell ref="D118:D119"/>
    <mergeCell ref="D124:D125"/>
    <mergeCell ref="D106:D107"/>
    <mergeCell ref="D98:D99"/>
    <mergeCell ref="D138:D139"/>
    <mergeCell ref="D136:D137"/>
    <mergeCell ref="D126:D127"/>
    <mergeCell ref="D134:D135"/>
    <mergeCell ref="D128:D129"/>
    <mergeCell ref="E132:E133"/>
    <mergeCell ref="E134:E135"/>
    <mergeCell ref="E138:E139"/>
    <mergeCell ref="E136:E137"/>
    <mergeCell ref="C148:C149"/>
    <mergeCell ref="C120:C121"/>
    <mergeCell ref="C132:C133"/>
    <mergeCell ref="C136:C137"/>
    <mergeCell ref="C138:C139"/>
    <mergeCell ref="E120:E121"/>
    <mergeCell ref="E124:E125"/>
    <mergeCell ref="E142:E143"/>
    <mergeCell ref="E176:E177"/>
    <mergeCell ref="D206:D207"/>
    <mergeCell ref="E186:E187"/>
    <mergeCell ref="D180:D181"/>
    <mergeCell ref="E178:E179"/>
    <mergeCell ref="E184:E185"/>
    <mergeCell ref="E192:E193"/>
    <mergeCell ref="E190:E191"/>
    <mergeCell ref="E194:E195"/>
    <mergeCell ref="E146:E147"/>
    <mergeCell ref="E144:E145"/>
    <mergeCell ref="D148:D149"/>
    <mergeCell ref="C206:C207"/>
    <mergeCell ref="E156:E157"/>
    <mergeCell ref="D158:D159"/>
    <mergeCell ref="E158:E159"/>
    <mergeCell ref="E162:E163"/>
    <mergeCell ref="E180:E181"/>
    <mergeCell ref="C170:C171"/>
    <mergeCell ref="C144:C145"/>
    <mergeCell ref="D202:D203"/>
    <mergeCell ref="C198:C199"/>
    <mergeCell ref="D200:D201"/>
    <mergeCell ref="E200:E201"/>
    <mergeCell ref="D196:D197"/>
    <mergeCell ref="E196:E197"/>
    <mergeCell ref="C186:C187"/>
    <mergeCell ref="C190:C191"/>
    <mergeCell ref="D190:D191"/>
    <mergeCell ref="C192:C193"/>
    <mergeCell ref="D192:D193"/>
    <mergeCell ref="C98:C99"/>
    <mergeCell ref="C54:C55"/>
    <mergeCell ref="C82:C83"/>
    <mergeCell ref="C88:C89"/>
    <mergeCell ref="C86:C87"/>
    <mergeCell ref="C90:C91"/>
    <mergeCell ref="C142:C143"/>
    <mergeCell ref="E70:E71"/>
    <mergeCell ref="E96:E97"/>
    <mergeCell ref="C140:C141"/>
    <mergeCell ref="C106:C107"/>
    <mergeCell ref="C108:C109"/>
    <mergeCell ref="C104:C105"/>
    <mergeCell ref="C122:C123"/>
    <mergeCell ref="C126:C127"/>
    <mergeCell ref="C96:C97"/>
    <mergeCell ref="E102:E103"/>
    <mergeCell ref="E108:E109"/>
    <mergeCell ref="E114:E115"/>
    <mergeCell ref="E104:E105"/>
    <mergeCell ref="E112:E113"/>
    <mergeCell ref="C114:C115"/>
    <mergeCell ref="C112:C113"/>
    <mergeCell ref="C110:C111"/>
    <mergeCell ref="D110:D111"/>
    <mergeCell ref="D112:D113"/>
    <mergeCell ref="D114:D115"/>
    <mergeCell ref="E60:E61"/>
    <mergeCell ref="D76:D77"/>
    <mergeCell ref="E128:E129"/>
    <mergeCell ref="E98:E99"/>
    <mergeCell ref="D132:D133"/>
    <mergeCell ref="E44:E45"/>
    <mergeCell ref="E52:E53"/>
    <mergeCell ref="E50:E51"/>
    <mergeCell ref="D52:D53"/>
    <mergeCell ref="D46:D47"/>
    <mergeCell ref="D50:D51"/>
    <mergeCell ref="E46:E47"/>
    <mergeCell ref="D48:D49"/>
    <mergeCell ref="E48:E49"/>
    <mergeCell ref="D100:D101"/>
    <mergeCell ref="D94:D95"/>
    <mergeCell ref="C74:C75"/>
    <mergeCell ref="C76:C77"/>
    <mergeCell ref="C100:C101"/>
    <mergeCell ref="D96:D97"/>
    <mergeCell ref="D80:D81"/>
    <mergeCell ref="D86:D87"/>
    <mergeCell ref="D82:D83"/>
    <mergeCell ref="C78:C79"/>
    <mergeCell ref="E58:E59"/>
    <mergeCell ref="E66:E67"/>
    <mergeCell ref="C56:C57"/>
    <mergeCell ref="D56:D57"/>
    <mergeCell ref="C66:C67"/>
    <mergeCell ref="D66:D67"/>
    <mergeCell ref="D62:D63"/>
    <mergeCell ref="C64:C65"/>
    <mergeCell ref="C58:C59"/>
    <mergeCell ref="E54:E55"/>
    <mergeCell ref="E56:E57"/>
    <mergeCell ref="E62:E63"/>
    <mergeCell ref="E64:E65"/>
    <mergeCell ref="E40:E41"/>
    <mergeCell ref="E42:E43"/>
    <mergeCell ref="D40:D41"/>
    <mergeCell ref="C36:C37"/>
    <mergeCell ref="E38:E39"/>
    <mergeCell ref="E36:E37"/>
    <mergeCell ref="D38:D39"/>
    <mergeCell ref="D42:D43"/>
    <mergeCell ref="C42:C43"/>
    <mergeCell ref="C8:C9"/>
    <mergeCell ref="D8:D9"/>
    <mergeCell ref="E16:E17"/>
    <mergeCell ref="C16:C17"/>
    <mergeCell ref="E12:E13"/>
    <mergeCell ref="E14:E15"/>
    <mergeCell ref="E10:E11"/>
    <mergeCell ref="C14:C15"/>
    <mergeCell ref="C12:C13"/>
    <mergeCell ref="D12:D13"/>
    <mergeCell ref="C10:C11"/>
    <mergeCell ref="C48:C49"/>
    <mergeCell ref="D54:D55"/>
    <mergeCell ref="C38:C39"/>
    <mergeCell ref="D68:D69"/>
    <mergeCell ref="C46:C47"/>
    <mergeCell ref="C40:C41"/>
    <mergeCell ref="D44:D45"/>
    <mergeCell ref="D58:D59"/>
    <mergeCell ref="D64:D65"/>
    <mergeCell ref="C62:C63"/>
    <mergeCell ref="C68:C69"/>
    <mergeCell ref="C60:C61"/>
    <mergeCell ref="D60:D61"/>
    <mergeCell ref="C18:C19"/>
    <mergeCell ref="C30:C31"/>
    <mergeCell ref="D20:D21"/>
    <mergeCell ref="C22:C23"/>
    <mergeCell ref="C24:C25"/>
    <mergeCell ref="D22:D23"/>
    <mergeCell ref="D24:D25"/>
    <mergeCell ref="C50:C51"/>
    <mergeCell ref="C52:C53"/>
    <mergeCell ref="R6:T6"/>
    <mergeCell ref="E5:E7"/>
    <mergeCell ref="E8:E9"/>
    <mergeCell ref="E30:E31"/>
    <mergeCell ref="E20:E21"/>
    <mergeCell ref="E28:E29"/>
    <mergeCell ref="N6:N7"/>
    <mergeCell ref="F5:K5"/>
    <mergeCell ref="F6:F7"/>
    <mergeCell ref="E34:E35"/>
    <mergeCell ref="E22:E23"/>
    <mergeCell ref="C5:C7"/>
    <mergeCell ref="D5:D7"/>
    <mergeCell ref="D32:D33"/>
    <mergeCell ref="C34:C35"/>
    <mergeCell ref="E24:E25"/>
    <mergeCell ref="D26:D27"/>
    <mergeCell ref="C26:C27"/>
    <mergeCell ref="D30:D31"/>
    <mergeCell ref="A1:A4"/>
    <mergeCell ref="D88:D89"/>
    <mergeCell ref="E94:E95"/>
    <mergeCell ref="C84:C85"/>
    <mergeCell ref="C94:C95"/>
    <mergeCell ref="D90:D91"/>
    <mergeCell ref="C92:C93"/>
    <mergeCell ref="D92:D93"/>
    <mergeCell ref="D84:D85"/>
    <mergeCell ref="E76:E77"/>
    <mergeCell ref="E92:E93"/>
    <mergeCell ref="E78:E79"/>
    <mergeCell ref="E80:E81"/>
    <mergeCell ref="E90:E91"/>
    <mergeCell ref="E82:E83"/>
    <mergeCell ref="E84:E85"/>
    <mergeCell ref="E88:E89"/>
    <mergeCell ref="E74:E75"/>
    <mergeCell ref="C72:C73"/>
    <mergeCell ref="D74:D75"/>
    <mergeCell ref="E18:E19"/>
    <mergeCell ref="C44:C45"/>
    <mergeCell ref="D18:D19"/>
    <mergeCell ref="D36:D37"/>
    <mergeCell ref="E26:E27"/>
    <mergeCell ref="E72:E73"/>
    <mergeCell ref="E32:E33"/>
    <mergeCell ref="C80:C81"/>
    <mergeCell ref="C70:C71"/>
    <mergeCell ref="D70:D71"/>
    <mergeCell ref="D78:D79"/>
    <mergeCell ref="D72:D73"/>
  </mergeCells>
  <phoneticPr fontId="8" type="noConversion"/>
  <printOptions horizontalCentered="1"/>
  <pageMargins left="0.25" right="0.22" top="0.56000000000000005" bottom="0.75" header="0.28999999999999998"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3"/>
  </sheetPr>
  <dimension ref="A1:AC436"/>
  <sheetViews>
    <sheetView showZeros="0" workbookViewId="0">
      <pane ySplit="8" topLeftCell="A9" activePane="bottomLeft" state="frozen"/>
      <selection pane="bottomLeft" activeCell="E23" sqref="E23:F23"/>
    </sheetView>
  </sheetViews>
  <sheetFormatPr defaultRowHeight="12.75"/>
  <cols>
    <col min="1" max="1" width="7.5703125" style="28" customWidth="1"/>
    <col min="2" max="2" width="2.85546875" style="28" hidden="1" customWidth="1"/>
    <col min="3" max="4" width="8.140625" style="28" customWidth="1"/>
    <col min="5" max="6" width="9.7109375" style="28" customWidth="1"/>
    <col min="7" max="7" width="16.5703125" style="28" customWidth="1"/>
    <col min="8" max="8" width="8.28515625" style="28" hidden="1" customWidth="1"/>
    <col min="9" max="9" width="14.42578125" style="28" customWidth="1"/>
    <col min="10" max="10" width="34" style="28" customWidth="1"/>
    <col min="11" max="12" width="1.28515625" style="28" customWidth="1"/>
    <col min="13" max="16" width="6.7109375" style="18" hidden="1" customWidth="1"/>
    <col min="17" max="18" width="19.140625" style="28" customWidth="1"/>
    <col min="19" max="19" width="4.42578125" style="28" customWidth="1"/>
    <col min="20" max="16384" width="9.140625" style="28"/>
  </cols>
  <sheetData>
    <row r="1" spans="1:29" ht="15">
      <c r="A1" s="31"/>
      <c r="B1" s="31"/>
      <c r="C1" s="41" t="s">
        <v>939</v>
      </c>
      <c r="D1" s="31"/>
      <c r="E1" s="31"/>
      <c r="F1" s="31"/>
      <c r="G1" s="31"/>
      <c r="I1" s="31"/>
      <c r="J1" s="31"/>
      <c r="K1" s="31"/>
      <c r="L1" s="31"/>
      <c r="Q1" s="31"/>
      <c r="R1" s="31"/>
      <c r="S1" s="31"/>
      <c r="T1" s="31"/>
      <c r="U1" s="31"/>
      <c r="V1" s="31"/>
      <c r="W1" s="31"/>
      <c r="X1" s="31"/>
      <c r="Y1" s="31"/>
      <c r="Z1" s="31"/>
      <c r="AA1" s="31"/>
      <c r="AB1" s="31"/>
      <c r="AC1" s="31"/>
    </row>
    <row r="2" spans="1:29" s="47" customFormat="1" ht="15.75" customHeight="1">
      <c r="A2" s="1603" t="s">
        <v>2339</v>
      </c>
      <c r="B2" s="50"/>
      <c r="C2" s="361" t="s">
        <v>2259</v>
      </c>
      <c r="D2" s="361"/>
      <c r="E2" s="361"/>
      <c r="F2" s="361"/>
      <c r="G2" s="361"/>
      <c r="H2" s="783"/>
      <c r="I2" s="361"/>
      <c r="J2" s="361"/>
      <c r="K2" s="396"/>
      <c r="L2" s="396"/>
      <c r="M2" s="18"/>
      <c r="N2" s="18"/>
      <c r="O2" s="18"/>
      <c r="P2" s="18"/>
      <c r="Q2" s="396"/>
      <c r="R2" s="396"/>
      <c r="S2" s="396"/>
      <c r="T2" s="396"/>
      <c r="U2" s="396"/>
      <c r="V2" s="396"/>
      <c r="W2" s="396"/>
      <c r="X2" s="396"/>
      <c r="Y2" s="396"/>
      <c r="Z2" s="396"/>
      <c r="AA2" s="396"/>
      <c r="AB2" s="396"/>
      <c r="AC2" s="396"/>
    </row>
    <row r="3" spans="1:29" s="47" customFormat="1" ht="15.75" customHeight="1">
      <c r="A3" s="1603"/>
      <c r="B3" s="50"/>
      <c r="C3" s="361" t="s">
        <v>2260</v>
      </c>
      <c r="D3" s="361"/>
      <c r="E3" s="361"/>
      <c r="F3" s="361"/>
      <c r="G3" s="361"/>
      <c r="H3" s="783"/>
      <c r="I3" s="361"/>
      <c r="J3" s="361"/>
      <c r="K3" s="396"/>
      <c r="L3" s="396"/>
      <c r="M3" s="18"/>
      <c r="N3" s="18"/>
      <c r="O3" s="18"/>
      <c r="P3" s="18"/>
      <c r="Q3" s="396"/>
      <c r="R3" s="396"/>
      <c r="S3" s="396"/>
      <c r="T3" s="396"/>
      <c r="U3" s="396"/>
      <c r="V3" s="396"/>
      <c r="W3" s="396"/>
      <c r="X3" s="396"/>
      <c r="Y3" s="396"/>
      <c r="Z3" s="396"/>
      <c r="AA3" s="396"/>
      <c r="AB3" s="396"/>
      <c r="AC3" s="396"/>
    </row>
    <row r="4" spans="1:29" s="47" customFormat="1" ht="15.75" customHeight="1">
      <c r="A4" s="1603"/>
      <c r="B4" s="50"/>
      <c r="C4" s="218" t="s">
        <v>1368</v>
      </c>
      <c r="D4" s="361"/>
      <c r="E4" s="361"/>
      <c r="F4" s="361"/>
      <c r="G4" s="361"/>
      <c r="H4" s="783"/>
      <c r="I4" s="361"/>
      <c r="J4" s="361"/>
      <c r="K4" s="396"/>
      <c r="L4" s="396"/>
      <c r="M4" s="18"/>
      <c r="N4" s="18"/>
      <c r="O4" s="18"/>
      <c r="P4" s="18"/>
      <c r="Q4" s="396"/>
      <c r="R4" s="396"/>
      <c r="S4" s="396"/>
      <c r="T4" s="396"/>
      <c r="U4" s="396"/>
      <c r="V4" s="396"/>
      <c r="W4" s="396"/>
      <c r="X4" s="396"/>
      <c r="Y4" s="396"/>
      <c r="Z4" s="396"/>
      <c r="AA4" s="396"/>
      <c r="AB4" s="396"/>
      <c r="AC4" s="396"/>
    </row>
    <row r="5" spans="1:29" s="47" customFormat="1" ht="15.75" customHeight="1">
      <c r="A5" s="1603"/>
      <c r="B5" s="50"/>
      <c r="C5" s="218" t="s">
        <v>45</v>
      </c>
      <c r="D5" s="361"/>
      <c r="E5" s="361"/>
      <c r="F5" s="361"/>
      <c r="G5" s="361"/>
      <c r="H5" s="783"/>
      <c r="I5" s="361"/>
      <c r="J5" s="361"/>
      <c r="K5" s="396"/>
      <c r="L5" s="396"/>
      <c r="M5" s="31" t="str">
        <f>'Og s3a'!L6</f>
        <v>TUZ</v>
      </c>
      <c r="N5" s="258" t="str">
        <f>'Og s3a'!L7</f>
        <v>GO</v>
      </c>
      <c r="O5" s="235" t="str">
        <f>'Og s3a'!L8</f>
        <v>Sad</v>
      </c>
      <c r="P5" s="202" t="str">
        <f>'Og s3a'!L9</f>
        <v>UP</v>
      </c>
      <c r="Q5" s="396"/>
      <c r="R5" s="396"/>
      <c r="S5" s="396"/>
      <c r="T5" s="396"/>
      <c r="U5" s="396"/>
      <c r="V5" s="396"/>
      <c r="W5" s="396"/>
      <c r="X5" s="396"/>
      <c r="Y5" s="396"/>
      <c r="Z5" s="396"/>
      <c r="AA5" s="396"/>
      <c r="AB5" s="396"/>
      <c r="AC5" s="396"/>
    </row>
    <row r="6" spans="1:29" s="47" customFormat="1" ht="4.5" customHeight="1">
      <c r="A6" s="1747" t="s">
        <v>89</v>
      </c>
      <c r="B6" s="396"/>
      <c r="C6" s="396"/>
      <c r="D6" s="396"/>
      <c r="E6" s="396"/>
      <c r="F6" s="396"/>
      <c r="G6" s="396"/>
      <c r="I6" s="396"/>
      <c r="J6" s="396"/>
      <c r="K6" s="396"/>
      <c r="L6" s="396"/>
      <c r="M6" s="31"/>
      <c r="N6" s="258"/>
      <c r="O6" s="235"/>
      <c r="P6" s="202"/>
      <c r="Q6" s="396"/>
      <c r="R6" s="396"/>
      <c r="S6" s="396"/>
      <c r="T6" s="396"/>
      <c r="U6" s="396"/>
      <c r="V6" s="396"/>
      <c r="W6" s="31"/>
      <c r="X6" s="396"/>
      <c r="Y6" s="396"/>
      <c r="Z6" s="396"/>
      <c r="AA6" s="396"/>
      <c r="AB6" s="396"/>
      <c r="AC6" s="396"/>
    </row>
    <row r="7" spans="1:29" ht="37.5" customHeight="1">
      <c r="A7" s="1747"/>
      <c r="B7" s="31"/>
      <c r="C7" s="1755" t="s">
        <v>1824</v>
      </c>
      <c r="D7" s="1759"/>
      <c r="E7" s="1755" t="s">
        <v>807</v>
      </c>
      <c r="F7" s="1756"/>
      <c r="G7" s="1226" t="s">
        <v>570</v>
      </c>
      <c r="H7" s="981"/>
      <c r="I7" s="1753" t="s">
        <v>29</v>
      </c>
      <c r="J7" s="1384" t="s">
        <v>30</v>
      </c>
      <c r="K7" s="31"/>
      <c r="L7" s="31"/>
      <c r="M7" s="31"/>
      <c r="N7" s="258"/>
      <c r="O7" s="235"/>
      <c r="P7" s="202"/>
      <c r="Q7" s="46" t="s">
        <v>808</v>
      </c>
      <c r="R7" s="459" t="s">
        <v>808</v>
      </c>
      <c r="S7" s="31"/>
      <c r="T7" s="1736" t="s">
        <v>1098</v>
      </c>
      <c r="U7" s="1736"/>
      <c r="V7" s="1736"/>
      <c r="W7" s="31"/>
      <c r="X7" s="31"/>
      <c r="Y7" s="31"/>
      <c r="Z7" s="31"/>
      <c r="AA7" s="31"/>
      <c r="AB7" s="31"/>
      <c r="AC7" s="31"/>
    </row>
    <row r="8" spans="1:29" ht="13.5" customHeight="1">
      <c r="A8" s="1369"/>
      <c r="B8" s="31"/>
      <c r="C8" s="1760"/>
      <c r="D8" s="1761"/>
      <c r="E8" s="1757"/>
      <c r="F8" s="1758"/>
      <c r="G8" s="1227"/>
      <c r="H8" s="982"/>
      <c r="I8" s="1754"/>
      <c r="J8" s="1389">
        <f>'Og s1'!K8</f>
        <v>2016</v>
      </c>
      <c r="K8" s="31"/>
      <c r="L8" s="31"/>
      <c r="M8" s="31">
        <f>M401</f>
        <v>0</v>
      </c>
      <c r="N8" s="258">
        <f>N401</f>
        <v>0</v>
      </c>
      <c r="O8" s="235">
        <f>O401</f>
        <v>0</v>
      </c>
      <c r="P8" s="202">
        <f>P401</f>
        <v>0</v>
      </c>
      <c r="Q8" s="45">
        <f>R8-1</f>
        <v>2015</v>
      </c>
      <c r="R8" s="458">
        <f>'Og s1'!K8</f>
        <v>2016</v>
      </c>
      <c r="S8" s="31"/>
      <c r="T8" s="340"/>
      <c r="U8" s="340"/>
      <c r="V8" s="340"/>
      <c r="W8" s="31"/>
      <c r="X8" s="31"/>
      <c r="Y8" s="31"/>
      <c r="Z8" s="31"/>
      <c r="AA8" s="31"/>
      <c r="AB8" s="31"/>
      <c r="AC8" s="31"/>
    </row>
    <row r="9" spans="1:29" ht="21" customHeight="1">
      <c r="A9" s="1228" t="str">
        <f>IF(G9&gt;0,"Wypełnione","")</f>
        <v/>
      </c>
      <c r="B9" s="1213"/>
      <c r="C9" s="1750">
        <f>'Og s3a'!C6</f>
        <v>0</v>
      </c>
      <c r="D9" s="1751"/>
      <c r="E9" s="1752">
        <f>'Og s3a'!E6</f>
        <v>0</v>
      </c>
      <c r="F9" s="1751"/>
      <c r="G9" s="976">
        <f>'Og s3a'!F6</f>
        <v>0</v>
      </c>
      <c r="H9" s="980"/>
      <c r="I9" s="469">
        <f>'Og s3a'!G6</f>
        <v>0</v>
      </c>
      <c r="J9" s="1387"/>
      <c r="K9" s="397"/>
      <c r="L9" s="397"/>
      <c r="M9" s="257">
        <f t="shared" ref="M9:M72" si="0">IF(I9=M$5,E9,0)</f>
        <v>0</v>
      </c>
      <c r="N9" s="257">
        <f t="shared" ref="N9:N72" si="1">IF(I9=N$5,E9,0)</f>
        <v>0</v>
      </c>
      <c r="O9" s="257">
        <f t="shared" ref="O9:O72" si="2">IF(I9=O$5,E9,0)</f>
        <v>0</v>
      </c>
      <c r="P9" s="257">
        <f t="shared" ref="P9:P72" si="3">IF(I9=P$5,E9,0)</f>
        <v>0</v>
      </c>
      <c r="Q9" s="49">
        <f>'Og s3a'!H6</f>
        <v>0</v>
      </c>
      <c r="R9" s="470">
        <f>'Og s3a'!D6</f>
        <v>0</v>
      </c>
      <c r="S9" s="31"/>
      <c r="T9" s="340"/>
      <c r="U9" s="340"/>
      <c r="V9" s="340"/>
      <c r="W9" s="31"/>
      <c r="X9" s="31"/>
      <c r="Y9" s="31"/>
      <c r="Z9" s="31"/>
      <c r="AA9" s="31"/>
      <c r="AB9" s="31"/>
      <c r="AC9" s="31"/>
    </row>
    <row r="10" spans="1:29" ht="21" customHeight="1">
      <c r="A10" s="1228" t="str">
        <f>IF(G10&gt;0,"Wypełnione","")</f>
        <v/>
      </c>
      <c r="B10" s="540"/>
      <c r="C10" s="1750">
        <f>'Og s3a'!C7</f>
        <v>0</v>
      </c>
      <c r="D10" s="1751"/>
      <c r="E10" s="1752">
        <f>'Og s3a'!E7</f>
        <v>0</v>
      </c>
      <c r="F10" s="1751"/>
      <c r="G10" s="976">
        <f>'Og s3a'!F7</f>
        <v>0</v>
      </c>
      <c r="H10" s="980"/>
      <c r="I10" s="469">
        <f>'Og s3a'!G7</f>
        <v>0</v>
      </c>
      <c r="J10" s="605"/>
      <c r="K10" s="31"/>
      <c r="L10" s="31"/>
      <c r="M10" s="257">
        <f t="shared" si="0"/>
        <v>0</v>
      </c>
      <c r="N10" s="257">
        <f t="shared" si="1"/>
        <v>0</v>
      </c>
      <c r="O10" s="257">
        <f t="shared" si="2"/>
        <v>0</v>
      </c>
      <c r="P10" s="257">
        <f t="shared" si="3"/>
        <v>0</v>
      </c>
      <c r="Q10" s="49">
        <f>'Og s3a'!H7</f>
        <v>0</v>
      </c>
      <c r="R10" s="470">
        <f>'Og s3a'!D7</f>
        <v>0</v>
      </c>
      <c r="S10" s="31"/>
      <c r="T10" s="340"/>
      <c r="U10" s="340"/>
      <c r="V10" s="340"/>
      <c r="W10" s="31"/>
      <c r="X10" s="31"/>
      <c r="Y10" s="31"/>
      <c r="Z10" s="31"/>
      <c r="AA10" s="31"/>
      <c r="AB10" s="31"/>
      <c r="AC10" s="31"/>
    </row>
    <row r="11" spans="1:29" ht="21" customHeight="1">
      <c r="A11" s="1228" t="str">
        <f>IF(G11&gt;0,"Wypełnione","")</f>
        <v/>
      </c>
      <c r="B11" s="31"/>
      <c r="C11" s="1750">
        <f>'Og s3a'!C8</f>
        <v>0</v>
      </c>
      <c r="D11" s="1751"/>
      <c r="E11" s="1752">
        <f>'Og s3a'!E8</f>
        <v>0</v>
      </c>
      <c r="F11" s="1751"/>
      <c r="G11" s="976">
        <f>'Og s3a'!F8</f>
        <v>0</v>
      </c>
      <c r="H11" s="980"/>
      <c r="I11" s="469">
        <f>'Og s3a'!G8</f>
        <v>0</v>
      </c>
      <c r="J11" s="605"/>
      <c r="K11" s="31"/>
      <c r="L11" s="31"/>
      <c r="M11" s="257">
        <f t="shared" si="0"/>
        <v>0</v>
      </c>
      <c r="N11" s="257">
        <f t="shared" si="1"/>
        <v>0</v>
      </c>
      <c r="O11" s="257">
        <f t="shared" si="2"/>
        <v>0</v>
      </c>
      <c r="P11" s="257">
        <f t="shared" si="3"/>
        <v>0</v>
      </c>
      <c r="Q11" s="49">
        <f>'Og s3a'!H8</f>
        <v>0</v>
      </c>
      <c r="R11" s="470">
        <f>'Og s3a'!D8</f>
        <v>0</v>
      </c>
      <c r="S11" s="31"/>
      <c r="T11" s="340"/>
      <c r="U11" s="340"/>
      <c r="V11" s="340"/>
      <c r="W11" s="31"/>
      <c r="X11" s="31"/>
      <c r="Y11" s="31"/>
      <c r="Z11" s="31"/>
      <c r="AA11" s="31"/>
      <c r="AB11" s="31"/>
      <c r="AC11" s="31"/>
    </row>
    <row r="12" spans="1:29" ht="21" customHeight="1">
      <c r="A12" s="1228" t="str">
        <f>IF(G12&gt;0,"Wypełnione","")</f>
        <v/>
      </c>
      <c r="B12" s="31"/>
      <c r="C12" s="1750">
        <f>'Og s3a'!C9</f>
        <v>0</v>
      </c>
      <c r="D12" s="1751"/>
      <c r="E12" s="1752">
        <f>'Og s3a'!E9</f>
        <v>0</v>
      </c>
      <c r="F12" s="1751"/>
      <c r="G12" s="976">
        <f>'Og s3a'!F9</f>
        <v>0</v>
      </c>
      <c r="H12" s="980"/>
      <c r="I12" s="469">
        <f>'Og s3a'!G9</f>
        <v>0</v>
      </c>
      <c r="J12" s="605"/>
      <c r="K12" s="31"/>
      <c r="L12" s="31"/>
      <c r="M12" s="257">
        <f t="shared" si="0"/>
        <v>0</v>
      </c>
      <c r="N12" s="257">
        <f t="shared" si="1"/>
        <v>0</v>
      </c>
      <c r="O12" s="257">
        <f t="shared" si="2"/>
        <v>0</v>
      </c>
      <c r="P12" s="257">
        <f t="shared" si="3"/>
        <v>0</v>
      </c>
      <c r="Q12" s="49">
        <f>'Og s3a'!H9</f>
        <v>0</v>
      </c>
      <c r="R12" s="470">
        <f>'Og s3a'!D9</f>
        <v>0</v>
      </c>
      <c r="S12" s="31"/>
      <c r="T12" s="340"/>
      <c r="U12" s="340"/>
      <c r="V12" s="340"/>
      <c r="W12" s="31"/>
      <c r="X12" s="31"/>
      <c r="Y12" s="31"/>
      <c r="Z12" s="31"/>
      <c r="AA12" s="31"/>
      <c r="AB12" s="31"/>
      <c r="AC12" s="31"/>
    </row>
    <row r="13" spans="1:29" ht="21" customHeight="1">
      <c r="A13" s="1228" t="str">
        <f t="shared" ref="A13:A73" si="4">IF(G13&gt;0,"Wypełnione","")</f>
        <v/>
      </c>
      <c r="B13" s="31"/>
      <c r="C13" s="1750">
        <f>'Og s3a'!C10</f>
        <v>0</v>
      </c>
      <c r="D13" s="1751"/>
      <c r="E13" s="1752">
        <f>'Og s3a'!E10</f>
        <v>0</v>
      </c>
      <c r="F13" s="1751"/>
      <c r="G13" s="976">
        <f>'Og s3a'!F10</f>
        <v>0</v>
      </c>
      <c r="H13" s="980"/>
      <c r="I13" s="469">
        <f>'Og s3a'!G10</f>
        <v>0</v>
      </c>
      <c r="J13" s="605"/>
      <c r="K13" s="31"/>
      <c r="L13" s="31"/>
      <c r="M13" s="257">
        <f t="shared" si="0"/>
        <v>0</v>
      </c>
      <c r="N13" s="257">
        <f t="shared" si="1"/>
        <v>0</v>
      </c>
      <c r="O13" s="257">
        <f t="shared" si="2"/>
        <v>0</v>
      </c>
      <c r="P13" s="257">
        <f t="shared" si="3"/>
        <v>0</v>
      </c>
      <c r="Q13" s="49">
        <f>'Og s3a'!H10</f>
        <v>0</v>
      </c>
      <c r="R13" s="470">
        <f>'Og s3a'!D10</f>
        <v>0</v>
      </c>
      <c r="S13" s="31"/>
      <c r="T13" s="340"/>
      <c r="U13" s="340"/>
      <c r="V13" s="340"/>
      <c r="W13" s="31"/>
      <c r="X13" s="31"/>
      <c r="Y13" s="31"/>
      <c r="Z13" s="31"/>
      <c r="AA13" s="31"/>
      <c r="AB13" s="31"/>
      <c r="AC13" s="31"/>
    </row>
    <row r="14" spans="1:29" ht="21" customHeight="1">
      <c r="A14" s="1228" t="str">
        <f t="shared" si="4"/>
        <v/>
      </c>
      <c r="B14" s="31"/>
      <c r="C14" s="1750">
        <f>'Og s3a'!C11</f>
        <v>0</v>
      </c>
      <c r="D14" s="1751"/>
      <c r="E14" s="1752">
        <f>'Og s3a'!E11</f>
        <v>0</v>
      </c>
      <c r="F14" s="1751"/>
      <c r="G14" s="976">
        <f>'Og s3a'!F11</f>
        <v>0</v>
      </c>
      <c r="H14" s="980"/>
      <c r="I14" s="469">
        <f>'Og s3a'!G11</f>
        <v>0</v>
      </c>
      <c r="J14" s="605"/>
      <c r="K14" s="31"/>
      <c r="L14" s="31"/>
      <c r="M14" s="257">
        <f t="shared" si="0"/>
        <v>0</v>
      </c>
      <c r="N14" s="257">
        <f t="shared" si="1"/>
        <v>0</v>
      </c>
      <c r="O14" s="257">
        <f t="shared" si="2"/>
        <v>0</v>
      </c>
      <c r="P14" s="257">
        <f t="shared" si="3"/>
        <v>0</v>
      </c>
      <c r="Q14" s="49">
        <f>'Og s3a'!H11</f>
        <v>0</v>
      </c>
      <c r="R14" s="470">
        <f>'Og s3a'!D11</f>
        <v>0</v>
      </c>
      <c r="S14" s="31"/>
      <c r="T14" s="340"/>
      <c r="U14" s="340"/>
      <c r="V14" s="340"/>
      <c r="W14" s="31"/>
      <c r="X14" s="31"/>
      <c r="Y14" s="31"/>
      <c r="Z14" s="31"/>
      <c r="AA14" s="31"/>
      <c r="AB14" s="31"/>
      <c r="AC14" s="31"/>
    </row>
    <row r="15" spans="1:29" ht="21" customHeight="1">
      <c r="A15" s="1228" t="str">
        <f t="shared" si="4"/>
        <v/>
      </c>
      <c r="B15" s="31"/>
      <c r="C15" s="1750">
        <f>'Og s3a'!C12</f>
        <v>0</v>
      </c>
      <c r="D15" s="1751"/>
      <c r="E15" s="1752">
        <f>'Og s3a'!E12</f>
        <v>0</v>
      </c>
      <c r="F15" s="1751"/>
      <c r="G15" s="976">
        <f>'Og s3a'!F12</f>
        <v>0</v>
      </c>
      <c r="H15" s="980"/>
      <c r="I15" s="469">
        <f>'Og s3a'!G12</f>
        <v>0</v>
      </c>
      <c r="J15" s="605"/>
      <c r="K15" s="31"/>
      <c r="L15" s="31"/>
      <c r="M15" s="257">
        <f t="shared" si="0"/>
        <v>0</v>
      </c>
      <c r="N15" s="257">
        <f t="shared" si="1"/>
        <v>0</v>
      </c>
      <c r="O15" s="257">
        <f t="shared" si="2"/>
        <v>0</v>
      </c>
      <c r="P15" s="257">
        <f t="shared" si="3"/>
        <v>0</v>
      </c>
      <c r="Q15" s="49">
        <f>'Og s3a'!H12</f>
        <v>0</v>
      </c>
      <c r="R15" s="470">
        <f>'Og s3a'!D12</f>
        <v>0</v>
      </c>
      <c r="S15" s="31"/>
      <c r="T15" s="340"/>
      <c r="U15" s="340"/>
      <c r="V15" s="340"/>
      <c r="W15" s="31"/>
      <c r="X15" s="31"/>
      <c r="Y15" s="31"/>
      <c r="Z15" s="31"/>
      <c r="AA15" s="31"/>
      <c r="AB15" s="31"/>
      <c r="AC15" s="31"/>
    </row>
    <row r="16" spans="1:29" ht="21" customHeight="1">
      <c r="A16" s="1228" t="str">
        <f t="shared" si="4"/>
        <v/>
      </c>
      <c r="B16" s="31"/>
      <c r="C16" s="1750">
        <f>'Og s3a'!C13</f>
        <v>0</v>
      </c>
      <c r="D16" s="1751"/>
      <c r="E16" s="1752">
        <f>'Og s3a'!E13</f>
        <v>0</v>
      </c>
      <c r="F16" s="1751"/>
      <c r="G16" s="976">
        <f>'Og s3a'!F13</f>
        <v>0</v>
      </c>
      <c r="H16" s="980"/>
      <c r="I16" s="469">
        <f>'Og s3a'!G13</f>
        <v>0</v>
      </c>
      <c r="J16" s="605"/>
      <c r="K16" s="31"/>
      <c r="L16" s="31"/>
      <c r="M16" s="257">
        <f t="shared" si="0"/>
        <v>0</v>
      </c>
      <c r="N16" s="257">
        <f t="shared" si="1"/>
        <v>0</v>
      </c>
      <c r="O16" s="257">
        <f t="shared" si="2"/>
        <v>0</v>
      </c>
      <c r="P16" s="257">
        <f t="shared" si="3"/>
        <v>0</v>
      </c>
      <c r="Q16" s="49">
        <f>'Og s3a'!H13</f>
        <v>0</v>
      </c>
      <c r="R16" s="470">
        <f>'Og s3a'!D13</f>
        <v>0</v>
      </c>
      <c r="S16" s="31"/>
      <c r="T16" s="340"/>
      <c r="U16" s="340"/>
      <c r="V16" s="340"/>
      <c r="W16" s="31"/>
      <c r="X16" s="31"/>
      <c r="Y16" s="31"/>
      <c r="Z16" s="31"/>
      <c r="AA16" s="31"/>
      <c r="AB16" s="31"/>
      <c r="AC16" s="31"/>
    </row>
    <row r="17" spans="1:29" ht="21" customHeight="1">
      <c r="A17" s="1228" t="str">
        <f t="shared" si="4"/>
        <v/>
      </c>
      <c r="B17" s="31"/>
      <c r="C17" s="1750">
        <f>'Og s3a'!C14</f>
        <v>0</v>
      </c>
      <c r="D17" s="1751"/>
      <c r="E17" s="1752">
        <f>'Og s3a'!E14</f>
        <v>0</v>
      </c>
      <c r="F17" s="1751"/>
      <c r="G17" s="976">
        <f>'Og s3a'!F14</f>
        <v>0</v>
      </c>
      <c r="H17" s="980"/>
      <c r="I17" s="469">
        <f>'Og s3a'!G14</f>
        <v>0</v>
      </c>
      <c r="J17" s="605"/>
      <c r="K17" s="31"/>
      <c r="L17" s="31"/>
      <c r="M17" s="257">
        <f t="shared" si="0"/>
        <v>0</v>
      </c>
      <c r="N17" s="257">
        <f t="shared" si="1"/>
        <v>0</v>
      </c>
      <c r="O17" s="257">
        <f t="shared" si="2"/>
        <v>0</v>
      </c>
      <c r="P17" s="257">
        <f t="shared" si="3"/>
        <v>0</v>
      </c>
      <c r="Q17" s="49">
        <f>'Og s3a'!H14</f>
        <v>0</v>
      </c>
      <c r="R17" s="470">
        <f>'Og s3a'!D14</f>
        <v>0</v>
      </c>
      <c r="S17" s="31"/>
      <c r="T17" s="340"/>
      <c r="U17" s="340"/>
      <c r="V17" s="340"/>
      <c r="W17" s="31"/>
      <c r="X17" s="31"/>
      <c r="Y17" s="31"/>
      <c r="Z17" s="31"/>
      <c r="AA17" s="31"/>
      <c r="AB17" s="31"/>
      <c r="AC17" s="31"/>
    </row>
    <row r="18" spans="1:29" ht="21" customHeight="1">
      <c r="A18" s="1228" t="str">
        <f t="shared" si="4"/>
        <v/>
      </c>
      <c r="B18" s="31"/>
      <c r="C18" s="1750">
        <f>'Og s3a'!C15</f>
        <v>0</v>
      </c>
      <c r="D18" s="1751"/>
      <c r="E18" s="1752">
        <f>'Og s3a'!E15</f>
        <v>0</v>
      </c>
      <c r="F18" s="1751"/>
      <c r="G18" s="976">
        <f>'Og s3a'!F15</f>
        <v>0</v>
      </c>
      <c r="H18" s="980"/>
      <c r="I18" s="469">
        <f>'Og s3a'!G15</f>
        <v>0</v>
      </c>
      <c r="J18" s="605"/>
      <c r="K18" s="31"/>
      <c r="L18" s="31"/>
      <c r="M18" s="257">
        <f t="shared" si="0"/>
        <v>0</v>
      </c>
      <c r="N18" s="257">
        <f t="shared" si="1"/>
        <v>0</v>
      </c>
      <c r="O18" s="257">
        <f t="shared" si="2"/>
        <v>0</v>
      </c>
      <c r="P18" s="257">
        <f t="shared" si="3"/>
        <v>0</v>
      </c>
      <c r="Q18" s="49">
        <f>'Og s3a'!H15</f>
        <v>0</v>
      </c>
      <c r="R18" s="470">
        <f>'Og s3a'!D15</f>
        <v>0</v>
      </c>
      <c r="S18" s="31"/>
      <c r="T18" s="340"/>
      <c r="U18" s="340"/>
      <c r="V18" s="340"/>
      <c r="W18" s="31"/>
      <c r="X18" s="31"/>
      <c r="Y18" s="31"/>
      <c r="Z18" s="31"/>
      <c r="AA18" s="31"/>
      <c r="AB18" s="31"/>
      <c r="AC18" s="31"/>
    </row>
    <row r="19" spans="1:29" ht="21" customHeight="1">
      <c r="A19" s="1228" t="str">
        <f t="shared" si="4"/>
        <v/>
      </c>
      <c r="B19" s="31"/>
      <c r="C19" s="1750">
        <f>'Og s3a'!C16</f>
        <v>0</v>
      </c>
      <c r="D19" s="1751"/>
      <c r="E19" s="1752">
        <f>'Og s3a'!E16</f>
        <v>0</v>
      </c>
      <c r="F19" s="1751"/>
      <c r="G19" s="976">
        <f>'Og s3a'!F16</f>
        <v>0</v>
      </c>
      <c r="H19" s="980"/>
      <c r="I19" s="469">
        <f>'Og s3a'!G16</f>
        <v>0</v>
      </c>
      <c r="J19" s="605"/>
      <c r="K19" s="31"/>
      <c r="L19" s="31"/>
      <c r="M19" s="257">
        <f t="shared" si="0"/>
        <v>0</v>
      </c>
      <c r="N19" s="257">
        <f t="shared" si="1"/>
        <v>0</v>
      </c>
      <c r="O19" s="257">
        <f t="shared" si="2"/>
        <v>0</v>
      </c>
      <c r="P19" s="257">
        <f t="shared" si="3"/>
        <v>0</v>
      </c>
      <c r="Q19" s="49">
        <f>'Og s3a'!H16</f>
        <v>0</v>
      </c>
      <c r="R19" s="470">
        <f>'Og s3a'!D16</f>
        <v>0</v>
      </c>
      <c r="S19" s="31"/>
      <c r="T19" s="340"/>
      <c r="U19" s="340"/>
      <c r="V19" s="340"/>
      <c r="W19" s="31"/>
      <c r="X19" s="31"/>
      <c r="Y19" s="31"/>
      <c r="Z19" s="31"/>
      <c r="AA19" s="31"/>
      <c r="AB19" s="31"/>
      <c r="AC19" s="31"/>
    </row>
    <row r="20" spans="1:29" ht="21" customHeight="1">
      <c r="A20" s="1228" t="str">
        <f t="shared" si="4"/>
        <v/>
      </c>
      <c r="B20" s="31"/>
      <c r="C20" s="1750">
        <f>'Og s3a'!C17</f>
        <v>0</v>
      </c>
      <c r="D20" s="1751"/>
      <c r="E20" s="1752">
        <f>'Og s3a'!E17</f>
        <v>0</v>
      </c>
      <c r="F20" s="1751"/>
      <c r="G20" s="976">
        <f>'Og s3a'!F17</f>
        <v>0</v>
      </c>
      <c r="H20" s="980"/>
      <c r="I20" s="469">
        <f>'Og s3a'!G17</f>
        <v>0</v>
      </c>
      <c r="J20" s="605"/>
      <c r="K20" s="31"/>
      <c r="L20" s="31"/>
      <c r="M20" s="257">
        <f t="shared" si="0"/>
        <v>0</v>
      </c>
      <c r="N20" s="257">
        <f t="shared" si="1"/>
        <v>0</v>
      </c>
      <c r="O20" s="257">
        <f t="shared" si="2"/>
        <v>0</v>
      </c>
      <c r="P20" s="257">
        <f t="shared" si="3"/>
        <v>0</v>
      </c>
      <c r="Q20" s="49">
        <f>'Og s3a'!H17</f>
        <v>0</v>
      </c>
      <c r="R20" s="470">
        <f>'Og s3a'!D17</f>
        <v>0</v>
      </c>
      <c r="S20" s="31"/>
      <c r="T20" s="340"/>
      <c r="U20" s="340"/>
      <c r="V20" s="340"/>
      <c r="W20" s="31"/>
      <c r="X20" s="31"/>
      <c r="Y20" s="31"/>
      <c r="Z20" s="31"/>
      <c r="AA20" s="31"/>
      <c r="AB20" s="31"/>
      <c r="AC20" s="31"/>
    </row>
    <row r="21" spans="1:29" ht="21" customHeight="1">
      <c r="A21" s="1228" t="str">
        <f t="shared" si="4"/>
        <v/>
      </c>
      <c r="B21" s="31"/>
      <c r="C21" s="1750">
        <f>'Og s3a'!C18</f>
        <v>0</v>
      </c>
      <c r="D21" s="1751"/>
      <c r="E21" s="1752">
        <f>'Og s3a'!E18</f>
        <v>0</v>
      </c>
      <c r="F21" s="1751"/>
      <c r="G21" s="976">
        <f>'Og s3a'!F18</f>
        <v>0</v>
      </c>
      <c r="H21" s="980"/>
      <c r="I21" s="469">
        <f>'Og s3a'!G18</f>
        <v>0</v>
      </c>
      <c r="J21" s="605"/>
      <c r="K21" s="31"/>
      <c r="L21" s="31"/>
      <c r="M21" s="257">
        <f t="shared" si="0"/>
        <v>0</v>
      </c>
      <c r="N21" s="257">
        <f t="shared" si="1"/>
        <v>0</v>
      </c>
      <c r="O21" s="257">
        <f t="shared" si="2"/>
        <v>0</v>
      </c>
      <c r="P21" s="257">
        <f t="shared" si="3"/>
        <v>0</v>
      </c>
      <c r="Q21" s="49">
        <f>'Og s3a'!H18</f>
        <v>0</v>
      </c>
      <c r="R21" s="470">
        <f>'Og s3a'!D18</f>
        <v>0</v>
      </c>
      <c r="S21" s="31"/>
      <c r="T21" s="340"/>
      <c r="U21" s="340"/>
      <c r="V21" s="340"/>
      <c r="W21" s="31"/>
      <c r="X21" s="31"/>
      <c r="Y21" s="31"/>
      <c r="Z21" s="31"/>
      <c r="AA21" s="31"/>
      <c r="AB21" s="31"/>
      <c r="AC21" s="31"/>
    </row>
    <row r="22" spans="1:29" ht="21" customHeight="1">
      <c r="A22" s="1228" t="str">
        <f t="shared" si="4"/>
        <v/>
      </c>
      <c r="B22" s="31"/>
      <c r="C22" s="1750">
        <f>'Og s3a'!C19</f>
        <v>0</v>
      </c>
      <c r="D22" s="1751"/>
      <c r="E22" s="1752">
        <f>'Og s3a'!E19</f>
        <v>0</v>
      </c>
      <c r="F22" s="1751"/>
      <c r="G22" s="976">
        <f>'Og s3a'!F19</f>
        <v>0</v>
      </c>
      <c r="H22" s="980"/>
      <c r="I22" s="469">
        <f>'Og s3a'!G19</f>
        <v>0</v>
      </c>
      <c r="J22" s="605"/>
      <c r="K22" s="31"/>
      <c r="L22" s="31"/>
      <c r="M22" s="257">
        <f t="shared" si="0"/>
        <v>0</v>
      </c>
      <c r="N22" s="257">
        <f t="shared" si="1"/>
        <v>0</v>
      </c>
      <c r="O22" s="257">
        <f t="shared" si="2"/>
        <v>0</v>
      </c>
      <c r="P22" s="257">
        <f t="shared" si="3"/>
        <v>0</v>
      </c>
      <c r="Q22" s="49">
        <f>'Og s3a'!H19</f>
        <v>0</v>
      </c>
      <c r="R22" s="470">
        <f>'Og s3a'!D19</f>
        <v>0</v>
      </c>
      <c r="S22" s="31"/>
      <c r="T22" s="340"/>
      <c r="U22" s="340"/>
      <c r="V22" s="340"/>
      <c r="W22" s="31"/>
      <c r="X22" s="31"/>
      <c r="Y22" s="31"/>
      <c r="Z22" s="31"/>
      <c r="AA22" s="31"/>
      <c r="AB22" s="31"/>
      <c r="AC22" s="31"/>
    </row>
    <row r="23" spans="1:29" ht="21" customHeight="1">
      <c r="A23" s="1228" t="str">
        <f t="shared" si="4"/>
        <v/>
      </c>
      <c r="B23" s="31"/>
      <c r="C23" s="1750">
        <f>'Og s3a'!C20</f>
        <v>0</v>
      </c>
      <c r="D23" s="1751"/>
      <c r="E23" s="1752">
        <f>'Og s3a'!E20</f>
        <v>0</v>
      </c>
      <c r="F23" s="1751"/>
      <c r="G23" s="976">
        <f>'Og s3a'!F20</f>
        <v>0</v>
      </c>
      <c r="H23" s="980"/>
      <c r="I23" s="469">
        <f>'Og s3a'!G20</f>
        <v>0</v>
      </c>
      <c r="J23" s="605"/>
      <c r="K23" s="31"/>
      <c r="L23" s="31"/>
      <c r="M23" s="257">
        <f t="shared" si="0"/>
        <v>0</v>
      </c>
      <c r="N23" s="257">
        <f t="shared" si="1"/>
        <v>0</v>
      </c>
      <c r="O23" s="257">
        <f t="shared" si="2"/>
        <v>0</v>
      </c>
      <c r="P23" s="257">
        <f t="shared" si="3"/>
        <v>0</v>
      </c>
      <c r="Q23" s="49">
        <f>'Og s3a'!H20</f>
        <v>0</v>
      </c>
      <c r="R23" s="470">
        <f>'Og s3a'!D20</f>
        <v>0</v>
      </c>
      <c r="S23" s="31"/>
      <c r="T23" s="340"/>
      <c r="U23" s="340"/>
      <c r="V23" s="340"/>
      <c r="W23" s="31"/>
      <c r="X23" s="31"/>
      <c r="Y23" s="31"/>
      <c r="Z23" s="31"/>
      <c r="AA23" s="31"/>
      <c r="AB23" s="31"/>
      <c r="AC23" s="31"/>
    </row>
    <row r="24" spans="1:29" ht="21" customHeight="1">
      <c r="A24" s="1228" t="str">
        <f t="shared" si="4"/>
        <v/>
      </c>
      <c r="B24" s="31"/>
      <c r="C24" s="1750">
        <f>'Og s3a'!C21</f>
        <v>0</v>
      </c>
      <c r="D24" s="1751"/>
      <c r="E24" s="1752">
        <f>'Og s3a'!E21</f>
        <v>0</v>
      </c>
      <c r="F24" s="1751"/>
      <c r="G24" s="976">
        <f>'Og s3a'!F21</f>
        <v>0</v>
      </c>
      <c r="H24" s="980"/>
      <c r="I24" s="469">
        <f>'Og s3a'!G21</f>
        <v>0</v>
      </c>
      <c r="J24" s="605"/>
      <c r="K24" s="31"/>
      <c r="L24" s="31"/>
      <c r="M24" s="257">
        <f t="shared" si="0"/>
        <v>0</v>
      </c>
      <c r="N24" s="257">
        <f t="shared" si="1"/>
        <v>0</v>
      </c>
      <c r="O24" s="257">
        <f t="shared" si="2"/>
        <v>0</v>
      </c>
      <c r="P24" s="257">
        <f t="shared" si="3"/>
        <v>0</v>
      </c>
      <c r="Q24" s="49">
        <f>'Og s3a'!H21</f>
        <v>0</v>
      </c>
      <c r="R24" s="470">
        <f>'Og s3a'!D21</f>
        <v>0</v>
      </c>
      <c r="S24" s="31"/>
      <c r="T24" s="340"/>
      <c r="U24" s="340"/>
      <c r="V24" s="340"/>
      <c r="W24" s="31"/>
      <c r="X24" s="31"/>
      <c r="Y24" s="31"/>
      <c r="Z24" s="31"/>
      <c r="AA24" s="31"/>
      <c r="AB24" s="31"/>
      <c r="AC24" s="31"/>
    </row>
    <row r="25" spans="1:29" ht="21" customHeight="1">
      <c r="A25" s="1228" t="str">
        <f t="shared" si="4"/>
        <v/>
      </c>
      <c r="B25" s="31"/>
      <c r="C25" s="1750">
        <f>'Og s3a'!C22</f>
        <v>0</v>
      </c>
      <c r="D25" s="1751"/>
      <c r="E25" s="1752">
        <f>'Og s3a'!E22</f>
        <v>0</v>
      </c>
      <c r="F25" s="1751"/>
      <c r="G25" s="976">
        <f>'Og s3a'!F22</f>
        <v>0</v>
      </c>
      <c r="H25" s="980"/>
      <c r="I25" s="469">
        <f>'Og s3a'!G22</f>
        <v>0</v>
      </c>
      <c r="J25" s="605"/>
      <c r="K25" s="31"/>
      <c r="L25" s="31"/>
      <c r="M25" s="257">
        <f t="shared" si="0"/>
        <v>0</v>
      </c>
      <c r="N25" s="257">
        <f t="shared" si="1"/>
        <v>0</v>
      </c>
      <c r="O25" s="257">
        <f t="shared" si="2"/>
        <v>0</v>
      </c>
      <c r="P25" s="257">
        <f t="shared" si="3"/>
        <v>0</v>
      </c>
      <c r="Q25" s="49">
        <f>'Og s3a'!H22</f>
        <v>0</v>
      </c>
      <c r="R25" s="470">
        <f>'Og s3a'!D22</f>
        <v>0</v>
      </c>
      <c r="S25" s="31"/>
      <c r="T25" s="340"/>
      <c r="U25" s="340"/>
      <c r="V25" s="340"/>
      <c r="W25" s="31"/>
      <c r="X25" s="31"/>
      <c r="Y25" s="31"/>
      <c r="Z25" s="31"/>
      <c r="AA25" s="31"/>
      <c r="AB25" s="31"/>
      <c r="AC25" s="31"/>
    </row>
    <row r="26" spans="1:29" ht="21" customHeight="1">
      <c r="A26" s="1228" t="str">
        <f t="shared" si="4"/>
        <v/>
      </c>
      <c r="B26" s="31"/>
      <c r="C26" s="1750">
        <f>'Og s3a'!C23</f>
        <v>0</v>
      </c>
      <c r="D26" s="1751"/>
      <c r="E26" s="1752">
        <f>'Og s3a'!E23</f>
        <v>0</v>
      </c>
      <c r="F26" s="1751"/>
      <c r="G26" s="976">
        <f>'Og s3a'!F23</f>
        <v>0</v>
      </c>
      <c r="H26" s="980"/>
      <c r="I26" s="469">
        <f>'Og s3a'!G23</f>
        <v>0</v>
      </c>
      <c r="J26" s="605"/>
      <c r="K26" s="31"/>
      <c r="L26" s="31"/>
      <c r="M26" s="257">
        <f t="shared" si="0"/>
        <v>0</v>
      </c>
      <c r="N26" s="257">
        <f t="shared" si="1"/>
        <v>0</v>
      </c>
      <c r="O26" s="257">
        <f t="shared" si="2"/>
        <v>0</v>
      </c>
      <c r="P26" s="257">
        <f t="shared" si="3"/>
        <v>0</v>
      </c>
      <c r="Q26" s="49">
        <f>'Og s3a'!H23</f>
        <v>0</v>
      </c>
      <c r="R26" s="470">
        <f>'Og s3a'!D23</f>
        <v>0</v>
      </c>
      <c r="S26" s="31"/>
      <c r="T26" s="340"/>
      <c r="U26" s="340"/>
      <c r="V26" s="340"/>
      <c r="W26" s="31"/>
      <c r="X26" s="31"/>
      <c r="Y26" s="31"/>
      <c r="Z26" s="31"/>
      <c r="AA26" s="31"/>
      <c r="AB26" s="31"/>
      <c r="AC26" s="31"/>
    </row>
    <row r="27" spans="1:29" ht="21" customHeight="1">
      <c r="A27" s="1228" t="str">
        <f t="shared" si="4"/>
        <v/>
      </c>
      <c r="B27" s="31"/>
      <c r="C27" s="1750">
        <f>'Og s3a'!C24</f>
        <v>0</v>
      </c>
      <c r="D27" s="1751"/>
      <c r="E27" s="1752">
        <f>'Og s3a'!E24</f>
        <v>0</v>
      </c>
      <c r="F27" s="1751"/>
      <c r="G27" s="976">
        <f>'Og s3a'!F24</f>
        <v>0</v>
      </c>
      <c r="H27" s="980"/>
      <c r="I27" s="469">
        <f>'Og s3a'!G24</f>
        <v>0</v>
      </c>
      <c r="J27" s="605"/>
      <c r="K27" s="31"/>
      <c r="L27" s="31"/>
      <c r="M27" s="257">
        <f t="shared" si="0"/>
        <v>0</v>
      </c>
      <c r="N27" s="257">
        <f t="shared" si="1"/>
        <v>0</v>
      </c>
      <c r="O27" s="257">
        <f t="shared" si="2"/>
        <v>0</v>
      </c>
      <c r="P27" s="257">
        <f t="shared" si="3"/>
        <v>0</v>
      </c>
      <c r="Q27" s="49">
        <f>'Og s3a'!H24</f>
        <v>0</v>
      </c>
      <c r="R27" s="470">
        <f>'Og s3a'!D24</f>
        <v>0</v>
      </c>
      <c r="S27" s="31"/>
      <c r="T27" s="340"/>
      <c r="U27" s="340"/>
      <c r="V27" s="340"/>
      <c r="W27" s="31"/>
      <c r="X27" s="31"/>
      <c r="Y27" s="31"/>
      <c r="Z27" s="31"/>
      <c r="AA27" s="31"/>
      <c r="AB27" s="31"/>
      <c r="AC27" s="31"/>
    </row>
    <row r="28" spans="1:29" ht="21" customHeight="1">
      <c r="A28" s="1228" t="str">
        <f t="shared" si="4"/>
        <v/>
      </c>
      <c r="B28" s="31"/>
      <c r="C28" s="1750">
        <f>'Og s3a'!C25</f>
        <v>0</v>
      </c>
      <c r="D28" s="1751"/>
      <c r="E28" s="1752">
        <f>'Og s3a'!E25</f>
        <v>0</v>
      </c>
      <c r="F28" s="1751"/>
      <c r="G28" s="976">
        <f>'Og s3a'!F25</f>
        <v>0</v>
      </c>
      <c r="H28" s="980"/>
      <c r="I28" s="469">
        <f>'Og s3a'!G25</f>
        <v>0</v>
      </c>
      <c r="J28" s="605"/>
      <c r="K28" s="31"/>
      <c r="L28" s="31"/>
      <c r="M28" s="257">
        <f t="shared" si="0"/>
        <v>0</v>
      </c>
      <c r="N28" s="257">
        <f t="shared" si="1"/>
        <v>0</v>
      </c>
      <c r="O28" s="257">
        <f t="shared" si="2"/>
        <v>0</v>
      </c>
      <c r="P28" s="257">
        <f t="shared" si="3"/>
        <v>0</v>
      </c>
      <c r="Q28" s="49">
        <f>'Og s3a'!H25</f>
        <v>0</v>
      </c>
      <c r="R28" s="470">
        <f>'Og s3a'!D25</f>
        <v>0</v>
      </c>
      <c r="S28" s="31"/>
      <c r="T28" s="340"/>
      <c r="U28" s="340"/>
      <c r="V28" s="340"/>
      <c r="W28" s="31"/>
      <c r="X28" s="31"/>
      <c r="Y28" s="31"/>
      <c r="Z28" s="31"/>
      <c r="AA28" s="31"/>
      <c r="AB28" s="31"/>
      <c r="AC28" s="31"/>
    </row>
    <row r="29" spans="1:29" ht="21" customHeight="1">
      <c r="A29" s="1228" t="str">
        <f t="shared" si="4"/>
        <v/>
      </c>
      <c r="B29" s="31"/>
      <c r="C29" s="1750">
        <f>'Og s3a'!C26</f>
        <v>0</v>
      </c>
      <c r="D29" s="1751"/>
      <c r="E29" s="1752">
        <f>'Og s3a'!E26</f>
        <v>0</v>
      </c>
      <c r="F29" s="1751"/>
      <c r="G29" s="976">
        <f>'Og s3a'!F26</f>
        <v>0</v>
      </c>
      <c r="H29" s="980"/>
      <c r="I29" s="469">
        <f>'Og s3a'!G26</f>
        <v>0</v>
      </c>
      <c r="J29" s="605"/>
      <c r="K29" s="31"/>
      <c r="L29" s="31"/>
      <c r="M29" s="257">
        <f t="shared" si="0"/>
        <v>0</v>
      </c>
      <c r="N29" s="257">
        <f t="shared" si="1"/>
        <v>0</v>
      </c>
      <c r="O29" s="257">
        <f t="shared" si="2"/>
        <v>0</v>
      </c>
      <c r="P29" s="257">
        <f t="shared" si="3"/>
        <v>0</v>
      </c>
      <c r="Q29" s="49">
        <f>'Og s3a'!H26</f>
        <v>0</v>
      </c>
      <c r="R29" s="470">
        <f>'Og s3a'!D26</f>
        <v>0</v>
      </c>
      <c r="S29" s="31"/>
      <c r="T29" s="340"/>
      <c r="U29" s="340"/>
      <c r="V29" s="340"/>
      <c r="W29" s="31"/>
      <c r="X29" s="31"/>
      <c r="Y29" s="31"/>
      <c r="Z29" s="31"/>
      <c r="AA29" s="31"/>
      <c r="AB29" s="31"/>
      <c r="AC29" s="31"/>
    </row>
    <row r="30" spans="1:29" ht="21" customHeight="1">
      <c r="A30" s="1228" t="str">
        <f t="shared" si="4"/>
        <v/>
      </c>
      <c r="B30" s="31"/>
      <c r="C30" s="1750">
        <f>'Og s3a'!C27</f>
        <v>0</v>
      </c>
      <c r="D30" s="1751"/>
      <c r="E30" s="1752">
        <f>'Og s3a'!E27</f>
        <v>0</v>
      </c>
      <c r="F30" s="1751"/>
      <c r="G30" s="976">
        <f>'Og s3a'!F27</f>
        <v>0</v>
      </c>
      <c r="H30" s="980"/>
      <c r="I30" s="469">
        <f>'Og s3a'!G27</f>
        <v>0</v>
      </c>
      <c r="J30" s="605"/>
      <c r="K30" s="31"/>
      <c r="L30" s="31"/>
      <c r="M30" s="257">
        <f t="shared" si="0"/>
        <v>0</v>
      </c>
      <c r="N30" s="257">
        <f t="shared" si="1"/>
        <v>0</v>
      </c>
      <c r="O30" s="257">
        <f t="shared" si="2"/>
        <v>0</v>
      </c>
      <c r="P30" s="257">
        <f t="shared" si="3"/>
        <v>0</v>
      </c>
      <c r="Q30" s="49">
        <f>'Og s3a'!H27</f>
        <v>0</v>
      </c>
      <c r="R30" s="470">
        <f>'Og s3a'!D27</f>
        <v>0</v>
      </c>
      <c r="S30" s="31"/>
      <c r="T30" s="340"/>
      <c r="U30" s="340"/>
      <c r="V30" s="340"/>
      <c r="W30" s="31"/>
      <c r="X30" s="31"/>
      <c r="Y30" s="31"/>
      <c r="Z30" s="31"/>
      <c r="AA30" s="31"/>
      <c r="AB30" s="31"/>
      <c r="AC30" s="31"/>
    </row>
    <row r="31" spans="1:29" ht="21" customHeight="1">
      <c r="A31" s="1228" t="str">
        <f t="shared" si="4"/>
        <v/>
      </c>
      <c r="B31" s="31"/>
      <c r="C31" s="1750">
        <f>'Og s3a'!C28</f>
        <v>0</v>
      </c>
      <c r="D31" s="1751"/>
      <c r="E31" s="1752">
        <f>'Og s3a'!E28</f>
        <v>0</v>
      </c>
      <c r="F31" s="1751"/>
      <c r="G31" s="976">
        <f>'Og s3a'!F28</f>
        <v>0</v>
      </c>
      <c r="H31" s="980"/>
      <c r="I31" s="469">
        <f>'Og s3a'!G28</f>
        <v>0</v>
      </c>
      <c r="J31" s="605"/>
      <c r="K31" s="31"/>
      <c r="L31" s="31"/>
      <c r="M31" s="257">
        <f t="shared" si="0"/>
        <v>0</v>
      </c>
      <c r="N31" s="257">
        <f t="shared" si="1"/>
        <v>0</v>
      </c>
      <c r="O31" s="257">
        <f t="shared" si="2"/>
        <v>0</v>
      </c>
      <c r="P31" s="257">
        <f t="shared" si="3"/>
        <v>0</v>
      </c>
      <c r="Q31" s="49">
        <f>'Og s3a'!H28</f>
        <v>0</v>
      </c>
      <c r="R31" s="470">
        <f>'Og s3a'!D28</f>
        <v>0</v>
      </c>
      <c r="S31" s="31"/>
      <c r="T31" s="340"/>
      <c r="U31" s="340"/>
      <c r="V31" s="340"/>
      <c r="W31" s="31"/>
      <c r="X31" s="31"/>
      <c r="Y31" s="31"/>
      <c r="Z31" s="31"/>
      <c r="AA31" s="31"/>
      <c r="AB31" s="31"/>
      <c r="AC31" s="31"/>
    </row>
    <row r="32" spans="1:29" ht="21" customHeight="1">
      <c r="A32" s="1228" t="str">
        <f t="shared" si="4"/>
        <v/>
      </c>
      <c r="B32" s="31"/>
      <c r="C32" s="1750">
        <f>'Og s3a'!C29</f>
        <v>0</v>
      </c>
      <c r="D32" s="1751"/>
      <c r="E32" s="1752">
        <f>'Og s3a'!E29</f>
        <v>0</v>
      </c>
      <c r="F32" s="1751"/>
      <c r="G32" s="976">
        <f>'Og s3a'!F29</f>
        <v>0</v>
      </c>
      <c r="H32" s="980"/>
      <c r="I32" s="469">
        <f>'Og s3a'!G29</f>
        <v>0</v>
      </c>
      <c r="J32" s="605"/>
      <c r="K32" s="31"/>
      <c r="L32" s="31"/>
      <c r="M32" s="257">
        <f t="shared" si="0"/>
        <v>0</v>
      </c>
      <c r="N32" s="257">
        <f t="shared" si="1"/>
        <v>0</v>
      </c>
      <c r="O32" s="257">
        <f t="shared" si="2"/>
        <v>0</v>
      </c>
      <c r="P32" s="257">
        <f t="shared" si="3"/>
        <v>0</v>
      </c>
      <c r="Q32" s="49">
        <f>'Og s3a'!H29</f>
        <v>0</v>
      </c>
      <c r="R32" s="470">
        <f>'Og s3a'!D29</f>
        <v>0</v>
      </c>
      <c r="S32" s="31"/>
      <c r="T32" s="340"/>
      <c r="U32" s="340"/>
      <c r="V32" s="340"/>
      <c r="W32" s="31"/>
      <c r="X32" s="31"/>
      <c r="Y32" s="31"/>
      <c r="Z32" s="31"/>
      <c r="AA32" s="31"/>
      <c r="AB32" s="31"/>
      <c r="AC32" s="31"/>
    </row>
    <row r="33" spans="1:29" ht="21" customHeight="1">
      <c r="A33" s="1228" t="str">
        <f t="shared" si="4"/>
        <v/>
      </c>
      <c r="B33" s="31"/>
      <c r="C33" s="1750">
        <f>'Og s3a'!C30</f>
        <v>0</v>
      </c>
      <c r="D33" s="1751"/>
      <c r="E33" s="1752">
        <f>'Og s3a'!E30</f>
        <v>0</v>
      </c>
      <c r="F33" s="1751"/>
      <c r="G33" s="976">
        <f>'Og s3a'!F30</f>
        <v>0</v>
      </c>
      <c r="H33" s="980"/>
      <c r="I33" s="469">
        <f>'Og s3a'!G30</f>
        <v>0</v>
      </c>
      <c r="J33" s="605"/>
      <c r="K33" s="31"/>
      <c r="L33" s="31"/>
      <c r="M33" s="257">
        <f t="shared" si="0"/>
        <v>0</v>
      </c>
      <c r="N33" s="257">
        <f t="shared" si="1"/>
        <v>0</v>
      </c>
      <c r="O33" s="257">
        <f t="shared" si="2"/>
        <v>0</v>
      </c>
      <c r="P33" s="257">
        <f t="shared" si="3"/>
        <v>0</v>
      </c>
      <c r="Q33" s="49">
        <f>'Og s3a'!H30</f>
        <v>0</v>
      </c>
      <c r="R33" s="470">
        <f>'Og s3a'!D30</f>
        <v>0</v>
      </c>
      <c r="S33" s="31"/>
      <c r="T33" s="340"/>
      <c r="U33" s="340"/>
      <c r="V33" s="340"/>
      <c r="W33" s="31"/>
      <c r="X33" s="31"/>
      <c r="Y33" s="31"/>
      <c r="Z33" s="31"/>
      <c r="AA33" s="31"/>
      <c r="AB33" s="31"/>
      <c r="AC33" s="31"/>
    </row>
    <row r="34" spans="1:29" ht="21" customHeight="1">
      <c r="A34" s="1228" t="str">
        <f t="shared" si="4"/>
        <v/>
      </c>
      <c r="B34" s="31"/>
      <c r="C34" s="1750">
        <f>'Og s3a'!C31</f>
        <v>0</v>
      </c>
      <c r="D34" s="1751"/>
      <c r="E34" s="1752">
        <f>'Og s3a'!E31</f>
        <v>0</v>
      </c>
      <c r="F34" s="1751"/>
      <c r="G34" s="976">
        <f>'Og s3a'!F31</f>
        <v>0</v>
      </c>
      <c r="H34" s="980"/>
      <c r="I34" s="469">
        <f>'Og s3a'!G31</f>
        <v>0</v>
      </c>
      <c r="J34" s="605"/>
      <c r="K34" s="31"/>
      <c r="L34" s="31"/>
      <c r="M34" s="257">
        <f t="shared" si="0"/>
        <v>0</v>
      </c>
      <c r="N34" s="257">
        <f t="shared" si="1"/>
        <v>0</v>
      </c>
      <c r="O34" s="257">
        <f t="shared" si="2"/>
        <v>0</v>
      </c>
      <c r="P34" s="257">
        <f t="shared" si="3"/>
        <v>0</v>
      </c>
      <c r="Q34" s="49">
        <f>'Og s3a'!H31</f>
        <v>0</v>
      </c>
      <c r="R34" s="470">
        <f>'Og s3a'!D31</f>
        <v>0</v>
      </c>
      <c r="S34" s="31"/>
      <c r="T34" s="340"/>
      <c r="U34" s="340"/>
      <c r="V34" s="340"/>
      <c r="W34" s="31"/>
      <c r="X34" s="31"/>
      <c r="Y34" s="31"/>
      <c r="Z34" s="31"/>
      <c r="AA34" s="31"/>
      <c r="AB34" s="31"/>
      <c r="AC34" s="31"/>
    </row>
    <row r="35" spans="1:29" ht="21" customHeight="1">
      <c r="A35" s="1228" t="str">
        <f t="shared" si="4"/>
        <v/>
      </c>
      <c r="B35" s="31"/>
      <c r="C35" s="1750">
        <f>'Og s3a'!C32</f>
        <v>0</v>
      </c>
      <c r="D35" s="1751"/>
      <c r="E35" s="1752">
        <f>'Og s3a'!E32</f>
        <v>0</v>
      </c>
      <c r="F35" s="1751"/>
      <c r="G35" s="976">
        <f>'Og s3a'!F32</f>
        <v>0</v>
      </c>
      <c r="H35" s="980"/>
      <c r="I35" s="469">
        <f>'Og s3a'!G32</f>
        <v>0</v>
      </c>
      <c r="J35" s="605"/>
      <c r="K35" s="31"/>
      <c r="L35" s="31"/>
      <c r="M35" s="257">
        <f t="shared" si="0"/>
        <v>0</v>
      </c>
      <c r="N35" s="257">
        <f t="shared" si="1"/>
        <v>0</v>
      </c>
      <c r="O35" s="257">
        <f t="shared" si="2"/>
        <v>0</v>
      </c>
      <c r="P35" s="257">
        <f t="shared" si="3"/>
        <v>0</v>
      </c>
      <c r="Q35" s="49">
        <f>'Og s3a'!H32</f>
        <v>0</v>
      </c>
      <c r="R35" s="470">
        <f>'Og s3a'!D32</f>
        <v>0</v>
      </c>
      <c r="S35" s="31"/>
      <c r="T35" s="340"/>
      <c r="U35" s="340"/>
      <c r="V35" s="340"/>
      <c r="W35" s="31"/>
      <c r="X35" s="31"/>
      <c r="Y35" s="31"/>
      <c r="Z35" s="31"/>
      <c r="AA35" s="31"/>
      <c r="AB35" s="31"/>
      <c r="AC35" s="31"/>
    </row>
    <row r="36" spans="1:29" ht="21" customHeight="1">
      <c r="A36" s="1228" t="str">
        <f t="shared" si="4"/>
        <v/>
      </c>
      <c r="B36" s="31"/>
      <c r="C36" s="1750">
        <f>'Og s3a'!C33</f>
        <v>0</v>
      </c>
      <c r="D36" s="1751"/>
      <c r="E36" s="1752">
        <f>'Og s3a'!E33</f>
        <v>0</v>
      </c>
      <c r="F36" s="1751"/>
      <c r="G36" s="976">
        <f>'Og s3a'!F33</f>
        <v>0</v>
      </c>
      <c r="H36" s="980"/>
      <c r="I36" s="469">
        <f>'Og s3a'!G33</f>
        <v>0</v>
      </c>
      <c r="J36" s="605"/>
      <c r="K36" s="31"/>
      <c r="L36" s="31"/>
      <c r="M36" s="257">
        <f t="shared" si="0"/>
        <v>0</v>
      </c>
      <c r="N36" s="257">
        <f t="shared" si="1"/>
        <v>0</v>
      </c>
      <c r="O36" s="257">
        <f t="shared" si="2"/>
        <v>0</v>
      </c>
      <c r="P36" s="257">
        <f t="shared" si="3"/>
        <v>0</v>
      </c>
      <c r="Q36" s="49">
        <f>'Og s3a'!H33</f>
        <v>0</v>
      </c>
      <c r="R36" s="470">
        <f>'Og s3a'!D33</f>
        <v>0</v>
      </c>
      <c r="S36" s="31"/>
      <c r="T36" s="340"/>
      <c r="U36" s="340"/>
      <c r="V36" s="340"/>
      <c r="W36" s="31"/>
      <c r="X36" s="31"/>
      <c r="Y36" s="31"/>
      <c r="Z36" s="31"/>
      <c r="AA36" s="31"/>
      <c r="AB36" s="31"/>
      <c r="AC36" s="31"/>
    </row>
    <row r="37" spans="1:29" ht="21" customHeight="1">
      <c r="A37" s="1228" t="str">
        <f t="shared" si="4"/>
        <v/>
      </c>
      <c r="B37" s="31"/>
      <c r="C37" s="1750">
        <f>'Og s3a'!C34</f>
        <v>0</v>
      </c>
      <c r="D37" s="1751"/>
      <c r="E37" s="1752">
        <f>'Og s3a'!E34</f>
        <v>0</v>
      </c>
      <c r="F37" s="1751"/>
      <c r="G37" s="976">
        <f>'Og s3a'!F34</f>
        <v>0</v>
      </c>
      <c r="H37" s="980"/>
      <c r="I37" s="469">
        <f>'Og s3a'!G34</f>
        <v>0</v>
      </c>
      <c r="J37" s="605"/>
      <c r="K37" s="31"/>
      <c r="L37" s="31"/>
      <c r="M37" s="257">
        <f t="shared" si="0"/>
        <v>0</v>
      </c>
      <c r="N37" s="257">
        <f t="shared" si="1"/>
        <v>0</v>
      </c>
      <c r="O37" s="257">
        <f t="shared" si="2"/>
        <v>0</v>
      </c>
      <c r="P37" s="257">
        <f t="shared" si="3"/>
        <v>0</v>
      </c>
      <c r="Q37" s="49">
        <f>'Og s3a'!H34</f>
        <v>0</v>
      </c>
      <c r="R37" s="470">
        <f>'Og s3a'!D34</f>
        <v>0</v>
      </c>
      <c r="S37" s="31"/>
      <c r="T37" s="340"/>
      <c r="U37" s="340"/>
      <c r="V37" s="340"/>
      <c r="W37" s="31"/>
      <c r="X37" s="31"/>
      <c r="Y37" s="31"/>
      <c r="Z37" s="31"/>
      <c r="AA37" s="31"/>
      <c r="AB37" s="31"/>
      <c r="AC37" s="31"/>
    </row>
    <row r="38" spans="1:29" ht="21" customHeight="1">
      <c r="A38" s="1228" t="str">
        <f t="shared" si="4"/>
        <v/>
      </c>
      <c r="B38" s="31"/>
      <c r="C38" s="1750">
        <f>'Og s3a'!C35</f>
        <v>0</v>
      </c>
      <c r="D38" s="1751"/>
      <c r="E38" s="1752">
        <f>'Og s3a'!E35</f>
        <v>0</v>
      </c>
      <c r="F38" s="1751"/>
      <c r="G38" s="976">
        <f>'Og s3a'!F35</f>
        <v>0</v>
      </c>
      <c r="H38" s="980"/>
      <c r="I38" s="469">
        <f>'Og s3a'!G35</f>
        <v>0</v>
      </c>
      <c r="J38" s="605"/>
      <c r="K38" s="31"/>
      <c r="L38" s="31"/>
      <c r="M38" s="257">
        <f t="shared" si="0"/>
        <v>0</v>
      </c>
      <c r="N38" s="257">
        <f t="shared" si="1"/>
        <v>0</v>
      </c>
      <c r="O38" s="257">
        <f t="shared" si="2"/>
        <v>0</v>
      </c>
      <c r="P38" s="257">
        <f t="shared" si="3"/>
        <v>0</v>
      </c>
      <c r="Q38" s="49">
        <f>'Og s3a'!H35</f>
        <v>0</v>
      </c>
      <c r="R38" s="470">
        <f>'Og s3a'!D35</f>
        <v>0</v>
      </c>
      <c r="S38" s="31"/>
      <c r="T38" s="340"/>
      <c r="U38" s="340"/>
      <c r="V38" s="340"/>
      <c r="W38" s="31"/>
      <c r="X38" s="31"/>
      <c r="Y38" s="31"/>
      <c r="Z38" s="31"/>
      <c r="AA38" s="31"/>
      <c r="AB38" s="31"/>
      <c r="AC38" s="31"/>
    </row>
    <row r="39" spans="1:29" ht="21" customHeight="1">
      <c r="A39" s="1228" t="str">
        <f t="shared" si="4"/>
        <v/>
      </c>
      <c r="B39" s="31"/>
      <c r="C39" s="1750">
        <f>'Og s3a'!C36</f>
        <v>0</v>
      </c>
      <c r="D39" s="1751"/>
      <c r="E39" s="1752">
        <f>'Og s3a'!E36</f>
        <v>0</v>
      </c>
      <c r="F39" s="1751"/>
      <c r="G39" s="976">
        <f>'Og s3a'!F36</f>
        <v>0</v>
      </c>
      <c r="H39" s="980"/>
      <c r="I39" s="469">
        <f>'Og s3a'!G36</f>
        <v>0</v>
      </c>
      <c r="J39" s="605"/>
      <c r="K39" s="31"/>
      <c r="L39" s="31"/>
      <c r="M39" s="257">
        <f t="shared" si="0"/>
        <v>0</v>
      </c>
      <c r="N39" s="257">
        <f t="shared" si="1"/>
        <v>0</v>
      </c>
      <c r="O39" s="257">
        <f t="shared" si="2"/>
        <v>0</v>
      </c>
      <c r="P39" s="257">
        <f t="shared" si="3"/>
        <v>0</v>
      </c>
      <c r="Q39" s="49">
        <f>'Og s3a'!H36</f>
        <v>0</v>
      </c>
      <c r="R39" s="470">
        <f>'Og s3a'!D36</f>
        <v>0</v>
      </c>
      <c r="S39" s="31"/>
      <c r="T39" s="340"/>
      <c r="U39" s="340"/>
      <c r="V39" s="340"/>
      <c r="W39" s="31"/>
      <c r="X39" s="31"/>
      <c r="Y39" s="31"/>
      <c r="Z39" s="31"/>
      <c r="AA39" s="31"/>
      <c r="AB39" s="31"/>
      <c r="AC39" s="31"/>
    </row>
    <row r="40" spans="1:29" ht="21" customHeight="1">
      <c r="A40" s="1228" t="str">
        <f t="shared" si="4"/>
        <v/>
      </c>
      <c r="B40" s="31"/>
      <c r="C40" s="1750">
        <f>'Og s3a'!C37</f>
        <v>0</v>
      </c>
      <c r="D40" s="1751"/>
      <c r="E40" s="1752">
        <f>'Og s3a'!E37</f>
        <v>0</v>
      </c>
      <c r="F40" s="1751"/>
      <c r="G40" s="976">
        <f>'Og s3a'!F37</f>
        <v>0</v>
      </c>
      <c r="H40" s="980"/>
      <c r="I40" s="469">
        <f>'Og s3a'!G37</f>
        <v>0</v>
      </c>
      <c r="J40" s="605"/>
      <c r="K40" s="31"/>
      <c r="L40" s="31"/>
      <c r="M40" s="257">
        <f t="shared" si="0"/>
        <v>0</v>
      </c>
      <c r="N40" s="257">
        <f t="shared" si="1"/>
        <v>0</v>
      </c>
      <c r="O40" s="257">
        <f t="shared" si="2"/>
        <v>0</v>
      </c>
      <c r="P40" s="257">
        <f t="shared" si="3"/>
        <v>0</v>
      </c>
      <c r="Q40" s="49">
        <f>'Og s3a'!H37</f>
        <v>0</v>
      </c>
      <c r="R40" s="470">
        <f>'Og s3a'!D37</f>
        <v>0</v>
      </c>
      <c r="S40" s="31"/>
      <c r="T40" s="340"/>
      <c r="U40" s="340"/>
      <c r="V40" s="340"/>
      <c r="W40" s="31"/>
      <c r="X40" s="31"/>
      <c r="Y40" s="31"/>
      <c r="Z40" s="31"/>
      <c r="AA40" s="31"/>
      <c r="AB40" s="31"/>
      <c r="AC40" s="31"/>
    </row>
    <row r="41" spans="1:29" ht="21" customHeight="1">
      <c r="A41" s="1228" t="str">
        <f t="shared" si="4"/>
        <v/>
      </c>
      <c r="B41" s="31"/>
      <c r="C41" s="1750">
        <f>'Og s3a'!C38</f>
        <v>0</v>
      </c>
      <c r="D41" s="1751"/>
      <c r="E41" s="1752">
        <f>'Og s3a'!E38</f>
        <v>0</v>
      </c>
      <c r="F41" s="1751"/>
      <c r="G41" s="976">
        <f>'Og s3a'!F38</f>
        <v>0</v>
      </c>
      <c r="H41" s="980"/>
      <c r="I41" s="469">
        <f>'Og s3a'!G38</f>
        <v>0</v>
      </c>
      <c r="J41" s="605"/>
      <c r="K41" s="31"/>
      <c r="L41" s="31"/>
      <c r="M41" s="257">
        <f t="shared" si="0"/>
        <v>0</v>
      </c>
      <c r="N41" s="257">
        <f t="shared" si="1"/>
        <v>0</v>
      </c>
      <c r="O41" s="257">
        <f t="shared" si="2"/>
        <v>0</v>
      </c>
      <c r="P41" s="257">
        <f t="shared" si="3"/>
        <v>0</v>
      </c>
      <c r="Q41" s="49">
        <f>'Og s3a'!H38</f>
        <v>0</v>
      </c>
      <c r="R41" s="470">
        <f>'Og s3a'!D38</f>
        <v>0</v>
      </c>
      <c r="S41" s="31"/>
      <c r="T41" s="340"/>
      <c r="U41" s="340"/>
      <c r="V41" s="340"/>
      <c r="W41" s="31"/>
      <c r="X41" s="31"/>
      <c r="Y41" s="31"/>
      <c r="Z41" s="31"/>
      <c r="AA41" s="31"/>
      <c r="AB41" s="31"/>
      <c r="AC41" s="31"/>
    </row>
    <row r="42" spans="1:29" ht="21" customHeight="1">
      <c r="A42" s="1228" t="str">
        <f t="shared" si="4"/>
        <v/>
      </c>
      <c r="B42" s="31"/>
      <c r="C42" s="1750">
        <f>'Og s3a'!C39</f>
        <v>0</v>
      </c>
      <c r="D42" s="1751"/>
      <c r="E42" s="1752">
        <f>'Og s3a'!E39</f>
        <v>0</v>
      </c>
      <c r="F42" s="1751"/>
      <c r="G42" s="976">
        <f>'Og s3a'!F39</f>
        <v>0</v>
      </c>
      <c r="H42" s="980"/>
      <c r="I42" s="469">
        <f>'Og s3a'!G39</f>
        <v>0</v>
      </c>
      <c r="J42" s="605"/>
      <c r="K42" s="31"/>
      <c r="L42" s="31"/>
      <c r="M42" s="257">
        <f t="shared" si="0"/>
        <v>0</v>
      </c>
      <c r="N42" s="257">
        <f t="shared" si="1"/>
        <v>0</v>
      </c>
      <c r="O42" s="257">
        <f t="shared" si="2"/>
        <v>0</v>
      </c>
      <c r="P42" s="257">
        <f t="shared" si="3"/>
        <v>0</v>
      </c>
      <c r="Q42" s="49">
        <f>'Og s3a'!H39</f>
        <v>0</v>
      </c>
      <c r="R42" s="470">
        <f>'Og s3a'!D39</f>
        <v>0</v>
      </c>
      <c r="S42" s="31"/>
      <c r="T42" s="340"/>
      <c r="U42" s="340"/>
      <c r="V42" s="340"/>
      <c r="W42" s="31"/>
      <c r="X42" s="31"/>
      <c r="Y42" s="31"/>
      <c r="Z42" s="31"/>
      <c r="AA42" s="31"/>
      <c r="AB42" s="31"/>
      <c r="AC42" s="31"/>
    </row>
    <row r="43" spans="1:29" ht="21" customHeight="1">
      <c r="A43" s="1228" t="str">
        <f t="shared" si="4"/>
        <v/>
      </c>
      <c r="B43" s="31"/>
      <c r="C43" s="1750">
        <f>'Og s3a'!C40</f>
        <v>0</v>
      </c>
      <c r="D43" s="1751"/>
      <c r="E43" s="1752">
        <f>'Og s3a'!E40</f>
        <v>0</v>
      </c>
      <c r="F43" s="1751"/>
      <c r="G43" s="976">
        <f>'Og s3a'!F40</f>
        <v>0</v>
      </c>
      <c r="H43" s="980"/>
      <c r="I43" s="469">
        <f>'Og s3a'!G40</f>
        <v>0</v>
      </c>
      <c r="J43" s="605"/>
      <c r="K43" s="31"/>
      <c r="L43" s="31"/>
      <c r="M43" s="257">
        <f t="shared" si="0"/>
        <v>0</v>
      </c>
      <c r="N43" s="257">
        <f t="shared" si="1"/>
        <v>0</v>
      </c>
      <c r="O43" s="257">
        <f t="shared" si="2"/>
        <v>0</v>
      </c>
      <c r="P43" s="257">
        <f t="shared" si="3"/>
        <v>0</v>
      </c>
      <c r="Q43" s="49">
        <f>'Og s3a'!H40</f>
        <v>0</v>
      </c>
      <c r="R43" s="470">
        <f>'Og s3a'!D40</f>
        <v>0</v>
      </c>
      <c r="S43" s="31"/>
      <c r="T43" s="340"/>
      <c r="U43" s="340"/>
      <c r="V43" s="340"/>
      <c r="W43" s="31"/>
      <c r="X43" s="31"/>
      <c r="Y43" s="31"/>
      <c r="Z43" s="31"/>
      <c r="AA43" s="31"/>
      <c r="AB43" s="31"/>
      <c r="AC43" s="31"/>
    </row>
    <row r="44" spans="1:29" ht="21" customHeight="1">
      <c r="A44" s="1228" t="str">
        <f t="shared" si="4"/>
        <v/>
      </c>
      <c r="B44" s="31"/>
      <c r="C44" s="1750">
        <f>'Og s3a'!C41</f>
        <v>0</v>
      </c>
      <c r="D44" s="1751"/>
      <c r="E44" s="1752">
        <f>'Og s3a'!E41</f>
        <v>0</v>
      </c>
      <c r="F44" s="1751"/>
      <c r="G44" s="976">
        <f>'Og s3a'!F41</f>
        <v>0</v>
      </c>
      <c r="H44" s="980"/>
      <c r="I44" s="469">
        <f>'Og s3a'!G41</f>
        <v>0</v>
      </c>
      <c r="J44" s="605"/>
      <c r="K44" s="31"/>
      <c r="L44" s="31"/>
      <c r="M44" s="257">
        <f t="shared" si="0"/>
        <v>0</v>
      </c>
      <c r="N44" s="257">
        <f t="shared" si="1"/>
        <v>0</v>
      </c>
      <c r="O44" s="257">
        <f t="shared" si="2"/>
        <v>0</v>
      </c>
      <c r="P44" s="257">
        <f t="shared" si="3"/>
        <v>0</v>
      </c>
      <c r="Q44" s="49">
        <f>'Og s3a'!H41</f>
        <v>0</v>
      </c>
      <c r="R44" s="470">
        <f>'Og s3a'!D41</f>
        <v>0</v>
      </c>
      <c r="S44" s="31"/>
      <c r="T44" s="340"/>
      <c r="U44" s="340"/>
      <c r="V44" s="340"/>
      <c r="W44" s="31"/>
      <c r="X44" s="31"/>
      <c r="Y44" s="31"/>
      <c r="Z44" s="31"/>
      <c r="AA44" s="31"/>
      <c r="AB44" s="31"/>
      <c r="AC44" s="31"/>
    </row>
    <row r="45" spans="1:29" ht="21" customHeight="1">
      <c r="A45" s="1228" t="str">
        <f t="shared" si="4"/>
        <v/>
      </c>
      <c r="B45" s="31"/>
      <c r="C45" s="1750">
        <f>'Og s3a'!C42</f>
        <v>0</v>
      </c>
      <c r="D45" s="1751"/>
      <c r="E45" s="1752">
        <f>'Og s3a'!E42</f>
        <v>0</v>
      </c>
      <c r="F45" s="1751"/>
      <c r="G45" s="976">
        <f>'Og s3a'!F42</f>
        <v>0</v>
      </c>
      <c r="H45" s="980"/>
      <c r="I45" s="469">
        <f>'Og s3a'!G42</f>
        <v>0</v>
      </c>
      <c r="J45" s="605"/>
      <c r="K45" s="31"/>
      <c r="L45" s="31"/>
      <c r="M45" s="257">
        <f t="shared" si="0"/>
        <v>0</v>
      </c>
      <c r="N45" s="257">
        <f t="shared" si="1"/>
        <v>0</v>
      </c>
      <c r="O45" s="257">
        <f t="shared" si="2"/>
        <v>0</v>
      </c>
      <c r="P45" s="257">
        <f t="shared" si="3"/>
        <v>0</v>
      </c>
      <c r="Q45" s="49">
        <f>'Og s3a'!H42</f>
        <v>0</v>
      </c>
      <c r="R45" s="470">
        <f>'Og s3a'!D42</f>
        <v>0</v>
      </c>
      <c r="S45" s="31"/>
      <c r="T45" s="340"/>
      <c r="U45" s="340"/>
      <c r="V45" s="340"/>
      <c r="W45" s="31"/>
      <c r="X45" s="31"/>
      <c r="Y45" s="31"/>
      <c r="Z45" s="31"/>
      <c r="AA45" s="31"/>
      <c r="AB45" s="31"/>
      <c r="AC45" s="31"/>
    </row>
    <row r="46" spans="1:29" ht="21" customHeight="1">
      <c r="A46" s="1228" t="str">
        <f t="shared" si="4"/>
        <v/>
      </c>
      <c r="B46" s="31"/>
      <c r="C46" s="1750">
        <f>'Og s3a'!C43</f>
        <v>0</v>
      </c>
      <c r="D46" s="1751"/>
      <c r="E46" s="1752">
        <f>'Og s3a'!E43</f>
        <v>0</v>
      </c>
      <c r="F46" s="1751"/>
      <c r="G46" s="976">
        <f>'Og s3a'!F43</f>
        <v>0</v>
      </c>
      <c r="H46" s="980"/>
      <c r="I46" s="469">
        <f>'Og s3a'!G43</f>
        <v>0</v>
      </c>
      <c r="J46" s="605"/>
      <c r="K46" s="31"/>
      <c r="L46" s="31"/>
      <c r="M46" s="257">
        <f t="shared" si="0"/>
        <v>0</v>
      </c>
      <c r="N46" s="257">
        <f t="shared" si="1"/>
        <v>0</v>
      </c>
      <c r="O46" s="257">
        <f t="shared" si="2"/>
        <v>0</v>
      </c>
      <c r="P46" s="257">
        <f t="shared" si="3"/>
        <v>0</v>
      </c>
      <c r="Q46" s="49">
        <f>'Og s3a'!H43</f>
        <v>0</v>
      </c>
      <c r="R46" s="470">
        <f>'Og s3a'!D43</f>
        <v>0</v>
      </c>
      <c r="S46" s="31"/>
      <c r="T46" s="340"/>
      <c r="U46" s="340"/>
      <c r="V46" s="340"/>
      <c r="W46" s="31"/>
      <c r="X46" s="31"/>
      <c r="Y46" s="31"/>
      <c r="Z46" s="31"/>
      <c r="AA46" s="31"/>
      <c r="AB46" s="31"/>
      <c r="AC46" s="31"/>
    </row>
    <row r="47" spans="1:29" ht="21" customHeight="1">
      <c r="A47" s="1228" t="str">
        <f t="shared" si="4"/>
        <v/>
      </c>
      <c r="B47" s="31"/>
      <c r="C47" s="1750">
        <f>'Og s3a'!C44</f>
        <v>0</v>
      </c>
      <c r="D47" s="1751"/>
      <c r="E47" s="1752">
        <f>'Og s3a'!E44</f>
        <v>0</v>
      </c>
      <c r="F47" s="1751"/>
      <c r="G47" s="976">
        <f>'Og s3a'!F44</f>
        <v>0</v>
      </c>
      <c r="H47" s="980"/>
      <c r="I47" s="469">
        <f>'Og s3a'!G44</f>
        <v>0</v>
      </c>
      <c r="J47" s="605"/>
      <c r="K47" s="31"/>
      <c r="L47" s="31"/>
      <c r="M47" s="257">
        <f t="shared" si="0"/>
        <v>0</v>
      </c>
      <c r="N47" s="257">
        <f t="shared" si="1"/>
        <v>0</v>
      </c>
      <c r="O47" s="257">
        <f t="shared" si="2"/>
        <v>0</v>
      </c>
      <c r="P47" s="257">
        <f t="shared" si="3"/>
        <v>0</v>
      </c>
      <c r="Q47" s="49">
        <f>'Og s3a'!H44</f>
        <v>0</v>
      </c>
      <c r="R47" s="470">
        <f>'Og s3a'!D44</f>
        <v>0</v>
      </c>
      <c r="S47" s="31"/>
      <c r="T47" s="340"/>
      <c r="U47" s="340"/>
      <c r="V47" s="340"/>
      <c r="W47" s="31"/>
      <c r="X47" s="31"/>
      <c r="Y47" s="31"/>
      <c r="Z47" s="31"/>
      <c r="AA47" s="31"/>
      <c r="AB47" s="31"/>
      <c r="AC47" s="31"/>
    </row>
    <row r="48" spans="1:29" ht="21" customHeight="1">
      <c r="A48" s="1228" t="str">
        <f t="shared" si="4"/>
        <v/>
      </c>
      <c r="B48" s="31"/>
      <c r="C48" s="1750">
        <f>'Og s3a'!C45</f>
        <v>0</v>
      </c>
      <c r="D48" s="1751"/>
      <c r="E48" s="1752">
        <f>'Og s3a'!E45</f>
        <v>0</v>
      </c>
      <c r="F48" s="1751"/>
      <c r="G48" s="976">
        <f>'Og s3a'!F45</f>
        <v>0</v>
      </c>
      <c r="H48" s="980"/>
      <c r="I48" s="469">
        <f>'Og s3a'!G45</f>
        <v>0</v>
      </c>
      <c r="J48" s="605"/>
      <c r="K48" s="31"/>
      <c r="L48" s="31"/>
      <c r="M48" s="257">
        <f t="shared" si="0"/>
        <v>0</v>
      </c>
      <c r="N48" s="257">
        <f t="shared" si="1"/>
        <v>0</v>
      </c>
      <c r="O48" s="257">
        <f t="shared" si="2"/>
        <v>0</v>
      </c>
      <c r="P48" s="257">
        <f t="shared" si="3"/>
        <v>0</v>
      </c>
      <c r="Q48" s="49">
        <f>'Og s3a'!H45</f>
        <v>0</v>
      </c>
      <c r="R48" s="470">
        <f>'Og s3a'!D45</f>
        <v>0</v>
      </c>
      <c r="S48" s="31"/>
      <c r="T48" s="340"/>
      <c r="U48" s="340"/>
      <c r="V48" s="340"/>
      <c r="W48" s="31"/>
      <c r="X48" s="31"/>
      <c r="Y48" s="31"/>
      <c r="Z48" s="31"/>
      <c r="AA48" s="31"/>
      <c r="AB48" s="31"/>
      <c r="AC48" s="31"/>
    </row>
    <row r="49" spans="1:29" ht="21" customHeight="1">
      <c r="A49" s="1228" t="str">
        <f t="shared" si="4"/>
        <v/>
      </c>
      <c r="B49" s="31"/>
      <c r="C49" s="1750">
        <f>'Og s3a'!C46</f>
        <v>0</v>
      </c>
      <c r="D49" s="1751"/>
      <c r="E49" s="1752">
        <f>'Og s3a'!E46</f>
        <v>0</v>
      </c>
      <c r="F49" s="1751"/>
      <c r="G49" s="976">
        <f>'Og s3a'!F46</f>
        <v>0</v>
      </c>
      <c r="H49" s="980"/>
      <c r="I49" s="469">
        <f>'Og s3a'!G46</f>
        <v>0</v>
      </c>
      <c r="J49" s="605"/>
      <c r="K49" s="31"/>
      <c r="L49" s="31"/>
      <c r="M49" s="257">
        <f t="shared" si="0"/>
        <v>0</v>
      </c>
      <c r="N49" s="257">
        <f t="shared" si="1"/>
        <v>0</v>
      </c>
      <c r="O49" s="257">
        <f t="shared" si="2"/>
        <v>0</v>
      </c>
      <c r="P49" s="257">
        <f t="shared" si="3"/>
        <v>0</v>
      </c>
      <c r="Q49" s="49">
        <f>'Og s3a'!H46</f>
        <v>0</v>
      </c>
      <c r="R49" s="470">
        <f>'Og s3a'!D46</f>
        <v>0</v>
      </c>
      <c r="S49" s="31"/>
      <c r="T49" s="340"/>
      <c r="U49" s="340"/>
      <c r="V49" s="340"/>
      <c r="W49" s="31"/>
      <c r="X49" s="31"/>
      <c r="Y49" s="31"/>
      <c r="Z49" s="31"/>
      <c r="AA49" s="31"/>
      <c r="AB49" s="31"/>
      <c r="AC49" s="31"/>
    </row>
    <row r="50" spans="1:29" ht="21" customHeight="1">
      <c r="A50" s="1228" t="str">
        <f t="shared" si="4"/>
        <v/>
      </c>
      <c r="B50" s="31"/>
      <c r="C50" s="1750">
        <f>'Og s3a'!C47</f>
        <v>0</v>
      </c>
      <c r="D50" s="1751"/>
      <c r="E50" s="1752">
        <f>'Og s3a'!E47</f>
        <v>0</v>
      </c>
      <c r="F50" s="1751"/>
      <c r="G50" s="976">
        <f>'Og s3a'!F47</f>
        <v>0</v>
      </c>
      <c r="H50" s="980"/>
      <c r="I50" s="469">
        <f>'Og s3a'!G47</f>
        <v>0</v>
      </c>
      <c r="J50" s="605"/>
      <c r="K50" s="31"/>
      <c r="L50" s="31"/>
      <c r="M50" s="257">
        <f t="shared" si="0"/>
        <v>0</v>
      </c>
      <c r="N50" s="257">
        <f t="shared" si="1"/>
        <v>0</v>
      </c>
      <c r="O50" s="257">
        <f t="shared" si="2"/>
        <v>0</v>
      </c>
      <c r="P50" s="257">
        <f t="shared" si="3"/>
        <v>0</v>
      </c>
      <c r="Q50" s="49">
        <f>'Og s3a'!H47</f>
        <v>0</v>
      </c>
      <c r="R50" s="470">
        <f>'Og s3a'!D47</f>
        <v>0</v>
      </c>
      <c r="S50" s="31"/>
      <c r="T50" s="340"/>
      <c r="U50" s="340"/>
      <c r="V50" s="340"/>
      <c r="W50" s="31"/>
      <c r="X50" s="31"/>
      <c r="Y50" s="31"/>
      <c r="Z50" s="31"/>
      <c r="AA50" s="31"/>
      <c r="AB50" s="31"/>
      <c r="AC50" s="31"/>
    </row>
    <row r="51" spans="1:29" ht="21" customHeight="1">
      <c r="A51" s="1228" t="str">
        <f t="shared" si="4"/>
        <v/>
      </c>
      <c r="B51" s="31"/>
      <c r="C51" s="1750">
        <f>'Og s3a'!C48</f>
        <v>0</v>
      </c>
      <c r="D51" s="1751"/>
      <c r="E51" s="1752">
        <f>'Og s3a'!E48</f>
        <v>0</v>
      </c>
      <c r="F51" s="1751"/>
      <c r="G51" s="976">
        <f>'Og s3a'!F48</f>
        <v>0</v>
      </c>
      <c r="H51" s="980"/>
      <c r="I51" s="469">
        <f>'Og s3a'!G48</f>
        <v>0</v>
      </c>
      <c r="J51" s="605"/>
      <c r="K51" s="31"/>
      <c r="L51" s="31"/>
      <c r="M51" s="257">
        <f t="shared" si="0"/>
        <v>0</v>
      </c>
      <c r="N51" s="257">
        <f t="shared" si="1"/>
        <v>0</v>
      </c>
      <c r="O51" s="257">
        <f t="shared" si="2"/>
        <v>0</v>
      </c>
      <c r="P51" s="257">
        <f t="shared" si="3"/>
        <v>0</v>
      </c>
      <c r="Q51" s="49">
        <f>'Og s3a'!H48</f>
        <v>0</v>
      </c>
      <c r="R51" s="470">
        <f>'Og s3a'!D48</f>
        <v>0</v>
      </c>
      <c r="S51" s="31"/>
      <c r="T51" s="340"/>
      <c r="U51" s="340"/>
      <c r="V51" s="340"/>
      <c r="W51" s="31"/>
      <c r="X51" s="31"/>
      <c r="Y51" s="31"/>
      <c r="Z51" s="31"/>
      <c r="AA51" s="31"/>
      <c r="AB51" s="31"/>
      <c r="AC51" s="31"/>
    </row>
    <row r="52" spans="1:29" ht="21" customHeight="1">
      <c r="A52" s="1228" t="str">
        <f t="shared" si="4"/>
        <v/>
      </c>
      <c r="B52" s="31"/>
      <c r="C52" s="1750">
        <f>'Og s3a'!C49</f>
        <v>0</v>
      </c>
      <c r="D52" s="1751"/>
      <c r="E52" s="1752">
        <f>'Og s3a'!E49</f>
        <v>0</v>
      </c>
      <c r="F52" s="1751"/>
      <c r="G52" s="976">
        <f>'Og s3a'!F49</f>
        <v>0</v>
      </c>
      <c r="H52" s="980"/>
      <c r="I52" s="469">
        <f>'Og s3a'!G49</f>
        <v>0</v>
      </c>
      <c r="J52" s="605"/>
      <c r="K52" s="31"/>
      <c r="L52" s="31"/>
      <c r="M52" s="257">
        <f t="shared" si="0"/>
        <v>0</v>
      </c>
      <c r="N52" s="257">
        <f t="shared" si="1"/>
        <v>0</v>
      </c>
      <c r="O52" s="257">
        <f t="shared" si="2"/>
        <v>0</v>
      </c>
      <c r="P52" s="257">
        <f t="shared" si="3"/>
        <v>0</v>
      </c>
      <c r="Q52" s="49">
        <f>'Og s3a'!H49</f>
        <v>0</v>
      </c>
      <c r="R52" s="470">
        <f>'Og s3a'!D49</f>
        <v>0</v>
      </c>
      <c r="S52" s="31"/>
      <c r="T52" s="340"/>
      <c r="U52" s="340"/>
      <c r="V52" s="340"/>
      <c r="W52" s="31"/>
      <c r="X52" s="31"/>
      <c r="Y52" s="31"/>
      <c r="Z52" s="31"/>
      <c r="AA52" s="31"/>
      <c r="AB52" s="31"/>
      <c r="AC52" s="31"/>
    </row>
    <row r="53" spans="1:29" ht="21" customHeight="1">
      <c r="A53" s="1228" t="str">
        <f t="shared" si="4"/>
        <v/>
      </c>
      <c r="B53" s="31"/>
      <c r="C53" s="1750">
        <f>'Og s3a'!C50</f>
        <v>0</v>
      </c>
      <c r="D53" s="1751"/>
      <c r="E53" s="1752">
        <f>'Og s3a'!E50</f>
        <v>0</v>
      </c>
      <c r="F53" s="1751"/>
      <c r="G53" s="976">
        <f>'Og s3a'!F50</f>
        <v>0</v>
      </c>
      <c r="H53" s="980"/>
      <c r="I53" s="469">
        <f>'Og s3a'!G50</f>
        <v>0</v>
      </c>
      <c r="J53" s="605"/>
      <c r="K53" s="31"/>
      <c r="L53" s="31"/>
      <c r="M53" s="257">
        <f t="shared" si="0"/>
        <v>0</v>
      </c>
      <c r="N53" s="257">
        <f t="shared" si="1"/>
        <v>0</v>
      </c>
      <c r="O53" s="257">
        <f t="shared" si="2"/>
        <v>0</v>
      </c>
      <c r="P53" s="257">
        <f t="shared" si="3"/>
        <v>0</v>
      </c>
      <c r="Q53" s="49">
        <f>'Og s3a'!H50</f>
        <v>0</v>
      </c>
      <c r="R53" s="470">
        <f>'Og s3a'!D50</f>
        <v>0</v>
      </c>
      <c r="S53" s="31"/>
      <c r="T53" s="340"/>
      <c r="U53" s="340"/>
      <c r="V53" s="340"/>
      <c r="W53" s="31"/>
      <c r="X53" s="31"/>
      <c r="Y53" s="31"/>
      <c r="Z53" s="31"/>
      <c r="AA53" s="31"/>
      <c r="AB53" s="31"/>
      <c r="AC53" s="31"/>
    </row>
    <row r="54" spans="1:29" ht="21" customHeight="1">
      <c r="A54" s="1228" t="str">
        <f t="shared" si="4"/>
        <v/>
      </c>
      <c r="B54" s="31"/>
      <c r="C54" s="1750">
        <f>'Og s3a'!C51</f>
        <v>0</v>
      </c>
      <c r="D54" s="1751"/>
      <c r="E54" s="1752">
        <f>'Og s3a'!E51</f>
        <v>0</v>
      </c>
      <c r="F54" s="1751"/>
      <c r="G54" s="976">
        <f>'Og s3a'!F51</f>
        <v>0</v>
      </c>
      <c r="H54" s="980"/>
      <c r="I54" s="469">
        <f>'Og s3a'!G51</f>
        <v>0</v>
      </c>
      <c r="J54" s="605"/>
      <c r="K54" s="31"/>
      <c r="L54" s="31"/>
      <c r="M54" s="257">
        <f t="shared" si="0"/>
        <v>0</v>
      </c>
      <c r="N54" s="257">
        <f t="shared" si="1"/>
        <v>0</v>
      </c>
      <c r="O54" s="257">
        <f t="shared" si="2"/>
        <v>0</v>
      </c>
      <c r="P54" s="257">
        <f t="shared" si="3"/>
        <v>0</v>
      </c>
      <c r="Q54" s="49">
        <f>'Og s3a'!H51</f>
        <v>0</v>
      </c>
      <c r="R54" s="470">
        <f>'Og s3a'!D51</f>
        <v>0</v>
      </c>
      <c r="S54" s="31"/>
      <c r="T54" s="340"/>
      <c r="U54" s="340"/>
      <c r="V54" s="340"/>
      <c r="W54" s="31"/>
      <c r="X54" s="31"/>
      <c r="Y54" s="31"/>
      <c r="Z54" s="31"/>
      <c r="AA54" s="31"/>
      <c r="AB54" s="31"/>
      <c r="AC54" s="31"/>
    </row>
    <row r="55" spans="1:29" ht="21" customHeight="1">
      <c r="A55" s="1228" t="str">
        <f t="shared" si="4"/>
        <v/>
      </c>
      <c r="B55" s="31"/>
      <c r="C55" s="1750">
        <f>'Og s3a'!C52</f>
        <v>0</v>
      </c>
      <c r="D55" s="1751"/>
      <c r="E55" s="1752">
        <f>'Og s3a'!E52</f>
        <v>0</v>
      </c>
      <c r="F55" s="1751"/>
      <c r="G55" s="976">
        <f>'Og s3a'!F52</f>
        <v>0</v>
      </c>
      <c r="H55" s="980"/>
      <c r="I55" s="469">
        <f>'Og s3a'!G52</f>
        <v>0</v>
      </c>
      <c r="J55" s="605"/>
      <c r="K55" s="31"/>
      <c r="L55" s="31"/>
      <c r="M55" s="257">
        <f t="shared" si="0"/>
        <v>0</v>
      </c>
      <c r="N55" s="257">
        <f t="shared" si="1"/>
        <v>0</v>
      </c>
      <c r="O55" s="257">
        <f t="shared" si="2"/>
        <v>0</v>
      </c>
      <c r="P55" s="257">
        <f t="shared" si="3"/>
        <v>0</v>
      </c>
      <c r="Q55" s="49">
        <f>'Og s3a'!H52</f>
        <v>0</v>
      </c>
      <c r="R55" s="470">
        <f>'Og s3a'!D52</f>
        <v>0</v>
      </c>
      <c r="S55" s="31"/>
      <c r="T55" s="340"/>
      <c r="U55" s="340"/>
      <c r="V55" s="340"/>
      <c r="W55" s="31"/>
      <c r="X55" s="31"/>
      <c r="Y55" s="31"/>
      <c r="Z55" s="31"/>
      <c r="AA55" s="31"/>
      <c r="AB55" s="31"/>
      <c r="AC55" s="31"/>
    </row>
    <row r="56" spans="1:29" ht="21" customHeight="1">
      <c r="A56" s="1228" t="str">
        <f t="shared" si="4"/>
        <v/>
      </c>
      <c r="B56" s="31"/>
      <c r="C56" s="1750">
        <f>'Og s3a'!C53</f>
        <v>0</v>
      </c>
      <c r="D56" s="1751"/>
      <c r="E56" s="1752">
        <f>'Og s3a'!E53</f>
        <v>0</v>
      </c>
      <c r="F56" s="1751"/>
      <c r="G56" s="976">
        <f>'Og s3a'!F53</f>
        <v>0</v>
      </c>
      <c r="H56" s="980"/>
      <c r="I56" s="469">
        <f>'Og s3a'!G53</f>
        <v>0</v>
      </c>
      <c r="J56" s="605"/>
      <c r="K56" s="31"/>
      <c r="L56" s="31"/>
      <c r="M56" s="257">
        <f t="shared" si="0"/>
        <v>0</v>
      </c>
      <c r="N56" s="257">
        <f t="shared" si="1"/>
        <v>0</v>
      </c>
      <c r="O56" s="257">
        <f t="shared" si="2"/>
        <v>0</v>
      </c>
      <c r="P56" s="257">
        <f t="shared" si="3"/>
        <v>0</v>
      </c>
      <c r="Q56" s="49">
        <f>'Og s3a'!H53</f>
        <v>0</v>
      </c>
      <c r="R56" s="470">
        <f>'Og s3a'!D53</f>
        <v>0</v>
      </c>
      <c r="S56" s="31"/>
      <c r="T56" s="340"/>
      <c r="U56" s="340"/>
      <c r="V56" s="340"/>
      <c r="W56" s="31"/>
      <c r="X56" s="31"/>
      <c r="Y56" s="31"/>
      <c r="Z56" s="31"/>
      <c r="AA56" s="31"/>
      <c r="AB56" s="31"/>
      <c r="AC56" s="31"/>
    </row>
    <row r="57" spans="1:29" ht="21" customHeight="1">
      <c r="A57" s="1228" t="str">
        <f t="shared" si="4"/>
        <v/>
      </c>
      <c r="B57" s="31"/>
      <c r="C57" s="1750">
        <f>'Og s3a'!C54</f>
        <v>0</v>
      </c>
      <c r="D57" s="1751"/>
      <c r="E57" s="1752">
        <f>'Og s3a'!E54</f>
        <v>0</v>
      </c>
      <c r="F57" s="1751"/>
      <c r="G57" s="976">
        <f>'Og s3a'!F54</f>
        <v>0</v>
      </c>
      <c r="H57" s="980"/>
      <c r="I57" s="469">
        <f>'Og s3a'!G54</f>
        <v>0</v>
      </c>
      <c r="J57" s="605"/>
      <c r="K57" s="31"/>
      <c r="L57" s="31"/>
      <c r="M57" s="257">
        <f t="shared" si="0"/>
        <v>0</v>
      </c>
      <c r="N57" s="257">
        <f t="shared" si="1"/>
        <v>0</v>
      </c>
      <c r="O57" s="257">
        <f t="shared" si="2"/>
        <v>0</v>
      </c>
      <c r="P57" s="257">
        <f t="shared" si="3"/>
        <v>0</v>
      </c>
      <c r="Q57" s="49">
        <f>'Og s3a'!H54</f>
        <v>0</v>
      </c>
      <c r="R57" s="470">
        <f>'Og s3a'!D54</f>
        <v>0</v>
      </c>
      <c r="S57" s="31"/>
      <c r="T57" s="340"/>
      <c r="U57" s="340"/>
      <c r="V57" s="340"/>
      <c r="W57" s="31"/>
      <c r="X57" s="31"/>
      <c r="Y57" s="31"/>
      <c r="Z57" s="31"/>
      <c r="AA57" s="31"/>
      <c r="AB57" s="31"/>
      <c r="AC57" s="31"/>
    </row>
    <row r="58" spans="1:29" ht="21" customHeight="1">
      <c r="A58" s="1228" t="str">
        <f t="shared" si="4"/>
        <v/>
      </c>
      <c r="B58" s="31"/>
      <c r="C58" s="1750">
        <f>'Og s3a'!C55</f>
        <v>0</v>
      </c>
      <c r="D58" s="1751"/>
      <c r="E58" s="1752">
        <f>'Og s3a'!E55</f>
        <v>0</v>
      </c>
      <c r="F58" s="1751"/>
      <c r="G58" s="976">
        <f>'Og s3a'!F55</f>
        <v>0</v>
      </c>
      <c r="H58" s="980"/>
      <c r="I58" s="469">
        <f>'Og s3a'!G55</f>
        <v>0</v>
      </c>
      <c r="J58" s="605"/>
      <c r="K58" s="31"/>
      <c r="L58" s="31"/>
      <c r="M58" s="257">
        <f t="shared" si="0"/>
        <v>0</v>
      </c>
      <c r="N58" s="257">
        <f t="shared" si="1"/>
        <v>0</v>
      </c>
      <c r="O58" s="257">
        <f t="shared" si="2"/>
        <v>0</v>
      </c>
      <c r="P58" s="257">
        <f t="shared" si="3"/>
        <v>0</v>
      </c>
      <c r="Q58" s="49">
        <f>'Og s3a'!H55</f>
        <v>0</v>
      </c>
      <c r="R58" s="470">
        <f>'Og s3a'!D55</f>
        <v>0</v>
      </c>
      <c r="S58" s="31"/>
      <c r="T58" s="340"/>
      <c r="U58" s="340"/>
      <c r="V58" s="340"/>
      <c r="W58" s="31"/>
      <c r="X58" s="31"/>
      <c r="Y58" s="31"/>
      <c r="Z58" s="31"/>
      <c r="AA58" s="31"/>
      <c r="AB58" s="31"/>
      <c r="AC58" s="31"/>
    </row>
    <row r="59" spans="1:29" ht="21" customHeight="1">
      <c r="A59" s="1228" t="str">
        <f t="shared" si="4"/>
        <v/>
      </c>
      <c r="B59" s="31"/>
      <c r="C59" s="1750">
        <f>'Og s3a'!C56</f>
        <v>0</v>
      </c>
      <c r="D59" s="1751"/>
      <c r="E59" s="1752">
        <f>'Og s3a'!E56</f>
        <v>0</v>
      </c>
      <c r="F59" s="1751"/>
      <c r="G59" s="976">
        <f>'Og s3a'!F56</f>
        <v>0</v>
      </c>
      <c r="H59" s="980"/>
      <c r="I59" s="469">
        <f>'Og s3a'!G56</f>
        <v>0</v>
      </c>
      <c r="J59" s="605"/>
      <c r="K59" s="31"/>
      <c r="L59" s="31"/>
      <c r="M59" s="257">
        <f t="shared" si="0"/>
        <v>0</v>
      </c>
      <c r="N59" s="257">
        <f t="shared" si="1"/>
        <v>0</v>
      </c>
      <c r="O59" s="257">
        <f t="shared" si="2"/>
        <v>0</v>
      </c>
      <c r="P59" s="257">
        <f t="shared" si="3"/>
        <v>0</v>
      </c>
      <c r="Q59" s="49">
        <f>'Og s3a'!H56</f>
        <v>0</v>
      </c>
      <c r="R59" s="470">
        <f>'Og s3a'!D56</f>
        <v>0</v>
      </c>
      <c r="S59" s="31"/>
      <c r="T59" s="340"/>
      <c r="U59" s="340"/>
      <c r="V59" s="340"/>
      <c r="W59" s="31"/>
      <c r="X59" s="31"/>
      <c r="Y59" s="31"/>
      <c r="Z59" s="31"/>
      <c r="AA59" s="31"/>
      <c r="AB59" s="31"/>
      <c r="AC59" s="31"/>
    </row>
    <row r="60" spans="1:29" ht="21" customHeight="1">
      <c r="A60" s="1228" t="str">
        <f t="shared" si="4"/>
        <v/>
      </c>
      <c r="B60" s="31"/>
      <c r="C60" s="1750">
        <f>'Og s3a'!C57</f>
        <v>0</v>
      </c>
      <c r="D60" s="1751"/>
      <c r="E60" s="1752">
        <f>'Og s3a'!E57</f>
        <v>0</v>
      </c>
      <c r="F60" s="1751"/>
      <c r="G60" s="976">
        <f>'Og s3a'!F57</f>
        <v>0</v>
      </c>
      <c r="H60" s="980"/>
      <c r="I60" s="469">
        <f>'Og s3a'!G57</f>
        <v>0</v>
      </c>
      <c r="J60" s="605"/>
      <c r="K60" s="31"/>
      <c r="L60" s="31"/>
      <c r="M60" s="257">
        <f t="shared" si="0"/>
        <v>0</v>
      </c>
      <c r="N60" s="257">
        <f t="shared" si="1"/>
        <v>0</v>
      </c>
      <c r="O60" s="257">
        <f t="shared" si="2"/>
        <v>0</v>
      </c>
      <c r="P60" s="257">
        <f t="shared" si="3"/>
        <v>0</v>
      </c>
      <c r="Q60" s="49">
        <f>'Og s3a'!H57</f>
        <v>0</v>
      </c>
      <c r="R60" s="470">
        <f>'Og s3a'!D57</f>
        <v>0</v>
      </c>
      <c r="S60" s="31"/>
      <c r="T60" s="340"/>
      <c r="U60" s="340"/>
      <c r="V60" s="340"/>
      <c r="W60" s="31"/>
      <c r="X60" s="31"/>
      <c r="Y60" s="31"/>
      <c r="Z60" s="31"/>
      <c r="AA60" s="31"/>
      <c r="AB60" s="31"/>
      <c r="AC60" s="31"/>
    </row>
    <row r="61" spans="1:29" ht="21" customHeight="1">
      <c r="A61" s="1228" t="str">
        <f t="shared" si="4"/>
        <v/>
      </c>
      <c r="B61" s="31"/>
      <c r="C61" s="1750">
        <f>'Og s3a'!C58</f>
        <v>0</v>
      </c>
      <c r="D61" s="1751"/>
      <c r="E61" s="1752">
        <f>'Og s3a'!E58</f>
        <v>0</v>
      </c>
      <c r="F61" s="1751"/>
      <c r="G61" s="976">
        <f>'Og s3a'!F58</f>
        <v>0</v>
      </c>
      <c r="H61" s="980"/>
      <c r="I61" s="469">
        <f>'Og s3a'!G58</f>
        <v>0</v>
      </c>
      <c r="J61" s="605"/>
      <c r="K61" s="31"/>
      <c r="L61" s="31"/>
      <c r="M61" s="257">
        <f t="shared" si="0"/>
        <v>0</v>
      </c>
      <c r="N61" s="257">
        <f t="shared" si="1"/>
        <v>0</v>
      </c>
      <c r="O61" s="257">
        <f t="shared" si="2"/>
        <v>0</v>
      </c>
      <c r="P61" s="257">
        <f t="shared" si="3"/>
        <v>0</v>
      </c>
      <c r="Q61" s="49">
        <f>'Og s3a'!H58</f>
        <v>0</v>
      </c>
      <c r="R61" s="470">
        <f>'Og s3a'!D58</f>
        <v>0</v>
      </c>
      <c r="S61" s="31"/>
      <c r="T61" s="340"/>
      <c r="U61" s="340"/>
      <c r="V61" s="340"/>
      <c r="W61" s="31"/>
      <c r="X61" s="31"/>
      <c r="Y61" s="31"/>
      <c r="Z61" s="31"/>
      <c r="AA61" s="31"/>
      <c r="AB61" s="31"/>
      <c r="AC61" s="31"/>
    </row>
    <row r="62" spans="1:29" ht="21" customHeight="1">
      <c r="A62" s="1228" t="str">
        <f t="shared" si="4"/>
        <v/>
      </c>
      <c r="B62" s="31"/>
      <c r="C62" s="1750">
        <f>'Og s3a'!C59</f>
        <v>0</v>
      </c>
      <c r="D62" s="1751"/>
      <c r="E62" s="1752">
        <f>'Og s3a'!E59</f>
        <v>0</v>
      </c>
      <c r="F62" s="1751"/>
      <c r="G62" s="976">
        <f>'Og s3a'!F59</f>
        <v>0</v>
      </c>
      <c r="H62" s="980"/>
      <c r="I62" s="469">
        <f>'Og s3a'!G59</f>
        <v>0</v>
      </c>
      <c r="J62" s="605"/>
      <c r="K62" s="31"/>
      <c r="L62" s="31"/>
      <c r="M62" s="257">
        <f t="shared" si="0"/>
        <v>0</v>
      </c>
      <c r="N62" s="257">
        <f t="shared" si="1"/>
        <v>0</v>
      </c>
      <c r="O62" s="257">
        <f t="shared" si="2"/>
        <v>0</v>
      </c>
      <c r="P62" s="257">
        <f t="shared" si="3"/>
        <v>0</v>
      </c>
      <c r="Q62" s="49">
        <f>'Og s3a'!H59</f>
        <v>0</v>
      </c>
      <c r="R62" s="470">
        <f>'Og s3a'!D59</f>
        <v>0</v>
      </c>
      <c r="S62" s="31"/>
      <c r="T62" s="340"/>
      <c r="U62" s="340"/>
      <c r="V62" s="340"/>
      <c r="W62" s="31"/>
      <c r="X62" s="31"/>
      <c r="Y62" s="31"/>
      <c r="Z62" s="31"/>
      <c r="AA62" s="31"/>
      <c r="AB62" s="31"/>
      <c r="AC62" s="31"/>
    </row>
    <row r="63" spans="1:29" ht="21" customHeight="1">
      <c r="A63" s="1228" t="str">
        <f t="shared" si="4"/>
        <v/>
      </c>
      <c r="B63" s="31"/>
      <c r="C63" s="1750">
        <f>'Og s3a'!C60</f>
        <v>0</v>
      </c>
      <c r="D63" s="1751"/>
      <c r="E63" s="1752">
        <f>'Og s3a'!E60</f>
        <v>0</v>
      </c>
      <c r="F63" s="1751"/>
      <c r="G63" s="976">
        <f>'Og s3a'!F60</f>
        <v>0</v>
      </c>
      <c r="H63" s="980"/>
      <c r="I63" s="469">
        <f>'Og s3a'!G60</f>
        <v>0</v>
      </c>
      <c r="J63" s="605"/>
      <c r="K63" s="31"/>
      <c r="L63" s="31"/>
      <c r="M63" s="257">
        <f t="shared" si="0"/>
        <v>0</v>
      </c>
      <c r="N63" s="257">
        <f t="shared" si="1"/>
        <v>0</v>
      </c>
      <c r="O63" s="257">
        <f t="shared" si="2"/>
        <v>0</v>
      </c>
      <c r="P63" s="257">
        <f t="shared" si="3"/>
        <v>0</v>
      </c>
      <c r="Q63" s="49">
        <f>'Og s3a'!H60</f>
        <v>0</v>
      </c>
      <c r="R63" s="470">
        <f>'Og s3a'!D60</f>
        <v>0</v>
      </c>
      <c r="S63" s="31"/>
      <c r="T63" s="340"/>
      <c r="U63" s="340"/>
      <c r="V63" s="340"/>
      <c r="W63" s="31"/>
      <c r="X63" s="31"/>
      <c r="Y63" s="31"/>
      <c r="Z63" s="31"/>
      <c r="AA63" s="31"/>
      <c r="AB63" s="31"/>
      <c r="AC63" s="31"/>
    </row>
    <row r="64" spans="1:29" ht="21" customHeight="1">
      <c r="A64" s="1228" t="str">
        <f t="shared" si="4"/>
        <v/>
      </c>
      <c r="B64" s="31"/>
      <c r="C64" s="1750">
        <f>'Og s3a'!C61</f>
        <v>0</v>
      </c>
      <c r="D64" s="1751"/>
      <c r="E64" s="1752">
        <f>'Og s3a'!E61</f>
        <v>0</v>
      </c>
      <c r="F64" s="1751"/>
      <c r="G64" s="976">
        <f>'Og s3a'!F61</f>
        <v>0</v>
      </c>
      <c r="H64" s="980"/>
      <c r="I64" s="469">
        <f>'Og s3a'!G61</f>
        <v>0</v>
      </c>
      <c r="J64" s="605"/>
      <c r="K64" s="31"/>
      <c r="L64" s="31"/>
      <c r="M64" s="257">
        <f t="shared" si="0"/>
        <v>0</v>
      </c>
      <c r="N64" s="257">
        <f t="shared" si="1"/>
        <v>0</v>
      </c>
      <c r="O64" s="257">
        <f t="shared" si="2"/>
        <v>0</v>
      </c>
      <c r="P64" s="257">
        <f t="shared" si="3"/>
        <v>0</v>
      </c>
      <c r="Q64" s="49">
        <f>'Og s3a'!H61</f>
        <v>0</v>
      </c>
      <c r="R64" s="470">
        <f>'Og s3a'!D61</f>
        <v>0</v>
      </c>
      <c r="S64" s="31"/>
      <c r="T64" s="340"/>
      <c r="U64" s="340"/>
      <c r="V64" s="340"/>
      <c r="W64" s="31"/>
      <c r="X64" s="31"/>
      <c r="Y64" s="31"/>
      <c r="Z64" s="31"/>
      <c r="AA64" s="31"/>
      <c r="AB64" s="31"/>
      <c r="AC64" s="31"/>
    </row>
    <row r="65" spans="1:29" ht="21" customHeight="1">
      <c r="A65" s="1228" t="str">
        <f t="shared" si="4"/>
        <v/>
      </c>
      <c r="B65" s="31"/>
      <c r="C65" s="1750">
        <f>'Og s3a'!C62</f>
        <v>0</v>
      </c>
      <c r="D65" s="1751"/>
      <c r="E65" s="1752">
        <f>'Og s3a'!E62</f>
        <v>0</v>
      </c>
      <c r="F65" s="1751"/>
      <c r="G65" s="976">
        <f>'Og s3a'!F62</f>
        <v>0</v>
      </c>
      <c r="H65" s="980"/>
      <c r="I65" s="469">
        <f>'Og s3a'!G62</f>
        <v>0</v>
      </c>
      <c r="J65" s="605"/>
      <c r="K65" s="31"/>
      <c r="L65" s="31"/>
      <c r="M65" s="257">
        <f t="shared" si="0"/>
        <v>0</v>
      </c>
      <c r="N65" s="257">
        <f t="shared" si="1"/>
        <v>0</v>
      </c>
      <c r="O65" s="257">
        <f t="shared" si="2"/>
        <v>0</v>
      </c>
      <c r="P65" s="257">
        <f t="shared" si="3"/>
        <v>0</v>
      </c>
      <c r="Q65" s="49">
        <f>'Og s3a'!H62</f>
        <v>0</v>
      </c>
      <c r="R65" s="470">
        <f>'Og s3a'!D62</f>
        <v>0</v>
      </c>
      <c r="S65" s="31"/>
      <c r="T65" s="340"/>
      <c r="U65" s="340"/>
      <c r="V65" s="340"/>
      <c r="W65" s="31"/>
      <c r="X65" s="31"/>
      <c r="Y65" s="31"/>
      <c r="Z65" s="31"/>
      <c r="AA65" s="31"/>
      <c r="AB65" s="31"/>
      <c r="AC65" s="31"/>
    </row>
    <row r="66" spans="1:29" ht="21" customHeight="1">
      <c r="A66" s="1228" t="str">
        <f t="shared" si="4"/>
        <v/>
      </c>
      <c r="B66" s="31"/>
      <c r="C66" s="1750">
        <f>'Og s3a'!C63</f>
        <v>0</v>
      </c>
      <c r="D66" s="1751"/>
      <c r="E66" s="1752">
        <f>'Og s3a'!E63</f>
        <v>0</v>
      </c>
      <c r="F66" s="1751"/>
      <c r="G66" s="976">
        <f>'Og s3a'!F63</f>
        <v>0</v>
      </c>
      <c r="H66" s="980"/>
      <c r="I66" s="469">
        <f>'Og s3a'!G63</f>
        <v>0</v>
      </c>
      <c r="J66" s="605"/>
      <c r="K66" s="31"/>
      <c r="L66" s="31"/>
      <c r="M66" s="257">
        <f t="shared" si="0"/>
        <v>0</v>
      </c>
      <c r="N66" s="257">
        <f t="shared" si="1"/>
        <v>0</v>
      </c>
      <c r="O66" s="257">
        <f t="shared" si="2"/>
        <v>0</v>
      </c>
      <c r="P66" s="257">
        <f t="shared" si="3"/>
        <v>0</v>
      </c>
      <c r="Q66" s="49">
        <f>'Og s3a'!H63</f>
        <v>0</v>
      </c>
      <c r="R66" s="470">
        <f>'Og s3a'!D63</f>
        <v>0</v>
      </c>
      <c r="S66" s="31"/>
      <c r="T66" s="340"/>
      <c r="U66" s="340"/>
      <c r="V66" s="340"/>
      <c r="W66" s="31"/>
      <c r="X66" s="31"/>
      <c r="Y66" s="31"/>
      <c r="Z66" s="31"/>
      <c r="AA66" s="31"/>
      <c r="AB66" s="31"/>
      <c r="AC66" s="31"/>
    </row>
    <row r="67" spans="1:29" ht="21" customHeight="1">
      <c r="A67" s="1228" t="str">
        <f t="shared" si="4"/>
        <v/>
      </c>
      <c r="B67" s="31"/>
      <c r="C67" s="1750">
        <f>'Og s3a'!C64</f>
        <v>0</v>
      </c>
      <c r="D67" s="1751"/>
      <c r="E67" s="1752">
        <f>'Og s3a'!E64</f>
        <v>0</v>
      </c>
      <c r="F67" s="1751"/>
      <c r="G67" s="976">
        <f>'Og s3a'!F64</f>
        <v>0</v>
      </c>
      <c r="H67" s="980"/>
      <c r="I67" s="469">
        <f>'Og s3a'!G64</f>
        <v>0</v>
      </c>
      <c r="J67" s="605"/>
      <c r="K67" s="31"/>
      <c r="L67" s="31"/>
      <c r="M67" s="257">
        <f t="shared" si="0"/>
        <v>0</v>
      </c>
      <c r="N67" s="257">
        <f t="shared" si="1"/>
        <v>0</v>
      </c>
      <c r="O67" s="257">
        <f t="shared" si="2"/>
        <v>0</v>
      </c>
      <c r="P67" s="257">
        <f t="shared" si="3"/>
        <v>0</v>
      </c>
      <c r="Q67" s="49">
        <f>'Og s3a'!H64</f>
        <v>0</v>
      </c>
      <c r="R67" s="470">
        <f>'Og s3a'!D64</f>
        <v>0</v>
      </c>
      <c r="S67" s="31"/>
      <c r="T67" s="340"/>
      <c r="U67" s="340"/>
      <c r="V67" s="340"/>
      <c r="W67" s="31"/>
      <c r="X67" s="31"/>
      <c r="Y67" s="31"/>
      <c r="Z67" s="31"/>
      <c r="AA67" s="31"/>
      <c r="AB67" s="31"/>
      <c r="AC67" s="31"/>
    </row>
    <row r="68" spans="1:29" ht="21" customHeight="1">
      <c r="A68" s="1228" t="str">
        <f t="shared" si="4"/>
        <v/>
      </c>
      <c r="B68" s="31"/>
      <c r="C68" s="1750">
        <f>'Og s3a'!C65</f>
        <v>0</v>
      </c>
      <c r="D68" s="1751"/>
      <c r="E68" s="1752">
        <f>'Og s3a'!E65</f>
        <v>0</v>
      </c>
      <c r="F68" s="1751"/>
      <c r="G68" s="976">
        <f>'Og s3a'!F65</f>
        <v>0</v>
      </c>
      <c r="H68" s="980"/>
      <c r="I68" s="469">
        <f>'Og s3a'!G65</f>
        <v>0</v>
      </c>
      <c r="J68" s="605"/>
      <c r="K68" s="31"/>
      <c r="L68" s="31"/>
      <c r="M68" s="257">
        <f t="shared" si="0"/>
        <v>0</v>
      </c>
      <c r="N68" s="257">
        <f t="shared" si="1"/>
        <v>0</v>
      </c>
      <c r="O68" s="257">
        <f t="shared" si="2"/>
        <v>0</v>
      </c>
      <c r="P68" s="257">
        <f t="shared" si="3"/>
        <v>0</v>
      </c>
      <c r="Q68" s="49">
        <f>'Og s3a'!H65</f>
        <v>0</v>
      </c>
      <c r="R68" s="470">
        <f>'Og s3a'!D65</f>
        <v>0</v>
      </c>
      <c r="S68" s="31"/>
      <c r="T68" s="340"/>
      <c r="U68" s="340"/>
      <c r="V68" s="340"/>
      <c r="W68" s="31"/>
      <c r="X68" s="31"/>
      <c r="Y68" s="31"/>
      <c r="Z68" s="31"/>
      <c r="AA68" s="31"/>
      <c r="AB68" s="31"/>
      <c r="AC68" s="31"/>
    </row>
    <row r="69" spans="1:29" ht="21" customHeight="1">
      <c r="A69" s="1228" t="str">
        <f t="shared" si="4"/>
        <v/>
      </c>
      <c r="B69" s="31"/>
      <c r="C69" s="1750">
        <f>'Og s3a'!C66</f>
        <v>0</v>
      </c>
      <c r="D69" s="1751"/>
      <c r="E69" s="1752">
        <f>'Og s3a'!E66</f>
        <v>0</v>
      </c>
      <c r="F69" s="1751"/>
      <c r="G69" s="976">
        <f>'Og s3a'!F66</f>
        <v>0</v>
      </c>
      <c r="H69" s="980"/>
      <c r="I69" s="469">
        <f>'Og s3a'!G66</f>
        <v>0</v>
      </c>
      <c r="J69" s="605"/>
      <c r="K69" s="31"/>
      <c r="L69" s="31"/>
      <c r="M69" s="257">
        <f t="shared" si="0"/>
        <v>0</v>
      </c>
      <c r="N69" s="257">
        <f t="shared" si="1"/>
        <v>0</v>
      </c>
      <c r="O69" s="257">
        <f t="shared" si="2"/>
        <v>0</v>
      </c>
      <c r="P69" s="257">
        <f t="shared" si="3"/>
        <v>0</v>
      </c>
      <c r="Q69" s="49">
        <f>'Og s3a'!H66</f>
        <v>0</v>
      </c>
      <c r="R69" s="470">
        <f>'Og s3a'!D66</f>
        <v>0</v>
      </c>
      <c r="S69" s="31"/>
      <c r="T69" s="340"/>
      <c r="U69" s="340"/>
      <c r="V69" s="340"/>
      <c r="W69" s="31"/>
      <c r="X69" s="31"/>
      <c r="Y69" s="31"/>
      <c r="Z69" s="31"/>
      <c r="AA69" s="31"/>
      <c r="AB69" s="31"/>
      <c r="AC69" s="31"/>
    </row>
    <row r="70" spans="1:29" ht="21" customHeight="1">
      <c r="A70" s="1228" t="str">
        <f t="shared" si="4"/>
        <v/>
      </c>
      <c r="B70" s="31"/>
      <c r="C70" s="1750">
        <f>'Og s3a'!C67</f>
        <v>0</v>
      </c>
      <c r="D70" s="1751"/>
      <c r="E70" s="1752">
        <f>'Og s3a'!E67</f>
        <v>0</v>
      </c>
      <c r="F70" s="1751"/>
      <c r="G70" s="976">
        <f>'Og s3a'!F67</f>
        <v>0</v>
      </c>
      <c r="H70" s="980"/>
      <c r="I70" s="469">
        <f>'Og s3a'!G67</f>
        <v>0</v>
      </c>
      <c r="J70" s="605"/>
      <c r="K70" s="31"/>
      <c r="L70" s="31"/>
      <c r="M70" s="257">
        <f t="shared" si="0"/>
        <v>0</v>
      </c>
      <c r="N70" s="257">
        <f t="shared" si="1"/>
        <v>0</v>
      </c>
      <c r="O70" s="257">
        <f t="shared" si="2"/>
        <v>0</v>
      </c>
      <c r="P70" s="257">
        <f t="shared" si="3"/>
        <v>0</v>
      </c>
      <c r="Q70" s="49">
        <f>'Og s3a'!H67</f>
        <v>0</v>
      </c>
      <c r="R70" s="470">
        <f>'Og s3a'!D67</f>
        <v>0</v>
      </c>
      <c r="S70" s="31"/>
      <c r="T70" s="340"/>
      <c r="U70" s="340"/>
      <c r="V70" s="340"/>
      <c r="W70" s="31"/>
      <c r="X70" s="31"/>
      <c r="Y70" s="31"/>
      <c r="Z70" s="31"/>
      <c r="AA70" s="31"/>
      <c r="AB70" s="31"/>
      <c r="AC70" s="31"/>
    </row>
    <row r="71" spans="1:29" ht="21" customHeight="1">
      <c r="A71" s="1228" t="str">
        <f t="shared" si="4"/>
        <v/>
      </c>
      <c r="B71" s="31"/>
      <c r="C71" s="1750">
        <f>'Og s3a'!C68</f>
        <v>0</v>
      </c>
      <c r="D71" s="1751"/>
      <c r="E71" s="1752">
        <f>'Og s3a'!E68</f>
        <v>0</v>
      </c>
      <c r="F71" s="1751"/>
      <c r="G71" s="976">
        <f>'Og s3a'!F68</f>
        <v>0</v>
      </c>
      <c r="H71" s="980"/>
      <c r="I71" s="469">
        <f>'Og s3a'!G68</f>
        <v>0</v>
      </c>
      <c r="J71" s="605"/>
      <c r="K71" s="31"/>
      <c r="L71" s="31"/>
      <c r="M71" s="257">
        <f t="shared" si="0"/>
        <v>0</v>
      </c>
      <c r="N71" s="257">
        <f t="shared" si="1"/>
        <v>0</v>
      </c>
      <c r="O71" s="257">
        <f t="shared" si="2"/>
        <v>0</v>
      </c>
      <c r="P71" s="257">
        <f t="shared" si="3"/>
        <v>0</v>
      </c>
      <c r="Q71" s="49">
        <f>'Og s3a'!H68</f>
        <v>0</v>
      </c>
      <c r="R71" s="470">
        <f>'Og s3a'!D68</f>
        <v>0</v>
      </c>
      <c r="S71" s="31"/>
      <c r="T71" s="340"/>
      <c r="U71" s="340"/>
      <c r="V71" s="340"/>
      <c r="W71" s="31"/>
      <c r="X71" s="31"/>
      <c r="Y71" s="31"/>
      <c r="Z71" s="31"/>
      <c r="AA71" s="31"/>
      <c r="AB71" s="31"/>
      <c r="AC71" s="31"/>
    </row>
    <row r="72" spans="1:29" ht="21" customHeight="1">
      <c r="A72" s="1228" t="str">
        <f t="shared" si="4"/>
        <v/>
      </c>
      <c r="B72" s="31"/>
      <c r="C72" s="1750">
        <f>'Og s3a'!C69</f>
        <v>0</v>
      </c>
      <c r="D72" s="1751"/>
      <c r="E72" s="1752">
        <f>'Og s3a'!E69</f>
        <v>0</v>
      </c>
      <c r="F72" s="1751"/>
      <c r="G72" s="976">
        <f>'Og s3a'!F69</f>
        <v>0</v>
      </c>
      <c r="H72" s="980"/>
      <c r="I72" s="469">
        <f>'Og s3a'!G69</f>
        <v>0</v>
      </c>
      <c r="J72" s="605"/>
      <c r="K72" s="31"/>
      <c r="L72" s="31"/>
      <c r="M72" s="257">
        <f t="shared" si="0"/>
        <v>0</v>
      </c>
      <c r="N72" s="257">
        <f t="shared" si="1"/>
        <v>0</v>
      </c>
      <c r="O72" s="257">
        <f t="shared" si="2"/>
        <v>0</v>
      </c>
      <c r="P72" s="257">
        <f t="shared" si="3"/>
        <v>0</v>
      </c>
      <c r="Q72" s="49">
        <f>'Og s3a'!H69</f>
        <v>0</v>
      </c>
      <c r="R72" s="470">
        <f>'Og s3a'!D69</f>
        <v>0</v>
      </c>
      <c r="S72" s="31"/>
      <c r="T72" s="340"/>
      <c r="U72" s="340"/>
      <c r="V72" s="340"/>
      <c r="W72" s="31"/>
      <c r="X72" s="31"/>
      <c r="Y72" s="31"/>
      <c r="Z72" s="31"/>
      <c r="AA72" s="31"/>
      <c r="AB72" s="31"/>
      <c r="AC72" s="31"/>
    </row>
    <row r="73" spans="1:29" ht="21" customHeight="1">
      <c r="A73" s="1228" t="str">
        <f t="shared" si="4"/>
        <v/>
      </c>
      <c r="B73" s="31"/>
      <c r="C73" s="1750">
        <f>'Og s3a'!C70</f>
        <v>0</v>
      </c>
      <c r="D73" s="1751"/>
      <c r="E73" s="1752">
        <f>'Og s3a'!E70</f>
        <v>0</v>
      </c>
      <c r="F73" s="1751"/>
      <c r="G73" s="976">
        <f>'Og s3a'!F70</f>
        <v>0</v>
      </c>
      <c r="H73" s="980"/>
      <c r="I73" s="469">
        <f>'Og s3a'!G70</f>
        <v>0</v>
      </c>
      <c r="J73" s="605"/>
      <c r="K73" s="31"/>
      <c r="L73" s="31"/>
      <c r="M73" s="257">
        <f t="shared" ref="M73:M136" si="5">IF(I73=M$5,E73,0)</f>
        <v>0</v>
      </c>
      <c r="N73" s="257">
        <f t="shared" ref="N73:N136" si="6">IF(I73=N$5,E73,0)</f>
        <v>0</v>
      </c>
      <c r="O73" s="257">
        <f t="shared" ref="O73:O136" si="7">IF(I73=O$5,E73,0)</f>
        <v>0</v>
      </c>
      <c r="P73" s="257">
        <f t="shared" ref="P73:P136" si="8">IF(I73=P$5,E73,0)</f>
        <v>0</v>
      </c>
      <c r="Q73" s="49">
        <f>'Og s3a'!H70</f>
        <v>0</v>
      </c>
      <c r="R73" s="470">
        <f>'Og s3a'!D70</f>
        <v>0</v>
      </c>
      <c r="S73" s="31"/>
      <c r="T73" s="340"/>
      <c r="U73" s="340"/>
      <c r="V73" s="340"/>
      <c r="W73" s="31"/>
      <c r="X73" s="31"/>
      <c r="Y73" s="31"/>
      <c r="Z73" s="31"/>
      <c r="AA73" s="31"/>
      <c r="AB73" s="31"/>
      <c r="AC73" s="31"/>
    </row>
    <row r="74" spans="1:29" ht="21" customHeight="1">
      <c r="A74" s="1228" t="str">
        <f t="shared" ref="A74:A137" si="9">IF(G74&gt;0,"Wypełnione","")</f>
        <v/>
      </c>
      <c r="B74" s="31"/>
      <c r="C74" s="1750">
        <f>'Og s3a'!C71</f>
        <v>0</v>
      </c>
      <c r="D74" s="1751"/>
      <c r="E74" s="1752">
        <f>'Og s3a'!E71</f>
        <v>0</v>
      </c>
      <c r="F74" s="1751"/>
      <c r="G74" s="976">
        <f>'Og s3a'!F71</f>
        <v>0</v>
      </c>
      <c r="H74" s="980"/>
      <c r="I74" s="469">
        <f>'Og s3a'!G71</f>
        <v>0</v>
      </c>
      <c r="J74" s="605"/>
      <c r="K74" s="31"/>
      <c r="L74" s="31"/>
      <c r="M74" s="257">
        <f t="shared" si="5"/>
        <v>0</v>
      </c>
      <c r="N74" s="257">
        <f t="shared" si="6"/>
        <v>0</v>
      </c>
      <c r="O74" s="257">
        <f t="shared" si="7"/>
        <v>0</v>
      </c>
      <c r="P74" s="257">
        <f t="shared" si="8"/>
        <v>0</v>
      </c>
      <c r="Q74" s="49">
        <f>'Og s3a'!H71</f>
        <v>0</v>
      </c>
      <c r="R74" s="470">
        <f>'Og s3a'!D71</f>
        <v>0</v>
      </c>
      <c r="S74" s="31"/>
      <c r="T74" s="340"/>
      <c r="U74" s="340"/>
      <c r="V74" s="340"/>
      <c r="W74" s="31"/>
      <c r="X74" s="31"/>
      <c r="Y74" s="31"/>
      <c r="Z74" s="31"/>
      <c r="AA74" s="31"/>
      <c r="AB74" s="31"/>
      <c r="AC74" s="31"/>
    </row>
    <row r="75" spans="1:29" ht="21" customHeight="1">
      <c r="A75" s="1228" t="str">
        <f t="shared" si="9"/>
        <v/>
      </c>
      <c r="B75" s="31"/>
      <c r="C75" s="1750">
        <f>'Og s3a'!C72</f>
        <v>0</v>
      </c>
      <c r="D75" s="1751"/>
      <c r="E75" s="1752">
        <f>'Og s3a'!E72</f>
        <v>0</v>
      </c>
      <c r="F75" s="1751"/>
      <c r="G75" s="976">
        <f>'Og s3a'!F72</f>
        <v>0</v>
      </c>
      <c r="H75" s="980"/>
      <c r="I75" s="469">
        <f>'Og s3a'!G72</f>
        <v>0</v>
      </c>
      <c r="J75" s="605"/>
      <c r="K75" s="31"/>
      <c r="L75" s="31"/>
      <c r="M75" s="257">
        <f t="shared" si="5"/>
        <v>0</v>
      </c>
      <c r="N75" s="257">
        <f t="shared" si="6"/>
        <v>0</v>
      </c>
      <c r="O75" s="257">
        <f t="shared" si="7"/>
        <v>0</v>
      </c>
      <c r="P75" s="257">
        <f t="shared" si="8"/>
        <v>0</v>
      </c>
      <c r="Q75" s="49">
        <f>'Og s3a'!H72</f>
        <v>0</v>
      </c>
      <c r="R75" s="470">
        <f>'Og s3a'!D72</f>
        <v>0</v>
      </c>
      <c r="S75" s="31"/>
      <c r="T75" s="340"/>
      <c r="U75" s="340"/>
      <c r="V75" s="340"/>
      <c r="W75" s="31"/>
      <c r="X75" s="31"/>
      <c r="Y75" s="31"/>
      <c r="Z75" s="31"/>
      <c r="AA75" s="31"/>
      <c r="AB75" s="31"/>
      <c r="AC75" s="31"/>
    </row>
    <row r="76" spans="1:29" ht="21" customHeight="1">
      <c r="A76" s="1228" t="str">
        <f t="shared" si="9"/>
        <v/>
      </c>
      <c r="B76" s="31"/>
      <c r="C76" s="1750">
        <f>'Og s3a'!C73</f>
        <v>0</v>
      </c>
      <c r="D76" s="1751"/>
      <c r="E76" s="1752">
        <f>'Og s3a'!E73</f>
        <v>0</v>
      </c>
      <c r="F76" s="1751"/>
      <c r="G76" s="976">
        <f>'Og s3a'!F73</f>
        <v>0</v>
      </c>
      <c r="H76" s="980"/>
      <c r="I76" s="469">
        <f>'Og s3a'!G73</f>
        <v>0</v>
      </c>
      <c r="J76" s="605"/>
      <c r="K76" s="31"/>
      <c r="L76" s="31"/>
      <c r="M76" s="257">
        <f t="shared" si="5"/>
        <v>0</v>
      </c>
      <c r="N76" s="257">
        <f t="shared" si="6"/>
        <v>0</v>
      </c>
      <c r="O76" s="257">
        <f t="shared" si="7"/>
        <v>0</v>
      </c>
      <c r="P76" s="257">
        <f t="shared" si="8"/>
        <v>0</v>
      </c>
      <c r="Q76" s="49">
        <f>'Og s3a'!H73</f>
        <v>0</v>
      </c>
      <c r="R76" s="470">
        <f>'Og s3a'!D73</f>
        <v>0</v>
      </c>
      <c r="S76" s="31"/>
      <c r="T76" s="340"/>
      <c r="U76" s="340"/>
      <c r="V76" s="340"/>
      <c r="W76" s="31"/>
      <c r="X76" s="31"/>
      <c r="Y76" s="31"/>
      <c r="Z76" s="31"/>
      <c r="AA76" s="31"/>
      <c r="AB76" s="31"/>
      <c r="AC76" s="31"/>
    </row>
    <row r="77" spans="1:29" ht="21" customHeight="1">
      <c r="A77" s="1228" t="str">
        <f t="shared" si="9"/>
        <v/>
      </c>
      <c r="B77" s="31"/>
      <c r="C77" s="1750">
        <f>'Og s3a'!C74</f>
        <v>0</v>
      </c>
      <c r="D77" s="1751"/>
      <c r="E77" s="1752">
        <f>'Og s3a'!E74</f>
        <v>0</v>
      </c>
      <c r="F77" s="1751"/>
      <c r="G77" s="976">
        <f>'Og s3a'!F74</f>
        <v>0</v>
      </c>
      <c r="H77" s="980"/>
      <c r="I77" s="469">
        <f>'Og s3a'!G74</f>
        <v>0</v>
      </c>
      <c r="J77" s="605"/>
      <c r="K77" s="31"/>
      <c r="L77" s="31"/>
      <c r="M77" s="257">
        <f t="shared" si="5"/>
        <v>0</v>
      </c>
      <c r="N77" s="257">
        <f t="shared" si="6"/>
        <v>0</v>
      </c>
      <c r="O77" s="257">
        <f t="shared" si="7"/>
        <v>0</v>
      </c>
      <c r="P77" s="257">
        <f t="shared" si="8"/>
        <v>0</v>
      </c>
      <c r="Q77" s="49">
        <f>'Og s3a'!H74</f>
        <v>0</v>
      </c>
      <c r="R77" s="470">
        <f>'Og s3a'!D74</f>
        <v>0</v>
      </c>
      <c r="S77" s="31"/>
      <c r="T77" s="340"/>
      <c r="U77" s="340"/>
      <c r="V77" s="340"/>
      <c r="W77" s="31"/>
      <c r="X77" s="31"/>
      <c r="Y77" s="31"/>
      <c r="Z77" s="31"/>
      <c r="AA77" s="31"/>
      <c r="AB77" s="31"/>
      <c r="AC77" s="31"/>
    </row>
    <row r="78" spans="1:29" ht="21" customHeight="1">
      <c r="A78" s="1228" t="str">
        <f t="shared" si="9"/>
        <v/>
      </c>
      <c r="B78" s="31"/>
      <c r="C78" s="1750">
        <f>'Og s3a'!C75</f>
        <v>0</v>
      </c>
      <c r="D78" s="1751"/>
      <c r="E78" s="1752">
        <f>'Og s3a'!E75</f>
        <v>0</v>
      </c>
      <c r="F78" s="1751"/>
      <c r="G78" s="976">
        <f>'Og s3a'!F75</f>
        <v>0</v>
      </c>
      <c r="H78" s="980"/>
      <c r="I78" s="469">
        <f>'Og s3a'!G75</f>
        <v>0</v>
      </c>
      <c r="J78" s="605"/>
      <c r="K78" s="31"/>
      <c r="L78" s="31"/>
      <c r="M78" s="257">
        <f t="shared" si="5"/>
        <v>0</v>
      </c>
      <c r="N78" s="257">
        <f t="shared" si="6"/>
        <v>0</v>
      </c>
      <c r="O78" s="257">
        <f t="shared" si="7"/>
        <v>0</v>
      </c>
      <c r="P78" s="257">
        <f t="shared" si="8"/>
        <v>0</v>
      </c>
      <c r="Q78" s="49">
        <f>'Og s3a'!H75</f>
        <v>0</v>
      </c>
      <c r="R78" s="470">
        <f>'Og s3a'!D75</f>
        <v>0</v>
      </c>
      <c r="S78" s="31"/>
      <c r="T78" s="340"/>
      <c r="U78" s="340"/>
      <c r="V78" s="340"/>
      <c r="W78" s="31"/>
      <c r="X78" s="31"/>
      <c r="Y78" s="31"/>
      <c r="Z78" s="31"/>
      <c r="AA78" s="31"/>
      <c r="AB78" s="31"/>
      <c r="AC78" s="31"/>
    </row>
    <row r="79" spans="1:29" ht="21" customHeight="1">
      <c r="A79" s="1228" t="str">
        <f t="shared" si="9"/>
        <v/>
      </c>
      <c r="B79" s="31"/>
      <c r="C79" s="1750">
        <f>'Og s3a'!C76</f>
        <v>0</v>
      </c>
      <c r="D79" s="1751"/>
      <c r="E79" s="1752">
        <f>'Og s3a'!E76</f>
        <v>0</v>
      </c>
      <c r="F79" s="1751"/>
      <c r="G79" s="976">
        <f>'Og s3a'!F76</f>
        <v>0</v>
      </c>
      <c r="H79" s="980"/>
      <c r="I79" s="469">
        <f>'Og s3a'!G76</f>
        <v>0</v>
      </c>
      <c r="J79" s="605"/>
      <c r="K79" s="31"/>
      <c r="L79" s="31"/>
      <c r="M79" s="257">
        <f t="shared" si="5"/>
        <v>0</v>
      </c>
      <c r="N79" s="257">
        <f t="shared" si="6"/>
        <v>0</v>
      </c>
      <c r="O79" s="257">
        <f t="shared" si="7"/>
        <v>0</v>
      </c>
      <c r="P79" s="257">
        <f t="shared" si="8"/>
        <v>0</v>
      </c>
      <c r="Q79" s="49">
        <f>'Og s3a'!H76</f>
        <v>0</v>
      </c>
      <c r="R79" s="470">
        <f>'Og s3a'!D76</f>
        <v>0</v>
      </c>
      <c r="S79" s="31"/>
      <c r="T79" s="340"/>
      <c r="U79" s="340"/>
      <c r="V79" s="340"/>
      <c r="W79" s="31"/>
      <c r="X79" s="31"/>
      <c r="Y79" s="31"/>
      <c r="Z79" s="31"/>
      <c r="AA79" s="31"/>
      <c r="AB79" s="31"/>
      <c r="AC79" s="31"/>
    </row>
    <row r="80" spans="1:29" ht="21" customHeight="1">
      <c r="A80" s="1228" t="str">
        <f t="shared" si="9"/>
        <v/>
      </c>
      <c r="B80" s="31"/>
      <c r="C80" s="1750">
        <f>'Og s3a'!C77</f>
        <v>0</v>
      </c>
      <c r="D80" s="1751"/>
      <c r="E80" s="1752">
        <f>'Og s3a'!E77</f>
        <v>0</v>
      </c>
      <c r="F80" s="1751"/>
      <c r="G80" s="976">
        <f>'Og s3a'!F77</f>
        <v>0</v>
      </c>
      <c r="H80" s="980"/>
      <c r="I80" s="469">
        <f>'Og s3a'!G77</f>
        <v>0</v>
      </c>
      <c r="J80" s="605"/>
      <c r="K80" s="31"/>
      <c r="L80" s="31"/>
      <c r="M80" s="257">
        <f t="shared" si="5"/>
        <v>0</v>
      </c>
      <c r="N80" s="257">
        <f t="shared" si="6"/>
        <v>0</v>
      </c>
      <c r="O80" s="257">
        <f t="shared" si="7"/>
        <v>0</v>
      </c>
      <c r="P80" s="257">
        <f t="shared" si="8"/>
        <v>0</v>
      </c>
      <c r="Q80" s="49">
        <f>'Og s3a'!H77</f>
        <v>0</v>
      </c>
      <c r="R80" s="470">
        <f>'Og s3a'!D77</f>
        <v>0</v>
      </c>
      <c r="S80" s="31"/>
      <c r="T80" s="340"/>
      <c r="U80" s="340"/>
      <c r="V80" s="340"/>
      <c r="W80" s="31"/>
      <c r="X80" s="31"/>
      <c r="Y80" s="31"/>
      <c r="Z80" s="31"/>
      <c r="AA80" s="31"/>
      <c r="AB80" s="31"/>
      <c r="AC80" s="31"/>
    </row>
    <row r="81" spans="1:29" ht="21" customHeight="1">
      <c r="A81" s="1228" t="str">
        <f t="shared" si="9"/>
        <v/>
      </c>
      <c r="B81" s="31"/>
      <c r="C81" s="1750">
        <f>'Og s3a'!C78</f>
        <v>0</v>
      </c>
      <c r="D81" s="1751"/>
      <c r="E81" s="1752">
        <f>'Og s3a'!E78</f>
        <v>0</v>
      </c>
      <c r="F81" s="1751"/>
      <c r="G81" s="976">
        <f>'Og s3a'!F78</f>
        <v>0</v>
      </c>
      <c r="H81" s="980"/>
      <c r="I81" s="469">
        <f>'Og s3a'!G78</f>
        <v>0</v>
      </c>
      <c r="J81" s="605"/>
      <c r="K81" s="31"/>
      <c r="L81" s="31"/>
      <c r="M81" s="257">
        <f t="shared" si="5"/>
        <v>0</v>
      </c>
      <c r="N81" s="257">
        <f t="shared" si="6"/>
        <v>0</v>
      </c>
      <c r="O81" s="257">
        <f t="shared" si="7"/>
        <v>0</v>
      </c>
      <c r="P81" s="257">
        <f t="shared" si="8"/>
        <v>0</v>
      </c>
      <c r="Q81" s="49">
        <f>'Og s3a'!H78</f>
        <v>0</v>
      </c>
      <c r="R81" s="470">
        <f>'Og s3a'!D78</f>
        <v>0</v>
      </c>
      <c r="S81" s="31"/>
      <c r="T81" s="340"/>
      <c r="U81" s="340"/>
      <c r="V81" s="340"/>
      <c r="W81" s="31"/>
      <c r="X81" s="31"/>
      <c r="Y81" s="31"/>
      <c r="Z81" s="31"/>
      <c r="AA81" s="31"/>
      <c r="AB81" s="31"/>
      <c r="AC81" s="31"/>
    </row>
    <row r="82" spans="1:29" ht="21" customHeight="1">
      <c r="A82" s="1228" t="str">
        <f t="shared" si="9"/>
        <v/>
      </c>
      <c r="B82" s="31"/>
      <c r="C82" s="1750">
        <f>'Og s3a'!C79</f>
        <v>0</v>
      </c>
      <c r="D82" s="1751"/>
      <c r="E82" s="1752">
        <f>'Og s3a'!E79</f>
        <v>0</v>
      </c>
      <c r="F82" s="1751"/>
      <c r="G82" s="976">
        <f>'Og s3a'!F79</f>
        <v>0</v>
      </c>
      <c r="H82" s="980"/>
      <c r="I82" s="469">
        <f>'Og s3a'!G79</f>
        <v>0</v>
      </c>
      <c r="J82" s="605"/>
      <c r="K82" s="31"/>
      <c r="L82" s="31"/>
      <c r="M82" s="257">
        <f t="shared" si="5"/>
        <v>0</v>
      </c>
      <c r="N82" s="257">
        <f t="shared" si="6"/>
        <v>0</v>
      </c>
      <c r="O82" s="257">
        <f t="shared" si="7"/>
        <v>0</v>
      </c>
      <c r="P82" s="257">
        <f t="shared" si="8"/>
        <v>0</v>
      </c>
      <c r="Q82" s="49">
        <f>'Og s3a'!H79</f>
        <v>0</v>
      </c>
      <c r="R82" s="470">
        <f>'Og s3a'!D79</f>
        <v>0</v>
      </c>
      <c r="S82" s="31"/>
      <c r="T82" s="340"/>
      <c r="U82" s="340"/>
      <c r="V82" s="340"/>
      <c r="W82" s="31"/>
      <c r="X82" s="31"/>
      <c r="Y82" s="31"/>
      <c r="Z82" s="31"/>
      <c r="AA82" s="31"/>
      <c r="AB82" s="31"/>
      <c r="AC82" s="31"/>
    </row>
    <row r="83" spans="1:29" ht="21" customHeight="1">
      <c r="A83" s="1228" t="str">
        <f t="shared" si="9"/>
        <v/>
      </c>
      <c r="B83" s="31"/>
      <c r="C83" s="1750">
        <f>'Og s3a'!C80</f>
        <v>0</v>
      </c>
      <c r="D83" s="1751"/>
      <c r="E83" s="1752">
        <f>'Og s3a'!E80</f>
        <v>0</v>
      </c>
      <c r="F83" s="1751"/>
      <c r="G83" s="976">
        <f>'Og s3a'!F80</f>
        <v>0</v>
      </c>
      <c r="H83" s="980"/>
      <c r="I83" s="469">
        <f>'Og s3a'!G80</f>
        <v>0</v>
      </c>
      <c r="J83" s="605"/>
      <c r="K83" s="31"/>
      <c r="L83" s="31"/>
      <c r="M83" s="257">
        <f t="shared" si="5"/>
        <v>0</v>
      </c>
      <c r="N83" s="257">
        <f t="shared" si="6"/>
        <v>0</v>
      </c>
      <c r="O83" s="257">
        <f t="shared" si="7"/>
        <v>0</v>
      </c>
      <c r="P83" s="257">
        <f t="shared" si="8"/>
        <v>0</v>
      </c>
      <c r="Q83" s="49">
        <f>'Og s3a'!H80</f>
        <v>0</v>
      </c>
      <c r="R83" s="470">
        <f>'Og s3a'!D80</f>
        <v>0</v>
      </c>
      <c r="S83" s="31"/>
      <c r="T83" s="340"/>
      <c r="U83" s="340"/>
      <c r="V83" s="340"/>
      <c r="W83" s="31"/>
      <c r="X83" s="31"/>
      <c r="Y83" s="31"/>
      <c r="Z83" s="31"/>
      <c r="AA83" s="31"/>
      <c r="AB83" s="31"/>
      <c r="AC83" s="31"/>
    </row>
    <row r="84" spans="1:29" ht="21" customHeight="1">
      <c r="A84" s="1228" t="str">
        <f t="shared" si="9"/>
        <v/>
      </c>
      <c r="B84" s="31"/>
      <c r="C84" s="1750">
        <f>'Og s3a'!C81</f>
        <v>0</v>
      </c>
      <c r="D84" s="1751"/>
      <c r="E84" s="1752">
        <f>'Og s3a'!E81</f>
        <v>0</v>
      </c>
      <c r="F84" s="1751"/>
      <c r="G84" s="976">
        <f>'Og s3a'!F81</f>
        <v>0</v>
      </c>
      <c r="H84" s="980"/>
      <c r="I84" s="469">
        <f>'Og s3a'!G81</f>
        <v>0</v>
      </c>
      <c r="J84" s="605"/>
      <c r="K84" s="31"/>
      <c r="L84" s="31"/>
      <c r="M84" s="257">
        <f t="shared" si="5"/>
        <v>0</v>
      </c>
      <c r="N84" s="257">
        <f t="shared" si="6"/>
        <v>0</v>
      </c>
      <c r="O84" s="257">
        <f t="shared" si="7"/>
        <v>0</v>
      </c>
      <c r="P84" s="257">
        <f t="shared" si="8"/>
        <v>0</v>
      </c>
      <c r="Q84" s="49">
        <f>'Og s3a'!H81</f>
        <v>0</v>
      </c>
      <c r="R84" s="470">
        <f>'Og s3a'!D81</f>
        <v>0</v>
      </c>
      <c r="S84" s="31"/>
      <c r="T84" s="340"/>
      <c r="U84" s="340"/>
      <c r="V84" s="340"/>
      <c r="W84" s="31"/>
      <c r="X84" s="31"/>
      <c r="Y84" s="31"/>
      <c r="Z84" s="31"/>
      <c r="AA84" s="31"/>
      <c r="AB84" s="31"/>
      <c r="AC84" s="31"/>
    </row>
    <row r="85" spans="1:29" ht="21" customHeight="1">
      <c r="A85" s="1228" t="str">
        <f t="shared" si="9"/>
        <v/>
      </c>
      <c r="B85" s="31"/>
      <c r="C85" s="1750">
        <f>'Og s3a'!C82</f>
        <v>0</v>
      </c>
      <c r="D85" s="1751"/>
      <c r="E85" s="1752">
        <f>'Og s3a'!E82</f>
        <v>0</v>
      </c>
      <c r="F85" s="1751"/>
      <c r="G85" s="976">
        <f>'Og s3a'!F82</f>
        <v>0</v>
      </c>
      <c r="H85" s="980"/>
      <c r="I85" s="469">
        <f>'Og s3a'!G82</f>
        <v>0</v>
      </c>
      <c r="J85" s="605"/>
      <c r="K85" s="31"/>
      <c r="L85" s="31"/>
      <c r="M85" s="257">
        <f t="shared" si="5"/>
        <v>0</v>
      </c>
      <c r="N85" s="257">
        <f t="shared" si="6"/>
        <v>0</v>
      </c>
      <c r="O85" s="257">
        <f t="shared" si="7"/>
        <v>0</v>
      </c>
      <c r="P85" s="257">
        <f t="shared" si="8"/>
        <v>0</v>
      </c>
      <c r="Q85" s="49">
        <f>'Og s3a'!H82</f>
        <v>0</v>
      </c>
      <c r="R85" s="470">
        <f>'Og s3a'!D82</f>
        <v>0</v>
      </c>
      <c r="S85" s="31"/>
      <c r="T85" s="340"/>
      <c r="U85" s="340"/>
      <c r="V85" s="340"/>
      <c r="W85" s="31"/>
      <c r="X85" s="31"/>
      <c r="Y85" s="31"/>
      <c r="Z85" s="31"/>
      <c r="AA85" s="31"/>
      <c r="AB85" s="31"/>
      <c r="AC85" s="31"/>
    </row>
    <row r="86" spans="1:29" ht="21" customHeight="1">
      <c r="A86" s="1228" t="str">
        <f t="shared" si="9"/>
        <v/>
      </c>
      <c r="B86" s="31"/>
      <c r="C86" s="1750">
        <f>'Og s3a'!C83</f>
        <v>0</v>
      </c>
      <c r="D86" s="1751"/>
      <c r="E86" s="1752">
        <f>'Og s3a'!E83</f>
        <v>0</v>
      </c>
      <c r="F86" s="1751"/>
      <c r="G86" s="976">
        <f>'Og s3a'!F83</f>
        <v>0</v>
      </c>
      <c r="H86" s="980"/>
      <c r="I86" s="469">
        <f>'Og s3a'!G83</f>
        <v>0</v>
      </c>
      <c r="J86" s="605"/>
      <c r="K86" s="31"/>
      <c r="L86" s="31"/>
      <c r="M86" s="257">
        <f t="shared" si="5"/>
        <v>0</v>
      </c>
      <c r="N86" s="257">
        <f t="shared" si="6"/>
        <v>0</v>
      </c>
      <c r="O86" s="257">
        <f t="shared" si="7"/>
        <v>0</v>
      </c>
      <c r="P86" s="257">
        <f t="shared" si="8"/>
        <v>0</v>
      </c>
      <c r="Q86" s="49">
        <f>'Og s3a'!H83</f>
        <v>0</v>
      </c>
      <c r="R86" s="470">
        <f>'Og s3a'!D83</f>
        <v>0</v>
      </c>
      <c r="S86" s="31"/>
      <c r="T86" s="340"/>
      <c r="U86" s="340"/>
      <c r="V86" s="340"/>
      <c r="W86" s="31"/>
      <c r="X86" s="31"/>
      <c r="Y86" s="31"/>
      <c r="Z86" s="31"/>
      <c r="AA86" s="31"/>
      <c r="AB86" s="31"/>
      <c r="AC86" s="31"/>
    </row>
    <row r="87" spans="1:29" ht="21" customHeight="1">
      <c r="A87" s="1228" t="str">
        <f t="shared" si="9"/>
        <v/>
      </c>
      <c r="B87" s="31"/>
      <c r="C87" s="1750">
        <f>'Og s3a'!C84</f>
        <v>0</v>
      </c>
      <c r="D87" s="1751"/>
      <c r="E87" s="1752">
        <f>'Og s3a'!E84</f>
        <v>0</v>
      </c>
      <c r="F87" s="1751"/>
      <c r="G87" s="976">
        <f>'Og s3a'!F84</f>
        <v>0</v>
      </c>
      <c r="H87" s="980"/>
      <c r="I87" s="469">
        <f>'Og s3a'!G84</f>
        <v>0</v>
      </c>
      <c r="J87" s="605"/>
      <c r="K87" s="31"/>
      <c r="L87" s="31"/>
      <c r="M87" s="257">
        <f t="shared" si="5"/>
        <v>0</v>
      </c>
      <c r="N87" s="257">
        <f t="shared" si="6"/>
        <v>0</v>
      </c>
      <c r="O87" s="257">
        <f t="shared" si="7"/>
        <v>0</v>
      </c>
      <c r="P87" s="257">
        <f t="shared" si="8"/>
        <v>0</v>
      </c>
      <c r="Q87" s="49">
        <f>'Og s3a'!H84</f>
        <v>0</v>
      </c>
      <c r="R87" s="470">
        <f>'Og s3a'!D84</f>
        <v>0</v>
      </c>
      <c r="S87" s="31"/>
      <c r="T87" s="340"/>
      <c r="U87" s="340"/>
      <c r="V87" s="340"/>
      <c r="W87" s="31"/>
      <c r="X87" s="31"/>
      <c r="Y87" s="31"/>
      <c r="Z87" s="31"/>
      <c r="AA87" s="31"/>
      <c r="AB87" s="31"/>
      <c r="AC87" s="31"/>
    </row>
    <row r="88" spans="1:29" ht="21" customHeight="1">
      <c r="A88" s="1228" t="str">
        <f t="shared" si="9"/>
        <v/>
      </c>
      <c r="B88" s="31"/>
      <c r="C88" s="1750">
        <f>'Og s3a'!C85</f>
        <v>0</v>
      </c>
      <c r="D88" s="1751"/>
      <c r="E88" s="1752">
        <f>'Og s3a'!E85</f>
        <v>0</v>
      </c>
      <c r="F88" s="1751"/>
      <c r="G88" s="976">
        <f>'Og s3a'!F85</f>
        <v>0</v>
      </c>
      <c r="H88" s="980"/>
      <c r="I88" s="469">
        <f>'Og s3a'!G85</f>
        <v>0</v>
      </c>
      <c r="J88" s="605"/>
      <c r="K88" s="31"/>
      <c r="L88" s="31"/>
      <c r="M88" s="257">
        <f t="shared" si="5"/>
        <v>0</v>
      </c>
      <c r="N88" s="257">
        <f t="shared" si="6"/>
        <v>0</v>
      </c>
      <c r="O88" s="257">
        <f t="shared" si="7"/>
        <v>0</v>
      </c>
      <c r="P88" s="257">
        <f t="shared" si="8"/>
        <v>0</v>
      </c>
      <c r="Q88" s="49">
        <f>'Og s3a'!H85</f>
        <v>0</v>
      </c>
      <c r="R88" s="470">
        <f>'Og s3a'!D85</f>
        <v>0</v>
      </c>
      <c r="S88" s="31"/>
      <c r="T88" s="340"/>
      <c r="U88" s="340"/>
      <c r="V88" s="340"/>
      <c r="W88" s="31"/>
      <c r="X88" s="31"/>
      <c r="Y88" s="31"/>
      <c r="Z88" s="31"/>
      <c r="AA88" s="31"/>
      <c r="AB88" s="31"/>
      <c r="AC88" s="31"/>
    </row>
    <row r="89" spans="1:29" ht="21" customHeight="1">
      <c r="A89" s="1228" t="str">
        <f t="shared" si="9"/>
        <v/>
      </c>
      <c r="B89" s="31"/>
      <c r="C89" s="1750">
        <f>'Og s3a'!C86</f>
        <v>0</v>
      </c>
      <c r="D89" s="1751"/>
      <c r="E89" s="1752">
        <f>'Og s3a'!E86</f>
        <v>0</v>
      </c>
      <c r="F89" s="1751"/>
      <c r="G89" s="976">
        <f>'Og s3a'!F86</f>
        <v>0</v>
      </c>
      <c r="H89" s="980"/>
      <c r="I89" s="469">
        <f>'Og s3a'!G86</f>
        <v>0</v>
      </c>
      <c r="J89" s="605"/>
      <c r="K89" s="31"/>
      <c r="L89" s="31"/>
      <c r="M89" s="257">
        <f t="shared" si="5"/>
        <v>0</v>
      </c>
      <c r="N89" s="257">
        <f t="shared" si="6"/>
        <v>0</v>
      </c>
      <c r="O89" s="257">
        <f t="shared" si="7"/>
        <v>0</v>
      </c>
      <c r="P89" s="257">
        <f t="shared" si="8"/>
        <v>0</v>
      </c>
      <c r="Q89" s="49">
        <f>'Og s3a'!H86</f>
        <v>0</v>
      </c>
      <c r="R89" s="470">
        <f>'Og s3a'!D86</f>
        <v>0</v>
      </c>
      <c r="S89" s="31"/>
      <c r="T89" s="340"/>
      <c r="U89" s="340"/>
      <c r="V89" s="340"/>
      <c r="W89" s="31"/>
      <c r="X89" s="31"/>
      <c r="Y89" s="31"/>
      <c r="Z89" s="31"/>
      <c r="AA89" s="31"/>
      <c r="AB89" s="31"/>
      <c r="AC89" s="31"/>
    </row>
    <row r="90" spans="1:29" ht="21" customHeight="1">
      <c r="A90" s="1228" t="str">
        <f t="shared" si="9"/>
        <v/>
      </c>
      <c r="B90" s="31"/>
      <c r="C90" s="1750">
        <f>'Og s3a'!C87</f>
        <v>0</v>
      </c>
      <c r="D90" s="1751"/>
      <c r="E90" s="1752">
        <f>'Og s3a'!E87</f>
        <v>0</v>
      </c>
      <c r="F90" s="1751"/>
      <c r="G90" s="976">
        <f>'Og s3a'!F87</f>
        <v>0</v>
      </c>
      <c r="H90" s="980"/>
      <c r="I90" s="469">
        <f>'Og s3a'!G87</f>
        <v>0</v>
      </c>
      <c r="J90" s="605"/>
      <c r="K90" s="31"/>
      <c r="L90" s="31"/>
      <c r="M90" s="257">
        <f t="shared" si="5"/>
        <v>0</v>
      </c>
      <c r="N90" s="257">
        <f t="shared" si="6"/>
        <v>0</v>
      </c>
      <c r="O90" s="257">
        <f t="shared" si="7"/>
        <v>0</v>
      </c>
      <c r="P90" s="257">
        <f t="shared" si="8"/>
        <v>0</v>
      </c>
      <c r="Q90" s="49">
        <f>'Og s3a'!H87</f>
        <v>0</v>
      </c>
      <c r="R90" s="470">
        <f>'Og s3a'!D87</f>
        <v>0</v>
      </c>
      <c r="S90" s="31"/>
      <c r="T90" s="340"/>
      <c r="U90" s="340"/>
      <c r="V90" s="340"/>
      <c r="W90" s="31"/>
      <c r="X90" s="31"/>
      <c r="Y90" s="31"/>
      <c r="Z90" s="31"/>
      <c r="AA90" s="31"/>
      <c r="AB90" s="31"/>
      <c r="AC90" s="31"/>
    </row>
    <row r="91" spans="1:29" ht="21" customHeight="1">
      <c r="A91" s="1228" t="str">
        <f t="shared" si="9"/>
        <v/>
      </c>
      <c r="B91" s="31"/>
      <c r="C91" s="1750">
        <f>'Og s3a'!C88</f>
        <v>0</v>
      </c>
      <c r="D91" s="1751"/>
      <c r="E91" s="1752">
        <f>'Og s3a'!E88</f>
        <v>0</v>
      </c>
      <c r="F91" s="1751"/>
      <c r="G91" s="976">
        <f>'Og s3a'!F88</f>
        <v>0</v>
      </c>
      <c r="H91" s="980"/>
      <c r="I91" s="469">
        <f>'Og s3a'!G88</f>
        <v>0</v>
      </c>
      <c r="J91" s="605"/>
      <c r="K91" s="31"/>
      <c r="L91" s="31"/>
      <c r="M91" s="257">
        <f t="shared" si="5"/>
        <v>0</v>
      </c>
      <c r="N91" s="257">
        <f t="shared" si="6"/>
        <v>0</v>
      </c>
      <c r="O91" s="257">
        <f t="shared" si="7"/>
        <v>0</v>
      </c>
      <c r="P91" s="257">
        <f t="shared" si="8"/>
        <v>0</v>
      </c>
      <c r="Q91" s="49">
        <f>'Og s3a'!H88</f>
        <v>0</v>
      </c>
      <c r="R91" s="470">
        <f>'Og s3a'!D88</f>
        <v>0</v>
      </c>
      <c r="S91" s="31"/>
      <c r="T91" s="340"/>
      <c r="U91" s="340"/>
      <c r="V91" s="340"/>
      <c r="W91" s="31"/>
      <c r="X91" s="31"/>
      <c r="Y91" s="31"/>
      <c r="Z91" s="31"/>
      <c r="AA91" s="31"/>
      <c r="AB91" s="31"/>
      <c r="AC91" s="31"/>
    </row>
    <row r="92" spans="1:29" ht="21" customHeight="1">
      <c r="A92" s="1228" t="str">
        <f t="shared" si="9"/>
        <v/>
      </c>
      <c r="B92" s="31"/>
      <c r="C92" s="1750">
        <f>'Og s3a'!C89</f>
        <v>0</v>
      </c>
      <c r="D92" s="1751"/>
      <c r="E92" s="1752">
        <f>'Og s3a'!E89</f>
        <v>0</v>
      </c>
      <c r="F92" s="1751"/>
      <c r="G92" s="976">
        <f>'Og s3a'!F89</f>
        <v>0</v>
      </c>
      <c r="H92" s="980"/>
      <c r="I92" s="469">
        <f>'Og s3a'!G89</f>
        <v>0</v>
      </c>
      <c r="J92" s="605"/>
      <c r="K92" s="31"/>
      <c r="L92" s="31"/>
      <c r="M92" s="257">
        <f t="shared" si="5"/>
        <v>0</v>
      </c>
      <c r="N92" s="257">
        <f t="shared" si="6"/>
        <v>0</v>
      </c>
      <c r="O92" s="257">
        <f t="shared" si="7"/>
        <v>0</v>
      </c>
      <c r="P92" s="257">
        <f t="shared" si="8"/>
        <v>0</v>
      </c>
      <c r="Q92" s="49">
        <f>'Og s3a'!H89</f>
        <v>0</v>
      </c>
      <c r="R92" s="470">
        <f>'Og s3a'!D89</f>
        <v>0</v>
      </c>
      <c r="S92" s="31"/>
      <c r="T92" s="340"/>
      <c r="U92" s="340"/>
      <c r="V92" s="340"/>
      <c r="W92" s="31"/>
      <c r="X92" s="31"/>
      <c r="Y92" s="31"/>
      <c r="Z92" s="31"/>
      <c r="AA92" s="31"/>
      <c r="AB92" s="31"/>
      <c r="AC92" s="31"/>
    </row>
    <row r="93" spans="1:29" ht="21" customHeight="1">
      <c r="A93" s="1228" t="str">
        <f t="shared" si="9"/>
        <v/>
      </c>
      <c r="B93" s="31"/>
      <c r="C93" s="1750">
        <f>'Og s3a'!C90</f>
        <v>0</v>
      </c>
      <c r="D93" s="1751"/>
      <c r="E93" s="1752">
        <f>'Og s3a'!E90</f>
        <v>0</v>
      </c>
      <c r="F93" s="1751"/>
      <c r="G93" s="976">
        <f>'Og s3a'!F90</f>
        <v>0</v>
      </c>
      <c r="H93" s="980"/>
      <c r="I93" s="469">
        <f>'Og s3a'!G90</f>
        <v>0</v>
      </c>
      <c r="J93" s="605"/>
      <c r="K93" s="31"/>
      <c r="L93" s="31"/>
      <c r="M93" s="257">
        <f t="shared" si="5"/>
        <v>0</v>
      </c>
      <c r="N93" s="257">
        <f t="shared" si="6"/>
        <v>0</v>
      </c>
      <c r="O93" s="257">
        <f t="shared" si="7"/>
        <v>0</v>
      </c>
      <c r="P93" s="257">
        <f t="shared" si="8"/>
        <v>0</v>
      </c>
      <c r="Q93" s="49">
        <f>'Og s3a'!H90</f>
        <v>0</v>
      </c>
      <c r="R93" s="470">
        <f>'Og s3a'!D90</f>
        <v>0</v>
      </c>
      <c r="S93" s="31"/>
      <c r="T93" s="340"/>
      <c r="U93" s="340"/>
      <c r="V93" s="340"/>
      <c r="W93" s="31"/>
      <c r="X93" s="31"/>
      <c r="Y93" s="31"/>
      <c r="Z93" s="31"/>
      <c r="AA93" s="31"/>
      <c r="AB93" s="31"/>
      <c r="AC93" s="31"/>
    </row>
    <row r="94" spans="1:29" ht="21" customHeight="1">
      <c r="A94" s="1228" t="str">
        <f t="shared" si="9"/>
        <v/>
      </c>
      <c r="B94" s="31"/>
      <c r="C94" s="1750">
        <f>'Og s3a'!C91</f>
        <v>0</v>
      </c>
      <c r="D94" s="1751"/>
      <c r="E94" s="1752">
        <f>'Og s3a'!E91</f>
        <v>0</v>
      </c>
      <c r="F94" s="1751"/>
      <c r="G94" s="976">
        <f>'Og s3a'!F91</f>
        <v>0</v>
      </c>
      <c r="H94" s="980"/>
      <c r="I94" s="469">
        <f>'Og s3a'!G91</f>
        <v>0</v>
      </c>
      <c r="J94" s="605"/>
      <c r="K94" s="31"/>
      <c r="L94" s="31"/>
      <c r="M94" s="257">
        <f t="shared" si="5"/>
        <v>0</v>
      </c>
      <c r="N94" s="257">
        <f t="shared" si="6"/>
        <v>0</v>
      </c>
      <c r="O94" s="257">
        <f t="shared" si="7"/>
        <v>0</v>
      </c>
      <c r="P94" s="257">
        <f t="shared" si="8"/>
        <v>0</v>
      </c>
      <c r="Q94" s="49">
        <f>'Og s3a'!H91</f>
        <v>0</v>
      </c>
      <c r="R94" s="470">
        <f>'Og s3a'!D91</f>
        <v>0</v>
      </c>
      <c r="S94" s="31"/>
      <c r="T94" s="340"/>
      <c r="U94" s="340"/>
      <c r="V94" s="340"/>
      <c r="W94" s="31"/>
      <c r="X94" s="31"/>
      <c r="Y94" s="31"/>
      <c r="Z94" s="31"/>
      <c r="AA94" s="31"/>
      <c r="AB94" s="31"/>
      <c r="AC94" s="31"/>
    </row>
    <row r="95" spans="1:29" ht="21" customHeight="1">
      <c r="A95" s="1228" t="str">
        <f t="shared" si="9"/>
        <v/>
      </c>
      <c r="B95" s="31"/>
      <c r="C95" s="1750">
        <f>'Og s3a'!C92</f>
        <v>0</v>
      </c>
      <c r="D95" s="1751"/>
      <c r="E95" s="1752">
        <f>'Og s3a'!E92</f>
        <v>0</v>
      </c>
      <c r="F95" s="1751"/>
      <c r="G95" s="976">
        <f>'Og s3a'!F92</f>
        <v>0</v>
      </c>
      <c r="H95" s="980"/>
      <c r="I95" s="469">
        <f>'Og s3a'!G92</f>
        <v>0</v>
      </c>
      <c r="J95" s="605"/>
      <c r="K95" s="31"/>
      <c r="L95" s="31"/>
      <c r="M95" s="257">
        <f t="shared" si="5"/>
        <v>0</v>
      </c>
      <c r="N95" s="257">
        <f t="shared" si="6"/>
        <v>0</v>
      </c>
      <c r="O95" s="257">
        <f t="shared" si="7"/>
        <v>0</v>
      </c>
      <c r="P95" s="257">
        <f t="shared" si="8"/>
        <v>0</v>
      </c>
      <c r="Q95" s="49">
        <f>'Og s3a'!H92</f>
        <v>0</v>
      </c>
      <c r="R95" s="470">
        <f>'Og s3a'!D92</f>
        <v>0</v>
      </c>
      <c r="S95" s="31"/>
      <c r="T95" s="340"/>
      <c r="U95" s="340"/>
      <c r="V95" s="340"/>
      <c r="W95" s="31"/>
      <c r="X95" s="31"/>
      <c r="Y95" s="31"/>
      <c r="Z95" s="31"/>
      <c r="AA95" s="31"/>
      <c r="AB95" s="31"/>
      <c r="AC95" s="31"/>
    </row>
    <row r="96" spans="1:29" ht="21" customHeight="1">
      <c r="A96" s="1228" t="str">
        <f t="shared" si="9"/>
        <v/>
      </c>
      <c r="B96" s="31"/>
      <c r="C96" s="1750">
        <f>'Og s3a'!C93</f>
        <v>0</v>
      </c>
      <c r="D96" s="1751"/>
      <c r="E96" s="1752">
        <f>'Og s3a'!E93</f>
        <v>0</v>
      </c>
      <c r="F96" s="1751"/>
      <c r="G96" s="976">
        <f>'Og s3a'!F93</f>
        <v>0</v>
      </c>
      <c r="H96" s="980"/>
      <c r="I96" s="469">
        <f>'Og s3a'!G93</f>
        <v>0</v>
      </c>
      <c r="J96" s="605"/>
      <c r="K96" s="31"/>
      <c r="L96" s="31"/>
      <c r="M96" s="257">
        <f t="shared" si="5"/>
        <v>0</v>
      </c>
      <c r="N96" s="257">
        <f t="shared" si="6"/>
        <v>0</v>
      </c>
      <c r="O96" s="257">
        <f t="shared" si="7"/>
        <v>0</v>
      </c>
      <c r="P96" s="257">
        <f t="shared" si="8"/>
        <v>0</v>
      </c>
      <c r="Q96" s="49">
        <f>'Og s3a'!H93</f>
        <v>0</v>
      </c>
      <c r="R96" s="470">
        <f>'Og s3a'!D93</f>
        <v>0</v>
      </c>
      <c r="S96" s="31"/>
      <c r="T96" s="340"/>
      <c r="U96" s="340"/>
      <c r="V96" s="340"/>
      <c r="W96" s="31"/>
      <c r="X96" s="31"/>
      <c r="Y96" s="31"/>
      <c r="Z96" s="31"/>
      <c r="AA96" s="31"/>
      <c r="AB96" s="31"/>
      <c r="AC96" s="31"/>
    </row>
    <row r="97" spans="1:29" ht="21" customHeight="1">
      <c r="A97" s="1228" t="str">
        <f t="shared" si="9"/>
        <v/>
      </c>
      <c r="B97" s="31"/>
      <c r="C97" s="1750">
        <f>'Og s3a'!C94</f>
        <v>0</v>
      </c>
      <c r="D97" s="1751"/>
      <c r="E97" s="1752">
        <f>'Og s3a'!E94</f>
        <v>0</v>
      </c>
      <c r="F97" s="1751"/>
      <c r="G97" s="976">
        <f>'Og s3a'!F94</f>
        <v>0</v>
      </c>
      <c r="H97" s="980"/>
      <c r="I97" s="469">
        <f>'Og s3a'!G94</f>
        <v>0</v>
      </c>
      <c r="J97" s="605"/>
      <c r="K97" s="31"/>
      <c r="L97" s="31"/>
      <c r="M97" s="257">
        <f t="shared" si="5"/>
        <v>0</v>
      </c>
      <c r="N97" s="257">
        <f t="shared" si="6"/>
        <v>0</v>
      </c>
      <c r="O97" s="257">
        <f t="shared" si="7"/>
        <v>0</v>
      </c>
      <c r="P97" s="257">
        <f t="shared" si="8"/>
        <v>0</v>
      </c>
      <c r="Q97" s="49">
        <f>'Og s3a'!H94</f>
        <v>0</v>
      </c>
      <c r="R97" s="470">
        <f>'Og s3a'!D94</f>
        <v>0</v>
      </c>
      <c r="S97" s="31"/>
      <c r="T97" s="340"/>
      <c r="U97" s="340"/>
      <c r="V97" s="340"/>
      <c r="W97" s="31"/>
      <c r="X97" s="31"/>
      <c r="Y97" s="31"/>
      <c r="Z97" s="31"/>
      <c r="AA97" s="31"/>
      <c r="AB97" s="31"/>
      <c r="AC97" s="31"/>
    </row>
    <row r="98" spans="1:29" ht="21" customHeight="1">
      <c r="A98" s="1228" t="str">
        <f t="shared" si="9"/>
        <v/>
      </c>
      <c r="B98" s="31"/>
      <c r="C98" s="1750">
        <f>'Og s3a'!C95</f>
        <v>0</v>
      </c>
      <c r="D98" s="1751"/>
      <c r="E98" s="1752">
        <f>'Og s3a'!E95</f>
        <v>0</v>
      </c>
      <c r="F98" s="1751"/>
      <c r="G98" s="976">
        <f>'Og s3a'!F95</f>
        <v>0</v>
      </c>
      <c r="H98" s="980"/>
      <c r="I98" s="469">
        <f>'Og s3a'!G95</f>
        <v>0</v>
      </c>
      <c r="J98" s="605"/>
      <c r="K98" s="31"/>
      <c r="L98" s="31"/>
      <c r="M98" s="257">
        <f t="shared" si="5"/>
        <v>0</v>
      </c>
      <c r="N98" s="257">
        <f t="shared" si="6"/>
        <v>0</v>
      </c>
      <c r="O98" s="257">
        <f t="shared" si="7"/>
        <v>0</v>
      </c>
      <c r="P98" s="257">
        <f t="shared" si="8"/>
        <v>0</v>
      </c>
      <c r="Q98" s="49">
        <f>'Og s3a'!H95</f>
        <v>0</v>
      </c>
      <c r="R98" s="470">
        <f>'Og s3a'!D95</f>
        <v>0</v>
      </c>
      <c r="S98" s="31"/>
      <c r="T98" s="340"/>
      <c r="U98" s="340"/>
      <c r="V98" s="340"/>
      <c r="W98" s="31"/>
      <c r="X98" s="31"/>
      <c r="Y98" s="31"/>
      <c r="Z98" s="31"/>
      <c r="AA98" s="31"/>
      <c r="AB98" s="31"/>
      <c r="AC98" s="31"/>
    </row>
    <row r="99" spans="1:29" ht="21" customHeight="1">
      <c r="A99" s="1228" t="str">
        <f t="shared" si="9"/>
        <v/>
      </c>
      <c r="B99" s="31"/>
      <c r="C99" s="1750">
        <f>'Og s3a'!C96</f>
        <v>0</v>
      </c>
      <c r="D99" s="1751"/>
      <c r="E99" s="1752">
        <f>'Og s3a'!E96</f>
        <v>0</v>
      </c>
      <c r="F99" s="1751"/>
      <c r="G99" s="976">
        <f>'Og s3a'!F96</f>
        <v>0</v>
      </c>
      <c r="H99" s="980"/>
      <c r="I99" s="469">
        <f>'Og s3a'!G96</f>
        <v>0</v>
      </c>
      <c r="J99" s="605"/>
      <c r="K99" s="31"/>
      <c r="L99" s="31"/>
      <c r="M99" s="257">
        <f t="shared" si="5"/>
        <v>0</v>
      </c>
      <c r="N99" s="257">
        <f t="shared" si="6"/>
        <v>0</v>
      </c>
      <c r="O99" s="257">
        <f t="shared" si="7"/>
        <v>0</v>
      </c>
      <c r="P99" s="257">
        <f t="shared" si="8"/>
        <v>0</v>
      </c>
      <c r="Q99" s="49">
        <f>'Og s3a'!H96</f>
        <v>0</v>
      </c>
      <c r="R99" s="470">
        <f>'Og s3a'!D96</f>
        <v>0</v>
      </c>
      <c r="S99" s="31"/>
      <c r="T99" s="340"/>
      <c r="U99" s="340"/>
      <c r="V99" s="340"/>
      <c r="W99" s="31"/>
      <c r="X99" s="31"/>
      <c r="Y99" s="31"/>
      <c r="Z99" s="31"/>
      <c r="AA99" s="31"/>
      <c r="AB99" s="31"/>
      <c r="AC99" s="31"/>
    </row>
    <row r="100" spans="1:29" ht="21" customHeight="1">
      <c r="A100" s="1228" t="str">
        <f t="shared" si="9"/>
        <v/>
      </c>
      <c r="B100" s="31"/>
      <c r="C100" s="1750">
        <f>'Og s3a'!C97</f>
        <v>0</v>
      </c>
      <c r="D100" s="1751"/>
      <c r="E100" s="1752">
        <f>'Og s3a'!E97</f>
        <v>0</v>
      </c>
      <c r="F100" s="1751"/>
      <c r="G100" s="976">
        <f>'Og s3a'!F97</f>
        <v>0</v>
      </c>
      <c r="H100" s="980"/>
      <c r="I100" s="469">
        <f>'Og s3a'!G97</f>
        <v>0</v>
      </c>
      <c r="J100" s="605"/>
      <c r="K100" s="31"/>
      <c r="L100" s="31"/>
      <c r="M100" s="257">
        <f t="shared" si="5"/>
        <v>0</v>
      </c>
      <c r="N100" s="257">
        <f t="shared" si="6"/>
        <v>0</v>
      </c>
      <c r="O100" s="257">
        <f t="shared" si="7"/>
        <v>0</v>
      </c>
      <c r="P100" s="257">
        <f t="shared" si="8"/>
        <v>0</v>
      </c>
      <c r="Q100" s="49">
        <f>'Og s3a'!H97</f>
        <v>0</v>
      </c>
      <c r="R100" s="470">
        <f>'Og s3a'!D97</f>
        <v>0</v>
      </c>
      <c r="S100" s="31"/>
      <c r="T100" s="340"/>
      <c r="U100" s="340"/>
      <c r="V100" s="340"/>
      <c r="W100" s="31"/>
      <c r="X100" s="31"/>
      <c r="Y100" s="31"/>
      <c r="Z100" s="31"/>
      <c r="AA100" s="31"/>
      <c r="AB100" s="31"/>
      <c r="AC100" s="31"/>
    </row>
    <row r="101" spans="1:29" ht="21" customHeight="1">
      <c r="A101" s="1228" t="str">
        <f t="shared" si="9"/>
        <v/>
      </c>
      <c r="B101" s="31"/>
      <c r="C101" s="1750">
        <f>'Og s3a'!C98</f>
        <v>0</v>
      </c>
      <c r="D101" s="1751"/>
      <c r="E101" s="1752">
        <f>'Og s3a'!E98</f>
        <v>0</v>
      </c>
      <c r="F101" s="1751"/>
      <c r="G101" s="976">
        <f>'Og s3a'!F98</f>
        <v>0</v>
      </c>
      <c r="H101" s="980"/>
      <c r="I101" s="469">
        <f>'Og s3a'!G98</f>
        <v>0</v>
      </c>
      <c r="J101" s="605"/>
      <c r="K101" s="31"/>
      <c r="L101" s="31"/>
      <c r="M101" s="257">
        <f t="shared" si="5"/>
        <v>0</v>
      </c>
      <c r="N101" s="257">
        <f t="shared" si="6"/>
        <v>0</v>
      </c>
      <c r="O101" s="257">
        <f t="shared" si="7"/>
        <v>0</v>
      </c>
      <c r="P101" s="257">
        <f t="shared" si="8"/>
        <v>0</v>
      </c>
      <c r="Q101" s="49">
        <f>'Og s3a'!H98</f>
        <v>0</v>
      </c>
      <c r="R101" s="470">
        <f>'Og s3a'!D98</f>
        <v>0</v>
      </c>
      <c r="S101" s="31"/>
      <c r="T101" s="340"/>
      <c r="U101" s="340"/>
      <c r="V101" s="340"/>
      <c r="W101" s="31"/>
      <c r="X101" s="31"/>
      <c r="Y101" s="31"/>
      <c r="Z101" s="31"/>
      <c r="AA101" s="31"/>
      <c r="AB101" s="31"/>
      <c r="AC101" s="31"/>
    </row>
    <row r="102" spans="1:29" ht="21" customHeight="1">
      <c r="A102" s="1228" t="str">
        <f t="shared" si="9"/>
        <v/>
      </c>
      <c r="B102" s="31"/>
      <c r="C102" s="1750">
        <f>'Og s3a'!C99</f>
        <v>0</v>
      </c>
      <c r="D102" s="1751"/>
      <c r="E102" s="1752">
        <f>'Og s3a'!E99</f>
        <v>0</v>
      </c>
      <c r="F102" s="1751"/>
      <c r="G102" s="976">
        <f>'Og s3a'!F99</f>
        <v>0</v>
      </c>
      <c r="H102" s="980"/>
      <c r="I102" s="469">
        <f>'Og s3a'!G99</f>
        <v>0</v>
      </c>
      <c r="J102" s="605"/>
      <c r="K102" s="31"/>
      <c r="L102" s="31"/>
      <c r="M102" s="257">
        <f t="shared" si="5"/>
        <v>0</v>
      </c>
      <c r="N102" s="257">
        <f t="shared" si="6"/>
        <v>0</v>
      </c>
      <c r="O102" s="257">
        <f t="shared" si="7"/>
        <v>0</v>
      </c>
      <c r="P102" s="257">
        <f t="shared" si="8"/>
        <v>0</v>
      </c>
      <c r="Q102" s="49">
        <f>'Og s3a'!H99</f>
        <v>0</v>
      </c>
      <c r="R102" s="470">
        <f>'Og s3a'!D99</f>
        <v>0</v>
      </c>
      <c r="S102" s="31"/>
      <c r="T102" s="340"/>
      <c r="U102" s="340"/>
      <c r="V102" s="340"/>
      <c r="W102" s="31"/>
      <c r="X102" s="31"/>
      <c r="Y102" s="31"/>
      <c r="Z102" s="31"/>
      <c r="AA102" s="31"/>
      <c r="AB102" s="31"/>
      <c r="AC102" s="31"/>
    </row>
    <row r="103" spans="1:29" ht="21" customHeight="1">
      <c r="A103" s="1228" t="str">
        <f t="shared" si="9"/>
        <v/>
      </c>
      <c r="B103" s="31"/>
      <c r="C103" s="1750">
        <f>'Og s3a'!C100</f>
        <v>0</v>
      </c>
      <c r="D103" s="1751"/>
      <c r="E103" s="1752">
        <f>'Og s3a'!E100</f>
        <v>0</v>
      </c>
      <c r="F103" s="1751"/>
      <c r="G103" s="976">
        <f>'Og s3a'!F100</f>
        <v>0</v>
      </c>
      <c r="H103" s="980"/>
      <c r="I103" s="469">
        <f>'Og s3a'!G100</f>
        <v>0</v>
      </c>
      <c r="J103" s="605"/>
      <c r="K103" s="31"/>
      <c r="L103" s="31"/>
      <c r="M103" s="257">
        <f t="shared" si="5"/>
        <v>0</v>
      </c>
      <c r="N103" s="257">
        <f t="shared" si="6"/>
        <v>0</v>
      </c>
      <c r="O103" s="257">
        <f t="shared" si="7"/>
        <v>0</v>
      </c>
      <c r="P103" s="257">
        <f t="shared" si="8"/>
        <v>0</v>
      </c>
      <c r="Q103" s="49">
        <f>'Og s3a'!H100</f>
        <v>0</v>
      </c>
      <c r="R103" s="470">
        <f>'Og s3a'!D100</f>
        <v>0</v>
      </c>
      <c r="S103" s="31"/>
      <c r="T103" s="340"/>
      <c r="U103" s="340"/>
      <c r="V103" s="340"/>
      <c r="W103" s="31"/>
      <c r="X103" s="31"/>
      <c r="Y103" s="31"/>
      <c r="Z103" s="31"/>
      <c r="AA103" s="31"/>
      <c r="AB103" s="31"/>
      <c r="AC103" s="31"/>
    </row>
    <row r="104" spans="1:29" ht="21" customHeight="1">
      <c r="A104" s="1228" t="str">
        <f t="shared" si="9"/>
        <v/>
      </c>
      <c r="B104" s="31"/>
      <c r="C104" s="1750">
        <f>'Og s3a'!C101</f>
        <v>0</v>
      </c>
      <c r="D104" s="1751"/>
      <c r="E104" s="1752">
        <f>'Og s3a'!E101</f>
        <v>0</v>
      </c>
      <c r="F104" s="1751"/>
      <c r="G104" s="976">
        <f>'Og s3a'!F101</f>
        <v>0</v>
      </c>
      <c r="H104" s="980"/>
      <c r="I104" s="469">
        <f>'Og s3a'!G101</f>
        <v>0</v>
      </c>
      <c r="J104" s="605"/>
      <c r="K104" s="31"/>
      <c r="L104" s="31"/>
      <c r="M104" s="257">
        <f t="shared" si="5"/>
        <v>0</v>
      </c>
      <c r="N104" s="257">
        <f t="shared" si="6"/>
        <v>0</v>
      </c>
      <c r="O104" s="257">
        <f t="shared" si="7"/>
        <v>0</v>
      </c>
      <c r="P104" s="257">
        <f t="shared" si="8"/>
        <v>0</v>
      </c>
      <c r="Q104" s="49">
        <f>'Og s3a'!H101</f>
        <v>0</v>
      </c>
      <c r="R104" s="470">
        <f>'Og s3a'!D101</f>
        <v>0</v>
      </c>
      <c r="S104" s="31"/>
      <c r="T104" s="340"/>
      <c r="U104" s="340"/>
      <c r="V104" s="340"/>
      <c r="W104" s="31"/>
      <c r="X104" s="31"/>
      <c r="Y104" s="31"/>
      <c r="Z104" s="31"/>
      <c r="AA104" s="31"/>
      <c r="AB104" s="31"/>
      <c r="AC104" s="31"/>
    </row>
    <row r="105" spans="1:29" ht="21" customHeight="1">
      <c r="A105" s="1228" t="str">
        <f t="shared" si="9"/>
        <v/>
      </c>
      <c r="B105" s="31"/>
      <c r="C105" s="1750">
        <f>'Og s3a'!C102</f>
        <v>0</v>
      </c>
      <c r="D105" s="1751"/>
      <c r="E105" s="1752">
        <f>'Og s3a'!E102</f>
        <v>0</v>
      </c>
      <c r="F105" s="1751"/>
      <c r="G105" s="976">
        <f>'Og s3a'!F102</f>
        <v>0</v>
      </c>
      <c r="H105" s="980"/>
      <c r="I105" s="469">
        <f>'Og s3a'!G102</f>
        <v>0</v>
      </c>
      <c r="J105" s="605"/>
      <c r="K105" s="31"/>
      <c r="L105" s="31"/>
      <c r="M105" s="257">
        <f t="shared" si="5"/>
        <v>0</v>
      </c>
      <c r="N105" s="257">
        <f t="shared" si="6"/>
        <v>0</v>
      </c>
      <c r="O105" s="257">
        <f t="shared" si="7"/>
        <v>0</v>
      </c>
      <c r="P105" s="257">
        <f t="shared" si="8"/>
        <v>0</v>
      </c>
      <c r="Q105" s="49">
        <f>'Og s3a'!H102</f>
        <v>0</v>
      </c>
      <c r="R105" s="470">
        <f>'Og s3a'!D102</f>
        <v>0</v>
      </c>
      <c r="S105" s="31"/>
      <c r="T105" s="340"/>
      <c r="U105" s="340"/>
      <c r="V105" s="340"/>
      <c r="W105" s="31"/>
      <c r="X105" s="31"/>
      <c r="Y105" s="31"/>
      <c r="Z105" s="31"/>
      <c r="AA105" s="31"/>
      <c r="AB105" s="31"/>
      <c r="AC105" s="31"/>
    </row>
    <row r="106" spans="1:29" ht="21" customHeight="1">
      <c r="A106" s="1228" t="str">
        <f t="shared" si="9"/>
        <v/>
      </c>
      <c r="B106" s="31"/>
      <c r="C106" s="1750">
        <f>'Og s3a'!C103</f>
        <v>0</v>
      </c>
      <c r="D106" s="1751"/>
      <c r="E106" s="1752">
        <f>'Og s3a'!E103</f>
        <v>0</v>
      </c>
      <c r="F106" s="1751"/>
      <c r="G106" s="976">
        <f>'Og s3a'!F103</f>
        <v>0</v>
      </c>
      <c r="H106" s="980"/>
      <c r="I106" s="469">
        <f>'Og s3a'!G103</f>
        <v>0</v>
      </c>
      <c r="J106" s="605"/>
      <c r="K106" s="31"/>
      <c r="L106" s="31"/>
      <c r="M106" s="257">
        <f t="shared" si="5"/>
        <v>0</v>
      </c>
      <c r="N106" s="257">
        <f t="shared" si="6"/>
        <v>0</v>
      </c>
      <c r="O106" s="257">
        <f t="shared" si="7"/>
        <v>0</v>
      </c>
      <c r="P106" s="257">
        <f t="shared" si="8"/>
        <v>0</v>
      </c>
      <c r="Q106" s="49">
        <f>'Og s3a'!H103</f>
        <v>0</v>
      </c>
      <c r="R106" s="470">
        <f>'Og s3a'!D103</f>
        <v>0</v>
      </c>
      <c r="S106" s="31"/>
      <c r="T106" s="340"/>
      <c r="U106" s="340"/>
      <c r="V106" s="340"/>
      <c r="W106" s="31"/>
      <c r="X106" s="31"/>
      <c r="Y106" s="31"/>
      <c r="Z106" s="31"/>
      <c r="AA106" s="31"/>
      <c r="AB106" s="31"/>
      <c r="AC106" s="31"/>
    </row>
    <row r="107" spans="1:29" ht="21" customHeight="1">
      <c r="A107" s="1228" t="str">
        <f t="shared" si="9"/>
        <v/>
      </c>
      <c r="B107" s="31"/>
      <c r="C107" s="1750">
        <f>'Og s3a'!C104</f>
        <v>0</v>
      </c>
      <c r="D107" s="1751"/>
      <c r="E107" s="1752">
        <f>'Og s3a'!E104</f>
        <v>0</v>
      </c>
      <c r="F107" s="1751"/>
      <c r="G107" s="976">
        <f>'Og s3a'!F104</f>
        <v>0</v>
      </c>
      <c r="H107" s="980"/>
      <c r="I107" s="469">
        <f>'Og s3a'!G104</f>
        <v>0</v>
      </c>
      <c r="J107" s="605"/>
      <c r="K107" s="31"/>
      <c r="L107" s="31"/>
      <c r="M107" s="257">
        <f t="shared" si="5"/>
        <v>0</v>
      </c>
      <c r="N107" s="257">
        <f t="shared" si="6"/>
        <v>0</v>
      </c>
      <c r="O107" s="257">
        <f t="shared" si="7"/>
        <v>0</v>
      </c>
      <c r="P107" s="257">
        <f t="shared" si="8"/>
        <v>0</v>
      </c>
      <c r="Q107" s="49">
        <f>'Og s3a'!H104</f>
        <v>0</v>
      </c>
      <c r="R107" s="470">
        <f>'Og s3a'!D104</f>
        <v>0</v>
      </c>
      <c r="S107" s="31"/>
      <c r="T107" s="340"/>
      <c r="U107" s="340"/>
      <c r="V107" s="340"/>
      <c r="W107" s="31"/>
      <c r="X107" s="31"/>
      <c r="Y107" s="31"/>
      <c r="Z107" s="31"/>
      <c r="AA107" s="31"/>
      <c r="AB107" s="31"/>
      <c r="AC107" s="31"/>
    </row>
    <row r="108" spans="1:29" ht="21" customHeight="1">
      <c r="A108" s="1228" t="str">
        <f t="shared" si="9"/>
        <v/>
      </c>
      <c r="B108" s="31"/>
      <c r="C108" s="1750">
        <f>'Og s3a'!C105</f>
        <v>0</v>
      </c>
      <c r="D108" s="1751"/>
      <c r="E108" s="1752">
        <f>'Og s3a'!E105</f>
        <v>0</v>
      </c>
      <c r="F108" s="1751"/>
      <c r="G108" s="976">
        <f>'Og s3a'!F105</f>
        <v>0</v>
      </c>
      <c r="H108" s="980"/>
      <c r="I108" s="469">
        <f>'Og s3a'!G105</f>
        <v>0</v>
      </c>
      <c r="J108" s="605"/>
      <c r="K108" s="31"/>
      <c r="L108" s="31"/>
      <c r="M108" s="257">
        <f t="shared" si="5"/>
        <v>0</v>
      </c>
      <c r="N108" s="257">
        <f t="shared" si="6"/>
        <v>0</v>
      </c>
      <c r="O108" s="257">
        <f t="shared" si="7"/>
        <v>0</v>
      </c>
      <c r="P108" s="257">
        <f t="shared" si="8"/>
        <v>0</v>
      </c>
      <c r="Q108" s="49">
        <f>'Og s3a'!H105</f>
        <v>0</v>
      </c>
      <c r="R108" s="470">
        <f>'Og s3a'!D105</f>
        <v>0</v>
      </c>
      <c r="S108" s="31"/>
      <c r="T108" s="340"/>
      <c r="U108" s="340"/>
      <c r="V108" s="340"/>
      <c r="W108" s="31"/>
      <c r="X108" s="31"/>
      <c r="Y108" s="31"/>
      <c r="Z108" s="31"/>
      <c r="AA108" s="31"/>
      <c r="AB108" s="31"/>
      <c r="AC108" s="31"/>
    </row>
    <row r="109" spans="1:29" ht="21" customHeight="1">
      <c r="A109" s="1228" t="str">
        <f t="shared" si="9"/>
        <v/>
      </c>
      <c r="B109" s="31"/>
      <c r="C109" s="1750">
        <f>'Og s3a'!C106</f>
        <v>0</v>
      </c>
      <c r="D109" s="1751"/>
      <c r="E109" s="1752">
        <f>'Og s3a'!E106</f>
        <v>0</v>
      </c>
      <c r="F109" s="1751"/>
      <c r="G109" s="976">
        <f>'Og s3a'!F106</f>
        <v>0</v>
      </c>
      <c r="H109" s="980"/>
      <c r="I109" s="469">
        <f>'Og s3a'!G106</f>
        <v>0</v>
      </c>
      <c r="J109" s="605"/>
      <c r="K109" s="31"/>
      <c r="L109" s="31"/>
      <c r="M109" s="257">
        <f t="shared" si="5"/>
        <v>0</v>
      </c>
      <c r="N109" s="257">
        <f t="shared" si="6"/>
        <v>0</v>
      </c>
      <c r="O109" s="257">
        <f t="shared" si="7"/>
        <v>0</v>
      </c>
      <c r="P109" s="257">
        <f t="shared" si="8"/>
        <v>0</v>
      </c>
      <c r="Q109" s="49">
        <f>'Og s3a'!H106</f>
        <v>0</v>
      </c>
      <c r="R109" s="470">
        <f>'Og s3a'!D106</f>
        <v>0</v>
      </c>
      <c r="S109" s="31"/>
      <c r="T109" s="340"/>
      <c r="U109" s="340"/>
      <c r="V109" s="340"/>
      <c r="W109" s="31"/>
      <c r="X109" s="31"/>
      <c r="Y109" s="31"/>
      <c r="Z109" s="31"/>
      <c r="AA109" s="31"/>
      <c r="AB109" s="31"/>
      <c r="AC109" s="31"/>
    </row>
    <row r="110" spans="1:29" ht="21" customHeight="1">
      <c r="A110" s="1228" t="str">
        <f t="shared" si="9"/>
        <v/>
      </c>
      <c r="B110" s="31"/>
      <c r="C110" s="1750">
        <f>'Og s3a'!C107</f>
        <v>0</v>
      </c>
      <c r="D110" s="1751"/>
      <c r="E110" s="1752">
        <f>'Og s3a'!E107</f>
        <v>0</v>
      </c>
      <c r="F110" s="1751"/>
      <c r="G110" s="976">
        <f>'Og s3a'!F107</f>
        <v>0</v>
      </c>
      <c r="H110" s="980"/>
      <c r="I110" s="469">
        <f>'Og s3a'!G107</f>
        <v>0</v>
      </c>
      <c r="J110" s="605"/>
      <c r="K110" s="31"/>
      <c r="L110" s="31"/>
      <c r="M110" s="257">
        <f t="shared" si="5"/>
        <v>0</v>
      </c>
      <c r="N110" s="257">
        <f t="shared" si="6"/>
        <v>0</v>
      </c>
      <c r="O110" s="257">
        <f t="shared" si="7"/>
        <v>0</v>
      </c>
      <c r="P110" s="257">
        <f t="shared" si="8"/>
        <v>0</v>
      </c>
      <c r="Q110" s="49">
        <f>'Og s3a'!H107</f>
        <v>0</v>
      </c>
      <c r="R110" s="470">
        <f>'Og s3a'!D107</f>
        <v>0</v>
      </c>
      <c r="S110" s="31"/>
      <c r="T110" s="340"/>
      <c r="U110" s="340"/>
      <c r="V110" s="340"/>
      <c r="W110" s="31"/>
      <c r="X110" s="31"/>
      <c r="Y110" s="31"/>
      <c r="Z110" s="31"/>
      <c r="AA110" s="31"/>
      <c r="AB110" s="31"/>
      <c r="AC110" s="31"/>
    </row>
    <row r="111" spans="1:29" ht="21" customHeight="1">
      <c r="A111" s="1228" t="str">
        <f t="shared" si="9"/>
        <v/>
      </c>
      <c r="B111" s="31"/>
      <c r="C111" s="1750">
        <f>'Og s3a'!C108</f>
        <v>0</v>
      </c>
      <c r="D111" s="1751"/>
      <c r="E111" s="1752">
        <f>'Og s3a'!E108</f>
        <v>0</v>
      </c>
      <c r="F111" s="1751"/>
      <c r="G111" s="976">
        <f>'Og s3a'!F108</f>
        <v>0</v>
      </c>
      <c r="H111" s="980"/>
      <c r="I111" s="469">
        <f>'Og s3a'!G108</f>
        <v>0</v>
      </c>
      <c r="J111" s="605"/>
      <c r="K111" s="31"/>
      <c r="L111" s="31"/>
      <c r="M111" s="257">
        <f t="shared" si="5"/>
        <v>0</v>
      </c>
      <c r="N111" s="257">
        <f t="shared" si="6"/>
        <v>0</v>
      </c>
      <c r="O111" s="257">
        <f t="shared" si="7"/>
        <v>0</v>
      </c>
      <c r="P111" s="257">
        <f t="shared" si="8"/>
        <v>0</v>
      </c>
      <c r="Q111" s="49">
        <f>'Og s3a'!H108</f>
        <v>0</v>
      </c>
      <c r="R111" s="470">
        <f>'Og s3a'!D108</f>
        <v>0</v>
      </c>
      <c r="S111" s="31"/>
      <c r="T111" s="340"/>
      <c r="U111" s="340"/>
      <c r="V111" s="340"/>
      <c r="W111" s="31"/>
      <c r="X111" s="31"/>
      <c r="Y111" s="31"/>
      <c r="Z111" s="31"/>
      <c r="AA111" s="31"/>
      <c r="AB111" s="31"/>
      <c r="AC111" s="31"/>
    </row>
    <row r="112" spans="1:29" ht="21" customHeight="1">
      <c r="A112" s="1228" t="str">
        <f t="shared" si="9"/>
        <v/>
      </c>
      <c r="B112" s="31"/>
      <c r="C112" s="1750">
        <f>'Og s3a'!C109</f>
        <v>0</v>
      </c>
      <c r="D112" s="1751"/>
      <c r="E112" s="1752">
        <f>'Og s3a'!E109</f>
        <v>0</v>
      </c>
      <c r="F112" s="1751"/>
      <c r="G112" s="976">
        <f>'Og s3a'!F109</f>
        <v>0</v>
      </c>
      <c r="H112" s="980"/>
      <c r="I112" s="469">
        <f>'Og s3a'!G109</f>
        <v>0</v>
      </c>
      <c r="J112" s="605"/>
      <c r="K112" s="31"/>
      <c r="L112" s="31"/>
      <c r="M112" s="257">
        <f t="shared" si="5"/>
        <v>0</v>
      </c>
      <c r="N112" s="257">
        <f t="shared" si="6"/>
        <v>0</v>
      </c>
      <c r="O112" s="257">
        <f t="shared" si="7"/>
        <v>0</v>
      </c>
      <c r="P112" s="257">
        <f t="shared" si="8"/>
        <v>0</v>
      </c>
      <c r="Q112" s="49">
        <f>'Og s3a'!H109</f>
        <v>0</v>
      </c>
      <c r="R112" s="470">
        <f>'Og s3a'!D109</f>
        <v>0</v>
      </c>
      <c r="S112" s="31"/>
      <c r="T112" s="340"/>
      <c r="U112" s="340"/>
      <c r="V112" s="340"/>
      <c r="W112" s="31"/>
      <c r="X112" s="31"/>
      <c r="Y112" s="31"/>
      <c r="Z112" s="31"/>
      <c r="AA112" s="31"/>
      <c r="AB112" s="31"/>
      <c r="AC112" s="31"/>
    </row>
    <row r="113" spans="1:29" ht="21" customHeight="1">
      <c r="A113" s="1228" t="str">
        <f t="shared" si="9"/>
        <v/>
      </c>
      <c r="B113" s="31"/>
      <c r="C113" s="1750">
        <f>'Og s3a'!C110</f>
        <v>0</v>
      </c>
      <c r="D113" s="1751"/>
      <c r="E113" s="1752">
        <f>'Og s3a'!E110</f>
        <v>0</v>
      </c>
      <c r="F113" s="1751"/>
      <c r="G113" s="976">
        <f>'Og s3a'!F110</f>
        <v>0</v>
      </c>
      <c r="H113" s="980"/>
      <c r="I113" s="469">
        <f>'Og s3a'!G110</f>
        <v>0</v>
      </c>
      <c r="J113" s="605"/>
      <c r="K113" s="31"/>
      <c r="L113" s="31"/>
      <c r="M113" s="257">
        <f t="shared" si="5"/>
        <v>0</v>
      </c>
      <c r="N113" s="257">
        <f t="shared" si="6"/>
        <v>0</v>
      </c>
      <c r="O113" s="257">
        <f t="shared" si="7"/>
        <v>0</v>
      </c>
      <c r="P113" s="257">
        <f t="shared" si="8"/>
        <v>0</v>
      </c>
      <c r="Q113" s="49">
        <f>'Og s3a'!H110</f>
        <v>0</v>
      </c>
      <c r="R113" s="470">
        <f>'Og s3a'!D110</f>
        <v>0</v>
      </c>
      <c r="S113" s="31"/>
      <c r="T113" s="340"/>
      <c r="U113" s="340"/>
      <c r="V113" s="340"/>
      <c r="W113" s="31"/>
      <c r="X113" s="31"/>
      <c r="Y113" s="31"/>
      <c r="Z113" s="31"/>
      <c r="AA113" s="31"/>
      <c r="AB113" s="31"/>
      <c r="AC113" s="31"/>
    </row>
    <row r="114" spans="1:29" ht="21" customHeight="1">
      <c r="A114" s="1228" t="str">
        <f t="shared" si="9"/>
        <v/>
      </c>
      <c r="B114" s="31"/>
      <c r="C114" s="1750">
        <f>'Og s3a'!C111</f>
        <v>0</v>
      </c>
      <c r="D114" s="1751"/>
      <c r="E114" s="1752">
        <f>'Og s3a'!E111</f>
        <v>0</v>
      </c>
      <c r="F114" s="1751"/>
      <c r="G114" s="976">
        <f>'Og s3a'!F111</f>
        <v>0</v>
      </c>
      <c r="H114" s="980"/>
      <c r="I114" s="469">
        <f>'Og s3a'!G111</f>
        <v>0</v>
      </c>
      <c r="J114" s="605"/>
      <c r="K114" s="31"/>
      <c r="L114" s="31"/>
      <c r="M114" s="257">
        <f t="shared" si="5"/>
        <v>0</v>
      </c>
      <c r="N114" s="257">
        <f t="shared" si="6"/>
        <v>0</v>
      </c>
      <c r="O114" s="257">
        <f t="shared" si="7"/>
        <v>0</v>
      </c>
      <c r="P114" s="257">
        <f t="shared" si="8"/>
        <v>0</v>
      </c>
      <c r="Q114" s="49">
        <f>'Og s3a'!H111</f>
        <v>0</v>
      </c>
      <c r="R114" s="470">
        <f>'Og s3a'!D111</f>
        <v>0</v>
      </c>
      <c r="S114" s="31"/>
      <c r="T114" s="340"/>
      <c r="U114" s="340"/>
      <c r="V114" s="340"/>
      <c r="W114" s="31"/>
      <c r="X114" s="31"/>
      <c r="Y114" s="31"/>
      <c r="Z114" s="31"/>
      <c r="AA114" s="31"/>
      <c r="AB114" s="31"/>
      <c r="AC114" s="31"/>
    </row>
    <row r="115" spans="1:29" ht="21" customHeight="1">
      <c r="A115" s="1228" t="str">
        <f t="shared" si="9"/>
        <v/>
      </c>
      <c r="B115" s="31"/>
      <c r="C115" s="1750">
        <f>'Og s3a'!C112</f>
        <v>0</v>
      </c>
      <c r="D115" s="1751"/>
      <c r="E115" s="1752">
        <f>'Og s3a'!E112</f>
        <v>0</v>
      </c>
      <c r="F115" s="1751"/>
      <c r="G115" s="976">
        <f>'Og s3a'!F112</f>
        <v>0</v>
      </c>
      <c r="H115" s="980"/>
      <c r="I115" s="469">
        <f>'Og s3a'!G112</f>
        <v>0</v>
      </c>
      <c r="J115" s="605"/>
      <c r="K115" s="31"/>
      <c r="L115" s="31"/>
      <c r="M115" s="257">
        <f t="shared" si="5"/>
        <v>0</v>
      </c>
      <c r="N115" s="257">
        <f t="shared" si="6"/>
        <v>0</v>
      </c>
      <c r="O115" s="257">
        <f t="shared" si="7"/>
        <v>0</v>
      </c>
      <c r="P115" s="257">
        <f t="shared" si="8"/>
        <v>0</v>
      </c>
      <c r="Q115" s="49">
        <f>'Og s3a'!H112</f>
        <v>0</v>
      </c>
      <c r="R115" s="470">
        <f>'Og s3a'!D112</f>
        <v>0</v>
      </c>
      <c r="S115" s="31"/>
      <c r="T115" s="340"/>
      <c r="U115" s="340"/>
      <c r="V115" s="340"/>
      <c r="W115" s="31"/>
      <c r="X115" s="31"/>
      <c r="Y115" s="31"/>
      <c r="Z115" s="31"/>
      <c r="AA115" s="31"/>
      <c r="AB115" s="31"/>
      <c r="AC115" s="31"/>
    </row>
    <row r="116" spans="1:29" ht="21" customHeight="1">
      <c r="A116" s="1228" t="str">
        <f t="shared" si="9"/>
        <v/>
      </c>
      <c r="B116" s="31"/>
      <c r="C116" s="1750">
        <f>'Og s3a'!C113</f>
        <v>0</v>
      </c>
      <c r="D116" s="1751"/>
      <c r="E116" s="1752">
        <f>'Og s3a'!E113</f>
        <v>0</v>
      </c>
      <c r="F116" s="1751"/>
      <c r="G116" s="976">
        <f>'Og s3a'!F113</f>
        <v>0</v>
      </c>
      <c r="H116" s="980"/>
      <c r="I116" s="469">
        <f>'Og s3a'!G113</f>
        <v>0</v>
      </c>
      <c r="J116" s="605"/>
      <c r="K116" s="31"/>
      <c r="L116" s="31"/>
      <c r="M116" s="257">
        <f t="shared" si="5"/>
        <v>0</v>
      </c>
      <c r="N116" s="257">
        <f t="shared" si="6"/>
        <v>0</v>
      </c>
      <c r="O116" s="257">
        <f t="shared" si="7"/>
        <v>0</v>
      </c>
      <c r="P116" s="257">
        <f t="shared" si="8"/>
        <v>0</v>
      </c>
      <c r="Q116" s="49">
        <f>'Og s3a'!H113</f>
        <v>0</v>
      </c>
      <c r="R116" s="470">
        <f>'Og s3a'!D113</f>
        <v>0</v>
      </c>
      <c r="S116" s="31"/>
      <c r="T116" s="340"/>
      <c r="U116" s="340"/>
      <c r="V116" s="340"/>
      <c r="W116" s="31"/>
      <c r="X116" s="31"/>
      <c r="Y116" s="31"/>
      <c r="Z116" s="31"/>
      <c r="AA116" s="31"/>
      <c r="AB116" s="31"/>
      <c r="AC116" s="31"/>
    </row>
    <row r="117" spans="1:29" ht="21" customHeight="1">
      <c r="A117" s="1228" t="str">
        <f t="shared" si="9"/>
        <v/>
      </c>
      <c r="B117" s="31"/>
      <c r="C117" s="1750">
        <f>'Og s3a'!C114</f>
        <v>0</v>
      </c>
      <c r="D117" s="1751"/>
      <c r="E117" s="1752">
        <f>'Og s3a'!E114</f>
        <v>0</v>
      </c>
      <c r="F117" s="1751"/>
      <c r="G117" s="976">
        <f>'Og s3a'!F114</f>
        <v>0</v>
      </c>
      <c r="H117" s="980"/>
      <c r="I117" s="469">
        <f>'Og s3a'!G114</f>
        <v>0</v>
      </c>
      <c r="J117" s="605"/>
      <c r="K117" s="31"/>
      <c r="L117" s="31"/>
      <c r="M117" s="257">
        <f t="shared" si="5"/>
        <v>0</v>
      </c>
      <c r="N117" s="257">
        <f t="shared" si="6"/>
        <v>0</v>
      </c>
      <c r="O117" s="257">
        <f t="shared" si="7"/>
        <v>0</v>
      </c>
      <c r="P117" s="257">
        <f t="shared" si="8"/>
        <v>0</v>
      </c>
      <c r="Q117" s="49">
        <f>'Og s3a'!H114</f>
        <v>0</v>
      </c>
      <c r="R117" s="470">
        <f>'Og s3a'!D114</f>
        <v>0</v>
      </c>
      <c r="S117" s="31"/>
      <c r="T117" s="340"/>
      <c r="U117" s="340"/>
      <c r="V117" s="340"/>
      <c r="W117" s="31"/>
      <c r="X117" s="31"/>
      <c r="Y117" s="31"/>
      <c r="Z117" s="31"/>
      <c r="AA117" s="31"/>
      <c r="AB117" s="31"/>
      <c r="AC117" s="31"/>
    </row>
    <row r="118" spans="1:29" ht="21" customHeight="1">
      <c r="A118" s="1228" t="str">
        <f t="shared" si="9"/>
        <v/>
      </c>
      <c r="B118" s="31"/>
      <c r="C118" s="1750">
        <f>'Og s3a'!C115</f>
        <v>0</v>
      </c>
      <c r="D118" s="1751"/>
      <c r="E118" s="1752">
        <f>'Og s3a'!E115</f>
        <v>0</v>
      </c>
      <c r="F118" s="1751"/>
      <c r="G118" s="976">
        <f>'Og s3a'!F115</f>
        <v>0</v>
      </c>
      <c r="H118" s="980"/>
      <c r="I118" s="469">
        <f>'Og s3a'!G115</f>
        <v>0</v>
      </c>
      <c r="J118" s="605"/>
      <c r="K118" s="31"/>
      <c r="L118" s="31"/>
      <c r="M118" s="257">
        <f t="shared" si="5"/>
        <v>0</v>
      </c>
      <c r="N118" s="257">
        <f t="shared" si="6"/>
        <v>0</v>
      </c>
      <c r="O118" s="257">
        <f t="shared" si="7"/>
        <v>0</v>
      </c>
      <c r="P118" s="257">
        <f t="shared" si="8"/>
        <v>0</v>
      </c>
      <c r="Q118" s="49">
        <f>'Og s3a'!H115</f>
        <v>0</v>
      </c>
      <c r="R118" s="470">
        <f>'Og s3a'!D115</f>
        <v>0</v>
      </c>
      <c r="S118" s="31"/>
      <c r="T118" s="340"/>
      <c r="U118" s="340"/>
      <c r="V118" s="340"/>
      <c r="W118" s="31"/>
      <c r="X118" s="31"/>
      <c r="Y118" s="31"/>
      <c r="Z118" s="31"/>
      <c r="AA118" s="31"/>
      <c r="AB118" s="31"/>
      <c r="AC118" s="31"/>
    </row>
    <row r="119" spans="1:29" ht="21" customHeight="1">
      <c r="A119" s="1228" t="str">
        <f t="shared" si="9"/>
        <v/>
      </c>
      <c r="B119" s="31"/>
      <c r="C119" s="1750">
        <f>'Og s3a'!C116</f>
        <v>0</v>
      </c>
      <c r="D119" s="1751"/>
      <c r="E119" s="1752">
        <f>'Og s3a'!E116</f>
        <v>0</v>
      </c>
      <c r="F119" s="1751"/>
      <c r="G119" s="976">
        <f>'Og s3a'!F116</f>
        <v>0</v>
      </c>
      <c r="H119" s="980"/>
      <c r="I119" s="469">
        <f>'Og s3a'!G116</f>
        <v>0</v>
      </c>
      <c r="J119" s="605"/>
      <c r="K119" s="31"/>
      <c r="L119" s="31"/>
      <c r="M119" s="257">
        <f t="shared" si="5"/>
        <v>0</v>
      </c>
      <c r="N119" s="257">
        <f t="shared" si="6"/>
        <v>0</v>
      </c>
      <c r="O119" s="257">
        <f t="shared" si="7"/>
        <v>0</v>
      </c>
      <c r="P119" s="257">
        <f t="shared" si="8"/>
        <v>0</v>
      </c>
      <c r="Q119" s="49">
        <f>'Og s3a'!H116</f>
        <v>0</v>
      </c>
      <c r="R119" s="470">
        <f>'Og s3a'!D116</f>
        <v>0</v>
      </c>
      <c r="S119" s="31"/>
      <c r="T119" s="340"/>
      <c r="U119" s="340"/>
      <c r="V119" s="340"/>
      <c r="W119" s="31"/>
      <c r="X119" s="31"/>
      <c r="Y119" s="31"/>
      <c r="Z119" s="31"/>
      <c r="AA119" s="31"/>
      <c r="AB119" s="31"/>
      <c r="AC119" s="31"/>
    </row>
    <row r="120" spans="1:29" ht="21" customHeight="1">
      <c r="A120" s="1228" t="str">
        <f t="shared" si="9"/>
        <v/>
      </c>
      <c r="B120" s="31"/>
      <c r="C120" s="1750">
        <f>'Og s3a'!C117</f>
        <v>0</v>
      </c>
      <c r="D120" s="1751"/>
      <c r="E120" s="1752">
        <f>'Og s3a'!E117</f>
        <v>0</v>
      </c>
      <c r="F120" s="1751"/>
      <c r="G120" s="976">
        <f>'Og s3a'!F117</f>
        <v>0</v>
      </c>
      <c r="H120" s="980"/>
      <c r="I120" s="469">
        <f>'Og s3a'!G117</f>
        <v>0</v>
      </c>
      <c r="J120" s="605"/>
      <c r="K120" s="31"/>
      <c r="L120" s="31"/>
      <c r="M120" s="257">
        <f t="shared" si="5"/>
        <v>0</v>
      </c>
      <c r="N120" s="257">
        <f t="shared" si="6"/>
        <v>0</v>
      </c>
      <c r="O120" s="257">
        <f t="shared" si="7"/>
        <v>0</v>
      </c>
      <c r="P120" s="257">
        <f t="shared" si="8"/>
        <v>0</v>
      </c>
      <c r="Q120" s="49">
        <f>'Og s3a'!H117</f>
        <v>0</v>
      </c>
      <c r="R120" s="470">
        <f>'Og s3a'!D117</f>
        <v>0</v>
      </c>
      <c r="S120" s="31"/>
      <c r="T120" s="340"/>
      <c r="U120" s="340"/>
      <c r="V120" s="340"/>
      <c r="W120" s="31"/>
      <c r="X120" s="31"/>
      <c r="Y120" s="31"/>
      <c r="Z120" s="31"/>
      <c r="AA120" s="31"/>
      <c r="AB120" s="31"/>
      <c r="AC120" s="31"/>
    </row>
    <row r="121" spans="1:29" ht="21" customHeight="1">
      <c r="A121" s="1228" t="str">
        <f t="shared" si="9"/>
        <v/>
      </c>
      <c r="B121" s="31"/>
      <c r="C121" s="1750">
        <f>'Og s3a'!C118</f>
        <v>0</v>
      </c>
      <c r="D121" s="1751"/>
      <c r="E121" s="1752">
        <f>'Og s3a'!E118</f>
        <v>0</v>
      </c>
      <c r="F121" s="1751"/>
      <c r="G121" s="976">
        <f>'Og s3a'!F118</f>
        <v>0</v>
      </c>
      <c r="H121" s="980"/>
      <c r="I121" s="469">
        <f>'Og s3a'!G118</f>
        <v>0</v>
      </c>
      <c r="J121" s="605"/>
      <c r="K121" s="31"/>
      <c r="L121" s="31"/>
      <c r="M121" s="257">
        <f t="shared" si="5"/>
        <v>0</v>
      </c>
      <c r="N121" s="257">
        <f t="shared" si="6"/>
        <v>0</v>
      </c>
      <c r="O121" s="257">
        <f t="shared" si="7"/>
        <v>0</v>
      </c>
      <c r="P121" s="257">
        <f t="shared" si="8"/>
        <v>0</v>
      </c>
      <c r="Q121" s="49">
        <f>'Og s3a'!H118</f>
        <v>0</v>
      </c>
      <c r="R121" s="470">
        <f>'Og s3a'!D118</f>
        <v>0</v>
      </c>
      <c r="S121" s="31"/>
      <c r="T121" s="340"/>
      <c r="U121" s="340"/>
      <c r="V121" s="340"/>
      <c r="W121" s="31"/>
      <c r="X121" s="31"/>
      <c r="Y121" s="31"/>
      <c r="Z121" s="31"/>
      <c r="AA121" s="31"/>
      <c r="AB121" s="31"/>
      <c r="AC121" s="31"/>
    </row>
    <row r="122" spans="1:29" ht="21" customHeight="1">
      <c r="A122" s="1228" t="str">
        <f t="shared" si="9"/>
        <v/>
      </c>
      <c r="B122" s="31"/>
      <c r="C122" s="1750">
        <f>'Og s3a'!C119</f>
        <v>0</v>
      </c>
      <c r="D122" s="1751"/>
      <c r="E122" s="1752">
        <f>'Og s3a'!E119</f>
        <v>0</v>
      </c>
      <c r="F122" s="1751"/>
      <c r="G122" s="976">
        <f>'Og s3a'!F119</f>
        <v>0</v>
      </c>
      <c r="H122" s="980"/>
      <c r="I122" s="469">
        <f>'Og s3a'!G119</f>
        <v>0</v>
      </c>
      <c r="J122" s="605"/>
      <c r="K122" s="31"/>
      <c r="L122" s="31"/>
      <c r="M122" s="257">
        <f t="shared" si="5"/>
        <v>0</v>
      </c>
      <c r="N122" s="257">
        <f t="shared" si="6"/>
        <v>0</v>
      </c>
      <c r="O122" s="257">
        <f t="shared" si="7"/>
        <v>0</v>
      </c>
      <c r="P122" s="257">
        <f t="shared" si="8"/>
        <v>0</v>
      </c>
      <c r="Q122" s="49">
        <f>'Og s3a'!H119</f>
        <v>0</v>
      </c>
      <c r="R122" s="470">
        <f>'Og s3a'!D119</f>
        <v>0</v>
      </c>
      <c r="S122" s="31"/>
      <c r="T122" s="340"/>
      <c r="U122" s="340"/>
      <c r="V122" s="340"/>
      <c r="W122" s="31"/>
      <c r="X122" s="31"/>
      <c r="Y122" s="31"/>
      <c r="Z122" s="31"/>
      <c r="AA122" s="31"/>
      <c r="AB122" s="31"/>
      <c r="AC122" s="31"/>
    </row>
    <row r="123" spans="1:29" ht="21" customHeight="1">
      <c r="A123" s="1228" t="str">
        <f t="shared" si="9"/>
        <v/>
      </c>
      <c r="B123" s="31"/>
      <c r="C123" s="1750">
        <f>'Og s3a'!C120</f>
        <v>0</v>
      </c>
      <c r="D123" s="1751"/>
      <c r="E123" s="1752">
        <f>'Og s3a'!E120</f>
        <v>0</v>
      </c>
      <c r="F123" s="1751"/>
      <c r="G123" s="976">
        <f>'Og s3a'!F120</f>
        <v>0</v>
      </c>
      <c r="H123" s="980"/>
      <c r="I123" s="469">
        <f>'Og s3a'!G120</f>
        <v>0</v>
      </c>
      <c r="J123" s="605"/>
      <c r="K123" s="31"/>
      <c r="L123" s="31"/>
      <c r="M123" s="257">
        <f t="shared" si="5"/>
        <v>0</v>
      </c>
      <c r="N123" s="257">
        <f t="shared" si="6"/>
        <v>0</v>
      </c>
      <c r="O123" s="257">
        <f t="shared" si="7"/>
        <v>0</v>
      </c>
      <c r="P123" s="257">
        <f t="shared" si="8"/>
        <v>0</v>
      </c>
      <c r="Q123" s="49">
        <f>'Og s3a'!H120</f>
        <v>0</v>
      </c>
      <c r="R123" s="470">
        <f>'Og s3a'!D120</f>
        <v>0</v>
      </c>
      <c r="S123" s="31"/>
      <c r="T123" s="340"/>
      <c r="U123" s="340"/>
      <c r="V123" s="340"/>
      <c r="W123" s="31"/>
      <c r="X123" s="31"/>
      <c r="Y123" s="31"/>
      <c r="Z123" s="31"/>
      <c r="AA123" s="31"/>
      <c r="AB123" s="31"/>
      <c r="AC123" s="31"/>
    </row>
    <row r="124" spans="1:29" ht="21" customHeight="1">
      <c r="A124" s="1228" t="str">
        <f t="shared" si="9"/>
        <v/>
      </c>
      <c r="B124" s="31"/>
      <c r="C124" s="1750">
        <f>'Og s3a'!C121</f>
        <v>0</v>
      </c>
      <c r="D124" s="1751"/>
      <c r="E124" s="1752">
        <f>'Og s3a'!E121</f>
        <v>0</v>
      </c>
      <c r="F124" s="1751"/>
      <c r="G124" s="976">
        <f>'Og s3a'!F121</f>
        <v>0</v>
      </c>
      <c r="H124" s="980"/>
      <c r="I124" s="469">
        <f>'Og s3a'!G121</f>
        <v>0</v>
      </c>
      <c r="J124" s="605"/>
      <c r="K124" s="31"/>
      <c r="L124" s="31"/>
      <c r="M124" s="257">
        <f t="shared" si="5"/>
        <v>0</v>
      </c>
      <c r="N124" s="257">
        <f t="shared" si="6"/>
        <v>0</v>
      </c>
      <c r="O124" s="257">
        <f t="shared" si="7"/>
        <v>0</v>
      </c>
      <c r="P124" s="257">
        <f t="shared" si="8"/>
        <v>0</v>
      </c>
      <c r="Q124" s="49">
        <f>'Og s3a'!H121</f>
        <v>0</v>
      </c>
      <c r="R124" s="470">
        <f>'Og s3a'!D121</f>
        <v>0</v>
      </c>
      <c r="S124" s="31"/>
      <c r="T124" s="340"/>
      <c r="U124" s="340"/>
      <c r="V124" s="340"/>
      <c r="W124" s="31"/>
      <c r="X124" s="31"/>
      <c r="Y124" s="31"/>
      <c r="Z124" s="31"/>
      <c r="AA124" s="31"/>
      <c r="AB124" s="31"/>
      <c r="AC124" s="31"/>
    </row>
    <row r="125" spans="1:29" ht="21" customHeight="1">
      <c r="A125" s="1228" t="str">
        <f t="shared" si="9"/>
        <v/>
      </c>
      <c r="B125" s="31"/>
      <c r="C125" s="1750">
        <f>'Og s3a'!C122</f>
        <v>0</v>
      </c>
      <c r="D125" s="1751"/>
      <c r="E125" s="1752">
        <f>'Og s3a'!E122</f>
        <v>0</v>
      </c>
      <c r="F125" s="1751"/>
      <c r="G125" s="976">
        <f>'Og s3a'!F122</f>
        <v>0</v>
      </c>
      <c r="H125" s="980"/>
      <c r="I125" s="469">
        <f>'Og s3a'!G122</f>
        <v>0</v>
      </c>
      <c r="J125" s="605"/>
      <c r="K125" s="31"/>
      <c r="L125" s="31"/>
      <c r="M125" s="257">
        <f t="shared" si="5"/>
        <v>0</v>
      </c>
      <c r="N125" s="257">
        <f t="shared" si="6"/>
        <v>0</v>
      </c>
      <c r="O125" s="257">
        <f t="shared" si="7"/>
        <v>0</v>
      </c>
      <c r="P125" s="257">
        <f t="shared" si="8"/>
        <v>0</v>
      </c>
      <c r="Q125" s="49">
        <f>'Og s3a'!H122</f>
        <v>0</v>
      </c>
      <c r="R125" s="470">
        <f>'Og s3a'!D122</f>
        <v>0</v>
      </c>
      <c r="S125" s="31"/>
      <c r="T125" s="340"/>
      <c r="U125" s="340"/>
      <c r="V125" s="340"/>
      <c r="W125" s="31"/>
      <c r="X125" s="31"/>
      <c r="Y125" s="31"/>
      <c r="Z125" s="31"/>
      <c r="AA125" s="31"/>
      <c r="AB125" s="31"/>
      <c r="AC125" s="31"/>
    </row>
    <row r="126" spans="1:29" ht="21" customHeight="1">
      <c r="A126" s="1228" t="str">
        <f t="shared" si="9"/>
        <v/>
      </c>
      <c r="B126" s="31"/>
      <c r="C126" s="1750">
        <f>'Og s3a'!C123</f>
        <v>0</v>
      </c>
      <c r="D126" s="1751"/>
      <c r="E126" s="1752">
        <f>'Og s3a'!E123</f>
        <v>0</v>
      </c>
      <c r="F126" s="1751"/>
      <c r="G126" s="976">
        <f>'Og s3a'!F123</f>
        <v>0</v>
      </c>
      <c r="H126" s="980"/>
      <c r="I126" s="469">
        <f>'Og s3a'!G123</f>
        <v>0</v>
      </c>
      <c r="J126" s="605"/>
      <c r="K126" s="31"/>
      <c r="L126" s="31"/>
      <c r="M126" s="257">
        <f t="shared" si="5"/>
        <v>0</v>
      </c>
      <c r="N126" s="257">
        <f t="shared" si="6"/>
        <v>0</v>
      </c>
      <c r="O126" s="257">
        <f t="shared" si="7"/>
        <v>0</v>
      </c>
      <c r="P126" s="257">
        <f t="shared" si="8"/>
        <v>0</v>
      </c>
      <c r="Q126" s="49">
        <f>'Og s3a'!H123</f>
        <v>0</v>
      </c>
      <c r="R126" s="470">
        <f>'Og s3a'!D123</f>
        <v>0</v>
      </c>
      <c r="S126" s="31"/>
      <c r="T126" s="340"/>
      <c r="U126" s="340"/>
      <c r="V126" s="340"/>
      <c r="W126" s="31"/>
      <c r="X126" s="31"/>
      <c r="Y126" s="31"/>
      <c r="Z126" s="31"/>
      <c r="AA126" s="31"/>
      <c r="AB126" s="31"/>
      <c r="AC126" s="31"/>
    </row>
    <row r="127" spans="1:29" ht="21" customHeight="1">
      <c r="A127" s="1228" t="str">
        <f t="shared" si="9"/>
        <v/>
      </c>
      <c r="B127" s="31"/>
      <c r="C127" s="1750">
        <f>'Og s3a'!C124</f>
        <v>0</v>
      </c>
      <c r="D127" s="1751"/>
      <c r="E127" s="1752">
        <f>'Og s3a'!E124</f>
        <v>0</v>
      </c>
      <c r="F127" s="1751"/>
      <c r="G127" s="976">
        <f>'Og s3a'!F124</f>
        <v>0</v>
      </c>
      <c r="H127" s="980"/>
      <c r="I127" s="469">
        <f>'Og s3a'!G124</f>
        <v>0</v>
      </c>
      <c r="J127" s="605"/>
      <c r="K127" s="31"/>
      <c r="L127" s="31"/>
      <c r="M127" s="257">
        <f t="shared" si="5"/>
        <v>0</v>
      </c>
      <c r="N127" s="257">
        <f t="shared" si="6"/>
        <v>0</v>
      </c>
      <c r="O127" s="257">
        <f t="shared" si="7"/>
        <v>0</v>
      </c>
      <c r="P127" s="257">
        <f t="shared" si="8"/>
        <v>0</v>
      </c>
      <c r="Q127" s="49">
        <f>'Og s3a'!H124</f>
        <v>0</v>
      </c>
      <c r="R127" s="470">
        <f>'Og s3a'!D124</f>
        <v>0</v>
      </c>
      <c r="S127" s="31"/>
      <c r="T127" s="340"/>
      <c r="U127" s="340"/>
      <c r="V127" s="340"/>
      <c r="W127" s="31"/>
      <c r="X127" s="31"/>
      <c r="Y127" s="31"/>
      <c r="Z127" s="31"/>
      <c r="AA127" s="31"/>
      <c r="AB127" s="31"/>
      <c r="AC127" s="31"/>
    </row>
    <row r="128" spans="1:29" ht="21" customHeight="1">
      <c r="A128" s="1228" t="str">
        <f t="shared" si="9"/>
        <v/>
      </c>
      <c r="B128" s="31"/>
      <c r="C128" s="1750">
        <f>'Og s3a'!C125</f>
        <v>0</v>
      </c>
      <c r="D128" s="1751"/>
      <c r="E128" s="1752">
        <f>'Og s3a'!E125</f>
        <v>0</v>
      </c>
      <c r="F128" s="1751"/>
      <c r="G128" s="976">
        <f>'Og s3a'!F125</f>
        <v>0</v>
      </c>
      <c r="H128" s="980"/>
      <c r="I128" s="469">
        <f>'Og s3a'!G125</f>
        <v>0</v>
      </c>
      <c r="J128" s="605"/>
      <c r="K128" s="31"/>
      <c r="L128" s="31"/>
      <c r="M128" s="257">
        <f t="shared" si="5"/>
        <v>0</v>
      </c>
      <c r="N128" s="257">
        <f t="shared" si="6"/>
        <v>0</v>
      </c>
      <c r="O128" s="257">
        <f t="shared" si="7"/>
        <v>0</v>
      </c>
      <c r="P128" s="257">
        <f t="shared" si="8"/>
        <v>0</v>
      </c>
      <c r="Q128" s="49">
        <f>'Og s3a'!H125</f>
        <v>0</v>
      </c>
      <c r="R128" s="470">
        <f>'Og s3a'!D125</f>
        <v>0</v>
      </c>
      <c r="S128" s="31"/>
      <c r="T128" s="340"/>
      <c r="U128" s="340"/>
      <c r="V128" s="340"/>
      <c r="W128" s="31"/>
      <c r="X128" s="31"/>
      <c r="Y128" s="31"/>
      <c r="Z128" s="31"/>
      <c r="AA128" s="31"/>
      <c r="AB128" s="31"/>
      <c r="AC128" s="31"/>
    </row>
    <row r="129" spans="1:29" ht="21" customHeight="1">
      <c r="A129" s="1228" t="str">
        <f t="shared" si="9"/>
        <v/>
      </c>
      <c r="B129" s="31"/>
      <c r="C129" s="1750">
        <f>'Og s3a'!C126</f>
        <v>0</v>
      </c>
      <c r="D129" s="1751"/>
      <c r="E129" s="1752">
        <f>'Og s3a'!E126</f>
        <v>0</v>
      </c>
      <c r="F129" s="1751"/>
      <c r="G129" s="976">
        <f>'Og s3a'!F126</f>
        <v>0</v>
      </c>
      <c r="H129" s="980"/>
      <c r="I129" s="469">
        <f>'Og s3a'!G126</f>
        <v>0</v>
      </c>
      <c r="J129" s="605"/>
      <c r="K129" s="31"/>
      <c r="L129" s="31"/>
      <c r="M129" s="257">
        <f t="shared" si="5"/>
        <v>0</v>
      </c>
      <c r="N129" s="257">
        <f t="shared" si="6"/>
        <v>0</v>
      </c>
      <c r="O129" s="257">
        <f t="shared" si="7"/>
        <v>0</v>
      </c>
      <c r="P129" s="257">
        <f t="shared" si="8"/>
        <v>0</v>
      </c>
      <c r="Q129" s="49">
        <f>'Og s3a'!H126</f>
        <v>0</v>
      </c>
      <c r="R129" s="470">
        <f>'Og s3a'!D126</f>
        <v>0</v>
      </c>
      <c r="S129" s="31"/>
      <c r="T129" s="340"/>
      <c r="U129" s="340"/>
      <c r="V129" s="340"/>
      <c r="W129" s="31"/>
      <c r="X129" s="31"/>
      <c r="Y129" s="31"/>
      <c r="Z129" s="31"/>
      <c r="AA129" s="31"/>
      <c r="AB129" s="31"/>
      <c r="AC129" s="31"/>
    </row>
    <row r="130" spans="1:29" ht="21" customHeight="1">
      <c r="A130" s="1228" t="str">
        <f t="shared" si="9"/>
        <v/>
      </c>
      <c r="B130" s="31"/>
      <c r="C130" s="1750">
        <f>'Og s3a'!C127</f>
        <v>0</v>
      </c>
      <c r="D130" s="1751"/>
      <c r="E130" s="1752">
        <f>'Og s3a'!E127</f>
        <v>0</v>
      </c>
      <c r="F130" s="1751"/>
      <c r="G130" s="976">
        <f>'Og s3a'!F127</f>
        <v>0</v>
      </c>
      <c r="H130" s="980"/>
      <c r="I130" s="469">
        <f>'Og s3a'!G127</f>
        <v>0</v>
      </c>
      <c r="J130" s="605"/>
      <c r="K130" s="31"/>
      <c r="L130" s="31"/>
      <c r="M130" s="257">
        <f t="shared" si="5"/>
        <v>0</v>
      </c>
      <c r="N130" s="257">
        <f t="shared" si="6"/>
        <v>0</v>
      </c>
      <c r="O130" s="257">
        <f t="shared" si="7"/>
        <v>0</v>
      </c>
      <c r="P130" s="257">
        <f t="shared" si="8"/>
        <v>0</v>
      </c>
      <c r="Q130" s="49">
        <f>'Og s3a'!H127</f>
        <v>0</v>
      </c>
      <c r="R130" s="470">
        <f>'Og s3a'!D127</f>
        <v>0</v>
      </c>
      <c r="S130" s="31"/>
      <c r="T130" s="340"/>
      <c r="U130" s="340"/>
      <c r="V130" s="340"/>
      <c r="W130" s="31"/>
      <c r="X130" s="31"/>
      <c r="Y130" s="31"/>
      <c r="Z130" s="31"/>
      <c r="AA130" s="31"/>
      <c r="AB130" s="31"/>
      <c r="AC130" s="31"/>
    </row>
    <row r="131" spans="1:29" ht="21" customHeight="1">
      <c r="A131" s="1228" t="str">
        <f t="shared" si="9"/>
        <v/>
      </c>
      <c r="B131" s="31"/>
      <c r="C131" s="1750">
        <f>'Og s3a'!C128</f>
        <v>0</v>
      </c>
      <c r="D131" s="1751"/>
      <c r="E131" s="1752">
        <f>'Og s3a'!E128</f>
        <v>0</v>
      </c>
      <c r="F131" s="1751"/>
      <c r="G131" s="976">
        <f>'Og s3a'!F128</f>
        <v>0</v>
      </c>
      <c r="H131" s="980"/>
      <c r="I131" s="469">
        <f>'Og s3a'!G128</f>
        <v>0</v>
      </c>
      <c r="J131" s="605"/>
      <c r="K131" s="31"/>
      <c r="L131" s="31"/>
      <c r="M131" s="257">
        <f t="shared" si="5"/>
        <v>0</v>
      </c>
      <c r="N131" s="257">
        <f t="shared" si="6"/>
        <v>0</v>
      </c>
      <c r="O131" s="257">
        <f t="shared" si="7"/>
        <v>0</v>
      </c>
      <c r="P131" s="257">
        <f t="shared" si="8"/>
        <v>0</v>
      </c>
      <c r="Q131" s="49">
        <f>'Og s3a'!H128</f>
        <v>0</v>
      </c>
      <c r="R131" s="470">
        <f>'Og s3a'!D128</f>
        <v>0</v>
      </c>
      <c r="S131" s="31"/>
      <c r="T131" s="340"/>
      <c r="U131" s="340"/>
      <c r="V131" s="340"/>
      <c r="W131" s="31"/>
      <c r="X131" s="31"/>
      <c r="Y131" s="31"/>
      <c r="Z131" s="31"/>
      <c r="AA131" s="31"/>
      <c r="AB131" s="31"/>
      <c r="AC131" s="31"/>
    </row>
    <row r="132" spans="1:29" ht="21" customHeight="1">
      <c r="A132" s="1228" t="str">
        <f t="shared" si="9"/>
        <v/>
      </c>
      <c r="B132" s="31"/>
      <c r="C132" s="1750">
        <f>'Og s3a'!C129</f>
        <v>0</v>
      </c>
      <c r="D132" s="1751"/>
      <c r="E132" s="1752">
        <f>'Og s3a'!E129</f>
        <v>0</v>
      </c>
      <c r="F132" s="1751"/>
      <c r="G132" s="976">
        <f>'Og s3a'!F129</f>
        <v>0</v>
      </c>
      <c r="H132" s="980"/>
      <c r="I132" s="469">
        <f>'Og s3a'!G129</f>
        <v>0</v>
      </c>
      <c r="J132" s="605"/>
      <c r="K132" s="31"/>
      <c r="L132" s="31"/>
      <c r="M132" s="257">
        <f t="shared" si="5"/>
        <v>0</v>
      </c>
      <c r="N132" s="257">
        <f t="shared" si="6"/>
        <v>0</v>
      </c>
      <c r="O132" s="257">
        <f t="shared" si="7"/>
        <v>0</v>
      </c>
      <c r="P132" s="257">
        <f t="shared" si="8"/>
        <v>0</v>
      </c>
      <c r="Q132" s="49">
        <f>'Og s3a'!H129</f>
        <v>0</v>
      </c>
      <c r="R132" s="470">
        <f>'Og s3a'!D129</f>
        <v>0</v>
      </c>
      <c r="S132" s="31"/>
      <c r="T132" s="340"/>
      <c r="U132" s="340"/>
      <c r="V132" s="340"/>
      <c r="W132" s="31"/>
      <c r="X132" s="31"/>
      <c r="Y132" s="31"/>
      <c r="Z132" s="31"/>
      <c r="AA132" s="31"/>
      <c r="AB132" s="31"/>
      <c r="AC132" s="31"/>
    </row>
    <row r="133" spans="1:29" ht="21" customHeight="1">
      <c r="A133" s="1228" t="str">
        <f t="shared" si="9"/>
        <v/>
      </c>
      <c r="B133" s="31"/>
      <c r="C133" s="1750">
        <f>'Og s3a'!C130</f>
        <v>0</v>
      </c>
      <c r="D133" s="1751"/>
      <c r="E133" s="1752">
        <f>'Og s3a'!E130</f>
        <v>0</v>
      </c>
      <c r="F133" s="1751"/>
      <c r="G133" s="976">
        <f>'Og s3a'!F130</f>
        <v>0</v>
      </c>
      <c r="H133" s="980"/>
      <c r="I133" s="469">
        <f>'Og s3a'!G130</f>
        <v>0</v>
      </c>
      <c r="J133" s="605"/>
      <c r="K133" s="31"/>
      <c r="L133" s="31"/>
      <c r="M133" s="257">
        <f t="shared" si="5"/>
        <v>0</v>
      </c>
      <c r="N133" s="257">
        <f t="shared" si="6"/>
        <v>0</v>
      </c>
      <c r="O133" s="257">
        <f t="shared" si="7"/>
        <v>0</v>
      </c>
      <c r="P133" s="257">
        <f t="shared" si="8"/>
        <v>0</v>
      </c>
      <c r="Q133" s="49">
        <f>'Og s3a'!H130</f>
        <v>0</v>
      </c>
      <c r="R133" s="470">
        <f>'Og s3a'!D130</f>
        <v>0</v>
      </c>
      <c r="S133" s="31"/>
      <c r="T133" s="340"/>
      <c r="U133" s="340"/>
      <c r="V133" s="340"/>
      <c r="W133" s="31"/>
      <c r="X133" s="31"/>
      <c r="Y133" s="31"/>
      <c r="Z133" s="31"/>
      <c r="AA133" s="31"/>
      <c r="AB133" s="31"/>
      <c r="AC133" s="31"/>
    </row>
    <row r="134" spans="1:29" ht="21" customHeight="1">
      <c r="A134" s="1228" t="str">
        <f t="shared" si="9"/>
        <v/>
      </c>
      <c r="B134" s="31"/>
      <c r="C134" s="1750">
        <f>'Og s3a'!C131</f>
        <v>0</v>
      </c>
      <c r="D134" s="1751"/>
      <c r="E134" s="1752">
        <f>'Og s3a'!E131</f>
        <v>0</v>
      </c>
      <c r="F134" s="1751"/>
      <c r="G134" s="976">
        <f>'Og s3a'!F131</f>
        <v>0</v>
      </c>
      <c r="H134" s="980"/>
      <c r="I134" s="469">
        <f>'Og s3a'!G131</f>
        <v>0</v>
      </c>
      <c r="J134" s="605"/>
      <c r="K134" s="31"/>
      <c r="L134" s="31"/>
      <c r="M134" s="257">
        <f t="shared" si="5"/>
        <v>0</v>
      </c>
      <c r="N134" s="257">
        <f t="shared" si="6"/>
        <v>0</v>
      </c>
      <c r="O134" s="257">
        <f t="shared" si="7"/>
        <v>0</v>
      </c>
      <c r="P134" s="257">
        <f t="shared" si="8"/>
        <v>0</v>
      </c>
      <c r="Q134" s="49">
        <f>'Og s3a'!H131</f>
        <v>0</v>
      </c>
      <c r="R134" s="470">
        <f>'Og s3a'!D131</f>
        <v>0</v>
      </c>
      <c r="S134" s="31"/>
      <c r="T134" s="340"/>
      <c r="U134" s="340"/>
      <c r="V134" s="340"/>
      <c r="W134" s="31"/>
      <c r="X134" s="31"/>
      <c r="Y134" s="31"/>
      <c r="Z134" s="31"/>
      <c r="AA134" s="31"/>
      <c r="AB134" s="31"/>
      <c r="AC134" s="31"/>
    </row>
    <row r="135" spans="1:29" ht="21" customHeight="1">
      <c r="A135" s="1228" t="str">
        <f t="shared" si="9"/>
        <v/>
      </c>
      <c r="B135" s="31"/>
      <c r="C135" s="1750">
        <f>'Og s3a'!C132</f>
        <v>0</v>
      </c>
      <c r="D135" s="1751"/>
      <c r="E135" s="1752">
        <f>'Og s3a'!E132</f>
        <v>0</v>
      </c>
      <c r="F135" s="1751"/>
      <c r="G135" s="976">
        <f>'Og s3a'!F132</f>
        <v>0</v>
      </c>
      <c r="H135" s="980"/>
      <c r="I135" s="469">
        <f>'Og s3a'!G132</f>
        <v>0</v>
      </c>
      <c r="J135" s="605"/>
      <c r="K135" s="31"/>
      <c r="L135" s="31"/>
      <c r="M135" s="257">
        <f t="shared" si="5"/>
        <v>0</v>
      </c>
      <c r="N135" s="257">
        <f t="shared" si="6"/>
        <v>0</v>
      </c>
      <c r="O135" s="257">
        <f t="shared" si="7"/>
        <v>0</v>
      </c>
      <c r="P135" s="257">
        <f t="shared" si="8"/>
        <v>0</v>
      </c>
      <c r="Q135" s="49">
        <f>'Og s3a'!H132</f>
        <v>0</v>
      </c>
      <c r="R135" s="470">
        <f>'Og s3a'!D132</f>
        <v>0</v>
      </c>
      <c r="S135" s="31"/>
      <c r="T135" s="340"/>
      <c r="U135" s="340"/>
      <c r="V135" s="340"/>
      <c r="W135" s="31"/>
      <c r="X135" s="31"/>
      <c r="Y135" s="31"/>
      <c r="Z135" s="31"/>
      <c r="AA135" s="31"/>
      <c r="AB135" s="31"/>
      <c r="AC135" s="31"/>
    </row>
    <row r="136" spans="1:29" ht="21" customHeight="1">
      <c r="A136" s="1228" t="str">
        <f t="shared" si="9"/>
        <v/>
      </c>
      <c r="B136" s="31"/>
      <c r="C136" s="1750">
        <f>'Og s3a'!C133</f>
        <v>0</v>
      </c>
      <c r="D136" s="1751"/>
      <c r="E136" s="1752">
        <f>'Og s3a'!E133</f>
        <v>0</v>
      </c>
      <c r="F136" s="1751"/>
      <c r="G136" s="976">
        <f>'Og s3a'!F133</f>
        <v>0</v>
      </c>
      <c r="H136" s="980"/>
      <c r="I136" s="469">
        <f>'Og s3a'!G133</f>
        <v>0</v>
      </c>
      <c r="J136" s="605"/>
      <c r="K136" s="31"/>
      <c r="L136" s="31"/>
      <c r="M136" s="257">
        <f t="shared" si="5"/>
        <v>0</v>
      </c>
      <c r="N136" s="257">
        <f t="shared" si="6"/>
        <v>0</v>
      </c>
      <c r="O136" s="257">
        <f t="shared" si="7"/>
        <v>0</v>
      </c>
      <c r="P136" s="257">
        <f t="shared" si="8"/>
        <v>0</v>
      </c>
      <c r="Q136" s="49">
        <f>'Og s3a'!H133</f>
        <v>0</v>
      </c>
      <c r="R136" s="470">
        <f>'Og s3a'!D133</f>
        <v>0</v>
      </c>
      <c r="S136" s="31"/>
      <c r="T136" s="340"/>
      <c r="U136" s="340"/>
      <c r="V136" s="340"/>
      <c r="W136" s="31"/>
      <c r="X136" s="31"/>
      <c r="Y136" s="31"/>
      <c r="Z136" s="31"/>
      <c r="AA136" s="31"/>
      <c r="AB136" s="31"/>
      <c r="AC136" s="31"/>
    </row>
    <row r="137" spans="1:29" ht="21" customHeight="1">
      <c r="A137" s="1228" t="str">
        <f t="shared" si="9"/>
        <v/>
      </c>
      <c r="B137" s="31"/>
      <c r="C137" s="1750">
        <f>'Og s3a'!C134</f>
        <v>0</v>
      </c>
      <c r="D137" s="1751"/>
      <c r="E137" s="1752">
        <f>'Og s3a'!E134</f>
        <v>0</v>
      </c>
      <c r="F137" s="1751"/>
      <c r="G137" s="976">
        <f>'Og s3a'!F134</f>
        <v>0</v>
      </c>
      <c r="H137" s="980"/>
      <c r="I137" s="469">
        <f>'Og s3a'!G134</f>
        <v>0</v>
      </c>
      <c r="J137" s="605"/>
      <c r="K137" s="31"/>
      <c r="L137" s="31"/>
      <c r="M137" s="257">
        <f t="shared" ref="M137:M200" si="10">IF(I137=M$5,E137,0)</f>
        <v>0</v>
      </c>
      <c r="N137" s="257">
        <f t="shared" ref="N137:N200" si="11">IF(I137=N$5,E137,0)</f>
        <v>0</v>
      </c>
      <c r="O137" s="257">
        <f t="shared" ref="O137:O200" si="12">IF(I137=O$5,E137,0)</f>
        <v>0</v>
      </c>
      <c r="P137" s="257">
        <f t="shared" ref="P137:P200" si="13">IF(I137=P$5,E137,0)</f>
        <v>0</v>
      </c>
      <c r="Q137" s="49">
        <f>'Og s3a'!H134</f>
        <v>0</v>
      </c>
      <c r="R137" s="470">
        <f>'Og s3a'!D134</f>
        <v>0</v>
      </c>
      <c r="S137" s="31"/>
      <c r="T137" s="340"/>
      <c r="U137" s="340"/>
      <c r="V137" s="340"/>
      <c r="W137" s="31"/>
      <c r="X137" s="31"/>
      <c r="Y137" s="31"/>
      <c r="Z137" s="31"/>
      <c r="AA137" s="31"/>
      <c r="AB137" s="31"/>
      <c r="AC137" s="31"/>
    </row>
    <row r="138" spans="1:29" ht="21" customHeight="1">
      <c r="A138" s="1228" t="str">
        <f t="shared" ref="A138:A201" si="14">IF(G138&gt;0,"Wypełnione","")</f>
        <v/>
      </c>
      <c r="B138" s="31"/>
      <c r="C138" s="1750">
        <f>'Og s3a'!C135</f>
        <v>0</v>
      </c>
      <c r="D138" s="1751"/>
      <c r="E138" s="1752">
        <f>'Og s3a'!E135</f>
        <v>0</v>
      </c>
      <c r="F138" s="1751"/>
      <c r="G138" s="976">
        <f>'Og s3a'!F135</f>
        <v>0</v>
      </c>
      <c r="H138" s="980"/>
      <c r="I138" s="469">
        <f>'Og s3a'!G135</f>
        <v>0</v>
      </c>
      <c r="J138" s="605"/>
      <c r="K138" s="31"/>
      <c r="L138" s="31"/>
      <c r="M138" s="257">
        <f t="shared" si="10"/>
        <v>0</v>
      </c>
      <c r="N138" s="257">
        <f t="shared" si="11"/>
        <v>0</v>
      </c>
      <c r="O138" s="257">
        <f t="shared" si="12"/>
        <v>0</v>
      </c>
      <c r="P138" s="257">
        <f t="shared" si="13"/>
        <v>0</v>
      </c>
      <c r="Q138" s="49">
        <f>'Og s3a'!H135</f>
        <v>0</v>
      </c>
      <c r="R138" s="470">
        <f>'Og s3a'!D135</f>
        <v>0</v>
      </c>
      <c r="S138" s="31"/>
      <c r="T138" s="340"/>
      <c r="U138" s="340"/>
      <c r="V138" s="340"/>
      <c r="W138" s="31"/>
      <c r="X138" s="31"/>
      <c r="Y138" s="31"/>
      <c r="Z138" s="31"/>
      <c r="AA138" s="31"/>
      <c r="AB138" s="31"/>
      <c r="AC138" s="31"/>
    </row>
    <row r="139" spans="1:29" ht="21" customHeight="1">
      <c r="A139" s="1228" t="str">
        <f t="shared" si="14"/>
        <v/>
      </c>
      <c r="B139" s="31"/>
      <c r="C139" s="1750">
        <f>'Og s3a'!C136</f>
        <v>0</v>
      </c>
      <c r="D139" s="1751"/>
      <c r="E139" s="1752">
        <f>'Og s3a'!E136</f>
        <v>0</v>
      </c>
      <c r="F139" s="1751"/>
      <c r="G139" s="976">
        <f>'Og s3a'!F136</f>
        <v>0</v>
      </c>
      <c r="H139" s="980"/>
      <c r="I139" s="469">
        <f>'Og s3a'!G136</f>
        <v>0</v>
      </c>
      <c r="J139" s="605"/>
      <c r="K139" s="31"/>
      <c r="L139" s="31"/>
      <c r="M139" s="257">
        <f t="shared" si="10"/>
        <v>0</v>
      </c>
      <c r="N139" s="257">
        <f t="shared" si="11"/>
        <v>0</v>
      </c>
      <c r="O139" s="257">
        <f t="shared" si="12"/>
        <v>0</v>
      </c>
      <c r="P139" s="257">
        <f t="shared" si="13"/>
        <v>0</v>
      </c>
      <c r="Q139" s="49">
        <f>'Og s3a'!H136</f>
        <v>0</v>
      </c>
      <c r="R139" s="470">
        <f>'Og s3a'!D136</f>
        <v>0</v>
      </c>
      <c r="S139" s="31"/>
      <c r="T139" s="340"/>
      <c r="U139" s="340"/>
      <c r="V139" s="340"/>
      <c r="W139" s="31"/>
      <c r="X139" s="31"/>
      <c r="Y139" s="31"/>
      <c r="Z139" s="31"/>
      <c r="AA139" s="31"/>
      <c r="AB139" s="31"/>
      <c r="AC139" s="31"/>
    </row>
    <row r="140" spans="1:29" ht="21" customHeight="1">
      <c r="A140" s="1228" t="str">
        <f t="shared" si="14"/>
        <v/>
      </c>
      <c r="B140" s="31"/>
      <c r="C140" s="1750">
        <f>'Og s3a'!C137</f>
        <v>0</v>
      </c>
      <c r="D140" s="1751"/>
      <c r="E140" s="1752">
        <f>'Og s3a'!E137</f>
        <v>0</v>
      </c>
      <c r="F140" s="1751"/>
      <c r="G140" s="976">
        <f>'Og s3a'!F137</f>
        <v>0</v>
      </c>
      <c r="H140" s="980"/>
      <c r="I140" s="469">
        <f>'Og s3a'!G137</f>
        <v>0</v>
      </c>
      <c r="J140" s="605"/>
      <c r="K140" s="31"/>
      <c r="L140" s="31"/>
      <c r="M140" s="257">
        <f t="shared" si="10"/>
        <v>0</v>
      </c>
      <c r="N140" s="257">
        <f t="shared" si="11"/>
        <v>0</v>
      </c>
      <c r="O140" s="257">
        <f t="shared" si="12"/>
        <v>0</v>
      </c>
      <c r="P140" s="257">
        <f t="shared" si="13"/>
        <v>0</v>
      </c>
      <c r="Q140" s="49">
        <f>'Og s3a'!H137</f>
        <v>0</v>
      </c>
      <c r="R140" s="470">
        <f>'Og s3a'!D137</f>
        <v>0</v>
      </c>
      <c r="S140" s="31"/>
      <c r="T140" s="340"/>
      <c r="U140" s="340"/>
      <c r="V140" s="340"/>
      <c r="W140" s="31"/>
      <c r="X140" s="31"/>
      <c r="Y140" s="31"/>
      <c r="Z140" s="31"/>
      <c r="AA140" s="31"/>
      <c r="AB140" s="31"/>
      <c r="AC140" s="31"/>
    </row>
    <row r="141" spans="1:29" ht="21" customHeight="1">
      <c r="A141" s="1228" t="str">
        <f t="shared" si="14"/>
        <v/>
      </c>
      <c r="B141" s="31"/>
      <c r="C141" s="1750">
        <f>'Og s3a'!C138</f>
        <v>0</v>
      </c>
      <c r="D141" s="1751"/>
      <c r="E141" s="1752">
        <f>'Og s3a'!E138</f>
        <v>0</v>
      </c>
      <c r="F141" s="1751"/>
      <c r="G141" s="976">
        <f>'Og s3a'!F138</f>
        <v>0</v>
      </c>
      <c r="H141" s="980"/>
      <c r="I141" s="469">
        <f>'Og s3a'!G138</f>
        <v>0</v>
      </c>
      <c r="J141" s="605"/>
      <c r="K141" s="31"/>
      <c r="L141" s="31"/>
      <c r="M141" s="257">
        <f t="shared" si="10"/>
        <v>0</v>
      </c>
      <c r="N141" s="257">
        <f t="shared" si="11"/>
        <v>0</v>
      </c>
      <c r="O141" s="257">
        <f t="shared" si="12"/>
        <v>0</v>
      </c>
      <c r="P141" s="257">
        <f t="shared" si="13"/>
        <v>0</v>
      </c>
      <c r="Q141" s="49">
        <f>'Og s3a'!H138</f>
        <v>0</v>
      </c>
      <c r="R141" s="470">
        <f>'Og s3a'!D138</f>
        <v>0</v>
      </c>
      <c r="S141" s="31"/>
      <c r="T141" s="340"/>
      <c r="U141" s="340"/>
      <c r="V141" s="340"/>
      <c r="W141" s="31"/>
      <c r="X141" s="31"/>
      <c r="Y141" s="31"/>
      <c r="Z141" s="31"/>
      <c r="AA141" s="31"/>
      <c r="AB141" s="31"/>
      <c r="AC141" s="31"/>
    </row>
    <row r="142" spans="1:29" ht="21" customHeight="1">
      <c r="A142" s="1228" t="str">
        <f t="shared" si="14"/>
        <v/>
      </c>
      <c r="B142" s="31"/>
      <c r="C142" s="1750">
        <f>'Og s3a'!C139</f>
        <v>0</v>
      </c>
      <c r="D142" s="1751"/>
      <c r="E142" s="1752">
        <f>'Og s3a'!E139</f>
        <v>0</v>
      </c>
      <c r="F142" s="1751"/>
      <c r="G142" s="976">
        <f>'Og s3a'!F139</f>
        <v>0</v>
      </c>
      <c r="H142" s="980"/>
      <c r="I142" s="469">
        <f>'Og s3a'!G139</f>
        <v>0</v>
      </c>
      <c r="J142" s="605"/>
      <c r="K142" s="31"/>
      <c r="L142" s="31"/>
      <c r="M142" s="257">
        <f t="shared" si="10"/>
        <v>0</v>
      </c>
      <c r="N142" s="257">
        <f t="shared" si="11"/>
        <v>0</v>
      </c>
      <c r="O142" s="257">
        <f t="shared" si="12"/>
        <v>0</v>
      </c>
      <c r="P142" s="257">
        <f t="shared" si="13"/>
        <v>0</v>
      </c>
      <c r="Q142" s="49">
        <f>'Og s3a'!H139</f>
        <v>0</v>
      </c>
      <c r="R142" s="470">
        <f>'Og s3a'!D139</f>
        <v>0</v>
      </c>
      <c r="S142" s="31"/>
      <c r="T142" s="340"/>
      <c r="U142" s="340"/>
      <c r="V142" s="340"/>
      <c r="W142" s="31"/>
      <c r="X142" s="31"/>
      <c r="Y142" s="31"/>
      <c r="Z142" s="31"/>
      <c r="AA142" s="31"/>
      <c r="AB142" s="31"/>
      <c r="AC142" s="31"/>
    </row>
    <row r="143" spans="1:29" ht="21" customHeight="1">
      <c r="A143" s="1228" t="str">
        <f t="shared" si="14"/>
        <v/>
      </c>
      <c r="B143" s="31"/>
      <c r="C143" s="1750">
        <f>'Og s3a'!C140</f>
        <v>0</v>
      </c>
      <c r="D143" s="1751"/>
      <c r="E143" s="1752">
        <f>'Og s3a'!E140</f>
        <v>0</v>
      </c>
      <c r="F143" s="1751"/>
      <c r="G143" s="976">
        <f>'Og s3a'!F140</f>
        <v>0</v>
      </c>
      <c r="H143" s="980"/>
      <c r="I143" s="469">
        <f>'Og s3a'!G140</f>
        <v>0</v>
      </c>
      <c r="J143" s="605"/>
      <c r="K143" s="31"/>
      <c r="L143" s="31"/>
      <c r="M143" s="257">
        <f t="shared" si="10"/>
        <v>0</v>
      </c>
      <c r="N143" s="257">
        <f t="shared" si="11"/>
        <v>0</v>
      </c>
      <c r="O143" s="257">
        <f t="shared" si="12"/>
        <v>0</v>
      </c>
      <c r="P143" s="257">
        <f t="shared" si="13"/>
        <v>0</v>
      </c>
      <c r="Q143" s="49">
        <f>'Og s3a'!H140</f>
        <v>0</v>
      </c>
      <c r="R143" s="470">
        <f>'Og s3a'!D140</f>
        <v>0</v>
      </c>
      <c r="S143" s="31"/>
      <c r="T143" s="340"/>
      <c r="U143" s="340"/>
      <c r="V143" s="340"/>
      <c r="W143" s="31"/>
      <c r="X143" s="31"/>
      <c r="Y143" s="31"/>
      <c r="Z143" s="31"/>
      <c r="AA143" s="31"/>
      <c r="AB143" s="31"/>
      <c r="AC143" s="31"/>
    </row>
    <row r="144" spans="1:29" ht="21" customHeight="1">
      <c r="A144" s="1228" t="str">
        <f t="shared" si="14"/>
        <v/>
      </c>
      <c r="B144" s="31"/>
      <c r="C144" s="1750">
        <f>'Og s3a'!C141</f>
        <v>0</v>
      </c>
      <c r="D144" s="1751"/>
      <c r="E144" s="1752">
        <f>'Og s3a'!E141</f>
        <v>0</v>
      </c>
      <c r="F144" s="1751"/>
      <c r="G144" s="976">
        <f>'Og s3a'!F141</f>
        <v>0</v>
      </c>
      <c r="H144" s="980"/>
      <c r="I144" s="469">
        <f>'Og s3a'!G141</f>
        <v>0</v>
      </c>
      <c r="J144" s="605"/>
      <c r="K144" s="31"/>
      <c r="L144" s="31"/>
      <c r="M144" s="257">
        <f t="shared" si="10"/>
        <v>0</v>
      </c>
      <c r="N144" s="257">
        <f t="shared" si="11"/>
        <v>0</v>
      </c>
      <c r="O144" s="257">
        <f t="shared" si="12"/>
        <v>0</v>
      </c>
      <c r="P144" s="257">
        <f t="shared" si="13"/>
        <v>0</v>
      </c>
      <c r="Q144" s="49">
        <f>'Og s3a'!H141</f>
        <v>0</v>
      </c>
      <c r="R144" s="470">
        <f>'Og s3a'!D141</f>
        <v>0</v>
      </c>
      <c r="S144" s="31"/>
      <c r="T144" s="340"/>
      <c r="U144" s="340"/>
      <c r="V144" s="340"/>
      <c r="W144" s="31"/>
      <c r="X144" s="31"/>
      <c r="Y144" s="31"/>
      <c r="Z144" s="31"/>
      <c r="AA144" s="31"/>
      <c r="AB144" s="31"/>
      <c r="AC144" s="31"/>
    </row>
    <row r="145" spans="1:29" ht="21" customHeight="1">
      <c r="A145" s="1228" t="str">
        <f t="shared" si="14"/>
        <v/>
      </c>
      <c r="B145" s="31"/>
      <c r="C145" s="1750">
        <f>'Og s3a'!C142</f>
        <v>0</v>
      </c>
      <c r="D145" s="1751"/>
      <c r="E145" s="1752">
        <f>'Og s3a'!E142</f>
        <v>0</v>
      </c>
      <c r="F145" s="1751"/>
      <c r="G145" s="976">
        <f>'Og s3a'!F142</f>
        <v>0</v>
      </c>
      <c r="H145" s="980"/>
      <c r="I145" s="469">
        <f>'Og s3a'!G142</f>
        <v>0</v>
      </c>
      <c r="J145" s="605"/>
      <c r="K145" s="31"/>
      <c r="L145" s="31"/>
      <c r="M145" s="257">
        <f t="shared" si="10"/>
        <v>0</v>
      </c>
      <c r="N145" s="257">
        <f t="shared" si="11"/>
        <v>0</v>
      </c>
      <c r="O145" s="257">
        <f t="shared" si="12"/>
        <v>0</v>
      </c>
      <c r="P145" s="257">
        <f t="shared" si="13"/>
        <v>0</v>
      </c>
      <c r="Q145" s="49">
        <f>'Og s3a'!H142</f>
        <v>0</v>
      </c>
      <c r="R145" s="470">
        <f>'Og s3a'!D142</f>
        <v>0</v>
      </c>
      <c r="S145" s="31"/>
      <c r="T145" s="340"/>
      <c r="U145" s="340"/>
      <c r="V145" s="340"/>
      <c r="W145" s="31"/>
      <c r="X145" s="31"/>
      <c r="Y145" s="31"/>
      <c r="Z145" s="31"/>
      <c r="AA145" s="31"/>
      <c r="AB145" s="31"/>
      <c r="AC145" s="31"/>
    </row>
    <row r="146" spans="1:29" ht="21" customHeight="1">
      <c r="A146" s="1228" t="str">
        <f t="shared" si="14"/>
        <v/>
      </c>
      <c r="B146" s="31"/>
      <c r="C146" s="1750">
        <f>'Og s3a'!C143</f>
        <v>0</v>
      </c>
      <c r="D146" s="1751"/>
      <c r="E146" s="1752">
        <f>'Og s3a'!E143</f>
        <v>0</v>
      </c>
      <c r="F146" s="1751"/>
      <c r="G146" s="976">
        <f>'Og s3a'!F143</f>
        <v>0</v>
      </c>
      <c r="H146" s="980"/>
      <c r="I146" s="469">
        <f>'Og s3a'!G143</f>
        <v>0</v>
      </c>
      <c r="J146" s="605"/>
      <c r="K146" s="31"/>
      <c r="L146" s="31"/>
      <c r="M146" s="257">
        <f t="shared" si="10"/>
        <v>0</v>
      </c>
      <c r="N146" s="257">
        <f t="shared" si="11"/>
        <v>0</v>
      </c>
      <c r="O146" s="257">
        <f t="shared" si="12"/>
        <v>0</v>
      </c>
      <c r="P146" s="257">
        <f t="shared" si="13"/>
        <v>0</v>
      </c>
      <c r="Q146" s="49">
        <f>'Og s3a'!H143</f>
        <v>0</v>
      </c>
      <c r="R146" s="470">
        <f>'Og s3a'!D143</f>
        <v>0</v>
      </c>
      <c r="S146" s="31"/>
      <c r="T146" s="340"/>
      <c r="U146" s="340"/>
      <c r="V146" s="340"/>
      <c r="W146" s="31"/>
      <c r="X146" s="31"/>
      <c r="Y146" s="31"/>
      <c r="Z146" s="31"/>
      <c r="AA146" s="31"/>
      <c r="AB146" s="31"/>
      <c r="AC146" s="31"/>
    </row>
    <row r="147" spans="1:29" ht="21" customHeight="1">
      <c r="A147" s="1228" t="str">
        <f t="shared" si="14"/>
        <v/>
      </c>
      <c r="B147" s="31"/>
      <c r="C147" s="1750">
        <f>'Og s3a'!C144</f>
        <v>0</v>
      </c>
      <c r="D147" s="1751"/>
      <c r="E147" s="1752">
        <f>'Og s3a'!E144</f>
        <v>0</v>
      </c>
      <c r="F147" s="1751"/>
      <c r="G147" s="976">
        <f>'Og s3a'!F144</f>
        <v>0</v>
      </c>
      <c r="H147" s="980"/>
      <c r="I147" s="469">
        <f>'Og s3a'!G144</f>
        <v>0</v>
      </c>
      <c r="J147" s="605"/>
      <c r="K147" s="31"/>
      <c r="L147" s="31"/>
      <c r="M147" s="257">
        <f t="shared" si="10"/>
        <v>0</v>
      </c>
      <c r="N147" s="257">
        <f t="shared" si="11"/>
        <v>0</v>
      </c>
      <c r="O147" s="257">
        <f t="shared" si="12"/>
        <v>0</v>
      </c>
      <c r="P147" s="257">
        <f t="shared" si="13"/>
        <v>0</v>
      </c>
      <c r="Q147" s="49">
        <f>'Og s3a'!H144</f>
        <v>0</v>
      </c>
      <c r="R147" s="470">
        <f>'Og s3a'!D144</f>
        <v>0</v>
      </c>
      <c r="S147" s="31"/>
      <c r="T147" s="340"/>
      <c r="U147" s="340"/>
      <c r="V147" s="340"/>
      <c r="W147" s="31"/>
      <c r="X147" s="31"/>
      <c r="Y147" s="31"/>
      <c r="Z147" s="31"/>
      <c r="AA147" s="31"/>
      <c r="AB147" s="31"/>
      <c r="AC147" s="31"/>
    </row>
    <row r="148" spans="1:29" ht="21" customHeight="1">
      <c r="A148" s="1228" t="str">
        <f t="shared" si="14"/>
        <v/>
      </c>
      <c r="B148" s="31"/>
      <c r="C148" s="1750">
        <f>'Og s3a'!C145</f>
        <v>0</v>
      </c>
      <c r="D148" s="1751"/>
      <c r="E148" s="1752">
        <f>'Og s3a'!E145</f>
        <v>0</v>
      </c>
      <c r="F148" s="1751"/>
      <c r="G148" s="976">
        <f>'Og s3a'!F145</f>
        <v>0</v>
      </c>
      <c r="H148" s="980"/>
      <c r="I148" s="469">
        <f>'Og s3a'!G145</f>
        <v>0</v>
      </c>
      <c r="J148" s="605"/>
      <c r="K148" s="31"/>
      <c r="L148" s="31"/>
      <c r="M148" s="257">
        <f t="shared" si="10"/>
        <v>0</v>
      </c>
      <c r="N148" s="257">
        <f t="shared" si="11"/>
        <v>0</v>
      </c>
      <c r="O148" s="257">
        <f t="shared" si="12"/>
        <v>0</v>
      </c>
      <c r="P148" s="257">
        <f t="shared" si="13"/>
        <v>0</v>
      </c>
      <c r="Q148" s="49">
        <f>'Og s3a'!H145</f>
        <v>0</v>
      </c>
      <c r="R148" s="470">
        <f>'Og s3a'!D145</f>
        <v>0</v>
      </c>
      <c r="S148" s="31"/>
      <c r="T148" s="340"/>
      <c r="U148" s="340"/>
      <c r="V148" s="340"/>
      <c r="W148" s="31"/>
      <c r="X148" s="31"/>
      <c r="Y148" s="31"/>
      <c r="Z148" s="31"/>
      <c r="AA148" s="31"/>
      <c r="AB148" s="31"/>
      <c r="AC148" s="31"/>
    </row>
    <row r="149" spans="1:29" ht="21" customHeight="1">
      <c r="A149" s="1228" t="str">
        <f t="shared" si="14"/>
        <v/>
      </c>
      <c r="B149" s="31"/>
      <c r="C149" s="1750">
        <f>'Og s3a'!C146</f>
        <v>0</v>
      </c>
      <c r="D149" s="1751"/>
      <c r="E149" s="1752">
        <f>'Og s3a'!E146</f>
        <v>0</v>
      </c>
      <c r="F149" s="1751"/>
      <c r="G149" s="976">
        <f>'Og s3a'!F146</f>
        <v>0</v>
      </c>
      <c r="H149" s="980"/>
      <c r="I149" s="469">
        <f>'Og s3a'!G146</f>
        <v>0</v>
      </c>
      <c r="J149" s="605"/>
      <c r="K149" s="31"/>
      <c r="L149" s="31"/>
      <c r="M149" s="257">
        <f t="shared" si="10"/>
        <v>0</v>
      </c>
      <c r="N149" s="257">
        <f t="shared" si="11"/>
        <v>0</v>
      </c>
      <c r="O149" s="257">
        <f t="shared" si="12"/>
        <v>0</v>
      </c>
      <c r="P149" s="257">
        <f t="shared" si="13"/>
        <v>0</v>
      </c>
      <c r="Q149" s="49">
        <f>'Og s3a'!H146</f>
        <v>0</v>
      </c>
      <c r="R149" s="470">
        <f>'Og s3a'!D146</f>
        <v>0</v>
      </c>
      <c r="S149" s="31"/>
      <c r="T149" s="340"/>
      <c r="U149" s="340"/>
      <c r="V149" s="340"/>
      <c r="W149" s="31"/>
      <c r="X149" s="31"/>
      <c r="Y149" s="31"/>
      <c r="Z149" s="31"/>
      <c r="AA149" s="31"/>
      <c r="AB149" s="31"/>
      <c r="AC149" s="31"/>
    </row>
    <row r="150" spans="1:29" ht="21" customHeight="1">
      <c r="A150" s="1228" t="str">
        <f t="shared" si="14"/>
        <v/>
      </c>
      <c r="B150" s="31"/>
      <c r="C150" s="1750">
        <f>'Og s3a'!C147</f>
        <v>0</v>
      </c>
      <c r="D150" s="1751"/>
      <c r="E150" s="1752">
        <f>'Og s3a'!E147</f>
        <v>0</v>
      </c>
      <c r="F150" s="1751"/>
      <c r="G150" s="976">
        <f>'Og s3a'!F147</f>
        <v>0</v>
      </c>
      <c r="H150" s="980"/>
      <c r="I150" s="469">
        <f>'Og s3a'!G147</f>
        <v>0</v>
      </c>
      <c r="J150" s="605"/>
      <c r="K150" s="31"/>
      <c r="L150" s="31"/>
      <c r="M150" s="257">
        <f t="shared" si="10"/>
        <v>0</v>
      </c>
      <c r="N150" s="257">
        <f t="shared" si="11"/>
        <v>0</v>
      </c>
      <c r="O150" s="257">
        <f t="shared" si="12"/>
        <v>0</v>
      </c>
      <c r="P150" s="257">
        <f t="shared" si="13"/>
        <v>0</v>
      </c>
      <c r="Q150" s="49">
        <f>'Og s3a'!H147</f>
        <v>0</v>
      </c>
      <c r="R150" s="470">
        <f>'Og s3a'!D147</f>
        <v>0</v>
      </c>
      <c r="S150" s="31"/>
      <c r="T150" s="340"/>
      <c r="U150" s="340"/>
      <c r="V150" s="340"/>
      <c r="W150" s="31"/>
      <c r="X150" s="31"/>
      <c r="Y150" s="31"/>
      <c r="Z150" s="31"/>
      <c r="AA150" s="31"/>
      <c r="AB150" s="31"/>
      <c r="AC150" s="31"/>
    </row>
    <row r="151" spans="1:29" ht="21" customHeight="1">
      <c r="A151" s="1228" t="str">
        <f t="shared" si="14"/>
        <v/>
      </c>
      <c r="B151" s="31"/>
      <c r="C151" s="1750">
        <f>'Og s3a'!C148</f>
        <v>0</v>
      </c>
      <c r="D151" s="1751"/>
      <c r="E151" s="1752">
        <f>'Og s3a'!E148</f>
        <v>0</v>
      </c>
      <c r="F151" s="1751"/>
      <c r="G151" s="976">
        <f>'Og s3a'!F148</f>
        <v>0</v>
      </c>
      <c r="H151" s="980"/>
      <c r="I151" s="469">
        <f>'Og s3a'!G148</f>
        <v>0</v>
      </c>
      <c r="J151" s="605"/>
      <c r="K151" s="31"/>
      <c r="L151" s="31"/>
      <c r="M151" s="257">
        <f t="shared" si="10"/>
        <v>0</v>
      </c>
      <c r="N151" s="257">
        <f t="shared" si="11"/>
        <v>0</v>
      </c>
      <c r="O151" s="257">
        <f t="shared" si="12"/>
        <v>0</v>
      </c>
      <c r="P151" s="257">
        <f t="shared" si="13"/>
        <v>0</v>
      </c>
      <c r="Q151" s="49">
        <f>'Og s3a'!H148</f>
        <v>0</v>
      </c>
      <c r="R151" s="470">
        <f>'Og s3a'!D148</f>
        <v>0</v>
      </c>
      <c r="S151" s="31"/>
      <c r="T151" s="340"/>
      <c r="U151" s="340"/>
      <c r="V151" s="340"/>
      <c r="W151" s="31"/>
      <c r="X151" s="31"/>
      <c r="Y151" s="31"/>
      <c r="Z151" s="31"/>
      <c r="AA151" s="31"/>
      <c r="AB151" s="31"/>
      <c r="AC151" s="31"/>
    </row>
    <row r="152" spans="1:29" ht="21" customHeight="1">
      <c r="A152" s="1228" t="str">
        <f t="shared" si="14"/>
        <v/>
      </c>
      <c r="B152" s="31"/>
      <c r="C152" s="1750">
        <f>'Og s3a'!C149</f>
        <v>0</v>
      </c>
      <c r="D152" s="1751"/>
      <c r="E152" s="1752">
        <f>'Og s3a'!E149</f>
        <v>0</v>
      </c>
      <c r="F152" s="1751"/>
      <c r="G152" s="976">
        <f>'Og s3a'!F149</f>
        <v>0</v>
      </c>
      <c r="H152" s="980"/>
      <c r="I152" s="469">
        <f>'Og s3a'!G149</f>
        <v>0</v>
      </c>
      <c r="J152" s="605"/>
      <c r="K152" s="31"/>
      <c r="L152" s="31"/>
      <c r="M152" s="257">
        <f t="shared" si="10"/>
        <v>0</v>
      </c>
      <c r="N152" s="257">
        <f t="shared" si="11"/>
        <v>0</v>
      </c>
      <c r="O152" s="257">
        <f t="shared" si="12"/>
        <v>0</v>
      </c>
      <c r="P152" s="257">
        <f t="shared" si="13"/>
        <v>0</v>
      </c>
      <c r="Q152" s="49">
        <f>'Og s3a'!H149</f>
        <v>0</v>
      </c>
      <c r="R152" s="470">
        <f>'Og s3a'!D149</f>
        <v>0</v>
      </c>
      <c r="S152" s="31"/>
      <c r="T152" s="340"/>
      <c r="U152" s="340"/>
      <c r="V152" s="340"/>
      <c r="W152" s="31"/>
      <c r="X152" s="31"/>
      <c r="Y152" s="31"/>
      <c r="Z152" s="31"/>
      <c r="AA152" s="31"/>
      <c r="AB152" s="31"/>
      <c r="AC152" s="31"/>
    </row>
    <row r="153" spans="1:29" ht="21" customHeight="1">
      <c r="A153" s="1228" t="str">
        <f t="shared" si="14"/>
        <v/>
      </c>
      <c r="B153" s="31"/>
      <c r="C153" s="1750">
        <f>'Og s3a'!C150</f>
        <v>0</v>
      </c>
      <c r="D153" s="1751"/>
      <c r="E153" s="1752">
        <f>'Og s3a'!E150</f>
        <v>0</v>
      </c>
      <c r="F153" s="1751"/>
      <c r="G153" s="976">
        <f>'Og s3a'!F150</f>
        <v>0</v>
      </c>
      <c r="H153" s="980"/>
      <c r="I153" s="469">
        <f>'Og s3a'!G150</f>
        <v>0</v>
      </c>
      <c r="J153" s="605"/>
      <c r="K153" s="31"/>
      <c r="L153" s="31"/>
      <c r="M153" s="257">
        <f t="shared" si="10"/>
        <v>0</v>
      </c>
      <c r="N153" s="257">
        <f t="shared" si="11"/>
        <v>0</v>
      </c>
      <c r="O153" s="257">
        <f t="shared" si="12"/>
        <v>0</v>
      </c>
      <c r="P153" s="257">
        <f t="shared" si="13"/>
        <v>0</v>
      </c>
      <c r="Q153" s="49">
        <f>'Og s3a'!H150</f>
        <v>0</v>
      </c>
      <c r="R153" s="470">
        <f>'Og s3a'!D150</f>
        <v>0</v>
      </c>
      <c r="S153" s="31"/>
      <c r="T153" s="340"/>
      <c r="U153" s="340"/>
      <c r="V153" s="340"/>
      <c r="W153" s="31"/>
      <c r="X153" s="31"/>
      <c r="Y153" s="31"/>
      <c r="Z153" s="31"/>
      <c r="AA153" s="31"/>
      <c r="AB153" s="31"/>
      <c r="AC153" s="31"/>
    </row>
    <row r="154" spans="1:29" ht="21" customHeight="1">
      <c r="A154" s="1228" t="str">
        <f t="shared" si="14"/>
        <v/>
      </c>
      <c r="B154" s="31"/>
      <c r="C154" s="1750">
        <f>'Og s3a'!C151</f>
        <v>0</v>
      </c>
      <c r="D154" s="1751"/>
      <c r="E154" s="1752">
        <f>'Og s3a'!E151</f>
        <v>0</v>
      </c>
      <c r="F154" s="1751"/>
      <c r="G154" s="976">
        <f>'Og s3a'!F151</f>
        <v>0</v>
      </c>
      <c r="H154" s="980"/>
      <c r="I154" s="469">
        <f>'Og s3a'!G151</f>
        <v>0</v>
      </c>
      <c r="J154" s="605"/>
      <c r="K154" s="31"/>
      <c r="L154" s="31"/>
      <c r="M154" s="257">
        <f t="shared" si="10"/>
        <v>0</v>
      </c>
      <c r="N154" s="257">
        <f t="shared" si="11"/>
        <v>0</v>
      </c>
      <c r="O154" s="257">
        <f t="shared" si="12"/>
        <v>0</v>
      </c>
      <c r="P154" s="257">
        <f t="shared" si="13"/>
        <v>0</v>
      </c>
      <c r="Q154" s="49">
        <f>'Og s3a'!H151</f>
        <v>0</v>
      </c>
      <c r="R154" s="470">
        <f>'Og s3a'!D151</f>
        <v>0</v>
      </c>
      <c r="S154" s="31"/>
      <c r="T154" s="340"/>
      <c r="U154" s="340"/>
      <c r="V154" s="340"/>
      <c r="W154" s="31"/>
      <c r="X154" s="31"/>
      <c r="Y154" s="31"/>
      <c r="Z154" s="31"/>
      <c r="AA154" s="31"/>
      <c r="AB154" s="31"/>
      <c r="AC154" s="31"/>
    </row>
    <row r="155" spans="1:29" ht="21" customHeight="1">
      <c r="A155" s="1228" t="str">
        <f t="shared" si="14"/>
        <v/>
      </c>
      <c r="B155" s="31"/>
      <c r="C155" s="1750">
        <f>'Og s3a'!C152</f>
        <v>0</v>
      </c>
      <c r="D155" s="1751"/>
      <c r="E155" s="1752">
        <f>'Og s3a'!E152</f>
        <v>0</v>
      </c>
      <c r="F155" s="1751"/>
      <c r="G155" s="976">
        <f>'Og s3a'!F152</f>
        <v>0</v>
      </c>
      <c r="H155" s="980"/>
      <c r="I155" s="469">
        <f>'Og s3a'!G152</f>
        <v>0</v>
      </c>
      <c r="J155" s="605"/>
      <c r="K155" s="31"/>
      <c r="L155" s="31"/>
      <c r="M155" s="257">
        <f t="shared" si="10"/>
        <v>0</v>
      </c>
      <c r="N155" s="257">
        <f t="shared" si="11"/>
        <v>0</v>
      </c>
      <c r="O155" s="257">
        <f t="shared" si="12"/>
        <v>0</v>
      </c>
      <c r="P155" s="257">
        <f t="shared" si="13"/>
        <v>0</v>
      </c>
      <c r="Q155" s="49">
        <f>'Og s3a'!H152</f>
        <v>0</v>
      </c>
      <c r="R155" s="470">
        <f>'Og s3a'!D152</f>
        <v>0</v>
      </c>
      <c r="S155" s="31"/>
      <c r="T155" s="340"/>
      <c r="U155" s="340"/>
      <c r="V155" s="340"/>
      <c r="W155" s="31"/>
      <c r="X155" s="31"/>
      <c r="Y155" s="31"/>
      <c r="Z155" s="31"/>
      <c r="AA155" s="31"/>
      <c r="AB155" s="31"/>
      <c r="AC155" s="31"/>
    </row>
    <row r="156" spans="1:29" ht="21" customHeight="1">
      <c r="A156" s="1228" t="str">
        <f t="shared" si="14"/>
        <v/>
      </c>
      <c r="B156" s="31"/>
      <c r="C156" s="1750">
        <f>'Og s3a'!C153</f>
        <v>0</v>
      </c>
      <c r="D156" s="1751"/>
      <c r="E156" s="1752">
        <f>'Og s3a'!E153</f>
        <v>0</v>
      </c>
      <c r="F156" s="1751"/>
      <c r="G156" s="976">
        <f>'Og s3a'!F153</f>
        <v>0</v>
      </c>
      <c r="H156" s="980"/>
      <c r="I156" s="469">
        <f>'Og s3a'!G153</f>
        <v>0</v>
      </c>
      <c r="J156" s="605"/>
      <c r="K156" s="31"/>
      <c r="L156" s="31"/>
      <c r="M156" s="257">
        <f t="shared" si="10"/>
        <v>0</v>
      </c>
      <c r="N156" s="257">
        <f t="shared" si="11"/>
        <v>0</v>
      </c>
      <c r="O156" s="257">
        <f t="shared" si="12"/>
        <v>0</v>
      </c>
      <c r="P156" s="257">
        <f t="shared" si="13"/>
        <v>0</v>
      </c>
      <c r="Q156" s="49">
        <f>'Og s3a'!H153</f>
        <v>0</v>
      </c>
      <c r="R156" s="470">
        <f>'Og s3a'!D153</f>
        <v>0</v>
      </c>
      <c r="S156" s="31"/>
      <c r="T156" s="340"/>
      <c r="U156" s="340"/>
      <c r="V156" s="340"/>
      <c r="W156" s="31"/>
      <c r="X156" s="31"/>
      <c r="Y156" s="31"/>
      <c r="Z156" s="31"/>
      <c r="AA156" s="31"/>
      <c r="AB156" s="31"/>
      <c r="AC156" s="31"/>
    </row>
    <row r="157" spans="1:29" ht="21" customHeight="1">
      <c r="A157" s="1228" t="str">
        <f t="shared" si="14"/>
        <v/>
      </c>
      <c r="B157" s="31"/>
      <c r="C157" s="1750">
        <f>'Og s3a'!C154</f>
        <v>0</v>
      </c>
      <c r="D157" s="1751"/>
      <c r="E157" s="1752">
        <f>'Og s3a'!E154</f>
        <v>0</v>
      </c>
      <c r="F157" s="1751"/>
      <c r="G157" s="976">
        <f>'Og s3a'!F154</f>
        <v>0</v>
      </c>
      <c r="H157" s="980"/>
      <c r="I157" s="469">
        <f>'Og s3a'!G154</f>
        <v>0</v>
      </c>
      <c r="J157" s="605"/>
      <c r="K157" s="31"/>
      <c r="L157" s="31"/>
      <c r="M157" s="257">
        <f t="shared" si="10"/>
        <v>0</v>
      </c>
      <c r="N157" s="257">
        <f t="shared" si="11"/>
        <v>0</v>
      </c>
      <c r="O157" s="257">
        <f t="shared" si="12"/>
        <v>0</v>
      </c>
      <c r="P157" s="257">
        <f t="shared" si="13"/>
        <v>0</v>
      </c>
      <c r="Q157" s="49">
        <f>'Og s3a'!H154</f>
        <v>0</v>
      </c>
      <c r="R157" s="470">
        <f>'Og s3a'!D154</f>
        <v>0</v>
      </c>
      <c r="S157" s="31"/>
      <c r="T157" s="340"/>
      <c r="U157" s="340"/>
      <c r="V157" s="340"/>
      <c r="W157" s="31"/>
      <c r="X157" s="31"/>
      <c r="Y157" s="31"/>
      <c r="Z157" s="31"/>
      <c r="AA157" s="31"/>
      <c r="AB157" s="31"/>
      <c r="AC157" s="31"/>
    </row>
    <row r="158" spans="1:29" ht="21" customHeight="1">
      <c r="A158" s="1228" t="str">
        <f t="shared" si="14"/>
        <v/>
      </c>
      <c r="B158" s="31"/>
      <c r="C158" s="1750">
        <f>'Og s3a'!C155</f>
        <v>0</v>
      </c>
      <c r="D158" s="1751"/>
      <c r="E158" s="1752">
        <f>'Og s3a'!E155</f>
        <v>0</v>
      </c>
      <c r="F158" s="1751"/>
      <c r="G158" s="976">
        <f>'Og s3a'!F155</f>
        <v>0</v>
      </c>
      <c r="H158" s="980"/>
      <c r="I158" s="469">
        <f>'Og s3a'!G155</f>
        <v>0</v>
      </c>
      <c r="J158" s="605"/>
      <c r="K158" s="31"/>
      <c r="L158" s="31"/>
      <c r="M158" s="257">
        <f t="shared" si="10"/>
        <v>0</v>
      </c>
      <c r="N158" s="257">
        <f t="shared" si="11"/>
        <v>0</v>
      </c>
      <c r="O158" s="257">
        <f t="shared" si="12"/>
        <v>0</v>
      </c>
      <c r="P158" s="257">
        <f t="shared" si="13"/>
        <v>0</v>
      </c>
      <c r="Q158" s="49">
        <f>'Og s3a'!H155</f>
        <v>0</v>
      </c>
      <c r="R158" s="470">
        <f>'Og s3a'!D155</f>
        <v>0</v>
      </c>
      <c r="S158" s="31"/>
      <c r="T158" s="340"/>
      <c r="U158" s="340"/>
      <c r="V158" s="340"/>
      <c r="W158" s="31"/>
      <c r="X158" s="31"/>
      <c r="Y158" s="31"/>
      <c r="Z158" s="31"/>
      <c r="AA158" s="31"/>
      <c r="AB158" s="31"/>
      <c r="AC158" s="31"/>
    </row>
    <row r="159" spans="1:29" ht="21" customHeight="1">
      <c r="A159" s="1228" t="str">
        <f t="shared" si="14"/>
        <v/>
      </c>
      <c r="B159" s="31"/>
      <c r="C159" s="1750">
        <f>'Og s3a'!C156</f>
        <v>0</v>
      </c>
      <c r="D159" s="1751"/>
      <c r="E159" s="1752">
        <f>'Og s3a'!E156</f>
        <v>0</v>
      </c>
      <c r="F159" s="1751"/>
      <c r="G159" s="976">
        <f>'Og s3a'!F156</f>
        <v>0</v>
      </c>
      <c r="H159" s="980"/>
      <c r="I159" s="469">
        <f>'Og s3a'!G156</f>
        <v>0</v>
      </c>
      <c r="J159" s="605"/>
      <c r="K159" s="31"/>
      <c r="L159" s="31"/>
      <c r="M159" s="257">
        <f t="shared" si="10"/>
        <v>0</v>
      </c>
      <c r="N159" s="257">
        <f t="shared" si="11"/>
        <v>0</v>
      </c>
      <c r="O159" s="257">
        <f t="shared" si="12"/>
        <v>0</v>
      </c>
      <c r="P159" s="257">
        <f t="shared" si="13"/>
        <v>0</v>
      </c>
      <c r="Q159" s="49">
        <f>'Og s3a'!H156</f>
        <v>0</v>
      </c>
      <c r="R159" s="470">
        <f>'Og s3a'!D156</f>
        <v>0</v>
      </c>
      <c r="S159" s="31"/>
      <c r="T159" s="340"/>
      <c r="U159" s="340"/>
      <c r="V159" s="340"/>
      <c r="W159" s="31"/>
      <c r="X159" s="31"/>
      <c r="Y159" s="31"/>
      <c r="Z159" s="31"/>
      <c r="AA159" s="31"/>
      <c r="AB159" s="31"/>
      <c r="AC159" s="31"/>
    </row>
    <row r="160" spans="1:29" ht="21" customHeight="1">
      <c r="A160" s="1228" t="str">
        <f t="shared" si="14"/>
        <v/>
      </c>
      <c r="B160" s="31"/>
      <c r="C160" s="1750">
        <f>'Og s3a'!C157</f>
        <v>0</v>
      </c>
      <c r="D160" s="1751"/>
      <c r="E160" s="1752">
        <f>'Og s3a'!E157</f>
        <v>0</v>
      </c>
      <c r="F160" s="1751"/>
      <c r="G160" s="976">
        <f>'Og s3a'!F157</f>
        <v>0</v>
      </c>
      <c r="H160" s="980"/>
      <c r="I160" s="469">
        <f>'Og s3a'!G157</f>
        <v>0</v>
      </c>
      <c r="J160" s="605"/>
      <c r="K160" s="31"/>
      <c r="L160" s="31"/>
      <c r="M160" s="257">
        <f t="shared" si="10"/>
        <v>0</v>
      </c>
      <c r="N160" s="257">
        <f t="shared" si="11"/>
        <v>0</v>
      </c>
      <c r="O160" s="257">
        <f t="shared" si="12"/>
        <v>0</v>
      </c>
      <c r="P160" s="257">
        <f t="shared" si="13"/>
        <v>0</v>
      </c>
      <c r="Q160" s="49">
        <f>'Og s3a'!H157</f>
        <v>0</v>
      </c>
      <c r="R160" s="470">
        <f>'Og s3a'!D157</f>
        <v>0</v>
      </c>
      <c r="S160" s="31"/>
      <c r="T160" s="340"/>
      <c r="U160" s="340"/>
      <c r="V160" s="340"/>
      <c r="W160" s="31"/>
      <c r="X160" s="31"/>
      <c r="Y160" s="31"/>
      <c r="Z160" s="31"/>
      <c r="AA160" s="31"/>
      <c r="AB160" s="31"/>
      <c r="AC160" s="31"/>
    </row>
    <row r="161" spans="1:29" ht="21" customHeight="1">
      <c r="A161" s="1228" t="str">
        <f t="shared" si="14"/>
        <v/>
      </c>
      <c r="B161" s="31"/>
      <c r="C161" s="1750">
        <f>'Og s3a'!C158</f>
        <v>0</v>
      </c>
      <c r="D161" s="1751"/>
      <c r="E161" s="1752">
        <f>'Og s3a'!E158</f>
        <v>0</v>
      </c>
      <c r="F161" s="1751"/>
      <c r="G161" s="976">
        <f>'Og s3a'!F158</f>
        <v>0</v>
      </c>
      <c r="H161" s="980"/>
      <c r="I161" s="469">
        <f>'Og s3a'!G158</f>
        <v>0</v>
      </c>
      <c r="J161" s="605"/>
      <c r="K161" s="31"/>
      <c r="L161" s="31"/>
      <c r="M161" s="257">
        <f t="shared" si="10"/>
        <v>0</v>
      </c>
      <c r="N161" s="257">
        <f t="shared" si="11"/>
        <v>0</v>
      </c>
      <c r="O161" s="257">
        <f t="shared" si="12"/>
        <v>0</v>
      </c>
      <c r="P161" s="257">
        <f t="shared" si="13"/>
        <v>0</v>
      </c>
      <c r="Q161" s="49">
        <f>'Og s3a'!H158</f>
        <v>0</v>
      </c>
      <c r="R161" s="470">
        <f>'Og s3a'!D158</f>
        <v>0</v>
      </c>
      <c r="S161" s="31"/>
      <c r="T161" s="340"/>
      <c r="U161" s="340"/>
      <c r="V161" s="340"/>
      <c r="W161" s="31"/>
      <c r="X161" s="31"/>
      <c r="Y161" s="31"/>
      <c r="Z161" s="31"/>
      <c r="AA161" s="31"/>
      <c r="AB161" s="31"/>
      <c r="AC161" s="31"/>
    </row>
    <row r="162" spans="1:29" ht="21" customHeight="1">
      <c r="A162" s="1228" t="str">
        <f t="shared" si="14"/>
        <v/>
      </c>
      <c r="B162" s="31"/>
      <c r="C162" s="1750">
        <f>'Og s3a'!C159</f>
        <v>0</v>
      </c>
      <c r="D162" s="1751"/>
      <c r="E162" s="1752">
        <f>'Og s3a'!E159</f>
        <v>0</v>
      </c>
      <c r="F162" s="1751"/>
      <c r="G162" s="976">
        <f>'Og s3a'!F159</f>
        <v>0</v>
      </c>
      <c r="H162" s="980"/>
      <c r="I162" s="469">
        <f>'Og s3a'!G159</f>
        <v>0</v>
      </c>
      <c r="J162" s="605"/>
      <c r="K162" s="31"/>
      <c r="L162" s="31"/>
      <c r="M162" s="257">
        <f t="shared" si="10"/>
        <v>0</v>
      </c>
      <c r="N162" s="257">
        <f t="shared" si="11"/>
        <v>0</v>
      </c>
      <c r="O162" s="257">
        <f t="shared" si="12"/>
        <v>0</v>
      </c>
      <c r="P162" s="257">
        <f t="shared" si="13"/>
        <v>0</v>
      </c>
      <c r="Q162" s="49">
        <f>'Og s3a'!H159</f>
        <v>0</v>
      </c>
      <c r="R162" s="470">
        <f>'Og s3a'!D159</f>
        <v>0</v>
      </c>
      <c r="S162" s="31"/>
      <c r="T162" s="340"/>
      <c r="U162" s="340"/>
      <c r="V162" s="340"/>
      <c r="W162" s="31"/>
      <c r="X162" s="31"/>
      <c r="Y162" s="31"/>
      <c r="Z162" s="31"/>
      <c r="AA162" s="31"/>
      <c r="AB162" s="31"/>
      <c r="AC162" s="31"/>
    </row>
    <row r="163" spans="1:29" ht="21" customHeight="1">
      <c r="A163" s="1228" t="str">
        <f t="shared" si="14"/>
        <v/>
      </c>
      <c r="B163" s="31"/>
      <c r="C163" s="1750">
        <f>'Og s3a'!C160</f>
        <v>0</v>
      </c>
      <c r="D163" s="1751"/>
      <c r="E163" s="1752">
        <f>'Og s3a'!E160</f>
        <v>0</v>
      </c>
      <c r="F163" s="1751"/>
      <c r="G163" s="976">
        <f>'Og s3a'!F160</f>
        <v>0</v>
      </c>
      <c r="H163" s="980"/>
      <c r="I163" s="469">
        <f>'Og s3a'!G160</f>
        <v>0</v>
      </c>
      <c r="J163" s="605"/>
      <c r="K163" s="31"/>
      <c r="L163" s="31"/>
      <c r="M163" s="257">
        <f t="shared" si="10"/>
        <v>0</v>
      </c>
      <c r="N163" s="257">
        <f t="shared" si="11"/>
        <v>0</v>
      </c>
      <c r="O163" s="257">
        <f t="shared" si="12"/>
        <v>0</v>
      </c>
      <c r="P163" s="257">
        <f t="shared" si="13"/>
        <v>0</v>
      </c>
      <c r="Q163" s="49">
        <f>'Og s3a'!H160</f>
        <v>0</v>
      </c>
      <c r="R163" s="470">
        <f>'Og s3a'!D160</f>
        <v>0</v>
      </c>
      <c r="S163" s="31"/>
      <c r="T163" s="340"/>
      <c r="U163" s="340"/>
      <c r="V163" s="340"/>
      <c r="W163" s="31"/>
      <c r="X163" s="31"/>
      <c r="Y163" s="31"/>
      <c r="Z163" s="31"/>
      <c r="AA163" s="31"/>
      <c r="AB163" s="31"/>
      <c r="AC163" s="31"/>
    </row>
    <row r="164" spans="1:29" ht="21" customHeight="1">
      <c r="A164" s="1228" t="str">
        <f t="shared" si="14"/>
        <v/>
      </c>
      <c r="B164" s="31"/>
      <c r="C164" s="1750">
        <f>'Og s3a'!C161</f>
        <v>0</v>
      </c>
      <c r="D164" s="1751"/>
      <c r="E164" s="1752">
        <f>'Og s3a'!E161</f>
        <v>0</v>
      </c>
      <c r="F164" s="1751"/>
      <c r="G164" s="976">
        <f>'Og s3a'!F161</f>
        <v>0</v>
      </c>
      <c r="H164" s="980"/>
      <c r="I164" s="469">
        <f>'Og s3a'!G161</f>
        <v>0</v>
      </c>
      <c r="J164" s="605"/>
      <c r="K164" s="31"/>
      <c r="L164" s="31"/>
      <c r="M164" s="257">
        <f t="shared" si="10"/>
        <v>0</v>
      </c>
      <c r="N164" s="257">
        <f t="shared" si="11"/>
        <v>0</v>
      </c>
      <c r="O164" s="257">
        <f t="shared" si="12"/>
        <v>0</v>
      </c>
      <c r="P164" s="257">
        <f t="shared" si="13"/>
        <v>0</v>
      </c>
      <c r="Q164" s="49">
        <f>'Og s3a'!H161</f>
        <v>0</v>
      </c>
      <c r="R164" s="470">
        <f>'Og s3a'!D161</f>
        <v>0</v>
      </c>
      <c r="S164" s="31"/>
      <c r="T164" s="340"/>
      <c r="U164" s="340"/>
      <c r="V164" s="340"/>
      <c r="W164" s="31"/>
      <c r="X164" s="31"/>
      <c r="Y164" s="31"/>
      <c r="Z164" s="31"/>
      <c r="AA164" s="31"/>
      <c r="AB164" s="31"/>
      <c r="AC164" s="31"/>
    </row>
    <row r="165" spans="1:29" ht="21" customHeight="1">
      <c r="A165" s="1228" t="str">
        <f t="shared" si="14"/>
        <v/>
      </c>
      <c r="B165" s="31"/>
      <c r="C165" s="1750">
        <f>'Og s3a'!C162</f>
        <v>0</v>
      </c>
      <c r="D165" s="1751"/>
      <c r="E165" s="1752">
        <f>'Og s3a'!E162</f>
        <v>0</v>
      </c>
      <c r="F165" s="1751"/>
      <c r="G165" s="976">
        <f>'Og s3a'!F162</f>
        <v>0</v>
      </c>
      <c r="H165" s="980"/>
      <c r="I165" s="469">
        <f>'Og s3a'!G162</f>
        <v>0</v>
      </c>
      <c r="J165" s="605"/>
      <c r="K165" s="31"/>
      <c r="L165" s="31"/>
      <c r="M165" s="257">
        <f t="shared" si="10"/>
        <v>0</v>
      </c>
      <c r="N165" s="257">
        <f t="shared" si="11"/>
        <v>0</v>
      </c>
      <c r="O165" s="257">
        <f t="shared" si="12"/>
        <v>0</v>
      </c>
      <c r="P165" s="257">
        <f t="shared" si="13"/>
        <v>0</v>
      </c>
      <c r="Q165" s="49">
        <f>'Og s3a'!H162</f>
        <v>0</v>
      </c>
      <c r="R165" s="470">
        <f>'Og s3a'!D162</f>
        <v>0</v>
      </c>
      <c r="S165" s="31"/>
      <c r="T165" s="340"/>
      <c r="U165" s="340"/>
      <c r="V165" s="340"/>
      <c r="W165" s="31"/>
      <c r="X165" s="31"/>
      <c r="Y165" s="31"/>
      <c r="Z165" s="31"/>
      <c r="AA165" s="31"/>
      <c r="AB165" s="31"/>
      <c r="AC165" s="31"/>
    </row>
    <row r="166" spans="1:29" ht="21" customHeight="1">
      <c r="A166" s="1228" t="str">
        <f t="shared" si="14"/>
        <v/>
      </c>
      <c r="B166" s="31"/>
      <c r="C166" s="1750">
        <f>'Og s3a'!C163</f>
        <v>0</v>
      </c>
      <c r="D166" s="1751"/>
      <c r="E166" s="1752">
        <f>'Og s3a'!E163</f>
        <v>0</v>
      </c>
      <c r="F166" s="1751"/>
      <c r="G166" s="976">
        <f>'Og s3a'!F163</f>
        <v>0</v>
      </c>
      <c r="H166" s="980"/>
      <c r="I166" s="469">
        <f>'Og s3a'!G163</f>
        <v>0</v>
      </c>
      <c r="J166" s="605"/>
      <c r="K166" s="31"/>
      <c r="L166" s="31"/>
      <c r="M166" s="257">
        <f t="shared" si="10"/>
        <v>0</v>
      </c>
      <c r="N166" s="257">
        <f t="shared" si="11"/>
        <v>0</v>
      </c>
      <c r="O166" s="257">
        <f t="shared" si="12"/>
        <v>0</v>
      </c>
      <c r="P166" s="257">
        <f t="shared" si="13"/>
        <v>0</v>
      </c>
      <c r="Q166" s="49">
        <f>'Og s3a'!H163</f>
        <v>0</v>
      </c>
      <c r="R166" s="470">
        <f>'Og s3a'!D163</f>
        <v>0</v>
      </c>
      <c r="S166" s="31"/>
      <c r="T166" s="340"/>
      <c r="U166" s="340"/>
      <c r="V166" s="340"/>
      <c r="W166" s="31"/>
      <c r="X166" s="31"/>
      <c r="Y166" s="31"/>
      <c r="Z166" s="31"/>
      <c r="AA166" s="31"/>
      <c r="AB166" s="31"/>
      <c r="AC166" s="31"/>
    </row>
    <row r="167" spans="1:29" ht="21" customHeight="1">
      <c r="A167" s="1228" t="str">
        <f t="shared" si="14"/>
        <v/>
      </c>
      <c r="B167" s="31"/>
      <c r="C167" s="1750">
        <f>'Og s3a'!C164</f>
        <v>0</v>
      </c>
      <c r="D167" s="1751"/>
      <c r="E167" s="1752">
        <f>'Og s3a'!E164</f>
        <v>0</v>
      </c>
      <c r="F167" s="1751"/>
      <c r="G167" s="976">
        <f>'Og s3a'!F164</f>
        <v>0</v>
      </c>
      <c r="H167" s="980"/>
      <c r="I167" s="469">
        <f>'Og s3a'!G164</f>
        <v>0</v>
      </c>
      <c r="J167" s="605"/>
      <c r="K167" s="31"/>
      <c r="L167" s="31"/>
      <c r="M167" s="257">
        <f t="shared" si="10"/>
        <v>0</v>
      </c>
      <c r="N167" s="257">
        <f t="shared" si="11"/>
        <v>0</v>
      </c>
      <c r="O167" s="257">
        <f t="shared" si="12"/>
        <v>0</v>
      </c>
      <c r="P167" s="257">
        <f t="shared" si="13"/>
        <v>0</v>
      </c>
      <c r="Q167" s="49">
        <f>'Og s3a'!H164</f>
        <v>0</v>
      </c>
      <c r="R167" s="470">
        <f>'Og s3a'!D164</f>
        <v>0</v>
      </c>
      <c r="S167" s="31"/>
      <c r="T167" s="340"/>
      <c r="U167" s="340"/>
      <c r="V167" s="340"/>
      <c r="W167" s="31"/>
      <c r="X167" s="31"/>
      <c r="Y167" s="31"/>
      <c r="Z167" s="31"/>
      <c r="AA167" s="31"/>
      <c r="AB167" s="31"/>
      <c r="AC167" s="31"/>
    </row>
    <row r="168" spans="1:29" ht="21" customHeight="1">
      <c r="A168" s="1228" t="str">
        <f t="shared" si="14"/>
        <v/>
      </c>
      <c r="B168" s="31"/>
      <c r="C168" s="1750">
        <f>'Og s3a'!C165</f>
        <v>0</v>
      </c>
      <c r="D168" s="1751"/>
      <c r="E168" s="1752">
        <f>'Og s3a'!E165</f>
        <v>0</v>
      </c>
      <c r="F168" s="1751"/>
      <c r="G168" s="976">
        <f>'Og s3a'!F165</f>
        <v>0</v>
      </c>
      <c r="H168" s="980"/>
      <c r="I168" s="469">
        <f>'Og s3a'!G165</f>
        <v>0</v>
      </c>
      <c r="J168" s="605"/>
      <c r="K168" s="31"/>
      <c r="L168" s="31"/>
      <c r="M168" s="257">
        <f t="shared" si="10"/>
        <v>0</v>
      </c>
      <c r="N168" s="257">
        <f t="shared" si="11"/>
        <v>0</v>
      </c>
      <c r="O168" s="257">
        <f t="shared" si="12"/>
        <v>0</v>
      </c>
      <c r="P168" s="257">
        <f t="shared" si="13"/>
        <v>0</v>
      </c>
      <c r="Q168" s="49">
        <f>'Og s3a'!H165</f>
        <v>0</v>
      </c>
      <c r="R168" s="470">
        <f>'Og s3a'!D165</f>
        <v>0</v>
      </c>
      <c r="S168" s="31"/>
      <c r="T168" s="340"/>
      <c r="U168" s="340"/>
      <c r="V168" s="340"/>
      <c r="W168" s="31"/>
      <c r="X168" s="31"/>
      <c r="Y168" s="31"/>
      <c r="Z168" s="31"/>
      <c r="AA168" s="31"/>
      <c r="AB168" s="31"/>
      <c r="AC168" s="31"/>
    </row>
    <row r="169" spans="1:29" ht="21" customHeight="1">
      <c r="A169" s="1228" t="str">
        <f t="shared" si="14"/>
        <v/>
      </c>
      <c r="B169" s="31"/>
      <c r="C169" s="1750">
        <f>'Og s3a'!C166</f>
        <v>0</v>
      </c>
      <c r="D169" s="1751"/>
      <c r="E169" s="1752">
        <f>'Og s3a'!E166</f>
        <v>0</v>
      </c>
      <c r="F169" s="1751"/>
      <c r="G169" s="976">
        <f>'Og s3a'!F166</f>
        <v>0</v>
      </c>
      <c r="H169" s="980"/>
      <c r="I169" s="469">
        <f>'Og s3a'!G166</f>
        <v>0</v>
      </c>
      <c r="J169" s="605"/>
      <c r="K169" s="31"/>
      <c r="L169" s="31"/>
      <c r="M169" s="257">
        <f t="shared" si="10"/>
        <v>0</v>
      </c>
      <c r="N169" s="257">
        <f t="shared" si="11"/>
        <v>0</v>
      </c>
      <c r="O169" s="257">
        <f t="shared" si="12"/>
        <v>0</v>
      </c>
      <c r="P169" s="257">
        <f t="shared" si="13"/>
        <v>0</v>
      </c>
      <c r="Q169" s="49">
        <f>'Og s3a'!H166</f>
        <v>0</v>
      </c>
      <c r="R169" s="470">
        <f>'Og s3a'!D166</f>
        <v>0</v>
      </c>
      <c r="S169" s="31"/>
      <c r="T169" s="340"/>
      <c r="U169" s="340"/>
      <c r="V169" s="340"/>
      <c r="W169" s="31"/>
      <c r="X169" s="31"/>
      <c r="Y169" s="31"/>
      <c r="Z169" s="31"/>
      <c r="AA169" s="31"/>
      <c r="AB169" s="31"/>
      <c r="AC169" s="31"/>
    </row>
    <row r="170" spans="1:29" ht="21" customHeight="1">
      <c r="A170" s="1228" t="str">
        <f t="shared" si="14"/>
        <v/>
      </c>
      <c r="B170" s="31"/>
      <c r="C170" s="1750">
        <f>'Og s3a'!C167</f>
        <v>0</v>
      </c>
      <c r="D170" s="1751"/>
      <c r="E170" s="1752">
        <f>'Og s3a'!E167</f>
        <v>0</v>
      </c>
      <c r="F170" s="1751"/>
      <c r="G170" s="976">
        <f>'Og s3a'!F167</f>
        <v>0</v>
      </c>
      <c r="H170" s="980"/>
      <c r="I170" s="469">
        <f>'Og s3a'!G167</f>
        <v>0</v>
      </c>
      <c r="J170" s="605"/>
      <c r="K170" s="31"/>
      <c r="L170" s="31"/>
      <c r="M170" s="257">
        <f t="shared" si="10"/>
        <v>0</v>
      </c>
      <c r="N170" s="257">
        <f t="shared" si="11"/>
        <v>0</v>
      </c>
      <c r="O170" s="257">
        <f t="shared" si="12"/>
        <v>0</v>
      </c>
      <c r="P170" s="257">
        <f t="shared" si="13"/>
        <v>0</v>
      </c>
      <c r="Q170" s="49">
        <f>'Og s3a'!H167</f>
        <v>0</v>
      </c>
      <c r="R170" s="470">
        <f>'Og s3a'!D167</f>
        <v>0</v>
      </c>
      <c r="S170" s="31"/>
      <c r="T170" s="340"/>
      <c r="U170" s="340"/>
      <c r="V170" s="340"/>
      <c r="W170" s="31"/>
      <c r="X170" s="31"/>
      <c r="Y170" s="31"/>
      <c r="Z170" s="31"/>
      <c r="AA170" s="31"/>
      <c r="AB170" s="31"/>
      <c r="AC170" s="31"/>
    </row>
    <row r="171" spans="1:29" ht="21" customHeight="1">
      <c r="A171" s="1228" t="str">
        <f t="shared" si="14"/>
        <v/>
      </c>
      <c r="B171" s="31"/>
      <c r="C171" s="1750">
        <f>'Og s3a'!C168</f>
        <v>0</v>
      </c>
      <c r="D171" s="1751"/>
      <c r="E171" s="1752">
        <f>'Og s3a'!E168</f>
        <v>0</v>
      </c>
      <c r="F171" s="1751"/>
      <c r="G171" s="976">
        <f>'Og s3a'!F168</f>
        <v>0</v>
      </c>
      <c r="H171" s="980"/>
      <c r="I171" s="469">
        <f>'Og s3a'!G168</f>
        <v>0</v>
      </c>
      <c r="J171" s="605"/>
      <c r="K171" s="31"/>
      <c r="L171" s="31"/>
      <c r="M171" s="257">
        <f t="shared" si="10"/>
        <v>0</v>
      </c>
      <c r="N171" s="257">
        <f t="shared" si="11"/>
        <v>0</v>
      </c>
      <c r="O171" s="257">
        <f t="shared" si="12"/>
        <v>0</v>
      </c>
      <c r="P171" s="257">
        <f t="shared" si="13"/>
        <v>0</v>
      </c>
      <c r="Q171" s="49">
        <f>'Og s3a'!H168</f>
        <v>0</v>
      </c>
      <c r="R171" s="470">
        <f>'Og s3a'!D168</f>
        <v>0</v>
      </c>
      <c r="S171" s="31"/>
      <c r="T171" s="340"/>
      <c r="U171" s="340"/>
      <c r="V171" s="340"/>
      <c r="W171" s="31"/>
      <c r="X171" s="31"/>
      <c r="Y171" s="31"/>
      <c r="Z171" s="31"/>
      <c r="AA171" s="31"/>
      <c r="AB171" s="31"/>
      <c r="AC171" s="31"/>
    </row>
    <row r="172" spans="1:29" ht="21" customHeight="1">
      <c r="A172" s="1228" t="str">
        <f t="shared" si="14"/>
        <v/>
      </c>
      <c r="B172" s="31"/>
      <c r="C172" s="1750">
        <f>'Og s3a'!C169</f>
        <v>0</v>
      </c>
      <c r="D172" s="1751"/>
      <c r="E172" s="1752">
        <f>'Og s3a'!E169</f>
        <v>0</v>
      </c>
      <c r="F172" s="1751"/>
      <c r="G172" s="976">
        <f>'Og s3a'!F169</f>
        <v>0</v>
      </c>
      <c r="H172" s="980"/>
      <c r="I172" s="469">
        <f>'Og s3a'!G169</f>
        <v>0</v>
      </c>
      <c r="J172" s="605"/>
      <c r="K172" s="31"/>
      <c r="L172" s="31"/>
      <c r="M172" s="257">
        <f t="shared" si="10"/>
        <v>0</v>
      </c>
      <c r="N172" s="257">
        <f t="shared" si="11"/>
        <v>0</v>
      </c>
      <c r="O172" s="257">
        <f t="shared" si="12"/>
        <v>0</v>
      </c>
      <c r="P172" s="257">
        <f t="shared" si="13"/>
        <v>0</v>
      </c>
      <c r="Q172" s="49">
        <f>'Og s3a'!H169</f>
        <v>0</v>
      </c>
      <c r="R172" s="470">
        <f>'Og s3a'!D169</f>
        <v>0</v>
      </c>
      <c r="S172" s="31"/>
      <c r="T172" s="340"/>
      <c r="U172" s="340"/>
      <c r="V172" s="340"/>
      <c r="W172" s="31"/>
      <c r="X172" s="31"/>
      <c r="Y172" s="31"/>
      <c r="Z172" s="31"/>
      <c r="AA172" s="31"/>
      <c r="AB172" s="31"/>
      <c r="AC172" s="31"/>
    </row>
    <row r="173" spans="1:29" ht="21" customHeight="1">
      <c r="A173" s="1228" t="str">
        <f t="shared" si="14"/>
        <v/>
      </c>
      <c r="B173" s="31"/>
      <c r="C173" s="1750">
        <f>'Og s3a'!C170</f>
        <v>0</v>
      </c>
      <c r="D173" s="1751"/>
      <c r="E173" s="1752">
        <f>'Og s3a'!E170</f>
        <v>0</v>
      </c>
      <c r="F173" s="1751"/>
      <c r="G173" s="976">
        <f>'Og s3a'!F170</f>
        <v>0</v>
      </c>
      <c r="H173" s="980"/>
      <c r="I173" s="469">
        <f>'Og s3a'!G170</f>
        <v>0</v>
      </c>
      <c r="J173" s="605"/>
      <c r="K173" s="31"/>
      <c r="L173" s="31"/>
      <c r="M173" s="257">
        <f t="shared" si="10"/>
        <v>0</v>
      </c>
      <c r="N173" s="257">
        <f t="shared" si="11"/>
        <v>0</v>
      </c>
      <c r="O173" s="257">
        <f t="shared" si="12"/>
        <v>0</v>
      </c>
      <c r="P173" s="257">
        <f t="shared" si="13"/>
        <v>0</v>
      </c>
      <c r="Q173" s="49">
        <f>'Og s3a'!H170</f>
        <v>0</v>
      </c>
      <c r="R173" s="470">
        <f>'Og s3a'!D170</f>
        <v>0</v>
      </c>
      <c r="S173" s="31"/>
      <c r="T173" s="340"/>
      <c r="U173" s="340"/>
      <c r="V173" s="340"/>
      <c r="W173" s="31"/>
      <c r="X173" s="31"/>
      <c r="Y173" s="31"/>
      <c r="Z173" s="31"/>
      <c r="AA173" s="31"/>
      <c r="AB173" s="31"/>
      <c r="AC173" s="31"/>
    </row>
    <row r="174" spans="1:29" ht="21" customHeight="1">
      <c r="A174" s="1228" t="str">
        <f t="shared" si="14"/>
        <v/>
      </c>
      <c r="B174" s="31"/>
      <c r="C174" s="1750">
        <f>'Og s3a'!C171</f>
        <v>0</v>
      </c>
      <c r="D174" s="1751"/>
      <c r="E174" s="1752">
        <f>'Og s3a'!E171</f>
        <v>0</v>
      </c>
      <c r="F174" s="1751"/>
      <c r="G174" s="976">
        <f>'Og s3a'!F171</f>
        <v>0</v>
      </c>
      <c r="H174" s="980"/>
      <c r="I174" s="469">
        <f>'Og s3a'!G171</f>
        <v>0</v>
      </c>
      <c r="J174" s="605"/>
      <c r="K174" s="31"/>
      <c r="L174" s="31"/>
      <c r="M174" s="257">
        <f t="shared" si="10"/>
        <v>0</v>
      </c>
      <c r="N174" s="257">
        <f t="shared" si="11"/>
        <v>0</v>
      </c>
      <c r="O174" s="257">
        <f t="shared" si="12"/>
        <v>0</v>
      </c>
      <c r="P174" s="257">
        <f t="shared" si="13"/>
        <v>0</v>
      </c>
      <c r="Q174" s="49">
        <f>'Og s3a'!H171</f>
        <v>0</v>
      </c>
      <c r="R174" s="470">
        <f>'Og s3a'!D171</f>
        <v>0</v>
      </c>
      <c r="S174" s="31"/>
      <c r="T174" s="340"/>
      <c r="U174" s="340"/>
      <c r="V174" s="340"/>
      <c r="W174" s="31"/>
      <c r="X174" s="31"/>
      <c r="Y174" s="31"/>
      <c r="Z174" s="31"/>
      <c r="AA174" s="31"/>
      <c r="AB174" s="31"/>
      <c r="AC174" s="31"/>
    </row>
    <row r="175" spans="1:29" ht="21" customHeight="1">
      <c r="A175" s="1228" t="str">
        <f t="shared" si="14"/>
        <v/>
      </c>
      <c r="B175" s="31"/>
      <c r="C175" s="1750">
        <f>'Og s3a'!C172</f>
        <v>0</v>
      </c>
      <c r="D175" s="1751"/>
      <c r="E175" s="1752">
        <f>'Og s3a'!E172</f>
        <v>0</v>
      </c>
      <c r="F175" s="1751"/>
      <c r="G175" s="976">
        <f>'Og s3a'!F172</f>
        <v>0</v>
      </c>
      <c r="H175" s="980"/>
      <c r="I175" s="469">
        <f>'Og s3a'!G172</f>
        <v>0</v>
      </c>
      <c r="J175" s="605"/>
      <c r="K175" s="31"/>
      <c r="L175" s="31"/>
      <c r="M175" s="257">
        <f t="shared" si="10"/>
        <v>0</v>
      </c>
      <c r="N175" s="257">
        <f t="shared" si="11"/>
        <v>0</v>
      </c>
      <c r="O175" s="257">
        <f t="shared" si="12"/>
        <v>0</v>
      </c>
      <c r="P175" s="257">
        <f t="shared" si="13"/>
        <v>0</v>
      </c>
      <c r="Q175" s="49">
        <f>'Og s3a'!H172</f>
        <v>0</v>
      </c>
      <c r="R175" s="470">
        <f>'Og s3a'!D172</f>
        <v>0</v>
      </c>
      <c r="S175" s="31"/>
      <c r="T175" s="340"/>
      <c r="U175" s="340"/>
      <c r="V175" s="340"/>
      <c r="W175" s="31"/>
      <c r="X175" s="31"/>
      <c r="Y175" s="31"/>
      <c r="Z175" s="31"/>
      <c r="AA175" s="31"/>
      <c r="AB175" s="31"/>
      <c r="AC175" s="31"/>
    </row>
    <row r="176" spans="1:29" ht="21" customHeight="1">
      <c r="A176" s="1228" t="str">
        <f t="shared" si="14"/>
        <v/>
      </c>
      <c r="B176" s="31"/>
      <c r="C176" s="1750">
        <f>'Og s3a'!C173</f>
        <v>0</v>
      </c>
      <c r="D176" s="1751"/>
      <c r="E176" s="1752">
        <f>'Og s3a'!E173</f>
        <v>0</v>
      </c>
      <c r="F176" s="1751"/>
      <c r="G176" s="976">
        <f>'Og s3a'!F173</f>
        <v>0</v>
      </c>
      <c r="H176" s="980"/>
      <c r="I176" s="469">
        <f>'Og s3a'!G173</f>
        <v>0</v>
      </c>
      <c r="J176" s="605"/>
      <c r="K176" s="31"/>
      <c r="L176" s="31"/>
      <c r="M176" s="257">
        <f t="shared" si="10"/>
        <v>0</v>
      </c>
      <c r="N176" s="257">
        <f t="shared" si="11"/>
        <v>0</v>
      </c>
      <c r="O176" s="257">
        <f t="shared" si="12"/>
        <v>0</v>
      </c>
      <c r="P176" s="257">
        <f t="shared" si="13"/>
        <v>0</v>
      </c>
      <c r="Q176" s="49">
        <f>'Og s3a'!H173</f>
        <v>0</v>
      </c>
      <c r="R176" s="470">
        <f>'Og s3a'!D173</f>
        <v>0</v>
      </c>
      <c r="S176" s="31"/>
      <c r="T176" s="340"/>
      <c r="U176" s="340"/>
      <c r="V176" s="340"/>
      <c r="W176" s="31"/>
      <c r="X176" s="31"/>
      <c r="Y176" s="31"/>
      <c r="Z176" s="31"/>
      <c r="AA176" s="31"/>
      <c r="AB176" s="31"/>
      <c r="AC176" s="31"/>
    </row>
    <row r="177" spans="1:29" ht="21" customHeight="1">
      <c r="A177" s="1228" t="str">
        <f t="shared" si="14"/>
        <v/>
      </c>
      <c r="B177" s="31"/>
      <c r="C177" s="1750">
        <f>'Og s3a'!C174</f>
        <v>0</v>
      </c>
      <c r="D177" s="1751"/>
      <c r="E177" s="1752">
        <f>'Og s3a'!E174</f>
        <v>0</v>
      </c>
      <c r="F177" s="1751"/>
      <c r="G177" s="976">
        <f>'Og s3a'!F174</f>
        <v>0</v>
      </c>
      <c r="H177" s="980"/>
      <c r="I177" s="469">
        <f>'Og s3a'!G174</f>
        <v>0</v>
      </c>
      <c r="J177" s="605"/>
      <c r="K177" s="31"/>
      <c r="L177" s="31"/>
      <c r="M177" s="257">
        <f t="shared" si="10"/>
        <v>0</v>
      </c>
      <c r="N177" s="257">
        <f t="shared" si="11"/>
        <v>0</v>
      </c>
      <c r="O177" s="257">
        <f t="shared" si="12"/>
        <v>0</v>
      </c>
      <c r="P177" s="257">
        <f t="shared" si="13"/>
        <v>0</v>
      </c>
      <c r="Q177" s="49">
        <f>'Og s3a'!H174</f>
        <v>0</v>
      </c>
      <c r="R177" s="470">
        <f>'Og s3a'!D174</f>
        <v>0</v>
      </c>
      <c r="S177" s="31"/>
      <c r="T177" s="340"/>
      <c r="U177" s="340"/>
      <c r="V177" s="340"/>
      <c r="W177" s="31"/>
      <c r="X177" s="31"/>
      <c r="Y177" s="31"/>
      <c r="Z177" s="31"/>
      <c r="AA177" s="31"/>
      <c r="AB177" s="31"/>
      <c r="AC177" s="31"/>
    </row>
    <row r="178" spans="1:29" ht="21" customHeight="1">
      <c r="A178" s="1228" t="str">
        <f t="shared" si="14"/>
        <v/>
      </c>
      <c r="B178" s="31"/>
      <c r="C178" s="1750">
        <f>'Og s3a'!C175</f>
        <v>0</v>
      </c>
      <c r="D178" s="1751"/>
      <c r="E178" s="1752">
        <f>'Og s3a'!E175</f>
        <v>0</v>
      </c>
      <c r="F178" s="1751"/>
      <c r="G178" s="976">
        <f>'Og s3a'!F175</f>
        <v>0</v>
      </c>
      <c r="H178" s="980"/>
      <c r="I178" s="469">
        <f>'Og s3a'!G175</f>
        <v>0</v>
      </c>
      <c r="J178" s="605"/>
      <c r="K178" s="31"/>
      <c r="L178" s="31"/>
      <c r="M178" s="257">
        <f t="shared" si="10"/>
        <v>0</v>
      </c>
      <c r="N178" s="257">
        <f t="shared" si="11"/>
        <v>0</v>
      </c>
      <c r="O178" s="257">
        <f t="shared" si="12"/>
        <v>0</v>
      </c>
      <c r="P178" s="257">
        <f t="shared" si="13"/>
        <v>0</v>
      </c>
      <c r="Q178" s="49">
        <f>'Og s3a'!H175</f>
        <v>0</v>
      </c>
      <c r="R178" s="470">
        <f>'Og s3a'!D175</f>
        <v>0</v>
      </c>
      <c r="S178" s="31"/>
      <c r="T178" s="340"/>
      <c r="U178" s="340"/>
      <c r="V178" s="340"/>
      <c r="W178" s="31"/>
      <c r="X178" s="31"/>
      <c r="Y178" s="31"/>
      <c r="Z178" s="31"/>
      <c r="AA178" s="31"/>
      <c r="AB178" s="31"/>
      <c r="AC178" s="31"/>
    </row>
    <row r="179" spans="1:29" ht="21" customHeight="1">
      <c r="A179" s="1228" t="str">
        <f t="shared" si="14"/>
        <v/>
      </c>
      <c r="B179" s="31"/>
      <c r="C179" s="1750">
        <f>'Og s3a'!C176</f>
        <v>0</v>
      </c>
      <c r="D179" s="1751"/>
      <c r="E179" s="1752">
        <f>'Og s3a'!E176</f>
        <v>0</v>
      </c>
      <c r="F179" s="1751"/>
      <c r="G179" s="976">
        <f>'Og s3a'!F176</f>
        <v>0</v>
      </c>
      <c r="H179" s="980"/>
      <c r="I179" s="469">
        <f>'Og s3a'!G176</f>
        <v>0</v>
      </c>
      <c r="J179" s="605"/>
      <c r="K179" s="31"/>
      <c r="L179" s="31"/>
      <c r="M179" s="257">
        <f t="shared" si="10"/>
        <v>0</v>
      </c>
      <c r="N179" s="257">
        <f t="shared" si="11"/>
        <v>0</v>
      </c>
      <c r="O179" s="257">
        <f t="shared" si="12"/>
        <v>0</v>
      </c>
      <c r="P179" s="257">
        <f t="shared" si="13"/>
        <v>0</v>
      </c>
      <c r="Q179" s="49">
        <f>'Og s3a'!H176</f>
        <v>0</v>
      </c>
      <c r="R179" s="470">
        <f>'Og s3a'!D176</f>
        <v>0</v>
      </c>
      <c r="S179" s="31"/>
      <c r="T179" s="340"/>
      <c r="U179" s="340"/>
      <c r="V179" s="340"/>
      <c r="W179" s="31"/>
      <c r="X179" s="31"/>
      <c r="Y179" s="31"/>
      <c r="Z179" s="31"/>
      <c r="AA179" s="31"/>
      <c r="AB179" s="31"/>
      <c r="AC179" s="31"/>
    </row>
    <row r="180" spans="1:29" ht="21" customHeight="1">
      <c r="A180" s="1228" t="str">
        <f t="shared" si="14"/>
        <v/>
      </c>
      <c r="B180" s="31"/>
      <c r="C180" s="1750">
        <f>'Og s3a'!C177</f>
        <v>0</v>
      </c>
      <c r="D180" s="1751"/>
      <c r="E180" s="1752">
        <f>'Og s3a'!E177</f>
        <v>0</v>
      </c>
      <c r="F180" s="1751"/>
      <c r="G180" s="976">
        <f>'Og s3a'!F177</f>
        <v>0</v>
      </c>
      <c r="H180" s="980"/>
      <c r="I180" s="469">
        <f>'Og s3a'!G177</f>
        <v>0</v>
      </c>
      <c r="J180" s="605"/>
      <c r="K180" s="31"/>
      <c r="L180" s="31"/>
      <c r="M180" s="257">
        <f t="shared" si="10"/>
        <v>0</v>
      </c>
      <c r="N180" s="257">
        <f t="shared" si="11"/>
        <v>0</v>
      </c>
      <c r="O180" s="257">
        <f t="shared" si="12"/>
        <v>0</v>
      </c>
      <c r="P180" s="257">
        <f t="shared" si="13"/>
        <v>0</v>
      </c>
      <c r="Q180" s="49">
        <f>'Og s3a'!H177</f>
        <v>0</v>
      </c>
      <c r="R180" s="470">
        <f>'Og s3a'!D177</f>
        <v>0</v>
      </c>
      <c r="S180" s="31"/>
      <c r="T180" s="340"/>
      <c r="U180" s="340"/>
      <c r="V180" s="340"/>
      <c r="W180" s="31"/>
      <c r="X180" s="31"/>
      <c r="Y180" s="31"/>
      <c r="Z180" s="31"/>
      <c r="AA180" s="31"/>
      <c r="AB180" s="31"/>
      <c r="AC180" s="31"/>
    </row>
    <row r="181" spans="1:29" ht="21" customHeight="1">
      <c r="A181" s="1228" t="str">
        <f t="shared" si="14"/>
        <v/>
      </c>
      <c r="B181" s="31"/>
      <c r="C181" s="1750">
        <f>'Og s3a'!C178</f>
        <v>0</v>
      </c>
      <c r="D181" s="1751"/>
      <c r="E181" s="1752">
        <f>'Og s3a'!E178</f>
        <v>0</v>
      </c>
      <c r="F181" s="1751"/>
      <c r="G181" s="976">
        <f>'Og s3a'!F178</f>
        <v>0</v>
      </c>
      <c r="H181" s="980"/>
      <c r="I181" s="469">
        <f>'Og s3a'!G178</f>
        <v>0</v>
      </c>
      <c r="J181" s="605"/>
      <c r="K181" s="31"/>
      <c r="L181" s="31"/>
      <c r="M181" s="257">
        <f t="shared" si="10"/>
        <v>0</v>
      </c>
      <c r="N181" s="257">
        <f t="shared" si="11"/>
        <v>0</v>
      </c>
      <c r="O181" s="257">
        <f t="shared" si="12"/>
        <v>0</v>
      </c>
      <c r="P181" s="257">
        <f t="shared" si="13"/>
        <v>0</v>
      </c>
      <c r="Q181" s="49">
        <f>'Og s3a'!H178</f>
        <v>0</v>
      </c>
      <c r="R181" s="470">
        <f>'Og s3a'!D178</f>
        <v>0</v>
      </c>
      <c r="S181" s="31"/>
      <c r="T181" s="340"/>
      <c r="U181" s="340"/>
      <c r="V181" s="340"/>
      <c r="W181" s="31"/>
      <c r="X181" s="31"/>
      <c r="Y181" s="31"/>
      <c r="Z181" s="31"/>
      <c r="AA181" s="31"/>
      <c r="AB181" s="31"/>
      <c r="AC181" s="31"/>
    </row>
    <row r="182" spans="1:29" ht="21" customHeight="1">
      <c r="A182" s="1228" t="str">
        <f t="shared" si="14"/>
        <v/>
      </c>
      <c r="B182" s="31"/>
      <c r="C182" s="1750">
        <f>'Og s3a'!C179</f>
        <v>0</v>
      </c>
      <c r="D182" s="1751"/>
      <c r="E182" s="1752">
        <f>'Og s3a'!E179</f>
        <v>0</v>
      </c>
      <c r="F182" s="1751"/>
      <c r="G182" s="976">
        <f>'Og s3a'!F179</f>
        <v>0</v>
      </c>
      <c r="H182" s="980"/>
      <c r="I182" s="469">
        <f>'Og s3a'!G179</f>
        <v>0</v>
      </c>
      <c r="J182" s="605"/>
      <c r="K182" s="31"/>
      <c r="L182" s="31"/>
      <c r="M182" s="257">
        <f t="shared" si="10"/>
        <v>0</v>
      </c>
      <c r="N182" s="257">
        <f t="shared" si="11"/>
        <v>0</v>
      </c>
      <c r="O182" s="257">
        <f t="shared" si="12"/>
        <v>0</v>
      </c>
      <c r="P182" s="257">
        <f t="shared" si="13"/>
        <v>0</v>
      </c>
      <c r="Q182" s="49">
        <f>'Og s3a'!H179</f>
        <v>0</v>
      </c>
      <c r="R182" s="470">
        <f>'Og s3a'!D179</f>
        <v>0</v>
      </c>
      <c r="S182" s="31"/>
      <c r="T182" s="340"/>
      <c r="U182" s="340"/>
      <c r="V182" s="340"/>
      <c r="W182" s="31"/>
      <c r="X182" s="31"/>
      <c r="Y182" s="31"/>
      <c r="Z182" s="31"/>
      <c r="AA182" s="31"/>
      <c r="AB182" s="31"/>
      <c r="AC182" s="31"/>
    </row>
    <row r="183" spans="1:29" ht="21" customHeight="1">
      <c r="A183" s="1228" t="str">
        <f t="shared" si="14"/>
        <v/>
      </c>
      <c r="B183" s="31"/>
      <c r="C183" s="1750">
        <f>'Og s3a'!C180</f>
        <v>0</v>
      </c>
      <c r="D183" s="1751"/>
      <c r="E183" s="1752">
        <f>'Og s3a'!E180</f>
        <v>0</v>
      </c>
      <c r="F183" s="1751"/>
      <c r="G183" s="976">
        <f>'Og s3a'!F180</f>
        <v>0</v>
      </c>
      <c r="H183" s="980"/>
      <c r="I183" s="469">
        <f>'Og s3a'!G180</f>
        <v>0</v>
      </c>
      <c r="J183" s="605"/>
      <c r="K183" s="31"/>
      <c r="L183" s="31"/>
      <c r="M183" s="257">
        <f t="shared" si="10"/>
        <v>0</v>
      </c>
      <c r="N183" s="257">
        <f t="shared" si="11"/>
        <v>0</v>
      </c>
      <c r="O183" s="257">
        <f t="shared" si="12"/>
        <v>0</v>
      </c>
      <c r="P183" s="257">
        <f t="shared" si="13"/>
        <v>0</v>
      </c>
      <c r="Q183" s="49">
        <f>'Og s3a'!H180</f>
        <v>0</v>
      </c>
      <c r="R183" s="470">
        <f>'Og s3a'!D180</f>
        <v>0</v>
      </c>
      <c r="S183" s="31"/>
      <c r="T183" s="340"/>
      <c r="U183" s="340"/>
      <c r="V183" s="340"/>
      <c r="W183" s="31"/>
      <c r="X183" s="31"/>
      <c r="Y183" s="31"/>
      <c r="Z183" s="31"/>
      <c r="AA183" s="31"/>
      <c r="AB183" s="31"/>
      <c r="AC183" s="31"/>
    </row>
    <row r="184" spans="1:29" ht="21" customHeight="1">
      <c r="A184" s="1228" t="str">
        <f t="shared" si="14"/>
        <v/>
      </c>
      <c r="B184" s="31"/>
      <c r="C184" s="1750">
        <f>'Og s3a'!C181</f>
        <v>0</v>
      </c>
      <c r="D184" s="1751"/>
      <c r="E184" s="1752">
        <f>'Og s3a'!E181</f>
        <v>0</v>
      </c>
      <c r="F184" s="1751"/>
      <c r="G184" s="976">
        <f>'Og s3a'!F181</f>
        <v>0</v>
      </c>
      <c r="H184" s="980"/>
      <c r="I184" s="469">
        <f>'Og s3a'!G181</f>
        <v>0</v>
      </c>
      <c r="J184" s="605"/>
      <c r="K184" s="31"/>
      <c r="L184" s="31"/>
      <c r="M184" s="257">
        <f t="shared" si="10"/>
        <v>0</v>
      </c>
      <c r="N184" s="257">
        <f t="shared" si="11"/>
        <v>0</v>
      </c>
      <c r="O184" s="257">
        <f t="shared" si="12"/>
        <v>0</v>
      </c>
      <c r="P184" s="257">
        <f t="shared" si="13"/>
        <v>0</v>
      </c>
      <c r="Q184" s="49">
        <f>'Og s3a'!H181</f>
        <v>0</v>
      </c>
      <c r="R184" s="470">
        <f>'Og s3a'!D181</f>
        <v>0</v>
      </c>
      <c r="S184" s="31"/>
      <c r="T184" s="340"/>
      <c r="U184" s="340"/>
      <c r="V184" s="340"/>
      <c r="W184" s="31"/>
      <c r="X184" s="31"/>
      <c r="Y184" s="31"/>
      <c r="Z184" s="31"/>
      <c r="AA184" s="31"/>
      <c r="AB184" s="31"/>
      <c r="AC184" s="31"/>
    </row>
    <row r="185" spans="1:29" ht="21" customHeight="1">
      <c r="A185" s="1228" t="str">
        <f t="shared" si="14"/>
        <v/>
      </c>
      <c r="B185" s="31"/>
      <c r="C185" s="1750">
        <f>'Og s3a'!C182</f>
        <v>0</v>
      </c>
      <c r="D185" s="1751"/>
      <c r="E185" s="1752">
        <f>'Og s3a'!E182</f>
        <v>0</v>
      </c>
      <c r="F185" s="1751"/>
      <c r="G185" s="976">
        <f>'Og s3a'!F182</f>
        <v>0</v>
      </c>
      <c r="H185" s="980"/>
      <c r="I185" s="469">
        <f>'Og s3a'!G182</f>
        <v>0</v>
      </c>
      <c r="J185" s="605"/>
      <c r="K185" s="31"/>
      <c r="L185" s="31"/>
      <c r="M185" s="257">
        <f t="shared" si="10"/>
        <v>0</v>
      </c>
      <c r="N185" s="257">
        <f t="shared" si="11"/>
        <v>0</v>
      </c>
      <c r="O185" s="257">
        <f t="shared" si="12"/>
        <v>0</v>
      </c>
      <c r="P185" s="257">
        <f t="shared" si="13"/>
        <v>0</v>
      </c>
      <c r="Q185" s="49">
        <f>'Og s3a'!H182</f>
        <v>0</v>
      </c>
      <c r="R185" s="470">
        <f>'Og s3a'!D182</f>
        <v>0</v>
      </c>
      <c r="S185" s="31"/>
      <c r="T185" s="340"/>
      <c r="U185" s="340"/>
      <c r="V185" s="340"/>
      <c r="W185" s="31"/>
      <c r="X185" s="31"/>
      <c r="Y185" s="31"/>
      <c r="Z185" s="31"/>
      <c r="AA185" s="31"/>
      <c r="AB185" s="31"/>
      <c r="AC185" s="31"/>
    </row>
    <row r="186" spans="1:29" ht="21" customHeight="1">
      <c r="A186" s="1228" t="str">
        <f t="shared" si="14"/>
        <v/>
      </c>
      <c r="B186" s="31"/>
      <c r="C186" s="1750">
        <f>'Og s3a'!C183</f>
        <v>0</v>
      </c>
      <c r="D186" s="1751"/>
      <c r="E186" s="1752">
        <f>'Og s3a'!E183</f>
        <v>0</v>
      </c>
      <c r="F186" s="1751"/>
      <c r="G186" s="976">
        <f>'Og s3a'!F183</f>
        <v>0</v>
      </c>
      <c r="H186" s="980"/>
      <c r="I186" s="469">
        <f>'Og s3a'!G183</f>
        <v>0</v>
      </c>
      <c r="J186" s="605"/>
      <c r="K186" s="31"/>
      <c r="L186" s="31"/>
      <c r="M186" s="257">
        <f t="shared" si="10"/>
        <v>0</v>
      </c>
      <c r="N186" s="257">
        <f t="shared" si="11"/>
        <v>0</v>
      </c>
      <c r="O186" s="257">
        <f t="shared" si="12"/>
        <v>0</v>
      </c>
      <c r="P186" s="257">
        <f t="shared" si="13"/>
        <v>0</v>
      </c>
      <c r="Q186" s="49">
        <f>'Og s3a'!H183</f>
        <v>0</v>
      </c>
      <c r="R186" s="470">
        <f>'Og s3a'!D183</f>
        <v>0</v>
      </c>
      <c r="S186" s="31"/>
      <c r="T186" s="340"/>
      <c r="U186" s="340"/>
      <c r="V186" s="340"/>
      <c r="W186" s="31"/>
      <c r="X186" s="31"/>
      <c r="Y186" s="31"/>
      <c r="Z186" s="31"/>
      <c r="AA186" s="31"/>
      <c r="AB186" s="31"/>
      <c r="AC186" s="31"/>
    </row>
    <row r="187" spans="1:29" ht="21" customHeight="1">
      <c r="A187" s="1228" t="str">
        <f t="shared" si="14"/>
        <v/>
      </c>
      <c r="B187" s="31"/>
      <c r="C187" s="1750">
        <f>'Og s3a'!C184</f>
        <v>0</v>
      </c>
      <c r="D187" s="1751"/>
      <c r="E187" s="1752">
        <f>'Og s3a'!E184</f>
        <v>0</v>
      </c>
      <c r="F187" s="1751"/>
      <c r="G187" s="976">
        <f>'Og s3a'!F184</f>
        <v>0</v>
      </c>
      <c r="H187" s="980"/>
      <c r="I187" s="469">
        <f>'Og s3a'!G184</f>
        <v>0</v>
      </c>
      <c r="J187" s="605"/>
      <c r="K187" s="31"/>
      <c r="L187" s="31"/>
      <c r="M187" s="257">
        <f t="shared" si="10"/>
        <v>0</v>
      </c>
      <c r="N187" s="257">
        <f t="shared" si="11"/>
        <v>0</v>
      </c>
      <c r="O187" s="257">
        <f t="shared" si="12"/>
        <v>0</v>
      </c>
      <c r="P187" s="257">
        <f t="shared" si="13"/>
        <v>0</v>
      </c>
      <c r="Q187" s="49">
        <f>'Og s3a'!H184</f>
        <v>0</v>
      </c>
      <c r="R187" s="470">
        <f>'Og s3a'!D184</f>
        <v>0</v>
      </c>
      <c r="S187" s="31"/>
      <c r="T187" s="340"/>
      <c r="U187" s="340"/>
      <c r="V187" s="340"/>
      <c r="W187" s="31"/>
      <c r="X187" s="31"/>
      <c r="Y187" s="31"/>
      <c r="Z187" s="31"/>
      <c r="AA187" s="31"/>
      <c r="AB187" s="31"/>
      <c r="AC187" s="31"/>
    </row>
    <row r="188" spans="1:29" ht="21" customHeight="1">
      <c r="A188" s="1228" t="str">
        <f t="shared" si="14"/>
        <v/>
      </c>
      <c r="B188" s="31"/>
      <c r="C188" s="1750">
        <f>'Og s3a'!C185</f>
        <v>0</v>
      </c>
      <c r="D188" s="1751"/>
      <c r="E188" s="1752">
        <f>'Og s3a'!E185</f>
        <v>0</v>
      </c>
      <c r="F188" s="1751"/>
      <c r="G188" s="976">
        <f>'Og s3a'!F185</f>
        <v>0</v>
      </c>
      <c r="H188" s="980"/>
      <c r="I188" s="469">
        <f>'Og s3a'!G185</f>
        <v>0</v>
      </c>
      <c r="J188" s="605"/>
      <c r="K188" s="31"/>
      <c r="L188" s="31"/>
      <c r="M188" s="257">
        <f t="shared" si="10"/>
        <v>0</v>
      </c>
      <c r="N188" s="257">
        <f t="shared" si="11"/>
        <v>0</v>
      </c>
      <c r="O188" s="257">
        <f t="shared" si="12"/>
        <v>0</v>
      </c>
      <c r="P188" s="257">
        <f t="shared" si="13"/>
        <v>0</v>
      </c>
      <c r="Q188" s="49">
        <f>'Og s3a'!H185</f>
        <v>0</v>
      </c>
      <c r="R188" s="470">
        <f>'Og s3a'!D185</f>
        <v>0</v>
      </c>
      <c r="S188" s="31"/>
      <c r="T188" s="340"/>
      <c r="U188" s="340"/>
      <c r="V188" s="340"/>
      <c r="W188" s="31"/>
      <c r="X188" s="31"/>
      <c r="Y188" s="31"/>
      <c r="Z188" s="31"/>
      <c r="AA188" s="31"/>
      <c r="AB188" s="31"/>
      <c r="AC188" s="31"/>
    </row>
    <row r="189" spans="1:29" ht="21" customHeight="1">
      <c r="A189" s="1228" t="str">
        <f t="shared" si="14"/>
        <v/>
      </c>
      <c r="B189" s="31"/>
      <c r="C189" s="1750">
        <f>'Og s3a'!C186</f>
        <v>0</v>
      </c>
      <c r="D189" s="1751"/>
      <c r="E189" s="1752">
        <f>'Og s3a'!E186</f>
        <v>0</v>
      </c>
      <c r="F189" s="1751"/>
      <c r="G189" s="976">
        <f>'Og s3a'!F186</f>
        <v>0</v>
      </c>
      <c r="H189" s="980"/>
      <c r="I189" s="469">
        <f>'Og s3a'!G186</f>
        <v>0</v>
      </c>
      <c r="J189" s="605"/>
      <c r="K189" s="31"/>
      <c r="L189" s="31"/>
      <c r="M189" s="257">
        <f t="shared" si="10"/>
        <v>0</v>
      </c>
      <c r="N189" s="257">
        <f t="shared" si="11"/>
        <v>0</v>
      </c>
      <c r="O189" s="257">
        <f t="shared" si="12"/>
        <v>0</v>
      </c>
      <c r="P189" s="257">
        <f t="shared" si="13"/>
        <v>0</v>
      </c>
      <c r="Q189" s="49">
        <f>'Og s3a'!H186</f>
        <v>0</v>
      </c>
      <c r="R189" s="470">
        <f>'Og s3a'!D186</f>
        <v>0</v>
      </c>
      <c r="S189" s="31"/>
      <c r="T189" s="340"/>
      <c r="U189" s="340"/>
      <c r="V189" s="340"/>
      <c r="W189" s="31"/>
      <c r="X189" s="31"/>
      <c r="Y189" s="31"/>
      <c r="Z189" s="31"/>
      <c r="AA189" s="31"/>
      <c r="AB189" s="31"/>
      <c r="AC189" s="31"/>
    </row>
    <row r="190" spans="1:29" ht="21" customHeight="1">
      <c r="A190" s="1228" t="str">
        <f t="shared" si="14"/>
        <v/>
      </c>
      <c r="B190" s="31"/>
      <c r="C190" s="1750">
        <f>'Og s3a'!C187</f>
        <v>0</v>
      </c>
      <c r="D190" s="1751"/>
      <c r="E190" s="1752">
        <f>'Og s3a'!E187</f>
        <v>0</v>
      </c>
      <c r="F190" s="1751"/>
      <c r="G190" s="976">
        <f>'Og s3a'!F187</f>
        <v>0</v>
      </c>
      <c r="H190" s="980"/>
      <c r="I190" s="469">
        <f>'Og s3a'!G187</f>
        <v>0</v>
      </c>
      <c r="J190" s="605"/>
      <c r="K190" s="31"/>
      <c r="L190" s="31"/>
      <c r="M190" s="257">
        <f t="shared" si="10"/>
        <v>0</v>
      </c>
      <c r="N190" s="257">
        <f t="shared" si="11"/>
        <v>0</v>
      </c>
      <c r="O190" s="257">
        <f t="shared" si="12"/>
        <v>0</v>
      </c>
      <c r="P190" s="257">
        <f t="shared" si="13"/>
        <v>0</v>
      </c>
      <c r="Q190" s="49">
        <f>'Og s3a'!H187</f>
        <v>0</v>
      </c>
      <c r="R190" s="470">
        <f>'Og s3a'!D187</f>
        <v>0</v>
      </c>
      <c r="S190" s="31"/>
      <c r="T190" s="340"/>
      <c r="U190" s="340"/>
      <c r="V190" s="340"/>
      <c r="W190" s="31"/>
      <c r="X190" s="31"/>
      <c r="Y190" s="31"/>
      <c r="Z190" s="31"/>
      <c r="AA190" s="31"/>
      <c r="AB190" s="31"/>
      <c r="AC190" s="31"/>
    </row>
    <row r="191" spans="1:29" ht="21" customHeight="1">
      <c r="A191" s="1228" t="str">
        <f t="shared" si="14"/>
        <v/>
      </c>
      <c r="B191" s="31"/>
      <c r="C191" s="1750">
        <f>'Og s3a'!C188</f>
        <v>0</v>
      </c>
      <c r="D191" s="1751"/>
      <c r="E191" s="1752">
        <f>'Og s3a'!E188</f>
        <v>0</v>
      </c>
      <c r="F191" s="1751"/>
      <c r="G191" s="976">
        <f>'Og s3a'!F188</f>
        <v>0</v>
      </c>
      <c r="H191" s="980"/>
      <c r="I191" s="469">
        <f>'Og s3a'!G188</f>
        <v>0</v>
      </c>
      <c r="J191" s="605"/>
      <c r="K191" s="31"/>
      <c r="L191" s="31"/>
      <c r="M191" s="257">
        <f t="shared" si="10"/>
        <v>0</v>
      </c>
      <c r="N191" s="257">
        <f t="shared" si="11"/>
        <v>0</v>
      </c>
      <c r="O191" s="257">
        <f t="shared" si="12"/>
        <v>0</v>
      </c>
      <c r="P191" s="257">
        <f t="shared" si="13"/>
        <v>0</v>
      </c>
      <c r="Q191" s="49">
        <f>'Og s3a'!H188</f>
        <v>0</v>
      </c>
      <c r="R191" s="470">
        <f>'Og s3a'!D188</f>
        <v>0</v>
      </c>
      <c r="S191" s="31"/>
      <c r="T191" s="340"/>
      <c r="U191" s="340"/>
      <c r="V191" s="340"/>
      <c r="W191" s="31"/>
      <c r="X191" s="31"/>
      <c r="Y191" s="31"/>
      <c r="Z191" s="31"/>
      <c r="AA191" s="31"/>
      <c r="AB191" s="31"/>
      <c r="AC191" s="31"/>
    </row>
    <row r="192" spans="1:29" ht="21" customHeight="1">
      <c r="A192" s="1228" t="str">
        <f t="shared" si="14"/>
        <v/>
      </c>
      <c r="B192" s="31"/>
      <c r="C192" s="1750">
        <f>'Og s3a'!C189</f>
        <v>0</v>
      </c>
      <c r="D192" s="1751"/>
      <c r="E192" s="1752">
        <f>'Og s3a'!E189</f>
        <v>0</v>
      </c>
      <c r="F192" s="1751"/>
      <c r="G192" s="976">
        <f>'Og s3a'!F189</f>
        <v>0</v>
      </c>
      <c r="H192" s="980"/>
      <c r="I192" s="469">
        <f>'Og s3a'!G189</f>
        <v>0</v>
      </c>
      <c r="J192" s="605"/>
      <c r="K192" s="31"/>
      <c r="L192" s="31"/>
      <c r="M192" s="257">
        <f t="shared" si="10"/>
        <v>0</v>
      </c>
      <c r="N192" s="257">
        <f t="shared" si="11"/>
        <v>0</v>
      </c>
      <c r="O192" s="257">
        <f t="shared" si="12"/>
        <v>0</v>
      </c>
      <c r="P192" s="257">
        <f t="shared" si="13"/>
        <v>0</v>
      </c>
      <c r="Q192" s="49">
        <f>'Og s3a'!H189</f>
        <v>0</v>
      </c>
      <c r="R192" s="470">
        <f>'Og s3a'!D189</f>
        <v>0</v>
      </c>
      <c r="S192" s="31"/>
      <c r="T192" s="340"/>
      <c r="U192" s="340"/>
      <c r="V192" s="340"/>
      <c r="W192" s="31"/>
      <c r="X192" s="31"/>
      <c r="Y192" s="31"/>
      <c r="Z192" s="31"/>
      <c r="AA192" s="31"/>
      <c r="AB192" s="31"/>
      <c r="AC192" s="31"/>
    </row>
    <row r="193" spans="1:29" ht="21" customHeight="1">
      <c r="A193" s="1228" t="str">
        <f t="shared" si="14"/>
        <v/>
      </c>
      <c r="B193" s="31"/>
      <c r="C193" s="1750">
        <f>'Og s3a'!C190</f>
        <v>0</v>
      </c>
      <c r="D193" s="1751"/>
      <c r="E193" s="1752">
        <f>'Og s3a'!E190</f>
        <v>0</v>
      </c>
      <c r="F193" s="1751"/>
      <c r="G193" s="976">
        <f>'Og s3a'!F190</f>
        <v>0</v>
      </c>
      <c r="H193" s="980"/>
      <c r="I193" s="469">
        <f>'Og s3a'!G190</f>
        <v>0</v>
      </c>
      <c r="J193" s="605"/>
      <c r="K193" s="31"/>
      <c r="L193" s="31"/>
      <c r="M193" s="257">
        <f t="shared" si="10"/>
        <v>0</v>
      </c>
      <c r="N193" s="257">
        <f t="shared" si="11"/>
        <v>0</v>
      </c>
      <c r="O193" s="257">
        <f t="shared" si="12"/>
        <v>0</v>
      </c>
      <c r="P193" s="257">
        <f t="shared" si="13"/>
        <v>0</v>
      </c>
      <c r="Q193" s="49">
        <f>'Og s3a'!H190</f>
        <v>0</v>
      </c>
      <c r="R193" s="470">
        <f>'Og s3a'!D190</f>
        <v>0</v>
      </c>
      <c r="S193" s="31"/>
      <c r="T193" s="340"/>
      <c r="U193" s="340"/>
      <c r="V193" s="340"/>
      <c r="W193" s="31"/>
      <c r="X193" s="31"/>
      <c r="Y193" s="31"/>
      <c r="Z193" s="31"/>
      <c r="AA193" s="31"/>
      <c r="AB193" s="31"/>
      <c r="AC193" s="31"/>
    </row>
    <row r="194" spans="1:29" ht="21" customHeight="1">
      <c r="A194" s="1228" t="str">
        <f t="shared" si="14"/>
        <v/>
      </c>
      <c r="B194" s="31"/>
      <c r="C194" s="1750">
        <f>'Og s3a'!C191</f>
        <v>0</v>
      </c>
      <c r="D194" s="1751"/>
      <c r="E194" s="1752">
        <f>'Og s3a'!E191</f>
        <v>0</v>
      </c>
      <c r="F194" s="1751"/>
      <c r="G194" s="976">
        <f>'Og s3a'!F191</f>
        <v>0</v>
      </c>
      <c r="H194" s="980"/>
      <c r="I194" s="469">
        <f>'Og s3a'!G191</f>
        <v>0</v>
      </c>
      <c r="J194" s="605"/>
      <c r="K194" s="31"/>
      <c r="L194" s="31"/>
      <c r="M194" s="257">
        <f t="shared" si="10"/>
        <v>0</v>
      </c>
      <c r="N194" s="257">
        <f t="shared" si="11"/>
        <v>0</v>
      </c>
      <c r="O194" s="257">
        <f t="shared" si="12"/>
        <v>0</v>
      </c>
      <c r="P194" s="257">
        <f t="shared" si="13"/>
        <v>0</v>
      </c>
      <c r="Q194" s="49">
        <f>'Og s3a'!H191</f>
        <v>0</v>
      </c>
      <c r="R194" s="470">
        <f>'Og s3a'!D191</f>
        <v>0</v>
      </c>
      <c r="S194" s="31"/>
      <c r="T194" s="340"/>
      <c r="U194" s="340"/>
      <c r="V194" s="340"/>
      <c r="W194" s="31"/>
      <c r="X194" s="31"/>
      <c r="Y194" s="31"/>
      <c r="Z194" s="31"/>
      <c r="AA194" s="31"/>
      <c r="AB194" s="31"/>
      <c r="AC194" s="31"/>
    </row>
    <row r="195" spans="1:29" ht="21" customHeight="1">
      <c r="A195" s="1228" t="str">
        <f t="shared" si="14"/>
        <v/>
      </c>
      <c r="B195" s="31"/>
      <c r="C195" s="1750">
        <f>'Og s3a'!C192</f>
        <v>0</v>
      </c>
      <c r="D195" s="1751"/>
      <c r="E195" s="1752">
        <f>'Og s3a'!E192</f>
        <v>0</v>
      </c>
      <c r="F195" s="1751"/>
      <c r="G195" s="976">
        <f>'Og s3a'!F192</f>
        <v>0</v>
      </c>
      <c r="H195" s="980"/>
      <c r="I195" s="469">
        <f>'Og s3a'!G192</f>
        <v>0</v>
      </c>
      <c r="J195" s="605"/>
      <c r="K195" s="31"/>
      <c r="L195" s="31"/>
      <c r="M195" s="257">
        <f t="shared" si="10"/>
        <v>0</v>
      </c>
      <c r="N195" s="257">
        <f t="shared" si="11"/>
        <v>0</v>
      </c>
      <c r="O195" s="257">
        <f t="shared" si="12"/>
        <v>0</v>
      </c>
      <c r="P195" s="257">
        <f t="shared" si="13"/>
        <v>0</v>
      </c>
      <c r="Q195" s="49">
        <f>'Og s3a'!H192</f>
        <v>0</v>
      </c>
      <c r="R195" s="470">
        <f>'Og s3a'!D192</f>
        <v>0</v>
      </c>
      <c r="S195" s="31"/>
      <c r="T195" s="340"/>
      <c r="U195" s="340"/>
      <c r="V195" s="340"/>
      <c r="W195" s="31"/>
      <c r="X195" s="31"/>
      <c r="Y195" s="31"/>
      <c r="Z195" s="31"/>
      <c r="AA195" s="31"/>
      <c r="AB195" s="31"/>
      <c r="AC195" s="31"/>
    </row>
    <row r="196" spans="1:29" ht="21" customHeight="1">
      <c r="A196" s="1228" t="str">
        <f t="shared" si="14"/>
        <v/>
      </c>
      <c r="B196" s="31"/>
      <c r="C196" s="1750">
        <f>'Og s3a'!C193</f>
        <v>0</v>
      </c>
      <c r="D196" s="1751"/>
      <c r="E196" s="1752">
        <f>'Og s3a'!E193</f>
        <v>0</v>
      </c>
      <c r="F196" s="1751"/>
      <c r="G196" s="976">
        <f>'Og s3a'!F193</f>
        <v>0</v>
      </c>
      <c r="H196" s="980"/>
      <c r="I196" s="469">
        <f>'Og s3a'!G193</f>
        <v>0</v>
      </c>
      <c r="J196" s="605"/>
      <c r="K196" s="31"/>
      <c r="L196" s="31"/>
      <c r="M196" s="257">
        <f t="shared" si="10"/>
        <v>0</v>
      </c>
      <c r="N196" s="257">
        <f t="shared" si="11"/>
        <v>0</v>
      </c>
      <c r="O196" s="257">
        <f t="shared" si="12"/>
        <v>0</v>
      </c>
      <c r="P196" s="257">
        <f t="shared" si="13"/>
        <v>0</v>
      </c>
      <c r="Q196" s="49">
        <f>'Og s3a'!H193</f>
        <v>0</v>
      </c>
      <c r="R196" s="470">
        <f>'Og s3a'!D193</f>
        <v>0</v>
      </c>
      <c r="S196" s="31"/>
      <c r="T196" s="340"/>
      <c r="U196" s="340"/>
      <c r="V196" s="340"/>
      <c r="W196" s="31"/>
      <c r="X196" s="31"/>
      <c r="Y196" s="31"/>
      <c r="Z196" s="31"/>
      <c r="AA196" s="31"/>
      <c r="AB196" s="31"/>
      <c r="AC196" s="31"/>
    </row>
    <row r="197" spans="1:29" ht="21" customHeight="1">
      <c r="A197" s="1228" t="str">
        <f t="shared" si="14"/>
        <v/>
      </c>
      <c r="B197" s="31"/>
      <c r="C197" s="1750">
        <f>'Og s3a'!C194</f>
        <v>0</v>
      </c>
      <c r="D197" s="1751"/>
      <c r="E197" s="1752">
        <f>'Og s3a'!E194</f>
        <v>0</v>
      </c>
      <c r="F197" s="1751"/>
      <c r="G197" s="976">
        <f>'Og s3a'!F194</f>
        <v>0</v>
      </c>
      <c r="H197" s="980"/>
      <c r="I197" s="469">
        <f>'Og s3a'!G194</f>
        <v>0</v>
      </c>
      <c r="J197" s="605"/>
      <c r="K197" s="31"/>
      <c r="L197" s="31"/>
      <c r="M197" s="257">
        <f t="shared" si="10"/>
        <v>0</v>
      </c>
      <c r="N197" s="257">
        <f t="shared" si="11"/>
        <v>0</v>
      </c>
      <c r="O197" s="257">
        <f t="shared" si="12"/>
        <v>0</v>
      </c>
      <c r="P197" s="257">
        <f t="shared" si="13"/>
        <v>0</v>
      </c>
      <c r="Q197" s="49">
        <f>'Og s3a'!H194</f>
        <v>0</v>
      </c>
      <c r="R197" s="470">
        <f>'Og s3a'!D194</f>
        <v>0</v>
      </c>
      <c r="S197" s="31"/>
      <c r="T197" s="340"/>
      <c r="U197" s="340"/>
      <c r="V197" s="340"/>
      <c r="W197" s="31"/>
      <c r="X197" s="31"/>
      <c r="Y197" s="31"/>
      <c r="Z197" s="31"/>
      <c r="AA197" s="31"/>
      <c r="AB197" s="31"/>
      <c r="AC197" s="31"/>
    </row>
    <row r="198" spans="1:29" ht="21" customHeight="1">
      <c r="A198" s="1228" t="str">
        <f t="shared" si="14"/>
        <v/>
      </c>
      <c r="B198" s="31"/>
      <c r="C198" s="1750">
        <f>'Og s3a'!C195</f>
        <v>0</v>
      </c>
      <c r="D198" s="1751"/>
      <c r="E198" s="1752">
        <f>'Og s3a'!E195</f>
        <v>0</v>
      </c>
      <c r="F198" s="1751"/>
      <c r="G198" s="976">
        <f>'Og s3a'!F195</f>
        <v>0</v>
      </c>
      <c r="H198" s="980"/>
      <c r="I198" s="469">
        <f>'Og s3a'!G195</f>
        <v>0</v>
      </c>
      <c r="J198" s="605"/>
      <c r="K198" s="31"/>
      <c r="L198" s="31"/>
      <c r="M198" s="257">
        <f t="shared" si="10"/>
        <v>0</v>
      </c>
      <c r="N198" s="257">
        <f t="shared" si="11"/>
        <v>0</v>
      </c>
      <c r="O198" s="257">
        <f t="shared" si="12"/>
        <v>0</v>
      </c>
      <c r="P198" s="257">
        <f t="shared" si="13"/>
        <v>0</v>
      </c>
      <c r="Q198" s="49">
        <f>'Og s3a'!H195</f>
        <v>0</v>
      </c>
      <c r="R198" s="470">
        <f>'Og s3a'!D195</f>
        <v>0</v>
      </c>
      <c r="S198" s="31"/>
      <c r="T198" s="340"/>
      <c r="U198" s="340"/>
      <c r="V198" s="340"/>
      <c r="W198" s="31"/>
      <c r="X198" s="31"/>
      <c r="Y198" s="31"/>
      <c r="Z198" s="31"/>
      <c r="AA198" s="31"/>
      <c r="AB198" s="31"/>
      <c r="AC198" s="31"/>
    </row>
    <row r="199" spans="1:29" ht="21" customHeight="1">
      <c r="A199" s="1228" t="str">
        <f t="shared" si="14"/>
        <v/>
      </c>
      <c r="B199" s="31"/>
      <c r="C199" s="1750">
        <f>'Og s3a'!C196</f>
        <v>0</v>
      </c>
      <c r="D199" s="1751"/>
      <c r="E199" s="1752">
        <f>'Og s3a'!E196</f>
        <v>0</v>
      </c>
      <c r="F199" s="1751"/>
      <c r="G199" s="976">
        <f>'Og s3a'!F196</f>
        <v>0</v>
      </c>
      <c r="H199" s="980"/>
      <c r="I199" s="469">
        <f>'Og s3a'!G196</f>
        <v>0</v>
      </c>
      <c r="J199" s="605"/>
      <c r="K199" s="31"/>
      <c r="L199" s="31"/>
      <c r="M199" s="257">
        <f t="shared" si="10"/>
        <v>0</v>
      </c>
      <c r="N199" s="257">
        <f t="shared" si="11"/>
        <v>0</v>
      </c>
      <c r="O199" s="257">
        <f t="shared" si="12"/>
        <v>0</v>
      </c>
      <c r="P199" s="257">
        <f t="shared" si="13"/>
        <v>0</v>
      </c>
      <c r="Q199" s="49">
        <f>'Og s3a'!H196</f>
        <v>0</v>
      </c>
      <c r="R199" s="470">
        <f>'Og s3a'!D196</f>
        <v>0</v>
      </c>
      <c r="S199" s="31"/>
      <c r="T199" s="340"/>
      <c r="U199" s="340"/>
      <c r="V199" s="340"/>
      <c r="W199" s="31"/>
      <c r="X199" s="31"/>
      <c r="Y199" s="31"/>
      <c r="Z199" s="31"/>
      <c r="AA199" s="31"/>
      <c r="AB199" s="31"/>
      <c r="AC199" s="31"/>
    </row>
    <row r="200" spans="1:29" ht="21" customHeight="1">
      <c r="A200" s="1228" t="str">
        <f t="shared" si="14"/>
        <v/>
      </c>
      <c r="B200" s="31"/>
      <c r="C200" s="1750">
        <f>'Og s3a'!C197</f>
        <v>0</v>
      </c>
      <c r="D200" s="1751"/>
      <c r="E200" s="1752">
        <f>'Og s3a'!E197</f>
        <v>0</v>
      </c>
      <c r="F200" s="1751"/>
      <c r="G200" s="976">
        <f>'Og s3a'!F197</f>
        <v>0</v>
      </c>
      <c r="H200" s="980"/>
      <c r="I200" s="469">
        <f>'Og s3a'!G197</f>
        <v>0</v>
      </c>
      <c r="J200" s="605"/>
      <c r="K200" s="31"/>
      <c r="L200" s="31"/>
      <c r="M200" s="257">
        <f t="shared" si="10"/>
        <v>0</v>
      </c>
      <c r="N200" s="257">
        <f t="shared" si="11"/>
        <v>0</v>
      </c>
      <c r="O200" s="257">
        <f t="shared" si="12"/>
        <v>0</v>
      </c>
      <c r="P200" s="257">
        <f t="shared" si="13"/>
        <v>0</v>
      </c>
      <c r="Q200" s="49">
        <f>'Og s3a'!H197</f>
        <v>0</v>
      </c>
      <c r="R200" s="470">
        <f>'Og s3a'!D197</f>
        <v>0</v>
      </c>
      <c r="S200" s="31"/>
      <c r="T200" s="340"/>
      <c r="U200" s="340"/>
      <c r="V200" s="340"/>
      <c r="W200" s="31"/>
      <c r="X200" s="31"/>
      <c r="Y200" s="31"/>
      <c r="Z200" s="31"/>
      <c r="AA200" s="31"/>
      <c r="AB200" s="31"/>
      <c r="AC200" s="31"/>
    </row>
    <row r="201" spans="1:29" ht="21" customHeight="1">
      <c r="A201" s="1228" t="str">
        <f t="shared" si="14"/>
        <v/>
      </c>
      <c r="B201" s="31"/>
      <c r="C201" s="1750">
        <f>'Og s3a'!C198</f>
        <v>0</v>
      </c>
      <c r="D201" s="1751"/>
      <c r="E201" s="1752">
        <f>'Og s3a'!E198</f>
        <v>0</v>
      </c>
      <c r="F201" s="1751"/>
      <c r="G201" s="976">
        <f>'Og s3a'!F198</f>
        <v>0</v>
      </c>
      <c r="H201" s="980"/>
      <c r="I201" s="469">
        <f>'Og s3a'!G198</f>
        <v>0</v>
      </c>
      <c r="J201" s="605"/>
      <c r="K201" s="31"/>
      <c r="L201" s="31"/>
      <c r="M201" s="257">
        <f t="shared" ref="M201:M264" si="15">IF(I201=M$5,E201,0)</f>
        <v>0</v>
      </c>
      <c r="N201" s="257">
        <f t="shared" ref="N201:N264" si="16">IF(I201=N$5,E201,0)</f>
        <v>0</v>
      </c>
      <c r="O201" s="257">
        <f t="shared" ref="O201:O264" si="17">IF(I201=O$5,E201,0)</f>
        <v>0</v>
      </c>
      <c r="P201" s="257">
        <f t="shared" ref="P201:P264" si="18">IF(I201=P$5,E201,0)</f>
        <v>0</v>
      </c>
      <c r="Q201" s="49">
        <f>'Og s3a'!H198</f>
        <v>0</v>
      </c>
      <c r="R201" s="470">
        <f>'Og s3a'!D198</f>
        <v>0</v>
      </c>
      <c r="S201" s="31"/>
      <c r="T201" s="340"/>
      <c r="U201" s="340"/>
      <c r="V201" s="340"/>
      <c r="W201" s="31"/>
      <c r="X201" s="31"/>
      <c r="Y201" s="31"/>
      <c r="Z201" s="31"/>
      <c r="AA201" s="31"/>
      <c r="AB201" s="31"/>
      <c r="AC201" s="31"/>
    </row>
    <row r="202" spans="1:29" ht="21" customHeight="1">
      <c r="A202" s="1228" t="str">
        <f t="shared" ref="A202:A265" si="19">IF(G202&gt;0,"Wypełnione","")</f>
        <v/>
      </c>
      <c r="B202" s="31"/>
      <c r="C202" s="1750">
        <f>'Og s3a'!C199</f>
        <v>0</v>
      </c>
      <c r="D202" s="1751"/>
      <c r="E202" s="1752">
        <f>'Og s3a'!E199</f>
        <v>0</v>
      </c>
      <c r="F202" s="1751"/>
      <c r="G202" s="976">
        <f>'Og s3a'!F199</f>
        <v>0</v>
      </c>
      <c r="H202" s="980"/>
      <c r="I202" s="469">
        <f>'Og s3a'!G199</f>
        <v>0</v>
      </c>
      <c r="J202" s="605"/>
      <c r="K202" s="31"/>
      <c r="L202" s="31"/>
      <c r="M202" s="257">
        <f t="shared" si="15"/>
        <v>0</v>
      </c>
      <c r="N202" s="257">
        <f t="shared" si="16"/>
        <v>0</v>
      </c>
      <c r="O202" s="257">
        <f t="shared" si="17"/>
        <v>0</v>
      </c>
      <c r="P202" s="257">
        <f t="shared" si="18"/>
        <v>0</v>
      </c>
      <c r="Q202" s="49">
        <f>'Og s3a'!H199</f>
        <v>0</v>
      </c>
      <c r="R202" s="470">
        <f>'Og s3a'!D199</f>
        <v>0</v>
      </c>
      <c r="S202" s="31"/>
      <c r="T202" s="340"/>
      <c r="U202" s="340"/>
      <c r="V202" s="340"/>
      <c r="W202" s="31"/>
      <c r="X202" s="31"/>
      <c r="Y202" s="31"/>
      <c r="Z202" s="31"/>
      <c r="AA202" s="31"/>
      <c r="AB202" s="31"/>
      <c r="AC202" s="31"/>
    </row>
    <row r="203" spans="1:29" ht="21" customHeight="1">
      <c r="A203" s="1228" t="str">
        <f t="shared" si="19"/>
        <v/>
      </c>
      <c r="B203" s="31"/>
      <c r="C203" s="1750">
        <f>'Og s3a'!C200</f>
        <v>0</v>
      </c>
      <c r="D203" s="1751"/>
      <c r="E203" s="1752">
        <f>'Og s3a'!E200</f>
        <v>0</v>
      </c>
      <c r="F203" s="1751"/>
      <c r="G203" s="976">
        <f>'Og s3a'!F200</f>
        <v>0</v>
      </c>
      <c r="H203" s="980"/>
      <c r="I203" s="469">
        <f>'Og s3a'!G200</f>
        <v>0</v>
      </c>
      <c r="J203" s="605"/>
      <c r="K203" s="31"/>
      <c r="L203" s="31"/>
      <c r="M203" s="257">
        <f t="shared" si="15"/>
        <v>0</v>
      </c>
      <c r="N203" s="257">
        <f t="shared" si="16"/>
        <v>0</v>
      </c>
      <c r="O203" s="257">
        <f t="shared" si="17"/>
        <v>0</v>
      </c>
      <c r="P203" s="257">
        <f t="shared" si="18"/>
        <v>0</v>
      </c>
      <c r="Q203" s="49">
        <f>'Og s3a'!H200</f>
        <v>0</v>
      </c>
      <c r="R203" s="470">
        <f>'Og s3a'!D200</f>
        <v>0</v>
      </c>
      <c r="S203" s="31"/>
      <c r="T203" s="340"/>
      <c r="U203" s="340"/>
      <c r="V203" s="340"/>
      <c r="W203" s="31"/>
      <c r="X203" s="31"/>
      <c r="Y203" s="31"/>
      <c r="Z203" s="31"/>
      <c r="AA203" s="31"/>
      <c r="AB203" s="31"/>
      <c r="AC203" s="31"/>
    </row>
    <row r="204" spans="1:29" ht="21" customHeight="1">
      <c r="A204" s="1228" t="str">
        <f t="shared" si="19"/>
        <v/>
      </c>
      <c r="B204" s="31"/>
      <c r="C204" s="1750">
        <f>'Og s3a'!C201</f>
        <v>0</v>
      </c>
      <c r="D204" s="1751"/>
      <c r="E204" s="1752">
        <f>'Og s3a'!E201</f>
        <v>0</v>
      </c>
      <c r="F204" s="1751"/>
      <c r="G204" s="976">
        <f>'Og s3a'!F201</f>
        <v>0</v>
      </c>
      <c r="H204" s="980"/>
      <c r="I204" s="469">
        <f>'Og s3a'!G201</f>
        <v>0</v>
      </c>
      <c r="J204" s="605"/>
      <c r="K204" s="31"/>
      <c r="L204" s="31"/>
      <c r="M204" s="257">
        <f t="shared" si="15"/>
        <v>0</v>
      </c>
      <c r="N204" s="257">
        <f t="shared" si="16"/>
        <v>0</v>
      </c>
      <c r="O204" s="257">
        <f t="shared" si="17"/>
        <v>0</v>
      </c>
      <c r="P204" s="257">
        <f t="shared" si="18"/>
        <v>0</v>
      </c>
      <c r="Q204" s="49">
        <f>'Og s3a'!H201</f>
        <v>0</v>
      </c>
      <c r="R204" s="470">
        <f>'Og s3a'!D201</f>
        <v>0</v>
      </c>
      <c r="S204" s="31"/>
      <c r="T204" s="340"/>
      <c r="U204" s="340"/>
      <c r="V204" s="340"/>
      <c r="W204" s="31"/>
      <c r="X204" s="31"/>
      <c r="Y204" s="31"/>
      <c r="Z204" s="31"/>
      <c r="AA204" s="31"/>
      <c r="AB204" s="31"/>
      <c r="AC204" s="31"/>
    </row>
    <row r="205" spans="1:29" ht="21" customHeight="1">
      <c r="A205" s="1228" t="str">
        <f t="shared" si="19"/>
        <v/>
      </c>
      <c r="B205" s="31"/>
      <c r="C205" s="1750">
        <f>'Og s3a'!C202</f>
        <v>0</v>
      </c>
      <c r="D205" s="1751"/>
      <c r="E205" s="1752">
        <f>'Og s3a'!E202</f>
        <v>0</v>
      </c>
      <c r="F205" s="1751"/>
      <c r="G205" s="976">
        <f>'Og s3a'!F202</f>
        <v>0</v>
      </c>
      <c r="H205" s="980"/>
      <c r="I205" s="469">
        <f>'Og s3a'!G202</f>
        <v>0</v>
      </c>
      <c r="J205" s="605"/>
      <c r="K205" s="31"/>
      <c r="L205" s="31"/>
      <c r="M205" s="257">
        <f t="shared" si="15"/>
        <v>0</v>
      </c>
      <c r="N205" s="257">
        <f t="shared" si="16"/>
        <v>0</v>
      </c>
      <c r="O205" s="257">
        <f t="shared" si="17"/>
        <v>0</v>
      </c>
      <c r="P205" s="257">
        <f t="shared" si="18"/>
        <v>0</v>
      </c>
      <c r="Q205" s="49">
        <f>'Og s3a'!H202</f>
        <v>0</v>
      </c>
      <c r="R205" s="470">
        <f>'Og s3a'!D202</f>
        <v>0</v>
      </c>
      <c r="S205" s="31"/>
      <c r="T205" s="340"/>
      <c r="U205" s="340"/>
      <c r="V205" s="340"/>
      <c r="W205" s="31"/>
      <c r="X205" s="31"/>
      <c r="Y205" s="31"/>
      <c r="Z205" s="31"/>
      <c r="AA205" s="31"/>
      <c r="AB205" s="31"/>
      <c r="AC205" s="31"/>
    </row>
    <row r="206" spans="1:29" ht="21" customHeight="1">
      <c r="A206" s="1228" t="str">
        <f t="shared" si="19"/>
        <v/>
      </c>
      <c r="B206" s="31"/>
      <c r="C206" s="1750">
        <f>'Og s3a'!C203</f>
        <v>0</v>
      </c>
      <c r="D206" s="1751"/>
      <c r="E206" s="1752">
        <f>'Og s3a'!E203</f>
        <v>0</v>
      </c>
      <c r="F206" s="1751"/>
      <c r="G206" s="976">
        <f>'Og s3a'!F203</f>
        <v>0</v>
      </c>
      <c r="H206" s="980"/>
      <c r="I206" s="469">
        <f>'Og s3a'!G203</f>
        <v>0</v>
      </c>
      <c r="J206" s="605"/>
      <c r="K206" s="31"/>
      <c r="L206" s="31"/>
      <c r="M206" s="257">
        <f t="shared" si="15"/>
        <v>0</v>
      </c>
      <c r="N206" s="257">
        <f t="shared" si="16"/>
        <v>0</v>
      </c>
      <c r="O206" s="257">
        <f t="shared" si="17"/>
        <v>0</v>
      </c>
      <c r="P206" s="257">
        <f t="shared" si="18"/>
        <v>0</v>
      </c>
      <c r="Q206" s="49">
        <f>'Og s3a'!H203</f>
        <v>0</v>
      </c>
      <c r="R206" s="470">
        <f>'Og s3a'!D203</f>
        <v>0</v>
      </c>
      <c r="S206" s="31"/>
      <c r="T206" s="340"/>
      <c r="U206" s="340"/>
      <c r="V206" s="340"/>
      <c r="W206" s="31"/>
      <c r="X206" s="31"/>
      <c r="Y206" s="31"/>
      <c r="Z206" s="31"/>
      <c r="AA206" s="31"/>
      <c r="AB206" s="31"/>
      <c r="AC206" s="31"/>
    </row>
    <row r="207" spans="1:29" ht="21" customHeight="1">
      <c r="A207" s="1228" t="str">
        <f t="shared" si="19"/>
        <v/>
      </c>
      <c r="B207" s="31"/>
      <c r="C207" s="1750">
        <f>'Og s3a'!C204</f>
        <v>0</v>
      </c>
      <c r="D207" s="1751"/>
      <c r="E207" s="1752">
        <f>'Og s3a'!E204</f>
        <v>0</v>
      </c>
      <c r="F207" s="1751"/>
      <c r="G207" s="976">
        <f>'Og s3a'!F204</f>
        <v>0</v>
      </c>
      <c r="H207" s="980"/>
      <c r="I207" s="469">
        <f>'Og s3a'!G204</f>
        <v>0</v>
      </c>
      <c r="J207" s="605"/>
      <c r="K207" s="31"/>
      <c r="L207" s="31"/>
      <c r="M207" s="257">
        <f t="shared" si="15"/>
        <v>0</v>
      </c>
      <c r="N207" s="257">
        <f t="shared" si="16"/>
        <v>0</v>
      </c>
      <c r="O207" s="257">
        <f t="shared" si="17"/>
        <v>0</v>
      </c>
      <c r="P207" s="257">
        <f t="shared" si="18"/>
        <v>0</v>
      </c>
      <c r="Q207" s="49">
        <f>'Og s3a'!H204</f>
        <v>0</v>
      </c>
      <c r="R207" s="470">
        <f>'Og s3a'!D204</f>
        <v>0</v>
      </c>
      <c r="S207" s="31"/>
      <c r="T207" s="340"/>
      <c r="U207" s="340"/>
      <c r="V207" s="340"/>
      <c r="W207" s="31"/>
      <c r="X207" s="31"/>
      <c r="Y207" s="31"/>
      <c r="Z207" s="31"/>
      <c r="AA207" s="31"/>
      <c r="AB207" s="31"/>
      <c r="AC207" s="31"/>
    </row>
    <row r="208" spans="1:29" ht="21" customHeight="1">
      <c r="A208" s="1228" t="str">
        <f t="shared" si="19"/>
        <v/>
      </c>
      <c r="B208" s="31"/>
      <c r="C208" s="1750">
        <f>'Og s3a'!C205</f>
        <v>0</v>
      </c>
      <c r="D208" s="1751"/>
      <c r="E208" s="1752">
        <f>'Og s3a'!E205</f>
        <v>0</v>
      </c>
      <c r="F208" s="1751"/>
      <c r="G208" s="976">
        <f>'Og s3a'!F205</f>
        <v>0</v>
      </c>
      <c r="H208" s="980"/>
      <c r="I208" s="469">
        <f>'Og s3a'!G205</f>
        <v>0</v>
      </c>
      <c r="J208" s="605"/>
      <c r="K208" s="31"/>
      <c r="L208" s="31"/>
      <c r="M208" s="257">
        <f t="shared" si="15"/>
        <v>0</v>
      </c>
      <c r="N208" s="257">
        <f t="shared" si="16"/>
        <v>0</v>
      </c>
      <c r="O208" s="257">
        <f t="shared" si="17"/>
        <v>0</v>
      </c>
      <c r="P208" s="257">
        <f t="shared" si="18"/>
        <v>0</v>
      </c>
      <c r="Q208" s="49">
        <f>'Og s3a'!H205</f>
        <v>0</v>
      </c>
      <c r="R208" s="470">
        <f>'Og s3a'!D205</f>
        <v>0</v>
      </c>
      <c r="S208" s="31"/>
      <c r="T208" s="340"/>
      <c r="U208" s="340"/>
      <c r="V208" s="340"/>
      <c r="W208" s="31"/>
      <c r="X208" s="31"/>
      <c r="Y208" s="31"/>
      <c r="Z208" s="31"/>
      <c r="AA208" s="31"/>
      <c r="AB208" s="31"/>
      <c r="AC208" s="31"/>
    </row>
    <row r="209" spans="1:29" ht="21" customHeight="1">
      <c r="A209" s="1228" t="str">
        <f t="shared" si="19"/>
        <v/>
      </c>
      <c r="B209" s="31"/>
      <c r="C209" s="1750">
        <f>'Og s3a'!C206</f>
        <v>0</v>
      </c>
      <c r="D209" s="1751"/>
      <c r="E209" s="1752">
        <f>'Og s3a'!E206</f>
        <v>0</v>
      </c>
      <c r="F209" s="1751"/>
      <c r="G209" s="976">
        <f>'Og s3a'!F206</f>
        <v>0</v>
      </c>
      <c r="H209" s="980"/>
      <c r="I209" s="469">
        <f>'Og s3a'!G206</f>
        <v>0</v>
      </c>
      <c r="J209" s="605"/>
      <c r="K209" s="31"/>
      <c r="L209" s="31"/>
      <c r="M209" s="257">
        <f t="shared" si="15"/>
        <v>0</v>
      </c>
      <c r="N209" s="257">
        <f t="shared" si="16"/>
        <v>0</v>
      </c>
      <c r="O209" s="257">
        <f t="shared" si="17"/>
        <v>0</v>
      </c>
      <c r="P209" s="257">
        <f t="shared" si="18"/>
        <v>0</v>
      </c>
      <c r="Q209" s="49">
        <f>'Og s3a'!H206</f>
        <v>0</v>
      </c>
      <c r="R209" s="470">
        <f>'Og s3a'!D206</f>
        <v>0</v>
      </c>
      <c r="S209" s="31"/>
      <c r="T209" s="340"/>
      <c r="U209" s="340"/>
      <c r="V209" s="340"/>
      <c r="W209" s="31"/>
      <c r="X209" s="31"/>
      <c r="Y209" s="31"/>
      <c r="Z209" s="31"/>
      <c r="AA209" s="31"/>
      <c r="AB209" s="31"/>
      <c r="AC209" s="31"/>
    </row>
    <row r="210" spans="1:29" ht="21" customHeight="1">
      <c r="A210" s="1228" t="str">
        <f t="shared" si="19"/>
        <v/>
      </c>
      <c r="B210" s="31"/>
      <c r="C210" s="1750">
        <f>'Og s3a'!C207</f>
        <v>0</v>
      </c>
      <c r="D210" s="1751"/>
      <c r="E210" s="1752">
        <f>'Og s3a'!E207</f>
        <v>0</v>
      </c>
      <c r="F210" s="1751"/>
      <c r="G210" s="976">
        <f>'Og s3a'!F207</f>
        <v>0</v>
      </c>
      <c r="H210" s="980"/>
      <c r="I210" s="469">
        <f>'Og s3a'!G207</f>
        <v>0</v>
      </c>
      <c r="J210" s="605"/>
      <c r="K210" s="31"/>
      <c r="L210" s="31"/>
      <c r="M210" s="257">
        <f t="shared" si="15"/>
        <v>0</v>
      </c>
      <c r="N210" s="257">
        <f t="shared" si="16"/>
        <v>0</v>
      </c>
      <c r="O210" s="257">
        <f t="shared" si="17"/>
        <v>0</v>
      </c>
      <c r="P210" s="257">
        <f t="shared" si="18"/>
        <v>0</v>
      </c>
      <c r="Q210" s="49">
        <f>'Og s3a'!H207</f>
        <v>0</v>
      </c>
      <c r="R210" s="470">
        <f>'Og s3a'!D207</f>
        <v>0</v>
      </c>
      <c r="S210" s="31"/>
      <c r="T210" s="340"/>
      <c r="U210" s="340"/>
      <c r="V210" s="340"/>
      <c r="W210" s="31"/>
      <c r="X210" s="31"/>
      <c r="Y210" s="31"/>
      <c r="Z210" s="31"/>
      <c r="AA210" s="31"/>
      <c r="AB210" s="31"/>
      <c r="AC210" s="31"/>
    </row>
    <row r="211" spans="1:29" ht="21" customHeight="1">
      <c r="A211" s="1228" t="str">
        <f t="shared" si="19"/>
        <v/>
      </c>
      <c r="B211" s="31"/>
      <c r="C211" s="1750">
        <f>'Og s3a'!C208</f>
        <v>0</v>
      </c>
      <c r="D211" s="1751"/>
      <c r="E211" s="1752">
        <f>'Og s3a'!E208</f>
        <v>0</v>
      </c>
      <c r="F211" s="1751"/>
      <c r="G211" s="976">
        <f>'Og s3a'!F208</f>
        <v>0</v>
      </c>
      <c r="H211" s="980"/>
      <c r="I211" s="469">
        <f>'Og s3a'!G208</f>
        <v>0</v>
      </c>
      <c r="J211" s="605"/>
      <c r="K211" s="31"/>
      <c r="L211" s="31"/>
      <c r="M211" s="257">
        <f t="shared" si="15"/>
        <v>0</v>
      </c>
      <c r="N211" s="257">
        <f t="shared" si="16"/>
        <v>0</v>
      </c>
      <c r="O211" s="257">
        <f t="shared" si="17"/>
        <v>0</v>
      </c>
      <c r="P211" s="257">
        <f t="shared" si="18"/>
        <v>0</v>
      </c>
      <c r="Q211" s="49">
        <f>'Og s3a'!H208</f>
        <v>0</v>
      </c>
      <c r="R211" s="470">
        <f>'Og s3a'!D208</f>
        <v>0</v>
      </c>
      <c r="S211" s="31"/>
      <c r="T211" s="340"/>
      <c r="U211" s="340"/>
      <c r="V211" s="340"/>
      <c r="W211" s="31"/>
      <c r="X211" s="31"/>
      <c r="Y211" s="31"/>
      <c r="Z211" s="31"/>
      <c r="AA211" s="31"/>
      <c r="AB211" s="31"/>
      <c r="AC211" s="31"/>
    </row>
    <row r="212" spans="1:29" ht="21" customHeight="1">
      <c r="A212" s="1228" t="str">
        <f t="shared" si="19"/>
        <v/>
      </c>
      <c r="B212" s="31"/>
      <c r="C212" s="1750">
        <f>'Og s3a'!C209</f>
        <v>0</v>
      </c>
      <c r="D212" s="1751"/>
      <c r="E212" s="1752">
        <f>'Og s3a'!E209</f>
        <v>0</v>
      </c>
      <c r="F212" s="1751"/>
      <c r="G212" s="976">
        <f>'Og s3a'!F209</f>
        <v>0</v>
      </c>
      <c r="H212" s="980"/>
      <c r="I212" s="469">
        <f>'Og s3a'!G209</f>
        <v>0</v>
      </c>
      <c r="J212" s="605"/>
      <c r="K212" s="31"/>
      <c r="L212" s="31"/>
      <c r="M212" s="257">
        <f t="shared" si="15"/>
        <v>0</v>
      </c>
      <c r="N212" s="257">
        <f t="shared" si="16"/>
        <v>0</v>
      </c>
      <c r="O212" s="257">
        <f t="shared" si="17"/>
        <v>0</v>
      </c>
      <c r="P212" s="257">
        <f t="shared" si="18"/>
        <v>0</v>
      </c>
      <c r="Q212" s="49">
        <f>'Og s3a'!H209</f>
        <v>0</v>
      </c>
      <c r="R212" s="470">
        <f>'Og s3a'!D209</f>
        <v>0</v>
      </c>
      <c r="S212" s="31"/>
      <c r="T212" s="340"/>
      <c r="U212" s="340"/>
      <c r="V212" s="340"/>
      <c r="W212" s="31"/>
      <c r="X212" s="31"/>
      <c r="Y212" s="31"/>
      <c r="Z212" s="31"/>
      <c r="AA212" s="31"/>
      <c r="AB212" s="31"/>
      <c r="AC212" s="31"/>
    </row>
    <row r="213" spans="1:29" ht="21" customHeight="1">
      <c r="A213" s="1228" t="str">
        <f t="shared" si="19"/>
        <v/>
      </c>
      <c r="B213" s="31"/>
      <c r="C213" s="1750">
        <f>'Og s3a'!C210</f>
        <v>0</v>
      </c>
      <c r="D213" s="1751"/>
      <c r="E213" s="1752">
        <f>'Og s3a'!E210</f>
        <v>0</v>
      </c>
      <c r="F213" s="1751"/>
      <c r="G213" s="976">
        <f>'Og s3a'!F210</f>
        <v>0</v>
      </c>
      <c r="H213" s="980"/>
      <c r="I213" s="469">
        <f>'Og s3a'!G210</f>
        <v>0</v>
      </c>
      <c r="J213" s="605"/>
      <c r="K213" s="31"/>
      <c r="L213" s="31"/>
      <c r="M213" s="257">
        <f t="shared" si="15"/>
        <v>0</v>
      </c>
      <c r="N213" s="257">
        <f t="shared" si="16"/>
        <v>0</v>
      </c>
      <c r="O213" s="257">
        <f t="shared" si="17"/>
        <v>0</v>
      </c>
      <c r="P213" s="257">
        <f t="shared" si="18"/>
        <v>0</v>
      </c>
      <c r="Q213" s="49">
        <f>'Og s3a'!H210</f>
        <v>0</v>
      </c>
      <c r="R213" s="470">
        <f>'Og s3a'!D210</f>
        <v>0</v>
      </c>
      <c r="S213" s="31"/>
      <c r="T213" s="340"/>
      <c r="U213" s="340"/>
      <c r="V213" s="340"/>
      <c r="W213" s="31"/>
      <c r="X213" s="31"/>
      <c r="Y213" s="31"/>
      <c r="Z213" s="31"/>
      <c r="AA213" s="31"/>
      <c r="AB213" s="31"/>
      <c r="AC213" s="31"/>
    </row>
    <row r="214" spans="1:29" ht="21" customHeight="1">
      <c r="A214" s="1228" t="str">
        <f t="shared" si="19"/>
        <v/>
      </c>
      <c r="B214" s="31"/>
      <c r="C214" s="1750">
        <f>'Og s3a'!C211</f>
        <v>0</v>
      </c>
      <c r="D214" s="1751"/>
      <c r="E214" s="1752">
        <f>'Og s3a'!E211</f>
        <v>0</v>
      </c>
      <c r="F214" s="1751"/>
      <c r="G214" s="976">
        <f>'Og s3a'!F211</f>
        <v>0</v>
      </c>
      <c r="H214" s="980"/>
      <c r="I214" s="469">
        <f>'Og s3a'!G211</f>
        <v>0</v>
      </c>
      <c r="J214" s="605"/>
      <c r="K214" s="31"/>
      <c r="L214" s="31"/>
      <c r="M214" s="257">
        <f t="shared" si="15"/>
        <v>0</v>
      </c>
      <c r="N214" s="257">
        <f t="shared" si="16"/>
        <v>0</v>
      </c>
      <c r="O214" s="257">
        <f t="shared" si="17"/>
        <v>0</v>
      </c>
      <c r="P214" s="257">
        <f t="shared" si="18"/>
        <v>0</v>
      </c>
      <c r="Q214" s="49">
        <f>'Og s3a'!H211</f>
        <v>0</v>
      </c>
      <c r="R214" s="470">
        <f>'Og s3a'!D211</f>
        <v>0</v>
      </c>
      <c r="S214" s="31"/>
      <c r="T214" s="340"/>
      <c r="U214" s="340"/>
      <c r="V214" s="340"/>
      <c r="W214" s="31"/>
      <c r="X214" s="31"/>
      <c r="Y214" s="31"/>
      <c r="Z214" s="31"/>
      <c r="AA214" s="31"/>
      <c r="AB214" s="31"/>
      <c r="AC214" s="31"/>
    </row>
    <row r="215" spans="1:29" ht="21" customHeight="1">
      <c r="A215" s="1228" t="str">
        <f t="shared" si="19"/>
        <v/>
      </c>
      <c r="B215" s="31"/>
      <c r="C215" s="1750">
        <f>'Og s3a'!C212</f>
        <v>0</v>
      </c>
      <c r="D215" s="1751"/>
      <c r="E215" s="1752">
        <f>'Og s3a'!E212</f>
        <v>0</v>
      </c>
      <c r="F215" s="1751"/>
      <c r="G215" s="976">
        <f>'Og s3a'!F212</f>
        <v>0</v>
      </c>
      <c r="H215" s="980"/>
      <c r="I215" s="469">
        <f>'Og s3a'!G212</f>
        <v>0</v>
      </c>
      <c r="J215" s="605"/>
      <c r="K215" s="31"/>
      <c r="L215" s="31"/>
      <c r="M215" s="257">
        <f t="shared" si="15"/>
        <v>0</v>
      </c>
      <c r="N215" s="257">
        <f t="shared" si="16"/>
        <v>0</v>
      </c>
      <c r="O215" s="257">
        <f t="shared" si="17"/>
        <v>0</v>
      </c>
      <c r="P215" s="257">
        <f t="shared" si="18"/>
        <v>0</v>
      </c>
      <c r="Q215" s="49">
        <f>'Og s3a'!H212</f>
        <v>0</v>
      </c>
      <c r="R215" s="470">
        <f>'Og s3a'!D212</f>
        <v>0</v>
      </c>
      <c r="S215" s="31"/>
      <c r="T215" s="340"/>
      <c r="U215" s="340"/>
      <c r="V215" s="340"/>
      <c r="W215" s="31"/>
      <c r="X215" s="31"/>
      <c r="Y215" s="31"/>
      <c r="Z215" s="31"/>
      <c r="AA215" s="31"/>
      <c r="AB215" s="31"/>
      <c r="AC215" s="31"/>
    </row>
    <row r="216" spans="1:29" ht="21" customHeight="1">
      <c r="A216" s="1228" t="str">
        <f t="shared" si="19"/>
        <v/>
      </c>
      <c r="B216" s="31"/>
      <c r="C216" s="1750">
        <f>'Og s3a'!C213</f>
        <v>0</v>
      </c>
      <c r="D216" s="1751"/>
      <c r="E216" s="1752">
        <f>'Og s3a'!E213</f>
        <v>0</v>
      </c>
      <c r="F216" s="1751"/>
      <c r="G216" s="976">
        <f>'Og s3a'!F213</f>
        <v>0</v>
      </c>
      <c r="H216" s="980"/>
      <c r="I216" s="469">
        <f>'Og s3a'!G213</f>
        <v>0</v>
      </c>
      <c r="J216" s="605"/>
      <c r="K216" s="31"/>
      <c r="L216" s="31"/>
      <c r="M216" s="257">
        <f t="shared" si="15"/>
        <v>0</v>
      </c>
      <c r="N216" s="257">
        <f t="shared" si="16"/>
        <v>0</v>
      </c>
      <c r="O216" s="257">
        <f t="shared" si="17"/>
        <v>0</v>
      </c>
      <c r="P216" s="257">
        <f t="shared" si="18"/>
        <v>0</v>
      </c>
      <c r="Q216" s="49">
        <f>'Og s3a'!H213</f>
        <v>0</v>
      </c>
      <c r="R216" s="470">
        <f>'Og s3a'!D213</f>
        <v>0</v>
      </c>
      <c r="S216" s="31"/>
      <c r="T216" s="340"/>
      <c r="U216" s="340"/>
      <c r="V216" s="340"/>
      <c r="W216" s="31"/>
      <c r="X216" s="31"/>
      <c r="Y216" s="31"/>
      <c r="Z216" s="31"/>
      <c r="AA216" s="31"/>
      <c r="AB216" s="31"/>
      <c r="AC216" s="31"/>
    </row>
    <row r="217" spans="1:29" ht="21" customHeight="1">
      <c r="A217" s="1228" t="str">
        <f t="shared" si="19"/>
        <v/>
      </c>
      <c r="B217" s="31"/>
      <c r="C217" s="1750">
        <f>'Og s3a'!C214</f>
        <v>0</v>
      </c>
      <c r="D217" s="1751"/>
      <c r="E217" s="1752">
        <f>'Og s3a'!E214</f>
        <v>0</v>
      </c>
      <c r="F217" s="1751"/>
      <c r="G217" s="976">
        <f>'Og s3a'!F214</f>
        <v>0</v>
      </c>
      <c r="H217" s="980"/>
      <c r="I217" s="469">
        <f>'Og s3a'!G214</f>
        <v>0</v>
      </c>
      <c r="J217" s="605"/>
      <c r="K217" s="31"/>
      <c r="L217" s="31"/>
      <c r="M217" s="257">
        <f t="shared" si="15"/>
        <v>0</v>
      </c>
      <c r="N217" s="257">
        <f t="shared" si="16"/>
        <v>0</v>
      </c>
      <c r="O217" s="257">
        <f t="shared" si="17"/>
        <v>0</v>
      </c>
      <c r="P217" s="257">
        <f t="shared" si="18"/>
        <v>0</v>
      </c>
      <c r="Q217" s="49">
        <f>'Og s3a'!H214</f>
        <v>0</v>
      </c>
      <c r="R217" s="470">
        <f>'Og s3a'!D214</f>
        <v>0</v>
      </c>
      <c r="S217" s="31"/>
      <c r="T217" s="340"/>
      <c r="U217" s="340"/>
      <c r="V217" s="340"/>
      <c r="W217" s="31"/>
      <c r="X217" s="31"/>
      <c r="Y217" s="31"/>
      <c r="Z217" s="31"/>
      <c r="AA217" s="31"/>
      <c r="AB217" s="31"/>
      <c r="AC217" s="31"/>
    </row>
    <row r="218" spans="1:29" ht="21" customHeight="1">
      <c r="A218" s="1228" t="str">
        <f t="shared" si="19"/>
        <v/>
      </c>
      <c r="B218" s="31"/>
      <c r="C218" s="1750">
        <f>'Og s3a'!C215</f>
        <v>0</v>
      </c>
      <c r="D218" s="1751"/>
      <c r="E218" s="1752">
        <f>'Og s3a'!E215</f>
        <v>0</v>
      </c>
      <c r="F218" s="1751"/>
      <c r="G218" s="976">
        <f>'Og s3a'!F215</f>
        <v>0</v>
      </c>
      <c r="H218" s="980"/>
      <c r="I218" s="469">
        <f>'Og s3a'!G215</f>
        <v>0</v>
      </c>
      <c r="J218" s="605"/>
      <c r="K218" s="31"/>
      <c r="L218" s="31"/>
      <c r="M218" s="257">
        <f t="shared" si="15"/>
        <v>0</v>
      </c>
      <c r="N218" s="257">
        <f t="shared" si="16"/>
        <v>0</v>
      </c>
      <c r="O218" s="257">
        <f t="shared" si="17"/>
        <v>0</v>
      </c>
      <c r="P218" s="257">
        <f t="shared" si="18"/>
        <v>0</v>
      </c>
      <c r="Q218" s="49">
        <f>'Og s3a'!H215</f>
        <v>0</v>
      </c>
      <c r="R218" s="470">
        <f>'Og s3a'!D215</f>
        <v>0</v>
      </c>
      <c r="S218" s="31"/>
      <c r="T218" s="340"/>
      <c r="U218" s="340"/>
      <c r="V218" s="340"/>
      <c r="W218" s="31"/>
      <c r="X218" s="31"/>
      <c r="Y218" s="31"/>
      <c r="Z218" s="31"/>
      <c r="AA218" s="31"/>
      <c r="AB218" s="31"/>
      <c r="AC218" s="31"/>
    </row>
    <row r="219" spans="1:29" ht="21" customHeight="1">
      <c r="A219" s="1228" t="str">
        <f t="shared" si="19"/>
        <v/>
      </c>
      <c r="B219" s="31"/>
      <c r="C219" s="1750">
        <f>'Og s3a'!C216</f>
        <v>0</v>
      </c>
      <c r="D219" s="1751"/>
      <c r="E219" s="1752">
        <f>'Og s3a'!E216</f>
        <v>0</v>
      </c>
      <c r="F219" s="1751"/>
      <c r="G219" s="976">
        <f>'Og s3a'!F216</f>
        <v>0</v>
      </c>
      <c r="H219" s="980"/>
      <c r="I219" s="469">
        <f>'Og s3a'!G216</f>
        <v>0</v>
      </c>
      <c r="J219" s="605"/>
      <c r="K219" s="31"/>
      <c r="L219" s="31"/>
      <c r="M219" s="257">
        <f t="shared" si="15"/>
        <v>0</v>
      </c>
      <c r="N219" s="257">
        <f t="shared" si="16"/>
        <v>0</v>
      </c>
      <c r="O219" s="257">
        <f t="shared" si="17"/>
        <v>0</v>
      </c>
      <c r="P219" s="257">
        <f t="shared" si="18"/>
        <v>0</v>
      </c>
      <c r="Q219" s="49">
        <f>'Og s3a'!H216</f>
        <v>0</v>
      </c>
      <c r="R219" s="470">
        <f>'Og s3a'!D216</f>
        <v>0</v>
      </c>
      <c r="S219" s="31"/>
      <c r="T219" s="340"/>
      <c r="U219" s="340"/>
      <c r="V219" s="340"/>
      <c r="W219" s="31"/>
      <c r="X219" s="31"/>
      <c r="Y219" s="31"/>
      <c r="Z219" s="31"/>
      <c r="AA219" s="31"/>
      <c r="AB219" s="31"/>
      <c r="AC219" s="31"/>
    </row>
    <row r="220" spans="1:29" ht="21" customHeight="1">
      <c r="A220" s="1228" t="str">
        <f t="shared" si="19"/>
        <v/>
      </c>
      <c r="B220" s="31"/>
      <c r="C220" s="1750">
        <f>'Og s3a'!C217</f>
        <v>0</v>
      </c>
      <c r="D220" s="1751"/>
      <c r="E220" s="1752">
        <f>'Og s3a'!E217</f>
        <v>0</v>
      </c>
      <c r="F220" s="1751"/>
      <c r="G220" s="976">
        <f>'Og s3a'!F217</f>
        <v>0</v>
      </c>
      <c r="H220" s="980"/>
      <c r="I220" s="469">
        <f>'Og s3a'!G217</f>
        <v>0</v>
      </c>
      <c r="J220" s="605"/>
      <c r="K220" s="31"/>
      <c r="L220" s="31"/>
      <c r="M220" s="257">
        <f t="shared" si="15"/>
        <v>0</v>
      </c>
      <c r="N220" s="257">
        <f t="shared" si="16"/>
        <v>0</v>
      </c>
      <c r="O220" s="257">
        <f t="shared" si="17"/>
        <v>0</v>
      </c>
      <c r="P220" s="257">
        <f t="shared" si="18"/>
        <v>0</v>
      </c>
      <c r="Q220" s="49">
        <f>'Og s3a'!H217</f>
        <v>0</v>
      </c>
      <c r="R220" s="470">
        <f>'Og s3a'!D217</f>
        <v>0</v>
      </c>
      <c r="S220" s="31"/>
      <c r="T220" s="340"/>
      <c r="U220" s="340"/>
      <c r="V220" s="340"/>
      <c r="W220" s="31"/>
      <c r="X220" s="31"/>
      <c r="Y220" s="31"/>
      <c r="Z220" s="31"/>
      <c r="AA220" s="31"/>
      <c r="AB220" s="31"/>
      <c r="AC220" s="31"/>
    </row>
    <row r="221" spans="1:29" ht="21" customHeight="1">
      <c r="A221" s="1228" t="str">
        <f t="shared" si="19"/>
        <v/>
      </c>
      <c r="B221" s="31"/>
      <c r="C221" s="1750">
        <f>'Og s3a'!C218</f>
        <v>0</v>
      </c>
      <c r="D221" s="1751"/>
      <c r="E221" s="1752">
        <f>'Og s3a'!E218</f>
        <v>0</v>
      </c>
      <c r="F221" s="1751"/>
      <c r="G221" s="976">
        <f>'Og s3a'!F218</f>
        <v>0</v>
      </c>
      <c r="H221" s="980"/>
      <c r="I221" s="469">
        <f>'Og s3a'!G218</f>
        <v>0</v>
      </c>
      <c r="J221" s="605"/>
      <c r="K221" s="31"/>
      <c r="L221" s="31"/>
      <c r="M221" s="257">
        <f t="shared" si="15"/>
        <v>0</v>
      </c>
      <c r="N221" s="257">
        <f t="shared" si="16"/>
        <v>0</v>
      </c>
      <c r="O221" s="257">
        <f t="shared" si="17"/>
        <v>0</v>
      </c>
      <c r="P221" s="257">
        <f t="shared" si="18"/>
        <v>0</v>
      </c>
      <c r="Q221" s="49">
        <f>'Og s3a'!H218</f>
        <v>0</v>
      </c>
      <c r="R221" s="470">
        <f>'Og s3a'!D218</f>
        <v>0</v>
      </c>
      <c r="S221" s="31"/>
      <c r="T221" s="340"/>
      <c r="U221" s="340"/>
      <c r="V221" s="340"/>
      <c r="W221" s="31"/>
      <c r="X221" s="31"/>
      <c r="Y221" s="31"/>
      <c r="Z221" s="31"/>
      <c r="AA221" s="31"/>
      <c r="AB221" s="31"/>
      <c r="AC221" s="31"/>
    </row>
    <row r="222" spans="1:29" ht="21" customHeight="1">
      <c r="A222" s="1228" t="str">
        <f t="shared" si="19"/>
        <v/>
      </c>
      <c r="B222" s="31"/>
      <c r="C222" s="1750">
        <f>'Og s3a'!C219</f>
        <v>0</v>
      </c>
      <c r="D222" s="1751"/>
      <c r="E222" s="1752">
        <f>'Og s3a'!E219</f>
        <v>0</v>
      </c>
      <c r="F222" s="1751"/>
      <c r="G222" s="976">
        <f>'Og s3a'!F219</f>
        <v>0</v>
      </c>
      <c r="H222" s="980"/>
      <c r="I222" s="469">
        <f>'Og s3a'!G219</f>
        <v>0</v>
      </c>
      <c r="J222" s="605"/>
      <c r="K222" s="31"/>
      <c r="L222" s="31"/>
      <c r="M222" s="257">
        <f t="shared" si="15"/>
        <v>0</v>
      </c>
      <c r="N222" s="257">
        <f t="shared" si="16"/>
        <v>0</v>
      </c>
      <c r="O222" s="257">
        <f t="shared" si="17"/>
        <v>0</v>
      </c>
      <c r="P222" s="257">
        <f t="shared" si="18"/>
        <v>0</v>
      </c>
      <c r="Q222" s="49">
        <f>'Og s3a'!H219</f>
        <v>0</v>
      </c>
      <c r="R222" s="470">
        <f>'Og s3a'!D219</f>
        <v>0</v>
      </c>
      <c r="S222" s="31"/>
      <c r="T222" s="340"/>
      <c r="U222" s="340"/>
      <c r="V222" s="340"/>
      <c r="W222" s="31"/>
      <c r="X222" s="31"/>
      <c r="Y222" s="31"/>
      <c r="Z222" s="31"/>
      <c r="AA222" s="31"/>
      <c r="AB222" s="31"/>
      <c r="AC222" s="31"/>
    </row>
    <row r="223" spans="1:29" ht="21" customHeight="1">
      <c r="A223" s="1228" t="str">
        <f t="shared" si="19"/>
        <v/>
      </c>
      <c r="B223" s="31"/>
      <c r="C223" s="1750">
        <f>'Og s3a'!C220</f>
        <v>0</v>
      </c>
      <c r="D223" s="1751"/>
      <c r="E223" s="1752">
        <f>'Og s3a'!E220</f>
        <v>0</v>
      </c>
      <c r="F223" s="1751"/>
      <c r="G223" s="976">
        <f>'Og s3a'!F220</f>
        <v>0</v>
      </c>
      <c r="H223" s="980"/>
      <c r="I223" s="469">
        <f>'Og s3a'!G220</f>
        <v>0</v>
      </c>
      <c r="J223" s="605"/>
      <c r="K223" s="31"/>
      <c r="L223" s="31"/>
      <c r="M223" s="257">
        <f t="shared" si="15"/>
        <v>0</v>
      </c>
      <c r="N223" s="257">
        <f t="shared" si="16"/>
        <v>0</v>
      </c>
      <c r="O223" s="257">
        <f t="shared" si="17"/>
        <v>0</v>
      </c>
      <c r="P223" s="257">
        <f t="shared" si="18"/>
        <v>0</v>
      </c>
      <c r="Q223" s="49">
        <f>'Og s3a'!H220</f>
        <v>0</v>
      </c>
      <c r="R223" s="470">
        <f>'Og s3a'!D220</f>
        <v>0</v>
      </c>
      <c r="S223" s="31"/>
      <c r="T223" s="340"/>
      <c r="U223" s="340"/>
      <c r="V223" s="340"/>
      <c r="W223" s="31"/>
      <c r="X223" s="31"/>
      <c r="Y223" s="31"/>
      <c r="Z223" s="31"/>
      <c r="AA223" s="31"/>
      <c r="AB223" s="31"/>
      <c r="AC223" s="31"/>
    </row>
    <row r="224" spans="1:29" ht="21" customHeight="1">
      <c r="A224" s="1228" t="str">
        <f t="shared" si="19"/>
        <v/>
      </c>
      <c r="B224" s="31"/>
      <c r="C224" s="1750">
        <f>'Og s3a'!C221</f>
        <v>0</v>
      </c>
      <c r="D224" s="1751"/>
      <c r="E224" s="1752">
        <f>'Og s3a'!E221</f>
        <v>0</v>
      </c>
      <c r="F224" s="1751"/>
      <c r="G224" s="976">
        <f>'Og s3a'!F221</f>
        <v>0</v>
      </c>
      <c r="H224" s="980"/>
      <c r="I224" s="469">
        <f>'Og s3a'!G221</f>
        <v>0</v>
      </c>
      <c r="J224" s="605"/>
      <c r="K224" s="31"/>
      <c r="L224" s="31"/>
      <c r="M224" s="257">
        <f t="shared" si="15"/>
        <v>0</v>
      </c>
      <c r="N224" s="257">
        <f t="shared" si="16"/>
        <v>0</v>
      </c>
      <c r="O224" s="257">
        <f t="shared" si="17"/>
        <v>0</v>
      </c>
      <c r="P224" s="257">
        <f t="shared" si="18"/>
        <v>0</v>
      </c>
      <c r="Q224" s="49">
        <f>'Og s3a'!H221</f>
        <v>0</v>
      </c>
      <c r="R224" s="470">
        <f>'Og s3a'!D221</f>
        <v>0</v>
      </c>
      <c r="S224" s="31"/>
      <c r="T224" s="340"/>
      <c r="U224" s="340"/>
      <c r="V224" s="340"/>
      <c r="W224" s="31"/>
      <c r="X224" s="31"/>
      <c r="Y224" s="31"/>
      <c r="Z224" s="31"/>
      <c r="AA224" s="31"/>
      <c r="AB224" s="31"/>
      <c r="AC224" s="31"/>
    </row>
    <row r="225" spans="1:29" ht="21" customHeight="1">
      <c r="A225" s="1228" t="str">
        <f t="shared" si="19"/>
        <v/>
      </c>
      <c r="B225" s="31"/>
      <c r="C225" s="1750">
        <f>'Og s3a'!C222</f>
        <v>0</v>
      </c>
      <c r="D225" s="1751"/>
      <c r="E225" s="1752">
        <f>'Og s3a'!E222</f>
        <v>0</v>
      </c>
      <c r="F225" s="1751"/>
      <c r="G225" s="976">
        <f>'Og s3a'!F222</f>
        <v>0</v>
      </c>
      <c r="H225" s="980"/>
      <c r="I225" s="469">
        <f>'Og s3a'!G222</f>
        <v>0</v>
      </c>
      <c r="J225" s="605"/>
      <c r="K225" s="31"/>
      <c r="L225" s="31"/>
      <c r="M225" s="257">
        <f t="shared" si="15"/>
        <v>0</v>
      </c>
      <c r="N225" s="257">
        <f t="shared" si="16"/>
        <v>0</v>
      </c>
      <c r="O225" s="257">
        <f t="shared" si="17"/>
        <v>0</v>
      </c>
      <c r="P225" s="257">
        <f t="shared" si="18"/>
        <v>0</v>
      </c>
      <c r="Q225" s="49">
        <f>'Og s3a'!H222</f>
        <v>0</v>
      </c>
      <c r="R225" s="470">
        <f>'Og s3a'!D222</f>
        <v>0</v>
      </c>
      <c r="S225" s="31"/>
      <c r="T225" s="340"/>
      <c r="U225" s="340"/>
      <c r="V225" s="340"/>
      <c r="W225" s="31"/>
      <c r="X225" s="31"/>
      <c r="Y225" s="31"/>
      <c r="Z225" s="31"/>
      <c r="AA225" s="31"/>
      <c r="AB225" s="31"/>
      <c r="AC225" s="31"/>
    </row>
    <row r="226" spans="1:29" ht="21" customHeight="1">
      <c r="A226" s="1228" t="str">
        <f t="shared" si="19"/>
        <v/>
      </c>
      <c r="B226" s="31"/>
      <c r="C226" s="1750">
        <f>'Og s3a'!C223</f>
        <v>0</v>
      </c>
      <c r="D226" s="1751"/>
      <c r="E226" s="1752">
        <f>'Og s3a'!E223</f>
        <v>0</v>
      </c>
      <c r="F226" s="1751"/>
      <c r="G226" s="976">
        <f>'Og s3a'!F223</f>
        <v>0</v>
      </c>
      <c r="H226" s="980"/>
      <c r="I226" s="469">
        <f>'Og s3a'!G223</f>
        <v>0</v>
      </c>
      <c r="J226" s="605"/>
      <c r="K226" s="31"/>
      <c r="L226" s="31"/>
      <c r="M226" s="257">
        <f t="shared" si="15"/>
        <v>0</v>
      </c>
      <c r="N226" s="257">
        <f t="shared" si="16"/>
        <v>0</v>
      </c>
      <c r="O226" s="257">
        <f t="shared" si="17"/>
        <v>0</v>
      </c>
      <c r="P226" s="257">
        <f t="shared" si="18"/>
        <v>0</v>
      </c>
      <c r="Q226" s="49">
        <f>'Og s3a'!H223</f>
        <v>0</v>
      </c>
      <c r="R226" s="470">
        <f>'Og s3a'!D223</f>
        <v>0</v>
      </c>
      <c r="S226" s="31"/>
      <c r="T226" s="340"/>
      <c r="U226" s="340"/>
      <c r="V226" s="340"/>
      <c r="W226" s="31"/>
      <c r="X226" s="31"/>
      <c r="Y226" s="31"/>
      <c r="Z226" s="31"/>
      <c r="AA226" s="31"/>
      <c r="AB226" s="31"/>
      <c r="AC226" s="31"/>
    </row>
    <row r="227" spans="1:29" ht="21" customHeight="1">
      <c r="A227" s="1228" t="str">
        <f t="shared" si="19"/>
        <v/>
      </c>
      <c r="B227" s="31"/>
      <c r="C227" s="1750">
        <f>'Og s3a'!C224</f>
        <v>0</v>
      </c>
      <c r="D227" s="1751"/>
      <c r="E227" s="1752">
        <f>'Og s3a'!E224</f>
        <v>0</v>
      </c>
      <c r="F227" s="1751"/>
      <c r="G227" s="976">
        <f>'Og s3a'!F224</f>
        <v>0</v>
      </c>
      <c r="H227" s="980"/>
      <c r="I227" s="469">
        <f>'Og s3a'!G224</f>
        <v>0</v>
      </c>
      <c r="J227" s="605"/>
      <c r="K227" s="31"/>
      <c r="L227" s="31"/>
      <c r="M227" s="257">
        <f t="shared" si="15"/>
        <v>0</v>
      </c>
      <c r="N227" s="257">
        <f t="shared" si="16"/>
        <v>0</v>
      </c>
      <c r="O227" s="257">
        <f t="shared" si="17"/>
        <v>0</v>
      </c>
      <c r="P227" s="257">
        <f t="shared" si="18"/>
        <v>0</v>
      </c>
      <c r="Q227" s="49">
        <f>'Og s3a'!H224</f>
        <v>0</v>
      </c>
      <c r="R227" s="470">
        <f>'Og s3a'!D224</f>
        <v>0</v>
      </c>
      <c r="S227" s="31"/>
      <c r="T227" s="340"/>
      <c r="U227" s="340"/>
      <c r="V227" s="340"/>
      <c r="W227" s="31"/>
      <c r="X227" s="31"/>
      <c r="Y227" s="31"/>
      <c r="Z227" s="31"/>
      <c r="AA227" s="31"/>
      <c r="AB227" s="31"/>
      <c r="AC227" s="31"/>
    </row>
    <row r="228" spans="1:29" ht="21" customHeight="1">
      <c r="A228" s="1228" t="str">
        <f t="shared" si="19"/>
        <v/>
      </c>
      <c r="B228" s="31"/>
      <c r="C228" s="1750">
        <f>'Og s3a'!C225</f>
        <v>0</v>
      </c>
      <c r="D228" s="1751"/>
      <c r="E228" s="1752">
        <f>'Og s3a'!E225</f>
        <v>0</v>
      </c>
      <c r="F228" s="1751"/>
      <c r="G228" s="976">
        <f>'Og s3a'!F225</f>
        <v>0</v>
      </c>
      <c r="H228" s="980"/>
      <c r="I228" s="469">
        <f>'Og s3a'!G225</f>
        <v>0</v>
      </c>
      <c r="J228" s="605"/>
      <c r="K228" s="31"/>
      <c r="L228" s="31"/>
      <c r="M228" s="257">
        <f t="shared" si="15"/>
        <v>0</v>
      </c>
      <c r="N228" s="257">
        <f t="shared" si="16"/>
        <v>0</v>
      </c>
      <c r="O228" s="257">
        <f t="shared" si="17"/>
        <v>0</v>
      </c>
      <c r="P228" s="257">
        <f t="shared" si="18"/>
        <v>0</v>
      </c>
      <c r="Q228" s="49">
        <f>'Og s3a'!H225</f>
        <v>0</v>
      </c>
      <c r="R228" s="470">
        <f>'Og s3a'!D225</f>
        <v>0</v>
      </c>
      <c r="S228" s="31"/>
      <c r="T228" s="340"/>
      <c r="U228" s="340"/>
      <c r="V228" s="340"/>
      <c r="W228" s="31"/>
      <c r="X228" s="31"/>
      <c r="Y228" s="31"/>
      <c r="Z228" s="31"/>
      <c r="AA228" s="31"/>
      <c r="AB228" s="31"/>
      <c r="AC228" s="31"/>
    </row>
    <row r="229" spans="1:29" ht="21" customHeight="1">
      <c r="A229" s="1228" t="str">
        <f t="shared" si="19"/>
        <v/>
      </c>
      <c r="B229" s="31"/>
      <c r="C229" s="1750">
        <f>'Og s3a'!C226</f>
        <v>0</v>
      </c>
      <c r="D229" s="1751"/>
      <c r="E229" s="1752">
        <f>'Og s3a'!E226</f>
        <v>0</v>
      </c>
      <c r="F229" s="1751"/>
      <c r="G229" s="976">
        <f>'Og s3a'!F226</f>
        <v>0</v>
      </c>
      <c r="H229" s="980"/>
      <c r="I229" s="469">
        <f>'Og s3a'!G226</f>
        <v>0</v>
      </c>
      <c r="J229" s="605"/>
      <c r="K229" s="31"/>
      <c r="L229" s="31"/>
      <c r="M229" s="257">
        <f t="shared" si="15"/>
        <v>0</v>
      </c>
      <c r="N229" s="257">
        <f t="shared" si="16"/>
        <v>0</v>
      </c>
      <c r="O229" s="257">
        <f t="shared" si="17"/>
        <v>0</v>
      </c>
      <c r="P229" s="257">
        <f t="shared" si="18"/>
        <v>0</v>
      </c>
      <c r="Q229" s="49">
        <f>'Og s3a'!H226</f>
        <v>0</v>
      </c>
      <c r="R229" s="470">
        <f>'Og s3a'!D226</f>
        <v>0</v>
      </c>
      <c r="S229" s="31"/>
      <c r="T229" s="340"/>
      <c r="U229" s="340"/>
      <c r="V229" s="340"/>
      <c r="W229" s="31"/>
      <c r="X229" s="31"/>
      <c r="Y229" s="31"/>
      <c r="Z229" s="31"/>
      <c r="AA229" s="31"/>
      <c r="AB229" s="31"/>
      <c r="AC229" s="31"/>
    </row>
    <row r="230" spans="1:29" ht="21" customHeight="1">
      <c r="A230" s="1228" t="str">
        <f t="shared" si="19"/>
        <v/>
      </c>
      <c r="B230" s="31"/>
      <c r="C230" s="1750">
        <f>'Og s3a'!C227</f>
        <v>0</v>
      </c>
      <c r="D230" s="1751"/>
      <c r="E230" s="1752">
        <f>'Og s3a'!E227</f>
        <v>0</v>
      </c>
      <c r="F230" s="1751"/>
      <c r="G230" s="976">
        <f>'Og s3a'!F227</f>
        <v>0</v>
      </c>
      <c r="H230" s="980"/>
      <c r="I230" s="469">
        <f>'Og s3a'!G227</f>
        <v>0</v>
      </c>
      <c r="J230" s="605"/>
      <c r="K230" s="31"/>
      <c r="L230" s="31"/>
      <c r="M230" s="257">
        <f t="shared" si="15"/>
        <v>0</v>
      </c>
      <c r="N230" s="257">
        <f t="shared" si="16"/>
        <v>0</v>
      </c>
      <c r="O230" s="257">
        <f t="shared" si="17"/>
        <v>0</v>
      </c>
      <c r="P230" s="257">
        <f t="shared" si="18"/>
        <v>0</v>
      </c>
      <c r="Q230" s="49">
        <f>'Og s3a'!H227</f>
        <v>0</v>
      </c>
      <c r="R230" s="470">
        <f>'Og s3a'!D227</f>
        <v>0</v>
      </c>
      <c r="S230" s="31"/>
      <c r="T230" s="340"/>
      <c r="U230" s="340"/>
      <c r="V230" s="340"/>
      <c r="W230" s="31"/>
      <c r="X230" s="31"/>
      <c r="Y230" s="31"/>
      <c r="Z230" s="31"/>
      <c r="AA230" s="31"/>
      <c r="AB230" s="31"/>
      <c r="AC230" s="31"/>
    </row>
    <row r="231" spans="1:29" ht="21" customHeight="1">
      <c r="A231" s="1228" t="str">
        <f t="shared" si="19"/>
        <v/>
      </c>
      <c r="B231" s="31"/>
      <c r="C231" s="1750">
        <f>'Og s3a'!C228</f>
        <v>0</v>
      </c>
      <c r="D231" s="1751"/>
      <c r="E231" s="1752">
        <f>'Og s3a'!E228</f>
        <v>0</v>
      </c>
      <c r="F231" s="1751"/>
      <c r="G231" s="976">
        <f>'Og s3a'!F228</f>
        <v>0</v>
      </c>
      <c r="H231" s="980"/>
      <c r="I231" s="469">
        <f>'Og s3a'!G228</f>
        <v>0</v>
      </c>
      <c r="J231" s="605"/>
      <c r="K231" s="31"/>
      <c r="L231" s="31"/>
      <c r="M231" s="257">
        <f t="shared" si="15"/>
        <v>0</v>
      </c>
      <c r="N231" s="257">
        <f t="shared" si="16"/>
        <v>0</v>
      </c>
      <c r="O231" s="257">
        <f t="shared" si="17"/>
        <v>0</v>
      </c>
      <c r="P231" s="257">
        <f t="shared" si="18"/>
        <v>0</v>
      </c>
      <c r="Q231" s="49">
        <f>'Og s3a'!H228</f>
        <v>0</v>
      </c>
      <c r="R231" s="470">
        <f>'Og s3a'!D228</f>
        <v>0</v>
      </c>
      <c r="S231" s="31"/>
      <c r="T231" s="340"/>
      <c r="U231" s="340"/>
      <c r="V231" s="340"/>
      <c r="W231" s="31"/>
      <c r="X231" s="31"/>
      <c r="Y231" s="31"/>
      <c r="Z231" s="31"/>
      <c r="AA231" s="31"/>
      <c r="AB231" s="31"/>
      <c r="AC231" s="31"/>
    </row>
    <row r="232" spans="1:29" ht="21" customHeight="1">
      <c r="A232" s="1228" t="str">
        <f t="shared" si="19"/>
        <v/>
      </c>
      <c r="B232" s="31"/>
      <c r="C232" s="1750">
        <f>'Og s3a'!C229</f>
        <v>0</v>
      </c>
      <c r="D232" s="1751"/>
      <c r="E232" s="1752">
        <f>'Og s3a'!E229</f>
        <v>0</v>
      </c>
      <c r="F232" s="1751"/>
      <c r="G232" s="976">
        <f>'Og s3a'!F229</f>
        <v>0</v>
      </c>
      <c r="H232" s="980"/>
      <c r="I232" s="469">
        <f>'Og s3a'!G229</f>
        <v>0</v>
      </c>
      <c r="J232" s="605"/>
      <c r="K232" s="31"/>
      <c r="L232" s="31"/>
      <c r="M232" s="257">
        <f t="shared" si="15"/>
        <v>0</v>
      </c>
      <c r="N232" s="257">
        <f t="shared" si="16"/>
        <v>0</v>
      </c>
      <c r="O232" s="257">
        <f t="shared" si="17"/>
        <v>0</v>
      </c>
      <c r="P232" s="257">
        <f t="shared" si="18"/>
        <v>0</v>
      </c>
      <c r="Q232" s="49">
        <f>'Og s3a'!H229</f>
        <v>0</v>
      </c>
      <c r="R232" s="470">
        <f>'Og s3a'!D229</f>
        <v>0</v>
      </c>
      <c r="S232" s="31"/>
      <c r="T232" s="340"/>
      <c r="U232" s="340"/>
      <c r="V232" s="340"/>
      <c r="W232" s="31"/>
      <c r="X232" s="31"/>
      <c r="Y232" s="31"/>
      <c r="Z232" s="31"/>
      <c r="AA232" s="31"/>
      <c r="AB232" s="31"/>
      <c r="AC232" s="31"/>
    </row>
    <row r="233" spans="1:29" ht="21" customHeight="1">
      <c r="A233" s="1228" t="str">
        <f t="shared" si="19"/>
        <v/>
      </c>
      <c r="B233" s="31"/>
      <c r="C233" s="1750">
        <f>'Og s3a'!C230</f>
        <v>0</v>
      </c>
      <c r="D233" s="1751"/>
      <c r="E233" s="1752">
        <f>'Og s3a'!E230</f>
        <v>0</v>
      </c>
      <c r="F233" s="1751"/>
      <c r="G233" s="976">
        <f>'Og s3a'!F230</f>
        <v>0</v>
      </c>
      <c r="H233" s="980"/>
      <c r="I233" s="469">
        <f>'Og s3a'!G230</f>
        <v>0</v>
      </c>
      <c r="J233" s="605"/>
      <c r="K233" s="31"/>
      <c r="L233" s="31"/>
      <c r="M233" s="257">
        <f t="shared" si="15"/>
        <v>0</v>
      </c>
      <c r="N233" s="257">
        <f t="shared" si="16"/>
        <v>0</v>
      </c>
      <c r="O233" s="257">
        <f t="shared" si="17"/>
        <v>0</v>
      </c>
      <c r="P233" s="257">
        <f t="shared" si="18"/>
        <v>0</v>
      </c>
      <c r="Q233" s="49">
        <f>'Og s3a'!H230</f>
        <v>0</v>
      </c>
      <c r="R233" s="470">
        <f>'Og s3a'!D230</f>
        <v>0</v>
      </c>
      <c r="S233" s="31"/>
      <c r="T233" s="340"/>
      <c r="U233" s="340"/>
      <c r="V233" s="340"/>
      <c r="W233" s="31"/>
      <c r="X233" s="31"/>
      <c r="Y233" s="31"/>
      <c r="Z233" s="31"/>
      <c r="AA233" s="31"/>
      <c r="AB233" s="31"/>
      <c r="AC233" s="31"/>
    </row>
    <row r="234" spans="1:29" ht="21" customHeight="1">
      <c r="A234" s="1228" t="str">
        <f t="shared" si="19"/>
        <v/>
      </c>
      <c r="B234" s="31"/>
      <c r="C234" s="1750">
        <f>'Og s3a'!C231</f>
        <v>0</v>
      </c>
      <c r="D234" s="1751"/>
      <c r="E234" s="1752">
        <f>'Og s3a'!E231</f>
        <v>0</v>
      </c>
      <c r="F234" s="1751"/>
      <c r="G234" s="976">
        <f>'Og s3a'!F231</f>
        <v>0</v>
      </c>
      <c r="H234" s="980"/>
      <c r="I234" s="469">
        <f>'Og s3a'!G231</f>
        <v>0</v>
      </c>
      <c r="J234" s="605"/>
      <c r="K234" s="31"/>
      <c r="L234" s="31"/>
      <c r="M234" s="257">
        <f t="shared" si="15"/>
        <v>0</v>
      </c>
      <c r="N234" s="257">
        <f t="shared" si="16"/>
        <v>0</v>
      </c>
      <c r="O234" s="257">
        <f t="shared" si="17"/>
        <v>0</v>
      </c>
      <c r="P234" s="257">
        <f t="shared" si="18"/>
        <v>0</v>
      </c>
      <c r="Q234" s="49">
        <f>'Og s3a'!H231</f>
        <v>0</v>
      </c>
      <c r="R234" s="470">
        <f>'Og s3a'!D231</f>
        <v>0</v>
      </c>
      <c r="S234" s="31"/>
      <c r="T234" s="340"/>
      <c r="U234" s="340"/>
      <c r="V234" s="340"/>
      <c r="W234" s="31"/>
      <c r="X234" s="31"/>
      <c r="Y234" s="31"/>
      <c r="Z234" s="31"/>
      <c r="AA234" s="31"/>
      <c r="AB234" s="31"/>
      <c r="AC234" s="31"/>
    </row>
    <row r="235" spans="1:29" ht="21" customHeight="1">
      <c r="A235" s="1228" t="str">
        <f t="shared" si="19"/>
        <v/>
      </c>
      <c r="B235" s="31"/>
      <c r="C235" s="1750">
        <f>'Og s3a'!C232</f>
        <v>0</v>
      </c>
      <c r="D235" s="1751"/>
      <c r="E235" s="1752">
        <f>'Og s3a'!E232</f>
        <v>0</v>
      </c>
      <c r="F235" s="1751"/>
      <c r="G235" s="976">
        <f>'Og s3a'!F232</f>
        <v>0</v>
      </c>
      <c r="H235" s="980"/>
      <c r="I235" s="469">
        <f>'Og s3a'!G232</f>
        <v>0</v>
      </c>
      <c r="J235" s="605"/>
      <c r="K235" s="31"/>
      <c r="L235" s="31"/>
      <c r="M235" s="257">
        <f t="shared" si="15"/>
        <v>0</v>
      </c>
      <c r="N235" s="257">
        <f t="shared" si="16"/>
        <v>0</v>
      </c>
      <c r="O235" s="257">
        <f t="shared" si="17"/>
        <v>0</v>
      </c>
      <c r="P235" s="257">
        <f t="shared" si="18"/>
        <v>0</v>
      </c>
      <c r="Q235" s="49">
        <f>'Og s3a'!H232</f>
        <v>0</v>
      </c>
      <c r="R235" s="470">
        <f>'Og s3a'!D232</f>
        <v>0</v>
      </c>
      <c r="S235" s="31"/>
      <c r="T235" s="340"/>
      <c r="U235" s="340"/>
      <c r="V235" s="340"/>
      <c r="W235" s="31"/>
      <c r="X235" s="31"/>
      <c r="Y235" s="31"/>
      <c r="Z235" s="31"/>
      <c r="AA235" s="31"/>
      <c r="AB235" s="31"/>
      <c r="AC235" s="31"/>
    </row>
    <row r="236" spans="1:29" ht="21" customHeight="1">
      <c r="A236" s="1228" t="str">
        <f t="shared" si="19"/>
        <v/>
      </c>
      <c r="B236" s="31"/>
      <c r="C236" s="1750">
        <f>'Og s3a'!C233</f>
        <v>0</v>
      </c>
      <c r="D236" s="1751"/>
      <c r="E236" s="1752">
        <f>'Og s3a'!E233</f>
        <v>0</v>
      </c>
      <c r="F236" s="1751"/>
      <c r="G236" s="976">
        <f>'Og s3a'!F233</f>
        <v>0</v>
      </c>
      <c r="H236" s="980"/>
      <c r="I236" s="469">
        <f>'Og s3a'!G233</f>
        <v>0</v>
      </c>
      <c r="J236" s="605"/>
      <c r="K236" s="31"/>
      <c r="L236" s="31"/>
      <c r="M236" s="257">
        <f t="shared" si="15"/>
        <v>0</v>
      </c>
      <c r="N236" s="257">
        <f t="shared" si="16"/>
        <v>0</v>
      </c>
      <c r="O236" s="257">
        <f t="shared" si="17"/>
        <v>0</v>
      </c>
      <c r="P236" s="257">
        <f t="shared" si="18"/>
        <v>0</v>
      </c>
      <c r="Q236" s="49">
        <f>'Og s3a'!H233</f>
        <v>0</v>
      </c>
      <c r="R236" s="470">
        <f>'Og s3a'!D233</f>
        <v>0</v>
      </c>
      <c r="S236" s="31"/>
      <c r="T236" s="340"/>
      <c r="U236" s="340"/>
      <c r="V236" s="340"/>
      <c r="W236" s="31"/>
      <c r="X236" s="31"/>
      <c r="Y236" s="31"/>
      <c r="Z236" s="31"/>
      <c r="AA236" s="31"/>
      <c r="AB236" s="31"/>
      <c r="AC236" s="31"/>
    </row>
    <row r="237" spans="1:29" ht="21" customHeight="1">
      <c r="A237" s="1228" t="str">
        <f t="shared" si="19"/>
        <v/>
      </c>
      <c r="B237" s="31"/>
      <c r="C237" s="1750">
        <f>'Og s3a'!C234</f>
        <v>0</v>
      </c>
      <c r="D237" s="1751"/>
      <c r="E237" s="1752">
        <f>'Og s3a'!E234</f>
        <v>0</v>
      </c>
      <c r="F237" s="1751"/>
      <c r="G237" s="976">
        <f>'Og s3a'!F234</f>
        <v>0</v>
      </c>
      <c r="H237" s="980"/>
      <c r="I237" s="469">
        <f>'Og s3a'!G234</f>
        <v>0</v>
      </c>
      <c r="J237" s="605"/>
      <c r="K237" s="31"/>
      <c r="L237" s="31"/>
      <c r="M237" s="257">
        <f t="shared" si="15"/>
        <v>0</v>
      </c>
      <c r="N237" s="257">
        <f t="shared" si="16"/>
        <v>0</v>
      </c>
      <c r="O237" s="257">
        <f t="shared" si="17"/>
        <v>0</v>
      </c>
      <c r="P237" s="257">
        <f t="shared" si="18"/>
        <v>0</v>
      </c>
      <c r="Q237" s="49">
        <f>'Og s3a'!H234</f>
        <v>0</v>
      </c>
      <c r="R237" s="470">
        <f>'Og s3a'!D234</f>
        <v>0</v>
      </c>
      <c r="S237" s="31"/>
      <c r="T237" s="340"/>
      <c r="U237" s="340"/>
      <c r="V237" s="340"/>
      <c r="W237" s="31"/>
      <c r="X237" s="31"/>
      <c r="Y237" s="31"/>
      <c r="Z237" s="31"/>
      <c r="AA237" s="31"/>
      <c r="AB237" s="31"/>
      <c r="AC237" s="31"/>
    </row>
    <row r="238" spans="1:29" ht="21" customHeight="1">
      <c r="A238" s="1228" t="str">
        <f t="shared" si="19"/>
        <v/>
      </c>
      <c r="B238" s="31"/>
      <c r="C238" s="1750">
        <f>'Og s3a'!C235</f>
        <v>0</v>
      </c>
      <c r="D238" s="1751"/>
      <c r="E238" s="1752">
        <f>'Og s3a'!E235</f>
        <v>0</v>
      </c>
      <c r="F238" s="1751"/>
      <c r="G238" s="976">
        <f>'Og s3a'!F235</f>
        <v>0</v>
      </c>
      <c r="H238" s="980"/>
      <c r="I238" s="469">
        <f>'Og s3a'!G235</f>
        <v>0</v>
      </c>
      <c r="J238" s="605"/>
      <c r="K238" s="31"/>
      <c r="L238" s="31"/>
      <c r="M238" s="257">
        <f t="shared" si="15"/>
        <v>0</v>
      </c>
      <c r="N238" s="257">
        <f t="shared" si="16"/>
        <v>0</v>
      </c>
      <c r="O238" s="257">
        <f t="shared" si="17"/>
        <v>0</v>
      </c>
      <c r="P238" s="257">
        <f t="shared" si="18"/>
        <v>0</v>
      </c>
      <c r="Q238" s="49">
        <f>'Og s3a'!H235</f>
        <v>0</v>
      </c>
      <c r="R238" s="470">
        <f>'Og s3a'!D235</f>
        <v>0</v>
      </c>
      <c r="S238" s="31"/>
      <c r="T238" s="340"/>
      <c r="U238" s="340"/>
      <c r="V238" s="340"/>
      <c r="W238" s="31"/>
      <c r="X238" s="31"/>
      <c r="Y238" s="31"/>
      <c r="Z238" s="31"/>
      <c r="AA238" s="31"/>
      <c r="AB238" s="31"/>
      <c r="AC238" s="31"/>
    </row>
    <row r="239" spans="1:29" ht="21" customHeight="1">
      <c r="A239" s="1228" t="str">
        <f t="shared" si="19"/>
        <v/>
      </c>
      <c r="B239" s="31"/>
      <c r="C239" s="1750">
        <f>'Og s3a'!C236</f>
        <v>0</v>
      </c>
      <c r="D239" s="1751"/>
      <c r="E239" s="1752">
        <f>'Og s3a'!E236</f>
        <v>0</v>
      </c>
      <c r="F239" s="1751"/>
      <c r="G239" s="976">
        <f>'Og s3a'!F236</f>
        <v>0</v>
      </c>
      <c r="H239" s="980"/>
      <c r="I239" s="469">
        <f>'Og s3a'!G236</f>
        <v>0</v>
      </c>
      <c r="J239" s="605"/>
      <c r="K239" s="31"/>
      <c r="L239" s="31"/>
      <c r="M239" s="257">
        <f t="shared" si="15"/>
        <v>0</v>
      </c>
      <c r="N239" s="257">
        <f t="shared" si="16"/>
        <v>0</v>
      </c>
      <c r="O239" s="257">
        <f t="shared" si="17"/>
        <v>0</v>
      </c>
      <c r="P239" s="257">
        <f t="shared" si="18"/>
        <v>0</v>
      </c>
      <c r="Q239" s="49">
        <f>'Og s3a'!H236</f>
        <v>0</v>
      </c>
      <c r="R239" s="470">
        <f>'Og s3a'!D236</f>
        <v>0</v>
      </c>
      <c r="S239" s="31"/>
      <c r="T239" s="340"/>
      <c r="U239" s="340"/>
      <c r="V239" s="340"/>
      <c r="W239" s="31"/>
      <c r="X239" s="31"/>
      <c r="Y239" s="31"/>
      <c r="Z239" s="31"/>
      <c r="AA239" s="31"/>
      <c r="AB239" s="31"/>
      <c r="AC239" s="31"/>
    </row>
    <row r="240" spans="1:29" ht="21" customHeight="1">
      <c r="A240" s="1228" t="str">
        <f t="shared" si="19"/>
        <v/>
      </c>
      <c r="B240" s="31"/>
      <c r="C240" s="1750">
        <f>'Og s3a'!C237</f>
        <v>0</v>
      </c>
      <c r="D240" s="1751"/>
      <c r="E240" s="1752">
        <f>'Og s3a'!E237</f>
        <v>0</v>
      </c>
      <c r="F240" s="1751"/>
      <c r="G240" s="976">
        <f>'Og s3a'!F237</f>
        <v>0</v>
      </c>
      <c r="H240" s="980"/>
      <c r="I240" s="469">
        <f>'Og s3a'!G237</f>
        <v>0</v>
      </c>
      <c r="J240" s="605"/>
      <c r="K240" s="31"/>
      <c r="L240" s="31"/>
      <c r="M240" s="257">
        <f t="shared" si="15"/>
        <v>0</v>
      </c>
      <c r="N240" s="257">
        <f t="shared" si="16"/>
        <v>0</v>
      </c>
      <c r="O240" s="257">
        <f t="shared" si="17"/>
        <v>0</v>
      </c>
      <c r="P240" s="257">
        <f t="shared" si="18"/>
        <v>0</v>
      </c>
      <c r="Q240" s="49">
        <f>'Og s3a'!H237</f>
        <v>0</v>
      </c>
      <c r="R240" s="470">
        <f>'Og s3a'!D237</f>
        <v>0</v>
      </c>
      <c r="S240" s="31"/>
      <c r="T240" s="340"/>
      <c r="U240" s="340"/>
      <c r="V240" s="340"/>
      <c r="W240" s="31"/>
      <c r="X240" s="31"/>
      <c r="Y240" s="31"/>
      <c r="Z240" s="31"/>
      <c r="AA240" s="31"/>
      <c r="AB240" s="31"/>
      <c r="AC240" s="31"/>
    </row>
    <row r="241" spans="1:29" ht="21" customHeight="1">
      <c r="A241" s="1228" t="str">
        <f t="shared" si="19"/>
        <v/>
      </c>
      <c r="B241" s="31"/>
      <c r="C241" s="1750">
        <f>'Og s3a'!C238</f>
        <v>0</v>
      </c>
      <c r="D241" s="1751"/>
      <c r="E241" s="1752">
        <f>'Og s3a'!E238</f>
        <v>0</v>
      </c>
      <c r="F241" s="1751"/>
      <c r="G241" s="976">
        <f>'Og s3a'!F238</f>
        <v>0</v>
      </c>
      <c r="H241" s="980"/>
      <c r="I241" s="469">
        <f>'Og s3a'!G238</f>
        <v>0</v>
      </c>
      <c r="J241" s="605"/>
      <c r="K241" s="31"/>
      <c r="L241" s="31"/>
      <c r="M241" s="257">
        <f t="shared" si="15"/>
        <v>0</v>
      </c>
      <c r="N241" s="257">
        <f t="shared" si="16"/>
        <v>0</v>
      </c>
      <c r="O241" s="257">
        <f t="shared" si="17"/>
        <v>0</v>
      </c>
      <c r="P241" s="257">
        <f t="shared" si="18"/>
        <v>0</v>
      </c>
      <c r="Q241" s="49">
        <f>'Og s3a'!H238</f>
        <v>0</v>
      </c>
      <c r="R241" s="470">
        <f>'Og s3a'!D238</f>
        <v>0</v>
      </c>
      <c r="S241" s="31"/>
      <c r="T241" s="340"/>
      <c r="U241" s="340"/>
      <c r="V241" s="340"/>
      <c r="W241" s="31"/>
      <c r="X241" s="31"/>
      <c r="Y241" s="31"/>
      <c r="Z241" s="31"/>
      <c r="AA241" s="31"/>
      <c r="AB241" s="31"/>
      <c r="AC241" s="31"/>
    </row>
    <row r="242" spans="1:29" ht="21" customHeight="1">
      <c r="A242" s="1228" t="str">
        <f t="shared" si="19"/>
        <v/>
      </c>
      <c r="B242" s="31"/>
      <c r="C242" s="1750">
        <f>'Og s3a'!C239</f>
        <v>0</v>
      </c>
      <c r="D242" s="1751"/>
      <c r="E242" s="1752">
        <f>'Og s3a'!E239</f>
        <v>0</v>
      </c>
      <c r="F242" s="1751"/>
      <c r="G242" s="976">
        <f>'Og s3a'!F239</f>
        <v>0</v>
      </c>
      <c r="H242" s="980"/>
      <c r="I242" s="469">
        <f>'Og s3a'!G239</f>
        <v>0</v>
      </c>
      <c r="J242" s="605"/>
      <c r="K242" s="31"/>
      <c r="L242" s="31"/>
      <c r="M242" s="257">
        <f t="shared" si="15"/>
        <v>0</v>
      </c>
      <c r="N242" s="257">
        <f t="shared" si="16"/>
        <v>0</v>
      </c>
      <c r="O242" s="257">
        <f t="shared" si="17"/>
        <v>0</v>
      </c>
      <c r="P242" s="257">
        <f t="shared" si="18"/>
        <v>0</v>
      </c>
      <c r="Q242" s="49">
        <f>'Og s3a'!H239</f>
        <v>0</v>
      </c>
      <c r="R242" s="470">
        <f>'Og s3a'!D239</f>
        <v>0</v>
      </c>
      <c r="S242" s="31"/>
      <c r="T242" s="340"/>
      <c r="U242" s="340"/>
      <c r="V242" s="340"/>
      <c r="W242" s="31"/>
      <c r="X242" s="31"/>
      <c r="Y242" s="31"/>
      <c r="Z242" s="31"/>
      <c r="AA242" s="31"/>
      <c r="AB242" s="31"/>
      <c r="AC242" s="31"/>
    </row>
    <row r="243" spans="1:29" ht="21" customHeight="1">
      <c r="A243" s="1228" t="str">
        <f t="shared" si="19"/>
        <v/>
      </c>
      <c r="B243" s="31"/>
      <c r="C243" s="1750">
        <f>'Og s3a'!C240</f>
        <v>0</v>
      </c>
      <c r="D243" s="1751"/>
      <c r="E243" s="1752">
        <f>'Og s3a'!E240</f>
        <v>0</v>
      </c>
      <c r="F243" s="1751"/>
      <c r="G243" s="976">
        <f>'Og s3a'!F240</f>
        <v>0</v>
      </c>
      <c r="H243" s="980"/>
      <c r="I243" s="469">
        <f>'Og s3a'!G240</f>
        <v>0</v>
      </c>
      <c r="J243" s="605"/>
      <c r="K243" s="31"/>
      <c r="L243" s="31"/>
      <c r="M243" s="257">
        <f t="shared" si="15"/>
        <v>0</v>
      </c>
      <c r="N243" s="257">
        <f t="shared" si="16"/>
        <v>0</v>
      </c>
      <c r="O243" s="257">
        <f t="shared" si="17"/>
        <v>0</v>
      </c>
      <c r="P243" s="257">
        <f t="shared" si="18"/>
        <v>0</v>
      </c>
      <c r="Q243" s="49">
        <f>'Og s3a'!H240</f>
        <v>0</v>
      </c>
      <c r="R243" s="470">
        <f>'Og s3a'!D240</f>
        <v>0</v>
      </c>
      <c r="S243" s="31"/>
      <c r="T243" s="340"/>
      <c r="U243" s="340"/>
      <c r="V243" s="340"/>
      <c r="W243" s="31"/>
      <c r="X243" s="31"/>
      <c r="Y243" s="31"/>
      <c r="Z243" s="31"/>
      <c r="AA243" s="31"/>
      <c r="AB243" s="31"/>
      <c r="AC243" s="31"/>
    </row>
    <row r="244" spans="1:29" ht="21" customHeight="1">
      <c r="A244" s="1228" t="str">
        <f t="shared" si="19"/>
        <v/>
      </c>
      <c r="B244" s="31"/>
      <c r="C244" s="1750">
        <f>'Og s3a'!C241</f>
        <v>0</v>
      </c>
      <c r="D244" s="1751"/>
      <c r="E244" s="1752">
        <f>'Og s3a'!E241</f>
        <v>0</v>
      </c>
      <c r="F244" s="1751"/>
      <c r="G244" s="976">
        <f>'Og s3a'!F241</f>
        <v>0</v>
      </c>
      <c r="H244" s="980"/>
      <c r="I244" s="469">
        <f>'Og s3a'!G241</f>
        <v>0</v>
      </c>
      <c r="J244" s="605"/>
      <c r="K244" s="31"/>
      <c r="L244" s="31"/>
      <c r="M244" s="257">
        <f t="shared" si="15"/>
        <v>0</v>
      </c>
      <c r="N244" s="257">
        <f t="shared" si="16"/>
        <v>0</v>
      </c>
      <c r="O244" s="257">
        <f t="shared" si="17"/>
        <v>0</v>
      </c>
      <c r="P244" s="257">
        <f t="shared" si="18"/>
        <v>0</v>
      </c>
      <c r="Q244" s="49">
        <f>'Og s3a'!H241</f>
        <v>0</v>
      </c>
      <c r="R244" s="470">
        <f>'Og s3a'!D241</f>
        <v>0</v>
      </c>
      <c r="S244" s="31"/>
      <c r="T244" s="340"/>
      <c r="U244" s="340"/>
      <c r="V244" s="340"/>
      <c r="W244" s="31"/>
      <c r="X244" s="31"/>
      <c r="Y244" s="31"/>
      <c r="Z244" s="31"/>
      <c r="AA244" s="31"/>
      <c r="AB244" s="31"/>
      <c r="AC244" s="31"/>
    </row>
    <row r="245" spans="1:29" ht="21" customHeight="1">
      <c r="A245" s="1228" t="str">
        <f t="shared" si="19"/>
        <v/>
      </c>
      <c r="B245" s="31"/>
      <c r="C245" s="1750">
        <f>'Og s3a'!C242</f>
        <v>0</v>
      </c>
      <c r="D245" s="1751"/>
      <c r="E245" s="1752">
        <f>'Og s3a'!E242</f>
        <v>0</v>
      </c>
      <c r="F245" s="1751"/>
      <c r="G245" s="976">
        <f>'Og s3a'!F242</f>
        <v>0</v>
      </c>
      <c r="H245" s="980"/>
      <c r="I245" s="469">
        <f>'Og s3a'!G242</f>
        <v>0</v>
      </c>
      <c r="J245" s="605"/>
      <c r="K245" s="31"/>
      <c r="L245" s="31"/>
      <c r="M245" s="257">
        <f t="shared" si="15"/>
        <v>0</v>
      </c>
      <c r="N245" s="257">
        <f t="shared" si="16"/>
        <v>0</v>
      </c>
      <c r="O245" s="257">
        <f t="shared" si="17"/>
        <v>0</v>
      </c>
      <c r="P245" s="257">
        <f t="shared" si="18"/>
        <v>0</v>
      </c>
      <c r="Q245" s="49">
        <f>'Og s3a'!H242</f>
        <v>0</v>
      </c>
      <c r="R245" s="470">
        <f>'Og s3a'!D242</f>
        <v>0</v>
      </c>
      <c r="S245" s="31"/>
      <c r="T245" s="340"/>
      <c r="U245" s="340"/>
      <c r="V245" s="340"/>
      <c r="W245" s="31"/>
      <c r="X245" s="31"/>
      <c r="Y245" s="31"/>
      <c r="Z245" s="31"/>
      <c r="AA245" s="31"/>
      <c r="AB245" s="31"/>
      <c r="AC245" s="31"/>
    </row>
    <row r="246" spans="1:29" ht="21" customHeight="1">
      <c r="A246" s="1228" t="str">
        <f t="shared" si="19"/>
        <v/>
      </c>
      <c r="B246" s="31"/>
      <c r="C246" s="1750">
        <f>'Og s3a'!C243</f>
        <v>0</v>
      </c>
      <c r="D246" s="1751"/>
      <c r="E246" s="1752">
        <f>'Og s3a'!E243</f>
        <v>0</v>
      </c>
      <c r="F246" s="1751"/>
      <c r="G246" s="976">
        <f>'Og s3a'!F243</f>
        <v>0</v>
      </c>
      <c r="H246" s="980"/>
      <c r="I246" s="469">
        <f>'Og s3a'!G243</f>
        <v>0</v>
      </c>
      <c r="J246" s="605"/>
      <c r="K246" s="31"/>
      <c r="L246" s="31"/>
      <c r="M246" s="257">
        <f t="shared" si="15"/>
        <v>0</v>
      </c>
      <c r="N246" s="257">
        <f t="shared" si="16"/>
        <v>0</v>
      </c>
      <c r="O246" s="257">
        <f t="shared" si="17"/>
        <v>0</v>
      </c>
      <c r="P246" s="257">
        <f t="shared" si="18"/>
        <v>0</v>
      </c>
      <c r="Q246" s="49">
        <f>'Og s3a'!H243</f>
        <v>0</v>
      </c>
      <c r="R246" s="470">
        <f>'Og s3a'!D243</f>
        <v>0</v>
      </c>
      <c r="S246" s="31"/>
      <c r="T246" s="340"/>
      <c r="U246" s="340"/>
      <c r="V246" s="340"/>
      <c r="W246" s="31"/>
      <c r="X246" s="31"/>
      <c r="Y246" s="31"/>
      <c r="Z246" s="31"/>
      <c r="AA246" s="31"/>
      <c r="AB246" s="31"/>
      <c r="AC246" s="31"/>
    </row>
    <row r="247" spans="1:29" ht="21" customHeight="1">
      <c r="A247" s="1228" t="str">
        <f t="shared" si="19"/>
        <v/>
      </c>
      <c r="B247" s="31"/>
      <c r="C247" s="1750">
        <f>'Og s3a'!C244</f>
        <v>0</v>
      </c>
      <c r="D247" s="1751"/>
      <c r="E247" s="1752">
        <f>'Og s3a'!E244</f>
        <v>0</v>
      </c>
      <c r="F247" s="1751"/>
      <c r="G247" s="976">
        <f>'Og s3a'!F244</f>
        <v>0</v>
      </c>
      <c r="H247" s="980"/>
      <c r="I247" s="469">
        <f>'Og s3a'!G244</f>
        <v>0</v>
      </c>
      <c r="J247" s="605"/>
      <c r="K247" s="31"/>
      <c r="L247" s="31"/>
      <c r="M247" s="257">
        <f t="shared" si="15"/>
        <v>0</v>
      </c>
      <c r="N247" s="257">
        <f t="shared" si="16"/>
        <v>0</v>
      </c>
      <c r="O247" s="257">
        <f t="shared" si="17"/>
        <v>0</v>
      </c>
      <c r="P247" s="257">
        <f t="shared" si="18"/>
        <v>0</v>
      </c>
      <c r="Q247" s="49">
        <f>'Og s3a'!H244</f>
        <v>0</v>
      </c>
      <c r="R247" s="470">
        <f>'Og s3a'!D244</f>
        <v>0</v>
      </c>
      <c r="S247" s="31"/>
      <c r="T247" s="340"/>
      <c r="U247" s="340"/>
      <c r="V247" s="340"/>
      <c r="W247" s="31"/>
      <c r="X247" s="31"/>
      <c r="Y247" s="31"/>
      <c r="Z247" s="31"/>
      <c r="AA247" s="31"/>
      <c r="AB247" s="31"/>
      <c r="AC247" s="31"/>
    </row>
    <row r="248" spans="1:29" ht="21" customHeight="1">
      <c r="A248" s="1228" t="str">
        <f t="shared" si="19"/>
        <v/>
      </c>
      <c r="B248" s="31"/>
      <c r="C248" s="1750">
        <f>'Og s3a'!C245</f>
        <v>0</v>
      </c>
      <c r="D248" s="1751"/>
      <c r="E248" s="1752">
        <f>'Og s3a'!E245</f>
        <v>0</v>
      </c>
      <c r="F248" s="1751"/>
      <c r="G248" s="976">
        <f>'Og s3a'!F245</f>
        <v>0</v>
      </c>
      <c r="H248" s="980"/>
      <c r="I248" s="469">
        <f>'Og s3a'!G245</f>
        <v>0</v>
      </c>
      <c r="J248" s="605"/>
      <c r="K248" s="31"/>
      <c r="L248" s="31"/>
      <c r="M248" s="257">
        <f t="shared" si="15"/>
        <v>0</v>
      </c>
      <c r="N248" s="257">
        <f t="shared" si="16"/>
        <v>0</v>
      </c>
      <c r="O248" s="257">
        <f t="shared" si="17"/>
        <v>0</v>
      </c>
      <c r="P248" s="257">
        <f t="shared" si="18"/>
        <v>0</v>
      </c>
      <c r="Q248" s="49">
        <f>'Og s3a'!H245</f>
        <v>0</v>
      </c>
      <c r="R248" s="470">
        <f>'Og s3a'!D245</f>
        <v>0</v>
      </c>
      <c r="S248" s="31"/>
      <c r="T248" s="340"/>
      <c r="U248" s="340"/>
      <c r="V248" s="340"/>
      <c r="W248" s="31"/>
      <c r="X248" s="31"/>
      <c r="Y248" s="31"/>
      <c r="Z248" s="31"/>
      <c r="AA248" s="31"/>
      <c r="AB248" s="31"/>
      <c r="AC248" s="31"/>
    </row>
    <row r="249" spans="1:29" ht="21" customHeight="1">
      <c r="A249" s="1228" t="str">
        <f t="shared" si="19"/>
        <v/>
      </c>
      <c r="B249" s="31"/>
      <c r="C249" s="1750">
        <f>'Og s3a'!C246</f>
        <v>0</v>
      </c>
      <c r="D249" s="1751"/>
      <c r="E249" s="1752">
        <f>'Og s3a'!E246</f>
        <v>0</v>
      </c>
      <c r="F249" s="1751"/>
      <c r="G249" s="976">
        <f>'Og s3a'!F246</f>
        <v>0</v>
      </c>
      <c r="H249" s="980"/>
      <c r="I249" s="469">
        <f>'Og s3a'!G246</f>
        <v>0</v>
      </c>
      <c r="J249" s="605"/>
      <c r="K249" s="31"/>
      <c r="L249" s="31"/>
      <c r="M249" s="257">
        <f t="shared" si="15"/>
        <v>0</v>
      </c>
      <c r="N249" s="257">
        <f t="shared" si="16"/>
        <v>0</v>
      </c>
      <c r="O249" s="257">
        <f t="shared" si="17"/>
        <v>0</v>
      </c>
      <c r="P249" s="257">
        <f t="shared" si="18"/>
        <v>0</v>
      </c>
      <c r="Q249" s="49">
        <f>'Og s3a'!H246</f>
        <v>0</v>
      </c>
      <c r="R249" s="470">
        <f>'Og s3a'!D246</f>
        <v>0</v>
      </c>
      <c r="S249" s="31"/>
      <c r="T249" s="340"/>
      <c r="U249" s="340"/>
      <c r="V249" s="340"/>
      <c r="W249" s="31"/>
      <c r="X249" s="31"/>
      <c r="Y249" s="31"/>
      <c r="Z249" s="31"/>
      <c r="AA249" s="31"/>
      <c r="AB249" s="31"/>
      <c r="AC249" s="31"/>
    </row>
    <row r="250" spans="1:29" ht="21" customHeight="1">
      <c r="A250" s="1228" t="str">
        <f t="shared" si="19"/>
        <v/>
      </c>
      <c r="B250" s="31"/>
      <c r="C250" s="1750">
        <f>'Og s3a'!C247</f>
        <v>0</v>
      </c>
      <c r="D250" s="1751"/>
      <c r="E250" s="1752">
        <f>'Og s3a'!E247</f>
        <v>0</v>
      </c>
      <c r="F250" s="1751"/>
      <c r="G250" s="976">
        <f>'Og s3a'!F247</f>
        <v>0</v>
      </c>
      <c r="H250" s="980"/>
      <c r="I250" s="469">
        <f>'Og s3a'!G247</f>
        <v>0</v>
      </c>
      <c r="J250" s="605"/>
      <c r="K250" s="31"/>
      <c r="L250" s="31"/>
      <c r="M250" s="257">
        <f t="shared" si="15"/>
        <v>0</v>
      </c>
      <c r="N250" s="257">
        <f t="shared" si="16"/>
        <v>0</v>
      </c>
      <c r="O250" s="257">
        <f t="shared" si="17"/>
        <v>0</v>
      </c>
      <c r="P250" s="257">
        <f t="shared" si="18"/>
        <v>0</v>
      </c>
      <c r="Q250" s="49">
        <f>'Og s3a'!H247</f>
        <v>0</v>
      </c>
      <c r="R250" s="470">
        <f>'Og s3a'!D247</f>
        <v>0</v>
      </c>
      <c r="S250" s="31"/>
      <c r="T250" s="340"/>
      <c r="U250" s="340"/>
      <c r="V250" s="340"/>
      <c r="W250" s="31"/>
      <c r="X250" s="31"/>
      <c r="Y250" s="31"/>
      <c r="Z250" s="31"/>
      <c r="AA250" s="31"/>
      <c r="AB250" s="31"/>
      <c r="AC250" s="31"/>
    </row>
    <row r="251" spans="1:29" ht="21" customHeight="1">
      <c r="A251" s="1228" t="str">
        <f t="shared" si="19"/>
        <v/>
      </c>
      <c r="B251" s="31"/>
      <c r="C251" s="1750">
        <f>'Og s3a'!C248</f>
        <v>0</v>
      </c>
      <c r="D251" s="1751"/>
      <c r="E251" s="1752">
        <f>'Og s3a'!E248</f>
        <v>0</v>
      </c>
      <c r="F251" s="1751"/>
      <c r="G251" s="976">
        <f>'Og s3a'!F248</f>
        <v>0</v>
      </c>
      <c r="H251" s="980"/>
      <c r="I251" s="469">
        <f>'Og s3a'!G248</f>
        <v>0</v>
      </c>
      <c r="J251" s="605"/>
      <c r="K251" s="31"/>
      <c r="L251" s="31"/>
      <c r="M251" s="257">
        <f t="shared" si="15"/>
        <v>0</v>
      </c>
      <c r="N251" s="257">
        <f t="shared" si="16"/>
        <v>0</v>
      </c>
      <c r="O251" s="257">
        <f t="shared" si="17"/>
        <v>0</v>
      </c>
      <c r="P251" s="257">
        <f t="shared" si="18"/>
        <v>0</v>
      </c>
      <c r="Q251" s="49">
        <f>'Og s3a'!H248</f>
        <v>0</v>
      </c>
      <c r="R251" s="470">
        <f>'Og s3a'!D248</f>
        <v>0</v>
      </c>
      <c r="S251" s="31"/>
      <c r="T251" s="340"/>
      <c r="U251" s="340"/>
      <c r="V251" s="340"/>
      <c r="W251" s="31"/>
      <c r="X251" s="31"/>
      <c r="Y251" s="31"/>
      <c r="Z251" s="31"/>
      <c r="AA251" s="31"/>
      <c r="AB251" s="31"/>
      <c r="AC251" s="31"/>
    </row>
    <row r="252" spans="1:29" ht="21" customHeight="1">
      <c r="A252" s="1228" t="str">
        <f t="shared" si="19"/>
        <v/>
      </c>
      <c r="B252" s="31"/>
      <c r="C252" s="1750">
        <f>'Og s3a'!C249</f>
        <v>0</v>
      </c>
      <c r="D252" s="1751"/>
      <c r="E252" s="1752">
        <f>'Og s3a'!E249</f>
        <v>0</v>
      </c>
      <c r="F252" s="1751"/>
      <c r="G252" s="976">
        <f>'Og s3a'!F249</f>
        <v>0</v>
      </c>
      <c r="H252" s="980"/>
      <c r="I252" s="469">
        <f>'Og s3a'!G249</f>
        <v>0</v>
      </c>
      <c r="J252" s="605"/>
      <c r="K252" s="31"/>
      <c r="L252" s="31"/>
      <c r="M252" s="257">
        <f t="shared" si="15"/>
        <v>0</v>
      </c>
      <c r="N252" s="257">
        <f t="shared" si="16"/>
        <v>0</v>
      </c>
      <c r="O252" s="257">
        <f t="shared" si="17"/>
        <v>0</v>
      </c>
      <c r="P252" s="257">
        <f t="shared" si="18"/>
        <v>0</v>
      </c>
      <c r="Q252" s="49">
        <f>'Og s3a'!H249</f>
        <v>0</v>
      </c>
      <c r="R252" s="470">
        <f>'Og s3a'!D249</f>
        <v>0</v>
      </c>
      <c r="S252" s="31"/>
      <c r="T252" s="340"/>
      <c r="U252" s="340"/>
      <c r="V252" s="340"/>
      <c r="W252" s="31"/>
      <c r="X252" s="31"/>
      <c r="Y252" s="31"/>
      <c r="Z252" s="31"/>
      <c r="AA252" s="31"/>
      <c r="AB252" s="31"/>
      <c r="AC252" s="31"/>
    </row>
    <row r="253" spans="1:29" ht="21" customHeight="1">
      <c r="A253" s="1228" t="str">
        <f t="shared" si="19"/>
        <v/>
      </c>
      <c r="B253" s="31"/>
      <c r="C253" s="1750">
        <f>'Og s3a'!C250</f>
        <v>0</v>
      </c>
      <c r="D253" s="1751"/>
      <c r="E253" s="1752">
        <f>'Og s3a'!E250</f>
        <v>0</v>
      </c>
      <c r="F253" s="1751"/>
      <c r="G253" s="976">
        <f>'Og s3a'!F250</f>
        <v>0</v>
      </c>
      <c r="H253" s="980"/>
      <c r="I253" s="469">
        <f>'Og s3a'!G250</f>
        <v>0</v>
      </c>
      <c r="J253" s="605"/>
      <c r="K253" s="31"/>
      <c r="L253" s="31"/>
      <c r="M253" s="257">
        <f t="shared" si="15"/>
        <v>0</v>
      </c>
      <c r="N253" s="257">
        <f t="shared" si="16"/>
        <v>0</v>
      </c>
      <c r="O253" s="257">
        <f t="shared" si="17"/>
        <v>0</v>
      </c>
      <c r="P253" s="257">
        <f t="shared" si="18"/>
        <v>0</v>
      </c>
      <c r="Q253" s="49">
        <f>'Og s3a'!H250</f>
        <v>0</v>
      </c>
      <c r="R253" s="470">
        <f>'Og s3a'!D250</f>
        <v>0</v>
      </c>
      <c r="S253" s="31"/>
      <c r="T253" s="340"/>
      <c r="U253" s="340"/>
      <c r="V253" s="340"/>
      <c r="W253" s="31"/>
      <c r="X253" s="31"/>
      <c r="Y253" s="31"/>
      <c r="Z253" s="31"/>
      <c r="AA253" s="31"/>
      <c r="AB253" s="31"/>
      <c r="AC253" s="31"/>
    </row>
    <row r="254" spans="1:29" ht="21" customHeight="1">
      <c r="A254" s="1228" t="str">
        <f t="shared" si="19"/>
        <v/>
      </c>
      <c r="B254" s="31"/>
      <c r="C254" s="1750">
        <f>'Og s3a'!C251</f>
        <v>0</v>
      </c>
      <c r="D254" s="1751"/>
      <c r="E254" s="1752">
        <f>'Og s3a'!E251</f>
        <v>0</v>
      </c>
      <c r="F254" s="1751"/>
      <c r="G254" s="976">
        <f>'Og s3a'!F251</f>
        <v>0</v>
      </c>
      <c r="H254" s="980"/>
      <c r="I254" s="469">
        <f>'Og s3a'!G251</f>
        <v>0</v>
      </c>
      <c r="J254" s="605"/>
      <c r="K254" s="31"/>
      <c r="L254" s="31"/>
      <c r="M254" s="257">
        <f t="shared" si="15"/>
        <v>0</v>
      </c>
      <c r="N254" s="257">
        <f t="shared" si="16"/>
        <v>0</v>
      </c>
      <c r="O254" s="257">
        <f t="shared" si="17"/>
        <v>0</v>
      </c>
      <c r="P254" s="257">
        <f t="shared" si="18"/>
        <v>0</v>
      </c>
      <c r="Q254" s="49">
        <f>'Og s3a'!H251</f>
        <v>0</v>
      </c>
      <c r="R254" s="470">
        <f>'Og s3a'!D251</f>
        <v>0</v>
      </c>
      <c r="S254" s="31"/>
      <c r="T254" s="340"/>
      <c r="U254" s="340"/>
      <c r="V254" s="340"/>
      <c r="W254" s="31"/>
      <c r="X254" s="31"/>
      <c r="Y254" s="31"/>
      <c r="Z254" s="31"/>
      <c r="AA254" s="31"/>
      <c r="AB254" s="31"/>
      <c r="AC254" s="31"/>
    </row>
    <row r="255" spans="1:29" ht="21" customHeight="1">
      <c r="A255" s="1228" t="str">
        <f t="shared" si="19"/>
        <v/>
      </c>
      <c r="B255" s="31"/>
      <c r="C255" s="1750">
        <f>'Og s3a'!C252</f>
        <v>0</v>
      </c>
      <c r="D255" s="1751"/>
      <c r="E255" s="1752">
        <f>'Og s3a'!E252</f>
        <v>0</v>
      </c>
      <c r="F255" s="1751"/>
      <c r="G255" s="976">
        <f>'Og s3a'!F252</f>
        <v>0</v>
      </c>
      <c r="H255" s="980"/>
      <c r="I255" s="469">
        <f>'Og s3a'!G252</f>
        <v>0</v>
      </c>
      <c r="J255" s="605"/>
      <c r="K255" s="31"/>
      <c r="L255" s="31"/>
      <c r="M255" s="257">
        <f t="shared" si="15"/>
        <v>0</v>
      </c>
      <c r="N255" s="257">
        <f t="shared" si="16"/>
        <v>0</v>
      </c>
      <c r="O255" s="257">
        <f t="shared" si="17"/>
        <v>0</v>
      </c>
      <c r="P255" s="257">
        <f t="shared" si="18"/>
        <v>0</v>
      </c>
      <c r="Q255" s="49">
        <f>'Og s3a'!H252</f>
        <v>0</v>
      </c>
      <c r="R255" s="470">
        <f>'Og s3a'!D252</f>
        <v>0</v>
      </c>
      <c r="S255" s="31"/>
      <c r="T255" s="340"/>
      <c r="U255" s="340"/>
      <c r="V255" s="340"/>
      <c r="W255" s="31"/>
      <c r="X255" s="31"/>
      <c r="Y255" s="31"/>
      <c r="Z255" s="31"/>
      <c r="AA255" s="31"/>
      <c r="AB255" s="31"/>
      <c r="AC255" s="31"/>
    </row>
    <row r="256" spans="1:29" ht="21" customHeight="1">
      <c r="A256" s="1228" t="str">
        <f t="shared" si="19"/>
        <v/>
      </c>
      <c r="B256" s="31"/>
      <c r="C256" s="1750">
        <f>'Og s3a'!C253</f>
        <v>0</v>
      </c>
      <c r="D256" s="1751"/>
      <c r="E256" s="1752">
        <f>'Og s3a'!E253</f>
        <v>0</v>
      </c>
      <c r="F256" s="1751"/>
      <c r="G256" s="976">
        <f>'Og s3a'!F253</f>
        <v>0</v>
      </c>
      <c r="H256" s="980"/>
      <c r="I256" s="469">
        <f>'Og s3a'!G253</f>
        <v>0</v>
      </c>
      <c r="J256" s="605"/>
      <c r="K256" s="31"/>
      <c r="L256" s="31"/>
      <c r="M256" s="257">
        <f t="shared" si="15"/>
        <v>0</v>
      </c>
      <c r="N256" s="257">
        <f t="shared" si="16"/>
        <v>0</v>
      </c>
      <c r="O256" s="257">
        <f t="shared" si="17"/>
        <v>0</v>
      </c>
      <c r="P256" s="257">
        <f t="shared" si="18"/>
        <v>0</v>
      </c>
      <c r="Q256" s="49">
        <f>'Og s3a'!H253</f>
        <v>0</v>
      </c>
      <c r="R256" s="470">
        <f>'Og s3a'!D253</f>
        <v>0</v>
      </c>
      <c r="S256" s="31"/>
      <c r="T256" s="340"/>
      <c r="U256" s="340"/>
      <c r="V256" s="340"/>
      <c r="W256" s="31"/>
      <c r="X256" s="31"/>
      <c r="Y256" s="31"/>
      <c r="Z256" s="31"/>
      <c r="AA256" s="31"/>
      <c r="AB256" s="31"/>
      <c r="AC256" s="31"/>
    </row>
    <row r="257" spans="1:29" ht="21" customHeight="1">
      <c r="A257" s="1228" t="str">
        <f t="shared" si="19"/>
        <v/>
      </c>
      <c r="B257" s="31"/>
      <c r="C257" s="1750">
        <f>'Og s3a'!C254</f>
        <v>0</v>
      </c>
      <c r="D257" s="1751"/>
      <c r="E257" s="1752">
        <f>'Og s3a'!E254</f>
        <v>0</v>
      </c>
      <c r="F257" s="1751"/>
      <c r="G257" s="976">
        <f>'Og s3a'!F254</f>
        <v>0</v>
      </c>
      <c r="H257" s="980"/>
      <c r="I257" s="469">
        <f>'Og s3a'!G254</f>
        <v>0</v>
      </c>
      <c r="J257" s="605"/>
      <c r="K257" s="31"/>
      <c r="L257" s="31"/>
      <c r="M257" s="257">
        <f t="shared" si="15"/>
        <v>0</v>
      </c>
      <c r="N257" s="257">
        <f t="shared" si="16"/>
        <v>0</v>
      </c>
      <c r="O257" s="257">
        <f t="shared" si="17"/>
        <v>0</v>
      </c>
      <c r="P257" s="257">
        <f t="shared" si="18"/>
        <v>0</v>
      </c>
      <c r="Q257" s="49">
        <f>'Og s3a'!H254</f>
        <v>0</v>
      </c>
      <c r="R257" s="470">
        <f>'Og s3a'!D254</f>
        <v>0</v>
      </c>
      <c r="S257" s="31"/>
      <c r="T257" s="340"/>
      <c r="U257" s="340"/>
      <c r="V257" s="340"/>
      <c r="W257" s="31"/>
      <c r="X257" s="31"/>
      <c r="Y257" s="31"/>
      <c r="Z257" s="31"/>
      <c r="AA257" s="31"/>
      <c r="AB257" s="31"/>
      <c r="AC257" s="31"/>
    </row>
    <row r="258" spans="1:29" ht="21" customHeight="1">
      <c r="A258" s="1228" t="str">
        <f t="shared" si="19"/>
        <v/>
      </c>
      <c r="B258" s="31"/>
      <c r="C258" s="1750">
        <f>'Og s3a'!C255</f>
        <v>0</v>
      </c>
      <c r="D258" s="1751"/>
      <c r="E258" s="1752">
        <f>'Og s3a'!E255</f>
        <v>0</v>
      </c>
      <c r="F258" s="1751"/>
      <c r="G258" s="976">
        <f>'Og s3a'!F255</f>
        <v>0</v>
      </c>
      <c r="H258" s="980"/>
      <c r="I258" s="469">
        <f>'Og s3a'!G255</f>
        <v>0</v>
      </c>
      <c r="J258" s="605"/>
      <c r="K258" s="31"/>
      <c r="L258" s="31"/>
      <c r="M258" s="257">
        <f t="shared" si="15"/>
        <v>0</v>
      </c>
      <c r="N258" s="257">
        <f t="shared" si="16"/>
        <v>0</v>
      </c>
      <c r="O258" s="257">
        <f t="shared" si="17"/>
        <v>0</v>
      </c>
      <c r="P258" s="257">
        <f t="shared" si="18"/>
        <v>0</v>
      </c>
      <c r="Q258" s="49">
        <f>'Og s3a'!H255</f>
        <v>0</v>
      </c>
      <c r="R258" s="470">
        <f>'Og s3a'!D255</f>
        <v>0</v>
      </c>
      <c r="S258" s="31"/>
      <c r="T258" s="340"/>
      <c r="U258" s="340"/>
      <c r="V258" s="340"/>
      <c r="W258" s="31"/>
      <c r="X258" s="31"/>
      <c r="Y258" s="31"/>
      <c r="Z258" s="31"/>
      <c r="AA258" s="31"/>
      <c r="AB258" s="31"/>
      <c r="AC258" s="31"/>
    </row>
    <row r="259" spans="1:29" ht="21" customHeight="1">
      <c r="A259" s="1228" t="str">
        <f t="shared" si="19"/>
        <v/>
      </c>
      <c r="B259" s="31"/>
      <c r="C259" s="1750">
        <f>'Og s3a'!C256</f>
        <v>0</v>
      </c>
      <c r="D259" s="1751"/>
      <c r="E259" s="1752">
        <f>'Og s3a'!E256</f>
        <v>0</v>
      </c>
      <c r="F259" s="1751"/>
      <c r="G259" s="976">
        <f>'Og s3a'!F256</f>
        <v>0</v>
      </c>
      <c r="H259" s="980"/>
      <c r="I259" s="469">
        <f>'Og s3a'!G256</f>
        <v>0</v>
      </c>
      <c r="J259" s="605"/>
      <c r="K259" s="31"/>
      <c r="L259" s="31"/>
      <c r="M259" s="257">
        <f t="shared" si="15"/>
        <v>0</v>
      </c>
      <c r="N259" s="257">
        <f t="shared" si="16"/>
        <v>0</v>
      </c>
      <c r="O259" s="257">
        <f t="shared" si="17"/>
        <v>0</v>
      </c>
      <c r="P259" s="257">
        <f t="shared" si="18"/>
        <v>0</v>
      </c>
      <c r="Q259" s="49">
        <f>'Og s3a'!H256</f>
        <v>0</v>
      </c>
      <c r="R259" s="470">
        <f>'Og s3a'!D256</f>
        <v>0</v>
      </c>
      <c r="S259" s="31"/>
      <c r="T259" s="340"/>
      <c r="U259" s="340"/>
      <c r="V259" s="340"/>
      <c r="W259" s="31"/>
      <c r="X259" s="31"/>
      <c r="Y259" s="31"/>
      <c r="Z259" s="31"/>
      <c r="AA259" s="31"/>
      <c r="AB259" s="31"/>
      <c r="AC259" s="31"/>
    </row>
    <row r="260" spans="1:29" ht="21" customHeight="1">
      <c r="A260" s="1228" t="str">
        <f t="shared" si="19"/>
        <v/>
      </c>
      <c r="B260" s="31"/>
      <c r="C260" s="1750">
        <f>'Og s3a'!C257</f>
        <v>0</v>
      </c>
      <c r="D260" s="1751"/>
      <c r="E260" s="1752">
        <f>'Og s3a'!E257</f>
        <v>0</v>
      </c>
      <c r="F260" s="1751"/>
      <c r="G260" s="976">
        <f>'Og s3a'!F257</f>
        <v>0</v>
      </c>
      <c r="H260" s="980"/>
      <c r="I260" s="469">
        <f>'Og s3a'!G257</f>
        <v>0</v>
      </c>
      <c r="J260" s="605"/>
      <c r="K260" s="31"/>
      <c r="L260" s="31"/>
      <c r="M260" s="257">
        <f t="shared" si="15"/>
        <v>0</v>
      </c>
      <c r="N260" s="257">
        <f t="shared" si="16"/>
        <v>0</v>
      </c>
      <c r="O260" s="257">
        <f t="shared" si="17"/>
        <v>0</v>
      </c>
      <c r="P260" s="257">
        <f t="shared" si="18"/>
        <v>0</v>
      </c>
      <c r="Q260" s="49">
        <f>'Og s3a'!H257</f>
        <v>0</v>
      </c>
      <c r="R260" s="470">
        <f>'Og s3a'!D257</f>
        <v>0</v>
      </c>
      <c r="S260" s="31"/>
      <c r="T260" s="340"/>
      <c r="U260" s="340"/>
      <c r="V260" s="340"/>
      <c r="W260" s="31"/>
      <c r="X260" s="31"/>
      <c r="Y260" s="31"/>
      <c r="Z260" s="31"/>
      <c r="AA260" s="31"/>
      <c r="AB260" s="31"/>
      <c r="AC260" s="31"/>
    </row>
    <row r="261" spans="1:29" ht="21" customHeight="1">
      <c r="A261" s="1228" t="str">
        <f t="shared" si="19"/>
        <v/>
      </c>
      <c r="B261" s="31"/>
      <c r="C261" s="1750">
        <f>'Og s3a'!C258</f>
        <v>0</v>
      </c>
      <c r="D261" s="1751"/>
      <c r="E261" s="1752">
        <f>'Og s3a'!E258</f>
        <v>0</v>
      </c>
      <c r="F261" s="1751"/>
      <c r="G261" s="976">
        <f>'Og s3a'!F258</f>
        <v>0</v>
      </c>
      <c r="H261" s="980"/>
      <c r="I261" s="469">
        <f>'Og s3a'!G258</f>
        <v>0</v>
      </c>
      <c r="J261" s="605"/>
      <c r="K261" s="31"/>
      <c r="L261" s="31"/>
      <c r="M261" s="257">
        <f t="shared" si="15"/>
        <v>0</v>
      </c>
      <c r="N261" s="257">
        <f t="shared" si="16"/>
        <v>0</v>
      </c>
      <c r="O261" s="257">
        <f t="shared" si="17"/>
        <v>0</v>
      </c>
      <c r="P261" s="257">
        <f t="shared" si="18"/>
        <v>0</v>
      </c>
      <c r="Q261" s="49">
        <f>'Og s3a'!H258</f>
        <v>0</v>
      </c>
      <c r="R261" s="470">
        <f>'Og s3a'!D258</f>
        <v>0</v>
      </c>
      <c r="S261" s="31"/>
      <c r="T261" s="340"/>
      <c r="U261" s="340"/>
      <c r="V261" s="340"/>
      <c r="W261" s="31"/>
      <c r="X261" s="31"/>
      <c r="Y261" s="31"/>
      <c r="Z261" s="31"/>
      <c r="AA261" s="31"/>
      <c r="AB261" s="31"/>
      <c r="AC261" s="31"/>
    </row>
    <row r="262" spans="1:29" ht="21" customHeight="1">
      <c r="A262" s="1228" t="str">
        <f t="shared" si="19"/>
        <v/>
      </c>
      <c r="B262" s="31"/>
      <c r="C262" s="1750">
        <f>'Og s3a'!C259</f>
        <v>0</v>
      </c>
      <c r="D262" s="1751"/>
      <c r="E262" s="1752">
        <f>'Og s3a'!E259</f>
        <v>0</v>
      </c>
      <c r="F262" s="1751"/>
      <c r="G262" s="976">
        <f>'Og s3a'!F259</f>
        <v>0</v>
      </c>
      <c r="H262" s="980"/>
      <c r="I262" s="469">
        <f>'Og s3a'!G259</f>
        <v>0</v>
      </c>
      <c r="J262" s="605"/>
      <c r="K262" s="31"/>
      <c r="L262" s="31"/>
      <c r="M262" s="257">
        <f t="shared" si="15"/>
        <v>0</v>
      </c>
      <c r="N262" s="257">
        <f t="shared" si="16"/>
        <v>0</v>
      </c>
      <c r="O262" s="257">
        <f t="shared" si="17"/>
        <v>0</v>
      </c>
      <c r="P262" s="257">
        <f t="shared" si="18"/>
        <v>0</v>
      </c>
      <c r="Q262" s="49">
        <f>'Og s3a'!H259</f>
        <v>0</v>
      </c>
      <c r="R262" s="470">
        <f>'Og s3a'!D259</f>
        <v>0</v>
      </c>
      <c r="S262" s="31"/>
      <c r="T262" s="340"/>
      <c r="U262" s="340"/>
      <c r="V262" s="340"/>
      <c r="W262" s="31"/>
      <c r="X262" s="31"/>
      <c r="Y262" s="31"/>
      <c r="Z262" s="31"/>
      <c r="AA262" s="31"/>
      <c r="AB262" s="31"/>
      <c r="AC262" s="31"/>
    </row>
    <row r="263" spans="1:29" ht="21" customHeight="1">
      <c r="A263" s="1228" t="str">
        <f t="shared" si="19"/>
        <v/>
      </c>
      <c r="B263" s="31"/>
      <c r="C263" s="1750">
        <f>'Og s3a'!C260</f>
        <v>0</v>
      </c>
      <c r="D263" s="1751"/>
      <c r="E263" s="1752">
        <f>'Og s3a'!E260</f>
        <v>0</v>
      </c>
      <c r="F263" s="1751"/>
      <c r="G263" s="976">
        <f>'Og s3a'!F260</f>
        <v>0</v>
      </c>
      <c r="H263" s="980"/>
      <c r="I263" s="469">
        <f>'Og s3a'!G260</f>
        <v>0</v>
      </c>
      <c r="J263" s="605"/>
      <c r="K263" s="31"/>
      <c r="L263" s="31"/>
      <c r="M263" s="257">
        <f t="shared" si="15"/>
        <v>0</v>
      </c>
      <c r="N263" s="257">
        <f t="shared" si="16"/>
        <v>0</v>
      </c>
      <c r="O263" s="257">
        <f t="shared" si="17"/>
        <v>0</v>
      </c>
      <c r="P263" s="257">
        <f t="shared" si="18"/>
        <v>0</v>
      </c>
      <c r="Q263" s="49">
        <f>'Og s3a'!H260</f>
        <v>0</v>
      </c>
      <c r="R263" s="470">
        <f>'Og s3a'!D260</f>
        <v>0</v>
      </c>
      <c r="S263" s="31"/>
      <c r="T263" s="340"/>
      <c r="U263" s="340"/>
      <c r="V263" s="340"/>
      <c r="W263" s="31"/>
      <c r="X263" s="31"/>
      <c r="Y263" s="31"/>
      <c r="Z263" s="31"/>
      <c r="AA263" s="31"/>
      <c r="AB263" s="31"/>
      <c r="AC263" s="31"/>
    </row>
    <row r="264" spans="1:29" ht="21" customHeight="1">
      <c r="A264" s="1228" t="str">
        <f t="shared" si="19"/>
        <v/>
      </c>
      <c r="B264" s="31"/>
      <c r="C264" s="1750">
        <f>'Og s3a'!C261</f>
        <v>0</v>
      </c>
      <c r="D264" s="1751"/>
      <c r="E264" s="1752">
        <f>'Og s3a'!E261</f>
        <v>0</v>
      </c>
      <c r="F264" s="1751"/>
      <c r="G264" s="976">
        <f>'Og s3a'!F261</f>
        <v>0</v>
      </c>
      <c r="H264" s="980"/>
      <c r="I264" s="469">
        <f>'Og s3a'!G261</f>
        <v>0</v>
      </c>
      <c r="J264" s="605"/>
      <c r="K264" s="31"/>
      <c r="L264" s="31"/>
      <c r="M264" s="257">
        <f t="shared" si="15"/>
        <v>0</v>
      </c>
      <c r="N264" s="257">
        <f t="shared" si="16"/>
        <v>0</v>
      </c>
      <c r="O264" s="257">
        <f t="shared" si="17"/>
        <v>0</v>
      </c>
      <c r="P264" s="257">
        <f t="shared" si="18"/>
        <v>0</v>
      </c>
      <c r="Q264" s="49">
        <f>'Og s3a'!H261</f>
        <v>0</v>
      </c>
      <c r="R264" s="470">
        <f>'Og s3a'!D261</f>
        <v>0</v>
      </c>
      <c r="S264" s="31"/>
      <c r="T264" s="340"/>
      <c r="U264" s="340"/>
      <c r="V264" s="340"/>
      <c r="W264" s="31"/>
      <c r="X264" s="31"/>
      <c r="Y264" s="31"/>
      <c r="Z264" s="31"/>
      <c r="AA264" s="31"/>
      <c r="AB264" s="31"/>
      <c r="AC264" s="31"/>
    </row>
    <row r="265" spans="1:29" ht="21" customHeight="1">
      <c r="A265" s="1228" t="str">
        <f t="shared" si="19"/>
        <v/>
      </c>
      <c r="B265" s="31"/>
      <c r="C265" s="1750">
        <f>'Og s3a'!C262</f>
        <v>0</v>
      </c>
      <c r="D265" s="1751"/>
      <c r="E265" s="1752">
        <f>'Og s3a'!E262</f>
        <v>0</v>
      </c>
      <c r="F265" s="1751"/>
      <c r="G265" s="976">
        <f>'Og s3a'!F262</f>
        <v>0</v>
      </c>
      <c r="H265" s="980"/>
      <c r="I265" s="469">
        <f>'Og s3a'!G262</f>
        <v>0</v>
      </c>
      <c r="J265" s="605"/>
      <c r="K265" s="31"/>
      <c r="L265" s="31"/>
      <c r="M265" s="257">
        <f t="shared" ref="M265:M328" si="20">IF(I265=M$5,E265,0)</f>
        <v>0</v>
      </c>
      <c r="N265" s="257">
        <f t="shared" ref="N265:N328" si="21">IF(I265=N$5,E265,0)</f>
        <v>0</v>
      </c>
      <c r="O265" s="257">
        <f t="shared" ref="O265:O328" si="22">IF(I265=O$5,E265,0)</f>
        <v>0</v>
      </c>
      <c r="P265" s="257">
        <f t="shared" ref="P265:P328" si="23">IF(I265=P$5,E265,0)</f>
        <v>0</v>
      </c>
      <c r="Q265" s="49">
        <f>'Og s3a'!H262</f>
        <v>0</v>
      </c>
      <c r="R265" s="470">
        <f>'Og s3a'!D262</f>
        <v>0</v>
      </c>
      <c r="S265" s="31"/>
      <c r="T265" s="340"/>
      <c r="U265" s="340"/>
      <c r="V265" s="340"/>
      <c r="W265" s="31"/>
      <c r="X265" s="31"/>
      <c r="Y265" s="31"/>
      <c r="Z265" s="31"/>
      <c r="AA265" s="31"/>
      <c r="AB265" s="31"/>
      <c r="AC265" s="31"/>
    </row>
    <row r="266" spans="1:29" ht="21" customHeight="1">
      <c r="A266" s="1228" t="str">
        <f t="shared" ref="A266:A329" si="24">IF(G266&gt;0,"Wypełnione","")</f>
        <v/>
      </c>
      <c r="B266" s="31"/>
      <c r="C266" s="1750">
        <f>'Og s3a'!C263</f>
        <v>0</v>
      </c>
      <c r="D266" s="1751"/>
      <c r="E266" s="1752">
        <f>'Og s3a'!E263</f>
        <v>0</v>
      </c>
      <c r="F266" s="1751"/>
      <c r="G266" s="976">
        <f>'Og s3a'!F263</f>
        <v>0</v>
      </c>
      <c r="H266" s="980"/>
      <c r="I266" s="469">
        <f>'Og s3a'!G263</f>
        <v>0</v>
      </c>
      <c r="J266" s="605"/>
      <c r="K266" s="31"/>
      <c r="L266" s="31"/>
      <c r="M266" s="257">
        <f t="shared" si="20"/>
        <v>0</v>
      </c>
      <c r="N266" s="257">
        <f t="shared" si="21"/>
        <v>0</v>
      </c>
      <c r="O266" s="257">
        <f t="shared" si="22"/>
        <v>0</v>
      </c>
      <c r="P266" s="257">
        <f t="shared" si="23"/>
        <v>0</v>
      </c>
      <c r="Q266" s="49">
        <f>'Og s3a'!H263</f>
        <v>0</v>
      </c>
      <c r="R266" s="470">
        <f>'Og s3a'!D263</f>
        <v>0</v>
      </c>
      <c r="S266" s="31"/>
      <c r="T266" s="340"/>
      <c r="U266" s="340"/>
      <c r="V266" s="340"/>
      <c r="W266" s="31"/>
      <c r="X266" s="31"/>
      <c r="Y266" s="31"/>
      <c r="Z266" s="31"/>
      <c r="AA266" s="31"/>
      <c r="AB266" s="31"/>
      <c r="AC266" s="31"/>
    </row>
    <row r="267" spans="1:29" ht="21" customHeight="1">
      <c r="A267" s="1228" t="str">
        <f t="shared" si="24"/>
        <v/>
      </c>
      <c r="B267" s="31"/>
      <c r="C267" s="1750">
        <f>'Og s3a'!C264</f>
        <v>0</v>
      </c>
      <c r="D267" s="1751"/>
      <c r="E267" s="1752">
        <f>'Og s3a'!E264</f>
        <v>0</v>
      </c>
      <c r="F267" s="1751"/>
      <c r="G267" s="976">
        <f>'Og s3a'!F264</f>
        <v>0</v>
      </c>
      <c r="H267" s="980"/>
      <c r="I267" s="469">
        <f>'Og s3a'!G264</f>
        <v>0</v>
      </c>
      <c r="J267" s="605"/>
      <c r="K267" s="31"/>
      <c r="L267" s="31"/>
      <c r="M267" s="257">
        <f t="shared" si="20"/>
        <v>0</v>
      </c>
      <c r="N267" s="257">
        <f t="shared" si="21"/>
        <v>0</v>
      </c>
      <c r="O267" s="257">
        <f t="shared" si="22"/>
        <v>0</v>
      </c>
      <c r="P267" s="257">
        <f t="shared" si="23"/>
        <v>0</v>
      </c>
      <c r="Q267" s="49">
        <f>'Og s3a'!H264</f>
        <v>0</v>
      </c>
      <c r="R267" s="470">
        <f>'Og s3a'!D264</f>
        <v>0</v>
      </c>
      <c r="S267" s="31"/>
      <c r="T267" s="340"/>
      <c r="U267" s="340"/>
      <c r="V267" s="340"/>
      <c r="W267" s="31"/>
      <c r="X267" s="31"/>
      <c r="Y267" s="31"/>
      <c r="Z267" s="31"/>
      <c r="AA267" s="31"/>
      <c r="AB267" s="31"/>
      <c r="AC267" s="31"/>
    </row>
    <row r="268" spans="1:29" ht="21" customHeight="1">
      <c r="A268" s="1228" t="str">
        <f t="shared" si="24"/>
        <v/>
      </c>
      <c r="B268" s="31"/>
      <c r="C268" s="1750">
        <f>'Og s3a'!C265</f>
        <v>0</v>
      </c>
      <c r="D268" s="1751"/>
      <c r="E268" s="1752">
        <f>'Og s3a'!E265</f>
        <v>0</v>
      </c>
      <c r="F268" s="1751"/>
      <c r="G268" s="976">
        <f>'Og s3a'!F265</f>
        <v>0</v>
      </c>
      <c r="H268" s="980"/>
      <c r="I268" s="469">
        <f>'Og s3a'!G265</f>
        <v>0</v>
      </c>
      <c r="J268" s="605"/>
      <c r="K268" s="31"/>
      <c r="L268" s="31"/>
      <c r="M268" s="257">
        <f t="shared" si="20"/>
        <v>0</v>
      </c>
      <c r="N268" s="257">
        <f t="shared" si="21"/>
        <v>0</v>
      </c>
      <c r="O268" s="257">
        <f t="shared" si="22"/>
        <v>0</v>
      </c>
      <c r="P268" s="257">
        <f t="shared" si="23"/>
        <v>0</v>
      </c>
      <c r="Q268" s="49">
        <f>'Og s3a'!H265</f>
        <v>0</v>
      </c>
      <c r="R268" s="470">
        <f>'Og s3a'!D265</f>
        <v>0</v>
      </c>
      <c r="S268" s="31"/>
      <c r="T268" s="340"/>
      <c r="U268" s="340"/>
      <c r="V268" s="340"/>
      <c r="W268" s="31"/>
      <c r="X268" s="31"/>
      <c r="Y268" s="31"/>
      <c r="Z268" s="31"/>
      <c r="AA268" s="31"/>
      <c r="AB268" s="31"/>
      <c r="AC268" s="31"/>
    </row>
    <row r="269" spans="1:29" ht="21" customHeight="1">
      <c r="A269" s="1228" t="str">
        <f t="shared" si="24"/>
        <v/>
      </c>
      <c r="B269" s="31"/>
      <c r="C269" s="1750">
        <f>'Og s3a'!C266</f>
        <v>0</v>
      </c>
      <c r="D269" s="1751"/>
      <c r="E269" s="1752">
        <f>'Og s3a'!E266</f>
        <v>0</v>
      </c>
      <c r="F269" s="1751"/>
      <c r="G269" s="976">
        <f>'Og s3a'!F266</f>
        <v>0</v>
      </c>
      <c r="H269" s="980"/>
      <c r="I269" s="469">
        <f>'Og s3a'!G266</f>
        <v>0</v>
      </c>
      <c r="J269" s="605"/>
      <c r="K269" s="31"/>
      <c r="L269" s="31"/>
      <c r="M269" s="257">
        <f t="shared" si="20"/>
        <v>0</v>
      </c>
      <c r="N269" s="257">
        <f t="shared" si="21"/>
        <v>0</v>
      </c>
      <c r="O269" s="257">
        <f t="shared" si="22"/>
        <v>0</v>
      </c>
      <c r="P269" s="257">
        <f t="shared" si="23"/>
        <v>0</v>
      </c>
      <c r="Q269" s="49">
        <f>'Og s3a'!H266</f>
        <v>0</v>
      </c>
      <c r="R269" s="470">
        <f>'Og s3a'!D266</f>
        <v>0</v>
      </c>
      <c r="S269" s="31"/>
      <c r="T269" s="340"/>
      <c r="U269" s="340"/>
      <c r="V269" s="340"/>
      <c r="W269" s="31"/>
      <c r="X269" s="31"/>
      <c r="Y269" s="31"/>
      <c r="Z269" s="31"/>
      <c r="AA269" s="31"/>
      <c r="AB269" s="31"/>
      <c r="AC269" s="31"/>
    </row>
    <row r="270" spans="1:29" ht="21" customHeight="1">
      <c r="A270" s="1228" t="str">
        <f t="shared" si="24"/>
        <v/>
      </c>
      <c r="B270" s="31"/>
      <c r="C270" s="1750">
        <f>'Og s3a'!C267</f>
        <v>0</v>
      </c>
      <c r="D270" s="1751"/>
      <c r="E270" s="1752">
        <f>'Og s3a'!E267</f>
        <v>0</v>
      </c>
      <c r="F270" s="1751"/>
      <c r="G270" s="976">
        <f>'Og s3a'!F267</f>
        <v>0</v>
      </c>
      <c r="H270" s="980"/>
      <c r="I270" s="469">
        <f>'Og s3a'!G267</f>
        <v>0</v>
      </c>
      <c r="J270" s="605"/>
      <c r="K270" s="31"/>
      <c r="L270" s="31"/>
      <c r="M270" s="257">
        <f t="shared" si="20"/>
        <v>0</v>
      </c>
      <c r="N270" s="257">
        <f t="shared" si="21"/>
        <v>0</v>
      </c>
      <c r="O270" s="257">
        <f t="shared" si="22"/>
        <v>0</v>
      </c>
      <c r="P270" s="257">
        <f t="shared" si="23"/>
        <v>0</v>
      </c>
      <c r="Q270" s="49">
        <f>'Og s3a'!H267</f>
        <v>0</v>
      </c>
      <c r="R270" s="470">
        <f>'Og s3a'!D267</f>
        <v>0</v>
      </c>
      <c r="S270" s="31"/>
      <c r="T270" s="340"/>
      <c r="U270" s="340"/>
      <c r="V270" s="340"/>
      <c r="W270" s="31"/>
      <c r="X270" s="31"/>
      <c r="Y270" s="31"/>
      <c r="Z270" s="31"/>
      <c r="AA270" s="31"/>
      <c r="AB270" s="31"/>
      <c r="AC270" s="31"/>
    </row>
    <row r="271" spans="1:29" ht="21" customHeight="1">
      <c r="A271" s="1228" t="str">
        <f t="shared" si="24"/>
        <v/>
      </c>
      <c r="B271" s="31"/>
      <c r="C271" s="1750">
        <f>'Og s3a'!C268</f>
        <v>0</v>
      </c>
      <c r="D271" s="1751"/>
      <c r="E271" s="1752">
        <f>'Og s3a'!E268</f>
        <v>0</v>
      </c>
      <c r="F271" s="1751"/>
      <c r="G271" s="976">
        <f>'Og s3a'!F268</f>
        <v>0</v>
      </c>
      <c r="H271" s="980"/>
      <c r="I271" s="469">
        <f>'Og s3a'!G268</f>
        <v>0</v>
      </c>
      <c r="J271" s="605"/>
      <c r="K271" s="31"/>
      <c r="L271" s="31"/>
      <c r="M271" s="257">
        <f t="shared" si="20"/>
        <v>0</v>
      </c>
      <c r="N271" s="257">
        <f t="shared" si="21"/>
        <v>0</v>
      </c>
      <c r="O271" s="257">
        <f t="shared" si="22"/>
        <v>0</v>
      </c>
      <c r="P271" s="257">
        <f t="shared" si="23"/>
        <v>0</v>
      </c>
      <c r="Q271" s="49">
        <f>'Og s3a'!H268</f>
        <v>0</v>
      </c>
      <c r="R271" s="470">
        <f>'Og s3a'!D268</f>
        <v>0</v>
      </c>
      <c r="S271" s="31"/>
      <c r="T271" s="340"/>
      <c r="U271" s="340"/>
      <c r="V271" s="340"/>
      <c r="W271" s="31"/>
      <c r="X271" s="31"/>
      <c r="Y271" s="31"/>
      <c r="Z271" s="31"/>
      <c r="AA271" s="31"/>
      <c r="AB271" s="31"/>
      <c r="AC271" s="31"/>
    </row>
    <row r="272" spans="1:29" ht="21" customHeight="1">
      <c r="A272" s="1228" t="str">
        <f t="shared" si="24"/>
        <v/>
      </c>
      <c r="B272" s="31"/>
      <c r="C272" s="1750">
        <f>'Og s3a'!C269</f>
        <v>0</v>
      </c>
      <c r="D272" s="1751"/>
      <c r="E272" s="1752">
        <f>'Og s3a'!E269</f>
        <v>0</v>
      </c>
      <c r="F272" s="1751"/>
      <c r="G272" s="976">
        <f>'Og s3a'!F269</f>
        <v>0</v>
      </c>
      <c r="H272" s="980"/>
      <c r="I272" s="469">
        <f>'Og s3a'!G269</f>
        <v>0</v>
      </c>
      <c r="J272" s="605"/>
      <c r="K272" s="31"/>
      <c r="L272" s="31"/>
      <c r="M272" s="257">
        <f t="shared" si="20"/>
        <v>0</v>
      </c>
      <c r="N272" s="257">
        <f t="shared" si="21"/>
        <v>0</v>
      </c>
      <c r="O272" s="257">
        <f t="shared" si="22"/>
        <v>0</v>
      </c>
      <c r="P272" s="257">
        <f t="shared" si="23"/>
        <v>0</v>
      </c>
      <c r="Q272" s="49">
        <f>'Og s3a'!H269</f>
        <v>0</v>
      </c>
      <c r="R272" s="470">
        <f>'Og s3a'!D269</f>
        <v>0</v>
      </c>
      <c r="S272" s="31"/>
      <c r="T272" s="340"/>
      <c r="U272" s="340"/>
      <c r="V272" s="340"/>
      <c r="W272" s="31"/>
      <c r="X272" s="31"/>
      <c r="Y272" s="31"/>
      <c r="Z272" s="31"/>
      <c r="AA272" s="31"/>
      <c r="AB272" s="31"/>
      <c r="AC272" s="31"/>
    </row>
    <row r="273" spans="1:29" ht="21" customHeight="1">
      <c r="A273" s="1228" t="str">
        <f t="shared" si="24"/>
        <v/>
      </c>
      <c r="B273" s="31"/>
      <c r="C273" s="1750">
        <f>'Og s3a'!C270</f>
        <v>0</v>
      </c>
      <c r="D273" s="1751"/>
      <c r="E273" s="1752">
        <f>'Og s3a'!E270</f>
        <v>0</v>
      </c>
      <c r="F273" s="1751"/>
      <c r="G273" s="976">
        <f>'Og s3a'!F270</f>
        <v>0</v>
      </c>
      <c r="H273" s="980"/>
      <c r="I273" s="469">
        <f>'Og s3a'!G270</f>
        <v>0</v>
      </c>
      <c r="J273" s="605"/>
      <c r="K273" s="31"/>
      <c r="L273" s="31"/>
      <c r="M273" s="257">
        <f t="shared" si="20"/>
        <v>0</v>
      </c>
      <c r="N273" s="257">
        <f t="shared" si="21"/>
        <v>0</v>
      </c>
      <c r="O273" s="257">
        <f t="shared" si="22"/>
        <v>0</v>
      </c>
      <c r="P273" s="257">
        <f t="shared" si="23"/>
        <v>0</v>
      </c>
      <c r="Q273" s="49">
        <f>'Og s3a'!H270</f>
        <v>0</v>
      </c>
      <c r="R273" s="470">
        <f>'Og s3a'!D270</f>
        <v>0</v>
      </c>
      <c r="S273" s="31"/>
      <c r="T273" s="340"/>
      <c r="U273" s="340"/>
      <c r="V273" s="340"/>
      <c r="W273" s="31"/>
      <c r="X273" s="31"/>
      <c r="Y273" s="31"/>
      <c r="Z273" s="31"/>
      <c r="AA273" s="31"/>
      <c r="AB273" s="31"/>
      <c r="AC273" s="31"/>
    </row>
    <row r="274" spans="1:29" ht="21" customHeight="1">
      <c r="A274" s="1228" t="str">
        <f t="shared" si="24"/>
        <v/>
      </c>
      <c r="B274" s="31"/>
      <c r="C274" s="1750">
        <f>'Og s3a'!C271</f>
        <v>0</v>
      </c>
      <c r="D274" s="1751"/>
      <c r="E274" s="1752">
        <f>'Og s3a'!E271</f>
        <v>0</v>
      </c>
      <c r="F274" s="1751"/>
      <c r="G274" s="976">
        <f>'Og s3a'!F271</f>
        <v>0</v>
      </c>
      <c r="H274" s="980"/>
      <c r="I274" s="469">
        <f>'Og s3a'!G271</f>
        <v>0</v>
      </c>
      <c r="J274" s="605"/>
      <c r="K274" s="31"/>
      <c r="L274" s="31"/>
      <c r="M274" s="257">
        <f t="shared" si="20"/>
        <v>0</v>
      </c>
      <c r="N274" s="257">
        <f t="shared" si="21"/>
        <v>0</v>
      </c>
      <c r="O274" s="257">
        <f t="shared" si="22"/>
        <v>0</v>
      </c>
      <c r="P274" s="257">
        <f t="shared" si="23"/>
        <v>0</v>
      </c>
      <c r="Q274" s="49">
        <f>'Og s3a'!H271</f>
        <v>0</v>
      </c>
      <c r="R274" s="470">
        <f>'Og s3a'!D271</f>
        <v>0</v>
      </c>
      <c r="S274" s="31"/>
      <c r="T274" s="340"/>
      <c r="U274" s="340"/>
      <c r="V274" s="340"/>
      <c r="W274" s="31"/>
      <c r="X274" s="31"/>
      <c r="Y274" s="31"/>
      <c r="Z274" s="31"/>
      <c r="AA274" s="31"/>
      <c r="AB274" s="31"/>
      <c r="AC274" s="31"/>
    </row>
    <row r="275" spans="1:29" ht="21" customHeight="1">
      <c r="A275" s="1228" t="str">
        <f t="shared" si="24"/>
        <v/>
      </c>
      <c r="B275" s="31"/>
      <c r="C275" s="1750">
        <f>'Og s3a'!C272</f>
        <v>0</v>
      </c>
      <c r="D275" s="1751"/>
      <c r="E275" s="1752">
        <f>'Og s3a'!E272</f>
        <v>0</v>
      </c>
      <c r="F275" s="1751"/>
      <c r="G275" s="976">
        <f>'Og s3a'!F272</f>
        <v>0</v>
      </c>
      <c r="H275" s="980"/>
      <c r="I275" s="469">
        <f>'Og s3a'!G272</f>
        <v>0</v>
      </c>
      <c r="J275" s="605"/>
      <c r="K275" s="31"/>
      <c r="L275" s="31"/>
      <c r="M275" s="257">
        <f t="shared" si="20"/>
        <v>0</v>
      </c>
      <c r="N275" s="257">
        <f t="shared" si="21"/>
        <v>0</v>
      </c>
      <c r="O275" s="257">
        <f t="shared" si="22"/>
        <v>0</v>
      </c>
      <c r="P275" s="257">
        <f t="shared" si="23"/>
        <v>0</v>
      </c>
      <c r="Q275" s="49">
        <f>'Og s3a'!H272</f>
        <v>0</v>
      </c>
      <c r="R275" s="470">
        <f>'Og s3a'!D272</f>
        <v>0</v>
      </c>
      <c r="S275" s="31"/>
      <c r="T275" s="340"/>
      <c r="U275" s="340"/>
      <c r="V275" s="340"/>
      <c r="W275" s="31"/>
      <c r="X275" s="31"/>
      <c r="Y275" s="31"/>
      <c r="Z275" s="31"/>
      <c r="AA275" s="31"/>
      <c r="AB275" s="31"/>
      <c r="AC275" s="31"/>
    </row>
    <row r="276" spans="1:29" ht="21" customHeight="1">
      <c r="A276" s="1228" t="str">
        <f t="shared" si="24"/>
        <v/>
      </c>
      <c r="B276" s="31"/>
      <c r="C276" s="1750">
        <f>'Og s3a'!C273</f>
        <v>0</v>
      </c>
      <c r="D276" s="1751"/>
      <c r="E276" s="1752">
        <f>'Og s3a'!E273</f>
        <v>0</v>
      </c>
      <c r="F276" s="1751"/>
      <c r="G276" s="976">
        <f>'Og s3a'!F273</f>
        <v>0</v>
      </c>
      <c r="H276" s="980"/>
      <c r="I276" s="469">
        <f>'Og s3a'!G273</f>
        <v>0</v>
      </c>
      <c r="J276" s="605"/>
      <c r="K276" s="31"/>
      <c r="L276" s="31"/>
      <c r="M276" s="257">
        <f t="shared" si="20"/>
        <v>0</v>
      </c>
      <c r="N276" s="257">
        <f t="shared" si="21"/>
        <v>0</v>
      </c>
      <c r="O276" s="257">
        <f t="shared" si="22"/>
        <v>0</v>
      </c>
      <c r="P276" s="257">
        <f t="shared" si="23"/>
        <v>0</v>
      </c>
      <c r="Q276" s="49">
        <f>'Og s3a'!H273</f>
        <v>0</v>
      </c>
      <c r="R276" s="470">
        <f>'Og s3a'!D273</f>
        <v>0</v>
      </c>
      <c r="S276" s="31"/>
      <c r="T276" s="340"/>
      <c r="U276" s="340"/>
      <c r="V276" s="340"/>
      <c r="W276" s="31"/>
      <c r="X276" s="31"/>
      <c r="Y276" s="31"/>
      <c r="Z276" s="31"/>
      <c r="AA276" s="31"/>
      <c r="AB276" s="31"/>
      <c r="AC276" s="31"/>
    </row>
    <row r="277" spans="1:29" ht="21" customHeight="1">
      <c r="A277" s="1228" t="str">
        <f t="shared" si="24"/>
        <v/>
      </c>
      <c r="B277" s="31"/>
      <c r="C277" s="1750">
        <f>'Og s3a'!C274</f>
        <v>0</v>
      </c>
      <c r="D277" s="1751"/>
      <c r="E277" s="1752">
        <f>'Og s3a'!E274</f>
        <v>0</v>
      </c>
      <c r="F277" s="1751"/>
      <c r="G277" s="976">
        <f>'Og s3a'!F274</f>
        <v>0</v>
      </c>
      <c r="H277" s="980"/>
      <c r="I277" s="469">
        <f>'Og s3a'!G274</f>
        <v>0</v>
      </c>
      <c r="J277" s="605"/>
      <c r="K277" s="31"/>
      <c r="L277" s="31"/>
      <c r="M277" s="257">
        <f t="shared" si="20"/>
        <v>0</v>
      </c>
      <c r="N277" s="257">
        <f t="shared" si="21"/>
        <v>0</v>
      </c>
      <c r="O277" s="257">
        <f t="shared" si="22"/>
        <v>0</v>
      </c>
      <c r="P277" s="257">
        <f t="shared" si="23"/>
        <v>0</v>
      </c>
      <c r="Q277" s="49">
        <f>'Og s3a'!H274</f>
        <v>0</v>
      </c>
      <c r="R277" s="470">
        <f>'Og s3a'!D274</f>
        <v>0</v>
      </c>
      <c r="S277" s="31"/>
      <c r="T277" s="340"/>
      <c r="U277" s="340"/>
      <c r="V277" s="340"/>
      <c r="W277" s="31"/>
      <c r="X277" s="31"/>
      <c r="Y277" s="31"/>
      <c r="Z277" s="31"/>
      <c r="AA277" s="31"/>
      <c r="AB277" s="31"/>
      <c r="AC277" s="31"/>
    </row>
    <row r="278" spans="1:29" ht="21" customHeight="1">
      <c r="A278" s="1228" t="str">
        <f t="shared" si="24"/>
        <v/>
      </c>
      <c r="B278" s="31"/>
      <c r="C278" s="1750">
        <f>'Og s3a'!C275</f>
        <v>0</v>
      </c>
      <c r="D278" s="1751"/>
      <c r="E278" s="1752">
        <f>'Og s3a'!E275</f>
        <v>0</v>
      </c>
      <c r="F278" s="1751"/>
      <c r="G278" s="976">
        <f>'Og s3a'!F275</f>
        <v>0</v>
      </c>
      <c r="H278" s="980"/>
      <c r="I278" s="469">
        <f>'Og s3a'!G275</f>
        <v>0</v>
      </c>
      <c r="J278" s="605"/>
      <c r="K278" s="31"/>
      <c r="L278" s="31"/>
      <c r="M278" s="257">
        <f t="shared" si="20"/>
        <v>0</v>
      </c>
      <c r="N278" s="257">
        <f t="shared" si="21"/>
        <v>0</v>
      </c>
      <c r="O278" s="257">
        <f t="shared" si="22"/>
        <v>0</v>
      </c>
      <c r="P278" s="257">
        <f t="shared" si="23"/>
        <v>0</v>
      </c>
      <c r="Q278" s="49">
        <f>'Og s3a'!H275</f>
        <v>0</v>
      </c>
      <c r="R278" s="470">
        <f>'Og s3a'!D275</f>
        <v>0</v>
      </c>
      <c r="S278" s="31"/>
      <c r="T278" s="340"/>
      <c r="U278" s="340"/>
      <c r="V278" s="340"/>
      <c r="W278" s="31"/>
      <c r="X278" s="31"/>
      <c r="Y278" s="31"/>
      <c r="Z278" s="31"/>
      <c r="AA278" s="31"/>
      <c r="AB278" s="31"/>
      <c r="AC278" s="31"/>
    </row>
    <row r="279" spans="1:29" ht="21" customHeight="1">
      <c r="A279" s="1228" t="str">
        <f t="shared" si="24"/>
        <v/>
      </c>
      <c r="B279" s="31"/>
      <c r="C279" s="1750">
        <f>'Og s3a'!C276</f>
        <v>0</v>
      </c>
      <c r="D279" s="1751"/>
      <c r="E279" s="1752">
        <f>'Og s3a'!E276</f>
        <v>0</v>
      </c>
      <c r="F279" s="1751"/>
      <c r="G279" s="976">
        <f>'Og s3a'!F276</f>
        <v>0</v>
      </c>
      <c r="H279" s="980"/>
      <c r="I279" s="469">
        <f>'Og s3a'!G276</f>
        <v>0</v>
      </c>
      <c r="J279" s="605"/>
      <c r="K279" s="31"/>
      <c r="L279" s="31"/>
      <c r="M279" s="257">
        <f t="shared" si="20"/>
        <v>0</v>
      </c>
      <c r="N279" s="257">
        <f t="shared" si="21"/>
        <v>0</v>
      </c>
      <c r="O279" s="257">
        <f t="shared" si="22"/>
        <v>0</v>
      </c>
      <c r="P279" s="257">
        <f t="shared" si="23"/>
        <v>0</v>
      </c>
      <c r="Q279" s="49">
        <f>'Og s3a'!H276</f>
        <v>0</v>
      </c>
      <c r="R279" s="470">
        <f>'Og s3a'!D276</f>
        <v>0</v>
      </c>
      <c r="S279" s="31"/>
      <c r="T279" s="340"/>
      <c r="U279" s="340"/>
      <c r="V279" s="340"/>
      <c r="W279" s="31"/>
      <c r="X279" s="31"/>
      <c r="Y279" s="31"/>
      <c r="Z279" s="31"/>
      <c r="AA279" s="31"/>
      <c r="AB279" s="31"/>
      <c r="AC279" s="31"/>
    </row>
    <row r="280" spans="1:29" ht="21" customHeight="1">
      <c r="A280" s="1228" t="str">
        <f t="shared" si="24"/>
        <v/>
      </c>
      <c r="B280" s="31"/>
      <c r="C280" s="1750">
        <f>'Og s3a'!C277</f>
        <v>0</v>
      </c>
      <c r="D280" s="1751"/>
      <c r="E280" s="1752">
        <f>'Og s3a'!E277</f>
        <v>0</v>
      </c>
      <c r="F280" s="1751"/>
      <c r="G280" s="976">
        <f>'Og s3a'!F277</f>
        <v>0</v>
      </c>
      <c r="H280" s="980"/>
      <c r="I280" s="469">
        <f>'Og s3a'!G277</f>
        <v>0</v>
      </c>
      <c r="J280" s="605"/>
      <c r="K280" s="31"/>
      <c r="L280" s="31"/>
      <c r="M280" s="257">
        <f t="shared" si="20"/>
        <v>0</v>
      </c>
      <c r="N280" s="257">
        <f t="shared" si="21"/>
        <v>0</v>
      </c>
      <c r="O280" s="257">
        <f t="shared" si="22"/>
        <v>0</v>
      </c>
      <c r="P280" s="257">
        <f t="shared" si="23"/>
        <v>0</v>
      </c>
      <c r="Q280" s="49">
        <f>'Og s3a'!H277</f>
        <v>0</v>
      </c>
      <c r="R280" s="470">
        <f>'Og s3a'!D277</f>
        <v>0</v>
      </c>
      <c r="S280" s="31"/>
      <c r="T280" s="340"/>
      <c r="U280" s="340"/>
      <c r="V280" s="340"/>
      <c r="W280" s="31"/>
      <c r="X280" s="31"/>
      <c r="Y280" s="31"/>
      <c r="Z280" s="31"/>
      <c r="AA280" s="31"/>
      <c r="AB280" s="31"/>
      <c r="AC280" s="31"/>
    </row>
    <row r="281" spans="1:29" ht="21" customHeight="1">
      <c r="A281" s="1228" t="str">
        <f t="shared" si="24"/>
        <v/>
      </c>
      <c r="B281" s="31"/>
      <c r="C281" s="1750">
        <f>'Og s3a'!C278</f>
        <v>0</v>
      </c>
      <c r="D281" s="1751"/>
      <c r="E281" s="1752">
        <f>'Og s3a'!E278</f>
        <v>0</v>
      </c>
      <c r="F281" s="1751"/>
      <c r="G281" s="976">
        <f>'Og s3a'!F278</f>
        <v>0</v>
      </c>
      <c r="H281" s="980"/>
      <c r="I281" s="469">
        <f>'Og s3a'!G278</f>
        <v>0</v>
      </c>
      <c r="J281" s="605"/>
      <c r="K281" s="31"/>
      <c r="L281" s="31"/>
      <c r="M281" s="257">
        <f t="shared" si="20"/>
        <v>0</v>
      </c>
      <c r="N281" s="257">
        <f t="shared" si="21"/>
        <v>0</v>
      </c>
      <c r="O281" s="257">
        <f t="shared" si="22"/>
        <v>0</v>
      </c>
      <c r="P281" s="257">
        <f t="shared" si="23"/>
        <v>0</v>
      </c>
      <c r="Q281" s="49">
        <f>'Og s3a'!H278</f>
        <v>0</v>
      </c>
      <c r="R281" s="470">
        <f>'Og s3a'!D278</f>
        <v>0</v>
      </c>
      <c r="S281" s="31"/>
      <c r="T281" s="340"/>
      <c r="U281" s="340"/>
      <c r="V281" s="340"/>
      <c r="W281" s="31"/>
      <c r="X281" s="31"/>
      <c r="Y281" s="31"/>
      <c r="Z281" s="31"/>
      <c r="AA281" s="31"/>
      <c r="AB281" s="31"/>
      <c r="AC281" s="31"/>
    </row>
    <row r="282" spans="1:29" ht="21" customHeight="1">
      <c r="A282" s="1228" t="str">
        <f t="shared" si="24"/>
        <v/>
      </c>
      <c r="B282" s="31"/>
      <c r="C282" s="1750">
        <f>'Og s3a'!C279</f>
        <v>0</v>
      </c>
      <c r="D282" s="1751"/>
      <c r="E282" s="1752">
        <f>'Og s3a'!E279</f>
        <v>0</v>
      </c>
      <c r="F282" s="1751"/>
      <c r="G282" s="976">
        <f>'Og s3a'!F279</f>
        <v>0</v>
      </c>
      <c r="H282" s="980"/>
      <c r="I282" s="469">
        <f>'Og s3a'!G279</f>
        <v>0</v>
      </c>
      <c r="J282" s="605"/>
      <c r="K282" s="31"/>
      <c r="L282" s="31"/>
      <c r="M282" s="257">
        <f t="shared" si="20"/>
        <v>0</v>
      </c>
      <c r="N282" s="257">
        <f t="shared" si="21"/>
        <v>0</v>
      </c>
      <c r="O282" s="257">
        <f t="shared" si="22"/>
        <v>0</v>
      </c>
      <c r="P282" s="257">
        <f t="shared" si="23"/>
        <v>0</v>
      </c>
      <c r="Q282" s="49">
        <f>'Og s3a'!H279</f>
        <v>0</v>
      </c>
      <c r="R282" s="470">
        <f>'Og s3a'!D279</f>
        <v>0</v>
      </c>
      <c r="S282" s="31"/>
      <c r="T282" s="340"/>
      <c r="U282" s="340"/>
      <c r="V282" s="340"/>
      <c r="W282" s="31"/>
      <c r="X282" s="31"/>
      <c r="Y282" s="31"/>
      <c r="Z282" s="31"/>
      <c r="AA282" s="31"/>
      <c r="AB282" s="31"/>
      <c r="AC282" s="31"/>
    </row>
    <row r="283" spans="1:29" ht="21" customHeight="1">
      <c r="A283" s="1228" t="str">
        <f t="shared" si="24"/>
        <v/>
      </c>
      <c r="B283" s="31"/>
      <c r="C283" s="1750">
        <f>'Og s3a'!C280</f>
        <v>0</v>
      </c>
      <c r="D283" s="1751"/>
      <c r="E283" s="1752">
        <f>'Og s3a'!E280</f>
        <v>0</v>
      </c>
      <c r="F283" s="1751"/>
      <c r="G283" s="976">
        <f>'Og s3a'!F280</f>
        <v>0</v>
      </c>
      <c r="H283" s="980"/>
      <c r="I283" s="469">
        <f>'Og s3a'!G280</f>
        <v>0</v>
      </c>
      <c r="J283" s="605"/>
      <c r="K283" s="31"/>
      <c r="L283" s="31"/>
      <c r="M283" s="257">
        <f t="shared" si="20"/>
        <v>0</v>
      </c>
      <c r="N283" s="257">
        <f t="shared" si="21"/>
        <v>0</v>
      </c>
      <c r="O283" s="257">
        <f t="shared" si="22"/>
        <v>0</v>
      </c>
      <c r="P283" s="257">
        <f t="shared" si="23"/>
        <v>0</v>
      </c>
      <c r="Q283" s="49">
        <f>'Og s3a'!H280</f>
        <v>0</v>
      </c>
      <c r="R283" s="470">
        <f>'Og s3a'!D280</f>
        <v>0</v>
      </c>
      <c r="S283" s="31"/>
      <c r="T283" s="340"/>
      <c r="U283" s="340"/>
      <c r="V283" s="340"/>
      <c r="W283" s="31"/>
      <c r="X283" s="31"/>
      <c r="Y283" s="31"/>
      <c r="Z283" s="31"/>
      <c r="AA283" s="31"/>
      <c r="AB283" s="31"/>
      <c r="AC283" s="31"/>
    </row>
    <row r="284" spans="1:29" ht="21" customHeight="1">
      <c r="A284" s="1228" t="str">
        <f t="shared" si="24"/>
        <v/>
      </c>
      <c r="B284" s="31"/>
      <c r="C284" s="1750">
        <f>'Og s3a'!C281</f>
        <v>0</v>
      </c>
      <c r="D284" s="1751"/>
      <c r="E284" s="1752">
        <f>'Og s3a'!E281</f>
        <v>0</v>
      </c>
      <c r="F284" s="1751"/>
      <c r="G284" s="976">
        <f>'Og s3a'!F281</f>
        <v>0</v>
      </c>
      <c r="H284" s="980"/>
      <c r="I284" s="469">
        <f>'Og s3a'!G281</f>
        <v>0</v>
      </c>
      <c r="J284" s="605"/>
      <c r="K284" s="31"/>
      <c r="L284" s="31"/>
      <c r="M284" s="257">
        <f t="shared" si="20"/>
        <v>0</v>
      </c>
      <c r="N284" s="257">
        <f t="shared" si="21"/>
        <v>0</v>
      </c>
      <c r="O284" s="257">
        <f t="shared" si="22"/>
        <v>0</v>
      </c>
      <c r="P284" s="257">
        <f t="shared" si="23"/>
        <v>0</v>
      </c>
      <c r="Q284" s="49">
        <f>'Og s3a'!H281</f>
        <v>0</v>
      </c>
      <c r="R284" s="470">
        <f>'Og s3a'!D281</f>
        <v>0</v>
      </c>
      <c r="S284" s="31"/>
      <c r="T284" s="340"/>
      <c r="U284" s="340"/>
      <c r="V284" s="340"/>
      <c r="W284" s="31"/>
      <c r="X284" s="31"/>
      <c r="Y284" s="31"/>
      <c r="Z284" s="31"/>
      <c r="AA284" s="31"/>
      <c r="AB284" s="31"/>
      <c r="AC284" s="31"/>
    </row>
    <row r="285" spans="1:29" ht="21" customHeight="1">
      <c r="A285" s="1228" t="str">
        <f t="shared" si="24"/>
        <v/>
      </c>
      <c r="B285" s="31"/>
      <c r="C285" s="1750">
        <f>'Og s3a'!C282</f>
        <v>0</v>
      </c>
      <c r="D285" s="1751"/>
      <c r="E285" s="1752">
        <f>'Og s3a'!E282</f>
        <v>0</v>
      </c>
      <c r="F285" s="1751"/>
      <c r="G285" s="976">
        <f>'Og s3a'!F282</f>
        <v>0</v>
      </c>
      <c r="H285" s="980"/>
      <c r="I285" s="469">
        <f>'Og s3a'!G282</f>
        <v>0</v>
      </c>
      <c r="J285" s="605"/>
      <c r="K285" s="31"/>
      <c r="L285" s="31"/>
      <c r="M285" s="257">
        <f t="shared" si="20"/>
        <v>0</v>
      </c>
      <c r="N285" s="257">
        <f t="shared" si="21"/>
        <v>0</v>
      </c>
      <c r="O285" s="257">
        <f t="shared" si="22"/>
        <v>0</v>
      </c>
      <c r="P285" s="257">
        <f t="shared" si="23"/>
        <v>0</v>
      </c>
      <c r="Q285" s="49">
        <f>'Og s3a'!H282</f>
        <v>0</v>
      </c>
      <c r="R285" s="470">
        <f>'Og s3a'!D282</f>
        <v>0</v>
      </c>
      <c r="S285" s="31"/>
      <c r="T285" s="340"/>
      <c r="U285" s="340"/>
      <c r="V285" s="340"/>
      <c r="W285" s="31"/>
      <c r="X285" s="31"/>
      <c r="Y285" s="31"/>
      <c r="Z285" s="31"/>
      <c r="AA285" s="31"/>
      <c r="AB285" s="31"/>
      <c r="AC285" s="31"/>
    </row>
    <row r="286" spans="1:29" ht="21" customHeight="1">
      <c r="A286" s="1228" t="str">
        <f t="shared" si="24"/>
        <v/>
      </c>
      <c r="B286" s="31"/>
      <c r="C286" s="1750">
        <f>'Og s3a'!C283</f>
        <v>0</v>
      </c>
      <c r="D286" s="1751"/>
      <c r="E286" s="1752">
        <f>'Og s3a'!E283</f>
        <v>0</v>
      </c>
      <c r="F286" s="1751"/>
      <c r="G286" s="976">
        <f>'Og s3a'!F283</f>
        <v>0</v>
      </c>
      <c r="H286" s="980"/>
      <c r="I286" s="469">
        <f>'Og s3a'!G283</f>
        <v>0</v>
      </c>
      <c r="J286" s="605"/>
      <c r="K286" s="31"/>
      <c r="L286" s="31"/>
      <c r="M286" s="257">
        <f t="shared" si="20"/>
        <v>0</v>
      </c>
      <c r="N286" s="257">
        <f t="shared" si="21"/>
        <v>0</v>
      </c>
      <c r="O286" s="257">
        <f t="shared" si="22"/>
        <v>0</v>
      </c>
      <c r="P286" s="257">
        <f t="shared" si="23"/>
        <v>0</v>
      </c>
      <c r="Q286" s="49">
        <f>'Og s3a'!H283</f>
        <v>0</v>
      </c>
      <c r="R286" s="470">
        <f>'Og s3a'!D283</f>
        <v>0</v>
      </c>
      <c r="S286" s="31"/>
      <c r="T286" s="340"/>
      <c r="U286" s="340"/>
      <c r="V286" s="340"/>
      <c r="W286" s="31"/>
      <c r="X286" s="31"/>
      <c r="Y286" s="31"/>
      <c r="Z286" s="31"/>
      <c r="AA286" s="31"/>
      <c r="AB286" s="31"/>
      <c r="AC286" s="31"/>
    </row>
    <row r="287" spans="1:29" ht="21" customHeight="1">
      <c r="A287" s="1228" t="str">
        <f t="shared" si="24"/>
        <v/>
      </c>
      <c r="B287" s="31"/>
      <c r="C287" s="1750">
        <f>'Og s3a'!C284</f>
        <v>0</v>
      </c>
      <c r="D287" s="1751"/>
      <c r="E287" s="1752">
        <f>'Og s3a'!E284</f>
        <v>0</v>
      </c>
      <c r="F287" s="1751"/>
      <c r="G287" s="976">
        <f>'Og s3a'!F284</f>
        <v>0</v>
      </c>
      <c r="H287" s="980"/>
      <c r="I287" s="469">
        <f>'Og s3a'!G284</f>
        <v>0</v>
      </c>
      <c r="J287" s="605"/>
      <c r="K287" s="31"/>
      <c r="L287" s="31"/>
      <c r="M287" s="257">
        <f t="shared" si="20"/>
        <v>0</v>
      </c>
      <c r="N287" s="257">
        <f t="shared" si="21"/>
        <v>0</v>
      </c>
      <c r="O287" s="257">
        <f t="shared" si="22"/>
        <v>0</v>
      </c>
      <c r="P287" s="257">
        <f t="shared" si="23"/>
        <v>0</v>
      </c>
      <c r="Q287" s="49">
        <f>'Og s3a'!H284</f>
        <v>0</v>
      </c>
      <c r="R287" s="470">
        <f>'Og s3a'!D284</f>
        <v>0</v>
      </c>
      <c r="S287" s="31"/>
      <c r="T287" s="340"/>
      <c r="U287" s="340"/>
      <c r="V287" s="340"/>
      <c r="W287" s="31"/>
      <c r="X287" s="31"/>
      <c r="Y287" s="31"/>
      <c r="Z287" s="31"/>
      <c r="AA287" s="31"/>
      <c r="AB287" s="31"/>
      <c r="AC287" s="31"/>
    </row>
    <row r="288" spans="1:29" ht="21" customHeight="1">
      <c r="A288" s="1228" t="str">
        <f t="shared" si="24"/>
        <v/>
      </c>
      <c r="B288" s="31"/>
      <c r="C288" s="1750">
        <f>'Og s3a'!C285</f>
        <v>0</v>
      </c>
      <c r="D288" s="1751"/>
      <c r="E288" s="1752">
        <f>'Og s3a'!E285</f>
        <v>0</v>
      </c>
      <c r="F288" s="1751"/>
      <c r="G288" s="976">
        <f>'Og s3a'!F285</f>
        <v>0</v>
      </c>
      <c r="H288" s="980"/>
      <c r="I288" s="469">
        <f>'Og s3a'!G285</f>
        <v>0</v>
      </c>
      <c r="J288" s="605"/>
      <c r="K288" s="31"/>
      <c r="L288" s="31"/>
      <c r="M288" s="257">
        <f t="shared" si="20"/>
        <v>0</v>
      </c>
      <c r="N288" s="257">
        <f t="shared" si="21"/>
        <v>0</v>
      </c>
      <c r="O288" s="257">
        <f t="shared" si="22"/>
        <v>0</v>
      </c>
      <c r="P288" s="257">
        <f t="shared" si="23"/>
        <v>0</v>
      </c>
      <c r="Q288" s="49">
        <f>'Og s3a'!H285</f>
        <v>0</v>
      </c>
      <c r="R288" s="470">
        <f>'Og s3a'!D285</f>
        <v>0</v>
      </c>
      <c r="S288" s="31"/>
      <c r="T288" s="340"/>
      <c r="U288" s="340"/>
      <c r="V288" s="340"/>
      <c r="W288" s="31"/>
      <c r="X288" s="31"/>
      <c r="Y288" s="31"/>
      <c r="Z288" s="31"/>
      <c r="AA288" s="31"/>
      <c r="AB288" s="31"/>
      <c r="AC288" s="31"/>
    </row>
    <row r="289" spans="1:29" ht="21" customHeight="1">
      <c r="A289" s="1228" t="str">
        <f t="shared" si="24"/>
        <v/>
      </c>
      <c r="B289" s="31"/>
      <c r="C289" s="1750">
        <f>'Og s3a'!C286</f>
        <v>0</v>
      </c>
      <c r="D289" s="1751"/>
      <c r="E289" s="1752">
        <f>'Og s3a'!E286</f>
        <v>0</v>
      </c>
      <c r="F289" s="1751"/>
      <c r="G289" s="976">
        <f>'Og s3a'!F286</f>
        <v>0</v>
      </c>
      <c r="H289" s="980"/>
      <c r="I289" s="469">
        <f>'Og s3a'!G286</f>
        <v>0</v>
      </c>
      <c r="J289" s="605"/>
      <c r="K289" s="31"/>
      <c r="L289" s="31"/>
      <c r="M289" s="257">
        <f t="shared" si="20"/>
        <v>0</v>
      </c>
      <c r="N289" s="257">
        <f t="shared" si="21"/>
        <v>0</v>
      </c>
      <c r="O289" s="257">
        <f t="shared" si="22"/>
        <v>0</v>
      </c>
      <c r="P289" s="257">
        <f t="shared" si="23"/>
        <v>0</v>
      </c>
      <c r="Q289" s="49">
        <f>'Og s3a'!H286</f>
        <v>0</v>
      </c>
      <c r="R289" s="470">
        <f>'Og s3a'!D286</f>
        <v>0</v>
      </c>
      <c r="S289" s="31"/>
      <c r="T289" s="340"/>
      <c r="U289" s="340"/>
      <c r="V289" s="340"/>
      <c r="W289" s="31"/>
      <c r="X289" s="31"/>
      <c r="Y289" s="31"/>
      <c r="Z289" s="31"/>
      <c r="AA289" s="31"/>
      <c r="AB289" s="31"/>
      <c r="AC289" s="31"/>
    </row>
    <row r="290" spans="1:29" ht="21" customHeight="1">
      <c r="A290" s="1228" t="str">
        <f t="shared" si="24"/>
        <v/>
      </c>
      <c r="B290" s="31"/>
      <c r="C290" s="1750">
        <f>'Og s3a'!C287</f>
        <v>0</v>
      </c>
      <c r="D290" s="1751"/>
      <c r="E290" s="1752">
        <f>'Og s3a'!E287</f>
        <v>0</v>
      </c>
      <c r="F290" s="1751"/>
      <c r="G290" s="976">
        <f>'Og s3a'!F287</f>
        <v>0</v>
      </c>
      <c r="H290" s="980"/>
      <c r="I290" s="469">
        <f>'Og s3a'!G287</f>
        <v>0</v>
      </c>
      <c r="J290" s="605"/>
      <c r="K290" s="31"/>
      <c r="L290" s="31"/>
      <c r="M290" s="257">
        <f t="shared" si="20"/>
        <v>0</v>
      </c>
      <c r="N290" s="257">
        <f t="shared" si="21"/>
        <v>0</v>
      </c>
      <c r="O290" s="257">
        <f t="shared" si="22"/>
        <v>0</v>
      </c>
      <c r="P290" s="257">
        <f t="shared" si="23"/>
        <v>0</v>
      </c>
      <c r="Q290" s="49">
        <f>'Og s3a'!H287</f>
        <v>0</v>
      </c>
      <c r="R290" s="470">
        <f>'Og s3a'!D287</f>
        <v>0</v>
      </c>
      <c r="S290" s="31"/>
      <c r="T290" s="340"/>
      <c r="U290" s="340"/>
      <c r="V290" s="340"/>
      <c r="W290" s="31"/>
      <c r="X290" s="31"/>
      <c r="Y290" s="31"/>
      <c r="Z290" s="31"/>
      <c r="AA290" s="31"/>
      <c r="AB290" s="31"/>
      <c r="AC290" s="31"/>
    </row>
    <row r="291" spans="1:29" ht="21" customHeight="1">
      <c r="A291" s="1228" t="str">
        <f t="shared" si="24"/>
        <v/>
      </c>
      <c r="B291" s="31"/>
      <c r="C291" s="1750">
        <f>'Og s3a'!C288</f>
        <v>0</v>
      </c>
      <c r="D291" s="1751"/>
      <c r="E291" s="1752">
        <f>'Og s3a'!E288</f>
        <v>0</v>
      </c>
      <c r="F291" s="1751"/>
      <c r="G291" s="976">
        <f>'Og s3a'!F288</f>
        <v>0</v>
      </c>
      <c r="H291" s="980"/>
      <c r="I291" s="469">
        <f>'Og s3a'!G288</f>
        <v>0</v>
      </c>
      <c r="J291" s="605"/>
      <c r="K291" s="31"/>
      <c r="L291" s="31"/>
      <c r="M291" s="257">
        <f t="shared" si="20"/>
        <v>0</v>
      </c>
      <c r="N291" s="257">
        <f t="shared" si="21"/>
        <v>0</v>
      </c>
      <c r="O291" s="257">
        <f t="shared" si="22"/>
        <v>0</v>
      </c>
      <c r="P291" s="257">
        <f t="shared" si="23"/>
        <v>0</v>
      </c>
      <c r="Q291" s="49">
        <f>'Og s3a'!H288</f>
        <v>0</v>
      </c>
      <c r="R291" s="470">
        <f>'Og s3a'!D288</f>
        <v>0</v>
      </c>
      <c r="S291" s="31"/>
      <c r="T291" s="340"/>
      <c r="U291" s="340"/>
      <c r="V291" s="340"/>
      <c r="W291" s="31"/>
      <c r="X291" s="31"/>
      <c r="Y291" s="31"/>
      <c r="Z291" s="31"/>
      <c r="AA291" s="31"/>
      <c r="AB291" s="31"/>
      <c r="AC291" s="31"/>
    </row>
    <row r="292" spans="1:29" ht="21" customHeight="1">
      <c r="A292" s="1228" t="str">
        <f t="shared" si="24"/>
        <v/>
      </c>
      <c r="B292" s="31"/>
      <c r="C292" s="1750">
        <f>'Og s3a'!C289</f>
        <v>0</v>
      </c>
      <c r="D292" s="1751"/>
      <c r="E292" s="1752">
        <f>'Og s3a'!E289</f>
        <v>0</v>
      </c>
      <c r="F292" s="1751"/>
      <c r="G292" s="976">
        <f>'Og s3a'!F289</f>
        <v>0</v>
      </c>
      <c r="H292" s="980"/>
      <c r="I292" s="469">
        <f>'Og s3a'!G289</f>
        <v>0</v>
      </c>
      <c r="J292" s="605"/>
      <c r="K292" s="31"/>
      <c r="L292" s="31"/>
      <c r="M292" s="257">
        <f t="shared" si="20"/>
        <v>0</v>
      </c>
      <c r="N292" s="257">
        <f t="shared" si="21"/>
        <v>0</v>
      </c>
      <c r="O292" s="257">
        <f t="shared" si="22"/>
        <v>0</v>
      </c>
      <c r="P292" s="257">
        <f t="shared" si="23"/>
        <v>0</v>
      </c>
      <c r="Q292" s="49">
        <f>'Og s3a'!H289</f>
        <v>0</v>
      </c>
      <c r="R292" s="470">
        <f>'Og s3a'!D289</f>
        <v>0</v>
      </c>
      <c r="S292" s="31"/>
      <c r="T292" s="340"/>
      <c r="U292" s="340"/>
      <c r="V292" s="340"/>
      <c r="W292" s="31"/>
      <c r="X292" s="31"/>
      <c r="Y292" s="31"/>
      <c r="Z292" s="31"/>
      <c r="AA292" s="31"/>
      <c r="AB292" s="31"/>
      <c r="AC292" s="31"/>
    </row>
    <row r="293" spans="1:29" ht="21" customHeight="1">
      <c r="A293" s="1228" t="str">
        <f t="shared" si="24"/>
        <v/>
      </c>
      <c r="B293" s="31"/>
      <c r="C293" s="1750">
        <f>'Og s3a'!C290</f>
        <v>0</v>
      </c>
      <c r="D293" s="1751"/>
      <c r="E293" s="1752">
        <f>'Og s3a'!E290</f>
        <v>0</v>
      </c>
      <c r="F293" s="1751"/>
      <c r="G293" s="976">
        <f>'Og s3a'!F290</f>
        <v>0</v>
      </c>
      <c r="H293" s="980"/>
      <c r="I293" s="469">
        <f>'Og s3a'!G290</f>
        <v>0</v>
      </c>
      <c r="J293" s="605"/>
      <c r="K293" s="31"/>
      <c r="L293" s="31"/>
      <c r="M293" s="257">
        <f t="shared" si="20"/>
        <v>0</v>
      </c>
      <c r="N293" s="257">
        <f t="shared" si="21"/>
        <v>0</v>
      </c>
      <c r="O293" s="257">
        <f t="shared" si="22"/>
        <v>0</v>
      </c>
      <c r="P293" s="257">
        <f t="shared" si="23"/>
        <v>0</v>
      </c>
      <c r="Q293" s="49">
        <f>'Og s3a'!H290</f>
        <v>0</v>
      </c>
      <c r="R293" s="470">
        <f>'Og s3a'!D290</f>
        <v>0</v>
      </c>
      <c r="S293" s="31"/>
      <c r="T293" s="340"/>
      <c r="U293" s="340"/>
      <c r="V293" s="340"/>
      <c r="W293" s="31"/>
      <c r="X293" s="31"/>
      <c r="Y293" s="31"/>
      <c r="Z293" s="31"/>
      <c r="AA293" s="31"/>
      <c r="AB293" s="31"/>
      <c r="AC293" s="31"/>
    </row>
    <row r="294" spans="1:29" ht="21" customHeight="1">
      <c r="A294" s="1228" t="str">
        <f t="shared" si="24"/>
        <v/>
      </c>
      <c r="B294" s="31"/>
      <c r="C294" s="1750">
        <f>'Og s3a'!C291</f>
        <v>0</v>
      </c>
      <c r="D294" s="1751"/>
      <c r="E294" s="1752">
        <f>'Og s3a'!E291</f>
        <v>0</v>
      </c>
      <c r="F294" s="1751"/>
      <c r="G294" s="976">
        <f>'Og s3a'!F291</f>
        <v>0</v>
      </c>
      <c r="H294" s="980"/>
      <c r="I294" s="469">
        <f>'Og s3a'!G291</f>
        <v>0</v>
      </c>
      <c r="J294" s="605"/>
      <c r="K294" s="31"/>
      <c r="L294" s="31"/>
      <c r="M294" s="257">
        <f t="shared" si="20"/>
        <v>0</v>
      </c>
      <c r="N294" s="257">
        <f t="shared" si="21"/>
        <v>0</v>
      </c>
      <c r="O294" s="257">
        <f t="shared" si="22"/>
        <v>0</v>
      </c>
      <c r="P294" s="257">
        <f t="shared" si="23"/>
        <v>0</v>
      </c>
      <c r="Q294" s="49">
        <f>'Og s3a'!H291</f>
        <v>0</v>
      </c>
      <c r="R294" s="470">
        <f>'Og s3a'!D291</f>
        <v>0</v>
      </c>
      <c r="S294" s="31"/>
      <c r="T294" s="340"/>
      <c r="U294" s="340"/>
      <c r="V294" s="340"/>
      <c r="W294" s="31"/>
      <c r="X294" s="31"/>
      <c r="Y294" s="31"/>
      <c r="Z294" s="31"/>
      <c r="AA294" s="31"/>
      <c r="AB294" s="31"/>
      <c r="AC294" s="31"/>
    </row>
    <row r="295" spans="1:29" ht="21" customHeight="1">
      <c r="A295" s="1228" t="str">
        <f t="shared" si="24"/>
        <v/>
      </c>
      <c r="B295" s="31"/>
      <c r="C295" s="1750">
        <f>'Og s3a'!C292</f>
        <v>0</v>
      </c>
      <c r="D295" s="1751"/>
      <c r="E295" s="1752">
        <f>'Og s3a'!E292</f>
        <v>0</v>
      </c>
      <c r="F295" s="1751"/>
      <c r="G295" s="976">
        <f>'Og s3a'!F292</f>
        <v>0</v>
      </c>
      <c r="H295" s="980"/>
      <c r="I295" s="469">
        <f>'Og s3a'!G292</f>
        <v>0</v>
      </c>
      <c r="J295" s="605"/>
      <c r="K295" s="31"/>
      <c r="L295" s="31"/>
      <c r="M295" s="257">
        <f t="shared" si="20"/>
        <v>0</v>
      </c>
      <c r="N295" s="257">
        <f t="shared" si="21"/>
        <v>0</v>
      </c>
      <c r="O295" s="257">
        <f t="shared" si="22"/>
        <v>0</v>
      </c>
      <c r="P295" s="257">
        <f t="shared" si="23"/>
        <v>0</v>
      </c>
      <c r="Q295" s="49">
        <f>'Og s3a'!H292</f>
        <v>0</v>
      </c>
      <c r="R295" s="470">
        <f>'Og s3a'!D292</f>
        <v>0</v>
      </c>
      <c r="S295" s="31"/>
      <c r="T295" s="340"/>
      <c r="U295" s="340"/>
      <c r="V295" s="340"/>
      <c r="W295" s="31"/>
      <c r="X295" s="31"/>
      <c r="Y295" s="31"/>
      <c r="Z295" s="31"/>
      <c r="AA295" s="31"/>
      <c r="AB295" s="31"/>
      <c r="AC295" s="31"/>
    </row>
    <row r="296" spans="1:29" ht="21" customHeight="1">
      <c r="A296" s="1228" t="str">
        <f t="shared" si="24"/>
        <v/>
      </c>
      <c r="B296" s="31"/>
      <c r="C296" s="1750">
        <f>'Og s3a'!C293</f>
        <v>0</v>
      </c>
      <c r="D296" s="1751"/>
      <c r="E296" s="1752">
        <f>'Og s3a'!E293</f>
        <v>0</v>
      </c>
      <c r="F296" s="1751"/>
      <c r="G296" s="976">
        <f>'Og s3a'!F293</f>
        <v>0</v>
      </c>
      <c r="H296" s="980"/>
      <c r="I296" s="469">
        <f>'Og s3a'!G293</f>
        <v>0</v>
      </c>
      <c r="J296" s="605"/>
      <c r="K296" s="31"/>
      <c r="L296" s="31"/>
      <c r="M296" s="257">
        <f t="shared" si="20"/>
        <v>0</v>
      </c>
      <c r="N296" s="257">
        <f t="shared" si="21"/>
        <v>0</v>
      </c>
      <c r="O296" s="257">
        <f t="shared" si="22"/>
        <v>0</v>
      </c>
      <c r="P296" s="257">
        <f t="shared" si="23"/>
        <v>0</v>
      </c>
      <c r="Q296" s="49">
        <f>'Og s3a'!H293</f>
        <v>0</v>
      </c>
      <c r="R296" s="470">
        <f>'Og s3a'!D293</f>
        <v>0</v>
      </c>
      <c r="S296" s="31"/>
      <c r="T296" s="340"/>
      <c r="U296" s="340"/>
      <c r="V296" s="340"/>
      <c r="W296" s="31"/>
      <c r="X296" s="31"/>
      <c r="Y296" s="31"/>
      <c r="Z296" s="31"/>
      <c r="AA296" s="31"/>
      <c r="AB296" s="31"/>
      <c r="AC296" s="31"/>
    </row>
    <row r="297" spans="1:29" ht="21" customHeight="1">
      <c r="A297" s="1228" t="str">
        <f t="shared" si="24"/>
        <v/>
      </c>
      <c r="B297" s="31"/>
      <c r="C297" s="1750">
        <f>'Og s3a'!C294</f>
        <v>0</v>
      </c>
      <c r="D297" s="1751"/>
      <c r="E297" s="1752">
        <f>'Og s3a'!E294</f>
        <v>0</v>
      </c>
      <c r="F297" s="1751"/>
      <c r="G297" s="976">
        <f>'Og s3a'!F294</f>
        <v>0</v>
      </c>
      <c r="H297" s="980"/>
      <c r="I297" s="469">
        <f>'Og s3a'!G294</f>
        <v>0</v>
      </c>
      <c r="J297" s="605"/>
      <c r="K297" s="31"/>
      <c r="L297" s="31"/>
      <c r="M297" s="257">
        <f t="shared" si="20"/>
        <v>0</v>
      </c>
      <c r="N297" s="257">
        <f t="shared" si="21"/>
        <v>0</v>
      </c>
      <c r="O297" s="257">
        <f t="shared" si="22"/>
        <v>0</v>
      </c>
      <c r="P297" s="257">
        <f t="shared" si="23"/>
        <v>0</v>
      </c>
      <c r="Q297" s="49">
        <f>'Og s3a'!H294</f>
        <v>0</v>
      </c>
      <c r="R297" s="470">
        <f>'Og s3a'!D294</f>
        <v>0</v>
      </c>
      <c r="S297" s="31"/>
      <c r="T297" s="340"/>
      <c r="U297" s="340"/>
      <c r="V297" s="340"/>
      <c r="W297" s="31"/>
      <c r="X297" s="31"/>
      <c r="Y297" s="31"/>
      <c r="Z297" s="31"/>
      <c r="AA297" s="31"/>
      <c r="AB297" s="31"/>
      <c r="AC297" s="31"/>
    </row>
    <row r="298" spans="1:29" ht="21" customHeight="1">
      <c r="A298" s="1228" t="str">
        <f t="shared" si="24"/>
        <v/>
      </c>
      <c r="B298" s="31"/>
      <c r="C298" s="1750">
        <f>'Og s3a'!C295</f>
        <v>0</v>
      </c>
      <c r="D298" s="1751"/>
      <c r="E298" s="1752">
        <f>'Og s3a'!E295</f>
        <v>0</v>
      </c>
      <c r="F298" s="1751"/>
      <c r="G298" s="976">
        <f>'Og s3a'!F295</f>
        <v>0</v>
      </c>
      <c r="H298" s="980"/>
      <c r="I298" s="469">
        <f>'Og s3a'!G295</f>
        <v>0</v>
      </c>
      <c r="J298" s="605"/>
      <c r="K298" s="31"/>
      <c r="L298" s="31"/>
      <c r="M298" s="257">
        <f t="shared" si="20"/>
        <v>0</v>
      </c>
      <c r="N298" s="257">
        <f t="shared" si="21"/>
        <v>0</v>
      </c>
      <c r="O298" s="257">
        <f t="shared" si="22"/>
        <v>0</v>
      </c>
      <c r="P298" s="257">
        <f t="shared" si="23"/>
        <v>0</v>
      </c>
      <c r="Q298" s="49">
        <f>'Og s3a'!H295</f>
        <v>0</v>
      </c>
      <c r="R298" s="470">
        <f>'Og s3a'!D295</f>
        <v>0</v>
      </c>
      <c r="S298" s="31"/>
      <c r="T298" s="340"/>
      <c r="U298" s="340"/>
      <c r="V298" s="340"/>
      <c r="W298" s="31"/>
      <c r="X298" s="31"/>
      <c r="Y298" s="31"/>
      <c r="Z298" s="31"/>
      <c r="AA298" s="31"/>
      <c r="AB298" s="31"/>
      <c r="AC298" s="31"/>
    </row>
    <row r="299" spans="1:29" ht="21" customHeight="1">
      <c r="A299" s="1228" t="str">
        <f t="shared" si="24"/>
        <v/>
      </c>
      <c r="B299" s="31"/>
      <c r="C299" s="1750">
        <f>'Og s3a'!C296</f>
        <v>0</v>
      </c>
      <c r="D299" s="1751"/>
      <c r="E299" s="1752">
        <f>'Og s3a'!E296</f>
        <v>0</v>
      </c>
      <c r="F299" s="1751"/>
      <c r="G299" s="976">
        <f>'Og s3a'!F296</f>
        <v>0</v>
      </c>
      <c r="H299" s="980"/>
      <c r="I299" s="469">
        <f>'Og s3a'!G296</f>
        <v>0</v>
      </c>
      <c r="J299" s="605"/>
      <c r="K299" s="31"/>
      <c r="L299" s="31"/>
      <c r="M299" s="257">
        <f t="shared" si="20"/>
        <v>0</v>
      </c>
      <c r="N299" s="257">
        <f t="shared" si="21"/>
        <v>0</v>
      </c>
      <c r="O299" s="257">
        <f t="shared" si="22"/>
        <v>0</v>
      </c>
      <c r="P299" s="257">
        <f t="shared" si="23"/>
        <v>0</v>
      </c>
      <c r="Q299" s="49">
        <f>'Og s3a'!H296</f>
        <v>0</v>
      </c>
      <c r="R299" s="470">
        <f>'Og s3a'!D296</f>
        <v>0</v>
      </c>
      <c r="S299" s="31"/>
      <c r="T299" s="340"/>
      <c r="U299" s="340"/>
      <c r="V299" s="340"/>
      <c r="W299" s="31"/>
      <c r="X299" s="31"/>
      <c r="Y299" s="31"/>
      <c r="Z299" s="31"/>
      <c r="AA299" s="31"/>
      <c r="AB299" s="31"/>
      <c r="AC299" s="31"/>
    </row>
    <row r="300" spans="1:29" ht="21" customHeight="1">
      <c r="A300" s="1228" t="str">
        <f t="shared" si="24"/>
        <v/>
      </c>
      <c r="B300" s="31"/>
      <c r="C300" s="1750">
        <f>'Og s3a'!C297</f>
        <v>0</v>
      </c>
      <c r="D300" s="1751"/>
      <c r="E300" s="1752">
        <f>'Og s3a'!E297</f>
        <v>0</v>
      </c>
      <c r="F300" s="1751"/>
      <c r="G300" s="976">
        <f>'Og s3a'!F297</f>
        <v>0</v>
      </c>
      <c r="H300" s="980"/>
      <c r="I300" s="469">
        <f>'Og s3a'!G297</f>
        <v>0</v>
      </c>
      <c r="J300" s="605"/>
      <c r="K300" s="31"/>
      <c r="L300" s="31"/>
      <c r="M300" s="257">
        <f t="shared" si="20"/>
        <v>0</v>
      </c>
      <c r="N300" s="257">
        <f t="shared" si="21"/>
        <v>0</v>
      </c>
      <c r="O300" s="257">
        <f t="shared" si="22"/>
        <v>0</v>
      </c>
      <c r="P300" s="257">
        <f t="shared" si="23"/>
        <v>0</v>
      </c>
      <c r="Q300" s="49">
        <f>'Og s3a'!H297</f>
        <v>0</v>
      </c>
      <c r="R300" s="470">
        <f>'Og s3a'!D297</f>
        <v>0</v>
      </c>
      <c r="S300" s="31"/>
      <c r="T300" s="340"/>
      <c r="U300" s="340"/>
      <c r="V300" s="340"/>
      <c r="W300" s="31"/>
      <c r="X300" s="31"/>
      <c r="Y300" s="31"/>
      <c r="Z300" s="31"/>
      <c r="AA300" s="31"/>
      <c r="AB300" s="31"/>
      <c r="AC300" s="31"/>
    </row>
    <row r="301" spans="1:29" ht="21" customHeight="1">
      <c r="A301" s="1228" t="str">
        <f t="shared" si="24"/>
        <v/>
      </c>
      <c r="B301" s="31"/>
      <c r="C301" s="1750">
        <f>'Og s3a'!C298</f>
        <v>0</v>
      </c>
      <c r="D301" s="1751"/>
      <c r="E301" s="1752">
        <f>'Og s3a'!E298</f>
        <v>0</v>
      </c>
      <c r="F301" s="1751"/>
      <c r="G301" s="976">
        <f>'Og s3a'!F298</f>
        <v>0</v>
      </c>
      <c r="H301" s="980"/>
      <c r="I301" s="469">
        <f>'Og s3a'!G298</f>
        <v>0</v>
      </c>
      <c r="J301" s="605"/>
      <c r="K301" s="31"/>
      <c r="L301" s="31"/>
      <c r="M301" s="257">
        <f t="shared" si="20"/>
        <v>0</v>
      </c>
      <c r="N301" s="257">
        <f t="shared" si="21"/>
        <v>0</v>
      </c>
      <c r="O301" s="257">
        <f t="shared" si="22"/>
        <v>0</v>
      </c>
      <c r="P301" s="257">
        <f t="shared" si="23"/>
        <v>0</v>
      </c>
      <c r="Q301" s="49">
        <f>'Og s3a'!H298</f>
        <v>0</v>
      </c>
      <c r="R301" s="470">
        <f>'Og s3a'!D298</f>
        <v>0</v>
      </c>
      <c r="S301" s="31"/>
      <c r="T301" s="340"/>
      <c r="U301" s="340"/>
      <c r="V301" s="340"/>
      <c r="W301" s="31"/>
      <c r="X301" s="31"/>
      <c r="Y301" s="31"/>
      <c r="Z301" s="31"/>
      <c r="AA301" s="31"/>
      <c r="AB301" s="31"/>
      <c r="AC301" s="31"/>
    </row>
    <row r="302" spans="1:29" ht="21" customHeight="1">
      <c r="A302" s="1228" t="str">
        <f t="shared" si="24"/>
        <v/>
      </c>
      <c r="B302" s="31"/>
      <c r="C302" s="1750">
        <f>'Og s3a'!C299</f>
        <v>0</v>
      </c>
      <c r="D302" s="1751"/>
      <c r="E302" s="1752">
        <f>'Og s3a'!E299</f>
        <v>0</v>
      </c>
      <c r="F302" s="1751"/>
      <c r="G302" s="976">
        <f>'Og s3a'!F299</f>
        <v>0</v>
      </c>
      <c r="H302" s="980"/>
      <c r="I302" s="469">
        <f>'Og s3a'!G299</f>
        <v>0</v>
      </c>
      <c r="J302" s="605"/>
      <c r="K302" s="31"/>
      <c r="L302" s="31"/>
      <c r="M302" s="257">
        <f t="shared" si="20"/>
        <v>0</v>
      </c>
      <c r="N302" s="257">
        <f t="shared" si="21"/>
        <v>0</v>
      </c>
      <c r="O302" s="257">
        <f t="shared" si="22"/>
        <v>0</v>
      </c>
      <c r="P302" s="257">
        <f t="shared" si="23"/>
        <v>0</v>
      </c>
      <c r="Q302" s="49">
        <f>'Og s3a'!H299</f>
        <v>0</v>
      </c>
      <c r="R302" s="470">
        <f>'Og s3a'!D299</f>
        <v>0</v>
      </c>
      <c r="S302" s="31"/>
      <c r="T302" s="340"/>
      <c r="U302" s="340"/>
      <c r="V302" s="340"/>
      <c r="W302" s="31"/>
      <c r="X302" s="31"/>
      <c r="Y302" s="31"/>
      <c r="Z302" s="31"/>
      <c r="AA302" s="31"/>
      <c r="AB302" s="31"/>
      <c r="AC302" s="31"/>
    </row>
    <row r="303" spans="1:29" ht="21" customHeight="1">
      <c r="A303" s="1228" t="str">
        <f t="shared" si="24"/>
        <v/>
      </c>
      <c r="B303" s="31"/>
      <c r="C303" s="1750">
        <f>'Og s3a'!C300</f>
        <v>0</v>
      </c>
      <c r="D303" s="1751"/>
      <c r="E303" s="1752">
        <f>'Og s3a'!E300</f>
        <v>0</v>
      </c>
      <c r="F303" s="1751"/>
      <c r="G303" s="976">
        <f>'Og s3a'!F300</f>
        <v>0</v>
      </c>
      <c r="H303" s="980"/>
      <c r="I303" s="469">
        <f>'Og s3a'!G300</f>
        <v>0</v>
      </c>
      <c r="J303" s="605"/>
      <c r="K303" s="31"/>
      <c r="L303" s="31"/>
      <c r="M303" s="257">
        <f t="shared" si="20"/>
        <v>0</v>
      </c>
      <c r="N303" s="257">
        <f t="shared" si="21"/>
        <v>0</v>
      </c>
      <c r="O303" s="257">
        <f t="shared" si="22"/>
        <v>0</v>
      </c>
      <c r="P303" s="257">
        <f t="shared" si="23"/>
        <v>0</v>
      </c>
      <c r="Q303" s="49">
        <f>'Og s3a'!H300</f>
        <v>0</v>
      </c>
      <c r="R303" s="470">
        <f>'Og s3a'!D300</f>
        <v>0</v>
      </c>
      <c r="S303" s="31"/>
      <c r="T303" s="340"/>
      <c r="U303" s="340"/>
      <c r="V303" s="340"/>
      <c r="W303" s="31"/>
      <c r="X303" s="31"/>
      <c r="Y303" s="31"/>
      <c r="Z303" s="31"/>
      <c r="AA303" s="31"/>
      <c r="AB303" s="31"/>
      <c r="AC303" s="31"/>
    </row>
    <row r="304" spans="1:29" ht="21" customHeight="1">
      <c r="A304" s="1228" t="str">
        <f t="shared" si="24"/>
        <v/>
      </c>
      <c r="B304" s="31"/>
      <c r="C304" s="1750">
        <f>'Og s3a'!C301</f>
        <v>0</v>
      </c>
      <c r="D304" s="1751"/>
      <c r="E304" s="1752">
        <f>'Og s3a'!E301</f>
        <v>0</v>
      </c>
      <c r="F304" s="1751"/>
      <c r="G304" s="976">
        <f>'Og s3a'!F301</f>
        <v>0</v>
      </c>
      <c r="H304" s="980"/>
      <c r="I304" s="469">
        <f>'Og s3a'!G301</f>
        <v>0</v>
      </c>
      <c r="J304" s="605"/>
      <c r="K304" s="31"/>
      <c r="L304" s="31"/>
      <c r="M304" s="257">
        <f t="shared" si="20"/>
        <v>0</v>
      </c>
      <c r="N304" s="257">
        <f t="shared" si="21"/>
        <v>0</v>
      </c>
      <c r="O304" s="257">
        <f t="shared" si="22"/>
        <v>0</v>
      </c>
      <c r="P304" s="257">
        <f t="shared" si="23"/>
        <v>0</v>
      </c>
      <c r="Q304" s="49">
        <f>'Og s3a'!H301</f>
        <v>0</v>
      </c>
      <c r="R304" s="470">
        <f>'Og s3a'!D301</f>
        <v>0</v>
      </c>
      <c r="S304" s="31"/>
      <c r="T304" s="340"/>
      <c r="U304" s="340"/>
      <c r="V304" s="340"/>
      <c r="W304" s="31"/>
      <c r="X304" s="31"/>
      <c r="Y304" s="31"/>
      <c r="Z304" s="31"/>
      <c r="AA304" s="31"/>
      <c r="AB304" s="31"/>
      <c r="AC304" s="31"/>
    </row>
    <row r="305" spans="1:29" ht="21" customHeight="1">
      <c r="A305" s="1228" t="str">
        <f t="shared" si="24"/>
        <v/>
      </c>
      <c r="B305" s="31"/>
      <c r="C305" s="1750">
        <f>'Og s3a'!C302</f>
        <v>0</v>
      </c>
      <c r="D305" s="1751"/>
      <c r="E305" s="1752">
        <f>'Og s3a'!E302</f>
        <v>0</v>
      </c>
      <c r="F305" s="1751"/>
      <c r="G305" s="976">
        <f>'Og s3a'!F302</f>
        <v>0</v>
      </c>
      <c r="H305" s="980"/>
      <c r="I305" s="469">
        <f>'Og s3a'!G302</f>
        <v>0</v>
      </c>
      <c r="J305" s="605"/>
      <c r="K305" s="31"/>
      <c r="L305" s="31"/>
      <c r="M305" s="257">
        <f t="shared" si="20"/>
        <v>0</v>
      </c>
      <c r="N305" s="257">
        <f t="shared" si="21"/>
        <v>0</v>
      </c>
      <c r="O305" s="257">
        <f t="shared" si="22"/>
        <v>0</v>
      </c>
      <c r="P305" s="257">
        <f t="shared" si="23"/>
        <v>0</v>
      </c>
      <c r="Q305" s="49">
        <f>'Og s3a'!H302</f>
        <v>0</v>
      </c>
      <c r="R305" s="470">
        <f>'Og s3a'!D302</f>
        <v>0</v>
      </c>
      <c r="S305" s="31"/>
      <c r="T305" s="340"/>
      <c r="U305" s="340"/>
      <c r="V305" s="340"/>
      <c r="W305" s="31"/>
      <c r="X305" s="31"/>
      <c r="Y305" s="31"/>
      <c r="Z305" s="31"/>
      <c r="AA305" s="31"/>
      <c r="AB305" s="31"/>
      <c r="AC305" s="31"/>
    </row>
    <row r="306" spans="1:29" ht="21" customHeight="1">
      <c r="A306" s="1228" t="str">
        <f t="shared" si="24"/>
        <v/>
      </c>
      <c r="B306" s="31"/>
      <c r="C306" s="1750">
        <f>'Og s3a'!C303</f>
        <v>0</v>
      </c>
      <c r="D306" s="1751"/>
      <c r="E306" s="1752">
        <f>'Og s3a'!E303</f>
        <v>0</v>
      </c>
      <c r="F306" s="1751"/>
      <c r="G306" s="976">
        <f>'Og s3a'!F303</f>
        <v>0</v>
      </c>
      <c r="H306" s="980"/>
      <c r="I306" s="469">
        <f>'Og s3a'!G303</f>
        <v>0</v>
      </c>
      <c r="J306" s="605"/>
      <c r="K306" s="31"/>
      <c r="L306" s="31"/>
      <c r="M306" s="257">
        <f t="shared" si="20"/>
        <v>0</v>
      </c>
      <c r="N306" s="257">
        <f t="shared" si="21"/>
        <v>0</v>
      </c>
      <c r="O306" s="257">
        <f t="shared" si="22"/>
        <v>0</v>
      </c>
      <c r="P306" s="257">
        <f t="shared" si="23"/>
        <v>0</v>
      </c>
      <c r="Q306" s="49">
        <f>'Og s3a'!H303</f>
        <v>0</v>
      </c>
      <c r="R306" s="470">
        <f>'Og s3a'!D303</f>
        <v>0</v>
      </c>
      <c r="S306" s="31"/>
      <c r="T306" s="340"/>
      <c r="U306" s="340"/>
      <c r="V306" s="340"/>
      <c r="W306" s="31"/>
      <c r="X306" s="31"/>
      <c r="Y306" s="31"/>
      <c r="Z306" s="31"/>
      <c r="AA306" s="31"/>
      <c r="AB306" s="31"/>
      <c r="AC306" s="31"/>
    </row>
    <row r="307" spans="1:29" ht="21" customHeight="1">
      <c r="A307" s="1228" t="str">
        <f t="shared" si="24"/>
        <v/>
      </c>
      <c r="B307" s="31"/>
      <c r="C307" s="1750">
        <f>'Og s3a'!C304</f>
        <v>0</v>
      </c>
      <c r="D307" s="1751"/>
      <c r="E307" s="1752">
        <f>'Og s3a'!E304</f>
        <v>0</v>
      </c>
      <c r="F307" s="1751"/>
      <c r="G307" s="976">
        <f>'Og s3a'!F304</f>
        <v>0</v>
      </c>
      <c r="H307" s="980"/>
      <c r="I307" s="469">
        <f>'Og s3a'!G304</f>
        <v>0</v>
      </c>
      <c r="J307" s="605"/>
      <c r="K307" s="31"/>
      <c r="L307" s="31"/>
      <c r="M307" s="257">
        <f t="shared" si="20"/>
        <v>0</v>
      </c>
      <c r="N307" s="257">
        <f t="shared" si="21"/>
        <v>0</v>
      </c>
      <c r="O307" s="257">
        <f t="shared" si="22"/>
        <v>0</v>
      </c>
      <c r="P307" s="257">
        <f t="shared" si="23"/>
        <v>0</v>
      </c>
      <c r="Q307" s="49">
        <f>'Og s3a'!H304</f>
        <v>0</v>
      </c>
      <c r="R307" s="470">
        <f>'Og s3a'!D304</f>
        <v>0</v>
      </c>
      <c r="S307" s="31"/>
      <c r="T307" s="340"/>
      <c r="U307" s="340"/>
      <c r="V307" s="340"/>
      <c r="W307" s="31"/>
      <c r="X307" s="31"/>
      <c r="Y307" s="31"/>
      <c r="Z307" s="31"/>
      <c r="AA307" s="31"/>
      <c r="AB307" s="31"/>
      <c r="AC307" s="31"/>
    </row>
    <row r="308" spans="1:29" ht="21" customHeight="1">
      <c r="A308" s="1228" t="str">
        <f t="shared" si="24"/>
        <v/>
      </c>
      <c r="B308" s="31"/>
      <c r="C308" s="1750">
        <f>'Og s3a'!C305</f>
        <v>0</v>
      </c>
      <c r="D308" s="1751"/>
      <c r="E308" s="1752">
        <f>'Og s3a'!E305</f>
        <v>0</v>
      </c>
      <c r="F308" s="1751"/>
      <c r="G308" s="976">
        <f>'Og s3a'!F305</f>
        <v>0</v>
      </c>
      <c r="H308" s="980"/>
      <c r="I308" s="469">
        <f>'Og s3a'!G305</f>
        <v>0</v>
      </c>
      <c r="J308" s="605"/>
      <c r="K308" s="31"/>
      <c r="L308" s="31"/>
      <c r="M308" s="257">
        <f t="shared" si="20"/>
        <v>0</v>
      </c>
      <c r="N308" s="257">
        <f t="shared" si="21"/>
        <v>0</v>
      </c>
      <c r="O308" s="257">
        <f t="shared" si="22"/>
        <v>0</v>
      </c>
      <c r="P308" s="257">
        <f t="shared" si="23"/>
        <v>0</v>
      </c>
      <c r="Q308" s="49">
        <f>'Og s3a'!H305</f>
        <v>0</v>
      </c>
      <c r="R308" s="470">
        <f>'Og s3a'!D305</f>
        <v>0</v>
      </c>
      <c r="S308" s="31"/>
      <c r="T308" s="340"/>
      <c r="U308" s="340"/>
      <c r="V308" s="340"/>
      <c r="W308" s="31"/>
      <c r="X308" s="31"/>
      <c r="Y308" s="31"/>
      <c r="Z308" s="31"/>
      <c r="AA308" s="31"/>
      <c r="AB308" s="31"/>
      <c r="AC308" s="31"/>
    </row>
    <row r="309" spans="1:29" ht="21" customHeight="1">
      <c r="A309" s="1228" t="str">
        <f t="shared" si="24"/>
        <v/>
      </c>
      <c r="B309" s="31"/>
      <c r="C309" s="1750">
        <f>'Og s3a'!C306</f>
        <v>0</v>
      </c>
      <c r="D309" s="1751"/>
      <c r="E309" s="1752">
        <f>'Og s3a'!E306</f>
        <v>0</v>
      </c>
      <c r="F309" s="1751"/>
      <c r="G309" s="976">
        <f>'Og s3a'!F306</f>
        <v>0</v>
      </c>
      <c r="H309" s="980"/>
      <c r="I309" s="469">
        <f>'Og s3a'!G306</f>
        <v>0</v>
      </c>
      <c r="J309" s="605"/>
      <c r="K309" s="31"/>
      <c r="L309" s="31"/>
      <c r="M309" s="257">
        <f t="shared" si="20"/>
        <v>0</v>
      </c>
      <c r="N309" s="257">
        <f t="shared" si="21"/>
        <v>0</v>
      </c>
      <c r="O309" s="257">
        <f t="shared" si="22"/>
        <v>0</v>
      </c>
      <c r="P309" s="257">
        <f t="shared" si="23"/>
        <v>0</v>
      </c>
      <c r="Q309" s="49">
        <f>'Og s3a'!H306</f>
        <v>0</v>
      </c>
      <c r="R309" s="470">
        <f>'Og s3a'!D306</f>
        <v>0</v>
      </c>
      <c r="S309" s="31"/>
      <c r="T309" s="340"/>
      <c r="U309" s="340"/>
      <c r="V309" s="340"/>
      <c r="W309" s="31"/>
      <c r="X309" s="31"/>
      <c r="Y309" s="31"/>
      <c r="Z309" s="31"/>
      <c r="AA309" s="31"/>
      <c r="AB309" s="31"/>
      <c r="AC309" s="31"/>
    </row>
    <row r="310" spans="1:29" ht="21" customHeight="1">
      <c r="A310" s="1228" t="str">
        <f t="shared" si="24"/>
        <v/>
      </c>
      <c r="B310" s="31"/>
      <c r="C310" s="1750">
        <f>'Og s3a'!C307</f>
        <v>0</v>
      </c>
      <c r="D310" s="1751"/>
      <c r="E310" s="1752">
        <f>'Og s3a'!E307</f>
        <v>0</v>
      </c>
      <c r="F310" s="1751"/>
      <c r="G310" s="976">
        <f>'Og s3a'!F307</f>
        <v>0</v>
      </c>
      <c r="H310" s="980"/>
      <c r="I310" s="469">
        <f>'Og s3a'!G307</f>
        <v>0</v>
      </c>
      <c r="J310" s="605"/>
      <c r="K310" s="31"/>
      <c r="L310" s="31"/>
      <c r="M310" s="257">
        <f t="shared" si="20"/>
        <v>0</v>
      </c>
      <c r="N310" s="257">
        <f t="shared" si="21"/>
        <v>0</v>
      </c>
      <c r="O310" s="257">
        <f t="shared" si="22"/>
        <v>0</v>
      </c>
      <c r="P310" s="257">
        <f t="shared" si="23"/>
        <v>0</v>
      </c>
      <c r="Q310" s="49">
        <f>'Og s3a'!H307</f>
        <v>0</v>
      </c>
      <c r="R310" s="470">
        <f>'Og s3a'!D307</f>
        <v>0</v>
      </c>
      <c r="S310" s="31"/>
      <c r="T310" s="340"/>
      <c r="U310" s="340"/>
      <c r="V310" s="340"/>
      <c r="W310" s="31"/>
      <c r="X310" s="31"/>
      <c r="Y310" s="31"/>
      <c r="Z310" s="31"/>
      <c r="AA310" s="31"/>
      <c r="AB310" s="31"/>
      <c r="AC310" s="31"/>
    </row>
    <row r="311" spans="1:29" ht="21" customHeight="1">
      <c r="A311" s="1228" t="str">
        <f t="shared" si="24"/>
        <v/>
      </c>
      <c r="B311" s="31"/>
      <c r="C311" s="1750">
        <f>'Og s3a'!C308</f>
        <v>0</v>
      </c>
      <c r="D311" s="1751"/>
      <c r="E311" s="1752">
        <f>'Og s3a'!E308</f>
        <v>0</v>
      </c>
      <c r="F311" s="1751"/>
      <c r="G311" s="976">
        <f>'Og s3a'!F308</f>
        <v>0</v>
      </c>
      <c r="H311" s="980"/>
      <c r="I311" s="469">
        <f>'Og s3a'!G308</f>
        <v>0</v>
      </c>
      <c r="J311" s="605"/>
      <c r="K311" s="31"/>
      <c r="L311" s="31"/>
      <c r="M311" s="257">
        <f t="shared" si="20"/>
        <v>0</v>
      </c>
      <c r="N311" s="257">
        <f t="shared" si="21"/>
        <v>0</v>
      </c>
      <c r="O311" s="257">
        <f t="shared" si="22"/>
        <v>0</v>
      </c>
      <c r="P311" s="257">
        <f t="shared" si="23"/>
        <v>0</v>
      </c>
      <c r="Q311" s="49">
        <f>'Og s3a'!H308</f>
        <v>0</v>
      </c>
      <c r="R311" s="470">
        <f>'Og s3a'!D308</f>
        <v>0</v>
      </c>
      <c r="S311" s="31"/>
      <c r="T311" s="340"/>
      <c r="U311" s="340"/>
      <c r="V311" s="340"/>
      <c r="W311" s="31"/>
      <c r="X311" s="31"/>
      <c r="Y311" s="31"/>
      <c r="Z311" s="31"/>
      <c r="AA311" s="31"/>
      <c r="AB311" s="31"/>
      <c r="AC311" s="31"/>
    </row>
    <row r="312" spans="1:29" ht="21" customHeight="1">
      <c r="A312" s="1228" t="str">
        <f t="shared" si="24"/>
        <v/>
      </c>
      <c r="B312" s="31"/>
      <c r="C312" s="1750">
        <f>'Og s3a'!C309</f>
        <v>0</v>
      </c>
      <c r="D312" s="1751"/>
      <c r="E312" s="1752">
        <f>'Og s3a'!E309</f>
        <v>0</v>
      </c>
      <c r="F312" s="1751"/>
      <c r="G312" s="976">
        <f>'Og s3a'!F309</f>
        <v>0</v>
      </c>
      <c r="H312" s="980"/>
      <c r="I312" s="469">
        <f>'Og s3a'!G309</f>
        <v>0</v>
      </c>
      <c r="J312" s="605"/>
      <c r="K312" s="31"/>
      <c r="L312" s="31"/>
      <c r="M312" s="257">
        <f t="shared" si="20"/>
        <v>0</v>
      </c>
      <c r="N312" s="257">
        <f t="shared" si="21"/>
        <v>0</v>
      </c>
      <c r="O312" s="257">
        <f t="shared" si="22"/>
        <v>0</v>
      </c>
      <c r="P312" s="257">
        <f t="shared" si="23"/>
        <v>0</v>
      </c>
      <c r="Q312" s="49">
        <f>'Og s3a'!H309</f>
        <v>0</v>
      </c>
      <c r="R312" s="470">
        <f>'Og s3a'!D309</f>
        <v>0</v>
      </c>
      <c r="S312" s="31"/>
      <c r="T312" s="340"/>
      <c r="U312" s="340"/>
      <c r="V312" s="340"/>
      <c r="W312" s="31"/>
      <c r="X312" s="31"/>
      <c r="Y312" s="31"/>
      <c r="Z312" s="31"/>
      <c r="AA312" s="31"/>
      <c r="AB312" s="31"/>
      <c r="AC312" s="31"/>
    </row>
    <row r="313" spans="1:29" ht="21" customHeight="1">
      <c r="A313" s="1228" t="str">
        <f t="shared" si="24"/>
        <v/>
      </c>
      <c r="B313" s="31"/>
      <c r="C313" s="1750">
        <f>'Og s3a'!C310</f>
        <v>0</v>
      </c>
      <c r="D313" s="1751"/>
      <c r="E313" s="1752">
        <f>'Og s3a'!E310</f>
        <v>0</v>
      </c>
      <c r="F313" s="1751"/>
      <c r="G313" s="976">
        <f>'Og s3a'!F310</f>
        <v>0</v>
      </c>
      <c r="H313" s="980"/>
      <c r="I313" s="469">
        <f>'Og s3a'!G310</f>
        <v>0</v>
      </c>
      <c r="J313" s="605"/>
      <c r="K313" s="31"/>
      <c r="L313" s="31"/>
      <c r="M313" s="257">
        <f t="shared" si="20"/>
        <v>0</v>
      </c>
      <c r="N313" s="257">
        <f t="shared" si="21"/>
        <v>0</v>
      </c>
      <c r="O313" s="257">
        <f t="shared" si="22"/>
        <v>0</v>
      </c>
      <c r="P313" s="257">
        <f t="shared" si="23"/>
        <v>0</v>
      </c>
      <c r="Q313" s="49">
        <f>'Og s3a'!H310</f>
        <v>0</v>
      </c>
      <c r="R313" s="470">
        <f>'Og s3a'!D310</f>
        <v>0</v>
      </c>
      <c r="S313" s="31"/>
      <c r="T313" s="340"/>
      <c r="U313" s="340"/>
      <c r="V313" s="340"/>
      <c r="W313" s="31"/>
      <c r="X313" s="31"/>
      <c r="Y313" s="31"/>
      <c r="Z313" s="31"/>
      <c r="AA313" s="31"/>
      <c r="AB313" s="31"/>
      <c r="AC313" s="31"/>
    </row>
    <row r="314" spans="1:29" ht="21" customHeight="1">
      <c r="A314" s="1228" t="str">
        <f t="shared" si="24"/>
        <v/>
      </c>
      <c r="B314" s="31"/>
      <c r="C314" s="1750">
        <f>'Og s3a'!C311</f>
        <v>0</v>
      </c>
      <c r="D314" s="1751"/>
      <c r="E314" s="1752">
        <f>'Og s3a'!E311</f>
        <v>0</v>
      </c>
      <c r="F314" s="1751"/>
      <c r="G314" s="976">
        <f>'Og s3a'!F311</f>
        <v>0</v>
      </c>
      <c r="H314" s="980"/>
      <c r="I314" s="469">
        <f>'Og s3a'!G311</f>
        <v>0</v>
      </c>
      <c r="J314" s="605"/>
      <c r="K314" s="31"/>
      <c r="L314" s="31"/>
      <c r="M314" s="257">
        <f t="shared" si="20"/>
        <v>0</v>
      </c>
      <c r="N314" s="257">
        <f t="shared" si="21"/>
        <v>0</v>
      </c>
      <c r="O314" s="257">
        <f t="shared" si="22"/>
        <v>0</v>
      </c>
      <c r="P314" s="257">
        <f t="shared" si="23"/>
        <v>0</v>
      </c>
      <c r="Q314" s="49">
        <f>'Og s3a'!H311</f>
        <v>0</v>
      </c>
      <c r="R314" s="470">
        <f>'Og s3a'!D311</f>
        <v>0</v>
      </c>
      <c r="S314" s="31"/>
      <c r="T314" s="340"/>
      <c r="U314" s="340"/>
      <c r="V314" s="340"/>
      <c r="W314" s="31"/>
      <c r="X314" s="31"/>
      <c r="Y314" s="31"/>
      <c r="Z314" s="31"/>
      <c r="AA314" s="31"/>
      <c r="AB314" s="31"/>
      <c r="AC314" s="31"/>
    </row>
    <row r="315" spans="1:29" ht="21" customHeight="1">
      <c r="A315" s="1228" t="str">
        <f t="shared" si="24"/>
        <v/>
      </c>
      <c r="B315" s="31"/>
      <c r="C315" s="1750">
        <f>'Og s3a'!C312</f>
        <v>0</v>
      </c>
      <c r="D315" s="1751"/>
      <c r="E315" s="1752">
        <f>'Og s3a'!E312</f>
        <v>0</v>
      </c>
      <c r="F315" s="1751"/>
      <c r="G315" s="976">
        <f>'Og s3a'!F312</f>
        <v>0</v>
      </c>
      <c r="H315" s="980"/>
      <c r="I315" s="469">
        <f>'Og s3a'!G312</f>
        <v>0</v>
      </c>
      <c r="J315" s="605"/>
      <c r="K315" s="31"/>
      <c r="L315" s="31"/>
      <c r="M315" s="257">
        <f t="shared" si="20"/>
        <v>0</v>
      </c>
      <c r="N315" s="257">
        <f t="shared" si="21"/>
        <v>0</v>
      </c>
      <c r="O315" s="257">
        <f t="shared" si="22"/>
        <v>0</v>
      </c>
      <c r="P315" s="257">
        <f t="shared" si="23"/>
        <v>0</v>
      </c>
      <c r="Q315" s="49">
        <f>'Og s3a'!H312</f>
        <v>0</v>
      </c>
      <c r="R315" s="470">
        <f>'Og s3a'!D312</f>
        <v>0</v>
      </c>
      <c r="S315" s="31"/>
      <c r="T315" s="340"/>
      <c r="U315" s="340"/>
      <c r="V315" s="340"/>
      <c r="W315" s="31"/>
      <c r="X315" s="31"/>
      <c r="Y315" s="31"/>
      <c r="Z315" s="31"/>
      <c r="AA315" s="31"/>
      <c r="AB315" s="31"/>
      <c r="AC315" s="31"/>
    </row>
    <row r="316" spans="1:29" ht="21" customHeight="1">
      <c r="A316" s="1228" t="str">
        <f t="shared" si="24"/>
        <v/>
      </c>
      <c r="B316" s="31"/>
      <c r="C316" s="1750">
        <f>'Og s3a'!C313</f>
        <v>0</v>
      </c>
      <c r="D316" s="1751"/>
      <c r="E316" s="1752">
        <f>'Og s3a'!E313</f>
        <v>0</v>
      </c>
      <c r="F316" s="1751"/>
      <c r="G316" s="976">
        <f>'Og s3a'!F313</f>
        <v>0</v>
      </c>
      <c r="H316" s="980"/>
      <c r="I316" s="469">
        <f>'Og s3a'!G313</f>
        <v>0</v>
      </c>
      <c r="J316" s="605"/>
      <c r="K316" s="31"/>
      <c r="L316" s="31"/>
      <c r="M316" s="257">
        <f t="shared" si="20"/>
        <v>0</v>
      </c>
      <c r="N316" s="257">
        <f t="shared" si="21"/>
        <v>0</v>
      </c>
      <c r="O316" s="257">
        <f t="shared" si="22"/>
        <v>0</v>
      </c>
      <c r="P316" s="257">
        <f t="shared" si="23"/>
        <v>0</v>
      </c>
      <c r="Q316" s="49">
        <f>'Og s3a'!H313</f>
        <v>0</v>
      </c>
      <c r="R316" s="470">
        <f>'Og s3a'!D313</f>
        <v>0</v>
      </c>
      <c r="S316" s="31"/>
      <c r="T316" s="340"/>
      <c r="U316" s="340"/>
      <c r="V316" s="340"/>
      <c r="W316" s="31"/>
      <c r="X316" s="31"/>
      <c r="Y316" s="31"/>
      <c r="Z316" s="31"/>
      <c r="AA316" s="31"/>
      <c r="AB316" s="31"/>
      <c r="AC316" s="31"/>
    </row>
    <row r="317" spans="1:29" ht="21" customHeight="1">
      <c r="A317" s="1228" t="str">
        <f t="shared" si="24"/>
        <v/>
      </c>
      <c r="B317" s="31"/>
      <c r="C317" s="1750">
        <f>'Og s3a'!C314</f>
        <v>0</v>
      </c>
      <c r="D317" s="1751"/>
      <c r="E317" s="1752">
        <f>'Og s3a'!E314</f>
        <v>0</v>
      </c>
      <c r="F317" s="1751"/>
      <c r="G317" s="976">
        <f>'Og s3a'!F314</f>
        <v>0</v>
      </c>
      <c r="H317" s="980"/>
      <c r="I317" s="469">
        <f>'Og s3a'!G314</f>
        <v>0</v>
      </c>
      <c r="J317" s="605"/>
      <c r="K317" s="31"/>
      <c r="L317" s="31"/>
      <c r="M317" s="257">
        <f t="shared" si="20"/>
        <v>0</v>
      </c>
      <c r="N317" s="257">
        <f t="shared" si="21"/>
        <v>0</v>
      </c>
      <c r="O317" s="257">
        <f t="shared" si="22"/>
        <v>0</v>
      </c>
      <c r="P317" s="257">
        <f t="shared" si="23"/>
        <v>0</v>
      </c>
      <c r="Q317" s="49">
        <f>'Og s3a'!H314</f>
        <v>0</v>
      </c>
      <c r="R317" s="470">
        <f>'Og s3a'!D314</f>
        <v>0</v>
      </c>
      <c r="S317" s="31"/>
      <c r="T317" s="340"/>
      <c r="U317" s="340"/>
      <c r="V317" s="340"/>
      <c r="W317" s="31"/>
      <c r="X317" s="31"/>
      <c r="Y317" s="31"/>
      <c r="Z317" s="31"/>
      <c r="AA317" s="31"/>
      <c r="AB317" s="31"/>
      <c r="AC317" s="31"/>
    </row>
    <row r="318" spans="1:29" ht="21" customHeight="1">
      <c r="A318" s="1228" t="str">
        <f t="shared" si="24"/>
        <v/>
      </c>
      <c r="B318" s="31"/>
      <c r="C318" s="1750">
        <f>'Og s3a'!C315</f>
        <v>0</v>
      </c>
      <c r="D318" s="1751"/>
      <c r="E318" s="1752">
        <f>'Og s3a'!E315</f>
        <v>0</v>
      </c>
      <c r="F318" s="1751"/>
      <c r="G318" s="976">
        <f>'Og s3a'!F315</f>
        <v>0</v>
      </c>
      <c r="H318" s="980"/>
      <c r="I318" s="469">
        <f>'Og s3a'!G315</f>
        <v>0</v>
      </c>
      <c r="J318" s="605"/>
      <c r="K318" s="31"/>
      <c r="L318" s="31"/>
      <c r="M318" s="257">
        <f t="shared" si="20"/>
        <v>0</v>
      </c>
      <c r="N318" s="257">
        <f t="shared" si="21"/>
        <v>0</v>
      </c>
      <c r="O318" s="257">
        <f t="shared" si="22"/>
        <v>0</v>
      </c>
      <c r="P318" s="257">
        <f t="shared" si="23"/>
        <v>0</v>
      </c>
      <c r="Q318" s="49">
        <f>'Og s3a'!H315</f>
        <v>0</v>
      </c>
      <c r="R318" s="470">
        <f>'Og s3a'!D315</f>
        <v>0</v>
      </c>
      <c r="S318" s="31"/>
      <c r="T318" s="340"/>
      <c r="U318" s="340"/>
      <c r="V318" s="340"/>
      <c r="W318" s="31"/>
      <c r="X318" s="31"/>
      <c r="Y318" s="31"/>
      <c r="Z318" s="31"/>
      <c r="AA318" s="31"/>
      <c r="AB318" s="31"/>
      <c r="AC318" s="31"/>
    </row>
    <row r="319" spans="1:29" ht="21" customHeight="1">
      <c r="A319" s="1228" t="str">
        <f t="shared" si="24"/>
        <v/>
      </c>
      <c r="B319" s="31"/>
      <c r="C319" s="1750">
        <f>'Og s3a'!C316</f>
        <v>0</v>
      </c>
      <c r="D319" s="1751"/>
      <c r="E319" s="1752">
        <f>'Og s3a'!E316</f>
        <v>0</v>
      </c>
      <c r="F319" s="1751"/>
      <c r="G319" s="976">
        <f>'Og s3a'!F316</f>
        <v>0</v>
      </c>
      <c r="H319" s="980"/>
      <c r="I319" s="469">
        <f>'Og s3a'!G316</f>
        <v>0</v>
      </c>
      <c r="J319" s="605"/>
      <c r="K319" s="31"/>
      <c r="L319" s="31"/>
      <c r="M319" s="257">
        <f t="shared" si="20"/>
        <v>0</v>
      </c>
      <c r="N319" s="257">
        <f t="shared" si="21"/>
        <v>0</v>
      </c>
      <c r="O319" s="257">
        <f t="shared" si="22"/>
        <v>0</v>
      </c>
      <c r="P319" s="257">
        <f t="shared" si="23"/>
        <v>0</v>
      </c>
      <c r="Q319" s="49">
        <f>'Og s3a'!H316</f>
        <v>0</v>
      </c>
      <c r="R319" s="470">
        <f>'Og s3a'!D316</f>
        <v>0</v>
      </c>
      <c r="S319" s="31"/>
      <c r="T319" s="340"/>
      <c r="U319" s="340"/>
      <c r="V319" s="340"/>
      <c r="W319" s="31"/>
      <c r="X319" s="31"/>
      <c r="Y319" s="31"/>
      <c r="Z319" s="31"/>
      <c r="AA319" s="31"/>
      <c r="AB319" s="31"/>
      <c r="AC319" s="31"/>
    </row>
    <row r="320" spans="1:29" ht="21" customHeight="1">
      <c r="A320" s="1228" t="str">
        <f t="shared" si="24"/>
        <v/>
      </c>
      <c r="B320" s="31"/>
      <c r="C320" s="1750">
        <f>'Og s3a'!C317</f>
        <v>0</v>
      </c>
      <c r="D320" s="1751"/>
      <c r="E320" s="1752">
        <f>'Og s3a'!E317</f>
        <v>0</v>
      </c>
      <c r="F320" s="1751"/>
      <c r="G320" s="976">
        <f>'Og s3a'!F317</f>
        <v>0</v>
      </c>
      <c r="H320" s="980"/>
      <c r="I320" s="469">
        <f>'Og s3a'!G317</f>
        <v>0</v>
      </c>
      <c r="J320" s="605"/>
      <c r="K320" s="31"/>
      <c r="L320" s="31"/>
      <c r="M320" s="257">
        <f t="shared" si="20"/>
        <v>0</v>
      </c>
      <c r="N320" s="257">
        <f t="shared" si="21"/>
        <v>0</v>
      </c>
      <c r="O320" s="257">
        <f t="shared" si="22"/>
        <v>0</v>
      </c>
      <c r="P320" s="257">
        <f t="shared" si="23"/>
        <v>0</v>
      </c>
      <c r="Q320" s="49">
        <f>'Og s3a'!H317</f>
        <v>0</v>
      </c>
      <c r="R320" s="470">
        <f>'Og s3a'!D317</f>
        <v>0</v>
      </c>
      <c r="S320" s="31"/>
      <c r="T320" s="340"/>
      <c r="U320" s="340"/>
      <c r="V320" s="340"/>
      <c r="W320" s="31"/>
      <c r="X320" s="31"/>
      <c r="Y320" s="31"/>
      <c r="Z320" s="31"/>
      <c r="AA320" s="31"/>
      <c r="AB320" s="31"/>
      <c r="AC320" s="31"/>
    </row>
    <row r="321" spans="1:29" ht="21" customHeight="1">
      <c r="A321" s="1228" t="str">
        <f t="shared" si="24"/>
        <v/>
      </c>
      <c r="B321" s="31"/>
      <c r="C321" s="1750">
        <f>'Og s3a'!C318</f>
        <v>0</v>
      </c>
      <c r="D321" s="1751"/>
      <c r="E321" s="1752">
        <f>'Og s3a'!E318</f>
        <v>0</v>
      </c>
      <c r="F321" s="1751"/>
      <c r="G321" s="976">
        <f>'Og s3a'!F318</f>
        <v>0</v>
      </c>
      <c r="H321" s="980"/>
      <c r="I321" s="469">
        <f>'Og s3a'!G318</f>
        <v>0</v>
      </c>
      <c r="J321" s="605"/>
      <c r="K321" s="31"/>
      <c r="L321" s="31"/>
      <c r="M321" s="257">
        <f t="shared" si="20"/>
        <v>0</v>
      </c>
      <c r="N321" s="257">
        <f t="shared" si="21"/>
        <v>0</v>
      </c>
      <c r="O321" s="257">
        <f t="shared" si="22"/>
        <v>0</v>
      </c>
      <c r="P321" s="257">
        <f t="shared" si="23"/>
        <v>0</v>
      </c>
      <c r="Q321" s="49">
        <f>'Og s3a'!H318</f>
        <v>0</v>
      </c>
      <c r="R321" s="470">
        <f>'Og s3a'!D318</f>
        <v>0</v>
      </c>
      <c r="S321" s="31"/>
      <c r="T321" s="340"/>
      <c r="U321" s="340"/>
      <c r="V321" s="340"/>
      <c r="W321" s="31"/>
      <c r="X321" s="31"/>
      <c r="Y321" s="31"/>
      <c r="Z321" s="31"/>
      <c r="AA321" s="31"/>
      <c r="AB321" s="31"/>
      <c r="AC321" s="31"/>
    </row>
    <row r="322" spans="1:29" ht="21" customHeight="1">
      <c r="A322" s="1228" t="str">
        <f t="shared" si="24"/>
        <v/>
      </c>
      <c r="B322" s="31"/>
      <c r="C322" s="1750">
        <f>'Og s3a'!C319</f>
        <v>0</v>
      </c>
      <c r="D322" s="1751"/>
      <c r="E322" s="1752">
        <f>'Og s3a'!E319</f>
        <v>0</v>
      </c>
      <c r="F322" s="1751"/>
      <c r="G322" s="976">
        <f>'Og s3a'!F319</f>
        <v>0</v>
      </c>
      <c r="H322" s="980"/>
      <c r="I322" s="469">
        <f>'Og s3a'!G319</f>
        <v>0</v>
      </c>
      <c r="J322" s="605"/>
      <c r="K322" s="31"/>
      <c r="L322" s="31"/>
      <c r="M322" s="257">
        <f t="shared" si="20"/>
        <v>0</v>
      </c>
      <c r="N322" s="257">
        <f t="shared" si="21"/>
        <v>0</v>
      </c>
      <c r="O322" s="257">
        <f t="shared" si="22"/>
        <v>0</v>
      </c>
      <c r="P322" s="257">
        <f t="shared" si="23"/>
        <v>0</v>
      </c>
      <c r="Q322" s="49">
        <f>'Og s3a'!H319</f>
        <v>0</v>
      </c>
      <c r="R322" s="470">
        <f>'Og s3a'!D319</f>
        <v>0</v>
      </c>
      <c r="S322" s="31"/>
      <c r="T322" s="340"/>
      <c r="U322" s="340"/>
      <c r="V322" s="340"/>
      <c r="W322" s="31"/>
      <c r="X322" s="31"/>
      <c r="Y322" s="31"/>
      <c r="Z322" s="31"/>
      <c r="AA322" s="31"/>
      <c r="AB322" s="31"/>
      <c r="AC322" s="31"/>
    </row>
    <row r="323" spans="1:29" ht="21" customHeight="1">
      <c r="A323" s="1228" t="str">
        <f t="shared" si="24"/>
        <v/>
      </c>
      <c r="B323" s="31"/>
      <c r="C323" s="1750">
        <f>'Og s3a'!C320</f>
        <v>0</v>
      </c>
      <c r="D323" s="1751"/>
      <c r="E323" s="1752">
        <f>'Og s3a'!E320</f>
        <v>0</v>
      </c>
      <c r="F323" s="1751"/>
      <c r="G323" s="976">
        <f>'Og s3a'!F320</f>
        <v>0</v>
      </c>
      <c r="H323" s="980"/>
      <c r="I323" s="469">
        <f>'Og s3a'!G320</f>
        <v>0</v>
      </c>
      <c r="J323" s="605"/>
      <c r="K323" s="31"/>
      <c r="L323" s="31"/>
      <c r="M323" s="257">
        <f t="shared" si="20"/>
        <v>0</v>
      </c>
      <c r="N323" s="257">
        <f t="shared" si="21"/>
        <v>0</v>
      </c>
      <c r="O323" s="257">
        <f t="shared" si="22"/>
        <v>0</v>
      </c>
      <c r="P323" s="257">
        <f t="shared" si="23"/>
        <v>0</v>
      </c>
      <c r="Q323" s="49">
        <f>'Og s3a'!H320</f>
        <v>0</v>
      </c>
      <c r="R323" s="470">
        <f>'Og s3a'!D320</f>
        <v>0</v>
      </c>
      <c r="S323" s="31"/>
      <c r="T323" s="340"/>
      <c r="U323" s="340"/>
      <c r="V323" s="340"/>
      <c r="W323" s="31"/>
      <c r="X323" s="31"/>
      <c r="Y323" s="31"/>
      <c r="Z323" s="31"/>
      <c r="AA323" s="31"/>
      <c r="AB323" s="31"/>
      <c r="AC323" s="31"/>
    </row>
    <row r="324" spans="1:29" ht="21" customHeight="1">
      <c r="A324" s="1228" t="str">
        <f t="shared" si="24"/>
        <v/>
      </c>
      <c r="B324" s="31"/>
      <c r="C324" s="1750">
        <f>'Og s3a'!C321</f>
        <v>0</v>
      </c>
      <c r="D324" s="1751"/>
      <c r="E324" s="1752">
        <f>'Og s3a'!E321</f>
        <v>0</v>
      </c>
      <c r="F324" s="1751"/>
      <c r="G324" s="976">
        <f>'Og s3a'!F321</f>
        <v>0</v>
      </c>
      <c r="H324" s="980"/>
      <c r="I324" s="469">
        <f>'Og s3a'!G321</f>
        <v>0</v>
      </c>
      <c r="J324" s="605"/>
      <c r="K324" s="31"/>
      <c r="L324" s="31"/>
      <c r="M324" s="257">
        <f t="shared" si="20"/>
        <v>0</v>
      </c>
      <c r="N324" s="257">
        <f t="shared" si="21"/>
        <v>0</v>
      </c>
      <c r="O324" s="257">
        <f t="shared" si="22"/>
        <v>0</v>
      </c>
      <c r="P324" s="257">
        <f t="shared" si="23"/>
        <v>0</v>
      </c>
      <c r="Q324" s="49">
        <f>'Og s3a'!H321</f>
        <v>0</v>
      </c>
      <c r="R324" s="470">
        <f>'Og s3a'!D321</f>
        <v>0</v>
      </c>
      <c r="S324" s="31"/>
      <c r="T324" s="340"/>
      <c r="U324" s="340"/>
      <c r="V324" s="340"/>
      <c r="W324" s="31"/>
      <c r="X324" s="31"/>
      <c r="Y324" s="31"/>
      <c r="Z324" s="31"/>
      <c r="AA324" s="31"/>
      <c r="AB324" s="31"/>
      <c r="AC324" s="31"/>
    </row>
    <row r="325" spans="1:29" ht="21" customHeight="1">
      <c r="A325" s="1228" t="str">
        <f t="shared" si="24"/>
        <v/>
      </c>
      <c r="B325" s="31"/>
      <c r="C325" s="1750">
        <f>'Og s3a'!C322</f>
        <v>0</v>
      </c>
      <c r="D325" s="1751"/>
      <c r="E325" s="1752">
        <f>'Og s3a'!E322</f>
        <v>0</v>
      </c>
      <c r="F325" s="1751"/>
      <c r="G325" s="976">
        <f>'Og s3a'!F322</f>
        <v>0</v>
      </c>
      <c r="H325" s="980"/>
      <c r="I325" s="469">
        <f>'Og s3a'!G322</f>
        <v>0</v>
      </c>
      <c r="J325" s="605"/>
      <c r="K325" s="31"/>
      <c r="L325" s="31"/>
      <c r="M325" s="257">
        <f t="shared" si="20"/>
        <v>0</v>
      </c>
      <c r="N325" s="257">
        <f t="shared" si="21"/>
        <v>0</v>
      </c>
      <c r="O325" s="257">
        <f t="shared" si="22"/>
        <v>0</v>
      </c>
      <c r="P325" s="257">
        <f t="shared" si="23"/>
        <v>0</v>
      </c>
      <c r="Q325" s="49">
        <f>'Og s3a'!H322</f>
        <v>0</v>
      </c>
      <c r="R325" s="470">
        <f>'Og s3a'!D322</f>
        <v>0</v>
      </c>
      <c r="S325" s="31"/>
      <c r="T325" s="340"/>
      <c r="U325" s="340"/>
      <c r="V325" s="340"/>
      <c r="W325" s="31"/>
      <c r="X325" s="31"/>
      <c r="Y325" s="31"/>
      <c r="Z325" s="31"/>
      <c r="AA325" s="31"/>
      <c r="AB325" s="31"/>
      <c r="AC325" s="31"/>
    </row>
    <row r="326" spans="1:29" ht="21" customHeight="1">
      <c r="A326" s="1228" t="str">
        <f t="shared" si="24"/>
        <v/>
      </c>
      <c r="B326" s="31"/>
      <c r="C326" s="1750">
        <f>'Og s3a'!C323</f>
        <v>0</v>
      </c>
      <c r="D326" s="1751"/>
      <c r="E326" s="1752">
        <f>'Og s3a'!E323</f>
        <v>0</v>
      </c>
      <c r="F326" s="1751"/>
      <c r="G326" s="976">
        <f>'Og s3a'!F323</f>
        <v>0</v>
      </c>
      <c r="H326" s="980"/>
      <c r="I326" s="469">
        <f>'Og s3a'!G323</f>
        <v>0</v>
      </c>
      <c r="J326" s="605"/>
      <c r="K326" s="31"/>
      <c r="L326" s="31"/>
      <c r="M326" s="257">
        <f t="shared" si="20"/>
        <v>0</v>
      </c>
      <c r="N326" s="257">
        <f t="shared" si="21"/>
        <v>0</v>
      </c>
      <c r="O326" s="257">
        <f t="shared" si="22"/>
        <v>0</v>
      </c>
      <c r="P326" s="257">
        <f t="shared" si="23"/>
        <v>0</v>
      </c>
      <c r="Q326" s="49">
        <f>'Og s3a'!H323</f>
        <v>0</v>
      </c>
      <c r="R326" s="470">
        <f>'Og s3a'!D323</f>
        <v>0</v>
      </c>
      <c r="S326" s="31"/>
      <c r="T326" s="340"/>
      <c r="U326" s="340"/>
      <c r="V326" s="340"/>
      <c r="W326" s="31"/>
      <c r="X326" s="31"/>
      <c r="Y326" s="31"/>
      <c r="Z326" s="31"/>
      <c r="AA326" s="31"/>
      <c r="AB326" s="31"/>
      <c r="AC326" s="31"/>
    </row>
    <row r="327" spans="1:29" ht="21" customHeight="1">
      <c r="A327" s="1228" t="str">
        <f t="shared" si="24"/>
        <v/>
      </c>
      <c r="B327" s="31"/>
      <c r="C327" s="1750">
        <f>'Og s3a'!C324</f>
        <v>0</v>
      </c>
      <c r="D327" s="1751"/>
      <c r="E327" s="1752">
        <f>'Og s3a'!E324</f>
        <v>0</v>
      </c>
      <c r="F327" s="1751"/>
      <c r="G327" s="976">
        <f>'Og s3a'!F324</f>
        <v>0</v>
      </c>
      <c r="H327" s="980"/>
      <c r="I327" s="469">
        <f>'Og s3a'!G324</f>
        <v>0</v>
      </c>
      <c r="J327" s="605"/>
      <c r="K327" s="31"/>
      <c r="L327" s="31"/>
      <c r="M327" s="257">
        <f t="shared" si="20"/>
        <v>0</v>
      </c>
      <c r="N327" s="257">
        <f t="shared" si="21"/>
        <v>0</v>
      </c>
      <c r="O327" s="257">
        <f t="shared" si="22"/>
        <v>0</v>
      </c>
      <c r="P327" s="257">
        <f t="shared" si="23"/>
        <v>0</v>
      </c>
      <c r="Q327" s="49">
        <f>'Og s3a'!H324</f>
        <v>0</v>
      </c>
      <c r="R327" s="470">
        <f>'Og s3a'!D324</f>
        <v>0</v>
      </c>
      <c r="S327" s="31"/>
      <c r="T327" s="340"/>
      <c r="U327" s="340"/>
      <c r="V327" s="340"/>
      <c r="W327" s="31"/>
      <c r="X327" s="31"/>
      <c r="Y327" s="31"/>
      <c r="Z327" s="31"/>
      <c r="AA327" s="31"/>
      <c r="AB327" s="31"/>
      <c r="AC327" s="31"/>
    </row>
    <row r="328" spans="1:29" ht="21" customHeight="1">
      <c r="A328" s="1228" t="str">
        <f t="shared" si="24"/>
        <v/>
      </c>
      <c r="B328" s="31"/>
      <c r="C328" s="1750">
        <f>'Og s3a'!C325</f>
        <v>0</v>
      </c>
      <c r="D328" s="1751"/>
      <c r="E328" s="1752">
        <f>'Og s3a'!E325</f>
        <v>0</v>
      </c>
      <c r="F328" s="1751"/>
      <c r="G328" s="976">
        <f>'Og s3a'!F325</f>
        <v>0</v>
      </c>
      <c r="H328" s="980"/>
      <c r="I328" s="469">
        <f>'Og s3a'!G325</f>
        <v>0</v>
      </c>
      <c r="J328" s="605"/>
      <c r="K328" s="31"/>
      <c r="L328" s="31"/>
      <c r="M328" s="257">
        <f t="shared" si="20"/>
        <v>0</v>
      </c>
      <c r="N328" s="257">
        <f t="shared" si="21"/>
        <v>0</v>
      </c>
      <c r="O328" s="257">
        <f t="shared" si="22"/>
        <v>0</v>
      </c>
      <c r="P328" s="257">
        <f t="shared" si="23"/>
        <v>0</v>
      </c>
      <c r="Q328" s="49">
        <f>'Og s3a'!H325</f>
        <v>0</v>
      </c>
      <c r="R328" s="470">
        <f>'Og s3a'!D325</f>
        <v>0</v>
      </c>
      <c r="S328" s="31"/>
      <c r="T328" s="340"/>
      <c r="U328" s="340"/>
      <c r="V328" s="340"/>
      <c r="W328" s="31"/>
      <c r="X328" s="31"/>
      <c r="Y328" s="31"/>
      <c r="Z328" s="31"/>
      <c r="AA328" s="31"/>
      <c r="AB328" s="31"/>
      <c r="AC328" s="31"/>
    </row>
    <row r="329" spans="1:29" ht="21" customHeight="1">
      <c r="A329" s="1228" t="str">
        <f t="shared" si="24"/>
        <v/>
      </c>
      <c r="B329" s="31"/>
      <c r="C329" s="1750">
        <f>'Og s3a'!C326</f>
        <v>0</v>
      </c>
      <c r="D329" s="1751"/>
      <c r="E329" s="1752">
        <f>'Og s3a'!E326</f>
        <v>0</v>
      </c>
      <c r="F329" s="1751"/>
      <c r="G329" s="976">
        <f>'Og s3a'!F326</f>
        <v>0</v>
      </c>
      <c r="H329" s="980"/>
      <c r="I329" s="469">
        <f>'Og s3a'!G326</f>
        <v>0</v>
      </c>
      <c r="J329" s="605"/>
      <c r="K329" s="31"/>
      <c r="L329" s="31"/>
      <c r="M329" s="257">
        <f t="shared" ref="M329:M392" si="25">IF(I329=M$5,E329,0)</f>
        <v>0</v>
      </c>
      <c r="N329" s="257">
        <f t="shared" ref="N329:N392" si="26">IF(I329=N$5,E329,0)</f>
        <v>0</v>
      </c>
      <c r="O329" s="257">
        <f t="shared" ref="O329:O392" si="27">IF(I329=O$5,E329,0)</f>
        <v>0</v>
      </c>
      <c r="P329" s="257">
        <f t="shared" ref="P329:P392" si="28">IF(I329=P$5,E329,0)</f>
        <v>0</v>
      </c>
      <c r="Q329" s="49">
        <f>'Og s3a'!H326</f>
        <v>0</v>
      </c>
      <c r="R329" s="470">
        <f>'Og s3a'!D326</f>
        <v>0</v>
      </c>
      <c r="S329" s="31"/>
      <c r="T329" s="340"/>
      <c r="U329" s="340"/>
      <c r="V329" s="340"/>
      <c r="W329" s="31"/>
      <c r="X329" s="31"/>
      <c r="Y329" s="31"/>
      <c r="Z329" s="31"/>
      <c r="AA329" s="31"/>
      <c r="AB329" s="31"/>
      <c r="AC329" s="31"/>
    </row>
    <row r="330" spans="1:29" ht="21" customHeight="1">
      <c r="A330" s="1228" t="str">
        <f t="shared" ref="A330:A393" si="29">IF(G330&gt;0,"Wypełnione","")</f>
        <v/>
      </c>
      <c r="B330" s="31"/>
      <c r="C330" s="1750">
        <f>'Og s3a'!C327</f>
        <v>0</v>
      </c>
      <c r="D330" s="1751"/>
      <c r="E330" s="1752">
        <f>'Og s3a'!E327</f>
        <v>0</v>
      </c>
      <c r="F330" s="1751"/>
      <c r="G330" s="976">
        <f>'Og s3a'!F327</f>
        <v>0</v>
      </c>
      <c r="H330" s="980"/>
      <c r="I330" s="469">
        <f>'Og s3a'!G327</f>
        <v>0</v>
      </c>
      <c r="J330" s="605"/>
      <c r="K330" s="31"/>
      <c r="L330" s="31"/>
      <c r="M330" s="257">
        <f t="shared" si="25"/>
        <v>0</v>
      </c>
      <c r="N330" s="257">
        <f t="shared" si="26"/>
        <v>0</v>
      </c>
      <c r="O330" s="257">
        <f t="shared" si="27"/>
        <v>0</v>
      </c>
      <c r="P330" s="257">
        <f t="shared" si="28"/>
        <v>0</v>
      </c>
      <c r="Q330" s="49">
        <f>'Og s3a'!H327</f>
        <v>0</v>
      </c>
      <c r="R330" s="470">
        <f>'Og s3a'!D327</f>
        <v>0</v>
      </c>
      <c r="S330" s="31"/>
      <c r="T330" s="340"/>
      <c r="U330" s="340"/>
      <c r="V330" s="340"/>
      <c r="W330" s="31"/>
      <c r="X330" s="31"/>
      <c r="Y330" s="31"/>
      <c r="Z330" s="31"/>
      <c r="AA330" s="31"/>
      <c r="AB330" s="31"/>
      <c r="AC330" s="31"/>
    </row>
    <row r="331" spans="1:29" ht="21" customHeight="1">
      <c r="A331" s="1228" t="str">
        <f t="shared" si="29"/>
        <v/>
      </c>
      <c r="B331" s="31"/>
      <c r="C331" s="1750">
        <f>'Og s3a'!C328</f>
        <v>0</v>
      </c>
      <c r="D331" s="1751"/>
      <c r="E331" s="1752">
        <f>'Og s3a'!E328</f>
        <v>0</v>
      </c>
      <c r="F331" s="1751"/>
      <c r="G331" s="976">
        <f>'Og s3a'!F328</f>
        <v>0</v>
      </c>
      <c r="H331" s="980"/>
      <c r="I331" s="469">
        <f>'Og s3a'!G328</f>
        <v>0</v>
      </c>
      <c r="J331" s="605"/>
      <c r="K331" s="31"/>
      <c r="L331" s="31"/>
      <c r="M331" s="257">
        <f t="shared" si="25"/>
        <v>0</v>
      </c>
      <c r="N331" s="257">
        <f t="shared" si="26"/>
        <v>0</v>
      </c>
      <c r="O331" s="257">
        <f t="shared" si="27"/>
        <v>0</v>
      </c>
      <c r="P331" s="257">
        <f t="shared" si="28"/>
        <v>0</v>
      </c>
      <c r="Q331" s="49">
        <f>'Og s3a'!H328</f>
        <v>0</v>
      </c>
      <c r="R331" s="470">
        <f>'Og s3a'!D328</f>
        <v>0</v>
      </c>
      <c r="S331" s="31"/>
      <c r="T331" s="340"/>
      <c r="U331" s="340"/>
      <c r="V331" s="340"/>
      <c r="W331" s="31"/>
      <c r="X331" s="31"/>
      <c r="Y331" s="31"/>
      <c r="Z331" s="31"/>
      <c r="AA331" s="31"/>
      <c r="AB331" s="31"/>
      <c r="AC331" s="31"/>
    </row>
    <row r="332" spans="1:29" ht="21" customHeight="1">
      <c r="A332" s="1228" t="str">
        <f t="shared" si="29"/>
        <v/>
      </c>
      <c r="B332" s="31"/>
      <c r="C332" s="1750">
        <f>'Og s3a'!C329</f>
        <v>0</v>
      </c>
      <c r="D332" s="1751"/>
      <c r="E332" s="1752">
        <f>'Og s3a'!E329</f>
        <v>0</v>
      </c>
      <c r="F332" s="1751"/>
      <c r="G332" s="976">
        <f>'Og s3a'!F329</f>
        <v>0</v>
      </c>
      <c r="H332" s="980"/>
      <c r="I332" s="469">
        <f>'Og s3a'!G329</f>
        <v>0</v>
      </c>
      <c r="J332" s="605"/>
      <c r="K332" s="31"/>
      <c r="L332" s="31"/>
      <c r="M332" s="257">
        <f t="shared" si="25"/>
        <v>0</v>
      </c>
      <c r="N332" s="257">
        <f t="shared" si="26"/>
        <v>0</v>
      </c>
      <c r="O332" s="257">
        <f t="shared" si="27"/>
        <v>0</v>
      </c>
      <c r="P332" s="257">
        <f t="shared" si="28"/>
        <v>0</v>
      </c>
      <c r="Q332" s="49">
        <f>'Og s3a'!H329</f>
        <v>0</v>
      </c>
      <c r="R332" s="470">
        <f>'Og s3a'!D329</f>
        <v>0</v>
      </c>
      <c r="S332" s="31"/>
      <c r="T332" s="340"/>
      <c r="U332" s="340"/>
      <c r="V332" s="340"/>
      <c r="W332" s="31"/>
      <c r="X332" s="31"/>
      <c r="Y332" s="31"/>
      <c r="Z332" s="31"/>
      <c r="AA332" s="31"/>
      <c r="AB332" s="31"/>
      <c r="AC332" s="31"/>
    </row>
    <row r="333" spans="1:29" ht="21" customHeight="1">
      <c r="A333" s="1228" t="str">
        <f t="shared" si="29"/>
        <v/>
      </c>
      <c r="B333" s="31"/>
      <c r="C333" s="1750">
        <f>'Og s3a'!C330</f>
        <v>0</v>
      </c>
      <c r="D333" s="1751"/>
      <c r="E333" s="1752">
        <f>'Og s3a'!E330</f>
        <v>0</v>
      </c>
      <c r="F333" s="1751"/>
      <c r="G333" s="976">
        <f>'Og s3a'!F330</f>
        <v>0</v>
      </c>
      <c r="H333" s="980"/>
      <c r="I333" s="469">
        <f>'Og s3a'!G330</f>
        <v>0</v>
      </c>
      <c r="J333" s="605"/>
      <c r="K333" s="31"/>
      <c r="L333" s="31"/>
      <c r="M333" s="257">
        <f t="shared" si="25"/>
        <v>0</v>
      </c>
      <c r="N333" s="257">
        <f t="shared" si="26"/>
        <v>0</v>
      </c>
      <c r="O333" s="257">
        <f t="shared" si="27"/>
        <v>0</v>
      </c>
      <c r="P333" s="257">
        <f t="shared" si="28"/>
        <v>0</v>
      </c>
      <c r="Q333" s="49">
        <f>'Og s3a'!H330</f>
        <v>0</v>
      </c>
      <c r="R333" s="470">
        <f>'Og s3a'!D330</f>
        <v>0</v>
      </c>
      <c r="S333" s="31"/>
      <c r="T333" s="340"/>
      <c r="U333" s="340"/>
      <c r="V333" s="340"/>
      <c r="W333" s="31"/>
      <c r="X333" s="31"/>
      <c r="Y333" s="31"/>
      <c r="Z333" s="31"/>
      <c r="AA333" s="31"/>
      <c r="AB333" s="31"/>
      <c r="AC333" s="31"/>
    </row>
    <row r="334" spans="1:29" ht="21" customHeight="1">
      <c r="A334" s="1228" t="str">
        <f t="shared" si="29"/>
        <v/>
      </c>
      <c r="B334" s="31"/>
      <c r="C334" s="1750">
        <f>'Og s3a'!C331</f>
        <v>0</v>
      </c>
      <c r="D334" s="1751"/>
      <c r="E334" s="1752">
        <f>'Og s3a'!E331</f>
        <v>0</v>
      </c>
      <c r="F334" s="1751"/>
      <c r="G334" s="976">
        <f>'Og s3a'!F331</f>
        <v>0</v>
      </c>
      <c r="H334" s="980"/>
      <c r="I334" s="469">
        <f>'Og s3a'!G331</f>
        <v>0</v>
      </c>
      <c r="J334" s="605"/>
      <c r="K334" s="31"/>
      <c r="L334" s="31"/>
      <c r="M334" s="257">
        <f t="shared" si="25"/>
        <v>0</v>
      </c>
      <c r="N334" s="257">
        <f t="shared" si="26"/>
        <v>0</v>
      </c>
      <c r="O334" s="257">
        <f t="shared" si="27"/>
        <v>0</v>
      </c>
      <c r="P334" s="257">
        <f t="shared" si="28"/>
        <v>0</v>
      </c>
      <c r="Q334" s="49">
        <f>'Og s3a'!H331</f>
        <v>0</v>
      </c>
      <c r="R334" s="470">
        <f>'Og s3a'!D331</f>
        <v>0</v>
      </c>
      <c r="S334" s="31"/>
      <c r="T334" s="340"/>
      <c r="U334" s="340"/>
      <c r="V334" s="340"/>
      <c r="W334" s="31"/>
      <c r="X334" s="31"/>
      <c r="Y334" s="31"/>
      <c r="Z334" s="31"/>
      <c r="AA334" s="31"/>
      <c r="AB334" s="31"/>
      <c r="AC334" s="31"/>
    </row>
    <row r="335" spans="1:29" ht="21" customHeight="1">
      <c r="A335" s="1228" t="str">
        <f t="shared" si="29"/>
        <v/>
      </c>
      <c r="B335" s="31"/>
      <c r="C335" s="1750">
        <f>'Og s3a'!C332</f>
        <v>0</v>
      </c>
      <c r="D335" s="1751"/>
      <c r="E335" s="1752">
        <f>'Og s3a'!E332</f>
        <v>0</v>
      </c>
      <c r="F335" s="1751"/>
      <c r="G335" s="976">
        <f>'Og s3a'!F332</f>
        <v>0</v>
      </c>
      <c r="H335" s="980"/>
      <c r="I335" s="469">
        <f>'Og s3a'!G332</f>
        <v>0</v>
      </c>
      <c r="J335" s="605"/>
      <c r="K335" s="31"/>
      <c r="L335" s="31"/>
      <c r="M335" s="257">
        <f t="shared" si="25"/>
        <v>0</v>
      </c>
      <c r="N335" s="257">
        <f t="shared" si="26"/>
        <v>0</v>
      </c>
      <c r="O335" s="257">
        <f t="shared" si="27"/>
        <v>0</v>
      </c>
      <c r="P335" s="257">
        <f t="shared" si="28"/>
        <v>0</v>
      </c>
      <c r="Q335" s="49">
        <f>'Og s3a'!H332</f>
        <v>0</v>
      </c>
      <c r="R335" s="470">
        <f>'Og s3a'!D332</f>
        <v>0</v>
      </c>
      <c r="S335" s="31"/>
      <c r="T335" s="340"/>
      <c r="U335" s="340"/>
      <c r="V335" s="340"/>
      <c r="W335" s="31"/>
      <c r="X335" s="31"/>
      <c r="Y335" s="31"/>
      <c r="Z335" s="31"/>
      <c r="AA335" s="31"/>
      <c r="AB335" s="31"/>
      <c r="AC335" s="31"/>
    </row>
    <row r="336" spans="1:29" ht="21" customHeight="1">
      <c r="A336" s="1228" t="str">
        <f t="shared" si="29"/>
        <v/>
      </c>
      <c r="B336" s="31"/>
      <c r="C336" s="1750">
        <f>'Og s3a'!C333</f>
        <v>0</v>
      </c>
      <c r="D336" s="1751"/>
      <c r="E336" s="1752">
        <f>'Og s3a'!E333</f>
        <v>0</v>
      </c>
      <c r="F336" s="1751"/>
      <c r="G336" s="976">
        <f>'Og s3a'!F333</f>
        <v>0</v>
      </c>
      <c r="H336" s="980"/>
      <c r="I336" s="469">
        <f>'Og s3a'!G333</f>
        <v>0</v>
      </c>
      <c r="J336" s="605"/>
      <c r="K336" s="31"/>
      <c r="L336" s="31"/>
      <c r="M336" s="257">
        <f t="shared" si="25"/>
        <v>0</v>
      </c>
      <c r="N336" s="257">
        <f t="shared" si="26"/>
        <v>0</v>
      </c>
      <c r="O336" s="257">
        <f t="shared" si="27"/>
        <v>0</v>
      </c>
      <c r="P336" s="257">
        <f t="shared" si="28"/>
        <v>0</v>
      </c>
      <c r="Q336" s="49">
        <f>'Og s3a'!H333</f>
        <v>0</v>
      </c>
      <c r="R336" s="470">
        <f>'Og s3a'!D333</f>
        <v>0</v>
      </c>
      <c r="S336" s="31"/>
      <c r="T336" s="340"/>
      <c r="U336" s="340"/>
      <c r="V336" s="340"/>
      <c r="W336" s="31"/>
      <c r="X336" s="31"/>
      <c r="Y336" s="31"/>
      <c r="Z336" s="31"/>
      <c r="AA336" s="31"/>
      <c r="AB336" s="31"/>
      <c r="AC336" s="31"/>
    </row>
    <row r="337" spans="1:29" ht="21" customHeight="1">
      <c r="A337" s="1228" t="str">
        <f t="shared" si="29"/>
        <v/>
      </c>
      <c r="B337" s="31"/>
      <c r="C337" s="1750">
        <f>'Og s3a'!C334</f>
        <v>0</v>
      </c>
      <c r="D337" s="1751"/>
      <c r="E337" s="1752">
        <f>'Og s3a'!E334</f>
        <v>0</v>
      </c>
      <c r="F337" s="1751"/>
      <c r="G337" s="976">
        <f>'Og s3a'!F334</f>
        <v>0</v>
      </c>
      <c r="H337" s="980"/>
      <c r="I337" s="469">
        <f>'Og s3a'!G334</f>
        <v>0</v>
      </c>
      <c r="J337" s="605"/>
      <c r="K337" s="31"/>
      <c r="L337" s="31"/>
      <c r="M337" s="257">
        <f t="shared" si="25"/>
        <v>0</v>
      </c>
      <c r="N337" s="257">
        <f t="shared" si="26"/>
        <v>0</v>
      </c>
      <c r="O337" s="257">
        <f t="shared" si="27"/>
        <v>0</v>
      </c>
      <c r="P337" s="257">
        <f t="shared" si="28"/>
        <v>0</v>
      </c>
      <c r="Q337" s="49">
        <f>'Og s3a'!H334</f>
        <v>0</v>
      </c>
      <c r="R337" s="470">
        <f>'Og s3a'!D334</f>
        <v>0</v>
      </c>
      <c r="S337" s="31"/>
      <c r="T337" s="340"/>
      <c r="U337" s="340"/>
      <c r="V337" s="340"/>
      <c r="W337" s="31"/>
      <c r="X337" s="31"/>
      <c r="Y337" s="31"/>
      <c r="Z337" s="31"/>
      <c r="AA337" s="31"/>
      <c r="AB337" s="31"/>
      <c r="AC337" s="31"/>
    </row>
    <row r="338" spans="1:29" ht="21" customHeight="1">
      <c r="A338" s="1228" t="str">
        <f t="shared" si="29"/>
        <v/>
      </c>
      <c r="B338" s="31"/>
      <c r="C338" s="1750">
        <f>'Og s3a'!C335</f>
        <v>0</v>
      </c>
      <c r="D338" s="1751"/>
      <c r="E338" s="1752">
        <f>'Og s3a'!E335</f>
        <v>0</v>
      </c>
      <c r="F338" s="1751"/>
      <c r="G338" s="976">
        <f>'Og s3a'!F335</f>
        <v>0</v>
      </c>
      <c r="H338" s="980"/>
      <c r="I338" s="469">
        <f>'Og s3a'!G335</f>
        <v>0</v>
      </c>
      <c r="J338" s="605"/>
      <c r="K338" s="31"/>
      <c r="L338" s="31"/>
      <c r="M338" s="257">
        <f t="shared" si="25"/>
        <v>0</v>
      </c>
      <c r="N338" s="257">
        <f t="shared" si="26"/>
        <v>0</v>
      </c>
      <c r="O338" s="257">
        <f t="shared" si="27"/>
        <v>0</v>
      </c>
      <c r="P338" s="257">
        <f t="shared" si="28"/>
        <v>0</v>
      </c>
      <c r="Q338" s="49">
        <f>'Og s3a'!H335</f>
        <v>0</v>
      </c>
      <c r="R338" s="470">
        <f>'Og s3a'!D335</f>
        <v>0</v>
      </c>
      <c r="S338" s="31"/>
      <c r="T338" s="340"/>
      <c r="U338" s="340"/>
      <c r="V338" s="340"/>
      <c r="W338" s="31"/>
      <c r="X338" s="31"/>
      <c r="Y338" s="31"/>
      <c r="Z338" s="31"/>
      <c r="AA338" s="31"/>
      <c r="AB338" s="31"/>
      <c r="AC338" s="31"/>
    </row>
    <row r="339" spans="1:29" ht="21" customHeight="1">
      <c r="A339" s="1228" t="str">
        <f t="shared" si="29"/>
        <v/>
      </c>
      <c r="B339" s="31"/>
      <c r="C339" s="1750">
        <f>'Og s3a'!C336</f>
        <v>0</v>
      </c>
      <c r="D339" s="1751"/>
      <c r="E339" s="1752">
        <f>'Og s3a'!E336</f>
        <v>0</v>
      </c>
      <c r="F339" s="1751"/>
      <c r="G339" s="976">
        <f>'Og s3a'!F336</f>
        <v>0</v>
      </c>
      <c r="H339" s="980"/>
      <c r="I339" s="469">
        <f>'Og s3a'!G336</f>
        <v>0</v>
      </c>
      <c r="J339" s="605"/>
      <c r="K339" s="31"/>
      <c r="L339" s="31"/>
      <c r="M339" s="257">
        <f t="shared" si="25"/>
        <v>0</v>
      </c>
      <c r="N339" s="257">
        <f t="shared" si="26"/>
        <v>0</v>
      </c>
      <c r="O339" s="257">
        <f t="shared" si="27"/>
        <v>0</v>
      </c>
      <c r="P339" s="257">
        <f t="shared" si="28"/>
        <v>0</v>
      </c>
      <c r="Q339" s="49">
        <f>'Og s3a'!H336</f>
        <v>0</v>
      </c>
      <c r="R339" s="470">
        <f>'Og s3a'!D336</f>
        <v>0</v>
      </c>
      <c r="S339" s="31"/>
      <c r="T339" s="340"/>
      <c r="U339" s="340"/>
      <c r="V339" s="340"/>
      <c r="W339" s="31"/>
      <c r="X339" s="31"/>
      <c r="Y339" s="31"/>
      <c r="Z339" s="31"/>
      <c r="AA339" s="31"/>
      <c r="AB339" s="31"/>
      <c r="AC339" s="31"/>
    </row>
    <row r="340" spans="1:29" ht="21" customHeight="1">
      <c r="A340" s="1228" t="str">
        <f t="shared" si="29"/>
        <v/>
      </c>
      <c r="B340" s="31"/>
      <c r="C340" s="1750">
        <f>'Og s3a'!C337</f>
        <v>0</v>
      </c>
      <c r="D340" s="1751"/>
      <c r="E340" s="1752">
        <f>'Og s3a'!E337</f>
        <v>0</v>
      </c>
      <c r="F340" s="1751"/>
      <c r="G340" s="976">
        <f>'Og s3a'!F337</f>
        <v>0</v>
      </c>
      <c r="H340" s="980"/>
      <c r="I340" s="469">
        <f>'Og s3a'!G337</f>
        <v>0</v>
      </c>
      <c r="J340" s="605"/>
      <c r="K340" s="31"/>
      <c r="L340" s="31"/>
      <c r="M340" s="257">
        <f t="shared" si="25"/>
        <v>0</v>
      </c>
      <c r="N340" s="257">
        <f t="shared" si="26"/>
        <v>0</v>
      </c>
      <c r="O340" s="257">
        <f t="shared" si="27"/>
        <v>0</v>
      </c>
      <c r="P340" s="257">
        <f t="shared" si="28"/>
        <v>0</v>
      </c>
      <c r="Q340" s="49">
        <f>'Og s3a'!H337</f>
        <v>0</v>
      </c>
      <c r="R340" s="470">
        <f>'Og s3a'!D337</f>
        <v>0</v>
      </c>
      <c r="S340" s="31"/>
      <c r="T340" s="340"/>
      <c r="U340" s="340"/>
      <c r="V340" s="340"/>
      <c r="W340" s="31"/>
      <c r="X340" s="31"/>
      <c r="Y340" s="31"/>
      <c r="Z340" s="31"/>
      <c r="AA340" s="31"/>
      <c r="AB340" s="31"/>
      <c r="AC340" s="31"/>
    </row>
    <row r="341" spans="1:29" ht="21" customHeight="1">
      <c r="A341" s="1228" t="str">
        <f t="shared" si="29"/>
        <v/>
      </c>
      <c r="B341" s="31"/>
      <c r="C341" s="1750">
        <f>'Og s3a'!C338</f>
        <v>0</v>
      </c>
      <c r="D341" s="1751"/>
      <c r="E341" s="1752">
        <f>'Og s3a'!E338</f>
        <v>0</v>
      </c>
      <c r="F341" s="1751"/>
      <c r="G341" s="976">
        <f>'Og s3a'!F338</f>
        <v>0</v>
      </c>
      <c r="H341" s="980"/>
      <c r="I341" s="469">
        <f>'Og s3a'!G338</f>
        <v>0</v>
      </c>
      <c r="J341" s="605"/>
      <c r="K341" s="31"/>
      <c r="L341" s="31"/>
      <c r="M341" s="257">
        <f t="shared" si="25"/>
        <v>0</v>
      </c>
      <c r="N341" s="257">
        <f t="shared" si="26"/>
        <v>0</v>
      </c>
      <c r="O341" s="257">
        <f t="shared" si="27"/>
        <v>0</v>
      </c>
      <c r="P341" s="257">
        <f t="shared" si="28"/>
        <v>0</v>
      </c>
      <c r="Q341" s="49">
        <f>'Og s3a'!H338</f>
        <v>0</v>
      </c>
      <c r="R341" s="470">
        <f>'Og s3a'!D338</f>
        <v>0</v>
      </c>
      <c r="S341" s="31"/>
      <c r="T341" s="340"/>
      <c r="U341" s="340"/>
      <c r="V341" s="340"/>
      <c r="W341" s="31"/>
      <c r="X341" s="31"/>
      <c r="Y341" s="31"/>
      <c r="Z341" s="31"/>
      <c r="AA341" s="31"/>
      <c r="AB341" s="31"/>
      <c r="AC341" s="31"/>
    </row>
    <row r="342" spans="1:29" ht="21" customHeight="1">
      <c r="A342" s="1228" t="str">
        <f t="shared" si="29"/>
        <v/>
      </c>
      <c r="B342" s="31"/>
      <c r="C342" s="1750">
        <f>'Og s3a'!C339</f>
        <v>0</v>
      </c>
      <c r="D342" s="1751"/>
      <c r="E342" s="1752">
        <f>'Og s3a'!E339</f>
        <v>0</v>
      </c>
      <c r="F342" s="1751"/>
      <c r="G342" s="976">
        <f>'Og s3a'!F339</f>
        <v>0</v>
      </c>
      <c r="H342" s="980"/>
      <c r="I342" s="469">
        <f>'Og s3a'!G339</f>
        <v>0</v>
      </c>
      <c r="J342" s="605"/>
      <c r="K342" s="31"/>
      <c r="L342" s="31"/>
      <c r="M342" s="257">
        <f t="shared" si="25"/>
        <v>0</v>
      </c>
      <c r="N342" s="257">
        <f t="shared" si="26"/>
        <v>0</v>
      </c>
      <c r="O342" s="257">
        <f t="shared" si="27"/>
        <v>0</v>
      </c>
      <c r="P342" s="257">
        <f t="shared" si="28"/>
        <v>0</v>
      </c>
      <c r="Q342" s="49">
        <f>'Og s3a'!H339</f>
        <v>0</v>
      </c>
      <c r="R342" s="470">
        <f>'Og s3a'!D339</f>
        <v>0</v>
      </c>
      <c r="S342" s="31"/>
      <c r="T342" s="340"/>
      <c r="U342" s="340"/>
      <c r="V342" s="340"/>
      <c r="W342" s="31"/>
      <c r="X342" s="31"/>
      <c r="Y342" s="31"/>
      <c r="Z342" s="31"/>
      <c r="AA342" s="31"/>
      <c r="AB342" s="31"/>
      <c r="AC342" s="31"/>
    </row>
    <row r="343" spans="1:29" ht="21" customHeight="1">
      <c r="A343" s="1228" t="str">
        <f t="shared" si="29"/>
        <v/>
      </c>
      <c r="B343" s="31"/>
      <c r="C343" s="1750">
        <f>'Og s3a'!C340</f>
        <v>0</v>
      </c>
      <c r="D343" s="1751"/>
      <c r="E343" s="1752">
        <f>'Og s3a'!E340</f>
        <v>0</v>
      </c>
      <c r="F343" s="1751"/>
      <c r="G343" s="976">
        <f>'Og s3a'!F340</f>
        <v>0</v>
      </c>
      <c r="H343" s="980"/>
      <c r="I343" s="469">
        <f>'Og s3a'!G340</f>
        <v>0</v>
      </c>
      <c r="J343" s="605"/>
      <c r="K343" s="31"/>
      <c r="L343" s="31"/>
      <c r="M343" s="257">
        <f t="shared" si="25"/>
        <v>0</v>
      </c>
      <c r="N343" s="257">
        <f t="shared" si="26"/>
        <v>0</v>
      </c>
      <c r="O343" s="257">
        <f t="shared" si="27"/>
        <v>0</v>
      </c>
      <c r="P343" s="257">
        <f t="shared" si="28"/>
        <v>0</v>
      </c>
      <c r="Q343" s="49">
        <f>'Og s3a'!H340</f>
        <v>0</v>
      </c>
      <c r="R343" s="470">
        <f>'Og s3a'!D340</f>
        <v>0</v>
      </c>
      <c r="S343" s="31"/>
      <c r="T343" s="340"/>
      <c r="U343" s="340"/>
      <c r="V343" s="340"/>
      <c r="W343" s="31"/>
      <c r="X343" s="31"/>
      <c r="Y343" s="31"/>
      <c r="Z343" s="31"/>
      <c r="AA343" s="31"/>
      <c r="AB343" s="31"/>
      <c r="AC343" s="31"/>
    </row>
    <row r="344" spans="1:29" ht="21" customHeight="1">
      <c r="A344" s="1228" t="str">
        <f t="shared" si="29"/>
        <v/>
      </c>
      <c r="B344" s="31"/>
      <c r="C344" s="1750">
        <f>'Og s3a'!C341</f>
        <v>0</v>
      </c>
      <c r="D344" s="1751"/>
      <c r="E344" s="1752">
        <f>'Og s3a'!E341</f>
        <v>0</v>
      </c>
      <c r="F344" s="1751"/>
      <c r="G344" s="976">
        <f>'Og s3a'!F341</f>
        <v>0</v>
      </c>
      <c r="H344" s="980"/>
      <c r="I344" s="469">
        <f>'Og s3a'!G341</f>
        <v>0</v>
      </c>
      <c r="J344" s="605"/>
      <c r="K344" s="31"/>
      <c r="L344" s="31"/>
      <c r="M344" s="257">
        <f t="shared" si="25"/>
        <v>0</v>
      </c>
      <c r="N344" s="257">
        <f t="shared" si="26"/>
        <v>0</v>
      </c>
      <c r="O344" s="257">
        <f t="shared" si="27"/>
        <v>0</v>
      </c>
      <c r="P344" s="257">
        <f t="shared" si="28"/>
        <v>0</v>
      </c>
      <c r="Q344" s="49">
        <f>'Og s3a'!H341</f>
        <v>0</v>
      </c>
      <c r="R344" s="470">
        <f>'Og s3a'!D341</f>
        <v>0</v>
      </c>
      <c r="S344" s="31"/>
      <c r="T344" s="340"/>
      <c r="U344" s="340"/>
      <c r="V344" s="340"/>
      <c r="W344" s="31"/>
      <c r="X344" s="31"/>
      <c r="Y344" s="31"/>
      <c r="Z344" s="31"/>
      <c r="AA344" s="31"/>
      <c r="AB344" s="31"/>
      <c r="AC344" s="31"/>
    </row>
    <row r="345" spans="1:29" ht="21" customHeight="1">
      <c r="A345" s="1228" t="str">
        <f t="shared" si="29"/>
        <v/>
      </c>
      <c r="B345" s="31"/>
      <c r="C345" s="1750">
        <f>'Og s3a'!C342</f>
        <v>0</v>
      </c>
      <c r="D345" s="1751"/>
      <c r="E345" s="1752">
        <f>'Og s3a'!E342</f>
        <v>0</v>
      </c>
      <c r="F345" s="1751"/>
      <c r="G345" s="976">
        <f>'Og s3a'!F342</f>
        <v>0</v>
      </c>
      <c r="H345" s="980"/>
      <c r="I345" s="469">
        <f>'Og s3a'!G342</f>
        <v>0</v>
      </c>
      <c r="J345" s="605"/>
      <c r="K345" s="31"/>
      <c r="L345" s="31"/>
      <c r="M345" s="257">
        <f t="shared" si="25"/>
        <v>0</v>
      </c>
      <c r="N345" s="257">
        <f t="shared" si="26"/>
        <v>0</v>
      </c>
      <c r="O345" s="257">
        <f t="shared" si="27"/>
        <v>0</v>
      </c>
      <c r="P345" s="257">
        <f t="shared" si="28"/>
        <v>0</v>
      </c>
      <c r="Q345" s="49">
        <f>'Og s3a'!H342</f>
        <v>0</v>
      </c>
      <c r="R345" s="470">
        <f>'Og s3a'!D342</f>
        <v>0</v>
      </c>
      <c r="S345" s="31"/>
      <c r="T345" s="340"/>
      <c r="U345" s="340"/>
      <c r="V345" s="340"/>
      <c r="W345" s="31"/>
      <c r="X345" s="31"/>
      <c r="Y345" s="31"/>
      <c r="Z345" s="31"/>
      <c r="AA345" s="31"/>
      <c r="AB345" s="31"/>
      <c r="AC345" s="31"/>
    </row>
    <row r="346" spans="1:29" ht="21" customHeight="1">
      <c r="A346" s="1228" t="str">
        <f t="shared" si="29"/>
        <v/>
      </c>
      <c r="B346" s="31"/>
      <c r="C346" s="1750">
        <f>'Og s3a'!C343</f>
        <v>0</v>
      </c>
      <c r="D346" s="1751"/>
      <c r="E346" s="1752">
        <f>'Og s3a'!E343</f>
        <v>0</v>
      </c>
      <c r="F346" s="1751"/>
      <c r="G346" s="976">
        <f>'Og s3a'!F343</f>
        <v>0</v>
      </c>
      <c r="H346" s="980"/>
      <c r="I346" s="469">
        <f>'Og s3a'!G343</f>
        <v>0</v>
      </c>
      <c r="J346" s="605"/>
      <c r="K346" s="31"/>
      <c r="L346" s="31"/>
      <c r="M346" s="257">
        <f t="shared" si="25"/>
        <v>0</v>
      </c>
      <c r="N346" s="257">
        <f t="shared" si="26"/>
        <v>0</v>
      </c>
      <c r="O346" s="257">
        <f t="shared" si="27"/>
        <v>0</v>
      </c>
      <c r="P346" s="257">
        <f t="shared" si="28"/>
        <v>0</v>
      </c>
      <c r="Q346" s="49">
        <f>'Og s3a'!H343</f>
        <v>0</v>
      </c>
      <c r="R346" s="470">
        <f>'Og s3a'!D343</f>
        <v>0</v>
      </c>
      <c r="S346" s="31"/>
      <c r="T346" s="340"/>
      <c r="U346" s="340"/>
      <c r="V346" s="340"/>
      <c r="W346" s="31"/>
      <c r="X346" s="31"/>
      <c r="Y346" s="31"/>
      <c r="Z346" s="31"/>
      <c r="AA346" s="31"/>
      <c r="AB346" s="31"/>
      <c r="AC346" s="31"/>
    </row>
    <row r="347" spans="1:29" ht="21" customHeight="1">
      <c r="A347" s="1228" t="str">
        <f t="shared" si="29"/>
        <v/>
      </c>
      <c r="B347" s="31"/>
      <c r="C347" s="1750">
        <f>'Og s3a'!C344</f>
        <v>0</v>
      </c>
      <c r="D347" s="1751"/>
      <c r="E347" s="1752">
        <f>'Og s3a'!E344</f>
        <v>0</v>
      </c>
      <c r="F347" s="1751"/>
      <c r="G347" s="976">
        <f>'Og s3a'!F344</f>
        <v>0</v>
      </c>
      <c r="H347" s="980"/>
      <c r="I347" s="469">
        <f>'Og s3a'!G344</f>
        <v>0</v>
      </c>
      <c r="J347" s="605"/>
      <c r="K347" s="31"/>
      <c r="L347" s="31"/>
      <c r="M347" s="257">
        <f t="shared" si="25"/>
        <v>0</v>
      </c>
      <c r="N347" s="257">
        <f t="shared" si="26"/>
        <v>0</v>
      </c>
      <c r="O347" s="257">
        <f t="shared" si="27"/>
        <v>0</v>
      </c>
      <c r="P347" s="257">
        <f t="shared" si="28"/>
        <v>0</v>
      </c>
      <c r="Q347" s="49">
        <f>'Og s3a'!H344</f>
        <v>0</v>
      </c>
      <c r="R347" s="470">
        <f>'Og s3a'!D344</f>
        <v>0</v>
      </c>
      <c r="S347" s="31"/>
      <c r="T347" s="340"/>
      <c r="U347" s="340"/>
      <c r="V347" s="340"/>
      <c r="W347" s="31"/>
      <c r="X347" s="31"/>
      <c r="Y347" s="31"/>
      <c r="Z347" s="31"/>
      <c r="AA347" s="31"/>
      <c r="AB347" s="31"/>
      <c r="AC347" s="31"/>
    </row>
    <row r="348" spans="1:29" ht="21" customHeight="1">
      <c r="A348" s="1228" t="str">
        <f t="shared" si="29"/>
        <v/>
      </c>
      <c r="B348" s="31"/>
      <c r="C348" s="1750">
        <f>'Og s3a'!C345</f>
        <v>0</v>
      </c>
      <c r="D348" s="1751"/>
      <c r="E348" s="1752">
        <f>'Og s3a'!E345</f>
        <v>0</v>
      </c>
      <c r="F348" s="1751"/>
      <c r="G348" s="976">
        <f>'Og s3a'!F345</f>
        <v>0</v>
      </c>
      <c r="H348" s="980"/>
      <c r="I348" s="469">
        <f>'Og s3a'!G345</f>
        <v>0</v>
      </c>
      <c r="J348" s="605"/>
      <c r="K348" s="31"/>
      <c r="L348" s="31"/>
      <c r="M348" s="257">
        <f t="shared" si="25"/>
        <v>0</v>
      </c>
      <c r="N348" s="257">
        <f t="shared" si="26"/>
        <v>0</v>
      </c>
      <c r="O348" s="257">
        <f t="shared" si="27"/>
        <v>0</v>
      </c>
      <c r="P348" s="257">
        <f t="shared" si="28"/>
        <v>0</v>
      </c>
      <c r="Q348" s="49">
        <f>'Og s3a'!H345</f>
        <v>0</v>
      </c>
      <c r="R348" s="470">
        <f>'Og s3a'!D345</f>
        <v>0</v>
      </c>
      <c r="S348" s="31"/>
      <c r="T348" s="340"/>
      <c r="U348" s="340"/>
      <c r="V348" s="340"/>
      <c r="W348" s="31"/>
      <c r="X348" s="31"/>
      <c r="Y348" s="31"/>
      <c r="Z348" s="31"/>
      <c r="AA348" s="31"/>
      <c r="AB348" s="31"/>
      <c r="AC348" s="31"/>
    </row>
    <row r="349" spans="1:29" ht="21" customHeight="1">
      <c r="A349" s="1228" t="str">
        <f t="shared" si="29"/>
        <v/>
      </c>
      <c r="B349" s="31"/>
      <c r="C349" s="1750">
        <f>'Og s3a'!C346</f>
        <v>0</v>
      </c>
      <c r="D349" s="1751"/>
      <c r="E349" s="1752">
        <f>'Og s3a'!E346</f>
        <v>0</v>
      </c>
      <c r="F349" s="1751"/>
      <c r="G349" s="976">
        <f>'Og s3a'!F346</f>
        <v>0</v>
      </c>
      <c r="H349" s="980"/>
      <c r="I349" s="469">
        <f>'Og s3a'!G346</f>
        <v>0</v>
      </c>
      <c r="J349" s="605"/>
      <c r="K349" s="31"/>
      <c r="L349" s="31"/>
      <c r="M349" s="257">
        <f t="shared" si="25"/>
        <v>0</v>
      </c>
      <c r="N349" s="257">
        <f t="shared" si="26"/>
        <v>0</v>
      </c>
      <c r="O349" s="257">
        <f t="shared" si="27"/>
        <v>0</v>
      </c>
      <c r="P349" s="257">
        <f t="shared" si="28"/>
        <v>0</v>
      </c>
      <c r="Q349" s="49">
        <f>'Og s3a'!H346</f>
        <v>0</v>
      </c>
      <c r="R349" s="470">
        <f>'Og s3a'!D346</f>
        <v>0</v>
      </c>
      <c r="S349" s="31"/>
      <c r="T349" s="340"/>
      <c r="U349" s="340"/>
      <c r="V349" s="340"/>
      <c r="W349" s="31"/>
      <c r="X349" s="31"/>
      <c r="Y349" s="31"/>
      <c r="Z349" s="31"/>
      <c r="AA349" s="31"/>
      <c r="AB349" s="31"/>
      <c r="AC349" s="31"/>
    </row>
    <row r="350" spans="1:29" ht="21" customHeight="1">
      <c r="A350" s="1228" t="str">
        <f t="shared" si="29"/>
        <v/>
      </c>
      <c r="B350" s="31"/>
      <c r="C350" s="1750">
        <f>'Og s3a'!C347</f>
        <v>0</v>
      </c>
      <c r="D350" s="1751"/>
      <c r="E350" s="1752">
        <f>'Og s3a'!E347</f>
        <v>0</v>
      </c>
      <c r="F350" s="1751"/>
      <c r="G350" s="976">
        <f>'Og s3a'!F347</f>
        <v>0</v>
      </c>
      <c r="H350" s="980"/>
      <c r="I350" s="469">
        <f>'Og s3a'!G347</f>
        <v>0</v>
      </c>
      <c r="J350" s="605"/>
      <c r="K350" s="31"/>
      <c r="L350" s="31"/>
      <c r="M350" s="257">
        <f t="shared" si="25"/>
        <v>0</v>
      </c>
      <c r="N350" s="257">
        <f t="shared" si="26"/>
        <v>0</v>
      </c>
      <c r="O350" s="257">
        <f t="shared" si="27"/>
        <v>0</v>
      </c>
      <c r="P350" s="257">
        <f t="shared" si="28"/>
        <v>0</v>
      </c>
      <c r="Q350" s="49">
        <f>'Og s3a'!H347</f>
        <v>0</v>
      </c>
      <c r="R350" s="470">
        <f>'Og s3a'!D347</f>
        <v>0</v>
      </c>
      <c r="S350" s="31"/>
      <c r="T350" s="340"/>
      <c r="U350" s="340"/>
      <c r="V350" s="340"/>
      <c r="W350" s="31"/>
      <c r="X350" s="31"/>
      <c r="Y350" s="31"/>
      <c r="Z350" s="31"/>
      <c r="AA350" s="31"/>
      <c r="AB350" s="31"/>
      <c r="AC350" s="31"/>
    </row>
    <row r="351" spans="1:29" ht="21" customHeight="1">
      <c r="A351" s="1228" t="str">
        <f t="shared" si="29"/>
        <v/>
      </c>
      <c r="B351" s="31"/>
      <c r="C351" s="1750">
        <f>'Og s3a'!C348</f>
        <v>0</v>
      </c>
      <c r="D351" s="1751"/>
      <c r="E351" s="1752">
        <f>'Og s3a'!E348</f>
        <v>0</v>
      </c>
      <c r="F351" s="1751"/>
      <c r="G351" s="976">
        <f>'Og s3a'!F348</f>
        <v>0</v>
      </c>
      <c r="H351" s="980"/>
      <c r="I351" s="469">
        <f>'Og s3a'!G348</f>
        <v>0</v>
      </c>
      <c r="J351" s="605"/>
      <c r="K351" s="31"/>
      <c r="L351" s="31"/>
      <c r="M351" s="257">
        <f t="shared" si="25"/>
        <v>0</v>
      </c>
      <c r="N351" s="257">
        <f t="shared" si="26"/>
        <v>0</v>
      </c>
      <c r="O351" s="257">
        <f t="shared" si="27"/>
        <v>0</v>
      </c>
      <c r="P351" s="257">
        <f t="shared" si="28"/>
        <v>0</v>
      </c>
      <c r="Q351" s="49">
        <f>'Og s3a'!H348</f>
        <v>0</v>
      </c>
      <c r="R351" s="470">
        <f>'Og s3a'!D348</f>
        <v>0</v>
      </c>
      <c r="S351" s="31"/>
      <c r="T351" s="340"/>
      <c r="U351" s="340"/>
      <c r="V351" s="340"/>
      <c r="W351" s="31"/>
      <c r="X351" s="31"/>
      <c r="Y351" s="31"/>
      <c r="Z351" s="31"/>
      <c r="AA351" s="31"/>
      <c r="AB351" s="31"/>
      <c r="AC351" s="31"/>
    </row>
    <row r="352" spans="1:29" ht="21" customHeight="1">
      <c r="A352" s="1228" t="str">
        <f t="shared" si="29"/>
        <v/>
      </c>
      <c r="B352" s="31"/>
      <c r="C352" s="1750">
        <f>'Og s3a'!C349</f>
        <v>0</v>
      </c>
      <c r="D352" s="1751"/>
      <c r="E352" s="1752">
        <f>'Og s3a'!E349</f>
        <v>0</v>
      </c>
      <c r="F352" s="1751"/>
      <c r="G352" s="976">
        <f>'Og s3a'!F349</f>
        <v>0</v>
      </c>
      <c r="H352" s="980"/>
      <c r="I352" s="469">
        <f>'Og s3a'!G349</f>
        <v>0</v>
      </c>
      <c r="J352" s="605"/>
      <c r="K352" s="31"/>
      <c r="L352" s="31"/>
      <c r="M352" s="257">
        <f t="shared" si="25"/>
        <v>0</v>
      </c>
      <c r="N352" s="257">
        <f t="shared" si="26"/>
        <v>0</v>
      </c>
      <c r="O352" s="257">
        <f t="shared" si="27"/>
        <v>0</v>
      </c>
      <c r="P352" s="257">
        <f t="shared" si="28"/>
        <v>0</v>
      </c>
      <c r="Q352" s="49">
        <f>'Og s3a'!H349</f>
        <v>0</v>
      </c>
      <c r="R352" s="470">
        <f>'Og s3a'!D349</f>
        <v>0</v>
      </c>
      <c r="S352" s="31"/>
      <c r="T352" s="340"/>
      <c r="U352" s="340"/>
      <c r="V352" s="340"/>
      <c r="W352" s="31"/>
      <c r="X352" s="31"/>
      <c r="Y352" s="31"/>
      <c r="Z352" s="31"/>
      <c r="AA352" s="31"/>
      <c r="AB352" s="31"/>
      <c r="AC352" s="31"/>
    </row>
    <row r="353" spans="1:29" ht="21" customHeight="1">
      <c r="A353" s="1228" t="str">
        <f t="shared" si="29"/>
        <v/>
      </c>
      <c r="B353" s="31"/>
      <c r="C353" s="1750">
        <f>'Og s3a'!C350</f>
        <v>0</v>
      </c>
      <c r="D353" s="1751"/>
      <c r="E353" s="1752">
        <f>'Og s3a'!E350</f>
        <v>0</v>
      </c>
      <c r="F353" s="1751"/>
      <c r="G353" s="976">
        <f>'Og s3a'!F350</f>
        <v>0</v>
      </c>
      <c r="H353" s="980"/>
      <c r="I353" s="469">
        <f>'Og s3a'!G350</f>
        <v>0</v>
      </c>
      <c r="J353" s="605"/>
      <c r="K353" s="31"/>
      <c r="L353" s="31"/>
      <c r="M353" s="257">
        <f t="shared" si="25"/>
        <v>0</v>
      </c>
      <c r="N353" s="257">
        <f t="shared" si="26"/>
        <v>0</v>
      </c>
      <c r="O353" s="257">
        <f t="shared" si="27"/>
        <v>0</v>
      </c>
      <c r="P353" s="257">
        <f t="shared" si="28"/>
        <v>0</v>
      </c>
      <c r="Q353" s="49">
        <f>'Og s3a'!H350</f>
        <v>0</v>
      </c>
      <c r="R353" s="470">
        <f>'Og s3a'!D350</f>
        <v>0</v>
      </c>
      <c r="S353" s="31"/>
      <c r="T353" s="340"/>
      <c r="U353" s="340"/>
      <c r="V353" s="340"/>
      <c r="W353" s="31"/>
      <c r="X353" s="31"/>
      <c r="Y353" s="31"/>
      <c r="Z353" s="31"/>
      <c r="AA353" s="31"/>
      <c r="AB353" s="31"/>
      <c r="AC353" s="31"/>
    </row>
    <row r="354" spans="1:29" ht="21" customHeight="1">
      <c r="A354" s="1228" t="str">
        <f t="shared" si="29"/>
        <v/>
      </c>
      <c r="B354" s="31"/>
      <c r="C354" s="1750">
        <f>'Og s3a'!C351</f>
        <v>0</v>
      </c>
      <c r="D354" s="1751"/>
      <c r="E354" s="1752">
        <f>'Og s3a'!E351</f>
        <v>0</v>
      </c>
      <c r="F354" s="1751"/>
      <c r="G354" s="976">
        <f>'Og s3a'!F351</f>
        <v>0</v>
      </c>
      <c r="H354" s="980"/>
      <c r="I354" s="469">
        <f>'Og s3a'!G351</f>
        <v>0</v>
      </c>
      <c r="J354" s="605"/>
      <c r="K354" s="31"/>
      <c r="L354" s="31"/>
      <c r="M354" s="257">
        <f t="shared" si="25"/>
        <v>0</v>
      </c>
      <c r="N354" s="257">
        <f t="shared" si="26"/>
        <v>0</v>
      </c>
      <c r="O354" s="257">
        <f t="shared" si="27"/>
        <v>0</v>
      </c>
      <c r="P354" s="257">
        <f t="shared" si="28"/>
        <v>0</v>
      </c>
      <c r="Q354" s="49">
        <f>'Og s3a'!H351</f>
        <v>0</v>
      </c>
      <c r="R354" s="470">
        <f>'Og s3a'!D351</f>
        <v>0</v>
      </c>
      <c r="S354" s="31"/>
      <c r="T354" s="340"/>
      <c r="U354" s="340"/>
      <c r="V354" s="340"/>
      <c r="W354" s="31"/>
      <c r="X354" s="31"/>
      <c r="Y354" s="31"/>
      <c r="Z354" s="31"/>
      <c r="AA354" s="31"/>
      <c r="AB354" s="31"/>
      <c r="AC354" s="31"/>
    </row>
    <row r="355" spans="1:29" ht="21" customHeight="1">
      <c r="A355" s="1228" t="str">
        <f t="shared" si="29"/>
        <v/>
      </c>
      <c r="B355" s="31"/>
      <c r="C355" s="1750">
        <f>'Og s3a'!C352</f>
        <v>0</v>
      </c>
      <c r="D355" s="1751"/>
      <c r="E355" s="1752">
        <f>'Og s3a'!E352</f>
        <v>0</v>
      </c>
      <c r="F355" s="1751"/>
      <c r="G355" s="976">
        <f>'Og s3a'!F352</f>
        <v>0</v>
      </c>
      <c r="H355" s="980"/>
      <c r="I355" s="469">
        <f>'Og s3a'!G352</f>
        <v>0</v>
      </c>
      <c r="J355" s="605"/>
      <c r="K355" s="31"/>
      <c r="L355" s="31"/>
      <c r="M355" s="257">
        <f t="shared" si="25"/>
        <v>0</v>
      </c>
      <c r="N355" s="257">
        <f t="shared" si="26"/>
        <v>0</v>
      </c>
      <c r="O355" s="257">
        <f t="shared" si="27"/>
        <v>0</v>
      </c>
      <c r="P355" s="257">
        <f t="shared" si="28"/>
        <v>0</v>
      </c>
      <c r="Q355" s="49">
        <f>'Og s3a'!H352</f>
        <v>0</v>
      </c>
      <c r="R355" s="470">
        <f>'Og s3a'!D352</f>
        <v>0</v>
      </c>
      <c r="S355" s="31"/>
      <c r="T355" s="340"/>
      <c r="U355" s="340"/>
      <c r="V355" s="340"/>
      <c r="W355" s="31"/>
      <c r="X355" s="31"/>
      <c r="Y355" s="31"/>
      <c r="Z355" s="31"/>
      <c r="AA355" s="31"/>
      <c r="AB355" s="31"/>
      <c r="AC355" s="31"/>
    </row>
    <row r="356" spans="1:29" ht="21" customHeight="1">
      <c r="A356" s="1228" t="str">
        <f t="shared" si="29"/>
        <v/>
      </c>
      <c r="B356" s="31"/>
      <c r="C356" s="1750">
        <f>'Og s3a'!C353</f>
        <v>0</v>
      </c>
      <c r="D356" s="1751"/>
      <c r="E356" s="1752">
        <f>'Og s3a'!E353</f>
        <v>0</v>
      </c>
      <c r="F356" s="1751"/>
      <c r="G356" s="976">
        <f>'Og s3a'!F353</f>
        <v>0</v>
      </c>
      <c r="H356" s="980"/>
      <c r="I356" s="469">
        <f>'Og s3a'!G353</f>
        <v>0</v>
      </c>
      <c r="J356" s="605"/>
      <c r="K356" s="31"/>
      <c r="L356" s="31"/>
      <c r="M356" s="257">
        <f t="shared" si="25"/>
        <v>0</v>
      </c>
      <c r="N356" s="257">
        <f t="shared" si="26"/>
        <v>0</v>
      </c>
      <c r="O356" s="257">
        <f t="shared" si="27"/>
        <v>0</v>
      </c>
      <c r="P356" s="257">
        <f t="shared" si="28"/>
        <v>0</v>
      </c>
      <c r="Q356" s="49">
        <f>'Og s3a'!H353</f>
        <v>0</v>
      </c>
      <c r="R356" s="470">
        <f>'Og s3a'!D353</f>
        <v>0</v>
      </c>
      <c r="S356" s="31"/>
      <c r="T356" s="340"/>
      <c r="U356" s="340"/>
      <c r="V356" s="340"/>
      <c r="W356" s="31"/>
      <c r="X356" s="31"/>
      <c r="Y356" s="31"/>
      <c r="Z356" s="31"/>
      <c r="AA356" s="31"/>
      <c r="AB356" s="31"/>
      <c r="AC356" s="31"/>
    </row>
    <row r="357" spans="1:29" ht="21" customHeight="1">
      <c r="A357" s="1228" t="str">
        <f t="shared" si="29"/>
        <v/>
      </c>
      <c r="B357" s="31"/>
      <c r="C357" s="1750">
        <f>'Og s3a'!C354</f>
        <v>0</v>
      </c>
      <c r="D357" s="1751"/>
      <c r="E357" s="1752">
        <f>'Og s3a'!E354</f>
        <v>0</v>
      </c>
      <c r="F357" s="1751"/>
      <c r="G357" s="976">
        <f>'Og s3a'!F354</f>
        <v>0</v>
      </c>
      <c r="H357" s="980"/>
      <c r="I357" s="469">
        <f>'Og s3a'!G354</f>
        <v>0</v>
      </c>
      <c r="J357" s="605"/>
      <c r="K357" s="31"/>
      <c r="L357" s="31"/>
      <c r="M357" s="257">
        <f t="shared" si="25"/>
        <v>0</v>
      </c>
      <c r="N357" s="257">
        <f t="shared" si="26"/>
        <v>0</v>
      </c>
      <c r="O357" s="257">
        <f t="shared" si="27"/>
        <v>0</v>
      </c>
      <c r="P357" s="257">
        <f t="shared" si="28"/>
        <v>0</v>
      </c>
      <c r="Q357" s="49">
        <f>'Og s3a'!H354</f>
        <v>0</v>
      </c>
      <c r="R357" s="470">
        <f>'Og s3a'!D354</f>
        <v>0</v>
      </c>
      <c r="S357" s="31"/>
      <c r="T357" s="340"/>
      <c r="U357" s="340"/>
      <c r="V357" s="340"/>
      <c r="W357" s="31"/>
      <c r="X357" s="31"/>
      <c r="Y357" s="31"/>
      <c r="Z357" s="31"/>
      <c r="AA357" s="31"/>
      <c r="AB357" s="31"/>
      <c r="AC357" s="31"/>
    </row>
    <row r="358" spans="1:29" ht="21" customHeight="1">
      <c r="A358" s="1228" t="str">
        <f t="shared" si="29"/>
        <v/>
      </c>
      <c r="B358" s="31"/>
      <c r="C358" s="1750">
        <f>'Og s3a'!C355</f>
        <v>0</v>
      </c>
      <c r="D358" s="1751"/>
      <c r="E358" s="1752">
        <f>'Og s3a'!E355</f>
        <v>0</v>
      </c>
      <c r="F358" s="1751"/>
      <c r="G358" s="976">
        <f>'Og s3a'!F355</f>
        <v>0</v>
      </c>
      <c r="H358" s="980"/>
      <c r="I358" s="469">
        <f>'Og s3a'!G355</f>
        <v>0</v>
      </c>
      <c r="J358" s="605"/>
      <c r="K358" s="31"/>
      <c r="L358" s="31"/>
      <c r="M358" s="257">
        <f t="shared" si="25"/>
        <v>0</v>
      </c>
      <c r="N358" s="257">
        <f t="shared" si="26"/>
        <v>0</v>
      </c>
      <c r="O358" s="257">
        <f t="shared" si="27"/>
        <v>0</v>
      </c>
      <c r="P358" s="257">
        <f t="shared" si="28"/>
        <v>0</v>
      </c>
      <c r="Q358" s="49">
        <f>'Og s3a'!H355</f>
        <v>0</v>
      </c>
      <c r="R358" s="470">
        <f>'Og s3a'!D355</f>
        <v>0</v>
      </c>
      <c r="S358" s="31"/>
      <c r="T358" s="340"/>
      <c r="U358" s="340"/>
      <c r="V358" s="340"/>
      <c r="W358" s="31"/>
      <c r="X358" s="31"/>
      <c r="Y358" s="31"/>
      <c r="Z358" s="31"/>
      <c r="AA358" s="31"/>
      <c r="AB358" s="31"/>
      <c r="AC358" s="31"/>
    </row>
    <row r="359" spans="1:29" ht="21" customHeight="1">
      <c r="A359" s="1228" t="str">
        <f t="shared" si="29"/>
        <v/>
      </c>
      <c r="B359" s="31"/>
      <c r="C359" s="1750">
        <f>'Og s3a'!C356</f>
        <v>0</v>
      </c>
      <c r="D359" s="1751"/>
      <c r="E359" s="1752">
        <f>'Og s3a'!E356</f>
        <v>0</v>
      </c>
      <c r="F359" s="1751"/>
      <c r="G359" s="976">
        <f>'Og s3a'!F356</f>
        <v>0</v>
      </c>
      <c r="H359" s="980"/>
      <c r="I359" s="469">
        <f>'Og s3a'!G356</f>
        <v>0</v>
      </c>
      <c r="J359" s="605"/>
      <c r="K359" s="31"/>
      <c r="L359" s="31"/>
      <c r="M359" s="257">
        <f t="shared" si="25"/>
        <v>0</v>
      </c>
      <c r="N359" s="257">
        <f t="shared" si="26"/>
        <v>0</v>
      </c>
      <c r="O359" s="257">
        <f t="shared" si="27"/>
        <v>0</v>
      </c>
      <c r="P359" s="257">
        <f t="shared" si="28"/>
        <v>0</v>
      </c>
      <c r="Q359" s="49">
        <f>'Og s3a'!H356</f>
        <v>0</v>
      </c>
      <c r="R359" s="470">
        <f>'Og s3a'!D356</f>
        <v>0</v>
      </c>
      <c r="S359" s="31"/>
      <c r="T359" s="340"/>
      <c r="U359" s="340"/>
      <c r="V359" s="340"/>
      <c r="W359" s="31"/>
      <c r="X359" s="31"/>
      <c r="Y359" s="31"/>
      <c r="Z359" s="31"/>
      <c r="AA359" s="31"/>
      <c r="AB359" s="31"/>
      <c r="AC359" s="31"/>
    </row>
    <row r="360" spans="1:29" ht="21" customHeight="1">
      <c r="A360" s="1228" t="str">
        <f t="shared" si="29"/>
        <v/>
      </c>
      <c r="B360" s="31"/>
      <c r="C360" s="1750">
        <f>'Og s3a'!C357</f>
        <v>0</v>
      </c>
      <c r="D360" s="1751"/>
      <c r="E360" s="1752">
        <f>'Og s3a'!E357</f>
        <v>0</v>
      </c>
      <c r="F360" s="1751"/>
      <c r="G360" s="976">
        <f>'Og s3a'!F357</f>
        <v>0</v>
      </c>
      <c r="H360" s="980"/>
      <c r="I360" s="469">
        <f>'Og s3a'!G357</f>
        <v>0</v>
      </c>
      <c r="J360" s="605"/>
      <c r="K360" s="31"/>
      <c r="L360" s="31"/>
      <c r="M360" s="257">
        <f t="shared" si="25"/>
        <v>0</v>
      </c>
      <c r="N360" s="257">
        <f t="shared" si="26"/>
        <v>0</v>
      </c>
      <c r="O360" s="257">
        <f t="shared" si="27"/>
        <v>0</v>
      </c>
      <c r="P360" s="257">
        <f t="shared" si="28"/>
        <v>0</v>
      </c>
      <c r="Q360" s="49">
        <f>'Og s3a'!H357</f>
        <v>0</v>
      </c>
      <c r="R360" s="470">
        <f>'Og s3a'!D357</f>
        <v>0</v>
      </c>
      <c r="S360" s="31"/>
      <c r="T360" s="340"/>
      <c r="U360" s="340"/>
      <c r="V360" s="340"/>
      <c r="W360" s="31"/>
      <c r="X360" s="31"/>
      <c r="Y360" s="31"/>
      <c r="Z360" s="31"/>
      <c r="AA360" s="31"/>
      <c r="AB360" s="31"/>
      <c r="AC360" s="31"/>
    </row>
    <row r="361" spans="1:29" ht="21" customHeight="1">
      <c r="A361" s="1228" t="str">
        <f t="shared" si="29"/>
        <v/>
      </c>
      <c r="B361" s="31"/>
      <c r="C361" s="1750">
        <f>'Og s3a'!C358</f>
        <v>0</v>
      </c>
      <c r="D361" s="1751"/>
      <c r="E361" s="1752">
        <f>'Og s3a'!E358</f>
        <v>0</v>
      </c>
      <c r="F361" s="1751"/>
      <c r="G361" s="976">
        <f>'Og s3a'!F358</f>
        <v>0</v>
      </c>
      <c r="H361" s="980"/>
      <c r="I361" s="469">
        <f>'Og s3a'!G358</f>
        <v>0</v>
      </c>
      <c r="J361" s="605"/>
      <c r="K361" s="31"/>
      <c r="L361" s="31"/>
      <c r="M361" s="257">
        <f t="shared" si="25"/>
        <v>0</v>
      </c>
      <c r="N361" s="257">
        <f t="shared" si="26"/>
        <v>0</v>
      </c>
      <c r="O361" s="257">
        <f t="shared" si="27"/>
        <v>0</v>
      </c>
      <c r="P361" s="257">
        <f t="shared" si="28"/>
        <v>0</v>
      </c>
      <c r="Q361" s="49">
        <f>'Og s3a'!H358</f>
        <v>0</v>
      </c>
      <c r="R361" s="470">
        <f>'Og s3a'!D358</f>
        <v>0</v>
      </c>
      <c r="S361" s="31"/>
      <c r="T361" s="340"/>
      <c r="U361" s="340"/>
      <c r="V361" s="340"/>
      <c r="W361" s="31"/>
      <c r="X361" s="31"/>
      <c r="Y361" s="31"/>
      <c r="Z361" s="31"/>
      <c r="AA361" s="31"/>
      <c r="AB361" s="31"/>
      <c r="AC361" s="31"/>
    </row>
    <row r="362" spans="1:29" ht="21" customHeight="1">
      <c r="A362" s="1228" t="str">
        <f t="shared" si="29"/>
        <v/>
      </c>
      <c r="B362" s="31"/>
      <c r="C362" s="1750">
        <f>'Og s3a'!C359</f>
        <v>0</v>
      </c>
      <c r="D362" s="1751"/>
      <c r="E362" s="1752">
        <f>'Og s3a'!E359</f>
        <v>0</v>
      </c>
      <c r="F362" s="1751"/>
      <c r="G362" s="976">
        <f>'Og s3a'!F359</f>
        <v>0</v>
      </c>
      <c r="H362" s="980"/>
      <c r="I362" s="469">
        <f>'Og s3a'!G359</f>
        <v>0</v>
      </c>
      <c r="J362" s="605"/>
      <c r="K362" s="31"/>
      <c r="L362" s="31"/>
      <c r="M362" s="257">
        <f t="shared" si="25"/>
        <v>0</v>
      </c>
      <c r="N362" s="257">
        <f t="shared" si="26"/>
        <v>0</v>
      </c>
      <c r="O362" s="257">
        <f t="shared" si="27"/>
        <v>0</v>
      </c>
      <c r="P362" s="257">
        <f t="shared" si="28"/>
        <v>0</v>
      </c>
      <c r="Q362" s="49">
        <f>'Og s3a'!H359</f>
        <v>0</v>
      </c>
      <c r="R362" s="470">
        <f>'Og s3a'!D359</f>
        <v>0</v>
      </c>
      <c r="S362" s="31"/>
      <c r="T362" s="340"/>
      <c r="U362" s="340"/>
      <c r="V362" s="340"/>
      <c r="W362" s="31"/>
      <c r="X362" s="31"/>
      <c r="Y362" s="31"/>
      <c r="Z362" s="31"/>
      <c r="AA362" s="31"/>
      <c r="AB362" s="31"/>
      <c r="AC362" s="31"/>
    </row>
    <row r="363" spans="1:29" ht="21" customHeight="1">
      <c r="A363" s="1228" t="str">
        <f t="shared" si="29"/>
        <v/>
      </c>
      <c r="B363" s="31"/>
      <c r="C363" s="1750">
        <f>'Og s3a'!C360</f>
        <v>0</v>
      </c>
      <c r="D363" s="1751"/>
      <c r="E363" s="1752">
        <f>'Og s3a'!E360</f>
        <v>0</v>
      </c>
      <c r="F363" s="1751"/>
      <c r="G363" s="976">
        <f>'Og s3a'!F360</f>
        <v>0</v>
      </c>
      <c r="H363" s="980"/>
      <c r="I363" s="469">
        <f>'Og s3a'!G360</f>
        <v>0</v>
      </c>
      <c r="J363" s="605"/>
      <c r="K363" s="31"/>
      <c r="L363" s="31"/>
      <c r="M363" s="257">
        <f t="shared" si="25"/>
        <v>0</v>
      </c>
      <c r="N363" s="257">
        <f t="shared" si="26"/>
        <v>0</v>
      </c>
      <c r="O363" s="257">
        <f t="shared" si="27"/>
        <v>0</v>
      </c>
      <c r="P363" s="257">
        <f t="shared" si="28"/>
        <v>0</v>
      </c>
      <c r="Q363" s="49">
        <f>'Og s3a'!H360</f>
        <v>0</v>
      </c>
      <c r="R363" s="470">
        <f>'Og s3a'!D360</f>
        <v>0</v>
      </c>
      <c r="S363" s="31"/>
      <c r="T363" s="340"/>
      <c r="U363" s="340"/>
      <c r="V363" s="340"/>
      <c r="W363" s="31"/>
      <c r="X363" s="31"/>
      <c r="Y363" s="31"/>
      <c r="Z363" s="31"/>
      <c r="AA363" s="31"/>
      <c r="AB363" s="31"/>
      <c r="AC363" s="31"/>
    </row>
    <row r="364" spans="1:29" ht="21" customHeight="1">
      <c r="A364" s="1228" t="str">
        <f t="shared" si="29"/>
        <v/>
      </c>
      <c r="B364" s="31"/>
      <c r="C364" s="1750">
        <f>'Og s3a'!C361</f>
        <v>0</v>
      </c>
      <c r="D364" s="1751"/>
      <c r="E364" s="1752">
        <f>'Og s3a'!E361</f>
        <v>0</v>
      </c>
      <c r="F364" s="1751"/>
      <c r="G364" s="976">
        <f>'Og s3a'!F361</f>
        <v>0</v>
      </c>
      <c r="H364" s="980"/>
      <c r="I364" s="469">
        <f>'Og s3a'!G361</f>
        <v>0</v>
      </c>
      <c r="J364" s="605"/>
      <c r="K364" s="31"/>
      <c r="L364" s="31"/>
      <c r="M364" s="257">
        <f t="shared" si="25"/>
        <v>0</v>
      </c>
      <c r="N364" s="257">
        <f t="shared" si="26"/>
        <v>0</v>
      </c>
      <c r="O364" s="257">
        <f t="shared" si="27"/>
        <v>0</v>
      </c>
      <c r="P364" s="257">
        <f t="shared" si="28"/>
        <v>0</v>
      </c>
      <c r="Q364" s="49">
        <f>'Og s3a'!H361</f>
        <v>0</v>
      </c>
      <c r="R364" s="470">
        <f>'Og s3a'!D361</f>
        <v>0</v>
      </c>
      <c r="S364" s="31"/>
      <c r="T364" s="340"/>
      <c r="U364" s="340"/>
      <c r="V364" s="340"/>
      <c r="W364" s="31"/>
      <c r="X364" s="31"/>
      <c r="Y364" s="31"/>
      <c r="Z364" s="31"/>
      <c r="AA364" s="31"/>
      <c r="AB364" s="31"/>
      <c r="AC364" s="31"/>
    </row>
    <row r="365" spans="1:29" ht="21" customHeight="1">
      <c r="A365" s="1228" t="str">
        <f t="shared" si="29"/>
        <v/>
      </c>
      <c r="B365" s="31"/>
      <c r="C365" s="1750">
        <f>'Og s3a'!C362</f>
        <v>0</v>
      </c>
      <c r="D365" s="1751"/>
      <c r="E365" s="1752">
        <f>'Og s3a'!E362</f>
        <v>0</v>
      </c>
      <c r="F365" s="1751"/>
      <c r="G365" s="976">
        <f>'Og s3a'!F362</f>
        <v>0</v>
      </c>
      <c r="H365" s="980"/>
      <c r="I365" s="469">
        <f>'Og s3a'!G362</f>
        <v>0</v>
      </c>
      <c r="J365" s="605"/>
      <c r="K365" s="31"/>
      <c r="L365" s="31"/>
      <c r="M365" s="257">
        <f t="shared" si="25"/>
        <v>0</v>
      </c>
      <c r="N365" s="257">
        <f t="shared" si="26"/>
        <v>0</v>
      </c>
      <c r="O365" s="257">
        <f t="shared" si="27"/>
        <v>0</v>
      </c>
      <c r="P365" s="257">
        <f t="shared" si="28"/>
        <v>0</v>
      </c>
      <c r="Q365" s="49">
        <f>'Og s3a'!H362</f>
        <v>0</v>
      </c>
      <c r="R365" s="470">
        <f>'Og s3a'!D362</f>
        <v>0</v>
      </c>
      <c r="S365" s="31"/>
      <c r="T365" s="340"/>
      <c r="U365" s="340"/>
      <c r="V365" s="340"/>
      <c r="W365" s="31"/>
      <c r="X365" s="31"/>
      <c r="Y365" s="31"/>
      <c r="Z365" s="31"/>
      <c r="AA365" s="31"/>
      <c r="AB365" s="31"/>
      <c r="AC365" s="31"/>
    </row>
    <row r="366" spans="1:29" ht="21" customHeight="1">
      <c r="A366" s="1228" t="str">
        <f t="shared" si="29"/>
        <v/>
      </c>
      <c r="B366" s="31"/>
      <c r="C366" s="1750">
        <f>'Og s3a'!C363</f>
        <v>0</v>
      </c>
      <c r="D366" s="1751"/>
      <c r="E366" s="1752">
        <f>'Og s3a'!E363</f>
        <v>0</v>
      </c>
      <c r="F366" s="1751"/>
      <c r="G366" s="976">
        <f>'Og s3a'!F363</f>
        <v>0</v>
      </c>
      <c r="H366" s="980"/>
      <c r="I366" s="469">
        <f>'Og s3a'!G363</f>
        <v>0</v>
      </c>
      <c r="J366" s="605"/>
      <c r="K366" s="31"/>
      <c r="L366" s="31"/>
      <c r="M366" s="257">
        <f t="shared" si="25"/>
        <v>0</v>
      </c>
      <c r="N366" s="257">
        <f t="shared" si="26"/>
        <v>0</v>
      </c>
      <c r="O366" s="257">
        <f t="shared" si="27"/>
        <v>0</v>
      </c>
      <c r="P366" s="257">
        <f t="shared" si="28"/>
        <v>0</v>
      </c>
      <c r="Q366" s="49">
        <f>'Og s3a'!H363</f>
        <v>0</v>
      </c>
      <c r="R366" s="470">
        <f>'Og s3a'!D363</f>
        <v>0</v>
      </c>
      <c r="S366" s="31"/>
      <c r="T366" s="340"/>
      <c r="U366" s="340"/>
      <c r="V366" s="340"/>
      <c r="W366" s="31"/>
      <c r="X366" s="31"/>
      <c r="Y366" s="31"/>
      <c r="Z366" s="31"/>
      <c r="AA366" s="31"/>
      <c r="AB366" s="31"/>
      <c r="AC366" s="31"/>
    </row>
    <row r="367" spans="1:29" ht="21" customHeight="1">
      <c r="A367" s="1228" t="str">
        <f t="shared" si="29"/>
        <v/>
      </c>
      <c r="B367" s="31"/>
      <c r="C367" s="1750">
        <f>'Og s3a'!C364</f>
        <v>0</v>
      </c>
      <c r="D367" s="1751"/>
      <c r="E367" s="1752">
        <f>'Og s3a'!E364</f>
        <v>0</v>
      </c>
      <c r="F367" s="1751"/>
      <c r="G367" s="976">
        <f>'Og s3a'!F364</f>
        <v>0</v>
      </c>
      <c r="H367" s="980"/>
      <c r="I367" s="469">
        <f>'Og s3a'!G364</f>
        <v>0</v>
      </c>
      <c r="J367" s="605"/>
      <c r="K367" s="31"/>
      <c r="L367" s="31"/>
      <c r="M367" s="257">
        <f t="shared" si="25"/>
        <v>0</v>
      </c>
      <c r="N367" s="257">
        <f t="shared" si="26"/>
        <v>0</v>
      </c>
      <c r="O367" s="257">
        <f t="shared" si="27"/>
        <v>0</v>
      </c>
      <c r="P367" s="257">
        <f t="shared" si="28"/>
        <v>0</v>
      </c>
      <c r="Q367" s="49">
        <f>'Og s3a'!H364</f>
        <v>0</v>
      </c>
      <c r="R367" s="470">
        <f>'Og s3a'!D364</f>
        <v>0</v>
      </c>
      <c r="S367" s="31"/>
      <c r="T367" s="340"/>
      <c r="U367" s="340"/>
      <c r="V367" s="340"/>
      <c r="W367" s="31"/>
      <c r="X367" s="31"/>
      <c r="Y367" s="31"/>
      <c r="Z367" s="31"/>
      <c r="AA367" s="31"/>
      <c r="AB367" s="31"/>
      <c r="AC367" s="31"/>
    </row>
    <row r="368" spans="1:29" ht="21" customHeight="1">
      <c r="A368" s="1228" t="str">
        <f t="shared" si="29"/>
        <v/>
      </c>
      <c r="B368" s="31"/>
      <c r="C368" s="1750">
        <f>'Og s3a'!C365</f>
        <v>0</v>
      </c>
      <c r="D368" s="1751"/>
      <c r="E368" s="1752">
        <f>'Og s3a'!E365</f>
        <v>0</v>
      </c>
      <c r="F368" s="1751"/>
      <c r="G368" s="976">
        <f>'Og s3a'!F365</f>
        <v>0</v>
      </c>
      <c r="H368" s="980"/>
      <c r="I368" s="469">
        <f>'Og s3a'!G365</f>
        <v>0</v>
      </c>
      <c r="J368" s="605"/>
      <c r="K368" s="31"/>
      <c r="L368" s="31"/>
      <c r="M368" s="257">
        <f t="shared" si="25"/>
        <v>0</v>
      </c>
      <c r="N368" s="257">
        <f t="shared" si="26"/>
        <v>0</v>
      </c>
      <c r="O368" s="257">
        <f t="shared" si="27"/>
        <v>0</v>
      </c>
      <c r="P368" s="257">
        <f t="shared" si="28"/>
        <v>0</v>
      </c>
      <c r="Q368" s="49">
        <f>'Og s3a'!H365</f>
        <v>0</v>
      </c>
      <c r="R368" s="470">
        <f>'Og s3a'!D365</f>
        <v>0</v>
      </c>
      <c r="S368" s="31"/>
      <c r="T368" s="340"/>
      <c r="U368" s="340"/>
      <c r="V368" s="340"/>
      <c r="W368" s="31"/>
      <c r="X368" s="31"/>
      <c r="Y368" s="31"/>
      <c r="Z368" s="31"/>
      <c r="AA368" s="31"/>
      <c r="AB368" s="31"/>
      <c r="AC368" s="31"/>
    </row>
    <row r="369" spans="1:29" ht="21" customHeight="1">
      <c r="A369" s="1228" t="str">
        <f t="shared" si="29"/>
        <v/>
      </c>
      <c r="B369" s="31"/>
      <c r="C369" s="1750">
        <f>'Og s3a'!C366</f>
        <v>0</v>
      </c>
      <c r="D369" s="1751"/>
      <c r="E369" s="1752">
        <f>'Og s3a'!E366</f>
        <v>0</v>
      </c>
      <c r="F369" s="1751"/>
      <c r="G369" s="976">
        <f>'Og s3a'!F366</f>
        <v>0</v>
      </c>
      <c r="H369" s="980"/>
      <c r="I369" s="469">
        <f>'Og s3a'!G366</f>
        <v>0</v>
      </c>
      <c r="J369" s="605"/>
      <c r="K369" s="31"/>
      <c r="L369" s="31"/>
      <c r="M369" s="257">
        <f t="shared" si="25"/>
        <v>0</v>
      </c>
      <c r="N369" s="257">
        <f t="shared" si="26"/>
        <v>0</v>
      </c>
      <c r="O369" s="257">
        <f t="shared" si="27"/>
        <v>0</v>
      </c>
      <c r="P369" s="257">
        <f t="shared" si="28"/>
        <v>0</v>
      </c>
      <c r="Q369" s="49">
        <f>'Og s3a'!H366</f>
        <v>0</v>
      </c>
      <c r="R369" s="470">
        <f>'Og s3a'!D366</f>
        <v>0</v>
      </c>
      <c r="S369" s="31"/>
      <c r="T369" s="340"/>
      <c r="U369" s="340"/>
      <c r="V369" s="340"/>
      <c r="W369" s="31"/>
      <c r="X369" s="31"/>
      <c r="Y369" s="31"/>
      <c r="Z369" s="31"/>
      <c r="AA369" s="31"/>
      <c r="AB369" s="31"/>
      <c r="AC369" s="31"/>
    </row>
    <row r="370" spans="1:29" ht="21" customHeight="1">
      <c r="A370" s="1228" t="str">
        <f t="shared" si="29"/>
        <v/>
      </c>
      <c r="B370" s="31"/>
      <c r="C370" s="1750">
        <f>'Og s3a'!C367</f>
        <v>0</v>
      </c>
      <c r="D370" s="1751"/>
      <c r="E370" s="1752">
        <f>'Og s3a'!E367</f>
        <v>0</v>
      </c>
      <c r="F370" s="1751"/>
      <c r="G370" s="976">
        <f>'Og s3a'!F367</f>
        <v>0</v>
      </c>
      <c r="H370" s="980"/>
      <c r="I370" s="469">
        <f>'Og s3a'!G367</f>
        <v>0</v>
      </c>
      <c r="J370" s="605"/>
      <c r="K370" s="31"/>
      <c r="L370" s="31"/>
      <c r="M370" s="257">
        <f t="shared" si="25"/>
        <v>0</v>
      </c>
      <c r="N370" s="257">
        <f t="shared" si="26"/>
        <v>0</v>
      </c>
      <c r="O370" s="257">
        <f t="shared" si="27"/>
        <v>0</v>
      </c>
      <c r="P370" s="257">
        <f t="shared" si="28"/>
        <v>0</v>
      </c>
      <c r="Q370" s="49">
        <f>'Og s3a'!H367</f>
        <v>0</v>
      </c>
      <c r="R370" s="470">
        <f>'Og s3a'!D367</f>
        <v>0</v>
      </c>
      <c r="S370" s="31"/>
      <c r="T370" s="340"/>
      <c r="U370" s="340"/>
      <c r="V370" s="340"/>
      <c r="W370" s="31"/>
      <c r="X370" s="31"/>
      <c r="Y370" s="31"/>
      <c r="Z370" s="31"/>
      <c r="AA370" s="31"/>
      <c r="AB370" s="31"/>
      <c r="AC370" s="31"/>
    </row>
    <row r="371" spans="1:29" ht="21" customHeight="1">
      <c r="A371" s="1228" t="str">
        <f t="shared" si="29"/>
        <v/>
      </c>
      <c r="B371" s="31"/>
      <c r="C371" s="1750">
        <f>'Og s3a'!C368</f>
        <v>0</v>
      </c>
      <c r="D371" s="1751"/>
      <c r="E371" s="1752">
        <f>'Og s3a'!E368</f>
        <v>0</v>
      </c>
      <c r="F371" s="1751"/>
      <c r="G371" s="976">
        <f>'Og s3a'!F368</f>
        <v>0</v>
      </c>
      <c r="H371" s="980"/>
      <c r="I371" s="469">
        <f>'Og s3a'!G368</f>
        <v>0</v>
      </c>
      <c r="J371" s="605"/>
      <c r="K371" s="31"/>
      <c r="L371" s="31"/>
      <c r="M371" s="257">
        <f t="shared" si="25"/>
        <v>0</v>
      </c>
      <c r="N371" s="257">
        <f t="shared" si="26"/>
        <v>0</v>
      </c>
      <c r="O371" s="257">
        <f t="shared" si="27"/>
        <v>0</v>
      </c>
      <c r="P371" s="257">
        <f t="shared" si="28"/>
        <v>0</v>
      </c>
      <c r="Q371" s="49">
        <f>'Og s3a'!H368</f>
        <v>0</v>
      </c>
      <c r="R371" s="470">
        <f>'Og s3a'!D368</f>
        <v>0</v>
      </c>
      <c r="S371" s="31"/>
      <c r="T371" s="340"/>
      <c r="U371" s="340"/>
      <c r="V371" s="340"/>
      <c r="W371" s="31"/>
      <c r="X371" s="31"/>
      <c r="Y371" s="31"/>
      <c r="Z371" s="31"/>
      <c r="AA371" s="31"/>
      <c r="AB371" s="31"/>
      <c r="AC371" s="31"/>
    </row>
    <row r="372" spans="1:29" ht="21" customHeight="1">
      <c r="A372" s="1228" t="str">
        <f t="shared" si="29"/>
        <v/>
      </c>
      <c r="B372" s="31"/>
      <c r="C372" s="1750">
        <f>'Og s3a'!C369</f>
        <v>0</v>
      </c>
      <c r="D372" s="1751"/>
      <c r="E372" s="1752">
        <f>'Og s3a'!E369</f>
        <v>0</v>
      </c>
      <c r="F372" s="1751"/>
      <c r="G372" s="976">
        <f>'Og s3a'!F369</f>
        <v>0</v>
      </c>
      <c r="H372" s="980"/>
      <c r="I372" s="469">
        <f>'Og s3a'!G369</f>
        <v>0</v>
      </c>
      <c r="J372" s="605"/>
      <c r="K372" s="31"/>
      <c r="L372" s="31"/>
      <c r="M372" s="257">
        <f t="shared" si="25"/>
        <v>0</v>
      </c>
      <c r="N372" s="257">
        <f t="shared" si="26"/>
        <v>0</v>
      </c>
      <c r="O372" s="257">
        <f t="shared" si="27"/>
        <v>0</v>
      </c>
      <c r="P372" s="257">
        <f t="shared" si="28"/>
        <v>0</v>
      </c>
      <c r="Q372" s="49">
        <f>'Og s3a'!H369</f>
        <v>0</v>
      </c>
      <c r="R372" s="470">
        <f>'Og s3a'!D369</f>
        <v>0</v>
      </c>
      <c r="S372" s="31"/>
      <c r="T372" s="340"/>
      <c r="U372" s="340"/>
      <c r="V372" s="340"/>
      <c r="W372" s="31"/>
      <c r="X372" s="31"/>
      <c r="Y372" s="31"/>
      <c r="Z372" s="31"/>
      <c r="AA372" s="31"/>
      <c r="AB372" s="31"/>
      <c r="AC372" s="31"/>
    </row>
    <row r="373" spans="1:29" ht="21" customHeight="1">
      <c r="A373" s="1228" t="str">
        <f t="shared" si="29"/>
        <v/>
      </c>
      <c r="B373" s="31"/>
      <c r="C373" s="1750">
        <f>'Og s3a'!C370</f>
        <v>0</v>
      </c>
      <c r="D373" s="1751"/>
      <c r="E373" s="1752">
        <f>'Og s3a'!E370</f>
        <v>0</v>
      </c>
      <c r="F373" s="1751"/>
      <c r="G373" s="976">
        <f>'Og s3a'!F370</f>
        <v>0</v>
      </c>
      <c r="H373" s="980"/>
      <c r="I373" s="469">
        <f>'Og s3a'!G370</f>
        <v>0</v>
      </c>
      <c r="J373" s="605"/>
      <c r="K373" s="31"/>
      <c r="L373" s="31"/>
      <c r="M373" s="257">
        <f t="shared" si="25"/>
        <v>0</v>
      </c>
      <c r="N373" s="257">
        <f t="shared" si="26"/>
        <v>0</v>
      </c>
      <c r="O373" s="257">
        <f t="shared" si="27"/>
        <v>0</v>
      </c>
      <c r="P373" s="257">
        <f t="shared" si="28"/>
        <v>0</v>
      </c>
      <c r="Q373" s="49">
        <f>'Og s3a'!H370</f>
        <v>0</v>
      </c>
      <c r="R373" s="470">
        <f>'Og s3a'!D370</f>
        <v>0</v>
      </c>
      <c r="S373" s="31"/>
      <c r="T373" s="340"/>
      <c r="U373" s="340"/>
      <c r="V373" s="340"/>
      <c r="W373" s="31"/>
      <c r="X373" s="31"/>
      <c r="Y373" s="31"/>
      <c r="Z373" s="31"/>
      <c r="AA373" s="31"/>
      <c r="AB373" s="31"/>
      <c r="AC373" s="31"/>
    </row>
    <row r="374" spans="1:29" ht="21" customHeight="1">
      <c r="A374" s="1228" t="str">
        <f t="shared" si="29"/>
        <v/>
      </c>
      <c r="B374" s="31"/>
      <c r="C374" s="1750">
        <f>'Og s3a'!C371</f>
        <v>0</v>
      </c>
      <c r="D374" s="1751"/>
      <c r="E374" s="1752">
        <f>'Og s3a'!E371</f>
        <v>0</v>
      </c>
      <c r="F374" s="1751"/>
      <c r="G374" s="976">
        <f>'Og s3a'!F371</f>
        <v>0</v>
      </c>
      <c r="H374" s="980"/>
      <c r="I374" s="469">
        <f>'Og s3a'!G371</f>
        <v>0</v>
      </c>
      <c r="J374" s="605"/>
      <c r="K374" s="31"/>
      <c r="L374" s="31"/>
      <c r="M374" s="257">
        <f t="shared" si="25"/>
        <v>0</v>
      </c>
      <c r="N374" s="257">
        <f t="shared" si="26"/>
        <v>0</v>
      </c>
      <c r="O374" s="257">
        <f t="shared" si="27"/>
        <v>0</v>
      </c>
      <c r="P374" s="257">
        <f t="shared" si="28"/>
        <v>0</v>
      </c>
      <c r="Q374" s="49">
        <f>'Og s3a'!H371</f>
        <v>0</v>
      </c>
      <c r="R374" s="470">
        <f>'Og s3a'!D371</f>
        <v>0</v>
      </c>
      <c r="S374" s="31"/>
      <c r="T374" s="340"/>
      <c r="U374" s="340"/>
      <c r="V374" s="340"/>
      <c r="W374" s="31"/>
      <c r="X374" s="31"/>
      <c r="Y374" s="31"/>
      <c r="Z374" s="31"/>
      <c r="AA374" s="31"/>
      <c r="AB374" s="31"/>
      <c r="AC374" s="31"/>
    </row>
    <row r="375" spans="1:29" ht="21" customHeight="1">
      <c r="A375" s="1228" t="str">
        <f t="shared" si="29"/>
        <v/>
      </c>
      <c r="B375" s="31"/>
      <c r="C375" s="1750">
        <f>'Og s3a'!C372</f>
        <v>0</v>
      </c>
      <c r="D375" s="1751"/>
      <c r="E375" s="1752">
        <f>'Og s3a'!E372</f>
        <v>0</v>
      </c>
      <c r="F375" s="1751"/>
      <c r="G375" s="976">
        <f>'Og s3a'!F372</f>
        <v>0</v>
      </c>
      <c r="H375" s="980"/>
      <c r="I375" s="469">
        <f>'Og s3a'!G372</f>
        <v>0</v>
      </c>
      <c r="J375" s="605"/>
      <c r="K375" s="31"/>
      <c r="L375" s="31"/>
      <c r="M375" s="257">
        <f t="shared" si="25"/>
        <v>0</v>
      </c>
      <c r="N375" s="257">
        <f t="shared" si="26"/>
        <v>0</v>
      </c>
      <c r="O375" s="257">
        <f t="shared" si="27"/>
        <v>0</v>
      </c>
      <c r="P375" s="257">
        <f t="shared" si="28"/>
        <v>0</v>
      </c>
      <c r="Q375" s="49">
        <f>'Og s3a'!H372</f>
        <v>0</v>
      </c>
      <c r="R375" s="470">
        <f>'Og s3a'!D372</f>
        <v>0</v>
      </c>
      <c r="S375" s="31"/>
      <c r="T375" s="340"/>
      <c r="U375" s="340"/>
      <c r="V375" s="340"/>
      <c r="W375" s="31"/>
      <c r="X375" s="31"/>
      <c r="Y375" s="31"/>
      <c r="Z375" s="31"/>
      <c r="AA375" s="31"/>
      <c r="AB375" s="31"/>
      <c r="AC375" s="31"/>
    </row>
    <row r="376" spans="1:29" ht="21" customHeight="1">
      <c r="A376" s="1228" t="str">
        <f t="shared" si="29"/>
        <v/>
      </c>
      <c r="B376" s="31"/>
      <c r="C376" s="1750">
        <f>'Og s3a'!C373</f>
        <v>0</v>
      </c>
      <c r="D376" s="1751"/>
      <c r="E376" s="1752">
        <f>'Og s3a'!E373</f>
        <v>0</v>
      </c>
      <c r="F376" s="1751"/>
      <c r="G376" s="976">
        <f>'Og s3a'!F373</f>
        <v>0</v>
      </c>
      <c r="H376" s="980"/>
      <c r="I376" s="469">
        <f>'Og s3a'!G373</f>
        <v>0</v>
      </c>
      <c r="J376" s="605"/>
      <c r="K376" s="31"/>
      <c r="L376" s="31"/>
      <c r="M376" s="257">
        <f t="shared" si="25"/>
        <v>0</v>
      </c>
      <c r="N376" s="257">
        <f t="shared" si="26"/>
        <v>0</v>
      </c>
      <c r="O376" s="257">
        <f t="shared" si="27"/>
        <v>0</v>
      </c>
      <c r="P376" s="257">
        <f t="shared" si="28"/>
        <v>0</v>
      </c>
      <c r="Q376" s="49">
        <f>'Og s3a'!H373</f>
        <v>0</v>
      </c>
      <c r="R376" s="470">
        <f>'Og s3a'!D373</f>
        <v>0</v>
      </c>
      <c r="S376" s="31"/>
      <c r="T376" s="340"/>
      <c r="U376" s="340"/>
      <c r="V376" s="340"/>
      <c r="W376" s="31"/>
      <c r="X376" s="31"/>
      <c r="Y376" s="31"/>
      <c r="Z376" s="31"/>
      <c r="AA376" s="31"/>
      <c r="AB376" s="31"/>
      <c r="AC376" s="31"/>
    </row>
    <row r="377" spans="1:29" ht="21" customHeight="1">
      <c r="A377" s="1228" t="str">
        <f t="shared" si="29"/>
        <v/>
      </c>
      <c r="B377" s="31"/>
      <c r="C377" s="1750">
        <f>'Og s3a'!C374</f>
        <v>0</v>
      </c>
      <c r="D377" s="1751"/>
      <c r="E377" s="1752">
        <f>'Og s3a'!E374</f>
        <v>0</v>
      </c>
      <c r="F377" s="1751"/>
      <c r="G377" s="976">
        <f>'Og s3a'!F374</f>
        <v>0</v>
      </c>
      <c r="H377" s="980"/>
      <c r="I377" s="469">
        <f>'Og s3a'!G374</f>
        <v>0</v>
      </c>
      <c r="J377" s="605"/>
      <c r="K377" s="31"/>
      <c r="L377" s="31"/>
      <c r="M377" s="257">
        <f t="shared" si="25"/>
        <v>0</v>
      </c>
      <c r="N377" s="257">
        <f t="shared" si="26"/>
        <v>0</v>
      </c>
      <c r="O377" s="257">
        <f t="shared" si="27"/>
        <v>0</v>
      </c>
      <c r="P377" s="257">
        <f t="shared" si="28"/>
        <v>0</v>
      </c>
      <c r="Q377" s="49">
        <f>'Og s3a'!H374</f>
        <v>0</v>
      </c>
      <c r="R377" s="470">
        <f>'Og s3a'!D374</f>
        <v>0</v>
      </c>
      <c r="S377" s="31"/>
      <c r="T377" s="340"/>
      <c r="U377" s="340"/>
      <c r="V377" s="340"/>
      <c r="W377" s="31"/>
      <c r="X377" s="31"/>
      <c r="Y377" s="31"/>
      <c r="Z377" s="31"/>
      <c r="AA377" s="31"/>
      <c r="AB377" s="31"/>
      <c r="AC377" s="31"/>
    </row>
    <row r="378" spans="1:29" ht="21" customHeight="1">
      <c r="A378" s="1228" t="str">
        <f t="shared" si="29"/>
        <v/>
      </c>
      <c r="B378" s="31"/>
      <c r="C378" s="1750">
        <f>'Og s3a'!C375</f>
        <v>0</v>
      </c>
      <c r="D378" s="1751"/>
      <c r="E378" s="1752">
        <f>'Og s3a'!E375</f>
        <v>0</v>
      </c>
      <c r="F378" s="1751"/>
      <c r="G378" s="976">
        <f>'Og s3a'!F375</f>
        <v>0</v>
      </c>
      <c r="H378" s="980"/>
      <c r="I378" s="469">
        <f>'Og s3a'!G375</f>
        <v>0</v>
      </c>
      <c r="J378" s="605"/>
      <c r="K378" s="31"/>
      <c r="L378" s="31"/>
      <c r="M378" s="257">
        <f t="shared" si="25"/>
        <v>0</v>
      </c>
      <c r="N378" s="257">
        <f t="shared" si="26"/>
        <v>0</v>
      </c>
      <c r="O378" s="257">
        <f t="shared" si="27"/>
        <v>0</v>
      </c>
      <c r="P378" s="257">
        <f t="shared" si="28"/>
        <v>0</v>
      </c>
      <c r="Q378" s="49">
        <f>'Og s3a'!H375</f>
        <v>0</v>
      </c>
      <c r="R378" s="470">
        <f>'Og s3a'!D375</f>
        <v>0</v>
      </c>
      <c r="S378" s="31"/>
      <c r="T378" s="340"/>
      <c r="U378" s="340"/>
      <c r="V378" s="340"/>
      <c r="W378" s="31"/>
      <c r="X378" s="31"/>
      <c r="Y378" s="31"/>
      <c r="Z378" s="31"/>
      <c r="AA378" s="31"/>
      <c r="AB378" s="31"/>
      <c r="AC378" s="31"/>
    </row>
    <row r="379" spans="1:29" ht="21" customHeight="1">
      <c r="A379" s="1228" t="str">
        <f t="shared" si="29"/>
        <v/>
      </c>
      <c r="B379" s="31"/>
      <c r="C379" s="1750">
        <f>'Og s3a'!C376</f>
        <v>0</v>
      </c>
      <c r="D379" s="1751"/>
      <c r="E379" s="1752">
        <f>'Og s3a'!E376</f>
        <v>0</v>
      </c>
      <c r="F379" s="1751"/>
      <c r="G379" s="976">
        <f>'Og s3a'!F376</f>
        <v>0</v>
      </c>
      <c r="H379" s="980"/>
      <c r="I379" s="469">
        <f>'Og s3a'!G376</f>
        <v>0</v>
      </c>
      <c r="J379" s="605"/>
      <c r="K379" s="31"/>
      <c r="L379" s="31"/>
      <c r="M379" s="257">
        <f t="shared" si="25"/>
        <v>0</v>
      </c>
      <c r="N379" s="257">
        <f t="shared" si="26"/>
        <v>0</v>
      </c>
      <c r="O379" s="257">
        <f t="shared" si="27"/>
        <v>0</v>
      </c>
      <c r="P379" s="257">
        <f t="shared" si="28"/>
        <v>0</v>
      </c>
      <c r="Q379" s="49">
        <f>'Og s3a'!H376</f>
        <v>0</v>
      </c>
      <c r="R379" s="470">
        <f>'Og s3a'!D376</f>
        <v>0</v>
      </c>
      <c r="S379" s="31"/>
      <c r="T379" s="340"/>
      <c r="U379" s="340"/>
      <c r="V379" s="340"/>
      <c r="W379" s="31"/>
      <c r="X379" s="31"/>
      <c r="Y379" s="31"/>
      <c r="Z379" s="31"/>
      <c r="AA379" s="31"/>
      <c r="AB379" s="31"/>
      <c r="AC379" s="31"/>
    </row>
    <row r="380" spans="1:29" ht="21" customHeight="1">
      <c r="A380" s="1228" t="str">
        <f t="shared" si="29"/>
        <v/>
      </c>
      <c r="B380" s="31"/>
      <c r="C380" s="1750">
        <f>'Og s3a'!C377</f>
        <v>0</v>
      </c>
      <c r="D380" s="1751"/>
      <c r="E380" s="1752">
        <f>'Og s3a'!E377</f>
        <v>0</v>
      </c>
      <c r="F380" s="1751"/>
      <c r="G380" s="976">
        <f>'Og s3a'!F377</f>
        <v>0</v>
      </c>
      <c r="H380" s="980"/>
      <c r="I380" s="469">
        <f>'Og s3a'!G377</f>
        <v>0</v>
      </c>
      <c r="J380" s="605"/>
      <c r="K380" s="31"/>
      <c r="L380" s="31"/>
      <c r="M380" s="257">
        <f t="shared" si="25"/>
        <v>0</v>
      </c>
      <c r="N380" s="257">
        <f t="shared" si="26"/>
        <v>0</v>
      </c>
      <c r="O380" s="257">
        <f t="shared" si="27"/>
        <v>0</v>
      </c>
      <c r="P380" s="257">
        <f t="shared" si="28"/>
        <v>0</v>
      </c>
      <c r="Q380" s="49">
        <f>'Og s3a'!H377</f>
        <v>0</v>
      </c>
      <c r="R380" s="470">
        <f>'Og s3a'!D377</f>
        <v>0</v>
      </c>
      <c r="S380" s="31"/>
      <c r="T380" s="340"/>
      <c r="U380" s="340"/>
      <c r="V380" s="340"/>
      <c r="W380" s="31"/>
      <c r="X380" s="31"/>
      <c r="Y380" s="31"/>
      <c r="Z380" s="31"/>
      <c r="AA380" s="31"/>
      <c r="AB380" s="31"/>
      <c r="AC380" s="31"/>
    </row>
    <row r="381" spans="1:29" ht="21" customHeight="1">
      <c r="A381" s="1228" t="str">
        <f t="shared" si="29"/>
        <v/>
      </c>
      <c r="B381" s="31"/>
      <c r="C381" s="1750">
        <f>'Og s3a'!C378</f>
        <v>0</v>
      </c>
      <c r="D381" s="1751"/>
      <c r="E381" s="1752">
        <f>'Og s3a'!E378</f>
        <v>0</v>
      </c>
      <c r="F381" s="1751"/>
      <c r="G381" s="976">
        <f>'Og s3a'!F378</f>
        <v>0</v>
      </c>
      <c r="H381" s="980"/>
      <c r="I381" s="469">
        <f>'Og s3a'!G378</f>
        <v>0</v>
      </c>
      <c r="J381" s="605"/>
      <c r="K381" s="31"/>
      <c r="L381" s="31"/>
      <c r="M381" s="257">
        <f t="shared" si="25"/>
        <v>0</v>
      </c>
      <c r="N381" s="257">
        <f t="shared" si="26"/>
        <v>0</v>
      </c>
      <c r="O381" s="257">
        <f t="shared" si="27"/>
        <v>0</v>
      </c>
      <c r="P381" s="257">
        <f t="shared" si="28"/>
        <v>0</v>
      </c>
      <c r="Q381" s="49">
        <f>'Og s3a'!H378</f>
        <v>0</v>
      </c>
      <c r="R381" s="470">
        <f>'Og s3a'!D378</f>
        <v>0</v>
      </c>
      <c r="S381" s="31"/>
      <c r="T381" s="340"/>
      <c r="U381" s="340"/>
      <c r="V381" s="340"/>
      <c r="W381" s="31"/>
      <c r="X381" s="31"/>
      <c r="Y381" s="31"/>
      <c r="Z381" s="31"/>
      <c r="AA381" s="31"/>
      <c r="AB381" s="31"/>
      <c r="AC381" s="31"/>
    </row>
    <row r="382" spans="1:29" ht="21" customHeight="1">
      <c r="A382" s="1228" t="str">
        <f t="shared" si="29"/>
        <v/>
      </c>
      <c r="B382" s="31"/>
      <c r="C382" s="1750">
        <f>'Og s3a'!C379</f>
        <v>0</v>
      </c>
      <c r="D382" s="1751"/>
      <c r="E382" s="1752">
        <f>'Og s3a'!E379</f>
        <v>0</v>
      </c>
      <c r="F382" s="1751"/>
      <c r="G382" s="976">
        <f>'Og s3a'!F379</f>
        <v>0</v>
      </c>
      <c r="H382" s="980"/>
      <c r="I382" s="469">
        <f>'Og s3a'!G379</f>
        <v>0</v>
      </c>
      <c r="J382" s="605"/>
      <c r="K382" s="31"/>
      <c r="L382" s="31"/>
      <c r="M382" s="257">
        <f t="shared" si="25"/>
        <v>0</v>
      </c>
      <c r="N382" s="257">
        <f t="shared" si="26"/>
        <v>0</v>
      </c>
      <c r="O382" s="257">
        <f t="shared" si="27"/>
        <v>0</v>
      </c>
      <c r="P382" s="257">
        <f t="shared" si="28"/>
        <v>0</v>
      </c>
      <c r="Q382" s="49">
        <f>'Og s3a'!H379</f>
        <v>0</v>
      </c>
      <c r="R382" s="470">
        <f>'Og s3a'!D379</f>
        <v>0</v>
      </c>
      <c r="S382" s="31"/>
      <c r="T382" s="340"/>
      <c r="U382" s="340"/>
      <c r="V382" s="340"/>
      <c r="W382" s="31"/>
      <c r="X382" s="31"/>
      <c r="Y382" s="31"/>
      <c r="Z382" s="31"/>
      <c r="AA382" s="31"/>
      <c r="AB382" s="31"/>
      <c r="AC382" s="31"/>
    </row>
    <row r="383" spans="1:29" ht="21" customHeight="1">
      <c r="A383" s="1228" t="str">
        <f t="shared" si="29"/>
        <v/>
      </c>
      <c r="B383" s="31"/>
      <c r="C383" s="1750">
        <f>'Og s3a'!C380</f>
        <v>0</v>
      </c>
      <c r="D383" s="1751"/>
      <c r="E383" s="1752">
        <f>'Og s3a'!E380</f>
        <v>0</v>
      </c>
      <c r="F383" s="1751"/>
      <c r="G383" s="976">
        <f>'Og s3a'!F380</f>
        <v>0</v>
      </c>
      <c r="H383" s="980"/>
      <c r="I383" s="469">
        <f>'Og s3a'!G380</f>
        <v>0</v>
      </c>
      <c r="J383" s="605"/>
      <c r="K383" s="31"/>
      <c r="L383" s="31"/>
      <c r="M383" s="257">
        <f t="shared" si="25"/>
        <v>0</v>
      </c>
      <c r="N383" s="257">
        <f t="shared" si="26"/>
        <v>0</v>
      </c>
      <c r="O383" s="257">
        <f t="shared" si="27"/>
        <v>0</v>
      </c>
      <c r="P383" s="257">
        <f t="shared" si="28"/>
        <v>0</v>
      </c>
      <c r="Q383" s="49">
        <f>'Og s3a'!H380</f>
        <v>0</v>
      </c>
      <c r="R383" s="470">
        <f>'Og s3a'!D380</f>
        <v>0</v>
      </c>
      <c r="S383" s="31"/>
      <c r="T383" s="340"/>
      <c r="U383" s="340"/>
      <c r="V383" s="340"/>
      <c r="W383" s="31"/>
      <c r="X383" s="31"/>
      <c r="Y383" s="31"/>
      <c r="Z383" s="31"/>
      <c r="AA383" s="31"/>
      <c r="AB383" s="31"/>
      <c r="AC383" s="31"/>
    </row>
    <row r="384" spans="1:29" ht="21" customHeight="1">
      <c r="A384" s="1228" t="str">
        <f t="shared" si="29"/>
        <v/>
      </c>
      <c r="B384" s="31"/>
      <c r="C384" s="1750">
        <f>'Og s3a'!C381</f>
        <v>0</v>
      </c>
      <c r="D384" s="1751"/>
      <c r="E384" s="1752">
        <f>'Og s3a'!E381</f>
        <v>0</v>
      </c>
      <c r="F384" s="1751"/>
      <c r="G384" s="976">
        <f>'Og s3a'!F381</f>
        <v>0</v>
      </c>
      <c r="H384" s="980"/>
      <c r="I384" s="469">
        <f>'Og s3a'!G381</f>
        <v>0</v>
      </c>
      <c r="J384" s="605"/>
      <c r="K384" s="31"/>
      <c r="L384" s="31"/>
      <c r="M384" s="257">
        <f t="shared" si="25"/>
        <v>0</v>
      </c>
      <c r="N384" s="257">
        <f t="shared" si="26"/>
        <v>0</v>
      </c>
      <c r="O384" s="257">
        <f t="shared" si="27"/>
        <v>0</v>
      </c>
      <c r="P384" s="257">
        <f t="shared" si="28"/>
        <v>0</v>
      </c>
      <c r="Q384" s="49">
        <f>'Og s3a'!H381</f>
        <v>0</v>
      </c>
      <c r="R384" s="470">
        <f>'Og s3a'!D381</f>
        <v>0</v>
      </c>
      <c r="S384" s="31"/>
      <c r="T384" s="340"/>
      <c r="U384" s="340"/>
      <c r="V384" s="340"/>
      <c r="W384" s="31"/>
      <c r="X384" s="31"/>
      <c r="Y384" s="31"/>
      <c r="Z384" s="31"/>
      <c r="AA384" s="31"/>
      <c r="AB384" s="31"/>
      <c r="AC384" s="31"/>
    </row>
    <row r="385" spans="1:29" ht="21" customHeight="1">
      <c r="A385" s="1228" t="str">
        <f t="shared" si="29"/>
        <v/>
      </c>
      <c r="B385" s="31"/>
      <c r="C385" s="1750">
        <f>'Og s3a'!C382</f>
        <v>0</v>
      </c>
      <c r="D385" s="1751"/>
      <c r="E385" s="1752">
        <f>'Og s3a'!E382</f>
        <v>0</v>
      </c>
      <c r="F385" s="1751"/>
      <c r="G385" s="976">
        <f>'Og s3a'!F382</f>
        <v>0</v>
      </c>
      <c r="H385" s="980"/>
      <c r="I385" s="469">
        <f>'Og s3a'!G382</f>
        <v>0</v>
      </c>
      <c r="J385" s="605"/>
      <c r="K385" s="31"/>
      <c r="L385" s="31"/>
      <c r="M385" s="257">
        <f t="shared" si="25"/>
        <v>0</v>
      </c>
      <c r="N385" s="257">
        <f t="shared" si="26"/>
        <v>0</v>
      </c>
      <c r="O385" s="257">
        <f t="shared" si="27"/>
        <v>0</v>
      </c>
      <c r="P385" s="257">
        <f t="shared" si="28"/>
        <v>0</v>
      </c>
      <c r="Q385" s="49">
        <f>'Og s3a'!H382</f>
        <v>0</v>
      </c>
      <c r="R385" s="470">
        <f>'Og s3a'!D382</f>
        <v>0</v>
      </c>
      <c r="S385" s="31"/>
      <c r="T385" s="340"/>
      <c r="U385" s="340"/>
      <c r="V385" s="340"/>
      <c r="W385" s="31"/>
      <c r="X385" s="31"/>
      <c r="Y385" s="31"/>
      <c r="Z385" s="31"/>
      <c r="AA385" s="31"/>
      <c r="AB385" s="31"/>
      <c r="AC385" s="31"/>
    </row>
    <row r="386" spans="1:29" ht="21" customHeight="1">
      <c r="A386" s="1228" t="str">
        <f t="shared" si="29"/>
        <v/>
      </c>
      <c r="B386" s="31"/>
      <c r="C386" s="1750">
        <f>'Og s3a'!C383</f>
        <v>0</v>
      </c>
      <c r="D386" s="1751"/>
      <c r="E386" s="1752">
        <f>'Og s3a'!E383</f>
        <v>0</v>
      </c>
      <c r="F386" s="1751"/>
      <c r="G386" s="976">
        <f>'Og s3a'!F383</f>
        <v>0</v>
      </c>
      <c r="H386" s="980"/>
      <c r="I386" s="469">
        <f>'Og s3a'!G383</f>
        <v>0</v>
      </c>
      <c r="J386" s="605"/>
      <c r="K386" s="31"/>
      <c r="L386" s="31"/>
      <c r="M386" s="257">
        <f t="shared" si="25"/>
        <v>0</v>
      </c>
      <c r="N386" s="257">
        <f t="shared" si="26"/>
        <v>0</v>
      </c>
      <c r="O386" s="257">
        <f t="shared" si="27"/>
        <v>0</v>
      </c>
      <c r="P386" s="257">
        <f t="shared" si="28"/>
        <v>0</v>
      </c>
      <c r="Q386" s="49">
        <f>'Og s3a'!H383</f>
        <v>0</v>
      </c>
      <c r="R386" s="470">
        <f>'Og s3a'!D383</f>
        <v>0</v>
      </c>
      <c r="S386" s="31"/>
      <c r="T386" s="340"/>
      <c r="U386" s="340"/>
      <c r="V386" s="340"/>
      <c r="W386" s="31"/>
      <c r="X386" s="31"/>
      <c r="Y386" s="31"/>
      <c r="Z386" s="31"/>
      <c r="AA386" s="31"/>
      <c r="AB386" s="31"/>
      <c r="AC386" s="31"/>
    </row>
    <row r="387" spans="1:29" ht="21" customHeight="1">
      <c r="A387" s="1228" t="str">
        <f t="shared" si="29"/>
        <v/>
      </c>
      <c r="B387" s="31"/>
      <c r="C387" s="1750">
        <f>'Og s3a'!C384</f>
        <v>0</v>
      </c>
      <c r="D387" s="1751"/>
      <c r="E387" s="1752">
        <f>'Og s3a'!E384</f>
        <v>0</v>
      </c>
      <c r="F387" s="1751"/>
      <c r="G387" s="976">
        <f>'Og s3a'!F384</f>
        <v>0</v>
      </c>
      <c r="H387" s="980"/>
      <c r="I387" s="469">
        <f>'Og s3a'!G384</f>
        <v>0</v>
      </c>
      <c r="J387" s="605"/>
      <c r="K387" s="31"/>
      <c r="L387" s="31"/>
      <c r="M387" s="257">
        <f t="shared" si="25"/>
        <v>0</v>
      </c>
      <c r="N387" s="257">
        <f t="shared" si="26"/>
        <v>0</v>
      </c>
      <c r="O387" s="257">
        <f t="shared" si="27"/>
        <v>0</v>
      </c>
      <c r="P387" s="257">
        <f t="shared" si="28"/>
        <v>0</v>
      </c>
      <c r="Q387" s="49">
        <f>'Og s3a'!H384</f>
        <v>0</v>
      </c>
      <c r="R387" s="470">
        <f>'Og s3a'!D384</f>
        <v>0</v>
      </c>
      <c r="S387" s="31"/>
      <c r="T387" s="340"/>
      <c r="U387" s="340"/>
      <c r="V387" s="340"/>
      <c r="W387" s="31"/>
      <c r="X387" s="31"/>
      <c r="Y387" s="31"/>
      <c r="Z387" s="31"/>
      <c r="AA387" s="31"/>
      <c r="AB387" s="31"/>
      <c r="AC387" s="31"/>
    </row>
    <row r="388" spans="1:29" ht="21" customHeight="1">
      <c r="A388" s="1228" t="str">
        <f t="shared" si="29"/>
        <v/>
      </c>
      <c r="B388" s="31"/>
      <c r="C388" s="1750">
        <f>'Og s3a'!C385</f>
        <v>0</v>
      </c>
      <c r="D388" s="1751"/>
      <c r="E388" s="1752">
        <f>'Og s3a'!E385</f>
        <v>0</v>
      </c>
      <c r="F388" s="1751"/>
      <c r="G388" s="976">
        <f>'Og s3a'!F385</f>
        <v>0</v>
      </c>
      <c r="H388" s="980"/>
      <c r="I388" s="469">
        <f>'Og s3a'!G385</f>
        <v>0</v>
      </c>
      <c r="J388" s="605"/>
      <c r="K388" s="31"/>
      <c r="L388" s="31"/>
      <c r="M388" s="257">
        <f t="shared" si="25"/>
        <v>0</v>
      </c>
      <c r="N388" s="257">
        <f t="shared" si="26"/>
        <v>0</v>
      </c>
      <c r="O388" s="257">
        <f t="shared" si="27"/>
        <v>0</v>
      </c>
      <c r="P388" s="257">
        <f t="shared" si="28"/>
        <v>0</v>
      </c>
      <c r="Q388" s="49">
        <f>'Og s3a'!H385</f>
        <v>0</v>
      </c>
      <c r="R388" s="470">
        <f>'Og s3a'!D385</f>
        <v>0</v>
      </c>
      <c r="S388" s="31"/>
      <c r="T388" s="340"/>
      <c r="U388" s="340"/>
      <c r="V388" s="340"/>
      <c r="W388" s="31"/>
      <c r="X388" s="31"/>
      <c r="Y388" s="31"/>
      <c r="Z388" s="31"/>
      <c r="AA388" s="31"/>
      <c r="AB388" s="31"/>
      <c r="AC388" s="31"/>
    </row>
    <row r="389" spans="1:29" ht="21" customHeight="1">
      <c r="A389" s="1228" t="str">
        <f t="shared" si="29"/>
        <v/>
      </c>
      <c r="B389" s="31"/>
      <c r="C389" s="1750">
        <f>'Og s3a'!C386</f>
        <v>0</v>
      </c>
      <c r="D389" s="1751"/>
      <c r="E389" s="1752">
        <f>'Og s3a'!E386</f>
        <v>0</v>
      </c>
      <c r="F389" s="1751"/>
      <c r="G389" s="976">
        <f>'Og s3a'!F386</f>
        <v>0</v>
      </c>
      <c r="H389" s="980"/>
      <c r="I389" s="469">
        <f>'Og s3a'!G386</f>
        <v>0</v>
      </c>
      <c r="J389" s="605"/>
      <c r="K389" s="31"/>
      <c r="L389" s="31"/>
      <c r="M389" s="257">
        <f t="shared" si="25"/>
        <v>0</v>
      </c>
      <c r="N389" s="257">
        <f t="shared" si="26"/>
        <v>0</v>
      </c>
      <c r="O389" s="257">
        <f t="shared" si="27"/>
        <v>0</v>
      </c>
      <c r="P389" s="257">
        <f t="shared" si="28"/>
        <v>0</v>
      </c>
      <c r="Q389" s="49">
        <f>'Og s3a'!H386</f>
        <v>0</v>
      </c>
      <c r="R389" s="470">
        <f>'Og s3a'!D386</f>
        <v>0</v>
      </c>
      <c r="S389" s="31"/>
      <c r="T389" s="340"/>
      <c r="U389" s="340"/>
      <c r="V389" s="340"/>
      <c r="W389" s="31"/>
      <c r="X389" s="31"/>
      <c r="Y389" s="31"/>
      <c r="Z389" s="31"/>
      <c r="AA389" s="31"/>
      <c r="AB389" s="31"/>
      <c r="AC389" s="31"/>
    </row>
    <row r="390" spans="1:29" ht="21" customHeight="1">
      <c r="A390" s="1228" t="str">
        <f t="shared" si="29"/>
        <v/>
      </c>
      <c r="B390" s="31"/>
      <c r="C390" s="1750">
        <f>'Og s3a'!C387</f>
        <v>0</v>
      </c>
      <c r="D390" s="1751"/>
      <c r="E390" s="1752">
        <f>'Og s3a'!E387</f>
        <v>0</v>
      </c>
      <c r="F390" s="1751"/>
      <c r="G390" s="976">
        <f>'Og s3a'!F387</f>
        <v>0</v>
      </c>
      <c r="H390" s="980"/>
      <c r="I390" s="469">
        <f>'Og s3a'!G387</f>
        <v>0</v>
      </c>
      <c r="J390" s="605"/>
      <c r="K390" s="31"/>
      <c r="L390" s="31"/>
      <c r="M390" s="257">
        <f t="shared" si="25"/>
        <v>0</v>
      </c>
      <c r="N390" s="257">
        <f t="shared" si="26"/>
        <v>0</v>
      </c>
      <c r="O390" s="257">
        <f t="shared" si="27"/>
        <v>0</v>
      </c>
      <c r="P390" s="257">
        <f t="shared" si="28"/>
        <v>0</v>
      </c>
      <c r="Q390" s="49">
        <f>'Og s3a'!H387</f>
        <v>0</v>
      </c>
      <c r="R390" s="470">
        <f>'Og s3a'!D387</f>
        <v>0</v>
      </c>
      <c r="S390" s="31"/>
      <c r="T390" s="340"/>
      <c r="U390" s="340"/>
      <c r="V390" s="340"/>
      <c r="W390" s="31"/>
      <c r="X390" s="31"/>
      <c r="Y390" s="31"/>
      <c r="Z390" s="31"/>
      <c r="AA390" s="31"/>
      <c r="AB390" s="31"/>
      <c r="AC390" s="31"/>
    </row>
    <row r="391" spans="1:29" ht="21" customHeight="1">
      <c r="A391" s="1228" t="str">
        <f t="shared" si="29"/>
        <v/>
      </c>
      <c r="B391" s="31"/>
      <c r="C391" s="1750">
        <f>'Og s3a'!C388</f>
        <v>0</v>
      </c>
      <c r="D391" s="1751"/>
      <c r="E391" s="1752">
        <f>'Og s3a'!E388</f>
        <v>0</v>
      </c>
      <c r="F391" s="1751"/>
      <c r="G391" s="976">
        <f>'Og s3a'!F388</f>
        <v>0</v>
      </c>
      <c r="H391" s="980"/>
      <c r="I391" s="469">
        <f>'Og s3a'!G388</f>
        <v>0</v>
      </c>
      <c r="J391" s="605"/>
      <c r="K391" s="31"/>
      <c r="L391" s="31"/>
      <c r="M391" s="257">
        <f t="shared" si="25"/>
        <v>0</v>
      </c>
      <c r="N391" s="257">
        <f t="shared" si="26"/>
        <v>0</v>
      </c>
      <c r="O391" s="257">
        <f t="shared" si="27"/>
        <v>0</v>
      </c>
      <c r="P391" s="257">
        <f t="shared" si="28"/>
        <v>0</v>
      </c>
      <c r="Q391" s="49">
        <f>'Og s3a'!H388</f>
        <v>0</v>
      </c>
      <c r="R391" s="470">
        <f>'Og s3a'!D388</f>
        <v>0</v>
      </c>
      <c r="S391" s="31"/>
      <c r="T391" s="340"/>
      <c r="U391" s="340"/>
      <c r="V391" s="340"/>
      <c r="W391" s="31"/>
      <c r="X391" s="31"/>
      <c r="Y391" s="31"/>
      <c r="Z391" s="31"/>
      <c r="AA391" s="31"/>
      <c r="AB391" s="31"/>
      <c r="AC391" s="31"/>
    </row>
    <row r="392" spans="1:29" ht="21" customHeight="1">
      <c r="A392" s="1228" t="str">
        <f t="shared" si="29"/>
        <v/>
      </c>
      <c r="B392" s="31"/>
      <c r="C392" s="1750">
        <f>'Og s3a'!C389</f>
        <v>0</v>
      </c>
      <c r="D392" s="1751"/>
      <c r="E392" s="1752">
        <f>'Og s3a'!E389</f>
        <v>0</v>
      </c>
      <c r="F392" s="1751"/>
      <c r="G392" s="976">
        <f>'Og s3a'!F389</f>
        <v>0</v>
      </c>
      <c r="H392" s="980"/>
      <c r="I392" s="469">
        <f>'Og s3a'!G389</f>
        <v>0</v>
      </c>
      <c r="J392" s="605"/>
      <c r="K392" s="31"/>
      <c r="L392" s="31"/>
      <c r="M392" s="257">
        <f t="shared" si="25"/>
        <v>0</v>
      </c>
      <c r="N392" s="257">
        <f t="shared" si="26"/>
        <v>0</v>
      </c>
      <c r="O392" s="257">
        <f t="shared" si="27"/>
        <v>0</v>
      </c>
      <c r="P392" s="257">
        <f t="shared" si="28"/>
        <v>0</v>
      </c>
      <c r="Q392" s="49">
        <f>'Og s3a'!H389</f>
        <v>0</v>
      </c>
      <c r="R392" s="470">
        <f>'Og s3a'!D389</f>
        <v>0</v>
      </c>
      <c r="S392" s="31"/>
      <c r="T392" s="340"/>
      <c r="U392" s="340"/>
      <c r="V392" s="340"/>
      <c r="W392" s="31"/>
      <c r="X392" s="31"/>
      <c r="Y392" s="31"/>
      <c r="Z392" s="31"/>
      <c r="AA392" s="31"/>
      <c r="AB392" s="31"/>
      <c r="AC392" s="31"/>
    </row>
    <row r="393" spans="1:29" ht="21" customHeight="1">
      <c r="A393" s="1228" t="str">
        <f t="shared" si="29"/>
        <v/>
      </c>
      <c r="B393" s="31"/>
      <c r="C393" s="1750">
        <f>'Og s3a'!C390</f>
        <v>0</v>
      </c>
      <c r="D393" s="1751"/>
      <c r="E393" s="1752">
        <f>'Og s3a'!E390</f>
        <v>0</v>
      </c>
      <c r="F393" s="1751"/>
      <c r="G393" s="976">
        <f>'Og s3a'!F390</f>
        <v>0</v>
      </c>
      <c r="H393" s="980"/>
      <c r="I393" s="469">
        <f>'Og s3a'!G390</f>
        <v>0</v>
      </c>
      <c r="J393" s="605"/>
      <c r="K393" s="31"/>
      <c r="L393" s="31"/>
      <c r="M393" s="257">
        <f t="shared" ref="M393:M400" si="30">IF(I393=M$5,E393,0)</f>
        <v>0</v>
      </c>
      <c r="N393" s="257">
        <f t="shared" ref="N393:N400" si="31">IF(I393=N$5,E393,0)</f>
        <v>0</v>
      </c>
      <c r="O393" s="257">
        <f t="shared" ref="O393:O400" si="32">IF(I393=O$5,E393,0)</f>
        <v>0</v>
      </c>
      <c r="P393" s="257">
        <f t="shared" ref="P393:P400" si="33">IF(I393=P$5,E393,0)</f>
        <v>0</v>
      </c>
      <c r="Q393" s="49">
        <f>'Og s3a'!H390</f>
        <v>0</v>
      </c>
      <c r="R393" s="470">
        <f>'Og s3a'!D390</f>
        <v>0</v>
      </c>
      <c r="S393" s="31"/>
      <c r="T393" s="340"/>
      <c r="U393" s="340"/>
      <c r="V393" s="340"/>
      <c r="W393" s="31"/>
      <c r="X393" s="31"/>
      <c r="Y393" s="31"/>
      <c r="Z393" s="31"/>
      <c r="AA393" s="31"/>
      <c r="AB393" s="31"/>
      <c r="AC393" s="31"/>
    </row>
    <row r="394" spans="1:29" ht="21" customHeight="1">
      <c r="A394" s="1228" t="str">
        <f t="shared" ref="A394:A400" si="34">IF(G394&gt;0,"Wypełnione","")</f>
        <v/>
      </c>
      <c r="B394" s="31"/>
      <c r="C394" s="1750">
        <f>'Og s3a'!C391</f>
        <v>0</v>
      </c>
      <c r="D394" s="1751"/>
      <c r="E394" s="1752">
        <f>'Og s3a'!E391</f>
        <v>0</v>
      </c>
      <c r="F394" s="1751"/>
      <c r="G394" s="976">
        <f>'Og s3a'!F391</f>
        <v>0</v>
      </c>
      <c r="H394" s="980"/>
      <c r="I394" s="469">
        <f>'Og s3a'!G391</f>
        <v>0</v>
      </c>
      <c r="J394" s="605"/>
      <c r="K394" s="31"/>
      <c r="L394" s="31"/>
      <c r="M394" s="257">
        <f t="shared" si="30"/>
        <v>0</v>
      </c>
      <c r="N394" s="257">
        <f t="shared" si="31"/>
        <v>0</v>
      </c>
      <c r="O394" s="257">
        <f t="shared" si="32"/>
        <v>0</v>
      </c>
      <c r="P394" s="257">
        <f t="shared" si="33"/>
        <v>0</v>
      </c>
      <c r="Q394" s="49">
        <f>'Og s3a'!H391</f>
        <v>0</v>
      </c>
      <c r="R394" s="470">
        <f>'Og s3a'!D391</f>
        <v>0</v>
      </c>
      <c r="S394" s="31"/>
      <c r="T394" s="340"/>
      <c r="U394" s="340"/>
      <c r="V394" s="340"/>
      <c r="W394" s="31"/>
      <c r="X394" s="31"/>
      <c r="Y394" s="31"/>
      <c r="Z394" s="31"/>
      <c r="AA394" s="31"/>
      <c r="AB394" s="31"/>
      <c r="AC394" s="31"/>
    </row>
    <row r="395" spans="1:29" ht="21" customHeight="1">
      <c r="A395" s="1228" t="str">
        <f t="shared" si="34"/>
        <v/>
      </c>
      <c r="B395" s="31"/>
      <c r="C395" s="1750">
        <f>'Og s3a'!C392</f>
        <v>0</v>
      </c>
      <c r="D395" s="1751"/>
      <c r="E395" s="1752">
        <f>'Og s3a'!E392</f>
        <v>0</v>
      </c>
      <c r="F395" s="1751"/>
      <c r="G395" s="976">
        <f>'Og s3a'!F392</f>
        <v>0</v>
      </c>
      <c r="H395" s="980"/>
      <c r="I395" s="469">
        <f>'Og s3a'!G392</f>
        <v>0</v>
      </c>
      <c r="J395" s="605"/>
      <c r="K395" s="31"/>
      <c r="L395" s="31"/>
      <c r="M395" s="257">
        <f t="shared" si="30"/>
        <v>0</v>
      </c>
      <c r="N395" s="257">
        <f t="shared" si="31"/>
        <v>0</v>
      </c>
      <c r="O395" s="257">
        <f t="shared" si="32"/>
        <v>0</v>
      </c>
      <c r="P395" s="257">
        <f t="shared" si="33"/>
        <v>0</v>
      </c>
      <c r="Q395" s="49">
        <f>'Og s3a'!H392</f>
        <v>0</v>
      </c>
      <c r="R395" s="470">
        <f>'Og s3a'!D392</f>
        <v>0</v>
      </c>
      <c r="S395" s="31"/>
      <c r="T395" s="340"/>
      <c r="U395" s="340"/>
      <c r="V395" s="340"/>
      <c r="W395" s="31"/>
      <c r="X395" s="31"/>
      <c r="Y395" s="31"/>
      <c r="Z395" s="31"/>
      <c r="AA395" s="31"/>
      <c r="AB395" s="31"/>
      <c r="AC395" s="31"/>
    </row>
    <row r="396" spans="1:29" ht="21" customHeight="1">
      <c r="A396" s="1228" t="str">
        <f t="shared" si="34"/>
        <v/>
      </c>
      <c r="B396" s="31"/>
      <c r="C396" s="1750">
        <f>'Og s3a'!C393</f>
        <v>0</v>
      </c>
      <c r="D396" s="1751"/>
      <c r="E396" s="1752">
        <f>'Og s3a'!E393</f>
        <v>0</v>
      </c>
      <c r="F396" s="1751"/>
      <c r="G396" s="976">
        <f>'Og s3a'!F393</f>
        <v>0</v>
      </c>
      <c r="H396" s="980"/>
      <c r="I396" s="469">
        <f>'Og s3a'!G393</f>
        <v>0</v>
      </c>
      <c r="J396" s="605"/>
      <c r="K396" s="31"/>
      <c r="L396" s="31"/>
      <c r="M396" s="257">
        <f t="shared" si="30"/>
        <v>0</v>
      </c>
      <c r="N396" s="257">
        <f t="shared" si="31"/>
        <v>0</v>
      </c>
      <c r="O396" s="257">
        <f t="shared" si="32"/>
        <v>0</v>
      </c>
      <c r="P396" s="257">
        <f t="shared" si="33"/>
        <v>0</v>
      </c>
      <c r="Q396" s="49">
        <f>'Og s3a'!H393</f>
        <v>0</v>
      </c>
      <c r="R396" s="470">
        <f>'Og s3a'!D393</f>
        <v>0</v>
      </c>
      <c r="S396" s="31"/>
      <c r="T396" s="340"/>
      <c r="U396" s="340"/>
      <c r="V396" s="340"/>
      <c r="W396" s="31"/>
      <c r="X396" s="31"/>
      <c r="Y396" s="31"/>
      <c r="Z396" s="31"/>
      <c r="AA396" s="31"/>
      <c r="AB396" s="31"/>
      <c r="AC396" s="31"/>
    </row>
    <row r="397" spans="1:29" ht="21" customHeight="1">
      <c r="A397" s="1228" t="str">
        <f t="shared" si="34"/>
        <v/>
      </c>
      <c r="B397" s="31"/>
      <c r="C397" s="1750">
        <f>'Og s3a'!C394</f>
        <v>0</v>
      </c>
      <c r="D397" s="1751"/>
      <c r="E397" s="1752">
        <f>'Og s3a'!E394</f>
        <v>0</v>
      </c>
      <c r="F397" s="1751"/>
      <c r="G397" s="976">
        <f>'Og s3a'!F394</f>
        <v>0</v>
      </c>
      <c r="H397" s="980"/>
      <c r="I397" s="469">
        <f>'Og s3a'!G394</f>
        <v>0</v>
      </c>
      <c r="J397" s="605"/>
      <c r="K397" s="31"/>
      <c r="L397" s="31"/>
      <c r="M397" s="257">
        <f t="shared" si="30"/>
        <v>0</v>
      </c>
      <c r="N397" s="257">
        <f t="shared" si="31"/>
        <v>0</v>
      </c>
      <c r="O397" s="257">
        <f t="shared" si="32"/>
        <v>0</v>
      </c>
      <c r="P397" s="257">
        <f t="shared" si="33"/>
        <v>0</v>
      </c>
      <c r="Q397" s="49">
        <f>'Og s3a'!H394</f>
        <v>0</v>
      </c>
      <c r="R397" s="470">
        <f>'Og s3a'!D394</f>
        <v>0</v>
      </c>
      <c r="S397" s="31"/>
      <c r="T397" s="340"/>
      <c r="U397" s="340"/>
      <c r="V397" s="340"/>
      <c r="W397" s="31"/>
      <c r="X397" s="31"/>
      <c r="Y397" s="31"/>
      <c r="Z397" s="31"/>
      <c r="AA397" s="31"/>
      <c r="AB397" s="31"/>
      <c r="AC397" s="31"/>
    </row>
    <row r="398" spans="1:29" ht="21" customHeight="1">
      <c r="A398" s="1228" t="str">
        <f t="shared" si="34"/>
        <v/>
      </c>
      <c r="B398" s="31"/>
      <c r="C398" s="1750">
        <f>'Og s3a'!C395</f>
        <v>0</v>
      </c>
      <c r="D398" s="1751"/>
      <c r="E398" s="1752">
        <f>'Og s3a'!E395</f>
        <v>0</v>
      </c>
      <c r="F398" s="1751"/>
      <c r="G398" s="976">
        <f>'Og s3a'!F395</f>
        <v>0</v>
      </c>
      <c r="H398" s="980"/>
      <c r="I398" s="469">
        <f>'Og s3a'!G395</f>
        <v>0</v>
      </c>
      <c r="J398" s="605"/>
      <c r="K398" s="31"/>
      <c r="L398" s="31"/>
      <c r="M398" s="257">
        <f t="shared" si="30"/>
        <v>0</v>
      </c>
      <c r="N398" s="257">
        <f t="shared" si="31"/>
        <v>0</v>
      </c>
      <c r="O398" s="257">
        <f t="shared" si="32"/>
        <v>0</v>
      </c>
      <c r="P398" s="257">
        <f t="shared" si="33"/>
        <v>0</v>
      </c>
      <c r="Q398" s="49">
        <f>'Og s3a'!H395</f>
        <v>0</v>
      </c>
      <c r="R398" s="470">
        <f>'Og s3a'!D395</f>
        <v>0</v>
      </c>
      <c r="S398" s="31"/>
      <c r="T398" s="340"/>
      <c r="U398" s="340"/>
      <c r="V398" s="340"/>
      <c r="W398" s="31"/>
      <c r="X398" s="31"/>
      <c r="Y398" s="31"/>
      <c r="Z398" s="31"/>
      <c r="AA398" s="31"/>
      <c r="AB398" s="31"/>
      <c r="AC398" s="31"/>
    </row>
    <row r="399" spans="1:29" ht="21" customHeight="1">
      <c r="A399" s="1228" t="str">
        <f t="shared" si="34"/>
        <v/>
      </c>
      <c r="B399" s="31"/>
      <c r="C399" s="1750">
        <f>'Og s3a'!C396</f>
        <v>0</v>
      </c>
      <c r="D399" s="1751"/>
      <c r="E399" s="1752">
        <f>'Og s3a'!E396</f>
        <v>0</v>
      </c>
      <c r="F399" s="1751"/>
      <c r="G399" s="976">
        <f>'Og s3a'!F396</f>
        <v>0</v>
      </c>
      <c r="H399" s="980"/>
      <c r="I399" s="469">
        <f>'Og s3a'!G396</f>
        <v>0</v>
      </c>
      <c r="J399" s="605"/>
      <c r="K399" s="31"/>
      <c r="L399" s="31"/>
      <c r="M399" s="257">
        <f t="shared" si="30"/>
        <v>0</v>
      </c>
      <c r="N399" s="257">
        <f t="shared" si="31"/>
        <v>0</v>
      </c>
      <c r="O399" s="257">
        <f t="shared" si="32"/>
        <v>0</v>
      </c>
      <c r="P399" s="257">
        <f t="shared" si="33"/>
        <v>0</v>
      </c>
      <c r="Q399" s="49">
        <f>'Og s3a'!H396</f>
        <v>0</v>
      </c>
      <c r="R399" s="470">
        <f>'Og s3a'!D396</f>
        <v>0</v>
      </c>
      <c r="S399" s="31"/>
      <c r="T399" s="340"/>
      <c r="U399" s="340"/>
      <c r="V399" s="340"/>
      <c r="W399" s="31"/>
      <c r="X399" s="31"/>
      <c r="Y399" s="31"/>
      <c r="Z399" s="31"/>
      <c r="AA399" s="31"/>
      <c r="AB399" s="31"/>
      <c r="AC399" s="31"/>
    </row>
    <row r="400" spans="1:29" ht="21" customHeight="1" thickBot="1">
      <c r="A400" s="1228" t="str">
        <f t="shared" si="34"/>
        <v/>
      </c>
      <c r="B400" s="31"/>
      <c r="C400" s="1750">
        <f>'Og s3a'!C397</f>
        <v>0</v>
      </c>
      <c r="D400" s="1751"/>
      <c r="E400" s="1752">
        <f>'Og s3a'!E397</f>
        <v>0</v>
      </c>
      <c r="F400" s="1751"/>
      <c r="G400" s="976">
        <f>'Og s3a'!F397</f>
        <v>0</v>
      </c>
      <c r="H400" s="980"/>
      <c r="I400" s="469">
        <f>'Og s3a'!G397</f>
        <v>0</v>
      </c>
      <c r="J400" s="1388"/>
      <c r="K400" s="31"/>
      <c r="L400" s="31"/>
      <c r="M400" s="257">
        <f t="shared" si="30"/>
        <v>0</v>
      </c>
      <c r="N400" s="257">
        <f t="shared" si="31"/>
        <v>0</v>
      </c>
      <c r="O400" s="257">
        <f t="shared" si="32"/>
        <v>0</v>
      </c>
      <c r="P400" s="257">
        <f t="shared" si="33"/>
        <v>0</v>
      </c>
      <c r="Q400" s="49">
        <f>'Og s3a'!H397</f>
        <v>0</v>
      </c>
      <c r="R400" s="470">
        <f>'Og s3a'!D397</f>
        <v>0</v>
      </c>
      <c r="S400" s="31"/>
      <c r="T400" s="340"/>
      <c r="U400" s="340"/>
      <c r="V400" s="340"/>
      <c r="W400" s="31"/>
      <c r="X400" s="31"/>
      <c r="Y400" s="31"/>
      <c r="Z400" s="31"/>
      <c r="AA400" s="31"/>
      <c r="AB400" s="31"/>
      <c r="AC400" s="31"/>
    </row>
    <row r="401" spans="1:29" ht="16.5" customHeight="1">
      <c r="A401" s="1228" t="s">
        <v>56</v>
      </c>
      <c r="B401" s="31"/>
      <c r="C401" s="467"/>
      <c r="D401" s="460"/>
      <c r="E401" s="461"/>
      <c r="F401" s="461"/>
      <c r="G401" s="464"/>
      <c r="H401" s="460"/>
      <c r="I401" s="535" t="s">
        <v>1369</v>
      </c>
      <c r="J401" s="1385"/>
      <c r="K401" s="31"/>
      <c r="L401" s="31"/>
      <c r="M401" s="194">
        <f>SUM(M9:M400)</f>
        <v>0</v>
      </c>
      <c r="N401" s="258">
        <f>SUM(N9:N400)</f>
        <v>0</v>
      </c>
      <c r="O401" s="235">
        <f>SUM(O9:O400)</f>
        <v>0</v>
      </c>
      <c r="P401" s="202">
        <f>SUM(P9:P400)</f>
        <v>0</v>
      </c>
      <c r="Q401" s="31"/>
      <c r="R401" s="31"/>
      <c r="S401" s="31"/>
      <c r="T401" s="340"/>
      <c r="U401" s="340"/>
      <c r="V401" s="340"/>
      <c r="W401" s="31"/>
      <c r="X401" s="31"/>
      <c r="Y401" s="31"/>
      <c r="Z401" s="31"/>
      <c r="AA401" s="31"/>
      <c r="AB401" s="31"/>
      <c r="AC401" s="31"/>
    </row>
    <row r="402" spans="1:29" ht="16.5" customHeight="1">
      <c r="A402" s="1228" t="s">
        <v>56</v>
      </c>
      <c r="B402" s="31"/>
      <c r="C402" s="471"/>
      <c r="D402" s="451"/>
      <c r="E402" s="473"/>
      <c r="F402" s="473"/>
      <c r="G402" s="472"/>
      <c r="H402" s="451"/>
      <c r="I402" s="534" t="s">
        <v>311</v>
      </c>
      <c r="J402" s="1386"/>
      <c r="K402" s="31"/>
      <c r="L402" s="31"/>
      <c r="M402" s="194"/>
      <c r="N402" s="258"/>
      <c r="O402" s="235"/>
      <c r="P402" s="202"/>
      <c r="Q402" s="31"/>
      <c r="R402" s="31"/>
      <c r="S402" s="31"/>
      <c r="T402" s="340"/>
      <c r="U402" s="340"/>
      <c r="V402" s="340"/>
      <c r="W402" s="31"/>
      <c r="X402" s="31"/>
      <c r="Y402" s="31"/>
      <c r="Z402" s="31"/>
      <c r="AA402" s="31"/>
      <c r="AB402" s="31"/>
      <c r="AC402" s="31"/>
    </row>
    <row r="403" spans="1:29" ht="16.5" customHeight="1" thickBot="1">
      <c r="A403" s="1228" t="s">
        <v>56</v>
      </c>
      <c r="B403" s="31"/>
      <c r="C403" s="468"/>
      <c r="D403" s="462"/>
      <c r="E403" s="463"/>
      <c r="F403" s="463"/>
      <c r="G403" s="465"/>
      <c r="H403" s="462"/>
      <c r="I403" s="466" t="s">
        <v>46</v>
      </c>
      <c r="J403" s="297"/>
      <c r="K403" s="31"/>
      <c r="L403" s="31"/>
      <c r="Q403" s="31"/>
      <c r="R403" s="31"/>
      <c r="S403" s="31"/>
      <c r="T403" s="340"/>
      <c r="U403" s="340"/>
      <c r="V403" s="340"/>
      <c r="W403" s="31"/>
      <c r="X403" s="31"/>
      <c r="Y403" s="31"/>
      <c r="Z403" s="31"/>
      <c r="AA403" s="31"/>
      <c r="AB403" s="31"/>
      <c r="AC403" s="31"/>
    </row>
    <row r="404" spans="1:29" ht="12.75" customHeight="1">
      <c r="A404" s="31"/>
      <c r="B404" s="31"/>
      <c r="C404" s="441"/>
      <c r="D404" s="441"/>
      <c r="E404" s="441"/>
      <c r="F404" s="441"/>
      <c r="G404" s="441"/>
      <c r="H404" s="441"/>
      <c r="I404" s="441"/>
      <c r="J404" s="442"/>
      <c r="K404" s="31"/>
      <c r="L404" s="31"/>
      <c r="Q404" s="31"/>
      <c r="R404" s="31"/>
      <c r="S404" s="31"/>
      <c r="T404" s="340"/>
      <c r="U404" s="340"/>
      <c r="V404" s="340"/>
      <c r="W404" s="31"/>
      <c r="X404" s="31"/>
      <c r="Y404" s="31"/>
      <c r="Z404" s="31"/>
      <c r="AA404" s="31"/>
      <c r="AB404" s="31"/>
      <c r="AC404" s="31"/>
    </row>
    <row r="405" spans="1:29">
      <c r="A405" s="31"/>
      <c r="B405" s="31"/>
      <c r="C405" s="448"/>
      <c r="D405" s="448"/>
      <c r="E405" s="448"/>
      <c r="F405" s="448"/>
      <c r="G405" s="448"/>
      <c r="H405" s="448"/>
      <c r="I405" s="448"/>
      <c r="J405" s="448"/>
      <c r="K405" s="31"/>
      <c r="L405" s="31"/>
      <c r="Q405" s="31"/>
      <c r="R405" s="31"/>
      <c r="S405" s="31"/>
      <c r="T405" s="31"/>
      <c r="U405" s="31"/>
      <c r="V405" s="31"/>
      <c r="W405" s="31"/>
      <c r="X405" s="31"/>
      <c r="Y405" s="31"/>
      <c r="Z405" s="31"/>
      <c r="AA405" s="31"/>
      <c r="AB405" s="31"/>
      <c r="AC405" s="31"/>
    </row>
    <row r="406" spans="1:29">
      <c r="A406" s="31"/>
      <c r="B406" s="31"/>
      <c r="C406" s="448"/>
      <c r="D406" s="448"/>
      <c r="E406" s="448"/>
      <c r="F406" s="448"/>
      <c r="G406" s="448"/>
      <c r="H406" s="448"/>
      <c r="I406" s="448"/>
      <c r="J406" s="448"/>
      <c r="K406" s="31"/>
      <c r="L406" s="31"/>
      <c r="Q406" s="31"/>
      <c r="R406" s="31"/>
      <c r="S406" s="31"/>
      <c r="T406" s="31"/>
      <c r="U406" s="31"/>
      <c r="V406" s="31"/>
      <c r="W406" s="31"/>
      <c r="X406" s="31"/>
      <c r="Y406" s="31"/>
      <c r="Z406" s="31"/>
      <c r="AA406" s="31"/>
      <c r="AB406" s="31"/>
      <c r="AC406" s="31"/>
    </row>
    <row r="407" spans="1:29">
      <c r="A407" s="31"/>
      <c r="B407" s="31"/>
      <c r="C407" s="448"/>
      <c r="D407" s="448"/>
      <c r="E407" s="448"/>
      <c r="F407" s="448"/>
      <c r="G407" s="448"/>
      <c r="H407" s="448"/>
      <c r="I407" s="448"/>
      <c r="J407" s="448"/>
      <c r="K407" s="31"/>
      <c r="L407" s="31"/>
      <c r="Q407" s="31"/>
      <c r="R407" s="31"/>
      <c r="S407" s="31"/>
      <c r="T407" s="31"/>
      <c r="U407" s="31"/>
      <c r="V407" s="31"/>
      <c r="W407" s="31"/>
      <c r="X407" s="31"/>
      <c r="Y407" s="31"/>
      <c r="Z407" s="31"/>
      <c r="AA407" s="31"/>
      <c r="AB407" s="31"/>
      <c r="AC407" s="31"/>
    </row>
    <row r="408" spans="1:29">
      <c r="A408" s="31"/>
      <c r="B408" s="31"/>
      <c r="C408" s="31"/>
      <c r="D408" s="31"/>
      <c r="E408" s="31"/>
      <c r="F408" s="31"/>
      <c r="G408" s="31"/>
      <c r="H408" s="31"/>
      <c r="I408" s="31"/>
      <c r="J408" s="31"/>
      <c r="K408" s="31"/>
      <c r="L408" s="31"/>
      <c r="Q408" s="31"/>
      <c r="R408" s="31"/>
      <c r="S408" s="31"/>
      <c r="T408" s="31"/>
      <c r="U408" s="31"/>
      <c r="V408" s="31"/>
      <c r="W408" s="31"/>
      <c r="X408" s="31"/>
      <c r="Y408" s="31"/>
      <c r="Z408" s="31"/>
      <c r="AA408" s="31"/>
      <c r="AB408" s="31"/>
      <c r="AC408" s="31"/>
    </row>
    <row r="409" spans="1:29">
      <c r="A409" s="31"/>
      <c r="B409" s="31"/>
      <c r="C409" s="31"/>
      <c r="D409" s="31"/>
      <c r="E409" s="31"/>
      <c r="F409" s="31"/>
      <c r="G409" s="31"/>
      <c r="H409" s="31"/>
      <c r="I409" s="31"/>
      <c r="J409" s="31"/>
      <c r="K409" s="31"/>
      <c r="L409" s="31"/>
      <c r="Q409" s="31"/>
      <c r="R409" s="31"/>
      <c r="S409" s="31"/>
      <c r="T409" s="31"/>
      <c r="U409" s="31"/>
      <c r="V409" s="31"/>
      <c r="W409" s="31"/>
      <c r="X409" s="31"/>
      <c r="Y409" s="31"/>
      <c r="Z409" s="31"/>
      <c r="AA409" s="31"/>
      <c r="AB409" s="31"/>
      <c r="AC409" s="31"/>
    </row>
    <row r="410" spans="1:29">
      <c r="A410" s="31"/>
      <c r="B410" s="31"/>
      <c r="C410" s="31"/>
      <c r="D410" s="31"/>
      <c r="E410" s="31"/>
      <c r="F410" s="31"/>
      <c r="G410" s="31"/>
      <c r="H410" s="31"/>
      <c r="I410" s="31"/>
      <c r="J410" s="31"/>
      <c r="K410" s="31"/>
      <c r="L410" s="31"/>
      <c r="Q410" s="31"/>
      <c r="R410" s="31"/>
      <c r="S410" s="31"/>
      <c r="T410" s="31"/>
      <c r="U410" s="31"/>
      <c r="V410" s="31"/>
      <c r="W410" s="31"/>
      <c r="X410" s="31"/>
      <c r="Y410" s="31"/>
      <c r="Z410" s="31"/>
      <c r="AA410" s="31"/>
      <c r="AB410" s="31"/>
      <c r="AC410" s="31"/>
    </row>
    <row r="411" spans="1:29">
      <c r="A411" s="31"/>
      <c r="B411" s="31"/>
      <c r="C411" s="31"/>
      <c r="D411" s="31"/>
      <c r="E411" s="31"/>
      <c r="F411" s="31"/>
      <c r="G411" s="31"/>
      <c r="H411" s="31"/>
      <c r="I411" s="31"/>
      <c r="J411" s="31"/>
      <c r="K411" s="31"/>
      <c r="L411" s="31"/>
      <c r="Q411" s="31"/>
      <c r="R411" s="31"/>
      <c r="S411" s="31"/>
      <c r="T411" s="31"/>
      <c r="U411" s="31"/>
      <c r="V411" s="31"/>
      <c r="W411" s="31"/>
      <c r="X411" s="31"/>
      <c r="Y411" s="31"/>
      <c r="Z411" s="31"/>
      <c r="AA411" s="31"/>
      <c r="AB411" s="31"/>
      <c r="AC411" s="31"/>
    </row>
    <row r="412" spans="1:29">
      <c r="A412" s="31"/>
      <c r="B412" s="31"/>
      <c r="C412" s="31"/>
      <c r="D412" s="31"/>
      <c r="E412" s="31"/>
      <c r="F412" s="31"/>
      <c r="G412" s="31"/>
      <c r="H412" s="31"/>
      <c r="I412" s="31"/>
      <c r="J412" s="31"/>
      <c r="K412" s="31"/>
      <c r="L412" s="31"/>
      <c r="Q412" s="31"/>
      <c r="R412" s="31"/>
      <c r="S412" s="31"/>
      <c r="T412" s="31"/>
      <c r="U412" s="31"/>
      <c r="V412" s="31"/>
      <c r="W412" s="31"/>
      <c r="X412" s="31"/>
      <c r="Y412" s="31"/>
      <c r="Z412" s="31"/>
      <c r="AA412" s="31"/>
      <c r="AB412" s="31"/>
      <c r="AC412" s="31"/>
    </row>
    <row r="413" spans="1:29">
      <c r="A413" s="31"/>
      <c r="B413" s="31"/>
      <c r="C413" s="31"/>
      <c r="D413" s="31"/>
      <c r="E413" s="31"/>
      <c r="F413" s="31"/>
      <c r="G413" s="31"/>
      <c r="H413" s="31"/>
      <c r="I413" s="31"/>
      <c r="J413" s="31"/>
      <c r="K413" s="31"/>
      <c r="L413" s="31"/>
      <c r="Q413" s="31"/>
      <c r="R413" s="31"/>
      <c r="S413" s="31"/>
      <c r="T413" s="31"/>
      <c r="U413" s="31"/>
      <c r="V413" s="31"/>
      <c r="W413" s="31"/>
      <c r="X413" s="31"/>
      <c r="Y413" s="31"/>
      <c r="Z413" s="31"/>
      <c r="AA413" s="31"/>
      <c r="AB413" s="31"/>
      <c r="AC413" s="31"/>
    </row>
    <row r="414" spans="1:29">
      <c r="A414" s="31"/>
      <c r="B414" s="31"/>
      <c r="C414" s="31"/>
      <c r="D414" s="31"/>
      <c r="E414" s="31"/>
      <c r="F414" s="31"/>
      <c r="G414" s="31"/>
      <c r="H414" s="31"/>
      <c r="I414" s="31"/>
      <c r="J414" s="31"/>
      <c r="K414" s="31"/>
      <c r="L414" s="31"/>
      <c r="Q414" s="31"/>
      <c r="R414" s="31"/>
      <c r="S414" s="31"/>
      <c r="T414" s="31"/>
      <c r="U414" s="31"/>
      <c r="V414" s="31"/>
      <c r="W414" s="31"/>
      <c r="X414" s="31"/>
      <c r="Y414" s="31"/>
      <c r="Z414" s="31"/>
      <c r="AA414" s="31"/>
      <c r="AB414" s="31"/>
      <c r="AC414" s="31"/>
    </row>
    <row r="415" spans="1:29">
      <c r="A415" s="31"/>
      <c r="B415" s="31"/>
      <c r="C415" s="31"/>
      <c r="D415" s="31"/>
      <c r="E415" s="31"/>
      <c r="F415" s="31"/>
      <c r="G415" s="31"/>
      <c r="H415" s="31"/>
      <c r="I415" s="31"/>
      <c r="J415" s="31"/>
      <c r="K415" s="31"/>
      <c r="L415" s="31"/>
      <c r="Q415" s="31"/>
      <c r="R415" s="31"/>
      <c r="S415" s="31"/>
      <c r="T415" s="31"/>
      <c r="U415" s="31"/>
      <c r="V415" s="31"/>
      <c r="W415" s="31"/>
      <c r="X415" s="31"/>
      <c r="Y415" s="31"/>
      <c r="Z415" s="31"/>
      <c r="AA415" s="31"/>
      <c r="AB415" s="31"/>
      <c r="AC415" s="31"/>
    </row>
    <row r="416" spans="1:29">
      <c r="A416" s="31"/>
      <c r="B416" s="31"/>
      <c r="C416" s="31"/>
      <c r="D416" s="31"/>
      <c r="E416" s="31"/>
      <c r="F416" s="31"/>
      <c r="G416" s="31"/>
      <c r="H416" s="31"/>
      <c r="I416" s="31"/>
      <c r="J416" s="31"/>
      <c r="K416" s="31"/>
      <c r="L416" s="31"/>
      <c r="Q416" s="31"/>
      <c r="R416" s="31"/>
      <c r="S416" s="31"/>
      <c r="T416" s="31"/>
      <c r="U416" s="31"/>
      <c r="V416" s="31"/>
      <c r="W416" s="31"/>
      <c r="X416" s="31"/>
      <c r="Y416" s="31"/>
      <c r="Z416" s="31"/>
      <c r="AA416" s="31"/>
      <c r="AB416" s="31"/>
      <c r="AC416" s="31"/>
    </row>
    <row r="417" spans="1:29">
      <c r="A417" s="31"/>
      <c r="B417" s="31"/>
      <c r="C417" s="31"/>
      <c r="D417" s="31"/>
      <c r="E417" s="31"/>
      <c r="F417" s="31"/>
      <c r="G417" s="31"/>
      <c r="H417" s="31"/>
      <c r="I417" s="31"/>
      <c r="J417" s="31"/>
      <c r="K417" s="31"/>
      <c r="L417" s="31"/>
      <c r="Q417" s="31"/>
      <c r="R417" s="31"/>
      <c r="S417" s="31"/>
      <c r="T417" s="31"/>
      <c r="U417" s="31"/>
      <c r="V417" s="31"/>
      <c r="W417" s="31"/>
      <c r="X417" s="31"/>
      <c r="Y417" s="31"/>
      <c r="Z417" s="31"/>
      <c r="AA417" s="31"/>
      <c r="AB417" s="31"/>
      <c r="AC417" s="31"/>
    </row>
    <row r="418" spans="1:29">
      <c r="A418" s="31"/>
      <c r="B418" s="31"/>
      <c r="C418" s="31"/>
      <c r="D418" s="31"/>
      <c r="E418" s="31"/>
      <c r="F418" s="31"/>
      <c r="G418" s="31"/>
      <c r="H418" s="31"/>
      <c r="I418" s="31"/>
      <c r="J418" s="31"/>
      <c r="K418" s="31"/>
      <c r="L418" s="31"/>
      <c r="Q418" s="31"/>
      <c r="R418" s="31"/>
      <c r="S418" s="31"/>
      <c r="T418" s="31"/>
      <c r="U418" s="31"/>
      <c r="V418" s="31"/>
      <c r="W418" s="31"/>
      <c r="X418" s="31"/>
      <c r="Y418" s="31"/>
      <c r="Z418" s="31"/>
      <c r="AA418" s="31"/>
      <c r="AB418" s="31"/>
      <c r="AC418" s="31"/>
    </row>
    <row r="419" spans="1:29">
      <c r="A419" s="31"/>
      <c r="B419" s="31"/>
      <c r="C419" s="31"/>
      <c r="D419" s="31"/>
      <c r="E419" s="31"/>
      <c r="F419" s="31"/>
      <c r="G419" s="31"/>
      <c r="H419" s="31"/>
      <c r="I419" s="31"/>
      <c r="J419" s="31"/>
      <c r="K419" s="31"/>
      <c r="L419" s="31"/>
      <c r="Q419" s="31"/>
      <c r="R419" s="31"/>
      <c r="S419" s="31"/>
      <c r="T419" s="31"/>
      <c r="U419" s="31"/>
      <c r="V419" s="31"/>
      <c r="W419" s="31"/>
      <c r="X419" s="31"/>
      <c r="Y419" s="31"/>
      <c r="Z419" s="31"/>
      <c r="AA419" s="31"/>
      <c r="AB419" s="31"/>
      <c r="AC419" s="31"/>
    </row>
    <row r="420" spans="1:29">
      <c r="A420" s="31"/>
      <c r="B420" s="31"/>
      <c r="C420" s="31"/>
      <c r="D420" s="31"/>
      <c r="E420" s="31"/>
      <c r="F420" s="31"/>
      <c r="G420" s="31"/>
      <c r="H420" s="31"/>
      <c r="I420" s="31"/>
      <c r="J420" s="31"/>
      <c r="K420" s="31"/>
      <c r="L420" s="31"/>
      <c r="Q420" s="31"/>
      <c r="R420" s="31"/>
      <c r="S420" s="31"/>
      <c r="T420" s="31"/>
      <c r="U420" s="31"/>
      <c r="V420" s="31"/>
      <c r="W420" s="31"/>
      <c r="X420" s="31"/>
      <c r="Y420" s="31"/>
      <c r="Z420" s="31"/>
      <c r="AA420" s="31"/>
      <c r="AB420" s="31"/>
      <c r="AC420" s="31"/>
    </row>
    <row r="421" spans="1:29">
      <c r="A421" s="31"/>
      <c r="B421" s="31"/>
      <c r="C421" s="31"/>
      <c r="D421" s="31"/>
      <c r="E421" s="31"/>
      <c r="F421" s="31"/>
      <c r="G421" s="31"/>
      <c r="H421" s="31"/>
      <c r="I421" s="31"/>
      <c r="J421" s="31"/>
      <c r="K421" s="31"/>
      <c r="L421" s="31"/>
      <c r="Q421" s="31"/>
      <c r="R421" s="31"/>
      <c r="S421" s="31"/>
      <c r="T421" s="31"/>
      <c r="U421" s="31"/>
      <c r="V421" s="31"/>
      <c r="W421" s="31"/>
      <c r="X421" s="31"/>
      <c r="Y421" s="31"/>
      <c r="Z421" s="31"/>
      <c r="AA421" s="31"/>
      <c r="AB421" s="31"/>
      <c r="AC421" s="31"/>
    </row>
    <row r="422" spans="1:29">
      <c r="A422" s="31"/>
      <c r="B422" s="31"/>
      <c r="C422" s="31"/>
      <c r="D422" s="31"/>
      <c r="E422" s="31"/>
      <c r="F422" s="31"/>
      <c r="G422" s="31"/>
      <c r="H422" s="31"/>
      <c r="I422" s="31"/>
      <c r="J422" s="31"/>
      <c r="K422" s="31"/>
      <c r="L422" s="31"/>
      <c r="Q422" s="31"/>
      <c r="R422" s="31"/>
      <c r="S422" s="31"/>
      <c r="T422" s="31"/>
      <c r="U422" s="31"/>
      <c r="V422" s="31"/>
      <c r="W422" s="31"/>
      <c r="X422" s="31"/>
      <c r="Y422" s="31"/>
      <c r="Z422" s="31"/>
      <c r="AA422" s="31"/>
      <c r="AB422" s="31"/>
      <c r="AC422" s="31"/>
    </row>
    <row r="423" spans="1:29">
      <c r="A423" s="31"/>
      <c r="B423" s="31"/>
      <c r="C423" s="31"/>
      <c r="D423" s="31"/>
      <c r="E423" s="31"/>
      <c r="F423" s="31"/>
      <c r="G423" s="31"/>
      <c r="H423" s="31"/>
      <c r="I423" s="31"/>
      <c r="J423" s="31"/>
      <c r="K423" s="31"/>
      <c r="L423" s="31"/>
      <c r="Q423" s="31"/>
      <c r="R423" s="31"/>
      <c r="S423" s="31"/>
      <c r="T423" s="31"/>
      <c r="U423" s="31"/>
      <c r="V423" s="31"/>
      <c r="W423" s="31"/>
      <c r="X423" s="31"/>
      <c r="Y423" s="31"/>
      <c r="Z423" s="31"/>
      <c r="AA423" s="31"/>
      <c r="AB423" s="31"/>
      <c r="AC423" s="31"/>
    </row>
    <row r="424" spans="1:29">
      <c r="A424" s="31"/>
      <c r="B424" s="31"/>
      <c r="C424" s="31"/>
      <c r="D424" s="31"/>
      <c r="E424" s="31"/>
      <c r="F424" s="31"/>
      <c r="G424" s="31"/>
      <c r="H424" s="31"/>
      <c r="I424" s="31"/>
      <c r="J424" s="31"/>
      <c r="K424" s="31"/>
      <c r="L424" s="31"/>
      <c r="Q424" s="31"/>
      <c r="R424" s="31"/>
      <c r="S424" s="31"/>
      <c r="T424" s="31"/>
      <c r="U424" s="31"/>
      <c r="V424" s="31"/>
      <c r="W424" s="31"/>
      <c r="X424" s="31"/>
      <c r="Y424" s="31"/>
      <c r="Z424" s="31"/>
      <c r="AA424" s="31"/>
      <c r="AB424" s="31"/>
      <c r="AC424" s="31"/>
    </row>
    <row r="425" spans="1:29">
      <c r="A425" s="31"/>
      <c r="B425" s="31"/>
      <c r="C425" s="31"/>
      <c r="D425" s="31"/>
      <c r="E425" s="31"/>
      <c r="F425" s="31"/>
      <c r="G425" s="31"/>
      <c r="H425" s="31"/>
      <c r="I425" s="31"/>
      <c r="J425" s="31"/>
      <c r="K425" s="31"/>
      <c r="L425" s="31"/>
      <c r="Q425" s="31"/>
      <c r="R425" s="31"/>
      <c r="S425" s="31"/>
      <c r="T425" s="31"/>
      <c r="U425" s="31"/>
      <c r="V425" s="31"/>
      <c r="W425" s="31"/>
      <c r="X425" s="31"/>
      <c r="Y425" s="31"/>
      <c r="Z425" s="31"/>
      <c r="AA425" s="31"/>
      <c r="AB425" s="31"/>
      <c r="AC425" s="31"/>
    </row>
    <row r="426" spans="1:29">
      <c r="A426" s="31"/>
      <c r="B426" s="31"/>
      <c r="C426" s="31"/>
      <c r="D426" s="31"/>
      <c r="E426" s="31"/>
      <c r="F426" s="31"/>
      <c r="G426" s="31"/>
      <c r="H426" s="31"/>
      <c r="I426" s="31"/>
      <c r="J426" s="31"/>
      <c r="K426" s="31"/>
      <c r="L426" s="31"/>
      <c r="Q426" s="31"/>
      <c r="R426" s="31"/>
      <c r="S426" s="31"/>
      <c r="T426" s="31"/>
      <c r="U426" s="31"/>
      <c r="V426" s="31"/>
      <c r="W426" s="31"/>
      <c r="X426" s="31"/>
      <c r="Y426" s="31"/>
      <c r="Z426" s="31"/>
      <c r="AA426" s="31"/>
      <c r="AB426" s="31"/>
      <c r="AC426" s="31"/>
    </row>
    <row r="427" spans="1:29">
      <c r="A427" s="31"/>
      <c r="B427" s="31"/>
      <c r="C427" s="31"/>
      <c r="D427" s="31"/>
      <c r="E427" s="31"/>
      <c r="F427" s="31"/>
      <c r="G427" s="31"/>
      <c r="H427" s="31"/>
      <c r="I427" s="31"/>
      <c r="J427" s="31"/>
      <c r="K427" s="31"/>
      <c r="L427" s="31"/>
      <c r="Q427" s="31"/>
      <c r="R427" s="31"/>
      <c r="S427" s="31"/>
      <c r="T427" s="31"/>
      <c r="U427" s="31"/>
      <c r="V427" s="31"/>
      <c r="W427" s="31"/>
      <c r="X427" s="31"/>
      <c r="Y427" s="31"/>
      <c r="Z427" s="31"/>
      <c r="AA427" s="31"/>
      <c r="AB427" s="31"/>
      <c r="AC427" s="31"/>
    </row>
    <row r="428" spans="1:29">
      <c r="A428" s="31"/>
      <c r="B428" s="31"/>
      <c r="C428" s="31"/>
      <c r="D428" s="31"/>
      <c r="E428" s="31"/>
      <c r="F428" s="31"/>
      <c r="G428" s="31"/>
      <c r="H428" s="31"/>
      <c r="I428" s="31"/>
      <c r="J428" s="31"/>
      <c r="K428" s="31"/>
      <c r="L428" s="31"/>
      <c r="Q428" s="31"/>
      <c r="R428" s="31"/>
      <c r="S428" s="31"/>
      <c r="T428" s="31"/>
      <c r="U428" s="31"/>
      <c r="V428" s="31"/>
      <c r="W428" s="31"/>
      <c r="X428" s="31"/>
      <c r="Y428" s="31"/>
      <c r="Z428" s="31"/>
      <c r="AA428" s="31"/>
      <c r="AB428" s="31"/>
      <c r="AC428" s="31"/>
    </row>
    <row r="429" spans="1:29">
      <c r="A429" s="31"/>
      <c r="B429" s="31"/>
      <c r="C429" s="31"/>
      <c r="D429" s="31"/>
      <c r="E429" s="31"/>
      <c r="F429" s="31"/>
      <c r="G429" s="31"/>
      <c r="H429" s="31"/>
      <c r="I429" s="31"/>
      <c r="J429" s="31"/>
      <c r="K429" s="31"/>
      <c r="L429" s="31"/>
      <c r="Q429" s="31"/>
      <c r="R429" s="31"/>
      <c r="S429" s="31"/>
      <c r="T429" s="31"/>
      <c r="U429" s="31"/>
      <c r="V429" s="31"/>
      <c r="W429" s="31"/>
      <c r="X429" s="31"/>
      <c r="Y429" s="31"/>
      <c r="Z429" s="31"/>
      <c r="AA429" s="31"/>
      <c r="AB429" s="31"/>
      <c r="AC429" s="31"/>
    </row>
    <row r="430" spans="1:29">
      <c r="A430" s="31"/>
      <c r="B430" s="31"/>
      <c r="C430" s="31"/>
      <c r="D430" s="31"/>
      <c r="E430" s="31"/>
      <c r="F430" s="31"/>
      <c r="G430" s="31"/>
      <c r="H430" s="31"/>
      <c r="I430" s="31"/>
      <c r="J430" s="31"/>
      <c r="K430" s="31"/>
      <c r="L430" s="31"/>
      <c r="Q430" s="31"/>
      <c r="R430" s="31"/>
      <c r="S430" s="31"/>
      <c r="T430" s="31"/>
      <c r="U430" s="31"/>
      <c r="V430" s="31"/>
      <c r="W430" s="31"/>
      <c r="X430" s="31"/>
      <c r="Y430" s="31"/>
      <c r="Z430" s="31"/>
      <c r="AA430" s="31"/>
      <c r="AB430" s="31"/>
      <c r="AC430" s="31"/>
    </row>
    <row r="431" spans="1:29">
      <c r="A431" s="31"/>
      <c r="B431" s="31"/>
      <c r="C431" s="31"/>
      <c r="D431" s="31"/>
      <c r="E431" s="31"/>
      <c r="F431" s="31"/>
      <c r="G431" s="31"/>
      <c r="H431" s="31"/>
      <c r="I431" s="31"/>
      <c r="J431" s="31"/>
      <c r="K431" s="31"/>
      <c r="L431" s="31"/>
      <c r="Q431" s="31"/>
      <c r="R431" s="31"/>
      <c r="S431" s="31"/>
      <c r="T431" s="31"/>
      <c r="U431" s="31"/>
      <c r="V431" s="31"/>
      <c r="W431" s="31"/>
      <c r="X431" s="31"/>
      <c r="Y431" s="31"/>
      <c r="Z431" s="31"/>
      <c r="AA431" s="31"/>
      <c r="AB431" s="31"/>
      <c r="AC431" s="31"/>
    </row>
    <row r="432" spans="1:29">
      <c r="A432" s="31"/>
      <c r="B432" s="31"/>
      <c r="C432" s="31"/>
      <c r="D432" s="31"/>
      <c r="E432" s="31"/>
      <c r="F432" s="31"/>
      <c r="G432" s="31"/>
      <c r="H432" s="31"/>
      <c r="I432" s="31"/>
      <c r="J432" s="31"/>
      <c r="K432" s="31"/>
      <c r="L432" s="31"/>
      <c r="Q432" s="31"/>
      <c r="R432" s="31"/>
      <c r="S432" s="31"/>
      <c r="T432" s="31"/>
      <c r="U432" s="31"/>
      <c r="V432" s="31"/>
      <c r="W432" s="31"/>
      <c r="X432" s="31"/>
      <c r="Y432" s="31"/>
      <c r="Z432" s="31"/>
      <c r="AA432" s="31"/>
      <c r="AB432" s="31"/>
      <c r="AC432" s="31"/>
    </row>
    <row r="433" spans="1:29">
      <c r="A433" s="31"/>
      <c r="B433" s="31"/>
      <c r="C433" s="31"/>
      <c r="D433" s="31"/>
      <c r="E433" s="31"/>
      <c r="F433" s="31"/>
      <c r="G433" s="31"/>
      <c r="H433" s="31"/>
      <c r="I433" s="31"/>
      <c r="J433" s="31"/>
      <c r="K433" s="31"/>
      <c r="L433" s="31"/>
      <c r="Q433" s="31"/>
      <c r="R433" s="31"/>
      <c r="S433" s="31"/>
      <c r="T433" s="31"/>
      <c r="U433" s="31"/>
      <c r="V433" s="31"/>
      <c r="W433" s="31"/>
      <c r="X433" s="31"/>
      <c r="Y433" s="31"/>
      <c r="Z433" s="31"/>
      <c r="AA433" s="31"/>
      <c r="AB433" s="31"/>
      <c r="AC433" s="31"/>
    </row>
    <row r="434" spans="1:29">
      <c r="A434" s="31"/>
      <c r="B434" s="31"/>
      <c r="C434" s="31"/>
      <c r="D434" s="31"/>
      <c r="E434" s="31"/>
      <c r="F434" s="31"/>
      <c r="G434" s="31"/>
      <c r="H434" s="31"/>
      <c r="I434" s="31"/>
      <c r="J434" s="31"/>
      <c r="K434" s="31"/>
      <c r="L434" s="31"/>
      <c r="Q434" s="31"/>
      <c r="R434" s="31"/>
      <c r="S434" s="31"/>
      <c r="T434" s="31"/>
      <c r="U434" s="31"/>
      <c r="V434" s="31"/>
      <c r="W434" s="31"/>
      <c r="X434" s="31"/>
      <c r="Y434" s="31"/>
      <c r="Z434" s="31"/>
      <c r="AA434" s="31"/>
      <c r="AB434" s="31"/>
      <c r="AC434" s="31"/>
    </row>
    <row r="435" spans="1:29">
      <c r="A435" s="31"/>
      <c r="B435" s="31"/>
      <c r="C435" s="31"/>
      <c r="D435" s="31"/>
      <c r="E435" s="31"/>
      <c r="F435" s="31"/>
      <c r="G435" s="31"/>
      <c r="H435" s="31"/>
      <c r="I435" s="31"/>
      <c r="J435" s="31"/>
      <c r="K435" s="31"/>
      <c r="L435" s="31"/>
      <c r="Q435" s="31"/>
      <c r="R435" s="31"/>
      <c r="S435" s="31"/>
      <c r="T435" s="31"/>
      <c r="U435" s="31"/>
      <c r="V435" s="31"/>
      <c r="W435" s="31"/>
      <c r="X435" s="31"/>
      <c r="Y435" s="31"/>
      <c r="Z435" s="31"/>
      <c r="AA435" s="31"/>
      <c r="AB435" s="31"/>
      <c r="AC435" s="31"/>
    </row>
    <row r="436" spans="1:29">
      <c r="A436" s="31"/>
      <c r="B436" s="31"/>
      <c r="C436" s="31"/>
      <c r="D436" s="31"/>
      <c r="E436" s="31"/>
      <c r="F436" s="31"/>
      <c r="G436" s="31"/>
      <c r="H436" s="31"/>
      <c r="I436" s="31"/>
      <c r="J436" s="31"/>
      <c r="K436" s="31"/>
      <c r="L436" s="31"/>
      <c r="Q436" s="31"/>
      <c r="R436" s="31"/>
      <c r="S436" s="31"/>
      <c r="T436" s="31"/>
      <c r="U436" s="31"/>
      <c r="V436" s="31"/>
      <c r="W436" s="31"/>
      <c r="X436" s="31"/>
      <c r="Y436" s="31"/>
      <c r="Z436" s="31"/>
      <c r="AA436" s="31"/>
      <c r="AB436" s="31"/>
      <c r="AC436" s="31"/>
    </row>
  </sheetData>
  <sheetProtection sheet="1" objects="1" scenarios="1" formatCells="0" formatRows="0" autoFilter="0"/>
  <autoFilter ref="A8:B403"/>
  <mergeCells count="790">
    <mergeCell ref="C43:D43"/>
    <mergeCell ref="C38:D38"/>
    <mergeCell ref="C42:D42"/>
    <mergeCell ref="C49:D49"/>
    <mergeCell ref="C46:D46"/>
    <mergeCell ref="C31:D31"/>
    <mergeCell ref="A6:A7"/>
    <mergeCell ref="E38:F38"/>
    <mergeCell ref="C32:D32"/>
    <mergeCell ref="C34:D34"/>
    <mergeCell ref="E35:F35"/>
    <mergeCell ref="E36:F36"/>
    <mergeCell ref="C36:D36"/>
    <mergeCell ref="E32:F32"/>
    <mergeCell ref="E33:F33"/>
    <mergeCell ref="C13:D13"/>
    <mergeCell ref="C7:D8"/>
    <mergeCell ref="C9:D9"/>
    <mergeCell ref="C16:D16"/>
    <mergeCell ref="C15:D15"/>
    <mergeCell ref="C14:D14"/>
    <mergeCell ref="C12:D12"/>
    <mergeCell ref="C10:D10"/>
    <mergeCell ref="C18:D18"/>
    <mergeCell ref="T7:V7"/>
    <mergeCell ref="E41:F41"/>
    <mergeCell ref="E42:F42"/>
    <mergeCell ref="E46:F46"/>
    <mergeCell ref="E66:F66"/>
    <mergeCell ref="E52:F52"/>
    <mergeCell ref="E63:F63"/>
    <mergeCell ref="E44:F44"/>
    <mergeCell ref="E40:F40"/>
    <mergeCell ref="E45:F45"/>
    <mergeCell ref="I7:I8"/>
    <mergeCell ref="E18:F18"/>
    <mergeCell ref="E7:F8"/>
    <mergeCell ref="E13:F13"/>
    <mergeCell ref="E12:F12"/>
    <mergeCell ref="E11:F11"/>
    <mergeCell ref="E9:F9"/>
    <mergeCell ref="E10:F10"/>
    <mergeCell ref="E14:F14"/>
    <mergeCell ref="E15:F15"/>
    <mergeCell ref="E53:F53"/>
    <mergeCell ref="E61:F61"/>
    <mergeCell ref="C11:D11"/>
    <mergeCell ref="C28:D28"/>
    <mergeCell ref="C29:D29"/>
    <mergeCell ref="E26:F26"/>
    <mergeCell ref="E27:F27"/>
    <mergeCell ref="E19:F19"/>
    <mergeCell ref="E16:F16"/>
    <mergeCell ref="E17:F17"/>
    <mergeCell ref="C17:D17"/>
    <mergeCell ref="C19:D19"/>
    <mergeCell ref="C25:D25"/>
    <mergeCell ref="E20:F20"/>
    <mergeCell ref="E24:F24"/>
    <mergeCell ref="C21:D21"/>
    <mergeCell ref="E21:F21"/>
    <mergeCell ref="C20:D20"/>
    <mergeCell ref="C23:D23"/>
    <mergeCell ref="C22:D22"/>
    <mergeCell ref="E23:F23"/>
    <mergeCell ref="E22:F22"/>
    <mergeCell ref="E25:F25"/>
    <mergeCell ref="C27:D27"/>
    <mergeCell ref="C24:D24"/>
    <mergeCell ref="C30:D30"/>
    <mergeCell ref="C26:D26"/>
    <mergeCell ref="E28:F28"/>
    <mergeCell ref="E30:F30"/>
    <mergeCell ref="E29:F29"/>
    <mergeCell ref="C41:D41"/>
    <mergeCell ref="E43:F43"/>
    <mergeCell ref="E51:F51"/>
    <mergeCell ref="E31:F31"/>
    <mergeCell ref="C48:D48"/>
    <mergeCell ref="C50:D50"/>
    <mergeCell ref="C40:D40"/>
    <mergeCell ref="C39:D39"/>
    <mergeCell ref="E39:F39"/>
    <mergeCell ref="E37:F37"/>
    <mergeCell ref="C47:D47"/>
    <mergeCell ref="E47:F47"/>
    <mergeCell ref="E48:F48"/>
    <mergeCell ref="C45:D45"/>
    <mergeCell ref="E34:F34"/>
    <mergeCell ref="C51:D51"/>
    <mergeCell ref="C44:D44"/>
    <mergeCell ref="C33:D33"/>
    <mergeCell ref="C35:D35"/>
    <mergeCell ref="C78:D78"/>
    <mergeCell ref="E78:F78"/>
    <mergeCell ref="C37:D37"/>
    <mergeCell ref="E74:F74"/>
    <mergeCell ref="E54:F54"/>
    <mergeCell ref="E50:F50"/>
    <mergeCell ref="E55:F55"/>
    <mergeCell ref="E49:F49"/>
    <mergeCell ref="C67:D67"/>
    <mergeCell ref="E58:F58"/>
    <mergeCell ref="C64:D64"/>
    <mergeCell ref="C56:D56"/>
    <mergeCell ref="C59:D59"/>
    <mergeCell ref="C52:D52"/>
    <mergeCell ref="C53:D53"/>
    <mergeCell ref="E72:F72"/>
    <mergeCell ref="E57:F57"/>
    <mergeCell ref="E64:F64"/>
    <mergeCell ref="E67:F67"/>
    <mergeCell ref="E65:F65"/>
    <mergeCell ref="C62:D62"/>
    <mergeCell ref="E62:F62"/>
    <mergeCell ref="C61:D61"/>
    <mergeCell ref="C57:D57"/>
    <mergeCell ref="C77:D77"/>
    <mergeCell ref="E77:F77"/>
    <mergeCell ref="C75:D75"/>
    <mergeCell ref="E75:F75"/>
    <mergeCell ref="C76:D76"/>
    <mergeCell ref="E71:F71"/>
    <mergeCell ref="C74:D74"/>
    <mergeCell ref="E73:F73"/>
    <mergeCell ref="E76:F76"/>
    <mergeCell ref="C54:D54"/>
    <mergeCell ref="C70:D70"/>
    <mergeCell ref="E70:F70"/>
    <mergeCell ref="C73:D73"/>
    <mergeCell ref="C68:D68"/>
    <mergeCell ref="C71:D71"/>
    <mergeCell ref="C72:D72"/>
    <mergeCell ref="C55:D55"/>
    <mergeCell ref="C58:D58"/>
    <mergeCell ref="E56:F56"/>
    <mergeCell ref="C60:D60"/>
    <mergeCell ref="E59:F59"/>
    <mergeCell ref="E60:F60"/>
    <mergeCell ref="E68:F68"/>
    <mergeCell ref="C69:D69"/>
    <mergeCell ref="E69:F69"/>
    <mergeCell ref="C65:D65"/>
    <mergeCell ref="C66:D66"/>
    <mergeCell ref="C63:D63"/>
    <mergeCell ref="C84:D84"/>
    <mergeCell ref="E84:F84"/>
    <mergeCell ref="C85:D85"/>
    <mergeCell ref="E85:F85"/>
    <mergeCell ref="C83:D83"/>
    <mergeCell ref="E83:F83"/>
    <mergeCell ref="C82:D82"/>
    <mergeCell ref="E82:F82"/>
    <mergeCell ref="E79:F79"/>
    <mergeCell ref="C81:D81"/>
    <mergeCell ref="E81:F81"/>
    <mergeCell ref="C80:D80"/>
    <mergeCell ref="E80:F80"/>
    <mergeCell ref="C79:D79"/>
    <mergeCell ref="C88:D88"/>
    <mergeCell ref="E88:F88"/>
    <mergeCell ref="E87:F87"/>
    <mergeCell ref="C86:D86"/>
    <mergeCell ref="E86:F86"/>
    <mergeCell ref="C87:D87"/>
    <mergeCell ref="C93:D93"/>
    <mergeCell ref="E93:F93"/>
    <mergeCell ref="E90:F90"/>
    <mergeCell ref="E92:F92"/>
    <mergeCell ref="C89:D89"/>
    <mergeCell ref="E94:F94"/>
    <mergeCell ref="E95:F95"/>
    <mergeCell ref="E89:F89"/>
    <mergeCell ref="C92:D92"/>
    <mergeCell ref="C90:D90"/>
    <mergeCell ref="C91:D91"/>
    <mergeCell ref="E91:F91"/>
    <mergeCell ref="C95:D95"/>
    <mergeCell ref="E99:F99"/>
    <mergeCell ref="C96:D96"/>
    <mergeCell ref="E98:F98"/>
    <mergeCell ref="C97:D97"/>
    <mergeCell ref="C98:D98"/>
    <mergeCell ref="E97:F97"/>
    <mergeCell ref="C99:D99"/>
    <mergeCell ref="C94:D94"/>
    <mergeCell ref="E96:F96"/>
    <mergeCell ref="C102:D102"/>
    <mergeCell ref="C100:D100"/>
    <mergeCell ref="C101:D101"/>
    <mergeCell ref="E101:F101"/>
    <mergeCell ref="E103:F103"/>
    <mergeCell ref="E102:F102"/>
    <mergeCell ref="C104:D104"/>
    <mergeCell ref="C103:D103"/>
    <mergeCell ref="C105:D105"/>
    <mergeCell ref="E105:F105"/>
    <mergeCell ref="E104:F104"/>
    <mergeCell ref="E100:F100"/>
    <mergeCell ref="E113:F113"/>
    <mergeCell ref="C109:D109"/>
    <mergeCell ref="E110:F110"/>
    <mergeCell ref="E109:F109"/>
    <mergeCell ref="C108:D108"/>
    <mergeCell ref="C106:D106"/>
    <mergeCell ref="E108:F108"/>
    <mergeCell ref="C110:D110"/>
    <mergeCell ref="C115:D115"/>
    <mergeCell ref="E106:F106"/>
    <mergeCell ref="C107:D107"/>
    <mergeCell ref="E107:F107"/>
    <mergeCell ref="E117:F117"/>
    <mergeCell ref="C119:D119"/>
    <mergeCell ref="C121:D121"/>
    <mergeCell ref="C122:D122"/>
    <mergeCell ref="C123:D123"/>
    <mergeCell ref="E121:F121"/>
    <mergeCell ref="E124:F124"/>
    <mergeCell ref="E122:F122"/>
    <mergeCell ref="C111:D111"/>
    <mergeCell ref="E111:F111"/>
    <mergeCell ref="E112:F112"/>
    <mergeCell ref="E120:F120"/>
    <mergeCell ref="E119:F119"/>
    <mergeCell ref="C113:D113"/>
    <mergeCell ref="C118:D118"/>
    <mergeCell ref="E118:F118"/>
    <mergeCell ref="C114:D114"/>
    <mergeCell ref="C112:D112"/>
    <mergeCell ref="E114:F114"/>
    <mergeCell ref="C117:D117"/>
    <mergeCell ref="C120:D120"/>
    <mergeCell ref="C116:D116"/>
    <mergeCell ref="E116:F116"/>
    <mergeCell ref="E115:F115"/>
    <mergeCell ref="E123:F123"/>
    <mergeCell ref="C138:D138"/>
    <mergeCell ref="E138:F138"/>
    <mergeCell ref="E136:F136"/>
    <mergeCell ref="C126:D126"/>
    <mergeCell ref="C125:D125"/>
    <mergeCell ref="C128:D128"/>
    <mergeCell ref="E125:F125"/>
    <mergeCell ref="E127:F127"/>
    <mergeCell ref="E128:F128"/>
    <mergeCell ref="E126:F126"/>
    <mergeCell ref="C124:D124"/>
    <mergeCell ref="C127:D127"/>
    <mergeCell ref="C130:D130"/>
    <mergeCell ref="E131:F131"/>
    <mergeCell ref="C129:D129"/>
    <mergeCell ref="C131:D131"/>
    <mergeCell ref="E133:F133"/>
    <mergeCell ref="E129:F129"/>
    <mergeCell ref="C134:D134"/>
    <mergeCell ref="E135:F135"/>
    <mergeCell ref="E134:F134"/>
    <mergeCell ref="C135:D135"/>
    <mergeCell ref="C133:D133"/>
    <mergeCell ref="E132:F132"/>
    <mergeCell ref="E130:F130"/>
    <mergeCell ref="C132:D132"/>
    <mergeCell ref="E137:F137"/>
    <mergeCell ref="C136:D136"/>
    <mergeCell ref="E142:F142"/>
    <mergeCell ref="C140:D140"/>
    <mergeCell ref="C141:D141"/>
    <mergeCell ref="E144:F144"/>
    <mergeCell ref="E143:F143"/>
    <mergeCell ref="C144:D144"/>
    <mergeCell ref="C143:D143"/>
    <mergeCell ref="C142:D142"/>
    <mergeCell ref="E141:F141"/>
    <mergeCell ref="E140:F140"/>
    <mergeCell ref="E139:F139"/>
    <mergeCell ref="C139:D139"/>
    <mergeCell ref="C137:D137"/>
    <mergeCell ref="C145:D145"/>
    <mergeCell ref="C146:D146"/>
    <mergeCell ref="E148:F148"/>
    <mergeCell ref="E146:F146"/>
    <mergeCell ref="E145:F145"/>
    <mergeCell ref="E147:F147"/>
    <mergeCell ref="E149:F149"/>
    <mergeCell ref="C147:D147"/>
    <mergeCell ref="C148:D148"/>
    <mergeCell ref="E150:F150"/>
    <mergeCell ref="C150:D150"/>
    <mergeCell ref="C153:D153"/>
    <mergeCell ref="E153:F153"/>
    <mergeCell ref="E152:F152"/>
    <mergeCell ref="C152:D152"/>
    <mergeCell ref="C151:D151"/>
    <mergeCell ref="E151:F151"/>
    <mergeCell ref="C149:D149"/>
    <mergeCell ref="E156:F156"/>
    <mergeCell ref="E158:F158"/>
    <mergeCell ref="C158:D158"/>
    <mergeCell ref="C157:D157"/>
    <mergeCell ref="E157:F157"/>
    <mergeCell ref="C154:D154"/>
    <mergeCell ref="E154:F154"/>
    <mergeCell ref="E155:F155"/>
    <mergeCell ref="C156:D156"/>
    <mergeCell ref="C155:D155"/>
    <mergeCell ref="E162:F162"/>
    <mergeCell ref="E161:F161"/>
    <mergeCell ref="E163:F163"/>
    <mergeCell ref="C162:D162"/>
    <mergeCell ref="C159:D159"/>
    <mergeCell ref="E159:F159"/>
    <mergeCell ref="C161:D161"/>
    <mergeCell ref="C160:D160"/>
    <mergeCell ref="E160:F160"/>
    <mergeCell ref="E169:F169"/>
    <mergeCell ref="C169:D169"/>
    <mergeCell ref="C163:D163"/>
    <mergeCell ref="E168:F168"/>
    <mergeCell ref="C164:D164"/>
    <mergeCell ref="C166:D166"/>
    <mergeCell ref="E170:F170"/>
    <mergeCell ref="E164:F164"/>
    <mergeCell ref="E173:F173"/>
    <mergeCell ref="C165:D165"/>
    <mergeCell ref="C168:D168"/>
    <mergeCell ref="C167:D167"/>
    <mergeCell ref="E167:F167"/>
    <mergeCell ref="E171:F171"/>
    <mergeCell ref="C172:D172"/>
    <mergeCell ref="E165:F165"/>
    <mergeCell ref="C173:D173"/>
    <mergeCell ref="E172:F172"/>
    <mergeCell ref="E166:F166"/>
    <mergeCell ref="E176:F176"/>
    <mergeCell ref="E174:F174"/>
    <mergeCell ref="C176:D176"/>
    <mergeCell ref="C175:D175"/>
    <mergeCell ref="C174:D174"/>
    <mergeCell ref="E178:F178"/>
    <mergeCell ref="E175:F175"/>
    <mergeCell ref="C171:D171"/>
    <mergeCell ref="C170:D170"/>
    <mergeCell ref="C180:D180"/>
    <mergeCell ref="E181:F181"/>
    <mergeCell ref="E177:F177"/>
    <mergeCell ref="E179:F179"/>
    <mergeCell ref="C178:D178"/>
    <mergeCell ref="C179:D179"/>
    <mergeCell ref="C177:D177"/>
    <mergeCell ref="E180:F180"/>
    <mergeCell ref="C181:D181"/>
    <mergeCell ref="C190:D190"/>
    <mergeCell ref="E190:F190"/>
    <mergeCell ref="C193:D193"/>
    <mergeCell ref="E193:F193"/>
    <mergeCell ref="C191:D191"/>
    <mergeCell ref="E191:F191"/>
    <mergeCell ref="C192:D192"/>
    <mergeCell ref="E192:F192"/>
    <mergeCell ref="C182:D182"/>
    <mergeCell ref="C184:D184"/>
    <mergeCell ref="C186:D186"/>
    <mergeCell ref="C187:D187"/>
    <mergeCell ref="E184:F184"/>
    <mergeCell ref="E182:F182"/>
    <mergeCell ref="E186:F186"/>
    <mergeCell ref="E183:F183"/>
    <mergeCell ref="C189:D189"/>
    <mergeCell ref="E189:F189"/>
    <mergeCell ref="C188:D188"/>
    <mergeCell ref="E188:F188"/>
    <mergeCell ref="E187:F187"/>
    <mergeCell ref="C183:D183"/>
    <mergeCell ref="C185:D185"/>
    <mergeCell ref="E185:F185"/>
    <mergeCell ref="C194:D194"/>
    <mergeCell ref="E194:F194"/>
    <mergeCell ref="C204:D204"/>
    <mergeCell ref="E204:F204"/>
    <mergeCell ref="E203:F203"/>
    <mergeCell ref="C203:D203"/>
    <mergeCell ref="E198:F198"/>
    <mergeCell ref="E197:F197"/>
    <mergeCell ref="C197:D197"/>
    <mergeCell ref="C200:D200"/>
    <mergeCell ref="C199:D199"/>
    <mergeCell ref="E195:F195"/>
    <mergeCell ref="C195:D195"/>
    <mergeCell ref="C201:D201"/>
    <mergeCell ref="E201:F201"/>
    <mergeCell ref="C202:D202"/>
    <mergeCell ref="E202:F202"/>
    <mergeCell ref="C196:D196"/>
    <mergeCell ref="C198:D198"/>
    <mergeCell ref="E196:F196"/>
    <mergeCell ref="E199:F199"/>
    <mergeCell ref="E200:F200"/>
    <mergeCell ref="E208:F208"/>
    <mergeCell ref="C207:D207"/>
    <mergeCell ref="E207:F207"/>
    <mergeCell ref="E205:F205"/>
    <mergeCell ref="C205:D205"/>
    <mergeCell ref="C206:D206"/>
    <mergeCell ref="E206:F206"/>
    <mergeCell ref="C208:D208"/>
    <mergeCell ref="C209:D209"/>
    <mergeCell ref="E209:F209"/>
    <mergeCell ref="C212:D212"/>
    <mergeCell ref="C210:D210"/>
    <mergeCell ref="E210:F210"/>
    <mergeCell ref="E211:F211"/>
    <mergeCell ref="E212:F212"/>
    <mergeCell ref="C211:D211"/>
    <mergeCell ref="E213:F213"/>
    <mergeCell ref="C213:D213"/>
    <mergeCell ref="C215:D215"/>
    <mergeCell ref="E215:F215"/>
    <mergeCell ref="C214:D214"/>
    <mergeCell ref="E226:F226"/>
    <mergeCell ref="C229:D229"/>
    <mergeCell ref="C225:D225"/>
    <mergeCell ref="C220:D220"/>
    <mergeCell ref="C217:D217"/>
    <mergeCell ref="E217:F217"/>
    <mergeCell ref="E218:F218"/>
    <mergeCell ref="E222:F222"/>
    <mergeCell ref="C216:D216"/>
    <mergeCell ref="E229:F229"/>
    <mergeCell ref="E225:F225"/>
    <mergeCell ref="C224:D224"/>
    <mergeCell ref="E224:F224"/>
    <mergeCell ref="C223:D223"/>
    <mergeCell ref="C218:D218"/>
    <mergeCell ref="E216:F216"/>
    <mergeCell ref="E220:F220"/>
    <mergeCell ref="C222:D222"/>
    <mergeCell ref="E214:F214"/>
    <mergeCell ref="E227:F227"/>
    <mergeCell ref="C221:D221"/>
    <mergeCell ref="E221:F221"/>
    <mergeCell ref="C219:D219"/>
    <mergeCell ref="E219:F219"/>
    <mergeCell ref="C226:D226"/>
    <mergeCell ref="E223:F223"/>
    <mergeCell ref="E238:F238"/>
    <mergeCell ref="C227:D227"/>
    <mergeCell ref="C234:D234"/>
    <mergeCell ref="E234:F234"/>
    <mergeCell ref="C230:D230"/>
    <mergeCell ref="C231:D231"/>
    <mergeCell ref="C237:D237"/>
    <mergeCell ref="E232:F232"/>
    <mergeCell ref="E228:F228"/>
    <mergeCell ref="C228:D228"/>
    <mergeCell ref="E233:F233"/>
    <mergeCell ref="C236:D236"/>
    <mergeCell ref="C235:D235"/>
    <mergeCell ref="E235:F235"/>
    <mergeCell ref="C232:D232"/>
    <mergeCell ref="C233:D233"/>
    <mergeCell ref="E230:F230"/>
    <mergeCell ref="C240:D240"/>
    <mergeCell ref="E241:F241"/>
    <mergeCell ref="C242:D242"/>
    <mergeCell ref="C244:D244"/>
    <mergeCell ref="E237:F237"/>
    <mergeCell ref="E240:F240"/>
    <mergeCell ref="E239:F239"/>
    <mergeCell ref="C239:D239"/>
    <mergeCell ref="E231:F231"/>
    <mergeCell ref="C250:D250"/>
    <mergeCell ref="E250:F250"/>
    <mergeCell ref="C252:D252"/>
    <mergeCell ref="E257:F257"/>
    <mergeCell ref="C255:D255"/>
    <mergeCell ref="E255:F255"/>
    <mergeCell ref="C256:D256"/>
    <mergeCell ref="E236:F236"/>
    <mergeCell ref="C238:D238"/>
    <mergeCell ref="C249:D249"/>
    <mergeCell ref="E247:F247"/>
    <mergeCell ref="E242:F242"/>
    <mergeCell ref="E249:F249"/>
    <mergeCell ref="E248:F248"/>
    <mergeCell ref="C248:D248"/>
    <mergeCell ref="C247:D247"/>
    <mergeCell ref="C243:D243"/>
    <mergeCell ref="C246:D246"/>
    <mergeCell ref="E246:F246"/>
    <mergeCell ref="C245:D245"/>
    <mergeCell ref="E245:F245"/>
    <mergeCell ref="E244:F244"/>
    <mergeCell ref="E243:F243"/>
    <mergeCell ref="C241:D241"/>
    <mergeCell ref="C259:D259"/>
    <mergeCell ref="E259:F259"/>
    <mergeCell ref="C251:D251"/>
    <mergeCell ref="E252:F252"/>
    <mergeCell ref="E251:F251"/>
    <mergeCell ref="C254:D254"/>
    <mergeCell ref="E254:F254"/>
    <mergeCell ref="E258:F258"/>
    <mergeCell ref="C258:D258"/>
    <mergeCell ref="E256:F256"/>
    <mergeCell ref="C257:D257"/>
    <mergeCell ref="C253:D253"/>
    <mergeCell ref="E253:F253"/>
    <mergeCell ref="E261:F261"/>
    <mergeCell ref="E272:F272"/>
    <mergeCell ref="E271:F271"/>
    <mergeCell ref="C260:D260"/>
    <mergeCell ref="C268:D268"/>
    <mergeCell ref="E268:F268"/>
    <mergeCell ref="C267:D267"/>
    <mergeCell ref="E267:F267"/>
    <mergeCell ref="E262:F262"/>
    <mergeCell ref="C265:D265"/>
    <mergeCell ref="C263:D263"/>
    <mergeCell ref="E263:F263"/>
    <mergeCell ref="C266:D266"/>
    <mergeCell ref="C262:D262"/>
    <mergeCell ref="E266:F266"/>
    <mergeCell ref="C261:D261"/>
    <mergeCell ref="E260:F260"/>
    <mergeCell ref="C275:D275"/>
    <mergeCell ref="C276:D276"/>
    <mergeCell ref="E276:F276"/>
    <mergeCell ref="C274:D274"/>
    <mergeCell ref="E274:F274"/>
    <mergeCell ref="E275:F275"/>
    <mergeCell ref="E273:F273"/>
    <mergeCell ref="C273:D273"/>
    <mergeCell ref="C264:D264"/>
    <mergeCell ref="E264:F264"/>
    <mergeCell ref="E265:F265"/>
    <mergeCell ref="C271:D271"/>
    <mergeCell ref="C269:D269"/>
    <mergeCell ref="E269:F269"/>
    <mergeCell ref="E270:F270"/>
    <mergeCell ref="C272:D272"/>
    <mergeCell ref="C270:D270"/>
    <mergeCell ref="C277:D277"/>
    <mergeCell ref="C280:D280"/>
    <mergeCell ref="E280:F280"/>
    <mergeCell ref="E277:F277"/>
    <mergeCell ref="E278:F278"/>
    <mergeCell ref="C283:D283"/>
    <mergeCell ref="C279:D279"/>
    <mergeCell ref="E279:F279"/>
    <mergeCell ref="C278:D278"/>
    <mergeCell ref="E285:F285"/>
    <mergeCell ref="E283:F283"/>
    <mergeCell ref="E287:F287"/>
    <mergeCell ref="C284:D284"/>
    <mergeCell ref="E284:F284"/>
    <mergeCell ref="C281:D281"/>
    <mergeCell ref="E282:F282"/>
    <mergeCell ref="C286:D286"/>
    <mergeCell ref="E286:F286"/>
    <mergeCell ref="E281:F281"/>
    <mergeCell ref="C282:D282"/>
    <mergeCell ref="C285:D285"/>
    <mergeCell ref="E288:F288"/>
    <mergeCell ref="C288:D288"/>
    <mergeCell ref="E291:F291"/>
    <mergeCell ref="C289:D289"/>
    <mergeCell ref="E289:F289"/>
    <mergeCell ref="C287:D287"/>
    <mergeCell ref="C290:D290"/>
    <mergeCell ref="E290:F290"/>
    <mergeCell ref="C291:D291"/>
    <mergeCell ref="C302:D302"/>
    <mergeCell ref="E301:F301"/>
    <mergeCell ref="E305:F305"/>
    <mergeCell ref="C306:D306"/>
    <mergeCell ref="C308:D308"/>
    <mergeCell ref="C301:D301"/>
    <mergeCell ref="C292:D292"/>
    <mergeCell ref="C295:D295"/>
    <mergeCell ref="C293:D293"/>
    <mergeCell ref="E293:F293"/>
    <mergeCell ref="C294:D294"/>
    <mergeCell ref="E292:F292"/>
    <mergeCell ref="E299:F299"/>
    <mergeCell ref="E294:F294"/>
    <mergeCell ref="E295:F295"/>
    <mergeCell ref="E296:F296"/>
    <mergeCell ref="C299:D299"/>
    <mergeCell ref="C297:D297"/>
    <mergeCell ref="E297:F297"/>
    <mergeCell ref="C296:D296"/>
    <mergeCell ref="C310:D310"/>
    <mergeCell ref="E314:F314"/>
    <mergeCell ref="E313:F313"/>
    <mergeCell ref="C311:D311"/>
    <mergeCell ref="E311:F311"/>
    <mergeCell ref="E312:F312"/>
    <mergeCell ref="C312:D312"/>
    <mergeCell ref="E310:F310"/>
    <mergeCell ref="C298:D298"/>
    <mergeCell ref="E298:F298"/>
    <mergeCell ref="C303:D303"/>
    <mergeCell ref="E303:F303"/>
    <mergeCell ref="E304:F304"/>
    <mergeCell ref="E307:F307"/>
    <mergeCell ref="C305:D305"/>
    <mergeCell ref="E309:F309"/>
    <mergeCell ref="E308:F308"/>
    <mergeCell ref="E306:F306"/>
    <mergeCell ref="C309:D309"/>
    <mergeCell ref="C300:D300"/>
    <mergeCell ref="E300:F300"/>
    <mergeCell ref="C307:D307"/>
    <mergeCell ref="C304:D304"/>
    <mergeCell ref="E302:F302"/>
    <mergeCell ref="C315:D315"/>
    <mergeCell ref="E315:F315"/>
    <mergeCell ref="E316:F316"/>
    <mergeCell ref="C317:D317"/>
    <mergeCell ref="E317:F317"/>
    <mergeCell ref="C319:D319"/>
    <mergeCell ref="E318:F318"/>
    <mergeCell ref="C313:D313"/>
    <mergeCell ref="C314:D314"/>
    <mergeCell ref="C316:D316"/>
    <mergeCell ref="C318:D318"/>
    <mergeCell ref="E319:F319"/>
    <mergeCell ref="E323:F323"/>
    <mergeCell ref="E327:F327"/>
    <mergeCell ref="E324:F324"/>
    <mergeCell ref="E320:F320"/>
    <mergeCell ref="E325:F325"/>
    <mergeCell ref="C321:D321"/>
    <mergeCell ref="C320:D320"/>
    <mergeCell ref="C322:D322"/>
    <mergeCell ref="C324:D324"/>
    <mergeCell ref="C323:D323"/>
    <mergeCell ref="C325:D325"/>
    <mergeCell ref="E321:F321"/>
    <mergeCell ref="E322:F322"/>
    <mergeCell ref="C326:D326"/>
    <mergeCell ref="E330:F330"/>
    <mergeCell ref="C330:D330"/>
    <mergeCell ref="E326:F326"/>
    <mergeCell ref="C327:D327"/>
    <mergeCell ref="C329:D329"/>
    <mergeCell ref="E329:F329"/>
    <mergeCell ref="C328:D328"/>
    <mergeCell ref="E328:F328"/>
    <mergeCell ref="C334:D334"/>
    <mergeCell ref="E334:F334"/>
    <mergeCell ref="C335:D335"/>
    <mergeCell ref="C336:D336"/>
    <mergeCell ref="E336:F336"/>
    <mergeCell ref="E335:F335"/>
    <mergeCell ref="C333:D333"/>
    <mergeCell ref="E333:F333"/>
    <mergeCell ref="C331:D331"/>
    <mergeCell ref="C332:D332"/>
    <mergeCell ref="E331:F331"/>
    <mergeCell ref="E332:F332"/>
    <mergeCell ref="E342:F342"/>
    <mergeCell ref="C337:D337"/>
    <mergeCell ref="E337:F337"/>
    <mergeCell ref="C343:D343"/>
    <mergeCell ref="C341:D341"/>
    <mergeCell ref="C339:D339"/>
    <mergeCell ref="C338:D338"/>
    <mergeCell ref="E338:F338"/>
    <mergeCell ref="E343:F343"/>
    <mergeCell ref="C340:D340"/>
    <mergeCell ref="E340:F340"/>
    <mergeCell ref="E339:F339"/>
    <mergeCell ref="E341:F341"/>
    <mergeCell ref="C342:D342"/>
    <mergeCell ref="E345:F345"/>
    <mergeCell ref="C345:D345"/>
    <mergeCell ref="C347:D347"/>
    <mergeCell ref="E347:F347"/>
    <mergeCell ref="C344:D344"/>
    <mergeCell ref="C348:D348"/>
    <mergeCell ref="E348:F348"/>
    <mergeCell ref="C346:D346"/>
    <mergeCell ref="E346:F346"/>
    <mergeCell ref="E344:F344"/>
    <mergeCell ref="C351:D351"/>
    <mergeCell ref="E357:F357"/>
    <mergeCell ref="C358:D358"/>
    <mergeCell ref="E359:F359"/>
    <mergeCell ref="C359:D359"/>
    <mergeCell ref="C350:D350"/>
    <mergeCell ref="E350:F350"/>
    <mergeCell ref="E351:F351"/>
    <mergeCell ref="C349:D349"/>
    <mergeCell ref="E349:F349"/>
    <mergeCell ref="C352:D352"/>
    <mergeCell ref="E353:F353"/>
    <mergeCell ref="C354:D354"/>
    <mergeCell ref="C355:D355"/>
    <mergeCell ref="E355:F355"/>
    <mergeCell ref="C353:D353"/>
    <mergeCell ref="E352:F352"/>
    <mergeCell ref="C356:D356"/>
    <mergeCell ref="E356:F356"/>
    <mergeCell ref="E354:F354"/>
    <mergeCell ref="C360:D360"/>
    <mergeCell ref="C361:D361"/>
    <mergeCell ref="E361:F361"/>
    <mergeCell ref="E358:F358"/>
    <mergeCell ref="E360:F360"/>
    <mergeCell ref="C357:D357"/>
    <mergeCell ref="E372:F372"/>
    <mergeCell ref="E374:F374"/>
    <mergeCell ref="C369:D369"/>
    <mergeCell ref="E369:F369"/>
    <mergeCell ref="C373:D373"/>
    <mergeCell ref="E373:F373"/>
    <mergeCell ref="C362:D362"/>
    <mergeCell ref="E367:F367"/>
    <mergeCell ref="E365:F365"/>
    <mergeCell ref="E363:F363"/>
    <mergeCell ref="E362:F362"/>
    <mergeCell ref="C366:D366"/>
    <mergeCell ref="E366:F366"/>
    <mergeCell ref="C363:D363"/>
    <mergeCell ref="C364:D364"/>
    <mergeCell ref="C365:D365"/>
    <mergeCell ref="E364:F364"/>
    <mergeCell ref="C377:D377"/>
    <mergeCell ref="E377:F377"/>
    <mergeCell ref="C370:D370"/>
    <mergeCell ref="E370:F370"/>
    <mergeCell ref="E375:F375"/>
    <mergeCell ref="E376:F376"/>
    <mergeCell ref="C374:D374"/>
    <mergeCell ref="C367:D367"/>
    <mergeCell ref="C400:D400"/>
    <mergeCell ref="E400:F400"/>
    <mergeCell ref="C398:D398"/>
    <mergeCell ref="C399:D399"/>
    <mergeCell ref="E399:F399"/>
    <mergeCell ref="E398:F398"/>
    <mergeCell ref="E379:F379"/>
    <mergeCell ref="E378:F378"/>
    <mergeCell ref="E383:F383"/>
    <mergeCell ref="C382:D382"/>
    <mergeCell ref="C384:D384"/>
    <mergeCell ref="E384:F384"/>
    <mergeCell ref="E382:F382"/>
    <mergeCell ref="C381:D381"/>
    <mergeCell ref="E381:F381"/>
    <mergeCell ref="C383:D383"/>
    <mergeCell ref="C380:D380"/>
    <mergeCell ref="E380:F380"/>
    <mergeCell ref="C378:D378"/>
    <mergeCell ref="C379:D379"/>
    <mergeCell ref="C397:D397"/>
    <mergeCell ref="E397:F397"/>
    <mergeCell ref="C389:D389"/>
    <mergeCell ref="C395:D395"/>
    <mergeCell ref="E395:F395"/>
    <mergeCell ref="C396:D396"/>
    <mergeCell ref="E396:F396"/>
    <mergeCell ref="E392:F392"/>
    <mergeCell ref="E389:F389"/>
    <mergeCell ref="C391:D391"/>
    <mergeCell ref="A2:A5"/>
    <mergeCell ref="C393:D393"/>
    <mergeCell ref="E393:F393"/>
    <mergeCell ref="E394:F394"/>
    <mergeCell ref="C392:D392"/>
    <mergeCell ref="E391:F391"/>
    <mergeCell ref="C394:D394"/>
    <mergeCell ref="C390:D390"/>
    <mergeCell ref="E390:F390"/>
    <mergeCell ref="E388:F388"/>
    <mergeCell ref="E385:F385"/>
    <mergeCell ref="C386:D386"/>
    <mergeCell ref="E386:F386"/>
    <mergeCell ref="C387:D387"/>
    <mergeCell ref="C388:D388"/>
    <mergeCell ref="C385:D385"/>
    <mergeCell ref="E387:F387"/>
    <mergeCell ref="C376:D376"/>
    <mergeCell ref="C372:D372"/>
    <mergeCell ref="C375:D375"/>
    <mergeCell ref="E368:F368"/>
    <mergeCell ref="C371:D371"/>
    <mergeCell ref="E371:F371"/>
    <mergeCell ref="C368:D368"/>
  </mergeCells>
  <phoneticPr fontId="8" type="noConversion"/>
  <conditionalFormatting sqref="J8">
    <cfRule type="expression" dxfId="186" priority="1" stopIfTrue="1">
      <formula>NOT(ISERROR(SEARCH("Wpisz rok",J8)))</formula>
    </cfRule>
  </conditionalFormatting>
  <printOptions horizontalCentered="1"/>
  <pageMargins left="0.74803149606299213" right="0.48" top="0.74" bottom="0.74"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W21"/>
  <sheetViews>
    <sheetView showGridLines="0" showZeros="0" topLeftCell="A6" workbookViewId="0">
      <selection activeCell="B11" sqref="B11:K13"/>
    </sheetView>
  </sheetViews>
  <sheetFormatPr defaultRowHeight="12.75"/>
  <cols>
    <col min="1" max="1" width="4" style="28" customWidth="1"/>
    <col min="2" max="2" width="2.85546875" style="28" customWidth="1"/>
    <col min="3" max="3" width="6.85546875" style="28" customWidth="1"/>
    <col min="4" max="5" width="7.7109375" style="28" customWidth="1"/>
    <col min="6" max="10" width="11.5703125" style="28" customWidth="1"/>
    <col min="11" max="11" width="15.28515625" style="28" customWidth="1"/>
    <col min="12" max="12" width="1.28515625" style="28" customWidth="1"/>
    <col min="13" max="13" width="3.7109375" style="28" customWidth="1"/>
    <col min="14" max="14" width="23.28515625" style="28" customWidth="1"/>
    <col min="15" max="15" width="7.28515625" style="28" customWidth="1"/>
    <col min="16" max="19" width="9.140625" style="28"/>
    <col min="20" max="20" width="11.7109375" style="28" customWidth="1"/>
    <col min="21" max="16384" width="9.140625" style="28"/>
  </cols>
  <sheetData>
    <row r="1" spans="2:23" ht="24.75" customHeight="1">
      <c r="C1" s="747"/>
      <c r="D1" s="747"/>
      <c r="E1" s="747"/>
      <c r="F1" s="747"/>
      <c r="G1" s="747"/>
      <c r="H1" s="747"/>
      <c r="I1" s="747"/>
      <c r="J1" s="748"/>
      <c r="K1" s="748"/>
    </row>
    <row r="2" spans="2:23" ht="30.75" customHeight="1">
      <c r="B2" s="749" t="s">
        <v>31</v>
      </c>
      <c r="C2" s="1775" t="s">
        <v>32</v>
      </c>
      <c r="D2" s="1776"/>
      <c r="E2" s="1776"/>
      <c r="F2" s="1776"/>
      <c r="G2" s="1776"/>
      <c r="H2" s="1776"/>
      <c r="I2" s="1776"/>
      <c r="J2" s="1776"/>
    </row>
    <row r="3" spans="2:23" ht="27" customHeight="1">
      <c r="C3" s="751"/>
      <c r="D3" s="752"/>
      <c r="E3" s="752"/>
      <c r="F3" s="752"/>
      <c r="G3" s="752"/>
      <c r="H3" s="752"/>
      <c r="I3" s="752"/>
      <c r="J3" s="752"/>
    </row>
    <row r="4" spans="2:23" s="47" customFormat="1" ht="15.75">
      <c r="B4" s="203" t="s">
        <v>33</v>
      </c>
      <c r="C4" s="1777" t="s">
        <v>34</v>
      </c>
      <c r="D4" s="1777"/>
      <c r="E4" s="1777"/>
      <c r="F4" s="1777"/>
      <c r="G4" s="1777"/>
      <c r="H4" s="1777"/>
      <c r="I4" s="1777"/>
      <c r="J4" s="1777"/>
      <c r="K4" s="1777"/>
      <c r="M4" s="28"/>
      <c r="N4" s="28"/>
      <c r="O4" s="28"/>
      <c r="P4" s="28"/>
      <c r="Q4" s="28"/>
      <c r="R4" s="28"/>
      <c r="S4" s="28"/>
      <c r="T4" s="28"/>
      <c r="U4" s="28"/>
      <c r="V4" s="28"/>
      <c r="W4" s="28"/>
    </row>
    <row r="5" spans="2:23" ht="22.5" customHeight="1">
      <c r="C5" s="1778" t="s">
        <v>1235</v>
      </c>
      <c r="D5" s="1779"/>
      <c r="E5" s="1779"/>
      <c r="F5" s="1779"/>
      <c r="G5" s="1779"/>
      <c r="H5" s="1779"/>
      <c r="I5" s="1779"/>
      <c r="J5" s="1779"/>
      <c r="K5" s="1780"/>
    </row>
    <row r="6" spans="2:23" ht="22.5" customHeight="1">
      <c r="C6" s="1781" t="s">
        <v>35</v>
      </c>
      <c r="D6" s="1782"/>
      <c r="E6" s="1782"/>
      <c r="F6" s="1782"/>
      <c r="G6" s="1782"/>
      <c r="H6" s="1782"/>
      <c r="I6" s="1782"/>
      <c r="J6" s="1782"/>
      <c r="K6" s="1783"/>
    </row>
    <row r="7" spans="2:23" ht="22.5" customHeight="1">
      <c r="C7" s="1781" t="s">
        <v>36</v>
      </c>
      <c r="D7" s="1782"/>
      <c r="E7" s="1782"/>
      <c r="F7" s="1782"/>
      <c r="G7" s="1782"/>
      <c r="H7" s="1782"/>
      <c r="I7" s="1782"/>
      <c r="J7" s="1782"/>
      <c r="K7" s="1783"/>
    </row>
    <row r="8" spans="2:23" ht="22.5" customHeight="1">
      <c r="C8" s="1762" t="s">
        <v>1145</v>
      </c>
      <c r="D8" s="1763"/>
      <c r="E8" s="1763"/>
      <c r="F8" s="1763"/>
      <c r="G8" s="1763"/>
      <c r="H8" s="1763"/>
      <c r="I8" s="1763"/>
      <c r="J8" s="1763"/>
      <c r="K8" s="1764"/>
    </row>
    <row r="9" spans="2:23" ht="29.25" customHeight="1">
      <c r="H9" s="28" t="s">
        <v>1146</v>
      </c>
    </row>
    <row r="10" spans="2:23" ht="27" customHeight="1">
      <c r="B10" s="727" t="s">
        <v>1097</v>
      </c>
      <c r="C10" s="756"/>
      <c r="D10" s="756"/>
      <c r="E10" s="756"/>
      <c r="F10" s="756"/>
      <c r="G10" s="756"/>
      <c r="H10" s="756"/>
      <c r="I10" s="756"/>
      <c r="J10" s="408"/>
    </row>
    <row r="11" spans="2:23" ht="90.75" customHeight="1">
      <c r="B11" s="1766"/>
      <c r="C11" s="1767"/>
      <c r="D11" s="1767"/>
      <c r="E11" s="1767"/>
      <c r="F11" s="1767"/>
      <c r="G11" s="1767"/>
      <c r="H11" s="1767"/>
      <c r="I11" s="1767"/>
      <c r="J11" s="1767"/>
      <c r="K11" s="1768"/>
    </row>
    <row r="12" spans="2:23" ht="50.25" customHeight="1">
      <c r="B12" s="1769"/>
      <c r="C12" s="1770"/>
      <c r="D12" s="1770"/>
      <c r="E12" s="1770"/>
      <c r="F12" s="1770"/>
      <c r="G12" s="1770"/>
      <c r="H12" s="1770"/>
      <c r="I12" s="1770"/>
      <c r="J12" s="1770"/>
      <c r="K12" s="1771"/>
    </row>
    <row r="13" spans="2:23" ht="50.25" customHeight="1">
      <c r="B13" s="1772"/>
      <c r="C13" s="1773"/>
      <c r="D13" s="1773"/>
      <c r="E13" s="1773"/>
      <c r="F13" s="1773"/>
      <c r="G13" s="1773"/>
      <c r="H13" s="1773"/>
      <c r="I13" s="1773"/>
      <c r="J13" s="1773"/>
      <c r="K13" s="1774"/>
    </row>
    <row r="14" spans="2:23" ht="21.75" customHeight="1">
      <c r="C14" s="755"/>
      <c r="D14" s="755"/>
      <c r="E14" s="755"/>
      <c r="F14" s="755"/>
      <c r="G14" s="755"/>
      <c r="H14" s="755"/>
      <c r="I14" s="755"/>
      <c r="J14" s="755"/>
    </row>
    <row r="15" spans="2:23" ht="19.5" customHeight="1">
      <c r="C15" s="755"/>
      <c r="D15" s="755"/>
      <c r="E15" s="755"/>
      <c r="F15" s="755"/>
      <c r="G15" s="755"/>
      <c r="H15" s="755"/>
      <c r="I15" s="755"/>
      <c r="J15" s="755"/>
      <c r="N15" s="1367"/>
    </row>
    <row r="16" spans="2:23" ht="6.75" customHeight="1">
      <c r="C16" s="755"/>
      <c r="D16" s="755"/>
      <c r="E16" s="755"/>
      <c r="F16" s="755"/>
      <c r="G16" s="755"/>
      <c r="H16" s="755"/>
      <c r="I16" s="755"/>
      <c r="J16" s="755"/>
    </row>
    <row r="17" spans="3:10" ht="6.75" customHeight="1">
      <c r="C17" s="755"/>
      <c r="D17" s="755"/>
      <c r="E17" s="755"/>
      <c r="F17" s="755"/>
      <c r="G17" s="755"/>
      <c r="H17" s="755"/>
      <c r="I17" s="755"/>
      <c r="J17" s="755"/>
    </row>
    <row r="18" spans="3:10">
      <c r="C18" s="1765"/>
      <c r="D18" s="1765"/>
      <c r="E18" s="1765"/>
      <c r="F18" s="1765"/>
      <c r="G18" s="1765"/>
      <c r="H18" s="1765"/>
      <c r="I18" s="1765"/>
      <c r="J18" s="1765"/>
    </row>
    <row r="19" spans="3:10">
      <c r="C19" s="1765"/>
      <c r="D19" s="1765"/>
      <c r="E19" s="1765"/>
      <c r="F19" s="1765"/>
      <c r="G19" s="1765"/>
      <c r="H19" s="1765"/>
      <c r="I19" s="1765"/>
      <c r="J19" s="1765"/>
    </row>
    <row r="20" spans="3:10">
      <c r="C20" s="1765"/>
      <c r="D20" s="1765"/>
      <c r="E20" s="1765"/>
      <c r="F20" s="1765"/>
      <c r="G20" s="1765"/>
      <c r="H20" s="1765"/>
      <c r="I20" s="1765"/>
      <c r="J20" s="1765"/>
    </row>
    <row r="21" spans="3:10">
      <c r="C21" s="1765"/>
      <c r="D21" s="1765"/>
      <c r="E21" s="1765"/>
      <c r="F21" s="1765"/>
      <c r="G21" s="1765"/>
      <c r="H21" s="1765"/>
      <c r="I21" s="1765"/>
      <c r="J21" s="1765"/>
    </row>
  </sheetData>
  <sheetProtection formatCells="0" formatRows="0" autoFilter="0"/>
  <mergeCells count="11">
    <mergeCell ref="C2:J2"/>
    <mergeCell ref="C4:K4"/>
    <mergeCell ref="C5:K5"/>
    <mergeCell ref="C6:K6"/>
    <mergeCell ref="C7:K7"/>
    <mergeCell ref="C8:K8"/>
    <mergeCell ref="C21:J21"/>
    <mergeCell ref="C18:J18"/>
    <mergeCell ref="C19:J19"/>
    <mergeCell ref="C20:J20"/>
    <mergeCell ref="B11:K13"/>
  </mergeCells>
  <phoneticPr fontId="8" type="noConversion"/>
  <conditionalFormatting sqref="B11:C11">
    <cfRule type="cellIs" dxfId="185" priority="1" stopIfTrue="1" operator="equal">
      <formula>"   wpisz datę"</formula>
    </cfRule>
  </conditionalFormatting>
  <printOptions horizontalCentered="1"/>
  <pageMargins left="0.74803149606299213" right="0.25"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9"/>
  <sheetViews>
    <sheetView showGridLines="0" tabSelected="1" workbookViewId="0">
      <selection activeCell="Q22" sqref="Q22"/>
    </sheetView>
  </sheetViews>
  <sheetFormatPr defaultRowHeight="12.75"/>
  <cols>
    <col min="1" max="1" width="2.85546875" style="1333" customWidth="1"/>
    <col min="2" max="2" width="2.140625" style="1333" customWidth="1"/>
    <col min="3" max="3" width="9.85546875" style="1333" customWidth="1"/>
    <col min="4" max="11" width="9.140625" style="1333"/>
    <col min="12" max="12" width="3.85546875" style="1333" customWidth="1"/>
    <col min="13" max="13" width="4.5703125" style="1333" customWidth="1"/>
    <col min="14" max="15" width="0.85546875" style="1333" customWidth="1"/>
    <col min="16" max="16" width="3.85546875" style="1333" customWidth="1"/>
    <col min="17" max="16384" width="9.140625" style="1333"/>
  </cols>
  <sheetData>
    <row r="1" spans="3:6" ht="15.75">
      <c r="F1" s="1334" t="s">
        <v>585</v>
      </c>
    </row>
    <row r="2" spans="3:6" ht="20.25" customHeight="1">
      <c r="F2" s="1334" t="s">
        <v>2585</v>
      </c>
    </row>
    <row r="3" spans="3:6" ht="3" customHeight="1"/>
    <row r="4" spans="3:6" ht="3" customHeight="1">
      <c r="C4" s="1335"/>
    </row>
    <row r="5" spans="3:6" ht="3" customHeight="1">
      <c r="C5" s="1335"/>
    </row>
    <row r="6" spans="3:6" ht="3" customHeight="1">
      <c r="C6" s="1335"/>
    </row>
    <row r="7" spans="3:6" ht="3" customHeight="1">
      <c r="C7" s="1335"/>
    </row>
    <row r="8" spans="3:6" ht="3" customHeight="1">
      <c r="C8" s="1335"/>
    </row>
    <row r="9" spans="3:6" ht="3" customHeight="1">
      <c r="C9" s="1336"/>
    </row>
    <row r="10" spans="3:6" ht="3" customHeight="1">
      <c r="C10" s="1336"/>
    </row>
    <row r="11" spans="3:6" ht="3" customHeight="1">
      <c r="C11" s="1336"/>
    </row>
    <row r="12" spans="3:6" ht="3" customHeight="1">
      <c r="C12" s="1335"/>
    </row>
    <row r="13" spans="3:6" ht="3" customHeight="1">
      <c r="C13" s="1336"/>
    </row>
    <row r="14" spans="3:6" ht="3" customHeight="1">
      <c r="C14" s="1336"/>
    </row>
    <row r="15" spans="3:6" ht="3" customHeight="1">
      <c r="C15" s="1335"/>
    </row>
    <row r="16" spans="3:6" ht="3" customHeight="1"/>
    <row r="17" spans="3:13" ht="19.5" customHeight="1">
      <c r="C17" s="1337" t="s">
        <v>2753</v>
      </c>
    </row>
    <row r="18" spans="3:13" ht="15" customHeight="1">
      <c r="C18" s="1337" t="s">
        <v>2836</v>
      </c>
    </row>
    <row r="19" spans="3:13" ht="15" customHeight="1">
      <c r="C19" s="1450" t="s">
        <v>2755</v>
      </c>
    </row>
    <row r="20" spans="3:13" ht="16.5" customHeight="1">
      <c r="C20" s="1450" t="s">
        <v>2756</v>
      </c>
    </row>
    <row r="21" spans="3:13" ht="15" customHeight="1">
      <c r="C21" s="1450" t="s">
        <v>2754</v>
      </c>
    </row>
    <row r="22" spans="3:13" ht="15" customHeight="1">
      <c r="C22" s="1450"/>
    </row>
    <row r="23" spans="3:13" ht="15" customHeight="1">
      <c r="C23" s="1340"/>
    </row>
    <row r="24" spans="3:13" ht="19.5" customHeight="1">
      <c r="C24" s="1342" t="s">
        <v>1876</v>
      </c>
    </row>
    <row r="25" spans="3:13" ht="19.5" customHeight="1">
      <c r="C25" s="1340" t="s">
        <v>698</v>
      </c>
    </row>
    <row r="26" spans="3:13" ht="19.5" customHeight="1">
      <c r="C26" s="1340" t="s">
        <v>2634</v>
      </c>
    </row>
    <row r="27" spans="3:13" ht="19.5" customHeight="1">
      <c r="C27" s="1340" t="s">
        <v>1899</v>
      </c>
    </row>
    <row r="28" spans="3:13" ht="19.5" customHeight="1">
      <c r="C28" s="1340" t="s">
        <v>2671</v>
      </c>
    </row>
    <row r="29" spans="3:13" ht="19.5" customHeight="1">
      <c r="C29" s="1340" t="s">
        <v>1900</v>
      </c>
      <c r="M29" s="1383"/>
    </row>
    <row r="30" spans="3:13" ht="19.5" customHeight="1">
      <c r="C30" s="1340" t="s">
        <v>1901</v>
      </c>
      <c r="M30" s="1383"/>
    </row>
    <row r="31" spans="3:13" ht="19.5" customHeight="1">
      <c r="C31" s="1340" t="s">
        <v>1902</v>
      </c>
    </row>
    <row r="32" spans="3:13" ht="19.5" customHeight="1">
      <c r="C32" s="1340" t="s">
        <v>2672</v>
      </c>
    </row>
    <row r="33" spans="2:3" ht="19.5" customHeight="1">
      <c r="C33" s="1340"/>
    </row>
    <row r="34" spans="2:3" ht="19.5" customHeight="1">
      <c r="B34" s="1336" t="s">
        <v>6</v>
      </c>
    </row>
    <row r="35" spans="2:3" ht="19.5" customHeight="1">
      <c r="B35" s="1336" t="s">
        <v>7</v>
      </c>
    </row>
    <row r="36" spans="2:3" ht="19.5" customHeight="1">
      <c r="B36" s="1336" t="s">
        <v>1390</v>
      </c>
    </row>
    <row r="37" spans="2:3" ht="19.5" customHeight="1">
      <c r="C37" s="1335"/>
    </row>
    <row r="38" spans="2:3" ht="19.5" customHeight="1">
      <c r="C38" s="1344" t="s">
        <v>8</v>
      </c>
    </row>
    <row r="39" spans="2:3" ht="19.5" customHeight="1">
      <c r="B39" s="1335" t="s">
        <v>1419</v>
      </c>
      <c r="C39" s="1333" t="s">
        <v>9</v>
      </c>
    </row>
    <row r="40" spans="2:3" ht="19.5" customHeight="1">
      <c r="B40" s="1335" t="s">
        <v>569</v>
      </c>
      <c r="C40" s="1333" t="s">
        <v>12</v>
      </c>
    </row>
    <row r="41" spans="2:3" ht="19.5" customHeight="1">
      <c r="B41" s="1335"/>
      <c r="C41" s="1333" t="s">
        <v>13</v>
      </c>
    </row>
    <row r="42" spans="2:3" ht="19.5" customHeight="1">
      <c r="B42" s="1335"/>
      <c r="C42" s="1333" t="s">
        <v>1391</v>
      </c>
    </row>
    <row r="43" spans="2:3" ht="19.5" customHeight="1">
      <c r="B43" s="1335" t="s">
        <v>1983</v>
      </c>
      <c r="C43" s="1333" t="s">
        <v>15</v>
      </c>
    </row>
    <row r="44" spans="2:3" ht="19.5" customHeight="1">
      <c r="B44" s="1335"/>
      <c r="C44" s="1333" t="s">
        <v>14</v>
      </c>
    </row>
    <row r="45" spans="2:3" ht="19.5" customHeight="1">
      <c r="B45" s="1335" t="s">
        <v>31</v>
      </c>
      <c r="C45" s="1333" t="s">
        <v>16</v>
      </c>
    </row>
    <row r="46" spans="2:3" ht="19.5" customHeight="1">
      <c r="B46" s="1335"/>
      <c r="C46" s="1333" t="s">
        <v>953</v>
      </c>
    </row>
    <row r="47" spans="2:3" ht="19.5" customHeight="1">
      <c r="B47" s="1335" t="s">
        <v>33</v>
      </c>
      <c r="C47" s="1333" t="s">
        <v>954</v>
      </c>
    </row>
    <row r="48" spans="2:3" ht="19.5" customHeight="1">
      <c r="B48" s="1335"/>
      <c r="C48" s="1333" t="s">
        <v>955</v>
      </c>
    </row>
    <row r="49" spans="1:5" ht="19.5" customHeight="1">
      <c r="B49" s="1335"/>
      <c r="C49" s="1333" t="s">
        <v>956</v>
      </c>
    </row>
    <row r="50" spans="1:5" ht="19.5" customHeight="1">
      <c r="B50" s="1335" t="s">
        <v>1147</v>
      </c>
      <c r="C50" s="1345" t="s">
        <v>957</v>
      </c>
    </row>
    <row r="51" spans="1:5" ht="19.5" customHeight="1">
      <c r="B51" s="1335"/>
      <c r="C51" s="1345" t="s">
        <v>958</v>
      </c>
    </row>
    <row r="52" spans="1:5" ht="19.5" customHeight="1">
      <c r="B52" s="1335"/>
      <c r="C52" s="1345" t="s">
        <v>959</v>
      </c>
    </row>
    <row r="53" spans="1:5" ht="19.5" customHeight="1">
      <c r="B53" s="1335" t="s">
        <v>2266</v>
      </c>
      <c r="C53" s="1333" t="s">
        <v>10</v>
      </c>
    </row>
    <row r="54" spans="1:5" ht="19.5" customHeight="1">
      <c r="B54" s="1335" t="s">
        <v>906</v>
      </c>
      <c r="C54" s="1333" t="s">
        <v>11</v>
      </c>
    </row>
    <row r="55" spans="1:5" ht="19.5" customHeight="1">
      <c r="B55" s="1335" t="s">
        <v>906</v>
      </c>
      <c r="C55" s="1345" t="s">
        <v>960</v>
      </c>
    </row>
    <row r="56" spans="1:5" ht="19.5" customHeight="1">
      <c r="B56" s="1335"/>
      <c r="C56" s="1345" t="s">
        <v>961</v>
      </c>
    </row>
    <row r="57" spans="1:5" ht="19.5" customHeight="1">
      <c r="B57" s="1335"/>
      <c r="C57" s="1345" t="s">
        <v>2242</v>
      </c>
    </row>
    <row r="58" spans="1:5" ht="19.5" customHeight="1">
      <c r="B58" s="1335" t="s">
        <v>906</v>
      </c>
      <c r="C58" s="1333" t="s">
        <v>2243</v>
      </c>
    </row>
    <row r="59" spans="1:5" ht="19.5" customHeight="1">
      <c r="C59" s="1333" t="s">
        <v>2244</v>
      </c>
    </row>
    <row r="60" spans="1:5" ht="19.5" customHeight="1">
      <c r="C60" s="1335"/>
    </row>
    <row r="61" spans="1:5" ht="19.5" customHeight="1"/>
    <row r="63" spans="1:5">
      <c r="A63" s="1346" t="s">
        <v>1977</v>
      </c>
      <c r="C63" s="1339" t="s">
        <v>2252</v>
      </c>
      <c r="D63" s="1340"/>
      <c r="E63" s="1340"/>
    </row>
    <row r="64" spans="1:5">
      <c r="C64" s="1339" t="s">
        <v>1181</v>
      </c>
      <c r="D64" s="1340"/>
      <c r="E64" s="1340"/>
    </row>
    <row r="65" spans="1:5" ht="12.75" customHeight="1">
      <c r="C65" s="1340"/>
      <c r="D65" s="1340"/>
      <c r="E65" s="1340"/>
    </row>
    <row r="66" spans="1:5" ht="12.75" customHeight="1">
      <c r="C66" s="1342" t="s">
        <v>2389</v>
      </c>
      <c r="D66" s="1340"/>
      <c r="E66" s="1340"/>
    </row>
    <row r="67" spans="1:5" ht="12.75" customHeight="1">
      <c r="C67" s="1340" t="s">
        <v>636</v>
      </c>
      <c r="D67" s="1340"/>
      <c r="E67" s="1340"/>
    </row>
    <row r="68" spans="1:5" ht="12.75" customHeight="1">
      <c r="C68" s="1340" t="s">
        <v>2326</v>
      </c>
      <c r="D68" s="1340"/>
      <c r="E68" s="1340"/>
    </row>
    <row r="69" spans="1:5" ht="12.75" customHeight="1">
      <c r="A69" s="1346"/>
      <c r="C69" s="1340" t="s">
        <v>681</v>
      </c>
      <c r="D69" s="1340"/>
      <c r="E69" s="1340"/>
    </row>
    <row r="70" spans="1:5" ht="12.75" customHeight="1">
      <c r="A70" s="1346"/>
      <c r="C70" s="1347" t="s">
        <v>58</v>
      </c>
      <c r="D70" s="1340"/>
      <c r="E70" s="1340"/>
    </row>
    <row r="71" spans="1:5" ht="12.75" customHeight="1">
      <c r="A71" s="1346"/>
      <c r="C71" s="1347" t="s">
        <v>57</v>
      </c>
      <c r="D71" s="1340"/>
      <c r="E71" s="1340"/>
    </row>
    <row r="72" spans="1:5" ht="12.75" customHeight="1">
      <c r="A72" s="1346"/>
      <c r="C72" s="1348"/>
    </row>
    <row r="73" spans="1:5" ht="12.75" customHeight="1">
      <c r="A73" s="1346"/>
      <c r="C73" s="1348"/>
    </row>
    <row r="74" spans="1:5" ht="12.75" customHeight="1">
      <c r="A74" s="1346"/>
      <c r="C74" s="1348"/>
    </row>
    <row r="75" spans="1:5" ht="12.75" customHeight="1">
      <c r="A75" s="1346"/>
      <c r="C75" s="1348"/>
    </row>
    <row r="76" spans="1:5" ht="12.75" customHeight="1">
      <c r="A76" s="1346"/>
      <c r="C76" s="1348"/>
    </row>
    <row r="77" spans="1:5" ht="12.75" customHeight="1">
      <c r="A77" s="1346"/>
      <c r="C77" s="1348"/>
    </row>
    <row r="78" spans="1:5" ht="12.75" customHeight="1">
      <c r="A78" s="1346"/>
      <c r="C78" s="1348"/>
    </row>
    <row r="79" spans="1:5" ht="12.75" customHeight="1">
      <c r="A79" s="1346"/>
      <c r="C79" s="1348"/>
    </row>
    <row r="80" spans="1:5" ht="12.75" customHeight="1">
      <c r="A80" s="1346"/>
      <c r="C80" s="1348"/>
    </row>
    <row r="81" spans="1:3" ht="12.75" customHeight="1">
      <c r="A81" s="1346"/>
      <c r="C81" s="1348"/>
    </row>
    <row r="82" spans="1:3" ht="12.75" customHeight="1">
      <c r="A82" s="1346"/>
      <c r="C82" s="1348"/>
    </row>
    <row r="83" spans="1:3" ht="12.75" customHeight="1">
      <c r="A83" s="1346"/>
      <c r="C83" s="1348"/>
    </row>
    <row r="84" spans="1:3" ht="12.75" customHeight="1">
      <c r="A84" s="1346"/>
      <c r="C84" s="1348"/>
    </row>
    <row r="85" spans="1:3" ht="12.75" customHeight="1">
      <c r="A85" s="1346"/>
      <c r="C85" s="1348"/>
    </row>
    <row r="86" spans="1:3" ht="12.75" customHeight="1">
      <c r="A86" s="1346"/>
      <c r="C86" s="1348"/>
    </row>
    <row r="87" spans="1:3" ht="12.75" customHeight="1">
      <c r="A87" s="1346"/>
      <c r="C87" s="1348"/>
    </row>
    <row r="88" spans="1:3" ht="12.75" customHeight="1">
      <c r="A88" s="1346"/>
      <c r="C88" s="1348"/>
    </row>
    <row r="89" spans="1:3" ht="12.75" customHeight="1">
      <c r="A89" s="1346"/>
      <c r="C89" s="1348"/>
    </row>
    <row r="90" spans="1:3" ht="12.75" customHeight="1">
      <c r="A90" s="1346"/>
      <c r="C90" s="1348"/>
    </row>
    <row r="91" spans="1:3" ht="12.75" customHeight="1">
      <c r="A91" s="1346"/>
      <c r="C91" s="1348"/>
    </row>
    <row r="92" spans="1:3" ht="12.75" customHeight="1">
      <c r="A92" s="1346"/>
      <c r="C92" s="1348"/>
    </row>
    <row r="93" spans="1:3" ht="12.75" customHeight="1">
      <c r="A93" s="1346"/>
      <c r="C93" s="1348"/>
    </row>
    <row r="94" spans="1:3" ht="12.75" customHeight="1">
      <c r="A94" s="1346"/>
      <c r="C94" s="1348"/>
    </row>
    <row r="95" spans="1:3" ht="12.75" customHeight="1">
      <c r="A95" s="1346"/>
      <c r="C95" s="1348"/>
    </row>
    <row r="96" spans="1:3" ht="12.75" customHeight="1">
      <c r="A96" s="1346"/>
      <c r="C96" s="1348"/>
    </row>
    <row r="97" spans="1:3" ht="12.75" customHeight="1">
      <c r="A97" s="1346"/>
      <c r="C97" s="1348"/>
    </row>
    <row r="98" spans="1:3" ht="12.75" customHeight="1">
      <c r="A98" s="1346"/>
      <c r="C98" s="1348"/>
    </row>
    <row r="99" spans="1:3" ht="12.75" customHeight="1">
      <c r="A99" s="1346"/>
      <c r="C99" s="1348"/>
    </row>
    <row r="100" spans="1:3" ht="12.75" customHeight="1">
      <c r="A100" s="1346"/>
      <c r="C100" s="1348"/>
    </row>
    <row r="101" spans="1:3" ht="12.75" customHeight="1">
      <c r="A101" s="1346"/>
      <c r="C101" s="1348"/>
    </row>
    <row r="102" spans="1:3" ht="12.75" customHeight="1">
      <c r="A102" s="1346"/>
      <c r="C102" s="1348"/>
    </row>
    <row r="103" spans="1:3" ht="12.75" customHeight="1">
      <c r="A103" s="1346"/>
      <c r="C103" s="1348"/>
    </row>
    <row r="104" spans="1:3" ht="12.75" customHeight="1">
      <c r="A104" s="1346"/>
      <c r="C104" s="1348"/>
    </row>
    <row r="105" spans="1:3" ht="12.75" customHeight="1">
      <c r="A105" s="1346"/>
      <c r="C105" s="1348"/>
    </row>
    <row r="106" spans="1:3" ht="12.75" customHeight="1">
      <c r="A106" s="1346"/>
      <c r="C106" s="1348"/>
    </row>
    <row r="107" spans="1:3" ht="12.75" customHeight="1">
      <c r="A107" s="1346"/>
      <c r="C107" s="1348"/>
    </row>
    <row r="108" spans="1:3" ht="12.75" customHeight="1">
      <c r="A108" s="1346"/>
      <c r="C108" s="1348"/>
    </row>
    <row r="109" spans="1:3" ht="12.75" customHeight="1">
      <c r="A109" s="1346"/>
      <c r="C109" s="1348"/>
    </row>
    <row r="110" spans="1:3" ht="12.75" customHeight="1">
      <c r="A110" s="1346"/>
      <c r="C110" s="1348"/>
    </row>
    <row r="111" spans="1:3" ht="12.75" customHeight="1">
      <c r="A111" s="1346"/>
      <c r="C111" s="1348"/>
    </row>
    <row r="112" spans="1:3" ht="12.75" customHeight="1">
      <c r="A112" s="1346"/>
      <c r="C112" s="1347" t="s">
        <v>633</v>
      </c>
    </row>
    <row r="113" spans="1:3" ht="12.75" customHeight="1">
      <c r="A113" s="1346"/>
      <c r="C113" s="1348"/>
    </row>
    <row r="114" spans="1:3" ht="12.75" customHeight="1">
      <c r="A114" s="1346"/>
      <c r="C114" s="1348"/>
    </row>
    <row r="115" spans="1:3" ht="12.75" customHeight="1">
      <c r="A115" s="1346"/>
      <c r="C115" s="1348"/>
    </row>
    <row r="116" spans="1:3" ht="12.75" customHeight="1">
      <c r="A116" s="1346"/>
      <c r="C116" s="1348"/>
    </row>
    <row r="117" spans="1:3" ht="12.75" customHeight="1">
      <c r="A117" s="1346"/>
      <c r="C117" s="1348"/>
    </row>
    <row r="118" spans="1:3" ht="12.75" customHeight="1">
      <c r="A118" s="1346"/>
      <c r="C118" s="1348"/>
    </row>
    <row r="119" spans="1:3" ht="12.75" customHeight="1">
      <c r="A119" s="1346"/>
      <c r="C119" s="1348"/>
    </row>
    <row r="120" spans="1:3" ht="12.75" customHeight="1">
      <c r="A120" s="1346"/>
      <c r="C120" s="1348"/>
    </row>
    <row r="121" spans="1:3" ht="12.75" customHeight="1">
      <c r="A121" s="1346"/>
      <c r="C121" s="1348"/>
    </row>
    <row r="122" spans="1:3" ht="12.75" customHeight="1">
      <c r="A122" s="1346"/>
      <c r="C122" s="1348"/>
    </row>
    <row r="123" spans="1:3" ht="12.75" customHeight="1">
      <c r="A123" s="1346"/>
      <c r="C123" s="1348"/>
    </row>
    <row r="124" spans="1:3" ht="12.75" customHeight="1">
      <c r="A124" s="1346"/>
      <c r="C124" s="1348"/>
    </row>
    <row r="125" spans="1:3" ht="12.75" customHeight="1">
      <c r="A125" s="1346"/>
      <c r="C125" s="1348"/>
    </row>
    <row r="126" spans="1:3" ht="12.75" customHeight="1">
      <c r="A126" s="1346"/>
      <c r="C126" s="1348"/>
    </row>
    <row r="127" spans="1:3" ht="12.75" customHeight="1">
      <c r="A127" s="1346"/>
      <c r="C127" s="1348"/>
    </row>
    <row r="128" spans="1:3" ht="12.75" customHeight="1">
      <c r="A128" s="1346"/>
      <c r="C128" s="1348"/>
    </row>
    <row r="129" spans="1:3" ht="12.75" customHeight="1">
      <c r="A129" s="1346"/>
      <c r="C129" s="1348"/>
    </row>
    <row r="130" spans="1:3" ht="12.75" customHeight="1">
      <c r="A130" s="1346"/>
      <c r="C130" s="1348"/>
    </row>
    <row r="131" spans="1:3" ht="12.75" customHeight="1">
      <c r="A131" s="1346"/>
      <c r="C131" s="1348"/>
    </row>
    <row r="132" spans="1:3" ht="12.75" customHeight="1">
      <c r="A132" s="1346"/>
      <c r="C132" s="1348"/>
    </row>
    <row r="133" spans="1:3" ht="12.75" customHeight="1">
      <c r="A133" s="1346"/>
      <c r="C133" s="1348"/>
    </row>
    <row r="134" spans="1:3" ht="12.75" customHeight="1">
      <c r="A134" s="1346"/>
      <c r="C134" s="1348"/>
    </row>
    <row r="135" spans="1:3" ht="12.75" customHeight="1">
      <c r="A135" s="1346"/>
      <c r="C135" s="1348"/>
    </row>
    <row r="136" spans="1:3" ht="12.75" customHeight="1">
      <c r="A136" s="1346"/>
      <c r="C136" s="1348"/>
    </row>
    <row r="137" spans="1:3" ht="12.75" customHeight="1">
      <c r="A137" s="1346"/>
      <c r="C137" s="1348"/>
    </row>
    <row r="138" spans="1:3" ht="12.75" customHeight="1">
      <c r="A138" s="1346"/>
      <c r="C138" s="1348"/>
    </row>
    <row r="139" spans="1:3" ht="12.75" customHeight="1">
      <c r="A139" s="1346"/>
      <c r="C139" s="1348"/>
    </row>
    <row r="140" spans="1:3" ht="12.75" customHeight="1">
      <c r="A140" s="1346"/>
      <c r="C140" s="1348"/>
    </row>
    <row r="141" spans="1:3" ht="12.75" customHeight="1">
      <c r="A141" s="1346"/>
      <c r="C141" s="1348"/>
    </row>
    <row r="142" spans="1:3" ht="12.75" customHeight="1">
      <c r="A142" s="1346"/>
      <c r="C142" s="1348"/>
    </row>
    <row r="143" spans="1:3" ht="12.75" customHeight="1">
      <c r="A143" s="1346"/>
      <c r="C143" s="1348"/>
    </row>
    <row r="144" spans="1:3" ht="12.75" customHeight="1">
      <c r="A144" s="1346"/>
      <c r="C144" s="1348"/>
    </row>
    <row r="145" spans="1:3" ht="12.75" customHeight="1">
      <c r="A145" s="1346"/>
      <c r="C145" s="1348"/>
    </row>
    <row r="146" spans="1:3" ht="12.75" customHeight="1">
      <c r="A146" s="1346"/>
      <c r="C146" s="1348"/>
    </row>
    <row r="147" spans="1:3" ht="12.75" customHeight="1">
      <c r="A147" s="1346"/>
      <c r="C147" s="1348"/>
    </row>
    <row r="148" spans="1:3" ht="12.75" customHeight="1">
      <c r="A148" s="1346"/>
      <c r="C148" s="1348"/>
    </row>
    <row r="149" spans="1:3" ht="12.75" customHeight="1">
      <c r="A149" s="1346"/>
      <c r="C149" s="1348"/>
    </row>
    <row r="150" spans="1:3" ht="12.75" customHeight="1">
      <c r="A150" s="1346"/>
      <c r="C150" s="1348"/>
    </row>
    <row r="151" spans="1:3" ht="12.75" customHeight="1">
      <c r="A151" s="1346"/>
      <c r="C151" s="1348"/>
    </row>
    <row r="152" spans="1:3" ht="12.75" customHeight="1">
      <c r="A152" s="1346"/>
      <c r="C152" s="1348"/>
    </row>
    <row r="153" spans="1:3" ht="12.75" customHeight="1">
      <c r="A153" s="1346"/>
      <c r="C153" s="1348"/>
    </row>
    <row r="154" spans="1:3" ht="12.75" customHeight="1">
      <c r="A154" s="1346"/>
      <c r="C154" s="1347" t="s">
        <v>634</v>
      </c>
    </row>
    <row r="155" spans="1:3" ht="12.75" customHeight="1">
      <c r="A155" s="1346"/>
      <c r="C155" s="1348"/>
    </row>
    <row r="156" spans="1:3" ht="12.75" customHeight="1">
      <c r="A156" s="1346"/>
      <c r="C156" s="1348"/>
    </row>
    <row r="157" spans="1:3" ht="12.75" customHeight="1">
      <c r="A157" s="1346"/>
      <c r="C157" s="1348"/>
    </row>
    <row r="158" spans="1:3" ht="12.75" customHeight="1">
      <c r="A158" s="1346"/>
      <c r="C158" s="1348"/>
    </row>
    <row r="159" spans="1:3" ht="12.75" customHeight="1">
      <c r="A159" s="1346"/>
      <c r="C159" s="1348"/>
    </row>
    <row r="160" spans="1:3" ht="12.75" customHeight="1">
      <c r="A160" s="1346"/>
      <c r="C160" s="1348"/>
    </row>
    <row r="161" spans="1:3" ht="12.75" customHeight="1">
      <c r="A161" s="1346"/>
      <c r="C161" s="1348"/>
    </row>
    <row r="162" spans="1:3" ht="12.75" customHeight="1">
      <c r="A162" s="1346"/>
      <c r="C162" s="1348"/>
    </row>
    <row r="163" spans="1:3" ht="12.75" customHeight="1">
      <c r="A163" s="1346"/>
      <c r="C163" s="1348"/>
    </row>
    <row r="164" spans="1:3" ht="12.75" customHeight="1">
      <c r="A164" s="1346"/>
      <c r="C164" s="1348"/>
    </row>
    <row r="165" spans="1:3" ht="12.75" customHeight="1">
      <c r="A165" s="1346"/>
      <c r="C165" s="1348"/>
    </row>
    <row r="166" spans="1:3" ht="12.75" customHeight="1">
      <c r="A166" s="1346"/>
      <c r="C166" s="1348"/>
    </row>
    <row r="167" spans="1:3" ht="12.75" customHeight="1">
      <c r="A167" s="1346"/>
      <c r="C167" s="1348"/>
    </row>
    <row r="168" spans="1:3" ht="12.75" customHeight="1">
      <c r="A168" s="1346"/>
      <c r="C168" s="1348"/>
    </row>
    <row r="169" spans="1:3" ht="12.75" customHeight="1">
      <c r="A169" s="1346"/>
      <c r="C169" s="1348"/>
    </row>
    <row r="170" spans="1:3" ht="12.75" customHeight="1">
      <c r="A170" s="1346"/>
      <c r="C170" s="1348"/>
    </row>
    <row r="171" spans="1:3" ht="12.75" customHeight="1">
      <c r="A171" s="1346"/>
      <c r="C171" s="1348"/>
    </row>
    <row r="172" spans="1:3" ht="12.75" customHeight="1">
      <c r="A172" s="1346"/>
      <c r="C172" s="1348"/>
    </row>
    <row r="173" spans="1:3" ht="12.75" customHeight="1">
      <c r="A173" s="1346"/>
      <c r="C173" s="1348"/>
    </row>
    <row r="174" spans="1:3" ht="12.75" customHeight="1">
      <c r="A174" s="1346"/>
      <c r="C174" s="1348"/>
    </row>
    <row r="175" spans="1:3" ht="12.75" customHeight="1">
      <c r="A175" s="1346"/>
      <c r="C175" s="1348"/>
    </row>
    <row r="176" spans="1:3" ht="12.75" customHeight="1">
      <c r="A176" s="1346"/>
      <c r="C176" s="1348"/>
    </row>
    <row r="177" spans="1:3" ht="12.75" customHeight="1">
      <c r="A177" s="1346"/>
      <c r="C177" s="1348"/>
    </row>
    <row r="178" spans="1:3" ht="12.75" customHeight="1">
      <c r="A178" s="1346"/>
      <c r="C178" s="1348"/>
    </row>
    <row r="179" spans="1:3" ht="12.75" customHeight="1">
      <c r="A179" s="1346"/>
      <c r="C179" s="1348"/>
    </row>
    <row r="180" spans="1:3" ht="12.75" customHeight="1">
      <c r="A180" s="1346"/>
      <c r="C180" s="1348"/>
    </row>
    <row r="181" spans="1:3" ht="12.75" customHeight="1">
      <c r="A181" s="1346"/>
      <c r="C181" s="1348"/>
    </row>
    <row r="182" spans="1:3" ht="12.75" customHeight="1">
      <c r="A182" s="1346"/>
      <c r="C182" s="1348"/>
    </row>
    <row r="183" spans="1:3" ht="12.75" customHeight="1">
      <c r="A183" s="1346"/>
      <c r="C183" s="1348"/>
    </row>
    <row r="184" spans="1:3" ht="12.75" customHeight="1">
      <c r="A184" s="1346"/>
      <c r="C184" s="1348"/>
    </row>
    <row r="185" spans="1:3" ht="12.75" customHeight="1">
      <c r="A185" s="1346"/>
      <c r="C185" s="1348"/>
    </row>
    <row r="186" spans="1:3" ht="12.75" customHeight="1">
      <c r="A186" s="1346"/>
      <c r="C186" s="1348"/>
    </row>
    <row r="187" spans="1:3" ht="12.75" customHeight="1">
      <c r="A187" s="1346"/>
      <c r="C187" s="1348"/>
    </row>
    <row r="188" spans="1:3" ht="12.75" customHeight="1">
      <c r="A188" s="1346"/>
      <c r="C188" s="1348"/>
    </row>
    <row r="189" spans="1:3" ht="12.75" customHeight="1">
      <c r="A189" s="1346"/>
      <c r="C189" s="1348"/>
    </row>
    <row r="190" spans="1:3" ht="12.75" customHeight="1">
      <c r="A190" s="1346"/>
      <c r="C190" s="1348"/>
    </row>
    <row r="191" spans="1:3" ht="12.75" customHeight="1">
      <c r="A191" s="1346"/>
      <c r="C191" s="1348"/>
    </row>
    <row r="192" spans="1:3" ht="12.75" customHeight="1">
      <c r="A192" s="1346"/>
      <c r="C192" s="1348"/>
    </row>
    <row r="193" spans="1:3" ht="12.75" customHeight="1">
      <c r="A193" s="1346"/>
      <c r="C193" s="1348"/>
    </row>
    <row r="194" spans="1:3" ht="12.75" customHeight="1">
      <c r="A194" s="1346"/>
      <c r="C194" s="1348"/>
    </row>
    <row r="195" spans="1:3" ht="12.75" customHeight="1">
      <c r="A195" s="1346"/>
      <c r="C195" s="1347" t="s">
        <v>635</v>
      </c>
    </row>
    <row r="196" spans="1:3" ht="12.75" customHeight="1">
      <c r="A196" s="1346"/>
      <c r="C196" s="1348"/>
    </row>
    <row r="197" spans="1:3" ht="12.75" customHeight="1">
      <c r="A197" s="1346"/>
      <c r="C197" s="1348"/>
    </row>
    <row r="198" spans="1:3" ht="12.75" customHeight="1">
      <c r="A198" s="1346"/>
      <c r="C198" s="1339"/>
    </row>
    <row r="199" spans="1:3" ht="12.75" customHeight="1">
      <c r="A199" s="1346" t="s">
        <v>1978</v>
      </c>
      <c r="C199" s="1339" t="s">
        <v>1191</v>
      </c>
    </row>
    <row r="200" spans="1:3" ht="12.75" customHeight="1"/>
    <row r="201" spans="1:3">
      <c r="C201" s="1333" t="s">
        <v>1715</v>
      </c>
    </row>
    <row r="202" spans="1:3">
      <c r="C202" s="1333" t="s">
        <v>1716</v>
      </c>
    </row>
    <row r="203" spans="1:3">
      <c r="C203" s="1333" t="s">
        <v>1717</v>
      </c>
    </row>
    <row r="204" spans="1:3">
      <c r="C204" s="1333" t="s">
        <v>1192</v>
      </c>
    </row>
    <row r="206" spans="1:3" ht="15.75">
      <c r="C206" s="1349" t="s">
        <v>1995</v>
      </c>
    </row>
    <row r="208" spans="1:3">
      <c r="C208" s="1342" t="s">
        <v>1433</v>
      </c>
    </row>
    <row r="209" spans="3:3">
      <c r="C209" s="1340" t="s">
        <v>699</v>
      </c>
    </row>
    <row r="210" spans="3:3">
      <c r="C210" s="1340" t="s">
        <v>2249</v>
      </c>
    </row>
    <row r="211" spans="3:3">
      <c r="C211" s="1340" t="s">
        <v>2250</v>
      </c>
    </row>
    <row r="212" spans="3:3">
      <c r="C212" s="1340" t="s">
        <v>1285</v>
      </c>
    </row>
    <row r="213" spans="3:3">
      <c r="C213" s="1340" t="s">
        <v>1286</v>
      </c>
    </row>
    <row r="214" spans="3:3">
      <c r="C214" s="1340" t="s">
        <v>1287</v>
      </c>
    </row>
    <row r="215" spans="3:3">
      <c r="C215" s="1340" t="s">
        <v>1288</v>
      </c>
    </row>
    <row r="216" spans="3:3">
      <c r="C216" s="1340" t="s">
        <v>1289</v>
      </c>
    </row>
    <row r="217" spans="3:3">
      <c r="C217" s="1340"/>
    </row>
    <row r="218" spans="3:3">
      <c r="C218" s="1342" t="s">
        <v>1434</v>
      </c>
    </row>
    <row r="219" spans="3:3">
      <c r="C219" s="1333" t="s">
        <v>1435</v>
      </c>
    </row>
    <row r="220" spans="3:3">
      <c r="C220" s="1333" t="s">
        <v>1427</v>
      </c>
    </row>
    <row r="221" spans="3:3">
      <c r="C221" s="1333" t="s">
        <v>1188</v>
      </c>
    </row>
    <row r="223" spans="3:3">
      <c r="C223" s="1342" t="s">
        <v>1189</v>
      </c>
    </row>
    <row r="224" spans="3:3">
      <c r="C224" s="1333" t="s">
        <v>81</v>
      </c>
    </row>
    <row r="225" spans="3:3">
      <c r="C225" s="1333" t="s">
        <v>2251</v>
      </c>
    </row>
    <row r="227" spans="3:3">
      <c r="C227" s="1342" t="s">
        <v>1190</v>
      </c>
    </row>
    <row r="228" spans="3:3">
      <c r="C228" s="1333" t="s">
        <v>700</v>
      </c>
    </row>
    <row r="229" spans="3:3">
      <c r="C229" s="1333" t="s">
        <v>82</v>
      </c>
    </row>
    <row r="230" spans="3:3">
      <c r="C230" s="1333" t="s">
        <v>701</v>
      </c>
    </row>
    <row r="231" spans="3:3">
      <c r="C231" s="1350" t="s">
        <v>702</v>
      </c>
    </row>
    <row r="232" spans="3:3">
      <c r="C232" s="1333" t="s">
        <v>703</v>
      </c>
    </row>
    <row r="233" spans="3:3">
      <c r="C233" s="1333" t="s">
        <v>704</v>
      </c>
    </row>
    <row r="235" spans="3:3">
      <c r="C235" s="1342" t="s">
        <v>1773</v>
      </c>
    </row>
    <row r="236" spans="3:3">
      <c r="C236" s="1333" t="s">
        <v>1774</v>
      </c>
    </row>
    <row r="238" spans="3:3">
      <c r="C238" s="1342" t="s">
        <v>826</v>
      </c>
    </row>
    <row r="239" spans="3:3">
      <c r="C239" s="1333" t="s">
        <v>705</v>
      </c>
    </row>
    <row r="240" spans="3:3">
      <c r="C240" s="1350" t="s">
        <v>706</v>
      </c>
    </row>
    <row r="241" spans="3:3">
      <c r="C241" s="1350" t="s">
        <v>768</v>
      </c>
    </row>
    <row r="242" spans="3:3">
      <c r="C242" s="1333" t="s">
        <v>707</v>
      </c>
    </row>
    <row r="243" spans="3:3">
      <c r="C243" s="1333" t="s">
        <v>2245</v>
      </c>
    </row>
    <row r="245" spans="3:3">
      <c r="C245" s="1342" t="s">
        <v>900</v>
      </c>
    </row>
    <row r="246" spans="3:3">
      <c r="C246" s="1333" t="s">
        <v>708</v>
      </c>
    </row>
    <row r="247" spans="3:3">
      <c r="C247" s="1333" t="s">
        <v>1299</v>
      </c>
    </row>
    <row r="249" spans="3:3">
      <c r="C249" s="1342" t="s">
        <v>2324</v>
      </c>
    </row>
    <row r="250" spans="3:3">
      <c r="C250" s="1340" t="s">
        <v>2327</v>
      </c>
    </row>
    <row r="252" spans="3:3">
      <c r="C252" s="1333" t="s">
        <v>902</v>
      </c>
    </row>
    <row r="253" spans="3:3">
      <c r="C253" s="1342" t="s">
        <v>901</v>
      </c>
    </row>
    <row r="254" spans="3:3">
      <c r="C254" s="1333" t="s">
        <v>903</v>
      </c>
    </row>
    <row r="255" spans="3:3">
      <c r="C255" s="1333" t="s">
        <v>904</v>
      </c>
    </row>
    <row r="258" spans="2:4" ht="15.75">
      <c r="C258" s="1349" t="s">
        <v>783</v>
      </c>
    </row>
    <row r="259" spans="2:4" ht="15">
      <c r="C259" s="1351" t="s">
        <v>782</v>
      </c>
    </row>
    <row r="261" spans="2:4">
      <c r="C261" s="1342" t="s">
        <v>905</v>
      </c>
    </row>
    <row r="262" spans="2:4">
      <c r="C262" s="1333" t="s">
        <v>894</v>
      </c>
    </row>
    <row r="263" spans="2:4">
      <c r="B263" s="1352" t="s">
        <v>906</v>
      </c>
      <c r="C263" s="1338" t="s">
        <v>1205</v>
      </c>
      <c r="D263" s="1333" t="s">
        <v>709</v>
      </c>
    </row>
    <row r="264" spans="2:4">
      <c r="B264" s="1352" t="s">
        <v>906</v>
      </c>
      <c r="C264" s="1338" t="s">
        <v>1206</v>
      </c>
      <c r="D264" s="1333" t="s">
        <v>710</v>
      </c>
    </row>
    <row r="265" spans="2:4">
      <c r="B265" s="1352"/>
      <c r="C265" s="1338"/>
      <c r="D265" s="1333" t="s">
        <v>711</v>
      </c>
    </row>
    <row r="266" spans="2:4">
      <c r="B266" s="1352"/>
      <c r="C266" s="1338"/>
      <c r="D266" s="1336" t="s">
        <v>1832</v>
      </c>
    </row>
    <row r="267" spans="2:4">
      <c r="B267" s="1352" t="s">
        <v>906</v>
      </c>
      <c r="C267" s="1338" t="s">
        <v>1207</v>
      </c>
      <c r="D267" s="1333" t="s">
        <v>1202</v>
      </c>
    </row>
    <row r="268" spans="2:4">
      <c r="B268" s="1352" t="s">
        <v>906</v>
      </c>
      <c r="C268" s="1338" t="s">
        <v>1208</v>
      </c>
      <c r="D268" s="1333" t="s">
        <v>788</v>
      </c>
    </row>
    <row r="269" spans="2:4">
      <c r="B269" s="1352"/>
    </row>
    <row r="270" spans="2:4">
      <c r="B270" s="1352"/>
      <c r="C270" s="1342" t="s">
        <v>1203</v>
      </c>
    </row>
    <row r="271" spans="2:4">
      <c r="B271" s="1352"/>
      <c r="C271" s="1333" t="s">
        <v>1204</v>
      </c>
    </row>
    <row r="272" spans="2:4">
      <c r="B272" s="1352" t="s">
        <v>906</v>
      </c>
      <c r="C272" s="1338" t="s">
        <v>1209</v>
      </c>
      <c r="D272" s="1333" t="s">
        <v>712</v>
      </c>
    </row>
    <row r="273" spans="2:4">
      <c r="B273" s="1352"/>
      <c r="C273" s="1338"/>
      <c r="D273" s="1333" t="s">
        <v>713</v>
      </c>
    </row>
    <row r="274" spans="2:4">
      <c r="B274" s="1352"/>
      <c r="C274" s="1338"/>
      <c r="D274" s="1340" t="s">
        <v>714</v>
      </c>
    </row>
    <row r="275" spans="2:4">
      <c r="B275" s="1352"/>
      <c r="C275" s="1338"/>
      <c r="D275" s="1340" t="s">
        <v>715</v>
      </c>
    </row>
    <row r="276" spans="2:4">
      <c r="B276" s="1352"/>
      <c r="D276" s="1333" t="s">
        <v>716</v>
      </c>
    </row>
    <row r="277" spans="2:4">
      <c r="B277" s="1352" t="s">
        <v>906</v>
      </c>
      <c r="C277" s="1338" t="s">
        <v>1986</v>
      </c>
      <c r="D277" s="1333" t="s">
        <v>717</v>
      </c>
    </row>
    <row r="278" spans="2:4">
      <c r="B278" s="1352"/>
      <c r="C278" s="1338"/>
      <c r="D278" s="1333" t="s">
        <v>718</v>
      </c>
    </row>
    <row r="279" spans="2:4">
      <c r="B279" s="1352" t="s">
        <v>906</v>
      </c>
      <c r="C279" s="1338" t="s">
        <v>1987</v>
      </c>
      <c r="D279" s="1333" t="s">
        <v>719</v>
      </c>
    </row>
    <row r="280" spans="2:4">
      <c r="D280" s="1333" t="s">
        <v>1988</v>
      </c>
    </row>
    <row r="281" spans="2:4">
      <c r="D281" s="1333" t="s">
        <v>1989</v>
      </c>
    </row>
    <row r="282" spans="2:4">
      <c r="D282" s="1333" t="s">
        <v>1990</v>
      </c>
    </row>
    <row r="283" spans="2:4">
      <c r="B283" s="1352" t="s">
        <v>906</v>
      </c>
      <c r="C283" s="1338" t="s">
        <v>1991</v>
      </c>
      <c r="D283" s="1333" t="s">
        <v>789</v>
      </c>
    </row>
    <row r="285" spans="2:4">
      <c r="C285" s="1342" t="s">
        <v>1992</v>
      </c>
    </row>
    <row r="286" spans="2:4">
      <c r="C286" s="1333" t="s">
        <v>1993</v>
      </c>
    </row>
    <row r="287" spans="2:4" ht="17.25" customHeight="1">
      <c r="B287" s="1352" t="s">
        <v>906</v>
      </c>
      <c r="C287" s="1338" t="s">
        <v>1994</v>
      </c>
      <c r="D287" s="1333" t="s">
        <v>320</v>
      </c>
    </row>
    <row r="288" spans="2:4" ht="17.25" customHeight="1">
      <c r="B288" s="1352" t="s">
        <v>906</v>
      </c>
      <c r="C288" s="1338" t="s">
        <v>1996</v>
      </c>
      <c r="D288" s="1333" t="s">
        <v>2325</v>
      </c>
    </row>
    <row r="289" spans="2:12" ht="20.25" customHeight="1">
      <c r="B289" s="1352" t="s">
        <v>906</v>
      </c>
      <c r="C289" s="1338" t="s">
        <v>318</v>
      </c>
      <c r="D289" s="1333" t="s">
        <v>321</v>
      </c>
    </row>
    <row r="290" spans="2:12">
      <c r="D290" s="1333" t="s">
        <v>322</v>
      </c>
    </row>
    <row r="291" spans="2:12">
      <c r="B291" s="1352" t="s">
        <v>906</v>
      </c>
      <c r="C291" s="1338" t="s">
        <v>319</v>
      </c>
      <c r="D291" s="1333" t="s">
        <v>2640</v>
      </c>
      <c r="E291" s="1343"/>
    </row>
    <row r="293" spans="2:12" ht="5.25" customHeight="1"/>
    <row r="294" spans="2:12" ht="33" customHeight="1">
      <c r="B294" s="1352" t="s">
        <v>906</v>
      </c>
      <c r="C294" s="1352" t="s">
        <v>996</v>
      </c>
      <c r="D294" s="1508" t="s">
        <v>720</v>
      </c>
      <c r="E294" s="1508"/>
      <c r="F294" s="1508"/>
      <c r="G294" s="1508"/>
      <c r="H294" s="1508"/>
      <c r="I294" s="1508"/>
      <c r="J294" s="1508"/>
      <c r="K294" s="1508"/>
      <c r="L294" s="1508"/>
    </row>
    <row r="295" spans="2:12">
      <c r="D295" s="1353" t="s">
        <v>323</v>
      </c>
    </row>
    <row r="296" spans="2:12">
      <c r="D296" s="1353" t="s">
        <v>1736</v>
      </c>
    </row>
    <row r="297" spans="2:12" ht="5.25" customHeight="1">
      <c r="D297" s="1353" t="s">
        <v>1735</v>
      </c>
    </row>
    <row r="298" spans="2:12">
      <c r="D298" s="1353" t="s">
        <v>1891</v>
      </c>
    </row>
    <row r="299" spans="2:12">
      <c r="D299" s="1353" t="s">
        <v>721</v>
      </c>
    </row>
    <row r="300" spans="2:12" ht="5.25" customHeight="1">
      <c r="D300" s="1353"/>
    </row>
    <row r="301" spans="2:12">
      <c r="D301" s="1353" t="s">
        <v>1892</v>
      </c>
    </row>
    <row r="302" spans="2:12" ht="4.5" customHeight="1">
      <c r="D302" s="1353"/>
    </row>
    <row r="303" spans="2:12">
      <c r="D303" s="1353" t="s">
        <v>722</v>
      </c>
    </row>
    <row r="304" spans="2:12">
      <c r="D304" s="1353" t="s">
        <v>723</v>
      </c>
    </row>
    <row r="305" spans="2:4">
      <c r="D305" s="1353" t="s">
        <v>724</v>
      </c>
    </row>
    <row r="306" spans="2:4">
      <c r="D306" s="1353" t="s">
        <v>725</v>
      </c>
    </row>
    <row r="307" spans="2:4">
      <c r="D307" s="1353" t="s">
        <v>726</v>
      </c>
    </row>
    <row r="308" spans="2:4">
      <c r="D308" s="1353" t="s">
        <v>727</v>
      </c>
    </row>
    <row r="309" spans="2:4" ht="5.25" customHeight="1">
      <c r="D309" s="1353"/>
    </row>
    <row r="310" spans="2:4">
      <c r="D310" s="1353" t="s">
        <v>728</v>
      </c>
    </row>
    <row r="311" spans="2:4">
      <c r="D311" s="1353" t="s">
        <v>729</v>
      </c>
    </row>
    <row r="312" spans="2:4" ht="5.25" customHeight="1"/>
    <row r="313" spans="2:4">
      <c r="D313" s="1333" t="s">
        <v>1737</v>
      </c>
    </row>
    <row r="314" spans="2:4">
      <c r="D314" s="1333" t="s">
        <v>1738</v>
      </c>
    </row>
    <row r="315" spans="2:4">
      <c r="D315" s="1333" t="s">
        <v>1739</v>
      </c>
    </row>
    <row r="316" spans="2:4">
      <c r="B316" s="1352"/>
      <c r="C316" s="1338"/>
    </row>
    <row r="318" spans="2:4">
      <c r="C318" s="1342" t="s">
        <v>1740</v>
      </c>
    </row>
    <row r="319" spans="2:4">
      <c r="C319" s="1333" t="s">
        <v>1741</v>
      </c>
    </row>
    <row r="320" spans="2:4">
      <c r="B320" s="1352" t="s">
        <v>906</v>
      </c>
      <c r="C320" s="1338" t="s">
        <v>1742</v>
      </c>
      <c r="D320" s="1333" t="s">
        <v>1743</v>
      </c>
    </row>
    <row r="321" spans="2:4">
      <c r="B321" s="1352"/>
      <c r="C321" s="1338"/>
      <c r="D321" s="1333" t="s">
        <v>730</v>
      </c>
    </row>
    <row r="322" spans="2:4">
      <c r="D322" s="1333" t="s">
        <v>731</v>
      </c>
    </row>
    <row r="323" spans="2:4">
      <c r="D323" s="1333" t="s">
        <v>732</v>
      </c>
    </row>
    <row r="325" spans="2:4">
      <c r="B325" s="1352" t="s">
        <v>906</v>
      </c>
      <c r="C325" s="1338" t="s">
        <v>1744</v>
      </c>
      <c r="D325" s="1333" t="s">
        <v>1745</v>
      </c>
    </row>
    <row r="326" spans="2:4">
      <c r="B326" s="1352" t="s">
        <v>906</v>
      </c>
      <c r="C326" s="1338" t="s">
        <v>1746</v>
      </c>
      <c r="D326" s="1333" t="s">
        <v>1324</v>
      </c>
    </row>
    <row r="328" spans="2:4">
      <c r="C328" s="1342" t="s">
        <v>1325</v>
      </c>
    </row>
    <row r="329" spans="2:4">
      <c r="C329" s="1333" t="s">
        <v>2215</v>
      </c>
    </row>
    <row r="330" spans="2:4">
      <c r="D330" s="1353" t="s">
        <v>733</v>
      </c>
    </row>
    <row r="331" spans="2:4">
      <c r="D331" s="1353" t="s">
        <v>734</v>
      </c>
    </row>
    <row r="332" spans="2:4">
      <c r="B332" s="1352" t="s">
        <v>906</v>
      </c>
      <c r="C332" s="1338" t="s">
        <v>1328</v>
      </c>
      <c r="D332" s="1333" t="s">
        <v>994</v>
      </c>
    </row>
    <row r="333" spans="2:4">
      <c r="D333" s="1333" t="s">
        <v>735</v>
      </c>
    </row>
    <row r="334" spans="2:4">
      <c r="B334" s="1352"/>
      <c r="C334" s="1338"/>
      <c r="D334" s="1333" t="s">
        <v>736</v>
      </c>
    </row>
    <row r="335" spans="2:4">
      <c r="B335" s="1352"/>
      <c r="C335" s="1338"/>
      <c r="D335" s="1333" t="s">
        <v>737</v>
      </c>
    </row>
    <row r="336" spans="2:4">
      <c r="B336" s="1352" t="s">
        <v>906</v>
      </c>
      <c r="C336" s="1338" t="s">
        <v>1329</v>
      </c>
      <c r="D336" s="1333" t="s">
        <v>738</v>
      </c>
    </row>
    <row r="337" spans="2:4">
      <c r="B337" s="1352"/>
      <c r="C337" s="1338"/>
      <c r="D337" s="1333" t="s">
        <v>739</v>
      </c>
    </row>
    <row r="338" spans="2:4">
      <c r="B338" s="1352" t="s">
        <v>906</v>
      </c>
      <c r="C338" s="1338" t="s">
        <v>1330</v>
      </c>
      <c r="D338" s="1333" t="s">
        <v>740</v>
      </c>
    </row>
    <row r="339" spans="2:4">
      <c r="B339" s="1352"/>
      <c r="C339" s="1338"/>
      <c r="D339" s="1333" t="s">
        <v>739</v>
      </c>
    </row>
    <row r="340" spans="2:4">
      <c r="B340" s="1352" t="s">
        <v>906</v>
      </c>
      <c r="C340" s="1338" t="s">
        <v>2314</v>
      </c>
      <c r="D340" s="1333" t="s">
        <v>2320</v>
      </c>
    </row>
    <row r="341" spans="2:4">
      <c r="D341" s="1333" t="s">
        <v>995</v>
      </c>
    </row>
    <row r="342" spans="2:4">
      <c r="D342" s="1338" t="s">
        <v>741</v>
      </c>
    </row>
    <row r="343" spans="2:4">
      <c r="D343" s="1338" t="s">
        <v>742</v>
      </c>
    </row>
    <row r="344" spans="2:4">
      <c r="D344" s="1338" t="s">
        <v>743</v>
      </c>
    </row>
    <row r="345" spans="2:4">
      <c r="D345" s="1338" t="s">
        <v>744</v>
      </c>
    </row>
    <row r="346" spans="2:4" ht="5.25" customHeight="1">
      <c r="D346" s="1338"/>
    </row>
    <row r="347" spans="2:4">
      <c r="D347" s="1338" t="s">
        <v>790</v>
      </c>
    </row>
    <row r="348" spans="2:4">
      <c r="D348" s="1333" t="s">
        <v>745</v>
      </c>
    </row>
    <row r="350" spans="2:4">
      <c r="C350" s="1342" t="s">
        <v>2216</v>
      </c>
    </row>
    <row r="351" spans="2:4">
      <c r="C351" s="1333" t="s">
        <v>2215</v>
      </c>
    </row>
    <row r="352" spans="2:4">
      <c r="D352" s="1353" t="s">
        <v>1044</v>
      </c>
    </row>
    <row r="353" spans="2:4">
      <c r="D353" s="1353" t="s">
        <v>2134</v>
      </c>
    </row>
    <row r="354" spans="2:4">
      <c r="B354" s="1352" t="s">
        <v>906</v>
      </c>
      <c r="C354" s="1338" t="s">
        <v>2135</v>
      </c>
      <c r="D354" s="1333" t="s">
        <v>746</v>
      </c>
    </row>
    <row r="355" spans="2:4">
      <c r="B355" s="1352"/>
      <c r="C355" s="1338"/>
      <c r="D355" s="1333" t="s">
        <v>747</v>
      </c>
    </row>
    <row r="356" spans="2:4">
      <c r="B356" s="1352"/>
      <c r="C356" s="1338"/>
      <c r="D356" s="1333" t="s">
        <v>748</v>
      </c>
    </row>
    <row r="357" spans="2:4">
      <c r="B357" s="1352"/>
      <c r="C357" s="1338"/>
      <c r="D357" s="1333" t="s">
        <v>749</v>
      </c>
    </row>
    <row r="358" spans="2:4">
      <c r="B358" s="1352"/>
      <c r="C358" s="1338"/>
      <c r="D358" s="1333" t="s">
        <v>750</v>
      </c>
    </row>
    <row r="359" spans="2:4">
      <c r="B359" s="1352" t="s">
        <v>906</v>
      </c>
      <c r="C359" s="1338" t="s">
        <v>2136</v>
      </c>
      <c r="D359" s="1333" t="s">
        <v>751</v>
      </c>
    </row>
    <row r="360" spans="2:4">
      <c r="B360" s="1352"/>
      <c r="C360" s="1338"/>
      <c r="D360" s="1333" t="s">
        <v>752</v>
      </c>
    </row>
    <row r="361" spans="2:4">
      <c r="B361" s="1352"/>
      <c r="C361" s="1338"/>
      <c r="D361" s="1333" t="s">
        <v>753</v>
      </c>
    </row>
    <row r="362" spans="2:4">
      <c r="B362" s="1352"/>
      <c r="C362" s="1338"/>
      <c r="D362" s="1333" t="s">
        <v>754</v>
      </c>
    </row>
    <row r="363" spans="2:4">
      <c r="B363" s="1352"/>
      <c r="C363" s="1338"/>
      <c r="D363" s="1333" t="s">
        <v>755</v>
      </c>
    </row>
    <row r="364" spans="2:4">
      <c r="B364" s="1352" t="s">
        <v>906</v>
      </c>
      <c r="C364" s="1338" t="s">
        <v>1893</v>
      </c>
      <c r="D364" s="1333" t="s">
        <v>756</v>
      </c>
    </row>
    <row r="365" spans="2:4">
      <c r="B365" s="1352"/>
      <c r="C365" s="1338"/>
      <c r="D365" s="1333" t="s">
        <v>757</v>
      </c>
    </row>
    <row r="366" spans="2:4">
      <c r="B366" s="1352"/>
      <c r="C366" s="1338"/>
      <c r="D366" s="1333" t="s">
        <v>758</v>
      </c>
    </row>
    <row r="367" spans="2:4">
      <c r="B367" s="1352"/>
      <c r="C367" s="1338"/>
      <c r="D367" s="1333" t="s">
        <v>754</v>
      </c>
    </row>
    <row r="368" spans="2:4">
      <c r="B368" s="1352"/>
      <c r="C368" s="1338"/>
      <c r="D368" s="1333" t="s">
        <v>755</v>
      </c>
    </row>
    <row r="369" spans="2:4">
      <c r="B369" s="1352" t="s">
        <v>906</v>
      </c>
      <c r="C369" s="1338" t="s">
        <v>1894</v>
      </c>
      <c r="D369" s="1333" t="s">
        <v>759</v>
      </c>
    </row>
    <row r="370" spans="2:4">
      <c r="B370" s="1352"/>
      <c r="C370" s="1338"/>
      <c r="D370" s="1333" t="s">
        <v>757</v>
      </c>
    </row>
    <row r="371" spans="2:4">
      <c r="B371" s="1352"/>
      <c r="C371" s="1338"/>
      <c r="D371" s="1333" t="s">
        <v>753</v>
      </c>
    </row>
    <row r="372" spans="2:4">
      <c r="B372" s="1352"/>
      <c r="C372" s="1338"/>
      <c r="D372" s="1333" t="s">
        <v>760</v>
      </c>
    </row>
    <row r="373" spans="2:4">
      <c r="B373" s="1352"/>
      <c r="C373" s="1338"/>
      <c r="D373" s="1333" t="s">
        <v>761</v>
      </c>
    </row>
    <row r="375" spans="2:4">
      <c r="C375" s="1342" t="s">
        <v>2235</v>
      </c>
    </row>
    <row r="376" spans="2:4">
      <c r="C376" s="1333" t="s">
        <v>1741</v>
      </c>
    </row>
    <row r="377" spans="2:4">
      <c r="B377" s="1352" t="s">
        <v>906</v>
      </c>
      <c r="C377" s="1338" t="s">
        <v>2236</v>
      </c>
    </row>
    <row r="378" spans="2:4">
      <c r="D378" s="1333" t="s">
        <v>762</v>
      </c>
    </row>
    <row r="379" spans="2:4">
      <c r="D379" s="1333" t="s">
        <v>763</v>
      </c>
    </row>
    <row r="380" spans="2:4">
      <c r="D380" s="1333" t="s">
        <v>769</v>
      </c>
    </row>
    <row r="381" spans="2:4">
      <c r="D381" s="1333" t="s">
        <v>764</v>
      </c>
    </row>
    <row r="382" spans="2:4">
      <c r="D382" s="1333" t="s">
        <v>276</v>
      </c>
    </row>
    <row r="383" spans="2:4">
      <c r="B383" s="1352" t="s">
        <v>906</v>
      </c>
      <c r="C383" s="1338" t="s">
        <v>2237</v>
      </c>
      <c r="D383" s="1333" t="s">
        <v>765</v>
      </c>
    </row>
    <row r="384" spans="2:4">
      <c r="B384" s="1352"/>
      <c r="C384" s="1338"/>
      <c r="D384" s="1333" t="s">
        <v>766</v>
      </c>
    </row>
    <row r="385" spans="2:14">
      <c r="B385" s="1352"/>
      <c r="C385" s="1338"/>
      <c r="D385" s="1333" t="s">
        <v>277</v>
      </c>
    </row>
    <row r="386" spans="2:14">
      <c r="B386" s="1352"/>
      <c r="C386" s="1338"/>
      <c r="D386" s="1333" t="s">
        <v>278</v>
      </c>
    </row>
    <row r="387" spans="2:14">
      <c r="B387" s="1352"/>
      <c r="C387" s="1338"/>
      <c r="D387" s="1333" t="s">
        <v>279</v>
      </c>
    </row>
    <row r="388" spans="2:14">
      <c r="B388" s="1352"/>
      <c r="C388" s="1338"/>
      <c r="D388" s="1333" t="s">
        <v>280</v>
      </c>
    </row>
    <row r="389" spans="2:14">
      <c r="B389" s="1352"/>
      <c r="C389" s="1338"/>
    </row>
    <row r="390" spans="2:14">
      <c r="B390" s="1352" t="s">
        <v>906</v>
      </c>
      <c r="C390" s="1338" t="s">
        <v>2238</v>
      </c>
      <c r="D390" s="1333" t="s">
        <v>1701</v>
      </c>
    </row>
    <row r="391" spans="2:14">
      <c r="D391" s="1333" t="s">
        <v>1702</v>
      </c>
    </row>
    <row r="393" spans="2:14">
      <c r="C393" s="1342" t="s">
        <v>775</v>
      </c>
      <c r="D393" s="1340"/>
      <c r="E393" s="1340"/>
    </row>
    <row r="394" spans="2:14">
      <c r="C394" s="1340" t="s">
        <v>776</v>
      </c>
      <c r="D394" s="1340"/>
      <c r="E394" s="1340"/>
      <c r="F394" s="1343"/>
      <c r="G394" s="1343"/>
      <c r="H394" s="1343"/>
      <c r="I394" s="1343"/>
      <c r="J394" s="1343"/>
      <c r="K394" s="1343"/>
      <c r="L394" s="1343"/>
      <c r="M394" s="1343"/>
    </row>
    <row r="395" spans="2:14">
      <c r="B395" s="1352" t="s">
        <v>906</v>
      </c>
      <c r="C395" s="1338" t="s">
        <v>775</v>
      </c>
      <c r="D395" s="1340" t="s">
        <v>2664</v>
      </c>
      <c r="E395" s="1340"/>
      <c r="F395" s="1343"/>
      <c r="G395" s="1343"/>
      <c r="H395" s="1343"/>
      <c r="I395" s="1343"/>
      <c r="J395" s="1343"/>
      <c r="K395" s="1343"/>
      <c r="L395" s="1343"/>
      <c r="M395" s="1343"/>
    </row>
    <row r="396" spans="2:14">
      <c r="C396" s="1340"/>
      <c r="D396" s="1340" t="s">
        <v>767</v>
      </c>
      <c r="E396" s="1340"/>
      <c r="F396" s="1343"/>
      <c r="G396" s="1343"/>
      <c r="H396" s="1343"/>
      <c r="I396" s="1343"/>
      <c r="J396" s="1343"/>
      <c r="K396" s="1343"/>
      <c r="L396" s="1343"/>
      <c r="M396" s="1343"/>
    </row>
    <row r="397" spans="2:14">
      <c r="C397" s="1343"/>
      <c r="D397" s="1354"/>
      <c r="E397" s="1354"/>
      <c r="F397" s="1354"/>
      <c r="G397" s="1354"/>
      <c r="H397" s="1354"/>
      <c r="I397" s="1355"/>
      <c r="J397" s="1355"/>
      <c r="K397" s="1355"/>
      <c r="L397" s="1355"/>
      <c r="M397" s="1355"/>
      <c r="N397" s="1341"/>
    </row>
    <row r="400" spans="2:14">
      <c r="C400" s="1333" t="s">
        <v>1372</v>
      </c>
    </row>
    <row r="403" spans="1:12">
      <c r="C403" s="1338" t="s">
        <v>1193</v>
      </c>
    </row>
    <row r="404" spans="1:12">
      <c r="C404" s="1338" t="s">
        <v>1373</v>
      </c>
    </row>
    <row r="406" spans="1:12">
      <c r="C406" s="1333" t="s">
        <v>773</v>
      </c>
    </row>
    <row r="407" spans="1:12">
      <c r="C407" s="1333" t="s">
        <v>774</v>
      </c>
    </row>
    <row r="408" spans="1:12" ht="15">
      <c r="C408" s="1356"/>
    </row>
    <row r="409" spans="1:12" ht="15">
      <c r="C409" s="1356"/>
    </row>
    <row r="410" spans="1:12">
      <c r="E410" s="1357" t="s">
        <v>307</v>
      </c>
    </row>
    <row r="411" spans="1:12">
      <c r="E411" s="1357" t="s">
        <v>306</v>
      </c>
      <c r="F411" s="1342" t="s">
        <v>308</v>
      </c>
      <c r="H411" s="612" t="s">
        <v>1170</v>
      </c>
      <c r="I411" s="613" t="s">
        <v>309</v>
      </c>
    </row>
    <row r="413" spans="1:12">
      <c r="A413" s="1358"/>
      <c r="B413" s="1358"/>
      <c r="C413" s="1358"/>
      <c r="E413" s="1359" t="s">
        <v>677</v>
      </c>
      <c r="F413" s="1360" t="s">
        <v>678</v>
      </c>
      <c r="G413" s="1358"/>
      <c r="H413" s="612" t="s">
        <v>1170</v>
      </c>
      <c r="I413" s="613" t="s">
        <v>679</v>
      </c>
      <c r="J413" s="1358"/>
      <c r="K413" s="1361"/>
    </row>
    <row r="415" spans="1:12">
      <c r="D415" s="1357"/>
      <c r="E415" s="1357" t="s">
        <v>680</v>
      </c>
      <c r="F415" s="1342" t="s">
        <v>308</v>
      </c>
      <c r="H415" s="612" t="s">
        <v>1170</v>
      </c>
      <c r="I415" s="613" t="s">
        <v>309</v>
      </c>
      <c r="J415" s="1362"/>
      <c r="K415" s="1362"/>
      <c r="L415" s="1362"/>
    </row>
    <row r="417" spans="4:9">
      <c r="D417" s="1357" t="s">
        <v>83</v>
      </c>
      <c r="E417" s="1342" t="s">
        <v>1169</v>
      </c>
      <c r="H417" s="612" t="s">
        <v>1170</v>
      </c>
      <c r="I417" s="614" t="s">
        <v>1171</v>
      </c>
    </row>
    <row r="418" spans="4:9">
      <c r="H418" s="615" t="s">
        <v>2139</v>
      </c>
      <c r="I418" s="614" t="s">
        <v>1172</v>
      </c>
    </row>
    <row r="419" spans="4:9">
      <c r="H419" s="615"/>
      <c r="I419" s="614"/>
    </row>
  </sheetData>
  <sheetProtection sheet="1" objects="1" scenarios="1" formatCells="0" formatColumns="0" formatRows="0" autoFilter="0"/>
  <mergeCells count="1">
    <mergeCell ref="D294:L294"/>
  </mergeCells>
  <hyperlinks>
    <hyperlink ref="I417" r:id="rId1"/>
    <hyperlink ref="I418" r:id="rId2"/>
    <hyperlink ref="I411" r:id="rId3"/>
    <hyperlink ref="I413" r:id="rId4"/>
    <hyperlink ref="I415" r:id="rId5"/>
  </hyperlinks>
  <printOptions horizontalCentered="1"/>
  <pageMargins left="0.28000000000000003" right="0.15748031496062992" top="0.39370078740157483" bottom="0.51181102362204722" header="0.31496062992125984" footer="0.51181102362204722"/>
  <pageSetup paperSize="9" orientation="portrait" horizontalDpi="4294967295" r:id="rId6"/>
  <headerFooter alignWithMargins="0"/>
  <drawing r:id="rId7"/>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5"/>
  </sheetPr>
  <dimension ref="A1:Z89"/>
  <sheetViews>
    <sheetView showGridLines="0" topLeftCell="A49" workbookViewId="0">
      <selection activeCell="AI49" sqref="AI49"/>
    </sheetView>
  </sheetViews>
  <sheetFormatPr defaultRowHeight="14.25"/>
  <cols>
    <col min="1" max="1" width="0.140625" style="19" customWidth="1"/>
    <col min="2" max="2" width="3.7109375" style="19" customWidth="1"/>
    <col min="3" max="3" width="3.28515625" style="19" customWidth="1"/>
    <col min="4" max="4" width="7.5703125" style="19" customWidth="1"/>
    <col min="5" max="5" width="10.140625" style="19" customWidth="1"/>
    <col min="6" max="6" width="11.140625" style="19" customWidth="1"/>
    <col min="7" max="12" width="12.5703125" style="19" customWidth="1"/>
    <col min="13" max="15" width="3.5703125" style="19" customWidth="1"/>
    <col min="16" max="18" width="3.5703125" style="19" hidden="1" customWidth="1"/>
    <col min="19" max="19" width="12.85546875" style="19" hidden="1" customWidth="1"/>
    <col min="20" max="20" width="8.28515625" style="19" hidden="1" customWidth="1"/>
    <col min="21" max="21" width="6.5703125" style="19" hidden="1" customWidth="1"/>
    <col min="22" max="22" width="23.7109375" style="19" hidden="1" customWidth="1"/>
    <col min="23" max="23" width="9.140625" style="19" hidden="1" customWidth="1"/>
    <col min="24" max="24" width="15.5703125" style="19" hidden="1" customWidth="1"/>
    <col min="25" max="25" width="31.7109375" style="19" hidden="1" customWidth="1"/>
    <col min="26" max="26" width="9.140625" style="19" hidden="1" customWidth="1"/>
    <col min="27" max="16384" width="9.140625" style="19"/>
  </cols>
  <sheetData>
    <row r="1" spans="1:25" ht="15.75" customHeight="1">
      <c r="A1" s="1806" t="s">
        <v>291</v>
      </c>
      <c r="B1" s="1807"/>
      <c r="C1" s="1807"/>
      <c r="D1" s="1807"/>
      <c r="E1" s="1807"/>
      <c r="F1" s="1807"/>
      <c r="G1" s="1807"/>
      <c r="H1" s="1807"/>
      <c r="I1" s="1807"/>
      <c r="J1" s="1807"/>
      <c r="K1" s="1807"/>
      <c r="L1" s="1807"/>
      <c r="M1" s="758"/>
      <c r="N1" s="758"/>
      <c r="O1" s="758"/>
      <c r="P1" s="19" t="s">
        <v>295</v>
      </c>
      <c r="Q1" s="19" t="s">
        <v>295</v>
      </c>
      <c r="R1" s="19" t="s">
        <v>295</v>
      </c>
      <c r="S1" s="19" t="s">
        <v>295</v>
      </c>
      <c r="T1" s="19" t="s">
        <v>295</v>
      </c>
      <c r="U1" s="19" t="s">
        <v>295</v>
      </c>
      <c r="V1" s="19" t="s">
        <v>295</v>
      </c>
      <c r="W1" s="19" t="s">
        <v>295</v>
      </c>
      <c r="X1" s="19" t="s">
        <v>295</v>
      </c>
      <c r="Y1" s="19" t="s">
        <v>295</v>
      </c>
    </row>
    <row r="2" spans="1:25" ht="3" customHeight="1">
      <c r="A2" s="1807"/>
      <c r="B2" s="1807"/>
      <c r="C2" s="1807"/>
      <c r="D2" s="1807"/>
      <c r="E2" s="1807"/>
      <c r="F2" s="1807"/>
      <c r="G2" s="1807"/>
      <c r="H2" s="1807"/>
      <c r="I2" s="1807"/>
      <c r="J2" s="1807"/>
      <c r="K2" s="1807"/>
      <c r="L2" s="1807"/>
      <c r="M2" s="758"/>
      <c r="N2" s="758"/>
      <c r="O2" s="758"/>
      <c r="P2" s="758"/>
      <c r="Q2" s="758"/>
    </row>
    <row r="3" spans="1:25" ht="20.25" customHeight="1">
      <c r="B3" s="1808" t="s">
        <v>1392</v>
      </c>
      <c r="C3" s="1809"/>
      <c r="D3" s="1809"/>
      <c r="E3" s="1809"/>
      <c r="F3" s="1809"/>
      <c r="G3" s="1809"/>
      <c r="H3" s="1809"/>
      <c r="I3" s="1809"/>
      <c r="J3" s="1809"/>
      <c r="K3" s="1809"/>
      <c r="L3" s="1809"/>
      <c r="M3" s="759"/>
      <c r="N3" s="759"/>
      <c r="O3" s="759"/>
      <c r="P3" s="759"/>
      <c r="Q3" s="759"/>
    </row>
    <row r="4" spans="1:25" ht="17.25" customHeight="1">
      <c r="B4" s="1808" t="s">
        <v>1840</v>
      </c>
      <c r="C4" s="1810"/>
      <c r="D4" s="1810"/>
      <c r="E4" s="1810"/>
      <c r="F4" s="1810"/>
      <c r="G4" s="1810"/>
      <c r="H4" s="1810"/>
      <c r="I4" s="1810"/>
      <c r="J4" s="1810"/>
      <c r="K4" s="1810"/>
      <c r="L4" s="1810"/>
      <c r="M4" s="758"/>
      <c r="N4" s="758"/>
      <c r="O4" s="758"/>
      <c r="P4" s="758"/>
      <c r="Q4" s="758"/>
      <c r="R4" s="758"/>
    </row>
    <row r="5" spans="1:25" ht="10.5" customHeight="1">
      <c r="B5" s="750"/>
      <c r="C5" s="750"/>
      <c r="D5" s="750"/>
      <c r="E5" s="756"/>
      <c r="F5" s="756"/>
      <c r="G5" s="756"/>
      <c r="H5" s="756"/>
      <c r="I5" s="756"/>
      <c r="J5" s="756"/>
      <c r="K5" s="756"/>
      <c r="L5" s="756"/>
      <c r="M5" s="756"/>
      <c r="N5" s="756"/>
      <c r="O5" s="756"/>
      <c r="P5" s="756"/>
      <c r="Q5" s="756"/>
    </row>
    <row r="6" spans="1:25" ht="16.5" customHeight="1">
      <c r="B6" s="1775" t="s">
        <v>1393</v>
      </c>
      <c r="C6" s="1811"/>
      <c r="D6" s="1811"/>
      <c r="E6" s="1811"/>
      <c r="F6" s="1811"/>
      <c r="G6" s="1811"/>
      <c r="H6" s="1811"/>
      <c r="I6" s="1811"/>
      <c r="J6" s="1811"/>
      <c r="K6" s="1811"/>
      <c r="L6" s="1811"/>
      <c r="M6" s="758"/>
      <c r="N6" s="758"/>
      <c r="O6" s="758"/>
      <c r="P6" s="758"/>
      <c r="Q6" s="758"/>
      <c r="R6" s="758"/>
    </row>
    <row r="7" spans="1:25" ht="33.75" customHeight="1" thickBot="1">
      <c r="B7" s="756"/>
      <c r="C7" s="756"/>
      <c r="D7" s="756"/>
      <c r="E7" s="756"/>
      <c r="F7" s="756"/>
      <c r="G7" s="756"/>
      <c r="H7" s="756"/>
      <c r="I7" s="756"/>
      <c r="J7" s="756"/>
      <c r="K7" s="756"/>
      <c r="L7" s="756"/>
      <c r="M7" s="756"/>
      <c r="N7" s="756"/>
      <c r="O7" s="756"/>
      <c r="P7" s="756"/>
      <c r="Q7" s="756"/>
    </row>
    <row r="8" spans="1:25" ht="28.5" customHeight="1">
      <c r="B8" s="1812" t="s">
        <v>1855</v>
      </c>
      <c r="C8" s="1812"/>
      <c r="D8" s="1813"/>
      <c r="E8" s="1813"/>
      <c r="F8" s="1813"/>
      <c r="G8" s="1813"/>
      <c r="H8" s="1813"/>
      <c r="I8" s="1813"/>
      <c r="J8" s="1813"/>
      <c r="K8" s="1813"/>
      <c r="L8" s="610"/>
      <c r="M8" s="762"/>
      <c r="N8" s="762"/>
      <c r="O8" s="762"/>
      <c r="P8" s="762"/>
      <c r="S8" s="541"/>
      <c r="T8" s="542"/>
      <c r="U8" s="542"/>
      <c r="V8" s="542"/>
      <c r="W8" s="543"/>
    </row>
    <row r="9" spans="1:25">
      <c r="S9" s="544"/>
      <c r="T9" s="21"/>
      <c r="U9" s="21"/>
      <c r="V9" s="21"/>
      <c r="W9" s="545"/>
    </row>
    <row r="10" spans="1:25" ht="15.75" customHeight="1">
      <c r="B10" s="394" t="str">
        <f t="shared" ref="B10:B21" si="0">IF(T10=TRUE,"x","")</f>
        <v/>
      </c>
      <c r="C10" s="763"/>
      <c r="D10" s="745" t="s">
        <v>270</v>
      </c>
      <c r="E10" s="1805" t="s">
        <v>968</v>
      </c>
      <c r="F10" s="1805"/>
      <c r="G10" s="1805"/>
      <c r="H10" s="1805"/>
      <c r="I10" s="1805"/>
      <c r="J10" s="1805"/>
      <c r="K10" s="1805"/>
      <c r="L10" s="1805"/>
      <c r="M10" s="20"/>
      <c r="N10" s="20"/>
      <c r="O10" s="20"/>
      <c r="P10" s="20"/>
      <c r="S10" s="544"/>
      <c r="T10" s="764" t="b">
        <v>0</v>
      </c>
      <c r="U10" s="21"/>
      <c r="V10" s="546">
        <f t="shared" ref="V10:V21" si="1">IF(T10=TRUE,1,0)</f>
        <v>0</v>
      </c>
      <c r="W10" s="545"/>
    </row>
    <row r="11" spans="1:25" ht="15.75" customHeight="1">
      <c r="B11" s="394" t="str">
        <f t="shared" si="0"/>
        <v/>
      </c>
      <c r="C11" s="763"/>
      <c r="D11" s="745" t="s">
        <v>271</v>
      </c>
      <c r="E11" s="1786" t="s">
        <v>1856</v>
      </c>
      <c r="F11" s="1786"/>
      <c r="G11" s="1786"/>
      <c r="H11" s="1786"/>
      <c r="I11" s="1786"/>
      <c r="J11" s="1786"/>
      <c r="K11" s="1786"/>
      <c r="L11" s="1786"/>
      <c r="M11" s="20"/>
      <c r="N11" s="20"/>
      <c r="O11" s="20"/>
      <c r="P11" s="20"/>
      <c r="S11" s="544"/>
      <c r="T11" s="764" t="b">
        <v>0</v>
      </c>
      <c r="U11" s="21"/>
      <c r="V11" s="546">
        <f t="shared" si="1"/>
        <v>0</v>
      </c>
      <c r="W11" s="545"/>
    </row>
    <row r="12" spans="1:25" ht="15.75" customHeight="1">
      <c r="B12" s="394" t="str">
        <f t="shared" si="0"/>
        <v/>
      </c>
      <c r="C12" s="763"/>
      <c r="D12" s="745" t="s">
        <v>1364</v>
      </c>
      <c r="E12" s="1805" t="s">
        <v>969</v>
      </c>
      <c r="F12" s="1805"/>
      <c r="G12" s="1805"/>
      <c r="H12" s="1805"/>
      <c r="I12" s="1805"/>
      <c r="J12" s="1805"/>
      <c r="K12" s="1805"/>
      <c r="L12" s="1805"/>
      <c r="M12" s="20"/>
      <c r="N12" s="20"/>
      <c r="O12" s="20"/>
      <c r="P12" s="20"/>
      <c r="S12" s="544"/>
      <c r="T12" s="764" t="b">
        <v>0</v>
      </c>
      <c r="U12" s="21"/>
      <c r="V12" s="546">
        <f t="shared" si="1"/>
        <v>0</v>
      </c>
      <c r="W12" s="545"/>
    </row>
    <row r="13" spans="1:25" ht="14.25" customHeight="1">
      <c r="B13" s="394" t="str">
        <f t="shared" si="0"/>
        <v/>
      </c>
      <c r="C13" s="763"/>
      <c r="D13" s="745" t="s">
        <v>1365</v>
      </c>
      <c r="E13" s="1786" t="s">
        <v>1857</v>
      </c>
      <c r="F13" s="1786"/>
      <c r="G13" s="1786"/>
      <c r="H13" s="1786"/>
      <c r="I13" s="1786"/>
      <c r="J13" s="1786"/>
      <c r="K13" s="1786"/>
      <c r="L13" s="1786"/>
      <c r="M13" s="20"/>
      <c r="N13" s="20"/>
      <c r="O13" s="20"/>
      <c r="P13" s="20"/>
      <c r="S13" s="544"/>
      <c r="T13" s="764" t="b">
        <v>0</v>
      </c>
      <c r="U13" s="21"/>
      <c r="V13" s="546">
        <f t="shared" si="1"/>
        <v>0</v>
      </c>
      <c r="W13" s="545"/>
    </row>
    <row r="14" spans="1:25" ht="14.25" customHeight="1">
      <c r="B14" s="394" t="str">
        <f t="shared" si="0"/>
        <v/>
      </c>
      <c r="C14" s="763"/>
      <c r="D14" s="745" t="s">
        <v>1366</v>
      </c>
      <c r="E14" s="1805" t="s">
        <v>970</v>
      </c>
      <c r="F14" s="1805"/>
      <c r="G14" s="1805"/>
      <c r="H14" s="1805"/>
      <c r="I14" s="1805"/>
      <c r="J14" s="1805"/>
      <c r="K14" s="1805"/>
      <c r="L14" s="1805"/>
      <c r="M14" s="20"/>
      <c r="N14" s="20"/>
      <c r="O14" s="20"/>
      <c r="P14" s="20"/>
      <c r="S14" s="544"/>
      <c r="T14" s="764" t="b">
        <v>0</v>
      </c>
      <c r="U14" s="21"/>
      <c r="V14" s="546">
        <f t="shared" si="1"/>
        <v>0</v>
      </c>
      <c r="W14" s="545"/>
    </row>
    <row r="15" spans="1:25" ht="15" customHeight="1">
      <c r="B15" s="394" t="str">
        <f t="shared" si="0"/>
        <v/>
      </c>
      <c r="C15" s="763"/>
      <c r="D15" s="745" t="s">
        <v>1367</v>
      </c>
      <c r="E15" s="1786" t="s">
        <v>1809</v>
      </c>
      <c r="F15" s="1786"/>
      <c r="G15" s="1786"/>
      <c r="H15" s="1786"/>
      <c r="I15" s="1786"/>
      <c r="J15" s="1786"/>
      <c r="K15" s="1786"/>
      <c r="L15" s="1786"/>
      <c r="M15" s="20"/>
      <c r="N15" s="20"/>
      <c r="O15" s="20"/>
      <c r="P15" s="20"/>
      <c r="S15" s="544"/>
      <c r="T15" s="764" t="b">
        <v>0</v>
      </c>
      <c r="U15" s="21"/>
      <c r="V15" s="546">
        <f t="shared" si="1"/>
        <v>0</v>
      </c>
      <c r="W15" s="545"/>
    </row>
    <row r="16" spans="1:25" ht="16.5" customHeight="1">
      <c r="B16" s="394" t="str">
        <f t="shared" si="0"/>
        <v/>
      </c>
      <c r="C16" s="763"/>
      <c r="D16" s="745" t="s">
        <v>1845</v>
      </c>
      <c r="E16" s="1805" t="s">
        <v>971</v>
      </c>
      <c r="F16" s="1805"/>
      <c r="G16" s="1805"/>
      <c r="H16" s="1805"/>
      <c r="I16" s="1805"/>
      <c r="J16" s="1805"/>
      <c r="K16" s="1805"/>
      <c r="L16" s="1805"/>
      <c r="M16" s="20"/>
      <c r="N16" s="20"/>
      <c r="O16" s="20"/>
      <c r="P16" s="20"/>
      <c r="S16" s="544"/>
      <c r="T16" s="764" t="b">
        <v>0</v>
      </c>
      <c r="U16" s="21"/>
      <c r="V16" s="546">
        <f t="shared" si="1"/>
        <v>0</v>
      </c>
      <c r="W16" s="545"/>
    </row>
    <row r="17" spans="1:23" ht="16.5" customHeight="1">
      <c r="B17" s="394" t="str">
        <f t="shared" si="0"/>
        <v/>
      </c>
      <c r="C17" s="763"/>
      <c r="D17" s="745" t="s">
        <v>1846</v>
      </c>
      <c r="E17" s="1786" t="s">
        <v>1866</v>
      </c>
      <c r="F17" s="1786"/>
      <c r="G17" s="1786"/>
      <c r="H17" s="1786"/>
      <c r="I17" s="1786"/>
      <c r="J17" s="1786"/>
      <c r="K17" s="1786"/>
      <c r="L17" s="1786"/>
      <c r="M17" s="20"/>
      <c r="N17" s="20"/>
      <c r="O17" s="20"/>
      <c r="P17" s="20"/>
      <c r="S17" s="544"/>
      <c r="T17" s="764" t="b">
        <v>0</v>
      </c>
      <c r="U17" s="21"/>
      <c r="V17" s="546">
        <f t="shared" si="1"/>
        <v>0</v>
      </c>
      <c r="W17" s="545"/>
    </row>
    <row r="18" spans="1:23" ht="16.5" customHeight="1">
      <c r="A18" s="745"/>
      <c r="B18" s="394" t="str">
        <f t="shared" si="0"/>
        <v/>
      </c>
      <c r="C18" s="745"/>
      <c r="D18" s="745" t="s">
        <v>1847</v>
      </c>
      <c r="E18" s="1799" t="s">
        <v>2795</v>
      </c>
      <c r="F18" s="1799"/>
      <c r="G18" s="1799"/>
      <c r="H18" s="1799"/>
      <c r="I18" s="1799"/>
      <c r="J18" s="1799"/>
      <c r="K18" s="1799"/>
      <c r="L18" s="1799"/>
      <c r="M18" s="20"/>
      <c r="N18" s="20"/>
      <c r="O18" s="20"/>
      <c r="P18" s="20"/>
      <c r="S18" s="544"/>
      <c r="T18" s="764" t="b">
        <v>0</v>
      </c>
      <c r="U18" s="21"/>
      <c r="V18" s="546">
        <f t="shared" si="1"/>
        <v>0</v>
      </c>
      <c r="W18" s="545"/>
    </row>
    <row r="19" spans="1:23" ht="16.5" customHeight="1">
      <c r="A19" s="745"/>
      <c r="B19" s="394" t="str">
        <f t="shared" si="0"/>
        <v/>
      </c>
      <c r="C19" s="745"/>
      <c r="D19" s="745" t="s">
        <v>1848</v>
      </c>
      <c r="E19" s="1786" t="s">
        <v>2796</v>
      </c>
      <c r="F19" s="1786"/>
      <c r="G19" s="1786"/>
      <c r="H19" s="1786"/>
      <c r="I19" s="1786"/>
      <c r="J19" s="1786"/>
      <c r="K19" s="1786"/>
      <c r="L19" s="1786"/>
      <c r="M19" s="765"/>
      <c r="N19" s="765"/>
      <c r="O19" s="765"/>
      <c r="P19" s="765"/>
      <c r="S19" s="544"/>
      <c r="T19" s="764" t="b">
        <v>0</v>
      </c>
      <c r="U19" s="21"/>
      <c r="V19" s="546">
        <f t="shared" si="1"/>
        <v>0</v>
      </c>
      <c r="W19" s="545"/>
    </row>
    <row r="20" spans="1:23" ht="16.5" customHeight="1">
      <c r="A20" s="745"/>
      <c r="B20" s="394" t="str">
        <f t="shared" si="0"/>
        <v/>
      </c>
      <c r="C20" s="745"/>
      <c r="D20" s="745" t="s">
        <v>2799</v>
      </c>
      <c r="E20" s="1799" t="s">
        <v>2797</v>
      </c>
      <c r="F20" s="1799"/>
      <c r="G20" s="1799"/>
      <c r="H20" s="1799"/>
      <c r="I20" s="1799"/>
      <c r="J20" s="1799"/>
      <c r="K20" s="1799"/>
      <c r="L20" s="1799"/>
      <c r="M20" s="20"/>
      <c r="N20" s="20"/>
      <c r="O20" s="20"/>
      <c r="P20" s="20"/>
      <c r="S20" s="544"/>
      <c r="T20" s="764" t="b">
        <v>0</v>
      </c>
      <c r="U20" s="21"/>
      <c r="V20" s="546">
        <f t="shared" si="1"/>
        <v>0</v>
      </c>
      <c r="W20" s="545"/>
    </row>
    <row r="21" spans="1:23" ht="16.5" customHeight="1">
      <c r="A21" s="745"/>
      <c r="B21" s="394" t="str">
        <f t="shared" si="0"/>
        <v/>
      </c>
      <c r="C21" s="745"/>
      <c r="D21" s="745" t="s">
        <v>2800</v>
      </c>
      <c r="E21" s="1786" t="s">
        <v>2798</v>
      </c>
      <c r="F21" s="1786"/>
      <c r="G21" s="1786"/>
      <c r="H21" s="1786"/>
      <c r="I21" s="1786"/>
      <c r="J21" s="1786"/>
      <c r="K21" s="1786"/>
      <c r="L21" s="1786"/>
      <c r="M21" s="765"/>
      <c r="N21" s="765"/>
      <c r="O21" s="765"/>
      <c r="P21" s="765"/>
      <c r="S21" s="544"/>
      <c r="T21" s="764" t="b">
        <v>0</v>
      </c>
      <c r="U21" s="21"/>
      <c r="V21" s="546">
        <f t="shared" si="1"/>
        <v>0</v>
      </c>
      <c r="W21" s="545"/>
    </row>
    <row r="22" spans="1:23" ht="7.5" customHeight="1">
      <c r="B22" s="745"/>
      <c r="C22" s="745"/>
      <c r="E22" s="1405"/>
      <c r="I22" s="609"/>
      <c r="J22" s="609"/>
      <c r="K22" s="609"/>
      <c r="L22" s="609"/>
      <c r="M22" s="767"/>
      <c r="N22" s="767"/>
      <c r="O22" s="767"/>
      <c r="P22" s="767"/>
      <c r="Q22" s="408"/>
      <c r="S22" s="544"/>
      <c r="T22" s="21"/>
      <c r="U22" s="21"/>
      <c r="V22" s="21"/>
      <c r="W22" s="545"/>
    </row>
    <row r="23" spans="1:23" ht="16.5" customHeight="1" thickBot="1">
      <c r="B23" s="1797" t="s">
        <v>1199</v>
      </c>
      <c r="C23" s="1797"/>
      <c r="D23" s="1797"/>
      <c r="E23" s="1798"/>
      <c r="F23" s="1798"/>
      <c r="G23" s="1798"/>
      <c r="H23" s="1798"/>
      <c r="I23" s="609"/>
      <c r="J23" s="609"/>
      <c r="K23" s="609"/>
      <c r="L23" s="609"/>
      <c r="M23" s="767"/>
      <c r="N23" s="767"/>
      <c r="O23" s="767"/>
      <c r="P23" s="767"/>
      <c r="Q23" s="408"/>
      <c r="S23" s="547"/>
      <c r="T23" s="548"/>
      <c r="U23" s="548"/>
      <c r="V23" s="548"/>
      <c r="W23" s="549"/>
    </row>
    <row r="24" spans="1:23" ht="22.5" customHeight="1">
      <c r="B24" s="768"/>
      <c r="C24" s="1261" t="s">
        <v>2661</v>
      </c>
      <c r="D24" s="768"/>
      <c r="E24" s="759"/>
      <c r="F24" s="759"/>
      <c r="G24" s="759"/>
      <c r="H24" s="759"/>
      <c r="I24" s="609"/>
      <c r="J24" s="609"/>
      <c r="K24" s="609"/>
      <c r="L24" s="609"/>
      <c r="M24" s="767"/>
      <c r="N24" s="767"/>
      <c r="O24" s="767"/>
      <c r="P24" s="767"/>
      <c r="Q24" s="408"/>
      <c r="S24" s="21"/>
      <c r="T24" s="21"/>
      <c r="U24" s="21"/>
      <c r="V24" s="21"/>
      <c r="W24" s="21"/>
    </row>
    <row r="25" spans="1:23" ht="17.25" customHeight="1">
      <c r="B25" s="768"/>
      <c r="C25" s="768"/>
      <c r="D25" s="768"/>
      <c r="E25" s="759"/>
      <c r="F25" s="759"/>
      <c r="G25" s="1262" t="s">
        <v>212</v>
      </c>
      <c r="H25" s="1263" t="str">
        <f>IF(T25=TRUE,"X","")</f>
        <v/>
      </c>
      <c r="I25" s="1264" t="s">
        <v>213</v>
      </c>
      <c r="J25" s="1263" t="str">
        <f>IF(T25=FALSE,"X","")</f>
        <v>X</v>
      </c>
      <c r="K25" s="609"/>
      <c r="L25" s="609"/>
      <c r="M25" s="767"/>
      <c r="N25" s="767"/>
      <c r="O25" s="767"/>
      <c r="P25" s="767"/>
      <c r="Q25" s="408"/>
      <c r="S25" s="21"/>
      <c r="T25" s="764" t="b">
        <v>0</v>
      </c>
      <c r="U25" s="21"/>
      <c r="V25" s="1265">
        <f>V11+V13+V15+V17+V19+V21</f>
        <v>0</v>
      </c>
      <c r="W25" s="21"/>
    </row>
    <row r="26" spans="1:23" ht="26.25" customHeight="1">
      <c r="C26" s="768"/>
      <c r="D26" s="1800"/>
      <c r="E26" s="1801"/>
      <c r="F26" s="1801"/>
      <c r="G26" s="1801"/>
      <c r="H26" s="1801"/>
      <c r="I26" s="1801"/>
      <c r="J26" s="1801"/>
      <c r="K26" s="1801"/>
      <c r="L26" s="1802"/>
      <c r="M26" s="767"/>
      <c r="N26" s="767"/>
      <c r="O26" s="767"/>
      <c r="P26" s="767"/>
      <c r="Q26" s="408"/>
      <c r="S26" s="21"/>
      <c r="T26" s="21"/>
      <c r="U26" s="21"/>
      <c r="V26" s="21"/>
      <c r="W26" s="21"/>
    </row>
    <row r="27" spans="1:23" ht="27" customHeight="1">
      <c r="B27" s="768"/>
      <c r="C27" s="768"/>
      <c r="D27" s="768"/>
      <c r="E27" s="1266"/>
      <c r="F27" s="1267"/>
      <c r="G27" s="759"/>
      <c r="H27" s="759"/>
      <c r="I27" s="609"/>
      <c r="J27" s="609"/>
      <c r="K27" s="609"/>
      <c r="L27" s="609"/>
      <c r="M27" s="767"/>
      <c r="N27" s="767"/>
      <c r="O27" s="767"/>
      <c r="P27" s="767"/>
      <c r="Q27" s="408"/>
      <c r="S27" s="21"/>
      <c r="T27" s="21"/>
      <c r="U27" s="21"/>
      <c r="V27" s="21"/>
      <c r="W27" s="21"/>
    </row>
    <row r="28" spans="1:23" ht="15">
      <c r="B28" s="1784" t="s">
        <v>1106</v>
      </c>
      <c r="C28" s="1784"/>
      <c r="D28" s="1784"/>
      <c r="E28" s="1785"/>
      <c r="F28" s="1785"/>
      <c r="G28" s="1785"/>
      <c r="H28" s="1785"/>
      <c r="I28" s="1785"/>
      <c r="J28" s="1785"/>
      <c r="K28" s="609"/>
      <c r="L28" s="609"/>
      <c r="M28" s="767"/>
      <c r="N28" s="767"/>
      <c r="O28" s="767"/>
      <c r="P28" s="767"/>
      <c r="Q28" s="408"/>
    </row>
    <row r="29" spans="1:23" ht="20.25" customHeight="1">
      <c r="B29" s="20"/>
      <c r="C29" s="770" t="s">
        <v>2419</v>
      </c>
      <c r="D29" s="771"/>
      <c r="E29" s="771"/>
      <c r="F29" s="771"/>
      <c r="G29" s="771"/>
      <c r="H29" s="771"/>
      <c r="I29" s="771"/>
      <c r="J29" s="771"/>
      <c r="K29" s="771"/>
      <c r="L29" s="771"/>
      <c r="M29" s="772"/>
      <c r="N29" s="772"/>
      <c r="O29" s="772"/>
      <c r="P29" s="772"/>
      <c r="Q29" s="772"/>
      <c r="R29" s="772"/>
    </row>
    <row r="30" spans="1:23" ht="20.25" customHeight="1">
      <c r="B30" s="20"/>
      <c r="C30" s="770" t="s">
        <v>1859</v>
      </c>
      <c r="D30" s="922" t="s">
        <v>2417</v>
      </c>
      <c r="E30" s="771"/>
      <c r="F30" s="771"/>
      <c r="G30" s="771"/>
      <c r="H30" s="771"/>
      <c r="I30" s="771"/>
      <c r="J30" s="771"/>
      <c r="K30" s="771"/>
      <c r="L30" s="771"/>
      <c r="M30" s="772"/>
      <c r="N30" s="772"/>
      <c r="O30" s="772"/>
      <c r="P30" s="772"/>
      <c r="Q30" s="772"/>
      <c r="R30" s="772"/>
    </row>
    <row r="31" spans="1:23" ht="20.25" customHeight="1">
      <c r="B31" s="20"/>
      <c r="C31" s="770"/>
      <c r="D31" s="922" t="s">
        <v>2418</v>
      </c>
      <c r="E31" s="771"/>
      <c r="F31" s="771"/>
      <c r="G31" s="771"/>
      <c r="H31" s="771"/>
      <c r="I31" s="771"/>
      <c r="J31" s="771"/>
      <c r="K31" s="771"/>
      <c r="L31" s="771"/>
      <c r="M31" s="772"/>
      <c r="N31" s="772"/>
      <c r="O31" s="772"/>
      <c r="P31" s="772"/>
      <c r="Q31" s="772"/>
      <c r="R31" s="772"/>
    </row>
    <row r="32" spans="1:23" ht="20.25" customHeight="1">
      <c r="B32" s="520"/>
      <c r="C32" s="520"/>
      <c r="D32" s="601" t="s">
        <v>1898</v>
      </c>
      <c r="E32" s="776"/>
      <c r="F32" s="776"/>
      <c r="G32" s="776"/>
      <c r="H32" s="776"/>
      <c r="I32" s="776"/>
      <c r="J32" s="776"/>
      <c r="K32" s="776"/>
      <c r="L32" s="777"/>
      <c r="M32" s="408"/>
      <c r="N32" s="408"/>
      <c r="O32" s="408"/>
      <c r="P32" s="408"/>
    </row>
    <row r="33" spans="2:16" ht="16.5" customHeight="1">
      <c r="B33" s="520"/>
      <c r="C33" s="776"/>
      <c r="D33" s="777" t="s">
        <v>581</v>
      </c>
      <c r="E33" s="776"/>
      <c r="F33" s="776"/>
      <c r="G33" s="776"/>
      <c r="H33" s="776"/>
      <c r="I33" s="776"/>
      <c r="J33" s="776"/>
      <c r="K33" s="776"/>
      <c r="L33" s="776"/>
      <c r="M33" s="408"/>
      <c r="N33" s="408"/>
      <c r="O33" s="408"/>
      <c r="P33" s="408"/>
    </row>
    <row r="34" spans="2:16" ht="16.5" customHeight="1">
      <c r="B34" s="520"/>
      <c r="C34" s="776"/>
      <c r="D34" s="777" t="s">
        <v>1278</v>
      </c>
      <c r="E34" s="776"/>
      <c r="F34" s="776"/>
      <c r="G34" s="776"/>
      <c r="H34" s="776"/>
      <c r="I34" s="776"/>
      <c r="J34" s="776"/>
      <c r="K34" s="776"/>
      <c r="L34" s="776"/>
      <c r="M34" s="408"/>
      <c r="N34" s="408"/>
      <c r="O34" s="408"/>
      <c r="P34" s="408"/>
    </row>
    <row r="35" spans="2:16" ht="16.5" customHeight="1">
      <c r="B35" s="520"/>
      <c r="C35" s="776"/>
      <c r="D35" s="777" t="s">
        <v>2420</v>
      </c>
      <c r="E35" s="776"/>
      <c r="F35" s="776"/>
      <c r="G35" s="776"/>
      <c r="H35" s="776"/>
      <c r="I35" s="776"/>
      <c r="J35" s="776"/>
      <c r="K35" s="776"/>
      <c r="L35" s="776"/>
      <c r="M35" s="408"/>
      <c r="N35" s="408"/>
      <c r="O35" s="408"/>
      <c r="P35" s="408"/>
    </row>
    <row r="36" spans="2:16" ht="16.5" customHeight="1">
      <c r="B36" s="520"/>
      <c r="C36" s="776"/>
      <c r="D36" s="777" t="s">
        <v>2421</v>
      </c>
      <c r="E36" s="776"/>
      <c r="F36" s="776"/>
      <c r="G36" s="776"/>
      <c r="H36" s="776"/>
      <c r="I36" s="776"/>
      <c r="J36" s="776"/>
      <c r="K36" s="776"/>
      <c r="L36" s="776"/>
      <c r="M36" s="408"/>
      <c r="N36" s="408"/>
      <c r="O36" s="408"/>
      <c r="P36" s="408"/>
    </row>
    <row r="37" spans="2:16" ht="6.75" customHeight="1" thickBot="1">
      <c r="B37" s="520"/>
      <c r="C37" s="520"/>
      <c r="D37" s="777"/>
      <c r="E37" s="1216"/>
      <c r="F37" s="1216"/>
      <c r="G37" s="1216"/>
      <c r="H37" s="1216"/>
      <c r="I37" s="1216"/>
      <c r="J37" s="1216"/>
      <c r="K37" s="1216"/>
      <c r="L37" s="1216"/>
      <c r="M37" s="408"/>
      <c r="N37" s="408"/>
      <c r="O37" s="408"/>
    </row>
    <row r="38" spans="2:16" ht="51" customHeight="1" thickBot="1">
      <c r="B38" s="520"/>
      <c r="C38" s="520"/>
      <c r="D38" s="1794" t="s">
        <v>2818</v>
      </c>
      <c r="E38" s="1795"/>
      <c r="F38" s="1795"/>
      <c r="G38" s="1795"/>
      <c r="H38" s="1795"/>
      <c r="I38" s="1795"/>
      <c r="J38" s="1795"/>
      <c r="K38" s="1795"/>
      <c r="L38" s="1796"/>
      <c r="M38" s="408"/>
      <c r="N38" s="408"/>
      <c r="O38" s="408"/>
    </row>
    <row r="39" spans="2:16" ht="15" customHeight="1">
      <c r="B39" s="520"/>
      <c r="C39" s="520"/>
      <c r="D39" s="1455"/>
      <c r="E39" s="1455"/>
      <c r="F39" s="1455"/>
      <c r="G39" s="1455"/>
      <c r="H39" s="1455"/>
      <c r="I39" s="1455"/>
      <c r="J39" s="1455"/>
      <c r="K39" s="1455"/>
      <c r="L39" s="1455"/>
      <c r="M39" s="408"/>
      <c r="N39" s="408"/>
      <c r="O39" s="408"/>
    </row>
    <row r="40" spans="2:16" ht="17.25" customHeight="1">
      <c r="B40" s="520"/>
      <c r="C40" s="520"/>
      <c r="D40" s="1456" t="s">
        <v>2422</v>
      </c>
      <c r="E40" s="1455"/>
      <c r="F40" s="1455"/>
      <c r="G40" s="1455"/>
      <c r="H40" s="1455"/>
      <c r="I40" s="1455"/>
      <c r="J40" s="1455"/>
      <c r="K40" s="1455"/>
      <c r="L40" s="1455"/>
      <c r="M40" s="408"/>
      <c r="N40" s="408"/>
      <c r="O40" s="408"/>
    </row>
    <row r="41" spans="2:16" ht="16.5" customHeight="1">
      <c r="B41" s="520"/>
      <c r="C41" s="520"/>
      <c r="D41" s="1456" t="s">
        <v>2423</v>
      </c>
      <c r="E41" s="1455"/>
      <c r="F41" s="1455"/>
      <c r="G41" s="1455"/>
      <c r="H41" s="1455"/>
      <c r="I41" s="1455"/>
      <c r="J41" s="1455"/>
      <c r="K41" s="1455"/>
      <c r="L41" s="1455"/>
      <c r="M41" s="408"/>
      <c r="N41" s="408"/>
      <c r="O41" s="408"/>
    </row>
    <row r="42" spans="2:16" ht="22.5" customHeight="1">
      <c r="B42" s="520"/>
      <c r="C42" s="520"/>
      <c r="D42" s="1458" t="s">
        <v>2424</v>
      </c>
      <c r="E42" s="1457"/>
      <c r="F42" s="1457"/>
      <c r="G42" s="1457"/>
      <c r="H42" s="1457"/>
      <c r="I42" s="1457"/>
      <c r="J42" s="1216"/>
      <c r="K42" s="1216"/>
      <c r="L42" s="1216"/>
      <c r="M42" s="408"/>
      <c r="N42" s="408"/>
      <c r="O42" s="408"/>
      <c r="P42" s="408"/>
    </row>
    <row r="43" spans="2:16" ht="24.75" customHeight="1">
      <c r="B43" s="520"/>
      <c r="C43" s="520"/>
      <c r="D43" s="601" t="s">
        <v>2709</v>
      </c>
      <c r="E43" s="1216"/>
      <c r="F43" s="1216"/>
      <c r="G43" s="1216"/>
      <c r="H43" s="1216"/>
      <c r="I43" s="1216"/>
      <c r="J43" s="1216"/>
      <c r="K43" s="1216"/>
      <c r="L43" s="1216"/>
      <c r="M43" s="408"/>
      <c r="N43" s="408"/>
      <c r="O43" s="408"/>
      <c r="P43" s="408"/>
    </row>
    <row r="44" spans="2:16" ht="51.75" customHeight="1">
      <c r="B44" s="520"/>
      <c r="C44" s="783" t="s">
        <v>1859</v>
      </c>
      <c r="D44" s="1803" t="s">
        <v>2711</v>
      </c>
      <c r="E44" s="1803"/>
      <c r="F44" s="1803"/>
      <c r="G44" s="1803"/>
      <c r="H44" s="1803"/>
      <c r="I44" s="1803"/>
      <c r="J44" s="1803"/>
      <c r="K44" s="1803"/>
      <c r="L44" s="1803"/>
      <c r="M44" s="408"/>
      <c r="N44" s="408"/>
      <c r="O44" s="408"/>
      <c r="P44" s="408"/>
    </row>
    <row r="45" spans="2:16" ht="16.5" customHeight="1">
      <c r="B45" s="520"/>
      <c r="C45" s="520"/>
      <c r="D45" s="1403"/>
      <c r="E45" s="1459"/>
      <c r="F45" s="1459"/>
      <c r="G45" s="1459"/>
      <c r="H45" s="1459"/>
      <c r="I45" s="1459"/>
      <c r="J45" s="1459"/>
      <c r="K45" s="1459"/>
      <c r="L45" s="1459"/>
      <c r="M45" s="408"/>
      <c r="N45" s="408"/>
      <c r="O45" s="408"/>
      <c r="P45" s="408"/>
    </row>
    <row r="46" spans="2:16" ht="76.5" customHeight="1">
      <c r="B46" s="520"/>
      <c r="C46" s="783" t="s">
        <v>1867</v>
      </c>
      <c r="D46" s="1804" t="s">
        <v>2710</v>
      </c>
      <c r="E46" s="1804"/>
      <c r="F46" s="1804"/>
      <c r="G46" s="1804"/>
      <c r="H46" s="1804"/>
      <c r="I46" s="1804"/>
      <c r="J46" s="1804"/>
      <c r="K46" s="1804"/>
      <c r="L46" s="1804"/>
      <c r="M46" s="408"/>
      <c r="N46" s="408"/>
      <c r="O46" s="408"/>
      <c r="P46" s="408"/>
    </row>
    <row r="47" spans="2:16" ht="20.25" customHeight="1">
      <c r="B47" s="520"/>
      <c r="C47" s="520"/>
      <c r="E47" s="1216"/>
      <c r="F47" s="1216"/>
      <c r="G47" s="1216"/>
      <c r="H47" s="1216"/>
      <c r="I47" s="1216"/>
      <c r="J47" s="1216"/>
      <c r="K47" s="1216"/>
      <c r="L47" s="1216"/>
      <c r="M47" s="408"/>
      <c r="N47" s="408"/>
      <c r="O47" s="408"/>
      <c r="P47" s="408"/>
    </row>
    <row r="48" spans="2:16" ht="18.75" customHeight="1">
      <c r="B48" s="520"/>
      <c r="C48" s="520"/>
      <c r="D48" s="727" t="s">
        <v>1097</v>
      </c>
      <c r="E48" s="756"/>
      <c r="F48" s="756"/>
      <c r="G48" s="756"/>
      <c r="H48" s="756"/>
      <c r="I48" s="756"/>
      <c r="J48" s="756"/>
      <c r="K48" s="756"/>
      <c r="L48" s="408"/>
      <c r="M48" s="408"/>
      <c r="N48" s="408"/>
      <c r="O48" s="408"/>
      <c r="P48" s="408"/>
    </row>
    <row r="49" spans="2:26" ht="38.25" customHeight="1">
      <c r="B49" s="520"/>
      <c r="C49" s="520"/>
      <c r="D49" s="1766"/>
      <c r="E49" s="1767"/>
      <c r="F49" s="1767"/>
      <c r="G49" s="1767"/>
      <c r="H49" s="1767"/>
      <c r="I49" s="1767"/>
      <c r="J49" s="1767"/>
      <c r="K49" s="1767"/>
      <c r="L49" s="1768"/>
      <c r="M49" s="408"/>
      <c r="N49" s="408"/>
      <c r="O49" s="408"/>
      <c r="P49" s="408"/>
    </row>
    <row r="50" spans="2:26" ht="57.75" customHeight="1">
      <c r="B50" s="520"/>
      <c r="C50" s="520"/>
      <c r="D50" s="1769"/>
      <c r="E50" s="1770"/>
      <c r="F50" s="1770"/>
      <c r="G50" s="1770"/>
      <c r="H50" s="1770"/>
      <c r="I50" s="1770"/>
      <c r="J50" s="1770"/>
      <c r="K50" s="1770"/>
      <c r="L50" s="1771"/>
      <c r="M50" s="408"/>
      <c r="N50" s="408"/>
      <c r="O50" s="408"/>
      <c r="P50" s="408"/>
    </row>
    <row r="51" spans="2:26" ht="38.25" customHeight="1">
      <c r="B51" s="520"/>
      <c r="C51" s="520"/>
      <c r="D51" s="1772"/>
      <c r="E51" s="1773"/>
      <c r="F51" s="1773"/>
      <c r="G51" s="1773"/>
      <c r="H51" s="1773"/>
      <c r="I51" s="1773"/>
      <c r="J51" s="1773"/>
      <c r="K51" s="1773"/>
      <c r="L51" s="1774"/>
      <c r="M51" s="408"/>
      <c r="N51" s="408"/>
      <c r="O51" s="408"/>
      <c r="P51" s="408"/>
    </row>
    <row r="52" spans="2:26" ht="3.75" customHeight="1">
      <c r="B52" s="520"/>
      <c r="C52" s="520"/>
      <c r="D52" s="775"/>
      <c r="E52" s="756"/>
      <c r="F52" s="756"/>
      <c r="G52" s="756"/>
      <c r="H52" s="756"/>
      <c r="I52" s="756"/>
      <c r="J52" s="756"/>
      <c r="K52" s="756"/>
      <c r="L52" s="408"/>
      <c r="M52" s="408"/>
      <c r="N52" s="408"/>
      <c r="O52" s="408"/>
      <c r="P52" s="408"/>
    </row>
    <row r="53" spans="2:26" ht="8.25" customHeight="1">
      <c r="B53" s="520"/>
      <c r="C53" s="520"/>
      <c r="D53" s="775"/>
      <c r="E53" s="756"/>
      <c r="F53" s="756"/>
      <c r="G53" s="756"/>
      <c r="H53" s="756"/>
      <c r="I53" s="756"/>
      <c r="J53" s="756"/>
      <c r="K53" s="756"/>
      <c r="L53" s="408"/>
      <c r="M53" s="408"/>
      <c r="N53" s="408"/>
      <c r="O53" s="408"/>
      <c r="P53" s="408"/>
    </row>
    <row r="54" spans="2:26" ht="3" customHeight="1">
      <c r="C54" s="1306"/>
      <c r="D54" s="1306"/>
      <c r="E54" s="1306"/>
      <c r="F54" s="1306"/>
      <c r="G54" s="1306"/>
      <c r="H54" s="1306"/>
      <c r="I54" s="1306"/>
      <c r="J54" s="1306"/>
      <c r="K54" s="1306"/>
      <c r="L54" s="1306"/>
      <c r="M54" s="20"/>
      <c r="N54" s="20"/>
      <c r="O54" s="20"/>
      <c r="P54" s="20"/>
      <c r="Q54" s="20"/>
      <c r="R54" s="20"/>
    </row>
    <row r="55" spans="2:26" ht="6.75" customHeight="1">
      <c r="C55" s="767"/>
      <c r="D55" s="789"/>
      <c r="E55" s="790"/>
      <c r="F55" s="790"/>
      <c r="G55" s="790"/>
      <c r="H55" s="790"/>
      <c r="I55" s="790"/>
      <c r="J55" s="790"/>
      <c r="K55" s="790"/>
      <c r="L55" s="790"/>
      <c r="M55" s="790"/>
      <c r="N55" s="790"/>
      <c r="O55" s="790"/>
      <c r="P55" s="790"/>
      <c r="Q55" s="790"/>
      <c r="R55" s="790"/>
    </row>
    <row r="56" spans="2:26" ht="29.25" customHeight="1">
      <c r="B56" s="521" t="s">
        <v>1983</v>
      </c>
      <c r="C56" s="1775" t="s">
        <v>1984</v>
      </c>
      <c r="D56" s="1793"/>
      <c r="E56" s="1793"/>
      <c r="F56" s="1793"/>
      <c r="G56" s="1793"/>
      <c r="H56" s="1793"/>
      <c r="I56" s="1793"/>
      <c r="J56" s="1793"/>
      <c r="K56" s="1793"/>
      <c r="L56" s="1793"/>
      <c r="M56" s="20"/>
      <c r="N56" s="20"/>
      <c r="O56" s="20"/>
      <c r="P56" s="20"/>
      <c r="Q56" s="20"/>
      <c r="R56" s="20"/>
    </row>
    <row r="57" spans="2:26" ht="8.25" customHeight="1">
      <c r="B57" s="408"/>
      <c r="C57" s="408"/>
      <c r="D57" s="408"/>
      <c r="E57" s="767"/>
      <c r="F57" s="767"/>
      <c r="G57" s="767"/>
      <c r="H57" s="767"/>
      <c r="I57" s="767"/>
      <c r="J57" s="767"/>
      <c r="K57" s="767"/>
      <c r="L57" s="767"/>
      <c r="M57" s="791"/>
      <c r="N57" s="791"/>
      <c r="O57" s="791"/>
      <c r="P57" s="791"/>
    </row>
    <row r="58" spans="2:26" ht="53.25" customHeight="1">
      <c r="B58" s="408"/>
      <c r="C58" s="408"/>
      <c r="D58" s="1787"/>
      <c r="E58" s="1788"/>
      <c r="F58" s="1788"/>
      <c r="G58" s="1788"/>
      <c r="H58" s="1788"/>
      <c r="I58" s="1788"/>
      <c r="J58" s="1788"/>
      <c r="K58" s="1789"/>
      <c r="L58" s="767"/>
      <c r="M58" s="791"/>
      <c r="N58" s="791"/>
      <c r="O58" s="791"/>
      <c r="P58" s="791"/>
      <c r="Z58" s="708" t="s">
        <v>2394</v>
      </c>
    </row>
    <row r="59" spans="2:26" ht="53.25" customHeight="1">
      <c r="B59" s="792"/>
      <c r="C59" s="792"/>
      <c r="D59" s="1790"/>
      <c r="E59" s="1791"/>
      <c r="F59" s="1791"/>
      <c r="G59" s="1791"/>
      <c r="H59" s="1791"/>
      <c r="I59" s="1791"/>
      <c r="J59" s="1791"/>
      <c r="K59" s="1792"/>
      <c r="L59" s="785"/>
      <c r="M59" s="793"/>
      <c r="N59" s="793"/>
      <c r="O59" s="793"/>
      <c r="P59" s="793"/>
      <c r="V59" s="19" t="s">
        <v>1107</v>
      </c>
    </row>
    <row r="60" spans="2:26" ht="7.5" customHeight="1">
      <c r="B60" s="792"/>
      <c r="C60" s="792"/>
      <c r="D60" s="792"/>
      <c r="E60" s="546"/>
      <c r="F60" s="758"/>
      <c r="G60" s="758"/>
      <c r="H60" s="758"/>
      <c r="I60" s="758"/>
      <c r="J60" s="758"/>
      <c r="K60" s="758"/>
      <c r="L60" s="408"/>
      <c r="M60" s="793"/>
      <c r="N60" s="793"/>
      <c r="O60" s="793"/>
      <c r="P60" s="793"/>
    </row>
    <row r="61" spans="2:26">
      <c r="U61" s="19">
        <v>1</v>
      </c>
      <c r="V61" s="794" t="s">
        <v>976</v>
      </c>
    </row>
    <row r="62" spans="2:26">
      <c r="U62" s="19">
        <f t="shared" ref="U62:U69" si="2">U61+1</f>
        <v>2</v>
      </c>
      <c r="V62" s="794" t="s">
        <v>977</v>
      </c>
    </row>
    <row r="63" spans="2:26">
      <c r="U63" s="19">
        <f t="shared" si="2"/>
        <v>3</v>
      </c>
      <c r="V63" s="794" t="s">
        <v>978</v>
      </c>
    </row>
    <row r="64" spans="2:26">
      <c r="U64" s="19">
        <f t="shared" si="2"/>
        <v>4</v>
      </c>
      <c r="V64" s="794" t="s">
        <v>979</v>
      </c>
      <c r="Z64" s="777"/>
    </row>
    <row r="65" spans="20:22">
      <c r="U65" s="19">
        <f t="shared" si="2"/>
        <v>5</v>
      </c>
      <c r="V65" s="794" t="s">
        <v>980</v>
      </c>
    </row>
    <row r="66" spans="20:22">
      <c r="U66" s="19">
        <f t="shared" si="2"/>
        <v>6</v>
      </c>
      <c r="V66" s="794" t="s">
        <v>981</v>
      </c>
    </row>
    <row r="67" spans="20:22">
      <c r="U67" s="19">
        <f t="shared" si="2"/>
        <v>7</v>
      </c>
      <c r="V67" s="794" t="s">
        <v>1298</v>
      </c>
    </row>
    <row r="68" spans="20:22">
      <c r="U68" s="19">
        <f t="shared" si="2"/>
        <v>8</v>
      </c>
      <c r="V68" s="794" t="s">
        <v>275</v>
      </c>
    </row>
    <row r="69" spans="20:22">
      <c r="U69" s="19">
        <f t="shared" si="2"/>
        <v>9</v>
      </c>
      <c r="V69" s="794" t="s">
        <v>2666</v>
      </c>
    </row>
    <row r="70" spans="20:22">
      <c r="U70" s="19">
        <v>10</v>
      </c>
      <c r="V70" s="408" t="s">
        <v>1158</v>
      </c>
    </row>
    <row r="71" spans="20:22">
      <c r="U71" s="19">
        <v>11</v>
      </c>
    </row>
    <row r="74" spans="20:22">
      <c r="T74" s="561"/>
      <c r="U74" s="561"/>
      <c r="V74" s="561"/>
    </row>
    <row r="89" spans="22:22">
      <c r="V89" s="19" t="s">
        <v>1264</v>
      </c>
    </row>
  </sheetData>
  <sheetProtection sheet="1" formatCells="0" formatRows="0" autoFilter="0"/>
  <mergeCells count="26">
    <mergeCell ref="E11:L11"/>
    <mergeCell ref="E12:L12"/>
    <mergeCell ref="E16:L16"/>
    <mergeCell ref="E10:L10"/>
    <mergeCell ref="A1:L2"/>
    <mergeCell ref="B3:L3"/>
    <mergeCell ref="B4:L4"/>
    <mergeCell ref="B6:L6"/>
    <mergeCell ref="B8:K8"/>
    <mergeCell ref="E14:L14"/>
    <mergeCell ref="E13:L13"/>
    <mergeCell ref="E15:L15"/>
    <mergeCell ref="B28:J28"/>
    <mergeCell ref="E17:L17"/>
    <mergeCell ref="E21:L21"/>
    <mergeCell ref="D58:K59"/>
    <mergeCell ref="C56:L56"/>
    <mergeCell ref="D38:L38"/>
    <mergeCell ref="B23:H23"/>
    <mergeCell ref="E18:L18"/>
    <mergeCell ref="E19:L19"/>
    <mergeCell ref="E20:L20"/>
    <mergeCell ref="D26:L26"/>
    <mergeCell ref="D49:L51"/>
    <mergeCell ref="D44:L44"/>
    <mergeCell ref="D46:L46"/>
  </mergeCells>
  <phoneticPr fontId="8" type="noConversion"/>
  <conditionalFormatting sqref="D49:E49 D26">
    <cfRule type="cellIs" dxfId="184" priority="10" stopIfTrue="1" operator="equal">
      <formula>"   wpisz datę"</formula>
    </cfRule>
  </conditionalFormatting>
  <conditionalFormatting sqref="D10:L10">
    <cfRule type="expression" dxfId="183" priority="12" stopIfTrue="1">
      <formula>$V$10=1</formula>
    </cfRule>
  </conditionalFormatting>
  <conditionalFormatting sqref="D11:L11">
    <cfRule type="expression" dxfId="182" priority="13" stopIfTrue="1">
      <formula>$V$11=1</formula>
    </cfRule>
  </conditionalFormatting>
  <conditionalFormatting sqref="D12:L12">
    <cfRule type="expression" dxfId="181" priority="14" stopIfTrue="1">
      <formula>$V$12=1</formula>
    </cfRule>
  </conditionalFormatting>
  <conditionalFormatting sqref="D13:L13">
    <cfRule type="expression" dxfId="180" priority="15" stopIfTrue="1">
      <formula>$V$13=1</formula>
    </cfRule>
  </conditionalFormatting>
  <conditionalFormatting sqref="D14:L14">
    <cfRule type="expression" dxfId="179" priority="16" stopIfTrue="1">
      <formula>$V$14=1</formula>
    </cfRule>
  </conditionalFormatting>
  <conditionalFormatting sqref="D15:L15">
    <cfRule type="expression" dxfId="178" priority="17" stopIfTrue="1">
      <formula>$V$15=1</formula>
    </cfRule>
  </conditionalFormatting>
  <conditionalFormatting sqref="D16:L16">
    <cfRule type="expression" dxfId="177" priority="18" stopIfTrue="1">
      <formula>$V$16=1</formula>
    </cfRule>
  </conditionalFormatting>
  <conditionalFormatting sqref="D17:L17">
    <cfRule type="expression" dxfId="176" priority="19" stopIfTrue="1">
      <formula>$V$17=1</formula>
    </cfRule>
  </conditionalFormatting>
  <conditionalFormatting sqref="A18 B22:C22 E22 C18:C21">
    <cfRule type="expression" dxfId="175" priority="20" stopIfTrue="1">
      <formula>$V$18=1</formula>
    </cfRule>
  </conditionalFormatting>
  <conditionalFormatting sqref="A19">
    <cfRule type="expression" dxfId="174" priority="21" stopIfTrue="1">
      <formula>$V$19=1</formula>
    </cfRule>
  </conditionalFormatting>
  <conditionalFormatting sqref="A20">
    <cfRule type="expression" dxfId="173" priority="22" stopIfTrue="1">
      <formula>$V$20=1</formula>
    </cfRule>
  </conditionalFormatting>
  <conditionalFormatting sqref="A21">
    <cfRule type="expression" dxfId="172" priority="23" stopIfTrue="1">
      <formula>$V$21=1</formula>
    </cfRule>
  </conditionalFormatting>
  <conditionalFormatting sqref="E18:L18">
    <cfRule type="expression" dxfId="171" priority="8" stopIfTrue="1">
      <formula>$V$18=1</formula>
    </cfRule>
  </conditionalFormatting>
  <conditionalFormatting sqref="E19:L19">
    <cfRule type="expression" dxfId="170" priority="7" stopIfTrue="1">
      <formula>$V$19=1</formula>
    </cfRule>
  </conditionalFormatting>
  <conditionalFormatting sqref="E20:L20">
    <cfRule type="expression" dxfId="169" priority="6" stopIfTrue="1">
      <formula>$V$20=1</formula>
    </cfRule>
  </conditionalFormatting>
  <conditionalFormatting sqref="E21:L21">
    <cfRule type="expression" dxfId="168" priority="5" stopIfTrue="1">
      <formula>$V$21=1</formula>
    </cfRule>
  </conditionalFormatting>
  <conditionalFormatting sqref="D18">
    <cfRule type="expression" dxfId="167" priority="4" stopIfTrue="1">
      <formula>$V$18=1</formula>
    </cfRule>
  </conditionalFormatting>
  <conditionalFormatting sqref="D19">
    <cfRule type="expression" dxfId="166" priority="3" stopIfTrue="1">
      <formula>$V$19=1</formula>
    </cfRule>
  </conditionalFormatting>
  <conditionalFormatting sqref="D20">
    <cfRule type="expression" dxfId="165" priority="2" stopIfTrue="1">
      <formula>$V$20=1</formula>
    </cfRule>
  </conditionalFormatting>
  <conditionalFormatting sqref="D21">
    <cfRule type="expression" dxfId="164" priority="1" stopIfTrue="1">
      <formula>$V$21=1</formula>
    </cfRule>
  </conditionalFormatting>
  <dataValidations count="1">
    <dataValidation type="list" errorStyle="warning" allowBlank="1" showInputMessage="1" showErrorMessage="1" errorTitle="Plan Rolnośrodowiskowy" error="Chyba będzie lepiej jak dokonasz wyboru z listy. Nieprawdaż?" prompt="Wybierz z listy." sqref="D58:K59">
      <formula1>$V$60:$V$71</formula1>
    </dataValidation>
  </dataValidations>
  <hyperlinks>
    <hyperlink ref="Z58" r:id="rId1"/>
  </hyperlinks>
  <printOptions horizontalCentered="1"/>
  <pageMargins left="0.44" right="0.17" top="0.61" bottom="0.71" header="0.38" footer="0.51181102362204722"/>
  <pageSetup paperSize="9" scale="75" orientation="portrait" blackAndWhite="1" horizontalDpi="4294967295" r:id="rId2"/>
  <headerFooter alignWithMargins="0">
    <oddHeader>&amp;CPLAN DZIAŁALNOŚCI ROLNOŚRODOWISKOWEJ</oddHeader>
    <oddFooter>&amp;C&amp;8&amp;A (str. &amp;P z &amp;N)&amp;R&amp;8Podpis doradcy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57345" r:id="rId5" name="Check Box 1">
              <controlPr defaultSize="0" print="0" autoFill="0" autoLine="0" autoPict="0">
                <anchor moveWithCells="1">
                  <from>
                    <xdr:col>2</xdr:col>
                    <xdr:colOff>47625</xdr:colOff>
                    <xdr:row>8</xdr:row>
                    <xdr:rowOff>171450</xdr:rowOff>
                  </from>
                  <to>
                    <xdr:col>10</xdr:col>
                    <xdr:colOff>361950</xdr:colOff>
                    <xdr:row>10</xdr:row>
                    <xdr:rowOff>9525</xdr:rowOff>
                  </to>
                </anchor>
              </controlPr>
            </control>
          </mc:Choice>
        </mc:AlternateContent>
        <mc:AlternateContent xmlns:mc="http://schemas.openxmlformats.org/markup-compatibility/2006">
          <mc:Choice Requires="x14">
            <control shapeId="57346" r:id="rId6" name="Check Box 2">
              <controlPr defaultSize="0" print="0" autoFill="0" autoLine="0" autoPict="0">
                <anchor moveWithCells="1">
                  <from>
                    <xdr:col>2</xdr:col>
                    <xdr:colOff>47625</xdr:colOff>
                    <xdr:row>9</xdr:row>
                    <xdr:rowOff>190500</xdr:rowOff>
                  </from>
                  <to>
                    <xdr:col>10</xdr:col>
                    <xdr:colOff>361950</xdr:colOff>
                    <xdr:row>11</xdr:row>
                    <xdr:rowOff>9525</xdr:rowOff>
                  </to>
                </anchor>
              </controlPr>
            </control>
          </mc:Choice>
        </mc:AlternateContent>
        <mc:AlternateContent xmlns:mc="http://schemas.openxmlformats.org/markup-compatibility/2006">
          <mc:Choice Requires="x14">
            <control shapeId="57347" r:id="rId7" name="Check Box 3">
              <controlPr defaultSize="0" print="0" autoFill="0" autoLine="0" autoPict="0">
                <anchor moveWithCells="1">
                  <from>
                    <xdr:col>2</xdr:col>
                    <xdr:colOff>47625</xdr:colOff>
                    <xdr:row>10</xdr:row>
                    <xdr:rowOff>190500</xdr:rowOff>
                  </from>
                  <to>
                    <xdr:col>10</xdr:col>
                    <xdr:colOff>361950</xdr:colOff>
                    <xdr:row>12</xdr:row>
                    <xdr:rowOff>9525</xdr:rowOff>
                  </to>
                </anchor>
              </controlPr>
            </control>
          </mc:Choice>
        </mc:AlternateContent>
        <mc:AlternateContent xmlns:mc="http://schemas.openxmlformats.org/markup-compatibility/2006">
          <mc:Choice Requires="x14">
            <control shapeId="57348" r:id="rId8" name="Check Box 4">
              <controlPr defaultSize="0" print="0" autoFill="0" autoLine="0" autoPict="0">
                <anchor moveWithCells="1">
                  <from>
                    <xdr:col>2</xdr:col>
                    <xdr:colOff>47625</xdr:colOff>
                    <xdr:row>11</xdr:row>
                    <xdr:rowOff>180975</xdr:rowOff>
                  </from>
                  <to>
                    <xdr:col>10</xdr:col>
                    <xdr:colOff>361950</xdr:colOff>
                    <xdr:row>13</xdr:row>
                    <xdr:rowOff>19050</xdr:rowOff>
                  </to>
                </anchor>
              </controlPr>
            </control>
          </mc:Choice>
        </mc:AlternateContent>
        <mc:AlternateContent xmlns:mc="http://schemas.openxmlformats.org/markup-compatibility/2006">
          <mc:Choice Requires="x14">
            <control shapeId="57349" r:id="rId9" name="Check Box 5">
              <controlPr defaultSize="0" print="0" autoFill="0" autoLine="0" autoPict="0">
                <anchor moveWithCells="1">
                  <from>
                    <xdr:col>2</xdr:col>
                    <xdr:colOff>47625</xdr:colOff>
                    <xdr:row>12</xdr:row>
                    <xdr:rowOff>161925</xdr:rowOff>
                  </from>
                  <to>
                    <xdr:col>10</xdr:col>
                    <xdr:colOff>361950</xdr:colOff>
                    <xdr:row>14</xdr:row>
                    <xdr:rowOff>19050</xdr:rowOff>
                  </to>
                </anchor>
              </controlPr>
            </control>
          </mc:Choice>
        </mc:AlternateContent>
        <mc:AlternateContent xmlns:mc="http://schemas.openxmlformats.org/markup-compatibility/2006">
          <mc:Choice Requires="x14">
            <control shapeId="57350" r:id="rId10" name="Check Box 6">
              <controlPr defaultSize="0" print="0" autoFill="0" autoLine="0" autoPict="0">
                <anchor moveWithCells="1">
                  <from>
                    <xdr:col>2</xdr:col>
                    <xdr:colOff>47625</xdr:colOff>
                    <xdr:row>13</xdr:row>
                    <xdr:rowOff>161925</xdr:rowOff>
                  </from>
                  <to>
                    <xdr:col>10</xdr:col>
                    <xdr:colOff>361950</xdr:colOff>
                    <xdr:row>15</xdr:row>
                    <xdr:rowOff>9525</xdr:rowOff>
                  </to>
                </anchor>
              </controlPr>
            </control>
          </mc:Choice>
        </mc:AlternateContent>
        <mc:AlternateContent xmlns:mc="http://schemas.openxmlformats.org/markup-compatibility/2006">
          <mc:Choice Requires="x14">
            <control shapeId="57351" r:id="rId11" name="Check Box 7">
              <controlPr defaultSize="0" print="0" autoFill="0" autoLine="0" autoPict="0">
                <anchor moveWithCells="1">
                  <from>
                    <xdr:col>2</xdr:col>
                    <xdr:colOff>47625</xdr:colOff>
                    <xdr:row>14</xdr:row>
                    <xdr:rowOff>180975</xdr:rowOff>
                  </from>
                  <to>
                    <xdr:col>10</xdr:col>
                    <xdr:colOff>361950</xdr:colOff>
                    <xdr:row>16</xdr:row>
                    <xdr:rowOff>0</xdr:rowOff>
                  </to>
                </anchor>
              </controlPr>
            </control>
          </mc:Choice>
        </mc:AlternateContent>
        <mc:AlternateContent xmlns:mc="http://schemas.openxmlformats.org/markup-compatibility/2006">
          <mc:Choice Requires="x14">
            <control shapeId="57352" r:id="rId12" name="Check Box 8">
              <controlPr defaultSize="0" print="0" autoFill="0" autoLine="0" autoPict="0">
                <anchor moveWithCells="1">
                  <from>
                    <xdr:col>2</xdr:col>
                    <xdr:colOff>47625</xdr:colOff>
                    <xdr:row>15</xdr:row>
                    <xdr:rowOff>200025</xdr:rowOff>
                  </from>
                  <to>
                    <xdr:col>10</xdr:col>
                    <xdr:colOff>361950</xdr:colOff>
                    <xdr:row>17</xdr:row>
                    <xdr:rowOff>0</xdr:rowOff>
                  </to>
                </anchor>
              </controlPr>
            </control>
          </mc:Choice>
        </mc:AlternateContent>
        <mc:AlternateContent xmlns:mc="http://schemas.openxmlformats.org/markup-compatibility/2006">
          <mc:Choice Requires="x14">
            <control shapeId="57386" r:id="rId13" name="Check Box 42">
              <controlPr defaultSize="0" print="0" autoFill="0" autoLine="0" autoPict="0">
                <anchor moveWithCells="1">
                  <from>
                    <xdr:col>6</xdr:col>
                    <xdr:colOff>0</xdr:colOff>
                    <xdr:row>23</xdr:row>
                    <xdr:rowOff>276225</xdr:rowOff>
                  </from>
                  <to>
                    <xdr:col>9</xdr:col>
                    <xdr:colOff>819150</xdr:colOff>
                    <xdr:row>24</xdr:row>
                    <xdr:rowOff>209550</xdr:rowOff>
                  </to>
                </anchor>
              </controlPr>
            </control>
          </mc:Choice>
        </mc:AlternateContent>
        <mc:AlternateContent xmlns:mc="http://schemas.openxmlformats.org/markup-compatibility/2006">
          <mc:Choice Requires="x14">
            <control shapeId="57396" r:id="rId14" name="Check Box 52">
              <controlPr defaultSize="0" print="0" autoFill="0" autoLine="0" autoPict="0">
                <anchor moveWithCells="1">
                  <from>
                    <xdr:col>2</xdr:col>
                    <xdr:colOff>47625</xdr:colOff>
                    <xdr:row>17</xdr:row>
                    <xdr:rowOff>9525</xdr:rowOff>
                  </from>
                  <to>
                    <xdr:col>10</xdr:col>
                    <xdr:colOff>361950</xdr:colOff>
                    <xdr:row>18</xdr:row>
                    <xdr:rowOff>19050</xdr:rowOff>
                  </to>
                </anchor>
              </controlPr>
            </control>
          </mc:Choice>
        </mc:AlternateContent>
        <mc:AlternateContent xmlns:mc="http://schemas.openxmlformats.org/markup-compatibility/2006">
          <mc:Choice Requires="x14">
            <control shapeId="57397" r:id="rId15" name="Check Box 53">
              <controlPr defaultSize="0" print="0" autoFill="0" autoLine="0" autoPict="0">
                <anchor moveWithCells="1">
                  <from>
                    <xdr:col>2</xdr:col>
                    <xdr:colOff>38100</xdr:colOff>
                    <xdr:row>18</xdr:row>
                    <xdr:rowOff>9525</xdr:rowOff>
                  </from>
                  <to>
                    <xdr:col>10</xdr:col>
                    <xdr:colOff>352425</xdr:colOff>
                    <xdr:row>19</xdr:row>
                    <xdr:rowOff>19050</xdr:rowOff>
                  </to>
                </anchor>
              </controlPr>
            </control>
          </mc:Choice>
        </mc:AlternateContent>
        <mc:AlternateContent xmlns:mc="http://schemas.openxmlformats.org/markup-compatibility/2006">
          <mc:Choice Requires="x14">
            <control shapeId="57398" r:id="rId16" name="Check Box 54">
              <controlPr defaultSize="0" print="0" autoFill="0" autoLine="0" autoPict="0">
                <anchor moveWithCells="1">
                  <from>
                    <xdr:col>2</xdr:col>
                    <xdr:colOff>38100</xdr:colOff>
                    <xdr:row>19</xdr:row>
                    <xdr:rowOff>9525</xdr:rowOff>
                  </from>
                  <to>
                    <xdr:col>10</xdr:col>
                    <xdr:colOff>352425</xdr:colOff>
                    <xdr:row>20</xdr:row>
                    <xdr:rowOff>19050</xdr:rowOff>
                  </to>
                </anchor>
              </controlPr>
            </control>
          </mc:Choice>
        </mc:AlternateContent>
        <mc:AlternateContent xmlns:mc="http://schemas.openxmlformats.org/markup-compatibility/2006">
          <mc:Choice Requires="x14">
            <control shapeId="57399" r:id="rId17" name="Check Box 55">
              <controlPr defaultSize="0" print="0" autoFill="0" autoLine="0" autoPict="0">
                <anchor moveWithCells="1">
                  <from>
                    <xdr:col>2</xdr:col>
                    <xdr:colOff>38100</xdr:colOff>
                    <xdr:row>20</xdr:row>
                    <xdr:rowOff>9525</xdr:rowOff>
                  </from>
                  <to>
                    <xdr:col>10</xdr:col>
                    <xdr:colOff>352425</xdr:colOff>
                    <xdr:row>21</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5"/>
  </sheetPr>
  <dimension ref="A1:AB810"/>
  <sheetViews>
    <sheetView showZeros="0" workbookViewId="0">
      <pane ySplit="7" topLeftCell="A8" activePane="bottomLeft" state="frozen"/>
      <selection pane="bottomLeft" activeCell="J16" sqref="J16"/>
    </sheetView>
  </sheetViews>
  <sheetFormatPr defaultRowHeight="12.75"/>
  <cols>
    <col min="1" max="1" width="7.5703125" style="2" customWidth="1"/>
    <col min="2" max="2" width="2.5703125" style="2" hidden="1" customWidth="1"/>
    <col min="3" max="3" width="6.42578125" style="2" customWidth="1"/>
    <col min="4" max="4" width="7.7109375" style="2" customWidth="1"/>
    <col min="5" max="5" width="6.85546875" style="2" customWidth="1"/>
    <col min="6" max="11" width="16.28515625" style="2" customWidth="1"/>
    <col min="12" max="13" width="1.28515625" style="2" customWidth="1"/>
    <col min="14" max="14" width="8.7109375" style="2" customWidth="1"/>
    <col min="15" max="16" width="14.140625" style="2" customWidth="1"/>
    <col min="17" max="17" width="4" style="2" customWidth="1"/>
    <col min="18" max="20" width="10.42578125" style="2" customWidth="1"/>
    <col min="21" max="16384" width="9.140625" style="2"/>
  </cols>
  <sheetData>
    <row r="1" spans="1:28" s="4" customFormat="1" ht="4.5" customHeight="1">
      <c r="A1" s="1603" t="s">
        <v>2339</v>
      </c>
      <c r="B1" s="437"/>
      <c r="C1" s="53"/>
      <c r="D1" s="488"/>
      <c r="E1" s="488"/>
      <c r="F1" s="488"/>
      <c r="G1" s="488"/>
      <c r="H1" s="488"/>
      <c r="I1" s="488"/>
      <c r="J1" s="488"/>
      <c r="K1" s="488"/>
      <c r="L1" s="493"/>
      <c r="M1" s="493"/>
      <c r="N1" s="255"/>
      <c r="O1" s="255"/>
      <c r="P1" s="255"/>
      <c r="Q1" s="493"/>
      <c r="R1" s="493"/>
      <c r="S1" s="492"/>
      <c r="T1" s="493"/>
      <c r="U1" s="493"/>
      <c r="V1" s="493"/>
      <c r="W1" s="493"/>
      <c r="X1" s="493"/>
      <c r="Y1" s="493"/>
      <c r="Z1" s="493"/>
      <c r="AA1" s="493"/>
      <c r="AB1" s="493"/>
    </row>
    <row r="2" spans="1:28" s="4" customFormat="1" ht="15" customHeight="1">
      <c r="A2" s="1603"/>
      <c r="B2" s="437"/>
      <c r="C2" s="474" t="s">
        <v>49</v>
      </c>
      <c r="D2" s="476"/>
      <c r="E2" s="476"/>
      <c r="F2" s="476"/>
      <c r="G2" s="476"/>
      <c r="H2" s="476"/>
      <c r="I2" s="476"/>
      <c r="J2" s="476"/>
      <c r="K2" s="476"/>
      <c r="L2" s="493"/>
      <c r="M2" s="493"/>
      <c r="N2" s="255"/>
      <c r="O2" s="255"/>
      <c r="P2" s="255"/>
      <c r="Q2" s="493"/>
      <c r="R2" s="493"/>
      <c r="S2" s="492"/>
      <c r="T2" s="493"/>
      <c r="U2" s="493"/>
      <c r="V2" s="493"/>
      <c r="W2" s="493"/>
      <c r="X2" s="493"/>
      <c r="Y2" s="493"/>
      <c r="Z2" s="493"/>
      <c r="AA2" s="493"/>
      <c r="AB2" s="493"/>
    </row>
    <row r="3" spans="1:28" ht="15" customHeight="1">
      <c r="A3" s="1603"/>
      <c r="B3" s="41"/>
      <c r="C3" s="474" t="s">
        <v>48</v>
      </c>
      <c r="D3" s="489"/>
      <c r="E3" s="489"/>
      <c r="F3" s="489"/>
      <c r="G3" s="489"/>
      <c r="H3" s="489"/>
      <c r="I3" s="489"/>
      <c r="J3" s="489"/>
      <c r="K3" s="489"/>
      <c r="L3" s="12"/>
      <c r="M3" s="10"/>
      <c r="N3" s="255"/>
      <c r="O3" s="255"/>
      <c r="P3" s="255"/>
      <c r="Q3" s="10"/>
      <c r="R3" s="10"/>
      <c r="S3" s="492"/>
      <c r="T3" s="10"/>
      <c r="U3" s="10"/>
      <c r="V3" s="10"/>
      <c r="W3" s="10"/>
      <c r="X3" s="10"/>
      <c r="Y3" s="10"/>
      <c r="Z3" s="10"/>
      <c r="AA3" s="10"/>
      <c r="AB3" s="10"/>
    </row>
    <row r="4" spans="1:28" s="3" customFormat="1" ht="5.25" customHeight="1">
      <c r="A4" s="1603"/>
      <c r="B4" s="34"/>
      <c r="C4" s="490"/>
      <c r="D4" s="490"/>
      <c r="E4" s="491"/>
      <c r="F4" s="490"/>
      <c r="G4" s="490"/>
      <c r="H4" s="490"/>
      <c r="I4" s="490"/>
      <c r="J4" s="490"/>
      <c r="K4" s="490"/>
      <c r="L4" s="492"/>
      <c r="M4" s="492"/>
      <c r="N4" s="255"/>
      <c r="O4" s="255"/>
      <c r="P4" s="255"/>
      <c r="Q4" s="492"/>
      <c r="R4" s="492"/>
      <c r="S4" s="492"/>
      <c r="T4" s="492"/>
      <c r="U4" s="492"/>
      <c r="V4" s="492"/>
      <c r="W4" s="492"/>
      <c r="X4" s="492"/>
      <c r="Y4" s="492"/>
      <c r="Z4" s="492"/>
      <c r="AA4" s="492"/>
      <c r="AB4" s="492"/>
    </row>
    <row r="5" spans="1:28" ht="18.75" customHeight="1">
      <c r="A5" s="1747" t="s">
        <v>89</v>
      </c>
      <c r="B5" s="11"/>
      <c r="C5" s="1820" t="s">
        <v>1768</v>
      </c>
      <c r="D5" s="1820" t="s">
        <v>1982</v>
      </c>
      <c r="E5" s="1820" t="s">
        <v>570</v>
      </c>
      <c r="F5" s="1825" t="s">
        <v>1985</v>
      </c>
      <c r="G5" s="1826"/>
      <c r="H5" s="1826"/>
      <c r="I5" s="1826"/>
      <c r="J5" s="1826"/>
      <c r="K5" s="1827"/>
      <c r="L5" s="10"/>
      <c r="M5" s="10"/>
      <c r="N5" s="255"/>
      <c r="O5" s="255"/>
      <c r="P5" s="255"/>
      <c r="Q5" s="10"/>
      <c r="R5" s="10"/>
      <c r="S5" s="492"/>
      <c r="T5" s="10"/>
      <c r="U5" s="10"/>
      <c r="V5" s="10"/>
      <c r="W5" s="10"/>
      <c r="X5" s="10"/>
      <c r="Y5" s="10"/>
      <c r="Z5" s="10"/>
      <c r="AA5" s="10"/>
      <c r="AB5" s="10"/>
    </row>
    <row r="6" spans="1:28" ht="24.75" customHeight="1">
      <c r="A6" s="1747"/>
      <c r="C6" s="1821"/>
      <c r="D6" s="1821"/>
      <c r="E6" s="1821"/>
      <c r="F6" s="1828" t="str">
        <f>"Rok poprzedzający - "&amp;G7-1</f>
        <v>Rok poprzedzający - 2015</v>
      </c>
      <c r="G6" s="449" t="s">
        <v>653</v>
      </c>
      <c r="H6" s="449" t="s">
        <v>653</v>
      </c>
      <c r="I6" s="449" t="s">
        <v>653</v>
      </c>
      <c r="J6" s="449" t="s">
        <v>653</v>
      </c>
      <c r="K6" s="449" t="s">
        <v>653</v>
      </c>
      <c r="L6" s="10"/>
      <c r="M6" s="10"/>
      <c r="N6" s="1823" t="s">
        <v>1822</v>
      </c>
      <c r="O6" s="970" t="s">
        <v>1823</v>
      </c>
      <c r="P6" s="972" t="s">
        <v>1823</v>
      </c>
      <c r="Q6" s="10"/>
      <c r="R6" s="1736" t="s">
        <v>1098</v>
      </c>
      <c r="S6" s="1736"/>
      <c r="T6" s="1736"/>
      <c r="U6" s="10"/>
      <c r="V6" s="10"/>
      <c r="W6" s="10"/>
      <c r="X6" s="10"/>
      <c r="Y6" s="10"/>
      <c r="Z6" s="10"/>
      <c r="AA6" s="10"/>
      <c r="AB6" s="10"/>
    </row>
    <row r="7" spans="1:28" ht="22.5" customHeight="1">
      <c r="A7" s="1034"/>
      <c r="B7" s="11"/>
      <c r="C7" s="1822"/>
      <c r="D7" s="1822"/>
      <c r="E7" s="1822"/>
      <c r="F7" s="1829"/>
      <c r="G7" s="54">
        <f>'Og s1'!K8</f>
        <v>2016</v>
      </c>
      <c r="H7" s="54">
        <f>G7+1</f>
        <v>2017</v>
      </c>
      <c r="I7" s="54">
        <f>H7+1</f>
        <v>2018</v>
      </c>
      <c r="J7" s="54">
        <f>I7+1</f>
        <v>2019</v>
      </c>
      <c r="K7" s="54">
        <f>J7+1</f>
        <v>2020</v>
      </c>
      <c r="L7" s="10"/>
      <c r="M7" s="10"/>
      <c r="N7" s="1824"/>
      <c r="O7" s="45">
        <f>G7-1</f>
        <v>2015</v>
      </c>
      <c r="P7" s="458">
        <f>G7</f>
        <v>2016</v>
      </c>
      <c r="Q7" s="10"/>
      <c r="R7" s="340"/>
      <c r="S7" s="340"/>
      <c r="T7" s="340"/>
      <c r="U7" s="10"/>
      <c r="V7" s="10"/>
      <c r="W7" s="10"/>
      <c r="X7" s="10"/>
      <c r="Y7" s="10"/>
      <c r="Z7" s="10"/>
      <c r="AA7" s="10"/>
      <c r="AB7" s="10"/>
    </row>
    <row r="8" spans="1:28" ht="24.75" customHeight="1">
      <c r="A8" s="1252" t="str">
        <f>IF(E8&gt;0,"Wypełnione","")</f>
        <v/>
      </c>
      <c r="C8" s="1816">
        <f>'Og s3a'!C411</f>
        <v>0</v>
      </c>
      <c r="D8" s="1814">
        <f>'Og s3a'!E411</f>
        <v>0</v>
      </c>
      <c r="E8" s="1816">
        <f>'Og s3a'!F411</f>
        <v>0</v>
      </c>
      <c r="F8" s="494">
        <f>O8</f>
        <v>0</v>
      </c>
      <c r="G8" s="494"/>
      <c r="H8" s="252"/>
      <c r="I8" s="252"/>
      <c r="J8" s="252"/>
      <c r="K8" s="252"/>
      <c r="L8" s="10"/>
      <c r="M8" s="10"/>
      <c r="N8" s="454">
        <f>'Og s3a'!G411</f>
        <v>0</v>
      </c>
      <c r="O8" s="254">
        <f>'Og s3a'!H411</f>
        <v>0</v>
      </c>
      <c r="P8" s="456">
        <f>'Og s3a'!D411</f>
        <v>0</v>
      </c>
      <c r="Q8" s="10"/>
      <c r="R8" s="340"/>
      <c r="S8" s="340"/>
      <c r="T8" s="340"/>
      <c r="U8" s="10"/>
      <c r="V8" s="10"/>
      <c r="W8" s="10"/>
      <c r="X8" s="10"/>
      <c r="Y8" s="10"/>
      <c r="Z8" s="10"/>
      <c r="AA8" s="10"/>
      <c r="AB8" s="10"/>
    </row>
    <row r="9" spans="1:28" ht="14.25" customHeight="1">
      <c r="A9" s="1252" t="str">
        <f>A8</f>
        <v/>
      </c>
      <c r="B9" s="11"/>
      <c r="C9" s="1817"/>
      <c r="D9" s="1815"/>
      <c r="E9" s="1817"/>
      <c r="F9" s="251"/>
      <c r="G9" s="251"/>
      <c r="H9" s="251"/>
      <c r="I9" s="251"/>
      <c r="J9" s="251"/>
      <c r="K9" s="251"/>
      <c r="L9" s="10"/>
      <c r="M9" s="10"/>
      <c r="N9" s="455"/>
      <c r="O9" s="250"/>
      <c r="P9" s="477"/>
      <c r="Q9" s="10"/>
      <c r="R9" s="340"/>
      <c r="S9" s="340"/>
      <c r="T9" s="340"/>
      <c r="U9" s="10"/>
      <c r="V9" s="10"/>
      <c r="W9" s="10"/>
      <c r="X9" s="10"/>
      <c r="Y9" s="10"/>
      <c r="Z9" s="10"/>
      <c r="AA9" s="10"/>
      <c r="AB9" s="10"/>
    </row>
    <row r="10" spans="1:28" ht="24.75" customHeight="1">
      <c r="A10" s="1252" t="str">
        <f>IF(E10&gt;0,"Wypełnione","")</f>
        <v/>
      </c>
      <c r="B10" s="11"/>
      <c r="C10" s="1816">
        <f>'Og s3a'!C413</f>
        <v>0</v>
      </c>
      <c r="D10" s="1814">
        <f>'Og s3a'!E413</f>
        <v>0</v>
      </c>
      <c r="E10" s="1816">
        <f>'Og s3a'!F413</f>
        <v>0</v>
      </c>
      <c r="F10" s="494">
        <f>O10</f>
        <v>0</v>
      </c>
      <c r="G10" s="494"/>
      <c r="H10" s="253"/>
      <c r="I10" s="253"/>
      <c r="J10" s="253"/>
      <c r="K10" s="253"/>
      <c r="L10" s="10"/>
      <c r="M10" s="10"/>
      <c r="N10" s="454">
        <f>'Og s3a'!G413</f>
        <v>0</v>
      </c>
      <c r="O10" s="254">
        <f>'Og s3a'!H413</f>
        <v>0</v>
      </c>
      <c r="P10" s="456">
        <f>'Og s3a'!D413</f>
        <v>0</v>
      </c>
      <c r="Q10" s="10"/>
      <c r="R10" s="340"/>
      <c r="S10" s="340"/>
      <c r="T10" s="340"/>
      <c r="U10" s="10"/>
      <c r="V10" s="10"/>
      <c r="W10" s="10"/>
      <c r="X10" s="10"/>
      <c r="Y10" s="10"/>
      <c r="Z10" s="10"/>
      <c r="AA10" s="10"/>
      <c r="AB10" s="10"/>
    </row>
    <row r="11" spans="1:28" ht="14.25" customHeight="1">
      <c r="A11" s="1252" t="str">
        <f>A10</f>
        <v/>
      </c>
      <c r="B11" s="11"/>
      <c r="C11" s="1817"/>
      <c r="D11" s="1815"/>
      <c r="E11" s="1817"/>
      <c r="F11" s="251"/>
      <c r="G11" s="251"/>
      <c r="H11" s="251"/>
      <c r="I11" s="251"/>
      <c r="J11" s="251"/>
      <c r="K11" s="251"/>
      <c r="L11" s="10"/>
      <c r="M11" s="10"/>
      <c r="N11" s="455"/>
      <c r="O11" s="250"/>
      <c r="P11" s="477"/>
      <c r="Q11" s="10"/>
      <c r="R11" s="340"/>
      <c r="S11" s="340"/>
      <c r="T11" s="340"/>
      <c r="U11" s="10"/>
      <c r="V11" s="10"/>
      <c r="W11" s="10"/>
      <c r="X11" s="10"/>
      <c r="Y11" s="10"/>
      <c r="Z11" s="10"/>
      <c r="AA11" s="10"/>
      <c r="AB11" s="10"/>
    </row>
    <row r="12" spans="1:28" ht="24.75" customHeight="1">
      <c r="A12" s="1252" t="str">
        <f>IF(E12&gt;0,"Wypełnione","")</f>
        <v/>
      </c>
      <c r="B12" s="11"/>
      <c r="C12" s="1816">
        <f>'Og s3a'!C415</f>
        <v>0</v>
      </c>
      <c r="D12" s="1814">
        <f>'Og s3a'!E415</f>
        <v>0</v>
      </c>
      <c r="E12" s="1816">
        <f>'Og s3a'!F415</f>
        <v>0</v>
      </c>
      <c r="F12" s="494">
        <f>O12</f>
        <v>0</v>
      </c>
      <c r="G12" s="494"/>
      <c r="H12" s="253"/>
      <c r="I12" s="253"/>
      <c r="J12" s="253"/>
      <c r="K12" s="253"/>
      <c r="L12" s="10"/>
      <c r="M12" s="10"/>
      <c r="N12" s="454">
        <f>'Og s3a'!G415</f>
        <v>0</v>
      </c>
      <c r="O12" s="254">
        <f>'Og s3a'!H415</f>
        <v>0</v>
      </c>
      <c r="P12" s="456">
        <f>'Og s3a'!D415</f>
        <v>0</v>
      </c>
      <c r="Q12" s="10"/>
      <c r="R12" s="340"/>
      <c r="S12" s="340"/>
      <c r="T12" s="340"/>
      <c r="U12" s="10"/>
      <c r="V12" s="10"/>
      <c r="W12" s="10"/>
      <c r="X12" s="10"/>
      <c r="Y12" s="10"/>
      <c r="Z12" s="10"/>
      <c r="AA12" s="10"/>
      <c r="AB12" s="10"/>
    </row>
    <row r="13" spans="1:28" ht="14.25" customHeight="1">
      <c r="A13" s="1252" t="str">
        <f>A12</f>
        <v/>
      </c>
      <c r="B13" s="11"/>
      <c r="C13" s="1817"/>
      <c r="D13" s="1815"/>
      <c r="E13" s="1817"/>
      <c r="F13" s="251"/>
      <c r="G13" s="251"/>
      <c r="H13" s="251"/>
      <c r="I13" s="251"/>
      <c r="J13" s="251"/>
      <c r="K13" s="251"/>
      <c r="L13" s="10"/>
      <c r="M13" s="10"/>
      <c r="N13" s="455"/>
      <c r="O13" s="250"/>
      <c r="P13" s="477"/>
      <c r="Q13" s="10"/>
      <c r="R13" s="340"/>
      <c r="S13" s="340"/>
      <c r="T13" s="340"/>
      <c r="U13" s="10"/>
      <c r="V13" s="10"/>
      <c r="W13" s="10"/>
      <c r="X13" s="10"/>
      <c r="Y13" s="10"/>
      <c r="Z13" s="10"/>
      <c r="AA13" s="10"/>
      <c r="AB13" s="10"/>
    </row>
    <row r="14" spans="1:28" ht="24.75" customHeight="1">
      <c r="A14" s="1252" t="str">
        <f>IF(E14&gt;0,"Wypełnione","")</f>
        <v/>
      </c>
      <c r="B14" s="11"/>
      <c r="C14" s="1816">
        <f>'Og s3a'!C417</f>
        <v>0</v>
      </c>
      <c r="D14" s="1814">
        <f>'Og s3a'!E417</f>
        <v>0</v>
      </c>
      <c r="E14" s="1816">
        <f>'Og s3a'!F417</f>
        <v>0</v>
      </c>
      <c r="F14" s="494">
        <f>O14</f>
        <v>0</v>
      </c>
      <c r="G14" s="494">
        <f>P14</f>
        <v>0</v>
      </c>
      <c r="H14" s="253"/>
      <c r="I14" s="253"/>
      <c r="J14" s="253"/>
      <c r="K14" s="253"/>
      <c r="L14" s="10"/>
      <c r="M14" s="10"/>
      <c r="N14" s="454">
        <f>'Og s3a'!G417</f>
        <v>0</v>
      </c>
      <c r="O14" s="254">
        <f>'Og s3a'!H417</f>
        <v>0</v>
      </c>
      <c r="P14" s="456">
        <f>'Og s3a'!D417</f>
        <v>0</v>
      </c>
      <c r="Q14" s="10"/>
      <c r="R14" s="340"/>
      <c r="S14" s="340"/>
      <c r="T14" s="340"/>
      <c r="U14" s="10"/>
      <c r="V14" s="10"/>
      <c r="W14" s="10"/>
      <c r="X14" s="10"/>
      <c r="Y14" s="10"/>
      <c r="Z14" s="10"/>
      <c r="AA14" s="10"/>
      <c r="AB14" s="10"/>
    </row>
    <row r="15" spans="1:28" ht="14.25" customHeight="1">
      <c r="A15" s="1252" t="str">
        <f>A14</f>
        <v/>
      </c>
      <c r="B15" s="11"/>
      <c r="C15" s="1817"/>
      <c r="D15" s="1815"/>
      <c r="E15" s="1817"/>
      <c r="F15" s="251"/>
      <c r="G15" s="251"/>
      <c r="H15" s="251"/>
      <c r="I15" s="251"/>
      <c r="J15" s="251"/>
      <c r="K15" s="251"/>
      <c r="L15" s="10"/>
      <c r="M15" s="10"/>
      <c r="N15" s="455"/>
      <c r="O15" s="250"/>
      <c r="P15" s="477"/>
      <c r="Q15" s="10"/>
      <c r="R15" s="340"/>
      <c r="S15" s="340"/>
      <c r="T15" s="340"/>
      <c r="U15" s="10"/>
      <c r="V15" s="10"/>
      <c r="W15" s="10"/>
      <c r="X15" s="10"/>
      <c r="Y15" s="10"/>
      <c r="Z15" s="10"/>
      <c r="AA15" s="10"/>
      <c r="AB15" s="10"/>
    </row>
    <row r="16" spans="1:28" ht="24.75" customHeight="1">
      <c r="A16" s="1252" t="str">
        <f>IF(E16&gt;0,"Wypełnione","")</f>
        <v/>
      </c>
      <c r="B16" s="11"/>
      <c r="C16" s="1816">
        <f>'Og s3a'!C419</f>
        <v>0</v>
      </c>
      <c r="D16" s="1814">
        <f>'Og s3a'!E419</f>
        <v>0</v>
      </c>
      <c r="E16" s="1816">
        <f>'Og s3a'!F419</f>
        <v>0</v>
      </c>
      <c r="F16" s="494">
        <f>O16</f>
        <v>0</v>
      </c>
      <c r="G16" s="494">
        <f>P16</f>
        <v>0</v>
      </c>
      <c r="H16" s="253"/>
      <c r="I16" s="253"/>
      <c r="J16" s="253"/>
      <c r="K16" s="253"/>
      <c r="L16" s="10"/>
      <c r="M16" s="10"/>
      <c r="N16" s="454">
        <f>'Og s3a'!G419</f>
        <v>0</v>
      </c>
      <c r="O16" s="254">
        <f>'Og s3a'!H419</f>
        <v>0</v>
      </c>
      <c r="P16" s="456">
        <f>'Og s3a'!D419</f>
        <v>0</v>
      </c>
      <c r="Q16" s="10"/>
      <c r="R16" s="340"/>
      <c r="S16" s="340"/>
      <c r="T16" s="340"/>
      <c r="U16" s="10"/>
      <c r="V16" s="10"/>
      <c r="W16" s="10"/>
      <c r="X16" s="10"/>
      <c r="Y16" s="10"/>
      <c r="Z16" s="10"/>
      <c r="AA16" s="10"/>
      <c r="AB16" s="10"/>
    </row>
    <row r="17" spans="1:28" ht="14.25" customHeight="1">
      <c r="A17" s="1252" t="str">
        <f>A16</f>
        <v/>
      </c>
      <c r="B17" s="11"/>
      <c r="C17" s="1817"/>
      <c r="D17" s="1815"/>
      <c r="E17" s="1817"/>
      <c r="F17" s="251"/>
      <c r="G17" s="251"/>
      <c r="H17" s="251"/>
      <c r="I17" s="251"/>
      <c r="J17" s="251"/>
      <c r="K17" s="251"/>
      <c r="L17" s="10"/>
      <c r="M17" s="10"/>
      <c r="N17" s="455"/>
      <c r="O17" s="250"/>
      <c r="P17" s="477"/>
      <c r="Q17" s="10"/>
      <c r="R17" s="340"/>
      <c r="S17" s="340"/>
      <c r="T17" s="340"/>
      <c r="U17" s="10"/>
      <c r="V17" s="10"/>
      <c r="W17" s="10"/>
      <c r="X17" s="10"/>
      <c r="Y17" s="10"/>
      <c r="Z17" s="10"/>
      <c r="AA17" s="10"/>
      <c r="AB17" s="10"/>
    </row>
    <row r="18" spans="1:28" ht="24.75" customHeight="1">
      <c r="A18" s="1252" t="str">
        <f>IF(E18&gt;0,"Wypełnione","")</f>
        <v/>
      </c>
      <c r="B18" s="11"/>
      <c r="C18" s="1816">
        <f>'Og s3a'!C421</f>
        <v>0</v>
      </c>
      <c r="D18" s="1814">
        <f>'Og s3a'!E421</f>
        <v>0</v>
      </c>
      <c r="E18" s="1816">
        <f>'Og s3a'!F421</f>
        <v>0</v>
      </c>
      <c r="F18" s="494">
        <f>O18</f>
        <v>0</v>
      </c>
      <c r="G18" s="494">
        <f>P18</f>
        <v>0</v>
      </c>
      <c r="H18" s="253"/>
      <c r="I18" s="253"/>
      <c r="J18" s="253"/>
      <c r="K18" s="253"/>
      <c r="L18" s="10"/>
      <c r="M18" s="10"/>
      <c r="N18" s="454">
        <f>'Og s3a'!G421</f>
        <v>0</v>
      </c>
      <c r="O18" s="254">
        <f>'Og s3a'!H421</f>
        <v>0</v>
      </c>
      <c r="P18" s="456">
        <f>'Og s3a'!D421</f>
        <v>0</v>
      </c>
      <c r="Q18" s="10"/>
      <c r="R18" s="340"/>
      <c r="S18" s="340"/>
      <c r="T18" s="340"/>
      <c r="U18" s="10"/>
      <c r="V18" s="10"/>
      <c r="W18" s="10"/>
      <c r="X18" s="10"/>
      <c r="Y18" s="10"/>
      <c r="Z18" s="10"/>
      <c r="AA18" s="10"/>
      <c r="AB18" s="10"/>
    </row>
    <row r="19" spans="1:28" ht="14.25" customHeight="1">
      <c r="A19" s="1252" t="str">
        <f>A18</f>
        <v/>
      </c>
      <c r="B19" s="11"/>
      <c r="C19" s="1817"/>
      <c r="D19" s="1815"/>
      <c r="E19" s="1817"/>
      <c r="F19" s="251"/>
      <c r="G19" s="251"/>
      <c r="H19" s="251"/>
      <c r="I19" s="251"/>
      <c r="J19" s="251"/>
      <c r="K19" s="251"/>
      <c r="L19" s="10"/>
      <c r="M19" s="10"/>
      <c r="N19" s="455"/>
      <c r="O19" s="250"/>
      <c r="P19" s="477"/>
      <c r="Q19" s="10"/>
      <c r="R19" s="340"/>
      <c r="S19" s="340"/>
      <c r="T19" s="340"/>
      <c r="U19" s="10"/>
      <c r="V19" s="10"/>
      <c r="W19" s="10"/>
      <c r="X19" s="10"/>
      <c r="Y19" s="10"/>
      <c r="Z19" s="10"/>
      <c r="AA19" s="10"/>
      <c r="AB19" s="10"/>
    </row>
    <row r="20" spans="1:28" ht="24.75" customHeight="1">
      <c r="A20" s="1252" t="str">
        <f>IF(E20&gt;0,"Wypełnione","")</f>
        <v/>
      </c>
      <c r="B20" s="11"/>
      <c r="C20" s="1816">
        <f>'Og s3a'!C423</f>
        <v>0</v>
      </c>
      <c r="D20" s="1814">
        <f>'Og s3a'!E423</f>
        <v>0</v>
      </c>
      <c r="E20" s="1816">
        <f>'Og s3a'!F423</f>
        <v>0</v>
      </c>
      <c r="F20" s="494">
        <f>O20</f>
        <v>0</v>
      </c>
      <c r="G20" s="494">
        <f>P20</f>
        <v>0</v>
      </c>
      <c r="H20" s="253"/>
      <c r="I20" s="253"/>
      <c r="J20" s="253"/>
      <c r="K20" s="253"/>
      <c r="L20" s="10"/>
      <c r="M20" s="10"/>
      <c r="N20" s="454">
        <f>'Og s3a'!G423</f>
        <v>0</v>
      </c>
      <c r="O20" s="254">
        <f>'Og s3a'!H423</f>
        <v>0</v>
      </c>
      <c r="P20" s="456">
        <f>'Og s3a'!D423</f>
        <v>0</v>
      </c>
      <c r="Q20" s="10"/>
      <c r="R20" s="340"/>
      <c r="S20" s="340"/>
      <c r="T20" s="340"/>
      <c r="U20" s="10"/>
      <c r="V20" s="10"/>
      <c r="W20" s="10"/>
      <c r="X20" s="10"/>
      <c r="Y20" s="10"/>
      <c r="Z20" s="10"/>
      <c r="AA20" s="10"/>
      <c r="AB20" s="10"/>
    </row>
    <row r="21" spans="1:28" ht="14.25" customHeight="1">
      <c r="A21" s="1252" t="str">
        <f>A20</f>
        <v/>
      </c>
      <c r="B21" s="11"/>
      <c r="C21" s="1817"/>
      <c r="D21" s="1815"/>
      <c r="E21" s="1817"/>
      <c r="F21" s="251"/>
      <c r="G21" s="251"/>
      <c r="H21" s="251"/>
      <c r="I21" s="251"/>
      <c r="J21" s="251"/>
      <c r="K21" s="251"/>
      <c r="L21" s="10"/>
      <c r="M21" s="10"/>
      <c r="N21" s="455"/>
      <c r="O21" s="250"/>
      <c r="P21" s="477"/>
      <c r="Q21" s="10"/>
      <c r="R21" s="340"/>
      <c r="S21" s="340"/>
      <c r="T21" s="340"/>
      <c r="U21" s="10"/>
      <c r="V21" s="10"/>
      <c r="W21" s="10"/>
      <c r="X21" s="10"/>
      <c r="Y21" s="10"/>
      <c r="Z21" s="10"/>
      <c r="AA21" s="10"/>
      <c r="AB21" s="10"/>
    </row>
    <row r="22" spans="1:28" ht="24.75" customHeight="1">
      <c r="A22" s="1252" t="str">
        <f>IF(E22&gt;0,"Wypełnione","")</f>
        <v/>
      </c>
      <c r="B22" s="11"/>
      <c r="C22" s="1816">
        <f>'Og s3a'!C425</f>
        <v>0</v>
      </c>
      <c r="D22" s="1814">
        <f>'Og s3a'!E425</f>
        <v>0</v>
      </c>
      <c r="E22" s="1816">
        <f>'Og s3a'!F425</f>
        <v>0</v>
      </c>
      <c r="F22" s="494">
        <f>O22</f>
        <v>0</v>
      </c>
      <c r="G22" s="494">
        <f>P22</f>
        <v>0</v>
      </c>
      <c r="H22" s="253"/>
      <c r="I22" s="253"/>
      <c r="J22" s="253"/>
      <c r="K22" s="253"/>
      <c r="L22" s="10"/>
      <c r="M22" s="10"/>
      <c r="N22" s="454">
        <f>'Og s3a'!G425</f>
        <v>0</v>
      </c>
      <c r="O22" s="254">
        <f>'Og s3a'!H425</f>
        <v>0</v>
      </c>
      <c r="P22" s="456">
        <f>'Og s3a'!D425</f>
        <v>0</v>
      </c>
      <c r="Q22" s="10"/>
      <c r="R22" s="340"/>
      <c r="S22" s="340"/>
      <c r="T22" s="340"/>
      <c r="U22" s="10"/>
      <c r="V22" s="10"/>
      <c r="W22" s="10"/>
      <c r="X22" s="10"/>
      <c r="Y22" s="10"/>
      <c r="Z22" s="10"/>
      <c r="AA22" s="10"/>
      <c r="AB22" s="10"/>
    </row>
    <row r="23" spans="1:28" ht="14.25" customHeight="1">
      <c r="A23" s="1252" t="str">
        <f>A22</f>
        <v/>
      </c>
      <c r="B23" s="11"/>
      <c r="C23" s="1817"/>
      <c r="D23" s="1815"/>
      <c r="E23" s="1817"/>
      <c r="F23" s="251"/>
      <c r="G23" s="251"/>
      <c r="H23" s="251"/>
      <c r="I23" s="251"/>
      <c r="J23" s="251"/>
      <c r="K23" s="251"/>
      <c r="L23" s="10"/>
      <c r="M23" s="10"/>
      <c r="N23" s="455"/>
      <c r="O23" s="250"/>
      <c r="P23" s="477"/>
      <c r="Q23" s="10"/>
      <c r="R23" s="340"/>
      <c r="S23" s="340"/>
      <c r="T23" s="340"/>
      <c r="U23" s="10"/>
      <c r="V23" s="10"/>
      <c r="W23" s="10"/>
      <c r="X23" s="10"/>
      <c r="Y23" s="10"/>
      <c r="Z23" s="10"/>
      <c r="AA23" s="10"/>
      <c r="AB23" s="10"/>
    </row>
    <row r="24" spans="1:28" ht="24.75" customHeight="1">
      <c r="A24" s="1252" t="str">
        <f>IF(E24&gt;0,"Wypełnione","")</f>
        <v/>
      </c>
      <c r="B24" s="11"/>
      <c r="C24" s="1816">
        <f>'Og s3a'!C427</f>
        <v>0</v>
      </c>
      <c r="D24" s="1814">
        <f>'Og s3a'!E427</f>
        <v>0</v>
      </c>
      <c r="E24" s="1816">
        <f>'Og s3a'!F427</f>
        <v>0</v>
      </c>
      <c r="F24" s="494">
        <f>O24</f>
        <v>0</v>
      </c>
      <c r="G24" s="494">
        <f>P24</f>
        <v>0</v>
      </c>
      <c r="H24" s="253"/>
      <c r="I24" s="253"/>
      <c r="J24" s="253"/>
      <c r="K24" s="253"/>
      <c r="L24" s="10"/>
      <c r="M24" s="10"/>
      <c r="N24" s="454">
        <f>'Og s3a'!G427</f>
        <v>0</v>
      </c>
      <c r="O24" s="254">
        <f>'Og s3a'!H427</f>
        <v>0</v>
      </c>
      <c r="P24" s="456">
        <f>'Og s3a'!D427</f>
        <v>0</v>
      </c>
      <c r="Q24" s="10"/>
      <c r="R24" s="340"/>
      <c r="S24" s="340"/>
      <c r="T24" s="340"/>
      <c r="U24" s="10"/>
      <c r="V24" s="10"/>
      <c r="W24" s="10"/>
      <c r="X24" s="10"/>
      <c r="Y24" s="10"/>
      <c r="Z24" s="10"/>
      <c r="AA24" s="10"/>
      <c r="AB24" s="10"/>
    </row>
    <row r="25" spans="1:28" ht="14.25" customHeight="1">
      <c r="A25" s="1252" t="str">
        <f>A24</f>
        <v/>
      </c>
      <c r="B25" s="11"/>
      <c r="C25" s="1817"/>
      <c r="D25" s="1815"/>
      <c r="E25" s="1817"/>
      <c r="F25" s="251"/>
      <c r="G25" s="251"/>
      <c r="H25" s="251"/>
      <c r="I25" s="251"/>
      <c r="J25" s="251"/>
      <c r="K25" s="251"/>
      <c r="L25" s="10"/>
      <c r="M25" s="10"/>
      <c r="N25" s="455"/>
      <c r="O25" s="250"/>
      <c r="P25" s="477"/>
      <c r="Q25" s="10"/>
      <c r="R25" s="340"/>
      <c r="S25" s="340"/>
      <c r="T25" s="340"/>
      <c r="U25" s="10"/>
      <c r="V25" s="10"/>
      <c r="W25" s="10"/>
      <c r="X25" s="10"/>
      <c r="Y25" s="10"/>
      <c r="Z25" s="10"/>
      <c r="AA25" s="10"/>
      <c r="AB25" s="10"/>
    </row>
    <row r="26" spans="1:28" ht="24.75" customHeight="1">
      <c r="A26" s="1252" t="str">
        <f>IF(E26&gt;0,"Wypełnione","")</f>
        <v/>
      </c>
      <c r="B26" s="11"/>
      <c r="C26" s="1816">
        <f>'Og s3a'!C429</f>
        <v>0</v>
      </c>
      <c r="D26" s="1814">
        <f>'Og s3a'!E429</f>
        <v>0</v>
      </c>
      <c r="E26" s="1816">
        <f>'Og s3a'!F429</f>
        <v>0</v>
      </c>
      <c r="F26" s="494">
        <f>O26</f>
        <v>0</v>
      </c>
      <c r="G26" s="494">
        <f>P26</f>
        <v>0</v>
      </c>
      <c r="H26" s="253"/>
      <c r="I26" s="253"/>
      <c r="J26" s="253"/>
      <c r="K26" s="253"/>
      <c r="L26" s="10"/>
      <c r="M26" s="10"/>
      <c r="N26" s="454">
        <f>'Og s3a'!G429</f>
        <v>0</v>
      </c>
      <c r="O26" s="254">
        <f>'Og s3a'!H429</f>
        <v>0</v>
      </c>
      <c r="P26" s="456">
        <f>'Og s3a'!D429</f>
        <v>0</v>
      </c>
      <c r="Q26" s="10"/>
      <c r="R26" s="340"/>
      <c r="S26" s="340"/>
      <c r="T26" s="340"/>
      <c r="U26" s="10"/>
      <c r="V26" s="10"/>
      <c r="W26" s="10"/>
      <c r="X26" s="10"/>
      <c r="Y26" s="10"/>
      <c r="Z26" s="10"/>
      <c r="AA26" s="10"/>
      <c r="AB26" s="10"/>
    </row>
    <row r="27" spans="1:28" ht="14.25" customHeight="1">
      <c r="A27" s="1252" t="str">
        <f>A26</f>
        <v/>
      </c>
      <c r="B27" s="11"/>
      <c r="C27" s="1817"/>
      <c r="D27" s="1815"/>
      <c r="E27" s="1817"/>
      <c r="F27" s="251"/>
      <c r="G27" s="251"/>
      <c r="H27" s="251"/>
      <c r="I27" s="251"/>
      <c r="J27" s="251"/>
      <c r="K27" s="251"/>
      <c r="L27" s="10"/>
      <c r="M27" s="10"/>
      <c r="N27" s="455"/>
      <c r="O27" s="250"/>
      <c r="P27" s="477"/>
      <c r="Q27" s="10"/>
      <c r="R27" s="340"/>
      <c r="S27" s="340"/>
      <c r="T27" s="340"/>
      <c r="U27" s="10"/>
      <c r="V27" s="10"/>
      <c r="W27" s="10"/>
      <c r="X27" s="10"/>
      <c r="Y27" s="10"/>
      <c r="Z27" s="10"/>
      <c r="AA27" s="10"/>
      <c r="AB27" s="10"/>
    </row>
    <row r="28" spans="1:28" ht="24.75" customHeight="1">
      <c r="A28" s="1252" t="str">
        <f>IF(E28&gt;0,"Wypełnione","")</f>
        <v/>
      </c>
      <c r="B28" s="11"/>
      <c r="C28" s="1816">
        <f>'Og s3a'!C431</f>
        <v>0</v>
      </c>
      <c r="D28" s="1814">
        <f>'Og s3a'!E431</f>
        <v>0</v>
      </c>
      <c r="E28" s="1816">
        <f>'Og s3a'!F431</f>
        <v>0</v>
      </c>
      <c r="F28" s="494">
        <f>O28</f>
        <v>0</v>
      </c>
      <c r="G28" s="494">
        <f>P28</f>
        <v>0</v>
      </c>
      <c r="H28" s="253"/>
      <c r="I28" s="253"/>
      <c r="J28" s="253"/>
      <c r="K28" s="253"/>
      <c r="L28" s="10"/>
      <c r="M28" s="10"/>
      <c r="N28" s="454">
        <f>'Og s3a'!G431</f>
        <v>0</v>
      </c>
      <c r="O28" s="254">
        <f>'Og s3a'!H431</f>
        <v>0</v>
      </c>
      <c r="P28" s="456">
        <f>'Og s3a'!D431</f>
        <v>0</v>
      </c>
      <c r="Q28" s="10"/>
      <c r="R28" s="340"/>
      <c r="S28" s="340"/>
      <c r="T28" s="340"/>
      <c r="U28" s="10"/>
      <c r="V28" s="10"/>
      <c r="W28" s="10"/>
      <c r="X28" s="10"/>
      <c r="Y28" s="10"/>
      <c r="Z28" s="10"/>
      <c r="AA28" s="10"/>
      <c r="AB28" s="10"/>
    </row>
    <row r="29" spans="1:28" ht="14.25" customHeight="1">
      <c r="A29" s="1252" t="str">
        <f>A28</f>
        <v/>
      </c>
      <c r="B29" s="11"/>
      <c r="C29" s="1817"/>
      <c r="D29" s="1815"/>
      <c r="E29" s="1817"/>
      <c r="F29" s="251"/>
      <c r="G29" s="251"/>
      <c r="H29" s="251"/>
      <c r="I29" s="251"/>
      <c r="J29" s="251"/>
      <c r="K29" s="251"/>
      <c r="L29" s="10"/>
      <c r="M29" s="10"/>
      <c r="N29" s="455"/>
      <c r="O29" s="250"/>
      <c r="P29" s="477"/>
      <c r="Q29" s="10"/>
      <c r="R29" s="340"/>
      <c r="S29" s="340"/>
      <c r="T29" s="340"/>
      <c r="U29" s="10"/>
      <c r="V29" s="10"/>
      <c r="W29" s="10"/>
      <c r="X29" s="10"/>
      <c r="Y29" s="10"/>
      <c r="Z29" s="10"/>
      <c r="AA29" s="10"/>
      <c r="AB29" s="10"/>
    </row>
    <row r="30" spans="1:28" ht="24.75" customHeight="1">
      <c r="A30" s="1252" t="str">
        <f>IF(E30&gt;0,"Wypełnione","")</f>
        <v/>
      </c>
      <c r="B30" s="11"/>
      <c r="C30" s="1816">
        <f>'Og s3a'!C433</f>
        <v>0</v>
      </c>
      <c r="D30" s="1814">
        <f>'Og s3a'!E433</f>
        <v>0</v>
      </c>
      <c r="E30" s="1816">
        <f>'Og s3a'!F433</f>
        <v>0</v>
      </c>
      <c r="F30" s="494">
        <f>O30</f>
        <v>0</v>
      </c>
      <c r="G30" s="494">
        <f>P30</f>
        <v>0</v>
      </c>
      <c r="H30" s="253"/>
      <c r="I30" s="253"/>
      <c r="J30" s="253"/>
      <c r="K30" s="253"/>
      <c r="L30" s="10"/>
      <c r="M30" s="10"/>
      <c r="N30" s="454">
        <f>'Og s3a'!G433</f>
        <v>0</v>
      </c>
      <c r="O30" s="254">
        <f>'Og s3a'!H433</f>
        <v>0</v>
      </c>
      <c r="P30" s="456">
        <f>'Og s3a'!D433</f>
        <v>0</v>
      </c>
      <c r="Q30" s="10"/>
      <c r="R30" s="340"/>
      <c r="S30" s="340"/>
      <c r="T30" s="340"/>
      <c r="U30" s="10"/>
      <c r="V30" s="10"/>
      <c r="W30" s="10"/>
      <c r="X30" s="10"/>
      <c r="Y30" s="10"/>
      <c r="Z30" s="10"/>
      <c r="AA30" s="10"/>
      <c r="AB30" s="10"/>
    </row>
    <row r="31" spans="1:28" ht="14.25" customHeight="1">
      <c r="A31" s="1252" t="str">
        <f>A30</f>
        <v/>
      </c>
      <c r="B31" s="11"/>
      <c r="C31" s="1817"/>
      <c r="D31" s="1815"/>
      <c r="E31" s="1817"/>
      <c r="F31" s="251"/>
      <c r="G31" s="251"/>
      <c r="H31" s="251"/>
      <c r="I31" s="251"/>
      <c r="J31" s="251"/>
      <c r="K31" s="251"/>
      <c r="L31" s="10"/>
      <c r="M31" s="10"/>
      <c r="N31" s="455"/>
      <c r="O31" s="250"/>
      <c r="P31" s="477"/>
      <c r="Q31" s="10"/>
      <c r="R31" s="340"/>
      <c r="S31" s="340"/>
      <c r="T31" s="340"/>
      <c r="U31" s="10"/>
      <c r="V31" s="10"/>
      <c r="W31" s="10"/>
      <c r="X31" s="10"/>
      <c r="Y31" s="10"/>
      <c r="Z31" s="10"/>
      <c r="AA31" s="10"/>
      <c r="AB31" s="10"/>
    </row>
    <row r="32" spans="1:28" ht="24.75" customHeight="1">
      <c r="A32" s="1252" t="str">
        <f>IF(E32&gt;0,"Wypełnione","")</f>
        <v/>
      </c>
      <c r="B32" s="11"/>
      <c r="C32" s="1816">
        <f>'Og s3a'!C435</f>
        <v>0</v>
      </c>
      <c r="D32" s="1814">
        <f>'Og s3a'!E435</f>
        <v>0</v>
      </c>
      <c r="E32" s="1816">
        <f>'Og s3a'!F435</f>
        <v>0</v>
      </c>
      <c r="F32" s="494">
        <f>O32</f>
        <v>0</v>
      </c>
      <c r="G32" s="494">
        <f>P32</f>
        <v>0</v>
      </c>
      <c r="H32" s="253"/>
      <c r="I32" s="253"/>
      <c r="J32" s="253"/>
      <c r="K32" s="253"/>
      <c r="L32" s="10"/>
      <c r="M32" s="10"/>
      <c r="N32" s="454">
        <f>'Og s3a'!G435</f>
        <v>0</v>
      </c>
      <c r="O32" s="254">
        <f>'Og s3a'!H435</f>
        <v>0</v>
      </c>
      <c r="P32" s="456">
        <f>'Og s3a'!D435</f>
        <v>0</v>
      </c>
      <c r="Q32" s="10"/>
      <c r="R32" s="340"/>
      <c r="S32" s="340"/>
      <c r="T32" s="340"/>
      <c r="U32" s="10"/>
      <c r="V32" s="10"/>
      <c r="W32" s="10"/>
      <c r="X32" s="10"/>
      <c r="Y32" s="10"/>
      <c r="Z32" s="10"/>
      <c r="AA32" s="10"/>
      <c r="AB32" s="10"/>
    </row>
    <row r="33" spans="1:28" ht="14.25" customHeight="1">
      <c r="A33" s="1252" t="str">
        <f>A32</f>
        <v/>
      </c>
      <c r="B33" s="11"/>
      <c r="C33" s="1817"/>
      <c r="D33" s="1815"/>
      <c r="E33" s="1817"/>
      <c r="F33" s="251"/>
      <c r="G33" s="251"/>
      <c r="H33" s="251"/>
      <c r="I33" s="251"/>
      <c r="J33" s="251"/>
      <c r="K33" s="251"/>
      <c r="L33" s="10"/>
      <c r="M33" s="10"/>
      <c r="N33" s="455"/>
      <c r="O33" s="250"/>
      <c r="P33" s="477"/>
      <c r="Q33" s="10"/>
      <c r="R33" s="340"/>
      <c r="S33" s="340"/>
      <c r="T33" s="340"/>
      <c r="U33" s="10"/>
      <c r="V33" s="10"/>
      <c r="W33" s="10"/>
      <c r="X33" s="10"/>
      <c r="Y33" s="10"/>
      <c r="Z33" s="10"/>
      <c r="AA33" s="10"/>
      <c r="AB33" s="10"/>
    </row>
    <row r="34" spans="1:28" ht="24.75" customHeight="1">
      <c r="A34" s="1252" t="str">
        <f>IF(E34&gt;0,"Wypełnione","")</f>
        <v/>
      </c>
      <c r="B34" s="11"/>
      <c r="C34" s="1816">
        <f>'Og s3a'!C437</f>
        <v>0</v>
      </c>
      <c r="D34" s="1814">
        <f>'Og s3a'!E437</f>
        <v>0</v>
      </c>
      <c r="E34" s="1816">
        <f>'Og s3a'!F437</f>
        <v>0</v>
      </c>
      <c r="F34" s="494">
        <f>O34</f>
        <v>0</v>
      </c>
      <c r="G34" s="494">
        <f>P34</f>
        <v>0</v>
      </c>
      <c r="H34" s="253"/>
      <c r="I34" s="253"/>
      <c r="J34" s="253"/>
      <c r="K34" s="253"/>
      <c r="L34" s="10"/>
      <c r="M34" s="10"/>
      <c r="N34" s="454">
        <f>'Og s3a'!G437</f>
        <v>0</v>
      </c>
      <c r="O34" s="254">
        <f>'Og s3a'!H437</f>
        <v>0</v>
      </c>
      <c r="P34" s="456">
        <f>'Og s3a'!D437</f>
        <v>0</v>
      </c>
      <c r="Q34" s="10"/>
      <c r="R34" s="340"/>
      <c r="S34" s="340"/>
      <c r="T34" s="340"/>
      <c r="U34" s="10"/>
      <c r="V34" s="10"/>
      <c r="W34" s="10"/>
      <c r="X34" s="10"/>
      <c r="Y34" s="10"/>
      <c r="Z34" s="10"/>
      <c r="AA34" s="10"/>
      <c r="AB34" s="10"/>
    </row>
    <row r="35" spans="1:28" ht="14.25" customHeight="1">
      <c r="A35" s="1252" t="str">
        <f>A34</f>
        <v/>
      </c>
      <c r="B35" s="11"/>
      <c r="C35" s="1817"/>
      <c r="D35" s="1815"/>
      <c r="E35" s="1817"/>
      <c r="F35" s="251"/>
      <c r="G35" s="251"/>
      <c r="H35" s="251"/>
      <c r="I35" s="251"/>
      <c r="J35" s="251"/>
      <c r="K35" s="251"/>
      <c r="L35" s="10"/>
      <c r="M35" s="10"/>
      <c r="N35" s="455"/>
      <c r="O35" s="250"/>
      <c r="P35" s="477"/>
      <c r="Q35" s="10"/>
      <c r="R35" s="340"/>
      <c r="S35" s="340"/>
      <c r="T35" s="340"/>
      <c r="U35" s="10"/>
      <c r="V35" s="10"/>
      <c r="W35" s="10"/>
      <c r="X35" s="10"/>
      <c r="Y35" s="10"/>
      <c r="Z35" s="10"/>
      <c r="AA35" s="10"/>
      <c r="AB35" s="10"/>
    </row>
    <row r="36" spans="1:28" ht="24.75" customHeight="1">
      <c r="A36" s="1252" t="str">
        <f>IF(E36&gt;0,"Wypełnione","")</f>
        <v/>
      </c>
      <c r="B36" s="11"/>
      <c r="C36" s="1816">
        <f>'Og s3a'!C439</f>
        <v>0</v>
      </c>
      <c r="D36" s="1814">
        <f>'Og s3a'!E439</f>
        <v>0</v>
      </c>
      <c r="E36" s="1816">
        <f>'Og s3a'!F439</f>
        <v>0</v>
      </c>
      <c r="F36" s="494">
        <f>O36</f>
        <v>0</v>
      </c>
      <c r="G36" s="494">
        <f>P36</f>
        <v>0</v>
      </c>
      <c r="H36" s="253"/>
      <c r="I36" s="253"/>
      <c r="J36" s="253"/>
      <c r="K36" s="253"/>
      <c r="L36" s="10"/>
      <c r="M36" s="10"/>
      <c r="N36" s="454">
        <f>'Og s3a'!G439</f>
        <v>0</v>
      </c>
      <c r="O36" s="254">
        <f>'Og s3a'!H439</f>
        <v>0</v>
      </c>
      <c r="P36" s="456">
        <f>'Og s3a'!D439</f>
        <v>0</v>
      </c>
      <c r="Q36" s="10"/>
      <c r="R36" s="340"/>
      <c r="S36" s="340"/>
      <c r="T36" s="340"/>
      <c r="U36" s="10"/>
      <c r="V36" s="10"/>
      <c r="W36" s="10"/>
      <c r="X36" s="10"/>
      <c r="Y36" s="10"/>
      <c r="Z36" s="10"/>
      <c r="AA36" s="10"/>
      <c r="AB36" s="10"/>
    </row>
    <row r="37" spans="1:28" ht="14.25" customHeight="1">
      <c r="A37" s="1252" t="str">
        <f>A36</f>
        <v/>
      </c>
      <c r="B37" s="11"/>
      <c r="C37" s="1817"/>
      <c r="D37" s="1815"/>
      <c r="E37" s="1817"/>
      <c r="F37" s="251"/>
      <c r="G37" s="251"/>
      <c r="H37" s="251"/>
      <c r="I37" s="251"/>
      <c r="J37" s="251"/>
      <c r="K37" s="251"/>
      <c r="L37" s="10"/>
      <c r="M37" s="10"/>
      <c r="N37" s="455"/>
      <c r="O37" s="250"/>
      <c r="P37" s="477"/>
      <c r="Q37" s="10"/>
      <c r="R37" s="340"/>
      <c r="S37" s="340"/>
      <c r="T37" s="340"/>
      <c r="U37" s="10"/>
      <c r="V37" s="10"/>
      <c r="W37" s="10"/>
      <c r="X37" s="10"/>
      <c r="Y37" s="10"/>
      <c r="Z37" s="10"/>
      <c r="AA37" s="10"/>
      <c r="AB37" s="10"/>
    </row>
    <row r="38" spans="1:28" ht="24.75" customHeight="1">
      <c r="A38" s="1252" t="str">
        <f>IF(E38&gt;0,"Wypełnione","")</f>
        <v/>
      </c>
      <c r="B38" s="11"/>
      <c r="C38" s="1816">
        <f>'Og s3a'!C441</f>
        <v>0</v>
      </c>
      <c r="D38" s="1814">
        <f>'Og s3a'!E441</f>
        <v>0</v>
      </c>
      <c r="E38" s="1816">
        <f>'Og s3a'!F441</f>
        <v>0</v>
      </c>
      <c r="F38" s="494">
        <f>O38</f>
        <v>0</v>
      </c>
      <c r="G38" s="494">
        <f>P38</f>
        <v>0</v>
      </c>
      <c r="H38" s="253"/>
      <c r="I38" s="253"/>
      <c r="J38" s="253"/>
      <c r="K38" s="253"/>
      <c r="L38" s="10"/>
      <c r="M38" s="10"/>
      <c r="N38" s="454">
        <f>'Og s3a'!G441</f>
        <v>0</v>
      </c>
      <c r="O38" s="254">
        <f>'Og s3a'!H441</f>
        <v>0</v>
      </c>
      <c r="P38" s="456">
        <f>'Og s3a'!D441</f>
        <v>0</v>
      </c>
      <c r="Q38" s="10"/>
      <c r="R38" s="340"/>
      <c r="S38" s="340"/>
      <c r="T38" s="340"/>
      <c r="U38" s="10"/>
      <c r="V38" s="10"/>
      <c r="W38" s="10"/>
      <c r="X38" s="10"/>
      <c r="Y38" s="10"/>
      <c r="Z38" s="10"/>
      <c r="AA38" s="10"/>
      <c r="AB38" s="10"/>
    </row>
    <row r="39" spans="1:28" ht="14.25" customHeight="1">
      <c r="A39" s="1252" t="str">
        <f>A38</f>
        <v/>
      </c>
      <c r="B39" s="11"/>
      <c r="C39" s="1817"/>
      <c r="D39" s="1815"/>
      <c r="E39" s="1817"/>
      <c r="F39" s="251"/>
      <c r="G39" s="251"/>
      <c r="H39" s="251"/>
      <c r="I39" s="251"/>
      <c r="J39" s="251"/>
      <c r="K39" s="251"/>
      <c r="L39" s="10"/>
      <c r="M39" s="10"/>
      <c r="N39" s="455"/>
      <c r="O39" s="250"/>
      <c r="P39" s="477"/>
      <c r="Q39" s="10"/>
      <c r="R39" s="340"/>
      <c r="S39" s="340"/>
      <c r="T39" s="340"/>
      <c r="U39" s="10"/>
      <c r="V39" s="10"/>
      <c r="W39" s="10"/>
      <c r="X39" s="10"/>
      <c r="Y39" s="10"/>
      <c r="Z39" s="10"/>
      <c r="AA39" s="10"/>
      <c r="AB39" s="10"/>
    </row>
    <row r="40" spans="1:28" ht="24.75" customHeight="1">
      <c r="A40" s="1252" t="str">
        <f>IF(E40&gt;0,"Wypełnione","")</f>
        <v/>
      </c>
      <c r="B40" s="11"/>
      <c r="C40" s="1816">
        <f>'Og s3a'!C443</f>
        <v>0</v>
      </c>
      <c r="D40" s="1814">
        <f>'Og s3a'!E443</f>
        <v>0</v>
      </c>
      <c r="E40" s="1816">
        <f>'Og s3a'!F443</f>
        <v>0</v>
      </c>
      <c r="F40" s="494">
        <f>O40</f>
        <v>0</v>
      </c>
      <c r="G40" s="494">
        <f>P40</f>
        <v>0</v>
      </c>
      <c r="H40" s="253"/>
      <c r="I40" s="253"/>
      <c r="J40" s="253"/>
      <c r="K40" s="253"/>
      <c r="L40" s="10"/>
      <c r="M40" s="10"/>
      <c r="N40" s="454">
        <f>'Og s3a'!G443</f>
        <v>0</v>
      </c>
      <c r="O40" s="254">
        <f>'Og s3a'!H443</f>
        <v>0</v>
      </c>
      <c r="P40" s="456">
        <f>'Og s3a'!D443</f>
        <v>0</v>
      </c>
      <c r="Q40" s="10"/>
      <c r="R40" s="340"/>
      <c r="S40" s="340"/>
      <c r="T40" s="340"/>
      <c r="U40" s="10"/>
      <c r="V40" s="10"/>
      <c r="W40" s="10"/>
      <c r="X40" s="10"/>
      <c r="Y40" s="10"/>
      <c r="Z40" s="10"/>
      <c r="AA40" s="10"/>
      <c r="AB40" s="10"/>
    </row>
    <row r="41" spans="1:28" ht="14.25" customHeight="1">
      <c r="A41" s="1252" t="str">
        <f>A40</f>
        <v/>
      </c>
      <c r="B41" s="11"/>
      <c r="C41" s="1817"/>
      <c r="D41" s="1815"/>
      <c r="E41" s="1817"/>
      <c r="F41" s="251"/>
      <c r="G41" s="251"/>
      <c r="H41" s="251"/>
      <c r="I41" s="251"/>
      <c r="J41" s="251"/>
      <c r="K41" s="251"/>
      <c r="L41" s="10"/>
      <c r="M41" s="10"/>
      <c r="N41" s="455"/>
      <c r="O41" s="250"/>
      <c r="P41" s="477"/>
      <c r="Q41" s="10"/>
      <c r="R41" s="340"/>
      <c r="S41" s="340"/>
      <c r="T41" s="340"/>
      <c r="U41" s="10"/>
      <c r="V41" s="10"/>
      <c r="W41" s="10"/>
      <c r="X41" s="10"/>
      <c r="Y41" s="10"/>
      <c r="Z41" s="10"/>
      <c r="AA41" s="10"/>
      <c r="AB41" s="10"/>
    </row>
    <row r="42" spans="1:28" ht="24.75" customHeight="1">
      <c r="A42" s="1252" t="str">
        <f>IF(E42&gt;0,"Wypełnione","")</f>
        <v/>
      </c>
      <c r="B42" s="11"/>
      <c r="C42" s="1816">
        <f>'Og s3a'!C445</f>
        <v>0</v>
      </c>
      <c r="D42" s="1814">
        <f>'Og s3a'!E445</f>
        <v>0</v>
      </c>
      <c r="E42" s="1816">
        <f>'Og s3a'!F445</f>
        <v>0</v>
      </c>
      <c r="F42" s="494">
        <f>O42</f>
        <v>0</v>
      </c>
      <c r="G42" s="494">
        <f>P42</f>
        <v>0</v>
      </c>
      <c r="H42" s="253"/>
      <c r="I42" s="253"/>
      <c r="J42" s="253"/>
      <c r="K42" s="253"/>
      <c r="L42" s="10"/>
      <c r="M42" s="10"/>
      <c r="N42" s="454">
        <f>'Og s3a'!G445</f>
        <v>0</v>
      </c>
      <c r="O42" s="254">
        <f>'Og s3a'!H445</f>
        <v>0</v>
      </c>
      <c r="P42" s="456">
        <f>'Og s3a'!D445</f>
        <v>0</v>
      </c>
      <c r="Q42" s="10"/>
      <c r="R42" s="340"/>
      <c r="S42" s="340"/>
      <c r="T42" s="340"/>
      <c r="U42" s="10"/>
      <c r="V42" s="10"/>
      <c r="W42" s="10"/>
      <c r="X42" s="10"/>
      <c r="Y42" s="10"/>
      <c r="Z42" s="10"/>
      <c r="AA42" s="10"/>
      <c r="AB42" s="10"/>
    </row>
    <row r="43" spans="1:28" ht="14.25" customHeight="1">
      <c r="A43" s="1252" t="str">
        <f>A42</f>
        <v/>
      </c>
      <c r="B43" s="11"/>
      <c r="C43" s="1817"/>
      <c r="D43" s="1815"/>
      <c r="E43" s="1817"/>
      <c r="F43" s="251"/>
      <c r="G43" s="251"/>
      <c r="H43" s="251"/>
      <c r="I43" s="251"/>
      <c r="J43" s="251"/>
      <c r="K43" s="251"/>
      <c r="L43" s="10"/>
      <c r="M43" s="10"/>
      <c r="N43" s="455"/>
      <c r="O43" s="250"/>
      <c r="P43" s="477"/>
      <c r="Q43" s="10"/>
      <c r="R43" s="340"/>
      <c r="S43" s="340"/>
      <c r="T43" s="340"/>
      <c r="U43" s="10"/>
      <c r="V43" s="10"/>
      <c r="W43" s="10"/>
      <c r="X43" s="10"/>
      <c r="Y43" s="10"/>
      <c r="Z43" s="10"/>
      <c r="AA43" s="10"/>
      <c r="AB43" s="10"/>
    </row>
    <row r="44" spans="1:28" ht="24.75" customHeight="1">
      <c r="A44" s="1252" t="str">
        <f>IF(E44&gt;0,"Wypełnione","")</f>
        <v/>
      </c>
      <c r="B44" s="11"/>
      <c r="C44" s="1816">
        <f>'Og s3a'!C447</f>
        <v>0</v>
      </c>
      <c r="D44" s="1814">
        <f>'Og s3a'!E447</f>
        <v>0</v>
      </c>
      <c r="E44" s="1816">
        <f>'Og s3a'!F447</f>
        <v>0</v>
      </c>
      <c r="F44" s="494">
        <f>O44</f>
        <v>0</v>
      </c>
      <c r="G44" s="494">
        <f>P44</f>
        <v>0</v>
      </c>
      <c r="H44" s="253"/>
      <c r="I44" s="253"/>
      <c r="J44" s="253"/>
      <c r="K44" s="253"/>
      <c r="L44" s="10"/>
      <c r="M44" s="10"/>
      <c r="N44" s="454">
        <f>'Og s3a'!G447</f>
        <v>0</v>
      </c>
      <c r="O44" s="254">
        <f>'Og s3a'!H447</f>
        <v>0</v>
      </c>
      <c r="P44" s="456">
        <f>'Og s3a'!D447</f>
        <v>0</v>
      </c>
      <c r="Q44" s="10"/>
      <c r="R44" s="340"/>
      <c r="S44" s="340"/>
      <c r="T44" s="340"/>
      <c r="U44" s="10"/>
      <c r="V44" s="10"/>
      <c r="W44" s="10"/>
      <c r="X44" s="10"/>
      <c r="Y44" s="10"/>
      <c r="Z44" s="10"/>
      <c r="AA44" s="10"/>
      <c r="AB44" s="10"/>
    </row>
    <row r="45" spans="1:28" ht="14.25" customHeight="1">
      <c r="A45" s="1252" t="str">
        <f>A44</f>
        <v/>
      </c>
      <c r="B45" s="11"/>
      <c r="C45" s="1817"/>
      <c r="D45" s="1815"/>
      <c r="E45" s="1817"/>
      <c r="F45" s="251"/>
      <c r="G45" s="251"/>
      <c r="H45" s="251"/>
      <c r="I45" s="251"/>
      <c r="J45" s="251"/>
      <c r="K45" s="251"/>
      <c r="L45" s="10"/>
      <c r="M45" s="10"/>
      <c r="N45" s="455"/>
      <c r="O45" s="250"/>
      <c r="P45" s="477"/>
      <c r="Q45" s="10"/>
      <c r="R45" s="340"/>
      <c r="S45" s="340"/>
      <c r="T45" s="340"/>
      <c r="U45" s="10"/>
      <c r="V45" s="10"/>
      <c r="W45" s="10"/>
      <c r="X45" s="10"/>
      <c r="Y45" s="10"/>
      <c r="Z45" s="10"/>
      <c r="AA45" s="10"/>
      <c r="AB45" s="10"/>
    </row>
    <row r="46" spans="1:28" ht="24.75" customHeight="1">
      <c r="A46" s="1252" t="str">
        <f>IF(E46&gt;0,"Wypełnione","")</f>
        <v/>
      </c>
      <c r="B46" s="11"/>
      <c r="C46" s="1816">
        <f>'Og s3a'!C449</f>
        <v>0</v>
      </c>
      <c r="D46" s="1814">
        <f>'Og s3a'!E449</f>
        <v>0</v>
      </c>
      <c r="E46" s="1816">
        <f>'Og s3a'!F449</f>
        <v>0</v>
      </c>
      <c r="F46" s="494">
        <f>O46</f>
        <v>0</v>
      </c>
      <c r="G46" s="494">
        <f>P46</f>
        <v>0</v>
      </c>
      <c r="H46" s="253"/>
      <c r="I46" s="253"/>
      <c r="J46" s="253"/>
      <c r="K46" s="253"/>
      <c r="L46" s="10"/>
      <c r="M46" s="10"/>
      <c r="N46" s="454">
        <f>'Og s3a'!G449</f>
        <v>0</v>
      </c>
      <c r="O46" s="254">
        <f>'Og s3a'!H449</f>
        <v>0</v>
      </c>
      <c r="P46" s="456">
        <f>'Og s3a'!D449</f>
        <v>0</v>
      </c>
      <c r="Q46" s="10"/>
      <c r="R46" s="340"/>
      <c r="S46" s="340"/>
      <c r="T46" s="340"/>
      <c r="U46" s="10"/>
      <c r="V46" s="10"/>
      <c r="W46" s="10"/>
      <c r="X46" s="10"/>
      <c r="Y46" s="10"/>
      <c r="Z46" s="10"/>
      <c r="AA46" s="10"/>
      <c r="AB46" s="10"/>
    </row>
    <row r="47" spans="1:28" ht="14.25" customHeight="1">
      <c r="A47" s="1252" t="str">
        <f>A46</f>
        <v/>
      </c>
      <c r="B47" s="11"/>
      <c r="C47" s="1817"/>
      <c r="D47" s="1815"/>
      <c r="E47" s="1817"/>
      <c r="F47" s="251"/>
      <c r="G47" s="251"/>
      <c r="H47" s="251"/>
      <c r="I47" s="251"/>
      <c r="J47" s="251"/>
      <c r="K47" s="251"/>
      <c r="L47" s="10"/>
      <c r="M47" s="10"/>
      <c r="N47" s="455"/>
      <c r="O47" s="250"/>
      <c r="P47" s="477"/>
      <c r="Q47" s="10"/>
      <c r="R47" s="340"/>
      <c r="S47" s="340"/>
      <c r="T47" s="340"/>
      <c r="U47" s="10"/>
      <c r="V47" s="10"/>
      <c r="W47" s="10"/>
      <c r="X47" s="10"/>
      <c r="Y47" s="10"/>
      <c r="Z47" s="10"/>
      <c r="AA47" s="10"/>
      <c r="AB47" s="10"/>
    </row>
    <row r="48" spans="1:28" ht="24.75" customHeight="1">
      <c r="A48" s="1252" t="str">
        <f>IF(E48&gt;0,"Wypełnione","")</f>
        <v/>
      </c>
      <c r="B48" s="11"/>
      <c r="C48" s="1816">
        <f>'Og s3a'!C451</f>
        <v>0</v>
      </c>
      <c r="D48" s="1814">
        <f>'Og s3a'!E451</f>
        <v>0</v>
      </c>
      <c r="E48" s="1816">
        <f>'Og s3a'!F451</f>
        <v>0</v>
      </c>
      <c r="F48" s="494">
        <f>O48</f>
        <v>0</v>
      </c>
      <c r="G48" s="494">
        <f>P48</f>
        <v>0</v>
      </c>
      <c r="H48" s="253"/>
      <c r="I48" s="253"/>
      <c r="J48" s="253"/>
      <c r="K48" s="253"/>
      <c r="L48" s="10"/>
      <c r="M48" s="10"/>
      <c r="N48" s="454">
        <f>'Og s3a'!G451</f>
        <v>0</v>
      </c>
      <c r="O48" s="254">
        <f>'Og s3a'!H451</f>
        <v>0</v>
      </c>
      <c r="P48" s="456">
        <f>'Og s3a'!D451</f>
        <v>0</v>
      </c>
      <c r="Q48" s="10"/>
      <c r="R48" s="340"/>
      <c r="S48" s="340"/>
      <c r="T48" s="340"/>
      <c r="U48" s="10"/>
      <c r="V48" s="10"/>
      <c r="W48" s="10"/>
      <c r="X48" s="10"/>
      <c r="Y48" s="10"/>
      <c r="Z48" s="10"/>
      <c r="AA48" s="10"/>
      <c r="AB48" s="10"/>
    </row>
    <row r="49" spans="1:28" ht="14.25" customHeight="1">
      <c r="A49" s="1252" t="str">
        <f>A48</f>
        <v/>
      </c>
      <c r="B49" s="11"/>
      <c r="C49" s="1817"/>
      <c r="D49" s="1815"/>
      <c r="E49" s="1817"/>
      <c r="F49" s="251"/>
      <c r="G49" s="251"/>
      <c r="H49" s="251"/>
      <c r="I49" s="251"/>
      <c r="J49" s="251"/>
      <c r="K49" s="251"/>
      <c r="L49" s="10"/>
      <c r="M49" s="10"/>
      <c r="N49" s="455"/>
      <c r="O49" s="250"/>
      <c r="P49" s="477"/>
      <c r="Q49" s="10"/>
      <c r="R49" s="340"/>
      <c r="S49" s="340"/>
      <c r="T49" s="340"/>
      <c r="U49" s="10"/>
      <c r="V49" s="10"/>
      <c r="W49" s="10"/>
      <c r="X49" s="10"/>
      <c r="Y49" s="10"/>
      <c r="Z49" s="10"/>
      <c r="AA49" s="10"/>
      <c r="AB49" s="10"/>
    </row>
    <row r="50" spans="1:28" ht="24.75" customHeight="1">
      <c r="A50" s="1252" t="str">
        <f>IF(E50&gt;0,"Wypełnione","")</f>
        <v/>
      </c>
      <c r="B50" s="11"/>
      <c r="C50" s="1816">
        <f>'Og s3a'!C453</f>
        <v>0</v>
      </c>
      <c r="D50" s="1814">
        <f>'Og s3a'!E453</f>
        <v>0</v>
      </c>
      <c r="E50" s="1816">
        <f>'Og s3a'!F453</f>
        <v>0</v>
      </c>
      <c r="F50" s="494">
        <f>O50</f>
        <v>0</v>
      </c>
      <c r="G50" s="494">
        <f>P50</f>
        <v>0</v>
      </c>
      <c r="H50" s="253"/>
      <c r="I50" s="253"/>
      <c r="J50" s="253"/>
      <c r="K50" s="253"/>
      <c r="L50" s="10"/>
      <c r="M50" s="10"/>
      <c r="N50" s="454">
        <f>'Og s3a'!G453</f>
        <v>0</v>
      </c>
      <c r="O50" s="254">
        <f>'Og s3a'!H453</f>
        <v>0</v>
      </c>
      <c r="P50" s="456">
        <f>'Og s3a'!D453</f>
        <v>0</v>
      </c>
      <c r="Q50" s="10"/>
      <c r="R50" s="340"/>
      <c r="S50" s="340"/>
      <c r="T50" s="340"/>
      <c r="U50" s="10"/>
      <c r="V50" s="10"/>
      <c r="W50" s="10"/>
      <c r="X50" s="10"/>
      <c r="Y50" s="10"/>
      <c r="Z50" s="10"/>
      <c r="AA50" s="10"/>
      <c r="AB50" s="10"/>
    </row>
    <row r="51" spans="1:28" ht="14.25" customHeight="1">
      <c r="A51" s="1252" t="str">
        <f>A50</f>
        <v/>
      </c>
      <c r="B51" s="11"/>
      <c r="C51" s="1817"/>
      <c r="D51" s="1815"/>
      <c r="E51" s="1817"/>
      <c r="F51" s="251"/>
      <c r="G51" s="251"/>
      <c r="H51" s="251"/>
      <c r="I51" s="251"/>
      <c r="J51" s="251"/>
      <c r="K51" s="251"/>
      <c r="L51" s="10"/>
      <c r="M51" s="10"/>
      <c r="N51" s="455"/>
      <c r="O51" s="250"/>
      <c r="P51" s="477"/>
      <c r="Q51" s="10"/>
      <c r="R51" s="340"/>
      <c r="S51" s="340"/>
      <c r="T51" s="340"/>
      <c r="U51" s="10"/>
      <c r="V51" s="10"/>
      <c r="W51" s="10"/>
      <c r="X51" s="10"/>
      <c r="Y51" s="10"/>
      <c r="Z51" s="10"/>
      <c r="AA51" s="10"/>
      <c r="AB51" s="10"/>
    </row>
    <row r="52" spans="1:28" ht="24.75" customHeight="1">
      <c r="A52" s="1252" t="str">
        <f>IF(E52&gt;0,"Wypełnione","")</f>
        <v/>
      </c>
      <c r="B52" s="11"/>
      <c r="C52" s="1816">
        <f>'Og s3a'!C455</f>
        <v>0</v>
      </c>
      <c r="D52" s="1814">
        <f>'Og s3a'!E455</f>
        <v>0</v>
      </c>
      <c r="E52" s="1816">
        <f>'Og s3a'!F455</f>
        <v>0</v>
      </c>
      <c r="F52" s="494">
        <f>O52</f>
        <v>0</v>
      </c>
      <c r="G52" s="494">
        <f>P52</f>
        <v>0</v>
      </c>
      <c r="H52" s="253"/>
      <c r="I52" s="253"/>
      <c r="J52" s="253"/>
      <c r="K52" s="253"/>
      <c r="L52" s="10"/>
      <c r="M52" s="10"/>
      <c r="N52" s="454">
        <f>'Og s3a'!G455</f>
        <v>0</v>
      </c>
      <c r="O52" s="254">
        <f>'Og s3a'!H455</f>
        <v>0</v>
      </c>
      <c r="P52" s="456">
        <f>'Og s3a'!D455</f>
        <v>0</v>
      </c>
      <c r="Q52" s="10"/>
      <c r="R52" s="340"/>
      <c r="S52" s="340"/>
      <c r="T52" s="340"/>
      <c r="U52" s="10"/>
      <c r="V52" s="10"/>
      <c r="W52" s="10"/>
      <c r="X52" s="10"/>
      <c r="Y52" s="10"/>
      <c r="Z52" s="10"/>
      <c r="AA52" s="10"/>
      <c r="AB52" s="10"/>
    </row>
    <row r="53" spans="1:28" ht="14.25" customHeight="1">
      <c r="A53" s="1252" t="str">
        <f>A52</f>
        <v/>
      </c>
      <c r="B53" s="11"/>
      <c r="C53" s="1817"/>
      <c r="D53" s="1815"/>
      <c r="E53" s="1817"/>
      <c r="F53" s="251"/>
      <c r="G53" s="251"/>
      <c r="H53" s="251"/>
      <c r="I53" s="251"/>
      <c r="J53" s="251"/>
      <c r="K53" s="251"/>
      <c r="L53" s="10"/>
      <c r="M53" s="10"/>
      <c r="N53" s="455"/>
      <c r="O53" s="250"/>
      <c r="P53" s="477"/>
      <c r="Q53" s="10"/>
      <c r="R53" s="340"/>
      <c r="S53" s="340"/>
      <c r="T53" s="340"/>
      <c r="U53" s="10"/>
      <c r="V53" s="10"/>
      <c r="W53" s="10"/>
      <c r="X53" s="10"/>
      <c r="Y53" s="10"/>
      <c r="Z53" s="10"/>
      <c r="AA53" s="10"/>
      <c r="AB53" s="10"/>
    </row>
    <row r="54" spans="1:28" ht="24.75" customHeight="1">
      <c r="A54" s="1252" t="str">
        <f>IF(E54&gt;0,"Wypełnione","")</f>
        <v/>
      </c>
      <c r="B54" s="11"/>
      <c r="C54" s="1816">
        <f>'Og s3a'!C457</f>
        <v>0</v>
      </c>
      <c r="D54" s="1814">
        <f>'Og s3a'!E457</f>
        <v>0</v>
      </c>
      <c r="E54" s="1816">
        <f>'Og s3a'!F457</f>
        <v>0</v>
      </c>
      <c r="F54" s="494">
        <f>O54</f>
        <v>0</v>
      </c>
      <c r="G54" s="494">
        <f>P54</f>
        <v>0</v>
      </c>
      <c r="H54" s="253"/>
      <c r="I54" s="253"/>
      <c r="J54" s="253"/>
      <c r="K54" s="253"/>
      <c r="L54" s="10"/>
      <c r="M54" s="10"/>
      <c r="N54" s="454">
        <f>'Og s3a'!G457</f>
        <v>0</v>
      </c>
      <c r="O54" s="254">
        <f>'Og s3a'!H457</f>
        <v>0</v>
      </c>
      <c r="P54" s="456">
        <f>'Og s3a'!D457</f>
        <v>0</v>
      </c>
      <c r="Q54" s="10"/>
      <c r="R54" s="340"/>
      <c r="S54" s="340"/>
      <c r="T54" s="340"/>
      <c r="U54" s="10"/>
      <c r="V54" s="10"/>
      <c r="W54" s="10"/>
      <c r="X54" s="10"/>
      <c r="Y54" s="10"/>
      <c r="Z54" s="10"/>
      <c r="AA54" s="10"/>
      <c r="AB54" s="10"/>
    </row>
    <row r="55" spans="1:28" ht="14.25" customHeight="1">
      <c r="A55" s="1252" t="str">
        <f>A54</f>
        <v/>
      </c>
      <c r="B55" s="11"/>
      <c r="C55" s="1817"/>
      <c r="D55" s="1815"/>
      <c r="E55" s="1817"/>
      <c r="F55" s="251"/>
      <c r="G55" s="251"/>
      <c r="H55" s="251"/>
      <c r="I55" s="251"/>
      <c r="J55" s="251"/>
      <c r="K55" s="251"/>
      <c r="L55" s="10"/>
      <c r="M55" s="10"/>
      <c r="N55" s="455"/>
      <c r="O55" s="250"/>
      <c r="P55" s="477"/>
      <c r="Q55" s="10"/>
      <c r="R55" s="340"/>
      <c r="S55" s="340"/>
      <c r="T55" s="340"/>
      <c r="U55" s="10"/>
      <c r="V55" s="10"/>
      <c r="W55" s="10"/>
      <c r="X55" s="10"/>
      <c r="Y55" s="10"/>
      <c r="Z55" s="10"/>
      <c r="AA55" s="10"/>
      <c r="AB55" s="10"/>
    </row>
    <row r="56" spans="1:28" ht="24.75" customHeight="1">
      <c r="A56" s="1252" t="str">
        <f>IF(E56&gt;0,"Wypełnione","")</f>
        <v/>
      </c>
      <c r="B56" s="11"/>
      <c r="C56" s="1816">
        <f>'Og s3a'!C459</f>
        <v>0</v>
      </c>
      <c r="D56" s="1814">
        <f>'Og s3a'!E459</f>
        <v>0</v>
      </c>
      <c r="E56" s="1816">
        <f>'Og s3a'!F459</f>
        <v>0</v>
      </c>
      <c r="F56" s="494">
        <f>O56</f>
        <v>0</v>
      </c>
      <c r="G56" s="494">
        <f>P56</f>
        <v>0</v>
      </c>
      <c r="H56" s="253"/>
      <c r="I56" s="253"/>
      <c r="J56" s="253"/>
      <c r="K56" s="253"/>
      <c r="L56" s="10"/>
      <c r="M56" s="10"/>
      <c r="N56" s="454">
        <f>'Og s3a'!G459</f>
        <v>0</v>
      </c>
      <c r="O56" s="254">
        <f>'Og s3a'!H459</f>
        <v>0</v>
      </c>
      <c r="P56" s="456">
        <f>'Og s3a'!D459</f>
        <v>0</v>
      </c>
      <c r="Q56" s="10"/>
      <c r="R56" s="340"/>
      <c r="S56" s="340"/>
      <c r="T56" s="340"/>
      <c r="U56" s="10"/>
      <c r="V56" s="10"/>
      <c r="W56" s="10"/>
      <c r="X56" s="10"/>
      <c r="Y56" s="10"/>
      <c r="Z56" s="10"/>
      <c r="AA56" s="10"/>
      <c r="AB56" s="10"/>
    </row>
    <row r="57" spans="1:28" ht="14.25" customHeight="1">
      <c r="A57" s="1252" t="str">
        <f>A56</f>
        <v/>
      </c>
      <c r="B57" s="11"/>
      <c r="C57" s="1817"/>
      <c r="D57" s="1815"/>
      <c r="E57" s="1817"/>
      <c r="F57" s="251"/>
      <c r="G57" s="251"/>
      <c r="H57" s="251"/>
      <c r="I57" s="251"/>
      <c r="J57" s="251"/>
      <c r="K57" s="251"/>
      <c r="L57" s="10"/>
      <c r="M57" s="10"/>
      <c r="N57" s="455"/>
      <c r="O57" s="250"/>
      <c r="P57" s="477"/>
      <c r="Q57" s="10"/>
      <c r="R57" s="340"/>
      <c r="S57" s="340"/>
      <c r="T57" s="340"/>
      <c r="U57" s="10"/>
      <c r="V57" s="10"/>
      <c r="W57" s="10"/>
      <c r="X57" s="10"/>
      <c r="Y57" s="10"/>
      <c r="Z57" s="10"/>
      <c r="AA57" s="10"/>
      <c r="AB57" s="10"/>
    </row>
    <row r="58" spans="1:28" ht="24.75" customHeight="1">
      <c r="A58" s="1252" t="str">
        <f>IF(E58&gt;0,"Wypełnione","")</f>
        <v/>
      </c>
      <c r="B58" s="11"/>
      <c r="C58" s="1816">
        <f>'Og s3a'!C461</f>
        <v>0</v>
      </c>
      <c r="D58" s="1814">
        <f>'Og s3a'!E461</f>
        <v>0</v>
      </c>
      <c r="E58" s="1816">
        <f>'Og s3a'!F461</f>
        <v>0</v>
      </c>
      <c r="F58" s="494">
        <f>O58</f>
        <v>0</v>
      </c>
      <c r="G58" s="494">
        <f>P58</f>
        <v>0</v>
      </c>
      <c r="H58" s="253"/>
      <c r="I58" s="253"/>
      <c r="J58" s="253"/>
      <c r="K58" s="253"/>
      <c r="L58" s="10"/>
      <c r="M58" s="10"/>
      <c r="N58" s="454">
        <f>'Og s3a'!G461</f>
        <v>0</v>
      </c>
      <c r="O58" s="254">
        <f>'Og s3a'!H461</f>
        <v>0</v>
      </c>
      <c r="P58" s="456">
        <f>'Og s3a'!D461</f>
        <v>0</v>
      </c>
      <c r="Q58" s="10"/>
      <c r="R58" s="340"/>
      <c r="S58" s="340"/>
      <c r="T58" s="340"/>
      <c r="U58" s="10"/>
      <c r="V58" s="10"/>
      <c r="W58" s="10"/>
      <c r="X58" s="10"/>
      <c r="Y58" s="10"/>
      <c r="Z58" s="10"/>
      <c r="AA58" s="10"/>
      <c r="AB58" s="10"/>
    </row>
    <row r="59" spans="1:28" ht="14.25" customHeight="1">
      <c r="A59" s="1252" t="str">
        <f>A58</f>
        <v/>
      </c>
      <c r="B59" s="11"/>
      <c r="C59" s="1817"/>
      <c r="D59" s="1815"/>
      <c r="E59" s="1817"/>
      <c r="F59" s="251"/>
      <c r="G59" s="251"/>
      <c r="H59" s="251"/>
      <c r="I59" s="251"/>
      <c r="J59" s="251"/>
      <c r="K59" s="251"/>
      <c r="L59" s="10"/>
      <c r="M59" s="10"/>
      <c r="N59" s="455"/>
      <c r="O59" s="250"/>
      <c r="P59" s="477"/>
      <c r="Q59" s="10"/>
      <c r="R59" s="340"/>
      <c r="S59" s="340"/>
      <c r="T59" s="340"/>
      <c r="U59" s="10"/>
      <c r="V59" s="10"/>
      <c r="W59" s="10"/>
      <c r="X59" s="10"/>
      <c r="Y59" s="10"/>
      <c r="Z59" s="10"/>
      <c r="AA59" s="10"/>
      <c r="AB59" s="10"/>
    </row>
    <row r="60" spans="1:28" ht="24.75" customHeight="1">
      <c r="A60" s="1252" t="str">
        <f>IF(E60&gt;0,"Wypełnione","")</f>
        <v/>
      </c>
      <c r="B60" s="11"/>
      <c r="C60" s="1816">
        <f>'Og s3a'!C463</f>
        <v>0</v>
      </c>
      <c r="D60" s="1814">
        <f>'Og s3a'!E463</f>
        <v>0</v>
      </c>
      <c r="E60" s="1816">
        <f>'Og s3a'!F463</f>
        <v>0</v>
      </c>
      <c r="F60" s="494">
        <f>O60</f>
        <v>0</v>
      </c>
      <c r="G60" s="494">
        <f>P60</f>
        <v>0</v>
      </c>
      <c r="H60" s="253"/>
      <c r="I60" s="253"/>
      <c r="J60" s="253"/>
      <c r="K60" s="253"/>
      <c r="L60" s="10"/>
      <c r="M60" s="10"/>
      <c r="N60" s="454">
        <f>'Og s3a'!G463</f>
        <v>0</v>
      </c>
      <c r="O60" s="254">
        <f>'Og s3a'!H463</f>
        <v>0</v>
      </c>
      <c r="P60" s="456">
        <f>'Og s3a'!D463</f>
        <v>0</v>
      </c>
      <c r="Q60" s="10"/>
      <c r="R60" s="340"/>
      <c r="S60" s="340"/>
      <c r="T60" s="340"/>
      <c r="U60" s="10"/>
      <c r="V60" s="10"/>
      <c r="W60" s="10"/>
      <c r="X60" s="10"/>
      <c r="Y60" s="10"/>
      <c r="Z60" s="10"/>
      <c r="AA60" s="10"/>
      <c r="AB60" s="10"/>
    </row>
    <row r="61" spans="1:28" ht="14.25" customHeight="1">
      <c r="A61" s="1252" t="str">
        <f>A60</f>
        <v/>
      </c>
      <c r="B61" s="11"/>
      <c r="C61" s="1817"/>
      <c r="D61" s="1815"/>
      <c r="E61" s="1817"/>
      <c r="F61" s="251"/>
      <c r="G61" s="251"/>
      <c r="H61" s="251"/>
      <c r="I61" s="251"/>
      <c r="J61" s="251"/>
      <c r="K61" s="251"/>
      <c r="L61" s="10"/>
      <c r="M61" s="10"/>
      <c r="N61" s="455"/>
      <c r="O61" s="250"/>
      <c r="P61" s="477"/>
      <c r="Q61" s="10"/>
      <c r="R61" s="340"/>
      <c r="S61" s="340"/>
      <c r="T61" s="340"/>
      <c r="U61" s="10"/>
      <c r="V61" s="10"/>
      <c r="W61" s="10"/>
      <c r="X61" s="10"/>
      <c r="Y61" s="10"/>
      <c r="Z61" s="10"/>
      <c r="AA61" s="10"/>
      <c r="AB61" s="10"/>
    </row>
    <row r="62" spans="1:28" ht="24.75" customHeight="1">
      <c r="A62" s="1252" t="str">
        <f>IF(E62&gt;0,"Wypełnione","")</f>
        <v/>
      </c>
      <c r="B62" s="11"/>
      <c r="C62" s="1816">
        <f>'Og s3a'!C465</f>
        <v>0</v>
      </c>
      <c r="D62" s="1814">
        <f>'Og s3a'!E465</f>
        <v>0</v>
      </c>
      <c r="E62" s="1816">
        <f>'Og s3a'!F465</f>
        <v>0</v>
      </c>
      <c r="F62" s="494">
        <f>O62</f>
        <v>0</v>
      </c>
      <c r="G62" s="494">
        <f>P62</f>
        <v>0</v>
      </c>
      <c r="H62" s="253"/>
      <c r="I62" s="253"/>
      <c r="J62" s="253"/>
      <c r="K62" s="253"/>
      <c r="L62" s="10"/>
      <c r="M62" s="10"/>
      <c r="N62" s="454">
        <f>'Og s3a'!G465</f>
        <v>0</v>
      </c>
      <c r="O62" s="254">
        <f>'Og s3a'!H465</f>
        <v>0</v>
      </c>
      <c r="P62" s="456">
        <f>'Og s3a'!D465</f>
        <v>0</v>
      </c>
      <c r="Q62" s="10"/>
      <c r="R62" s="340"/>
      <c r="S62" s="340"/>
      <c r="T62" s="340"/>
      <c r="U62" s="10"/>
      <c r="V62" s="10"/>
      <c r="W62" s="10"/>
      <c r="X62" s="10"/>
      <c r="Y62" s="10"/>
      <c r="Z62" s="10"/>
      <c r="AA62" s="10"/>
      <c r="AB62" s="10"/>
    </row>
    <row r="63" spans="1:28" ht="14.25" customHeight="1">
      <c r="A63" s="1252" t="str">
        <f>A62</f>
        <v/>
      </c>
      <c r="B63" s="11"/>
      <c r="C63" s="1817"/>
      <c r="D63" s="1815"/>
      <c r="E63" s="1817"/>
      <c r="F63" s="251"/>
      <c r="G63" s="251"/>
      <c r="H63" s="251"/>
      <c r="I63" s="251"/>
      <c r="J63" s="251"/>
      <c r="K63" s="251"/>
      <c r="L63" s="10"/>
      <c r="M63" s="10"/>
      <c r="N63" s="455"/>
      <c r="O63" s="250"/>
      <c r="P63" s="477"/>
      <c r="Q63" s="10"/>
      <c r="R63" s="340"/>
      <c r="S63" s="340"/>
      <c r="T63" s="340"/>
      <c r="U63" s="10"/>
      <c r="V63" s="10"/>
      <c r="W63" s="10"/>
      <c r="X63" s="10"/>
      <c r="Y63" s="10"/>
      <c r="Z63" s="10"/>
      <c r="AA63" s="10"/>
      <c r="AB63" s="10"/>
    </row>
    <row r="64" spans="1:28" ht="24.75" customHeight="1">
      <c r="A64" s="1252" t="str">
        <f>IF(E64&gt;0,"Wypełnione","")</f>
        <v/>
      </c>
      <c r="B64" s="11"/>
      <c r="C64" s="1816">
        <f>'Og s3a'!C467</f>
        <v>0</v>
      </c>
      <c r="D64" s="1814">
        <f>'Og s3a'!E467</f>
        <v>0</v>
      </c>
      <c r="E64" s="1816">
        <f>'Og s3a'!F467</f>
        <v>0</v>
      </c>
      <c r="F64" s="494">
        <f>O64</f>
        <v>0</v>
      </c>
      <c r="G64" s="494">
        <f>P64</f>
        <v>0</v>
      </c>
      <c r="H64" s="253"/>
      <c r="I64" s="253"/>
      <c r="J64" s="253"/>
      <c r="K64" s="253"/>
      <c r="L64" s="10"/>
      <c r="M64" s="10"/>
      <c r="N64" s="454">
        <f>'Og s3a'!G467</f>
        <v>0</v>
      </c>
      <c r="O64" s="254">
        <f>'Og s3a'!H467</f>
        <v>0</v>
      </c>
      <c r="P64" s="456">
        <f>'Og s3a'!D467</f>
        <v>0</v>
      </c>
      <c r="Q64" s="10"/>
      <c r="R64" s="340"/>
      <c r="S64" s="340"/>
      <c r="T64" s="340"/>
      <c r="U64" s="10"/>
      <c r="V64" s="10"/>
      <c r="W64" s="10"/>
      <c r="X64" s="10"/>
      <c r="Y64" s="10"/>
      <c r="Z64" s="10"/>
      <c r="AA64" s="10"/>
      <c r="AB64" s="10"/>
    </row>
    <row r="65" spans="1:28" ht="14.25" customHeight="1">
      <c r="A65" s="1252" t="str">
        <f>A64</f>
        <v/>
      </c>
      <c r="B65" s="11"/>
      <c r="C65" s="1817"/>
      <c r="D65" s="1815"/>
      <c r="E65" s="1817"/>
      <c r="F65" s="251"/>
      <c r="G65" s="251"/>
      <c r="H65" s="251"/>
      <c r="I65" s="251"/>
      <c r="J65" s="251"/>
      <c r="K65" s="251"/>
      <c r="L65" s="10"/>
      <c r="M65" s="10"/>
      <c r="N65" s="455"/>
      <c r="O65" s="250"/>
      <c r="P65" s="477"/>
      <c r="Q65" s="10"/>
      <c r="R65" s="340"/>
      <c r="S65" s="340"/>
      <c r="T65" s="340"/>
      <c r="U65" s="10"/>
      <c r="V65" s="10"/>
      <c r="W65" s="10"/>
      <c r="X65" s="10"/>
      <c r="Y65" s="10"/>
      <c r="Z65" s="10"/>
      <c r="AA65" s="10"/>
      <c r="AB65" s="10"/>
    </row>
    <row r="66" spans="1:28" ht="24.75" customHeight="1">
      <c r="A66" s="1252" t="str">
        <f>IF(E66&gt;0,"Wypełnione","")</f>
        <v/>
      </c>
      <c r="B66" s="11"/>
      <c r="C66" s="1816">
        <f>'Og s3a'!C469</f>
        <v>0</v>
      </c>
      <c r="D66" s="1814">
        <f>'Og s3a'!E469</f>
        <v>0</v>
      </c>
      <c r="E66" s="1816">
        <f>'Og s3a'!F469</f>
        <v>0</v>
      </c>
      <c r="F66" s="494">
        <f>O66</f>
        <v>0</v>
      </c>
      <c r="G66" s="494">
        <f>P66</f>
        <v>0</v>
      </c>
      <c r="H66" s="253"/>
      <c r="I66" s="253"/>
      <c r="J66" s="253"/>
      <c r="K66" s="253"/>
      <c r="L66" s="10"/>
      <c r="M66" s="10"/>
      <c r="N66" s="454">
        <f>'Og s3a'!G469</f>
        <v>0</v>
      </c>
      <c r="O66" s="254">
        <f>'Og s3a'!H469</f>
        <v>0</v>
      </c>
      <c r="P66" s="456">
        <f>'Og s3a'!D469</f>
        <v>0</v>
      </c>
      <c r="Q66" s="10"/>
      <c r="R66" s="340"/>
      <c r="S66" s="340"/>
      <c r="T66" s="340"/>
      <c r="U66" s="10"/>
      <c r="V66" s="10"/>
      <c r="W66" s="10"/>
      <c r="X66" s="10"/>
      <c r="Y66" s="10"/>
      <c r="Z66" s="10"/>
      <c r="AA66" s="10"/>
      <c r="AB66" s="10"/>
    </row>
    <row r="67" spans="1:28" ht="14.25" customHeight="1">
      <c r="A67" s="1252" t="str">
        <f>A66</f>
        <v/>
      </c>
      <c r="B67" s="11"/>
      <c r="C67" s="1817"/>
      <c r="D67" s="1815"/>
      <c r="E67" s="1817"/>
      <c r="F67" s="251"/>
      <c r="G67" s="251"/>
      <c r="H67" s="251"/>
      <c r="I67" s="251"/>
      <c r="J67" s="251"/>
      <c r="K67" s="251"/>
      <c r="L67" s="10"/>
      <c r="M67" s="10"/>
      <c r="N67" s="455"/>
      <c r="O67" s="250"/>
      <c r="P67" s="477"/>
      <c r="Q67" s="10"/>
      <c r="R67" s="340"/>
      <c r="S67" s="340"/>
      <c r="T67" s="340"/>
      <c r="U67" s="10"/>
      <c r="V67" s="10"/>
      <c r="W67" s="10"/>
      <c r="X67" s="10"/>
      <c r="Y67" s="10"/>
      <c r="Z67" s="10"/>
      <c r="AA67" s="10"/>
      <c r="AB67" s="10"/>
    </row>
    <row r="68" spans="1:28" ht="24.75" customHeight="1">
      <c r="A68" s="1252" t="str">
        <f>IF(E68&gt;0,"Wypełnione","")</f>
        <v/>
      </c>
      <c r="B68" s="11"/>
      <c r="C68" s="1816">
        <f>'Og s3a'!C471</f>
        <v>0</v>
      </c>
      <c r="D68" s="1814">
        <f>'Og s3a'!E471</f>
        <v>0</v>
      </c>
      <c r="E68" s="1816">
        <f>'Og s3a'!F471</f>
        <v>0</v>
      </c>
      <c r="F68" s="494">
        <f>O68</f>
        <v>0</v>
      </c>
      <c r="G68" s="494">
        <f>P68</f>
        <v>0</v>
      </c>
      <c r="H68" s="253"/>
      <c r="I68" s="253"/>
      <c r="J68" s="253"/>
      <c r="K68" s="253"/>
      <c r="L68" s="10"/>
      <c r="M68" s="10"/>
      <c r="N68" s="454">
        <f>'Og s3a'!G471</f>
        <v>0</v>
      </c>
      <c r="O68" s="254">
        <f>'Og s3a'!H471</f>
        <v>0</v>
      </c>
      <c r="P68" s="456">
        <f>'Og s3a'!D471</f>
        <v>0</v>
      </c>
      <c r="Q68" s="10"/>
      <c r="R68" s="340"/>
      <c r="S68" s="340"/>
      <c r="T68" s="340"/>
      <c r="U68" s="10"/>
      <c r="V68" s="10"/>
      <c r="W68" s="10"/>
      <c r="X68" s="10"/>
      <c r="Y68" s="10"/>
      <c r="Z68" s="10"/>
      <c r="AA68" s="10"/>
      <c r="AB68" s="10"/>
    </row>
    <row r="69" spans="1:28" ht="14.25" customHeight="1">
      <c r="A69" s="1252" t="str">
        <f>A68</f>
        <v/>
      </c>
      <c r="B69" s="11"/>
      <c r="C69" s="1817"/>
      <c r="D69" s="1815"/>
      <c r="E69" s="1817"/>
      <c r="F69" s="251"/>
      <c r="G69" s="251"/>
      <c r="H69" s="251"/>
      <c r="I69" s="251"/>
      <c r="J69" s="251"/>
      <c r="K69" s="251"/>
      <c r="L69" s="10"/>
      <c r="M69" s="10"/>
      <c r="N69" s="455"/>
      <c r="O69" s="250"/>
      <c r="P69" s="477"/>
      <c r="Q69" s="10"/>
      <c r="R69" s="340"/>
      <c r="S69" s="340"/>
      <c r="T69" s="340"/>
      <c r="U69" s="10"/>
      <c r="V69" s="10"/>
      <c r="W69" s="10"/>
      <c r="X69" s="10"/>
      <c r="Y69" s="10"/>
      <c r="Z69" s="10"/>
      <c r="AA69" s="10"/>
      <c r="AB69" s="10"/>
    </row>
    <row r="70" spans="1:28" ht="24.75" customHeight="1">
      <c r="A70" s="1252" t="str">
        <f>IF(E70&gt;0,"Wypełnione","")</f>
        <v/>
      </c>
      <c r="B70" s="11"/>
      <c r="C70" s="1816">
        <f>'Og s3a'!C473</f>
        <v>0</v>
      </c>
      <c r="D70" s="1814">
        <f>'Og s3a'!E473</f>
        <v>0</v>
      </c>
      <c r="E70" s="1816">
        <f>'Og s3a'!F473</f>
        <v>0</v>
      </c>
      <c r="F70" s="494">
        <f>O70</f>
        <v>0</v>
      </c>
      <c r="G70" s="494">
        <f>P70</f>
        <v>0</v>
      </c>
      <c r="H70" s="253"/>
      <c r="I70" s="253"/>
      <c r="J70" s="253"/>
      <c r="K70" s="253"/>
      <c r="L70" s="10"/>
      <c r="M70" s="10"/>
      <c r="N70" s="454">
        <f>'Og s3a'!G473</f>
        <v>0</v>
      </c>
      <c r="O70" s="254">
        <f>'Og s3a'!H473</f>
        <v>0</v>
      </c>
      <c r="P70" s="456">
        <f>'Og s3a'!D473</f>
        <v>0</v>
      </c>
      <c r="Q70" s="10"/>
      <c r="R70" s="340"/>
      <c r="S70" s="340"/>
      <c r="T70" s="340"/>
      <c r="U70" s="10"/>
      <c r="V70" s="10"/>
      <c r="W70" s="10"/>
      <c r="X70" s="10"/>
      <c r="Y70" s="10"/>
      <c r="Z70" s="10"/>
      <c r="AA70" s="10"/>
      <c r="AB70" s="10"/>
    </row>
    <row r="71" spans="1:28" ht="14.25" customHeight="1">
      <c r="A71" s="1252" t="str">
        <f>A70</f>
        <v/>
      </c>
      <c r="B71" s="11"/>
      <c r="C71" s="1817"/>
      <c r="D71" s="1815"/>
      <c r="E71" s="1817"/>
      <c r="F71" s="251"/>
      <c r="G71" s="251"/>
      <c r="H71" s="251"/>
      <c r="I71" s="251"/>
      <c r="J71" s="251"/>
      <c r="K71" s="251"/>
      <c r="L71" s="10"/>
      <c r="M71" s="10"/>
      <c r="N71" s="455"/>
      <c r="O71" s="250"/>
      <c r="P71" s="477"/>
      <c r="Q71" s="10"/>
      <c r="R71" s="340"/>
      <c r="S71" s="340"/>
      <c r="T71" s="340"/>
      <c r="U71" s="10"/>
      <c r="V71" s="10"/>
      <c r="W71" s="10"/>
      <c r="X71" s="10"/>
      <c r="Y71" s="10"/>
      <c r="Z71" s="10"/>
      <c r="AA71" s="10"/>
      <c r="AB71" s="10"/>
    </row>
    <row r="72" spans="1:28" ht="24.75" customHeight="1">
      <c r="A72" s="1252" t="str">
        <f>IF(E72&gt;0,"Wypełnione","")</f>
        <v/>
      </c>
      <c r="B72" s="11"/>
      <c r="C72" s="1816">
        <f>'Og s3a'!C475</f>
        <v>0</v>
      </c>
      <c r="D72" s="1814">
        <f>'Og s3a'!E475</f>
        <v>0</v>
      </c>
      <c r="E72" s="1816">
        <f>'Og s3a'!F475</f>
        <v>0</v>
      </c>
      <c r="F72" s="494">
        <f>O72</f>
        <v>0</v>
      </c>
      <c r="G72" s="494">
        <f>P72</f>
        <v>0</v>
      </c>
      <c r="H72" s="253"/>
      <c r="I72" s="253"/>
      <c r="J72" s="253"/>
      <c r="K72" s="253"/>
      <c r="L72" s="10"/>
      <c r="M72" s="10"/>
      <c r="N72" s="454">
        <f>'Og s3a'!G475</f>
        <v>0</v>
      </c>
      <c r="O72" s="254">
        <f>'Og s3a'!H475</f>
        <v>0</v>
      </c>
      <c r="P72" s="456">
        <f>'Og s3a'!D475</f>
        <v>0</v>
      </c>
      <c r="Q72" s="10"/>
      <c r="R72" s="340"/>
      <c r="S72" s="340"/>
      <c r="T72" s="340"/>
      <c r="U72" s="10"/>
      <c r="V72" s="10"/>
      <c r="W72" s="10"/>
      <c r="X72" s="10"/>
      <c r="Y72" s="10"/>
      <c r="Z72" s="10"/>
      <c r="AA72" s="10"/>
      <c r="AB72" s="10"/>
    </row>
    <row r="73" spans="1:28" ht="14.25" customHeight="1">
      <c r="A73" s="1252" t="str">
        <f>A72</f>
        <v/>
      </c>
      <c r="B73" s="11"/>
      <c r="C73" s="1817"/>
      <c r="D73" s="1815"/>
      <c r="E73" s="1817"/>
      <c r="F73" s="251"/>
      <c r="G73" s="251"/>
      <c r="H73" s="251"/>
      <c r="I73" s="251"/>
      <c r="J73" s="251"/>
      <c r="K73" s="251"/>
      <c r="L73" s="10"/>
      <c r="M73" s="10"/>
      <c r="N73" s="455"/>
      <c r="O73" s="250"/>
      <c r="P73" s="477"/>
      <c r="Q73" s="10"/>
      <c r="R73" s="340"/>
      <c r="S73" s="340"/>
      <c r="T73" s="340"/>
      <c r="U73" s="10"/>
      <c r="V73" s="10"/>
      <c r="W73" s="10"/>
      <c r="X73" s="10"/>
      <c r="Y73" s="10"/>
      <c r="Z73" s="10"/>
      <c r="AA73" s="10"/>
      <c r="AB73" s="10"/>
    </row>
    <row r="74" spans="1:28" ht="24.75" customHeight="1">
      <c r="A74" s="1252" t="str">
        <f>IF(E74&gt;0,"Wypełnione","")</f>
        <v/>
      </c>
      <c r="B74" s="11"/>
      <c r="C74" s="1816">
        <f>'Og s3a'!C477</f>
        <v>0</v>
      </c>
      <c r="D74" s="1814">
        <f>'Og s3a'!E477</f>
        <v>0</v>
      </c>
      <c r="E74" s="1816">
        <f>'Og s3a'!F477</f>
        <v>0</v>
      </c>
      <c r="F74" s="494">
        <f>O74</f>
        <v>0</v>
      </c>
      <c r="G74" s="494">
        <f>P74</f>
        <v>0</v>
      </c>
      <c r="H74" s="253"/>
      <c r="I74" s="253"/>
      <c r="J74" s="253"/>
      <c r="K74" s="253"/>
      <c r="L74" s="10"/>
      <c r="M74" s="10"/>
      <c r="N74" s="454">
        <f>'Og s3a'!G477</f>
        <v>0</v>
      </c>
      <c r="O74" s="254">
        <f>'Og s3a'!H477</f>
        <v>0</v>
      </c>
      <c r="P74" s="456">
        <f>'Og s3a'!D477</f>
        <v>0</v>
      </c>
      <c r="Q74" s="10"/>
      <c r="R74" s="340"/>
      <c r="S74" s="340"/>
      <c r="T74" s="340"/>
      <c r="U74" s="10"/>
      <c r="V74" s="10"/>
      <c r="W74" s="10"/>
      <c r="X74" s="10"/>
      <c r="Y74" s="10"/>
      <c r="Z74" s="10"/>
      <c r="AA74" s="10"/>
      <c r="AB74" s="10"/>
    </row>
    <row r="75" spans="1:28" ht="14.25" customHeight="1">
      <c r="A75" s="1252" t="str">
        <f>A74</f>
        <v/>
      </c>
      <c r="B75" s="11"/>
      <c r="C75" s="1817"/>
      <c r="D75" s="1815"/>
      <c r="E75" s="1817"/>
      <c r="F75" s="251"/>
      <c r="G75" s="251"/>
      <c r="H75" s="251"/>
      <c r="I75" s="251"/>
      <c r="J75" s="251"/>
      <c r="K75" s="251"/>
      <c r="L75" s="10"/>
      <c r="M75" s="10"/>
      <c r="N75" s="455"/>
      <c r="O75" s="250"/>
      <c r="P75" s="477"/>
      <c r="Q75" s="10"/>
      <c r="R75" s="340"/>
      <c r="S75" s="340"/>
      <c r="T75" s="340"/>
      <c r="U75" s="10"/>
      <c r="V75" s="10"/>
      <c r="W75" s="10"/>
      <c r="X75" s="10"/>
      <c r="Y75" s="10"/>
      <c r="Z75" s="10"/>
      <c r="AA75" s="10"/>
      <c r="AB75" s="10"/>
    </row>
    <row r="76" spans="1:28" ht="24.75" customHeight="1">
      <c r="A76" s="1252" t="str">
        <f>IF(E76&gt;0,"Wypełnione","")</f>
        <v/>
      </c>
      <c r="B76" s="11"/>
      <c r="C76" s="1816">
        <f>'Og s3a'!C479</f>
        <v>0</v>
      </c>
      <c r="D76" s="1814">
        <f>'Og s3a'!E479</f>
        <v>0</v>
      </c>
      <c r="E76" s="1816">
        <f>'Og s3a'!F479</f>
        <v>0</v>
      </c>
      <c r="F76" s="494">
        <f>O76</f>
        <v>0</v>
      </c>
      <c r="G76" s="494">
        <f>P76</f>
        <v>0</v>
      </c>
      <c r="H76" s="253"/>
      <c r="I76" s="253"/>
      <c r="J76" s="253"/>
      <c r="K76" s="253"/>
      <c r="L76" s="10"/>
      <c r="M76" s="10"/>
      <c r="N76" s="454">
        <f>'Og s3a'!G479</f>
        <v>0</v>
      </c>
      <c r="O76" s="254">
        <f>'Og s3a'!H479</f>
        <v>0</v>
      </c>
      <c r="P76" s="456">
        <f>'Og s3a'!D479</f>
        <v>0</v>
      </c>
      <c r="Q76" s="10"/>
      <c r="R76" s="340"/>
      <c r="S76" s="340"/>
      <c r="T76" s="340"/>
      <c r="U76" s="10"/>
      <c r="V76" s="10"/>
      <c r="W76" s="10"/>
      <c r="X76" s="10"/>
      <c r="Y76" s="10"/>
      <c r="Z76" s="10"/>
      <c r="AA76" s="10"/>
      <c r="AB76" s="10"/>
    </row>
    <row r="77" spans="1:28" ht="14.25" customHeight="1">
      <c r="A77" s="1252" t="str">
        <f>A76</f>
        <v/>
      </c>
      <c r="B77" s="11"/>
      <c r="C77" s="1817"/>
      <c r="D77" s="1815"/>
      <c r="E77" s="1817"/>
      <c r="F77" s="251"/>
      <c r="G77" s="251"/>
      <c r="H77" s="251"/>
      <c r="I77" s="251"/>
      <c r="J77" s="251"/>
      <c r="K77" s="251"/>
      <c r="L77" s="10"/>
      <c r="M77" s="10"/>
      <c r="N77" s="455"/>
      <c r="O77" s="250"/>
      <c r="P77" s="477"/>
      <c r="Q77" s="10"/>
      <c r="R77" s="340"/>
      <c r="S77" s="340"/>
      <c r="T77" s="340"/>
      <c r="U77" s="10"/>
      <c r="V77" s="10"/>
      <c r="W77" s="10"/>
      <c r="X77" s="10"/>
      <c r="Y77" s="10"/>
      <c r="Z77" s="10"/>
      <c r="AA77" s="10"/>
      <c r="AB77" s="10"/>
    </row>
    <row r="78" spans="1:28" ht="24.75" customHeight="1">
      <c r="A78" s="1252" t="str">
        <f>IF(E78&gt;0,"Wypełnione","")</f>
        <v/>
      </c>
      <c r="B78" s="11"/>
      <c r="C78" s="1816">
        <f>'Og s3a'!C481</f>
        <v>0</v>
      </c>
      <c r="D78" s="1814">
        <f>'Og s3a'!E481</f>
        <v>0</v>
      </c>
      <c r="E78" s="1816">
        <f>'Og s3a'!F481</f>
        <v>0</v>
      </c>
      <c r="F78" s="494">
        <f>O78</f>
        <v>0</v>
      </c>
      <c r="G78" s="494">
        <f>P78</f>
        <v>0</v>
      </c>
      <c r="H78" s="253"/>
      <c r="I78" s="253"/>
      <c r="J78" s="253"/>
      <c r="K78" s="253"/>
      <c r="L78" s="10"/>
      <c r="M78" s="10"/>
      <c r="N78" s="454">
        <f>'Og s3a'!G481</f>
        <v>0</v>
      </c>
      <c r="O78" s="254">
        <f>'Og s3a'!H481</f>
        <v>0</v>
      </c>
      <c r="P78" s="456">
        <f>'Og s3a'!D481</f>
        <v>0</v>
      </c>
      <c r="Q78" s="10"/>
      <c r="R78" s="340"/>
      <c r="S78" s="340"/>
      <c r="T78" s="340"/>
      <c r="U78" s="10"/>
      <c r="V78" s="10"/>
      <c r="W78" s="10"/>
      <c r="X78" s="10"/>
      <c r="Y78" s="10"/>
      <c r="Z78" s="10"/>
      <c r="AA78" s="10"/>
      <c r="AB78" s="10"/>
    </row>
    <row r="79" spans="1:28" ht="14.25" customHeight="1">
      <c r="A79" s="1252" t="str">
        <f>A78</f>
        <v/>
      </c>
      <c r="B79" s="11"/>
      <c r="C79" s="1817"/>
      <c r="D79" s="1815"/>
      <c r="E79" s="1817"/>
      <c r="F79" s="251"/>
      <c r="G79" s="251"/>
      <c r="H79" s="251"/>
      <c r="I79" s="251"/>
      <c r="J79" s="251"/>
      <c r="K79" s="251"/>
      <c r="L79" s="10"/>
      <c r="M79" s="10"/>
      <c r="N79" s="455"/>
      <c r="O79" s="250"/>
      <c r="P79" s="477"/>
      <c r="Q79" s="10"/>
      <c r="R79" s="340"/>
      <c r="S79" s="340"/>
      <c r="T79" s="340"/>
      <c r="U79" s="10"/>
      <c r="V79" s="10"/>
      <c r="W79" s="10"/>
      <c r="X79" s="10"/>
      <c r="Y79" s="10"/>
      <c r="Z79" s="10"/>
      <c r="AA79" s="10"/>
      <c r="AB79" s="10"/>
    </row>
    <row r="80" spans="1:28" ht="24.75" customHeight="1">
      <c r="A80" s="1252" t="str">
        <f>IF(E80&gt;0,"Wypełnione","")</f>
        <v/>
      </c>
      <c r="B80" s="11"/>
      <c r="C80" s="1816">
        <f>'Og s3a'!C483</f>
        <v>0</v>
      </c>
      <c r="D80" s="1814">
        <f>'Og s3a'!E483</f>
        <v>0</v>
      </c>
      <c r="E80" s="1816">
        <f>'Og s3a'!F483</f>
        <v>0</v>
      </c>
      <c r="F80" s="494">
        <f>O80</f>
        <v>0</v>
      </c>
      <c r="G80" s="494">
        <f>P80</f>
        <v>0</v>
      </c>
      <c r="H80" s="253"/>
      <c r="I80" s="253"/>
      <c r="J80" s="253"/>
      <c r="K80" s="253"/>
      <c r="L80" s="10"/>
      <c r="M80" s="10"/>
      <c r="N80" s="454">
        <f>'Og s3a'!G483</f>
        <v>0</v>
      </c>
      <c r="O80" s="254">
        <f>'Og s3a'!H483</f>
        <v>0</v>
      </c>
      <c r="P80" s="456">
        <f>'Og s3a'!D483</f>
        <v>0</v>
      </c>
      <c r="Q80" s="10"/>
      <c r="R80" s="340"/>
      <c r="S80" s="340"/>
      <c r="T80" s="340"/>
      <c r="U80" s="10"/>
      <c r="V80" s="10"/>
      <c r="W80" s="10"/>
      <c r="X80" s="10"/>
      <c r="Y80" s="10"/>
      <c r="Z80" s="10"/>
      <c r="AA80" s="10"/>
      <c r="AB80" s="10"/>
    </row>
    <row r="81" spans="1:28" ht="14.25" customHeight="1">
      <c r="A81" s="1252" t="str">
        <f>A80</f>
        <v/>
      </c>
      <c r="B81" s="11"/>
      <c r="C81" s="1817"/>
      <c r="D81" s="1815"/>
      <c r="E81" s="1817"/>
      <c r="F81" s="251"/>
      <c r="G81" s="251"/>
      <c r="H81" s="251"/>
      <c r="I81" s="251"/>
      <c r="J81" s="251"/>
      <c r="K81" s="251"/>
      <c r="L81" s="10"/>
      <c r="M81" s="10"/>
      <c r="N81" s="455"/>
      <c r="O81" s="250"/>
      <c r="P81" s="477"/>
      <c r="Q81" s="10"/>
      <c r="R81" s="340"/>
      <c r="S81" s="340"/>
      <c r="T81" s="340"/>
      <c r="U81" s="10"/>
      <c r="V81" s="10"/>
      <c r="W81" s="10"/>
      <c r="X81" s="10"/>
      <c r="Y81" s="10"/>
      <c r="Z81" s="10"/>
      <c r="AA81" s="10"/>
      <c r="AB81" s="10"/>
    </row>
    <row r="82" spans="1:28" ht="24.75" customHeight="1">
      <c r="A82" s="1252" t="str">
        <f>IF(E82&gt;0,"Wypełnione","")</f>
        <v/>
      </c>
      <c r="B82" s="11"/>
      <c r="C82" s="1816">
        <f>'Og s3a'!C485</f>
        <v>0</v>
      </c>
      <c r="D82" s="1814">
        <f>'Og s3a'!E485</f>
        <v>0</v>
      </c>
      <c r="E82" s="1816">
        <f>'Og s3a'!F485</f>
        <v>0</v>
      </c>
      <c r="F82" s="494">
        <f>O82</f>
        <v>0</v>
      </c>
      <c r="G82" s="494">
        <f>P82</f>
        <v>0</v>
      </c>
      <c r="H82" s="253"/>
      <c r="I82" s="253"/>
      <c r="J82" s="253"/>
      <c r="K82" s="253"/>
      <c r="L82" s="10"/>
      <c r="M82" s="10"/>
      <c r="N82" s="454">
        <f>'Og s3a'!G485</f>
        <v>0</v>
      </c>
      <c r="O82" s="254">
        <f>'Og s3a'!H485</f>
        <v>0</v>
      </c>
      <c r="P82" s="456">
        <f>'Og s3a'!D485</f>
        <v>0</v>
      </c>
      <c r="Q82" s="10"/>
      <c r="R82" s="340"/>
      <c r="S82" s="340"/>
      <c r="T82" s="340"/>
      <c r="U82" s="10"/>
      <c r="V82" s="10"/>
      <c r="W82" s="10"/>
      <c r="X82" s="10"/>
      <c r="Y82" s="10"/>
      <c r="Z82" s="10"/>
      <c r="AA82" s="10"/>
      <c r="AB82" s="10"/>
    </row>
    <row r="83" spans="1:28" ht="14.25" customHeight="1">
      <c r="A83" s="1252" t="str">
        <f>A82</f>
        <v/>
      </c>
      <c r="B83" s="11"/>
      <c r="C83" s="1817"/>
      <c r="D83" s="1815"/>
      <c r="E83" s="1817"/>
      <c r="F83" s="251"/>
      <c r="G83" s="251"/>
      <c r="H83" s="251"/>
      <c r="I83" s="251"/>
      <c r="J83" s="251"/>
      <c r="K83" s="251"/>
      <c r="L83" s="10"/>
      <c r="M83" s="10"/>
      <c r="N83" s="455"/>
      <c r="O83" s="250"/>
      <c r="P83" s="477"/>
      <c r="Q83" s="10"/>
      <c r="R83" s="340"/>
      <c r="S83" s="340"/>
      <c r="T83" s="340"/>
      <c r="U83" s="10"/>
      <c r="V83" s="10"/>
      <c r="W83" s="10"/>
      <c r="X83" s="10"/>
      <c r="Y83" s="10"/>
      <c r="Z83" s="10"/>
      <c r="AA83" s="10"/>
      <c r="AB83" s="10"/>
    </row>
    <row r="84" spans="1:28" ht="24.75" customHeight="1">
      <c r="A84" s="1252" t="str">
        <f>IF(E84&gt;0,"Wypełnione","")</f>
        <v/>
      </c>
      <c r="B84" s="11"/>
      <c r="C84" s="1816">
        <f>'Og s3a'!C487</f>
        <v>0</v>
      </c>
      <c r="D84" s="1814">
        <f>'Og s3a'!E487</f>
        <v>0</v>
      </c>
      <c r="E84" s="1816">
        <f>'Og s3a'!F487</f>
        <v>0</v>
      </c>
      <c r="F84" s="494">
        <f>O84</f>
        <v>0</v>
      </c>
      <c r="G84" s="494">
        <f>P84</f>
        <v>0</v>
      </c>
      <c r="H84" s="253"/>
      <c r="I84" s="253"/>
      <c r="J84" s="253"/>
      <c r="K84" s="253"/>
      <c r="L84" s="10"/>
      <c r="M84" s="10"/>
      <c r="N84" s="454">
        <f>'Og s3a'!G487</f>
        <v>0</v>
      </c>
      <c r="O84" s="254">
        <f>'Og s3a'!H487</f>
        <v>0</v>
      </c>
      <c r="P84" s="456">
        <f>'Og s3a'!D487</f>
        <v>0</v>
      </c>
      <c r="Q84" s="10"/>
      <c r="R84" s="340"/>
      <c r="S84" s="340"/>
      <c r="T84" s="340"/>
      <c r="U84" s="10"/>
      <c r="V84" s="10"/>
      <c r="W84" s="10"/>
      <c r="X84" s="10"/>
      <c r="Y84" s="10"/>
      <c r="Z84" s="10"/>
      <c r="AA84" s="10"/>
      <c r="AB84" s="10"/>
    </row>
    <row r="85" spans="1:28" ht="14.25" customHeight="1">
      <c r="A85" s="1252" t="str">
        <f>A84</f>
        <v/>
      </c>
      <c r="B85" s="11"/>
      <c r="C85" s="1817"/>
      <c r="D85" s="1815"/>
      <c r="E85" s="1817"/>
      <c r="F85" s="251"/>
      <c r="G85" s="251"/>
      <c r="H85" s="251"/>
      <c r="I85" s="251"/>
      <c r="J85" s="251"/>
      <c r="K85" s="251"/>
      <c r="L85" s="10"/>
      <c r="M85" s="10"/>
      <c r="N85" s="455"/>
      <c r="O85" s="250"/>
      <c r="P85" s="477"/>
      <c r="Q85" s="10"/>
      <c r="R85" s="340"/>
      <c r="S85" s="340"/>
      <c r="T85" s="340"/>
      <c r="U85" s="10"/>
      <c r="V85" s="10"/>
      <c r="W85" s="10"/>
      <c r="X85" s="10"/>
      <c r="Y85" s="10"/>
      <c r="Z85" s="10"/>
      <c r="AA85" s="10"/>
      <c r="AB85" s="10"/>
    </row>
    <row r="86" spans="1:28" ht="24.75" customHeight="1">
      <c r="A86" s="1252" t="str">
        <f>IF(E86&gt;0,"Wypełnione","")</f>
        <v/>
      </c>
      <c r="B86" s="11"/>
      <c r="C86" s="1816">
        <f>'Og s3a'!C489</f>
        <v>0</v>
      </c>
      <c r="D86" s="1814">
        <f>'Og s3a'!E489</f>
        <v>0</v>
      </c>
      <c r="E86" s="1816">
        <f>'Og s3a'!F489</f>
        <v>0</v>
      </c>
      <c r="F86" s="494">
        <f>O86</f>
        <v>0</v>
      </c>
      <c r="G86" s="494">
        <f>P86</f>
        <v>0</v>
      </c>
      <c r="H86" s="253"/>
      <c r="I86" s="253"/>
      <c r="J86" s="253"/>
      <c r="K86" s="253"/>
      <c r="L86" s="10"/>
      <c r="M86" s="10"/>
      <c r="N86" s="454">
        <f>'Og s3a'!G489</f>
        <v>0</v>
      </c>
      <c r="O86" s="254">
        <f>'Og s3a'!H489</f>
        <v>0</v>
      </c>
      <c r="P86" s="456">
        <f>'Og s3a'!D489</f>
        <v>0</v>
      </c>
      <c r="Q86" s="10"/>
      <c r="R86" s="340"/>
      <c r="S86" s="340"/>
      <c r="T86" s="340"/>
      <c r="U86" s="10"/>
      <c r="V86" s="10"/>
      <c r="W86" s="10"/>
      <c r="X86" s="10"/>
      <c r="Y86" s="10"/>
      <c r="Z86" s="10"/>
      <c r="AA86" s="10"/>
      <c r="AB86" s="10"/>
    </row>
    <row r="87" spans="1:28" ht="14.25" customHeight="1">
      <c r="A87" s="1252" t="str">
        <f>A86</f>
        <v/>
      </c>
      <c r="B87" s="11"/>
      <c r="C87" s="1817"/>
      <c r="D87" s="1815"/>
      <c r="E87" s="1817"/>
      <c r="F87" s="251"/>
      <c r="G87" s="251"/>
      <c r="H87" s="251"/>
      <c r="I87" s="251"/>
      <c r="J87" s="251"/>
      <c r="K87" s="251"/>
      <c r="L87" s="10"/>
      <c r="M87" s="10"/>
      <c r="N87" s="455"/>
      <c r="O87" s="250"/>
      <c r="P87" s="477"/>
      <c r="Q87" s="10"/>
      <c r="R87" s="340"/>
      <c r="S87" s="340"/>
      <c r="T87" s="340"/>
      <c r="U87" s="10"/>
      <c r="V87" s="10"/>
      <c r="W87" s="10"/>
      <c r="X87" s="10"/>
      <c r="Y87" s="10"/>
      <c r="Z87" s="10"/>
      <c r="AA87" s="10"/>
      <c r="AB87" s="10"/>
    </row>
    <row r="88" spans="1:28" ht="24.75" customHeight="1">
      <c r="A88" s="1252" t="str">
        <f>IF(E88&gt;0,"Wypełnione","")</f>
        <v/>
      </c>
      <c r="B88" s="11"/>
      <c r="C88" s="1816">
        <f>'Og s3a'!C491</f>
        <v>0</v>
      </c>
      <c r="D88" s="1814">
        <f>'Og s3a'!E491</f>
        <v>0</v>
      </c>
      <c r="E88" s="1816">
        <f>'Og s3a'!F491</f>
        <v>0</v>
      </c>
      <c r="F88" s="494">
        <f>O88</f>
        <v>0</v>
      </c>
      <c r="G88" s="494">
        <f>P88</f>
        <v>0</v>
      </c>
      <c r="H88" s="253"/>
      <c r="I88" s="253"/>
      <c r="J88" s="253"/>
      <c r="K88" s="253"/>
      <c r="L88" s="10"/>
      <c r="M88" s="10"/>
      <c r="N88" s="454">
        <f>'Og s3a'!G491</f>
        <v>0</v>
      </c>
      <c r="O88" s="254">
        <f>'Og s3a'!H491</f>
        <v>0</v>
      </c>
      <c r="P88" s="456">
        <f>'Og s3a'!D491</f>
        <v>0</v>
      </c>
      <c r="Q88" s="10"/>
      <c r="R88" s="340"/>
      <c r="S88" s="340"/>
      <c r="T88" s="340"/>
      <c r="U88" s="10"/>
      <c r="V88" s="10"/>
      <c r="W88" s="10"/>
      <c r="X88" s="10"/>
      <c r="Y88" s="10"/>
      <c r="Z88" s="10"/>
      <c r="AA88" s="10"/>
      <c r="AB88" s="10"/>
    </row>
    <row r="89" spans="1:28" ht="14.25" customHeight="1">
      <c r="A89" s="1252" t="str">
        <f>A88</f>
        <v/>
      </c>
      <c r="B89" s="58"/>
      <c r="C89" s="1817"/>
      <c r="D89" s="1815"/>
      <c r="E89" s="1817"/>
      <c r="F89" s="251"/>
      <c r="G89" s="251"/>
      <c r="H89" s="251"/>
      <c r="I89" s="251"/>
      <c r="J89" s="251"/>
      <c r="K89" s="251"/>
      <c r="L89" s="10"/>
      <c r="M89" s="10"/>
      <c r="N89" s="455"/>
      <c r="O89" s="250"/>
      <c r="P89" s="477"/>
      <c r="Q89" s="10"/>
      <c r="R89" s="340"/>
      <c r="S89" s="340"/>
      <c r="T89" s="340"/>
      <c r="U89" s="10"/>
      <c r="V89" s="10"/>
      <c r="W89" s="10"/>
      <c r="X89" s="10"/>
      <c r="Y89" s="10"/>
      <c r="Z89" s="10"/>
      <c r="AA89" s="10"/>
      <c r="AB89" s="10"/>
    </row>
    <row r="90" spans="1:28" ht="24.75" customHeight="1">
      <c r="A90" s="1252" t="str">
        <f>IF(E90&gt;0,"Wypełnione","")</f>
        <v/>
      </c>
      <c r="B90" s="58"/>
      <c r="C90" s="1816">
        <f>'Og s3a'!C493</f>
        <v>0</v>
      </c>
      <c r="D90" s="1814">
        <f>'Og s3a'!E493</f>
        <v>0</v>
      </c>
      <c r="E90" s="1816">
        <f>'Og s3a'!F493</f>
        <v>0</v>
      </c>
      <c r="F90" s="494">
        <f>O90</f>
        <v>0</v>
      </c>
      <c r="G90" s="494">
        <f>P90</f>
        <v>0</v>
      </c>
      <c r="H90" s="253"/>
      <c r="I90" s="253"/>
      <c r="J90" s="253"/>
      <c r="K90" s="253"/>
      <c r="L90" s="10"/>
      <c r="M90" s="10"/>
      <c r="N90" s="454">
        <f>'Og s3a'!G493</f>
        <v>0</v>
      </c>
      <c r="O90" s="254">
        <f>'Og s3a'!H493</f>
        <v>0</v>
      </c>
      <c r="P90" s="456">
        <f>'Og s3a'!D493</f>
        <v>0</v>
      </c>
      <c r="Q90" s="10"/>
      <c r="R90" s="340"/>
      <c r="S90" s="340"/>
      <c r="T90" s="340"/>
      <c r="U90" s="10"/>
      <c r="V90" s="10"/>
      <c r="W90" s="10"/>
      <c r="X90" s="10"/>
      <c r="Y90" s="10"/>
      <c r="Z90" s="10"/>
      <c r="AA90" s="10"/>
      <c r="AB90" s="10"/>
    </row>
    <row r="91" spans="1:28" ht="14.25" customHeight="1">
      <c r="A91" s="1252" t="str">
        <f>A90</f>
        <v/>
      </c>
      <c r="B91" s="58"/>
      <c r="C91" s="1817"/>
      <c r="D91" s="1815"/>
      <c r="E91" s="1817"/>
      <c r="F91" s="251"/>
      <c r="G91" s="251"/>
      <c r="H91" s="251"/>
      <c r="I91" s="251"/>
      <c r="J91" s="251"/>
      <c r="K91" s="251"/>
      <c r="L91" s="10"/>
      <c r="M91" s="10"/>
      <c r="N91" s="455"/>
      <c r="O91" s="250"/>
      <c r="P91" s="477"/>
      <c r="Q91" s="10"/>
      <c r="R91" s="340"/>
      <c r="S91" s="340"/>
      <c r="T91" s="340"/>
      <c r="U91" s="10"/>
      <c r="V91" s="10"/>
      <c r="W91" s="10"/>
      <c r="X91" s="10"/>
      <c r="Y91" s="10"/>
      <c r="Z91" s="10"/>
      <c r="AA91" s="10"/>
      <c r="AB91" s="10"/>
    </row>
    <row r="92" spans="1:28" ht="24.75" customHeight="1">
      <c r="A92" s="1252" t="str">
        <f>IF(E92&gt;0,"Wypełnione","")</f>
        <v/>
      </c>
      <c r="B92" s="58"/>
      <c r="C92" s="1816">
        <f>'Og s3a'!C495</f>
        <v>0</v>
      </c>
      <c r="D92" s="1814">
        <f>'Og s3a'!E495</f>
        <v>0</v>
      </c>
      <c r="E92" s="1816">
        <f>'Og s3a'!F495</f>
        <v>0</v>
      </c>
      <c r="F92" s="494">
        <f>O92</f>
        <v>0</v>
      </c>
      <c r="G92" s="494">
        <f>P92</f>
        <v>0</v>
      </c>
      <c r="H92" s="253"/>
      <c r="I92" s="253"/>
      <c r="J92" s="253"/>
      <c r="K92" s="253"/>
      <c r="L92" s="10"/>
      <c r="M92" s="10"/>
      <c r="N92" s="454">
        <f>'Og s3a'!G495</f>
        <v>0</v>
      </c>
      <c r="O92" s="254">
        <f>'Og s3a'!H495</f>
        <v>0</v>
      </c>
      <c r="P92" s="456">
        <f>'Og s3a'!D495</f>
        <v>0</v>
      </c>
      <c r="Q92" s="10"/>
      <c r="R92" s="340"/>
      <c r="S92" s="340"/>
      <c r="T92" s="340"/>
      <c r="U92" s="10"/>
      <c r="V92" s="10"/>
      <c r="W92" s="10"/>
      <c r="X92" s="10"/>
      <c r="Y92" s="10"/>
      <c r="Z92" s="10"/>
      <c r="AA92" s="10"/>
      <c r="AB92" s="10"/>
    </row>
    <row r="93" spans="1:28" ht="14.25" customHeight="1">
      <c r="A93" s="1252" t="str">
        <f>A92</f>
        <v/>
      </c>
      <c r="B93" s="58"/>
      <c r="C93" s="1817"/>
      <c r="D93" s="1815"/>
      <c r="E93" s="1817"/>
      <c r="F93" s="251"/>
      <c r="G93" s="251"/>
      <c r="H93" s="251"/>
      <c r="I93" s="251"/>
      <c r="J93" s="251"/>
      <c r="K93" s="251"/>
      <c r="L93" s="10"/>
      <c r="M93" s="10"/>
      <c r="N93" s="455"/>
      <c r="O93" s="250"/>
      <c r="P93" s="477"/>
      <c r="Q93" s="10"/>
      <c r="R93" s="340"/>
      <c r="S93" s="340"/>
      <c r="T93" s="340"/>
      <c r="U93" s="10"/>
      <c r="V93" s="10"/>
      <c r="W93" s="10"/>
      <c r="X93" s="10"/>
      <c r="Y93" s="10"/>
      <c r="Z93" s="10"/>
      <c r="AA93" s="10"/>
      <c r="AB93" s="10"/>
    </row>
    <row r="94" spans="1:28" ht="24.75" customHeight="1">
      <c r="A94" s="1252" t="str">
        <f>IF(E94&gt;0,"Wypełnione","")</f>
        <v/>
      </c>
      <c r="B94" s="58"/>
      <c r="C94" s="1816">
        <f>'Og s3a'!C497</f>
        <v>0</v>
      </c>
      <c r="D94" s="1814">
        <f>'Og s3a'!E497</f>
        <v>0</v>
      </c>
      <c r="E94" s="1816">
        <f>'Og s3a'!F497</f>
        <v>0</v>
      </c>
      <c r="F94" s="494">
        <f>O94</f>
        <v>0</v>
      </c>
      <c r="G94" s="494">
        <f>P94</f>
        <v>0</v>
      </c>
      <c r="H94" s="253"/>
      <c r="I94" s="253"/>
      <c r="J94" s="253"/>
      <c r="K94" s="253"/>
      <c r="L94" s="10"/>
      <c r="M94" s="10"/>
      <c r="N94" s="454">
        <f>'Og s3a'!G497</f>
        <v>0</v>
      </c>
      <c r="O94" s="254">
        <f>'Og s3a'!H497</f>
        <v>0</v>
      </c>
      <c r="P94" s="456">
        <f>'Og s3a'!D497</f>
        <v>0</v>
      </c>
      <c r="Q94" s="10"/>
      <c r="R94" s="340"/>
      <c r="S94" s="340"/>
      <c r="T94" s="340"/>
      <c r="U94" s="10"/>
      <c r="V94" s="10"/>
      <c r="W94" s="10"/>
      <c r="X94" s="10"/>
      <c r="Y94" s="10"/>
      <c r="Z94" s="10"/>
      <c r="AA94" s="10"/>
      <c r="AB94" s="10"/>
    </row>
    <row r="95" spans="1:28" ht="14.25" customHeight="1">
      <c r="A95" s="1252" t="str">
        <f>A94</f>
        <v/>
      </c>
      <c r="B95" s="58"/>
      <c r="C95" s="1817"/>
      <c r="D95" s="1815"/>
      <c r="E95" s="1817"/>
      <c r="F95" s="251"/>
      <c r="G95" s="251"/>
      <c r="H95" s="251"/>
      <c r="I95" s="251"/>
      <c r="J95" s="251"/>
      <c r="K95" s="251"/>
      <c r="L95" s="10"/>
      <c r="M95" s="10"/>
      <c r="N95" s="455"/>
      <c r="O95" s="250"/>
      <c r="P95" s="477"/>
      <c r="Q95" s="10"/>
      <c r="R95" s="340"/>
      <c r="S95" s="340"/>
      <c r="T95" s="340"/>
      <c r="U95" s="10"/>
      <c r="V95" s="10"/>
      <c r="W95" s="10"/>
      <c r="X95" s="10"/>
      <c r="Y95" s="10"/>
      <c r="Z95" s="10"/>
      <c r="AA95" s="10"/>
      <c r="AB95" s="10"/>
    </row>
    <row r="96" spans="1:28" ht="24.75" customHeight="1">
      <c r="A96" s="1252" t="str">
        <f>IF(E96&gt;0,"Wypełnione","")</f>
        <v/>
      </c>
      <c r="B96" s="58"/>
      <c r="C96" s="1816">
        <f>'Og s3a'!C499</f>
        <v>0</v>
      </c>
      <c r="D96" s="1814">
        <f>'Og s3a'!E499</f>
        <v>0</v>
      </c>
      <c r="E96" s="1816">
        <f>'Og s3a'!F499</f>
        <v>0</v>
      </c>
      <c r="F96" s="494">
        <f>O96</f>
        <v>0</v>
      </c>
      <c r="G96" s="494">
        <f>P96</f>
        <v>0</v>
      </c>
      <c r="H96" s="253"/>
      <c r="I96" s="253"/>
      <c r="J96" s="253"/>
      <c r="K96" s="253"/>
      <c r="L96" s="10"/>
      <c r="M96" s="10"/>
      <c r="N96" s="454">
        <f>'Og s3a'!G499</f>
        <v>0</v>
      </c>
      <c r="O96" s="254">
        <f>'Og s3a'!H499</f>
        <v>0</v>
      </c>
      <c r="P96" s="456">
        <f>'Og s3a'!D499</f>
        <v>0</v>
      </c>
      <c r="Q96" s="10"/>
      <c r="R96" s="340"/>
      <c r="S96" s="340"/>
      <c r="T96" s="340"/>
      <c r="U96" s="10"/>
      <c r="V96" s="10"/>
      <c r="W96" s="10"/>
      <c r="X96" s="10"/>
      <c r="Y96" s="10"/>
      <c r="Z96" s="10"/>
      <c r="AA96" s="10"/>
      <c r="AB96" s="10"/>
    </row>
    <row r="97" spans="1:28" ht="14.25" customHeight="1">
      <c r="A97" s="1252" t="str">
        <f>A96</f>
        <v/>
      </c>
      <c r="B97" s="58"/>
      <c r="C97" s="1817"/>
      <c r="D97" s="1815"/>
      <c r="E97" s="1817"/>
      <c r="F97" s="251"/>
      <c r="G97" s="251"/>
      <c r="H97" s="251"/>
      <c r="I97" s="251"/>
      <c r="J97" s="251"/>
      <c r="K97" s="251"/>
      <c r="L97" s="10"/>
      <c r="M97" s="10"/>
      <c r="N97" s="455"/>
      <c r="O97" s="250"/>
      <c r="P97" s="477"/>
      <c r="Q97" s="10"/>
      <c r="R97" s="340"/>
      <c r="S97" s="340"/>
      <c r="T97" s="340"/>
      <c r="U97" s="10"/>
      <c r="V97" s="10"/>
      <c r="W97" s="10"/>
      <c r="X97" s="10"/>
      <c r="Y97" s="10"/>
      <c r="Z97" s="10"/>
      <c r="AA97" s="10"/>
      <c r="AB97" s="10"/>
    </row>
    <row r="98" spans="1:28" ht="24.75" customHeight="1">
      <c r="A98" s="1252" t="str">
        <f>IF(E98&gt;0,"Wypełnione","")</f>
        <v/>
      </c>
      <c r="B98" s="58"/>
      <c r="C98" s="1816">
        <f>'Og s3a'!C501</f>
        <v>0</v>
      </c>
      <c r="D98" s="1814">
        <f>'Og s3a'!E501</f>
        <v>0</v>
      </c>
      <c r="E98" s="1816">
        <f>'Og s3a'!F501</f>
        <v>0</v>
      </c>
      <c r="F98" s="494">
        <f>O98</f>
        <v>0</v>
      </c>
      <c r="G98" s="494">
        <f>P98</f>
        <v>0</v>
      </c>
      <c r="H98" s="253"/>
      <c r="I98" s="253"/>
      <c r="J98" s="253"/>
      <c r="K98" s="253"/>
      <c r="L98" s="10"/>
      <c r="M98" s="10"/>
      <c r="N98" s="454">
        <f>'Og s3a'!G501</f>
        <v>0</v>
      </c>
      <c r="O98" s="254">
        <f>'Og s3a'!H501</f>
        <v>0</v>
      </c>
      <c r="P98" s="456">
        <f>'Og s3a'!D501</f>
        <v>0</v>
      </c>
      <c r="Q98" s="10"/>
      <c r="R98" s="340"/>
      <c r="S98" s="340"/>
      <c r="T98" s="340"/>
      <c r="U98" s="10"/>
      <c r="V98" s="10"/>
      <c r="W98" s="10"/>
      <c r="X98" s="10"/>
      <c r="Y98" s="10"/>
      <c r="Z98" s="10"/>
      <c r="AA98" s="10"/>
      <c r="AB98" s="10"/>
    </row>
    <row r="99" spans="1:28" ht="14.25" customHeight="1">
      <c r="A99" s="1252" t="str">
        <f>A98</f>
        <v/>
      </c>
      <c r="B99" s="58"/>
      <c r="C99" s="1817"/>
      <c r="D99" s="1815"/>
      <c r="E99" s="1817"/>
      <c r="F99" s="251"/>
      <c r="G99" s="251"/>
      <c r="H99" s="251"/>
      <c r="I99" s="251"/>
      <c r="J99" s="251"/>
      <c r="K99" s="251"/>
      <c r="L99" s="10"/>
      <c r="M99" s="10"/>
      <c r="N99" s="455"/>
      <c r="O99" s="250"/>
      <c r="P99" s="477"/>
      <c r="Q99" s="10"/>
      <c r="R99" s="340"/>
      <c r="S99" s="340"/>
      <c r="T99" s="340"/>
      <c r="U99" s="10"/>
      <c r="V99" s="10"/>
      <c r="W99" s="10"/>
      <c r="X99" s="10"/>
      <c r="Y99" s="10"/>
      <c r="Z99" s="10"/>
      <c r="AA99" s="10"/>
      <c r="AB99" s="10"/>
    </row>
    <row r="100" spans="1:28" ht="24.75" customHeight="1">
      <c r="A100" s="1252" t="str">
        <f>IF(E100&gt;0,"Wypełnione","")</f>
        <v/>
      </c>
      <c r="B100" s="58"/>
      <c r="C100" s="1816">
        <f>'Og s3a'!C503</f>
        <v>0</v>
      </c>
      <c r="D100" s="1814">
        <f>'Og s3a'!E503</f>
        <v>0</v>
      </c>
      <c r="E100" s="1816">
        <f>'Og s3a'!F503</f>
        <v>0</v>
      </c>
      <c r="F100" s="494">
        <f>O100</f>
        <v>0</v>
      </c>
      <c r="G100" s="494">
        <f>P100</f>
        <v>0</v>
      </c>
      <c r="H100" s="253"/>
      <c r="I100" s="253"/>
      <c r="J100" s="253"/>
      <c r="K100" s="253"/>
      <c r="L100" s="10"/>
      <c r="M100" s="10"/>
      <c r="N100" s="454">
        <f>'Og s3a'!G503</f>
        <v>0</v>
      </c>
      <c r="O100" s="254">
        <f>'Og s3a'!H503</f>
        <v>0</v>
      </c>
      <c r="P100" s="456">
        <f>'Og s3a'!D503</f>
        <v>0</v>
      </c>
      <c r="Q100" s="10"/>
      <c r="R100" s="340"/>
      <c r="S100" s="340"/>
      <c r="T100" s="340"/>
      <c r="U100" s="10"/>
      <c r="V100" s="10"/>
      <c r="W100" s="10"/>
      <c r="X100" s="10"/>
      <c r="Y100" s="10"/>
      <c r="Z100" s="10"/>
      <c r="AA100" s="10"/>
      <c r="AB100" s="10"/>
    </row>
    <row r="101" spans="1:28" ht="14.25" customHeight="1">
      <c r="A101" s="1252" t="str">
        <f>A100</f>
        <v/>
      </c>
      <c r="B101" s="58"/>
      <c r="C101" s="1817"/>
      <c r="D101" s="1815"/>
      <c r="E101" s="1817"/>
      <c r="F101" s="251"/>
      <c r="G101" s="251"/>
      <c r="H101" s="251"/>
      <c r="I101" s="251"/>
      <c r="J101" s="251"/>
      <c r="K101" s="251"/>
      <c r="L101" s="10"/>
      <c r="M101" s="10"/>
      <c r="N101" s="455"/>
      <c r="O101" s="250"/>
      <c r="P101" s="477"/>
      <c r="Q101" s="10"/>
      <c r="R101" s="340"/>
      <c r="S101" s="340"/>
      <c r="T101" s="340"/>
      <c r="U101" s="10"/>
      <c r="V101" s="10"/>
      <c r="W101" s="10"/>
      <c r="X101" s="10"/>
      <c r="Y101" s="10"/>
      <c r="Z101" s="10"/>
      <c r="AA101" s="10"/>
      <c r="AB101" s="10"/>
    </row>
    <row r="102" spans="1:28" ht="24.75" customHeight="1">
      <c r="A102" s="1252" t="str">
        <f>IF(E102&gt;0,"Wypełnione","")</f>
        <v/>
      </c>
      <c r="B102" s="58"/>
      <c r="C102" s="1816">
        <f>'Og s3a'!C505</f>
        <v>0</v>
      </c>
      <c r="D102" s="1814">
        <f>'Og s3a'!E505</f>
        <v>0</v>
      </c>
      <c r="E102" s="1816">
        <f>'Og s3a'!F505</f>
        <v>0</v>
      </c>
      <c r="F102" s="494">
        <f>O102</f>
        <v>0</v>
      </c>
      <c r="G102" s="494">
        <f>P102</f>
        <v>0</v>
      </c>
      <c r="H102" s="253"/>
      <c r="I102" s="253"/>
      <c r="J102" s="253"/>
      <c r="K102" s="253"/>
      <c r="L102" s="10"/>
      <c r="M102" s="10"/>
      <c r="N102" s="454">
        <f>'Og s3a'!G505</f>
        <v>0</v>
      </c>
      <c r="O102" s="254">
        <f>'Og s3a'!H505</f>
        <v>0</v>
      </c>
      <c r="P102" s="456">
        <f>'Og s3a'!D505</f>
        <v>0</v>
      </c>
      <c r="Q102" s="10"/>
      <c r="R102" s="340"/>
      <c r="S102" s="340"/>
      <c r="T102" s="340"/>
      <c r="U102" s="10"/>
      <c r="V102" s="10"/>
      <c r="W102" s="10"/>
      <c r="X102" s="10"/>
      <c r="Y102" s="10"/>
      <c r="Z102" s="10"/>
      <c r="AA102" s="10"/>
      <c r="AB102" s="10"/>
    </row>
    <row r="103" spans="1:28" ht="14.25" customHeight="1">
      <c r="A103" s="1252" t="str">
        <f>A102</f>
        <v/>
      </c>
      <c r="B103" s="58"/>
      <c r="C103" s="1817"/>
      <c r="D103" s="1815"/>
      <c r="E103" s="1817"/>
      <c r="F103" s="251"/>
      <c r="G103" s="251"/>
      <c r="H103" s="251"/>
      <c r="I103" s="251"/>
      <c r="J103" s="251"/>
      <c r="K103" s="251"/>
      <c r="L103" s="10"/>
      <c r="M103" s="10"/>
      <c r="N103" s="455"/>
      <c r="O103" s="250"/>
      <c r="P103" s="477"/>
      <c r="Q103" s="10"/>
      <c r="R103" s="340"/>
      <c r="S103" s="340"/>
      <c r="T103" s="340"/>
      <c r="U103" s="10"/>
      <c r="V103" s="10"/>
      <c r="W103" s="10"/>
      <c r="X103" s="10"/>
      <c r="Y103" s="10"/>
      <c r="Z103" s="10"/>
      <c r="AA103" s="10"/>
      <c r="AB103" s="10"/>
    </row>
    <row r="104" spans="1:28" ht="24.75" customHeight="1">
      <c r="A104" s="1252" t="str">
        <f>IF(E104&gt;0,"Wypełnione","")</f>
        <v/>
      </c>
      <c r="B104" s="58"/>
      <c r="C104" s="1816">
        <f>'Og s3a'!C507</f>
        <v>0</v>
      </c>
      <c r="D104" s="1814">
        <f>'Og s3a'!E507</f>
        <v>0</v>
      </c>
      <c r="E104" s="1816">
        <f>'Og s3a'!F507</f>
        <v>0</v>
      </c>
      <c r="F104" s="494">
        <f>O104</f>
        <v>0</v>
      </c>
      <c r="G104" s="494">
        <f>P104</f>
        <v>0</v>
      </c>
      <c r="H104" s="253"/>
      <c r="I104" s="253"/>
      <c r="J104" s="253"/>
      <c r="K104" s="253"/>
      <c r="L104" s="10"/>
      <c r="M104" s="10"/>
      <c r="N104" s="454">
        <f>'Og s3a'!G507</f>
        <v>0</v>
      </c>
      <c r="O104" s="254">
        <f>'Og s3a'!H507</f>
        <v>0</v>
      </c>
      <c r="P104" s="456">
        <f>'Og s3a'!D507</f>
        <v>0</v>
      </c>
      <c r="Q104" s="10"/>
      <c r="R104" s="340"/>
      <c r="S104" s="340"/>
      <c r="T104" s="340"/>
      <c r="U104" s="10"/>
      <c r="V104" s="10"/>
      <c r="W104" s="10"/>
      <c r="X104" s="10"/>
      <c r="Y104" s="10"/>
      <c r="Z104" s="10"/>
      <c r="AA104" s="10"/>
      <c r="AB104" s="10"/>
    </row>
    <row r="105" spans="1:28" ht="14.25" customHeight="1">
      <c r="A105" s="1252" t="str">
        <f>A104</f>
        <v/>
      </c>
      <c r="B105" s="58"/>
      <c r="C105" s="1817"/>
      <c r="D105" s="1815"/>
      <c r="E105" s="1817"/>
      <c r="F105" s="251"/>
      <c r="G105" s="251"/>
      <c r="H105" s="251"/>
      <c r="I105" s="251"/>
      <c r="J105" s="251"/>
      <c r="K105" s="251"/>
      <c r="L105" s="10"/>
      <c r="M105" s="10"/>
      <c r="N105" s="455"/>
      <c r="O105" s="250"/>
      <c r="P105" s="477"/>
      <c r="Q105" s="10"/>
      <c r="R105" s="340"/>
      <c r="S105" s="340"/>
      <c r="T105" s="340"/>
      <c r="U105" s="10"/>
      <c r="V105" s="10"/>
      <c r="W105" s="10"/>
      <c r="X105" s="10"/>
      <c r="Y105" s="10"/>
      <c r="Z105" s="10"/>
      <c r="AA105" s="10"/>
      <c r="AB105" s="10"/>
    </row>
    <row r="106" spans="1:28" ht="24.75" customHeight="1">
      <c r="A106" s="1252" t="str">
        <f>IF(E106&gt;0,"Wypełnione","")</f>
        <v/>
      </c>
      <c r="B106" s="58"/>
      <c r="C106" s="1816">
        <f>'Og s3a'!C509</f>
        <v>0</v>
      </c>
      <c r="D106" s="1814">
        <f>'Og s3a'!E509</f>
        <v>0</v>
      </c>
      <c r="E106" s="1816">
        <f>'Og s3a'!F509</f>
        <v>0</v>
      </c>
      <c r="F106" s="494">
        <f>O106</f>
        <v>0</v>
      </c>
      <c r="G106" s="494">
        <f>P106</f>
        <v>0</v>
      </c>
      <c r="H106" s="253"/>
      <c r="I106" s="253"/>
      <c r="J106" s="253"/>
      <c r="K106" s="253"/>
      <c r="L106" s="10"/>
      <c r="M106" s="10"/>
      <c r="N106" s="454">
        <f>'Og s3a'!G509</f>
        <v>0</v>
      </c>
      <c r="O106" s="254">
        <f>'Og s3a'!H509</f>
        <v>0</v>
      </c>
      <c r="P106" s="456">
        <f>'Og s3a'!D509</f>
        <v>0</v>
      </c>
      <c r="Q106" s="10"/>
      <c r="R106" s="340"/>
      <c r="S106" s="340"/>
      <c r="T106" s="340"/>
      <c r="U106" s="10"/>
      <c r="V106" s="10"/>
      <c r="W106" s="10"/>
      <c r="X106" s="10"/>
      <c r="Y106" s="10"/>
      <c r="Z106" s="10"/>
      <c r="AA106" s="10"/>
      <c r="AB106" s="10"/>
    </row>
    <row r="107" spans="1:28" ht="14.25" customHeight="1">
      <c r="A107" s="1252" t="str">
        <f>A106</f>
        <v/>
      </c>
      <c r="B107" s="58"/>
      <c r="C107" s="1817"/>
      <c r="D107" s="1815"/>
      <c r="E107" s="1817"/>
      <c r="F107" s="251"/>
      <c r="G107" s="251"/>
      <c r="H107" s="251"/>
      <c r="I107" s="251"/>
      <c r="J107" s="251"/>
      <c r="K107" s="251"/>
      <c r="L107" s="10"/>
      <c r="M107" s="10"/>
      <c r="N107" s="455"/>
      <c r="O107" s="250"/>
      <c r="P107" s="477"/>
      <c r="Q107" s="10"/>
      <c r="R107" s="340"/>
      <c r="S107" s="340"/>
      <c r="T107" s="340"/>
      <c r="U107" s="10"/>
      <c r="V107" s="10"/>
      <c r="W107" s="10"/>
      <c r="X107" s="10"/>
      <c r="Y107" s="10"/>
      <c r="Z107" s="10"/>
      <c r="AA107" s="10"/>
      <c r="AB107" s="10"/>
    </row>
    <row r="108" spans="1:28" ht="24.75" customHeight="1">
      <c r="A108" s="1252" t="str">
        <f>IF(E108&gt;0,"Wypełnione","")</f>
        <v/>
      </c>
      <c r="B108" s="58"/>
      <c r="C108" s="1816">
        <f>'Og s3a'!C511</f>
        <v>0</v>
      </c>
      <c r="D108" s="1814">
        <f>'Og s3a'!E511</f>
        <v>0</v>
      </c>
      <c r="E108" s="1816">
        <f>'Og s3a'!F511</f>
        <v>0</v>
      </c>
      <c r="F108" s="494">
        <f>O108</f>
        <v>0</v>
      </c>
      <c r="G108" s="494">
        <f>P108</f>
        <v>0</v>
      </c>
      <c r="H108" s="253"/>
      <c r="I108" s="253"/>
      <c r="J108" s="253"/>
      <c r="K108" s="253"/>
      <c r="L108" s="10"/>
      <c r="M108" s="10"/>
      <c r="N108" s="454">
        <f>'Og s3a'!G511</f>
        <v>0</v>
      </c>
      <c r="O108" s="254">
        <f>'Og s3a'!H511</f>
        <v>0</v>
      </c>
      <c r="P108" s="456">
        <f>'Og s3a'!D511</f>
        <v>0</v>
      </c>
      <c r="Q108" s="10"/>
      <c r="R108" s="340"/>
      <c r="S108" s="340"/>
      <c r="T108" s="340"/>
      <c r="U108" s="10"/>
      <c r="V108" s="10"/>
      <c r="W108" s="10"/>
      <c r="X108" s="10"/>
      <c r="Y108" s="10"/>
      <c r="Z108" s="10"/>
      <c r="AA108" s="10"/>
      <c r="AB108" s="10"/>
    </row>
    <row r="109" spans="1:28" ht="14.25" customHeight="1">
      <c r="A109" s="1252" t="str">
        <f>A108</f>
        <v/>
      </c>
      <c r="B109" s="58"/>
      <c r="C109" s="1817"/>
      <c r="D109" s="1815"/>
      <c r="E109" s="1817"/>
      <c r="F109" s="251"/>
      <c r="G109" s="251"/>
      <c r="H109" s="251"/>
      <c r="I109" s="251"/>
      <c r="J109" s="251"/>
      <c r="K109" s="251"/>
      <c r="L109" s="10"/>
      <c r="M109" s="10"/>
      <c r="N109" s="455"/>
      <c r="O109" s="250"/>
      <c r="P109" s="477"/>
      <c r="Q109" s="10"/>
      <c r="R109" s="340"/>
      <c r="S109" s="340"/>
      <c r="T109" s="340"/>
      <c r="U109" s="10"/>
      <c r="V109" s="10"/>
      <c r="W109" s="10"/>
      <c r="X109" s="10"/>
      <c r="Y109" s="10"/>
      <c r="Z109" s="10"/>
      <c r="AA109" s="10"/>
      <c r="AB109" s="10"/>
    </row>
    <row r="110" spans="1:28" ht="24.75" customHeight="1">
      <c r="A110" s="1252" t="str">
        <f>IF(E110&gt;0,"Wypełnione","")</f>
        <v/>
      </c>
      <c r="B110" s="58"/>
      <c r="C110" s="1816">
        <f>'Og s3a'!C513</f>
        <v>0</v>
      </c>
      <c r="D110" s="1814">
        <f>'Og s3a'!E513</f>
        <v>0</v>
      </c>
      <c r="E110" s="1816">
        <f>'Og s3a'!F513</f>
        <v>0</v>
      </c>
      <c r="F110" s="494">
        <f>O110</f>
        <v>0</v>
      </c>
      <c r="G110" s="494">
        <f>P110</f>
        <v>0</v>
      </c>
      <c r="H110" s="253"/>
      <c r="I110" s="253"/>
      <c r="J110" s="253"/>
      <c r="K110" s="253"/>
      <c r="L110" s="10"/>
      <c r="M110" s="10"/>
      <c r="N110" s="454">
        <f>'Og s3a'!G513</f>
        <v>0</v>
      </c>
      <c r="O110" s="254">
        <f>'Og s3a'!H513</f>
        <v>0</v>
      </c>
      <c r="P110" s="456">
        <f>'Og s3a'!D513</f>
        <v>0</v>
      </c>
      <c r="Q110" s="10"/>
      <c r="R110" s="340"/>
      <c r="S110" s="340"/>
      <c r="T110" s="340"/>
      <c r="U110" s="10"/>
      <c r="V110" s="10"/>
      <c r="W110" s="10"/>
      <c r="X110" s="10"/>
      <c r="Y110" s="10"/>
      <c r="Z110" s="10"/>
      <c r="AA110" s="10"/>
      <c r="AB110" s="10"/>
    </row>
    <row r="111" spans="1:28" ht="14.25" customHeight="1">
      <c r="A111" s="1252" t="str">
        <f>A110</f>
        <v/>
      </c>
      <c r="B111" s="58"/>
      <c r="C111" s="1817"/>
      <c r="D111" s="1815"/>
      <c r="E111" s="1817"/>
      <c r="F111" s="251"/>
      <c r="G111" s="251"/>
      <c r="H111" s="251"/>
      <c r="I111" s="251"/>
      <c r="J111" s="251"/>
      <c r="K111" s="251"/>
      <c r="L111" s="10"/>
      <c r="M111" s="10"/>
      <c r="N111" s="455"/>
      <c r="O111" s="250"/>
      <c r="P111" s="477"/>
      <c r="Q111" s="10"/>
      <c r="R111" s="340"/>
      <c r="S111" s="340"/>
      <c r="T111" s="340"/>
      <c r="U111" s="10"/>
      <c r="V111" s="10"/>
      <c r="W111" s="10"/>
      <c r="X111" s="10"/>
      <c r="Y111" s="10"/>
      <c r="Z111" s="10"/>
      <c r="AA111" s="10"/>
      <c r="AB111" s="10"/>
    </row>
    <row r="112" spans="1:28" ht="24.75" customHeight="1">
      <c r="A112" s="1252" t="str">
        <f>IF(E112&gt;0,"Wypełnione","")</f>
        <v/>
      </c>
      <c r="B112" s="58"/>
      <c r="C112" s="1816">
        <f>'Og s3a'!C515</f>
        <v>0</v>
      </c>
      <c r="D112" s="1814">
        <f>'Og s3a'!E515</f>
        <v>0</v>
      </c>
      <c r="E112" s="1816">
        <f>'Og s3a'!F515</f>
        <v>0</v>
      </c>
      <c r="F112" s="494">
        <f>O112</f>
        <v>0</v>
      </c>
      <c r="G112" s="494">
        <f>P112</f>
        <v>0</v>
      </c>
      <c r="H112" s="253"/>
      <c r="I112" s="253"/>
      <c r="J112" s="253"/>
      <c r="K112" s="253"/>
      <c r="L112" s="10"/>
      <c r="M112" s="10"/>
      <c r="N112" s="454">
        <f>'Og s3a'!G515</f>
        <v>0</v>
      </c>
      <c r="O112" s="254">
        <f>'Og s3a'!H515</f>
        <v>0</v>
      </c>
      <c r="P112" s="456">
        <f>'Og s3a'!D515</f>
        <v>0</v>
      </c>
      <c r="Q112" s="10"/>
      <c r="R112" s="340"/>
      <c r="S112" s="340"/>
      <c r="T112" s="340"/>
      <c r="U112" s="10"/>
      <c r="V112" s="10"/>
      <c r="W112" s="10"/>
      <c r="X112" s="10"/>
      <c r="Y112" s="10"/>
      <c r="Z112" s="10"/>
      <c r="AA112" s="10"/>
      <c r="AB112" s="10"/>
    </row>
    <row r="113" spans="1:28" ht="14.25" customHeight="1">
      <c r="A113" s="1252" t="str">
        <f>A112</f>
        <v/>
      </c>
      <c r="B113" s="58"/>
      <c r="C113" s="1817"/>
      <c r="D113" s="1815"/>
      <c r="E113" s="1817"/>
      <c r="F113" s="251"/>
      <c r="G113" s="251"/>
      <c r="H113" s="251"/>
      <c r="I113" s="251"/>
      <c r="J113" s="251"/>
      <c r="K113" s="251"/>
      <c r="L113" s="10"/>
      <c r="M113" s="10"/>
      <c r="N113" s="455"/>
      <c r="O113" s="250"/>
      <c r="P113" s="477"/>
      <c r="Q113" s="10"/>
      <c r="R113" s="340"/>
      <c r="S113" s="340"/>
      <c r="T113" s="340"/>
      <c r="U113" s="10"/>
      <c r="V113" s="10"/>
      <c r="W113" s="10"/>
      <c r="X113" s="10"/>
      <c r="Y113" s="10"/>
      <c r="Z113" s="10"/>
      <c r="AA113" s="10"/>
      <c r="AB113" s="10"/>
    </row>
    <row r="114" spans="1:28" ht="24.75" customHeight="1">
      <c r="A114" s="1252" t="str">
        <f>IF(E114&gt;0,"Wypełnione","")</f>
        <v/>
      </c>
      <c r="B114" s="58"/>
      <c r="C114" s="1816">
        <f>'Og s3a'!C517</f>
        <v>0</v>
      </c>
      <c r="D114" s="1814">
        <f>'Og s3a'!E517</f>
        <v>0</v>
      </c>
      <c r="E114" s="1816">
        <f>'Og s3a'!F517</f>
        <v>0</v>
      </c>
      <c r="F114" s="494">
        <f>O114</f>
        <v>0</v>
      </c>
      <c r="G114" s="494">
        <f>P114</f>
        <v>0</v>
      </c>
      <c r="H114" s="253"/>
      <c r="I114" s="253"/>
      <c r="J114" s="253"/>
      <c r="K114" s="253"/>
      <c r="L114" s="10"/>
      <c r="M114" s="10"/>
      <c r="N114" s="454">
        <f>'Og s3a'!G517</f>
        <v>0</v>
      </c>
      <c r="O114" s="254">
        <f>'Og s3a'!H517</f>
        <v>0</v>
      </c>
      <c r="P114" s="456">
        <f>'Og s3a'!D517</f>
        <v>0</v>
      </c>
      <c r="Q114" s="10"/>
      <c r="R114" s="340"/>
      <c r="S114" s="340"/>
      <c r="T114" s="340"/>
      <c r="U114" s="10"/>
      <c r="V114" s="10"/>
      <c r="W114" s="10"/>
      <c r="X114" s="10"/>
      <c r="Y114" s="10"/>
      <c r="Z114" s="10"/>
      <c r="AA114" s="10"/>
      <c r="AB114" s="10"/>
    </row>
    <row r="115" spans="1:28" ht="14.25" customHeight="1">
      <c r="A115" s="1252" t="str">
        <f>A114</f>
        <v/>
      </c>
      <c r="B115" s="58"/>
      <c r="C115" s="1817"/>
      <c r="D115" s="1815"/>
      <c r="E115" s="1817"/>
      <c r="F115" s="251"/>
      <c r="G115" s="251"/>
      <c r="H115" s="251"/>
      <c r="I115" s="251"/>
      <c r="J115" s="251"/>
      <c r="K115" s="251"/>
      <c r="L115" s="10"/>
      <c r="M115" s="10"/>
      <c r="N115" s="455"/>
      <c r="O115" s="250"/>
      <c r="P115" s="477"/>
      <c r="Q115" s="10"/>
      <c r="R115" s="340"/>
      <c r="S115" s="340"/>
      <c r="T115" s="340"/>
      <c r="U115" s="10"/>
      <c r="V115" s="10"/>
      <c r="W115" s="10"/>
      <c r="X115" s="10"/>
      <c r="Y115" s="10"/>
      <c r="Z115" s="10"/>
      <c r="AA115" s="10"/>
      <c r="AB115" s="10"/>
    </row>
    <row r="116" spans="1:28" ht="24.75" customHeight="1">
      <c r="A116" s="1252" t="str">
        <f>IF(E116&gt;0,"Wypełnione","")</f>
        <v/>
      </c>
      <c r="B116" s="58"/>
      <c r="C116" s="1816">
        <f>'Og s3a'!C519</f>
        <v>0</v>
      </c>
      <c r="D116" s="1814">
        <f>'Og s3a'!E519</f>
        <v>0</v>
      </c>
      <c r="E116" s="1816">
        <f>'Og s3a'!F519</f>
        <v>0</v>
      </c>
      <c r="F116" s="494">
        <f>O116</f>
        <v>0</v>
      </c>
      <c r="G116" s="494">
        <f>P116</f>
        <v>0</v>
      </c>
      <c r="H116" s="253"/>
      <c r="I116" s="253"/>
      <c r="J116" s="253"/>
      <c r="K116" s="253"/>
      <c r="L116" s="10"/>
      <c r="M116" s="10"/>
      <c r="N116" s="454">
        <f>'Og s3a'!G519</f>
        <v>0</v>
      </c>
      <c r="O116" s="254">
        <f>'Og s3a'!H519</f>
        <v>0</v>
      </c>
      <c r="P116" s="456">
        <f>'Og s3a'!D519</f>
        <v>0</v>
      </c>
      <c r="Q116" s="10"/>
      <c r="R116" s="340"/>
      <c r="S116" s="340"/>
      <c r="T116" s="340"/>
      <c r="U116" s="10"/>
      <c r="V116" s="10"/>
      <c r="W116" s="10"/>
      <c r="X116" s="10"/>
      <c r="Y116" s="10"/>
      <c r="Z116" s="10"/>
      <c r="AA116" s="10"/>
      <c r="AB116" s="10"/>
    </row>
    <row r="117" spans="1:28" ht="14.25" customHeight="1">
      <c r="A117" s="1252" t="str">
        <f>A116</f>
        <v/>
      </c>
      <c r="B117" s="58"/>
      <c r="C117" s="1817"/>
      <c r="D117" s="1815"/>
      <c r="E117" s="1817"/>
      <c r="F117" s="251"/>
      <c r="G117" s="251"/>
      <c r="H117" s="251"/>
      <c r="I117" s="251"/>
      <c r="J117" s="251"/>
      <c r="K117" s="251"/>
      <c r="L117" s="10"/>
      <c r="M117" s="10"/>
      <c r="N117" s="455"/>
      <c r="O117" s="250"/>
      <c r="P117" s="477"/>
      <c r="Q117" s="10"/>
      <c r="R117" s="340"/>
      <c r="S117" s="340"/>
      <c r="T117" s="340"/>
      <c r="U117" s="10"/>
      <c r="V117" s="10"/>
      <c r="W117" s="10"/>
      <c r="X117" s="10"/>
      <c r="Y117" s="10"/>
      <c r="Z117" s="10"/>
      <c r="AA117" s="10"/>
      <c r="AB117" s="10"/>
    </row>
    <row r="118" spans="1:28" ht="24.75" customHeight="1">
      <c r="A118" s="1252" t="str">
        <f>IF(E118&gt;0,"Wypełnione","")</f>
        <v/>
      </c>
      <c r="B118" s="58"/>
      <c r="C118" s="1816">
        <f>'Og s3a'!C521</f>
        <v>0</v>
      </c>
      <c r="D118" s="1814">
        <f>'Og s3a'!E521</f>
        <v>0</v>
      </c>
      <c r="E118" s="1816">
        <f>'Og s3a'!F521</f>
        <v>0</v>
      </c>
      <c r="F118" s="494">
        <f>O118</f>
        <v>0</v>
      </c>
      <c r="G118" s="494">
        <f>P118</f>
        <v>0</v>
      </c>
      <c r="H118" s="253"/>
      <c r="I118" s="253"/>
      <c r="J118" s="253"/>
      <c r="K118" s="253"/>
      <c r="L118" s="10"/>
      <c r="M118" s="10"/>
      <c r="N118" s="454">
        <f>'Og s3a'!G521</f>
        <v>0</v>
      </c>
      <c r="O118" s="254">
        <f>'Og s3a'!H521</f>
        <v>0</v>
      </c>
      <c r="P118" s="456">
        <f>'Og s3a'!D521</f>
        <v>0</v>
      </c>
      <c r="Q118" s="10"/>
      <c r="R118" s="340"/>
      <c r="S118" s="340"/>
      <c r="T118" s="340"/>
      <c r="U118" s="10"/>
      <c r="V118" s="10"/>
      <c r="W118" s="10"/>
      <c r="X118" s="10"/>
      <c r="Y118" s="10"/>
      <c r="Z118" s="10"/>
      <c r="AA118" s="10"/>
      <c r="AB118" s="10"/>
    </row>
    <row r="119" spans="1:28" ht="14.25" customHeight="1">
      <c r="A119" s="1252" t="str">
        <f>A118</f>
        <v/>
      </c>
      <c r="B119" s="58"/>
      <c r="C119" s="1817"/>
      <c r="D119" s="1815"/>
      <c r="E119" s="1817"/>
      <c r="F119" s="251"/>
      <c r="G119" s="251"/>
      <c r="H119" s="251"/>
      <c r="I119" s="251"/>
      <c r="J119" s="251"/>
      <c r="K119" s="251"/>
      <c r="L119" s="10"/>
      <c r="M119" s="10"/>
      <c r="N119" s="455"/>
      <c r="O119" s="250"/>
      <c r="P119" s="477"/>
      <c r="Q119" s="10"/>
      <c r="R119" s="340"/>
      <c r="S119" s="340"/>
      <c r="T119" s="340"/>
      <c r="U119" s="10"/>
      <c r="V119" s="10"/>
      <c r="W119" s="10"/>
      <c r="X119" s="10"/>
      <c r="Y119" s="10"/>
      <c r="Z119" s="10"/>
      <c r="AA119" s="10"/>
      <c r="AB119" s="10"/>
    </row>
    <row r="120" spans="1:28" ht="24.75" customHeight="1">
      <c r="A120" s="1252" t="str">
        <f>IF(E120&gt;0,"Wypełnione","")</f>
        <v/>
      </c>
      <c r="B120" s="58"/>
      <c r="C120" s="1816">
        <f>'Og s3a'!C523</f>
        <v>0</v>
      </c>
      <c r="D120" s="1814">
        <f>'Og s3a'!E523</f>
        <v>0</v>
      </c>
      <c r="E120" s="1816">
        <f>'Og s3a'!F523</f>
        <v>0</v>
      </c>
      <c r="F120" s="494">
        <f>O120</f>
        <v>0</v>
      </c>
      <c r="G120" s="494">
        <f>P120</f>
        <v>0</v>
      </c>
      <c r="H120" s="253"/>
      <c r="I120" s="253"/>
      <c r="J120" s="253"/>
      <c r="K120" s="253"/>
      <c r="L120" s="10"/>
      <c r="M120" s="10"/>
      <c r="N120" s="454">
        <f>'Og s3a'!G523</f>
        <v>0</v>
      </c>
      <c r="O120" s="254">
        <f>'Og s3a'!H523</f>
        <v>0</v>
      </c>
      <c r="P120" s="456">
        <f>'Og s3a'!D523</f>
        <v>0</v>
      </c>
      <c r="Q120" s="10"/>
      <c r="R120" s="340"/>
      <c r="S120" s="340"/>
      <c r="T120" s="340"/>
      <c r="U120" s="10"/>
      <c r="V120" s="10"/>
      <c r="W120" s="10"/>
      <c r="X120" s="10"/>
      <c r="Y120" s="10"/>
      <c r="Z120" s="10"/>
      <c r="AA120" s="10"/>
      <c r="AB120" s="10"/>
    </row>
    <row r="121" spans="1:28" ht="14.25" customHeight="1">
      <c r="A121" s="1252" t="str">
        <f>A120</f>
        <v/>
      </c>
      <c r="B121" s="58"/>
      <c r="C121" s="1817"/>
      <c r="D121" s="1815"/>
      <c r="E121" s="1817"/>
      <c r="F121" s="251"/>
      <c r="G121" s="251"/>
      <c r="H121" s="251"/>
      <c r="I121" s="251"/>
      <c r="J121" s="251"/>
      <c r="K121" s="251"/>
      <c r="L121" s="10"/>
      <c r="M121" s="10"/>
      <c r="N121" s="455"/>
      <c r="O121" s="250"/>
      <c r="P121" s="477"/>
      <c r="Q121" s="10"/>
      <c r="R121" s="340"/>
      <c r="S121" s="340"/>
      <c r="T121" s="340"/>
      <c r="U121" s="10"/>
      <c r="V121" s="10"/>
      <c r="W121" s="10"/>
      <c r="X121" s="10"/>
      <c r="Y121" s="10"/>
      <c r="Z121" s="10"/>
      <c r="AA121" s="10"/>
      <c r="AB121" s="10"/>
    </row>
    <row r="122" spans="1:28" ht="24.75" customHeight="1">
      <c r="A122" s="1252" t="str">
        <f>IF(E122&gt;0,"Wypełnione","")</f>
        <v/>
      </c>
      <c r="B122" s="58"/>
      <c r="C122" s="1816">
        <f>'Og s3a'!C525</f>
        <v>0</v>
      </c>
      <c r="D122" s="1814">
        <f>'Og s3a'!E525</f>
        <v>0</v>
      </c>
      <c r="E122" s="1816">
        <f>'Og s3a'!F525</f>
        <v>0</v>
      </c>
      <c r="F122" s="494">
        <f>O122</f>
        <v>0</v>
      </c>
      <c r="G122" s="494">
        <f>P122</f>
        <v>0</v>
      </c>
      <c r="H122" s="253"/>
      <c r="I122" s="253"/>
      <c r="J122" s="253"/>
      <c r="K122" s="253"/>
      <c r="L122" s="10"/>
      <c r="M122" s="10"/>
      <c r="N122" s="454">
        <f>'Og s3a'!G525</f>
        <v>0</v>
      </c>
      <c r="O122" s="254">
        <f>'Og s3a'!H525</f>
        <v>0</v>
      </c>
      <c r="P122" s="456">
        <f>'Og s3a'!D525</f>
        <v>0</v>
      </c>
      <c r="Q122" s="10"/>
      <c r="R122" s="340"/>
      <c r="S122" s="340"/>
      <c r="T122" s="340"/>
      <c r="U122" s="10"/>
      <c r="V122" s="10"/>
      <c r="W122" s="10"/>
      <c r="X122" s="10"/>
      <c r="Y122" s="10"/>
      <c r="Z122" s="10"/>
      <c r="AA122" s="10"/>
      <c r="AB122" s="10"/>
    </row>
    <row r="123" spans="1:28" ht="14.25" customHeight="1">
      <c r="A123" s="1252" t="str">
        <f>A122</f>
        <v/>
      </c>
      <c r="B123" s="58"/>
      <c r="C123" s="1817"/>
      <c r="D123" s="1815"/>
      <c r="E123" s="1817"/>
      <c r="F123" s="251"/>
      <c r="G123" s="251"/>
      <c r="H123" s="251"/>
      <c r="I123" s="251"/>
      <c r="J123" s="251"/>
      <c r="K123" s="251"/>
      <c r="L123" s="10"/>
      <c r="M123" s="10"/>
      <c r="N123" s="455"/>
      <c r="O123" s="250"/>
      <c r="P123" s="477"/>
      <c r="Q123" s="10"/>
      <c r="R123" s="340"/>
      <c r="S123" s="340"/>
      <c r="T123" s="340"/>
      <c r="U123" s="10"/>
      <c r="V123" s="10"/>
      <c r="W123" s="10"/>
      <c r="X123" s="10"/>
      <c r="Y123" s="10"/>
      <c r="Z123" s="10"/>
      <c r="AA123" s="10"/>
      <c r="AB123" s="10"/>
    </row>
    <row r="124" spans="1:28" ht="24.75" customHeight="1">
      <c r="A124" s="1252" t="str">
        <f>IF(E124&gt;0,"Wypełnione","")</f>
        <v/>
      </c>
      <c r="B124" s="58"/>
      <c r="C124" s="1816">
        <f>'Og s3a'!C527</f>
        <v>0</v>
      </c>
      <c r="D124" s="1814">
        <f>'Og s3a'!E527</f>
        <v>0</v>
      </c>
      <c r="E124" s="1816">
        <f>'Og s3a'!F527</f>
        <v>0</v>
      </c>
      <c r="F124" s="494">
        <f>O124</f>
        <v>0</v>
      </c>
      <c r="G124" s="494">
        <f>P124</f>
        <v>0</v>
      </c>
      <c r="H124" s="253"/>
      <c r="I124" s="253"/>
      <c r="J124" s="253"/>
      <c r="K124" s="253"/>
      <c r="L124" s="10"/>
      <c r="M124" s="10"/>
      <c r="N124" s="454">
        <f>'Og s3a'!G527</f>
        <v>0</v>
      </c>
      <c r="O124" s="254">
        <f>'Og s3a'!H527</f>
        <v>0</v>
      </c>
      <c r="P124" s="456">
        <f>'Og s3a'!D527</f>
        <v>0</v>
      </c>
      <c r="Q124" s="10"/>
      <c r="R124" s="340"/>
      <c r="S124" s="340"/>
      <c r="T124" s="340"/>
      <c r="U124" s="10"/>
      <c r="V124" s="10"/>
      <c r="W124" s="10"/>
      <c r="X124" s="10"/>
      <c r="Y124" s="10"/>
      <c r="Z124" s="10"/>
      <c r="AA124" s="10"/>
      <c r="AB124" s="10"/>
    </row>
    <row r="125" spans="1:28" ht="14.25" customHeight="1">
      <c r="A125" s="1252" t="str">
        <f>A124</f>
        <v/>
      </c>
      <c r="B125" s="58"/>
      <c r="C125" s="1817"/>
      <c r="D125" s="1815"/>
      <c r="E125" s="1817"/>
      <c r="F125" s="251"/>
      <c r="G125" s="251"/>
      <c r="H125" s="251"/>
      <c r="I125" s="251"/>
      <c r="J125" s="251"/>
      <c r="K125" s="251"/>
      <c r="L125" s="10"/>
      <c r="M125" s="10"/>
      <c r="N125" s="455"/>
      <c r="O125" s="250"/>
      <c r="P125" s="477"/>
      <c r="Q125" s="10"/>
      <c r="R125" s="340"/>
      <c r="S125" s="340"/>
      <c r="T125" s="340"/>
      <c r="U125" s="10"/>
      <c r="V125" s="10"/>
      <c r="W125" s="10"/>
      <c r="X125" s="10"/>
      <c r="Y125" s="10"/>
      <c r="Z125" s="10"/>
      <c r="AA125" s="10"/>
      <c r="AB125" s="10"/>
    </row>
    <row r="126" spans="1:28" ht="24.75" customHeight="1">
      <c r="A126" s="1252" t="str">
        <f>IF(E126&gt;0,"Wypełnione","")</f>
        <v/>
      </c>
      <c r="B126" s="58"/>
      <c r="C126" s="1816">
        <f>'Og s3a'!C529</f>
        <v>0</v>
      </c>
      <c r="D126" s="1814">
        <f>'Og s3a'!E529</f>
        <v>0</v>
      </c>
      <c r="E126" s="1816">
        <f>'Og s3a'!F529</f>
        <v>0</v>
      </c>
      <c r="F126" s="494">
        <f>O126</f>
        <v>0</v>
      </c>
      <c r="G126" s="494">
        <f>P126</f>
        <v>0</v>
      </c>
      <c r="H126" s="253"/>
      <c r="I126" s="253"/>
      <c r="J126" s="253"/>
      <c r="K126" s="253"/>
      <c r="L126" s="10"/>
      <c r="M126" s="10"/>
      <c r="N126" s="454">
        <f>'Og s3a'!G529</f>
        <v>0</v>
      </c>
      <c r="O126" s="254">
        <f>'Og s3a'!H529</f>
        <v>0</v>
      </c>
      <c r="P126" s="456">
        <f>'Og s3a'!D529</f>
        <v>0</v>
      </c>
      <c r="Q126" s="10"/>
      <c r="R126" s="340"/>
      <c r="S126" s="340"/>
      <c r="T126" s="340"/>
      <c r="U126" s="10"/>
      <c r="V126" s="10"/>
      <c r="W126" s="10"/>
      <c r="X126" s="10"/>
      <c r="Y126" s="10"/>
      <c r="Z126" s="10"/>
      <c r="AA126" s="10"/>
      <c r="AB126" s="10"/>
    </row>
    <row r="127" spans="1:28" ht="14.25" customHeight="1">
      <c r="A127" s="1252" t="str">
        <f>A126</f>
        <v/>
      </c>
      <c r="B127" s="58"/>
      <c r="C127" s="1817"/>
      <c r="D127" s="1815"/>
      <c r="E127" s="1817"/>
      <c r="F127" s="251"/>
      <c r="G127" s="251"/>
      <c r="H127" s="251"/>
      <c r="I127" s="251"/>
      <c r="J127" s="251"/>
      <c r="K127" s="251"/>
      <c r="L127" s="10"/>
      <c r="M127" s="10"/>
      <c r="N127" s="455"/>
      <c r="O127" s="250"/>
      <c r="P127" s="477"/>
      <c r="Q127" s="10"/>
      <c r="R127" s="340"/>
      <c r="S127" s="340"/>
      <c r="T127" s="340"/>
      <c r="U127" s="10"/>
      <c r="V127" s="10"/>
      <c r="W127" s="10"/>
      <c r="X127" s="10"/>
      <c r="Y127" s="10"/>
      <c r="Z127" s="10"/>
      <c r="AA127" s="10"/>
      <c r="AB127" s="10"/>
    </row>
    <row r="128" spans="1:28" ht="24.75" customHeight="1">
      <c r="A128" s="1252" t="str">
        <f>IF(E128&gt;0,"Wypełnione","")</f>
        <v/>
      </c>
      <c r="B128" s="58"/>
      <c r="C128" s="1816">
        <f>'Og s3a'!C531</f>
        <v>0</v>
      </c>
      <c r="D128" s="1814">
        <f>'Og s3a'!E531</f>
        <v>0</v>
      </c>
      <c r="E128" s="1816">
        <f>'Og s3a'!F531</f>
        <v>0</v>
      </c>
      <c r="F128" s="494">
        <f>O128</f>
        <v>0</v>
      </c>
      <c r="G128" s="494">
        <f>P128</f>
        <v>0</v>
      </c>
      <c r="H128" s="253"/>
      <c r="I128" s="253"/>
      <c r="J128" s="253"/>
      <c r="K128" s="253"/>
      <c r="L128" s="10"/>
      <c r="M128" s="10"/>
      <c r="N128" s="454">
        <f>'Og s3a'!G531</f>
        <v>0</v>
      </c>
      <c r="O128" s="254">
        <f>'Og s3a'!H531</f>
        <v>0</v>
      </c>
      <c r="P128" s="456">
        <f>'Og s3a'!D531</f>
        <v>0</v>
      </c>
      <c r="Q128" s="10"/>
      <c r="R128" s="340"/>
      <c r="S128" s="340"/>
      <c r="T128" s="340"/>
      <c r="U128" s="10"/>
      <c r="V128" s="10"/>
      <c r="W128" s="10"/>
      <c r="X128" s="10"/>
      <c r="Y128" s="10"/>
      <c r="Z128" s="10"/>
      <c r="AA128" s="10"/>
      <c r="AB128" s="10"/>
    </row>
    <row r="129" spans="1:28" ht="14.25" customHeight="1">
      <c r="A129" s="1252" t="str">
        <f>A128</f>
        <v/>
      </c>
      <c r="B129" s="58"/>
      <c r="C129" s="1817"/>
      <c r="D129" s="1815"/>
      <c r="E129" s="1817"/>
      <c r="F129" s="251"/>
      <c r="G129" s="251"/>
      <c r="H129" s="251"/>
      <c r="I129" s="251"/>
      <c r="J129" s="251"/>
      <c r="K129" s="251"/>
      <c r="L129" s="10"/>
      <c r="M129" s="10"/>
      <c r="N129" s="455"/>
      <c r="O129" s="250"/>
      <c r="P129" s="477"/>
      <c r="Q129" s="10"/>
      <c r="R129" s="340"/>
      <c r="S129" s="340"/>
      <c r="T129" s="340"/>
      <c r="U129" s="10"/>
      <c r="V129" s="10"/>
      <c r="W129" s="10"/>
      <c r="X129" s="10"/>
      <c r="Y129" s="10"/>
      <c r="Z129" s="10"/>
      <c r="AA129" s="10"/>
      <c r="AB129" s="10"/>
    </row>
    <row r="130" spans="1:28" ht="24.75" customHeight="1">
      <c r="A130" s="1252" t="str">
        <f>IF(E130&gt;0,"Wypełnione","")</f>
        <v/>
      </c>
      <c r="B130" s="58"/>
      <c r="C130" s="1816">
        <f>'Og s3a'!C533</f>
        <v>0</v>
      </c>
      <c r="D130" s="1814">
        <f>'Og s3a'!E533</f>
        <v>0</v>
      </c>
      <c r="E130" s="1816">
        <f>'Og s3a'!F533</f>
        <v>0</v>
      </c>
      <c r="F130" s="494">
        <f>O130</f>
        <v>0</v>
      </c>
      <c r="G130" s="494">
        <f>P130</f>
        <v>0</v>
      </c>
      <c r="H130" s="253"/>
      <c r="I130" s="253"/>
      <c r="J130" s="253"/>
      <c r="K130" s="253"/>
      <c r="L130" s="10"/>
      <c r="M130" s="10"/>
      <c r="N130" s="454">
        <f>'Og s3a'!G533</f>
        <v>0</v>
      </c>
      <c r="O130" s="254">
        <f>'Og s3a'!H533</f>
        <v>0</v>
      </c>
      <c r="P130" s="456">
        <f>'Og s3a'!D533</f>
        <v>0</v>
      </c>
      <c r="Q130" s="10"/>
      <c r="R130" s="340"/>
      <c r="S130" s="340"/>
      <c r="T130" s="340"/>
      <c r="U130" s="10"/>
      <c r="V130" s="10"/>
      <c r="W130" s="10"/>
      <c r="X130" s="10"/>
      <c r="Y130" s="10"/>
      <c r="Z130" s="10"/>
      <c r="AA130" s="10"/>
      <c r="AB130" s="10"/>
    </row>
    <row r="131" spans="1:28" ht="14.25" customHeight="1">
      <c r="A131" s="1252" t="str">
        <f>A130</f>
        <v/>
      </c>
      <c r="B131" s="58"/>
      <c r="C131" s="1817"/>
      <c r="D131" s="1815"/>
      <c r="E131" s="1817"/>
      <c r="F131" s="251"/>
      <c r="G131" s="251"/>
      <c r="H131" s="251"/>
      <c r="I131" s="251"/>
      <c r="J131" s="251"/>
      <c r="K131" s="251"/>
      <c r="L131" s="10"/>
      <c r="M131" s="10"/>
      <c r="N131" s="455"/>
      <c r="O131" s="250"/>
      <c r="P131" s="477"/>
      <c r="Q131" s="10"/>
      <c r="R131" s="340"/>
      <c r="S131" s="340"/>
      <c r="T131" s="340"/>
      <c r="U131" s="10"/>
      <c r="V131" s="10"/>
      <c r="W131" s="10"/>
      <c r="X131" s="10"/>
      <c r="Y131" s="10"/>
      <c r="Z131" s="10"/>
      <c r="AA131" s="10"/>
      <c r="AB131" s="10"/>
    </row>
    <row r="132" spans="1:28" ht="24.75" customHeight="1">
      <c r="A132" s="1252" t="str">
        <f>IF(E132&gt;0,"Wypełnione","")</f>
        <v/>
      </c>
      <c r="B132" s="58"/>
      <c r="C132" s="1816">
        <f>'Og s3a'!C535</f>
        <v>0</v>
      </c>
      <c r="D132" s="1814">
        <f>'Og s3a'!E535</f>
        <v>0</v>
      </c>
      <c r="E132" s="1816">
        <f>'Og s3a'!F535</f>
        <v>0</v>
      </c>
      <c r="F132" s="494">
        <f>O132</f>
        <v>0</v>
      </c>
      <c r="G132" s="494">
        <f>P132</f>
        <v>0</v>
      </c>
      <c r="H132" s="253"/>
      <c r="I132" s="253"/>
      <c r="J132" s="253"/>
      <c r="K132" s="253"/>
      <c r="L132" s="10"/>
      <c r="M132" s="10"/>
      <c r="N132" s="454">
        <f>'Og s3a'!G535</f>
        <v>0</v>
      </c>
      <c r="O132" s="254">
        <f>'Og s3a'!H535</f>
        <v>0</v>
      </c>
      <c r="P132" s="456">
        <f>'Og s3a'!D535</f>
        <v>0</v>
      </c>
      <c r="Q132" s="10"/>
      <c r="R132" s="340"/>
      <c r="S132" s="340"/>
      <c r="T132" s="340"/>
      <c r="U132" s="10"/>
      <c r="V132" s="10"/>
      <c r="W132" s="10"/>
      <c r="X132" s="10"/>
      <c r="Y132" s="10"/>
      <c r="Z132" s="10"/>
      <c r="AA132" s="10"/>
      <c r="AB132" s="10"/>
    </row>
    <row r="133" spans="1:28" ht="14.25" customHeight="1">
      <c r="A133" s="1252" t="str">
        <f>A132</f>
        <v/>
      </c>
      <c r="B133" s="58"/>
      <c r="C133" s="1817"/>
      <c r="D133" s="1815"/>
      <c r="E133" s="1817"/>
      <c r="F133" s="251"/>
      <c r="G133" s="251"/>
      <c r="H133" s="251"/>
      <c r="I133" s="251"/>
      <c r="J133" s="251"/>
      <c r="K133" s="251"/>
      <c r="L133" s="10"/>
      <c r="M133" s="10"/>
      <c r="N133" s="455"/>
      <c r="O133" s="250"/>
      <c r="P133" s="477"/>
      <c r="Q133" s="10"/>
      <c r="R133" s="340"/>
      <c r="S133" s="340"/>
      <c r="T133" s="340"/>
      <c r="U133" s="10"/>
      <c r="V133" s="10"/>
      <c r="W133" s="10"/>
      <c r="X133" s="10"/>
      <c r="Y133" s="10"/>
      <c r="Z133" s="10"/>
      <c r="AA133" s="10"/>
      <c r="AB133" s="10"/>
    </row>
    <row r="134" spans="1:28" ht="24.75" customHeight="1">
      <c r="A134" s="1252" t="str">
        <f>IF(E134&gt;0,"Wypełnione","")</f>
        <v/>
      </c>
      <c r="B134" s="58"/>
      <c r="C134" s="1816">
        <f>'Og s3a'!C537</f>
        <v>0</v>
      </c>
      <c r="D134" s="1814">
        <f>'Og s3a'!E537</f>
        <v>0</v>
      </c>
      <c r="E134" s="1816">
        <f>'Og s3a'!F537</f>
        <v>0</v>
      </c>
      <c r="F134" s="494">
        <f>O134</f>
        <v>0</v>
      </c>
      <c r="G134" s="494">
        <f>P134</f>
        <v>0</v>
      </c>
      <c r="H134" s="253"/>
      <c r="I134" s="253"/>
      <c r="J134" s="253"/>
      <c r="K134" s="253"/>
      <c r="L134" s="10"/>
      <c r="M134" s="10"/>
      <c r="N134" s="454">
        <f>'Og s3a'!G537</f>
        <v>0</v>
      </c>
      <c r="O134" s="254">
        <f>'Og s3a'!H537</f>
        <v>0</v>
      </c>
      <c r="P134" s="456">
        <f>'Og s3a'!D537</f>
        <v>0</v>
      </c>
      <c r="Q134" s="10"/>
      <c r="R134" s="340"/>
      <c r="S134" s="340"/>
      <c r="T134" s="340"/>
      <c r="U134" s="10"/>
      <c r="V134" s="10"/>
      <c r="W134" s="10"/>
      <c r="X134" s="10"/>
      <c r="Y134" s="10"/>
      <c r="Z134" s="10"/>
      <c r="AA134" s="10"/>
      <c r="AB134" s="10"/>
    </row>
    <row r="135" spans="1:28" ht="14.25" customHeight="1">
      <c r="A135" s="1252" t="str">
        <f>A134</f>
        <v/>
      </c>
      <c r="B135" s="58"/>
      <c r="C135" s="1817"/>
      <c r="D135" s="1815"/>
      <c r="E135" s="1817"/>
      <c r="F135" s="251"/>
      <c r="G135" s="251"/>
      <c r="H135" s="251"/>
      <c r="I135" s="251"/>
      <c r="J135" s="251"/>
      <c r="K135" s="251"/>
      <c r="L135" s="10"/>
      <c r="M135" s="10"/>
      <c r="N135" s="455"/>
      <c r="O135" s="250"/>
      <c r="P135" s="477"/>
      <c r="Q135" s="10"/>
      <c r="R135" s="340"/>
      <c r="S135" s="340"/>
      <c r="T135" s="340"/>
      <c r="U135" s="10"/>
      <c r="V135" s="10"/>
      <c r="W135" s="10"/>
      <c r="X135" s="10"/>
      <c r="Y135" s="10"/>
      <c r="Z135" s="10"/>
      <c r="AA135" s="10"/>
      <c r="AB135" s="10"/>
    </row>
    <row r="136" spans="1:28" ht="24.75" customHeight="1">
      <c r="A136" s="1252" t="str">
        <f>IF(E136&gt;0,"Wypełnione","")</f>
        <v/>
      </c>
      <c r="B136" s="58"/>
      <c r="C136" s="1816">
        <f>'Og s3a'!C539</f>
        <v>0</v>
      </c>
      <c r="D136" s="1814">
        <f>'Og s3a'!E539</f>
        <v>0</v>
      </c>
      <c r="E136" s="1816">
        <f>'Og s3a'!F539</f>
        <v>0</v>
      </c>
      <c r="F136" s="494">
        <f>O136</f>
        <v>0</v>
      </c>
      <c r="G136" s="494">
        <f>P136</f>
        <v>0</v>
      </c>
      <c r="H136" s="253"/>
      <c r="I136" s="253"/>
      <c r="J136" s="253"/>
      <c r="K136" s="253"/>
      <c r="L136" s="10"/>
      <c r="M136" s="10"/>
      <c r="N136" s="454">
        <f>'Og s3a'!G539</f>
        <v>0</v>
      </c>
      <c r="O136" s="254">
        <f>'Og s3a'!H539</f>
        <v>0</v>
      </c>
      <c r="P136" s="456">
        <f>'Og s3a'!D539</f>
        <v>0</v>
      </c>
      <c r="Q136" s="10"/>
      <c r="R136" s="340"/>
      <c r="S136" s="340"/>
      <c r="T136" s="340"/>
      <c r="U136" s="10"/>
      <c r="V136" s="10"/>
      <c r="W136" s="10"/>
      <c r="X136" s="10"/>
      <c r="Y136" s="10"/>
      <c r="Z136" s="10"/>
      <c r="AA136" s="10"/>
      <c r="AB136" s="10"/>
    </row>
    <row r="137" spans="1:28" ht="14.25" customHeight="1">
      <c r="A137" s="1252" t="str">
        <f>A136</f>
        <v/>
      </c>
      <c r="B137" s="58"/>
      <c r="C137" s="1817"/>
      <c r="D137" s="1815"/>
      <c r="E137" s="1817"/>
      <c r="F137" s="251"/>
      <c r="G137" s="251"/>
      <c r="H137" s="251"/>
      <c r="I137" s="251"/>
      <c r="J137" s="251"/>
      <c r="K137" s="251"/>
      <c r="L137" s="10"/>
      <c r="M137" s="10"/>
      <c r="N137" s="455"/>
      <c r="O137" s="250"/>
      <c r="P137" s="477"/>
      <c r="Q137" s="10"/>
      <c r="R137" s="340"/>
      <c r="S137" s="340"/>
      <c r="T137" s="340"/>
      <c r="U137" s="10"/>
      <c r="V137" s="10"/>
      <c r="W137" s="10"/>
      <c r="X137" s="10"/>
      <c r="Y137" s="10"/>
      <c r="Z137" s="10"/>
      <c r="AA137" s="10"/>
      <c r="AB137" s="10"/>
    </row>
    <row r="138" spans="1:28" ht="24.75" customHeight="1">
      <c r="A138" s="1252" t="str">
        <f>IF(E138&gt;0,"Wypełnione","")</f>
        <v/>
      </c>
      <c r="B138" s="58"/>
      <c r="C138" s="1816">
        <f>'Og s3a'!C541</f>
        <v>0</v>
      </c>
      <c r="D138" s="1814">
        <f>'Og s3a'!E541</f>
        <v>0</v>
      </c>
      <c r="E138" s="1816">
        <f>'Og s3a'!F541</f>
        <v>0</v>
      </c>
      <c r="F138" s="494">
        <f>O138</f>
        <v>0</v>
      </c>
      <c r="G138" s="494">
        <f>P138</f>
        <v>0</v>
      </c>
      <c r="H138" s="253"/>
      <c r="I138" s="253"/>
      <c r="J138" s="253"/>
      <c r="K138" s="253"/>
      <c r="L138" s="10"/>
      <c r="M138" s="10"/>
      <c r="N138" s="454">
        <f>'Og s3a'!G541</f>
        <v>0</v>
      </c>
      <c r="O138" s="254">
        <f>'Og s3a'!H541</f>
        <v>0</v>
      </c>
      <c r="P138" s="456">
        <f>'Og s3a'!D541</f>
        <v>0</v>
      </c>
      <c r="Q138" s="10"/>
      <c r="R138" s="340"/>
      <c r="S138" s="340"/>
      <c r="T138" s="340"/>
      <c r="U138" s="10"/>
      <c r="V138" s="10"/>
      <c r="W138" s="10"/>
      <c r="X138" s="10"/>
      <c r="Y138" s="10"/>
      <c r="Z138" s="10"/>
      <c r="AA138" s="10"/>
      <c r="AB138" s="10"/>
    </row>
    <row r="139" spans="1:28" ht="14.25" customHeight="1">
      <c r="A139" s="1252" t="str">
        <f>A138</f>
        <v/>
      </c>
      <c r="B139" s="58"/>
      <c r="C139" s="1817"/>
      <c r="D139" s="1815"/>
      <c r="E139" s="1817"/>
      <c r="F139" s="251"/>
      <c r="G139" s="251"/>
      <c r="H139" s="251"/>
      <c r="I139" s="251"/>
      <c r="J139" s="251"/>
      <c r="K139" s="251"/>
      <c r="L139" s="10"/>
      <c r="M139" s="10"/>
      <c r="N139" s="455"/>
      <c r="O139" s="250"/>
      <c r="P139" s="477"/>
      <c r="Q139" s="10"/>
      <c r="R139" s="340"/>
      <c r="S139" s="340"/>
      <c r="T139" s="340"/>
      <c r="U139" s="10"/>
      <c r="V139" s="10"/>
      <c r="W139" s="10"/>
      <c r="X139" s="10"/>
      <c r="Y139" s="10"/>
      <c r="Z139" s="10"/>
      <c r="AA139" s="10"/>
      <c r="AB139" s="10"/>
    </row>
    <row r="140" spans="1:28" ht="24.75" customHeight="1">
      <c r="A140" s="1252" t="str">
        <f>IF(E140&gt;0,"Wypełnione","")</f>
        <v/>
      </c>
      <c r="B140" s="58"/>
      <c r="C140" s="1816">
        <f>'Og s3a'!C543</f>
        <v>0</v>
      </c>
      <c r="D140" s="1814">
        <f>'Og s3a'!E543</f>
        <v>0</v>
      </c>
      <c r="E140" s="1816">
        <f>'Og s3a'!F543</f>
        <v>0</v>
      </c>
      <c r="F140" s="494">
        <f>O140</f>
        <v>0</v>
      </c>
      <c r="G140" s="494">
        <f>P140</f>
        <v>0</v>
      </c>
      <c r="H140" s="253"/>
      <c r="I140" s="253"/>
      <c r="J140" s="253"/>
      <c r="K140" s="253"/>
      <c r="L140" s="10"/>
      <c r="M140" s="10"/>
      <c r="N140" s="454">
        <f>'Og s3a'!G543</f>
        <v>0</v>
      </c>
      <c r="O140" s="254">
        <f>'Og s3a'!H543</f>
        <v>0</v>
      </c>
      <c r="P140" s="456">
        <f>'Og s3a'!D543</f>
        <v>0</v>
      </c>
      <c r="Q140" s="10"/>
      <c r="R140" s="340"/>
      <c r="S140" s="340"/>
      <c r="T140" s="340"/>
      <c r="U140" s="10"/>
      <c r="V140" s="10"/>
      <c r="W140" s="10"/>
      <c r="X140" s="10"/>
      <c r="Y140" s="10"/>
      <c r="Z140" s="10"/>
      <c r="AA140" s="10"/>
      <c r="AB140" s="10"/>
    </row>
    <row r="141" spans="1:28" ht="14.25" customHeight="1">
      <c r="A141" s="1252" t="str">
        <f>A140</f>
        <v/>
      </c>
      <c r="B141" s="58"/>
      <c r="C141" s="1817"/>
      <c r="D141" s="1815"/>
      <c r="E141" s="1817"/>
      <c r="F141" s="251"/>
      <c r="G141" s="251"/>
      <c r="H141" s="251"/>
      <c r="I141" s="251"/>
      <c r="J141" s="251"/>
      <c r="K141" s="251"/>
      <c r="L141" s="10"/>
      <c r="M141" s="10"/>
      <c r="N141" s="455"/>
      <c r="O141" s="250"/>
      <c r="P141" s="477"/>
      <c r="Q141" s="10"/>
      <c r="R141" s="340"/>
      <c r="S141" s="340"/>
      <c r="T141" s="340"/>
      <c r="U141" s="10"/>
      <c r="V141" s="10"/>
      <c r="W141" s="10"/>
      <c r="X141" s="10"/>
      <c r="Y141" s="10"/>
      <c r="Z141" s="10"/>
      <c r="AA141" s="10"/>
      <c r="AB141" s="10"/>
    </row>
    <row r="142" spans="1:28" ht="24.75" customHeight="1">
      <c r="A142" s="1252" t="str">
        <f>IF(E142&gt;0,"Wypełnione","")</f>
        <v/>
      </c>
      <c r="B142" s="58"/>
      <c r="C142" s="1816">
        <f>'Og s3a'!C545</f>
        <v>0</v>
      </c>
      <c r="D142" s="1814">
        <f>'Og s3a'!E545</f>
        <v>0</v>
      </c>
      <c r="E142" s="1816">
        <f>'Og s3a'!F545</f>
        <v>0</v>
      </c>
      <c r="F142" s="494">
        <f>O142</f>
        <v>0</v>
      </c>
      <c r="G142" s="494">
        <f>P142</f>
        <v>0</v>
      </c>
      <c r="H142" s="253"/>
      <c r="I142" s="253"/>
      <c r="J142" s="253"/>
      <c r="K142" s="253"/>
      <c r="L142" s="10"/>
      <c r="M142" s="10"/>
      <c r="N142" s="454">
        <f>'Og s3a'!G545</f>
        <v>0</v>
      </c>
      <c r="O142" s="254">
        <f>'Og s3a'!H545</f>
        <v>0</v>
      </c>
      <c r="P142" s="456">
        <f>'Og s3a'!D545</f>
        <v>0</v>
      </c>
      <c r="Q142" s="10"/>
      <c r="R142" s="340"/>
      <c r="S142" s="340"/>
      <c r="T142" s="340"/>
      <c r="U142" s="10"/>
      <c r="V142" s="10"/>
      <c r="W142" s="10"/>
      <c r="X142" s="10"/>
      <c r="Y142" s="10"/>
      <c r="Z142" s="10"/>
      <c r="AA142" s="10"/>
      <c r="AB142" s="10"/>
    </row>
    <row r="143" spans="1:28" ht="14.25" customHeight="1">
      <c r="A143" s="1252" t="str">
        <f>A142</f>
        <v/>
      </c>
      <c r="B143" s="58"/>
      <c r="C143" s="1817"/>
      <c r="D143" s="1815"/>
      <c r="E143" s="1817"/>
      <c r="F143" s="251"/>
      <c r="G143" s="251"/>
      <c r="H143" s="251"/>
      <c r="I143" s="251"/>
      <c r="J143" s="251"/>
      <c r="K143" s="251"/>
      <c r="L143" s="10"/>
      <c r="M143" s="10"/>
      <c r="N143" s="455"/>
      <c r="O143" s="250"/>
      <c r="P143" s="477"/>
      <c r="Q143" s="10"/>
      <c r="R143" s="340"/>
      <c r="S143" s="340"/>
      <c r="T143" s="340"/>
      <c r="U143" s="10"/>
      <c r="V143" s="10"/>
      <c r="W143" s="10"/>
      <c r="X143" s="10"/>
      <c r="Y143" s="10"/>
      <c r="Z143" s="10"/>
      <c r="AA143" s="10"/>
      <c r="AB143" s="10"/>
    </row>
    <row r="144" spans="1:28" ht="24.75" customHeight="1">
      <c r="A144" s="1252" t="str">
        <f>IF(E144&gt;0,"Wypełnione","")</f>
        <v/>
      </c>
      <c r="B144" s="58"/>
      <c r="C144" s="1816">
        <f>'Og s3a'!C547</f>
        <v>0</v>
      </c>
      <c r="D144" s="1814">
        <f>'Og s3a'!E547</f>
        <v>0</v>
      </c>
      <c r="E144" s="1816">
        <f>'Og s3a'!F547</f>
        <v>0</v>
      </c>
      <c r="F144" s="494">
        <f>O144</f>
        <v>0</v>
      </c>
      <c r="G144" s="494">
        <f>P144</f>
        <v>0</v>
      </c>
      <c r="H144" s="253"/>
      <c r="I144" s="253"/>
      <c r="J144" s="253"/>
      <c r="K144" s="253"/>
      <c r="L144" s="10"/>
      <c r="M144" s="10"/>
      <c r="N144" s="454">
        <f>'Og s3a'!G547</f>
        <v>0</v>
      </c>
      <c r="O144" s="254">
        <f>'Og s3a'!H547</f>
        <v>0</v>
      </c>
      <c r="P144" s="456">
        <f>'Og s3a'!D547</f>
        <v>0</v>
      </c>
      <c r="Q144" s="10"/>
      <c r="R144" s="340"/>
      <c r="S144" s="340"/>
      <c r="T144" s="340"/>
      <c r="U144" s="10"/>
      <c r="V144" s="10"/>
      <c r="W144" s="10"/>
      <c r="X144" s="10"/>
      <c r="Y144" s="10"/>
      <c r="Z144" s="10"/>
      <c r="AA144" s="10"/>
      <c r="AB144" s="10"/>
    </row>
    <row r="145" spans="1:28" ht="14.25" customHeight="1">
      <c r="A145" s="1252" t="str">
        <f>A144</f>
        <v/>
      </c>
      <c r="B145" s="58"/>
      <c r="C145" s="1817"/>
      <c r="D145" s="1815"/>
      <c r="E145" s="1817"/>
      <c r="F145" s="251"/>
      <c r="G145" s="251"/>
      <c r="H145" s="251"/>
      <c r="I145" s="251"/>
      <c r="J145" s="251"/>
      <c r="K145" s="251"/>
      <c r="L145" s="10"/>
      <c r="M145" s="10"/>
      <c r="N145" s="455"/>
      <c r="O145" s="250"/>
      <c r="P145" s="477"/>
      <c r="Q145" s="10"/>
      <c r="R145" s="340"/>
      <c r="S145" s="340"/>
      <c r="T145" s="340"/>
      <c r="U145" s="10"/>
      <c r="V145" s="10"/>
      <c r="W145" s="10"/>
      <c r="X145" s="10"/>
      <c r="Y145" s="10"/>
      <c r="Z145" s="10"/>
      <c r="AA145" s="10"/>
      <c r="AB145" s="10"/>
    </row>
    <row r="146" spans="1:28" ht="24.75" customHeight="1">
      <c r="A146" s="1252" t="str">
        <f>IF(E146&gt;0,"Wypełnione","")</f>
        <v/>
      </c>
      <c r="B146" s="58"/>
      <c r="C146" s="1816">
        <f>'Og s3a'!C549</f>
        <v>0</v>
      </c>
      <c r="D146" s="1814">
        <f>'Og s3a'!E549</f>
        <v>0</v>
      </c>
      <c r="E146" s="1816">
        <f>'Og s3a'!F549</f>
        <v>0</v>
      </c>
      <c r="F146" s="494">
        <f>O146</f>
        <v>0</v>
      </c>
      <c r="G146" s="494">
        <f>P146</f>
        <v>0</v>
      </c>
      <c r="H146" s="253"/>
      <c r="I146" s="253"/>
      <c r="J146" s="253"/>
      <c r="K146" s="253"/>
      <c r="L146" s="10"/>
      <c r="M146" s="10"/>
      <c r="N146" s="454">
        <f>'Og s3a'!G549</f>
        <v>0</v>
      </c>
      <c r="O146" s="254">
        <f>'Og s3a'!H549</f>
        <v>0</v>
      </c>
      <c r="P146" s="456">
        <f>'Og s3a'!D549</f>
        <v>0</v>
      </c>
      <c r="Q146" s="10"/>
      <c r="R146" s="340"/>
      <c r="S146" s="340"/>
      <c r="T146" s="340"/>
      <c r="U146" s="10"/>
      <c r="V146" s="10"/>
      <c r="W146" s="10"/>
      <c r="X146" s="10"/>
      <c r="Y146" s="10"/>
      <c r="Z146" s="10"/>
      <c r="AA146" s="10"/>
      <c r="AB146" s="10"/>
    </row>
    <row r="147" spans="1:28" ht="14.25" customHeight="1">
      <c r="A147" s="1252" t="str">
        <f>A146</f>
        <v/>
      </c>
      <c r="B147" s="58"/>
      <c r="C147" s="1817"/>
      <c r="D147" s="1815"/>
      <c r="E147" s="1817"/>
      <c r="F147" s="251"/>
      <c r="G147" s="251"/>
      <c r="H147" s="251"/>
      <c r="I147" s="251"/>
      <c r="J147" s="251"/>
      <c r="K147" s="251"/>
      <c r="L147" s="10"/>
      <c r="M147" s="10"/>
      <c r="N147" s="455"/>
      <c r="O147" s="250"/>
      <c r="P147" s="477"/>
      <c r="Q147" s="10"/>
      <c r="R147" s="340"/>
      <c r="S147" s="340"/>
      <c r="T147" s="340"/>
      <c r="U147" s="10"/>
      <c r="V147" s="10"/>
      <c r="W147" s="10"/>
      <c r="X147" s="10"/>
      <c r="Y147" s="10"/>
      <c r="Z147" s="10"/>
      <c r="AA147" s="10"/>
      <c r="AB147" s="10"/>
    </row>
    <row r="148" spans="1:28" ht="24.75" customHeight="1">
      <c r="A148" s="1252" t="str">
        <f>IF(E148&gt;0,"Wypełnione","")</f>
        <v/>
      </c>
      <c r="B148" s="58"/>
      <c r="C148" s="1816">
        <f>'Og s3a'!C551</f>
        <v>0</v>
      </c>
      <c r="D148" s="1814">
        <f>'Og s3a'!E551</f>
        <v>0</v>
      </c>
      <c r="E148" s="1816">
        <f>'Og s3a'!F551</f>
        <v>0</v>
      </c>
      <c r="F148" s="494">
        <f>O148</f>
        <v>0</v>
      </c>
      <c r="G148" s="494">
        <f>P148</f>
        <v>0</v>
      </c>
      <c r="H148" s="253"/>
      <c r="I148" s="253"/>
      <c r="J148" s="253"/>
      <c r="K148" s="253"/>
      <c r="L148" s="10"/>
      <c r="M148" s="10"/>
      <c r="N148" s="454">
        <f>'Og s3a'!G551</f>
        <v>0</v>
      </c>
      <c r="O148" s="254">
        <f>'Og s3a'!H551</f>
        <v>0</v>
      </c>
      <c r="P148" s="456">
        <f>'Og s3a'!D551</f>
        <v>0</v>
      </c>
      <c r="Q148" s="10"/>
      <c r="R148" s="340"/>
      <c r="S148" s="340"/>
      <c r="T148" s="340"/>
      <c r="U148" s="10"/>
      <c r="V148" s="10"/>
      <c r="W148" s="10"/>
      <c r="X148" s="10"/>
      <c r="Y148" s="10"/>
      <c r="Z148" s="10"/>
      <c r="AA148" s="10"/>
      <c r="AB148" s="10"/>
    </row>
    <row r="149" spans="1:28" ht="14.25" customHeight="1">
      <c r="A149" s="1252" t="str">
        <f>A148</f>
        <v/>
      </c>
      <c r="B149" s="58"/>
      <c r="C149" s="1817"/>
      <c r="D149" s="1815"/>
      <c r="E149" s="1817"/>
      <c r="F149" s="251"/>
      <c r="G149" s="251"/>
      <c r="H149" s="251"/>
      <c r="I149" s="251"/>
      <c r="J149" s="251"/>
      <c r="K149" s="251"/>
      <c r="L149" s="10"/>
      <c r="M149" s="10"/>
      <c r="N149" s="455"/>
      <c r="O149" s="250"/>
      <c r="P149" s="477"/>
      <c r="Q149" s="10"/>
      <c r="R149" s="340"/>
      <c r="S149" s="340"/>
      <c r="T149" s="340"/>
      <c r="U149" s="10"/>
      <c r="V149" s="10"/>
      <c r="W149" s="10"/>
      <c r="X149" s="10"/>
      <c r="Y149" s="10"/>
      <c r="Z149" s="10"/>
      <c r="AA149" s="10"/>
      <c r="AB149" s="10"/>
    </row>
    <row r="150" spans="1:28" ht="24.75" customHeight="1">
      <c r="A150" s="1252" t="str">
        <f>IF(E150&gt;0,"Wypełnione","")</f>
        <v/>
      </c>
      <c r="B150" s="58"/>
      <c r="C150" s="1816">
        <f>'Og s3a'!C553</f>
        <v>0</v>
      </c>
      <c r="D150" s="1814">
        <f>'Og s3a'!E553</f>
        <v>0</v>
      </c>
      <c r="E150" s="1816">
        <f>'Og s3a'!F553</f>
        <v>0</v>
      </c>
      <c r="F150" s="494">
        <f>O150</f>
        <v>0</v>
      </c>
      <c r="G150" s="494">
        <f>P150</f>
        <v>0</v>
      </c>
      <c r="H150" s="253"/>
      <c r="I150" s="253"/>
      <c r="J150" s="253"/>
      <c r="K150" s="253"/>
      <c r="L150" s="10"/>
      <c r="M150" s="10"/>
      <c r="N150" s="454">
        <f>'Og s3a'!G553</f>
        <v>0</v>
      </c>
      <c r="O150" s="254">
        <f>'Og s3a'!H553</f>
        <v>0</v>
      </c>
      <c r="P150" s="456">
        <f>'Og s3a'!D553</f>
        <v>0</v>
      </c>
      <c r="Q150" s="10"/>
      <c r="R150" s="340"/>
      <c r="S150" s="340"/>
      <c r="T150" s="340"/>
      <c r="U150" s="10"/>
      <c r="V150" s="10"/>
      <c r="W150" s="10"/>
      <c r="X150" s="10"/>
      <c r="Y150" s="10"/>
      <c r="Z150" s="10"/>
      <c r="AA150" s="10"/>
      <c r="AB150" s="10"/>
    </row>
    <row r="151" spans="1:28" ht="14.25" customHeight="1">
      <c r="A151" s="1252" t="str">
        <f>A150</f>
        <v/>
      </c>
      <c r="B151" s="58"/>
      <c r="C151" s="1817"/>
      <c r="D151" s="1815"/>
      <c r="E151" s="1817"/>
      <c r="F151" s="251"/>
      <c r="G151" s="251"/>
      <c r="H151" s="251"/>
      <c r="I151" s="251"/>
      <c r="J151" s="251"/>
      <c r="K151" s="251"/>
      <c r="L151" s="10"/>
      <c r="M151" s="10"/>
      <c r="N151" s="455"/>
      <c r="O151" s="250"/>
      <c r="P151" s="477"/>
      <c r="Q151" s="10"/>
      <c r="R151" s="340"/>
      <c r="S151" s="340"/>
      <c r="T151" s="340"/>
      <c r="U151" s="10"/>
      <c r="V151" s="10"/>
      <c r="W151" s="10"/>
      <c r="X151" s="10"/>
      <c r="Y151" s="10"/>
      <c r="Z151" s="10"/>
      <c r="AA151" s="10"/>
      <c r="AB151" s="10"/>
    </row>
    <row r="152" spans="1:28" ht="24.75" customHeight="1">
      <c r="A152" s="1252" t="str">
        <f>IF(E152&gt;0,"Wypełnione","")</f>
        <v/>
      </c>
      <c r="B152" s="58"/>
      <c r="C152" s="1816">
        <f>'Og s3a'!C555</f>
        <v>0</v>
      </c>
      <c r="D152" s="1814">
        <f>'Og s3a'!E555</f>
        <v>0</v>
      </c>
      <c r="E152" s="1816">
        <f>'Og s3a'!F555</f>
        <v>0</v>
      </c>
      <c r="F152" s="494">
        <f>O152</f>
        <v>0</v>
      </c>
      <c r="G152" s="494">
        <f>P152</f>
        <v>0</v>
      </c>
      <c r="H152" s="253"/>
      <c r="I152" s="253"/>
      <c r="J152" s="253"/>
      <c r="K152" s="253"/>
      <c r="L152" s="10"/>
      <c r="M152" s="10"/>
      <c r="N152" s="454">
        <f>'Og s3a'!G555</f>
        <v>0</v>
      </c>
      <c r="O152" s="254">
        <f>'Og s3a'!H555</f>
        <v>0</v>
      </c>
      <c r="P152" s="456">
        <f>'Og s3a'!D555</f>
        <v>0</v>
      </c>
      <c r="Q152" s="10"/>
      <c r="R152" s="340"/>
      <c r="S152" s="340"/>
      <c r="T152" s="340"/>
      <c r="U152" s="10"/>
      <c r="V152" s="10"/>
      <c r="W152" s="10"/>
      <c r="X152" s="10"/>
      <c r="Y152" s="10"/>
      <c r="Z152" s="10"/>
      <c r="AA152" s="10"/>
      <c r="AB152" s="10"/>
    </row>
    <row r="153" spans="1:28" ht="14.25" customHeight="1">
      <c r="A153" s="1252" t="str">
        <f>A152</f>
        <v/>
      </c>
      <c r="B153" s="58"/>
      <c r="C153" s="1817"/>
      <c r="D153" s="1815"/>
      <c r="E153" s="1817"/>
      <c r="F153" s="251"/>
      <c r="G153" s="251"/>
      <c r="H153" s="251"/>
      <c r="I153" s="251"/>
      <c r="J153" s="251"/>
      <c r="K153" s="251"/>
      <c r="L153" s="10"/>
      <c r="M153" s="10"/>
      <c r="N153" s="455"/>
      <c r="O153" s="250"/>
      <c r="P153" s="477"/>
      <c r="Q153" s="10"/>
      <c r="R153" s="340"/>
      <c r="S153" s="340"/>
      <c r="T153" s="340"/>
      <c r="U153" s="10"/>
      <c r="V153" s="10"/>
      <c r="W153" s="10"/>
      <c r="X153" s="10"/>
      <c r="Y153" s="10"/>
      <c r="Z153" s="10"/>
      <c r="AA153" s="10"/>
      <c r="AB153" s="10"/>
    </row>
    <row r="154" spans="1:28" ht="24.75" customHeight="1">
      <c r="A154" s="1252" t="str">
        <f>IF(E154&gt;0,"Wypełnione","")</f>
        <v/>
      </c>
      <c r="B154" s="58"/>
      <c r="C154" s="1816">
        <f>'Og s3a'!C557</f>
        <v>0</v>
      </c>
      <c r="D154" s="1814">
        <f>'Og s3a'!E557</f>
        <v>0</v>
      </c>
      <c r="E154" s="1816">
        <f>'Og s3a'!F557</f>
        <v>0</v>
      </c>
      <c r="F154" s="494">
        <f>O154</f>
        <v>0</v>
      </c>
      <c r="G154" s="494">
        <f>P154</f>
        <v>0</v>
      </c>
      <c r="H154" s="253"/>
      <c r="I154" s="253"/>
      <c r="J154" s="253"/>
      <c r="K154" s="253"/>
      <c r="L154" s="10"/>
      <c r="M154" s="10"/>
      <c r="N154" s="454">
        <f>'Og s3a'!G557</f>
        <v>0</v>
      </c>
      <c r="O154" s="254">
        <f>'Og s3a'!H557</f>
        <v>0</v>
      </c>
      <c r="P154" s="456">
        <f>'Og s3a'!D557</f>
        <v>0</v>
      </c>
      <c r="Q154" s="10"/>
      <c r="R154" s="340"/>
      <c r="S154" s="340"/>
      <c r="T154" s="340"/>
      <c r="U154" s="10"/>
      <c r="V154" s="10"/>
      <c r="W154" s="10"/>
      <c r="X154" s="10"/>
      <c r="Y154" s="10"/>
      <c r="Z154" s="10"/>
      <c r="AA154" s="10"/>
      <c r="AB154" s="10"/>
    </row>
    <row r="155" spans="1:28" ht="14.25" customHeight="1">
      <c r="A155" s="1252" t="str">
        <f>A154</f>
        <v/>
      </c>
      <c r="B155" s="58"/>
      <c r="C155" s="1817"/>
      <c r="D155" s="1815"/>
      <c r="E155" s="1817"/>
      <c r="F155" s="251"/>
      <c r="G155" s="251"/>
      <c r="H155" s="251"/>
      <c r="I155" s="251"/>
      <c r="J155" s="251"/>
      <c r="K155" s="251"/>
      <c r="L155" s="10"/>
      <c r="M155" s="10"/>
      <c r="N155" s="455"/>
      <c r="O155" s="250"/>
      <c r="P155" s="477"/>
      <c r="Q155" s="10"/>
      <c r="R155" s="340"/>
      <c r="S155" s="340"/>
      <c r="T155" s="340"/>
      <c r="U155" s="10"/>
      <c r="V155" s="10"/>
      <c r="W155" s="10"/>
      <c r="X155" s="10"/>
      <c r="Y155" s="10"/>
      <c r="Z155" s="10"/>
      <c r="AA155" s="10"/>
      <c r="AB155" s="10"/>
    </row>
    <row r="156" spans="1:28" ht="24.75" customHeight="1">
      <c r="A156" s="1252" t="str">
        <f>IF(E156&gt;0,"Wypełnione","")</f>
        <v/>
      </c>
      <c r="B156" s="58"/>
      <c r="C156" s="1816">
        <f>'Og s3a'!C559</f>
        <v>0</v>
      </c>
      <c r="D156" s="1814">
        <f>'Og s3a'!E559</f>
        <v>0</v>
      </c>
      <c r="E156" s="1816">
        <f>'Og s3a'!F559</f>
        <v>0</v>
      </c>
      <c r="F156" s="494">
        <f>O156</f>
        <v>0</v>
      </c>
      <c r="G156" s="494">
        <f>P156</f>
        <v>0</v>
      </c>
      <c r="H156" s="253"/>
      <c r="I156" s="253"/>
      <c r="J156" s="253"/>
      <c r="K156" s="253"/>
      <c r="L156" s="10"/>
      <c r="M156" s="10"/>
      <c r="N156" s="454">
        <f>'Og s3a'!G559</f>
        <v>0</v>
      </c>
      <c r="O156" s="254">
        <f>'Og s3a'!H559</f>
        <v>0</v>
      </c>
      <c r="P156" s="456">
        <f>'Og s3a'!D559</f>
        <v>0</v>
      </c>
      <c r="Q156" s="10"/>
      <c r="R156" s="340"/>
      <c r="S156" s="340"/>
      <c r="T156" s="340"/>
      <c r="U156" s="10"/>
      <c r="V156" s="10"/>
      <c r="W156" s="10"/>
      <c r="X156" s="10"/>
      <c r="Y156" s="10"/>
      <c r="Z156" s="10"/>
      <c r="AA156" s="10"/>
      <c r="AB156" s="10"/>
    </row>
    <row r="157" spans="1:28" ht="14.25" customHeight="1">
      <c r="A157" s="1252" t="str">
        <f>A156</f>
        <v/>
      </c>
      <c r="B157" s="58"/>
      <c r="C157" s="1817"/>
      <c r="D157" s="1815"/>
      <c r="E157" s="1817"/>
      <c r="F157" s="251"/>
      <c r="G157" s="251"/>
      <c r="H157" s="251"/>
      <c r="I157" s="251"/>
      <c r="J157" s="251"/>
      <c r="K157" s="251"/>
      <c r="L157" s="10"/>
      <c r="M157" s="10"/>
      <c r="N157" s="455"/>
      <c r="O157" s="250"/>
      <c r="P157" s="477"/>
      <c r="Q157" s="10"/>
      <c r="R157" s="340"/>
      <c r="S157" s="340"/>
      <c r="T157" s="340"/>
      <c r="U157" s="10"/>
      <c r="V157" s="10"/>
      <c r="W157" s="10"/>
      <c r="X157" s="10"/>
      <c r="Y157" s="10"/>
      <c r="Z157" s="10"/>
      <c r="AA157" s="10"/>
      <c r="AB157" s="10"/>
    </row>
    <row r="158" spans="1:28" ht="24.75" customHeight="1">
      <c r="A158" s="1252" t="str">
        <f>IF(E158&gt;0,"Wypełnione","")</f>
        <v/>
      </c>
      <c r="B158" s="58"/>
      <c r="C158" s="1816">
        <f>'Og s3a'!C561</f>
        <v>0</v>
      </c>
      <c r="D158" s="1814">
        <f>'Og s3a'!E561</f>
        <v>0</v>
      </c>
      <c r="E158" s="1816">
        <f>'Og s3a'!F561</f>
        <v>0</v>
      </c>
      <c r="F158" s="494">
        <f>O158</f>
        <v>0</v>
      </c>
      <c r="G158" s="494">
        <f>P158</f>
        <v>0</v>
      </c>
      <c r="H158" s="253"/>
      <c r="I158" s="253"/>
      <c r="J158" s="253"/>
      <c r="K158" s="253"/>
      <c r="L158" s="10"/>
      <c r="M158" s="10"/>
      <c r="N158" s="454">
        <f>'Og s3a'!G561</f>
        <v>0</v>
      </c>
      <c r="O158" s="254">
        <f>'Og s3a'!H561</f>
        <v>0</v>
      </c>
      <c r="P158" s="456">
        <f>'Og s3a'!D561</f>
        <v>0</v>
      </c>
      <c r="Q158" s="10"/>
      <c r="R158" s="340"/>
      <c r="S158" s="340"/>
      <c r="T158" s="340"/>
      <c r="U158" s="10"/>
      <c r="V158" s="10"/>
      <c r="W158" s="10"/>
      <c r="X158" s="10"/>
      <c r="Y158" s="10"/>
      <c r="Z158" s="10"/>
      <c r="AA158" s="10"/>
      <c r="AB158" s="10"/>
    </row>
    <row r="159" spans="1:28" ht="14.25" customHeight="1">
      <c r="A159" s="1252" t="str">
        <f>A158</f>
        <v/>
      </c>
      <c r="B159" s="58"/>
      <c r="C159" s="1817"/>
      <c r="D159" s="1815"/>
      <c r="E159" s="1817"/>
      <c r="F159" s="251"/>
      <c r="G159" s="251"/>
      <c r="H159" s="251"/>
      <c r="I159" s="251"/>
      <c r="J159" s="251"/>
      <c r="K159" s="251"/>
      <c r="L159" s="10"/>
      <c r="M159" s="10"/>
      <c r="N159" s="455"/>
      <c r="O159" s="250"/>
      <c r="P159" s="477"/>
      <c r="Q159" s="10"/>
      <c r="R159" s="340"/>
      <c r="S159" s="340"/>
      <c r="T159" s="340"/>
      <c r="U159" s="10"/>
      <c r="V159" s="10"/>
      <c r="W159" s="10"/>
      <c r="X159" s="10"/>
      <c r="Y159" s="10"/>
      <c r="Z159" s="10"/>
      <c r="AA159" s="10"/>
      <c r="AB159" s="10"/>
    </row>
    <row r="160" spans="1:28" ht="24.75" customHeight="1">
      <c r="A160" s="1252" t="str">
        <f>IF(E160&gt;0,"Wypełnione","")</f>
        <v/>
      </c>
      <c r="B160" s="58"/>
      <c r="C160" s="1816">
        <f>'Og s3a'!C563</f>
        <v>0</v>
      </c>
      <c r="D160" s="1814">
        <f>'Og s3a'!E563</f>
        <v>0</v>
      </c>
      <c r="E160" s="1816">
        <f>'Og s3a'!F563</f>
        <v>0</v>
      </c>
      <c r="F160" s="494">
        <f>O160</f>
        <v>0</v>
      </c>
      <c r="G160" s="494">
        <f>P160</f>
        <v>0</v>
      </c>
      <c r="H160" s="253"/>
      <c r="I160" s="253"/>
      <c r="J160" s="253"/>
      <c r="K160" s="253"/>
      <c r="L160" s="10"/>
      <c r="M160" s="10"/>
      <c r="N160" s="454">
        <f>'Og s3a'!G563</f>
        <v>0</v>
      </c>
      <c r="O160" s="254">
        <f>'Og s3a'!H563</f>
        <v>0</v>
      </c>
      <c r="P160" s="456">
        <f>'Og s3a'!D563</f>
        <v>0</v>
      </c>
      <c r="Q160" s="10"/>
      <c r="R160" s="340"/>
      <c r="S160" s="340"/>
      <c r="T160" s="340"/>
      <c r="U160" s="10"/>
      <c r="V160" s="10"/>
      <c r="W160" s="10"/>
      <c r="X160" s="10"/>
      <c r="Y160" s="10"/>
      <c r="Z160" s="10"/>
      <c r="AA160" s="10"/>
      <c r="AB160" s="10"/>
    </row>
    <row r="161" spans="1:28" ht="14.25" customHeight="1">
      <c r="A161" s="1252" t="str">
        <f>A160</f>
        <v/>
      </c>
      <c r="B161" s="58"/>
      <c r="C161" s="1817"/>
      <c r="D161" s="1815"/>
      <c r="E161" s="1817"/>
      <c r="F161" s="251"/>
      <c r="G161" s="251"/>
      <c r="H161" s="251"/>
      <c r="I161" s="251"/>
      <c r="J161" s="251"/>
      <c r="K161" s="251"/>
      <c r="L161" s="10"/>
      <c r="M161" s="10"/>
      <c r="N161" s="455"/>
      <c r="O161" s="250"/>
      <c r="P161" s="477"/>
      <c r="Q161" s="10"/>
      <c r="R161" s="340"/>
      <c r="S161" s="340"/>
      <c r="T161" s="340"/>
      <c r="U161" s="10"/>
      <c r="V161" s="10"/>
      <c r="W161" s="10"/>
      <c r="X161" s="10"/>
      <c r="Y161" s="10"/>
      <c r="Z161" s="10"/>
      <c r="AA161" s="10"/>
      <c r="AB161" s="10"/>
    </row>
    <row r="162" spans="1:28" ht="24.75" customHeight="1">
      <c r="A162" s="1252" t="str">
        <f>IF(E162&gt;0,"Wypełnione","")</f>
        <v/>
      </c>
      <c r="B162" s="58"/>
      <c r="C162" s="1816">
        <f>'Og s3a'!C565</f>
        <v>0</v>
      </c>
      <c r="D162" s="1814">
        <f>'Og s3a'!E565</f>
        <v>0</v>
      </c>
      <c r="E162" s="1816">
        <f>'Og s3a'!F565</f>
        <v>0</v>
      </c>
      <c r="F162" s="494">
        <f>O162</f>
        <v>0</v>
      </c>
      <c r="G162" s="494">
        <f>P162</f>
        <v>0</v>
      </c>
      <c r="H162" s="253"/>
      <c r="I162" s="253"/>
      <c r="J162" s="253"/>
      <c r="K162" s="253"/>
      <c r="L162" s="10"/>
      <c r="M162" s="10"/>
      <c r="N162" s="454">
        <f>'Og s3a'!G565</f>
        <v>0</v>
      </c>
      <c r="O162" s="254">
        <f>'Og s3a'!H565</f>
        <v>0</v>
      </c>
      <c r="P162" s="456">
        <f>'Og s3a'!D565</f>
        <v>0</v>
      </c>
      <c r="Q162" s="10"/>
      <c r="R162" s="340"/>
      <c r="S162" s="340"/>
      <c r="T162" s="340"/>
      <c r="U162" s="10"/>
      <c r="V162" s="10"/>
      <c r="W162" s="10"/>
      <c r="X162" s="10"/>
      <c r="Y162" s="10"/>
      <c r="Z162" s="10"/>
      <c r="AA162" s="10"/>
      <c r="AB162" s="10"/>
    </row>
    <row r="163" spans="1:28" ht="14.25" customHeight="1">
      <c r="A163" s="1252" t="str">
        <f>A162</f>
        <v/>
      </c>
      <c r="B163" s="58"/>
      <c r="C163" s="1817"/>
      <c r="D163" s="1815"/>
      <c r="E163" s="1817"/>
      <c r="F163" s="251"/>
      <c r="G163" s="251"/>
      <c r="H163" s="251"/>
      <c r="I163" s="251"/>
      <c r="J163" s="251"/>
      <c r="K163" s="251"/>
      <c r="L163" s="10"/>
      <c r="M163" s="10"/>
      <c r="N163" s="455"/>
      <c r="O163" s="250"/>
      <c r="P163" s="477"/>
      <c r="Q163" s="10"/>
      <c r="R163" s="340"/>
      <c r="S163" s="340"/>
      <c r="T163" s="340"/>
      <c r="U163" s="10"/>
      <c r="V163" s="10"/>
      <c r="W163" s="10"/>
      <c r="X163" s="10"/>
      <c r="Y163" s="10"/>
      <c r="Z163" s="10"/>
      <c r="AA163" s="10"/>
      <c r="AB163" s="10"/>
    </row>
    <row r="164" spans="1:28" ht="24.75" customHeight="1">
      <c r="A164" s="1252" t="str">
        <f>IF(E164&gt;0,"Wypełnione","")</f>
        <v/>
      </c>
      <c r="B164" s="58"/>
      <c r="C164" s="1816">
        <f>'Og s3a'!C567</f>
        <v>0</v>
      </c>
      <c r="D164" s="1814">
        <f>'Og s3a'!E567</f>
        <v>0</v>
      </c>
      <c r="E164" s="1816">
        <f>'Og s3a'!F567</f>
        <v>0</v>
      </c>
      <c r="F164" s="494">
        <f>O164</f>
        <v>0</v>
      </c>
      <c r="G164" s="494">
        <f>P164</f>
        <v>0</v>
      </c>
      <c r="H164" s="253"/>
      <c r="I164" s="253"/>
      <c r="J164" s="253"/>
      <c r="K164" s="253"/>
      <c r="L164" s="10"/>
      <c r="M164" s="10"/>
      <c r="N164" s="454">
        <f>'Og s3a'!G567</f>
        <v>0</v>
      </c>
      <c r="O164" s="254">
        <f>'Og s3a'!H567</f>
        <v>0</v>
      </c>
      <c r="P164" s="456">
        <f>'Og s3a'!D567</f>
        <v>0</v>
      </c>
      <c r="Q164" s="10"/>
      <c r="R164" s="340"/>
      <c r="S164" s="340"/>
      <c r="T164" s="340"/>
      <c r="U164" s="10"/>
      <c r="V164" s="10"/>
      <c r="W164" s="10"/>
      <c r="X164" s="10"/>
      <c r="Y164" s="10"/>
      <c r="Z164" s="10"/>
      <c r="AA164" s="10"/>
      <c r="AB164" s="10"/>
    </row>
    <row r="165" spans="1:28" ht="14.25" customHeight="1">
      <c r="A165" s="1252" t="str">
        <f>A164</f>
        <v/>
      </c>
      <c r="B165" s="58"/>
      <c r="C165" s="1817"/>
      <c r="D165" s="1815"/>
      <c r="E165" s="1817"/>
      <c r="F165" s="251"/>
      <c r="G165" s="251"/>
      <c r="H165" s="251"/>
      <c r="I165" s="251"/>
      <c r="J165" s="251"/>
      <c r="K165" s="251"/>
      <c r="L165" s="10"/>
      <c r="M165" s="10"/>
      <c r="N165" s="455"/>
      <c r="O165" s="250"/>
      <c r="P165" s="477"/>
      <c r="Q165" s="10"/>
      <c r="R165" s="340"/>
      <c r="S165" s="340"/>
      <c r="T165" s="340"/>
      <c r="U165" s="10"/>
      <c r="V165" s="10"/>
      <c r="W165" s="10"/>
      <c r="X165" s="10"/>
      <c r="Y165" s="10"/>
      <c r="Z165" s="10"/>
      <c r="AA165" s="10"/>
      <c r="AB165" s="10"/>
    </row>
    <row r="166" spans="1:28" ht="24.75" customHeight="1">
      <c r="A166" s="1252" t="str">
        <f>IF(E166&gt;0,"Wypełnione","")</f>
        <v/>
      </c>
      <c r="B166" s="58"/>
      <c r="C166" s="1816">
        <f>'Og s3a'!C569</f>
        <v>0</v>
      </c>
      <c r="D166" s="1814">
        <f>'Og s3a'!E569</f>
        <v>0</v>
      </c>
      <c r="E166" s="1816">
        <f>'Og s3a'!F569</f>
        <v>0</v>
      </c>
      <c r="F166" s="494">
        <f>O166</f>
        <v>0</v>
      </c>
      <c r="G166" s="494">
        <f>P166</f>
        <v>0</v>
      </c>
      <c r="H166" s="253"/>
      <c r="I166" s="253"/>
      <c r="J166" s="253"/>
      <c r="K166" s="253"/>
      <c r="L166" s="10"/>
      <c r="M166" s="10"/>
      <c r="N166" s="454">
        <f>'Og s3a'!G569</f>
        <v>0</v>
      </c>
      <c r="O166" s="254">
        <f>'Og s3a'!H569</f>
        <v>0</v>
      </c>
      <c r="P166" s="456">
        <f>'Og s3a'!D569</f>
        <v>0</v>
      </c>
      <c r="Q166" s="10"/>
      <c r="R166" s="340"/>
      <c r="S166" s="340"/>
      <c r="T166" s="340"/>
      <c r="U166" s="10"/>
      <c r="V166" s="10"/>
      <c r="W166" s="10"/>
      <c r="X166" s="10"/>
      <c r="Y166" s="10"/>
      <c r="Z166" s="10"/>
      <c r="AA166" s="10"/>
      <c r="AB166" s="10"/>
    </row>
    <row r="167" spans="1:28" ht="14.25" customHeight="1">
      <c r="A167" s="1252" t="str">
        <f>A166</f>
        <v/>
      </c>
      <c r="B167" s="58"/>
      <c r="C167" s="1817"/>
      <c r="D167" s="1815"/>
      <c r="E167" s="1817"/>
      <c r="F167" s="251"/>
      <c r="G167" s="251"/>
      <c r="H167" s="251"/>
      <c r="I167" s="251"/>
      <c r="J167" s="251"/>
      <c r="K167" s="251"/>
      <c r="L167" s="10"/>
      <c r="M167" s="10"/>
      <c r="N167" s="455"/>
      <c r="O167" s="250"/>
      <c r="P167" s="477"/>
      <c r="Q167" s="10"/>
      <c r="R167" s="340"/>
      <c r="S167" s="340"/>
      <c r="T167" s="340"/>
      <c r="U167" s="10"/>
      <c r="V167" s="10"/>
      <c r="W167" s="10"/>
      <c r="X167" s="10"/>
      <c r="Y167" s="10"/>
      <c r="Z167" s="10"/>
      <c r="AA167" s="10"/>
      <c r="AB167" s="10"/>
    </row>
    <row r="168" spans="1:28" ht="24.75" customHeight="1">
      <c r="A168" s="1252" t="str">
        <f>IF(E168&gt;0,"Wypełnione","")</f>
        <v/>
      </c>
      <c r="B168" s="58"/>
      <c r="C168" s="1816">
        <f>'Og s3a'!C571</f>
        <v>0</v>
      </c>
      <c r="D168" s="1814">
        <f>'Og s3a'!E571</f>
        <v>0</v>
      </c>
      <c r="E168" s="1816">
        <f>'Og s3a'!F571</f>
        <v>0</v>
      </c>
      <c r="F168" s="494">
        <f>O168</f>
        <v>0</v>
      </c>
      <c r="G168" s="494">
        <f>P168</f>
        <v>0</v>
      </c>
      <c r="H168" s="253"/>
      <c r="I168" s="253"/>
      <c r="J168" s="253"/>
      <c r="K168" s="253"/>
      <c r="L168" s="10"/>
      <c r="M168" s="10"/>
      <c r="N168" s="454">
        <f>'Og s3a'!G571</f>
        <v>0</v>
      </c>
      <c r="O168" s="254">
        <f>'Og s3a'!H571</f>
        <v>0</v>
      </c>
      <c r="P168" s="456">
        <f>'Og s3a'!D571</f>
        <v>0</v>
      </c>
      <c r="Q168" s="10"/>
      <c r="R168" s="340"/>
      <c r="S168" s="340"/>
      <c r="T168" s="340"/>
      <c r="U168" s="10"/>
      <c r="V168" s="10"/>
      <c r="W168" s="10"/>
      <c r="X168" s="10"/>
      <c r="Y168" s="10"/>
      <c r="Z168" s="10"/>
      <c r="AA168" s="10"/>
      <c r="AB168" s="10"/>
    </row>
    <row r="169" spans="1:28" ht="14.25" customHeight="1">
      <c r="A169" s="1252" t="str">
        <f>A168</f>
        <v/>
      </c>
      <c r="B169" s="58"/>
      <c r="C169" s="1817"/>
      <c r="D169" s="1815"/>
      <c r="E169" s="1817"/>
      <c r="F169" s="251"/>
      <c r="G169" s="251"/>
      <c r="H169" s="251"/>
      <c r="I169" s="251"/>
      <c r="J169" s="251"/>
      <c r="K169" s="251"/>
      <c r="L169" s="10"/>
      <c r="M169" s="10"/>
      <c r="N169" s="455"/>
      <c r="O169" s="250"/>
      <c r="P169" s="477"/>
      <c r="Q169" s="10"/>
      <c r="R169" s="340"/>
      <c r="S169" s="340"/>
      <c r="T169" s="340"/>
      <c r="U169" s="10"/>
      <c r="V169" s="10"/>
      <c r="W169" s="10"/>
      <c r="X169" s="10"/>
      <c r="Y169" s="10"/>
      <c r="Z169" s="10"/>
      <c r="AA169" s="10"/>
      <c r="AB169" s="10"/>
    </row>
    <row r="170" spans="1:28" ht="24.75" customHeight="1">
      <c r="A170" s="1252" t="str">
        <f>IF(E170&gt;0,"Wypełnione","")</f>
        <v/>
      </c>
      <c r="B170" s="58"/>
      <c r="C170" s="1816">
        <f>'Og s3a'!C573</f>
        <v>0</v>
      </c>
      <c r="D170" s="1814">
        <f>'Og s3a'!E573</f>
        <v>0</v>
      </c>
      <c r="E170" s="1816">
        <f>'Og s3a'!F573</f>
        <v>0</v>
      </c>
      <c r="F170" s="494">
        <f>O170</f>
        <v>0</v>
      </c>
      <c r="G170" s="494">
        <f>P170</f>
        <v>0</v>
      </c>
      <c r="H170" s="253"/>
      <c r="I170" s="253"/>
      <c r="J170" s="253"/>
      <c r="K170" s="253"/>
      <c r="L170" s="10"/>
      <c r="M170" s="10"/>
      <c r="N170" s="454">
        <f>'Og s3a'!G573</f>
        <v>0</v>
      </c>
      <c r="O170" s="254">
        <f>'Og s3a'!H573</f>
        <v>0</v>
      </c>
      <c r="P170" s="456">
        <f>'Og s3a'!D573</f>
        <v>0</v>
      </c>
      <c r="Q170" s="10"/>
      <c r="R170" s="340"/>
      <c r="S170" s="340"/>
      <c r="T170" s="340"/>
      <c r="U170" s="10"/>
      <c r="V170" s="10"/>
      <c r="W170" s="10"/>
      <c r="X170" s="10"/>
      <c r="Y170" s="10"/>
      <c r="Z170" s="10"/>
      <c r="AA170" s="10"/>
      <c r="AB170" s="10"/>
    </row>
    <row r="171" spans="1:28" ht="14.25" customHeight="1">
      <c r="A171" s="1252" t="str">
        <f>A170</f>
        <v/>
      </c>
      <c r="B171" s="58"/>
      <c r="C171" s="1817"/>
      <c r="D171" s="1815"/>
      <c r="E171" s="1817"/>
      <c r="F171" s="251"/>
      <c r="G171" s="251"/>
      <c r="H171" s="251"/>
      <c r="I171" s="251"/>
      <c r="J171" s="251"/>
      <c r="K171" s="251"/>
      <c r="L171" s="10"/>
      <c r="M171" s="10"/>
      <c r="N171" s="455"/>
      <c r="O171" s="250"/>
      <c r="P171" s="477"/>
      <c r="Q171" s="10"/>
      <c r="R171" s="340"/>
      <c r="S171" s="340"/>
      <c r="T171" s="340"/>
      <c r="U171" s="10"/>
      <c r="V171" s="10"/>
      <c r="W171" s="10"/>
      <c r="X171" s="10"/>
      <c r="Y171" s="10"/>
      <c r="Z171" s="10"/>
      <c r="AA171" s="10"/>
      <c r="AB171" s="10"/>
    </row>
    <row r="172" spans="1:28" ht="24.75" customHeight="1">
      <c r="A172" s="1252" t="str">
        <f>IF(E172&gt;0,"Wypełnione","")</f>
        <v/>
      </c>
      <c r="B172" s="58"/>
      <c r="C172" s="1816">
        <f>'Og s3a'!C575</f>
        <v>0</v>
      </c>
      <c r="D172" s="1814">
        <f>'Og s3a'!E575</f>
        <v>0</v>
      </c>
      <c r="E172" s="1816">
        <f>'Og s3a'!F575</f>
        <v>0</v>
      </c>
      <c r="F172" s="494">
        <f>O172</f>
        <v>0</v>
      </c>
      <c r="G172" s="494">
        <f>P172</f>
        <v>0</v>
      </c>
      <c r="H172" s="253"/>
      <c r="I172" s="253"/>
      <c r="J172" s="253"/>
      <c r="K172" s="253"/>
      <c r="L172" s="10"/>
      <c r="M172" s="10"/>
      <c r="N172" s="454">
        <f>'Og s3a'!G575</f>
        <v>0</v>
      </c>
      <c r="O172" s="254">
        <f>'Og s3a'!H575</f>
        <v>0</v>
      </c>
      <c r="P172" s="456">
        <f>'Og s3a'!D575</f>
        <v>0</v>
      </c>
      <c r="Q172" s="10"/>
      <c r="R172" s="340"/>
      <c r="S172" s="340"/>
      <c r="T172" s="340"/>
      <c r="U172" s="10"/>
      <c r="V172" s="10"/>
      <c r="W172" s="10"/>
      <c r="X172" s="10"/>
      <c r="Y172" s="10"/>
      <c r="Z172" s="10"/>
      <c r="AA172" s="10"/>
      <c r="AB172" s="10"/>
    </row>
    <row r="173" spans="1:28" ht="14.25" customHeight="1">
      <c r="A173" s="1252" t="str">
        <f>A172</f>
        <v/>
      </c>
      <c r="B173" s="58"/>
      <c r="C173" s="1817"/>
      <c r="D173" s="1815"/>
      <c r="E173" s="1817"/>
      <c r="F173" s="251"/>
      <c r="G173" s="251"/>
      <c r="H173" s="251"/>
      <c r="I173" s="251"/>
      <c r="J173" s="251"/>
      <c r="K173" s="251"/>
      <c r="L173" s="10"/>
      <c r="M173" s="10"/>
      <c r="N173" s="455"/>
      <c r="O173" s="250"/>
      <c r="P173" s="477"/>
      <c r="Q173" s="10"/>
      <c r="R173" s="340"/>
      <c r="S173" s="340"/>
      <c r="T173" s="340"/>
      <c r="U173" s="10"/>
      <c r="V173" s="10"/>
      <c r="W173" s="10"/>
      <c r="X173" s="10"/>
      <c r="Y173" s="10"/>
      <c r="Z173" s="10"/>
      <c r="AA173" s="10"/>
      <c r="AB173" s="10"/>
    </row>
    <row r="174" spans="1:28" ht="24.75" customHeight="1">
      <c r="A174" s="1252" t="str">
        <f>IF(E174&gt;0,"Wypełnione","")</f>
        <v/>
      </c>
      <c r="B174" s="58"/>
      <c r="C174" s="1816">
        <f>'Og s3a'!C577</f>
        <v>0</v>
      </c>
      <c r="D174" s="1814">
        <f>'Og s3a'!E577</f>
        <v>0</v>
      </c>
      <c r="E174" s="1816">
        <f>'Og s3a'!F577</f>
        <v>0</v>
      </c>
      <c r="F174" s="494">
        <f>O174</f>
        <v>0</v>
      </c>
      <c r="G174" s="494">
        <f>P174</f>
        <v>0</v>
      </c>
      <c r="H174" s="253"/>
      <c r="I174" s="253"/>
      <c r="J174" s="253"/>
      <c r="K174" s="253"/>
      <c r="L174" s="10"/>
      <c r="M174" s="10"/>
      <c r="N174" s="454">
        <f>'Og s3a'!G577</f>
        <v>0</v>
      </c>
      <c r="O174" s="254">
        <f>'Og s3a'!H577</f>
        <v>0</v>
      </c>
      <c r="P174" s="456">
        <f>'Og s3a'!D577</f>
        <v>0</v>
      </c>
      <c r="Q174" s="10"/>
      <c r="R174" s="340"/>
      <c r="S174" s="340"/>
      <c r="T174" s="340"/>
      <c r="U174" s="10"/>
      <c r="V174" s="10"/>
      <c r="W174" s="10"/>
      <c r="X174" s="10"/>
      <c r="Y174" s="10"/>
      <c r="Z174" s="10"/>
      <c r="AA174" s="10"/>
      <c r="AB174" s="10"/>
    </row>
    <row r="175" spans="1:28" ht="14.25" customHeight="1">
      <c r="A175" s="1252" t="str">
        <f>A174</f>
        <v/>
      </c>
      <c r="B175" s="58"/>
      <c r="C175" s="1817"/>
      <c r="D175" s="1815"/>
      <c r="E175" s="1817"/>
      <c r="F175" s="251"/>
      <c r="G175" s="251"/>
      <c r="H175" s="251"/>
      <c r="I175" s="251"/>
      <c r="J175" s="251"/>
      <c r="K175" s="251"/>
      <c r="L175" s="10"/>
      <c r="M175" s="10"/>
      <c r="N175" s="455"/>
      <c r="O175" s="250"/>
      <c r="P175" s="477"/>
      <c r="Q175" s="10"/>
      <c r="R175" s="340"/>
      <c r="S175" s="340"/>
      <c r="T175" s="340"/>
      <c r="U175" s="10"/>
      <c r="V175" s="10"/>
      <c r="W175" s="10"/>
      <c r="X175" s="10"/>
      <c r="Y175" s="10"/>
      <c r="Z175" s="10"/>
      <c r="AA175" s="10"/>
      <c r="AB175" s="10"/>
    </row>
    <row r="176" spans="1:28" ht="24.75" customHeight="1">
      <c r="A176" s="1252" t="str">
        <f>IF(E176&gt;0,"Wypełnione","")</f>
        <v/>
      </c>
      <c r="B176" s="58"/>
      <c r="C176" s="1816">
        <f>'Og s3a'!C579</f>
        <v>0</v>
      </c>
      <c r="D176" s="1814">
        <f>'Og s3a'!E579</f>
        <v>0</v>
      </c>
      <c r="E176" s="1816">
        <f>'Og s3a'!F579</f>
        <v>0</v>
      </c>
      <c r="F176" s="494">
        <f>O176</f>
        <v>0</v>
      </c>
      <c r="G176" s="494">
        <f>P176</f>
        <v>0</v>
      </c>
      <c r="H176" s="253"/>
      <c r="I176" s="253"/>
      <c r="J176" s="253"/>
      <c r="K176" s="253"/>
      <c r="L176" s="10"/>
      <c r="M176" s="10"/>
      <c r="N176" s="454">
        <f>'Og s3a'!G579</f>
        <v>0</v>
      </c>
      <c r="O176" s="254">
        <f>'Og s3a'!H579</f>
        <v>0</v>
      </c>
      <c r="P176" s="456">
        <f>'Og s3a'!D579</f>
        <v>0</v>
      </c>
      <c r="Q176" s="10"/>
      <c r="R176" s="340"/>
      <c r="S176" s="340"/>
      <c r="T176" s="340"/>
      <c r="U176" s="10"/>
      <c r="V176" s="10"/>
      <c r="W176" s="10"/>
      <c r="X176" s="10"/>
      <c r="Y176" s="10"/>
      <c r="Z176" s="10"/>
      <c r="AA176" s="10"/>
      <c r="AB176" s="10"/>
    </row>
    <row r="177" spans="1:28" ht="14.25" customHeight="1">
      <c r="A177" s="1252" t="str">
        <f>A176</f>
        <v/>
      </c>
      <c r="B177" s="58"/>
      <c r="C177" s="1817"/>
      <c r="D177" s="1815"/>
      <c r="E177" s="1817"/>
      <c r="F177" s="251"/>
      <c r="G177" s="251"/>
      <c r="H177" s="251"/>
      <c r="I177" s="251"/>
      <c r="J177" s="251"/>
      <c r="K177" s="251"/>
      <c r="L177" s="10"/>
      <c r="M177" s="10"/>
      <c r="N177" s="455"/>
      <c r="O177" s="250"/>
      <c r="P177" s="477"/>
      <c r="Q177" s="10"/>
      <c r="R177" s="340"/>
      <c r="S177" s="340"/>
      <c r="T177" s="340"/>
      <c r="U177" s="10"/>
      <c r="V177" s="10"/>
      <c r="W177" s="10"/>
      <c r="X177" s="10"/>
      <c r="Y177" s="10"/>
      <c r="Z177" s="10"/>
      <c r="AA177" s="10"/>
      <c r="AB177" s="10"/>
    </row>
    <row r="178" spans="1:28" ht="24.75" customHeight="1">
      <c r="A178" s="1252" t="str">
        <f>IF(E178&gt;0,"Wypełnione","")</f>
        <v/>
      </c>
      <c r="B178" s="58"/>
      <c r="C178" s="1816">
        <f>'Og s3a'!C581</f>
        <v>0</v>
      </c>
      <c r="D178" s="1814">
        <f>'Og s3a'!E581</f>
        <v>0</v>
      </c>
      <c r="E178" s="1816">
        <f>'Og s3a'!F581</f>
        <v>0</v>
      </c>
      <c r="F178" s="494">
        <f>O178</f>
        <v>0</v>
      </c>
      <c r="G178" s="494">
        <f>P178</f>
        <v>0</v>
      </c>
      <c r="H178" s="253"/>
      <c r="I178" s="253"/>
      <c r="J178" s="253"/>
      <c r="K178" s="253"/>
      <c r="L178" s="10"/>
      <c r="M178" s="10"/>
      <c r="N178" s="454">
        <f>'Og s3a'!G581</f>
        <v>0</v>
      </c>
      <c r="O178" s="254">
        <f>'Og s3a'!H581</f>
        <v>0</v>
      </c>
      <c r="P178" s="456">
        <f>'Og s3a'!D581</f>
        <v>0</v>
      </c>
      <c r="Q178" s="10"/>
      <c r="R178" s="340"/>
      <c r="S178" s="340"/>
      <c r="T178" s="340"/>
      <c r="U178" s="10"/>
      <c r="V178" s="10"/>
      <c r="W178" s="10"/>
      <c r="X178" s="10"/>
      <c r="Y178" s="10"/>
      <c r="Z178" s="10"/>
      <c r="AA178" s="10"/>
      <c r="AB178" s="10"/>
    </row>
    <row r="179" spans="1:28" ht="14.25" customHeight="1">
      <c r="A179" s="1252" t="str">
        <f>A178</f>
        <v/>
      </c>
      <c r="B179" s="58"/>
      <c r="C179" s="1817"/>
      <c r="D179" s="1815"/>
      <c r="E179" s="1817"/>
      <c r="F179" s="251"/>
      <c r="G179" s="251"/>
      <c r="H179" s="251"/>
      <c r="I179" s="251"/>
      <c r="J179" s="251"/>
      <c r="K179" s="251"/>
      <c r="L179" s="10"/>
      <c r="M179" s="10"/>
      <c r="N179" s="455"/>
      <c r="O179" s="250"/>
      <c r="P179" s="477"/>
      <c r="Q179" s="10"/>
      <c r="R179" s="340"/>
      <c r="S179" s="340"/>
      <c r="T179" s="340"/>
      <c r="U179" s="10"/>
      <c r="V179" s="10"/>
      <c r="W179" s="10"/>
      <c r="X179" s="10"/>
      <c r="Y179" s="10"/>
      <c r="Z179" s="10"/>
      <c r="AA179" s="10"/>
      <c r="AB179" s="10"/>
    </row>
    <row r="180" spans="1:28" ht="24.75" customHeight="1">
      <c r="A180" s="1252" t="str">
        <f>IF(E180&gt;0,"Wypełnione","")</f>
        <v/>
      </c>
      <c r="B180" s="58"/>
      <c r="C180" s="1816">
        <f>'Og s3a'!C583</f>
        <v>0</v>
      </c>
      <c r="D180" s="1814">
        <f>'Og s3a'!E583</f>
        <v>0</v>
      </c>
      <c r="E180" s="1816">
        <f>'Og s3a'!F583</f>
        <v>0</v>
      </c>
      <c r="F180" s="494">
        <f>O180</f>
        <v>0</v>
      </c>
      <c r="G180" s="494">
        <f>P180</f>
        <v>0</v>
      </c>
      <c r="H180" s="253"/>
      <c r="I180" s="253"/>
      <c r="J180" s="253"/>
      <c r="K180" s="253"/>
      <c r="L180" s="10"/>
      <c r="M180" s="10"/>
      <c r="N180" s="454">
        <f>'Og s3a'!G583</f>
        <v>0</v>
      </c>
      <c r="O180" s="254">
        <f>'Og s3a'!H583</f>
        <v>0</v>
      </c>
      <c r="P180" s="456">
        <f>'Og s3a'!D583</f>
        <v>0</v>
      </c>
      <c r="Q180" s="10"/>
      <c r="R180" s="340"/>
      <c r="S180" s="340"/>
      <c r="T180" s="340"/>
      <c r="U180" s="10"/>
      <c r="V180" s="10"/>
      <c r="W180" s="10"/>
      <c r="X180" s="10"/>
      <c r="Y180" s="10"/>
      <c r="Z180" s="10"/>
      <c r="AA180" s="10"/>
      <c r="AB180" s="10"/>
    </row>
    <row r="181" spans="1:28" ht="14.25" customHeight="1">
      <c r="A181" s="1252" t="str">
        <f>A180</f>
        <v/>
      </c>
      <c r="B181" s="58"/>
      <c r="C181" s="1817"/>
      <c r="D181" s="1815"/>
      <c r="E181" s="1817"/>
      <c r="F181" s="251"/>
      <c r="G181" s="251"/>
      <c r="H181" s="251"/>
      <c r="I181" s="251"/>
      <c r="J181" s="251"/>
      <c r="K181" s="251"/>
      <c r="L181" s="10"/>
      <c r="M181" s="10"/>
      <c r="N181" s="455"/>
      <c r="O181" s="250"/>
      <c r="P181" s="477"/>
      <c r="Q181" s="10"/>
      <c r="R181" s="340"/>
      <c r="S181" s="340"/>
      <c r="T181" s="340"/>
      <c r="U181" s="10"/>
      <c r="V181" s="10"/>
      <c r="W181" s="10"/>
      <c r="X181" s="10"/>
      <c r="Y181" s="10"/>
      <c r="Z181" s="10"/>
      <c r="AA181" s="10"/>
      <c r="AB181" s="10"/>
    </row>
    <row r="182" spans="1:28" ht="24.75" customHeight="1">
      <c r="A182" s="1252" t="str">
        <f>IF(E182&gt;0,"Wypełnione","")</f>
        <v/>
      </c>
      <c r="B182" s="58"/>
      <c r="C182" s="1816">
        <f>'Og s3a'!C585</f>
        <v>0</v>
      </c>
      <c r="D182" s="1814">
        <f>'Og s3a'!E585</f>
        <v>0</v>
      </c>
      <c r="E182" s="1816">
        <f>'Og s3a'!F585</f>
        <v>0</v>
      </c>
      <c r="F182" s="494">
        <f>O182</f>
        <v>0</v>
      </c>
      <c r="G182" s="494">
        <f>P182</f>
        <v>0</v>
      </c>
      <c r="H182" s="253"/>
      <c r="I182" s="253"/>
      <c r="J182" s="253"/>
      <c r="K182" s="253"/>
      <c r="L182" s="10"/>
      <c r="M182" s="10"/>
      <c r="N182" s="454">
        <f>'Og s3a'!G585</f>
        <v>0</v>
      </c>
      <c r="O182" s="254">
        <f>'Og s3a'!H585</f>
        <v>0</v>
      </c>
      <c r="P182" s="456">
        <f>'Og s3a'!D585</f>
        <v>0</v>
      </c>
      <c r="Q182" s="10"/>
      <c r="R182" s="340"/>
      <c r="S182" s="340"/>
      <c r="T182" s="340"/>
      <c r="U182" s="10"/>
      <c r="V182" s="10"/>
      <c r="W182" s="10"/>
      <c r="X182" s="10"/>
      <c r="Y182" s="10"/>
      <c r="Z182" s="10"/>
      <c r="AA182" s="10"/>
      <c r="AB182" s="10"/>
    </row>
    <row r="183" spans="1:28" ht="14.25" customHeight="1">
      <c r="A183" s="1252" t="str">
        <f>A182</f>
        <v/>
      </c>
      <c r="B183" s="58"/>
      <c r="C183" s="1817"/>
      <c r="D183" s="1815"/>
      <c r="E183" s="1817"/>
      <c r="F183" s="251"/>
      <c r="G183" s="251"/>
      <c r="H183" s="251"/>
      <c r="I183" s="251"/>
      <c r="J183" s="251"/>
      <c r="K183" s="251"/>
      <c r="L183" s="10"/>
      <c r="M183" s="10"/>
      <c r="N183" s="455"/>
      <c r="O183" s="250"/>
      <c r="P183" s="477"/>
      <c r="Q183" s="10"/>
      <c r="R183" s="340"/>
      <c r="S183" s="340"/>
      <c r="T183" s="340"/>
      <c r="U183" s="10"/>
      <c r="V183" s="10"/>
      <c r="W183" s="10"/>
      <c r="X183" s="10"/>
      <c r="Y183" s="10"/>
      <c r="Z183" s="10"/>
      <c r="AA183" s="10"/>
      <c r="AB183" s="10"/>
    </row>
    <row r="184" spans="1:28" ht="24.75" customHeight="1">
      <c r="A184" s="1252" t="str">
        <f>IF(E184&gt;0,"Wypełnione","")</f>
        <v/>
      </c>
      <c r="B184" s="58"/>
      <c r="C184" s="1816">
        <f>'Og s3a'!C587</f>
        <v>0</v>
      </c>
      <c r="D184" s="1814">
        <f>'Og s3a'!E587</f>
        <v>0</v>
      </c>
      <c r="E184" s="1816">
        <f>'Og s3a'!F587</f>
        <v>0</v>
      </c>
      <c r="F184" s="494">
        <f>O184</f>
        <v>0</v>
      </c>
      <c r="G184" s="494">
        <f>P184</f>
        <v>0</v>
      </c>
      <c r="H184" s="253"/>
      <c r="I184" s="253"/>
      <c r="J184" s="253"/>
      <c r="K184" s="253"/>
      <c r="L184" s="10"/>
      <c r="M184" s="10"/>
      <c r="N184" s="454">
        <f>'Og s3a'!G587</f>
        <v>0</v>
      </c>
      <c r="O184" s="254">
        <f>'Og s3a'!H587</f>
        <v>0</v>
      </c>
      <c r="P184" s="456">
        <f>'Og s3a'!D587</f>
        <v>0</v>
      </c>
      <c r="Q184" s="10"/>
      <c r="R184" s="340"/>
      <c r="S184" s="340"/>
      <c r="T184" s="340"/>
      <c r="U184" s="10"/>
      <c r="V184" s="10"/>
      <c r="W184" s="10"/>
      <c r="X184" s="10"/>
      <c r="Y184" s="10"/>
      <c r="Z184" s="10"/>
      <c r="AA184" s="10"/>
      <c r="AB184" s="10"/>
    </row>
    <row r="185" spans="1:28" ht="14.25" customHeight="1">
      <c r="A185" s="1252" t="str">
        <f>A184</f>
        <v/>
      </c>
      <c r="B185" s="58"/>
      <c r="C185" s="1817"/>
      <c r="D185" s="1815"/>
      <c r="E185" s="1817"/>
      <c r="F185" s="251"/>
      <c r="G185" s="251"/>
      <c r="H185" s="251"/>
      <c r="I185" s="251"/>
      <c r="J185" s="251"/>
      <c r="K185" s="251"/>
      <c r="L185" s="10"/>
      <c r="M185" s="10"/>
      <c r="N185" s="455"/>
      <c r="O185" s="250"/>
      <c r="P185" s="477"/>
      <c r="Q185" s="10"/>
      <c r="R185" s="340"/>
      <c r="S185" s="340"/>
      <c r="T185" s="340"/>
      <c r="U185" s="10"/>
      <c r="V185" s="10"/>
      <c r="W185" s="10"/>
      <c r="X185" s="10"/>
      <c r="Y185" s="10"/>
      <c r="Z185" s="10"/>
      <c r="AA185" s="10"/>
      <c r="AB185" s="10"/>
    </row>
    <row r="186" spans="1:28" ht="24.75" customHeight="1">
      <c r="A186" s="1252" t="str">
        <f>IF(E186&gt;0,"Wypełnione","")</f>
        <v/>
      </c>
      <c r="B186" s="58"/>
      <c r="C186" s="1816">
        <f>'Og s3a'!C589</f>
        <v>0</v>
      </c>
      <c r="D186" s="1814">
        <f>'Og s3a'!E589</f>
        <v>0</v>
      </c>
      <c r="E186" s="1816">
        <f>'Og s3a'!F589</f>
        <v>0</v>
      </c>
      <c r="F186" s="494">
        <f>O186</f>
        <v>0</v>
      </c>
      <c r="G186" s="494">
        <f>P186</f>
        <v>0</v>
      </c>
      <c r="H186" s="253"/>
      <c r="I186" s="253"/>
      <c r="J186" s="253"/>
      <c r="K186" s="253"/>
      <c r="L186" s="10"/>
      <c r="M186" s="10"/>
      <c r="N186" s="454">
        <f>'Og s3a'!G589</f>
        <v>0</v>
      </c>
      <c r="O186" s="254">
        <f>'Og s3a'!H589</f>
        <v>0</v>
      </c>
      <c r="P186" s="456">
        <f>'Og s3a'!D589</f>
        <v>0</v>
      </c>
      <c r="Q186" s="10"/>
      <c r="R186" s="340"/>
      <c r="S186" s="340"/>
      <c r="T186" s="340"/>
      <c r="U186" s="10"/>
      <c r="V186" s="10"/>
      <c r="W186" s="10"/>
      <c r="X186" s="10"/>
      <c r="Y186" s="10"/>
      <c r="Z186" s="10"/>
      <c r="AA186" s="10"/>
      <c r="AB186" s="10"/>
    </row>
    <row r="187" spans="1:28" ht="14.25" customHeight="1">
      <c r="A187" s="1252" t="str">
        <f>A186</f>
        <v/>
      </c>
      <c r="B187" s="58"/>
      <c r="C187" s="1817"/>
      <c r="D187" s="1815"/>
      <c r="E187" s="1817"/>
      <c r="F187" s="251"/>
      <c r="G187" s="251"/>
      <c r="H187" s="251"/>
      <c r="I187" s="251"/>
      <c r="J187" s="251"/>
      <c r="K187" s="251"/>
      <c r="L187" s="10"/>
      <c r="M187" s="10"/>
      <c r="N187" s="455"/>
      <c r="O187" s="250"/>
      <c r="P187" s="477"/>
      <c r="Q187" s="10"/>
      <c r="R187" s="340"/>
      <c r="S187" s="340"/>
      <c r="T187" s="340"/>
      <c r="U187" s="10"/>
      <c r="V187" s="10"/>
      <c r="W187" s="10"/>
      <c r="X187" s="10"/>
      <c r="Y187" s="10"/>
      <c r="Z187" s="10"/>
      <c r="AA187" s="10"/>
      <c r="AB187" s="10"/>
    </row>
    <row r="188" spans="1:28" ht="24.75" customHeight="1">
      <c r="A188" s="1252" t="str">
        <f>IF(E188&gt;0,"Wypełnione","")</f>
        <v/>
      </c>
      <c r="B188" s="58"/>
      <c r="C188" s="1816">
        <f>'Og s3a'!C591</f>
        <v>0</v>
      </c>
      <c r="D188" s="1814">
        <f>'Og s3a'!E591</f>
        <v>0</v>
      </c>
      <c r="E188" s="1816">
        <f>'Og s3a'!F591</f>
        <v>0</v>
      </c>
      <c r="F188" s="494">
        <f>O188</f>
        <v>0</v>
      </c>
      <c r="G188" s="494">
        <f>P188</f>
        <v>0</v>
      </c>
      <c r="H188" s="253"/>
      <c r="I188" s="253"/>
      <c r="J188" s="253"/>
      <c r="K188" s="253"/>
      <c r="L188" s="10"/>
      <c r="M188" s="10"/>
      <c r="N188" s="454">
        <f>'Og s3a'!G591</f>
        <v>0</v>
      </c>
      <c r="O188" s="254">
        <f>'Og s3a'!H591</f>
        <v>0</v>
      </c>
      <c r="P188" s="456">
        <f>'Og s3a'!D591</f>
        <v>0</v>
      </c>
      <c r="Q188" s="10"/>
      <c r="R188" s="340"/>
      <c r="S188" s="340"/>
      <c r="T188" s="340"/>
      <c r="U188" s="10"/>
      <c r="V188" s="10"/>
      <c r="W188" s="10"/>
      <c r="X188" s="10"/>
      <c r="Y188" s="10"/>
      <c r="Z188" s="10"/>
      <c r="AA188" s="10"/>
      <c r="AB188" s="10"/>
    </row>
    <row r="189" spans="1:28" ht="14.25" customHeight="1">
      <c r="A189" s="1252" t="str">
        <f>A188</f>
        <v/>
      </c>
      <c r="B189" s="58"/>
      <c r="C189" s="1817"/>
      <c r="D189" s="1815"/>
      <c r="E189" s="1817"/>
      <c r="F189" s="251"/>
      <c r="G189" s="251"/>
      <c r="H189" s="251"/>
      <c r="I189" s="251"/>
      <c r="J189" s="251"/>
      <c r="K189" s="251"/>
      <c r="L189" s="10"/>
      <c r="M189" s="10"/>
      <c r="N189" s="455"/>
      <c r="O189" s="250"/>
      <c r="P189" s="477"/>
      <c r="Q189" s="10"/>
      <c r="R189" s="340"/>
      <c r="S189" s="340"/>
      <c r="T189" s="340"/>
      <c r="U189" s="10"/>
      <c r="V189" s="10"/>
      <c r="W189" s="10"/>
      <c r="X189" s="10"/>
      <c r="Y189" s="10"/>
      <c r="Z189" s="10"/>
      <c r="AA189" s="10"/>
      <c r="AB189" s="10"/>
    </row>
    <row r="190" spans="1:28" ht="24.75" customHeight="1">
      <c r="A190" s="1252" t="str">
        <f>IF(E190&gt;0,"Wypełnione","")</f>
        <v/>
      </c>
      <c r="B190" s="58"/>
      <c r="C190" s="1816">
        <f>'Og s3a'!C593</f>
        <v>0</v>
      </c>
      <c r="D190" s="1814">
        <f>'Og s3a'!E593</f>
        <v>0</v>
      </c>
      <c r="E190" s="1816">
        <f>'Og s3a'!F593</f>
        <v>0</v>
      </c>
      <c r="F190" s="494">
        <f>O190</f>
        <v>0</v>
      </c>
      <c r="G190" s="494">
        <f>P190</f>
        <v>0</v>
      </c>
      <c r="H190" s="253"/>
      <c r="I190" s="253"/>
      <c r="J190" s="253"/>
      <c r="K190" s="253"/>
      <c r="L190" s="10"/>
      <c r="M190" s="10"/>
      <c r="N190" s="454">
        <f>'Og s3a'!G593</f>
        <v>0</v>
      </c>
      <c r="O190" s="254">
        <f>'Og s3a'!H593</f>
        <v>0</v>
      </c>
      <c r="P190" s="456">
        <f>'Og s3a'!D593</f>
        <v>0</v>
      </c>
      <c r="Q190" s="10"/>
      <c r="R190" s="340"/>
      <c r="S190" s="340"/>
      <c r="T190" s="340"/>
      <c r="U190" s="10"/>
      <c r="V190" s="10"/>
      <c r="W190" s="10"/>
      <c r="X190" s="10"/>
      <c r="Y190" s="10"/>
      <c r="Z190" s="10"/>
      <c r="AA190" s="10"/>
      <c r="AB190" s="10"/>
    </row>
    <row r="191" spans="1:28" ht="14.25" customHeight="1">
      <c r="A191" s="1252" t="str">
        <f>A190</f>
        <v/>
      </c>
      <c r="B191" s="58"/>
      <c r="C191" s="1817"/>
      <c r="D191" s="1815"/>
      <c r="E191" s="1817"/>
      <c r="F191" s="251"/>
      <c r="G191" s="251"/>
      <c r="H191" s="251"/>
      <c r="I191" s="251"/>
      <c r="J191" s="251"/>
      <c r="K191" s="251"/>
      <c r="L191" s="10"/>
      <c r="M191" s="10"/>
      <c r="N191" s="455"/>
      <c r="O191" s="250"/>
      <c r="P191" s="477"/>
      <c r="Q191" s="10"/>
      <c r="R191" s="340"/>
      <c r="S191" s="340"/>
      <c r="T191" s="340"/>
      <c r="U191" s="10"/>
      <c r="V191" s="10"/>
      <c r="W191" s="10"/>
      <c r="X191" s="10"/>
      <c r="Y191" s="10"/>
      <c r="Z191" s="10"/>
      <c r="AA191" s="10"/>
      <c r="AB191" s="10"/>
    </row>
    <row r="192" spans="1:28" ht="24.75" customHeight="1">
      <c r="A192" s="1252" t="str">
        <f>IF(E192&gt;0,"Wypełnione","")</f>
        <v/>
      </c>
      <c r="B192" s="58"/>
      <c r="C192" s="1816">
        <f>'Og s3a'!C595</f>
        <v>0</v>
      </c>
      <c r="D192" s="1814">
        <f>'Og s3a'!E595</f>
        <v>0</v>
      </c>
      <c r="E192" s="1816">
        <f>'Og s3a'!F595</f>
        <v>0</v>
      </c>
      <c r="F192" s="494">
        <f>O192</f>
        <v>0</v>
      </c>
      <c r="G192" s="494">
        <f>P192</f>
        <v>0</v>
      </c>
      <c r="H192" s="253"/>
      <c r="I192" s="253"/>
      <c r="J192" s="253"/>
      <c r="K192" s="253"/>
      <c r="L192" s="10"/>
      <c r="M192" s="10"/>
      <c r="N192" s="454">
        <f>'Og s3a'!G595</f>
        <v>0</v>
      </c>
      <c r="O192" s="254">
        <f>'Og s3a'!H595</f>
        <v>0</v>
      </c>
      <c r="P192" s="456">
        <f>'Og s3a'!D595</f>
        <v>0</v>
      </c>
      <c r="Q192" s="10"/>
      <c r="R192" s="340"/>
      <c r="S192" s="340"/>
      <c r="T192" s="340"/>
      <c r="U192" s="10"/>
      <c r="V192" s="10"/>
      <c r="W192" s="10"/>
      <c r="X192" s="10"/>
      <c r="Y192" s="10"/>
      <c r="Z192" s="10"/>
      <c r="AA192" s="10"/>
      <c r="AB192" s="10"/>
    </row>
    <row r="193" spans="1:28" ht="14.25" customHeight="1">
      <c r="A193" s="1252" t="str">
        <f>A192</f>
        <v/>
      </c>
      <c r="B193" s="58"/>
      <c r="C193" s="1817"/>
      <c r="D193" s="1815"/>
      <c r="E193" s="1817"/>
      <c r="F193" s="251"/>
      <c r="G193" s="251"/>
      <c r="H193" s="251"/>
      <c r="I193" s="251"/>
      <c r="J193" s="251"/>
      <c r="K193" s="251"/>
      <c r="L193" s="10"/>
      <c r="M193" s="10"/>
      <c r="N193" s="455"/>
      <c r="O193" s="250"/>
      <c r="P193" s="477"/>
      <c r="Q193" s="10"/>
      <c r="R193" s="340"/>
      <c r="S193" s="340"/>
      <c r="T193" s="340"/>
      <c r="U193" s="10"/>
      <c r="V193" s="10"/>
      <c r="W193" s="10"/>
      <c r="X193" s="10"/>
      <c r="Y193" s="10"/>
      <c r="Z193" s="10"/>
      <c r="AA193" s="10"/>
      <c r="AB193" s="10"/>
    </row>
    <row r="194" spans="1:28" ht="24.75" customHeight="1">
      <c r="A194" s="1252" t="str">
        <f>IF(E194&gt;0,"Wypełnione","")</f>
        <v/>
      </c>
      <c r="B194" s="58"/>
      <c r="C194" s="1816">
        <f>'Og s3a'!C597</f>
        <v>0</v>
      </c>
      <c r="D194" s="1814">
        <f>'Og s3a'!E597</f>
        <v>0</v>
      </c>
      <c r="E194" s="1816">
        <f>'Og s3a'!F597</f>
        <v>0</v>
      </c>
      <c r="F194" s="494">
        <f>O194</f>
        <v>0</v>
      </c>
      <c r="G194" s="494">
        <f>P194</f>
        <v>0</v>
      </c>
      <c r="H194" s="253"/>
      <c r="I194" s="253"/>
      <c r="J194" s="253"/>
      <c r="K194" s="253"/>
      <c r="L194" s="10"/>
      <c r="M194" s="10"/>
      <c r="N194" s="454">
        <f>'Og s3a'!G597</f>
        <v>0</v>
      </c>
      <c r="O194" s="254">
        <f>'Og s3a'!H597</f>
        <v>0</v>
      </c>
      <c r="P194" s="456">
        <f>'Og s3a'!D597</f>
        <v>0</v>
      </c>
      <c r="Q194" s="10"/>
      <c r="R194" s="340"/>
      <c r="S194" s="340"/>
      <c r="T194" s="340"/>
      <c r="U194" s="10"/>
      <c r="V194" s="10"/>
      <c r="W194" s="10"/>
      <c r="X194" s="10"/>
      <c r="Y194" s="10"/>
      <c r="Z194" s="10"/>
      <c r="AA194" s="10"/>
      <c r="AB194" s="10"/>
    </row>
    <row r="195" spans="1:28" ht="14.25" customHeight="1">
      <c r="A195" s="1252" t="str">
        <f>A194</f>
        <v/>
      </c>
      <c r="B195" s="58"/>
      <c r="C195" s="1817"/>
      <c r="D195" s="1815"/>
      <c r="E195" s="1817"/>
      <c r="F195" s="251"/>
      <c r="G195" s="251"/>
      <c r="H195" s="251"/>
      <c r="I195" s="251"/>
      <c r="J195" s="251"/>
      <c r="K195" s="251"/>
      <c r="L195" s="10"/>
      <c r="M195" s="10"/>
      <c r="N195" s="455"/>
      <c r="O195" s="250"/>
      <c r="P195" s="477"/>
      <c r="Q195" s="10"/>
      <c r="R195" s="340"/>
      <c r="S195" s="340"/>
      <c r="T195" s="340"/>
      <c r="U195" s="10"/>
      <c r="V195" s="10"/>
      <c r="W195" s="10"/>
      <c r="X195" s="10"/>
      <c r="Y195" s="10"/>
      <c r="Z195" s="10"/>
      <c r="AA195" s="10"/>
      <c r="AB195" s="10"/>
    </row>
    <row r="196" spans="1:28" ht="24.75" customHeight="1">
      <c r="A196" s="1252" t="str">
        <f>IF(E196&gt;0,"Wypełnione","")</f>
        <v/>
      </c>
      <c r="B196" s="58"/>
      <c r="C196" s="1816">
        <f>'Og s3a'!C599</f>
        <v>0</v>
      </c>
      <c r="D196" s="1814">
        <f>'Og s3a'!E599</f>
        <v>0</v>
      </c>
      <c r="E196" s="1816">
        <f>'Og s3a'!F599</f>
        <v>0</v>
      </c>
      <c r="F196" s="494">
        <f>O196</f>
        <v>0</v>
      </c>
      <c r="G196" s="494">
        <f>P196</f>
        <v>0</v>
      </c>
      <c r="H196" s="253"/>
      <c r="I196" s="253"/>
      <c r="J196" s="253"/>
      <c r="K196" s="253"/>
      <c r="L196" s="10"/>
      <c r="M196" s="10"/>
      <c r="N196" s="454">
        <f>'Og s3a'!G599</f>
        <v>0</v>
      </c>
      <c r="O196" s="254">
        <f>'Og s3a'!H599</f>
        <v>0</v>
      </c>
      <c r="P196" s="456">
        <f>'Og s3a'!D599</f>
        <v>0</v>
      </c>
      <c r="Q196" s="10"/>
      <c r="R196" s="340"/>
      <c r="S196" s="340"/>
      <c r="T196" s="340"/>
      <c r="U196" s="10"/>
      <c r="V196" s="10"/>
      <c r="W196" s="10"/>
      <c r="X196" s="10"/>
      <c r="Y196" s="10"/>
      <c r="Z196" s="10"/>
      <c r="AA196" s="10"/>
      <c r="AB196" s="10"/>
    </row>
    <row r="197" spans="1:28" ht="14.25" customHeight="1">
      <c r="A197" s="1252" t="str">
        <f>A196</f>
        <v/>
      </c>
      <c r="B197" s="58"/>
      <c r="C197" s="1817"/>
      <c r="D197" s="1815"/>
      <c r="E197" s="1817"/>
      <c r="F197" s="251"/>
      <c r="G197" s="251"/>
      <c r="H197" s="251"/>
      <c r="I197" s="251"/>
      <c r="J197" s="251"/>
      <c r="K197" s="251"/>
      <c r="L197" s="10"/>
      <c r="M197" s="10"/>
      <c r="N197" s="455"/>
      <c r="O197" s="250"/>
      <c r="P197" s="477"/>
      <c r="Q197" s="10"/>
      <c r="R197" s="340"/>
      <c r="S197" s="340"/>
      <c r="T197" s="340"/>
      <c r="U197" s="10"/>
      <c r="V197" s="10"/>
      <c r="W197" s="10"/>
      <c r="X197" s="10"/>
      <c r="Y197" s="10"/>
      <c r="Z197" s="10"/>
      <c r="AA197" s="10"/>
      <c r="AB197" s="10"/>
    </row>
    <row r="198" spans="1:28" ht="24.75" customHeight="1">
      <c r="A198" s="1252" t="str">
        <f>IF(E198&gt;0,"Wypełnione","")</f>
        <v/>
      </c>
      <c r="B198" s="58"/>
      <c r="C198" s="1816">
        <f>'Og s3a'!C601</f>
        <v>0</v>
      </c>
      <c r="D198" s="1814">
        <f>'Og s3a'!E601</f>
        <v>0</v>
      </c>
      <c r="E198" s="1816">
        <f>'Og s3a'!F601</f>
        <v>0</v>
      </c>
      <c r="F198" s="494">
        <f>O198</f>
        <v>0</v>
      </c>
      <c r="G198" s="494">
        <f>P198</f>
        <v>0</v>
      </c>
      <c r="H198" s="253"/>
      <c r="I198" s="253"/>
      <c r="J198" s="253"/>
      <c r="K198" s="253"/>
      <c r="L198" s="10"/>
      <c r="M198" s="10"/>
      <c r="N198" s="454">
        <f>'Og s3a'!G601</f>
        <v>0</v>
      </c>
      <c r="O198" s="254">
        <f>'Og s3a'!H601</f>
        <v>0</v>
      </c>
      <c r="P198" s="456">
        <f>'Og s3a'!D601</f>
        <v>0</v>
      </c>
      <c r="Q198" s="10"/>
      <c r="R198" s="340"/>
      <c r="S198" s="340"/>
      <c r="T198" s="340"/>
      <c r="U198" s="10"/>
      <c r="V198" s="10"/>
      <c r="W198" s="10"/>
      <c r="X198" s="10"/>
      <c r="Y198" s="10"/>
      <c r="Z198" s="10"/>
      <c r="AA198" s="10"/>
      <c r="AB198" s="10"/>
    </row>
    <row r="199" spans="1:28" ht="14.25" customHeight="1">
      <c r="A199" s="1252" t="str">
        <f>A198</f>
        <v/>
      </c>
      <c r="B199" s="58"/>
      <c r="C199" s="1817"/>
      <c r="D199" s="1815"/>
      <c r="E199" s="1817"/>
      <c r="F199" s="251"/>
      <c r="G199" s="251"/>
      <c r="H199" s="251"/>
      <c r="I199" s="251"/>
      <c r="J199" s="251"/>
      <c r="K199" s="251"/>
      <c r="L199" s="10"/>
      <c r="M199" s="10"/>
      <c r="N199" s="455"/>
      <c r="O199" s="250"/>
      <c r="P199" s="477"/>
      <c r="Q199" s="10"/>
      <c r="R199" s="340"/>
      <c r="S199" s="340"/>
      <c r="T199" s="340"/>
      <c r="U199" s="10"/>
      <c r="V199" s="10"/>
      <c r="W199" s="10"/>
      <c r="X199" s="10"/>
      <c r="Y199" s="10"/>
      <c r="Z199" s="10"/>
      <c r="AA199" s="10"/>
      <c r="AB199" s="10"/>
    </row>
    <row r="200" spans="1:28" ht="24.75" customHeight="1">
      <c r="A200" s="1252" t="str">
        <f>IF(E200&gt;0,"Wypełnione","")</f>
        <v/>
      </c>
      <c r="B200" s="58"/>
      <c r="C200" s="1816">
        <f>'Og s3a'!C603</f>
        <v>0</v>
      </c>
      <c r="D200" s="1814">
        <f>'Og s3a'!E603</f>
        <v>0</v>
      </c>
      <c r="E200" s="1816">
        <f>'Og s3a'!F603</f>
        <v>0</v>
      </c>
      <c r="F200" s="494">
        <f>O200</f>
        <v>0</v>
      </c>
      <c r="G200" s="494">
        <f>P200</f>
        <v>0</v>
      </c>
      <c r="H200" s="253"/>
      <c r="I200" s="253"/>
      <c r="J200" s="253"/>
      <c r="K200" s="253"/>
      <c r="L200" s="10"/>
      <c r="M200" s="10"/>
      <c r="N200" s="454">
        <f>'Og s3a'!G603</f>
        <v>0</v>
      </c>
      <c r="O200" s="254">
        <f>'Og s3a'!H603</f>
        <v>0</v>
      </c>
      <c r="P200" s="456">
        <f>'Og s3a'!D603</f>
        <v>0</v>
      </c>
      <c r="Q200" s="10"/>
      <c r="R200" s="340"/>
      <c r="S200" s="340"/>
      <c r="T200" s="340"/>
      <c r="U200" s="10"/>
      <c r="V200" s="10"/>
      <c r="W200" s="10"/>
      <c r="X200" s="10"/>
      <c r="Y200" s="10"/>
      <c r="Z200" s="10"/>
      <c r="AA200" s="10"/>
      <c r="AB200" s="10"/>
    </row>
    <row r="201" spans="1:28" ht="14.25" customHeight="1">
      <c r="A201" s="1252" t="str">
        <f>A200</f>
        <v/>
      </c>
      <c r="B201" s="58"/>
      <c r="C201" s="1817"/>
      <c r="D201" s="1815"/>
      <c r="E201" s="1817"/>
      <c r="F201" s="251"/>
      <c r="G201" s="251"/>
      <c r="H201" s="251"/>
      <c r="I201" s="251"/>
      <c r="J201" s="251"/>
      <c r="K201" s="251"/>
      <c r="L201" s="10"/>
      <c r="M201" s="10"/>
      <c r="N201" s="455"/>
      <c r="O201" s="250"/>
      <c r="P201" s="477"/>
      <c r="Q201" s="10"/>
      <c r="R201" s="340"/>
      <c r="S201" s="340"/>
      <c r="T201" s="340"/>
      <c r="U201" s="10"/>
      <c r="V201" s="10"/>
      <c r="W201" s="10"/>
      <c r="X201" s="10"/>
      <c r="Y201" s="10"/>
      <c r="Z201" s="10"/>
      <c r="AA201" s="10"/>
      <c r="AB201" s="10"/>
    </row>
    <row r="202" spans="1:28" ht="24.75" customHeight="1">
      <c r="A202" s="1252" t="str">
        <f>IF(E202&gt;0,"Wypełnione","")</f>
        <v/>
      </c>
      <c r="B202" s="58"/>
      <c r="C202" s="1816">
        <f>'Og s3a'!C605</f>
        <v>0</v>
      </c>
      <c r="D202" s="1814">
        <f>'Og s3a'!E605</f>
        <v>0</v>
      </c>
      <c r="E202" s="1816">
        <f>'Og s3a'!F605</f>
        <v>0</v>
      </c>
      <c r="F202" s="494">
        <f>O202</f>
        <v>0</v>
      </c>
      <c r="G202" s="494">
        <f>P202</f>
        <v>0</v>
      </c>
      <c r="H202" s="253"/>
      <c r="I202" s="253"/>
      <c r="J202" s="253"/>
      <c r="K202" s="253"/>
      <c r="L202" s="10"/>
      <c r="M202" s="10"/>
      <c r="N202" s="454">
        <f>'Og s3a'!G605</f>
        <v>0</v>
      </c>
      <c r="O202" s="254">
        <f>'Og s3a'!H605</f>
        <v>0</v>
      </c>
      <c r="P202" s="456">
        <f>'Og s3a'!D605</f>
        <v>0</v>
      </c>
      <c r="Q202" s="10"/>
      <c r="R202" s="340"/>
      <c r="S202" s="340"/>
      <c r="T202" s="340"/>
      <c r="U202" s="10"/>
      <c r="V202" s="10"/>
      <c r="W202" s="10"/>
      <c r="X202" s="10"/>
      <c r="Y202" s="10"/>
      <c r="Z202" s="10"/>
      <c r="AA202" s="10"/>
      <c r="AB202" s="10"/>
    </row>
    <row r="203" spans="1:28" ht="14.25" customHeight="1">
      <c r="A203" s="1252" t="str">
        <f>A202</f>
        <v/>
      </c>
      <c r="B203" s="58"/>
      <c r="C203" s="1817"/>
      <c r="D203" s="1815"/>
      <c r="E203" s="1817"/>
      <c r="F203" s="251"/>
      <c r="G203" s="251"/>
      <c r="H203" s="251"/>
      <c r="I203" s="251"/>
      <c r="J203" s="251"/>
      <c r="K203" s="251"/>
      <c r="L203" s="10"/>
      <c r="M203" s="10"/>
      <c r="N203" s="455"/>
      <c r="O203" s="250"/>
      <c r="P203" s="477"/>
      <c r="Q203" s="10"/>
      <c r="R203" s="340"/>
      <c r="S203" s="340"/>
      <c r="T203" s="340"/>
      <c r="U203" s="10"/>
      <c r="V203" s="10"/>
      <c r="W203" s="10"/>
      <c r="X203" s="10"/>
      <c r="Y203" s="10"/>
      <c r="Z203" s="10"/>
      <c r="AA203" s="10"/>
      <c r="AB203" s="10"/>
    </row>
    <row r="204" spans="1:28" ht="24.75" customHeight="1">
      <c r="A204" s="1252" t="str">
        <f>IF(E204&gt;0,"Wypełnione","")</f>
        <v/>
      </c>
      <c r="B204" s="58"/>
      <c r="C204" s="1816">
        <f>'Og s3a'!C607</f>
        <v>0</v>
      </c>
      <c r="D204" s="1814">
        <f>'Og s3a'!E607</f>
        <v>0</v>
      </c>
      <c r="E204" s="1816">
        <f>'Og s3a'!F607</f>
        <v>0</v>
      </c>
      <c r="F204" s="494">
        <f>O204</f>
        <v>0</v>
      </c>
      <c r="G204" s="494">
        <f>P204</f>
        <v>0</v>
      </c>
      <c r="H204" s="253"/>
      <c r="I204" s="253"/>
      <c r="J204" s="253"/>
      <c r="K204" s="253"/>
      <c r="L204" s="10"/>
      <c r="M204" s="10"/>
      <c r="N204" s="454">
        <f>'Og s3a'!G607</f>
        <v>0</v>
      </c>
      <c r="O204" s="254">
        <f>'Og s3a'!H607</f>
        <v>0</v>
      </c>
      <c r="P204" s="456">
        <f>'Og s3a'!D607</f>
        <v>0</v>
      </c>
      <c r="Q204" s="10"/>
      <c r="R204" s="340"/>
      <c r="S204" s="340"/>
      <c r="T204" s="340"/>
      <c r="U204" s="10"/>
      <c r="V204" s="10"/>
      <c r="W204" s="10"/>
      <c r="X204" s="10"/>
      <c r="Y204" s="10"/>
      <c r="Z204" s="10"/>
      <c r="AA204" s="10"/>
      <c r="AB204" s="10"/>
    </row>
    <row r="205" spans="1:28" ht="14.25" customHeight="1">
      <c r="A205" s="1252" t="str">
        <f>A204</f>
        <v/>
      </c>
      <c r="B205" s="58"/>
      <c r="C205" s="1817"/>
      <c r="D205" s="1815"/>
      <c r="E205" s="1817"/>
      <c r="F205" s="251"/>
      <c r="G205" s="251"/>
      <c r="H205" s="251"/>
      <c r="I205" s="251"/>
      <c r="J205" s="251"/>
      <c r="K205" s="251"/>
      <c r="L205" s="10"/>
      <c r="M205" s="10"/>
      <c r="N205" s="455"/>
      <c r="O205" s="250"/>
      <c r="P205" s="477"/>
      <c r="Q205" s="10"/>
      <c r="R205" s="340"/>
      <c r="S205" s="340"/>
      <c r="T205" s="340"/>
      <c r="U205" s="10"/>
      <c r="V205" s="10"/>
      <c r="W205" s="10"/>
      <c r="X205" s="10"/>
      <c r="Y205" s="10"/>
      <c r="Z205" s="10"/>
      <c r="AA205" s="10"/>
      <c r="AB205" s="10"/>
    </row>
    <row r="206" spans="1:28" ht="24.75" customHeight="1">
      <c r="A206" s="1252" t="str">
        <f>IF(E206&gt;0,"Wypełnione","")</f>
        <v/>
      </c>
      <c r="B206" s="58"/>
      <c r="C206" s="1816">
        <f>'Og s3a'!C609</f>
        <v>0</v>
      </c>
      <c r="D206" s="1814">
        <f>'Og s3a'!E609</f>
        <v>0</v>
      </c>
      <c r="E206" s="1816">
        <f>'Og s3a'!F609</f>
        <v>0</v>
      </c>
      <c r="F206" s="494">
        <f>O206</f>
        <v>0</v>
      </c>
      <c r="G206" s="494">
        <f>P206</f>
        <v>0</v>
      </c>
      <c r="H206" s="253"/>
      <c r="I206" s="253"/>
      <c r="J206" s="253"/>
      <c r="K206" s="253"/>
      <c r="L206" s="10"/>
      <c r="M206" s="10"/>
      <c r="N206" s="454">
        <f>'Og s3a'!G609</f>
        <v>0</v>
      </c>
      <c r="O206" s="254">
        <f>'Og s3a'!H609</f>
        <v>0</v>
      </c>
      <c r="P206" s="456">
        <f>'Og s3a'!D609</f>
        <v>0</v>
      </c>
      <c r="Q206" s="10"/>
      <c r="R206" s="340"/>
      <c r="S206" s="340"/>
      <c r="T206" s="340"/>
      <c r="U206" s="10"/>
      <c r="V206" s="10"/>
      <c r="W206" s="10"/>
      <c r="X206" s="10"/>
      <c r="Y206" s="10"/>
      <c r="Z206" s="10"/>
      <c r="AA206" s="10"/>
      <c r="AB206" s="10"/>
    </row>
    <row r="207" spans="1:28" ht="14.25" customHeight="1">
      <c r="A207" s="1252" t="str">
        <f>A206</f>
        <v/>
      </c>
      <c r="B207" s="58"/>
      <c r="C207" s="1817"/>
      <c r="D207" s="1815"/>
      <c r="E207" s="1817"/>
      <c r="F207" s="251"/>
      <c r="G207" s="251"/>
      <c r="H207" s="251"/>
      <c r="I207" s="251"/>
      <c r="J207" s="251"/>
      <c r="K207" s="251"/>
      <c r="L207" s="10"/>
      <c r="M207" s="10"/>
      <c r="N207" s="455"/>
      <c r="O207" s="250"/>
      <c r="P207" s="477"/>
      <c r="Q207" s="10"/>
      <c r="R207" s="340"/>
      <c r="S207" s="340"/>
      <c r="T207" s="340"/>
      <c r="U207" s="10"/>
      <c r="V207" s="10"/>
      <c r="W207" s="10"/>
      <c r="X207" s="10"/>
      <c r="Y207" s="10"/>
      <c r="Z207" s="10"/>
      <c r="AA207" s="10"/>
      <c r="AB207" s="10"/>
    </row>
    <row r="208" spans="1:28" ht="24.75" customHeight="1">
      <c r="A208" s="1252" t="str">
        <f>IF(E208&gt;0,"Wypełnione","")</f>
        <v/>
      </c>
      <c r="B208" s="58"/>
      <c r="C208" s="1816">
        <f>'Og s3a'!C611</f>
        <v>0</v>
      </c>
      <c r="D208" s="1814">
        <f>'Og s3a'!E611</f>
        <v>0</v>
      </c>
      <c r="E208" s="1816">
        <f>'Og s3a'!F611</f>
        <v>0</v>
      </c>
      <c r="F208" s="494">
        <f>O208</f>
        <v>0</v>
      </c>
      <c r="G208" s="494">
        <f>P208</f>
        <v>0</v>
      </c>
      <c r="H208" s="253"/>
      <c r="I208" s="253"/>
      <c r="J208" s="253"/>
      <c r="K208" s="253"/>
      <c r="L208" s="10"/>
      <c r="M208" s="10"/>
      <c r="N208" s="454">
        <f>'Og s3a'!G611</f>
        <v>0</v>
      </c>
      <c r="O208" s="254">
        <f>'Og s3a'!H611</f>
        <v>0</v>
      </c>
      <c r="P208" s="456">
        <f>'Og s3a'!D611</f>
        <v>0</v>
      </c>
      <c r="Q208" s="10"/>
      <c r="R208" s="340"/>
      <c r="S208" s="340"/>
      <c r="T208" s="340"/>
      <c r="U208" s="10"/>
      <c r="V208" s="10"/>
      <c r="W208" s="10"/>
      <c r="X208" s="10"/>
      <c r="Y208" s="10"/>
      <c r="Z208" s="10"/>
      <c r="AA208" s="10"/>
      <c r="AB208" s="10"/>
    </row>
    <row r="209" spans="1:28" ht="14.25" customHeight="1">
      <c r="A209" s="1252" t="str">
        <f>A208</f>
        <v/>
      </c>
      <c r="B209" s="58"/>
      <c r="C209" s="1817"/>
      <c r="D209" s="1815"/>
      <c r="E209" s="1817"/>
      <c r="F209" s="251"/>
      <c r="G209" s="251"/>
      <c r="H209" s="251"/>
      <c r="I209" s="251"/>
      <c r="J209" s="251"/>
      <c r="K209" s="251"/>
      <c r="L209" s="10"/>
      <c r="M209" s="10"/>
      <c r="N209" s="455"/>
      <c r="O209" s="250"/>
      <c r="P209" s="477"/>
      <c r="Q209" s="10"/>
      <c r="R209" s="340"/>
      <c r="S209" s="340"/>
      <c r="T209" s="340"/>
      <c r="U209" s="10"/>
      <c r="V209" s="10"/>
      <c r="W209" s="10"/>
      <c r="X209" s="10"/>
      <c r="Y209" s="10"/>
      <c r="Z209" s="10"/>
      <c r="AA209" s="10"/>
      <c r="AB209" s="10"/>
    </row>
    <row r="210" spans="1:28" ht="24.75" customHeight="1">
      <c r="A210" s="1252" t="str">
        <f>IF(E210&gt;0,"Wypełnione","")</f>
        <v/>
      </c>
      <c r="B210" s="58"/>
      <c r="C210" s="1816">
        <f>'Og s3a'!C613</f>
        <v>0</v>
      </c>
      <c r="D210" s="1814">
        <f>'Og s3a'!E613</f>
        <v>0</v>
      </c>
      <c r="E210" s="1816">
        <f>'Og s3a'!F613</f>
        <v>0</v>
      </c>
      <c r="F210" s="494">
        <f>O210</f>
        <v>0</v>
      </c>
      <c r="G210" s="494">
        <f>P210</f>
        <v>0</v>
      </c>
      <c r="H210" s="253"/>
      <c r="I210" s="253"/>
      <c r="J210" s="253"/>
      <c r="K210" s="253"/>
      <c r="L210" s="10"/>
      <c r="M210" s="10"/>
      <c r="N210" s="454">
        <f>'Og s3a'!G613</f>
        <v>0</v>
      </c>
      <c r="O210" s="254">
        <f>'Og s3a'!H613</f>
        <v>0</v>
      </c>
      <c r="P210" s="456">
        <f>'Og s3a'!D613</f>
        <v>0</v>
      </c>
      <c r="Q210" s="10"/>
      <c r="R210" s="340"/>
      <c r="S210" s="340"/>
      <c r="T210" s="340"/>
      <c r="U210" s="10"/>
      <c r="V210" s="10"/>
      <c r="W210" s="10"/>
      <c r="X210" s="10"/>
      <c r="Y210" s="10"/>
      <c r="Z210" s="10"/>
      <c r="AA210" s="10"/>
      <c r="AB210" s="10"/>
    </row>
    <row r="211" spans="1:28" ht="14.25" customHeight="1">
      <c r="A211" s="1252" t="str">
        <f>A210</f>
        <v/>
      </c>
      <c r="B211" s="58"/>
      <c r="C211" s="1817"/>
      <c r="D211" s="1815"/>
      <c r="E211" s="1817"/>
      <c r="F211" s="251"/>
      <c r="G211" s="251"/>
      <c r="H211" s="251"/>
      <c r="I211" s="251"/>
      <c r="J211" s="251"/>
      <c r="K211" s="251"/>
      <c r="L211" s="10"/>
      <c r="M211" s="10"/>
      <c r="N211" s="455"/>
      <c r="O211" s="250"/>
      <c r="P211" s="477"/>
      <c r="Q211" s="10"/>
      <c r="R211" s="340"/>
      <c r="S211" s="340"/>
      <c r="T211" s="340"/>
      <c r="U211" s="10"/>
      <c r="V211" s="10"/>
      <c r="W211" s="10"/>
      <c r="X211" s="10"/>
      <c r="Y211" s="10"/>
      <c r="Z211" s="10"/>
      <c r="AA211" s="10"/>
      <c r="AB211" s="10"/>
    </row>
    <row r="212" spans="1:28" ht="24.75" customHeight="1">
      <c r="A212" s="1252" t="str">
        <f>IF(E212&gt;0,"Wypełnione","")</f>
        <v/>
      </c>
      <c r="B212" s="58"/>
      <c r="C212" s="1816">
        <f>'Og s3a'!C615</f>
        <v>0</v>
      </c>
      <c r="D212" s="1814">
        <f>'Og s3a'!E615</f>
        <v>0</v>
      </c>
      <c r="E212" s="1816">
        <f>'Og s3a'!F615</f>
        <v>0</v>
      </c>
      <c r="F212" s="494">
        <f>O212</f>
        <v>0</v>
      </c>
      <c r="G212" s="494">
        <f>P212</f>
        <v>0</v>
      </c>
      <c r="H212" s="253"/>
      <c r="I212" s="253"/>
      <c r="J212" s="253"/>
      <c r="K212" s="253"/>
      <c r="L212" s="10"/>
      <c r="M212" s="10"/>
      <c r="N212" s="454">
        <f>'Og s3a'!G615</f>
        <v>0</v>
      </c>
      <c r="O212" s="254">
        <f>'Og s3a'!H615</f>
        <v>0</v>
      </c>
      <c r="P212" s="456">
        <f>'Og s3a'!D615</f>
        <v>0</v>
      </c>
      <c r="Q212" s="10"/>
      <c r="R212" s="340"/>
      <c r="S212" s="340"/>
      <c r="T212" s="340"/>
      <c r="U212" s="10"/>
      <c r="V212" s="10"/>
      <c r="W212" s="10"/>
      <c r="X212" s="10"/>
      <c r="Y212" s="10"/>
      <c r="Z212" s="10"/>
      <c r="AA212" s="10"/>
      <c r="AB212" s="10"/>
    </row>
    <row r="213" spans="1:28" ht="14.25" customHeight="1">
      <c r="A213" s="1252" t="str">
        <f>A212</f>
        <v/>
      </c>
      <c r="B213" s="58"/>
      <c r="C213" s="1817"/>
      <c r="D213" s="1815"/>
      <c r="E213" s="1817"/>
      <c r="F213" s="251"/>
      <c r="G213" s="251"/>
      <c r="H213" s="251"/>
      <c r="I213" s="251"/>
      <c r="J213" s="251"/>
      <c r="K213" s="251"/>
      <c r="L213" s="10"/>
      <c r="M213" s="10"/>
      <c r="N213" s="455"/>
      <c r="O213" s="250"/>
      <c r="P213" s="477"/>
      <c r="Q213" s="10"/>
      <c r="R213" s="340"/>
      <c r="S213" s="340"/>
      <c r="T213" s="340"/>
      <c r="U213" s="10"/>
      <c r="V213" s="10"/>
      <c r="W213" s="10"/>
      <c r="X213" s="10"/>
      <c r="Y213" s="10"/>
      <c r="Z213" s="10"/>
      <c r="AA213" s="10"/>
      <c r="AB213" s="10"/>
    </row>
    <row r="214" spans="1:28" ht="24.75" customHeight="1">
      <c r="A214" s="1252" t="str">
        <f>IF(E214&gt;0,"Wypełnione","")</f>
        <v/>
      </c>
      <c r="B214" s="58"/>
      <c r="C214" s="1816">
        <f>'Og s3a'!C617</f>
        <v>0</v>
      </c>
      <c r="D214" s="1814">
        <f>'Og s3a'!E617</f>
        <v>0</v>
      </c>
      <c r="E214" s="1816">
        <f>'Og s3a'!F617</f>
        <v>0</v>
      </c>
      <c r="F214" s="494">
        <f>O214</f>
        <v>0</v>
      </c>
      <c r="G214" s="494">
        <f>P214</f>
        <v>0</v>
      </c>
      <c r="H214" s="253"/>
      <c r="I214" s="253"/>
      <c r="J214" s="253"/>
      <c r="K214" s="253"/>
      <c r="L214" s="10"/>
      <c r="M214" s="10"/>
      <c r="N214" s="454">
        <f>'Og s3a'!G617</f>
        <v>0</v>
      </c>
      <c r="O214" s="254">
        <f>'Og s3a'!H617</f>
        <v>0</v>
      </c>
      <c r="P214" s="456">
        <f>'Og s3a'!D617</f>
        <v>0</v>
      </c>
      <c r="Q214" s="10"/>
      <c r="R214" s="340"/>
      <c r="S214" s="340"/>
      <c r="T214" s="340"/>
      <c r="U214" s="10"/>
      <c r="V214" s="10"/>
      <c r="W214" s="10"/>
      <c r="X214" s="10"/>
      <c r="Y214" s="10"/>
      <c r="Z214" s="10"/>
      <c r="AA214" s="10"/>
      <c r="AB214" s="10"/>
    </row>
    <row r="215" spans="1:28" ht="14.25" customHeight="1">
      <c r="A215" s="1252" t="str">
        <f>A214</f>
        <v/>
      </c>
      <c r="B215" s="58"/>
      <c r="C215" s="1817"/>
      <c r="D215" s="1815"/>
      <c r="E215" s="1817"/>
      <c r="F215" s="251"/>
      <c r="G215" s="251"/>
      <c r="H215" s="251"/>
      <c r="I215" s="251"/>
      <c r="J215" s="251"/>
      <c r="K215" s="251"/>
      <c r="L215" s="10"/>
      <c r="M215" s="10"/>
      <c r="N215" s="455"/>
      <c r="O215" s="250"/>
      <c r="P215" s="477"/>
      <c r="Q215" s="10"/>
      <c r="R215" s="340"/>
      <c r="S215" s="340"/>
      <c r="T215" s="340"/>
      <c r="U215" s="10"/>
      <c r="V215" s="10"/>
      <c r="W215" s="10"/>
      <c r="X215" s="10"/>
      <c r="Y215" s="10"/>
      <c r="Z215" s="10"/>
      <c r="AA215" s="10"/>
      <c r="AB215" s="10"/>
    </row>
    <row r="216" spans="1:28" ht="24.75" customHeight="1">
      <c r="A216" s="1252" t="str">
        <f>IF(E216&gt;0,"Wypełnione","")</f>
        <v/>
      </c>
      <c r="B216" s="58"/>
      <c r="C216" s="1816">
        <f>'Og s3a'!C619</f>
        <v>0</v>
      </c>
      <c r="D216" s="1814">
        <f>'Og s3a'!E619</f>
        <v>0</v>
      </c>
      <c r="E216" s="1816">
        <f>'Og s3a'!F619</f>
        <v>0</v>
      </c>
      <c r="F216" s="494">
        <f>O216</f>
        <v>0</v>
      </c>
      <c r="G216" s="494">
        <f>P216</f>
        <v>0</v>
      </c>
      <c r="H216" s="253"/>
      <c r="I216" s="253"/>
      <c r="J216" s="253"/>
      <c r="K216" s="253"/>
      <c r="L216" s="10"/>
      <c r="M216" s="10"/>
      <c r="N216" s="454">
        <f>'Og s3a'!G619</f>
        <v>0</v>
      </c>
      <c r="O216" s="254">
        <f>'Og s3a'!H619</f>
        <v>0</v>
      </c>
      <c r="P216" s="456">
        <f>'Og s3a'!D619</f>
        <v>0</v>
      </c>
      <c r="Q216" s="10"/>
      <c r="R216" s="340"/>
      <c r="S216" s="340"/>
      <c r="T216" s="340"/>
      <c r="U216" s="10"/>
      <c r="V216" s="10"/>
      <c r="W216" s="10"/>
      <c r="X216" s="10"/>
      <c r="Y216" s="10"/>
      <c r="Z216" s="10"/>
      <c r="AA216" s="10"/>
      <c r="AB216" s="10"/>
    </row>
    <row r="217" spans="1:28" ht="14.25" customHeight="1">
      <c r="A217" s="1252" t="str">
        <f>A216</f>
        <v/>
      </c>
      <c r="B217" s="58"/>
      <c r="C217" s="1817"/>
      <c r="D217" s="1815"/>
      <c r="E217" s="1817"/>
      <c r="F217" s="251"/>
      <c r="G217" s="251"/>
      <c r="H217" s="251"/>
      <c r="I217" s="251"/>
      <c r="J217" s="251"/>
      <c r="K217" s="251"/>
      <c r="L217" s="10"/>
      <c r="M217" s="10"/>
      <c r="N217" s="455"/>
      <c r="O217" s="250"/>
      <c r="P217" s="477"/>
      <c r="Q217" s="10"/>
      <c r="R217" s="340"/>
      <c r="S217" s="340"/>
      <c r="T217" s="340"/>
      <c r="U217" s="10"/>
      <c r="V217" s="10"/>
      <c r="W217" s="10"/>
      <c r="X217" s="10"/>
      <c r="Y217" s="10"/>
      <c r="Z217" s="10"/>
      <c r="AA217" s="10"/>
      <c r="AB217" s="10"/>
    </row>
    <row r="218" spans="1:28" ht="24.75" customHeight="1">
      <c r="A218" s="1252" t="str">
        <f>IF(E218&gt;0,"Wypełnione","")</f>
        <v/>
      </c>
      <c r="B218" s="58"/>
      <c r="C218" s="1816">
        <f>'Og s3a'!C621</f>
        <v>0</v>
      </c>
      <c r="D218" s="1814">
        <f>'Og s3a'!E621</f>
        <v>0</v>
      </c>
      <c r="E218" s="1816">
        <f>'Og s3a'!F621</f>
        <v>0</v>
      </c>
      <c r="F218" s="494">
        <f>O218</f>
        <v>0</v>
      </c>
      <c r="G218" s="494">
        <f>P218</f>
        <v>0</v>
      </c>
      <c r="H218" s="253"/>
      <c r="I218" s="253"/>
      <c r="J218" s="253"/>
      <c r="K218" s="253"/>
      <c r="L218" s="10"/>
      <c r="M218" s="10"/>
      <c r="N218" s="454">
        <f>'Og s3a'!G621</f>
        <v>0</v>
      </c>
      <c r="O218" s="254">
        <f>'Og s3a'!H621</f>
        <v>0</v>
      </c>
      <c r="P218" s="456">
        <f>'Og s3a'!D621</f>
        <v>0</v>
      </c>
      <c r="Q218" s="10"/>
      <c r="R218" s="340"/>
      <c r="S218" s="340"/>
      <c r="T218" s="340"/>
      <c r="U218" s="10"/>
      <c r="V218" s="10"/>
      <c r="W218" s="10"/>
      <c r="X218" s="10"/>
      <c r="Y218" s="10"/>
      <c r="Z218" s="10"/>
      <c r="AA218" s="10"/>
      <c r="AB218" s="10"/>
    </row>
    <row r="219" spans="1:28" ht="14.25" customHeight="1">
      <c r="A219" s="1252" t="str">
        <f>A218</f>
        <v/>
      </c>
      <c r="B219" s="58"/>
      <c r="C219" s="1817"/>
      <c r="D219" s="1815"/>
      <c r="E219" s="1817"/>
      <c r="F219" s="251"/>
      <c r="G219" s="251"/>
      <c r="H219" s="251"/>
      <c r="I219" s="251"/>
      <c r="J219" s="251"/>
      <c r="K219" s="251"/>
      <c r="L219" s="10"/>
      <c r="M219" s="10"/>
      <c r="N219" s="455"/>
      <c r="O219" s="250"/>
      <c r="P219" s="477"/>
      <c r="Q219" s="10"/>
      <c r="R219" s="340"/>
      <c r="S219" s="340"/>
      <c r="T219" s="340"/>
      <c r="U219" s="10"/>
      <c r="V219" s="10"/>
      <c r="W219" s="10"/>
      <c r="X219" s="10"/>
      <c r="Y219" s="10"/>
      <c r="Z219" s="10"/>
      <c r="AA219" s="10"/>
      <c r="AB219" s="10"/>
    </row>
    <row r="220" spans="1:28" ht="24.75" customHeight="1">
      <c r="A220" s="1252" t="str">
        <f>IF(E220&gt;0,"Wypełnione","")</f>
        <v/>
      </c>
      <c r="B220" s="58"/>
      <c r="C220" s="1816">
        <f>'Og s3a'!C623</f>
        <v>0</v>
      </c>
      <c r="D220" s="1814">
        <f>'Og s3a'!E623</f>
        <v>0</v>
      </c>
      <c r="E220" s="1816">
        <f>'Og s3a'!F623</f>
        <v>0</v>
      </c>
      <c r="F220" s="494">
        <f>O220</f>
        <v>0</v>
      </c>
      <c r="G220" s="494">
        <f>P220</f>
        <v>0</v>
      </c>
      <c r="H220" s="253"/>
      <c r="I220" s="253"/>
      <c r="J220" s="253"/>
      <c r="K220" s="253"/>
      <c r="L220" s="10"/>
      <c r="M220" s="10"/>
      <c r="N220" s="454">
        <f>'Og s3a'!G623</f>
        <v>0</v>
      </c>
      <c r="O220" s="254">
        <f>'Og s3a'!H623</f>
        <v>0</v>
      </c>
      <c r="P220" s="456">
        <f>'Og s3a'!D623</f>
        <v>0</v>
      </c>
      <c r="Q220" s="10"/>
      <c r="R220" s="340"/>
      <c r="S220" s="340"/>
      <c r="T220" s="340"/>
      <c r="U220" s="10"/>
      <c r="V220" s="10"/>
      <c r="W220" s="10"/>
      <c r="X220" s="10"/>
      <c r="Y220" s="10"/>
      <c r="Z220" s="10"/>
      <c r="AA220" s="10"/>
      <c r="AB220" s="10"/>
    </row>
    <row r="221" spans="1:28" ht="14.25" customHeight="1">
      <c r="A221" s="1252" t="str">
        <f>A220</f>
        <v/>
      </c>
      <c r="B221" s="58"/>
      <c r="C221" s="1817"/>
      <c r="D221" s="1815"/>
      <c r="E221" s="1817"/>
      <c r="F221" s="251"/>
      <c r="G221" s="251"/>
      <c r="H221" s="251"/>
      <c r="I221" s="251"/>
      <c r="J221" s="251"/>
      <c r="K221" s="251"/>
      <c r="L221" s="10"/>
      <c r="M221" s="10"/>
      <c r="N221" s="455"/>
      <c r="O221" s="250"/>
      <c r="P221" s="477"/>
      <c r="Q221" s="10"/>
      <c r="R221" s="340"/>
      <c r="S221" s="340"/>
      <c r="T221" s="340"/>
      <c r="U221" s="10"/>
      <c r="V221" s="10"/>
      <c r="W221" s="10"/>
      <c r="X221" s="10"/>
      <c r="Y221" s="10"/>
      <c r="Z221" s="10"/>
      <c r="AA221" s="10"/>
      <c r="AB221" s="10"/>
    </row>
    <row r="222" spans="1:28" ht="24.75" customHeight="1">
      <c r="A222" s="1252" t="str">
        <f>IF(E222&gt;0,"Wypełnione","")</f>
        <v/>
      </c>
      <c r="B222" s="58"/>
      <c r="C222" s="1816">
        <f>'Og s3a'!C625</f>
        <v>0</v>
      </c>
      <c r="D222" s="1814">
        <f>'Og s3a'!E625</f>
        <v>0</v>
      </c>
      <c r="E222" s="1816">
        <f>'Og s3a'!F625</f>
        <v>0</v>
      </c>
      <c r="F222" s="494">
        <f>O222</f>
        <v>0</v>
      </c>
      <c r="G222" s="494">
        <f>P222</f>
        <v>0</v>
      </c>
      <c r="H222" s="253"/>
      <c r="I222" s="253"/>
      <c r="J222" s="253"/>
      <c r="K222" s="253"/>
      <c r="L222" s="10"/>
      <c r="M222" s="10"/>
      <c r="N222" s="454">
        <f>'Og s3a'!G625</f>
        <v>0</v>
      </c>
      <c r="O222" s="254">
        <f>'Og s3a'!H625</f>
        <v>0</v>
      </c>
      <c r="P222" s="456">
        <f>'Og s3a'!D625</f>
        <v>0</v>
      </c>
      <c r="Q222" s="10"/>
      <c r="R222" s="340"/>
      <c r="S222" s="340"/>
      <c r="T222" s="340"/>
      <c r="U222" s="10"/>
      <c r="V222" s="10"/>
      <c r="W222" s="10"/>
      <c r="X222" s="10"/>
      <c r="Y222" s="10"/>
      <c r="Z222" s="10"/>
      <c r="AA222" s="10"/>
      <c r="AB222" s="10"/>
    </row>
    <row r="223" spans="1:28" ht="14.25" customHeight="1">
      <c r="A223" s="1252" t="str">
        <f>A222</f>
        <v/>
      </c>
      <c r="B223" s="58"/>
      <c r="C223" s="1817"/>
      <c r="D223" s="1815"/>
      <c r="E223" s="1817"/>
      <c r="F223" s="251"/>
      <c r="G223" s="251"/>
      <c r="H223" s="251"/>
      <c r="I223" s="251"/>
      <c r="J223" s="251"/>
      <c r="K223" s="251"/>
      <c r="L223" s="10"/>
      <c r="M223" s="10"/>
      <c r="N223" s="455"/>
      <c r="O223" s="250"/>
      <c r="P223" s="477"/>
      <c r="Q223" s="10"/>
      <c r="R223" s="340"/>
      <c r="S223" s="340"/>
      <c r="T223" s="340"/>
      <c r="U223" s="10"/>
      <c r="V223" s="10"/>
      <c r="W223" s="10"/>
      <c r="X223" s="10"/>
      <c r="Y223" s="10"/>
      <c r="Z223" s="10"/>
      <c r="AA223" s="10"/>
      <c r="AB223" s="10"/>
    </row>
    <row r="224" spans="1:28" ht="24.75" customHeight="1">
      <c r="A224" s="1252" t="str">
        <f>IF(E224&gt;0,"Wypełnione","")</f>
        <v/>
      </c>
      <c r="B224" s="58"/>
      <c r="C224" s="1816">
        <f>'Og s3a'!C627</f>
        <v>0</v>
      </c>
      <c r="D224" s="1814">
        <f>'Og s3a'!E627</f>
        <v>0</v>
      </c>
      <c r="E224" s="1816">
        <f>'Og s3a'!F627</f>
        <v>0</v>
      </c>
      <c r="F224" s="494">
        <f>O224</f>
        <v>0</v>
      </c>
      <c r="G224" s="494">
        <f>P224</f>
        <v>0</v>
      </c>
      <c r="H224" s="253"/>
      <c r="I224" s="253"/>
      <c r="J224" s="253"/>
      <c r="K224" s="253"/>
      <c r="L224" s="10"/>
      <c r="M224" s="10"/>
      <c r="N224" s="454">
        <f>'Og s3a'!G627</f>
        <v>0</v>
      </c>
      <c r="O224" s="254">
        <f>'Og s3a'!H627</f>
        <v>0</v>
      </c>
      <c r="P224" s="456">
        <f>'Og s3a'!D627</f>
        <v>0</v>
      </c>
      <c r="Q224" s="10"/>
      <c r="R224" s="340"/>
      <c r="S224" s="340"/>
      <c r="T224" s="340"/>
      <c r="U224" s="10"/>
      <c r="V224" s="10"/>
      <c r="W224" s="10"/>
      <c r="X224" s="10"/>
      <c r="Y224" s="10"/>
      <c r="Z224" s="10"/>
      <c r="AA224" s="10"/>
      <c r="AB224" s="10"/>
    </row>
    <row r="225" spans="1:28" ht="14.25" customHeight="1">
      <c r="A225" s="1252" t="str">
        <f>A224</f>
        <v/>
      </c>
      <c r="B225" s="58"/>
      <c r="C225" s="1817"/>
      <c r="D225" s="1815"/>
      <c r="E225" s="1817"/>
      <c r="F225" s="251"/>
      <c r="G225" s="251"/>
      <c r="H225" s="251"/>
      <c r="I225" s="251"/>
      <c r="J225" s="251"/>
      <c r="K225" s="251"/>
      <c r="L225" s="10"/>
      <c r="M225" s="10"/>
      <c r="N225" s="455"/>
      <c r="O225" s="250"/>
      <c r="P225" s="477"/>
      <c r="Q225" s="10"/>
      <c r="R225" s="340"/>
      <c r="S225" s="340"/>
      <c r="T225" s="340"/>
      <c r="U225" s="10"/>
      <c r="V225" s="10"/>
      <c r="W225" s="10"/>
      <c r="X225" s="10"/>
      <c r="Y225" s="10"/>
      <c r="Z225" s="10"/>
      <c r="AA225" s="10"/>
      <c r="AB225" s="10"/>
    </row>
    <row r="226" spans="1:28" ht="24.75" customHeight="1">
      <c r="A226" s="1252" t="str">
        <f>IF(E226&gt;0,"Wypełnione","")</f>
        <v/>
      </c>
      <c r="B226" s="58"/>
      <c r="C226" s="1816">
        <f>'Og s3a'!C629</f>
        <v>0</v>
      </c>
      <c r="D226" s="1814">
        <f>'Og s3a'!E629</f>
        <v>0</v>
      </c>
      <c r="E226" s="1816">
        <f>'Og s3a'!F629</f>
        <v>0</v>
      </c>
      <c r="F226" s="494">
        <f>O226</f>
        <v>0</v>
      </c>
      <c r="G226" s="494">
        <f>P226</f>
        <v>0</v>
      </c>
      <c r="H226" s="253"/>
      <c r="I226" s="253"/>
      <c r="J226" s="253"/>
      <c r="K226" s="253"/>
      <c r="L226" s="10"/>
      <c r="M226" s="10"/>
      <c r="N226" s="454">
        <f>'Og s3a'!G629</f>
        <v>0</v>
      </c>
      <c r="O226" s="254">
        <f>'Og s3a'!H629</f>
        <v>0</v>
      </c>
      <c r="P226" s="456">
        <f>'Og s3a'!D629</f>
        <v>0</v>
      </c>
      <c r="Q226" s="10"/>
      <c r="R226" s="340"/>
      <c r="S226" s="340"/>
      <c r="T226" s="340"/>
      <c r="U226" s="10"/>
      <c r="V226" s="10"/>
      <c r="W226" s="10"/>
      <c r="X226" s="10"/>
      <c r="Y226" s="10"/>
      <c r="Z226" s="10"/>
      <c r="AA226" s="10"/>
      <c r="AB226" s="10"/>
    </row>
    <row r="227" spans="1:28" ht="14.25" customHeight="1">
      <c r="A227" s="1252" t="str">
        <f>A226</f>
        <v/>
      </c>
      <c r="B227" s="58"/>
      <c r="C227" s="1817"/>
      <c r="D227" s="1815"/>
      <c r="E227" s="1817"/>
      <c r="F227" s="251"/>
      <c r="G227" s="251"/>
      <c r="H227" s="251"/>
      <c r="I227" s="251"/>
      <c r="J227" s="251"/>
      <c r="K227" s="251"/>
      <c r="L227" s="10"/>
      <c r="M227" s="10"/>
      <c r="N227" s="455"/>
      <c r="O227" s="250"/>
      <c r="P227" s="477"/>
      <c r="Q227" s="10"/>
      <c r="R227" s="340"/>
      <c r="S227" s="340"/>
      <c r="T227" s="340"/>
      <c r="U227" s="10"/>
      <c r="V227" s="10"/>
      <c r="W227" s="10"/>
      <c r="X227" s="10"/>
      <c r="Y227" s="10"/>
      <c r="Z227" s="10"/>
      <c r="AA227" s="10"/>
      <c r="AB227" s="10"/>
    </row>
    <row r="228" spans="1:28" ht="24.75" customHeight="1">
      <c r="A228" s="1252" t="str">
        <f>IF(E228&gt;0,"Wypełnione","")</f>
        <v/>
      </c>
      <c r="B228" s="58"/>
      <c r="C228" s="1816">
        <f>'Og s3a'!C631</f>
        <v>0</v>
      </c>
      <c r="D228" s="1814">
        <f>'Og s3a'!E631</f>
        <v>0</v>
      </c>
      <c r="E228" s="1816">
        <f>'Og s3a'!F631</f>
        <v>0</v>
      </c>
      <c r="F228" s="494">
        <f>O228</f>
        <v>0</v>
      </c>
      <c r="G228" s="494">
        <f>P228</f>
        <v>0</v>
      </c>
      <c r="H228" s="253"/>
      <c r="I228" s="253"/>
      <c r="J228" s="253"/>
      <c r="K228" s="253"/>
      <c r="L228" s="10"/>
      <c r="M228" s="10"/>
      <c r="N228" s="454">
        <f>'Og s3a'!G631</f>
        <v>0</v>
      </c>
      <c r="O228" s="254">
        <f>'Og s3a'!H631</f>
        <v>0</v>
      </c>
      <c r="P228" s="456">
        <f>'Og s3a'!D631</f>
        <v>0</v>
      </c>
      <c r="Q228" s="10"/>
      <c r="R228" s="340"/>
      <c r="S228" s="340"/>
      <c r="T228" s="340"/>
      <c r="U228" s="10"/>
      <c r="V228" s="10"/>
      <c r="W228" s="10"/>
      <c r="X228" s="10"/>
      <c r="Y228" s="10"/>
      <c r="Z228" s="10"/>
      <c r="AA228" s="10"/>
      <c r="AB228" s="10"/>
    </row>
    <row r="229" spans="1:28" ht="14.25" customHeight="1">
      <c r="A229" s="1252" t="str">
        <f>A228</f>
        <v/>
      </c>
      <c r="B229" s="58"/>
      <c r="C229" s="1817"/>
      <c r="D229" s="1815"/>
      <c r="E229" s="1817"/>
      <c r="F229" s="251"/>
      <c r="G229" s="251"/>
      <c r="H229" s="251"/>
      <c r="I229" s="251"/>
      <c r="J229" s="251"/>
      <c r="K229" s="251"/>
      <c r="L229" s="10"/>
      <c r="M229" s="10"/>
      <c r="N229" s="455"/>
      <c r="O229" s="250"/>
      <c r="P229" s="477"/>
      <c r="Q229" s="10"/>
      <c r="R229" s="340"/>
      <c r="S229" s="340"/>
      <c r="T229" s="340"/>
      <c r="U229" s="10"/>
      <c r="V229" s="10"/>
      <c r="W229" s="10"/>
      <c r="X229" s="10"/>
      <c r="Y229" s="10"/>
      <c r="Z229" s="10"/>
      <c r="AA229" s="10"/>
      <c r="AB229" s="10"/>
    </row>
    <row r="230" spans="1:28" ht="24.75" customHeight="1">
      <c r="A230" s="1252" t="str">
        <f>IF(E230&gt;0,"Wypełnione","")</f>
        <v/>
      </c>
      <c r="B230" s="58"/>
      <c r="C230" s="1816">
        <f>'Og s3a'!C633</f>
        <v>0</v>
      </c>
      <c r="D230" s="1814">
        <f>'Og s3a'!E633</f>
        <v>0</v>
      </c>
      <c r="E230" s="1816">
        <f>'Og s3a'!F633</f>
        <v>0</v>
      </c>
      <c r="F230" s="494">
        <f>O230</f>
        <v>0</v>
      </c>
      <c r="G230" s="494">
        <f>P230</f>
        <v>0</v>
      </c>
      <c r="H230" s="253"/>
      <c r="I230" s="253"/>
      <c r="J230" s="253"/>
      <c r="K230" s="253"/>
      <c r="L230" s="10"/>
      <c r="M230" s="10"/>
      <c r="N230" s="454">
        <f>'Og s3a'!G633</f>
        <v>0</v>
      </c>
      <c r="O230" s="254">
        <f>'Og s3a'!H633</f>
        <v>0</v>
      </c>
      <c r="P230" s="456">
        <f>'Og s3a'!D633</f>
        <v>0</v>
      </c>
      <c r="Q230" s="10"/>
      <c r="R230" s="340"/>
      <c r="S230" s="340"/>
      <c r="T230" s="340"/>
      <c r="U230" s="10"/>
      <c r="V230" s="10"/>
      <c r="W230" s="10"/>
      <c r="X230" s="10"/>
      <c r="Y230" s="10"/>
      <c r="Z230" s="10"/>
      <c r="AA230" s="10"/>
      <c r="AB230" s="10"/>
    </row>
    <row r="231" spans="1:28" ht="14.25" customHeight="1">
      <c r="A231" s="1252" t="str">
        <f>A230</f>
        <v/>
      </c>
      <c r="B231" s="58"/>
      <c r="C231" s="1817"/>
      <c r="D231" s="1815"/>
      <c r="E231" s="1817"/>
      <c r="F231" s="251"/>
      <c r="G231" s="251"/>
      <c r="H231" s="251"/>
      <c r="I231" s="251"/>
      <c r="J231" s="251"/>
      <c r="K231" s="251"/>
      <c r="L231" s="10"/>
      <c r="M231" s="10"/>
      <c r="N231" s="455"/>
      <c r="O231" s="250"/>
      <c r="P231" s="477"/>
      <c r="Q231" s="10"/>
      <c r="R231" s="340"/>
      <c r="S231" s="340"/>
      <c r="T231" s="340"/>
      <c r="U231" s="10"/>
      <c r="V231" s="10"/>
      <c r="W231" s="10"/>
      <c r="X231" s="10"/>
      <c r="Y231" s="10"/>
      <c r="Z231" s="10"/>
      <c r="AA231" s="10"/>
      <c r="AB231" s="10"/>
    </row>
    <row r="232" spans="1:28" ht="24.75" customHeight="1">
      <c r="A232" s="1252" t="str">
        <f>IF(E232&gt;0,"Wypełnione","")</f>
        <v/>
      </c>
      <c r="B232" s="58"/>
      <c r="C232" s="1816">
        <f>'Og s3a'!C635</f>
        <v>0</v>
      </c>
      <c r="D232" s="1814">
        <f>'Og s3a'!E635</f>
        <v>0</v>
      </c>
      <c r="E232" s="1816">
        <f>'Og s3a'!F635</f>
        <v>0</v>
      </c>
      <c r="F232" s="494">
        <f>O232</f>
        <v>0</v>
      </c>
      <c r="G232" s="494">
        <f>P232</f>
        <v>0</v>
      </c>
      <c r="H232" s="253"/>
      <c r="I232" s="253"/>
      <c r="J232" s="253"/>
      <c r="K232" s="253"/>
      <c r="L232" s="10"/>
      <c r="M232" s="10"/>
      <c r="N232" s="454">
        <f>'Og s3a'!G635</f>
        <v>0</v>
      </c>
      <c r="O232" s="254">
        <f>'Og s3a'!H635</f>
        <v>0</v>
      </c>
      <c r="P232" s="456">
        <f>'Og s3a'!D635</f>
        <v>0</v>
      </c>
      <c r="Q232" s="10"/>
      <c r="R232" s="340"/>
      <c r="S232" s="340"/>
      <c r="T232" s="340"/>
      <c r="U232" s="10"/>
      <c r="V232" s="10"/>
      <c r="W232" s="10"/>
      <c r="X232" s="10"/>
      <c r="Y232" s="10"/>
      <c r="Z232" s="10"/>
      <c r="AA232" s="10"/>
      <c r="AB232" s="10"/>
    </row>
    <row r="233" spans="1:28" ht="14.25" customHeight="1">
      <c r="A233" s="1252" t="str">
        <f>A232</f>
        <v/>
      </c>
      <c r="B233" s="58"/>
      <c r="C233" s="1817"/>
      <c r="D233" s="1815"/>
      <c r="E233" s="1817"/>
      <c r="F233" s="251"/>
      <c r="G233" s="251"/>
      <c r="H233" s="251"/>
      <c r="I233" s="251"/>
      <c r="J233" s="251"/>
      <c r="K233" s="251"/>
      <c r="L233" s="10"/>
      <c r="M233" s="10"/>
      <c r="N233" s="455"/>
      <c r="O233" s="250"/>
      <c r="P233" s="477"/>
      <c r="Q233" s="10"/>
      <c r="R233" s="340"/>
      <c r="S233" s="340"/>
      <c r="T233" s="340"/>
      <c r="U233" s="10"/>
      <c r="V233" s="10"/>
      <c r="W233" s="10"/>
      <c r="X233" s="10"/>
      <c r="Y233" s="10"/>
      <c r="Z233" s="10"/>
      <c r="AA233" s="10"/>
      <c r="AB233" s="10"/>
    </row>
    <row r="234" spans="1:28" ht="24.75" customHeight="1">
      <c r="A234" s="1252" t="str">
        <f>IF(E234&gt;0,"Wypełnione","")</f>
        <v/>
      </c>
      <c r="B234" s="58"/>
      <c r="C234" s="1816">
        <f>'Og s3a'!C637</f>
        <v>0</v>
      </c>
      <c r="D234" s="1814">
        <f>'Og s3a'!E637</f>
        <v>0</v>
      </c>
      <c r="E234" s="1816">
        <f>'Og s3a'!F637</f>
        <v>0</v>
      </c>
      <c r="F234" s="494">
        <f>O234</f>
        <v>0</v>
      </c>
      <c r="G234" s="494">
        <f>P234</f>
        <v>0</v>
      </c>
      <c r="H234" s="253"/>
      <c r="I234" s="253"/>
      <c r="J234" s="253"/>
      <c r="K234" s="253"/>
      <c r="L234" s="10"/>
      <c r="M234" s="10"/>
      <c r="N234" s="454">
        <f>'Og s3a'!G637</f>
        <v>0</v>
      </c>
      <c r="O234" s="254">
        <f>'Og s3a'!H637</f>
        <v>0</v>
      </c>
      <c r="P234" s="456">
        <f>'Og s3a'!D637</f>
        <v>0</v>
      </c>
      <c r="Q234" s="10"/>
      <c r="R234" s="340"/>
      <c r="S234" s="340"/>
      <c r="T234" s="340"/>
      <c r="U234" s="10"/>
      <c r="V234" s="10"/>
      <c r="W234" s="10"/>
      <c r="X234" s="10"/>
      <c r="Y234" s="10"/>
      <c r="Z234" s="10"/>
      <c r="AA234" s="10"/>
      <c r="AB234" s="10"/>
    </row>
    <row r="235" spans="1:28" ht="14.25" customHeight="1">
      <c r="A235" s="1252" t="str">
        <f>A234</f>
        <v/>
      </c>
      <c r="B235" s="58"/>
      <c r="C235" s="1817"/>
      <c r="D235" s="1815"/>
      <c r="E235" s="1817"/>
      <c r="F235" s="251"/>
      <c r="G235" s="251"/>
      <c r="H235" s="251"/>
      <c r="I235" s="251"/>
      <c r="J235" s="251"/>
      <c r="K235" s="251"/>
      <c r="L235" s="10"/>
      <c r="M235" s="10"/>
      <c r="N235" s="455"/>
      <c r="O235" s="250"/>
      <c r="P235" s="477"/>
      <c r="Q235" s="10"/>
      <c r="R235" s="340"/>
      <c r="S235" s="340"/>
      <c r="T235" s="340"/>
      <c r="U235" s="10"/>
      <c r="V235" s="10"/>
      <c r="W235" s="10"/>
      <c r="X235" s="10"/>
      <c r="Y235" s="10"/>
      <c r="Z235" s="10"/>
      <c r="AA235" s="10"/>
      <c r="AB235" s="10"/>
    </row>
    <row r="236" spans="1:28" ht="24.75" customHeight="1">
      <c r="A236" s="1252" t="str">
        <f>IF(E236&gt;0,"Wypełnione","")</f>
        <v/>
      </c>
      <c r="B236" s="58"/>
      <c r="C236" s="1816">
        <f>'Og s3a'!C639</f>
        <v>0</v>
      </c>
      <c r="D236" s="1814">
        <f>'Og s3a'!E639</f>
        <v>0</v>
      </c>
      <c r="E236" s="1816">
        <f>'Og s3a'!F639</f>
        <v>0</v>
      </c>
      <c r="F236" s="494">
        <f>O236</f>
        <v>0</v>
      </c>
      <c r="G236" s="494">
        <f>P236</f>
        <v>0</v>
      </c>
      <c r="H236" s="253"/>
      <c r="I236" s="253"/>
      <c r="J236" s="253"/>
      <c r="K236" s="253"/>
      <c r="L236" s="10"/>
      <c r="M236" s="10"/>
      <c r="N236" s="454">
        <f>'Og s3a'!G639</f>
        <v>0</v>
      </c>
      <c r="O236" s="254">
        <f>'Og s3a'!H639</f>
        <v>0</v>
      </c>
      <c r="P236" s="456">
        <f>'Og s3a'!D639</f>
        <v>0</v>
      </c>
      <c r="Q236" s="10"/>
      <c r="R236" s="340"/>
      <c r="S236" s="340"/>
      <c r="T236" s="340"/>
      <c r="U236" s="10"/>
      <c r="V236" s="10"/>
      <c r="W236" s="10"/>
      <c r="X236" s="10"/>
      <c r="Y236" s="10"/>
      <c r="Z236" s="10"/>
      <c r="AA236" s="10"/>
      <c r="AB236" s="10"/>
    </row>
    <row r="237" spans="1:28" ht="14.25" customHeight="1">
      <c r="A237" s="1252" t="str">
        <f>A236</f>
        <v/>
      </c>
      <c r="B237" s="58"/>
      <c r="C237" s="1817"/>
      <c r="D237" s="1815"/>
      <c r="E237" s="1817"/>
      <c r="F237" s="251"/>
      <c r="G237" s="251"/>
      <c r="H237" s="251"/>
      <c r="I237" s="251"/>
      <c r="J237" s="251"/>
      <c r="K237" s="251"/>
      <c r="L237" s="10"/>
      <c r="M237" s="10"/>
      <c r="N237" s="455"/>
      <c r="O237" s="250"/>
      <c r="P237" s="477"/>
      <c r="Q237" s="10"/>
      <c r="R237" s="340"/>
      <c r="S237" s="340"/>
      <c r="T237" s="340"/>
      <c r="U237" s="10"/>
      <c r="V237" s="10"/>
      <c r="W237" s="10"/>
      <c r="X237" s="10"/>
      <c r="Y237" s="10"/>
      <c r="Z237" s="10"/>
      <c r="AA237" s="10"/>
      <c r="AB237" s="10"/>
    </row>
    <row r="238" spans="1:28" ht="24.75" customHeight="1">
      <c r="A238" s="1252" t="str">
        <f>IF(E238&gt;0,"Wypełnione","")</f>
        <v/>
      </c>
      <c r="B238" s="58"/>
      <c r="C238" s="1816">
        <f>'Og s3a'!C641</f>
        <v>0</v>
      </c>
      <c r="D238" s="1814">
        <f>'Og s3a'!E641</f>
        <v>0</v>
      </c>
      <c r="E238" s="1816">
        <f>'Og s3a'!F641</f>
        <v>0</v>
      </c>
      <c r="F238" s="494">
        <f>O238</f>
        <v>0</v>
      </c>
      <c r="G238" s="494">
        <f>P238</f>
        <v>0</v>
      </c>
      <c r="H238" s="253"/>
      <c r="I238" s="253"/>
      <c r="J238" s="253"/>
      <c r="K238" s="253"/>
      <c r="L238" s="10"/>
      <c r="M238" s="10"/>
      <c r="N238" s="454">
        <f>'Og s3a'!G641</f>
        <v>0</v>
      </c>
      <c r="O238" s="254">
        <f>'Og s3a'!H641</f>
        <v>0</v>
      </c>
      <c r="P238" s="456">
        <f>'Og s3a'!D641</f>
        <v>0</v>
      </c>
      <c r="Q238" s="10"/>
      <c r="R238" s="340"/>
      <c r="S238" s="340"/>
      <c r="T238" s="340"/>
      <c r="U238" s="10"/>
      <c r="V238" s="10"/>
      <c r="W238" s="10"/>
      <c r="X238" s="10"/>
      <c r="Y238" s="10"/>
      <c r="Z238" s="10"/>
      <c r="AA238" s="10"/>
      <c r="AB238" s="10"/>
    </row>
    <row r="239" spans="1:28" ht="14.25" customHeight="1">
      <c r="A239" s="1252" t="str">
        <f>A238</f>
        <v/>
      </c>
      <c r="B239" s="58"/>
      <c r="C239" s="1817"/>
      <c r="D239" s="1815"/>
      <c r="E239" s="1817"/>
      <c r="F239" s="251"/>
      <c r="G239" s="251"/>
      <c r="H239" s="251"/>
      <c r="I239" s="251"/>
      <c r="J239" s="251"/>
      <c r="K239" s="251"/>
      <c r="L239" s="10"/>
      <c r="M239" s="10"/>
      <c r="N239" s="455"/>
      <c r="O239" s="250"/>
      <c r="P239" s="477"/>
      <c r="Q239" s="10"/>
      <c r="R239" s="340"/>
      <c r="S239" s="340"/>
      <c r="T239" s="340"/>
      <c r="U239" s="10"/>
      <c r="V239" s="10"/>
      <c r="W239" s="10"/>
      <c r="X239" s="10"/>
      <c r="Y239" s="10"/>
      <c r="Z239" s="10"/>
      <c r="AA239" s="10"/>
      <c r="AB239" s="10"/>
    </row>
    <row r="240" spans="1:28" ht="24.75" customHeight="1">
      <c r="A240" s="1252" t="str">
        <f>IF(E240&gt;0,"Wypełnione","")</f>
        <v/>
      </c>
      <c r="B240" s="58"/>
      <c r="C240" s="1816">
        <f>'Og s3a'!C643</f>
        <v>0</v>
      </c>
      <c r="D240" s="1814">
        <f>'Og s3a'!E643</f>
        <v>0</v>
      </c>
      <c r="E240" s="1816">
        <f>'Og s3a'!F643</f>
        <v>0</v>
      </c>
      <c r="F240" s="494">
        <f>O240</f>
        <v>0</v>
      </c>
      <c r="G240" s="494">
        <f>P240</f>
        <v>0</v>
      </c>
      <c r="H240" s="253"/>
      <c r="I240" s="253"/>
      <c r="J240" s="253"/>
      <c r="K240" s="253"/>
      <c r="L240" s="10"/>
      <c r="M240" s="10"/>
      <c r="N240" s="454">
        <f>'Og s3a'!G643</f>
        <v>0</v>
      </c>
      <c r="O240" s="254">
        <f>'Og s3a'!H643</f>
        <v>0</v>
      </c>
      <c r="P240" s="456">
        <f>'Og s3a'!D643</f>
        <v>0</v>
      </c>
      <c r="Q240" s="10"/>
      <c r="R240" s="340"/>
      <c r="S240" s="340"/>
      <c r="T240" s="340"/>
      <c r="U240" s="10"/>
      <c r="V240" s="10"/>
      <c r="W240" s="10"/>
      <c r="X240" s="10"/>
      <c r="Y240" s="10"/>
      <c r="Z240" s="10"/>
      <c r="AA240" s="10"/>
      <c r="AB240" s="10"/>
    </row>
    <row r="241" spans="1:28" ht="14.25" customHeight="1">
      <c r="A241" s="1252" t="str">
        <f>A240</f>
        <v/>
      </c>
      <c r="B241" s="58"/>
      <c r="C241" s="1817"/>
      <c r="D241" s="1815"/>
      <c r="E241" s="1817"/>
      <c r="F241" s="251"/>
      <c r="G241" s="251"/>
      <c r="H241" s="251"/>
      <c r="I241" s="251"/>
      <c r="J241" s="251"/>
      <c r="K241" s="251"/>
      <c r="L241" s="10"/>
      <c r="M241" s="10"/>
      <c r="N241" s="455"/>
      <c r="O241" s="250"/>
      <c r="P241" s="477"/>
      <c r="Q241" s="10"/>
      <c r="R241" s="340"/>
      <c r="S241" s="340"/>
      <c r="T241" s="340"/>
      <c r="U241" s="10"/>
      <c r="V241" s="10"/>
      <c r="W241" s="10"/>
      <c r="X241" s="10"/>
      <c r="Y241" s="10"/>
      <c r="Z241" s="10"/>
      <c r="AA241" s="10"/>
      <c r="AB241" s="10"/>
    </row>
    <row r="242" spans="1:28" ht="24.75" customHeight="1">
      <c r="A242" s="1252" t="str">
        <f>IF(E242&gt;0,"Wypełnione","")</f>
        <v/>
      </c>
      <c r="B242" s="58"/>
      <c r="C242" s="1816">
        <f>'Og s3a'!C645</f>
        <v>0</v>
      </c>
      <c r="D242" s="1814">
        <f>'Og s3a'!E645</f>
        <v>0</v>
      </c>
      <c r="E242" s="1816">
        <f>'Og s3a'!F645</f>
        <v>0</v>
      </c>
      <c r="F242" s="494">
        <f>O242</f>
        <v>0</v>
      </c>
      <c r="G242" s="494">
        <f>P242</f>
        <v>0</v>
      </c>
      <c r="H242" s="253"/>
      <c r="I242" s="253"/>
      <c r="J242" s="253"/>
      <c r="K242" s="253"/>
      <c r="L242" s="10"/>
      <c r="M242" s="10"/>
      <c r="N242" s="454">
        <f>'Og s3a'!G645</f>
        <v>0</v>
      </c>
      <c r="O242" s="254">
        <f>'Og s3a'!H645</f>
        <v>0</v>
      </c>
      <c r="P242" s="456">
        <f>'Og s3a'!D645</f>
        <v>0</v>
      </c>
      <c r="Q242" s="10"/>
      <c r="R242" s="340"/>
      <c r="S242" s="340"/>
      <c r="T242" s="340"/>
      <c r="U242" s="10"/>
      <c r="V242" s="10"/>
      <c r="W242" s="10"/>
      <c r="X242" s="10"/>
      <c r="Y242" s="10"/>
      <c r="Z242" s="10"/>
      <c r="AA242" s="10"/>
      <c r="AB242" s="10"/>
    </row>
    <row r="243" spans="1:28" ht="14.25" customHeight="1">
      <c r="A243" s="1252" t="str">
        <f>A242</f>
        <v/>
      </c>
      <c r="B243" s="58"/>
      <c r="C243" s="1817"/>
      <c r="D243" s="1815"/>
      <c r="E243" s="1817"/>
      <c r="F243" s="251"/>
      <c r="G243" s="251"/>
      <c r="H243" s="251"/>
      <c r="I243" s="251"/>
      <c r="J243" s="251"/>
      <c r="K243" s="251"/>
      <c r="L243" s="10"/>
      <c r="M243" s="10"/>
      <c r="N243" s="455"/>
      <c r="O243" s="250"/>
      <c r="P243" s="477"/>
      <c r="Q243" s="10"/>
      <c r="R243" s="340"/>
      <c r="S243" s="340"/>
      <c r="T243" s="340"/>
      <c r="U243" s="10"/>
      <c r="V243" s="10"/>
      <c r="W243" s="10"/>
      <c r="X243" s="10"/>
      <c r="Y243" s="10"/>
      <c r="Z243" s="10"/>
      <c r="AA243" s="10"/>
      <c r="AB243" s="10"/>
    </row>
    <row r="244" spans="1:28" ht="24.75" customHeight="1">
      <c r="A244" s="1252" t="str">
        <f>IF(E244&gt;0,"Wypełnione","")</f>
        <v/>
      </c>
      <c r="B244" s="58"/>
      <c r="C244" s="1816">
        <f>'Og s3a'!C647</f>
        <v>0</v>
      </c>
      <c r="D244" s="1814">
        <f>'Og s3a'!E647</f>
        <v>0</v>
      </c>
      <c r="E244" s="1816">
        <f>'Og s3a'!F647</f>
        <v>0</v>
      </c>
      <c r="F244" s="494">
        <f>O244</f>
        <v>0</v>
      </c>
      <c r="G244" s="494">
        <f>P244</f>
        <v>0</v>
      </c>
      <c r="H244" s="253"/>
      <c r="I244" s="253"/>
      <c r="J244" s="253"/>
      <c r="K244" s="253"/>
      <c r="L244" s="10"/>
      <c r="M244" s="10"/>
      <c r="N244" s="454">
        <f>'Og s3a'!G647</f>
        <v>0</v>
      </c>
      <c r="O244" s="254">
        <f>'Og s3a'!H647</f>
        <v>0</v>
      </c>
      <c r="P244" s="456">
        <f>'Og s3a'!D647</f>
        <v>0</v>
      </c>
      <c r="Q244" s="10"/>
      <c r="R244" s="340"/>
      <c r="S244" s="340"/>
      <c r="T244" s="340"/>
      <c r="U244" s="10"/>
      <c r="V244" s="10"/>
      <c r="W244" s="10"/>
      <c r="X244" s="10"/>
      <c r="Y244" s="10"/>
      <c r="Z244" s="10"/>
      <c r="AA244" s="10"/>
      <c r="AB244" s="10"/>
    </row>
    <row r="245" spans="1:28" ht="14.25" customHeight="1">
      <c r="A245" s="1252" t="str">
        <f>A244</f>
        <v/>
      </c>
      <c r="B245" s="58"/>
      <c r="C245" s="1817"/>
      <c r="D245" s="1815"/>
      <c r="E245" s="1817"/>
      <c r="F245" s="251"/>
      <c r="G245" s="251"/>
      <c r="H245" s="251"/>
      <c r="I245" s="251"/>
      <c r="J245" s="251"/>
      <c r="K245" s="251"/>
      <c r="L245" s="10"/>
      <c r="M245" s="10"/>
      <c r="N245" s="455"/>
      <c r="O245" s="250"/>
      <c r="P245" s="477"/>
      <c r="Q245" s="10"/>
      <c r="R245" s="340"/>
      <c r="S245" s="340"/>
      <c r="T245" s="340"/>
      <c r="U245" s="10"/>
      <c r="V245" s="10"/>
      <c r="W245" s="10"/>
      <c r="X245" s="10"/>
      <c r="Y245" s="10"/>
      <c r="Z245" s="10"/>
      <c r="AA245" s="10"/>
      <c r="AB245" s="10"/>
    </row>
    <row r="246" spans="1:28" ht="24.75" customHeight="1">
      <c r="A246" s="1252" t="str">
        <f>IF(E246&gt;0,"Wypełnione","")</f>
        <v/>
      </c>
      <c r="B246" s="58"/>
      <c r="C246" s="1816">
        <f>'Og s3a'!C649</f>
        <v>0</v>
      </c>
      <c r="D246" s="1814">
        <f>'Og s3a'!E649</f>
        <v>0</v>
      </c>
      <c r="E246" s="1816">
        <f>'Og s3a'!F649</f>
        <v>0</v>
      </c>
      <c r="F246" s="494">
        <f>O246</f>
        <v>0</v>
      </c>
      <c r="G246" s="494">
        <f>P246</f>
        <v>0</v>
      </c>
      <c r="H246" s="253"/>
      <c r="I246" s="253"/>
      <c r="J246" s="253"/>
      <c r="K246" s="253"/>
      <c r="L246" s="10"/>
      <c r="M246" s="10"/>
      <c r="N246" s="454">
        <f>'Og s3a'!G649</f>
        <v>0</v>
      </c>
      <c r="O246" s="254">
        <f>'Og s3a'!H649</f>
        <v>0</v>
      </c>
      <c r="P246" s="456">
        <f>'Og s3a'!D649</f>
        <v>0</v>
      </c>
      <c r="Q246" s="10"/>
      <c r="R246" s="340"/>
      <c r="S246" s="340"/>
      <c r="T246" s="340"/>
      <c r="U246" s="10"/>
      <c r="V246" s="10"/>
      <c r="W246" s="10"/>
      <c r="X246" s="10"/>
      <c r="Y246" s="10"/>
      <c r="Z246" s="10"/>
      <c r="AA246" s="10"/>
      <c r="AB246" s="10"/>
    </row>
    <row r="247" spans="1:28" ht="14.25" customHeight="1">
      <c r="A247" s="1252" t="str">
        <f>A246</f>
        <v/>
      </c>
      <c r="B247" s="58"/>
      <c r="C247" s="1817"/>
      <c r="D247" s="1815"/>
      <c r="E247" s="1817"/>
      <c r="F247" s="251"/>
      <c r="G247" s="251"/>
      <c r="H247" s="251"/>
      <c r="I247" s="251"/>
      <c r="J247" s="251"/>
      <c r="K247" s="251"/>
      <c r="L247" s="10"/>
      <c r="M247" s="10"/>
      <c r="N247" s="455"/>
      <c r="O247" s="250"/>
      <c r="P247" s="477"/>
      <c r="Q247" s="10"/>
      <c r="R247" s="340"/>
      <c r="S247" s="340"/>
      <c r="T247" s="340"/>
      <c r="U247" s="10"/>
      <c r="V247" s="10"/>
      <c r="W247" s="10"/>
      <c r="X247" s="10"/>
      <c r="Y247" s="10"/>
      <c r="Z247" s="10"/>
      <c r="AA247" s="10"/>
      <c r="AB247" s="10"/>
    </row>
    <row r="248" spans="1:28" ht="24.75" customHeight="1">
      <c r="A248" s="1252" t="str">
        <f>IF(E248&gt;0,"Wypełnione","")</f>
        <v/>
      </c>
      <c r="B248" s="58"/>
      <c r="C248" s="1816">
        <f>'Og s3a'!C651</f>
        <v>0</v>
      </c>
      <c r="D248" s="1814">
        <f>'Og s3a'!E651</f>
        <v>0</v>
      </c>
      <c r="E248" s="1816">
        <f>'Og s3a'!F651</f>
        <v>0</v>
      </c>
      <c r="F248" s="494">
        <f>O248</f>
        <v>0</v>
      </c>
      <c r="G248" s="494">
        <f>P248</f>
        <v>0</v>
      </c>
      <c r="H248" s="253"/>
      <c r="I248" s="253"/>
      <c r="J248" s="253"/>
      <c r="K248" s="253"/>
      <c r="L248" s="10"/>
      <c r="M248" s="10"/>
      <c r="N248" s="454">
        <f>'Og s3a'!G651</f>
        <v>0</v>
      </c>
      <c r="O248" s="254">
        <f>'Og s3a'!H651</f>
        <v>0</v>
      </c>
      <c r="P248" s="456">
        <f>'Og s3a'!D651</f>
        <v>0</v>
      </c>
      <c r="Q248" s="10"/>
      <c r="R248" s="340"/>
      <c r="S248" s="340"/>
      <c r="T248" s="340"/>
      <c r="U248" s="10"/>
      <c r="V248" s="10"/>
      <c r="W248" s="10"/>
      <c r="X248" s="10"/>
      <c r="Y248" s="10"/>
      <c r="Z248" s="10"/>
      <c r="AA248" s="10"/>
      <c r="AB248" s="10"/>
    </row>
    <row r="249" spans="1:28" ht="14.25" customHeight="1">
      <c r="A249" s="1252" t="str">
        <f>A248</f>
        <v/>
      </c>
      <c r="B249" s="58"/>
      <c r="C249" s="1817"/>
      <c r="D249" s="1815"/>
      <c r="E249" s="1817"/>
      <c r="F249" s="251"/>
      <c r="G249" s="251"/>
      <c r="H249" s="251"/>
      <c r="I249" s="251"/>
      <c r="J249" s="251"/>
      <c r="K249" s="251"/>
      <c r="L249" s="10"/>
      <c r="M249" s="10"/>
      <c r="N249" s="455"/>
      <c r="O249" s="250"/>
      <c r="P249" s="477"/>
      <c r="Q249" s="10"/>
      <c r="R249" s="340"/>
      <c r="S249" s="340"/>
      <c r="T249" s="340"/>
      <c r="U249" s="10"/>
      <c r="V249" s="10"/>
      <c r="W249" s="10"/>
      <c r="X249" s="10"/>
      <c r="Y249" s="10"/>
      <c r="Z249" s="10"/>
      <c r="AA249" s="10"/>
      <c r="AB249" s="10"/>
    </row>
    <row r="250" spans="1:28" ht="24.75" customHeight="1">
      <c r="A250" s="1252" t="str">
        <f>IF(E250&gt;0,"Wypełnione","")</f>
        <v/>
      </c>
      <c r="B250" s="58"/>
      <c r="C250" s="1816">
        <f>'Og s3a'!C653</f>
        <v>0</v>
      </c>
      <c r="D250" s="1814">
        <f>'Og s3a'!E653</f>
        <v>0</v>
      </c>
      <c r="E250" s="1816">
        <f>'Og s3a'!F653</f>
        <v>0</v>
      </c>
      <c r="F250" s="494">
        <f>O250</f>
        <v>0</v>
      </c>
      <c r="G250" s="494">
        <f>P250</f>
        <v>0</v>
      </c>
      <c r="H250" s="253"/>
      <c r="I250" s="253"/>
      <c r="J250" s="253"/>
      <c r="K250" s="253"/>
      <c r="L250" s="10"/>
      <c r="M250" s="10"/>
      <c r="N250" s="454">
        <f>'Og s3a'!G653</f>
        <v>0</v>
      </c>
      <c r="O250" s="254">
        <f>'Og s3a'!H653</f>
        <v>0</v>
      </c>
      <c r="P250" s="456">
        <f>'Og s3a'!D653</f>
        <v>0</v>
      </c>
      <c r="Q250" s="10"/>
      <c r="R250" s="340"/>
      <c r="S250" s="340"/>
      <c r="T250" s="340"/>
      <c r="U250" s="10"/>
      <c r="V250" s="10"/>
      <c r="W250" s="10"/>
      <c r="X250" s="10"/>
      <c r="Y250" s="10"/>
      <c r="Z250" s="10"/>
      <c r="AA250" s="10"/>
      <c r="AB250" s="10"/>
    </row>
    <row r="251" spans="1:28" ht="14.25" customHeight="1">
      <c r="A251" s="1252" t="str">
        <f>A250</f>
        <v/>
      </c>
      <c r="B251" s="58"/>
      <c r="C251" s="1817"/>
      <c r="D251" s="1815"/>
      <c r="E251" s="1817"/>
      <c r="F251" s="251"/>
      <c r="G251" s="251"/>
      <c r="H251" s="251"/>
      <c r="I251" s="251"/>
      <c r="J251" s="251"/>
      <c r="K251" s="251"/>
      <c r="L251" s="10"/>
      <c r="M251" s="10"/>
      <c r="N251" s="455"/>
      <c r="O251" s="250"/>
      <c r="P251" s="477"/>
      <c r="Q251" s="10"/>
      <c r="R251" s="340"/>
      <c r="S251" s="340"/>
      <c r="T251" s="340"/>
      <c r="U251" s="10"/>
      <c r="V251" s="10"/>
      <c r="W251" s="10"/>
      <c r="X251" s="10"/>
      <c r="Y251" s="10"/>
      <c r="Z251" s="10"/>
      <c r="AA251" s="10"/>
      <c r="AB251" s="10"/>
    </row>
    <row r="252" spans="1:28" ht="24.75" customHeight="1">
      <c r="A252" s="1252" t="str">
        <f>IF(E252&gt;0,"Wypełnione","")</f>
        <v/>
      </c>
      <c r="B252" s="58"/>
      <c r="C252" s="1816">
        <f>'Og s3a'!C655</f>
        <v>0</v>
      </c>
      <c r="D252" s="1814">
        <f>'Og s3a'!E655</f>
        <v>0</v>
      </c>
      <c r="E252" s="1816">
        <f>'Og s3a'!F655</f>
        <v>0</v>
      </c>
      <c r="F252" s="494">
        <f>O252</f>
        <v>0</v>
      </c>
      <c r="G252" s="494">
        <f>P252</f>
        <v>0</v>
      </c>
      <c r="H252" s="253"/>
      <c r="I252" s="253"/>
      <c r="J252" s="253"/>
      <c r="K252" s="253"/>
      <c r="L252" s="10"/>
      <c r="M252" s="10"/>
      <c r="N252" s="454">
        <f>'Og s3a'!G655</f>
        <v>0</v>
      </c>
      <c r="O252" s="254">
        <f>'Og s3a'!H655</f>
        <v>0</v>
      </c>
      <c r="P252" s="456">
        <f>'Og s3a'!D655</f>
        <v>0</v>
      </c>
      <c r="Q252" s="10"/>
      <c r="R252" s="340"/>
      <c r="S252" s="340"/>
      <c r="T252" s="340"/>
      <c r="U252" s="10"/>
      <c r="V252" s="10"/>
      <c r="W252" s="10"/>
      <c r="X252" s="10"/>
      <c r="Y252" s="10"/>
      <c r="Z252" s="10"/>
      <c r="AA252" s="10"/>
      <c r="AB252" s="10"/>
    </row>
    <row r="253" spans="1:28" ht="14.25" customHeight="1">
      <c r="A253" s="1252" t="str">
        <f>A252</f>
        <v/>
      </c>
      <c r="B253" s="58"/>
      <c r="C253" s="1817"/>
      <c r="D253" s="1815"/>
      <c r="E253" s="1817"/>
      <c r="F253" s="251"/>
      <c r="G253" s="251"/>
      <c r="H253" s="251"/>
      <c r="I253" s="251"/>
      <c r="J253" s="251"/>
      <c r="K253" s="251"/>
      <c r="L253" s="10"/>
      <c r="M253" s="10"/>
      <c r="N253" s="455"/>
      <c r="O253" s="250"/>
      <c r="P253" s="477"/>
      <c r="Q253" s="10"/>
      <c r="R253" s="340"/>
      <c r="S253" s="340"/>
      <c r="T253" s="340"/>
      <c r="U253" s="10"/>
      <c r="V253" s="10"/>
      <c r="W253" s="10"/>
      <c r="X253" s="10"/>
      <c r="Y253" s="10"/>
      <c r="Z253" s="10"/>
      <c r="AA253" s="10"/>
      <c r="AB253" s="10"/>
    </row>
    <row r="254" spans="1:28" ht="24.75" customHeight="1">
      <c r="A254" s="1252" t="str">
        <f>IF(E254&gt;0,"Wypełnione","")</f>
        <v/>
      </c>
      <c r="B254" s="58"/>
      <c r="C254" s="1816">
        <f>'Og s3a'!C657</f>
        <v>0</v>
      </c>
      <c r="D254" s="1814">
        <f>'Og s3a'!E657</f>
        <v>0</v>
      </c>
      <c r="E254" s="1816">
        <f>'Og s3a'!F657</f>
        <v>0</v>
      </c>
      <c r="F254" s="494">
        <f>O254</f>
        <v>0</v>
      </c>
      <c r="G254" s="494">
        <f>P254</f>
        <v>0</v>
      </c>
      <c r="H254" s="253"/>
      <c r="I254" s="253"/>
      <c r="J254" s="253"/>
      <c r="K254" s="253"/>
      <c r="L254" s="10"/>
      <c r="M254" s="10"/>
      <c r="N254" s="454">
        <f>'Og s3a'!G657</f>
        <v>0</v>
      </c>
      <c r="O254" s="254">
        <f>'Og s3a'!H657</f>
        <v>0</v>
      </c>
      <c r="P254" s="456">
        <f>'Og s3a'!D657</f>
        <v>0</v>
      </c>
      <c r="Q254" s="10"/>
      <c r="R254" s="340"/>
      <c r="S254" s="340"/>
      <c r="T254" s="340"/>
      <c r="U254" s="10"/>
      <c r="V254" s="10"/>
      <c r="W254" s="10"/>
      <c r="X254" s="10"/>
      <c r="Y254" s="10"/>
      <c r="Z254" s="10"/>
      <c r="AA254" s="10"/>
      <c r="AB254" s="10"/>
    </row>
    <row r="255" spans="1:28" ht="14.25" customHeight="1">
      <c r="A255" s="1252" t="str">
        <f>A254</f>
        <v/>
      </c>
      <c r="B255" s="58"/>
      <c r="C255" s="1817"/>
      <c r="D255" s="1815"/>
      <c r="E255" s="1817"/>
      <c r="F255" s="251"/>
      <c r="G255" s="251"/>
      <c r="H255" s="251"/>
      <c r="I255" s="251"/>
      <c r="J255" s="251"/>
      <c r="K255" s="251"/>
      <c r="L255" s="10"/>
      <c r="M255" s="10"/>
      <c r="N255" s="455"/>
      <c r="O255" s="250"/>
      <c r="P255" s="477"/>
      <c r="Q255" s="10"/>
      <c r="R255" s="340"/>
      <c r="S255" s="340"/>
      <c r="T255" s="340"/>
      <c r="U255" s="10"/>
      <c r="V255" s="10"/>
      <c r="W255" s="10"/>
      <c r="X255" s="10"/>
      <c r="Y255" s="10"/>
      <c r="Z255" s="10"/>
      <c r="AA255" s="10"/>
      <c r="AB255" s="10"/>
    </row>
    <row r="256" spans="1:28" ht="24.75" customHeight="1">
      <c r="A256" s="1252" t="str">
        <f>IF(E256&gt;0,"Wypełnione","")</f>
        <v/>
      </c>
      <c r="B256" s="58"/>
      <c r="C256" s="1816">
        <f>'Og s3a'!C659</f>
        <v>0</v>
      </c>
      <c r="D256" s="1814">
        <f>'Og s3a'!E659</f>
        <v>0</v>
      </c>
      <c r="E256" s="1816">
        <f>'Og s3a'!F659</f>
        <v>0</v>
      </c>
      <c r="F256" s="494">
        <f>O256</f>
        <v>0</v>
      </c>
      <c r="G256" s="494">
        <f>P256</f>
        <v>0</v>
      </c>
      <c r="H256" s="253"/>
      <c r="I256" s="253"/>
      <c r="J256" s="253"/>
      <c r="K256" s="253"/>
      <c r="L256" s="10"/>
      <c r="M256" s="10"/>
      <c r="N256" s="454">
        <f>'Og s3a'!G659</f>
        <v>0</v>
      </c>
      <c r="O256" s="254">
        <f>'Og s3a'!H659</f>
        <v>0</v>
      </c>
      <c r="P256" s="456">
        <f>'Og s3a'!D659</f>
        <v>0</v>
      </c>
      <c r="Q256" s="10"/>
      <c r="R256" s="340"/>
      <c r="S256" s="340"/>
      <c r="T256" s="340"/>
      <c r="U256" s="10"/>
      <c r="V256" s="10"/>
      <c r="W256" s="10"/>
      <c r="X256" s="10"/>
      <c r="Y256" s="10"/>
      <c r="Z256" s="10"/>
      <c r="AA256" s="10"/>
      <c r="AB256" s="10"/>
    </row>
    <row r="257" spans="1:28" ht="14.25" customHeight="1">
      <c r="A257" s="1252" t="str">
        <f>A256</f>
        <v/>
      </c>
      <c r="B257" s="58"/>
      <c r="C257" s="1817"/>
      <c r="D257" s="1815"/>
      <c r="E257" s="1817"/>
      <c r="F257" s="251"/>
      <c r="G257" s="251"/>
      <c r="H257" s="251"/>
      <c r="I257" s="251"/>
      <c r="J257" s="251"/>
      <c r="K257" s="251"/>
      <c r="L257" s="10"/>
      <c r="M257" s="10"/>
      <c r="N257" s="455"/>
      <c r="O257" s="250"/>
      <c r="P257" s="477"/>
      <c r="Q257" s="10"/>
      <c r="R257" s="340"/>
      <c r="S257" s="340"/>
      <c r="T257" s="340"/>
      <c r="U257" s="10"/>
      <c r="V257" s="10"/>
      <c r="W257" s="10"/>
      <c r="X257" s="10"/>
      <c r="Y257" s="10"/>
      <c r="Z257" s="10"/>
      <c r="AA257" s="10"/>
      <c r="AB257" s="10"/>
    </row>
    <row r="258" spans="1:28" ht="24.75" customHeight="1">
      <c r="A258" s="1252" t="str">
        <f>IF(E258&gt;0,"Wypełnione","")</f>
        <v/>
      </c>
      <c r="B258" s="58"/>
      <c r="C258" s="1816">
        <f>'Og s3a'!C661</f>
        <v>0</v>
      </c>
      <c r="D258" s="1814">
        <f>'Og s3a'!E661</f>
        <v>0</v>
      </c>
      <c r="E258" s="1816">
        <f>'Og s3a'!F661</f>
        <v>0</v>
      </c>
      <c r="F258" s="494">
        <f>O258</f>
        <v>0</v>
      </c>
      <c r="G258" s="494">
        <f>P258</f>
        <v>0</v>
      </c>
      <c r="H258" s="253"/>
      <c r="I258" s="253"/>
      <c r="J258" s="253"/>
      <c r="K258" s="253"/>
      <c r="L258" s="10"/>
      <c r="M258" s="10"/>
      <c r="N258" s="454">
        <f>'Og s3a'!G661</f>
        <v>0</v>
      </c>
      <c r="O258" s="254">
        <f>'Og s3a'!H661</f>
        <v>0</v>
      </c>
      <c r="P258" s="456">
        <f>'Og s3a'!D661</f>
        <v>0</v>
      </c>
      <c r="Q258" s="10"/>
      <c r="R258" s="340"/>
      <c r="S258" s="340"/>
      <c r="T258" s="340"/>
      <c r="U258" s="10"/>
      <c r="V258" s="10"/>
      <c r="W258" s="10"/>
      <c r="X258" s="10"/>
      <c r="Y258" s="10"/>
      <c r="Z258" s="10"/>
      <c r="AA258" s="10"/>
      <c r="AB258" s="10"/>
    </row>
    <row r="259" spans="1:28" ht="14.25" customHeight="1">
      <c r="A259" s="1252" t="str">
        <f>A258</f>
        <v/>
      </c>
      <c r="B259" s="58"/>
      <c r="C259" s="1817"/>
      <c r="D259" s="1815"/>
      <c r="E259" s="1817"/>
      <c r="F259" s="251"/>
      <c r="G259" s="251"/>
      <c r="H259" s="251"/>
      <c r="I259" s="251"/>
      <c r="J259" s="251"/>
      <c r="K259" s="251"/>
      <c r="L259" s="10"/>
      <c r="M259" s="10"/>
      <c r="N259" s="455"/>
      <c r="O259" s="250"/>
      <c r="P259" s="477"/>
      <c r="Q259" s="10"/>
      <c r="R259" s="340"/>
      <c r="S259" s="340"/>
      <c r="T259" s="340"/>
      <c r="U259" s="10"/>
      <c r="V259" s="10"/>
      <c r="W259" s="10"/>
      <c r="X259" s="10"/>
      <c r="Y259" s="10"/>
      <c r="Z259" s="10"/>
      <c r="AA259" s="10"/>
      <c r="AB259" s="10"/>
    </row>
    <row r="260" spans="1:28" ht="24.75" customHeight="1">
      <c r="A260" s="1252" t="str">
        <f>IF(E260&gt;0,"Wypełnione","")</f>
        <v/>
      </c>
      <c r="B260" s="58"/>
      <c r="C260" s="1816">
        <f>'Og s3a'!C663</f>
        <v>0</v>
      </c>
      <c r="D260" s="1814">
        <f>'Og s3a'!E663</f>
        <v>0</v>
      </c>
      <c r="E260" s="1816">
        <f>'Og s3a'!F663</f>
        <v>0</v>
      </c>
      <c r="F260" s="494">
        <f>O260</f>
        <v>0</v>
      </c>
      <c r="G260" s="494">
        <f>P260</f>
        <v>0</v>
      </c>
      <c r="H260" s="253"/>
      <c r="I260" s="253"/>
      <c r="J260" s="253"/>
      <c r="K260" s="253"/>
      <c r="L260" s="10"/>
      <c r="M260" s="10"/>
      <c r="N260" s="454">
        <f>'Og s3a'!G663</f>
        <v>0</v>
      </c>
      <c r="O260" s="254">
        <f>'Og s3a'!H663</f>
        <v>0</v>
      </c>
      <c r="P260" s="456">
        <f>'Og s3a'!D663</f>
        <v>0</v>
      </c>
      <c r="Q260" s="10"/>
      <c r="R260" s="340"/>
      <c r="S260" s="340"/>
      <c r="T260" s="340"/>
      <c r="U260" s="10"/>
      <c r="V260" s="10"/>
      <c r="W260" s="10"/>
      <c r="X260" s="10"/>
      <c r="Y260" s="10"/>
      <c r="Z260" s="10"/>
      <c r="AA260" s="10"/>
      <c r="AB260" s="10"/>
    </row>
    <row r="261" spans="1:28" ht="14.25" customHeight="1">
      <c r="A261" s="1252" t="str">
        <f>A260</f>
        <v/>
      </c>
      <c r="B261" s="58"/>
      <c r="C261" s="1817"/>
      <c r="D261" s="1815"/>
      <c r="E261" s="1817"/>
      <c r="F261" s="251"/>
      <c r="G261" s="251"/>
      <c r="H261" s="251"/>
      <c r="I261" s="251"/>
      <c r="J261" s="251"/>
      <c r="K261" s="251"/>
      <c r="L261" s="10"/>
      <c r="M261" s="10"/>
      <c r="N261" s="455"/>
      <c r="O261" s="250"/>
      <c r="P261" s="477"/>
      <c r="Q261" s="10"/>
      <c r="R261" s="340"/>
      <c r="S261" s="340"/>
      <c r="T261" s="340"/>
      <c r="U261" s="10"/>
      <c r="V261" s="10"/>
      <c r="W261" s="10"/>
      <c r="X261" s="10"/>
      <c r="Y261" s="10"/>
      <c r="Z261" s="10"/>
      <c r="AA261" s="10"/>
      <c r="AB261" s="10"/>
    </row>
    <row r="262" spans="1:28" ht="24.75" customHeight="1">
      <c r="A262" s="1252" t="str">
        <f>IF(E262&gt;0,"Wypełnione","")</f>
        <v/>
      </c>
      <c r="B262" s="58"/>
      <c r="C262" s="1816">
        <f>'Og s3a'!C665</f>
        <v>0</v>
      </c>
      <c r="D262" s="1814">
        <f>'Og s3a'!E665</f>
        <v>0</v>
      </c>
      <c r="E262" s="1816">
        <f>'Og s3a'!F665</f>
        <v>0</v>
      </c>
      <c r="F262" s="494">
        <f>O262</f>
        <v>0</v>
      </c>
      <c r="G262" s="494">
        <f>P262</f>
        <v>0</v>
      </c>
      <c r="H262" s="253"/>
      <c r="I262" s="253"/>
      <c r="J262" s="253"/>
      <c r="K262" s="253"/>
      <c r="L262" s="10"/>
      <c r="M262" s="10"/>
      <c r="N262" s="454">
        <f>'Og s3a'!G665</f>
        <v>0</v>
      </c>
      <c r="O262" s="254">
        <f>'Og s3a'!H665</f>
        <v>0</v>
      </c>
      <c r="P262" s="456">
        <f>'Og s3a'!D665</f>
        <v>0</v>
      </c>
      <c r="Q262" s="10"/>
      <c r="R262" s="340"/>
      <c r="S262" s="340"/>
      <c r="T262" s="340"/>
      <c r="U262" s="10"/>
      <c r="V262" s="10"/>
      <c r="W262" s="10"/>
      <c r="X262" s="10"/>
      <c r="Y262" s="10"/>
      <c r="Z262" s="10"/>
      <c r="AA262" s="10"/>
      <c r="AB262" s="10"/>
    </row>
    <row r="263" spans="1:28" ht="14.25" customHeight="1">
      <c r="A263" s="1252" t="str">
        <f>A262</f>
        <v/>
      </c>
      <c r="B263" s="58"/>
      <c r="C263" s="1817"/>
      <c r="D263" s="1815"/>
      <c r="E263" s="1817"/>
      <c r="F263" s="251"/>
      <c r="G263" s="251"/>
      <c r="H263" s="251"/>
      <c r="I263" s="251"/>
      <c r="J263" s="251"/>
      <c r="K263" s="251"/>
      <c r="L263" s="10"/>
      <c r="M263" s="10"/>
      <c r="N263" s="455"/>
      <c r="O263" s="250"/>
      <c r="P263" s="477"/>
      <c r="Q263" s="10"/>
      <c r="R263" s="340"/>
      <c r="S263" s="340"/>
      <c r="T263" s="340"/>
      <c r="U263" s="10"/>
      <c r="V263" s="10"/>
      <c r="W263" s="10"/>
      <c r="X263" s="10"/>
      <c r="Y263" s="10"/>
      <c r="Z263" s="10"/>
      <c r="AA263" s="10"/>
      <c r="AB263" s="10"/>
    </row>
    <row r="264" spans="1:28" ht="24.75" customHeight="1">
      <c r="A264" s="1252" t="str">
        <f>IF(E264&gt;0,"Wypełnione","")</f>
        <v/>
      </c>
      <c r="B264" s="58"/>
      <c r="C264" s="1816">
        <f>'Og s3a'!C667</f>
        <v>0</v>
      </c>
      <c r="D264" s="1814">
        <f>'Og s3a'!E667</f>
        <v>0</v>
      </c>
      <c r="E264" s="1816">
        <f>'Og s3a'!F667</f>
        <v>0</v>
      </c>
      <c r="F264" s="494">
        <f>O264</f>
        <v>0</v>
      </c>
      <c r="G264" s="494">
        <f>P264</f>
        <v>0</v>
      </c>
      <c r="H264" s="253"/>
      <c r="I264" s="253"/>
      <c r="J264" s="253"/>
      <c r="K264" s="253"/>
      <c r="L264" s="10"/>
      <c r="M264" s="10"/>
      <c r="N264" s="454">
        <f>'Og s3a'!G667</f>
        <v>0</v>
      </c>
      <c r="O264" s="254">
        <f>'Og s3a'!H667</f>
        <v>0</v>
      </c>
      <c r="P264" s="456">
        <f>'Og s3a'!D667</f>
        <v>0</v>
      </c>
      <c r="Q264" s="10"/>
      <c r="R264" s="340"/>
      <c r="S264" s="340"/>
      <c r="T264" s="340"/>
      <c r="U264" s="10"/>
      <c r="V264" s="10"/>
      <c r="W264" s="10"/>
      <c r="X264" s="10"/>
      <c r="Y264" s="10"/>
      <c r="Z264" s="10"/>
      <c r="AA264" s="10"/>
      <c r="AB264" s="10"/>
    </row>
    <row r="265" spans="1:28" ht="14.25" customHeight="1">
      <c r="A265" s="1252" t="str">
        <f>A264</f>
        <v/>
      </c>
      <c r="B265" s="58"/>
      <c r="C265" s="1817"/>
      <c r="D265" s="1815"/>
      <c r="E265" s="1817"/>
      <c r="F265" s="251"/>
      <c r="G265" s="251"/>
      <c r="H265" s="251"/>
      <c r="I265" s="251"/>
      <c r="J265" s="251"/>
      <c r="K265" s="251"/>
      <c r="L265" s="10"/>
      <c r="M265" s="10"/>
      <c r="N265" s="455"/>
      <c r="O265" s="250"/>
      <c r="P265" s="477"/>
      <c r="Q265" s="10"/>
      <c r="R265" s="340"/>
      <c r="S265" s="340"/>
      <c r="T265" s="340"/>
      <c r="U265" s="10"/>
      <c r="V265" s="10"/>
      <c r="W265" s="10"/>
      <c r="X265" s="10"/>
      <c r="Y265" s="10"/>
      <c r="Z265" s="10"/>
      <c r="AA265" s="10"/>
      <c r="AB265" s="10"/>
    </row>
    <row r="266" spans="1:28" ht="24.75" customHeight="1">
      <c r="A266" s="1252" t="str">
        <f>IF(E266&gt;0,"Wypełnione","")</f>
        <v/>
      </c>
      <c r="B266" s="58"/>
      <c r="C266" s="1816">
        <f>'Og s3a'!C669</f>
        <v>0</v>
      </c>
      <c r="D266" s="1814">
        <f>'Og s3a'!E669</f>
        <v>0</v>
      </c>
      <c r="E266" s="1816">
        <f>'Og s3a'!F669</f>
        <v>0</v>
      </c>
      <c r="F266" s="494">
        <f>O266</f>
        <v>0</v>
      </c>
      <c r="G266" s="494">
        <f>P266</f>
        <v>0</v>
      </c>
      <c r="H266" s="253"/>
      <c r="I266" s="253"/>
      <c r="J266" s="253"/>
      <c r="K266" s="253"/>
      <c r="L266" s="10"/>
      <c r="M266" s="10"/>
      <c r="N266" s="454">
        <f>'Og s3a'!G669</f>
        <v>0</v>
      </c>
      <c r="O266" s="254">
        <f>'Og s3a'!H669</f>
        <v>0</v>
      </c>
      <c r="P266" s="456">
        <f>'Og s3a'!D669</f>
        <v>0</v>
      </c>
      <c r="Q266" s="10"/>
      <c r="R266" s="340"/>
      <c r="S266" s="340"/>
      <c r="T266" s="340"/>
      <c r="U266" s="10"/>
      <c r="V266" s="10"/>
      <c r="W266" s="10"/>
      <c r="X266" s="10"/>
      <c r="Y266" s="10"/>
      <c r="Z266" s="10"/>
      <c r="AA266" s="10"/>
      <c r="AB266" s="10"/>
    </row>
    <row r="267" spans="1:28" ht="14.25" customHeight="1">
      <c r="A267" s="1252" t="str">
        <f>A266</f>
        <v/>
      </c>
      <c r="B267" s="58"/>
      <c r="C267" s="1817"/>
      <c r="D267" s="1815"/>
      <c r="E267" s="1817"/>
      <c r="F267" s="251"/>
      <c r="G267" s="251"/>
      <c r="H267" s="251"/>
      <c r="I267" s="251"/>
      <c r="J267" s="251"/>
      <c r="K267" s="251"/>
      <c r="L267" s="10"/>
      <c r="M267" s="10"/>
      <c r="N267" s="455"/>
      <c r="O267" s="250"/>
      <c r="P267" s="477"/>
      <c r="Q267" s="10"/>
      <c r="R267" s="340"/>
      <c r="S267" s="340"/>
      <c r="T267" s="340"/>
      <c r="U267" s="10"/>
      <c r="V267" s="10"/>
      <c r="W267" s="10"/>
      <c r="X267" s="10"/>
      <c r="Y267" s="10"/>
      <c r="Z267" s="10"/>
      <c r="AA267" s="10"/>
      <c r="AB267" s="10"/>
    </row>
    <row r="268" spans="1:28" ht="24.75" customHeight="1">
      <c r="A268" s="1252" t="str">
        <f>IF(E268&gt;0,"Wypełnione","")</f>
        <v/>
      </c>
      <c r="B268" s="58"/>
      <c r="C268" s="1816">
        <f>'Og s3a'!C671</f>
        <v>0</v>
      </c>
      <c r="D268" s="1814">
        <f>'Og s3a'!E671</f>
        <v>0</v>
      </c>
      <c r="E268" s="1816">
        <f>'Og s3a'!F671</f>
        <v>0</v>
      </c>
      <c r="F268" s="494">
        <f>O268</f>
        <v>0</v>
      </c>
      <c r="G268" s="494">
        <f>P268</f>
        <v>0</v>
      </c>
      <c r="H268" s="253"/>
      <c r="I268" s="253"/>
      <c r="J268" s="253"/>
      <c r="K268" s="253"/>
      <c r="L268" s="10"/>
      <c r="M268" s="10"/>
      <c r="N268" s="454">
        <f>'Og s3a'!G671</f>
        <v>0</v>
      </c>
      <c r="O268" s="254">
        <f>'Og s3a'!H671</f>
        <v>0</v>
      </c>
      <c r="P268" s="456">
        <f>'Og s3a'!D671</f>
        <v>0</v>
      </c>
      <c r="Q268" s="10"/>
      <c r="R268" s="340"/>
      <c r="S268" s="340"/>
      <c r="T268" s="340"/>
      <c r="U268" s="10"/>
      <c r="V268" s="10"/>
      <c r="W268" s="10"/>
      <c r="X268" s="10"/>
      <c r="Y268" s="10"/>
      <c r="Z268" s="10"/>
      <c r="AA268" s="10"/>
      <c r="AB268" s="10"/>
    </row>
    <row r="269" spans="1:28" ht="14.25" customHeight="1">
      <c r="A269" s="1252" t="str">
        <f>A268</f>
        <v/>
      </c>
      <c r="B269" s="58"/>
      <c r="C269" s="1817"/>
      <c r="D269" s="1815"/>
      <c r="E269" s="1817"/>
      <c r="F269" s="251"/>
      <c r="G269" s="251"/>
      <c r="H269" s="251"/>
      <c r="I269" s="251"/>
      <c r="J269" s="251"/>
      <c r="K269" s="251"/>
      <c r="L269" s="10"/>
      <c r="M269" s="10"/>
      <c r="N269" s="455"/>
      <c r="O269" s="250"/>
      <c r="P269" s="477"/>
      <c r="Q269" s="10"/>
      <c r="R269" s="340"/>
      <c r="S269" s="340"/>
      <c r="T269" s="340"/>
      <c r="U269" s="10"/>
      <c r="V269" s="10"/>
      <c r="W269" s="10"/>
      <c r="X269" s="10"/>
      <c r="Y269" s="10"/>
      <c r="Z269" s="10"/>
      <c r="AA269" s="10"/>
      <c r="AB269" s="10"/>
    </row>
    <row r="270" spans="1:28" ht="24.75" customHeight="1">
      <c r="A270" s="1252" t="str">
        <f>IF(E270&gt;0,"Wypełnione","")</f>
        <v/>
      </c>
      <c r="B270" s="58"/>
      <c r="C270" s="1816">
        <f>'Og s3a'!C673</f>
        <v>0</v>
      </c>
      <c r="D270" s="1814">
        <f>'Og s3a'!E673</f>
        <v>0</v>
      </c>
      <c r="E270" s="1816">
        <f>'Og s3a'!F673</f>
        <v>0</v>
      </c>
      <c r="F270" s="494">
        <f>O270</f>
        <v>0</v>
      </c>
      <c r="G270" s="494">
        <f>P270</f>
        <v>0</v>
      </c>
      <c r="H270" s="253"/>
      <c r="I270" s="253"/>
      <c r="J270" s="253"/>
      <c r="K270" s="253"/>
      <c r="L270" s="10"/>
      <c r="M270" s="10"/>
      <c r="N270" s="454">
        <f>'Og s3a'!G673</f>
        <v>0</v>
      </c>
      <c r="O270" s="254">
        <f>'Og s3a'!H673</f>
        <v>0</v>
      </c>
      <c r="P270" s="456">
        <f>'Og s3a'!D673</f>
        <v>0</v>
      </c>
      <c r="Q270" s="10"/>
      <c r="R270" s="340"/>
      <c r="S270" s="340"/>
      <c r="T270" s="340"/>
      <c r="U270" s="10"/>
      <c r="V270" s="10"/>
      <c r="W270" s="10"/>
      <c r="X270" s="10"/>
      <c r="Y270" s="10"/>
      <c r="Z270" s="10"/>
      <c r="AA270" s="10"/>
      <c r="AB270" s="10"/>
    </row>
    <row r="271" spans="1:28" ht="14.25" customHeight="1">
      <c r="A271" s="1252" t="str">
        <f>A270</f>
        <v/>
      </c>
      <c r="B271" s="58"/>
      <c r="C271" s="1817"/>
      <c r="D271" s="1815"/>
      <c r="E271" s="1817"/>
      <c r="F271" s="251"/>
      <c r="G271" s="251"/>
      <c r="H271" s="251"/>
      <c r="I271" s="251"/>
      <c r="J271" s="251"/>
      <c r="K271" s="251"/>
      <c r="L271" s="10"/>
      <c r="M271" s="10"/>
      <c r="N271" s="455"/>
      <c r="O271" s="250"/>
      <c r="P271" s="477"/>
      <c r="Q271" s="10"/>
      <c r="R271" s="340"/>
      <c r="S271" s="340"/>
      <c r="T271" s="340"/>
      <c r="U271" s="10"/>
      <c r="V271" s="10"/>
      <c r="W271" s="10"/>
      <c r="X271" s="10"/>
      <c r="Y271" s="10"/>
      <c r="Z271" s="10"/>
      <c r="AA271" s="10"/>
      <c r="AB271" s="10"/>
    </row>
    <row r="272" spans="1:28" ht="24.75" customHeight="1">
      <c r="A272" s="1252" t="str">
        <f>IF(E272&gt;0,"Wypełnione","")</f>
        <v/>
      </c>
      <c r="B272" s="58"/>
      <c r="C272" s="1816">
        <f>'Og s3a'!C675</f>
        <v>0</v>
      </c>
      <c r="D272" s="1814">
        <f>'Og s3a'!E675</f>
        <v>0</v>
      </c>
      <c r="E272" s="1816">
        <f>'Og s3a'!F675</f>
        <v>0</v>
      </c>
      <c r="F272" s="494">
        <f>O272</f>
        <v>0</v>
      </c>
      <c r="G272" s="494">
        <f>P272</f>
        <v>0</v>
      </c>
      <c r="H272" s="253"/>
      <c r="I272" s="253"/>
      <c r="J272" s="253"/>
      <c r="K272" s="253"/>
      <c r="L272" s="10"/>
      <c r="M272" s="10"/>
      <c r="N272" s="454">
        <f>'Og s3a'!G675</f>
        <v>0</v>
      </c>
      <c r="O272" s="254">
        <f>'Og s3a'!H675</f>
        <v>0</v>
      </c>
      <c r="P272" s="456">
        <f>'Og s3a'!D675</f>
        <v>0</v>
      </c>
      <c r="Q272" s="10"/>
      <c r="R272" s="340"/>
      <c r="S272" s="340"/>
      <c r="T272" s="340"/>
      <c r="U272" s="10"/>
      <c r="V272" s="10"/>
      <c r="W272" s="10"/>
      <c r="X272" s="10"/>
      <c r="Y272" s="10"/>
      <c r="Z272" s="10"/>
      <c r="AA272" s="10"/>
      <c r="AB272" s="10"/>
    </row>
    <row r="273" spans="1:28" ht="14.25" customHeight="1">
      <c r="A273" s="1252" t="str">
        <f>A272</f>
        <v/>
      </c>
      <c r="B273" s="58"/>
      <c r="C273" s="1817"/>
      <c r="D273" s="1815"/>
      <c r="E273" s="1817"/>
      <c r="F273" s="251"/>
      <c r="G273" s="251"/>
      <c r="H273" s="251"/>
      <c r="I273" s="251"/>
      <c r="J273" s="251"/>
      <c r="K273" s="251"/>
      <c r="L273" s="10"/>
      <c r="M273" s="10"/>
      <c r="N273" s="455"/>
      <c r="O273" s="250"/>
      <c r="P273" s="477"/>
      <c r="Q273" s="10"/>
      <c r="R273" s="340"/>
      <c r="S273" s="340"/>
      <c r="T273" s="340"/>
      <c r="U273" s="10"/>
      <c r="V273" s="10"/>
      <c r="W273" s="10"/>
      <c r="X273" s="10"/>
      <c r="Y273" s="10"/>
      <c r="Z273" s="10"/>
      <c r="AA273" s="10"/>
      <c r="AB273" s="10"/>
    </row>
    <row r="274" spans="1:28" ht="24.75" customHeight="1">
      <c r="A274" s="1252" t="str">
        <f>IF(E274&gt;0,"Wypełnione","")</f>
        <v/>
      </c>
      <c r="B274" s="58"/>
      <c r="C274" s="1816">
        <f>'Og s3a'!C677</f>
        <v>0</v>
      </c>
      <c r="D274" s="1814">
        <f>'Og s3a'!E677</f>
        <v>0</v>
      </c>
      <c r="E274" s="1816">
        <f>'Og s3a'!F677</f>
        <v>0</v>
      </c>
      <c r="F274" s="494">
        <f>O274</f>
        <v>0</v>
      </c>
      <c r="G274" s="494">
        <f>P274</f>
        <v>0</v>
      </c>
      <c r="H274" s="253"/>
      <c r="I274" s="253"/>
      <c r="J274" s="253"/>
      <c r="K274" s="253"/>
      <c r="L274" s="10"/>
      <c r="M274" s="10"/>
      <c r="N274" s="454">
        <f>'Og s3a'!G677</f>
        <v>0</v>
      </c>
      <c r="O274" s="254">
        <f>'Og s3a'!H677</f>
        <v>0</v>
      </c>
      <c r="P274" s="456">
        <f>'Og s3a'!D677</f>
        <v>0</v>
      </c>
      <c r="Q274" s="10"/>
      <c r="R274" s="340"/>
      <c r="S274" s="340"/>
      <c r="T274" s="340"/>
      <c r="U274" s="10"/>
      <c r="V274" s="10"/>
      <c r="W274" s="10"/>
      <c r="X274" s="10"/>
      <c r="Y274" s="10"/>
      <c r="Z274" s="10"/>
      <c r="AA274" s="10"/>
      <c r="AB274" s="10"/>
    </row>
    <row r="275" spans="1:28" ht="14.25" customHeight="1">
      <c r="A275" s="1252" t="str">
        <f>A274</f>
        <v/>
      </c>
      <c r="B275" s="58"/>
      <c r="C275" s="1817"/>
      <c r="D275" s="1815"/>
      <c r="E275" s="1817"/>
      <c r="F275" s="251"/>
      <c r="G275" s="251"/>
      <c r="H275" s="251"/>
      <c r="I275" s="251"/>
      <c r="J275" s="251"/>
      <c r="K275" s="251"/>
      <c r="L275" s="10"/>
      <c r="M275" s="10"/>
      <c r="N275" s="455"/>
      <c r="O275" s="250"/>
      <c r="P275" s="477"/>
      <c r="Q275" s="10"/>
      <c r="R275" s="340"/>
      <c r="S275" s="340"/>
      <c r="T275" s="340"/>
      <c r="U275" s="10"/>
      <c r="V275" s="10"/>
      <c r="W275" s="10"/>
      <c r="X275" s="10"/>
      <c r="Y275" s="10"/>
      <c r="Z275" s="10"/>
      <c r="AA275" s="10"/>
      <c r="AB275" s="10"/>
    </row>
    <row r="276" spans="1:28" ht="24.75" customHeight="1">
      <c r="A276" s="1252" t="str">
        <f>IF(E276&gt;0,"Wypełnione","")</f>
        <v/>
      </c>
      <c r="B276" s="58"/>
      <c r="C276" s="1816">
        <f>'Og s3a'!C679</f>
        <v>0</v>
      </c>
      <c r="D276" s="1814">
        <f>'Og s3a'!E679</f>
        <v>0</v>
      </c>
      <c r="E276" s="1816">
        <f>'Og s3a'!F679</f>
        <v>0</v>
      </c>
      <c r="F276" s="494">
        <f>O276</f>
        <v>0</v>
      </c>
      <c r="G276" s="494">
        <f>P276</f>
        <v>0</v>
      </c>
      <c r="H276" s="253"/>
      <c r="I276" s="253"/>
      <c r="J276" s="253"/>
      <c r="K276" s="253"/>
      <c r="L276" s="10"/>
      <c r="M276" s="10"/>
      <c r="N276" s="454">
        <f>'Og s3a'!G679</f>
        <v>0</v>
      </c>
      <c r="O276" s="254">
        <f>'Og s3a'!H679</f>
        <v>0</v>
      </c>
      <c r="P276" s="456">
        <f>'Og s3a'!D679</f>
        <v>0</v>
      </c>
      <c r="Q276" s="10"/>
      <c r="R276" s="340"/>
      <c r="S276" s="340"/>
      <c r="T276" s="340"/>
      <c r="U276" s="10"/>
      <c r="V276" s="10"/>
      <c r="W276" s="10"/>
      <c r="X276" s="10"/>
      <c r="Y276" s="10"/>
      <c r="Z276" s="10"/>
      <c r="AA276" s="10"/>
      <c r="AB276" s="10"/>
    </row>
    <row r="277" spans="1:28" ht="14.25" customHeight="1">
      <c r="A277" s="1252" t="str">
        <f>A276</f>
        <v/>
      </c>
      <c r="B277" s="58"/>
      <c r="C277" s="1817"/>
      <c r="D277" s="1815"/>
      <c r="E277" s="1817"/>
      <c r="F277" s="251"/>
      <c r="G277" s="251"/>
      <c r="H277" s="251"/>
      <c r="I277" s="251"/>
      <c r="J277" s="251"/>
      <c r="K277" s="251"/>
      <c r="L277" s="10"/>
      <c r="M277" s="10"/>
      <c r="N277" s="455"/>
      <c r="O277" s="250"/>
      <c r="P277" s="477"/>
      <c r="Q277" s="10"/>
      <c r="R277" s="340"/>
      <c r="S277" s="340"/>
      <c r="T277" s="340"/>
      <c r="U277" s="10"/>
      <c r="V277" s="10"/>
      <c r="W277" s="10"/>
      <c r="X277" s="10"/>
      <c r="Y277" s="10"/>
      <c r="Z277" s="10"/>
      <c r="AA277" s="10"/>
      <c r="AB277" s="10"/>
    </row>
    <row r="278" spans="1:28" ht="24.75" customHeight="1">
      <c r="A278" s="1252" t="str">
        <f>IF(E278&gt;0,"Wypełnione","")</f>
        <v/>
      </c>
      <c r="B278" s="58"/>
      <c r="C278" s="1816">
        <f>'Og s3a'!C681</f>
        <v>0</v>
      </c>
      <c r="D278" s="1814">
        <f>'Og s3a'!E681</f>
        <v>0</v>
      </c>
      <c r="E278" s="1816">
        <f>'Og s3a'!F681</f>
        <v>0</v>
      </c>
      <c r="F278" s="494">
        <f>O278</f>
        <v>0</v>
      </c>
      <c r="G278" s="494">
        <f>P278</f>
        <v>0</v>
      </c>
      <c r="H278" s="253"/>
      <c r="I278" s="253"/>
      <c r="J278" s="253"/>
      <c r="K278" s="253"/>
      <c r="L278" s="10"/>
      <c r="M278" s="10"/>
      <c r="N278" s="454">
        <f>'Og s3a'!G681</f>
        <v>0</v>
      </c>
      <c r="O278" s="254">
        <f>'Og s3a'!H681</f>
        <v>0</v>
      </c>
      <c r="P278" s="456">
        <f>'Og s3a'!D681</f>
        <v>0</v>
      </c>
      <c r="Q278" s="10"/>
      <c r="R278" s="340"/>
      <c r="S278" s="340"/>
      <c r="T278" s="340"/>
      <c r="U278" s="10"/>
      <c r="V278" s="10"/>
      <c r="W278" s="10"/>
      <c r="X278" s="10"/>
      <c r="Y278" s="10"/>
      <c r="Z278" s="10"/>
      <c r="AA278" s="10"/>
      <c r="AB278" s="10"/>
    </row>
    <row r="279" spans="1:28" ht="14.25" customHeight="1">
      <c r="A279" s="1252" t="str">
        <f>A278</f>
        <v/>
      </c>
      <c r="B279" s="58"/>
      <c r="C279" s="1817"/>
      <c r="D279" s="1815"/>
      <c r="E279" s="1817"/>
      <c r="F279" s="251"/>
      <c r="G279" s="251"/>
      <c r="H279" s="251"/>
      <c r="I279" s="251"/>
      <c r="J279" s="251"/>
      <c r="K279" s="251"/>
      <c r="L279" s="10"/>
      <c r="M279" s="10"/>
      <c r="N279" s="455"/>
      <c r="O279" s="250"/>
      <c r="P279" s="477"/>
      <c r="Q279" s="10"/>
      <c r="R279" s="340"/>
      <c r="S279" s="340"/>
      <c r="T279" s="340"/>
      <c r="U279" s="10"/>
      <c r="V279" s="10"/>
      <c r="W279" s="10"/>
      <c r="X279" s="10"/>
      <c r="Y279" s="10"/>
      <c r="Z279" s="10"/>
      <c r="AA279" s="10"/>
      <c r="AB279" s="10"/>
    </row>
    <row r="280" spans="1:28" ht="24.75" customHeight="1">
      <c r="A280" s="1252" t="str">
        <f>IF(E280&gt;0,"Wypełnione","")</f>
        <v/>
      </c>
      <c r="B280" s="58"/>
      <c r="C280" s="1816">
        <f>'Og s3a'!C683</f>
        <v>0</v>
      </c>
      <c r="D280" s="1814">
        <f>'Og s3a'!E683</f>
        <v>0</v>
      </c>
      <c r="E280" s="1816">
        <f>'Og s3a'!F683</f>
        <v>0</v>
      </c>
      <c r="F280" s="494">
        <f>O280</f>
        <v>0</v>
      </c>
      <c r="G280" s="494">
        <f>P280</f>
        <v>0</v>
      </c>
      <c r="H280" s="253"/>
      <c r="I280" s="253"/>
      <c r="J280" s="253"/>
      <c r="K280" s="253"/>
      <c r="L280" s="10"/>
      <c r="M280" s="10"/>
      <c r="N280" s="454">
        <f>'Og s3a'!G683</f>
        <v>0</v>
      </c>
      <c r="O280" s="254">
        <f>'Og s3a'!H683</f>
        <v>0</v>
      </c>
      <c r="P280" s="456">
        <f>'Og s3a'!D683</f>
        <v>0</v>
      </c>
      <c r="Q280" s="10"/>
      <c r="R280" s="340"/>
      <c r="S280" s="340"/>
      <c r="T280" s="340"/>
      <c r="U280" s="10"/>
      <c r="V280" s="10"/>
      <c r="W280" s="10"/>
      <c r="X280" s="10"/>
      <c r="Y280" s="10"/>
      <c r="Z280" s="10"/>
      <c r="AA280" s="10"/>
      <c r="AB280" s="10"/>
    </row>
    <row r="281" spans="1:28" ht="14.25" customHeight="1">
      <c r="A281" s="1252" t="str">
        <f>A280</f>
        <v/>
      </c>
      <c r="B281" s="58"/>
      <c r="C281" s="1817"/>
      <c r="D281" s="1815"/>
      <c r="E281" s="1817"/>
      <c r="F281" s="251"/>
      <c r="G281" s="251"/>
      <c r="H281" s="251"/>
      <c r="I281" s="251"/>
      <c r="J281" s="251"/>
      <c r="K281" s="251"/>
      <c r="L281" s="10"/>
      <c r="M281" s="10"/>
      <c r="N281" s="455"/>
      <c r="O281" s="250"/>
      <c r="P281" s="477"/>
      <c r="Q281" s="10"/>
      <c r="R281" s="340"/>
      <c r="S281" s="340"/>
      <c r="T281" s="340"/>
      <c r="U281" s="10"/>
      <c r="V281" s="10"/>
      <c r="W281" s="10"/>
      <c r="X281" s="10"/>
      <c r="Y281" s="10"/>
      <c r="Z281" s="10"/>
      <c r="AA281" s="10"/>
      <c r="AB281" s="10"/>
    </row>
    <row r="282" spans="1:28" ht="24.75" customHeight="1">
      <c r="A282" s="1252" t="str">
        <f>IF(E282&gt;0,"Wypełnione","")</f>
        <v/>
      </c>
      <c r="B282" s="58"/>
      <c r="C282" s="1816">
        <f>'Og s3a'!C685</f>
        <v>0</v>
      </c>
      <c r="D282" s="1814">
        <f>'Og s3a'!E685</f>
        <v>0</v>
      </c>
      <c r="E282" s="1816">
        <f>'Og s3a'!F685</f>
        <v>0</v>
      </c>
      <c r="F282" s="494">
        <f>O282</f>
        <v>0</v>
      </c>
      <c r="G282" s="494">
        <f>P282</f>
        <v>0</v>
      </c>
      <c r="H282" s="253"/>
      <c r="I282" s="253"/>
      <c r="J282" s="253"/>
      <c r="K282" s="253"/>
      <c r="L282" s="10"/>
      <c r="M282" s="10"/>
      <c r="N282" s="454">
        <f>'Og s3a'!G685</f>
        <v>0</v>
      </c>
      <c r="O282" s="254">
        <f>'Og s3a'!H685</f>
        <v>0</v>
      </c>
      <c r="P282" s="456">
        <f>'Og s3a'!D685</f>
        <v>0</v>
      </c>
      <c r="Q282" s="10"/>
      <c r="R282" s="340"/>
      <c r="S282" s="340"/>
      <c r="T282" s="340"/>
      <c r="U282" s="10"/>
      <c r="V282" s="10"/>
      <c r="W282" s="10"/>
      <c r="X282" s="10"/>
      <c r="Y282" s="10"/>
      <c r="Z282" s="10"/>
      <c r="AA282" s="10"/>
      <c r="AB282" s="10"/>
    </row>
    <row r="283" spans="1:28" ht="14.25" customHeight="1">
      <c r="A283" s="1252" t="str">
        <f>A282</f>
        <v/>
      </c>
      <c r="B283" s="58"/>
      <c r="C283" s="1817"/>
      <c r="D283" s="1815"/>
      <c r="E283" s="1817"/>
      <c r="F283" s="251"/>
      <c r="G283" s="251"/>
      <c r="H283" s="251"/>
      <c r="I283" s="251"/>
      <c r="J283" s="251"/>
      <c r="K283" s="251"/>
      <c r="L283" s="10"/>
      <c r="M283" s="10"/>
      <c r="N283" s="455"/>
      <c r="O283" s="250"/>
      <c r="P283" s="477"/>
      <c r="Q283" s="10"/>
      <c r="R283" s="340"/>
      <c r="S283" s="340"/>
      <c r="T283" s="340"/>
      <c r="U283" s="10"/>
      <c r="V283" s="10"/>
      <c r="W283" s="10"/>
      <c r="X283" s="10"/>
      <c r="Y283" s="10"/>
      <c r="Z283" s="10"/>
      <c r="AA283" s="10"/>
      <c r="AB283" s="10"/>
    </row>
    <row r="284" spans="1:28" ht="24.75" customHeight="1">
      <c r="A284" s="1252" t="str">
        <f>IF(E284&gt;0,"Wypełnione","")</f>
        <v/>
      </c>
      <c r="B284" s="58"/>
      <c r="C284" s="1816">
        <f>'Og s3a'!C687</f>
        <v>0</v>
      </c>
      <c r="D284" s="1814">
        <f>'Og s3a'!E687</f>
        <v>0</v>
      </c>
      <c r="E284" s="1816">
        <f>'Og s3a'!F687</f>
        <v>0</v>
      </c>
      <c r="F284" s="494">
        <f>O284</f>
        <v>0</v>
      </c>
      <c r="G284" s="494">
        <f>P284</f>
        <v>0</v>
      </c>
      <c r="H284" s="253"/>
      <c r="I284" s="253"/>
      <c r="J284" s="253"/>
      <c r="K284" s="253"/>
      <c r="L284" s="10"/>
      <c r="M284" s="10"/>
      <c r="N284" s="454">
        <f>'Og s3a'!G687</f>
        <v>0</v>
      </c>
      <c r="O284" s="254">
        <f>'Og s3a'!H687</f>
        <v>0</v>
      </c>
      <c r="P284" s="456">
        <f>'Og s3a'!D687</f>
        <v>0</v>
      </c>
      <c r="Q284" s="10"/>
      <c r="R284" s="340"/>
      <c r="S284" s="340"/>
      <c r="T284" s="340"/>
      <c r="U284" s="10"/>
      <c r="V284" s="10"/>
      <c r="W284" s="10"/>
      <c r="X284" s="10"/>
      <c r="Y284" s="10"/>
      <c r="Z284" s="10"/>
      <c r="AA284" s="10"/>
      <c r="AB284" s="10"/>
    </row>
    <row r="285" spans="1:28" ht="14.25" customHeight="1">
      <c r="A285" s="1252" t="str">
        <f>A284</f>
        <v/>
      </c>
      <c r="B285" s="58"/>
      <c r="C285" s="1817"/>
      <c r="D285" s="1815"/>
      <c r="E285" s="1817"/>
      <c r="F285" s="251"/>
      <c r="G285" s="251"/>
      <c r="H285" s="251"/>
      <c r="I285" s="251"/>
      <c r="J285" s="251"/>
      <c r="K285" s="251"/>
      <c r="L285" s="10"/>
      <c r="M285" s="10"/>
      <c r="N285" s="455"/>
      <c r="O285" s="250"/>
      <c r="P285" s="477"/>
      <c r="Q285" s="10"/>
      <c r="R285" s="340"/>
      <c r="S285" s="340"/>
      <c r="T285" s="340"/>
      <c r="U285" s="10"/>
      <c r="V285" s="10"/>
      <c r="W285" s="10"/>
      <c r="X285" s="10"/>
      <c r="Y285" s="10"/>
      <c r="Z285" s="10"/>
      <c r="AA285" s="10"/>
      <c r="AB285" s="10"/>
    </row>
    <row r="286" spans="1:28" ht="24.75" customHeight="1">
      <c r="A286" s="1252" t="str">
        <f>IF(E286&gt;0,"Wypełnione","")</f>
        <v/>
      </c>
      <c r="B286" s="58"/>
      <c r="C286" s="1816">
        <f>'Og s3a'!C689</f>
        <v>0</v>
      </c>
      <c r="D286" s="1814">
        <f>'Og s3a'!E689</f>
        <v>0</v>
      </c>
      <c r="E286" s="1816">
        <f>'Og s3a'!F689</f>
        <v>0</v>
      </c>
      <c r="F286" s="494">
        <f>O286</f>
        <v>0</v>
      </c>
      <c r="G286" s="494">
        <f>P286</f>
        <v>0</v>
      </c>
      <c r="H286" s="253"/>
      <c r="I286" s="253"/>
      <c r="J286" s="253"/>
      <c r="K286" s="253"/>
      <c r="L286" s="10"/>
      <c r="M286" s="10"/>
      <c r="N286" s="454">
        <f>'Og s3a'!G689</f>
        <v>0</v>
      </c>
      <c r="O286" s="254">
        <f>'Og s3a'!H689</f>
        <v>0</v>
      </c>
      <c r="P286" s="456">
        <f>'Og s3a'!D689</f>
        <v>0</v>
      </c>
      <c r="Q286" s="10"/>
      <c r="R286" s="340"/>
      <c r="S286" s="340"/>
      <c r="T286" s="340"/>
      <c r="U286" s="10"/>
      <c r="V286" s="10"/>
      <c r="W286" s="10"/>
      <c r="X286" s="10"/>
      <c r="Y286" s="10"/>
      <c r="Z286" s="10"/>
      <c r="AA286" s="10"/>
      <c r="AB286" s="10"/>
    </row>
    <row r="287" spans="1:28" ht="14.25" customHeight="1">
      <c r="A287" s="1252" t="str">
        <f>A286</f>
        <v/>
      </c>
      <c r="B287" s="58"/>
      <c r="C287" s="1817"/>
      <c r="D287" s="1815"/>
      <c r="E287" s="1817"/>
      <c r="F287" s="251"/>
      <c r="G287" s="251"/>
      <c r="H287" s="251"/>
      <c r="I287" s="251"/>
      <c r="J287" s="251"/>
      <c r="K287" s="251"/>
      <c r="L287" s="10"/>
      <c r="M287" s="10"/>
      <c r="N287" s="455"/>
      <c r="O287" s="250"/>
      <c r="P287" s="477"/>
      <c r="Q287" s="10"/>
      <c r="R287" s="340"/>
      <c r="S287" s="340"/>
      <c r="T287" s="340"/>
      <c r="U287" s="10"/>
      <c r="V287" s="10"/>
      <c r="W287" s="10"/>
      <c r="X287" s="10"/>
      <c r="Y287" s="10"/>
      <c r="Z287" s="10"/>
      <c r="AA287" s="10"/>
      <c r="AB287" s="10"/>
    </row>
    <row r="288" spans="1:28" ht="24.75" customHeight="1">
      <c r="A288" s="1252" t="str">
        <f>IF(E288&gt;0,"Wypełnione","")</f>
        <v/>
      </c>
      <c r="B288" s="58"/>
      <c r="C288" s="1816">
        <f>'Og s3a'!C691</f>
        <v>0</v>
      </c>
      <c r="D288" s="1814">
        <f>'Og s3a'!E691</f>
        <v>0</v>
      </c>
      <c r="E288" s="1816">
        <f>'Og s3a'!F691</f>
        <v>0</v>
      </c>
      <c r="F288" s="494">
        <f>O288</f>
        <v>0</v>
      </c>
      <c r="G288" s="494">
        <f>P288</f>
        <v>0</v>
      </c>
      <c r="H288" s="253"/>
      <c r="I288" s="253"/>
      <c r="J288" s="253"/>
      <c r="K288" s="253"/>
      <c r="L288" s="10"/>
      <c r="M288" s="10"/>
      <c r="N288" s="454">
        <f>'Og s3a'!G691</f>
        <v>0</v>
      </c>
      <c r="O288" s="254">
        <f>'Og s3a'!H691</f>
        <v>0</v>
      </c>
      <c r="P288" s="456">
        <f>'Og s3a'!D691</f>
        <v>0</v>
      </c>
      <c r="Q288" s="10"/>
      <c r="R288" s="340"/>
      <c r="S288" s="340"/>
      <c r="T288" s="340"/>
      <c r="U288" s="10"/>
      <c r="V288" s="10"/>
      <c r="W288" s="10"/>
      <c r="X288" s="10"/>
      <c r="Y288" s="10"/>
      <c r="Z288" s="10"/>
      <c r="AA288" s="10"/>
      <c r="AB288" s="10"/>
    </row>
    <row r="289" spans="1:28" ht="14.25" customHeight="1">
      <c r="A289" s="1252" t="str">
        <f>A288</f>
        <v/>
      </c>
      <c r="B289" s="58"/>
      <c r="C289" s="1817"/>
      <c r="D289" s="1815"/>
      <c r="E289" s="1817"/>
      <c r="F289" s="251"/>
      <c r="G289" s="251"/>
      <c r="H289" s="251"/>
      <c r="I289" s="251"/>
      <c r="J289" s="251"/>
      <c r="K289" s="251"/>
      <c r="L289" s="10"/>
      <c r="M289" s="10"/>
      <c r="N289" s="455"/>
      <c r="O289" s="250"/>
      <c r="P289" s="477"/>
      <c r="Q289" s="10"/>
      <c r="R289" s="340"/>
      <c r="S289" s="340"/>
      <c r="T289" s="340"/>
      <c r="U289" s="10"/>
      <c r="V289" s="10"/>
      <c r="W289" s="10"/>
      <c r="X289" s="10"/>
      <c r="Y289" s="10"/>
      <c r="Z289" s="10"/>
      <c r="AA289" s="10"/>
      <c r="AB289" s="10"/>
    </row>
    <row r="290" spans="1:28" ht="24.75" customHeight="1">
      <c r="A290" s="1252" t="str">
        <f>IF(E290&gt;0,"Wypełnione","")</f>
        <v/>
      </c>
      <c r="B290" s="58"/>
      <c r="C290" s="1816">
        <f>'Og s3a'!C693</f>
        <v>0</v>
      </c>
      <c r="D290" s="1814">
        <f>'Og s3a'!E693</f>
        <v>0</v>
      </c>
      <c r="E290" s="1816">
        <f>'Og s3a'!F693</f>
        <v>0</v>
      </c>
      <c r="F290" s="494">
        <f>O290</f>
        <v>0</v>
      </c>
      <c r="G290" s="494">
        <f>P290</f>
        <v>0</v>
      </c>
      <c r="H290" s="253"/>
      <c r="I290" s="253"/>
      <c r="J290" s="253"/>
      <c r="K290" s="253"/>
      <c r="L290" s="10"/>
      <c r="M290" s="10"/>
      <c r="N290" s="454">
        <f>'Og s3a'!G693</f>
        <v>0</v>
      </c>
      <c r="O290" s="254">
        <f>'Og s3a'!H693</f>
        <v>0</v>
      </c>
      <c r="P290" s="456">
        <f>'Og s3a'!D693</f>
        <v>0</v>
      </c>
      <c r="Q290" s="10"/>
      <c r="R290" s="340"/>
      <c r="S290" s="340"/>
      <c r="T290" s="340"/>
      <c r="U290" s="10"/>
      <c r="V290" s="10"/>
      <c r="W290" s="10"/>
      <c r="X290" s="10"/>
      <c r="Y290" s="10"/>
      <c r="Z290" s="10"/>
      <c r="AA290" s="10"/>
      <c r="AB290" s="10"/>
    </row>
    <row r="291" spans="1:28" ht="14.25" customHeight="1">
      <c r="A291" s="1252" t="str">
        <f>A290</f>
        <v/>
      </c>
      <c r="B291" s="58"/>
      <c r="C291" s="1817"/>
      <c r="D291" s="1815"/>
      <c r="E291" s="1817"/>
      <c r="F291" s="251"/>
      <c r="G291" s="251"/>
      <c r="H291" s="251"/>
      <c r="I291" s="251"/>
      <c r="J291" s="251"/>
      <c r="K291" s="251"/>
      <c r="L291" s="10"/>
      <c r="M291" s="10"/>
      <c r="N291" s="455"/>
      <c r="O291" s="250"/>
      <c r="P291" s="477"/>
      <c r="Q291" s="10"/>
      <c r="R291" s="340"/>
      <c r="S291" s="340"/>
      <c r="T291" s="340"/>
      <c r="U291" s="10"/>
      <c r="V291" s="10"/>
      <c r="W291" s="10"/>
      <c r="X291" s="10"/>
      <c r="Y291" s="10"/>
      <c r="Z291" s="10"/>
      <c r="AA291" s="10"/>
      <c r="AB291" s="10"/>
    </row>
    <row r="292" spans="1:28" ht="24.75" customHeight="1">
      <c r="A292" s="1252" t="str">
        <f>IF(E292&gt;0,"Wypełnione","")</f>
        <v/>
      </c>
      <c r="B292" s="58"/>
      <c r="C292" s="1816">
        <f>'Og s3a'!C695</f>
        <v>0</v>
      </c>
      <c r="D292" s="1814">
        <f>'Og s3a'!E695</f>
        <v>0</v>
      </c>
      <c r="E292" s="1816">
        <f>'Og s3a'!F695</f>
        <v>0</v>
      </c>
      <c r="F292" s="494">
        <f>O292</f>
        <v>0</v>
      </c>
      <c r="G292" s="494">
        <f>P292</f>
        <v>0</v>
      </c>
      <c r="H292" s="253"/>
      <c r="I292" s="253"/>
      <c r="J292" s="253"/>
      <c r="K292" s="253"/>
      <c r="L292" s="10"/>
      <c r="M292" s="10"/>
      <c r="N292" s="454">
        <f>'Og s3a'!G695</f>
        <v>0</v>
      </c>
      <c r="O292" s="254">
        <f>'Og s3a'!H695</f>
        <v>0</v>
      </c>
      <c r="P292" s="456">
        <f>'Og s3a'!D695</f>
        <v>0</v>
      </c>
      <c r="Q292" s="10"/>
      <c r="R292" s="340"/>
      <c r="S292" s="340"/>
      <c r="T292" s="340"/>
      <c r="U292" s="10"/>
      <c r="V292" s="10"/>
      <c r="W292" s="10"/>
      <c r="X292" s="10"/>
      <c r="Y292" s="10"/>
      <c r="Z292" s="10"/>
      <c r="AA292" s="10"/>
      <c r="AB292" s="10"/>
    </row>
    <row r="293" spans="1:28" ht="14.25" customHeight="1">
      <c r="A293" s="1252" t="str">
        <f>A292</f>
        <v/>
      </c>
      <c r="B293" s="58"/>
      <c r="C293" s="1817"/>
      <c r="D293" s="1815"/>
      <c r="E293" s="1817"/>
      <c r="F293" s="251"/>
      <c r="G293" s="251"/>
      <c r="H293" s="251"/>
      <c r="I293" s="251"/>
      <c r="J293" s="251"/>
      <c r="K293" s="251"/>
      <c r="L293" s="10"/>
      <c r="M293" s="10"/>
      <c r="N293" s="455"/>
      <c r="O293" s="250"/>
      <c r="P293" s="477"/>
      <c r="Q293" s="10"/>
      <c r="R293" s="340"/>
      <c r="S293" s="340"/>
      <c r="T293" s="340"/>
      <c r="U293" s="10"/>
      <c r="V293" s="10"/>
      <c r="W293" s="10"/>
      <c r="X293" s="10"/>
      <c r="Y293" s="10"/>
      <c r="Z293" s="10"/>
      <c r="AA293" s="10"/>
      <c r="AB293" s="10"/>
    </row>
    <row r="294" spans="1:28" ht="24.75" customHeight="1">
      <c r="A294" s="1252" t="str">
        <f>IF(E294&gt;0,"Wypełnione","")</f>
        <v/>
      </c>
      <c r="B294" s="58"/>
      <c r="C294" s="1816">
        <f>'Og s3a'!C697</f>
        <v>0</v>
      </c>
      <c r="D294" s="1814">
        <f>'Og s3a'!E697</f>
        <v>0</v>
      </c>
      <c r="E294" s="1816">
        <f>'Og s3a'!F697</f>
        <v>0</v>
      </c>
      <c r="F294" s="494">
        <f>O294</f>
        <v>0</v>
      </c>
      <c r="G294" s="494">
        <f>P294</f>
        <v>0</v>
      </c>
      <c r="H294" s="253"/>
      <c r="I294" s="253"/>
      <c r="J294" s="253"/>
      <c r="K294" s="253"/>
      <c r="L294" s="10"/>
      <c r="M294" s="10"/>
      <c r="N294" s="454">
        <f>'Og s3a'!G697</f>
        <v>0</v>
      </c>
      <c r="O294" s="254">
        <f>'Og s3a'!H697</f>
        <v>0</v>
      </c>
      <c r="P294" s="456">
        <f>'Og s3a'!D697</f>
        <v>0</v>
      </c>
      <c r="Q294" s="10"/>
      <c r="R294" s="340"/>
      <c r="S294" s="340"/>
      <c r="T294" s="340"/>
      <c r="U294" s="10"/>
      <c r="V294" s="10"/>
      <c r="W294" s="10"/>
      <c r="X294" s="10"/>
      <c r="Y294" s="10"/>
      <c r="Z294" s="10"/>
      <c r="AA294" s="10"/>
      <c r="AB294" s="10"/>
    </row>
    <row r="295" spans="1:28" ht="14.25" customHeight="1">
      <c r="A295" s="1252" t="str">
        <f>A294</f>
        <v/>
      </c>
      <c r="B295" s="58"/>
      <c r="C295" s="1817"/>
      <c r="D295" s="1815"/>
      <c r="E295" s="1817"/>
      <c r="F295" s="251"/>
      <c r="G295" s="251"/>
      <c r="H295" s="251"/>
      <c r="I295" s="251"/>
      <c r="J295" s="251"/>
      <c r="K295" s="251"/>
      <c r="L295" s="10"/>
      <c r="M295" s="10"/>
      <c r="N295" s="455"/>
      <c r="O295" s="250"/>
      <c r="P295" s="477"/>
      <c r="Q295" s="10"/>
      <c r="R295" s="340"/>
      <c r="S295" s="340"/>
      <c r="T295" s="340"/>
      <c r="U295" s="10"/>
      <c r="V295" s="10"/>
      <c r="W295" s="10"/>
      <c r="X295" s="10"/>
      <c r="Y295" s="10"/>
      <c r="Z295" s="10"/>
      <c r="AA295" s="10"/>
      <c r="AB295" s="10"/>
    </row>
    <row r="296" spans="1:28" ht="24.75" customHeight="1">
      <c r="A296" s="1252" t="str">
        <f>IF(E296&gt;0,"Wypełnione","")</f>
        <v/>
      </c>
      <c r="B296" s="58"/>
      <c r="C296" s="1816">
        <f>'Og s3a'!C699</f>
        <v>0</v>
      </c>
      <c r="D296" s="1814">
        <f>'Og s3a'!E699</f>
        <v>0</v>
      </c>
      <c r="E296" s="1816">
        <f>'Og s3a'!F699</f>
        <v>0</v>
      </c>
      <c r="F296" s="494">
        <f>O296</f>
        <v>0</v>
      </c>
      <c r="G296" s="494">
        <f>P296</f>
        <v>0</v>
      </c>
      <c r="H296" s="253"/>
      <c r="I296" s="253"/>
      <c r="J296" s="253"/>
      <c r="K296" s="253"/>
      <c r="L296" s="10"/>
      <c r="M296" s="10"/>
      <c r="N296" s="454">
        <f>'Og s3a'!G699</f>
        <v>0</v>
      </c>
      <c r="O296" s="254">
        <f>'Og s3a'!H699</f>
        <v>0</v>
      </c>
      <c r="P296" s="456">
        <f>'Og s3a'!D699</f>
        <v>0</v>
      </c>
      <c r="Q296" s="10"/>
      <c r="R296" s="340"/>
      <c r="S296" s="340"/>
      <c r="T296" s="340"/>
      <c r="U296" s="10"/>
      <c r="V296" s="10"/>
      <c r="W296" s="10"/>
      <c r="X296" s="10"/>
      <c r="Y296" s="10"/>
      <c r="Z296" s="10"/>
      <c r="AA296" s="10"/>
      <c r="AB296" s="10"/>
    </row>
    <row r="297" spans="1:28" ht="14.25" customHeight="1">
      <c r="A297" s="1252" t="str">
        <f>A296</f>
        <v/>
      </c>
      <c r="B297" s="58"/>
      <c r="C297" s="1817"/>
      <c r="D297" s="1815"/>
      <c r="E297" s="1817"/>
      <c r="F297" s="251"/>
      <c r="G297" s="251"/>
      <c r="H297" s="251"/>
      <c r="I297" s="251"/>
      <c r="J297" s="251"/>
      <c r="K297" s="251"/>
      <c r="L297" s="10"/>
      <c r="M297" s="10"/>
      <c r="N297" s="455"/>
      <c r="O297" s="250"/>
      <c r="P297" s="477"/>
      <c r="Q297" s="10"/>
      <c r="R297" s="340"/>
      <c r="S297" s="340"/>
      <c r="T297" s="340"/>
      <c r="U297" s="10"/>
      <c r="V297" s="10"/>
      <c r="W297" s="10"/>
      <c r="X297" s="10"/>
      <c r="Y297" s="10"/>
      <c r="Z297" s="10"/>
      <c r="AA297" s="10"/>
      <c r="AB297" s="10"/>
    </row>
    <row r="298" spans="1:28" ht="24.75" customHeight="1">
      <c r="A298" s="1252" t="str">
        <f>IF(E298&gt;0,"Wypełnione","")</f>
        <v/>
      </c>
      <c r="B298" s="58"/>
      <c r="C298" s="1816">
        <f>'Og s3a'!C701</f>
        <v>0</v>
      </c>
      <c r="D298" s="1814">
        <f>'Og s3a'!E701</f>
        <v>0</v>
      </c>
      <c r="E298" s="1816">
        <f>'Og s3a'!F701</f>
        <v>0</v>
      </c>
      <c r="F298" s="494">
        <f>O298</f>
        <v>0</v>
      </c>
      <c r="G298" s="494">
        <f>P298</f>
        <v>0</v>
      </c>
      <c r="H298" s="253"/>
      <c r="I298" s="253"/>
      <c r="J298" s="253"/>
      <c r="K298" s="253"/>
      <c r="L298" s="10"/>
      <c r="M298" s="10"/>
      <c r="N298" s="454">
        <f>'Og s3a'!G701</f>
        <v>0</v>
      </c>
      <c r="O298" s="254">
        <f>'Og s3a'!H701</f>
        <v>0</v>
      </c>
      <c r="P298" s="456">
        <f>'Og s3a'!D701</f>
        <v>0</v>
      </c>
      <c r="Q298" s="10"/>
      <c r="R298" s="340"/>
      <c r="S298" s="340"/>
      <c r="T298" s="340"/>
      <c r="U298" s="10"/>
      <c r="V298" s="10"/>
      <c r="W298" s="10"/>
      <c r="X298" s="10"/>
      <c r="Y298" s="10"/>
      <c r="Z298" s="10"/>
      <c r="AA298" s="10"/>
      <c r="AB298" s="10"/>
    </row>
    <row r="299" spans="1:28" ht="14.25" customHeight="1">
      <c r="A299" s="1252" t="str">
        <f>A298</f>
        <v/>
      </c>
      <c r="B299" s="58"/>
      <c r="C299" s="1817"/>
      <c r="D299" s="1815"/>
      <c r="E299" s="1817"/>
      <c r="F299" s="251"/>
      <c r="G299" s="251"/>
      <c r="H299" s="251"/>
      <c r="I299" s="251"/>
      <c r="J299" s="251"/>
      <c r="K299" s="251"/>
      <c r="L299" s="10"/>
      <c r="M299" s="10"/>
      <c r="N299" s="455"/>
      <c r="O299" s="250"/>
      <c r="P299" s="477"/>
      <c r="Q299" s="10"/>
      <c r="R299" s="340"/>
      <c r="S299" s="340"/>
      <c r="T299" s="340"/>
      <c r="U299" s="10"/>
      <c r="V299" s="10"/>
      <c r="W299" s="10"/>
      <c r="X299" s="10"/>
      <c r="Y299" s="10"/>
      <c r="Z299" s="10"/>
      <c r="AA299" s="10"/>
      <c r="AB299" s="10"/>
    </row>
    <row r="300" spans="1:28" ht="24.75" customHeight="1">
      <c r="A300" s="1252" t="str">
        <f>IF(E300&gt;0,"Wypełnione","")</f>
        <v/>
      </c>
      <c r="B300" s="58"/>
      <c r="C300" s="1816">
        <f>'Og s3a'!C703</f>
        <v>0</v>
      </c>
      <c r="D300" s="1814">
        <f>'Og s3a'!E703</f>
        <v>0</v>
      </c>
      <c r="E300" s="1816">
        <f>'Og s3a'!F703</f>
        <v>0</v>
      </c>
      <c r="F300" s="494">
        <f>O300</f>
        <v>0</v>
      </c>
      <c r="G300" s="494">
        <f>P300</f>
        <v>0</v>
      </c>
      <c r="H300" s="253"/>
      <c r="I300" s="253"/>
      <c r="J300" s="253"/>
      <c r="K300" s="253"/>
      <c r="L300" s="10"/>
      <c r="M300" s="10"/>
      <c r="N300" s="454">
        <f>'Og s3a'!G703</f>
        <v>0</v>
      </c>
      <c r="O300" s="254">
        <f>'Og s3a'!H703</f>
        <v>0</v>
      </c>
      <c r="P300" s="456">
        <f>'Og s3a'!D703</f>
        <v>0</v>
      </c>
      <c r="Q300" s="10"/>
      <c r="R300" s="340"/>
      <c r="S300" s="340"/>
      <c r="T300" s="340"/>
      <c r="U300" s="10"/>
      <c r="V300" s="10"/>
      <c r="W300" s="10"/>
      <c r="X300" s="10"/>
      <c r="Y300" s="10"/>
      <c r="Z300" s="10"/>
      <c r="AA300" s="10"/>
      <c r="AB300" s="10"/>
    </row>
    <row r="301" spans="1:28" ht="14.25" customHeight="1">
      <c r="A301" s="1252" t="str">
        <f>A300</f>
        <v/>
      </c>
      <c r="B301" s="58"/>
      <c r="C301" s="1817"/>
      <c r="D301" s="1815"/>
      <c r="E301" s="1817"/>
      <c r="F301" s="251"/>
      <c r="G301" s="251"/>
      <c r="H301" s="251"/>
      <c r="I301" s="251"/>
      <c r="J301" s="251"/>
      <c r="K301" s="251"/>
      <c r="L301" s="10"/>
      <c r="M301" s="10"/>
      <c r="N301" s="455"/>
      <c r="O301" s="250"/>
      <c r="P301" s="477"/>
      <c r="Q301" s="10"/>
      <c r="R301" s="340"/>
      <c r="S301" s="340"/>
      <c r="T301" s="340"/>
      <c r="U301" s="10"/>
      <c r="V301" s="10"/>
      <c r="W301" s="10"/>
      <c r="X301" s="10"/>
      <c r="Y301" s="10"/>
      <c r="Z301" s="10"/>
      <c r="AA301" s="10"/>
      <c r="AB301" s="10"/>
    </row>
    <row r="302" spans="1:28" ht="24.75" customHeight="1">
      <c r="A302" s="1252" t="str">
        <f>IF(E302&gt;0,"Wypełnione","")</f>
        <v/>
      </c>
      <c r="B302" s="58"/>
      <c r="C302" s="1816">
        <f>'Og s3a'!C705</f>
        <v>0</v>
      </c>
      <c r="D302" s="1814">
        <f>'Og s3a'!E705</f>
        <v>0</v>
      </c>
      <c r="E302" s="1816">
        <f>'Og s3a'!F705</f>
        <v>0</v>
      </c>
      <c r="F302" s="494">
        <f>O302</f>
        <v>0</v>
      </c>
      <c r="G302" s="494">
        <f>P302</f>
        <v>0</v>
      </c>
      <c r="H302" s="253"/>
      <c r="I302" s="253"/>
      <c r="J302" s="253"/>
      <c r="K302" s="253"/>
      <c r="L302" s="10"/>
      <c r="M302" s="10"/>
      <c r="N302" s="454">
        <f>'Og s3a'!G705</f>
        <v>0</v>
      </c>
      <c r="O302" s="254">
        <f>'Og s3a'!H705</f>
        <v>0</v>
      </c>
      <c r="P302" s="456">
        <f>'Og s3a'!D705</f>
        <v>0</v>
      </c>
      <c r="Q302" s="10"/>
      <c r="R302" s="340"/>
      <c r="S302" s="340"/>
      <c r="T302" s="340"/>
      <c r="U302" s="10"/>
      <c r="V302" s="10"/>
      <c r="W302" s="10"/>
      <c r="X302" s="10"/>
      <c r="Y302" s="10"/>
      <c r="Z302" s="10"/>
      <c r="AA302" s="10"/>
      <c r="AB302" s="10"/>
    </row>
    <row r="303" spans="1:28" ht="14.25" customHeight="1">
      <c r="A303" s="1252" t="str">
        <f>A302</f>
        <v/>
      </c>
      <c r="B303" s="58"/>
      <c r="C303" s="1817"/>
      <c r="D303" s="1815"/>
      <c r="E303" s="1817"/>
      <c r="F303" s="251"/>
      <c r="G303" s="251"/>
      <c r="H303" s="251"/>
      <c r="I303" s="251"/>
      <c r="J303" s="251"/>
      <c r="K303" s="251"/>
      <c r="L303" s="10"/>
      <c r="M303" s="10"/>
      <c r="N303" s="455"/>
      <c r="O303" s="250"/>
      <c r="P303" s="477"/>
      <c r="Q303" s="10"/>
      <c r="R303" s="340"/>
      <c r="S303" s="340"/>
      <c r="T303" s="340"/>
      <c r="U303" s="10"/>
      <c r="V303" s="10"/>
      <c r="W303" s="10"/>
      <c r="X303" s="10"/>
      <c r="Y303" s="10"/>
      <c r="Z303" s="10"/>
      <c r="AA303" s="10"/>
      <c r="AB303" s="10"/>
    </row>
    <row r="304" spans="1:28" ht="24.75" customHeight="1">
      <c r="A304" s="1252" t="str">
        <f>IF(E304&gt;0,"Wypełnione","")</f>
        <v/>
      </c>
      <c r="B304" s="58"/>
      <c r="C304" s="1816">
        <f>'Og s3a'!C707</f>
        <v>0</v>
      </c>
      <c r="D304" s="1814">
        <f>'Og s3a'!E707</f>
        <v>0</v>
      </c>
      <c r="E304" s="1816">
        <f>'Og s3a'!F707</f>
        <v>0</v>
      </c>
      <c r="F304" s="494">
        <f>O304</f>
        <v>0</v>
      </c>
      <c r="G304" s="494">
        <f>P304</f>
        <v>0</v>
      </c>
      <c r="H304" s="253"/>
      <c r="I304" s="253"/>
      <c r="J304" s="253"/>
      <c r="K304" s="253"/>
      <c r="L304" s="10"/>
      <c r="M304" s="10"/>
      <c r="N304" s="454">
        <f>'Og s3a'!G707</f>
        <v>0</v>
      </c>
      <c r="O304" s="254">
        <f>'Og s3a'!H707</f>
        <v>0</v>
      </c>
      <c r="P304" s="456">
        <f>'Og s3a'!D707</f>
        <v>0</v>
      </c>
      <c r="Q304" s="10"/>
      <c r="R304" s="340"/>
      <c r="S304" s="340"/>
      <c r="T304" s="340"/>
      <c r="U304" s="10"/>
      <c r="V304" s="10"/>
      <c r="W304" s="10"/>
      <c r="X304" s="10"/>
      <c r="Y304" s="10"/>
      <c r="Z304" s="10"/>
      <c r="AA304" s="10"/>
      <c r="AB304" s="10"/>
    </row>
    <row r="305" spans="1:28" ht="14.25" customHeight="1">
      <c r="A305" s="1252" t="str">
        <f>A304</f>
        <v/>
      </c>
      <c r="B305" s="58"/>
      <c r="C305" s="1817"/>
      <c r="D305" s="1815"/>
      <c r="E305" s="1817"/>
      <c r="F305" s="251"/>
      <c r="G305" s="251"/>
      <c r="H305" s="251"/>
      <c r="I305" s="251"/>
      <c r="J305" s="251"/>
      <c r="K305" s="251"/>
      <c r="L305" s="10"/>
      <c r="M305" s="10"/>
      <c r="N305" s="455"/>
      <c r="O305" s="250"/>
      <c r="P305" s="477"/>
      <c r="Q305" s="10"/>
      <c r="R305" s="340"/>
      <c r="S305" s="340"/>
      <c r="T305" s="340"/>
      <c r="U305" s="10"/>
      <c r="V305" s="10"/>
      <c r="W305" s="10"/>
      <c r="X305" s="10"/>
      <c r="Y305" s="10"/>
      <c r="Z305" s="10"/>
      <c r="AA305" s="10"/>
      <c r="AB305" s="10"/>
    </row>
    <row r="306" spans="1:28" ht="24.75" customHeight="1">
      <c r="A306" s="1252" t="str">
        <f>IF(E306&gt;0,"Wypełnione","")</f>
        <v/>
      </c>
      <c r="B306" s="58"/>
      <c r="C306" s="1816">
        <f>'Og s3a'!C709</f>
        <v>0</v>
      </c>
      <c r="D306" s="1814">
        <f>'Og s3a'!E709</f>
        <v>0</v>
      </c>
      <c r="E306" s="1816">
        <f>'Og s3a'!F709</f>
        <v>0</v>
      </c>
      <c r="F306" s="494">
        <f>O306</f>
        <v>0</v>
      </c>
      <c r="G306" s="494">
        <f>P306</f>
        <v>0</v>
      </c>
      <c r="H306" s="253"/>
      <c r="I306" s="253"/>
      <c r="J306" s="253"/>
      <c r="K306" s="253"/>
      <c r="L306" s="10"/>
      <c r="M306" s="10"/>
      <c r="N306" s="454">
        <f>'Og s3a'!G709</f>
        <v>0</v>
      </c>
      <c r="O306" s="254">
        <f>'Og s3a'!H709</f>
        <v>0</v>
      </c>
      <c r="P306" s="456">
        <f>'Og s3a'!D709</f>
        <v>0</v>
      </c>
      <c r="Q306" s="10"/>
      <c r="R306" s="340"/>
      <c r="S306" s="340"/>
      <c r="T306" s="340"/>
      <c r="U306" s="10"/>
      <c r="V306" s="10"/>
      <c r="W306" s="10"/>
      <c r="X306" s="10"/>
      <c r="Y306" s="10"/>
      <c r="Z306" s="10"/>
      <c r="AA306" s="10"/>
      <c r="AB306" s="10"/>
    </row>
    <row r="307" spans="1:28" ht="14.25" customHeight="1">
      <c r="A307" s="1252" t="str">
        <f>A306</f>
        <v/>
      </c>
      <c r="B307" s="58"/>
      <c r="C307" s="1817"/>
      <c r="D307" s="1815"/>
      <c r="E307" s="1817"/>
      <c r="F307" s="251"/>
      <c r="G307" s="251"/>
      <c r="H307" s="251"/>
      <c r="I307" s="251"/>
      <c r="J307" s="251"/>
      <c r="K307" s="251"/>
      <c r="L307" s="10"/>
      <c r="M307" s="10"/>
      <c r="N307" s="455"/>
      <c r="O307" s="250"/>
      <c r="P307" s="477"/>
      <c r="Q307" s="10"/>
      <c r="R307" s="340"/>
      <c r="S307" s="340"/>
      <c r="T307" s="340"/>
      <c r="U307" s="10"/>
      <c r="V307" s="10"/>
      <c r="W307" s="10"/>
      <c r="X307" s="10"/>
      <c r="Y307" s="10"/>
      <c r="Z307" s="10"/>
      <c r="AA307" s="10"/>
      <c r="AB307" s="10"/>
    </row>
    <row r="308" spans="1:28" ht="24.75" customHeight="1">
      <c r="A308" s="1252" t="str">
        <f>IF(E308&gt;0,"Wypełnione","")</f>
        <v/>
      </c>
      <c r="B308" s="58"/>
      <c r="C308" s="1816">
        <f>'Og s3a'!C711</f>
        <v>0</v>
      </c>
      <c r="D308" s="1814">
        <f>'Og s3a'!E711</f>
        <v>0</v>
      </c>
      <c r="E308" s="1816">
        <f>'Og s3a'!F711</f>
        <v>0</v>
      </c>
      <c r="F308" s="494">
        <f>O308</f>
        <v>0</v>
      </c>
      <c r="G308" s="494">
        <f>P308</f>
        <v>0</v>
      </c>
      <c r="H308" s="253"/>
      <c r="I308" s="253"/>
      <c r="J308" s="253"/>
      <c r="K308" s="253"/>
      <c r="L308" s="10"/>
      <c r="M308" s="10"/>
      <c r="N308" s="454">
        <f>'Og s3a'!G711</f>
        <v>0</v>
      </c>
      <c r="O308" s="254">
        <f>'Og s3a'!H711</f>
        <v>0</v>
      </c>
      <c r="P308" s="456">
        <f>'Og s3a'!D711</f>
        <v>0</v>
      </c>
      <c r="Q308" s="10"/>
      <c r="R308" s="340"/>
      <c r="S308" s="340"/>
      <c r="T308" s="340"/>
      <c r="U308" s="10"/>
      <c r="V308" s="10"/>
      <c r="W308" s="10"/>
      <c r="X308" s="10"/>
      <c r="Y308" s="10"/>
      <c r="Z308" s="10"/>
      <c r="AA308" s="10"/>
      <c r="AB308" s="10"/>
    </row>
    <row r="309" spans="1:28" ht="14.25" customHeight="1">
      <c r="A309" s="1252" t="str">
        <f>A308</f>
        <v/>
      </c>
      <c r="B309" s="58"/>
      <c r="C309" s="1817"/>
      <c r="D309" s="1815"/>
      <c r="E309" s="1817"/>
      <c r="F309" s="251"/>
      <c r="G309" s="251"/>
      <c r="H309" s="251"/>
      <c r="I309" s="251"/>
      <c r="J309" s="251"/>
      <c r="K309" s="251"/>
      <c r="L309" s="10"/>
      <c r="M309" s="10"/>
      <c r="N309" s="455"/>
      <c r="O309" s="250"/>
      <c r="P309" s="477"/>
      <c r="Q309" s="10"/>
      <c r="R309" s="340"/>
      <c r="S309" s="340"/>
      <c r="T309" s="340"/>
      <c r="U309" s="10"/>
      <c r="V309" s="10"/>
      <c r="W309" s="10"/>
      <c r="X309" s="10"/>
      <c r="Y309" s="10"/>
      <c r="Z309" s="10"/>
      <c r="AA309" s="10"/>
      <c r="AB309" s="10"/>
    </row>
    <row r="310" spans="1:28" ht="24.75" customHeight="1">
      <c r="A310" s="1252" t="str">
        <f>IF(E310&gt;0,"Wypełnione","")</f>
        <v/>
      </c>
      <c r="B310" s="58"/>
      <c r="C310" s="1816">
        <f>'Og s3a'!C713</f>
        <v>0</v>
      </c>
      <c r="D310" s="1814">
        <f>'Og s3a'!E713</f>
        <v>0</v>
      </c>
      <c r="E310" s="1816">
        <f>'Og s3a'!F713</f>
        <v>0</v>
      </c>
      <c r="F310" s="494">
        <f>O310</f>
        <v>0</v>
      </c>
      <c r="G310" s="494">
        <f>P310</f>
        <v>0</v>
      </c>
      <c r="H310" s="253"/>
      <c r="I310" s="253"/>
      <c r="J310" s="253"/>
      <c r="K310" s="253"/>
      <c r="L310" s="10"/>
      <c r="M310" s="10"/>
      <c r="N310" s="454">
        <f>'Og s3a'!G713</f>
        <v>0</v>
      </c>
      <c r="O310" s="254">
        <f>'Og s3a'!H713</f>
        <v>0</v>
      </c>
      <c r="P310" s="456">
        <f>'Og s3a'!D713</f>
        <v>0</v>
      </c>
      <c r="Q310" s="10"/>
      <c r="R310" s="340"/>
      <c r="S310" s="340"/>
      <c r="T310" s="340"/>
      <c r="U310" s="10"/>
      <c r="V310" s="10"/>
      <c r="W310" s="10"/>
      <c r="X310" s="10"/>
      <c r="Y310" s="10"/>
      <c r="Z310" s="10"/>
      <c r="AA310" s="10"/>
      <c r="AB310" s="10"/>
    </row>
    <row r="311" spans="1:28" ht="14.25" customHeight="1">
      <c r="A311" s="1252" t="str">
        <f>A310</f>
        <v/>
      </c>
      <c r="B311" s="58"/>
      <c r="C311" s="1817"/>
      <c r="D311" s="1815"/>
      <c r="E311" s="1817"/>
      <c r="F311" s="251"/>
      <c r="G311" s="251"/>
      <c r="H311" s="251"/>
      <c r="I311" s="251"/>
      <c r="J311" s="251"/>
      <c r="K311" s="251"/>
      <c r="L311" s="10"/>
      <c r="M311" s="10"/>
      <c r="N311" s="455"/>
      <c r="O311" s="250"/>
      <c r="P311" s="477"/>
      <c r="Q311" s="10"/>
      <c r="R311" s="340"/>
      <c r="S311" s="340"/>
      <c r="T311" s="340"/>
      <c r="U311" s="10"/>
      <c r="V311" s="10"/>
      <c r="W311" s="10"/>
      <c r="X311" s="10"/>
      <c r="Y311" s="10"/>
      <c r="Z311" s="10"/>
      <c r="AA311" s="10"/>
      <c r="AB311" s="10"/>
    </row>
    <row r="312" spans="1:28" ht="24.75" customHeight="1">
      <c r="A312" s="1252" t="str">
        <f>IF(E312&gt;0,"Wypełnione","")</f>
        <v/>
      </c>
      <c r="B312" s="58"/>
      <c r="C312" s="1816">
        <f>'Og s3a'!C715</f>
        <v>0</v>
      </c>
      <c r="D312" s="1814">
        <f>'Og s3a'!E715</f>
        <v>0</v>
      </c>
      <c r="E312" s="1816">
        <f>'Og s3a'!F715</f>
        <v>0</v>
      </c>
      <c r="F312" s="494">
        <f>O312</f>
        <v>0</v>
      </c>
      <c r="G312" s="494">
        <f>P312</f>
        <v>0</v>
      </c>
      <c r="H312" s="253"/>
      <c r="I312" s="253"/>
      <c r="J312" s="253"/>
      <c r="K312" s="253"/>
      <c r="L312" s="10"/>
      <c r="M312" s="10"/>
      <c r="N312" s="454">
        <f>'Og s3a'!G715</f>
        <v>0</v>
      </c>
      <c r="O312" s="254">
        <f>'Og s3a'!H715</f>
        <v>0</v>
      </c>
      <c r="P312" s="456">
        <f>'Og s3a'!D715</f>
        <v>0</v>
      </c>
      <c r="Q312" s="10"/>
      <c r="R312" s="340"/>
      <c r="S312" s="340"/>
      <c r="T312" s="340"/>
      <c r="U312" s="10"/>
      <c r="V312" s="10"/>
      <c r="W312" s="10"/>
      <c r="X312" s="10"/>
      <c r="Y312" s="10"/>
      <c r="Z312" s="10"/>
      <c r="AA312" s="10"/>
      <c r="AB312" s="10"/>
    </row>
    <row r="313" spans="1:28" ht="14.25" customHeight="1">
      <c r="A313" s="1252" t="str">
        <f>A312</f>
        <v/>
      </c>
      <c r="B313" s="58"/>
      <c r="C313" s="1817"/>
      <c r="D313" s="1815"/>
      <c r="E313" s="1817"/>
      <c r="F313" s="251"/>
      <c r="G313" s="251"/>
      <c r="H313" s="251"/>
      <c r="I313" s="251"/>
      <c r="J313" s="251"/>
      <c r="K313" s="251"/>
      <c r="L313" s="10"/>
      <c r="M313" s="10"/>
      <c r="N313" s="455"/>
      <c r="O313" s="250"/>
      <c r="P313" s="477"/>
      <c r="Q313" s="10"/>
      <c r="R313" s="340"/>
      <c r="S313" s="340"/>
      <c r="T313" s="340"/>
      <c r="U313" s="10"/>
      <c r="V313" s="10"/>
      <c r="W313" s="10"/>
      <c r="X313" s="10"/>
      <c r="Y313" s="10"/>
      <c r="Z313" s="10"/>
      <c r="AA313" s="10"/>
      <c r="AB313" s="10"/>
    </row>
    <row r="314" spans="1:28" ht="24.75" customHeight="1">
      <c r="A314" s="1252" t="str">
        <f>IF(E314&gt;0,"Wypełnione","")</f>
        <v/>
      </c>
      <c r="B314" s="58"/>
      <c r="C314" s="1816">
        <f>'Og s3a'!C717</f>
        <v>0</v>
      </c>
      <c r="D314" s="1814">
        <f>'Og s3a'!E717</f>
        <v>0</v>
      </c>
      <c r="E314" s="1816">
        <f>'Og s3a'!F717</f>
        <v>0</v>
      </c>
      <c r="F314" s="494">
        <f>O314</f>
        <v>0</v>
      </c>
      <c r="G314" s="494">
        <f>P314</f>
        <v>0</v>
      </c>
      <c r="H314" s="253"/>
      <c r="I314" s="253"/>
      <c r="J314" s="253"/>
      <c r="K314" s="253"/>
      <c r="L314" s="10"/>
      <c r="M314" s="10"/>
      <c r="N314" s="454">
        <f>'Og s3a'!G717</f>
        <v>0</v>
      </c>
      <c r="O314" s="254">
        <f>'Og s3a'!H717</f>
        <v>0</v>
      </c>
      <c r="P314" s="456">
        <f>'Og s3a'!D717</f>
        <v>0</v>
      </c>
      <c r="Q314" s="10"/>
      <c r="R314" s="340"/>
      <c r="S314" s="340"/>
      <c r="T314" s="340"/>
      <c r="U314" s="10"/>
      <c r="V314" s="10"/>
      <c r="W314" s="10"/>
      <c r="X314" s="10"/>
      <c r="Y314" s="10"/>
      <c r="Z314" s="10"/>
      <c r="AA314" s="10"/>
      <c r="AB314" s="10"/>
    </row>
    <row r="315" spans="1:28" ht="14.25" customHeight="1">
      <c r="A315" s="1252" t="str">
        <f>A314</f>
        <v/>
      </c>
      <c r="B315" s="58"/>
      <c r="C315" s="1817"/>
      <c r="D315" s="1815"/>
      <c r="E315" s="1817"/>
      <c r="F315" s="251"/>
      <c r="G315" s="251"/>
      <c r="H315" s="251"/>
      <c r="I315" s="251"/>
      <c r="J315" s="251"/>
      <c r="K315" s="251"/>
      <c r="L315" s="10"/>
      <c r="M315" s="10"/>
      <c r="N315" s="455"/>
      <c r="O315" s="250"/>
      <c r="P315" s="477"/>
      <c r="Q315" s="10"/>
      <c r="R315" s="340"/>
      <c r="S315" s="340"/>
      <c r="T315" s="340"/>
      <c r="U315" s="10"/>
      <c r="V315" s="10"/>
      <c r="W315" s="10"/>
      <c r="X315" s="10"/>
      <c r="Y315" s="10"/>
      <c r="Z315" s="10"/>
      <c r="AA315" s="10"/>
      <c r="AB315" s="10"/>
    </row>
    <row r="316" spans="1:28" ht="24.75" customHeight="1">
      <c r="A316" s="1252" t="str">
        <f>IF(E316&gt;0,"Wypełnione","")</f>
        <v/>
      </c>
      <c r="B316" s="58"/>
      <c r="C316" s="1816">
        <f>'Og s3a'!C719</f>
        <v>0</v>
      </c>
      <c r="D316" s="1814">
        <f>'Og s3a'!E719</f>
        <v>0</v>
      </c>
      <c r="E316" s="1816">
        <f>'Og s3a'!F719</f>
        <v>0</v>
      </c>
      <c r="F316" s="494">
        <f>O316</f>
        <v>0</v>
      </c>
      <c r="G316" s="494">
        <f>P316</f>
        <v>0</v>
      </c>
      <c r="H316" s="253"/>
      <c r="I316" s="253"/>
      <c r="J316" s="253"/>
      <c r="K316" s="253"/>
      <c r="L316" s="10"/>
      <c r="M316" s="10"/>
      <c r="N316" s="454">
        <f>'Og s3a'!G719</f>
        <v>0</v>
      </c>
      <c r="O316" s="254">
        <f>'Og s3a'!H719</f>
        <v>0</v>
      </c>
      <c r="P316" s="456">
        <f>'Og s3a'!D719</f>
        <v>0</v>
      </c>
      <c r="Q316" s="10"/>
      <c r="R316" s="340"/>
      <c r="S316" s="340"/>
      <c r="T316" s="340"/>
      <c r="U316" s="10"/>
      <c r="V316" s="10"/>
      <c r="W316" s="10"/>
      <c r="X316" s="10"/>
      <c r="Y316" s="10"/>
      <c r="Z316" s="10"/>
      <c r="AA316" s="10"/>
      <c r="AB316" s="10"/>
    </row>
    <row r="317" spans="1:28" ht="14.25" customHeight="1">
      <c r="A317" s="1252" t="str">
        <f>A316</f>
        <v/>
      </c>
      <c r="B317" s="58"/>
      <c r="C317" s="1817"/>
      <c r="D317" s="1815"/>
      <c r="E317" s="1817"/>
      <c r="F317" s="251"/>
      <c r="G317" s="251"/>
      <c r="H317" s="251"/>
      <c r="I317" s="251"/>
      <c r="J317" s="251"/>
      <c r="K317" s="251"/>
      <c r="L317" s="10"/>
      <c r="M317" s="10"/>
      <c r="N317" s="455"/>
      <c r="O317" s="250"/>
      <c r="P317" s="477"/>
      <c r="Q317" s="10"/>
      <c r="R317" s="340"/>
      <c r="S317" s="340"/>
      <c r="T317" s="340"/>
      <c r="U317" s="10"/>
      <c r="V317" s="10"/>
      <c r="W317" s="10"/>
      <c r="X317" s="10"/>
      <c r="Y317" s="10"/>
      <c r="Z317" s="10"/>
      <c r="AA317" s="10"/>
      <c r="AB317" s="10"/>
    </row>
    <row r="318" spans="1:28" ht="24.75" customHeight="1">
      <c r="A318" s="1252" t="str">
        <f>IF(E318&gt;0,"Wypełnione","")</f>
        <v/>
      </c>
      <c r="B318" s="58"/>
      <c r="C318" s="1816">
        <f>'Og s3a'!C721</f>
        <v>0</v>
      </c>
      <c r="D318" s="1814">
        <f>'Og s3a'!E721</f>
        <v>0</v>
      </c>
      <c r="E318" s="1816">
        <f>'Og s3a'!F721</f>
        <v>0</v>
      </c>
      <c r="F318" s="494">
        <f>O318</f>
        <v>0</v>
      </c>
      <c r="G318" s="494">
        <f>P318</f>
        <v>0</v>
      </c>
      <c r="H318" s="253"/>
      <c r="I318" s="253"/>
      <c r="J318" s="253"/>
      <c r="K318" s="253"/>
      <c r="L318" s="10"/>
      <c r="M318" s="10"/>
      <c r="N318" s="454">
        <f>'Og s3a'!G721</f>
        <v>0</v>
      </c>
      <c r="O318" s="254">
        <f>'Og s3a'!H721</f>
        <v>0</v>
      </c>
      <c r="P318" s="456">
        <f>'Og s3a'!D721</f>
        <v>0</v>
      </c>
      <c r="Q318" s="10"/>
      <c r="R318" s="340"/>
      <c r="S318" s="340"/>
      <c r="T318" s="340"/>
      <c r="U318" s="10"/>
      <c r="V318" s="10"/>
      <c r="W318" s="10"/>
      <c r="X318" s="10"/>
      <c r="Y318" s="10"/>
      <c r="Z318" s="10"/>
      <c r="AA318" s="10"/>
      <c r="AB318" s="10"/>
    </row>
    <row r="319" spans="1:28" ht="14.25" customHeight="1">
      <c r="A319" s="1252" t="str">
        <f>A318</f>
        <v/>
      </c>
      <c r="B319" s="58"/>
      <c r="C319" s="1817"/>
      <c r="D319" s="1815"/>
      <c r="E319" s="1817"/>
      <c r="F319" s="251"/>
      <c r="G319" s="251"/>
      <c r="H319" s="251"/>
      <c r="I319" s="251"/>
      <c r="J319" s="251"/>
      <c r="K319" s="251"/>
      <c r="L319" s="10"/>
      <c r="M319" s="10"/>
      <c r="N319" s="455"/>
      <c r="O319" s="250"/>
      <c r="P319" s="477"/>
      <c r="Q319" s="10"/>
      <c r="R319" s="340"/>
      <c r="S319" s="340"/>
      <c r="T319" s="340"/>
      <c r="U319" s="10"/>
      <c r="V319" s="10"/>
      <c r="W319" s="10"/>
      <c r="X319" s="10"/>
      <c r="Y319" s="10"/>
      <c r="Z319" s="10"/>
      <c r="AA319" s="10"/>
      <c r="AB319" s="10"/>
    </row>
    <row r="320" spans="1:28" ht="24.75" customHeight="1">
      <c r="A320" s="1252" t="str">
        <f>IF(E320&gt;0,"Wypełnione","")</f>
        <v/>
      </c>
      <c r="B320" s="58"/>
      <c r="C320" s="1816">
        <f>'Og s3a'!C723</f>
        <v>0</v>
      </c>
      <c r="D320" s="1814">
        <f>'Og s3a'!E723</f>
        <v>0</v>
      </c>
      <c r="E320" s="1816">
        <f>'Og s3a'!F723</f>
        <v>0</v>
      </c>
      <c r="F320" s="494">
        <f>O320</f>
        <v>0</v>
      </c>
      <c r="G320" s="494">
        <f>P320</f>
        <v>0</v>
      </c>
      <c r="H320" s="253"/>
      <c r="I320" s="253"/>
      <c r="J320" s="253"/>
      <c r="K320" s="253"/>
      <c r="L320" s="10"/>
      <c r="M320" s="10"/>
      <c r="N320" s="454">
        <f>'Og s3a'!G723</f>
        <v>0</v>
      </c>
      <c r="O320" s="254">
        <f>'Og s3a'!H723</f>
        <v>0</v>
      </c>
      <c r="P320" s="456">
        <f>'Og s3a'!D723</f>
        <v>0</v>
      </c>
      <c r="Q320" s="10"/>
      <c r="R320" s="340"/>
      <c r="S320" s="340"/>
      <c r="T320" s="340"/>
      <c r="U320" s="10"/>
      <c r="V320" s="10"/>
      <c r="W320" s="10"/>
      <c r="X320" s="10"/>
      <c r="Y320" s="10"/>
      <c r="Z320" s="10"/>
      <c r="AA320" s="10"/>
      <c r="AB320" s="10"/>
    </row>
    <row r="321" spans="1:28" ht="14.25" customHeight="1">
      <c r="A321" s="1252" t="str">
        <f>A320</f>
        <v/>
      </c>
      <c r="B321" s="58"/>
      <c r="C321" s="1817"/>
      <c r="D321" s="1815"/>
      <c r="E321" s="1817"/>
      <c r="F321" s="251"/>
      <c r="G321" s="251"/>
      <c r="H321" s="251"/>
      <c r="I321" s="251"/>
      <c r="J321" s="251"/>
      <c r="K321" s="251"/>
      <c r="L321" s="10"/>
      <c r="M321" s="10"/>
      <c r="N321" s="455"/>
      <c r="O321" s="250"/>
      <c r="P321" s="477"/>
      <c r="Q321" s="10"/>
      <c r="R321" s="340"/>
      <c r="S321" s="340"/>
      <c r="T321" s="340"/>
      <c r="U321" s="10"/>
      <c r="V321" s="10"/>
      <c r="W321" s="10"/>
      <c r="X321" s="10"/>
      <c r="Y321" s="10"/>
      <c r="Z321" s="10"/>
      <c r="AA321" s="10"/>
      <c r="AB321" s="10"/>
    </row>
    <row r="322" spans="1:28" ht="24.75" customHeight="1">
      <c r="A322" s="1252" t="str">
        <f>IF(E322&gt;0,"Wypełnione","")</f>
        <v/>
      </c>
      <c r="B322" s="58"/>
      <c r="C322" s="1816">
        <f>'Og s3a'!C725</f>
        <v>0</v>
      </c>
      <c r="D322" s="1814">
        <f>'Og s3a'!E725</f>
        <v>0</v>
      </c>
      <c r="E322" s="1816">
        <f>'Og s3a'!F725</f>
        <v>0</v>
      </c>
      <c r="F322" s="494">
        <f>O322</f>
        <v>0</v>
      </c>
      <c r="G322" s="494">
        <f>P322</f>
        <v>0</v>
      </c>
      <c r="H322" s="253"/>
      <c r="I322" s="253"/>
      <c r="J322" s="253"/>
      <c r="K322" s="253"/>
      <c r="L322" s="10"/>
      <c r="M322" s="10"/>
      <c r="N322" s="454">
        <f>'Og s3a'!G725</f>
        <v>0</v>
      </c>
      <c r="O322" s="254">
        <f>'Og s3a'!H725</f>
        <v>0</v>
      </c>
      <c r="P322" s="456">
        <f>'Og s3a'!D725</f>
        <v>0</v>
      </c>
      <c r="Q322" s="10"/>
      <c r="R322" s="340"/>
      <c r="S322" s="340"/>
      <c r="T322" s="340"/>
      <c r="U322" s="10"/>
      <c r="V322" s="10"/>
      <c r="W322" s="10"/>
      <c r="X322" s="10"/>
      <c r="Y322" s="10"/>
      <c r="Z322" s="10"/>
      <c r="AA322" s="10"/>
      <c r="AB322" s="10"/>
    </row>
    <row r="323" spans="1:28" ht="14.25" customHeight="1">
      <c r="A323" s="1252" t="str">
        <f>A322</f>
        <v/>
      </c>
      <c r="B323" s="58"/>
      <c r="C323" s="1817"/>
      <c r="D323" s="1815"/>
      <c r="E323" s="1817"/>
      <c r="F323" s="251"/>
      <c r="G323" s="251"/>
      <c r="H323" s="251"/>
      <c r="I323" s="251"/>
      <c r="J323" s="251"/>
      <c r="K323" s="251"/>
      <c r="L323" s="10"/>
      <c r="M323" s="10"/>
      <c r="N323" s="455"/>
      <c r="O323" s="250"/>
      <c r="P323" s="477"/>
      <c r="Q323" s="10"/>
      <c r="R323" s="340"/>
      <c r="S323" s="340"/>
      <c r="T323" s="340"/>
      <c r="U323" s="10"/>
      <c r="V323" s="10"/>
      <c r="W323" s="10"/>
      <c r="X323" s="10"/>
      <c r="Y323" s="10"/>
      <c r="Z323" s="10"/>
      <c r="AA323" s="10"/>
      <c r="AB323" s="10"/>
    </row>
    <row r="324" spans="1:28" ht="24.75" customHeight="1">
      <c r="A324" s="1252" t="str">
        <f>IF(E324&gt;0,"Wypełnione","")</f>
        <v/>
      </c>
      <c r="B324" s="58"/>
      <c r="C324" s="1816">
        <f>'Og s3a'!C727</f>
        <v>0</v>
      </c>
      <c r="D324" s="1814">
        <f>'Og s3a'!E727</f>
        <v>0</v>
      </c>
      <c r="E324" s="1816">
        <f>'Og s3a'!F727</f>
        <v>0</v>
      </c>
      <c r="F324" s="494">
        <f>O324</f>
        <v>0</v>
      </c>
      <c r="G324" s="494">
        <f>P324</f>
        <v>0</v>
      </c>
      <c r="H324" s="253"/>
      <c r="I324" s="253"/>
      <c r="J324" s="253"/>
      <c r="K324" s="253"/>
      <c r="L324" s="10"/>
      <c r="M324" s="10"/>
      <c r="N324" s="454">
        <f>'Og s3a'!G727</f>
        <v>0</v>
      </c>
      <c r="O324" s="254">
        <f>'Og s3a'!H727</f>
        <v>0</v>
      </c>
      <c r="P324" s="456">
        <f>'Og s3a'!D727</f>
        <v>0</v>
      </c>
      <c r="Q324" s="10"/>
      <c r="R324" s="340"/>
      <c r="S324" s="340"/>
      <c r="T324" s="340"/>
      <c r="U324" s="10"/>
      <c r="V324" s="10"/>
      <c r="W324" s="10"/>
      <c r="X324" s="10"/>
      <c r="Y324" s="10"/>
      <c r="Z324" s="10"/>
      <c r="AA324" s="10"/>
      <c r="AB324" s="10"/>
    </row>
    <row r="325" spans="1:28" ht="14.25" customHeight="1">
      <c r="A325" s="1252" t="str">
        <f>A324</f>
        <v/>
      </c>
      <c r="B325" s="58"/>
      <c r="C325" s="1817"/>
      <c r="D325" s="1815"/>
      <c r="E325" s="1817"/>
      <c r="F325" s="251"/>
      <c r="G325" s="251"/>
      <c r="H325" s="251"/>
      <c r="I325" s="251"/>
      <c r="J325" s="251"/>
      <c r="K325" s="251"/>
      <c r="L325" s="10"/>
      <c r="M325" s="10"/>
      <c r="N325" s="455"/>
      <c r="O325" s="250"/>
      <c r="P325" s="477"/>
      <c r="Q325" s="10"/>
      <c r="R325" s="340"/>
      <c r="S325" s="340"/>
      <c r="T325" s="340"/>
      <c r="U325" s="10"/>
      <c r="V325" s="10"/>
      <c r="W325" s="10"/>
      <c r="X325" s="10"/>
      <c r="Y325" s="10"/>
      <c r="Z325" s="10"/>
      <c r="AA325" s="10"/>
      <c r="AB325" s="10"/>
    </row>
    <row r="326" spans="1:28" ht="24.75" customHeight="1">
      <c r="A326" s="1252" t="str">
        <f>IF(E326&gt;0,"Wypełnione","")</f>
        <v/>
      </c>
      <c r="B326" s="58"/>
      <c r="C326" s="1816">
        <f>'Og s3a'!C729</f>
        <v>0</v>
      </c>
      <c r="D326" s="1814">
        <f>'Og s3a'!E729</f>
        <v>0</v>
      </c>
      <c r="E326" s="1816">
        <f>'Og s3a'!F729</f>
        <v>0</v>
      </c>
      <c r="F326" s="494">
        <f>O326</f>
        <v>0</v>
      </c>
      <c r="G326" s="494">
        <f>P326</f>
        <v>0</v>
      </c>
      <c r="H326" s="253"/>
      <c r="I326" s="253"/>
      <c r="J326" s="253"/>
      <c r="K326" s="253"/>
      <c r="L326" s="10"/>
      <c r="M326" s="10"/>
      <c r="N326" s="454">
        <f>'Og s3a'!G729</f>
        <v>0</v>
      </c>
      <c r="O326" s="254">
        <f>'Og s3a'!H729</f>
        <v>0</v>
      </c>
      <c r="P326" s="456">
        <f>'Og s3a'!D729</f>
        <v>0</v>
      </c>
      <c r="Q326" s="10"/>
      <c r="R326" s="340"/>
      <c r="S326" s="340"/>
      <c r="T326" s="340"/>
      <c r="U326" s="10"/>
      <c r="V326" s="10"/>
      <c r="W326" s="10"/>
      <c r="X326" s="10"/>
      <c r="Y326" s="10"/>
      <c r="Z326" s="10"/>
      <c r="AA326" s="10"/>
      <c r="AB326" s="10"/>
    </row>
    <row r="327" spans="1:28" ht="14.25" customHeight="1">
      <c r="A327" s="1252" t="str">
        <f>A326</f>
        <v/>
      </c>
      <c r="B327" s="58"/>
      <c r="C327" s="1817"/>
      <c r="D327" s="1815"/>
      <c r="E327" s="1817"/>
      <c r="F327" s="251"/>
      <c r="G327" s="251"/>
      <c r="H327" s="251"/>
      <c r="I327" s="251"/>
      <c r="J327" s="251"/>
      <c r="K327" s="251"/>
      <c r="L327" s="10"/>
      <c r="M327" s="10"/>
      <c r="N327" s="455"/>
      <c r="O327" s="250"/>
      <c r="P327" s="477"/>
      <c r="Q327" s="10"/>
      <c r="R327" s="340"/>
      <c r="S327" s="340"/>
      <c r="T327" s="340"/>
      <c r="U327" s="10"/>
      <c r="V327" s="10"/>
      <c r="W327" s="10"/>
      <c r="X327" s="10"/>
      <c r="Y327" s="10"/>
      <c r="Z327" s="10"/>
      <c r="AA327" s="10"/>
      <c r="AB327" s="10"/>
    </row>
    <row r="328" spans="1:28" ht="24.75" customHeight="1">
      <c r="A328" s="1252" t="str">
        <f>IF(E328&gt;0,"Wypełnione","")</f>
        <v/>
      </c>
      <c r="B328" s="58"/>
      <c r="C328" s="1816">
        <f>'Og s3a'!C731</f>
        <v>0</v>
      </c>
      <c r="D328" s="1814">
        <f>'Og s3a'!E731</f>
        <v>0</v>
      </c>
      <c r="E328" s="1816">
        <f>'Og s3a'!F731</f>
        <v>0</v>
      </c>
      <c r="F328" s="494">
        <f>O328</f>
        <v>0</v>
      </c>
      <c r="G328" s="494">
        <f>P328</f>
        <v>0</v>
      </c>
      <c r="H328" s="253"/>
      <c r="I328" s="253"/>
      <c r="J328" s="253"/>
      <c r="K328" s="253"/>
      <c r="L328" s="10"/>
      <c r="M328" s="10"/>
      <c r="N328" s="454">
        <f>'Og s3a'!G731</f>
        <v>0</v>
      </c>
      <c r="O328" s="254">
        <f>'Og s3a'!H731</f>
        <v>0</v>
      </c>
      <c r="P328" s="456">
        <f>'Og s3a'!D731</f>
        <v>0</v>
      </c>
      <c r="Q328" s="10"/>
      <c r="R328" s="340"/>
      <c r="S328" s="340"/>
      <c r="T328" s="340"/>
      <c r="U328" s="10"/>
      <c r="V328" s="10"/>
      <c r="W328" s="10"/>
      <c r="X328" s="10"/>
      <c r="Y328" s="10"/>
      <c r="Z328" s="10"/>
      <c r="AA328" s="10"/>
      <c r="AB328" s="10"/>
    </row>
    <row r="329" spans="1:28" ht="14.25" customHeight="1">
      <c r="A329" s="1252" t="str">
        <f>A328</f>
        <v/>
      </c>
      <c r="B329" s="58"/>
      <c r="C329" s="1817"/>
      <c r="D329" s="1815"/>
      <c r="E329" s="1817"/>
      <c r="F329" s="251"/>
      <c r="G329" s="251"/>
      <c r="H329" s="251"/>
      <c r="I329" s="251"/>
      <c r="J329" s="251"/>
      <c r="K329" s="251"/>
      <c r="L329" s="10"/>
      <c r="M329" s="10"/>
      <c r="N329" s="455"/>
      <c r="O329" s="250"/>
      <c r="P329" s="477"/>
      <c r="Q329" s="10"/>
      <c r="R329" s="340"/>
      <c r="S329" s="340"/>
      <c r="T329" s="340"/>
      <c r="U329" s="10"/>
      <c r="V329" s="10"/>
      <c r="W329" s="10"/>
      <c r="X329" s="10"/>
      <c r="Y329" s="10"/>
      <c r="Z329" s="10"/>
      <c r="AA329" s="10"/>
      <c r="AB329" s="10"/>
    </row>
    <row r="330" spans="1:28" ht="24.75" customHeight="1">
      <c r="A330" s="1252" t="str">
        <f>IF(E330&gt;0,"Wypełnione","")</f>
        <v/>
      </c>
      <c r="B330" s="58"/>
      <c r="C330" s="1816">
        <f>'Og s3a'!C733</f>
        <v>0</v>
      </c>
      <c r="D330" s="1814">
        <f>'Og s3a'!E733</f>
        <v>0</v>
      </c>
      <c r="E330" s="1816">
        <f>'Og s3a'!F733</f>
        <v>0</v>
      </c>
      <c r="F330" s="494">
        <f>O330</f>
        <v>0</v>
      </c>
      <c r="G330" s="494">
        <f>P330</f>
        <v>0</v>
      </c>
      <c r="H330" s="253"/>
      <c r="I330" s="253"/>
      <c r="J330" s="253"/>
      <c r="K330" s="253"/>
      <c r="L330" s="10"/>
      <c r="M330" s="10"/>
      <c r="N330" s="454">
        <f>'Og s3a'!G733</f>
        <v>0</v>
      </c>
      <c r="O330" s="254">
        <f>'Og s3a'!H733</f>
        <v>0</v>
      </c>
      <c r="P330" s="456">
        <f>'Og s3a'!D733</f>
        <v>0</v>
      </c>
      <c r="Q330" s="10"/>
      <c r="R330" s="340"/>
      <c r="S330" s="340"/>
      <c r="T330" s="340"/>
      <c r="U330" s="10"/>
      <c r="V330" s="10"/>
      <c r="W330" s="10"/>
      <c r="X330" s="10"/>
      <c r="Y330" s="10"/>
      <c r="Z330" s="10"/>
      <c r="AA330" s="10"/>
      <c r="AB330" s="10"/>
    </row>
    <row r="331" spans="1:28" ht="14.25" customHeight="1">
      <c r="A331" s="1252" t="str">
        <f>A330</f>
        <v/>
      </c>
      <c r="B331" s="58"/>
      <c r="C331" s="1817"/>
      <c r="D331" s="1815"/>
      <c r="E331" s="1817"/>
      <c r="F331" s="251"/>
      <c r="G331" s="251"/>
      <c r="H331" s="251"/>
      <c r="I331" s="251"/>
      <c r="J331" s="251"/>
      <c r="K331" s="251"/>
      <c r="L331" s="10"/>
      <c r="M331" s="10"/>
      <c r="N331" s="455"/>
      <c r="O331" s="250"/>
      <c r="P331" s="477"/>
      <c r="Q331" s="10"/>
      <c r="R331" s="340"/>
      <c r="S331" s="340"/>
      <c r="T331" s="340"/>
      <c r="U331" s="10"/>
      <c r="V331" s="10"/>
      <c r="W331" s="10"/>
      <c r="X331" s="10"/>
      <c r="Y331" s="10"/>
      <c r="Z331" s="10"/>
      <c r="AA331" s="10"/>
      <c r="AB331" s="10"/>
    </row>
    <row r="332" spans="1:28" ht="24.75" customHeight="1">
      <c r="A332" s="1252" t="str">
        <f>IF(E332&gt;0,"Wypełnione","")</f>
        <v/>
      </c>
      <c r="B332" s="58"/>
      <c r="C332" s="1816">
        <f>'Og s3a'!C735</f>
        <v>0</v>
      </c>
      <c r="D332" s="1814">
        <f>'Og s3a'!E735</f>
        <v>0</v>
      </c>
      <c r="E332" s="1816">
        <f>'Og s3a'!F735</f>
        <v>0</v>
      </c>
      <c r="F332" s="494">
        <f>O332</f>
        <v>0</v>
      </c>
      <c r="G332" s="494">
        <f>P332</f>
        <v>0</v>
      </c>
      <c r="H332" s="253"/>
      <c r="I332" s="253"/>
      <c r="J332" s="253"/>
      <c r="K332" s="253"/>
      <c r="L332" s="10"/>
      <c r="M332" s="10"/>
      <c r="N332" s="454">
        <f>'Og s3a'!G735</f>
        <v>0</v>
      </c>
      <c r="O332" s="254">
        <f>'Og s3a'!H735</f>
        <v>0</v>
      </c>
      <c r="P332" s="456">
        <f>'Og s3a'!D735</f>
        <v>0</v>
      </c>
      <c r="Q332" s="10"/>
      <c r="R332" s="340"/>
      <c r="S332" s="340"/>
      <c r="T332" s="340"/>
      <c r="U332" s="10"/>
      <c r="V332" s="10"/>
      <c r="W332" s="10"/>
      <c r="X332" s="10"/>
      <c r="Y332" s="10"/>
      <c r="Z332" s="10"/>
      <c r="AA332" s="10"/>
      <c r="AB332" s="10"/>
    </row>
    <row r="333" spans="1:28" ht="14.25" customHeight="1">
      <c r="A333" s="1252" t="str">
        <f>A332</f>
        <v/>
      </c>
      <c r="B333" s="58"/>
      <c r="C333" s="1817"/>
      <c r="D333" s="1815"/>
      <c r="E333" s="1817"/>
      <c r="F333" s="251"/>
      <c r="G333" s="251"/>
      <c r="H333" s="251"/>
      <c r="I333" s="251"/>
      <c r="J333" s="251"/>
      <c r="K333" s="251"/>
      <c r="L333" s="10"/>
      <c r="M333" s="10"/>
      <c r="N333" s="455"/>
      <c r="O333" s="250"/>
      <c r="P333" s="477"/>
      <c r="Q333" s="10"/>
      <c r="R333" s="340"/>
      <c r="S333" s="340"/>
      <c r="T333" s="340"/>
      <c r="U333" s="10"/>
      <c r="V333" s="10"/>
      <c r="W333" s="10"/>
      <c r="X333" s="10"/>
      <c r="Y333" s="10"/>
      <c r="Z333" s="10"/>
      <c r="AA333" s="10"/>
      <c r="AB333" s="10"/>
    </row>
    <row r="334" spans="1:28" ht="24.75" customHeight="1">
      <c r="A334" s="1252" t="str">
        <f>IF(E334&gt;0,"Wypełnione","")</f>
        <v/>
      </c>
      <c r="B334" s="58"/>
      <c r="C334" s="1816">
        <f>'Og s3a'!C737</f>
        <v>0</v>
      </c>
      <c r="D334" s="1814">
        <f>'Og s3a'!E737</f>
        <v>0</v>
      </c>
      <c r="E334" s="1816">
        <f>'Og s3a'!F737</f>
        <v>0</v>
      </c>
      <c r="F334" s="494">
        <f>O334</f>
        <v>0</v>
      </c>
      <c r="G334" s="494">
        <f>P334</f>
        <v>0</v>
      </c>
      <c r="H334" s="253"/>
      <c r="I334" s="253"/>
      <c r="J334" s="253"/>
      <c r="K334" s="253"/>
      <c r="L334" s="10"/>
      <c r="M334" s="10"/>
      <c r="N334" s="454">
        <f>'Og s3a'!G737</f>
        <v>0</v>
      </c>
      <c r="O334" s="254">
        <f>'Og s3a'!H737</f>
        <v>0</v>
      </c>
      <c r="P334" s="456">
        <f>'Og s3a'!D737</f>
        <v>0</v>
      </c>
      <c r="Q334" s="10"/>
      <c r="R334" s="340"/>
      <c r="S334" s="340"/>
      <c r="T334" s="340"/>
      <c r="U334" s="10"/>
      <c r="V334" s="10"/>
      <c r="W334" s="10"/>
      <c r="X334" s="10"/>
      <c r="Y334" s="10"/>
      <c r="Z334" s="10"/>
      <c r="AA334" s="10"/>
      <c r="AB334" s="10"/>
    </row>
    <row r="335" spans="1:28" ht="14.25" customHeight="1">
      <c r="A335" s="1252" t="str">
        <f>A334</f>
        <v/>
      </c>
      <c r="B335" s="58"/>
      <c r="C335" s="1817"/>
      <c r="D335" s="1815"/>
      <c r="E335" s="1817"/>
      <c r="F335" s="251"/>
      <c r="G335" s="251"/>
      <c r="H335" s="251"/>
      <c r="I335" s="251"/>
      <c r="J335" s="251"/>
      <c r="K335" s="251"/>
      <c r="L335" s="10"/>
      <c r="M335" s="10"/>
      <c r="N335" s="455"/>
      <c r="O335" s="250"/>
      <c r="P335" s="477"/>
      <c r="Q335" s="10"/>
      <c r="R335" s="340"/>
      <c r="S335" s="340"/>
      <c r="T335" s="340"/>
      <c r="U335" s="10"/>
      <c r="V335" s="10"/>
      <c r="W335" s="10"/>
      <c r="X335" s="10"/>
      <c r="Y335" s="10"/>
      <c r="Z335" s="10"/>
      <c r="AA335" s="10"/>
      <c r="AB335" s="10"/>
    </row>
    <row r="336" spans="1:28" ht="24.75" customHeight="1">
      <c r="A336" s="1252" t="str">
        <f>IF(E336&gt;0,"Wypełnione","")</f>
        <v/>
      </c>
      <c r="B336" s="58"/>
      <c r="C336" s="1816">
        <f>'Og s3a'!C739</f>
        <v>0</v>
      </c>
      <c r="D336" s="1814">
        <f>'Og s3a'!E739</f>
        <v>0</v>
      </c>
      <c r="E336" s="1816">
        <f>'Og s3a'!F739</f>
        <v>0</v>
      </c>
      <c r="F336" s="494">
        <f>O336</f>
        <v>0</v>
      </c>
      <c r="G336" s="494">
        <f>P336</f>
        <v>0</v>
      </c>
      <c r="H336" s="253"/>
      <c r="I336" s="253"/>
      <c r="J336" s="253"/>
      <c r="K336" s="253"/>
      <c r="L336" s="10"/>
      <c r="M336" s="10"/>
      <c r="N336" s="454">
        <f>'Og s3a'!G739</f>
        <v>0</v>
      </c>
      <c r="O336" s="254">
        <f>'Og s3a'!H739</f>
        <v>0</v>
      </c>
      <c r="P336" s="456">
        <f>'Og s3a'!D739</f>
        <v>0</v>
      </c>
      <c r="Q336" s="10"/>
      <c r="R336" s="340"/>
      <c r="S336" s="340"/>
      <c r="T336" s="340"/>
      <c r="U336" s="10"/>
      <c r="V336" s="10"/>
      <c r="W336" s="10"/>
      <c r="X336" s="10"/>
      <c r="Y336" s="10"/>
      <c r="Z336" s="10"/>
      <c r="AA336" s="10"/>
      <c r="AB336" s="10"/>
    </row>
    <row r="337" spans="1:28" ht="14.25" customHeight="1">
      <c r="A337" s="1252" t="str">
        <f>A336</f>
        <v/>
      </c>
      <c r="B337" s="58"/>
      <c r="C337" s="1817"/>
      <c r="D337" s="1815"/>
      <c r="E337" s="1817"/>
      <c r="F337" s="251"/>
      <c r="G337" s="251"/>
      <c r="H337" s="251"/>
      <c r="I337" s="251"/>
      <c r="J337" s="251"/>
      <c r="K337" s="251"/>
      <c r="L337" s="10"/>
      <c r="M337" s="10"/>
      <c r="N337" s="455"/>
      <c r="O337" s="250"/>
      <c r="P337" s="477"/>
      <c r="Q337" s="10"/>
      <c r="R337" s="340"/>
      <c r="S337" s="340"/>
      <c r="T337" s="340"/>
      <c r="U337" s="10"/>
      <c r="V337" s="10"/>
      <c r="W337" s="10"/>
      <c r="X337" s="10"/>
      <c r="Y337" s="10"/>
      <c r="Z337" s="10"/>
      <c r="AA337" s="10"/>
      <c r="AB337" s="10"/>
    </row>
    <row r="338" spans="1:28" ht="24.75" customHeight="1">
      <c r="A338" s="1252" t="str">
        <f>IF(E338&gt;0,"Wypełnione","")</f>
        <v/>
      </c>
      <c r="B338" s="58"/>
      <c r="C338" s="1816">
        <f>'Og s3a'!C741</f>
        <v>0</v>
      </c>
      <c r="D338" s="1814">
        <f>'Og s3a'!E741</f>
        <v>0</v>
      </c>
      <c r="E338" s="1816">
        <f>'Og s3a'!F741</f>
        <v>0</v>
      </c>
      <c r="F338" s="494">
        <f>O338</f>
        <v>0</v>
      </c>
      <c r="G338" s="494">
        <f>P338</f>
        <v>0</v>
      </c>
      <c r="H338" s="253"/>
      <c r="I338" s="253"/>
      <c r="J338" s="253"/>
      <c r="K338" s="253"/>
      <c r="L338" s="10"/>
      <c r="M338" s="10"/>
      <c r="N338" s="454">
        <f>'Og s3a'!G741</f>
        <v>0</v>
      </c>
      <c r="O338" s="254">
        <f>'Og s3a'!H741</f>
        <v>0</v>
      </c>
      <c r="P338" s="456">
        <f>'Og s3a'!D741</f>
        <v>0</v>
      </c>
      <c r="Q338" s="10"/>
      <c r="R338" s="340"/>
      <c r="S338" s="340"/>
      <c r="T338" s="340"/>
      <c r="U338" s="10"/>
      <c r="V338" s="10"/>
      <c r="W338" s="10"/>
      <c r="X338" s="10"/>
      <c r="Y338" s="10"/>
      <c r="Z338" s="10"/>
      <c r="AA338" s="10"/>
      <c r="AB338" s="10"/>
    </row>
    <row r="339" spans="1:28" ht="14.25" customHeight="1">
      <c r="A339" s="1252" t="str">
        <f>A338</f>
        <v/>
      </c>
      <c r="B339" s="58"/>
      <c r="C339" s="1817"/>
      <c r="D339" s="1815"/>
      <c r="E339" s="1817"/>
      <c r="F339" s="251"/>
      <c r="G339" s="251"/>
      <c r="H339" s="251"/>
      <c r="I339" s="251"/>
      <c r="J339" s="251"/>
      <c r="K339" s="251"/>
      <c r="L339" s="10"/>
      <c r="M339" s="10"/>
      <c r="N339" s="455"/>
      <c r="O339" s="250"/>
      <c r="P339" s="477"/>
      <c r="Q339" s="10"/>
      <c r="R339" s="340"/>
      <c r="S339" s="340"/>
      <c r="T339" s="340"/>
      <c r="U339" s="10"/>
      <c r="V339" s="10"/>
      <c r="W339" s="10"/>
      <c r="X339" s="10"/>
      <c r="Y339" s="10"/>
      <c r="Z339" s="10"/>
      <c r="AA339" s="10"/>
      <c r="AB339" s="10"/>
    </row>
    <row r="340" spans="1:28" ht="24.75" customHeight="1">
      <c r="A340" s="1252" t="str">
        <f>IF(E340&gt;0,"Wypełnione","")</f>
        <v/>
      </c>
      <c r="B340" s="58"/>
      <c r="C340" s="1816">
        <f>'Og s3a'!C743</f>
        <v>0</v>
      </c>
      <c r="D340" s="1814">
        <f>'Og s3a'!E743</f>
        <v>0</v>
      </c>
      <c r="E340" s="1816">
        <f>'Og s3a'!F743</f>
        <v>0</v>
      </c>
      <c r="F340" s="494">
        <f>O340</f>
        <v>0</v>
      </c>
      <c r="G340" s="494">
        <f>P340</f>
        <v>0</v>
      </c>
      <c r="H340" s="253"/>
      <c r="I340" s="253"/>
      <c r="J340" s="253"/>
      <c r="K340" s="253"/>
      <c r="L340" s="10"/>
      <c r="M340" s="10"/>
      <c r="N340" s="454">
        <f>'Og s3a'!G743</f>
        <v>0</v>
      </c>
      <c r="O340" s="254">
        <f>'Og s3a'!H743</f>
        <v>0</v>
      </c>
      <c r="P340" s="456">
        <f>'Og s3a'!D743</f>
        <v>0</v>
      </c>
      <c r="Q340" s="10"/>
      <c r="R340" s="340"/>
      <c r="S340" s="340"/>
      <c r="T340" s="340"/>
      <c r="U340" s="10"/>
      <c r="V340" s="10"/>
      <c r="W340" s="10"/>
      <c r="X340" s="10"/>
      <c r="Y340" s="10"/>
      <c r="Z340" s="10"/>
      <c r="AA340" s="10"/>
      <c r="AB340" s="10"/>
    </row>
    <row r="341" spans="1:28" ht="14.25" customHeight="1">
      <c r="A341" s="1252" t="str">
        <f>A340</f>
        <v/>
      </c>
      <c r="B341" s="58"/>
      <c r="C341" s="1817"/>
      <c r="D341" s="1815"/>
      <c r="E341" s="1817"/>
      <c r="F341" s="251"/>
      <c r="G341" s="251"/>
      <c r="H341" s="251"/>
      <c r="I341" s="251"/>
      <c r="J341" s="251"/>
      <c r="K341" s="251"/>
      <c r="L341" s="10"/>
      <c r="M341" s="10"/>
      <c r="N341" s="455"/>
      <c r="O341" s="250"/>
      <c r="P341" s="477"/>
      <c r="Q341" s="10"/>
      <c r="R341" s="340"/>
      <c r="S341" s="340"/>
      <c r="T341" s="340"/>
      <c r="U341" s="10"/>
      <c r="V341" s="10"/>
      <c r="W341" s="10"/>
      <c r="X341" s="10"/>
      <c r="Y341" s="10"/>
      <c r="Z341" s="10"/>
      <c r="AA341" s="10"/>
      <c r="AB341" s="10"/>
    </row>
    <row r="342" spans="1:28" ht="24.75" customHeight="1">
      <c r="A342" s="1252" t="str">
        <f>IF(E342&gt;0,"Wypełnione","")</f>
        <v/>
      </c>
      <c r="B342" s="58"/>
      <c r="C342" s="1816">
        <f>'Og s3a'!C745</f>
        <v>0</v>
      </c>
      <c r="D342" s="1814">
        <f>'Og s3a'!E745</f>
        <v>0</v>
      </c>
      <c r="E342" s="1816">
        <f>'Og s3a'!F745</f>
        <v>0</v>
      </c>
      <c r="F342" s="494">
        <f>O342</f>
        <v>0</v>
      </c>
      <c r="G342" s="494">
        <f>P342</f>
        <v>0</v>
      </c>
      <c r="H342" s="253"/>
      <c r="I342" s="253"/>
      <c r="J342" s="253"/>
      <c r="K342" s="253"/>
      <c r="L342" s="10"/>
      <c r="M342" s="10"/>
      <c r="N342" s="454">
        <f>'Og s3a'!G745</f>
        <v>0</v>
      </c>
      <c r="O342" s="254">
        <f>'Og s3a'!H745</f>
        <v>0</v>
      </c>
      <c r="P342" s="456">
        <f>'Og s3a'!D745</f>
        <v>0</v>
      </c>
      <c r="Q342" s="10"/>
      <c r="R342" s="340"/>
      <c r="S342" s="340"/>
      <c r="T342" s="340"/>
      <c r="U342" s="10"/>
      <c r="V342" s="10"/>
      <c r="W342" s="10"/>
      <c r="X342" s="10"/>
      <c r="Y342" s="10"/>
      <c r="Z342" s="10"/>
      <c r="AA342" s="10"/>
      <c r="AB342" s="10"/>
    </row>
    <row r="343" spans="1:28" ht="14.25" customHeight="1">
      <c r="A343" s="1252" t="str">
        <f>A342</f>
        <v/>
      </c>
      <c r="B343" s="58"/>
      <c r="C343" s="1817"/>
      <c r="D343" s="1815"/>
      <c r="E343" s="1817"/>
      <c r="F343" s="251"/>
      <c r="G343" s="251"/>
      <c r="H343" s="251"/>
      <c r="I343" s="251"/>
      <c r="J343" s="251"/>
      <c r="K343" s="251"/>
      <c r="L343" s="10"/>
      <c r="M343" s="10"/>
      <c r="N343" s="455"/>
      <c r="O343" s="250"/>
      <c r="P343" s="477"/>
      <c r="Q343" s="10"/>
      <c r="R343" s="340"/>
      <c r="S343" s="340"/>
      <c r="T343" s="340"/>
      <c r="U343" s="10"/>
      <c r="V343" s="10"/>
      <c r="W343" s="10"/>
      <c r="X343" s="10"/>
      <c r="Y343" s="10"/>
      <c r="Z343" s="10"/>
      <c r="AA343" s="10"/>
      <c r="AB343" s="10"/>
    </row>
    <row r="344" spans="1:28" ht="24.75" customHeight="1">
      <c r="A344" s="1252" t="str">
        <f>IF(E344&gt;0,"Wypełnione","")</f>
        <v/>
      </c>
      <c r="B344" s="58"/>
      <c r="C344" s="1816">
        <f>'Og s3a'!C747</f>
        <v>0</v>
      </c>
      <c r="D344" s="1814">
        <f>'Og s3a'!E747</f>
        <v>0</v>
      </c>
      <c r="E344" s="1816">
        <f>'Og s3a'!F747</f>
        <v>0</v>
      </c>
      <c r="F344" s="494">
        <f>O344</f>
        <v>0</v>
      </c>
      <c r="G344" s="494">
        <f>P344</f>
        <v>0</v>
      </c>
      <c r="H344" s="253"/>
      <c r="I344" s="253"/>
      <c r="J344" s="253"/>
      <c r="K344" s="253"/>
      <c r="L344" s="10"/>
      <c r="M344" s="10"/>
      <c r="N344" s="454">
        <f>'Og s3a'!G747</f>
        <v>0</v>
      </c>
      <c r="O344" s="254">
        <f>'Og s3a'!H747</f>
        <v>0</v>
      </c>
      <c r="P344" s="456">
        <f>'Og s3a'!D747</f>
        <v>0</v>
      </c>
      <c r="Q344" s="10"/>
      <c r="R344" s="340"/>
      <c r="S344" s="340"/>
      <c r="T344" s="340"/>
      <c r="U344" s="10"/>
      <c r="V344" s="10"/>
      <c r="W344" s="10"/>
      <c r="X344" s="10"/>
      <c r="Y344" s="10"/>
      <c r="Z344" s="10"/>
      <c r="AA344" s="10"/>
      <c r="AB344" s="10"/>
    </row>
    <row r="345" spans="1:28" ht="14.25" customHeight="1">
      <c r="A345" s="1252" t="str">
        <f>A344</f>
        <v/>
      </c>
      <c r="B345" s="58"/>
      <c r="C345" s="1817"/>
      <c r="D345" s="1815"/>
      <c r="E345" s="1817"/>
      <c r="F345" s="251"/>
      <c r="G345" s="251"/>
      <c r="H345" s="251"/>
      <c r="I345" s="251"/>
      <c r="J345" s="251"/>
      <c r="K345" s="251"/>
      <c r="L345" s="10"/>
      <c r="M345" s="10"/>
      <c r="N345" s="455"/>
      <c r="O345" s="250"/>
      <c r="P345" s="477"/>
      <c r="Q345" s="10"/>
      <c r="R345" s="340"/>
      <c r="S345" s="340"/>
      <c r="T345" s="340"/>
      <c r="U345" s="10"/>
      <c r="V345" s="10"/>
      <c r="W345" s="10"/>
      <c r="X345" s="10"/>
      <c r="Y345" s="10"/>
      <c r="Z345" s="10"/>
      <c r="AA345" s="10"/>
      <c r="AB345" s="10"/>
    </row>
    <row r="346" spans="1:28" ht="24.75" customHeight="1">
      <c r="A346" s="1252" t="str">
        <f>IF(E346&gt;0,"Wypełnione","")</f>
        <v/>
      </c>
      <c r="B346" s="58"/>
      <c r="C346" s="1816">
        <f>'Og s3a'!C749</f>
        <v>0</v>
      </c>
      <c r="D346" s="1814">
        <f>'Og s3a'!E749</f>
        <v>0</v>
      </c>
      <c r="E346" s="1816">
        <f>'Og s3a'!F749</f>
        <v>0</v>
      </c>
      <c r="F346" s="494">
        <f>O346</f>
        <v>0</v>
      </c>
      <c r="G346" s="494">
        <f>P346</f>
        <v>0</v>
      </c>
      <c r="H346" s="253"/>
      <c r="I346" s="253"/>
      <c r="J346" s="253"/>
      <c r="K346" s="253"/>
      <c r="L346" s="10"/>
      <c r="M346" s="10"/>
      <c r="N346" s="454">
        <f>'Og s3a'!G749</f>
        <v>0</v>
      </c>
      <c r="O346" s="254">
        <f>'Og s3a'!H749</f>
        <v>0</v>
      </c>
      <c r="P346" s="456">
        <f>'Og s3a'!D749</f>
        <v>0</v>
      </c>
      <c r="Q346" s="10"/>
      <c r="R346" s="340"/>
      <c r="S346" s="340"/>
      <c r="T346" s="340"/>
      <c r="U346" s="10"/>
      <c r="V346" s="10"/>
      <c r="W346" s="10"/>
      <c r="X346" s="10"/>
      <c r="Y346" s="10"/>
      <c r="Z346" s="10"/>
      <c r="AA346" s="10"/>
      <c r="AB346" s="10"/>
    </row>
    <row r="347" spans="1:28" ht="14.25" customHeight="1">
      <c r="A347" s="1252" t="str">
        <f>A346</f>
        <v/>
      </c>
      <c r="B347" s="58"/>
      <c r="C347" s="1817"/>
      <c r="D347" s="1815"/>
      <c r="E347" s="1817"/>
      <c r="F347" s="251"/>
      <c r="G347" s="251"/>
      <c r="H347" s="251"/>
      <c r="I347" s="251"/>
      <c r="J347" s="251"/>
      <c r="K347" s="251"/>
      <c r="L347" s="10"/>
      <c r="M347" s="10"/>
      <c r="N347" s="455"/>
      <c r="O347" s="250"/>
      <c r="P347" s="477"/>
      <c r="Q347" s="10"/>
      <c r="R347" s="340"/>
      <c r="S347" s="340"/>
      <c r="T347" s="340"/>
      <c r="U347" s="10"/>
      <c r="V347" s="10"/>
      <c r="W347" s="10"/>
      <c r="X347" s="10"/>
      <c r="Y347" s="10"/>
      <c r="Z347" s="10"/>
      <c r="AA347" s="10"/>
      <c r="AB347" s="10"/>
    </row>
    <row r="348" spans="1:28" ht="24.75" customHeight="1">
      <c r="A348" s="1252" t="str">
        <f>IF(E348&gt;0,"Wypełnione","")</f>
        <v/>
      </c>
      <c r="B348" s="58"/>
      <c r="C348" s="1816">
        <f>'Og s3a'!C751</f>
        <v>0</v>
      </c>
      <c r="D348" s="1814">
        <f>'Og s3a'!E751</f>
        <v>0</v>
      </c>
      <c r="E348" s="1816">
        <f>'Og s3a'!F751</f>
        <v>0</v>
      </c>
      <c r="F348" s="494">
        <f>O348</f>
        <v>0</v>
      </c>
      <c r="G348" s="494">
        <f>P348</f>
        <v>0</v>
      </c>
      <c r="H348" s="253"/>
      <c r="I348" s="253"/>
      <c r="J348" s="253"/>
      <c r="K348" s="253"/>
      <c r="L348" s="10"/>
      <c r="M348" s="10"/>
      <c r="N348" s="454">
        <f>'Og s3a'!G751</f>
        <v>0</v>
      </c>
      <c r="O348" s="254">
        <f>'Og s3a'!H751</f>
        <v>0</v>
      </c>
      <c r="P348" s="456">
        <f>'Og s3a'!D751</f>
        <v>0</v>
      </c>
      <c r="Q348" s="10"/>
      <c r="R348" s="340"/>
      <c r="S348" s="340"/>
      <c r="T348" s="340"/>
      <c r="U348" s="10"/>
      <c r="V348" s="10"/>
      <c r="W348" s="10"/>
      <c r="X348" s="10"/>
      <c r="Y348" s="10"/>
      <c r="Z348" s="10"/>
      <c r="AA348" s="10"/>
      <c r="AB348" s="10"/>
    </row>
    <row r="349" spans="1:28" ht="14.25" customHeight="1">
      <c r="A349" s="1252" t="str">
        <f>A348</f>
        <v/>
      </c>
      <c r="B349" s="58"/>
      <c r="C349" s="1817"/>
      <c r="D349" s="1815"/>
      <c r="E349" s="1817"/>
      <c r="F349" s="251"/>
      <c r="G349" s="251"/>
      <c r="H349" s="251"/>
      <c r="I349" s="251"/>
      <c r="J349" s="251"/>
      <c r="K349" s="251"/>
      <c r="L349" s="10"/>
      <c r="M349" s="10"/>
      <c r="N349" s="455"/>
      <c r="O349" s="250"/>
      <c r="P349" s="477"/>
      <c r="Q349" s="10"/>
      <c r="R349" s="340"/>
      <c r="S349" s="340"/>
      <c r="T349" s="340"/>
      <c r="U349" s="10"/>
      <c r="V349" s="10"/>
      <c r="W349" s="10"/>
      <c r="X349" s="10"/>
      <c r="Y349" s="10"/>
      <c r="Z349" s="10"/>
      <c r="AA349" s="10"/>
      <c r="AB349" s="10"/>
    </row>
    <row r="350" spans="1:28" ht="24.75" customHeight="1">
      <c r="A350" s="1252" t="str">
        <f>IF(E350&gt;0,"Wypełnione","")</f>
        <v/>
      </c>
      <c r="B350" s="58"/>
      <c r="C350" s="1816">
        <f>'Og s3a'!C753</f>
        <v>0</v>
      </c>
      <c r="D350" s="1814">
        <f>'Og s3a'!E753</f>
        <v>0</v>
      </c>
      <c r="E350" s="1816">
        <f>'Og s3a'!F753</f>
        <v>0</v>
      </c>
      <c r="F350" s="494">
        <f>O350</f>
        <v>0</v>
      </c>
      <c r="G350" s="494">
        <f>P350</f>
        <v>0</v>
      </c>
      <c r="H350" s="253"/>
      <c r="I350" s="253"/>
      <c r="J350" s="253"/>
      <c r="K350" s="253"/>
      <c r="L350" s="10"/>
      <c r="M350" s="10"/>
      <c r="N350" s="454">
        <f>'Og s3a'!G753</f>
        <v>0</v>
      </c>
      <c r="O350" s="254">
        <f>'Og s3a'!H753</f>
        <v>0</v>
      </c>
      <c r="P350" s="456">
        <f>'Og s3a'!D753</f>
        <v>0</v>
      </c>
      <c r="Q350" s="10"/>
      <c r="R350" s="340"/>
      <c r="S350" s="340"/>
      <c r="T350" s="340"/>
      <c r="U350" s="10"/>
      <c r="V350" s="10"/>
      <c r="W350" s="10"/>
      <c r="X350" s="10"/>
      <c r="Y350" s="10"/>
      <c r="Z350" s="10"/>
      <c r="AA350" s="10"/>
      <c r="AB350" s="10"/>
    </row>
    <row r="351" spans="1:28" ht="14.25" customHeight="1">
      <c r="A351" s="1252" t="str">
        <f>A350</f>
        <v/>
      </c>
      <c r="B351" s="58"/>
      <c r="C351" s="1817"/>
      <c r="D351" s="1815"/>
      <c r="E351" s="1817"/>
      <c r="F351" s="251"/>
      <c r="G351" s="251"/>
      <c r="H351" s="251"/>
      <c r="I351" s="251"/>
      <c r="J351" s="251"/>
      <c r="K351" s="251"/>
      <c r="L351" s="10"/>
      <c r="M351" s="10"/>
      <c r="N351" s="455"/>
      <c r="O351" s="250"/>
      <c r="P351" s="477"/>
      <c r="Q351" s="10"/>
      <c r="R351" s="340"/>
      <c r="S351" s="340"/>
      <c r="T351" s="340"/>
      <c r="U351" s="10"/>
      <c r="V351" s="10"/>
      <c r="W351" s="10"/>
      <c r="X351" s="10"/>
      <c r="Y351" s="10"/>
      <c r="Z351" s="10"/>
      <c r="AA351" s="10"/>
      <c r="AB351" s="10"/>
    </row>
    <row r="352" spans="1:28" ht="24.75" customHeight="1">
      <c r="A352" s="1252" t="str">
        <f>IF(E352&gt;0,"Wypełnione","")</f>
        <v/>
      </c>
      <c r="B352" s="58"/>
      <c r="C352" s="1816">
        <f>'Og s3a'!C755</f>
        <v>0</v>
      </c>
      <c r="D352" s="1814">
        <f>'Og s3a'!E755</f>
        <v>0</v>
      </c>
      <c r="E352" s="1816">
        <f>'Og s3a'!F755</f>
        <v>0</v>
      </c>
      <c r="F352" s="494">
        <f>O352</f>
        <v>0</v>
      </c>
      <c r="G352" s="494">
        <f>P352</f>
        <v>0</v>
      </c>
      <c r="H352" s="253"/>
      <c r="I352" s="253"/>
      <c r="J352" s="253"/>
      <c r="K352" s="253"/>
      <c r="L352" s="10"/>
      <c r="M352" s="10"/>
      <c r="N352" s="454">
        <f>'Og s3a'!G755</f>
        <v>0</v>
      </c>
      <c r="O352" s="254">
        <f>'Og s3a'!H755</f>
        <v>0</v>
      </c>
      <c r="P352" s="456">
        <f>'Og s3a'!D755</f>
        <v>0</v>
      </c>
      <c r="Q352" s="10"/>
      <c r="R352" s="340"/>
      <c r="S352" s="340"/>
      <c r="T352" s="340"/>
      <c r="U352" s="10"/>
      <c r="V352" s="10"/>
      <c r="W352" s="10"/>
      <c r="X352" s="10"/>
      <c r="Y352" s="10"/>
      <c r="Z352" s="10"/>
      <c r="AA352" s="10"/>
      <c r="AB352" s="10"/>
    </row>
    <row r="353" spans="1:28" ht="14.25" customHeight="1">
      <c r="A353" s="1252" t="str">
        <f>A352</f>
        <v/>
      </c>
      <c r="B353" s="58"/>
      <c r="C353" s="1817"/>
      <c r="D353" s="1815"/>
      <c r="E353" s="1817"/>
      <c r="F353" s="251"/>
      <c r="G353" s="251"/>
      <c r="H353" s="251"/>
      <c r="I353" s="251"/>
      <c r="J353" s="251"/>
      <c r="K353" s="251"/>
      <c r="L353" s="10"/>
      <c r="M353" s="10"/>
      <c r="N353" s="455"/>
      <c r="O353" s="250"/>
      <c r="P353" s="477"/>
      <c r="Q353" s="10"/>
      <c r="R353" s="340"/>
      <c r="S353" s="340"/>
      <c r="T353" s="340"/>
      <c r="U353" s="10"/>
      <c r="V353" s="10"/>
      <c r="W353" s="10"/>
      <c r="X353" s="10"/>
      <c r="Y353" s="10"/>
      <c r="Z353" s="10"/>
      <c r="AA353" s="10"/>
      <c r="AB353" s="10"/>
    </row>
    <row r="354" spans="1:28" ht="24.75" customHeight="1">
      <c r="A354" s="1252" t="str">
        <f>IF(E354&gt;0,"Wypełnione","")</f>
        <v/>
      </c>
      <c r="B354" s="58"/>
      <c r="C354" s="1816">
        <f>'Og s3a'!C757</f>
        <v>0</v>
      </c>
      <c r="D354" s="1814">
        <f>'Og s3a'!E757</f>
        <v>0</v>
      </c>
      <c r="E354" s="1816">
        <f>'Og s3a'!F757</f>
        <v>0</v>
      </c>
      <c r="F354" s="494">
        <f>O354</f>
        <v>0</v>
      </c>
      <c r="G354" s="494">
        <f>P354</f>
        <v>0</v>
      </c>
      <c r="H354" s="253"/>
      <c r="I354" s="253"/>
      <c r="J354" s="253"/>
      <c r="K354" s="253"/>
      <c r="L354" s="10"/>
      <c r="M354" s="10"/>
      <c r="N354" s="454">
        <f>'Og s3a'!G757</f>
        <v>0</v>
      </c>
      <c r="O354" s="254">
        <f>'Og s3a'!H757</f>
        <v>0</v>
      </c>
      <c r="P354" s="456">
        <f>'Og s3a'!D757</f>
        <v>0</v>
      </c>
      <c r="Q354" s="10"/>
      <c r="R354" s="340"/>
      <c r="S354" s="340"/>
      <c r="T354" s="340"/>
      <c r="U354" s="10"/>
      <c r="V354" s="10"/>
      <c r="W354" s="10"/>
      <c r="X354" s="10"/>
      <c r="Y354" s="10"/>
      <c r="Z354" s="10"/>
      <c r="AA354" s="10"/>
      <c r="AB354" s="10"/>
    </row>
    <row r="355" spans="1:28" ht="14.25" customHeight="1">
      <c r="A355" s="1252" t="str">
        <f>A354</f>
        <v/>
      </c>
      <c r="B355" s="58"/>
      <c r="C355" s="1817"/>
      <c r="D355" s="1815"/>
      <c r="E355" s="1817"/>
      <c r="F355" s="251"/>
      <c r="G355" s="251"/>
      <c r="H355" s="251"/>
      <c r="I355" s="251"/>
      <c r="J355" s="251"/>
      <c r="K355" s="251"/>
      <c r="L355" s="10"/>
      <c r="M355" s="10"/>
      <c r="N355" s="455"/>
      <c r="O355" s="250"/>
      <c r="P355" s="477"/>
      <c r="Q355" s="10"/>
      <c r="R355" s="340"/>
      <c r="S355" s="340"/>
      <c r="T355" s="340"/>
      <c r="U355" s="10"/>
      <c r="V355" s="10"/>
      <c r="W355" s="10"/>
      <c r="X355" s="10"/>
      <c r="Y355" s="10"/>
      <c r="Z355" s="10"/>
      <c r="AA355" s="10"/>
      <c r="AB355" s="10"/>
    </row>
    <row r="356" spans="1:28" ht="24.75" customHeight="1">
      <c r="A356" s="1252" t="str">
        <f>IF(E356&gt;0,"Wypełnione","")</f>
        <v/>
      </c>
      <c r="B356" s="58"/>
      <c r="C356" s="1816">
        <f>'Og s3a'!C759</f>
        <v>0</v>
      </c>
      <c r="D356" s="1814">
        <f>'Og s3a'!E759</f>
        <v>0</v>
      </c>
      <c r="E356" s="1816">
        <f>'Og s3a'!F759</f>
        <v>0</v>
      </c>
      <c r="F356" s="494">
        <f>O356</f>
        <v>0</v>
      </c>
      <c r="G356" s="494">
        <f>P356</f>
        <v>0</v>
      </c>
      <c r="H356" s="253"/>
      <c r="I356" s="253"/>
      <c r="J356" s="253"/>
      <c r="K356" s="253"/>
      <c r="L356" s="10"/>
      <c r="M356" s="10"/>
      <c r="N356" s="454">
        <f>'Og s3a'!G759</f>
        <v>0</v>
      </c>
      <c r="O356" s="254">
        <f>'Og s3a'!H759</f>
        <v>0</v>
      </c>
      <c r="P356" s="456">
        <f>'Og s3a'!D759</f>
        <v>0</v>
      </c>
      <c r="Q356" s="10"/>
      <c r="R356" s="340"/>
      <c r="S356" s="340"/>
      <c r="T356" s="340"/>
      <c r="U356" s="10"/>
      <c r="V356" s="10"/>
      <c r="W356" s="10"/>
      <c r="X356" s="10"/>
      <c r="Y356" s="10"/>
      <c r="Z356" s="10"/>
      <c r="AA356" s="10"/>
      <c r="AB356" s="10"/>
    </row>
    <row r="357" spans="1:28" ht="14.25" customHeight="1">
      <c r="A357" s="1252" t="str">
        <f>A356</f>
        <v/>
      </c>
      <c r="B357" s="58"/>
      <c r="C357" s="1817"/>
      <c r="D357" s="1815"/>
      <c r="E357" s="1817"/>
      <c r="F357" s="251"/>
      <c r="G357" s="251"/>
      <c r="H357" s="251"/>
      <c r="I357" s="251"/>
      <c r="J357" s="251"/>
      <c r="K357" s="251"/>
      <c r="L357" s="10"/>
      <c r="M357" s="10"/>
      <c r="N357" s="455"/>
      <c r="O357" s="250"/>
      <c r="P357" s="477"/>
      <c r="Q357" s="10"/>
      <c r="R357" s="340"/>
      <c r="S357" s="340"/>
      <c r="T357" s="340"/>
      <c r="U357" s="10"/>
      <c r="V357" s="10"/>
      <c r="W357" s="10"/>
      <c r="X357" s="10"/>
      <c r="Y357" s="10"/>
      <c r="Z357" s="10"/>
      <c r="AA357" s="10"/>
      <c r="AB357" s="10"/>
    </row>
    <row r="358" spans="1:28" ht="24.75" customHeight="1">
      <c r="A358" s="1252" t="str">
        <f>IF(E358&gt;0,"Wypełnione","")</f>
        <v/>
      </c>
      <c r="B358" s="58"/>
      <c r="C358" s="1816">
        <f>'Og s3a'!C761</f>
        <v>0</v>
      </c>
      <c r="D358" s="1814">
        <f>'Og s3a'!E761</f>
        <v>0</v>
      </c>
      <c r="E358" s="1816">
        <f>'Og s3a'!F761</f>
        <v>0</v>
      </c>
      <c r="F358" s="494">
        <f>O358</f>
        <v>0</v>
      </c>
      <c r="G358" s="494">
        <f>P358</f>
        <v>0</v>
      </c>
      <c r="H358" s="253"/>
      <c r="I358" s="253"/>
      <c r="J358" s="253"/>
      <c r="K358" s="253"/>
      <c r="L358" s="10"/>
      <c r="M358" s="10"/>
      <c r="N358" s="454">
        <f>'Og s3a'!G761</f>
        <v>0</v>
      </c>
      <c r="O358" s="254">
        <f>'Og s3a'!H761</f>
        <v>0</v>
      </c>
      <c r="P358" s="456">
        <f>'Og s3a'!D761</f>
        <v>0</v>
      </c>
      <c r="Q358" s="10"/>
      <c r="R358" s="340"/>
      <c r="S358" s="340"/>
      <c r="T358" s="340"/>
      <c r="U358" s="10"/>
      <c r="V358" s="10"/>
      <c r="W358" s="10"/>
      <c r="X358" s="10"/>
      <c r="Y358" s="10"/>
      <c r="Z358" s="10"/>
      <c r="AA358" s="10"/>
      <c r="AB358" s="10"/>
    </row>
    <row r="359" spans="1:28" ht="14.25" customHeight="1">
      <c r="A359" s="1252" t="str">
        <f>A358</f>
        <v/>
      </c>
      <c r="B359" s="58"/>
      <c r="C359" s="1817"/>
      <c r="D359" s="1815"/>
      <c r="E359" s="1817"/>
      <c r="F359" s="251"/>
      <c r="G359" s="251"/>
      <c r="H359" s="251"/>
      <c r="I359" s="251"/>
      <c r="J359" s="251"/>
      <c r="K359" s="251"/>
      <c r="L359" s="10"/>
      <c r="M359" s="10"/>
      <c r="N359" s="455"/>
      <c r="O359" s="250"/>
      <c r="P359" s="477"/>
      <c r="Q359" s="10"/>
      <c r="R359" s="340"/>
      <c r="S359" s="340"/>
      <c r="T359" s="340"/>
      <c r="U359" s="10"/>
      <c r="V359" s="10"/>
      <c r="W359" s="10"/>
      <c r="X359" s="10"/>
      <c r="Y359" s="10"/>
      <c r="Z359" s="10"/>
      <c r="AA359" s="10"/>
      <c r="AB359" s="10"/>
    </row>
    <row r="360" spans="1:28" ht="24.75" customHeight="1">
      <c r="A360" s="1252" t="str">
        <f>IF(E360&gt;0,"Wypełnione","")</f>
        <v/>
      </c>
      <c r="B360" s="58"/>
      <c r="C360" s="1816">
        <f>'Og s3a'!C763</f>
        <v>0</v>
      </c>
      <c r="D360" s="1814">
        <f>'Og s3a'!E763</f>
        <v>0</v>
      </c>
      <c r="E360" s="1816">
        <f>'Og s3a'!F763</f>
        <v>0</v>
      </c>
      <c r="F360" s="494">
        <f>O360</f>
        <v>0</v>
      </c>
      <c r="G360" s="494">
        <f>P360</f>
        <v>0</v>
      </c>
      <c r="H360" s="253"/>
      <c r="I360" s="253"/>
      <c r="J360" s="253"/>
      <c r="K360" s="253"/>
      <c r="L360" s="10"/>
      <c r="M360" s="10"/>
      <c r="N360" s="454">
        <f>'Og s3a'!G763</f>
        <v>0</v>
      </c>
      <c r="O360" s="254">
        <f>'Og s3a'!H763</f>
        <v>0</v>
      </c>
      <c r="P360" s="456">
        <f>'Og s3a'!D763</f>
        <v>0</v>
      </c>
      <c r="Q360" s="10"/>
      <c r="R360" s="340"/>
      <c r="S360" s="340"/>
      <c r="T360" s="340"/>
      <c r="U360" s="10"/>
      <c r="V360" s="10"/>
      <c r="W360" s="10"/>
      <c r="X360" s="10"/>
      <c r="Y360" s="10"/>
      <c r="Z360" s="10"/>
      <c r="AA360" s="10"/>
      <c r="AB360" s="10"/>
    </row>
    <row r="361" spans="1:28" ht="14.25" customHeight="1">
      <c r="A361" s="1252" t="str">
        <f>A360</f>
        <v/>
      </c>
      <c r="B361" s="58"/>
      <c r="C361" s="1817"/>
      <c r="D361" s="1815"/>
      <c r="E361" s="1817"/>
      <c r="F361" s="251"/>
      <c r="G361" s="251"/>
      <c r="H361" s="251"/>
      <c r="I361" s="251"/>
      <c r="J361" s="251"/>
      <c r="K361" s="251"/>
      <c r="L361" s="10"/>
      <c r="M361" s="10"/>
      <c r="N361" s="455"/>
      <c r="O361" s="250"/>
      <c r="P361" s="477"/>
      <c r="Q361" s="10"/>
      <c r="R361" s="340"/>
      <c r="S361" s="340"/>
      <c r="T361" s="340"/>
      <c r="U361" s="10"/>
      <c r="V361" s="10"/>
      <c r="W361" s="10"/>
      <c r="X361" s="10"/>
      <c r="Y361" s="10"/>
      <c r="Z361" s="10"/>
      <c r="AA361" s="10"/>
      <c r="AB361" s="10"/>
    </row>
    <row r="362" spans="1:28" ht="24.75" customHeight="1">
      <c r="A362" s="1252" t="str">
        <f>IF(E362&gt;0,"Wypełnione","")</f>
        <v/>
      </c>
      <c r="B362" s="58"/>
      <c r="C362" s="1816">
        <f>'Og s3a'!C765</f>
        <v>0</v>
      </c>
      <c r="D362" s="1814">
        <f>'Og s3a'!E765</f>
        <v>0</v>
      </c>
      <c r="E362" s="1816">
        <f>'Og s3a'!F765</f>
        <v>0</v>
      </c>
      <c r="F362" s="494">
        <f>O362</f>
        <v>0</v>
      </c>
      <c r="G362" s="494">
        <f>P362</f>
        <v>0</v>
      </c>
      <c r="H362" s="253"/>
      <c r="I362" s="253"/>
      <c r="J362" s="253"/>
      <c r="K362" s="253"/>
      <c r="L362" s="10"/>
      <c r="M362" s="10"/>
      <c r="N362" s="454">
        <f>'Og s3a'!G765</f>
        <v>0</v>
      </c>
      <c r="O362" s="254">
        <f>'Og s3a'!H765</f>
        <v>0</v>
      </c>
      <c r="P362" s="456">
        <f>'Og s3a'!D765</f>
        <v>0</v>
      </c>
      <c r="Q362" s="10"/>
      <c r="R362" s="340"/>
      <c r="S362" s="340"/>
      <c r="T362" s="340"/>
      <c r="U362" s="10"/>
      <c r="V362" s="10"/>
      <c r="W362" s="10"/>
      <c r="X362" s="10"/>
      <c r="Y362" s="10"/>
      <c r="Z362" s="10"/>
      <c r="AA362" s="10"/>
      <c r="AB362" s="10"/>
    </row>
    <row r="363" spans="1:28" ht="14.25" customHeight="1">
      <c r="A363" s="1252" t="str">
        <f>A362</f>
        <v/>
      </c>
      <c r="B363" s="58"/>
      <c r="C363" s="1817"/>
      <c r="D363" s="1815"/>
      <c r="E363" s="1817"/>
      <c r="F363" s="251"/>
      <c r="G363" s="251"/>
      <c r="H363" s="251"/>
      <c r="I363" s="251"/>
      <c r="J363" s="251"/>
      <c r="K363" s="251"/>
      <c r="L363" s="10"/>
      <c r="M363" s="10"/>
      <c r="N363" s="455"/>
      <c r="O363" s="250"/>
      <c r="P363" s="477"/>
      <c r="Q363" s="10"/>
      <c r="R363" s="340"/>
      <c r="S363" s="340"/>
      <c r="T363" s="340"/>
      <c r="U363" s="10"/>
      <c r="V363" s="10"/>
      <c r="W363" s="10"/>
      <c r="X363" s="10"/>
      <c r="Y363" s="10"/>
      <c r="Z363" s="10"/>
      <c r="AA363" s="10"/>
      <c r="AB363" s="10"/>
    </row>
    <row r="364" spans="1:28" ht="24.75" customHeight="1">
      <c r="A364" s="1252" t="str">
        <f>IF(E364&gt;0,"Wypełnione","")</f>
        <v/>
      </c>
      <c r="B364" s="58"/>
      <c r="C364" s="1816">
        <f>'Og s3a'!C767</f>
        <v>0</v>
      </c>
      <c r="D364" s="1814">
        <f>'Og s3a'!E767</f>
        <v>0</v>
      </c>
      <c r="E364" s="1816">
        <f>'Og s3a'!F767</f>
        <v>0</v>
      </c>
      <c r="F364" s="494">
        <f>O364</f>
        <v>0</v>
      </c>
      <c r="G364" s="494">
        <f>P364</f>
        <v>0</v>
      </c>
      <c r="H364" s="253"/>
      <c r="I364" s="253"/>
      <c r="J364" s="253"/>
      <c r="K364" s="253"/>
      <c r="L364" s="10"/>
      <c r="M364" s="10"/>
      <c r="N364" s="454">
        <f>'Og s3a'!G767</f>
        <v>0</v>
      </c>
      <c r="O364" s="254">
        <f>'Og s3a'!H767</f>
        <v>0</v>
      </c>
      <c r="P364" s="456">
        <f>'Og s3a'!D767</f>
        <v>0</v>
      </c>
      <c r="Q364" s="10"/>
      <c r="R364" s="340"/>
      <c r="S364" s="340"/>
      <c r="T364" s="340"/>
      <c r="U364" s="10"/>
      <c r="V364" s="10"/>
      <c r="W364" s="10"/>
      <c r="X364" s="10"/>
      <c r="Y364" s="10"/>
      <c r="Z364" s="10"/>
      <c r="AA364" s="10"/>
      <c r="AB364" s="10"/>
    </row>
    <row r="365" spans="1:28" ht="14.25" customHeight="1">
      <c r="A365" s="1252" t="str">
        <f>A364</f>
        <v/>
      </c>
      <c r="B365" s="58"/>
      <c r="C365" s="1817"/>
      <c r="D365" s="1815"/>
      <c r="E365" s="1817"/>
      <c r="F365" s="251"/>
      <c r="G365" s="251"/>
      <c r="H365" s="251"/>
      <c r="I365" s="251"/>
      <c r="J365" s="251"/>
      <c r="K365" s="251"/>
      <c r="L365" s="10"/>
      <c r="M365" s="10"/>
      <c r="N365" s="455"/>
      <c r="O365" s="250"/>
      <c r="P365" s="477"/>
      <c r="Q365" s="10"/>
      <c r="R365" s="340"/>
      <c r="S365" s="340"/>
      <c r="T365" s="340"/>
      <c r="U365" s="10"/>
      <c r="V365" s="10"/>
      <c r="W365" s="10"/>
      <c r="X365" s="10"/>
      <c r="Y365" s="10"/>
      <c r="Z365" s="10"/>
      <c r="AA365" s="10"/>
      <c r="AB365" s="10"/>
    </row>
    <row r="366" spans="1:28" ht="24.75" customHeight="1">
      <c r="A366" s="1252" t="str">
        <f>IF(E366&gt;0,"Wypełnione","")</f>
        <v/>
      </c>
      <c r="B366" s="58"/>
      <c r="C366" s="1816">
        <f>'Og s3a'!C769</f>
        <v>0</v>
      </c>
      <c r="D366" s="1814">
        <f>'Og s3a'!E769</f>
        <v>0</v>
      </c>
      <c r="E366" s="1816">
        <f>'Og s3a'!F769</f>
        <v>0</v>
      </c>
      <c r="F366" s="494">
        <f>O366</f>
        <v>0</v>
      </c>
      <c r="G366" s="494">
        <f>P366</f>
        <v>0</v>
      </c>
      <c r="H366" s="253"/>
      <c r="I366" s="253"/>
      <c r="J366" s="253"/>
      <c r="K366" s="253"/>
      <c r="L366" s="10"/>
      <c r="M366" s="10"/>
      <c r="N366" s="454">
        <f>'Og s3a'!G769</f>
        <v>0</v>
      </c>
      <c r="O366" s="254">
        <f>'Og s3a'!H769</f>
        <v>0</v>
      </c>
      <c r="P366" s="456">
        <f>'Og s3a'!D769</f>
        <v>0</v>
      </c>
      <c r="Q366" s="10"/>
      <c r="R366" s="340"/>
      <c r="S366" s="340"/>
      <c r="T366" s="340"/>
      <c r="U366" s="10"/>
      <c r="V366" s="10"/>
      <c r="W366" s="10"/>
      <c r="X366" s="10"/>
      <c r="Y366" s="10"/>
      <c r="Z366" s="10"/>
      <c r="AA366" s="10"/>
      <c r="AB366" s="10"/>
    </row>
    <row r="367" spans="1:28" ht="14.25" customHeight="1">
      <c r="A367" s="1252" t="str">
        <f>A366</f>
        <v/>
      </c>
      <c r="B367" s="58"/>
      <c r="C367" s="1817"/>
      <c r="D367" s="1815"/>
      <c r="E367" s="1817"/>
      <c r="F367" s="251"/>
      <c r="G367" s="251"/>
      <c r="H367" s="251"/>
      <c r="I367" s="251"/>
      <c r="J367" s="251"/>
      <c r="K367" s="251"/>
      <c r="L367" s="10"/>
      <c r="M367" s="10"/>
      <c r="N367" s="455"/>
      <c r="O367" s="250"/>
      <c r="P367" s="477"/>
      <c r="Q367" s="10"/>
      <c r="R367" s="340"/>
      <c r="S367" s="340"/>
      <c r="T367" s="340"/>
      <c r="U367" s="10"/>
      <c r="V367" s="10"/>
      <c r="W367" s="10"/>
      <c r="X367" s="10"/>
      <c r="Y367" s="10"/>
      <c r="Z367" s="10"/>
      <c r="AA367" s="10"/>
      <c r="AB367" s="10"/>
    </row>
    <row r="368" spans="1:28" ht="24.75" customHeight="1">
      <c r="A368" s="1252" t="str">
        <f>IF(E368&gt;0,"Wypełnione","")</f>
        <v/>
      </c>
      <c r="B368" s="58"/>
      <c r="C368" s="1816">
        <f>'Og s3a'!C771</f>
        <v>0</v>
      </c>
      <c r="D368" s="1814">
        <f>'Og s3a'!E771</f>
        <v>0</v>
      </c>
      <c r="E368" s="1816">
        <f>'Og s3a'!F771</f>
        <v>0</v>
      </c>
      <c r="F368" s="494">
        <f>O368</f>
        <v>0</v>
      </c>
      <c r="G368" s="494">
        <f>P368</f>
        <v>0</v>
      </c>
      <c r="H368" s="253"/>
      <c r="I368" s="253"/>
      <c r="J368" s="253"/>
      <c r="K368" s="253"/>
      <c r="L368" s="10"/>
      <c r="M368" s="10"/>
      <c r="N368" s="454">
        <f>'Og s3a'!G771</f>
        <v>0</v>
      </c>
      <c r="O368" s="254">
        <f>'Og s3a'!H771</f>
        <v>0</v>
      </c>
      <c r="P368" s="456">
        <f>'Og s3a'!D771</f>
        <v>0</v>
      </c>
      <c r="Q368" s="10"/>
      <c r="R368" s="340"/>
      <c r="S368" s="340"/>
      <c r="T368" s="340"/>
      <c r="U368" s="10"/>
      <c r="V368" s="10"/>
      <c r="W368" s="10"/>
      <c r="X368" s="10"/>
      <c r="Y368" s="10"/>
      <c r="Z368" s="10"/>
      <c r="AA368" s="10"/>
      <c r="AB368" s="10"/>
    </row>
    <row r="369" spans="1:28" ht="14.25" customHeight="1">
      <c r="A369" s="1252" t="str">
        <f>A368</f>
        <v/>
      </c>
      <c r="B369" s="58"/>
      <c r="C369" s="1817"/>
      <c r="D369" s="1815"/>
      <c r="E369" s="1817"/>
      <c r="F369" s="251"/>
      <c r="G369" s="251"/>
      <c r="H369" s="251"/>
      <c r="I369" s="251"/>
      <c r="J369" s="251"/>
      <c r="K369" s="251"/>
      <c r="L369" s="10"/>
      <c r="M369" s="10"/>
      <c r="N369" s="455"/>
      <c r="O369" s="250"/>
      <c r="P369" s="477"/>
      <c r="Q369" s="10"/>
      <c r="R369" s="340"/>
      <c r="S369" s="340"/>
      <c r="T369" s="340"/>
      <c r="U369" s="10"/>
      <c r="V369" s="10"/>
      <c r="W369" s="10"/>
      <c r="X369" s="10"/>
      <c r="Y369" s="10"/>
      <c r="Z369" s="10"/>
      <c r="AA369" s="10"/>
      <c r="AB369" s="10"/>
    </row>
    <row r="370" spans="1:28" ht="24.75" customHeight="1">
      <c r="A370" s="1252" t="str">
        <f>IF(E370&gt;0,"Wypełnione","")</f>
        <v/>
      </c>
      <c r="B370" s="58"/>
      <c r="C370" s="1816">
        <f>'Og s3a'!C773</f>
        <v>0</v>
      </c>
      <c r="D370" s="1814">
        <f>'Og s3a'!E773</f>
        <v>0</v>
      </c>
      <c r="E370" s="1816">
        <f>'Og s3a'!F773</f>
        <v>0</v>
      </c>
      <c r="F370" s="494">
        <f>O370</f>
        <v>0</v>
      </c>
      <c r="G370" s="494">
        <f>P370</f>
        <v>0</v>
      </c>
      <c r="H370" s="253"/>
      <c r="I370" s="253"/>
      <c r="J370" s="253"/>
      <c r="K370" s="253"/>
      <c r="L370" s="10"/>
      <c r="M370" s="10"/>
      <c r="N370" s="454">
        <f>'Og s3a'!G773</f>
        <v>0</v>
      </c>
      <c r="O370" s="254">
        <f>'Og s3a'!H773</f>
        <v>0</v>
      </c>
      <c r="P370" s="456">
        <f>'Og s3a'!D773</f>
        <v>0</v>
      </c>
      <c r="Q370" s="10"/>
      <c r="R370" s="340"/>
      <c r="S370" s="340"/>
      <c r="T370" s="340"/>
      <c r="U370" s="10"/>
      <c r="V370" s="10"/>
      <c r="W370" s="10"/>
      <c r="X370" s="10"/>
      <c r="Y370" s="10"/>
      <c r="Z370" s="10"/>
      <c r="AA370" s="10"/>
      <c r="AB370" s="10"/>
    </row>
    <row r="371" spans="1:28" ht="14.25" customHeight="1">
      <c r="A371" s="1252" t="str">
        <f>A370</f>
        <v/>
      </c>
      <c r="B371" s="58"/>
      <c r="C371" s="1817"/>
      <c r="D371" s="1815"/>
      <c r="E371" s="1817"/>
      <c r="F371" s="251"/>
      <c r="G371" s="251"/>
      <c r="H371" s="251"/>
      <c r="I371" s="251"/>
      <c r="J371" s="251"/>
      <c r="K371" s="251"/>
      <c r="L371" s="10"/>
      <c r="M371" s="10"/>
      <c r="N371" s="455"/>
      <c r="O371" s="250"/>
      <c r="P371" s="477"/>
      <c r="Q371" s="10"/>
      <c r="R371" s="340"/>
      <c r="S371" s="340"/>
      <c r="T371" s="340"/>
      <c r="U371" s="10"/>
      <c r="V371" s="10"/>
      <c r="W371" s="10"/>
      <c r="X371" s="10"/>
      <c r="Y371" s="10"/>
      <c r="Z371" s="10"/>
      <c r="AA371" s="10"/>
      <c r="AB371" s="10"/>
    </row>
    <row r="372" spans="1:28" ht="24.75" customHeight="1">
      <c r="A372" s="1252" t="str">
        <f>IF(E372&gt;0,"Wypełnione","")</f>
        <v/>
      </c>
      <c r="B372" s="58"/>
      <c r="C372" s="1816">
        <f>'Og s3a'!C775</f>
        <v>0</v>
      </c>
      <c r="D372" s="1814">
        <f>'Og s3a'!E775</f>
        <v>0</v>
      </c>
      <c r="E372" s="1816">
        <f>'Og s3a'!F775</f>
        <v>0</v>
      </c>
      <c r="F372" s="494">
        <f>O372</f>
        <v>0</v>
      </c>
      <c r="G372" s="494">
        <f>P372</f>
        <v>0</v>
      </c>
      <c r="H372" s="253"/>
      <c r="I372" s="253"/>
      <c r="J372" s="253"/>
      <c r="K372" s="253"/>
      <c r="L372" s="10"/>
      <c r="M372" s="10"/>
      <c r="N372" s="454">
        <f>'Og s3a'!G775</f>
        <v>0</v>
      </c>
      <c r="O372" s="254">
        <f>'Og s3a'!H775</f>
        <v>0</v>
      </c>
      <c r="P372" s="456">
        <f>'Og s3a'!D775</f>
        <v>0</v>
      </c>
      <c r="Q372" s="10"/>
      <c r="R372" s="340"/>
      <c r="S372" s="340"/>
      <c r="T372" s="340"/>
      <c r="U372" s="10"/>
      <c r="V372" s="10"/>
      <c r="W372" s="10"/>
      <c r="X372" s="10"/>
      <c r="Y372" s="10"/>
      <c r="Z372" s="10"/>
      <c r="AA372" s="10"/>
      <c r="AB372" s="10"/>
    </row>
    <row r="373" spans="1:28" ht="14.25" customHeight="1">
      <c r="A373" s="1252" t="str">
        <f>A372</f>
        <v/>
      </c>
      <c r="B373" s="58"/>
      <c r="C373" s="1817"/>
      <c r="D373" s="1815"/>
      <c r="E373" s="1817"/>
      <c r="F373" s="251"/>
      <c r="G373" s="251"/>
      <c r="H373" s="251"/>
      <c r="I373" s="251"/>
      <c r="J373" s="251"/>
      <c r="K373" s="251"/>
      <c r="L373" s="10"/>
      <c r="M373" s="10"/>
      <c r="N373" s="455"/>
      <c r="O373" s="250"/>
      <c r="P373" s="477"/>
      <c r="Q373" s="10"/>
      <c r="R373" s="340"/>
      <c r="S373" s="340"/>
      <c r="T373" s="340"/>
      <c r="U373" s="10"/>
      <c r="V373" s="10"/>
      <c r="W373" s="10"/>
      <c r="X373" s="10"/>
      <c r="Y373" s="10"/>
      <c r="Z373" s="10"/>
      <c r="AA373" s="10"/>
      <c r="AB373" s="10"/>
    </row>
    <row r="374" spans="1:28" ht="24.75" customHeight="1">
      <c r="A374" s="1252" t="str">
        <f>IF(E374&gt;0,"Wypełnione","")</f>
        <v/>
      </c>
      <c r="B374" s="58"/>
      <c r="C374" s="1816">
        <f>'Og s3a'!C777</f>
        <v>0</v>
      </c>
      <c r="D374" s="1814">
        <f>'Og s3a'!E777</f>
        <v>0</v>
      </c>
      <c r="E374" s="1816">
        <f>'Og s3a'!F777</f>
        <v>0</v>
      </c>
      <c r="F374" s="494">
        <f>O374</f>
        <v>0</v>
      </c>
      <c r="G374" s="494">
        <f>P374</f>
        <v>0</v>
      </c>
      <c r="H374" s="253"/>
      <c r="I374" s="253"/>
      <c r="J374" s="253"/>
      <c r="K374" s="253"/>
      <c r="L374" s="10"/>
      <c r="M374" s="10"/>
      <c r="N374" s="454">
        <f>'Og s3a'!G777</f>
        <v>0</v>
      </c>
      <c r="O374" s="254">
        <f>'Og s3a'!H777</f>
        <v>0</v>
      </c>
      <c r="P374" s="456">
        <f>'Og s3a'!D777</f>
        <v>0</v>
      </c>
      <c r="Q374" s="10"/>
      <c r="R374" s="340"/>
      <c r="S374" s="340"/>
      <c r="T374" s="340"/>
      <c r="U374" s="10"/>
      <c r="V374" s="10"/>
      <c r="W374" s="10"/>
      <c r="X374" s="10"/>
      <c r="Y374" s="10"/>
      <c r="Z374" s="10"/>
      <c r="AA374" s="10"/>
      <c r="AB374" s="10"/>
    </row>
    <row r="375" spans="1:28" ht="14.25" customHeight="1">
      <c r="A375" s="1252" t="str">
        <f>A374</f>
        <v/>
      </c>
      <c r="B375" s="58"/>
      <c r="C375" s="1817"/>
      <c r="D375" s="1815"/>
      <c r="E375" s="1817"/>
      <c r="F375" s="251"/>
      <c r="G375" s="251"/>
      <c r="H375" s="251"/>
      <c r="I375" s="251"/>
      <c r="J375" s="251"/>
      <c r="K375" s="251"/>
      <c r="L375" s="10"/>
      <c r="M375" s="10"/>
      <c r="N375" s="455"/>
      <c r="O375" s="250"/>
      <c r="P375" s="477"/>
      <c r="Q375" s="10"/>
      <c r="R375" s="340"/>
      <c r="S375" s="340"/>
      <c r="T375" s="340"/>
      <c r="U375" s="10"/>
      <c r="V375" s="10"/>
      <c r="W375" s="10"/>
      <c r="X375" s="10"/>
      <c r="Y375" s="10"/>
      <c r="Z375" s="10"/>
      <c r="AA375" s="10"/>
      <c r="AB375" s="10"/>
    </row>
    <row r="376" spans="1:28" ht="24.75" customHeight="1">
      <c r="A376" s="1252" t="str">
        <f>IF(E376&gt;0,"Wypełnione","")</f>
        <v/>
      </c>
      <c r="B376" s="58"/>
      <c r="C376" s="1816">
        <f>'Og s3a'!C779</f>
        <v>0</v>
      </c>
      <c r="D376" s="1814">
        <f>'Og s3a'!E779</f>
        <v>0</v>
      </c>
      <c r="E376" s="1816">
        <f>'Og s3a'!F779</f>
        <v>0</v>
      </c>
      <c r="F376" s="494">
        <f>O376</f>
        <v>0</v>
      </c>
      <c r="G376" s="494">
        <f>P376</f>
        <v>0</v>
      </c>
      <c r="H376" s="253"/>
      <c r="I376" s="253"/>
      <c r="J376" s="253"/>
      <c r="K376" s="253"/>
      <c r="L376" s="10"/>
      <c r="M376" s="10"/>
      <c r="N376" s="454">
        <f>'Og s3a'!G779</f>
        <v>0</v>
      </c>
      <c r="O376" s="254">
        <f>'Og s3a'!H779</f>
        <v>0</v>
      </c>
      <c r="P376" s="456">
        <f>'Og s3a'!D779</f>
        <v>0</v>
      </c>
      <c r="Q376" s="10"/>
      <c r="R376" s="340"/>
      <c r="S376" s="340"/>
      <c r="T376" s="340"/>
      <c r="U376" s="10"/>
      <c r="V376" s="10"/>
      <c r="W376" s="10"/>
      <c r="X376" s="10"/>
      <c r="Y376" s="10"/>
      <c r="Z376" s="10"/>
      <c r="AA376" s="10"/>
      <c r="AB376" s="10"/>
    </row>
    <row r="377" spans="1:28" ht="14.25" customHeight="1">
      <c r="A377" s="1252" t="str">
        <f>A376</f>
        <v/>
      </c>
      <c r="B377" s="58"/>
      <c r="C377" s="1817"/>
      <c r="D377" s="1815"/>
      <c r="E377" s="1817"/>
      <c r="F377" s="251"/>
      <c r="G377" s="251"/>
      <c r="H377" s="251"/>
      <c r="I377" s="251"/>
      <c r="J377" s="251"/>
      <c r="K377" s="251"/>
      <c r="L377" s="10"/>
      <c r="M377" s="10"/>
      <c r="N377" s="455"/>
      <c r="O377" s="250"/>
      <c r="P377" s="477"/>
      <c r="Q377" s="10"/>
      <c r="R377" s="340"/>
      <c r="S377" s="340"/>
      <c r="T377" s="340"/>
      <c r="U377" s="10"/>
      <c r="V377" s="10"/>
      <c r="W377" s="10"/>
      <c r="X377" s="10"/>
      <c r="Y377" s="10"/>
      <c r="Z377" s="10"/>
      <c r="AA377" s="10"/>
      <c r="AB377" s="10"/>
    </row>
    <row r="378" spans="1:28" ht="24.75" customHeight="1">
      <c r="A378" s="1252" t="str">
        <f>IF(E378&gt;0,"Wypełnione","")</f>
        <v/>
      </c>
      <c r="B378" s="58"/>
      <c r="C378" s="1816">
        <f>'Og s3a'!C781</f>
        <v>0</v>
      </c>
      <c r="D378" s="1814">
        <f>'Og s3a'!E781</f>
        <v>0</v>
      </c>
      <c r="E378" s="1816">
        <f>'Og s3a'!F781</f>
        <v>0</v>
      </c>
      <c r="F378" s="494">
        <f>O378</f>
        <v>0</v>
      </c>
      <c r="G378" s="494">
        <f>P378</f>
        <v>0</v>
      </c>
      <c r="H378" s="253"/>
      <c r="I378" s="253"/>
      <c r="J378" s="253"/>
      <c r="K378" s="253"/>
      <c r="L378" s="10"/>
      <c r="M378" s="10"/>
      <c r="N378" s="454">
        <f>'Og s3a'!G781</f>
        <v>0</v>
      </c>
      <c r="O378" s="254">
        <f>'Og s3a'!H781</f>
        <v>0</v>
      </c>
      <c r="P378" s="456">
        <f>'Og s3a'!D781</f>
        <v>0</v>
      </c>
      <c r="Q378" s="10"/>
      <c r="R378" s="340"/>
      <c r="S378" s="340"/>
      <c r="T378" s="340"/>
      <c r="U378" s="10"/>
      <c r="V378" s="10"/>
      <c r="W378" s="10"/>
      <c r="X378" s="10"/>
      <c r="Y378" s="10"/>
      <c r="Z378" s="10"/>
      <c r="AA378" s="10"/>
      <c r="AB378" s="10"/>
    </row>
    <row r="379" spans="1:28" ht="14.25" customHeight="1">
      <c r="A379" s="1252" t="str">
        <f>A378</f>
        <v/>
      </c>
      <c r="B379" s="58"/>
      <c r="C379" s="1817"/>
      <c r="D379" s="1815"/>
      <c r="E379" s="1817"/>
      <c r="F379" s="251"/>
      <c r="G379" s="251"/>
      <c r="H379" s="251"/>
      <c r="I379" s="251"/>
      <c r="J379" s="251"/>
      <c r="K379" s="251"/>
      <c r="L379" s="10"/>
      <c r="M379" s="10"/>
      <c r="N379" s="455"/>
      <c r="O379" s="250"/>
      <c r="P379" s="477"/>
      <c r="Q379" s="10"/>
      <c r="R379" s="340"/>
      <c r="S379" s="340"/>
      <c r="T379" s="340"/>
      <c r="U379" s="10"/>
      <c r="V379" s="10"/>
      <c r="W379" s="10"/>
      <c r="X379" s="10"/>
      <c r="Y379" s="10"/>
      <c r="Z379" s="10"/>
      <c r="AA379" s="10"/>
      <c r="AB379" s="10"/>
    </row>
    <row r="380" spans="1:28" ht="24.75" customHeight="1">
      <c r="A380" s="1252" t="str">
        <f>IF(E380&gt;0,"Wypełnione","")</f>
        <v/>
      </c>
      <c r="B380" s="58"/>
      <c r="C380" s="1816">
        <f>'Og s3a'!C783</f>
        <v>0</v>
      </c>
      <c r="D380" s="1814">
        <f>'Og s3a'!E783</f>
        <v>0</v>
      </c>
      <c r="E380" s="1816">
        <f>'Og s3a'!F783</f>
        <v>0</v>
      </c>
      <c r="F380" s="494">
        <f>O380</f>
        <v>0</v>
      </c>
      <c r="G380" s="494">
        <f>P380</f>
        <v>0</v>
      </c>
      <c r="H380" s="253"/>
      <c r="I380" s="253"/>
      <c r="J380" s="253"/>
      <c r="K380" s="253"/>
      <c r="L380" s="10"/>
      <c r="M380" s="10"/>
      <c r="N380" s="454">
        <f>'Og s3a'!G783</f>
        <v>0</v>
      </c>
      <c r="O380" s="254">
        <f>'Og s3a'!H783</f>
        <v>0</v>
      </c>
      <c r="P380" s="456">
        <f>'Og s3a'!D783</f>
        <v>0</v>
      </c>
      <c r="Q380" s="10"/>
      <c r="R380" s="340"/>
      <c r="S380" s="340"/>
      <c r="T380" s="340"/>
      <c r="U380" s="10"/>
      <c r="V380" s="10"/>
      <c r="W380" s="10"/>
      <c r="X380" s="10"/>
      <c r="Y380" s="10"/>
      <c r="Z380" s="10"/>
      <c r="AA380" s="10"/>
      <c r="AB380" s="10"/>
    </row>
    <row r="381" spans="1:28" ht="14.25" customHeight="1">
      <c r="A381" s="1252" t="str">
        <f>A380</f>
        <v/>
      </c>
      <c r="B381" s="58"/>
      <c r="C381" s="1817"/>
      <c r="D381" s="1815"/>
      <c r="E381" s="1817"/>
      <c r="F381" s="251"/>
      <c r="G381" s="251"/>
      <c r="H381" s="251"/>
      <c r="I381" s="251"/>
      <c r="J381" s="251"/>
      <c r="K381" s="251"/>
      <c r="L381" s="10"/>
      <c r="M381" s="10"/>
      <c r="N381" s="455"/>
      <c r="O381" s="250"/>
      <c r="P381" s="477"/>
      <c r="Q381" s="10"/>
      <c r="R381" s="340"/>
      <c r="S381" s="340"/>
      <c r="T381" s="340"/>
      <c r="U381" s="10"/>
      <c r="V381" s="10"/>
      <c r="W381" s="10"/>
      <c r="X381" s="10"/>
      <c r="Y381" s="10"/>
      <c r="Z381" s="10"/>
      <c r="AA381" s="10"/>
      <c r="AB381" s="10"/>
    </row>
    <row r="382" spans="1:28" ht="24.75" customHeight="1">
      <c r="A382" s="1252" t="str">
        <f>IF(E382&gt;0,"Wypełnione","")</f>
        <v/>
      </c>
      <c r="B382" s="58"/>
      <c r="C382" s="1816">
        <f>'Og s3a'!C785</f>
        <v>0</v>
      </c>
      <c r="D382" s="1814">
        <f>'Og s3a'!E785</f>
        <v>0</v>
      </c>
      <c r="E382" s="1816">
        <f>'Og s3a'!F785</f>
        <v>0</v>
      </c>
      <c r="F382" s="494">
        <f>O382</f>
        <v>0</v>
      </c>
      <c r="G382" s="494">
        <f>P382</f>
        <v>0</v>
      </c>
      <c r="H382" s="253"/>
      <c r="I382" s="253"/>
      <c r="J382" s="253"/>
      <c r="K382" s="253"/>
      <c r="L382" s="10"/>
      <c r="M382" s="10"/>
      <c r="N382" s="454">
        <f>'Og s3a'!G785</f>
        <v>0</v>
      </c>
      <c r="O382" s="254">
        <f>'Og s3a'!H785</f>
        <v>0</v>
      </c>
      <c r="P382" s="456">
        <f>'Og s3a'!D785</f>
        <v>0</v>
      </c>
      <c r="Q382" s="10"/>
      <c r="R382" s="340"/>
      <c r="S382" s="340"/>
      <c r="T382" s="340"/>
      <c r="U382" s="10"/>
      <c r="V382" s="10"/>
      <c r="W382" s="10"/>
      <c r="X382" s="10"/>
      <c r="Y382" s="10"/>
      <c r="Z382" s="10"/>
      <c r="AA382" s="10"/>
      <c r="AB382" s="10"/>
    </row>
    <row r="383" spans="1:28" ht="14.25" customHeight="1">
      <c r="A383" s="1252" t="str">
        <f>A382</f>
        <v/>
      </c>
      <c r="B383" s="58"/>
      <c r="C383" s="1817"/>
      <c r="D383" s="1815"/>
      <c r="E383" s="1817"/>
      <c r="F383" s="251"/>
      <c r="G383" s="251"/>
      <c r="H383" s="251"/>
      <c r="I383" s="251"/>
      <c r="J383" s="251"/>
      <c r="K383" s="251"/>
      <c r="L383" s="10"/>
      <c r="M383" s="10"/>
      <c r="N383" s="455"/>
      <c r="O383" s="250"/>
      <c r="P383" s="477"/>
      <c r="Q383" s="10"/>
      <c r="R383" s="340"/>
      <c r="S383" s="340"/>
      <c r="T383" s="340"/>
      <c r="U383" s="10"/>
      <c r="V383" s="10"/>
      <c r="W383" s="10"/>
      <c r="X383" s="10"/>
      <c r="Y383" s="10"/>
      <c r="Z383" s="10"/>
      <c r="AA383" s="10"/>
      <c r="AB383" s="10"/>
    </row>
    <row r="384" spans="1:28" ht="24.75" customHeight="1">
      <c r="A384" s="1252" t="str">
        <f>IF(E384&gt;0,"Wypełnione","")</f>
        <v/>
      </c>
      <c r="B384" s="58"/>
      <c r="C384" s="1816">
        <f>'Og s3a'!C787</f>
        <v>0</v>
      </c>
      <c r="D384" s="1814">
        <f>'Og s3a'!E787</f>
        <v>0</v>
      </c>
      <c r="E384" s="1816">
        <f>'Og s3a'!F787</f>
        <v>0</v>
      </c>
      <c r="F384" s="494">
        <f>O384</f>
        <v>0</v>
      </c>
      <c r="G384" s="494">
        <f>P384</f>
        <v>0</v>
      </c>
      <c r="H384" s="253"/>
      <c r="I384" s="253"/>
      <c r="J384" s="253"/>
      <c r="K384" s="253"/>
      <c r="L384" s="10"/>
      <c r="M384" s="10"/>
      <c r="N384" s="454">
        <f>'Og s3a'!G787</f>
        <v>0</v>
      </c>
      <c r="O384" s="254">
        <f>'Og s3a'!H787</f>
        <v>0</v>
      </c>
      <c r="P384" s="456">
        <f>'Og s3a'!D787</f>
        <v>0</v>
      </c>
      <c r="Q384" s="10"/>
      <c r="R384" s="340"/>
      <c r="S384" s="340"/>
      <c r="T384" s="340"/>
      <c r="U384" s="10"/>
      <c r="V384" s="10"/>
      <c r="W384" s="10"/>
      <c r="X384" s="10"/>
      <c r="Y384" s="10"/>
      <c r="Z384" s="10"/>
      <c r="AA384" s="10"/>
      <c r="AB384" s="10"/>
    </row>
    <row r="385" spans="1:28" ht="14.25" customHeight="1">
      <c r="A385" s="1252" t="str">
        <f>A384</f>
        <v/>
      </c>
      <c r="B385" s="58"/>
      <c r="C385" s="1817"/>
      <c r="D385" s="1815"/>
      <c r="E385" s="1817"/>
      <c r="F385" s="251"/>
      <c r="G385" s="251"/>
      <c r="H385" s="251"/>
      <c r="I385" s="251"/>
      <c r="J385" s="251"/>
      <c r="K385" s="251"/>
      <c r="L385" s="10"/>
      <c r="M385" s="10"/>
      <c r="N385" s="455"/>
      <c r="O385" s="250"/>
      <c r="P385" s="477"/>
      <c r="Q385" s="10"/>
      <c r="R385" s="340"/>
      <c r="S385" s="340"/>
      <c r="T385" s="340"/>
      <c r="U385" s="10"/>
      <c r="V385" s="10"/>
      <c r="W385" s="10"/>
      <c r="X385" s="10"/>
      <c r="Y385" s="10"/>
      <c r="Z385" s="10"/>
      <c r="AA385" s="10"/>
      <c r="AB385" s="10"/>
    </row>
    <row r="386" spans="1:28" ht="24.75" customHeight="1">
      <c r="A386" s="1252" t="str">
        <f>IF(E386&gt;0,"Wypełnione","")</f>
        <v/>
      </c>
      <c r="B386" s="58"/>
      <c r="C386" s="1816">
        <f>'Og s3a'!C789</f>
        <v>0</v>
      </c>
      <c r="D386" s="1814">
        <f>'Og s3a'!E789</f>
        <v>0</v>
      </c>
      <c r="E386" s="1816">
        <f>'Og s3a'!F789</f>
        <v>0</v>
      </c>
      <c r="F386" s="494">
        <f>O386</f>
        <v>0</v>
      </c>
      <c r="G386" s="494">
        <f>P386</f>
        <v>0</v>
      </c>
      <c r="H386" s="253"/>
      <c r="I386" s="253"/>
      <c r="J386" s="253"/>
      <c r="K386" s="253"/>
      <c r="L386" s="10"/>
      <c r="M386" s="10"/>
      <c r="N386" s="454">
        <f>'Og s3a'!G789</f>
        <v>0</v>
      </c>
      <c r="O386" s="254">
        <f>'Og s3a'!H789</f>
        <v>0</v>
      </c>
      <c r="P386" s="456">
        <f>'Og s3a'!D789</f>
        <v>0</v>
      </c>
      <c r="Q386" s="10"/>
      <c r="R386" s="340"/>
      <c r="S386" s="340"/>
      <c r="T386" s="340"/>
      <c r="U386" s="10"/>
      <c r="V386" s="10"/>
      <c r="W386" s="10"/>
      <c r="X386" s="10"/>
      <c r="Y386" s="10"/>
      <c r="Z386" s="10"/>
      <c r="AA386" s="10"/>
      <c r="AB386" s="10"/>
    </row>
    <row r="387" spans="1:28" ht="14.25" customHeight="1">
      <c r="A387" s="1252" t="str">
        <f>A386</f>
        <v/>
      </c>
      <c r="B387" s="58"/>
      <c r="C387" s="1817"/>
      <c r="D387" s="1815"/>
      <c r="E387" s="1817"/>
      <c r="F387" s="251"/>
      <c r="G387" s="251"/>
      <c r="H387" s="251"/>
      <c r="I387" s="251"/>
      <c r="J387" s="251"/>
      <c r="K387" s="251"/>
      <c r="L387" s="10"/>
      <c r="M387" s="10"/>
      <c r="N387" s="455"/>
      <c r="O387" s="250"/>
      <c r="P387" s="477"/>
      <c r="Q387" s="10"/>
      <c r="R387" s="340"/>
      <c r="S387" s="340"/>
      <c r="T387" s="340"/>
      <c r="U387" s="10"/>
      <c r="V387" s="10"/>
      <c r="W387" s="10"/>
      <c r="X387" s="10"/>
      <c r="Y387" s="10"/>
      <c r="Z387" s="10"/>
      <c r="AA387" s="10"/>
      <c r="AB387" s="10"/>
    </row>
    <row r="388" spans="1:28" ht="24.75" customHeight="1">
      <c r="A388" s="1252" t="str">
        <f>IF(E388&gt;0,"Wypełnione","")</f>
        <v/>
      </c>
      <c r="B388" s="58"/>
      <c r="C388" s="1816">
        <f>'Og s3a'!C791</f>
        <v>0</v>
      </c>
      <c r="D388" s="1814">
        <f>'Og s3a'!E791</f>
        <v>0</v>
      </c>
      <c r="E388" s="1816">
        <f>'Og s3a'!F791</f>
        <v>0</v>
      </c>
      <c r="F388" s="494">
        <f>O388</f>
        <v>0</v>
      </c>
      <c r="G388" s="494">
        <f>P388</f>
        <v>0</v>
      </c>
      <c r="H388" s="253"/>
      <c r="I388" s="253"/>
      <c r="J388" s="253"/>
      <c r="K388" s="253"/>
      <c r="L388" s="10"/>
      <c r="M388" s="10"/>
      <c r="N388" s="454">
        <f>'Og s3a'!G791</f>
        <v>0</v>
      </c>
      <c r="O388" s="254">
        <f>'Og s3a'!H791</f>
        <v>0</v>
      </c>
      <c r="P388" s="456">
        <f>'Og s3a'!D791</f>
        <v>0</v>
      </c>
      <c r="Q388" s="10"/>
      <c r="R388" s="340"/>
      <c r="S388" s="340"/>
      <c r="T388" s="340"/>
      <c r="U388" s="10"/>
      <c r="V388" s="10"/>
      <c r="W388" s="10"/>
      <c r="X388" s="10"/>
      <c r="Y388" s="10"/>
      <c r="Z388" s="10"/>
      <c r="AA388" s="10"/>
      <c r="AB388" s="10"/>
    </row>
    <row r="389" spans="1:28" ht="14.25" customHeight="1">
      <c r="A389" s="1252" t="str">
        <f>A388</f>
        <v/>
      </c>
      <c r="B389" s="58"/>
      <c r="C389" s="1817"/>
      <c r="D389" s="1815"/>
      <c r="E389" s="1817"/>
      <c r="F389" s="251"/>
      <c r="G389" s="251"/>
      <c r="H389" s="251"/>
      <c r="I389" s="251"/>
      <c r="J389" s="251"/>
      <c r="K389" s="251"/>
      <c r="L389" s="10"/>
      <c r="M389" s="10"/>
      <c r="N389" s="455"/>
      <c r="O389" s="250"/>
      <c r="P389" s="477"/>
      <c r="Q389" s="10"/>
      <c r="R389" s="340"/>
      <c r="S389" s="340"/>
      <c r="T389" s="340"/>
      <c r="U389" s="10"/>
      <c r="V389" s="10"/>
      <c r="W389" s="10"/>
      <c r="X389" s="10"/>
      <c r="Y389" s="10"/>
      <c r="Z389" s="10"/>
      <c r="AA389" s="10"/>
      <c r="AB389" s="10"/>
    </row>
    <row r="390" spans="1:28" ht="24.75" customHeight="1">
      <c r="A390" s="1252" t="str">
        <f>IF(E390&gt;0,"Wypełnione","")</f>
        <v/>
      </c>
      <c r="B390" s="58"/>
      <c r="C390" s="1816">
        <f>'Og s3a'!C793</f>
        <v>0</v>
      </c>
      <c r="D390" s="1814">
        <f>'Og s3a'!E793</f>
        <v>0</v>
      </c>
      <c r="E390" s="1816">
        <f>'Og s3a'!F793</f>
        <v>0</v>
      </c>
      <c r="F390" s="494">
        <f>O390</f>
        <v>0</v>
      </c>
      <c r="G390" s="494">
        <f>P390</f>
        <v>0</v>
      </c>
      <c r="H390" s="253"/>
      <c r="I390" s="253"/>
      <c r="J390" s="253"/>
      <c r="K390" s="253"/>
      <c r="L390" s="10"/>
      <c r="M390" s="10"/>
      <c r="N390" s="454">
        <f>'Og s3a'!G793</f>
        <v>0</v>
      </c>
      <c r="O390" s="254">
        <f>'Og s3a'!H793</f>
        <v>0</v>
      </c>
      <c r="P390" s="456">
        <f>'Og s3a'!D793</f>
        <v>0</v>
      </c>
      <c r="Q390" s="10"/>
      <c r="R390" s="340"/>
      <c r="S390" s="340"/>
      <c r="T390" s="340"/>
      <c r="U390" s="10"/>
      <c r="V390" s="10"/>
      <c r="W390" s="10"/>
      <c r="X390" s="10"/>
      <c r="Y390" s="10"/>
      <c r="Z390" s="10"/>
      <c r="AA390" s="10"/>
      <c r="AB390" s="10"/>
    </row>
    <row r="391" spans="1:28" ht="14.25" customHeight="1">
      <c r="A391" s="1252" t="str">
        <f>A390</f>
        <v/>
      </c>
      <c r="B391" s="58"/>
      <c r="C391" s="1817"/>
      <c r="D391" s="1815"/>
      <c r="E391" s="1817"/>
      <c r="F391" s="251"/>
      <c r="G391" s="251"/>
      <c r="H391" s="251"/>
      <c r="I391" s="251"/>
      <c r="J391" s="251"/>
      <c r="K391" s="251"/>
      <c r="L391" s="10"/>
      <c r="M391" s="10"/>
      <c r="N391" s="455"/>
      <c r="O391" s="250"/>
      <c r="P391" s="477"/>
      <c r="Q391" s="10"/>
      <c r="R391" s="340"/>
      <c r="S391" s="340"/>
      <c r="T391" s="340"/>
      <c r="U391" s="10"/>
      <c r="V391" s="10"/>
      <c r="W391" s="10"/>
      <c r="X391" s="10"/>
      <c r="Y391" s="10"/>
      <c r="Z391" s="10"/>
      <c r="AA391" s="10"/>
      <c r="AB391" s="10"/>
    </row>
    <row r="392" spans="1:28" ht="24.75" customHeight="1">
      <c r="A392" s="1252" t="str">
        <f>IF(E392&gt;0,"Wypełnione","")</f>
        <v/>
      </c>
      <c r="B392" s="58"/>
      <c r="C392" s="1816">
        <f>'Og s3a'!C795</f>
        <v>0</v>
      </c>
      <c r="D392" s="1814">
        <f>'Og s3a'!E795</f>
        <v>0</v>
      </c>
      <c r="E392" s="1816">
        <f>'Og s3a'!F795</f>
        <v>0</v>
      </c>
      <c r="F392" s="494">
        <f>O392</f>
        <v>0</v>
      </c>
      <c r="G392" s="494">
        <f>P392</f>
        <v>0</v>
      </c>
      <c r="H392" s="253"/>
      <c r="I392" s="253"/>
      <c r="J392" s="253"/>
      <c r="K392" s="253"/>
      <c r="L392" s="10"/>
      <c r="M392" s="10"/>
      <c r="N392" s="454">
        <f>'Og s3a'!G795</f>
        <v>0</v>
      </c>
      <c r="O392" s="254">
        <f>'Og s3a'!H795</f>
        <v>0</v>
      </c>
      <c r="P392" s="456">
        <f>'Og s3a'!D795</f>
        <v>0</v>
      </c>
      <c r="Q392" s="10"/>
      <c r="R392" s="340"/>
      <c r="S392" s="340"/>
      <c r="T392" s="340"/>
      <c r="U392" s="10"/>
      <c r="V392" s="10"/>
      <c r="W392" s="10"/>
      <c r="X392" s="10"/>
      <c r="Y392" s="10"/>
      <c r="Z392" s="10"/>
      <c r="AA392" s="10"/>
      <c r="AB392" s="10"/>
    </row>
    <row r="393" spans="1:28" ht="14.25" customHeight="1">
      <c r="A393" s="1252" t="str">
        <f>A392</f>
        <v/>
      </c>
      <c r="B393" s="58"/>
      <c r="C393" s="1817"/>
      <c r="D393" s="1815"/>
      <c r="E393" s="1817"/>
      <c r="F393" s="251"/>
      <c r="G393" s="251"/>
      <c r="H393" s="251"/>
      <c r="I393" s="251"/>
      <c r="J393" s="251"/>
      <c r="K393" s="251"/>
      <c r="L393" s="10"/>
      <c r="M393" s="10"/>
      <c r="N393" s="455"/>
      <c r="O393" s="250"/>
      <c r="P393" s="477"/>
      <c r="Q393" s="10"/>
      <c r="R393" s="340"/>
      <c r="S393" s="340"/>
      <c r="T393" s="340"/>
      <c r="U393" s="10"/>
      <c r="V393" s="10"/>
      <c r="W393" s="10"/>
      <c r="X393" s="10"/>
      <c r="Y393" s="10"/>
      <c r="Z393" s="10"/>
      <c r="AA393" s="10"/>
      <c r="AB393" s="10"/>
    </row>
    <row r="394" spans="1:28" ht="24.75" customHeight="1">
      <c r="A394" s="1252" t="str">
        <f>IF(E394&gt;0,"Wypełnione","")</f>
        <v/>
      </c>
      <c r="B394" s="58"/>
      <c r="C394" s="1816">
        <f>'Og s3a'!C797</f>
        <v>0</v>
      </c>
      <c r="D394" s="1814">
        <f>'Og s3a'!E797</f>
        <v>0</v>
      </c>
      <c r="E394" s="1816">
        <f>'Og s3a'!F797</f>
        <v>0</v>
      </c>
      <c r="F394" s="494">
        <f>O394</f>
        <v>0</v>
      </c>
      <c r="G394" s="494">
        <f>P394</f>
        <v>0</v>
      </c>
      <c r="H394" s="253"/>
      <c r="I394" s="253"/>
      <c r="J394" s="253"/>
      <c r="K394" s="253"/>
      <c r="L394" s="10"/>
      <c r="M394" s="10"/>
      <c r="N394" s="454">
        <f>'Og s3a'!G797</f>
        <v>0</v>
      </c>
      <c r="O394" s="254">
        <f>'Og s3a'!H797</f>
        <v>0</v>
      </c>
      <c r="P394" s="456">
        <f>'Og s3a'!D797</f>
        <v>0</v>
      </c>
      <c r="Q394" s="10"/>
      <c r="R394" s="340"/>
      <c r="S394" s="340"/>
      <c r="T394" s="340"/>
      <c r="U394" s="10"/>
      <c r="V394" s="10"/>
      <c r="W394" s="10"/>
      <c r="X394" s="10"/>
      <c r="Y394" s="10"/>
      <c r="Z394" s="10"/>
      <c r="AA394" s="10"/>
      <c r="AB394" s="10"/>
    </row>
    <row r="395" spans="1:28" ht="14.25" customHeight="1">
      <c r="A395" s="1252" t="str">
        <f>A394</f>
        <v/>
      </c>
      <c r="B395" s="58"/>
      <c r="C395" s="1817"/>
      <c r="D395" s="1815"/>
      <c r="E395" s="1817"/>
      <c r="F395" s="251"/>
      <c r="G395" s="251"/>
      <c r="H395" s="251"/>
      <c r="I395" s="251"/>
      <c r="J395" s="251"/>
      <c r="K395" s="251"/>
      <c r="L395" s="10"/>
      <c r="M395" s="10"/>
      <c r="N395" s="455"/>
      <c r="O395" s="250"/>
      <c r="P395" s="477"/>
      <c r="Q395" s="10"/>
      <c r="R395" s="340"/>
      <c r="S395" s="340"/>
      <c r="T395" s="340"/>
      <c r="U395" s="10"/>
      <c r="V395" s="10"/>
      <c r="W395" s="10"/>
      <c r="X395" s="10"/>
      <c r="Y395" s="10"/>
      <c r="Z395" s="10"/>
      <c r="AA395" s="10"/>
      <c r="AB395" s="10"/>
    </row>
    <row r="396" spans="1:28" ht="24.75" customHeight="1">
      <c r="A396" s="1252" t="str">
        <f>IF(E396&gt;0,"Wypełnione","")</f>
        <v/>
      </c>
      <c r="B396" s="58"/>
      <c r="C396" s="1816">
        <f>'Og s3a'!C799</f>
        <v>0</v>
      </c>
      <c r="D396" s="1814">
        <f>'Og s3a'!E799</f>
        <v>0</v>
      </c>
      <c r="E396" s="1816">
        <f>'Og s3a'!F799</f>
        <v>0</v>
      </c>
      <c r="F396" s="494">
        <f>O396</f>
        <v>0</v>
      </c>
      <c r="G396" s="494">
        <f>P396</f>
        <v>0</v>
      </c>
      <c r="H396" s="253"/>
      <c r="I396" s="253"/>
      <c r="J396" s="253"/>
      <c r="K396" s="253"/>
      <c r="L396" s="10"/>
      <c r="M396" s="10"/>
      <c r="N396" s="454">
        <f>'Og s3a'!G799</f>
        <v>0</v>
      </c>
      <c r="O396" s="254">
        <f>'Og s3a'!H799</f>
        <v>0</v>
      </c>
      <c r="P396" s="456">
        <f>'Og s3a'!D799</f>
        <v>0</v>
      </c>
      <c r="Q396" s="10"/>
      <c r="R396" s="340"/>
      <c r="S396" s="340"/>
      <c r="T396" s="340"/>
      <c r="U396" s="10"/>
      <c r="V396" s="10"/>
      <c r="W396" s="10"/>
      <c r="X396" s="10"/>
      <c r="Y396" s="10"/>
      <c r="Z396" s="10"/>
      <c r="AA396" s="10"/>
      <c r="AB396" s="10"/>
    </row>
    <row r="397" spans="1:28" ht="14.25" customHeight="1">
      <c r="A397" s="1252" t="str">
        <f>A396</f>
        <v/>
      </c>
      <c r="B397" s="58"/>
      <c r="C397" s="1817"/>
      <c r="D397" s="1815"/>
      <c r="E397" s="1817"/>
      <c r="F397" s="251"/>
      <c r="G397" s="251"/>
      <c r="H397" s="251"/>
      <c r="I397" s="251"/>
      <c r="J397" s="251"/>
      <c r="K397" s="251"/>
      <c r="L397" s="10"/>
      <c r="M397" s="10"/>
      <c r="N397" s="455"/>
      <c r="O397" s="250"/>
      <c r="P397" s="477"/>
      <c r="Q397" s="10"/>
      <c r="R397" s="340"/>
      <c r="S397" s="340"/>
      <c r="T397" s="340"/>
      <c r="U397" s="10"/>
      <c r="V397" s="10"/>
      <c r="W397" s="10"/>
      <c r="X397" s="10"/>
      <c r="Y397" s="10"/>
      <c r="Z397" s="10"/>
      <c r="AA397" s="10"/>
      <c r="AB397" s="10"/>
    </row>
    <row r="398" spans="1:28" ht="24.75" customHeight="1">
      <c r="A398" s="1252" t="str">
        <f>IF(E398&gt;0,"Wypełnione","")</f>
        <v/>
      </c>
      <c r="B398" s="58"/>
      <c r="C398" s="1816">
        <f>'Og s3a'!C801</f>
        <v>0</v>
      </c>
      <c r="D398" s="1814">
        <f>'Og s3a'!E801</f>
        <v>0</v>
      </c>
      <c r="E398" s="1816">
        <f>'Og s3a'!F801</f>
        <v>0</v>
      </c>
      <c r="F398" s="494">
        <f>O398</f>
        <v>0</v>
      </c>
      <c r="G398" s="494">
        <f>P398</f>
        <v>0</v>
      </c>
      <c r="H398" s="253"/>
      <c r="I398" s="253"/>
      <c r="J398" s="253"/>
      <c r="K398" s="253"/>
      <c r="L398" s="10"/>
      <c r="M398" s="10"/>
      <c r="N398" s="454">
        <f>'Og s3a'!G801</f>
        <v>0</v>
      </c>
      <c r="O398" s="254">
        <f>'Og s3a'!H801</f>
        <v>0</v>
      </c>
      <c r="P398" s="456">
        <f>'Og s3a'!D801</f>
        <v>0</v>
      </c>
      <c r="Q398" s="10"/>
      <c r="R398" s="340"/>
      <c r="S398" s="340"/>
      <c r="T398" s="340"/>
      <c r="U398" s="10"/>
      <c r="V398" s="10"/>
      <c r="W398" s="10"/>
      <c r="X398" s="10"/>
      <c r="Y398" s="10"/>
      <c r="Z398" s="10"/>
      <c r="AA398" s="10"/>
      <c r="AB398" s="10"/>
    </row>
    <row r="399" spans="1:28" ht="14.25" customHeight="1">
      <c r="A399" s="1252" t="str">
        <f>A398</f>
        <v/>
      </c>
      <c r="B399" s="58"/>
      <c r="C399" s="1817"/>
      <c r="D399" s="1815"/>
      <c r="E399" s="1817"/>
      <c r="F399" s="251"/>
      <c r="G399" s="251"/>
      <c r="H399" s="251"/>
      <c r="I399" s="251"/>
      <c r="J399" s="251"/>
      <c r="K399" s="251"/>
      <c r="L399" s="10"/>
      <c r="M399" s="10"/>
      <c r="N399" s="455"/>
      <c r="O399" s="250"/>
      <c r="P399" s="477"/>
      <c r="Q399" s="10"/>
      <c r="R399" s="340"/>
      <c r="S399" s="340"/>
      <c r="T399" s="340"/>
      <c r="U399" s="10"/>
      <c r="V399" s="10"/>
      <c r="W399" s="10"/>
      <c r="X399" s="10"/>
      <c r="Y399" s="10"/>
      <c r="Z399" s="10"/>
      <c r="AA399" s="10"/>
      <c r="AB399" s="10"/>
    </row>
    <row r="400" spans="1:28" ht="24.75" customHeight="1">
      <c r="A400" s="1252" t="str">
        <f>IF(E400&gt;0,"Wypełnione","")</f>
        <v/>
      </c>
      <c r="B400" s="58"/>
      <c r="C400" s="1816">
        <f>'Og s3a'!C803</f>
        <v>0</v>
      </c>
      <c r="D400" s="1814">
        <f>'Og s3a'!E803</f>
        <v>0</v>
      </c>
      <c r="E400" s="1816">
        <f>'Og s3a'!F803</f>
        <v>0</v>
      </c>
      <c r="F400" s="494">
        <f>O400</f>
        <v>0</v>
      </c>
      <c r="G400" s="494">
        <f>P400</f>
        <v>0</v>
      </c>
      <c r="H400" s="253"/>
      <c r="I400" s="253"/>
      <c r="J400" s="253"/>
      <c r="K400" s="253"/>
      <c r="L400" s="10"/>
      <c r="M400" s="10"/>
      <c r="N400" s="454">
        <f>'Og s3a'!G803</f>
        <v>0</v>
      </c>
      <c r="O400" s="254">
        <f>'Og s3a'!H803</f>
        <v>0</v>
      </c>
      <c r="P400" s="456">
        <f>'Og s3a'!D803</f>
        <v>0</v>
      </c>
      <c r="Q400" s="10"/>
      <c r="R400" s="340"/>
      <c r="S400" s="340"/>
      <c r="T400" s="340"/>
      <c r="U400" s="10"/>
      <c r="V400" s="10"/>
      <c r="W400" s="10"/>
      <c r="X400" s="10"/>
      <c r="Y400" s="10"/>
      <c r="Z400" s="10"/>
      <c r="AA400" s="10"/>
      <c r="AB400" s="10"/>
    </row>
    <row r="401" spans="1:28" ht="14.25" customHeight="1">
      <c r="A401" s="1252" t="str">
        <f>A400</f>
        <v/>
      </c>
      <c r="B401" s="58"/>
      <c r="C401" s="1817"/>
      <c r="D401" s="1815"/>
      <c r="E401" s="1817"/>
      <c r="F401" s="251"/>
      <c r="G401" s="251"/>
      <c r="H401" s="251"/>
      <c r="I401" s="251"/>
      <c r="J401" s="251"/>
      <c r="K401" s="251"/>
      <c r="L401" s="10"/>
      <c r="M401" s="10"/>
      <c r="N401" s="455"/>
      <c r="O401" s="250"/>
      <c r="P401" s="477"/>
      <c r="Q401" s="10"/>
      <c r="R401" s="340"/>
      <c r="S401" s="340"/>
      <c r="T401" s="340"/>
      <c r="U401" s="10"/>
      <c r="V401" s="10"/>
      <c r="W401" s="10"/>
      <c r="X401" s="10"/>
      <c r="Y401" s="10"/>
      <c r="Z401" s="10"/>
      <c r="AA401" s="10"/>
      <c r="AB401" s="10"/>
    </row>
    <row r="402" spans="1:28" ht="24.75" customHeight="1">
      <c r="A402" s="1252" t="str">
        <f>IF(E402&gt;0,"Wypełnione","")</f>
        <v/>
      </c>
      <c r="B402" s="58"/>
      <c r="C402" s="1816">
        <f>'Og s3a'!C805</f>
        <v>0</v>
      </c>
      <c r="D402" s="1814">
        <f>'Og s3a'!E805</f>
        <v>0</v>
      </c>
      <c r="E402" s="1816">
        <f>'Og s3a'!F805</f>
        <v>0</v>
      </c>
      <c r="F402" s="494">
        <f>O402</f>
        <v>0</v>
      </c>
      <c r="G402" s="494">
        <f>P402</f>
        <v>0</v>
      </c>
      <c r="H402" s="253"/>
      <c r="I402" s="253"/>
      <c r="J402" s="253"/>
      <c r="K402" s="253"/>
      <c r="L402" s="10"/>
      <c r="M402" s="10"/>
      <c r="N402" s="454">
        <f>'Og s3a'!G805</f>
        <v>0</v>
      </c>
      <c r="O402" s="254">
        <f>'Og s3a'!H805</f>
        <v>0</v>
      </c>
      <c r="P402" s="456">
        <f>'Og s3a'!D805</f>
        <v>0</v>
      </c>
      <c r="Q402" s="10"/>
      <c r="R402" s="340"/>
      <c r="S402" s="340"/>
      <c r="T402" s="340"/>
      <c r="U402" s="10"/>
      <c r="V402" s="10"/>
      <c r="W402" s="10"/>
      <c r="X402" s="10"/>
      <c r="Y402" s="10"/>
      <c r="Z402" s="10"/>
      <c r="AA402" s="10"/>
      <c r="AB402" s="10"/>
    </row>
    <row r="403" spans="1:28" ht="14.25" customHeight="1">
      <c r="A403" s="1252" t="str">
        <f>A402</f>
        <v/>
      </c>
      <c r="B403" s="58"/>
      <c r="C403" s="1817"/>
      <c r="D403" s="1815"/>
      <c r="E403" s="1817"/>
      <c r="F403" s="251"/>
      <c r="G403" s="251"/>
      <c r="H403" s="251"/>
      <c r="I403" s="251"/>
      <c r="J403" s="251"/>
      <c r="K403" s="251"/>
      <c r="L403" s="10"/>
      <c r="M403" s="10"/>
      <c r="N403" s="455"/>
      <c r="O403" s="250"/>
      <c r="P403" s="477"/>
      <c r="Q403" s="10"/>
      <c r="R403" s="340"/>
      <c r="S403" s="340"/>
      <c r="T403" s="340"/>
      <c r="U403" s="10"/>
      <c r="V403" s="10"/>
      <c r="W403" s="10"/>
      <c r="X403" s="10"/>
      <c r="Y403" s="10"/>
      <c r="Z403" s="10"/>
      <c r="AA403" s="10"/>
      <c r="AB403" s="10"/>
    </row>
    <row r="404" spans="1:28" ht="24.75" customHeight="1">
      <c r="A404" s="1252" t="str">
        <f>IF(E404&gt;0,"Wypełnione","")</f>
        <v/>
      </c>
      <c r="B404" s="58"/>
      <c r="C404" s="1816">
        <f>'Og s3a'!C807</f>
        <v>0</v>
      </c>
      <c r="D404" s="1814">
        <f>'Og s3a'!E807</f>
        <v>0</v>
      </c>
      <c r="E404" s="1816">
        <f>'Og s3a'!F807</f>
        <v>0</v>
      </c>
      <c r="F404" s="494">
        <f>O404</f>
        <v>0</v>
      </c>
      <c r="G404" s="494">
        <f>P404</f>
        <v>0</v>
      </c>
      <c r="H404" s="253"/>
      <c r="I404" s="253"/>
      <c r="J404" s="253"/>
      <c r="K404" s="253"/>
      <c r="L404" s="10"/>
      <c r="M404" s="10"/>
      <c r="N404" s="454">
        <f>'Og s3a'!G807</f>
        <v>0</v>
      </c>
      <c r="O404" s="254">
        <f>'Og s3a'!H807</f>
        <v>0</v>
      </c>
      <c r="P404" s="456">
        <f>'Og s3a'!D807</f>
        <v>0</v>
      </c>
      <c r="Q404" s="10"/>
      <c r="R404" s="340"/>
      <c r="S404" s="340"/>
      <c r="T404" s="340"/>
      <c r="U404" s="10"/>
      <c r="V404" s="10"/>
      <c r="W404" s="10"/>
      <c r="X404" s="10"/>
      <c r="Y404" s="10"/>
      <c r="Z404" s="10"/>
      <c r="AA404" s="10"/>
      <c r="AB404" s="10"/>
    </row>
    <row r="405" spans="1:28" ht="14.25" customHeight="1">
      <c r="A405" s="1252" t="str">
        <f>A404</f>
        <v/>
      </c>
      <c r="B405" s="58"/>
      <c r="C405" s="1817"/>
      <c r="D405" s="1815"/>
      <c r="E405" s="1817"/>
      <c r="F405" s="251"/>
      <c r="G405" s="251"/>
      <c r="H405" s="251"/>
      <c r="I405" s="251"/>
      <c r="J405" s="251"/>
      <c r="K405" s="251"/>
      <c r="L405" s="10"/>
      <c r="M405" s="10"/>
      <c r="N405" s="455"/>
      <c r="O405" s="250"/>
      <c r="P405" s="477"/>
      <c r="Q405" s="10"/>
      <c r="R405" s="340"/>
      <c r="S405" s="340"/>
      <c r="T405" s="340"/>
      <c r="U405" s="10"/>
      <c r="V405" s="10"/>
      <c r="W405" s="10"/>
      <c r="X405" s="10"/>
      <c r="Y405" s="10"/>
      <c r="Z405" s="10"/>
      <c r="AA405" s="10"/>
      <c r="AB405" s="10"/>
    </row>
    <row r="406" spans="1:28" ht="24.75" customHeight="1">
      <c r="A406" s="1252" t="str">
        <f>IF(E406&gt;0,"Wypełnione","")</f>
        <v/>
      </c>
      <c r="B406" s="58"/>
      <c r="C406" s="1816">
        <f>'Og s3a'!C809</f>
        <v>0</v>
      </c>
      <c r="D406" s="1814">
        <f>'Og s3a'!E809</f>
        <v>0</v>
      </c>
      <c r="E406" s="1816">
        <f>'Og s3a'!F809</f>
        <v>0</v>
      </c>
      <c r="F406" s="494">
        <f>O406</f>
        <v>0</v>
      </c>
      <c r="G406" s="494">
        <f>P406</f>
        <v>0</v>
      </c>
      <c r="H406" s="253"/>
      <c r="I406" s="253"/>
      <c r="J406" s="253"/>
      <c r="K406" s="253"/>
      <c r="L406" s="10"/>
      <c r="M406" s="10"/>
      <c r="N406" s="454">
        <f>'Og s3a'!G809</f>
        <v>0</v>
      </c>
      <c r="O406" s="254">
        <f>'Og s3a'!H809</f>
        <v>0</v>
      </c>
      <c r="P406" s="456">
        <f>'Og s3a'!D809</f>
        <v>0</v>
      </c>
      <c r="Q406" s="10"/>
      <c r="R406" s="340"/>
      <c r="S406" s="340"/>
      <c r="T406" s="340"/>
      <c r="U406" s="10"/>
      <c r="V406" s="10"/>
      <c r="W406" s="10"/>
      <c r="X406" s="10"/>
      <c r="Y406" s="10"/>
      <c r="Z406" s="10"/>
      <c r="AA406" s="10"/>
      <c r="AB406" s="10"/>
    </row>
    <row r="407" spans="1:28" ht="14.25" customHeight="1">
      <c r="A407" s="1252" t="str">
        <f>A406</f>
        <v/>
      </c>
      <c r="B407" s="58"/>
      <c r="C407" s="1817"/>
      <c r="D407" s="1815"/>
      <c r="E407" s="1817"/>
      <c r="F407" s="251"/>
      <c r="G407" s="251"/>
      <c r="H407" s="251"/>
      <c r="I407" s="251"/>
      <c r="J407" s="251"/>
      <c r="K407" s="251"/>
      <c r="L407" s="10"/>
      <c r="M407" s="10"/>
      <c r="N407" s="455"/>
      <c r="O407" s="250"/>
      <c r="P407" s="477"/>
      <c r="Q407" s="10"/>
      <c r="R407" s="340"/>
      <c r="S407" s="340"/>
      <c r="T407" s="340"/>
      <c r="U407" s="10"/>
      <c r="V407" s="10"/>
      <c r="W407" s="10"/>
      <c r="X407" s="10"/>
      <c r="Y407" s="10"/>
      <c r="Z407" s="10"/>
      <c r="AA407" s="10"/>
      <c r="AB407" s="10"/>
    </row>
    <row r="408" spans="1:28" ht="24.75" customHeight="1">
      <c r="A408" s="1252" t="str">
        <f>IF(E408&gt;0,"Wypełnione","")</f>
        <v/>
      </c>
      <c r="B408" s="58"/>
      <c r="C408" s="1816">
        <f>'Og s3a'!C811</f>
        <v>0</v>
      </c>
      <c r="D408" s="1814">
        <f>'Og s3a'!E811</f>
        <v>0</v>
      </c>
      <c r="E408" s="1816">
        <f>'Og s3a'!F811</f>
        <v>0</v>
      </c>
      <c r="F408" s="494">
        <f>O408</f>
        <v>0</v>
      </c>
      <c r="G408" s="494">
        <f>P408</f>
        <v>0</v>
      </c>
      <c r="H408" s="253"/>
      <c r="I408" s="253"/>
      <c r="J408" s="253"/>
      <c r="K408" s="253"/>
      <c r="L408" s="10"/>
      <c r="M408" s="10"/>
      <c r="N408" s="454">
        <f>'Og s3a'!G811</f>
        <v>0</v>
      </c>
      <c r="O408" s="254">
        <f>'Og s3a'!H811</f>
        <v>0</v>
      </c>
      <c r="P408" s="456">
        <f>'Og s3a'!D811</f>
        <v>0</v>
      </c>
      <c r="Q408" s="10"/>
      <c r="R408" s="340"/>
      <c r="S408" s="340"/>
      <c r="T408" s="340"/>
      <c r="U408" s="10"/>
      <c r="V408" s="10"/>
      <c r="W408" s="10"/>
      <c r="X408" s="10"/>
      <c r="Y408" s="10"/>
      <c r="Z408" s="10"/>
      <c r="AA408" s="10"/>
      <c r="AB408" s="10"/>
    </row>
    <row r="409" spans="1:28" ht="14.25" customHeight="1">
      <c r="A409" s="1252" t="str">
        <f>A408</f>
        <v/>
      </c>
      <c r="B409" s="58"/>
      <c r="C409" s="1817"/>
      <c r="D409" s="1815"/>
      <c r="E409" s="1817"/>
      <c r="F409" s="251"/>
      <c r="G409" s="251"/>
      <c r="H409" s="251"/>
      <c r="I409" s="251"/>
      <c r="J409" s="251"/>
      <c r="K409" s="251"/>
      <c r="L409" s="10"/>
      <c r="M409" s="10"/>
      <c r="N409" s="455"/>
      <c r="O409" s="250"/>
      <c r="P409" s="477"/>
      <c r="Q409" s="10"/>
      <c r="R409" s="340"/>
      <c r="S409" s="340"/>
      <c r="T409" s="340"/>
      <c r="U409" s="10"/>
      <c r="V409" s="10"/>
      <c r="W409" s="10"/>
      <c r="X409" s="10"/>
      <c r="Y409" s="10"/>
      <c r="Z409" s="10"/>
      <c r="AA409" s="10"/>
      <c r="AB409" s="10"/>
    </row>
    <row r="410" spans="1:28" ht="24.75" customHeight="1">
      <c r="A410" s="1252" t="str">
        <f>IF(E410&gt;0,"Wypełnione","")</f>
        <v/>
      </c>
      <c r="B410" s="58"/>
      <c r="C410" s="1816">
        <f>'Og s3a'!C813</f>
        <v>0</v>
      </c>
      <c r="D410" s="1814">
        <f>'Og s3a'!E813</f>
        <v>0</v>
      </c>
      <c r="E410" s="1816">
        <f>'Og s3a'!F813</f>
        <v>0</v>
      </c>
      <c r="F410" s="494">
        <f>O410</f>
        <v>0</v>
      </c>
      <c r="G410" s="494">
        <f>P410</f>
        <v>0</v>
      </c>
      <c r="H410" s="253"/>
      <c r="I410" s="253"/>
      <c r="J410" s="253"/>
      <c r="K410" s="253"/>
      <c r="L410" s="10"/>
      <c r="M410" s="10"/>
      <c r="N410" s="454">
        <f>'Og s3a'!G813</f>
        <v>0</v>
      </c>
      <c r="O410" s="254">
        <f>'Og s3a'!H813</f>
        <v>0</v>
      </c>
      <c r="P410" s="456">
        <f>'Og s3a'!D813</f>
        <v>0</v>
      </c>
      <c r="Q410" s="10"/>
      <c r="R410" s="340"/>
      <c r="S410" s="340"/>
      <c r="T410" s="340"/>
      <c r="U410" s="10"/>
      <c r="V410" s="10"/>
      <c r="W410" s="10"/>
      <c r="X410" s="10"/>
      <c r="Y410" s="10"/>
      <c r="Z410" s="10"/>
      <c r="AA410" s="10"/>
      <c r="AB410" s="10"/>
    </row>
    <row r="411" spans="1:28" ht="14.25" customHeight="1">
      <c r="A411" s="1252" t="str">
        <f>A410</f>
        <v/>
      </c>
      <c r="B411" s="58"/>
      <c r="C411" s="1817"/>
      <c r="D411" s="1815"/>
      <c r="E411" s="1817"/>
      <c r="F411" s="251"/>
      <c r="G411" s="251"/>
      <c r="H411" s="251"/>
      <c r="I411" s="251"/>
      <c r="J411" s="251"/>
      <c r="K411" s="251"/>
      <c r="L411" s="10"/>
      <c r="M411" s="10"/>
      <c r="N411" s="455"/>
      <c r="O411" s="250"/>
      <c r="P411" s="477"/>
      <c r="Q411" s="10"/>
      <c r="R411" s="340"/>
      <c r="S411" s="340"/>
      <c r="T411" s="340"/>
      <c r="U411" s="10"/>
      <c r="V411" s="10"/>
      <c r="W411" s="10"/>
      <c r="X411" s="10"/>
      <c r="Y411" s="10"/>
      <c r="Z411" s="10"/>
      <c r="AA411" s="10"/>
      <c r="AB411" s="10"/>
    </row>
    <row r="412" spans="1:28" ht="24.75" customHeight="1">
      <c r="A412" s="1252" t="str">
        <f>IF(E412&gt;0,"Wypełnione","")</f>
        <v/>
      </c>
      <c r="B412" s="58"/>
      <c r="C412" s="1816">
        <f>'Og s3a'!C815</f>
        <v>0</v>
      </c>
      <c r="D412" s="1814">
        <f>'Og s3a'!E815</f>
        <v>0</v>
      </c>
      <c r="E412" s="1816">
        <f>'Og s3a'!F815</f>
        <v>0</v>
      </c>
      <c r="F412" s="494">
        <f>O412</f>
        <v>0</v>
      </c>
      <c r="G412" s="494">
        <f>P412</f>
        <v>0</v>
      </c>
      <c r="H412" s="253"/>
      <c r="I412" s="253"/>
      <c r="J412" s="253"/>
      <c r="K412" s="253"/>
      <c r="L412" s="10"/>
      <c r="M412" s="10"/>
      <c r="N412" s="454">
        <f>'Og s3a'!G815</f>
        <v>0</v>
      </c>
      <c r="O412" s="254">
        <f>'Og s3a'!H815</f>
        <v>0</v>
      </c>
      <c r="P412" s="456">
        <f>'Og s3a'!D815</f>
        <v>0</v>
      </c>
      <c r="Q412" s="10"/>
      <c r="R412" s="340"/>
      <c r="S412" s="340"/>
      <c r="T412" s="340"/>
      <c r="U412" s="10"/>
      <c r="V412" s="10"/>
      <c r="W412" s="10"/>
      <c r="X412" s="10"/>
      <c r="Y412" s="10"/>
      <c r="Z412" s="10"/>
      <c r="AA412" s="10"/>
      <c r="AB412" s="10"/>
    </row>
    <row r="413" spans="1:28" ht="14.25" customHeight="1">
      <c r="A413" s="1252" t="str">
        <f>A412</f>
        <v/>
      </c>
      <c r="B413" s="58"/>
      <c r="C413" s="1817"/>
      <c r="D413" s="1815"/>
      <c r="E413" s="1817"/>
      <c r="F413" s="251"/>
      <c r="G413" s="251"/>
      <c r="H413" s="251"/>
      <c r="I413" s="251"/>
      <c r="J413" s="251"/>
      <c r="K413" s="251"/>
      <c r="L413" s="10"/>
      <c r="M413" s="10"/>
      <c r="N413" s="455"/>
      <c r="O413" s="250"/>
      <c r="P413" s="477"/>
      <c r="Q413" s="10"/>
      <c r="R413" s="340"/>
      <c r="S413" s="340"/>
      <c r="T413" s="340"/>
      <c r="U413" s="10"/>
      <c r="V413" s="10"/>
      <c r="W413" s="10"/>
      <c r="X413" s="10"/>
      <c r="Y413" s="10"/>
      <c r="Z413" s="10"/>
      <c r="AA413" s="10"/>
      <c r="AB413" s="10"/>
    </row>
    <row r="414" spans="1:28" ht="24.75" customHeight="1">
      <c r="A414" s="1252" t="str">
        <f>IF(E414&gt;0,"Wypełnione","")</f>
        <v/>
      </c>
      <c r="B414" s="58"/>
      <c r="C414" s="1816">
        <f>'Og s3a'!C817</f>
        <v>0</v>
      </c>
      <c r="D414" s="1814">
        <f>'Og s3a'!E817</f>
        <v>0</v>
      </c>
      <c r="E414" s="1816">
        <f>'Og s3a'!F817</f>
        <v>0</v>
      </c>
      <c r="F414" s="494">
        <f>O414</f>
        <v>0</v>
      </c>
      <c r="G414" s="494">
        <f>P414</f>
        <v>0</v>
      </c>
      <c r="H414" s="253"/>
      <c r="I414" s="253"/>
      <c r="J414" s="253"/>
      <c r="K414" s="253"/>
      <c r="L414" s="10"/>
      <c r="M414" s="10"/>
      <c r="N414" s="454">
        <f>'Og s3a'!G817</f>
        <v>0</v>
      </c>
      <c r="O414" s="254">
        <f>'Og s3a'!H817</f>
        <v>0</v>
      </c>
      <c r="P414" s="456">
        <f>'Og s3a'!D817</f>
        <v>0</v>
      </c>
      <c r="Q414" s="10"/>
      <c r="R414" s="340"/>
      <c r="S414" s="340"/>
      <c r="T414" s="340"/>
      <c r="U414" s="10"/>
      <c r="V414" s="10"/>
      <c r="W414" s="10"/>
      <c r="X414" s="10"/>
      <c r="Y414" s="10"/>
      <c r="Z414" s="10"/>
      <c r="AA414" s="10"/>
      <c r="AB414" s="10"/>
    </row>
    <row r="415" spans="1:28" ht="14.25" customHeight="1">
      <c r="A415" s="1252" t="str">
        <f>A414</f>
        <v/>
      </c>
      <c r="B415" s="58"/>
      <c r="C415" s="1817"/>
      <c r="D415" s="1815"/>
      <c r="E415" s="1817"/>
      <c r="F415" s="251"/>
      <c r="G415" s="251"/>
      <c r="H415" s="251"/>
      <c r="I415" s="251"/>
      <c r="J415" s="251"/>
      <c r="K415" s="251"/>
      <c r="L415" s="10"/>
      <c r="M415" s="10"/>
      <c r="N415" s="455"/>
      <c r="O415" s="250"/>
      <c r="P415" s="477"/>
      <c r="Q415" s="10"/>
      <c r="R415" s="340"/>
      <c r="S415" s="340"/>
      <c r="T415" s="340"/>
      <c r="U415" s="10"/>
      <c r="V415" s="10"/>
      <c r="W415" s="10"/>
      <c r="X415" s="10"/>
      <c r="Y415" s="10"/>
      <c r="Z415" s="10"/>
      <c r="AA415" s="10"/>
      <c r="AB415" s="10"/>
    </row>
    <row r="416" spans="1:28" ht="24.75" customHeight="1">
      <c r="A416" s="1252" t="str">
        <f>IF(E416&gt;0,"Wypełnione","")</f>
        <v/>
      </c>
      <c r="B416" s="58"/>
      <c r="C416" s="1816">
        <f>'Og s3a'!C819</f>
        <v>0</v>
      </c>
      <c r="D416" s="1814">
        <f>'Og s3a'!E819</f>
        <v>0</v>
      </c>
      <c r="E416" s="1816">
        <f>'Og s3a'!F819</f>
        <v>0</v>
      </c>
      <c r="F416" s="494">
        <f>O416</f>
        <v>0</v>
      </c>
      <c r="G416" s="494">
        <f>P416</f>
        <v>0</v>
      </c>
      <c r="H416" s="253"/>
      <c r="I416" s="253"/>
      <c r="J416" s="253"/>
      <c r="K416" s="253"/>
      <c r="L416" s="10"/>
      <c r="M416" s="10"/>
      <c r="N416" s="454">
        <f>'Og s3a'!G819</f>
        <v>0</v>
      </c>
      <c r="O416" s="254">
        <f>'Og s3a'!H819</f>
        <v>0</v>
      </c>
      <c r="P416" s="456">
        <f>'Og s3a'!D819</f>
        <v>0</v>
      </c>
      <c r="Q416" s="10"/>
      <c r="R416" s="340"/>
      <c r="S416" s="340"/>
      <c r="T416" s="340"/>
      <c r="U416" s="10"/>
      <c r="V416" s="10"/>
      <c r="W416" s="10"/>
      <c r="X416" s="10"/>
      <c r="Y416" s="10"/>
      <c r="Z416" s="10"/>
      <c r="AA416" s="10"/>
      <c r="AB416" s="10"/>
    </row>
    <row r="417" spans="1:28" ht="14.25" customHeight="1">
      <c r="A417" s="1252" t="str">
        <f>A416</f>
        <v/>
      </c>
      <c r="B417" s="58"/>
      <c r="C417" s="1817"/>
      <c r="D417" s="1815"/>
      <c r="E417" s="1817"/>
      <c r="F417" s="251"/>
      <c r="G417" s="251"/>
      <c r="H417" s="251"/>
      <c r="I417" s="251"/>
      <c r="J417" s="251"/>
      <c r="K417" s="251"/>
      <c r="L417" s="10"/>
      <c r="M417" s="10"/>
      <c r="N417" s="455"/>
      <c r="O417" s="250"/>
      <c r="P417" s="477"/>
      <c r="Q417" s="10"/>
      <c r="R417" s="340"/>
      <c r="S417" s="340"/>
      <c r="T417" s="340"/>
      <c r="U417" s="10"/>
      <c r="V417" s="10"/>
      <c r="W417" s="10"/>
      <c r="X417" s="10"/>
      <c r="Y417" s="10"/>
      <c r="Z417" s="10"/>
      <c r="AA417" s="10"/>
      <c r="AB417" s="10"/>
    </row>
    <row r="418" spans="1:28" ht="24.75" customHeight="1">
      <c r="A418" s="1252" t="str">
        <f>IF(E418&gt;0,"Wypełnione","")</f>
        <v/>
      </c>
      <c r="B418" s="58"/>
      <c r="C418" s="1816">
        <f>'Og s3a'!C821</f>
        <v>0</v>
      </c>
      <c r="D418" s="1814">
        <f>'Og s3a'!E821</f>
        <v>0</v>
      </c>
      <c r="E418" s="1816">
        <f>'Og s3a'!F821</f>
        <v>0</v>
      </c>
      <c r="F418" s="494">
        <f>O418</f>
        <v>0</v>
      </c>
      <c r="G418" s="494">
        <f>P418</f>
        <v>0</v>
      </c>
      <c r="H418" s="253"/>
      <c r="I418" s="253"/>
      <c r="J418" s="253"/>
      <c r="K418" s="253"/>
      <c r="L418" s="10"/>
      <c r="M418" s="10"/>
      <c r="N418" s="454">
        <f>'Og s3a'!G821</f>
        <v>0</v>
      </c>
      <c r="O418" s="254">
        <f>'Og s3a'!H821</f>
        <v>0</v>
      </c>
      <c r="P418" s="456">
        <f>'Og s3a'!D821</f>
        <v>0</v>
      </c>
      <c r="Q418" s="10"/>
      <c r="R418" s="340"/>
      <c r="S418" s="340"/>
      <c r="T418" s="340"/>
      <c r="U418" s="10"/>
      <c r="V418" s="10"/>
      <c r="W418" s="10"/>
      <c r="X418" s="10"/>
      <c r="Y418" s="10"/>
      <c r="Z418" s="10"/>
      <c r="AA418" s="10"/>
      <c r="AB418" s="10"/>
    </row>
    <row r="419" spans="1:28" ht="14.25" customHeight="1">
      <c r="A419" s="1252" t="str">
        <f>A418</f>
        <v/>
      </c>
      <c r="B419" s="58"/>
      <c r="C419" s="1817"/>
      <c r="D419" s="1815"/>
      <c r="E419" s="1817"/>
      <c r="F419" s="251"/>
      <c r="G419" s="251"/>
      <c r="H419" s="251"/>
      <c r="I419" s="251"/>
      <c r="J419" s="251"/>
      <c r="K419" s="251"/>
      <c r="L419" s="10"/>
      <c r="M419" s="10"/>
      <c r="N419" s="455"/>
      <c r="O419" s="250"/>
      <c r="P419" s="477"/>
      <c r="Q419" s="10"/>
      <c r="R419" s="340"/>
      <c r="S419" s="340"/>
      <c r="T419" s="340"/>
      <c r="U419" s="10"/>
      <c r="V419" s="10"/>
      <c r="W419" s="10"/>
      <c r="X419" s="10"/>
      <c r="Y419" s="10"/>
      <c r="Z419" s="10"/>
      <c r="AA419" s="10"/>
      <c r="AB419" s="10"/>
    </row>
    <row r="420" spans="1:28" ht="24.75" customHeight="1">
      <c r="A420" s="1252" t="str">
        <f>IF(E420&gt;0,"Wypełnione","")</f>
        <v/>
      </c>
      <c r="B420" s="58"/>
      <c r="C420" s="1816">
        <f>'Og s3a'!C823</f>
        <v>0</v>
      </c>
      <c r="D420" s="1814">
        <f>'Og s3a'!E823</f>
        <v>0</v>
      </c>
      <c r="E420" s="1816">
        <f>'Og s3a'!F823</f>
        <v>0</v>
      </c>
      <c r="F420" s="494">
        <f>O420</f>
        <v>0</v>
      </c>
      <c r="G420" s="494">
        <f>P420</f>
        <v>0</v>
      </c>
      <c r="H420" s="253"/>
      <c r="I420" s="253"/>
      <c r="J420" s="253"/>
      <c r="K420" s="253"/>
      <c r="L420" s="10"/>
      <c r="M420" s="10"/>
      <c r="N420" s="454">
        <f>'Og s3a'!G823</f>
        <v>0</v>
      </c>
      <c r="O420" s="254">
        <f>'Og s3a'!H823</f>
        <v>0</v>
      </c>
      <c r="P420" s="456">
        <f>'Og s3a'!D823</f>
        <v>0</v>
      </c>
      <c r="Q420" s="10"/>
      <c r="R420" s="340"/>
      <c r="S420" s="340"/>
      <c r="T420" s="340"/>
      <c r="U420" s="10"/>
      <c r="V420" s="10"/>
      <c r="W420" s="10"/>
      <c r="X420" s="10"/>
      <c r="Y420" s="10"/>
      <c r="Z420" s="10"/>
      <c r="AA420" s="10"/>
      <c r="AB420" s="10"/>
    </row>
    <row r="421" spans="1:28" ht="14.25" customHeight="1">
      <c r="A421" s="1252" t="str">
        <f>A420</f>
        <v/>
      </c>
      <c r="B421" s="58"/>
      <c r="C421" s="1817"/>
      <c r="D421" s="1815"/>
      <c r="E421" s="1817"/>
      <c r="F421" s="251"/>
      <c r="G421" s="251"/>
      <c r="H421" s="251"/>
      <c r="I421" s="251"/>
      <c r="J421" s="251"/>
      <c r="K421" s="251"/>
      <c r="L421" s="10"/>
      <c r="M421" s="10"/>
      <c r="N421" s="455"/>
      <c r="O421" s="250"/>
      <c r="P421" s="477"/>
      <c r="Q421" s="10"/>
      <c r="R421" s="340"/>
      <c r="S421" s="340"/>
      <c r="T421" s="340"/>
      <c r="U421" s="10"/>
      <c r="V421" s="10"/>
      <c r="W421" s="10"/>
      <c r="X421" s="10"/>
      <c r="Y421" s="10"/>
      <c r="Z421" s="10"/>
      <c r="AA421" s="10"/>
      <c r="AB421" s="10"/>
    </row>
    <row r="422" spans="1:28" ht="24.75" customHeight="1">
      <c r="A422" s="1252" t="str">
        <f>IF(E422&gt;0,"Wypełnione","")</f>
        <v/>
      </c>
      <c r="B422" s="58"/>
      <c r="C422" s="1816">
        <f>'Og s3a'!C825</f>
        <v>0</v>
      </c>
      <c r="D422" s="1814">
        <f>'Og s3a'!E825</f>
        <v>0</v>
      </c>
      <c r="E422" s="1816">
        <f>'Og s3a'!F825</f>
        <v>0</v>
      </c>
      <c r="F422" s="494">
        <f>O422</f>
        <v>0</v>
      </c>
      <c r="G422" s="494">
        <f>P422</f>
        <v>0</v>
      </c>
      <c r="H422" s="253"/>
      <c r="I422" s="253"/>
      <c r="J422" s="253"/>
      <c r="K422" s="253"/>
      <c r="L422" s="10"/>
      <c r="M422" s="10"/>
      <c r="N422" s="454">
        <f>'Og s3a'!G825</f>
        <v>0</v>
      </c>
      <c r="O422" s="254">
        <f>'Og s3a'!H825</f>
        <v>0</v>
      </c>
      <c r="P422" s="456">
        <f>'Og s3a'!D825</f>
        <v>0</v>
      </c>
      <c r="Q422" s="10"/>
      <c r="R422" s="340"/>
      <c r="S422" s="340"/>
      <c r="T422" s="340"/>
      <c r="U422" s="10"/>
      <c r="V422" s="10"/>
      <c r="W422" s="10"/>
      <c r="X422" s="10"/>
      <c r="Y422" s="10"/>
      <c r="Z422" s="10"/>
      <c r="AA422" s="10"/>
      <c r="AB422" s="10"/>
    </row>
    <row r="423" spans="1:28" ht="14.25" customHeight="1">
      <c r="A423" s="1252" t="str">
        <f>A422</f>
        <v/>
      </c>
      <c r="B423" s="58"/>
      <c r="C423" s="1817"/>
      <c r="D423" s="1815"/>
      <c r="E423" s="1817"/>
      <c r="F423" s="251"/>
      <c r="G423" s="251"/>
      <c r="H423" s="251"/>
      <c r="I423" s="251"/>
      <c r="J423" s="251"/>
      <c r="K423" s="251"/>
      <c r="L423" s="10"/>
      <c r="M423" s="10"/>
      <c r="N423" s="455"/>
      <c r="O423" s="250"/>
      <c r="P423" s="477"/>
      <c r="Q423" s="10"/>
      <c r="R423" s="340"/>
      <c r="S423" s="340"/>
      <c r="T423" s="340"/>
      <c r="U423" s="10"/>
      <c r="V423" s="10"/>
      <c r="W423" s="10"/>
      <c r="X423" s="10"/>
      <c r="Y423" s="10"/>
      <c r="Z423" s="10"/>
      <c r="AA423" s="10"/>
      <c r="AB423" s="10"/>
    </row>
    <row r="424" spans="1:28" ht="24.75" customHeight="1">
      <c r="A424" s="1252" t="str">
        <f>IF(E424&gt;0,"Wypełnione","")</f>
        <v/>
      </c>
      <c r="B424" s="58"/>
      <c r="C424" s="1816">
        <f>'Og s3a'!C827</f>
        <v>0</v>
      </c>
      <c r="D424" s="1814">
        <f>'Og s3a'!E827</f>
        <v>0</v>
      </c>
      <c r="E424" s="1816">
        <f>'Og s3a'!F827</f>
        <v>0</v>
      </c>
      <c r="F424" s="494">
        <f>O424</f>
        <v>0</v>
      </c>
      <c r="G424" s="494">
        <f>P424</f>
        <v>0</v>
      </c>
      <c r="H424" s="253"/>
      <c r="I424" s="253"/>
      <c r="J424" s="253"/>
      <c r="K424" s="253"/>
      <c r="L424" s="10"/>
      <c r="M424" s="10"/>
      <c r="N424" s="454">
        <f>'Og s3a'!G827</f>
        <v>0</v>
      </c>
      <c r="O424" s="254">
        <f>'Og s3a'!H827</f>
        <v>0</v>
      </c>
      <c r="P424" s="456">
        <f>'Og s3a'!D827</f>
        <v>0</v>
      </c>
      <c r="Q424" s="10"/>
      <c r="R424" s="340"/>
      <c r="S424" s="340"/>
      <c r="T424" s="340"/>
      <c r="U424" s="10"/>
      <c r="V424" s="10"/>
      <c r="W424" s="10"/>
      <c r="X424" s="10"/>
      <c r="Y424" s="10"/>
      <c r="Z424" s="10"/>
      <c r="AA424" s="10"/>
      <c r="AB424" s="10"/>
    </row>
    <row r="425" spans="1:28" ht="14.25" customHeight="1">
      <c r="A425" s="1252" t="str">
        <f>A424</f>
        <v/>
      </c>
      <c r="B425" s="58"/>
      <c r="C425" s="1817"/>
      <c r="D425" s="1815"/>
      <c r="E425" s="1817"/>
      <c r="F425" s="251"/>
      <c r="G425" s="251"/>
      <c r="H425" s="251"/>
      <c r="I425" s="251"/>
      <c r="J425" s="251"/>
      <c r="K425" s="251"/>
      <c r="L425" s="10"/>
      <c r="M425" s="10"/>
      <c r="N425" s="455"/>
      <c r="O425" s="250"/>
      <c r="P425" s="477"/>
      <c r="Q425" s="10"/>
      <c r="R425" s="340"/>
      <c r="S425" s="340"/>
      <c r="T425" s="340"/>
      <c r="U425" s="10"/>
      <c r="V425" s="10"/>
      <c r="W425" s="10"/>
      <c r="X425" s="10"/>
      <c r="Y425" s="10"/>
      <c r="Z425" s="10"/>
      <c r="AA425" s="10"/>
      <c r="AB425" s="10"/>
    </row>
    <row r="426" spans="1:28" ht="24.75" customHeight="1">
      <c r="A426" s="1252" t="str">
        <f>IF(E426&gt;0,"Wypełnione","")</f>
        <v/>
      </c>
      <c r="B426" s="58"/>
      <c r="C426" s="1816">
        <f>'Og s3a'!C829</f>
        <v>0</v>
      </c>
      <c r="D426" s="1814">
        <f>'Og s3a'!E829</f>
        <v>0</v>
      </c>
      <c r="E426" s="1816">
        <f>'Og s3a'!F829</f>
        <v>0</v>
      </c>
      <c r="F426" s="494">
        <f>O426</f>
        <v>0</v>
      </c>
      <c r="G426" s="494">
        <f>P426</f>
        <v>0</v>
      </c>
      <c r="H426" s="253"/>
      <c r="I426" s="253"/>
      <c r="J426" s="253"/>
      <c r="K426" s="253"/>
      <c r="L426" s="10"/>
      <c r="M426" s="10"/>
      <c r="N426" s="454">
        <f>'Og s3a'!G829</f>
        <v>0</v>
      </c>
      <c r="O426" s="254">
        <f>'Og s3a'!H829</f>
        <v>0</v>
      </c>
      <c r="P426" s="456">
        <f>'Og s3a'!D829</f>
        <v>0</v>
      </c>
      <c r="Q426" s="10"/>
      <c r="R426" s="340"/>
      <c r="S426" s="340"/>
      <c r="T426" s="340"/>
      <c r="U426" s="10"/>
      <c r="V426" s="10"/>
      <c r="W426" s="10"/>
      <c r="X426" s="10"/>
      <c r="Y426" s="10"/>
      <c r="Z426" s="10"/>
      <c r="AA426" s="10"/>
      <c r="AB426" s="10"/>
    </row>
    <row r="427" spans="1:28" ht="14.25" customHeight="1">
      <c r="A427" s="1252" t="str">
        <f>A426</f>
        <v/>
      </c>
      <c r="B427" s="58"/>
      <c r="C427" s="1817"/>
      <c r="D427" s="1815"/>
      <c r="E427" s="1817"/>
      <c r="F427" s="251"/>
      <c r="G427" s="251"/>
      <c r="H427" s="251"/>
      <c r="I427" s="251"/>
      <c r="J427" s="251"/>
      <c r="K427" s="251"/>
      <c r="L427" s="10"/>
      <c r="M427" s="10"/>
      <c r="N427" s="455"/>
      <c r="O427" s="250"/>
      <c r="P427" s="477"/>
      <c r="Q427" s="10"/>
      <c r="R427" s="340"/>
      <c r="S427" s="340"/>
      <c r="T427" s="340"/>
      <c r="U427" s="10"/>
      <c r="V427" s="10"/>
      <c r="W427" s="10"/>
      <c r="X427" s="10"/>
      <c r="Y427" s="10"/>
      <c r="Z427" s="10"/>
      <c r="AA427" s="10"/>
      <c r="AB427" s="10"/>
    </row>
    <row r="428" spans="1:28" ht="24.75" customHeight="1">
      <c r="A428" s="1252" t="str">
        <f>IF(E428&gt;0,"Wypełnione","")</f>
        <v/>
      </c>
      <c r="B428" s="58"/>
      <c r="C428" s="1816">
        <f>'Og s3a'!C831</f>
        <v>0</v>
      </c>
      <c r="D428" s="1814">
        <f>'Og s3a'!E831</f>
        <v>0</v>
      </c>
      <c r="E428" s="1816">
        <f>'Og s3a'!F831</f>
        <v>0</v>
      </c>
      <c r="F428" s="494">
        <f>O428</f>
        <v>0</v>
      </c>
      <c r="G428" s="494">
        <f>P428</f>
        <v>0</v>
      </c>
      <c r="H428" s="253"/>
      <c r="I428" s="253"/>
      <c r="J428" s="253"/>
      <c r="K428" s="253"/>
      <c r="L428" s="10"/>
      <c r="M428" s="10"/>
      <c r="N428" s="454">
        <f>'Og s3a'!G831</f>
        <v>0</v>
      </c>
      <c r="O428" s="254">
        <f>'Og s3a'!H831</f>
        <v>0</v>
      </c>
      <c r="P428" s="456">
        <f>'Og s3a'!D831</f>
        <v>0</v>
      </c>
      <c r="Q428" s="10"/>
      <c r="R428" s="340"/>
      <c r="S428" s="340"/>
      <c r="T428" s="340"/>
      <c r="U428" s="10"/>
      <c r="V428" s="10"/>
      <c r="W428" s="10"/>
      <c r="X428" s="10"/>
      <c r="Y428" s="10"/>
      <c r="Z428" s="10"/>
      <c r="AA428" s="10"/>
      <c r="AB428" s="10"/>
    </row>
    <row r="429" spans="1:28" ht="14.25" customHeight="1">
      <c r="A429" s="1252" t="str">
        <f>A428</f>
        <v/>
      </c>
      <c r="B429" s="58"/>
      <c r="C429" s="1817"/>
      <c r="D429" s="1815"/>
      <c r="E429" s="1817"/>
      <c r="F429" s="251"/>
      <c r="G429" s="251"/>
      <c r="H429" s="251"/>
      <c r="I429" s="251"/>
      <c r="J429" s="251"/>
      <c r="K429" s="251"/>
      <c r="L429" s="10"/>
      <c r="M429" s="10"/>
      <c r="N429" s="455"/>
      <c r="O429" s="250"/>
      <c r="P429" s="477"/>
      <c r="Q429" s="10"/>
      <c r="R429" s="340"/>
      <c r="S429" s="340"/>
      <c r="T429" s="340"/>
      <c r="U429" s="10"/>
      <c r="V429" s="10"/>
      <c r="W429" s="10"/>
      <c r="X429" s="10"/>
      <c r="Y429" s="10"/>
      <c r="Z429" s="10"/>
      <c r="AA429" s="10"/>
      <c r="AB429" s="10"/>
    </row>
    <row r="430" spans="1:28" ht="24.75" customHeight="1">
      <c r="A430" s="1252" t="str">
        <f>IF(E430&gt;0,"Wypełnione","")</f>
        <v/>
      </c>
      <c r="B430" s="58"/>
      <c r="C430" s="1816">
        <f>'Og s3a'!C833</f>
        <v>0</v>
      </c>
      <c r="D430" s="1814">
        <f>'Og s3a'!E833</f>
        <v>0</v>
      </c>
      <c r="E430" s="1816">
        <f>'Og s3a'!F833</f>
        <v>0</v>
      </c>
      <c r="F430" s="494">
        <f>O430</f>
        <v>0</v>
      </c>
      <c r="G430" s="494">
        <f>P430</f>
        <v>0</v>
      </c>
      <c r="H430" s="253"/>
      <c r="I430" s="253"/>
      <c r="J430" s="253"/>
      <c r="K430" s="253"/>
      <c r="L430" s="10"/>
      <c r="M430" s="10"/>
      <c r="N430" s="454">
        <f>'Og s3a'!G833</f>
        <v>0</v>
      </c>
      <c r="O430" s="254">
        <f>'Og s3a'!H833</f>
        <v>0</v>
      </c>
      <c r="P430" s="456">
        <f>'Og s3a'!D833</f>
        <v>0</v>
      </c>
      <c r="Q430" s="10"/>
      <c r="R430" s="340"/>
      <c r="S430" s="340"/>
      <c r="T430" s="340"/>
      <c r="U430" s="10"/>
      <c r="V430" s="10"/>
      <c r="W430" s="10"/>
      <c r="X430" s="10"/>
      <c r="Y430" s="10"/>
      <c r="Z430" s="10"/>
      <c r="AA430" s="10"/>
      <c r="AB430" s="10"/>
    </row>
    <row r="431" spans="1:28" ht="14.25" customHeight="1">
      <c r="A431" s="1252" t="str">
        <f>A430</f>
        <v/>
      </c>
      <c r="B431" s="58"/>
      <c r="C431" s="1817"/>
      <c r="D431" s="1815"/>
      <c r="E431" s="1817"/>
      <c r="F431" s="251"/>
      <c r="G431" s="251"/>
      <c r="H431" s="251"/>
      <c r="I431" s="251"/>
      <c r="J431" s="251"/>
      <c r="K431" s="251"/>
      <c r="L431" s="10"/>
      <c r="M431" s="10"/>
      <c r="N431" s="455"/>
      <c r="O431" s="250"/>
      <c r="P431" s="477"/>
      <c r="Q431" s="10"/>
      <c r="R431" s="340"/>
      <c r="S431" s="340"/>
      <c r="T431" s="340"/>
      <c r="U431" s="10"/>
      <c r="V431" s="10"/>
      <c r="W431" s="10"/>
      <c r="X431" s="10"/>
      <c r="Y431" s="10"/>
      <c r="Z431" s="10"/>
      <c r="AA431" s="10"/>
      <c r="AB431" s="10"/>
    </row>
    <row r="432" spans="1:28" ht="24.75" customHeight="1">
      <c r="A432" s="1252" t="str">
        <f>IF(E432&gt;0,"Wypełnione","")</f>
        <v/>
      </c>
      <c r="B432" s="58"/>
      <c r="C432" s="1816">
        <f>'Og s3a'!C835</f>
        <v>0</v>
      </c>
      <c r="D432" s="1814">
        <f>'Og s3a'!E835</f>
        <v>0</v>
      </c>
      <c r="E432" s="1816">
        <f>'Og s3a'!F835</f>
        <v>0</v>
      </c>
      <c r="F432" s="494">
        <f>O432</f>
        <v>0</v>
      </c>
      <c r="G432" s="494">
        <f>P432</f>
        <v>0</v>
      </c>
      <c r="H432" s="253"/>
      <c r="I432" s="253"/>
      <c r="J432" s="253"/>
      <c r="K432" s="253"/>
      <c r="L432" s="10"/>
      <c r="M432" s="10"/>
      <c r="N432" s="454">
        <f>'Og s3a'!G835</f>
        <v>0</v>
      </c>
      <c r="O432" s="254">
        <f>'Og s3a'!H835</f>
        <v>0</v>
      </c>
      <c r="P432" s="456">
        <f>'Og s3a'!D835</f>
        <v>0</v>
      </c>
      <c r="Q432" s="10"/>
      <c r="R432" s="340"/>
      <c r="S432" s="340"/>
      <c r="T432" s="340"/>
      <c r="U432" s="10"/>
      <c r="V432" s="10"/>
      <c r="W432" s="10"/>
      <c r="X432" s="10"/>
      <c r="Y432" s="10"/>
      <c r="Z432" s="10"/>
      <c r="AA432" s="10"/>
      <c r="AB432" s="10"/>
    </row>
    <row r="433" spans="1:28" ht="14.25" customHeight="1">
      <c r="A433" s="1252" t="str">
        <f>A432</f>
        <v/>
      </c>
      <c r="B433" s="58"/>
      <c r="C433" s="1817"/>
      <c r="D433" s="1815"/>
      <c r="E433" s="1817"/>
      <c r="F433" s="251"/>
      <c r="G433" s="251"/>
      <c r="H433" s="251"/>
      <c r="I433" s="251"/>
      <c r="J433" s="251"/>
      <c r="K433" s="251"/>
      <c r="L433" s="10"/>
      <c r="M433" s="10"/>
      <c r="N433" s="455"/>
      <c r="O433" s="250"/>
      <c r="P433" s="477"/>
      <c r="Q433" s="10"/>
      <c r="R433" s="340"/>
      <c r="S433" s="340"/>
      <c r="T433" s="340"/>
      <c r="U433" s="10"/>
      <c r="V433" s="10"/>
      <c r="W433" s="10"/>
      <c r="X433" s="10"/>
      <c r="Y433" s="10"/>
      <c r="Z433" s="10"/>
      <c r="AA433" s="10"/>
      <c r="AB433" s="10"/>
    </row>
    <row r="434" spans="1:28" ht="24.75" customHeight="1">
      <c r="A434" s="1252" t="str">
        <f>IF(E434&gt;0,"Wypełnione","")</f>
        <v/>
      </c>
      <c r="B434" s="58"/>
      <c r="C434" s="1816">
        <f>'Og s3a'!C837</f>
        <v>0</v>
      </c>
      <c r="D434" s="1814">
        <f>'Og s3a'!E837</f>
        <v>0</v>
      </c>
      <c r="E434" s="1816">
        <f>'Og s3a'!F837</f>
        <v>0</v>
      </c>
      <c r="F434" s="494">
        <f>O434</f>
        <v>0</v>
      </c>
      <c r="G434" s="494">
        <f>P434</f>
        <v>0</v>
      </c>
      <c r="H434" s="253"/>
      <c r="I434" s="253"/>
      <c r="J434" s="253"/>
      <c r="K434" s="253"/>
      <c r="L434" s="10"/>
      <c r="M434" s="10"/>
      <c r="N434" s="454">
        <f>'Og s3a'!G837</f>
        <v>0</v>
      </c>
      <c r="O434" s="254">
        <f>'Og s3a'!H837</f>
        <v>0</v>
      </c>
      <c r="P434" s="456">
        <f>'Og s3a'!D837</f>
        <v>0</v>
      </c>
      <c r="Q434" s="10"/>
      <c r="R434" s="340"/>
      <c r="S434" s="340"/>
      <c r="T434" s="340"/>
      <c r="U434" s="10"/>
      <c r="V434" s="10"/>
      <c r="W434" s="10"/>
      <c r="X434" s="10"/>
      <c r="Y434" s="10"/>
      <c r="Z434" s="10"/>
      <c r="AA434" s="10"/>
      <c r="AB434" s="10"/>
    </row>
    <row r="435" spans="1:28" ht="14.25" customHeight="1">
      <c r="A435" s="1252" t="str">
        <f>A434</f>
        <v/>
      </c>
      <c r="B435" s="58"/>
      <c r="C435" s="1817"/>
      <c r="D435" s="1815"/>
      <c r="E435" s="1817"/>
      <c r="F435" s="251"/>
      <c r="G435" s="251"/>
      <c r="H435" s="251"/>
      <c r="I435" s="251"/>
      <c r="J435" s="251"/>
      <c r="K435" s="251"/>
      <c r="L435" s="10"/>
      <c r="M435" s="10"/>
      <c r="N435" s="455"/>
      <c r="O435" s="250"/>
      <c r="P435" s="477"/>
      <c r="Q435" s="10"/>
      <c r="R435" s="340"/>
      <c r="S435" s="340"/>
      <c r="T435" s="340"/>
      <c r="U435" s="10"/>
      <c r="V435" s="10"/>
      <c r="W435" s="10"/>
      <c r="X435" s="10"/>
      <c r="Y435" s="10"/>
      <c r="Z435" s="10"/>
      <c r="AA435" s="10"/>
      <c r="AB435" s="10"/>
    </row>
    <row r="436" spans="1:28" ht="24.75" customHeight="1">
      <c r="A436" s="1252" t="str">
        <f>IF(E436&gt;0,"Wypełnione","")</f>
        <v/>
      </c>
      <c r="B436" s="58"/>
      <c r="C436" s="1816">
        <f>'Og s3a'!C839</f>
        <v>0</v>
      </c>
      <c r="D436" s="1814">
        <f>'Og s3a'!E839</f>
        <v>0</v>
      </c>
      <c r="E436" s="1816">
        <f>'Og s3a'!F839</f>
        <v>0</v>
      </c>
      <c r="F436" s="494">
        <f>O436</f>
        <v>0</v>
      </c>
      <c r="G436" s="494">
        <f>P436</f>
        <v>0</v>
      </c>
      <c r="H436" s="253"/>
      <c r="I436" s="253"/>
      <c r="J436" s="253"/>
      <c r="K436" s="253"/>
      <c r="L436" s="10"/>
      <c r="M436" s="10"/>
      <c r="N436" s="454">
        <f>'Og s3a'!G839</f>
        <v>0</v>
      </c>
      <c r="O436" s="254">
        <f>'Og s3a'!H839</f>
        <v>0</v>
      </c>
      <c r="P436" s="456">
        <f>'Og s3a'!D839</f>
        <v>0</v>
      </c>
      <c r="Q436" s="10"/>
      <c r="R436" s="340"/>
      <c r="S436" s="340"/>
      <c r="T436" s="340"/>
      <c r="U436" s="10"/>
      <c r="V436" s="10"/>
      <c r="W436" s="10"/>
      <c r="X436" s="10"/>
      <c r="Y436" s="10"/>
      <c r="Z436" s="10"/>
      <c r="AA436" s="10"/>
      <c r="AB436" s="10"/>
    </row>
    <row r="437" spans="1:28" ht="14.25" customHeight="1">
      <c r="A437" s="1252" t="str">
        <f>A436</f>
        <v/>
      </c>
      <c r="B437" s="58"/>
      <c r="C437" s="1817"/>
      <c r="D437" s="1815"/>
      <c r="E437" s="1817"/>
      <c r="F437" s="251"/>
      <c r="G437" s="251"/>
      <c r="H437" s="251"/>
      <c r="I437" s="251"/>
      <c r="J437" s="251"/>
      <c r="K437" s="251"/>
      <c r="L437" s="10"/>
      <c r="M437" s="10"/>
      <c r="N437" s="455"/>
      <c r="O437" s="250"/>
      <c r="P437" s="477"/>
      <c r="Q437" s="10"/>
      <c r="R437" s="340"/>
      <c r="S437" s="340"/>
      <c r="T437" s="340"/>
      <c r="U437" s="10"/>
      <c r="V437" s="10"/>
      <c r="W437" s="10"/>
      <c r="X437" s="10"/>
      <c r="Y437" s="10"/>
      <c r="Z437" s="10"/>
      <c r="AA437" s="10"/>
      <c r="AB437" s="10"/>
    </row>
    <row r="438" spans="1:28" ht="24.75" customHeight="1">
      <c r="A438" s="1252" t="str">
        <f>IF(E438&gt;0,"Wypełnione","")</f>
        <v/>
      </c>
      <c r="B438" s="58"/>
      <c r="C438" s="1816">
        <f>'Og s3a'!C841</f>
        <v>0</v>
      </c>
      <c r="D438" s="1814">
        <f>'Og s3a'!E841</f>
        <v>0</v>
      </c>
      <c r="E438" s="1816">
        <f>'Og s3a'!F841</f>
        <v>0</v>
      </c>
      <c r="F438" s="494">
        <f>O438</f>
        <v>0</v>
      </c>
      <c r="G438" s="494">
        <f>P438</f>
        <v>0</v>
      </c>
      <c r="H438" s="253"/>
      <c r="I438" s="253"/>
      <c r="J438" s="253"/>
      <c r="K438" s="253"/>
      <c r="L438" s="10"/>
      <c r="M438" s="10"/>
      <c r="N438" s="454">
        <f>'Og s3a'!G841</f>
        <v>0</v>
      </c>
      <c r="O438" s="254">
        <f>'Og s3a'!H841</f>
        <v>0</v>
      </c>
      <c r="P438" s="456">
        <f>'Og s3a'!D841</f>
        <v>0</v>
      </c>
      <c r="Q438" s="10"/>
      <c r="R438" s="340"/>
      <c r="S438" s="340"/>
      <c r="T438" s="340"/>
      <c r="U438" s="10"/>
      <c r="V438" s="10"/>
      <c r="W438" s="10"/>
      <c r="X438" s="10"/>
      <c r="Y438" s="10"/>
      <c r="Z438" s="10"/>
      <c r="AA438" s="10"/>
      <c r="AB438" s="10"/>
    </row>
    <row r="439" spans="1:28" ht="14.25" customHeight="1">
      <c r="A439" s="1252" t="str">
        <f>A438</f>
        <v/>
      </c>
      <c r="B439" s="58"/>
      <c r="C439" s="1817"/>
      <c r="D439" s="1815"/>
      <c r="E439" s="1817"/>
      <c r="F439" s="251"/>
      <c r="G439" s="251"/>
      <c r="H439" s="251"/>
      <c r="I439" s="251"/>
      <c r="J439" s="251"/>
      <c r="K439" s="251"/>
      <c r="L439" s="10"/>
      <c r="M439" s="10"/>
      <c r="N439" s="455"/>
      <c r="O439" s="250"/>
      <c r="P439" s="477"/>
      <c r="Q439" s="10"/>
      <c r="R439" s="340"/>
      <c r="S439" s="340"/>
      <c r="T439" s="340"/>
      <c r="U439" s="10"/>
      <c r="V439" s="10"/>
      <c r="W439" s="10"/>
      <c r="X439" s="10"/>
      <c r="Y439" s="10"/>
      <c r="Z439" s="10"/>
      <c r="AA439" s="10"/>
      <c r="AB439" s="10"/>
    </row>
    <row r="440" spans="1:28" ht="24.75" customHeight="1">
      <c r="A440" s="1252" t="str">
        <f>IF(E440&gt;0,"Wypełnione","")</f>
        <v/>
      </c>
      <c r="B440" s="58"/>
      <c r="C440" s="1816">
        <f>'Og s3a'!C843</f>
        <v>0</v>
      </c>
      <c r="D440" s="1814">
        <f>'Og s3a'!E843</f>
        <v>0</v>
      </c>
      <c r="E440" s="1816">
        <f>'Og s3a'!F843</f>
        <v>0</v>
      </c>
      <c r="F440" s="494">
        <f>O440</f>
        <v>0</v>
      </c>
      <c r="G440" s="494">
        <f>P440</f>
        <v>0</v>
      </c>
      <c r="H440" s="253"/>
      <c r="I440" s="253"/>
      <c r="J440" s="253"/>
      <c r="K440" s="253"/>
      <c r="L440" s="10"/>
      <c r="M440" s="10"/>
      <c r="N440" s="454">
        <f>'Og s3a'!G843</f>
        <v>0</v>
      </c>
      <c r="O440" s="254">
        <f>'Og s3a'!H843</f>
        <v>0</v>
      </c>
      <c r="P440" s="456">
        <f>'Og s3a'!D843</f>
        <v>0</v>
      </c>
      <c r="Q440" s="10"/>
      <c r="R440" s="340"/>
      <c r="S440" s="340"/>
      <c r="T440" s="340"/>
      <c r="U440" s="10"/>
      <c r="V440" s="10"/>
      <c r="W440" s="10"/>
      <c r="X440" s="10"/>
      <c r="Y440" s="10"/>
      <c r="Z440" s="10"/>
      <c r="AA440" s="10"/>
      <c r="AB440" s="10"/>
    </row>
    <row r="441" spans="1:28" ht="14.25" customHeight="1">
      <c r="A441" s="1252" t="str">
        <f>A440</f>
        <v/>
      </c>
      <c r="B441" s="58"/>
      <c r="C441" s="1817"/>
      <c r="D441" s="1815"/>
      <c r="E441" s="1817"/>
      <c r="F441" s="251"/>
      <c r="G441" s="251"/>
      <c r="H441" s="251"/>
      <c r="I441" s="251"/>
      <c r="J441" s="251"/>
      <c r="K441" s="251"/>
      <c r="L441" s="10"/>
      <c r="M441" s="10"/>
      <c r="N441" s="455"/>
      <c r="O441" s="250"/>
      <c r="P441" s="477"/>
      <c r="Q441" s="10"/>
      <c r="R441" s="340"/>
      <c r="S441" s="340"/>
      <c r="T441" s="340"/>
      <c r="U441" s="10"/>
      <c r="V441" s="10"/>
      <c r="W441" s="10"/>
      <c r="X441" s="10"/>
      <c r="Y441" s="10"/>
      <c r="Z441" s="10"/>
      <c r="AA441" s="10"/>
      <c r="AB441" s="10"/>
    </row>
    <row r="442" spans="1:28" ht="24.75" customHeight="1">
      <c r="A442" s="1252" t="str">
        <f>IF(E442&gt;0,"Wypełnione","")</f>
        <v/>
      </c>
      <c r="B442" s="58"/>
      <c r="C442" s="1816">
        <f>'Og s3a'!C845</f>
        <v>0</v>
      </c>
      <c r="D442" s="1814">
        <f>'Og s3a'!E845</f>
        <v>0</v>
      </c>
      <c r="E442" s="1816">
        <f>'Og s3a'!F845</f>
        <v>0</v>
      </c>
      <c r="F442" s="494">
        <f>O442</f>
        <v>0</v>
      </c>
      <c r="G442" s="494">
        <f>P442</f>
        <v>0</v>
      </c>
      <c r="H442" s="253"/>
      <c r="I442" s="253"/>
      <c r="J442" s="253"/>
      <c r="K442" s="253"/>
      <c r="L442" s="10"/>
      <c r="M442" s="10"/>
      <c r="N442" s="454">
        <f>'Og s3a'!G845</f>
        <v>0</v>
      </c>
      <c r="O442" s="254">
        <f>'Og s3a'!H845</f>
        <v>0</v>
      </c>
      <c r="P442" s="456">
        <f>'Og s3a'!D845</f>
        <v>0</v>
      </c>
      <c r="Q442" s="10"/>
      <c r="R442" s="340"/>
      <c r="S442" s="340"/>
      <c r="T442" s="340"/>
      <c r="U442" s="10"/>
      <c r="V442" s="10"/>
      <c r="W442" s="10"/>
      <c r="X442" s="10"/>
      <c r="Y442" s="10"/>
      <c r="Z442" s="10"/>
      <c r="AA442" s="10"/>
      <c r="AB442" s="10"/>
    </row>
    <row r="443" spans="1:28" ht="14.25" customHeight="1">
      <c r="A443" s="1252" t="str">
        <f>A442</f>
        <v/>
      </c>
      <c r="B443" s="58"/>
      <c r="C443" s="1817"/>
      <c r="D443" s="1815"/>
      <c r="E443" s="1817"/>
      <c r="F443" s="251"/>
      <c r="G443" s="251"/>
      <c r="H443" s="251"/>
      <c r="I443" s="251"/>
      <c r="J443" s="251"/>
      <c r="K443" s="251"/>
      <c r="L443" s="10"/>
      <c r="M443" s="10"/>
      <c r="N443" s="455"/>
      <c r="O443" s="250"/>
      <c r="P443" s="477"/>
      <c r="Q443" s="10"/>
      <c r="R443" s="340"/>
      <c r="S443" s="340"/>
      <c r="T443" s="340"/>
      <c r="U443" s="10"/>
      <c r="V443" s="10"/>
      <c r="W443" s="10"/>
      <c r="X443" s="10"/>
      <c r="Y443" s="10"/>
      <c r="Z443" s="10"/>
      <c r="AA443" s="10"/>
      <c r="AB443" s="10"/>
    </row>
    <row r="444" spans="1:28" ht="24.75" customHeight="1">
      <c r="A444" s="1252" t="str">
        <f>IF(E444&gt;0,"Wypełnione","")</f>
        <v/>
      </c>
      <c r="B444" s="58"/>
      <c r="C444" s="1816">
        <f>'Og s3a'!C847</f>
        <v>0</v>
      </c>
      <c r="D444" s="1814">
        <f>'Og s3a'!E847</f>
        <v>0</v>
      </c>
      <c r="E444" s="1816">
        <f>'Og s3a'!F847</f>
        <v>0</v>
      </c>
      <c r="F444" s="494">
        <f>O444</f>
        <v>0</v>
      </c>
      <c r="G444" s="494">
        <f>P444</f>
        <v>0</v>
      </c>
      <c r="H444" s="253"/>
      <c r="I444" s="253"/>
      <c r="J444" s="253"/>
      <c r="K444" s="253"/>
      <c r="L444" s="10"/>
      <c r="M444" s="10"/>
      <c r="N444" s="454">
        <f>'Og s3a'!G847</f>
        <v>0</v>
      </c>
      <c r="O444" s="254">
        <f>'Og s3a'!H847</f>
        <v>0</v>
      </c>
      <c r="P444" s="456">
        <f>'Og s3a'!D847</f>
        <v>0</v>
      </c>
      <c r="Q444" s="10"/>
      <c r="R444" s="340"/>
      <c r="S444" s="340"/>
      <c r="T444" s="340"/>
      <c r="U444" s="10"/>
      <c r="V444" s="10"/>
      <c r="W444" s="10"/>
      <c r="X444" s="10"/>
      <c r="Y444" s="10"/>
      <c r="Z444" s="10"/>
      <c r="AA444" s="10"/>
      <c r="AB444" s="10"/>
    </row>
    <row r="445" spans="1:28" ht="14.25" customHeight="1">
      <c r="A445" s="1252" t="str">
        <f>A444</f>
        <v/>
      </c>
      <c r="B445" s="58"/>
      <c r="C445" s="1817"/>
      <c r="D445" s="1815"/>
      <c r="E445" s="1817"/>
      <c r="F445" s="251"/>
      <c r="G445" s="251"/>
      <c r="H445" s="251"/>
      <c r="I445" s="251"/>
      <c r="J445" s="251"/>
      <c r="K445" s="251"/>
      <c r="L445" s="10"/>
      <c r="M445" s="10"/>
      <c r="N445" s="455"/>
      <c r="O445" s="250"/>
      <c r="P445" s="477"/>
      <c r="Q445" s="10"/>
      <c r="R445" s="340"/>
      <c r="S445" s="340"/>
      <c r="T445" s="340"/>
      <c r="U445" s="10"/>
      <c r="V445" s="10"/>
      <c r="W445" s="10"/>
      <c r="X445" s="10"/>
      <c r="Y445" s="10"/>
      <c r="Z445" s="10"/>
      <c r="AA445" s="10"/>
      <c r="AB445" s="10"/>
    </row>
    <row r="446" spans="1:28" ht="24.75" customHeight="1">
      <c r="A446" s="1252" t="str">
        <f>IF(E446&gt;0,"Wypełnione","")</f>
        <v/>
      </c>
      <c r="B446" s="58"/>
      <c r="C446" s="1816">
        <f>'Og s3a'!C849</f>
        <v>0</v>
      </c>
      <c r="D446" s="1814">
        <f>'Og s3a'!E849</f>
        <v>0</v>
      </c>
      <c r="E446" s="1816">
        <f>'Og s3a'!F849</f>
        <v>0</v>
      </c>
      <c r="F446" s="494">
        <f>O446</f>
        <v>0</v>
      </c>
      <c r="G446" s="494">
        <f>P446</f>
        <v>0</v>
      </c>
      <c r="H446" s="253"/>
      <c r="I446" s="253"/>
      <c r="J446" s="253"/>
      <c r="K446" s="253"/>
      <c r="L446" s="10"/>
      <c r="M446" s="10"/>
      <c r="N446" s="454">
        <f>'Og s3a'!G849</f>
        <v>0</v>
      </c>
      <c r="O446" s="254">
        <f>'Og s3a'!H849</f>
        <v>0</v>
      </c>
      <c r="P446" s="456">
        <f>'Og s3a'!D849</f>
        <v>0</v>
      </c>
      <c r="Q446" s="10"/>
      <c r="R446" s="340"/>
      <c r="S446" s="340"/>
      <c r="T446" s="340"/>
      <c r="U446" s="10"/>
      <c r="V446" s="10"/>
      <c r="W446" s="10"/>
      <c r="X446" s="10"/>
      <c r="Y446" s="10"/>
      <c r="Z446" s="10"/>
      <c r="AA446" s="10"/>
      <c r="AB446" s="10"/>
    </row>
    <row r="447" spans="1:28" ht="14.25" customHeight="1">
      <c r="A447" s="1252" t="str">
        <f>A446</f>
        <v/>
      </c>
      <c r="B447" s="58"/>
      <c r="C447" s="1817"/>
      <c r="D447" s="1815"/>
      <c r="E447" s="1817"/>
      <c r="F447" s="251"/>
      <c r="G447" s="251"/>
      <c r="H447" s="251"/>
      <c r="I447" s="251"/>
      <c r="J447" s="251"/>
      <c r="K447" s="251"/>
      <c r="L447" s="10"/>
      <c r="M447" s="10"/>
      <c r="N447" s="455"/>
      <c r="O447" s="250"/>
      <c r="P447" s="477"/>
      <c r="Q447" s="10"/>
      <c r="R447" s="340"/>
      <c r="S447" s="340"/>
      <c r="T447" s="340"/>
      <c r="U447" s="10"/>
      <c r="V447" s="10"/>
      <c r="W447" s="10"/>
      <c r="X447" s="10"/>
      <c r="Y447" s="10"/>
      <c r="Z447" s="10"/>
      <c r="AA447" s="10"/>
      <c r="AB447" s="10"/>
    </row>
    <row r="448" spans="1:28" ht="24.75" customHeight="1">
      <c r="A448" s="1252" t="str">
        <f>IF(E448&gt;0,"Wypełnione","")</f>
        <v/>
      </c>
      <c r="B448" s="58"/>
      <c r="C448" s="1816">
        <f>'Og s3a'!C851</f>
        <v>0</v>
      </c>
      <c r="D448" s="1814">
        <f>'Og s3a'!E851</f>
        <v>0</v>
      </c>
      <c r="E448" s="1816">
        <f>'Og s3a'!F851</f>
        <v>0</v>
      </c>
      <c r="F448" s="494">
        <f>O448</f>
        <v>0</v>
      </c>
      <c r="G448" s="494">
        <f>P448</f>
        <v>0</v>
      </c>
      <c r="H448" s="253"/>
      <c r="I448" s="253"/>
      <c r="J448" s="253"/>
      <c r="K448" s="253"/>
      <c r="L448" s="10"/>
      <c r="M448" s="10"/>
      <c r="N448" s="454">
        <f>'Og s3a'!G851</f>
        <v>0</v>
      </c>
      <c r="O448" s="254">
        <f>'Og s3a'!H851</f>
        <v>0</v>
      </c>
      <c r="P448" s="456">
        <f>'Og s3a'!D851</f>
        <v>0</v>
      </c>
      <c r="Q448" s="10"/>
      <c r="R448" s="340"/>
      <c r="S448" s="340"/>
      <c r="T448" s="340"/>
      <c r="U448" s="10"/>
      <c r="V448" s="10"/>
      <c r="W448" s="10"/>
      <c r="X448" s="10"/>
      <c r="Y448" s="10"/>
      <c r="Z448" s="10"/>
      <c r="AA448" s="10"/>
      <c r="AB448" s="10"/>
    </row>
    <row r="449" spans="1:28" ht="14.25" customHeight="1">
      <c r="A449" s="1252" t="str">
        <f>A448</f>
        <v/>
      </c>
      <c r="B449" s="58"/>
      <c r="C449" s="1817"/>
      <c r="D449" s="1815"/>
      <c r="E449" s="1817"/>
      <c r="F449" s="251"/>
      <c r="G449" s="251"/>
      <c r="H449" s="251"/>
      <c r="I449" s="251"/>
      <c r="J449" s="251"/>
      <c r="K449" s="251"/>
      <c r="L449" s="10"/>
      <c r="M449" s="10"/>
      <c r="N449" s="455"/>
      <c r="O449" s="250"/>
      <c r="P449" s="477"/>
      <c r="Q449" s="10"/>
      <c r="R449" s="340"/>
      <c r="S449" s="340"/>
      <c r="T449" s="340"/>
      <c r="U449" s="10"/>
      <c r="V449" s="10"/>
      <c r="W449" s="10"/>
      <c r="X449" s="10"/>
      <c r="Y449" s="10"/>
      <c r="Z449" s="10"/>
      <c r="AA449" s="10"/>
      <c r="AB449" s="10"/>
    </row>
    <row r="450" spans="1:28" ht="24.75" customHeight="1">
      <c r="A450" s="1252" t="str">
        <f>IF(E450&gt;0,"Wypełnione","")</f>
        <v/>
      </c>
      <c r="B450" s="58"/>
      <c r="C450" s="1816">
        <f>'Og s3a'!C853</f>
        <v>0</v>
      </c>
      <c r="D450" s="1814">
        <f>'Og s3a'!E853</f>
        <v>0</v>
      </c>
      <c r="E450" s="1816">
        <f>'Og s3a'!F853</f>
        <v>0</v>
      </c>
      <c r="F450" s="494">
        <f>O450</f>
        <v>0</v>
      </c>
      <c r="G450" s="494">
        <f>P450</f>
        <v>0</v>
      </c>
      <c r="H450" s="253"/>
      <c r="I450" s="253"/>
      <c r="J450" s="253"/>
      <c r="K450" s="253"/>
      <c r="L450" s="10"/>
      <c r="M450" s="10"/>
      <c r="N450" s="454">
        <f>'Og s3a'!G853</f>
        <v>0</v>
      </c>
      <c r="O450" s="254">
        <f>'Og s3a'!H853</f>
        <v>0</v>
      </c>
      <c r="P450" s="456">
        <f>'Og s3a'!D853</f>
        <v>0</v>
      </c>
      <c r="Q450" s="10"/>
      <c r="R450" s="340"/>
      <c r="S450" s="340"/>
      <c r="T450" s="340"/>
      <c r="U450" s="10"/>
      <c r="V450" s="10"/>
      <c r="W450" s="10"/>
      <c r="X450" s="10"/>
      <c r="Y450" s="10"/>
      <c r="Z450" s="10"/>
      <c r="AA450" s="10"/>
      <c r="AB450" s="10"/>
    </row>
    <row r="451" spans="1:28" ht="14.25" customHeight="1">
      <c r="A451" s="1252" t="str">
        <f>A450</f>
        <v/>
      </c>
      <c r="B451" s="58"/>
      <c r="C451" s="1817"/>
      <c r="D451" s="1815"/>
      <c r="E451" s="1817"/>
      <c r="F451" s="251"/>
      <c r="G451" s="251"/>
      <c r="H451" s="251"/>
      <c r="I451" s="251"/>
      <c r="J451" s="251"/>
      <c r="K451" s="251"/>
      <c r="L451" s="10"/>
      <c r="M451" s="10"/>
      <c r="N451" s="455"/>
      <c r="O451" s="250"/>
      <c r="P451" s="477"/>
      <c r="Q451" s="10"/>
      <c r="R451" s="340"/>
      <c r="S451" s="340"/>
      <c r="T451" s="340"/>
      <c r="U451" s="10"/>
      <c r="V451" s="10"/>
      <c r="W451" s="10"/>
      <c r="X451" s="10"/>
      <c r="Y451" s="10"/>
      <c r="Z451" s="10"/>
      <c r="AA451" s="10"/>
      <c r="AB451" s="10"/>
    </row>
    <row r="452" spans="1:28" ht="24.75" customHeight="1">
      <c r="A452" s="1252" t="str">
        <f>IF(E452&gt;0,"Wypełnione","")</f>
        <v/>
      </c>
      <c r="B452" s="58"/>
      <c r="C452" s="1816">
        <f>'Og s3a'!C855</f>
        <v>0</v>
      </c>
      <c r="D452" s="1814">
        <f>'Og s3a'!E855</f>
        <v>0</v>
      </c>
      <c r="E452" s="1816">
        <f>'Og s3a'!F855</f>
        <v>0</v>
      </c>
      <c r="F452" s="494">
        <f>O452</f>
        <v>0</v>
      </c>
      <c r="G452" s="494">
        <f>P452</f>
        <v>0</v>
      </c>
      <c r="H452" s="253"/>
      <c r="I452" s="253"/>
      <c r="J452" s="253"/>
      <c r="K452" s="253"/>
      <c r="L452" s="10"/>
      <c r="M452" s="10"/>
      <c r="N452" s="454">
        <f>'Og s3a'!G855</f>
        <v>0</v>
      </c>
      <c r="O452" s="254">
        <f>'Og s3a'!H855</f>
        <v>0</v>
      </c>
      <c r="P452" s="456">
        <f>'Og s3a'!D855</f>
        <v>0</v>
      </c>
      <c r="Q452" s="10"/>
      <c r="R452" s="340"/>
      <c r="S452" s="340"/>
      <c r="T452" s="340"/>
      <c r="U452" s="10"/>
      <c r="V452" s="10"/>
      <c r="W452" s="10"/>
      <c r="X452" s="10"/>
      <c r="Y452" s="10"/>
      <c r="Z452" s="10"/>
      <c r="AA452" s="10"/>
      <c r="AB452" s="10"/>
    </row>
    <row r="453" spans="1:28" ht="14.25" customHeight="1">
      <c r="A453" s="1252" t="str">
        <f>A452</f>
        <v/>
      </c>
      <c r="B453" s="58"/>
      <c r="C453" s="1817"/>
      <c r="D453" s="1815"/>
      <c r="E453" s="1817"/>
      <c r="F453" s="251"/>
      <c r="G453" s="251"/>
      <c r="H453" s="251"/>
      <c r="I453" s="251"/>
      <c r="J453" s="251"/>
      <c r="K453" s="251"/>
      <c r="L453" s="10"/>
      <c r="M453" s="10"/>
      <c r="N453" s="455"/>
      <c r="O453" s="250"/>
      <c r="P453" s="477"/>
      <c r="Q453" s="10"/>
      <c r="R453" s="340"/>
      <c r="S453" s="340"/>
      <c r="T453" s="340"/>
      <c r="U453" s="10"/>
      <c r="V453" s="10"/>
      <c r="W453" s="10"/>
      <c r="X453" s="10"/>
      <c r="Y453" s="10"/>
      <c r="Z453" s="10"/>
      <c r="AA453" s="10"/>
      <c r="AB453" s="10"/>
    </row>
    <row r="454" spans="1:28" ht="24.75" customHeight="1">
      <c r="A454" s="1252" t="str">
        <f>IF(E454&gt;0,"Wypełnione","")</f>
        <v/>
      </c>
      <c r="B454" s="58"/>
      <c r="C454" s="1816">
        <f>'Og s3a'!C857</f>
        <v>0</v>
      </c>
      <c r="D454" s="1814">
        <f>'Og s3a'!E857</f>
        <v>0</v>
      </c>
      <c r="E454" s="1816">
        <f>'Og s3a'!F857</f>
        <v>0</v>
      </c>
      <c r="F454" s="494">
        <f>O454</f>
        <v>0</v>
      </c>
      <c r="G454" s="494">
        <f>P454</f>
        <v>0</v>
      </c>
      <c r="H454" s="253"/>
      <c r="I454" s="253"/>
      <c r="J454" s="253"/>
      <c r="K454" s="253"/>
      <c r="L454" s="10"/>
      <c r="M454" s="10"/>
      <c r="N454" s="454">
        <f>'Og s3a'!G857</f>
        <v>0</v>
      </c>
      <c r="O454" s="254">
        <f>'Og s3a'!H857</f>
        <v>0</v>
      </c>
      <c r="P454" s="456">
        <f>'Og s3a'!D857</f>
        <v>0</v>
      </c>
      <c r="Q454" s="10"/>
      <c r="R454" s="340"/>
      <c r="S454" s="340"/>
      <c r="T454" s="340"/>
      <c r="U454" s="10"/>
      <c r="V454" s="10"/>
      <c r="W454" s="10"/>
      <c r="X454" s="10"/>
      <c r="Y454" s="10"/>
      <c r="Z454" s="10"/>
      <c r="AA454" s="10"/>
      <c r="AB454" s="10"/>
    </row>
    <row r="455" spans="1:28" ht="14.25" customHeight="1">
      <c r="A455" s="1252" t="str">
        <f>A454</f>
        <v/>
      </c>
      <c r="B455" s="58"/>
      <c r="C455" s="1817"/>
      <c r="D455" s="1815"/>
      <c r="E455" s="1817"/>
      <c r="F455" s="251"/>
      <c r="G455" s="251"/>
      <c r="H455" s="251"/>
      <c r="I455" s="251"/>
      <c r="J455" s="251"/>
      <c r="K455" s="251"/>
      <c r="L455" s="10"/>
      <c r="M455" s="10"/>
      <c r="N455" s="455"/>
      <c r="O455" s="250"/>
      <c r="P455" s="477"/>
      <c r="Q455" s="10"/>
      <c r="R455" s="340"/>
      <c r="S455" s="340"/>
      <c r="T455" s="340"/>
      <c r="U455" s="10"/>
      <c r="V455" s="10"/>
      <c r="W455" s="10"/>
      <c r="X455" s="10"/>
      <c r="Y455" s="10"/>
      <c r="Z455" s="10"/>
      <c r="AA455" s="10"/>
      <c r="AB455" s="10"/>
    </row>
    <row r="456" spans="1:28" ht="24.75" customHeight="1">
      <c r="A456" s="1252" t="str">
        <f>IF(E456&gt;0,"Wypełnione","")</f>
        <v/>
      </c>
      <c r="B456" s="58"/>
      <c r="C456" s="1816">
        <f>'Og s3a'!C859</f>
        <v>0</v>
      </c>
      <c r="D456" s="1814">
        <f>'Og s3a'!E859</f>
        <v>0</v>
      </c>
      <c r="E456" s="1816">
        <f>'Og s3a'!F859</f>
        <v>0</v>
      </c>
      <c r="F456" s="494">
        <f>O456</f>
        <v>0</v>
      </c>
      <c r="G456" s="494">
        <f>P456</f>
        <v>0</v>
      </c>
      <c r="H456" s="253"/>
      <c r="I456" s="253"/>
      <c r="J456" s="253"/>
      <c r="K456" s="253"/>
      <c r="L456" s="10"/>
      <c r="M456" s="10"/>
      <c r="N456" s="454">
        <f>'Og s3a'!G859</f>
        <v>0</v>
      </c>
      <c r="O456" s="254">
        <f>'Og s3a'!H859</f>
        <v>0</v>
      </c>
      <c r="P456" s="456">
        <f>'Og s3a'!D859</f>
        <v>0</v>
      </c>
      <c r="Q456" s="10"/>
      <c r="R456" s="340"/>
      <c r="S456" s="340"/>
      <c r="T456" s="340"/>
      <c r="U456" s="10"/>
      <c r="V456" s="10"/>
      <c r="W456" s="10"/>
      <c r="X456" s="10"/>
      <c r="Y456" s="10"/>
      <c r="Z456" s="10"/>
      <c r="AA456" s="10"/>
      <c r="AB456" s="10"/>
    </row>
    <row r="457" spans="1:28" ht="14.25" customHeight="1">
      <c r="A457" s="1252" t="str">
        <f>A456</f>
        <v/>
      </c>
      <c r="B457" s="58"/>
      <c r="C457" s="1817"/>
      <c r="D457" s="1815"/>
      <c r="E457" s="1817"/>
      <c r="F457" s="251"/>
      <c r="G457" s="251"/>
      <c r="H457" s="251"/>
      <c r="I457" s="251"/>
      <c r="J457" s="251"/>
      <c r="K457" s="251"/>
      <c r="L457" s="10"/>
      <c r="M457" s="10"/>
      <c r="N457" s="455"/>
      <c r="O457" s="250"/>
      <c r="P457" s="477"/>
      <c r="Q457" s="10"/>
      <c r="R457" s="340"/>
      <c r="S457" s="340"/>
      <c r="T457" s="340"/>
      <c r="U457" s="10"/>
      <c r="V457" s="10"/>
      <c r="W457" s="10"/>
      <c r="X457" s="10"/>
      <c r="Y457" s="10"/>
      <c r="Z457" s="10"/>
      <c r="AA457" s="10"/>
      <c r="AB457" s="10"/>
    </row>
    <row r="458" spans="1:28" ht="24.75" customHeight="1">
      <c r="A458" s="1252" t="str">
        <f>IF(E458&gt;0,"Wypełnione","")</f>
        <v/>
      </c>
      <c r="B458" s="58"/>
      <c r="C458" s="1816">
        <f>'Og s3a'!C861</f>
        <v>0</v>
      </c>
      <c r="D458" s="1814">
        <f>'Og s3a'!E861</f>
        <v>0</v>
      </c>
      <c r="E458" s="1816">
        <f>'Og s3a'!F861</f>
        <v>0</v>
      </c>
      <c r="F458" s="494">
        <f>O458</f>
        <v>0</v>
      </c>
      <c r="G458" s="494">
        <f>P458</f>
        <v>0</v>
      </c>
      <c r="H458" s="253"/>
      <c r="I458" s="253"/>
      <c r="J458" s="253"/>
      <c r="K458" s="253"/>
      <c r="L458" s="10"/>
      <c r="M458" s="10"/>
      <c r="N458" s="454">
        <f>'Og s3a'!G861</f>
        <v>0</v>
      </c>
      <c r="O458" s="254">
        <f>'Og s3a'!H861</f>
        <v>0</v>
      </c>
      <c r="P458" s="456">
        <f>'Og s3a'!D861</f>
        <v>0</v>
      </c>
      <c r="Q458" s="10"/>
      <c r="R458" s="340"/>
      <c r="S458" s="340"/>
      <c r="T458" s="340"/>
      <c r="U458" s="10"/>
      <c r="V458" s="10"/>
      <c r="W458" s="10"/>
      <c r="X458" s="10"/>
      <c r="Y458" s="10"/>
      <c r="Z458" s="10"/>
      <c r="AA458" s="10"/>
      <c r="AB458" s="10"/>
    </row>
    <row r="459" spans="1:28" ht="14.25" customHeight="1">
      <c r="A459" s="1252" t="str">
        <f>A458</f>
        <v/>
      </c>
      <c r="B459" s="58"/>
      <c r="C459" s="1817"/>
      <c r="D459" s="1815"/>
      <c r="E459" s="1817"/>
      <c r="F459" s="251"/>
      <c r="G459" s="251"/>
      <c r="H459" s="251"/>
      <c r="I459" s="251"/>
      <c r="J459" s="251"/>
      <c r="K459" s="251"/>
      <c r="L459" s="10"/>
      <c r="M459" s="10"/>
      <c r="N459" s="455"/>
      <c r="O459" s="250"/>
      <c r="P459" s="477"/>
      <c r="Q459" s="10"/>
      <c r="R459" s="340"/>
      <c r="S459" s="340"/>
      <c r="T459" s="340"/>
      <c r="U459" s="10"/>
      <c r="V459" s="10"/>
      <c r="W459" s="10"/>
      <c r="X459" s="10"/>
      <c r="Y459" s="10"/>
      <c r="Z459" s="10"/>
      <c r="AA459" s="10"/>
      <c r="AB459" s="10"/>
    </row>
    <row r="460" spans="1:28" ht="24.75" customHeight="1">
      <c r="A460" s="1252" t="str">
        <f>IF(E460&gt;0,"Wypełnione","")</f>
        <v/>
      </c>
      <c r="B460" s="58"/>
      <c r="C460" s="1816">
        <f>'Og s3a'!C863</f>
        <v>0</v>
      </c>
      <c r="D460" s="1814">
        <f>'Og s3a'!E863</f>
        <v>0</v>
      </c>
      <c r="E460" s="1816">
        <f>'Og s3a'!F863</f>
        <v>0</v>
      </c>
      <c r="F460" s="494">
        <f>O460</f>
        <v>0</v>
      </c>
      <c r="G460" s="494">
        <f>P460</f>
        <v>0</v>
      </c>
      <c r="H460" s="253"/>
      <c r="I460" s="253"/>
      <c r="J460" s="253"/>
      <c r="K460" s="253"/>
      <c r="L460" s="10"/>
      <c r="M460" s="10"/>
      <c r="N460" s="454">
        <f>'Og s3a'!G863</f>
        <v>0</v>
      </c>
      <c r="O460" s="254">
        <f>'Og s3a'!H863</f>
        <v>0</v>
      </c>
      <c r="P460" s="456">
        <f>'Og s3a'!D863</f>
        <v>0</v>
      </c>
      <c r="Q460" s="10"/>
      <c r="R460" s="340"/>
      <c r="S460" s="340"/>
      <c r="T460" s="340"/>
      <c r="U460" s="10"/>
      <c r="V460" s="10"/>
      <c r="W460" s="10"/>
      <c r="X460" s="10"/>
      <c r="Y460" s="10"/>
      <c r="Z460" s="10"/>
      <c r="AA460" s="10"/>
      <c r="AB460" s="10"/>
    </row>
    <row r="461" spans="1:28" ht="14.25" customHeight="1">
      <c r="A461" s="1252" t="str">
        <f>A460</f>
        <v/>
      </c>
      <c r="B461" s="58"/>
      <c r="C461" s="1817"/>
      <c r="D461" s="1815"/>
      <c r="E461" s="1817"/>
      <c r="F461" s="251"/>
      <c r="G461" s="251"/>
      <c r="H461" s="251"/>
      <c r="I461" s="251"/>
      <c r="J461" s="251"/>
      <c r="K461" s="251"/>
      <c r="L461" s="10"/>
      <c r="M461" s="10"/>
      <c r="N461" s="455"/>
      <c r="O461" s="250"/>
      <c r="P461" s="477"/>
      <c r="Q461" s="10"/>
      <c r="R461" s="340"/>
      <c r="S461" s="340"/>
      <c r="T461" s="340"/>
      <c r="U461" s="10"/>
      <c r="V461" s="10"/>
      <c r="W461" s="10"/>
      <c r="X461" s="10"/>
      <c r="Y461" s="10"/>
      <c r="Z461" s="10"/>
      <c r="AA461" s="10"/>
      <c r="AB461" s="10"/>
    </row>
    <row r="462" spans="1:28" ht="24.75" customHeight="1">
      <c r="A462" s="1252" t="str">
        <f>IF(E462&gt;0,"Wypełnione","")</f>
        <v/>
      </c>
      <c r="B462" s="58"/>
      <c r="C462" s="1816">
        <f>'Og s3a'!C865</f>
        <v>0</v>
      </c>
      <c r="D462" s="1814">
        <f>'Og s3a'!E865</f>
        <v>0</v>
      </c>
      <c r="E462" s="1816">
        <f>'Og s3a'!F865</f>
        <v>0</v>
      </c>
      <c r="F462" s="494">
        <f>O462</f>
        <v>0</v>
      </c>
      <c r="G462" s="494">
        <f>P462</f>
        <v>0</v>
      </c>
      <c r="H462" s="253"/>
      <c r="I462" s="253"/>
      <c r="J462" s="253"/>
      <c r="K462" s="253"/>
      <c r="L462" s="10"/>
      <c r="M462" s="10"/>
      <c r="N462" s="454">
        <f>'Og s3a'!G865</f>
        <v>0</v>
      </c>
      <c r="O462" s="254">
        <f>'Og s3a'!H865</f>
        <v>0</v>
      </c>
      <c r="P462" s="456">
        <f>'Og s3a'!D865</f>
        <v>0</v>
      </c>
      <c r="Q462" s="10"/>
      <c r="R462" s="340"/>
      <c r="S462" s="340"/>
      <c r="T462" s="340"/>
      <c r="U462" s="10"/>
      <c r="V462" s="10"/>
      <c r="W462" s="10"/>
      <c r="X462" s="10"/>
      <c r="Y462" s="10"/>
      <c r="Z462" s="10"/>
      <c r="AA462" s="10"/>
      <c r="AB462" s="10"/>
    </row>
    <row r="463" spans="1:28" ht="14.25" customHeight="1">
      <c r="A463" s="1252" t="str">
        <f>A462</f>
        <v/>
      </c>
      <c r="B463" s="58"/>
      <c r="C463" s="1817"/>
      <c r="D463" s="1815"/>
      <c r="E463" s="1817"/>
      <c r="F463" s="251"/>
      <c r="G463" s="251"/>
      <c r="H463" s="251"/>
      <c r="I463" s="251"/>
      <c r="J463" s="251"/>
      <c r="K463" s="251"/>
      <c r="L463" s="10"/>
      <c r="M463" s="10"/>
      <c r="N463" s="455"/>
      <c r="O463" s="250"/>
      <c r="P463" s="477"/>
      <c r="Q463" s="10"/>
      <c r="R463" s="340"/>
      <c r="S463" s="340"/>
      <c r="T463" s="340"/>
      <c r="U463" s="10"/>
      <c r="V463" s="10"/>
      <c r="W463" s="10"/>
      <c r="X463" s="10"/>
      <c r="Y463" s="10"/>
      <c r="Z463" s="10"/>
      <c r="AA463" s="10"/>
      <c r="AB463" s="10"/>
    </row>
    <row r="464" spans="1:28" ht="24.75" customHeight="1">
      <c r="A464" s="1252" t="str">
        <f>IF(E464&gt;0,"Wypełnione","")</f>
        <v/>
      </c>
      <c r="B464" s="58"/>
      <c r="C464" s="1816">
        <f>'Og s3a'!C867</f>
        <v>0</v>
      </c>
      <c r="D464" s="1814">
        <f>'Og s3a'!E867</f>
        <v>0</v>
      </c>
      <c r="E464" s="1816">
        <f>'Og s3a'!F867</f>
        <v>0</v>
      </c>
      <c r="F464" s="494">
        <f>O464</f>
        <v>0</v>
      </c>
      <c r="G464" s="494">
        <f>P464</f>
        <v>0</v>
      </c>
      <c r="H464" s="253"/>
      <c r="I464" s="253"/>
      <c r="J464" s="253"/>
      <c r="K464" s="253"/>
      <c r="L464" s="10"/>
      <c r="M464" s="10"/>
      <c r="N464" s="454">
        <f>'Og s3a'!G867</f>
        <v>0</v>
      </c>
      <c r="O464" s="254">
        <f>'Og s3a'!H867</f>
        <v>0</v>
      </c>
      <c r="P464" s="456">
        <f>'Og s3a'!D867</f>
        <v>0</v>
      </c>
      <c r="Q464" s="10"/>
      <c r="R464" s="340"/>
      <c r="S464" s="340"/>
      <c r="T464" s="340"/>
      <c r="U464" s="10"/>
      <c r="V464" s="10"/>
      <c r="W464" s="10"/>
      <c r="X464" s="10"/>
      <c r="Y464" s="10"/>
      <c r="Z464" s="10"/>
      <c r="AA464" s="10"/>
      <c r="AB464" s="10"/>
    </row>
    <row r="465" spans="1:28" ht="14.25" customHeight="1">
      <c r="A465" s="1252" t="str">
        <f>A464</f>
        <v/>
      </c>
      <c r="B465" s="58"/>
      <c r="C465" s="1817"/>
      <c r="D465" s="1815"/>
      <c r="E465" s="1817"/>
      <c r="F465" s="251"/>
      <c r="G465" s="251"/>
      <c r="H465" s="251"/>
      <c r="I465" s="251"/>
      <c r="J465" s="251"/>
      <c r="K465" s="251"/>
      <c r="L465" s="10"/>
      <c r="M465" s="10"/>
      <c r="N465" s="455"/>
      <c r="O465" s="250"/>
      <c r="P465" s="477"/>
      <c r="Q465" s="10"/>
      <c r="R465" s="340"/>
      <c r="S465" s="340"/>
      <c r="T465" s="340"/>
      <c r="U465" s="10"/>
      <c r="V465" s="10"/>
      <c r="W465" s="10"/>
      <c r="X465" s="10"/>
      <c r="Y465" s="10"/>
      <c r="Z465" s="10"/>
      <c r="AA465" s="10"/>
      <c r="AB465" s="10"/>
    </row>
    <row r="466" spans="1:28" ht="24.75" customHeight="1">
      <c r="A466" s="1252" t="str">
        <f>IF(E466&gt;0,"Wypełnione","")</f>
        <v/>
      </c>
      <c r="B466" s="58"/>
      <c r="C466" s="1816">
        <f>'Og s3a'!C869</f>
        <v>0</v>
      </c>
      <c r="D466" s="1814">
        <f>'Og s3a'!E869</f>
        <v>0</v>
      </c>
      <c r="E466" s="1816">
        <f>'Og s3a'!F869</f>
        <v>0</v>
      </c>
      <c r="F466" s="494">
        <f>O466</f>
        <v>0</v>
      </c>
      <c r="G466" s="494">
        <f>P466</f>
        <v>0</v>
      </c>
      <c r="H466" s="253"/>
      <c r="I466" s="253"/>
      <c r="J466" s="253"/>
      <c r="K466" s="253"/>
      <c r="L466" s="10"/>
      <c r="M466" s="10"/>
      <c r="N466" s="454">
        <f>'Og s3a'!G869</f>
        <v>0</v>
      </c>
      <c r="O466" s="254">
        <f>'Og s3a'!H869</f>
        <v>0</v>
      </c>
      <c r="P466" s="456">
        <f>'Og s3a'!D869</f>
        <v>0</v>
      </c>
      <c r="Q466" s="10"/>
      <c r="R466" s="340"/>
      <c r="S466" s="340"/>
      <c r="T466" s="340"/>
      <c r="U466" s="10"/>
      <c r="V466" s="10"/>
      <c r="W466" s="10"/>
      <c r="X466" s="10"/>
      <c r="Y466" s="10"/>
      <c r="Z466" s="10"/>
      <c r="AA466" s="10"/>
      <c r="AB466" s="10"/>
    </row>
    <row r="467" spans="1:28" ht="14.25" customHeight="1">
      <c r="A467" s="1252" t="str">
        <f>A466</f>
        <v/>
      </c>
      <c r="B467" s="58"/>
      <c r="C467" s="1817"/>
      <c r="D467" s="1815"/>
      <c r="E467" s="1817"/>
      <c r="F467" s="251"/>
      <c r="G467" s="251"/>
      <c r="H467" s="251"/>
      <c r="I467" s="251"/>
      <c r="J467" s="251"/>
      <c r="K467" s="251"/>
      <c r="L467" s="10"/>
      <c r="M467" s="10"/>
      <c r="N467" s="455"/>
      <c r="O467" s="250"/>
      <c r="P467" s="477"/>
      <c r="Q467" s="10"/>
      <c r="R467" s="340"/>
      <c r="S467" s="340"/>
      <c r="T467" s="340"/>
      <c r="U467" s="10"/>
      <c r="V467" s="10"/>
      <c r="W467" s="10"/>
      <c r="X467" s="10"/>
      <c r="Y467" s="10"/>
      <c r="Z467" s="10"/>
      <c r="AA467" s="10"/>
      <c r="AB467" s="10"/>
    </row>
    <row r="468" spans="1:28" ht="24.75" customHeight="1">
      <c r="A468" s="1252" t="str">
        <f>IF(E468&gt;0,"Wypełnione","")</f>
        <v/>
      </c>
      <c r="B468" s="58"/>
      <c r="C468" s="1816">
        <f>'Og s3a'!C871</f>
        <v>0</v>
      </c>
      <c r="D468" s="1814">
        <f>'Og s3a'!E871</f>
        <v>0</v>
      </c>
      <c r="E468" s="1816">
        <f>'Og s3a'!F871</f>
        <v>0</v>
      </c>
      <c r="F468" s="494">
        <f>O468</f>
        <v>0</v>
      </c>
      <c r="G468" s="494">
        <f>P468</f>
        <v>0</v>
      </c>
      <c r="H468" s="253"/>
      <c r="I468" s="253"/>
      <c r="J468" s="253"/>
      <c r="K468" s="253"/>
      <c r="L468" s="10"/>
      <c r="M468" s="10"/>
      <c r="N468" s="454">
        <f>'Og s3a'!G871</f>
        <v>0</v>
      </c>
      <c r="O468" s="254">
        <f>'Og s3a'!H871</f>
        <v>0</v>
      </c>
      <c r="P468" s="456">
        <f>'Og s3a'!D871</f>
        <v>0</v>
      </c>
      <c r="Q468" s="10"/>
      <c r="R468" s="340"/>
      <c r="S468" s="340"/>
      <c r="T468" s="340"/>
      <c r="U468" s="10"/>
      <c r="V468" s="10"/>
      <c r="W468" s="10"/>
      <c r="X468" s="10"/>
      <c r="Y468" s="10"/>
      <c r="Z468" s="10"/>
      <c r="AA468" s="10"/>
      <c r="AB468" s="10"/>
    </row>
    <row r="469" spans="1:28" ht="14.25" customHeight="1">
      <c r="A469" s="1252" t="str">
        <f>A468</f>
        <v/>
      </c>
      <c r="B469" s="58"/>
      <c r="C469" s="1817"/>
      <c r="D469" s="1815"/>
      <c r="E469" s="1817"/>
      <c r="F469" s="251"/>
      <c r="G469" s="251"/>
      <c r="H469" s="251"/>
      <c r="I469" s="251"/>
      <c r="J469" s="251"/>
      <c r="K469" s="251"/>
      <c r="L469" s="10"/>
      <c r="M469" s="10"/>
      <c r="N469" s="455"/>
      <c r="O469" s="250"/>
      <c r="P469" s="477"/>
      <c r="Q469" s="10"/>
      <c r="R469" s="340"/>
      <c r="S469" s="340"/>
      <c r="T469" s="340"/>
      <c r="U469" s="10"/>
      <c r="V469" s="10"/>
      <c r="W469" s="10"/>
      <c r="X469" s="10"/>
      <c r="Y469" s="10"/>
      <c r="Z469" s="10"/>
      <c r="AA469" s="10"/>
      <c r="AB469" s="10"/>
    </row>
    <row r="470" spans="1:28" ht="24.75" customHeight="1">
      <c r="A470" s="1252" t="str">
        <f>IF(E470&gt;0,"Wypełnione","")</f>
        <v/>
      </c>
      <c r="B470" s="58"/>
      <c r="C470" s="1816">
        <f>'Og s3a'!C873</f>
        <v>0</v>
      </c>
      <c r="D470" s="1814">
        <f>'Og s3a'!E873</f>
        <v>0</v>
      </c>
      <c r="E470" s="1816">
        <f>'Og s3a'!F873</f>
        <v>0</v>
      </c>
      <c r="F470" s="494">
        <f>O470</f>
        <v>0</v>
      </c>
      <c r="G470" s="494">
        <f>P470</f>
        <v>0</v>
      </c>
      <c r="H470" s="253"/>
      <c r="I470" s="253"/>
      <c r="J470" s="253"/>
      <c r="K470" s="253"/>
      <c r="L470" s="10"/>
      <c r="M470" s="10"/>
      <c r="N470" s="454">
        <f>'Og s3a'!G873</f>
        <v>0</v>
      </c>
      <c r="O470" s="254">
        <f>'Og s3a'!H873</f>
        <v>0</v>
      </c>
      <c r="P470" s="456">
        <f>'Og s3a'!D873</f>
        <v>0</v>
      </c>
      <c r="Q470" s="10"/>
      <c r="R470" s="340"/>
      <c r="S470" s="340"/>
      <c r="T470" s="340"/>
      <c r="U470" s="10"/>
      <c r="V470" s="10"/>
      <c r="W470" s="10"/>
      <c r="X470" s="10"/>
      <c r="Y470" s="10"/>
      <c r="Z470" s="10"/>
      <c r="AA470" s="10"/>
      <c r="AB470" s="10"/>
    </row>
    <row r="471" spans="1:28" ht="14.25" customHeight="1">
      <c r="A471" s="1252" t="str">
        <f>A470</f>
        <v/>
      </c>
      <c r="B471" s="58"/>
      <c r="C471" s="1817"/>
      <c r="D471" s="1815"/>
      <c r="E471" s="1817"/>
      <c r="F471" s="251"/>
      <c r="G471" s="251"/>
      <c r="H471" s="251"/>
      <c r="I471" s="251"/>
      <c r="J471" s="251"/>
      <c r="K471" s="251"/>
      <c r="L471" s="10"/>
      <c r="M471" s="10"/>
      <c r="N471" s="455"/>
      <c r="O471" s="250"/>
      <c r="P471" s="477"/>
      <c r="Q471" s="10"/>
      <c r="R471" s="340"/>
      <c r="S471" s="340"/>
      <c r="T471" s="340"/>
      <c r="U471" s="10"/>
      <c r="V471" s="10"/>
      <c r="W471" s="10"/>
      <c r="X471" s="10"/>
      <c r="Y471" s="10"/>
      <c r="Z471" s="10"/>
      <c r="AA471" s="10"/>
      <c r="AB471" s="10"/>
    </row>
    <row r="472" spans="1:28" ht="24.75" customHeight="1">
      <c r="A472" s="1252" t="str">
        <f>IF(E472&gt;0,"Wypełnione","")</f>
        <v/>
      </c>
      <c r="B472" s="58"/>
      <c r="C472" s="1816">
        <f>'Og s3a'!C875</f>
        <v>0</v>
      </c>
      <c r="D472" s="1814">
        <f>'Og s3a'!E875</f>
        <v>0</v>
      </c>
      <c r="E472" s="1816">
        <f>'Og s3a'!F875</f>
        <v>0</v>
      </c>
      <c r="F472" s="494">
        <f>O472</f>
        <v>0</v>
      </c>
      <c r="G472" s="494">
        <f>P472</f>
        <v>0</v>
      </c>
      <c r="H472" s="253"/>
      <c r="I472" s="253"/>
      <c r="J472" s="253"/>
      <c r="K472" s="253"/>
      <c r="L472" s="10"/>
      <c r="M472" s="10"/>
      <c r="N472" s="454">
        <f>'Og s3a'!G875</f>
        <v>0</v>
      </c>
      <c r="O472" s="254">
        <f>'Og s3a'!H875</f>
        <v>0</v>
      </c>
      <c r="P472" s="456">
        <f>'Og s3a'!D875</f>
        <v>0</v>
      </c>
      <c r="Q472" s="10"/>
      <c r="R472" s="340"/>
      <c r="S472" s="340"/>
      <c r="T472" s="340"/>
      <c r="U472" s="10"/>
      <c r="V472" s="10"/>
      <c r="W472" s="10"/>
      <c r="X472" s="10"/>
      <c r="Y472" s="10"/>
      <c r="Z472" s="10"/>
      <c r="AA472" s="10"/>
      <c r="AB472" s="10"/>
    </row>
    <row r="473" spans="1:28" ht="14.25" customHeight="1">
      <c r="A473" s="1252" t="str">
        <f>A472</f>
        <v/>
      </c>
      <c r="B473" s="58"/>
      <c r="C473" s="1817"/>
      <c r="D473" s="1815"/>
      <c r="E473" s="1817"/>
      <c r="F473" s="251"/>
      <c r="G473" s="251"/>
      <c r="H473" s="251"/>
      <c r="I473" s="251"/>
      <c r="J473" s="251"/>
      <c r="K473" s="251"/>
      <c r="L473" s="10"/>
      <c r="M473" s="10"/>
      <c r="N473" s="455"/>
      <c r="O473" s="250"/>
      <c r="P473" s="477"/>
      <c r="Q473" s="10"/>
      <c r="R473" s="340"/>
      <c r="S473" s="340"/>
      <c r="T473" s="340"/>
      <c r="U473" s="10"/>
      <c r="V473" s="10"/>
      <c r="W473" s="10"/>
      <c r="X473" s="10"/>
      <c r="Y473" s="10"/>
      <c r="Z473" s="10"/>
      <c r="AA473" s="10"/>
      <c r="AB473" s="10"/>
    </row>
    <row r="474" spans="1:28" ht="24.75" customHeight="1">
      <c r="A474" s="1252" t="str">
        <f>IF(E474&gt;0,"Wypełnione","")</f>
        <v/>
      </c>
      <c r="B474" s="58"/>
      <c r="C474" s="1816">
        <f>'Og s3a'!C877</f>
        <v>0</v>
      </c>
      <c r="D474" s="1814">
        <f>'Og s3a'!E877</f>
        <v>0</v>
      </c>
      <c r="E474" s="1816">
        <f>'Og s3a'!F877</f>
        <v>0</v>
      </c>
      <c r="F474" s="494">
        <f>O474</f>
        <v>0</v>
      </c>
      <c r="G474" s="494">
        <f>P474</f>
        <v>0</v>
      </c>
      <c r="H474" s="253"/>
      <c r="I474" s="253"/>
      <c r="J474" s="253"/>
      <c r="K474" s="253"/>
      <c r="L474" s="10"/>
      <c r="M474" s="10"/>
      <c r="N474" s="454">
        <f>'Og s3a'!G877</f>
        <v>0</v>
      </c>
      <c r="O474" s="254">
        <f>'Og s3a'!H877</f>
        <v>0</v>
      </c>
      <c r="P474" s="456">
        <f>'Og s3a'!D877</f>
        <v>0</v>
      </c>
      <c r="Q474" s="10"/>
      <c r="R474" s="340"/>
      <c r="S474" s="340"/>
      <c r="T474" s="340"/>
      <c r="U474" s="10"/>
      <c r="V474" s="10"/>
      <c r="W474" s="10"/>
      <c r="X474" s="10"/>
      <c r="Y474" s="10"/>
      <c r="Z474" s="10"/>
      <c r="AA474" s="10"/>
      <c r="AB474" s="10"/>
    </row>
    <row r="475" spans="1:28" ht="14.25" customHeight="1">
      <c r="A475" s="1252" t="str">
        <f>A474</f>
        <v/>
      </c>
      <c r="B475" s="58"/>
      <c r="C475" s="1817"/>
      <c r="D475" s="1815"/>
      <c r="E475" s="1817"/>
      <c r="F475" s="251"/>
      <c r="G475" s="251"/>
      <c r="H475" s="251"/>
      <c r="I475" s="251"/>
      <c r="J475" s="251"/>
      <c r="K475" s="251"/>
      <c r="L475" s="10"/>
      <c r="M475" s="10"/>
      <c r="N475" s="455"/>
      <c r="O475" s="250"/>
      <c r="P475" s="477"/>
      <c r="Q475" s="10"/>
      <c r="R475" s="340"/>
      <c r="S475" s="340"/>
      <c r="T475" s="340"/>
      <c r="U475" s="10"/>
      <c r="V475" s="10"/>
      <c r="W475" s="10"/>
      <c r="X475" s="10"/>
      <c r="Y475" s="10"/>
      <c r="Z475" s="10"/>
      <c r="AA475" s="10"/>
      <c r="AB475" s="10"/>
    </row>
    <row r="476" spans="1:28" ht="24.75" customHeight="1">
      <c r="A476" s="1252" t="str">
        <f>IF(E476&gt;0,"Wypełnione","")</f>
        <v/>
      </c>
      <c r="B476" s="58"/>
      <c r="C476" s="1816">
        <f>'Og s3a'!C879</f>
        <v>0</v>
      </c>
      <c r="D476" s="1814">
        <f>'Og s3a'!E879</f>
        <v>0</v>
      </c>
      <c r="E476" s="1816">
        <f>'Og s3a'!F879</f>
        <v>0</v>
      </c>
      <c r="F476" s="494">
        <f>O476</f>
        <v>0</v>
      </c>
      <c r="G476" s="494">
        <f>P476</f>
        <v>0</v>
      </c>
      <c r="H476" s="253"/>
      <c r="I476" s="253"/>
      <c r="J476" s="253"/>
      <c r="K476" s="253"/>
      <c r="L476" s="10"/>
      <c r="M476" s="10"/>
      <c r="N476" s="454">
        <f>'Og s3a'!G879</f>
        <v>0</v>
      </c>
      <c r="O476" s="254">
        <f>'Og s3a'!H879</f>
        <v>0</v>
      </c>
      <c r="P476" s="456">
        <f>'Og s3a'!D879</f>
        <v>0</v>
      </c>
      <c r="Q476" s="10"/>
      <c r="R476" s="340"/>
      <c r="S476" s="340"/>
      <c r="T476" s="340"/>
      <c r="U476" s="10"/>
      <c r="V476" s="10"/>
      <c r="W476" s="10"/>
      <c r="X476" s="10"/>
      <c r="Y476" s="10"/>
      <c r="Z476" s="10"/>
      <c r="AA476" s="10"/>
      <c r="AB476" s="10"/>
    </row>
    <row r="477" spans="1:28" ht="14.25" customHeight="1">
      <c r="A477" s="1252" t="str">
        <f>A476</f>
        <v/>
      </c>
      <c r="B477" s="58"/>
      <c r="C477" s="1817"/>
      <c r="D477" s="1815"/>
      <c r="E477" s="1817"/>
      <c r="F477" s="251"/>
      <c r="G477" s="251"/>
      <c r="H477" s="251"/>
      <c r="I477" s="251"/>
      <c r="J477" s="251"/>
      <c r="K477" s="251"/>
      <c r="L477" s="10"/>
      <c r="M477" s="10"/>
      <c r="N477" s="455"/>
      <c r="O477" s="250"/>
      <c r="P477" s="477"/>
      <c r="Q477" s="10"/>
      <c r="R477" s="340"/>
      <c r="S477" s="340"/>
      <c r="T477" s="340"/>
      <c r="U477" s="10"/>
      <c r="V477" s="10"/>
      <c r="W477" s="10"/>
      <c r="X477" s="10"/>
      <c r="Y477" s="10"/>
      <c r="Z477" s="10"/>
      <c r="AA477" s="10"/>
      <c r="AB477" s="10"/>
    </row>
    <row r="478" spans="1:28" ht="24.75" customHeight="1">
      <c r="A478" s="1252" t="str">
        <f>IF(E478&gt;0,"Wypełnione","")</f>
        <v/>
      </c>
      <c r="B478" s="58"/>
      <c r="C478" s="1816">
        <f>'Og s3a'!C881</f>
        <v>0</v>
      </c>
      <c r="D478" s="1814">
        <f>'Og s3a'!E881</f>
        <v>0</v>
      </c>
      <c r="E478" s="1816">
        <f>'Og s3a'!F881</f>
        <v>0</v>
      </c>
      <c r="F478" s="494">
        <f>O478</f>
        <v>0</v>
      </c>
      <c r="G478" s="494">
        <f>P478</f>
        <v>0</v>
      </c>
      <c r="H478" s="253"/>
      <c r="I478" s="253"/>
      <c r="J478" s="253"/>
      <c r="K478" s="253"/>
      <c r="L478" s="10"/>
      <c r="M478" s="10"/>
      <c r="N478" s="454">
        <f>'Og s3a'!G881</f>
        <v>0</v>
      </c>
      <c r="O478" s="254">
        <f>'Og s3a'!H881</f>
        <v>0</v>
      </c>
      <c r="P478" s="456">
        <f>'Og s3a'!D881</f>
        <v>0</v>
      </c>
      <c r="Q478" s="10"/>
      <c r="R478" s="340"/>
      <c r="S478" s="340"/>
      <c r="T478" s="340"/>
      <c r="U478" s="10"/>
      <c r="V478" s="10"/>
      <c r="W478" s="10"/>
      <c r="X478" s="10"/>
      <c r="Y478" s="10"/>
      <c r="Z478" s="10"/>
      <c r="AA478" s="10"/>
      <c r="AB478" s="10"/>
    </row>
    <row r="479" spans="1:28" ht="14.25" customHeight="1">
      <c r="A479" s="1252" t="str">
        <f>A478</f>
        <v/>
      </c>
      <c r="B479" s="58"/>
      <c r="C479" s="1817"/>
      <c r="D479" s="1815"/>
      <c r="E479" s="1817"/>
      <c r="F479" s="251"/>
      <c r="G479" s="251"/>
      <c r="H479" s="251"/>
      <c r="I479" s="251"/>
      <c r="J479" s="251"/>
      <c r="K479" s="251"/>
      <c r="L479" s="10"/>
      <c r="M479" s="10"/>
      <c r="N479" s="455"/>
      <c r="O479" s="250"/>
      <c r="P479" s="477"/>
      <c r="Q479" s="10"/>
      <c r="R479" s="340"/>
      <c r="S479" s="340"/>
      <c r="T479" s="340"/>
      <c r="U479" s="10"/>
      <c r="V479" s="10"/>
      <c r="W479" s="10"/>
      <c r="X479" s="10"/>
      <c r="Y479" s="10"/>
      <c r="Z479" s="10"/>
      <c r="AA479" s="10"/>
      <c r="AB479" s="10"/>
    </row>
    <row r="480" spans="1:28" ht="24.75" customHeight="1">
      <c r="A480" s="1252" t="str">
        <f>IF(E480&gt;0,"Wypełnione","")</f>
        <v/>
      </c>
      <c r="B480" s="58"/>
      <c r="C480" s="1816">
        <f>'Og s3a'!C883</f>
        <v>0</v>
      </c>
      <c r="D480" s="1814">
        <f>'Og s3a'!E883</f>
        <v>0</v>
      </c>
      <c r="E480" s="1816">
        <f>'Og s3a'!F883</f>
        <v>0</v>
      </c>
      <c r="F480" s="494">
        <f>O480</f>
        <v>0</v>
      </c>
      <c r="G480" s="494">
        <f>P480</f>
        <v>0</v>
      </c>
      <c r="H480" s="253"/>
      <c r="I480" s="253"/>
      <c r="J480" s="253"/>
      <c r="K480" s="253"/>
      <c r="L480" s="10"/>
      <c r="M480" s="10"/>
      <c r="N480" s="454">
        <f>'Og s3a'!G883</f>
        <v>0</v>
      </c>
      <c r="O480" s="254">
        <f>'Og s3a'!H883</f>
        <v>0</v>
      </c>
      <c r="P480" s="456">
        <f>'Og s3a'!D883</f>
        <v>0</v>
      </c>
      <c r="Q480" s="10"/>
      <c r="R480" s="340"/>
      <c r="S480" s="340"/>
      <c r="T480" s="340"/>
      <c r="U480" s="10"/>
      <c r="V480" s="10"/>
      <c r="W480" s="10"/>
      <c r="X480" s="10"/>
      <c r="Y480" s="10"/>
      <c r="Z480" s="10"/>
      <c r="AA480" s="10"/>
      <c r="AB480" s="10"/>
    </row>
    <row r="481" spans="1:28" ht="14.25" customHeight="1">
      <c r="A481" s="1252" t="str">
        <f>A480</f>
        <v/>
      </c>
      <c r="B481" s="58"/>
      <c r="C481" s="1817"/>
      <c r="D481" s="1815"/>
      <c r="E481" s="1817"/>
      <c r="F481" s="251"/>
      <c r="G481" s="251"/>
      <c r="H481" s="251"/>
      <c r="I481" s="251"/>
      <c r="J481" s="251"/>
      <c r="K481" s="251"/>
      <c r="L481" s="10"/>
      <c r="M481" s="10"/>
      <c r="N481" s="455"/>
      <c r="O481" s="250"/>
      <c r="P481" s="477"/>
      <c r="Q481" s="10"/>
      <c r="R481" s="340"/>
      <c r="S481" s="340"/>
      <c r="T481" s="340"/>
      <c r="U481" s="10"/>
      <c r="V481" s="10"/>
      <c r="W481" s="10"/>
      <c r="X481" s="10"/>
      <c r="Y481" s="10"/>
      <c r="Z481" s="10"/>
      <c r="AA481" s="10"/>
      <c r="AB481" s="10"/>
    </row>
    <row r="482" spans="1:28" ht="24.75" customHeight="1">
      <c r="A482" s="1252" t="str">
        <f>IF(E482&gt;0,"Wypełnione","")</f>
        <v/>
      </c>
      <c r="B482" s="58"/>
      <c r="C482" s="1816">
        <f>'Og s3a'!C885</f>
        <v>0</v>
      </c>
      <c r="D482" s="1814">
        <f>'Og s3a'!E885</f>
        <v>0</v>
      </c>
      <c r="E482" s="1816">
        <f>'Og s3a'!F885</f>
        <v>0</v>
      </c>
      <c r="F482" s="494">
        <f>O482</f>
        <v>0</v>
      </c>
      <c r="G482" s="494">
        <f>P482</f>
        <v>0</v>
      </c>
      <c r="H482" s="253"/>
      <c r="I482" s="253"/>
      <c r="J482" s="253"/>
      <c r="K482" s="253"/>
      <c r="L482" s="10"/>
      <c r="M482" s="10"/>
      <c r="N482" s="454">
        <f>'Og s3a'!G885</f>
        <v>0</v>
      </c>
      <c r="O482" s="254">
        <f>'Og s3a'!H885</f>
        <v>0</v>
      </c>
      <c r="P482" s="456">
        <f>'Og s3a'!D885</f>
        <v>0</v>
      </c>
      <c r="Q482" s="10"/>
      <c r="R482" s="340"/>
      <c r="S482" s="340"/>
      <c r="T482" s="340"/>
      <c r="U482" s="10"/>
      <c r="V482" s="10"/>
      <c r="W482" s="10"/>
      <c r="X482" s="10"/>
      <c r="Y482" s="10"/>
      <c r="Z482" s="10"/>
      <c r="AA482" s="10"/>
      <c r="AB482" s="10"/>
    </row>
    <row r="483" spans="1:28" ht="14.25" customHeight="1">
      <c r="A483" s="1252" t="str">
        <f>A482</f>
        <v/>
      </c>
      <c r="B483" s="58"/>
      <c r="C483" s="1817"/>
      <c r="D483" s="1815"/>
      <c r="E483" s="1817"/>
      <c r="F483" s="251"/>
      <c r="G483" s="251"/>
      <c r="H483" s="251"/>
      <c r="I483" s="251"/>
      <c r="J483" s="251"/>
      <c r="K483" s="251"/>
      <c r="L483" s="10"/>
      <c r="M483" s="10"/>
      <c r="N483" s="455"/>
      <c r="O483" s="250"/>
      <c r="P483" s="477"/>
      <c r="Q483" s="10"/>
      <c r="R483" s="340"/>
      <c r="S483" s="340"/>
      <c r="T483" s="340"/>
      <c r="U483" s="10"/>
      <c r="V483" s="10"/>
      <c r="W483" s="10"/>
      <c r="X483" s="10"/>
      <c r="Y483" s="10"/>
      <c r="Z483" s="10"/>
      <c r="AA483" s="10"/>
      <c r="AB483" s="10"/>
    </row>
    <row r="484" spans="1:28" ht="24.75" customHeight="1">
      <c r="A484" s="1252" t="str">
        <f>IF(E484&gt;0,"Wypełnione","")</f>
        <v/>
      </c>
      <c r="B484" s="58"/>
      <c r="C484" s="1816">
        <f>'Og s3a'!C887</f>
        <v>0</v>
      </c>
      <c r="D484" s="1814">
        <f>'Og s3a'!E887</f>
        <v>0</v>
      </c>
      <c r="E484" s="1816">
        <f>'Og s3a'!F887</f>
        <v>0</v>
      </c>
      <c r="F484" s="494">
        <f>O484</f>
        <v>0</v>
      </c>
      <c r="G484" s="494">
        <f>P484</f>
        <v>0</v>
      </c>
      <c r="H484" s="253"/>
      <c r="I484" s="253"/>
      <c r="J484" s="253"/>
      <c r="K484" s="253"/>
      <c r="L484" s="10"/>
      <c r="M484" s="10"/>
      <c r="N484" s="454">
        <f>'Og s3a'!G887</f>
        <v>0</v>
      </c>
      <c r="O484" s="254">
        <f>'Og s3a'!H887</f>
        <v>0</v>
      </c>
      <c r="P484" s="456">
        <f>'Og s3a'!D887</f>
        <v>0</v>
      </c>
      <c r="Q484" s="10"/>
      <c r="R484" s="340"/>
      <c r="S484" s="340"/>
      <c r="T484" s="340"/>
      <c r="U484" s="10"/>
      <c r="V484" s="10"/>
      <c r="W484" s="10"/>
      <c r="X484" s="10"/>
      <c r="Y484" s="10"/>
      <c r="Z484" s="10"/>
      <c r="AA484" s="10"/>
      <c r="AB484" s="10"/>
    </row>
    <row r="485" spans="1:28" ht="14.25" customHeight="1">
      <c r="A485" s="1252" t="str">
        <f>A484</f>
        <v/>
      </c>
      <c r="B485" s="58"/>
      <c r="C485" s="1817"/>
      <c r="D485" s="1815"/>
      <c r="E485" s="1817"/>
      <c r="F485" s="251"/>
      <c r="G485" s="251"/>
      <c r="H485" s="251"/>
      <c r="I485" s="251"/>
      <c r="J485" s="251"/>
      <c r="K485" s="251"/>
      <c r="L485" s="10"/>
      <c r="M485" s="10"/>
      <c r="N485" s="455"/>
      <c r="O485" s="250"/>
      <c r="P485" s="477"/>
      <c r="Q485" s="10"/>
      <c r="R485" s="340"/>
      <c r="S485" s="340"/>
      <c r="T485" s="340"/>
      <c r="U485" s="10"/>
      <c r="V485" s="10"/>
      <c r="W485" s="10"/>
      <c r="X485" s="10"/>
      <c r="Y485" s="10"/>
      <c r="Z485" s="10"/>
      <c r="AA485" s="10"/>
      <c r="AB485" s="10"/>
    </row>
    <row r="486" spans="1:28" ht="24.75" customHeight="1">
      <c r="A486" s="1252" t="str">
        <f>IF(E486&gt;0,"Wypełnione","")</f>
        <v/>
      </c>
      <c r="B486" s="58"/>
      <c r="C486" s="1816">
        <f>'Og s3a'!C889</f>
        <v>0</v>
      </c>
      <c r="D486" s="1814">
        <f>'Og s3a'!E889</f>
        <v>0</v>
      </c>
      <c r="E486" s="1816">
        <f>'Og s3a'!F889</f>
        <v>0</v>
      </c>
      <c r="F486" s="494">
        <f>O486</f>
        <v>0</v>
      </c>
      <c r="G486" s="494">
        <f>P486</f>
        <v>0</v>
      </c>
      <c r="H486" s="253"/>
      <c r="I486" s="253"/>
      <c r="J486" s="253"/>
      <c r="K486" s="253"/>
      <c r="L486" s="10"/>
      <c r="M486" s="10"/>
      <c r="N486" s="454">
        <f>'Og s3a'!G889</f>
        <v>0</v>
      </c>
      <c r="O486" s="254">
        <f>'Og s3a'!H889</f>
        <v>0</v>
      </c>
      <c r="P486" s="456">
        <f>'Og s3a'!D889</f>
        <v>0</v>
      </c>
      <c r="Q486" s="10"/>
      <c r="R486" s="340"/>
      <c r="S486" s="340"/>
      <c r="T486" s="340"/>
      <c r="U486" s="10"/>
      <c r="V486" s="10"/>
      <c r="W486" s="10"/>
      <c r="X486" s="10"/>
      <c r="Y486" s="10"/>
      <c r="Z486" s="10"/>
      <c r="AA486" s="10"/>
      <c r="AB486" s="10"/>
    </row>
    <row r="487" spans="1:28" ht="14.25" customHeight="1">
      <c r="A487" s="1252" t="str">
        <f>A486</f>
        <v/>
      </c>
      <c r="B487" s="58"/>
      <c r="C487" s="1817"/>
      <c r="D487" s="1815"/>
      <c r="E487" s="1817"/>
      <c r="F487" s="251"/>
      <c r="G487" s="251"/>
      <c r="H487" s="251"/>
      <c r="I487" s="251"/>
      <c r="J487" s="251"/>
      <c r="K487" s="251"/>
      <c r="L487" s="10"/>
      <c r="M487" s="10"/>
      <c r="N487" s="455"/>
      <c r="O487" s="250"/>
      <c r="P487" s="477"/>
      <c r="Q487" s="10"/>
      <c r="R487" s="340"/>
      <c r="S487" s="340"/>
      <c r="T487" s="340"/>
      <c r="U487" s="10"/>
      <c r="V487" s="10"/>
      <c r="W487" s="10"/>
      <c r="X487" s="10"/>
      <c r="Y487" s="10"/>
      <c r="Z487" s="10"/>
      <c r="AA487" s="10"/>
      <c r="AB487" s="10"/>
    </row>
    <row r="488" spans="1:28" ht="24.75" customHeight="1">
      <c r="A488" s="1252" t="str">
        <f>IF(E488&gt;0,"Wypełnione","")</f>
        <v/>
      </c>
      <c r="B488" s="58"/>
      <c r="C488" s="1816">
        <f>'Og s3a'!C891</f>
        <v>0</v>
      </c>
      <c r="D488" s="1814">
        <f>'Og s3a'!E891</f>
        <v>0</v>
      </c>
      <c r="E488" s="1816">
        <f>'Og s3a'!F891</f>
        <v>0</v>
      </c>
      <c r="F488" s="494">
        <f>O488</f>
        <v>0</v>
      </c>
      <c r="G488" s="494">
        <f>P488</f>
        <v>0</v>
      </c>
      <c r="H488" s="253"/>
      <c r="I488" s="253"/>
      <c r="J488" s="253"/>
      <c r="K488" s="253"/>
      <c r="L488" s="10"/>
      <c r="M488" s="10"/>
      <c r="N488" s="454">
        <f>'Og s3a'!G891</f>
        <v>0</v>
      </c>
      <c r="O488" s="254">
        <f>'Og s3a'!H891</f>
        <v>0</v>
      </c>
      <c r="P488" s="456">
        <f>'Og s3a'!D891</f>
        <v>0</v>
      </c>
      <c r="Q488" s="10"/>
      <c r="R488" s="340"/>
      <c r="S488" s="340"/>
      <c r="T488" s="340"/>
      <c r="U488" s="10"/>
      <c r="V488" s="10"/>
      <c r="W488" s="10"/>
      <c r="X488" s="10"/>
      <c r="Y488" s="10"/>
      <c r="Z488" s="10"/>
      <c r="AA488" s="10"/>
      <c r="AB488" s="10"/>
    </row>
    <row r="489" spans="1:28" ht="14.25" customHeight="1">
      <c r="A489" s="1252" t="str">
        <f>A488</f>
        <v/>
      </c>
      <c r="B489" s="58"/>
      <c r="C489" s="1817"/>
      <c r="D489" s="1815"/>
      <c r="E489" s="1817"/>
      <c r="F489" s="251"/>
      <c r="G489" s="251"/>
      <c r="H489" s="251"/>
      <c r="I489" s="251"/>
      <c r="J489" s="251"/>
      <c r="K489" s="251"/>
      <c r="L489" s="10"/>
      <c r="M489" s="10"/>
      <c r="N489" s="455"/>
      <c r="O489" s="250"/>
      <c r="P489" s="477"/>
      <c r="Q489" s="10"/>
      <c r="R489" s="340"/>
      <c r="S489" s="340"/>
      <c r="T489" s="340"/>
      <c r="U489" s="10"/>
      <c r="V489" s="10"/>
      <c r="W489" s="10"/>
      <c r="X489" s="10"/>
      <c r="Y489" s="10"/>
      <c r="Z489" s="10"/>
      <c r="AA489" s="10"/>
      <c r="AB489" s="10"/>
    </row>
    <row r="490" spans="1:28" ht="24.75" customHeight="1">
      <c r="A490" s="1252" t="str">
        <f>IF(E490&gt;0,"Wypełnione","")</f>
        <v/>
      </c>
      <c r="B490" s="58"/>
      <c r="C490" s="1816">
        <f>'Og s3a'!C893</f>
        <v>0</v>
      </c>
      <c r="D490" s="1814">
        <f>'Og s3a'!E893</f>
        <v>0</v>
      </c>
      <c r="E490" s="1816">
        <f>'Og s3a'!F893</f>
        <v>0</v>
      </c>
      <c r="F490" s="494">
        <f>O490</f>
        <v>0</v>
      </c>
      <c r="G490" s="494">
        <f>P490</f>
        <v>0</v>
      </c>
      <c r="H490" s="253"/>
      <c r="I490" s="253"/>
      <c r="J490" s="253"/>
      <c r="K490" s="253"/>
      <c r="L490" s="10"/>
      <c r="M490" s="10"/>
      <c r="N490" s="454">
        <f>'Og s3a'!G893</f>
        <v>0</v>
      </c>
      <c r="O490" s="254">
        <f>'Og s3a'!H893</f>
        <v>0</v>
      </c>
      <c r="P490" s="456">
        <f>'Og s3a'!D893</f>
        <v>0</v>
      </c>
      <c r="Q490" s="10"/>
      <c r="R490" s="340"/>
      <c r="S490" s="340"/>
      <c r="T490" s="340"/>
      <c r="U490" s="10"/>
      <c r="V490" s="10"/>
      <c r="W490" s="10"/>
      <c r="X490" s="10"/>
      <c r="Y490" s="10"/>
      <c r="Z490" s="10"/>
      <c r="AA490" s="10"/>
      <c r="AB490" s="10"/>
    </row>
    <row r="491" spans="1:28" ht="14.25" customHeight="1">
      <c r="A491" s="1252" t="str">
        <f>A490</f>
        <v/>
      </c>
      <c r="B491" s="58"/>
      <c r="C491" s="1817"/>
      <c r="D491" s="1815"/>
      <c r="E491" s="1817"/>
      <c r="F491" s="251"/>
      <c r="G491" s="251"/>
      <c r="H491" s="251"/>
      <c r="I491" s="251"/>
      <c r="J491" s="251"/>
      <c r="K491" s="251"/>
      <c r="L491" s="10"/>
      <c r="M491" s="10"/>
      <c r="N491" s="455"/>
      <c r="O491" s="250"/>
      <c r="P491" s="477"/>
      <c r="Q491" s="10"/>
      <c r="R491" s="340"/>
      <c r="S491" s="340"/>
      <c r="T491" s="340"/>
      <c r="U491" s="10"/>
      <c r="V491" s="10"/>
      <c r="W491" s="10"/>
      <c r="X491" s="10"/>
      <c r="Y491" s="10"/>
      <c r="Z491" s="10"/>
      <c r="AA491" s="10"/>
      <c r="AB491" s="10"/>
    </row>
    <row r="492" spans="1:28" ht="24.75" customHeight="1">
      <c r="A492" s="1252" t="str">
        <f>IF(E492&gt;0,"Wypełnione","")</f>
        <v/>
      </c>
      <c r="B492" s="58"/>
      <c r="C492" s="1816">
        <f>'Og s3a'!C895</f>
        <v>0</v>
      </c>
      <c r="D492" s="1814">
        <f>'Og s3a'!E895</f>
        <v>0</v>
      </c>
      <c r="E492" s="1816">
        <f>'Og s3a'!F895</f>
        <v>0</v>
      </c>
      <c r="F492" s="494">
        <f>O492</f>
        <v>0</v>
      </c>
      <c r="G492" s="494">
        <f>P492</f>
        <v>0</v>
      </c>
      <c r="H492" s="253"/>
      <c r="I492" s="253"/>
      <c r="J492" s="253"/>
      <c r="K492" s="253"/>
      <c r="L492" s="10"/>
      <c r="M492" s="10"/>
      <c r="N492" s="454">
        <f>'Og s3a'!G895</f>
        <v>0</v>
      </c>
      <c r="O492" s="254">
        <f>'Og s3a'!H895</f>
        <v>0</v>
      </c>
      <c r="P492" s="456">
        <f>'Og s3a'!D895</f>
        <v>0</v>
      </c>
      <c r="Q492" s="10"/>
      <c r="R492" s="340"/>
      <c r="S492" s="340"/>
      <c r="T492" s="340"/>
      <c r="U492" s="10"/>
      <c r="V492" s="10"/>
      <c r="W492" s="10"/>
      <c r="X492" s="10"/>
      <c r="Y492" s="10"/>
      <c r="Z492" s="10"/>
      <c r="AA492" s="10"/>
      <c r="AB492" s="10"/>
    </row>
    <row r="493" spans="1:28" ht="14.25" customHeight="1">
      <c r="A493" s="1252" t="str">
        <f>A492</f>
        <v/>
      </c>
      <c r="B493" s="58"/>
      <c r="C493" s="1817"/>
      <c r="D493" s="1815"/>
      <c r="E493" s="1817"/>
      <c r="F493" s="251"/>
      <c r="G493" s="251"/>
      <c r="H493" s="251"/>
      <c r="I493" s="251"/>
      <c r="J493" s="251"/>
      <c r="K493" s="251"/>
      <c r="L493" s="10"/>
      <c r="M493" s="10"/>
      <c r="N493" s="455"/>
      <c r="O493" s="250"/>
      <c r="P493" s="477"/>
      <c r="Q493" s="10"/>
      <c r="R493" s="340"/>
      <c r="S493" s="340"/>
      <c r="T493" s="340"/>
      <c r="U493" s="10"/>
      <c r="V493" s="10"/>
      <c r="W493" s="10"/>
      <c r="X493" s="10"/>
      <c r="Y493" s="10"/>
      <c r="Z493" s="10"/>
      <c r="AA493" s="10"/>
      <c r="AB493" s="10"/>
    </row>
    <row r="494" spans="1:28" ht="24.75" customHeight="1">
      <c r="A494" s="1252" t="str">
        <f>IF(E494&gt;0,"Wypełnione","")</f>
        <v/>
      </c>
      <c r="B494" s="58"/>
      <c r="C494" s="1816">
        <f>'Og s3a'!C897</f>
        <v>0</v>
      </c>
      <c r="D494" s="1814">
        <f>'Og s3a'!E897</f>
        <v>0</v>
      </c>
      <c r="E494" s="1816">
        <f>'Og s3a'!F897</f>
        <v>0</v>
      </c>
      <c r="F494" s="494">
        <f>O494</f>
        <v>0</v>
      </c>
      <c r="G494" s="494">
        <f>P494</f>
        <v>0</v>
      </c>
      <c r="H494" s="253"/>
      <c r="I494" s="253"/>
      <c r="J494" s="253"/>
      <c r="K494" s="253"/>
      <c r="L494" s="10"/>
      <c r="M494" s="10"/>
      <c r="N494" s="454">
        <f>'Og s3a'!G897</f>
        <v>0</v>
      </c>
      <c r="O494" s="254">
        <f>'Og s3a'!H897</f>
        <v>0</v>
      </c>
      <c r="P494" s="456">
        <f>'Og s3a'!D897</f>
        <v>0</v>
      </c>
      <c r="Q494" s="10"/>
      <c r="R494" s="340"/>
      <c r="S494" s="340"/>
      <c r="T494" s="340"/>
      <c r="U494" s="10"/>
      <c r="V494" s="10"/>
      <c r="W494" s="10"/>
      <c r="X494" s="10"/>
      <c r="Y494" s="10"/>
      <c r="Z494" s="10"/>
      <c r="AA494" s="10"/>
      <c r="AB494" s="10"/>
    </row>
    <row r="495" spans="1:28" ht="14.25" customHeight="1">
      <c r="A495" s="1252" t="str">
        <f>A494</f>
        <v/>
      </c>
      <c r="B495" s="58"/>
      <c r="C495" s="1817"/>
      <c r="D495" s="1815"/>
      <c r="E495" s="1817"/>
      <c r="F495" s="251"/>
      <c r="G495" s="251"/>
      <c r="H495" s="251"/>
      <c r="I495" s="251"/>
      <c r="J495" s="251"/>
      <c r="K495" s="251"/>
      <c r="L495" s="10"/>
      <c r="M495" s="10"/>
      <c r="N495" s="455"/>
      <c r="O495" s="250"/>
      <c r="P495" s="477"/>
      <c r="Q495" s="10"/>
      <c r="R495" s="340"/>
      <c r="S495" s="340"/>
      <c r="T495" s="340"/>
      <c r="U495" s="10"/>
      <c r="V495" s="10"/>
      <c r="W495" s="10"/>
      <c r="X495" s="10"/>
      <c r="Y495" s="10"/>
      <c r="Z495" s="10"/>
      <c r="AA495" s="10"/>
      <c r="AB495" s="10"/>
    </row>
    <row r="496" spans="1:28" ht="24.75" customHeight="1">
      <c r="A496" s="1252" t="str">
        <f>IF(E496&gt;0,"Wypełnione","")</f>
        <v/>
      </c>
      <c r="B496" s="58"/>
      <c r="C496" s="1816">
        <f>'Og s3a'!C899</f>
        <v>0</v>
      </c>
      <c r="D496" s="1814">
        <f>'Og s3a'!E899</f>
        <v>0</v>
      </c>
      <c r="E496" s="1816">
        <f>'Og s3a'!F899</f>
        <v>0</v>
      </c>
      <c r="F496" s="494">
        <f>O496</f>
        <v>0</v>
      </c>
      <c r="G496" s="494">
        <f>P496</f>
        <v>0</v>
      </c>
      <c r="H496" s="253"/>
      <c r="I496" s="253"/>
      <c r="J496" s="253"/>
      <c r="K496" s="253"/>
      <c r="L496" s="10"/>
      <c r="M496" s="10"/>
      <c r="N496" s="454">
        <f>'Og s3a'!G899</f>
        <v>0</v>
      </c>
      <c r="O496" s="254">
        <f>'Og s3a'!H899</f>
        <v>0</v>
      </c>
      <c r="P496" s="456">
        <f>'Og s3a'!D899</f>
        <v>0</v>
      </c>
      <c r="Q496" s="10"/>
      <c r="R496" s="340"/>
      <c r="S496" s="340"/>
      <c r="T496" s="340"/>
      <c r="U496" s="10"/>
      <c r="V496" s="10"/>
      <c r="W496" s="10"/>
      <c r="X496" s="10"/>
      <c r="Y496" s="10"/>
      <c r="Z496" s="10"/>
      <c r="AA496" s="10"/>
      <c r="AB496" s="10"/>
    </row>
    <row r="497" spans="1:28" ht="14.25" customHeight="1">
      <c r="A497" s="1252" t="str">
        <f>A496</f>
        <v/>
      </c>
      <c r="B497" s="58"/>
      <c r="C497" s="1817"/>
      <c r="D497" s="1815"/>
      <c r="E497" s="1817"/>
      <c r="F497" s="251"/>
      <c r="G497" s="251"/>
      <c r="H497" s="251"/>
      <c r="I497" s="251"/>
      <c r="J497" s="251"/>
      <c r="K497" s="251"/>
      <c r="L497" s="10"/>
      <c r="M497" s="10"/>
      <c r="N497" s="455"/>
      <c r="O497" s="250"/>
      <c r="P497" s="477"/>
      <c r="Q497" s="10"/>
      <c r="R497" s="340"/>
      <c r="S497" s="340"/>
      <c r="T497" s="340"/>
      <c r="U497" s="10"/>
      <c r="V497" s="10"/>
      <c r="W497" s="10"/>
      <c r="X497" s="10"/>
      <c r="Y497" s="10"/>
      <c r="Z497" s="10"/>
      <c r="AA497" s="10"/>
      <c r="AB497" s="10"/>
    </row>
    <row r="498" spans="1:28" ht="24.75" customHeight="1">
      <c r="A498" s="1252" t="str">
        <f>IF(E498&gt;0,"Wypełnione","")</f>
        <v/>
      </c>
      <c r="B498" s="58"/>
      <c r="C498" s="1816">
        <f>'Og s3a'!C901</f>
        <v>0</v>
      </c>
      <c r="D498" s="1814">
        <f>'Og s3a'!E901</f>
        <v>0</v>
      </c>
      <c r="E498" s="1816">
        <f>'Og s3a'!F901</f>
        <v>0</v>
      </c>
      <c r="F498" s="494">
        <f>O498</f>
        <v>0</v>
      </c>
      <c r="G498" s="494">
        <f>P498</f>
        <v>0</v>
      </c>
      <c r="H498" s="253"/>
      <c r="I498" s="253"/>
      <c r="J498" s="253"/>
      <c r="K498" s="253"/>
      <c r="L498" s="10"/>
      <c r="M498" s="10"/>
      <c r="N498" s="454">
        <f>'Og s3a'!G901</f>
        <v>0</v>
      </c>
      <c r="O498" s="254">
        <f>'Og s3a'!H901</f>
        <v>0</v>
      </c>
      <c r="P498" s="456">
        <f>'Og s3a'!D901</f>
        <v>0</v>
      </c>
      <c r="Q498" s="10"/>
      <c r="R498" s="340"/>
      <c r="S498" s="340"/>
      <c r="T498" s="340"/>
      <c r="U498" s="10"/>
      <c r="V498" s="10"/>
      <c r="W498" s="10"/>
      <c r="X498" s="10"/>
      <c r="Y498" s="10"/>
      <c r="Z498" s="10"/>
      <c r="AA498" s="10"/>
      <c r="AB498" s="10"/>
    </row>
    <row r="499" spans="1:28" ht="14.25" customHeight="1">
      <c r="A499" s="1252" t="str">
        <f>A498</f>
        <v/>
      </c>
      <c r="B499" s="58"/>
      <c r="C499" s="1817"/>
      <c r="D499" s="1815"/>
      <c r="E499" s="1817"/>
      <c r="F499" s="251"/>
      <c r="G499" s="251"/>
      <c r="H499" s="251"/>
      <c r="I499" s="251"/>
      <c r="J499" s="251"/>
      <c r="K499" s="251"/>
      <c r="L499" s="10"/>
      <c r="M499" s="10"/>
      <c r="N499" s="455"/>
      <c r="O499" s="250"/>
      <c r="P499" s="477"/>
      <c r="Q499" s="10"/>
      <c r="R499" s="340"/>
      <c r="S499" s="340"/>
      <c r="T499" s="340"/>
      <c r="U499" s="10"/>
      <c r="V499" s="10"/>
      <c r="W499" s="10"/>
      <c r="X499" s="10"/>
      <c r="Y499" s="10"/>
      <c r="Z499" s="10"/>
      <c r="AA499" s="10"/>
      <c r="AB499" s="10"/>
    </row>
    <row r="500" spans="1:28" ht="24.75" customHeight="1">
      <c r="A500" s="1252" t="str">
        <f>IF(E500&gt;0,"Wypełnione","")</f>
        <v/>
      </c>
      <c r="B500" s="58"/>
      <c r="C500" s="1816">
        <f>'Og s3a'!C903</f>
        <v>0</v>
      </c>
      <c r="D500" s="1814">
        <f>'Og s3a'!E903</f>
        <v>0</v>
      </c>
      <c r="E500" s="1816">
        <f>'Og s3a'!F903</f>
        <v>0</v>
      </c>
      <c r="F500" s="494">
        <f>O500</f>
        <v>0</v>
      </c>
      <c r="G500" s="494">
        <f>P500</f>
        <v>0</v>
      </c>
      <c r="H500" s="253"/>
      <c r="I500" s="253"/>
      <c r="J500" s="253"/>
      <c r="K500" s="253"/>
      <c r="L500" s="10"/>
      <c r="M500" s="10"/>
      <c r="N500" s="454">
        <f>'Og s3a'!G903</f>
        <v>0</v>
      </c>
      <c r="O500" s="254">
        <f>'Og s3a'!H903</f>
        <v>0</v>
      </c>
      <c r="P500" s="456">
        <f>'Og s3a'!D903</f>
        <v>0</v>
      </c>
      <c r="Q500" s="10"/>
      <c r="R500" s="340"/>
      <c r="S500" s="340"/>
      <c r="T500" s="340"/>
      <c r="U500" s="10"/>
      <c r="V500" s="10"/>
      <c r="W500" s="10"/>
      <c r="X500" s="10"/>
      <c r="Y500" s="10"/>
      <c r="Z500" s="10"/>
      <c r="AA500" s="10"/>
      <c r="AB500" s="10"/>
    </row>
    <row r="501" spans="1:28" ht="14.25" customHeight="1">
      <c r="A501" s="1252" t="str">
        <f>A500</f>
        <v/>
      </c>
      <c r="B501" s="58"/>
      <c r="C501" s="1817"/>
      <c r="D501" s="1815"/>
      <c r="E501" s="1817"/>
      <c r="F501" s="251"/>
      <c r="G501" s="251"/>
      <c r="H501" s="251"/>
      <c r="I501" s="251"/>
      <c r="J501" s="251"/>
      <c r="K501" s="251"/>
      <c r="L501" s="10"/>
      <c r="M501" s="10"/>
      <c r="N501" s="455"/>
      <c r="O501" s="250"/>
      <c r="P501" s="477"/>
      <c r="Q501" s="10"/>
      <c r="R501" s="340"/>
      <c r="S501" s="340"/>
      <c r="T501" s="340"/>
      <c r="U501" s="10"/>
      <c r="V501" s="10"/>
      <c r="W501" s="10"/>
      <c r="X501" s="10"/>
      <c r="Y501" s="10"/>
      <c r="Z501" s="10"/>
      <c r="AA501" s="10"/>
      <c r="AB501" s="10"/>
    </row>
    <row r="502" spans="1:28" ht="24.75" customHeight="1">
      <c r="A502" s="1252" t="str">
        <f>IF(E502&gt;0,"Wypełnione","")</f>
        <v/>
      </c>
      <c r="B502" s="58"/>
      <c r="C502" s="1816">
        <f>'Og s3a'!C905</f>
        <v>0</v>
      </c>
      <c r="D502" s="1814">
        <f>'Og s3a'!E905</f>
        <v>0</v>
      </c>
      <c r="E502" s="1816">
        <f>'Og s3a'!F905</f>
        <v>0</v>
      </c>
      <c r="F502" s="494">
        <f>O502</f>
        <v>0</v>
      </c>
      <c r="G502" s="494">
        <f>P502</f>
        <v>0</v>
      </c>
      <c r="H502" s="253"/>
      <c r="I502" s="253"/>
      <c r="J502" s="253"/>
      <c r="K502" s="253"/>
      <c r="L502" s="10"/>
      <c r="M502" s="10"/>
      <c r="N502" s="454">
        <f>'Og s3a'!G905</f>
        <v>0</v>
      </c>
      <c r="O502" s="254">
        <f>'Og s3a'!H905</f>
        <v>0</v>
      </c>
      <c r="P502" s="456">
        <f>'Og s3a'!D905</f>
        <v>0</v>
      </c>
      <c r="Q502" s="10"/>
      <c r="R502" s="340"/>
      <c r="S502" s="340"/>
      <c r="T502" s="340"/>
      <c r="U502" s="10"/>
      <c r="V502" s="10"/>
      <c r="W502" s="10"/>
      <c r="X502" s="10"/>
      <c r="Y502" s="10"/>
      <c r="Z502" s="10"/>
      <c r="AA502" s="10"/>
      <c r="AB502" s="10"/>
    </row>
    <row r="503" spans="1:28" ht="14.25" customHeight="1">
      <c r="A503" s="1252" t="str">
        <f>A502</f>
        <v/>
      </c>
      <c r="B503" s="58"/>
      <c r="C503" s="1817"/>
      <c r="D503" s="1815"/>
      <c r="E503" s="1817"/>
      <c r="F503" s="251"/>
      <c r="G503" s="251"/>
      <c r="H503" s="251"/>
      <c r="I503" s="251"/>
      <c r="J503" s="251"/>
      <c r="K503" s="251"/>
      <c r="L503" s="10"/>
      <c r="M503" s="10"/>
      <c r="N503" s="455"/>
      <c r="O503" s="250"/>
      <c r="P503" s="477"/>
      <c r="Q503" s="10"/>
      <c r="R503" s="340"/>
      <c r="S503" s="340"/>
      <c r="T503" s="340"/>
      <c r="U503" s="10"/>
      <c r="V503" s="10"/>
      <c r="W503" s="10"/>
      <c r="X503" s="10"/>
      <c r="Y503" s="10"/>
      <c r="Z503" s="10"/>
      <c r="AA503" s="10"/>
      <c r="AB503" s="10"/>
    </row>
    <row r="504" spans="1:28" ht="24.75" customHeight="1">
      <c r="A504" s="1252" t="str">
        <f>IF(E504&gt;0,"Wypełnione","")</f>
        <v/>
      </c>
      <c r="B504" s="58"/>
      <c r="C504" s="1816">
        <f>'Og s3a'!C907</f>
        <v>0</v>
      </c>
      <c r="D504" s="1814">
        <f>'Og s3a'!E907</f>
        <v>0</v>
      </c>
      <c r="E504" s="1816">
        <f>'Og s3a'!F907</f>
        <v>0</v>
      </c>
      <c r="F504" s="494">
        <f>O504</f>
        <v>0</v>
      </c>
      <c r="G504" s="494">
        <f>P504</f>
        <v>0</v>
      </c>
      <c r="H504" s="253"/>
      <c r="I504" s="253"/>
      <c r="J504" s="253"/>
      <c r="K504" s="253"/>
      <c r="L504" s="10"/>
      <c r="M504" s="10"/>
      <c r="N504" s="454">
        <f>'Og s3a'!G907</f>
        <v>0</v>
      </c>
      <c r="O504" s="254">
        <f>'Og s3a'!H907</f>
        <v>0</v>
      </c>
      <c r="P504" s="456">
        <f>'Og s3a'!D907</f>
        <v>0</v>
      </c>
      <c r="Q504" s="10"/>
      <c r="R504" s="340"/>
      <c r="S504" s="340"/>
      <c r="T504" s="340"/>
      <c r="U504" s="10"/>
      <c r="V504" s="10"/>
      <c r="W504" s="10"/>
      <c r="X504" s="10"/>
      <c r="Y504" s="10"/>
      <c r="Z504" s="10"/>
      <c r="AA504" s="10"/>
      <c r="AB504" s="10"/>
    </row>
    <row r="505" spans="1:28" ht="14.25" customHeight="1">
      <c r="A505" s="1252" t="str">
        <f>A504</f>
        <v/>
      </c>
      <c r="B505" s="58"/>
      <c r="C505" s="1817"/>
      <c r="D505" s="1815"/>
      <c r="E505" s="1817"/>
      <c r="F505" s="251"/>
      <c r="G505" s="251"/>
      <c r="H505" s="251"/>
      <c r="I505" s="251"/>
      <c r="J505" s="251"/>
      <c r="K505" s="251"/>
      <c r="L505" s="10"/>
      <c r="M505" s="10"/>
      <c r="N505" s="455"/>
      <c r="O505" s="250"/>
      <c r="P505" s="477"/>
      <c r="Q505" s="10"/>
      <c r="R505" s="340"/>
      <c r="S505" s="340"/>
      <c r="T505" s="340"/>
      <c r="U505" s="10"/>
      <c r="V505" s="10"/>
      <c r="W505" s="10"/>
      <c r="X505" s="10"/>
      <c r="Y505" s="10"/>
      <c r="Z505" s="10"/>
      <c r="AA505" s="10"/>
      <c r="AB505" s="10"/>
    </row>
    <row r="506" spans="1:28" ht="24.75" customHeight="1">
      <c r="A506" s="1252" t="str">
        <f>IF(E506&gt;0,"Wypełnione","")</f>
        <v/>
      </c>
      <c r="B506" s="58"/>
      <c r="C506" s="1816">
        <f>'Og s3a'!C909</f>
        <v>0</v>
      </c>
      <c r="D506" s="1814">
        <f>'Og s3a'!E909</f>
        <v>0</v>
      </c>
      <c r="E506" s="1816">
        <f>'Og s3a'!F909</f>
        <v>0</v>
      </c>
      <c r="F506" s="494">
        <f>O506</f>
        <v>0</v>
      </c>
      <c r="G506" s="494">
        <f>P506</f>
        <v>0</v>
      </c>
      <c r="H506" s="253"/>
      <c r="I506" s="253"/>
      <c r="J506" s="253"/>
      <c r="K506" s="253"/>
      <c r="L506" s="10"/>
      <c r="M506" s="10"/>
      <c r="N506" s="454">
        <f>'Og s3a'!G909</f>
        <v>0</v>
      </c>
      <c r="O506" s="254">
        <f>'Og s3a'!H909</f>
        <v>0</v>
      </c>
      <c r="P506" s="456">
        <f>'Og s3a'!D909</f>
        <v>0</v>
      </c>
      <c r="Q506" s="10"/>
      <c r="R506" s="340"/>
      <c r="S506" s="340"/>
      <c r="T506" s="340"/>
      <c r="U506" s="10"/>
      <c r="V506" s="10"/>
      <c r="W506" s="10"/>
      <c r="X506" s="10"/>
      <c r="Y506" s="10"/>
      <c r="Z506" s="10"/>
      <c r="AA506" s="10"/>
      <c r="AB506" s="10"/>
    </row>
    <row r="507" spans="1:28" ht="14.25" customHeight="1">
      <c r="A507" s="1252" t="str">
        <f>A506</f>
        <v/>
      </c>
      <c r="B507" s="58"/>
      <c r="C507" s="1817"/>
      <c r="D507" s="1815"/>
      <c r="E507" s="1817"/>
      <c r="F507" s="251"/>
      <c r="G507" s="251"/>
      <c r="H507" s="251"/>
      <c r="I507" s="251"/>
      <c r="J507" s="251"/>
      <c r="K507" s="251"/>
      <c r="L507" s="10"/>
      <c r="M507" s="10"/>
      <c r="N507" s="455"/>
      <c r="O507" s="250"/>
      <c r="P507" s="477"/>
      <c r="Q507" s="10"/>
      <c r="R507" s="340"/>
      <c r="S507" s="340"/>
      <c r="T507" s="340"/>
      <c r="U507" s="10"/>
      <c r="V507" s="10"/>
      <c r="W507" s="10"/>
      <c r="X507" s="10"/>
      <c r="Y507" s="10"/>
      <c r="Z507" s="10"/>
      <c r="AA507" s="10"/>
      <c r="AB507" s="10"/>
    </row>
    <row r="508" spans="1:28" ht="24.75" customHeight="1">
      <c r="A508" s="1252" t="str">
        <f>IF(E508&gt;0,"Wypełnione","")</f>
        <v/>
      </c>
      <c r="B508" s="58"/>
      <c r="C508" s="1816">
        <f>'Og s3a'!C911</f>
        <v>0</v>
      </c>
      <c r="D508" s="1814">
        <f>'Og s3a'!E911</f>
        <v>0</v>
      </c>
      <c r="E508" s="1816">
        <f>'Og s3a'!F911</f>
        <v>0</v>
      </c>
      <c r="F508" s="494">
        <f>O508</f>
        <v>0</v>
      </c>
      <c r="G508" s="494">
        <f>P508</f>
        <v>0</v>
      </c>
      <c r="H508" s="253"/>
      <c r="I508" s="253"/>
      <c r="J508" s="253"/>
      <c r="K508" s="253"/>
      <c r="L508" s="10"/>
      <c r="M508" s="10"/>
      <c r="N508" s="454">
        <f>'Og s3a'!G911</f>
        <v>0</v>
      </c>
      <c r="O508" s="254">
        <f>'Og s3a'!H911</f>
        <v>0</v>
      </c>
      <c r="P508" s="456">
        <f>'Og s3a'!D911</f>
        <v>0</v>
      </c>
      <c r="Q508" s="10"/>
      <c r="R508" s="340"/>
      <c r="S508" s="340"/>
      <c r="T508" s="340"/>
      <c r="U508" s="10"/>
      <c r="V508" s="10"/>
      <c r="W508" s="10"/>
      <c r="X508" s="10"/>
      <c r="Y508" s="10"/>
      <c r="Z508" s="10"/>
      <c r="AA508" s="10"/>
      <c r="AB508" s="10"/>
    </row>
    <row r="509" spans="1:28" ht="14.25" customHeight="1">
      <c r="A509" s="1252" t="str">
        <f>A508</f>
        <v/>
      </c>
      <c r="B509" s="58"/>
      <c r="C509" s="1817"/>
      <c r="D509" s="1815"/>
      <c r="E509" s="1817"/>
      <c r="F509" s="251"/>
      <c r="G509" s="251"/>
      <c r="H509" s="251"/>
      <c r="I509" s="251"/>
      <c r="J509" s="251"/>
      <c r="K509" s="251"/>
      <c r="L509" s="10"/>
      <c r="M509" s="10"/>
      <c r="N509" s="455"/>
      <c r="O509" s="250"/>
      <c r="P509" s="477"/>
      <c r="Q509" s="10"/>
      <c r="R509" s="340"/>
      <c r="S509" s="340"/>
      <c r="T509" s="340"/>
      <c r="U509" s="10"/>
      <c r="V509" s="10"/>
      <c r="W509" s="10"/>
      <c r="X509" s="10"/>
      <c r="Y509" s="10"/>
      <c r="Z509" s="10"/>
      <c r="AA509" s="10"/>
      <c r="AB509" s="10"/>
    </row>
    <row r="510" spans="1:28" ht="24.75" customHeight="1">
      <c r="A510" s="1252" t="str">
        <f>IF(E510&gt;0,"Wypełnione","")</f>
        <v/>
      </c>
      <c r="B510" s="58"/>
      <c r="C510" s="1816">
        <f>'Og s3a'!C913</f>
        <v>0</v>
      </c>
      <c r="D510" s="1814">
        <f>'Og s3a'!E913</f>
        <v>0</v>
      </c>
      <c r="E510" s="1816">
        <f>'Og s3a'!F913</f>
        <v>0</v>
      </c>
      <c r="F510" s="494">
        <f>O510</f>
        <v>0</v>
      </c>
      <c r="G510" s="494">
        <f>P510</f>
        <v>0</v>
      </c>
      <c r="H510" s="253"/>
      <c r="I510" s="253"/>
      <c r="J510" s="253"/>
      <c r="K510" s="253"/>
      <c r="L510" s="10"/>
      <c r="M510" s="10"/>
      <c r="N510" s="454">
        <f>'Og s3a'!G913</f>
        <v>0</v>
      </c>
      <c r="O510" s="254">
        <f>'Og s3a'!H913</f>
        <v>0</v>
      </c>
      <c r="P510" s="456">
        <f>'Og s3a'!D913</f>
        <v>0</v>
      </c>
      <c r="Q510" s="10"/>
      <c r="R510" s="340"/>
      <c r="S510" s="340"/>
      <c r="T510" s="340"/>
      <c r="U510" s="10"/>
      <c r="V510" s="10"/>
      <c r="W510" s="10"/>
      <c r="X510" s="10"/>
      <c r="Y510" s="10"/>
      <c r="Z510" s="10"/>
      <c r="AA510" s="10"/>
      <c r="AB510" s="10"/>
    </row>
    <row r="511" spans="1:28" ht="14.25" customHeight="1">
      <c r="A511" s="1252" t="str">
        <f>A510</f>
        <v/>
      </c>
      <c r="B511" s="58"/>
      <c r="C511" s="1817"/>
      <c r="D511" s="1815"/>
      <c r="E511" s="1817"/>
      <c r="F511" s="251"/>
      <c r="G511" s="251"/>
      <c r="H511" s="251"/>
      <c r="I511" s="251"/>
      <c r="J511" s="251"/>
      <c r="K511" s="251"/>
      <c r="L511" s="10"/>
      <c r="M511" s="10"/>
      <c r="N511" s="455"/>
      <c r="O511" s="250"/>
      <c r="P511" s="477"/>
      <c r="Q511" s="10"/>
      <c r="R511" s="340"/>
      <c r="S511" s="340"/>
      <c r="T511" s="340"/>
      <c r="U511" s="10"/>
      <c r="V511" s="10"/>
      <c r="W511" s="10"/>
      <c r="X511" s="10"/>
      <c r="Y511" s="10"/>
      <c r="Z511" s="10"/>
      <c r="AA511" s="10"/>
      <c r="AB511" s="10"/>
    </row>
    <row r="512" spans="1:28" ht="24.75" customHeight="1">
      <c r="A512" s="1252" t="str">
        <f>IF(E512&gt;0,"Wypełnione","")</f>
        <v/>
      </c>
      <c r="B512" s="58"/>
      <c r="C512" s="1816">
        <f>'Og s3a'!C915</f>
        <v>0</v>
      </c>
      <c r="D512" s="1814">
        <f>'Og s3a'!E915</f>
        <v>0</v>
      </c>
      <c r="E512" s="1816">
        <f>'Og s3a'!F915</f>
        <v>0</v>
      </c>
      <c r="F512" s="494">
        <f>O512</f>
        <v>0</v>
      </c>
      <c r="G512" s="494">
        <f>P512</f>
        <v>0</v>
      </c>
      <c r="H512" s="253"/>
      <c r="I512" s="253"/>
      <c r="J512" s="253"/>
      <c r="K512" s="253"/>
      <c r="L512" s="10"/>
      <c r="M512" s="10"/>
      <c r="N512" s="454">
        <f>'Og s3a'!G915</f>
        <v>0</v>
      </c>
      <c r="O512" s="254">
        <f>'Og s3a'!H915</f>
        <v>0</v>
      </c>
      <c r="P512" s="456">
        <f>'Og s3a'!D915</f>
        <v>0</v>
      </c>
      <c r="Q512" s="10"/>
      <c r="R512" s="340"/>
      <c r="S512" s="340"/>
      <c r="T512" s="340"/>
      <c r="U512" s="10"/>
      <c r="V512" s="10"/>
      <c r="W512" s="10"/>
      <c r="X512" s="10"/>
      <c r="Y512" s="10"/>
      <c r="Z512" s="10"/>
      <c r="AA512" s="10"/>
      <c r="AB512" s="10"/>
    </row>
    <row r="513" spans="1:28" ht="14.25" customHeight="1">
      <c r="A513" s="1252" t="str">
        <f>A512</f>
        <v/>
      </c>
      <c r="B513" s="58"/>
      <c r="C513" s="1817"/>
      <c r="D513" s="1815"/>
      <c r="E513" s="1817"/>
      <c r="F513" s="251"/>
      <c r="G513" s="251"/>
      <c r="H513" s="251"/>
      <c r="I513" s="251"/>
      <c r="J513" s="251"/>
      <c r="K513" s="251"/>
      <c r="L513" s="10"/>
      <c r="M513" s="10"/>
      <c r="N513" s="455"/>
      <c r="O513" s="250"/>
      <c r="P513" s="477"/>
      <c r="Q513" s="10"/>
      <c r="R513" s="340"/>
      <c r="S513" s="340"/>
      <c r="T513" s="340"/>
      <c r="U513" s="10"/>
      <c r="V513" s="10"/>
      <c r="W513" s="10"/>
      <c r="X513" s="10"/>
      <c r="Y513" s="10"/>
      <c r="Z513" s="10"/>
      <c r="AA513" s="10"/>
      <c r="AB513" s="10"/>
    </row>
    <row r="514" spans="1:28" ht="24.75" customHeight="1">
      <c r="A514" s="1252" t="str">
        <f>IF(E514&gt;0,"Wypełnione","")</f>
        <v/>
      </c>
      <c r="B514" s="58"/>
      <c r="C514" s="1816">
        <f>'Og s3a'!C917</f>
        <v>0</v>
      </c>
      <c r="D514" s="1814">
        <f>'Og s3a'!E917</f>
        <v>0</v>
      </c>
      <c r="E514" s="1816">
        <f>'Og s3a'!F917</f>
        <v>0</v>
      </c>
      <c r="F514" s="494">
        <f>O514</f>
        <v>0</v>
      </c>
      <c r="G514" s="494">
        <f>P514</f>
        <v>0</v>
      </c>
      <c r="H514" s="253"/>
      <c r="I514" s="253"/>
      <c r="J514" s="253"/>
      <c r="K514" s="253"/>
      <c r="L514" s="10"/>
      <c r="M514" s="10"/>
      <c r="N514" s="454">
        <f>'Og s3a'!G917</f>
        <v>0</v>
      </c>
      <c r="O514" s="254">
        <f>'Og s3a'!H917</f>
        <v>0</v>
      </c>
      <c r="P514" s="456">
        <f>'Og s3a'!D917</f>
        <v>0</v>
      </c>
      <c r="Q514" s="10"/>
      <c r="R514" s="340"/>
      <c r="S514" s="340"/>
      <c r="T514" s="340"/>
      <c r="U514" s="10"/>
      <c r="V514" s="10"/>
      <c r="W514" s="10"/>
      <c r="X514" s="10"/>
      <c r="Y514" s="10"/>
      <c r="Z514" s="10"/>
      <c r="AA514" s="10"/>
      <c r="AB514" s="10"/>
    </row>
    <row r="515" spans="1:28" ht="14.25" customHeight="1">
      <c r="A515" s="1252" t="str">
        <f>A514</f>
        <v/>
      </c>
      <c r="B515" s="58"/>
      <c r="C515" s="1817"/>
      <c r="D515" s="1815"/>
      <c r="E515" s="1817"/>
      <c r="F515" s="251"/>
      <c r="G515" s="251"/>
      <c r="H515" s="251"/>
      <c r="I515" s="251"/>
      <c r="J515" s="251"/>
      <c r="K515" s="251"/>
      <c r="L515" s="10"/>
      <c r="M515" s="10"/>
      <c r="N515" s="455"/>
      <c r="O515" s="250"/>
      <c r="P515" s="477"/>
      <c r="Q515" s="10"/>
      <c r="R515" s="340"/>
      <c r="S515" s="340"/>
      <c r="T515" s="340"/>
      <c r="U515" s="10"/>
      <c r="V515" s="10"/>
      <c r="W515" s="10"/>
      <c r="X515" s="10"/>
      <c r="Y515" s="10"/>
      <c r="Z515" s="10"/>
      <c r="AA515" s="10"/>
      <c r="AB515" s="10"/>
    </row>
    <row r="516" spans="1:28" ht="24.75" customHeight="1">
      <c r="A516" s="1252" t="str">
        <f>IF(E516&gt;0,"Wypełnione","")</f>
        <v/>
      </c>
      <c r="B516" s="58"/>
      <c r="C516" s="1816">
        <f>'Og s3a'!C919</f>
        <v>0</v>
      </c>
      <c r="D516" s="1814">
        <f>'Og s3a'!E919</f>
        <v>0</v>
      </c>
      <c r="E516" s="1816">
        <f>'Og s3a'!F919</f>
        <v>0</v>
      </c>
      <c r="F516" s="494">
        <f>O516</f>
        <v>0</v>
      </c>
      <c r="G516" s="494">
        <f>P516</f>
        <v>0</v>
      </c>
      <c r="H516" s="253"/>
      <c r="I516" s="253"/>
      <c r="J516" s="253"/>
      <c r="K516" s="253"/>
      <c r="L516" s="10"/>
      <c r="M516" s="10"/>
      <c r="N516" s="454">
        <f>'Og s3a'!G919</f>
        <v>0</v>
      </c>
      <c r="O516" s="254">
        <f>'Og s3a'!H919</f>
        <v>0</v>
      </c>
      <c r="P516" s="456">
        <f>'Og s3a'!D919</f>
        <v>0</v>
      </c>
      <c r="Q516" s="10"/>
      <c r="R516" s="340"/>
      <c r="S516" s="340"/>
      <c r="T516" s="340"/>
      <c r="U516" s="10"/>
      <c r="V516" s="10"/>
      <c r="W516" s="10"/>
      <c r="X516" s="10"/>
      <c r="Y516" s="10"/>
      <c r="Z516" s="10"/>
      <c r="AA516" s="10"/>
      <c r="AB516" s="10"/>
    </row>
    <row r="517" spans="1:28" ht="14.25" customHeight="1">
      <c r="A517" s="1252" t="str">
        <f>A516</f>
        <v/>
      </c>
      <c r="B517" s="58"/>
      <c r="C517" s="1817"/>
      <c r="D517" s="1815"/>
      <c r="E517" s="1817"/>
      <c r="F517" s="251"/>
      <c r="G517" s="251"/>
      <c r="H517" s="251"/>
      <c r="I517" s="251"/>
      <c r="J517" s="251"/>
      <c r="K517" s="251"/>
      <c r="L517" s="10"/>
      <c r="M517" s="10"/>
      <c r="N517" s="455"/>
      <c r="O517" s="250"/>
      <c r="P517" s="477"/>
      <c r="Q517" s="10"/>
      <c r="R517" s="340"/>
      <c r="S517" s="340"/>
      <c r="T517" s="340"/>
      <c r="U517" s="10"/>
      <c r="V517" s="10"/>
      <c r="W517" s="10"/>
      <c r="X517" s="10"/>
      <c r="Y517" s="10"/>
      <c r="Z517" s="10"/>
      <c r="AA517" s="10"/>
      <c r="AB517" s="10"/>
    </row>
    <row r="518" spans="1:28" ht="24.75" customHeight="1">
      <c r="A518" s="1252" t="str">
        <f>IF(E518&gt;0,"Wypełnione","")</f>
        <v/>
      </c>
      <c r="B518" s="58"/>
      <c r="C518" s="1816">
        <f>'Og s3a'!C921</f>
        <v>0</v>
      </c>
      <c r="D518" s="1814">
        <f>'Og s3a'!E921</f>
        <v>0</v>
      </c>
      <c r="E518" s="1816">
        <f>'Og s3a'!F921</f>
        <v>0</v>
      </c>
      <c r="F518" s="494">
        <f>O518</f>
        <v>0</v>
      </c>
      <c r="G518" s="494">
        <f>P518</f>
        <v>0</v>
      </c>
      <c r="H518" s="253"/>
      <c r="I518" s="253"/>
      <c r="J518" s="253"/>
      <c r="K518" s="253"/>
      <c r="L518" s="10"/>
      <c r="M518" s="10"/>
      <c r="N518" s="454">
        <f>'Og s3a'!G921</f>
        <v>0</v>
      </c>
      <c r="O518" s="254">
        <f>'Og s3a'!H921</f>
        <v>0</v>
      </c>
      <c r="P518" s="456">
        <f>'Og s3a'!D921</f>
        <v>0</v>
      </c>
      <c r="Q518" s="10"/>
      <c r="R518" s="340"/>
      <c r="S518" s="340"/>
      <c r="T518" s="340"/>
      <c r="U518" s="10"/>
      <c r="V518" s="10"/>
      <c r="W518" s="10"/>
      <c r="X518" s="10"/>
      <c r="Y518" s="10"/>
      <c r="Z518" s="10"/>
      <c r="AA518" s="10"/>
      <c r="AB518" s="10"/>
    </row>
    <row r="519" spans="1:28" ht="14.25" customHeight="1">
      <c r="A519" s="1252" t="str">
        <f>A518</f>
        <v/>
      </c>
      <c r="B519" s="58"/>
      <c r="C519" s="1817"/>
      <c r="D519" s="1815"/>
      <c r="E519" s="1817"/>
      <c r="F519" s="251"/>
      <c r="G519" s="251"/>
      <c r="H519" s="251"/>
      <c r="I519" s="251"/>
      <c r="J519" s="251"/>
      <c r="K519" s="251"/>
      <c r="L519" s="10"/>
      <c r="M519" s="10"/>
      <c r="N519" s="455"/>
      <c r="O519" s="250"/>
      <c r="P519" s="477"/>
      <c r="Q519" s="10"/>
      <c r="R519" s="340"/>
      <c r="S519" s="340"/>
      <c r="T519" s="340"/>
      <c r="U519" s="10"/>
      <c r="V519" s="10"/>
      <c r="W519" s="10"/>
      <c r="X519" s="10"/>
      <c r="Y519" s="10"/>
      <c r="Z519" s="10"/>
      <c r="AA519" s="10"/>
      <c r="AB519" s="10"/>
    </row>
    <row r="520" spans="1:28" ht="24.75" customHeight="1">
      <c r="A520" s="1252" t="str">
        <f>IF(E520&gt;0,"Wypełnione","")</f>
        <v/>
      </c>
      <c r="B520" s="58"/>
      <c r="C520" s="1816">
        <f>'Og s3a'!C923</f>
        <v>0</v>
      </c>
      <c r="D520" s="1814">
        <f>'Og s3a'!E923</f>
        <v>0</v>
      </c>
      <c r="E520" s="1816">
        <f>'Og s3a'!F923</f>
        <v>0</v>
      </c>
      <c r="F520" s="494">
        <f>O520</f>
        <v>0</v>
      </c>
      <c r="G520" s="494">
        <f>P520</f>
        <v>0</v>
      </c>
      <c r="H520" s="253"/>
      <c r="I520" s="253"/>
      <c r="J520" s="253"/>
      <c r="K520" s="253"/>
      <c r="L520" s="10"/>
      <c r="M520" s="10"/>
      <c r="N520" s="454">
        <f>'Og s3a'!G923</f>
        <v>0</v>
      </c>
      <c r="O520" s="254">
        <f>'Og s3a'!H923</f>
        <v>0</v>
      </c>
      <c r="P520" s="456">
        <f>'Og s3a'!D923</f>
        <v>0</v>
      </c>
      <c r="Q520" s="10"/>
      <c r="R520" s="340"/>
      <c r="S520" s="340"/>
      <c r="T520" s="340"/>
      <c r="U520" s="10"/>
      <c r="V520" s="10"/>
      <c r="W520" s="10"/>
      <c r="X520" s="10"/>
      <c r="Y520" s="10"/>
      <c r="Z520" s="10"/>
      <c r="AA520" s="10"/>
      <c r="AB520" s="10"/>
    </row>
    <row r="521" spans="1:28" ht="14.25" customHeight="1">
      <c r="A521" s="1252" t="str">
        <f>A520</f>
        <v/>
      </c>
      <c r="B521" s="58"/>
      <c r="C521" s="1817"/>
      <c r="D521" s="1815"/>
      <c r="E521" s="1817"/>
      <c r="F521" s="251"/>
      <c r="G521" s="251"/>
      <c r="H521" s="251"/>
      <c r="I521" s="251"/>
      <c r="J521" s="251"/>
      <c r="K521" s="251"/>
      <c r="L521" s="10"/>
      <c r="M521" s="10"/>
      <c r="N521" s="455"/>
      <c r="O521" s="250"/>
      <c r="P521" s="477"/>
      <c r="Q521" s="10"/>
      <c r="R521" s="340"/>
      <c r="S521" s="340"/>
      <c r="T521" s="340"/>
      <c r="U521" s="10"/>
      <c r="V521" s="10"/>
      <c r="W521" s="10"/>
      <c r="X521" s="10"/>
      <c r="Y521" s="10"/>
      <c r="Z521" s="10"/>
      <c r="AA521" s="10"/>
      <c r="AB521" s="10"/>
    </row>
    <row r="522" spans="1:28" ht="24.75" customHeight="1">
      <c r="A522" s="1252" t="str">
        <f>IF(E522&gt;0,"Wypełnione","")</f>
        <v/>
      </c>
      <c r="B522" s="58"/>
      <c r="C522" s="1816">
        <f>'Og s3a'!C925</f>
        <v>0</v>
      </c>
      <c r="D522" s="1814">
        <f>'Og s3a'!E925</f>
        <v>0</v>
      </c>
      <c r="E522" s="1816">
        <f>'Og s3a'!F925</f>
        <v>0</v>
      </c>
      <c r="F522" s="494">
        <f>O522</f>
        <v>0</v>
      </c>
      <c r="G522" s="494">
        <f>P522</f>
        <v>0</v>
      </c>
      <c r="H522" s="253"/>
      <c r="I522" s="253"/>
      <c r="J522" s="253"/>
      <c r="K522" s="253"/>
      <c r="L522" s="10"/>
      <c r="M522" s="10"/>
      <c r="N522" s="454">
        <f>'Og s3a'!G925</f>
        <v>0</v>
      </c>
      <c r="O522" s="254">
        <f>'Og s3a'!H925</f>
        <v>0</v>
      </c>
      <c r="P522" s="456">
        <f>'Og s3a'!D925</f>
        <v>0</v>
      </c>
      <c r="Q522" s="10"/>
      <c r="R522" s="340"/>
      <c r="S522" s="340"/>
      <c r="T522" s="340"/>
      <c r="U522" s="10"/>
      <c r="V522" s="10"/>
      <c r="W522" s="10"/>
      <c r="X522" s="10"/>
      <c r="Y522" s="10"/>
      <c r="Z522" s="10"/>
      <c r="AA522" s="10"/>
      <c r="AB522" s="10"/>
    </row>
    <row r="523" spans="1:28" ht="14.25" customHeight="1">
      <c r="A523" s="1252" t="str">
        <f>A522</f>
        <v/>
      </c>
      <c r="B523" s="58"/>
      <c r="C523" s="1817"/>
      <c r="D523" s="1815"/>
      <c r="E523" s="1817"/>
      <c r="F523" s="251"/>
      <c r="G523" s="251"/>
      <c r="H523" s="251"/>
      <c r="I523" s="251"/>
      <c r="J523" s="251"/>
      <c r="K523" s="251"/>
      <c r="L523" s="10"/>
      <c r="M523" s="10"/>
      <c r="N523" s="455"/>
      <c r="O523" s="250"/>
      <c r="P523" s="477"/>
      <c r="Q523" s="10"/>
      <c r="R523" s="340"/>
      <c r="S523" s="340"/>
      <c r="T523" s="340"/>
      <c r="U523" s="10"/>
      <c r="V523" s="10"/>
      <c r="W523" s="10"/>
      <c r="X523" s="10"/>
      <c r="Y523" s="10"/>
      <c r="Z523" s="10"/>
      <c r="AA523" s="10"/>
      <c r="AB523" s="10"/>
    </row>
    <row r="524" spans="1:28" ht="24.75" customHeight="1">
      <c r="A524" s="1252" t="str">
        <f>IF(E524&gt;0,"Wypełnione","")</f>
        <v/>
      </c>
      <c r="B524" s="58"/>
      <c r="C524" s="1816">
        <f>'Og s3a'!C927</f>
        <v>0</v>
      </c>
      <c r="D524" s="1814">
        <f>'Og s3a'!E927</f>
        <v>0</v>
      </c>
      <c r="E524" s="1816">
        <f>'Og s3a'!F927</f>
        <v>0</v>
      </c>
      <c r="F524" s="494">
        <f>O524</f>
        <v>0</v>
      </c>
      <c r="G524" s="494">
        <f>P524</f>
        <v>0</v>
      </c>
      <c r="H524" s="253"/>
      <c r="I524" s="253"/>
      <c r="J524" s="253"/>
      <c r="K524" s="253"/>
      <c r="L524" s="10"/>
      <c r="M524" s="10"/>
      <c r="N524" s="454">
        <f>'Og s3a'!G927</f>
        <v>0</v>
      </c>
      <c r="O524" s="254">
        <f>'Og s3a'!H927</f>
        <v>0</v>
      </c>
      <c r="P524" s="456">
        <f>'Og s3a'!D927</f>
        <v>0</v>
      </c>
      <c r="Q524" s="10"/>
      <c r="R524" s="340"/>
      <c r="S524" s="340"/>
      <c r="T524" s="340"/>
      <c r="U524" s="10"/>
      <c r="V524" s="10"/>
      <c r="W524" s="10"/>
      <c r="X524" s="10"/>
      <c r="Y524" s="10"/>
      <c r="Z524" s="10"/>
      <c r="AA524" s="10"/>
      <c r="AB524" s="10"/>
    </row>
    <row r="525" spans="1:28" ht="14.25" customHeight="1">
      <c r="A525" s="1252" t="str">
        <f>A524</f>
        <v/>
      </c>
      <c r="B525" s="58"/>
      <c r="C525" s="1817"/>
      <c r="D525" s="1815"/>
      <c r="E525" s="1817"/>
      <c r="F525" s="251"/>
      <c r="G525" s="251"/>
      <c r="H525" s="251"/>
      <c r="I525" s="251"/>
      <c r="J525" s="251"/>
      <c r="K525" s="251"/>
      <c r="L525" s="10"/>
      <c r="M525" s="10"/>
      <c r="N525" s="455"/>
      <c r="O525" s="250"/>
      <c r="P525" s="477"/>
      <c r="Q525" s="10"/>
      <c r="R525" s="340"/>
      <c r="S525" s="340"/>
      <c r="T525" s="340"/>
      <c r="U525" s="10"/>
      <c r="V525" s="10"/>
      <c r="W525" s="10"/>
      <c r="X525" s="10"/>
      <c r="Y525" s="10"/>
      <c r="Z525" s="10"/>
      <c r="AA525" s="10"/>
      <c r="AB525" s="10"/>
    </row>
    <row r="526" spans="1:28" ht="24.75" customHeight="1">
      <c r="A526" s="1252" t="str">
        <f>IF(E526&gt;0,"Wypełnione","")</f>
        <v/>
      </c>
      <c r="B526" s="58"/>
      <c r="C526" s="1816">
        <f>'Og s3a'!C929</f>
        <v>0</v>
      </c>
      <c r="D526" s="1814">
        <f>'Og s3a'!E929</f>
        <v>0</v>
      </c>
      <c r="E526" s="1816">
        <f>'Og s3a'!F929</f>
        <v>0</v>
      </c>
      <c r="F526" s="494">
        <f>O526</f>
        <v>0</v>
      </c>
      <c r="G526" s="494">
        <f>P526</f>
        <v>0</v>
      </c>
      <c r="H526" s="253"/>
      <c r="I526" s="253"/>
      <c r="J526" s="253"/>
      <c r="K526" s="253"/>
      <c r="L526" s="10"/>
      <c r="M526" s="10"/>
      <c r="N526" s="454">
        <f>'Og s3a'!G929</f>
        <v>0</v>
      </c>
      <c r="O526" s="254">
        <f>'Og s3a'!H929</f>
        <v>0</v>
      </c>
      <c r="P526" s="456">
        <f>'Og s3a'!D929</f>
        <v>0</v>
      </c>
      <c r="Q526" s="10"/>
      <c r="R526" s="340"/>
      <c r="S526" s="340"/>
      <c r="T526" s="340"/>
      <c r="U526" s="10"/>
      <c r="V526" s="10"/>
      <c r="W526" s="10"/>
      <c r="X526" s="10"/>
      <c r="Y526" s="10"/>
      <c r="Z526" s="10"/>
      <c r="AA526" s="10"/>
      <c r="AB526" s="10"/>
    </row>
    <row r="527" spans="1:28" ht="14.25" customHeight="1">
      <c r="A527" s="1252" t="str">
        <f>A526</f>
        <v/>
      </c>
      <c r="B527" s="58"/>
      <c r="C527" s="1817"/>
      <c r="D527" s="1815"/>
      <c r="E527" s="1817"/>
      <c r="F527" s="251"/>
      <c r="G527" s="251"/>
      <c r="H527" s="251"/>
      <c r="I527" s="251"/>
      <c r="J527" s="251"/>
      <c r="K527" s="251"/>
      <c r="L527" s="10"/>
      <c r="M527" s="10"/>
      <c r="N527" s="455"/>
      <c r="O527" s="250"/>
      <c r="P527" s="477"/>
      <c r="Q527" s="10"/>
      <c r="R527" s="340"/>
      <c r="S527" s="340"/>
      <c r="T527" s="340"/>
      <c r="U527" s="10"/>
      <c r="V527" s="10"/>
      <c r="W527" s="10"/>
      <c r="X527" s="10"/>
      <c r="Y527" s="10"/>
      <c r="Z527" s="10"/>
      <c r="AA527" s="10"/>
      <c r="AB527" s="10"/>
    </row>
    <row r="528" spans="1:28" ht="24.75" customHeight="1">
      <c r="A528" s="1252" t="str">
        <f>IF(E528&gt;0,"Wypełnione","")</f>
        <v/>
      </c>
      <c r="B528" s="58"/>
      <c r="C528" s="1816">
        <f>'Og s3a'!C931</f>
        <v>0</v>
      </c>
      <c r="D528" s="1814">
        <f>'Og s3a'!E931</f>
        <v>0</v>
      </c>
      <c r="E528" s="1816">
        <f>'Og s3a'!F931</f>
        <v>0</v>
      </c>
      <c r="F528" s="494">
        <f>O528</f>
        <v>0</v>
      </c>
      <c r="G528" s="494">
        <f>P528</f>
        <v>0</v>
      </c>
      <c r="H528" s="253"/>
      <c r="I528" s="253"/>
      <c r="J528" s="253"/>
      <c r="K528" s="253"/>
      <c r="L528" s="10"/>
      <c r="M528" s="10"/>
      <c r="N528" s="454">
        <f>'Og s3a'!G931</f>
        <v>0</v>
      </c>
      <c r="O528" s="254">
        <f>'Og s3a'!H931</f>
        <v>0</v>
      </c>
      <c r="P528" s="456">
        <f>'Og s3a'!D931</f>
        <v>0</v>
      </c>
      <c r="Q528" s="10"/>
      <c r="R528" s="340"/>
      <c r="S528" s="340"/>
      <c r="T528" s="340"/>
      <c r="U528" s="10"/>
      <c r="V528" s="10"/>
      <c r="W528" s="10"/>
      <c r="X528" s="10"/>
      <c r="Y528" s="10"/>
      <c r="Z528" s="10"/>
      <c r="AA528" s="10"/>
      <c r="AB528" s="10"/>
    </row>
    <row r="529" spans="1:28" ht="14.25" customHeight="1">
      <c r="A529" s="1252" t="str">
        <f>A528</f>
        <v/>
      </c>
      <c r="B529" s="58"/>
      <c r="C529" s="1817"/>
      <c r="D529" s="1815"/>
      <c r="E529" s="1817"/>
      <c r="F529" s="251"/>
      <c r="G529" s="251"/>
      <c r="H529" s="251"/>
      <c r="I529" s="251"/>
      <c r="J529" s="251"/>
      <c r="K529" s="251"/>
      <c r="L529" s="10"/>
      <c r="M529" s="10"/>
      <c r="N529" s="455"/>
      <c r="O529" s="250"/>
      <c r="P529" s="477"/>
      <c r="Q529" s="10"/>
      <c r="R529" s="340"/>
      <c r="S529" s="340"/>
      <c r="T529" s="340"/>
      <c r="U529" s="10"/>
      <c r="V529" s="10"/>
      <c r="W529" s="10"/>
      <c r="X529" s="10"/>
      <c r="Y529" s="10"/>
      <c r="Z529" s="10"/>
      <c r="AA529" s="10"/>
      <c r="AB529" s="10"/>
    </row>
    <row r="530" spans="1:28" ht="24.75" customHeight="1">
      <c r="A530" s="1252" t="str">
        <f>IF(E530&gt;0,"Wypełnione","")</f>
        <v/>
      </c>
      <c r="B530" s="58"/>
      <c r="C530" s="1816">
        <f>'Og s3a'!C933</f>
        <v>0</v>
      </c>
      <c r="D530" s="1814">
        <f>'Og s3a'!E933</f>
        <v>0</v>
      </c>
      <c r="E530" s="1816">
        <f>'Og s3a'!F933</f>
        <v>0</v>
      </c>
      <c r="F530" s="494">
        <f>O530</f>
        <v>0</v>
      </c>
      <c r="G530" s="494">
        <f>P530</f>
        <v>0</v>
      </c>
      <c r="H530" s="253"/>
      <c r="I530" s="253"/>
      <c r="J530" s="253"/>
      <c r="K530" s="253"/>
      <c r="L530" s="10"/>
      <c r="M530" s="10"/>
      <c r="N530" s="454">
        <f>'Og s3a'!G933</f>
        <v>0</v>
      </c>
      <c r="O530" s="254">
        <f>'Og s3a'!H933</f>
        <v>0</v>
      </c>
      <c r="P530" s="456">
        <f>'Og s3a'!D933</f>
        <v>0</v>
      </c>
      <c r="Q530" s="10"/>
      <c r="R530" s="340"/>
      <c r="S530" s="340"/>
      <c r="T530" s="340"/>
      <c r="U530" s="10"/>
      <c r="V530" s="10"/>
      <c r="W530" s="10"/>
      <c r="X530" s="10"/>
      <c r="Y530" s="10"/>
      <c r="Z530" s="10"/>
      <c r="AA530" s="10"/>
      <c r="AB530" s="10"/>
    </row>
    <row r="531" spans="1:28" ht="14.25" customHeight="1">
      <c r="A531" s="1252" t="str">
        <f>A530</f>
        <v/>
      </c>
      <c r="B531" s="58"/>
      <c r="C531" s="1817"/>
      <c r="D531" s="1815"/>
      <c r="E531" s="1817"/>
      <c r="F531" s="251"/>
      <c r="G531" s="251"/>
      <c r="H531" s="251"/>
      <c r="I531" s="251"/>
      <c r="J531" s="251"/>
      <c r="K531" s="251"/>
      <c r="L531" s="10"/>
      <c r="M531" s="10"/>
      <c r="N531" s="455"/>
      <c r="O531" s="250"/>
      <c r="P531" s="477"/>
      <c r="Q531" s="10"/>
      <c r="R531" s="340"/>
      <c r="S531" s="340"/>
      <c r="T531" s="340"/>
      <c r="U531" s="10"/>
      <c r="V531" s="10"/>
      <c r="W531" s="10"/>
      <c r="X531" s="10"/>
      <c r="Y531" s="10"/>
      <c r="Z531" s="10"/>
      <c r="AA531" s="10"/>
      <c r="AB531" s="10"/>
    </row>
    <row r="532" spans="1:28" ht="24.75" customHeight="1">
      <c r="A532" s="1252" t="str">
        <f>IF(E532&gt;0,"Wypełnione","")</f>
        <v/>
      </c>
      <c r="B532" s="58"/>
      <c r="C532" s="1816">
        <f>'Og s3a'!C935</f>
        <v>0</v>
      </c>
      <c r="D532" s="1814">
        <f>'Og s3a'!E935</f>
        <v>0</v>
      </c>
      <c r="E532" s="1816">
        <f>'Og s3a'!F935</f>
        <v>0</v>
      </c>
      <c r="F532" s="494">
        <f>O532</f>
        <v>0</v>
      </c>
      <c r="G532" s="494">
        <f>P532</f>
        <v>0</v>
      </c>
      <c r="H532" s="253"/>
      <c r="I532" s="253"/>
      <c r="J532" s="253"/>
      <c r="K532" s="253"/>
      <c r="L532" s="10"/>
      <c r="M532" s="10"/>
      <c r="N532" s="454">
        <f>'Og s3a'!G935</f>
        <v>0</v>
      </c>
      <c r="O532" s="254">
        <f>'Og s3a'!H935</f>
        <v>0</v>
      </c>
      <c r="P532" s="456">
        <f>'Og s3a'!D935</f>
        <v>0</v>
      </c>
      <c r="Q532" s="10"/>
      <c r="R532" s="340"/>
      <c r="S532" s="340"/>
      <c r="T532" s="340"/>
      <c r="U532" s="10"/>
      <c r="V532" s="10"/>
      <c r="W532" s="10"/>
      <c r="X532" s="10"/>
      <c r="Y532" s="10"/>
      <c r="Z532" s="10"/>
      <c r="AA532" s="10"/>
      <c r="AB532" s="10"/>
    </row>
    <row r="533" spans="1:28" ht="14.25" customHeight="1">
      <c r="A533" s="1252" t="str">
        <f>A532</f>
        <v/>
      </c>
      <c r="B533" s="58"/>
      <c r="C533" s="1817"/>
      <c r="D533" s="1815"/>
      <c r="E533" s="1817"/>
      <c r="F533" s="251"/>
      <c r="G533" s="251"/>
      <c r="H533" s="251"/>
      <c r="I533" s="251"/>
      <c r="J533" s="251"/>
      <c r="K533" s="251"/>
      <c r="L533" s="10"/>
      <c r="M533" s="10"/>
      <c r="N533" s="455"/>
      <c r="O533" s="250"/>
      <c r="P533" s="477"/>
      <c r="Q533" s="10"/>
      <c r="R533" s="340"/>
      <c r="S533" s="340"/>
      <c r="T533" s="340"/>
      <c r="U533" s="10"/>
      <c r="V533" s="10"/>
      <c r="W533" s="10"/>
      <c r="X533" s="10"/>
      <c r="Y533" s="10"/>
      <c r="Z533" s="10"/>
      <c r="AA533" s="10"/>
      <c r="AB533" s="10"/>
    </row>
    <row r="534" spans="1:28" ht="24.75" customHeight="1">
      <c r="A534" s="1252" t="str">
        <f>IF(E534&gt;0,"Wypełnione","")</f>
        <v/>
      </c>
      <c r="B534" s="58"/>
      <c r="C534" s="1816">
        <f>'Og s3a'!C937</f>
        <v>0</v>
      </c>
      <c r="D534" s="1814">
        <f>'Og s3a'!E937</f>
        <v>0</v>
      </c>
      <c r="E534" s="1816">
        <f>'Og s3a'!F937</f>
        <v>0</v>
      </c>
      <c r="F534" s="494">
        <f>O534</f>
        <v>0</v>
      </c>
      <c r="G534" s="494">
        <f>P534</f>
        <v>0</v>
      </c>
      <c r="H534" s="253"/>
      <c r="I534" s="253"/>
      <c r="J534" s="253"/>
      <c r="K534" s="253"/>
      <c r="L534" s="10"/>
      <c r="M534" s="10"/>
      <c r="N534" s="454">
        <f>'Og s3a'!G937</f>
        <v>0</v>
      </c>
      <c r="O534" s="254">
        <f>'Og s3a'!H937</f>
        <v>0</v>
      </c>
      <c r="P534" s="456">
        <f>'Og s3a'!D937</f>
        <v>0</v>
      </c>
      <c r="Q534" s="10"/>
      <c r="R534" s="340"/>
      <c r="S534" s="340"/>
      <c r="T534" s="340"/>
      <c r="U534" s="10"/>
      <c r="V534" s="10"/>
      <c r="W534" s="10"/>
      <c r="X534" s="10"/>
      <c r="Y534" s="10"/>
      <c r="Z534" s="10"/>
      <c r="AA534" s="10"/>
      <c r="AB534" s="10"/>
    </row>
    <row r="535" spans="1:28" ht="14.25" customHeight="1">
      <c r="A535" s="1252" t="str">
        <f>A534</f>
        <v/>
      </c>
      <c r="B535" s="58"/>
      <c r="C535" s="1817"/>
      <c r="D535" s="1815"/>
      <c r="E535" s="1817"/>
      <c r="F535" s="251"/>
      <c r="G535" s="251"/>
      <c r="H535" s="251"/>
      <c r="I535" s="251"/>
      <c r="J535" s="251"/>
      <c r="K535" s="251"/>
      <c r="L535" s="10"/>
      <c r="M535" s="10"/>
      <c r="N535" s="455"/>
      <c r="O535" s="250"/>
      <c r="P535" s="477"/>
      <c r="Q535" s="10"/>
      <c r="R535" s="340"/>
      <c r="S535" s="340"/>
      <c r="T535" s="340"/>
      <c r="U535" s="10"/>
      <c r="V535" s="10"/>
      <c r="W535" s="10"/>
      <c r="X535" s="10"/>
      <c r="Y535" s="10"/>
      <c r="Z535" s="10"/>
      <c r="AA535" s="10"/>
      <c r="AB535" s="10"/>
    </row>
    <row r="536" spans="1:28" ht="24.75" customHeight="1">
      <c r="A536" s="1252" t="str">
        <f>IF(E536&gt;0,"Wypełnione","")</f>
        <v/>
      </c>
      <c r="B536" s="58"/>
      <c r="C536" s="1816">
        <f>'Og s3a'!C939</f>
        <v>0</v>
      </c>
      <c r="D536" s="1814">
        <f>'Og s3a'!E939</f>
        <v>0</v>
      </c>
      <c r="E536" s="1816">
        <f>'Og s3a'!F939</f>
        <v>0</v>
      </c>
      <c r="F536" s="494">
        <f>O536</f>
        <v>0</v>
      </c>
      <c r="G536" s="494">
        <f>P536</f>
        <v>0</v>
      </c>
      <c r="H536" s="253"/>
      <c r="I536" s="253"/>
      <c r="J536" s="253"/>
      <c r="K536" s="253"/>
      <c r="L536" s="10"/>
      <c r="M536" s="10"/>
      <c r="N536" s="454">
        <f>'Og s3a'!G939</f>
        <v>0</v>
      </c>
      <c r="O536" s="254">
        <f>'Og s3a'!H939</f>
        <v>0</v>
      </c>
      <c r="P536" s="456">
        <f>'Og s3a'!D939</f>
        <v>0</v>
      </c>
      <c r="Q536" s="10"/>
      <c r="R536" s="340"/>
      <c r="S536" s="340"/>
      <c r="T536" s="340"/>
      <c r="U536" s="10"/>
      <c r="V536" s="10"/>
      <c r="W536" s="10"/>
      <c r="X536" s="10"/>
      <c r="Y536" s="10"/>
      <c r="Z536" s="10"/>
      <c r="AA536" s="10"/>
      <c r="AB536" s="10"/>
    </row>
    <row r="537" spans="1:28" ht="14.25" customHeight="1">
      <c r="A537" s="1252" t="str">
        <f>A536</f>
        <v/>
      </c>
      <c r="B537" s="58"/>
      <c r="C537" s="1817"/>
      <c r="D537" s="1815"/>
      <c r="E537" s="1817"/>
      <c r="F537" s="251"/>
      <c r="G537" s="251"/>
      <c r="H537" s="251"/>
      <c r="I537" s="251"/>
      <c r="J537" s="251"/>
      <c r="K537" s="251"/>
      <c r="L537" s="10"/>
      <c r="M537" s="10"/>
      <c r="N537" s="455"/>
      <c r="O537" s="250"/>
      <c r="P537" s="477"/>
      <c r="Q537" s="10"/>
      <c r="R537" s="340"/>
      <c r="S537" s="340"/>
      <c r="T537" s="340"/>
      <c r="U537" s="10"/>
      <c r="V537" s="10"/>
      <c r="W537" s="10"/>
      <c r="X537" s="10"/>
      <c r="Y537" s="10"/>
      <c r="Z537" s="10"/>
      <c r="AA537" s="10"/>
      <c r="AB537" s="10"/>
    </row>
    <row r="538" spans="1:28" ht="24.75" customHeight="1">
      <c r="A538" s="1252" t="str">
        <f>IF(E538&gt;0,"Wypełnione","")</f>
        <v/>
      </c>
      <c r="B538" s="58"/>
      <c r="C538" s="1816">
        <f>'Og s3a'!C941</f>
        <v>0</v>
      </c>
      <c r="D538" s="1814">
        <f>'Og s3a'!E941</f>
        <v>0</v>
      </c>
      <c r="E538" s="1816">
        <f>'Og s3a'!F941</f>
        <v>0</v>
      </c>
      <c r="F538" s="494">
        <f>O538</f>
        <v>0</v>
      </c>
      <c r="G538" s="494">
        <f>P538</f>
        <v>0</v>
      </c>
      <c r="H538" s="253"/>
      <c r="I538" s="253"/>
      <c r="J538" s="253"/>
      <c r="K538" s="253"/>
      <c r="L538" s="10"/>
      <c r="M538" s="10"/>
      <c r="N538" s="454">
        <f>'Og s3a'!G941</f>
        <v>0</v>
      </c>
      <c r="O538" s="254">
        <f>'Og s3a'!H941</f>
        <v>0</v>
      </c>
      <c r="P538" s="456">
        <f>'Og s3a'!D941</f>
        <v>0</v>
      </c>
      <c r="Q538" s="10"/>
      <c r="R538" s="340"/>
      <c r="S538" s="340"/>
      <c r="T538" s="340"/>
      <c r="U538" s="10"/>
      <c r="V538" s="10"/>
      <c r="W538" s="10"/>
      <c r="X538" s="10"/>
      <c r="Y538" s="10"/>
      <c r="Z538" s="10"/>
      <c r="AA538" s="10"/>
      <c r="AB538" s="10"/>
    </row>
    <row r="539" spans="1:28" ht="14.25" customHeight="1">
      <c r="A539" s="1252" t="str">
        <f>A538</f>
        <v/>
      </c>
      <c r="B539" s="58"/>
      <c r="C539" s="1817"/>
      <c r="D539" s="1815"/>
      <c r="E539" s="1817"/>
      <c r="F539" s="251"/>
      <c r="G539" s="251"/>
      <c r="H539" s="251"/>
      <c r="I539" s="251"/>
      <c r="J539" s="251"/>
      <c r="K539" s="251"/>
      <c r="L539" s="10"/>
      <c r="M539" s="10"/>
      <c r="N539" s="455"/>
      <c r="O539" s="250"/>
      <c r="P539" s="477"/>
      <c r="Q539" s="10"/>
      <c r="R539" s="340"/>
      <c r="S539" s="340"/>
      <c r="T539" s="340"/>
      <c r="U539" s="10"/>
      <c r="V539" s="10"/>
      <c r="W539" s="10"/>
      <c r="X539" s="10"/>
      <c r="Y539" s="10"/>
      <c r="Z539" s="10"/>
      <c r="AA539" s="10"/>
      <c r="AB539" s="10"/>
    </row>
    <row r="540" spans="1:28" ht="24.75" customHeight="1">
      <c r="A540" s="1252" t="str">
        <f>IF(E540&gt;0,"Wypełnione","")</f>
        <v/>
      </c>
      <c r="B540" s="58"/>
      <c r="C540" s="1816">
        <f>'Og s3a'!C943</f>
        <v>0</v>
      </c>
      <c r="D540" s="1814">
        <f>'Og s3a'!E943</f>
        <v>0</v>
      </c>
      <c r="E540" s="1816">
        <f>'Og s3a'!F943</f>
        <v>0</v>
      </c>
      <c r="F540" s="494">
        <f>O540</f>
        <v>0</v>
      </c>
      <c r="G540" s="494">
        <f>P540</f>
        <v>0</v>
      </c>
      <c r="H540" s="253"/>
      <c r="I540" s="253"/>
      <c r="J540" s="253"/>
      <c r="K540" s="253"/>
      <c r="L540" s="10"/>
      <c r="M540" s="10"/>
      <c r="N540" s="454">
        <f>'Og s3a'!G943</f>
        <v>0</v>
      </c>
      <c r="O540" s="254">
        <f>'Og s3a'!H943</f>
        <v>0</v>
      </c>
      <c r="P540" s="456">
        <f>'Og s3a'!D943</f>
        <v>0</v>
      </c>
      <c r="Q540" s="10"/>
      <c r="R540" s="340"/>
      <c r="S540" s="340"/>
      <c r="T540" s="340"/>
      <c r="U540" s="10"/>
      <c r="V540" s="10"/>
      <c r="W540" s="10"/>
      <c r="X540" s="10"/>
      <c r="Y540" s="10"/>
      <c r="Z540" s="10"/>
      <c r="AA540" s="10"/>
      <c r="AB540" s="10"/>
    </row>
    <row r="541" spans="1:28" ht="14.25" customHeight="1">
      <c r="A541" s="1252" t="str">
        <f>A540</f>
        <v/>
      </c>
      <c r="B541" s="58"/>
      <c r="C541" s="1817"/>
      <c r="D541" s="1815"/>
      <c r="E541" s="1817"/>
      <c r="F541" s="251"/>
      <c r="G541" s="251"/>
      <c r="H541" s="251"/>
      <c r="I541" s="251"/>
      <c r="J541" s="251"/>
      <c r="K541" s="251"/>
      <c r="L541" s="10"/>
      <c r="M541" s="10"/>
      <c r="N541" s="455"/>
      <c r="O541" s="250"/>
      <c r="P541" s="477"/>
      <c r="Q541" s="10"/>
      <c r="R541" s="340"/>
      <c r="S541" s="340"/>
      <c r="T541" s="340"/>
      <c r="U541" s="10"/>
      <c r="V541" s="10"/>
      <c r="W541" s="10"/>
      <c r="X541" s="10"/>
      <c r="Y541" s="10"/>
      <c r="Z541" s="10"/>
      <c r="AA541" s="10"/>
      <c r="AB541" s="10"/>
    </row>
    <row r="542" spans="1:28" ht="24.75" customHeight="1">
      <c r="A542" s="1252" t="str">
        <f>IF(E542&gt;0,"Wypełnione","")</f>
        <v/>
      </c>
      <c r="B542" s="58"/>
      <c r="C542" s="1816">
        <f>'Og s3a'!C945</f>
        <v>0</v>
      </c>
      <c r="D542" s="1814">
        <f>'Og s3a'!E945</f>
        <v>0</v>
      </c>
      <c r="E542" s="1816">
        <f>'Og s3a'!F945</f>
        <v>0</v>
      </c>
      <c r="F542" s="494">
        <f>O542</f>
        <v>0</v>
      </c>
      <c r="G542" s="494">
        <f>P542</f>
        <v>0</v>
      </c>
      <c r="H542" s="253"/>
      <c r="I542" s="253"/>
      <c r="J542" s="253"/>
      <c r="K542" s="253"/>
      <c r="L542" s="10"/>
      <c r="M542" s="10"/>
      <c r="N542" s="454">
        <f>'Og s3a'!G945</f>
        <v>0</v>
      </c>
      <c r="O542" s="254">
        <f>'Og s3a'!H945</f>
        <v>0</v>
      </c>
      <c r="P542" s="456">
        <f>'Og s3a'!D945</f>
        <v>0</v>
      </c>
      <c r="Q542" s="10"/>
      <c r="R542" s="340"/>
      <c r="S542" s="340"/>
      <c r="T542" s="340"/>
      <c r="U542" s="10"/>
      <c r="V542" s="10"/>
      <c r="W542" s="10"/>
      <c r="X542" s="10"/>
      <c r="Y542" s="10"/>
      <c r="Z542" s="10"/>
      <c r="AA542" s="10"/>
      <c r="AB542" s="10"/>
    </row>
    <row r="543" spans="1:28" ht="14.25" customHeight="1">
      <c r="A543" s="1252" t="str">
        <f>A542</f>
        <v/>
      </c>
      <c r="B543" s="58"/>
      <c r="C543" s="1817"/>
      <c r="D543" s="1815"/>
      <c r="E543" s="1817"/>
      <c r="F543" s="251"/>
      <c r="G543" s="251"/>
      <c r="H543" s="251"/>
      <c r="I543" s="251"/>
      <c r="J543" s="251"/>
      <c r="K543" s="251"/>
      <c r="L543" s="10"/>
      <c r="M543" s="10"/>
      <c r="N543" s="455"/>
      <c r="O543" s="250"/>
      <c r="P543" s="477"/>
      <c r="Q543" s="10"/>
      <c r="R543" s="340"/>
      <c r="S543" s="340"/>
      <c r="T543" s="340"/>
      <c r="U543" s="10"/>
      <c r="V543" s="10"/>
      <c r="W543" s="10"/>
      <c r="X543" s="10"/>
      <c r="Y543" s="10"/>
      <c r="Z543" s="10"/>
      <c r="AA543" s="10"/>
      <c r="AB543" s="10"/>
    </row>
    <row r="544" spans="1:28" ht="24.75" customHeight="1">
      <c r="A544" s="1252" t="str">
        <f>IF(E544&gt;0,"Wypełnione","")</f>
        <v/>
      </c>
      <c r="B544" s="58"/>
      <c r="C544" s="1816">
        <f>'Og s3a'!C947</f>
        <v>0</v>
      </c>
      <c r="D544" s="1814">
        <f>'Og s3a'!E947</f>
        <v>0</v>
      </c>
      <c r="E544" s="1816">
        <f>'Og s3a'!F947</f>
        <v>0</v>
      </c>
      <c r="F544" s="494">
        <f>O544</f>
        <v>0</v>
      </c>
      <c r="G544" s="494">
        <f>P544</f>
        <v>0</v>
      </c>
      <c r="H544" s="253"/>
      <c r="I544" s="253"/>
      <c r="J544" s="253"/>
      <c r="K544" s="253"/>
      <c r="L544" s="10"/>
      <c r="M544" s="10"/>
      <c r="N544" s="454">
        <f>'Og s3a'!G947</f>
        <v>0</v>
      </c>
      <c r="O544" s="254">
        <f>'Og s3a'!H947</f>
        <v>0</v>
      </c>
      <c r="P544" s="456">
        <f>'Og s3a'!D947</f>
        <v>0</v>
      </c>
      <c r="Q544" s="10"/>
      <c r="R544" s="340"/>
      <c r="S544" s="340"/>
      <c r="T544" s="340"/>
      <c r="U544" s="10"/>
      <c r="V544" s="10"/>
      <c r="W544" s="10"/>
      <c r="X544" s="10"/>
      <c r="Y544" s="10"/>
      <c r="Z544" s="10"/>
      <c r="AA544" s="10"/>
      <c r="AB544" s="10"/>
    </row>
    <row r="545" spans="1:28" ht="14.25" customHeight="1">
      <c r="A545" s="1252" t="str">
        <f>A544</f>
        <v/>
      </c>
      <c r="B545" s="58"/>
      <c r="C545" s="1817"/>
      <c r="D545" s="1815"/>
      <c r="E545" s="1817"/>
      <c r="F545" s="251"/>
      <c r="G545" s="251"/>
      <c r="H545" s="251"/>
      <c r="I545" s="251"/>
      <c r="J545" s="251"/>
      <c r="K545" s="251"/>
      <c r="L545" s="10"/>
      <c r="M545" s="10"/>
      <c r="N545" s="455"/>
      <c r="O545" s="250"/>
      <c r="P545" s="477"/>
      <c r="Q545" s="10"/>
      <c r="R545" s="340"/>
      <c r="S545" s="340"/>
      <c r="T545" s="340"/>
      <c r="U545" s="10"/>
      <c r="V545" s="10"/>
      <c r="W545" s="10"/>
      <c r="X545" s="10"/>
      <c r="Y545" s="10"/>
      <c r="Z545" s="10"/>
      <c r="AA545" s="10"/>
      <c r="AB545" s="10"/>
    </row>
    <row r="546" spans="1:28" ht="24.75" customHeight="1">
      <c r="A546" s="1252" t="str">
        <f>IF(E546&gt;0,"Wypełnione","")</f>
        <v/>
      </c>
      <c r="B546" s="58"/>
      <c r="C546" s="1816">
        <f>'Og s3a'!C949</f>
        <v>0</v>
      </c>
      <c r="D546" s="1814">
        <f>'Og s3a'!E949</f>
        <v>0</v>
      </c>
      <c r="E546" s="1816">
        <f>'Og s3a'!F949</f>
        <v>0</v>
      </c>
      <c r="F546" s="494">
        <f>O546</f>
        <v>0</v>
      </c>
      <c r="G546" s="494">
        <f>P546</f>
        <v>0</v>
      </c>
      <c r="H546" s="253"/>
      <c r="I546" s="253"/>
      <c r="J546" s="253"/>
      <c r="K546" s="253"/>
      <c r="L546" s="10"/>
      <c r="M546" s="10"/>
      <c r="N546" s="454">
        <f>'Og s3a'!G949</f>
        <v>0</v>
      </c>
      <c r="O546" s="254">
        <f>'Og s3a'!H949</f>
        <v>0</v>
      </c>
      <c r="P546" s="456">
        <f>'Og s3a'!D949</f>
        <v>0</v>
      </c>
      <c r="Q546" s="10"/>
      <c r="R546" s="340"/>
      <c r="S546" s="340"/>
      <c r="T546" s="340"/>
      <c r="U546" s="10"/>
      <c r="V546" s="10"/>
      <c r="W546" s="10"/>
      <c r="X546" s="10"/>
      <c r="Y546" s="10"/>
      <c r="Z546" s="10"/>
      <c r="AA546" s="10"/>
      <c r="AB546" s="10"/>
    </row>
    <row r="547" spans="1:28" ht="14.25" customHeight="1">
      <c r="A547" s="1252" t="str">
        <f>A546</f>
        <v/>
      </c>
      <c r="B547" s="58"/>
      <c r="C547" s="1817"/>
      <c r="D547" s="1815"/>
      <c r="E547" s="1817"/>
      <c r="F547" s="251"/>
      <c r="G547" s="251"/>
      <c r="H547" s="251"/>
      <c r="I547" s="251"/>
      <c r="J547" s="251"/>
      <c r="K547" s="251"/>
      <c r="L547" s="10"/>
      <c r="M547" s="10"/>
      <c r="N547" s="455"/>
      <c r="O547" s="250"/>
      <c r="P547" s="477"/>
      <c r="Q547" s="10"/>
      <c r="R547" s="340"/>
      <c r="S547" s="340"/>
      <c r="T547" s="340"/>
      <c r="U547" s="10"/>
      <c r="V547" s="10"/>
      <c r="W547" s="10"/>
      <c r="X547" s="10"/>
      <c r="Y547" s="10"/>
      <c r="Z547" s="10"/>
      <c r="AA547" s="10"/>
      <c r="AB547" s="10"/>
    </row>
    <row r="548" spans="1:28" ht="24.75" customHeight="1">
      <c r="A548" s="1252" t="str">
        <f>IF(E548&gt;0,"Wypełnione","")</f>
        <v/>
      </c>
      <c r="B548" s="58"/>
      <c r="C548" s="1816">
        <f>'Og s3a'!C951</f>
        <v>0</v>
      </c>
      <c r="D548" s="1814">
        <f>'Og s3a'!E951</f>
        <v>0</v>
      </c>
      <c r="E548" s="1816">
        <f>'Og s3a'!F951</f>
        <v>0</v>
      </c>
      <c r="F548" s="494">
        <f>O548</f>
        <v>0</v>
      </c>
      <c r="G548" s="494">
        <f>P548</f>
        <v>0</v>
      </c>
      <c r="H548" s="253"/>
      <c r="I548" s="253"/>
      <c r="J548" s="253"/>
      <c r="K548" s="253"/>
      <c r="L548" s="10"/>
      <c r="M548" s="10"/>
      <c r="N548" s="454">
        <f>'Og s3a'!G951</f>
        <v>0</v>
      </c>
      <c r="O548" s="254">
        <f>'Og s3a'!H951</f>
        <v>0</v>
      </c>
      <c r="P548" s="456">
        <f>'Og s3a'!D951</f>
        <v>0</v>
      </c>
      <c r="Q548" s="10"/>
      <c r="R548" s="340"/>
      <c r="S548" s="340"/>
      <c r="T548" s="340"/>
      <c r="U548" s="10"/>
      <c r="V548" s="10"/>
      <c r="W548" s="10"/>
      <c r="X548" s="10"/>
      <c r="Y548" s="10"/>
      <c r="Z548" s="10"/>
      <c r="AA548" s="10"/>
      <c r="AB548" s="10"/>
    </row>
    <row r="549" spans="1:28" ht="14.25" customHeight="1">
      <c r="A549" s="1252" t="str">
        <f>A548</f>
        <v/>
      </c>
      <c r="B549" s="58"/>
      <c r="C549" s="1817"/>
      <c r="D549" s="1815"/>
      <c r="E549" s="1817"/>
      <c r="F549" s="251"/>
      <c r="G549" s="251"/>
      <c r="H549" s="251"/>
      <c r="I549" s="251"/>
      <c r="J549" s="251"/>
      <c r="K549" s="251"/>
      <c r="L549" s="10"/>
      <c r="M549" s="10"/>
      <c r="N549" s="455"/>
      <c r="O549" s="250"/>
      <c r="P549" s="477"/>
      <c r="Q549" s="10"/>
      <c r="R549" s="340"/>
      <c r="S549" s="340"/>
      <c r="T549" s="340"/>
      <c r="U549" s="10"/>
      <c r="V549" s="10"/>
      <c r="W549" s="10"/>
      <c r="X549" s="10"/>
      <c r="Y549" s="10"/>
      <c r="Z549" s="10"/>
      <c r="AA549" s="10"/>
      <c r="AB549" s="10"/>
    </row>
    <row r="550" spans="1:28" ht="24.75" customHeight="1">
      <c r="A550" s="1252" t="str">
        <f>IF(E550&gt;0,"Wypełnione","")</f>
        <v/>
      </c>
      <c r="B550" s="58"/>
      <c r="C550" s="1816">
        <f>'Og s3a'!C953</f>
        <v>0</v>
      </c>
      <c r="D550" s="1814">
        <f>'Og s3a'!E953</f>
        <v>0</v>
      </c>
      <c r="E550" s="1816">
        <f>'Og s3a'!F953</f>
        <v>0</v>
      </c>
      <c r="F550" s="494">
        <f>O550</f>
        <v>0</v>
      </c>
      <c r="G550" s="494">
        <f>P550</f>
        <v>0</v>
      </c>
      <c r="H550" s="253"/>
      <c r="I550" s="253"/>
      <c r="J550" s="253"/>
      <c r="K550" s="253"/>
      <c r="L550" s="10"/>
      <c r="M550" s="10"/>
      <c r="N550" s="454">
        <f>'Og s3a'!G953</f>
        <v>0</v>
      </c>
      <c r="O550" s="254">
        <f>'Og s3a'!H953</f>
        <v>0</v>
      </c>
      <c r="P550" s="456">
        <f>'Og s3a'!D953</f>
        <v>0</v>
      </c>
      <c r="Q550" s="10"/>
      <c r="R550" s="340"/>
      <c r="S550" s="340"/>
      <c r="T550" s="340"/>
      <c r="U550" s="10"/>
      <c r="V550" s="10"/>
      <c r="W550" s="10"/>
      <c r="X550" s="10"/>
      <c r="Y550" s="10"/>
      <c r="Z550" s="10"/>
      <c r="AA550" s="10"/>
      <c r="AB550" s="10"/>
    </row>
    <row r="551" spans="1:28" ht="14.25" customHeight="1">
      <c r="A551" s="1252" t="str">
        <f>A550</f>
        <v/>
      </c>
      <c r="B551" s="58"/>
      <c r="C551" s="1817"/>
      <c r="D551" s="1815"/>
      <c r="E551" s="1817"/>
      <c r="F551" s="251"/>
      <c r="G551" s="251"/>
      <c r="H551" s="251"/>
      <c r="I551" s="251"/>
      <c r="J551" s="251"/>
      <c r="K551" s="251"/>
      <c r="L551" s="10"/>
      <c r="M551" s="10"/>
      <c r="N551" s="455"/>
      <c r="O551" s="250"/>
      <c r="P551" s="477"/>
      <c r="Q551" s="10"/>
      <c r="R551" s="340"/>
      <c r="S551" s="340"/>
      <c r="T551" s="340"/>
      <c r="U551" s="10"/>
      <c r="V551" s="10"/>
      <c r="W551" s="10"/>
      <c r="X551" s="10"/>
      <c r="Y551" s="10"/>
      <c r="Z551" s="10"/>
      <c r="AA551" s="10"/>
      <c r="AB551" s="10"/>
    </row>
    <row r="552" spans="1:28" ht="24.75" customHeight="1">
      <c r="A552" s="1252" t="str">
        <f>IF(E552&gt;0,"Wypełnione","")</f>
        <v/>
      </c>
      <c r="B552" s="58"/>
      <c r="C552" s="1816">
        <f>'Og s3a'!C955</f>
        <v>0</v>
      </c>
      <c r="D552" s="1814">
        <f>'Og s3a'!E955</f>
        <v>0</v>
      </c>
      <c r="E552" s="1816">
        <f>'Og s3a'!F955</f>
        <v>0</v>
      </c>
      <c r="F552" s="494">
        <f>O552</f>
        <v>0</v>
      </c>
      <c r="G552" s="494">
        <f>P552</f>
        <v>0</v>
      </c>
      <c r="H552" s="253"/>
      <c r="I552" s="253"/>
      <c r="J552" s="253"/>
      <c r="K552" s="253"/>
      <c r="L552" s="10"/>
      <c r="M552" s="10"/>
      <c r="N552" s="454">
        <f>'Og s3a'!G955</f>
        <v>0</v>
      </c>
      <c r="O552" s="254">
        <f>'Og s3a'!H955</f>
        <v>0</v>
      </c>
      <c r="P552" s="456">
        <f>'Og s3a'!D955</f>
        <v>0</v>
      </c>
      <c r="Q552" s="10"/>
      <c r="R552" s="340"/>
      <c r="S552" s="340"/>
      <c r="T552" s="340"/>
      <c r="U552" s="10"/>
      <c r="V552" s="10"/>
      <c r="W552" s="10"/>
      <c r="X552" s="10"/>
      <c r="Y552" s="10"/>
      <c r="Z552" s="10"/>
      <c r="AA552" s="10"/>
      <c r="AB552" s="10"/>
    </row>
    <row r="553" spans="1:28" ht="14.25" customHeight="1">
      <c r="A553" s="1252" t="str">
        <f>A552</f>
        <v/>
      </c>
      <c r="B553" s="58"/>
      <c r="C553" s="1817"/>
      <c r="D553" s="1815"/>
      <c r="E553" s="1817"/>
      <c r="F553" s="251"/>
      <c r="G553" s="251"/>
      <c r="H553" s="251"/>
      <c r="I553" s="251"/>
      <c r="J553" s="251"/>
      <c r="K553" s="251"/>
      <c r="L553" s="10"/>
      <c r="M553" s="10"/>
      <c r="N553" s="455"/>
      <c r="O553" s="250"/>
      <c r="P553" s="477"/>
      <c r="Q553" s="10"/>
      <c r="R553" s="340"/>
      <c r="S553" s="340"/>
      <c r="T553" s="340"/>
      <c r="U553" s="10"/>
      <c r="V553" s="10"/>
      <c r="W553" s="10"/>
      <c r="X553" s="10"/>
      <c r="Y553" s="10"/>
      <c r="Z553" s="10"/>
      <c r="AA553" s="10"/>
      <c r="AB553" s="10"/>
    </row>
    <row r="554" spans="1:28" ht="24.75" customHeight="1">
      <c r="A554" s="1252" t="str">
        <f>IF(E554&gt;0,"Wypełnione","")</f>
        <v/>
      </c>
      <c r="B554" s="58"/>
      <c r="C554" s="1816">
        <f>'Og s3a'!C957</f>
        <v>0</v>
      </c>
      <c r="D554" s="1814">
        <f>'Og s3a'!E957</f>
        <v>0</v>
      </c>
      <c r="E554" s="1816">
        <f>'Og s3a'!F957</f>
        <v>0</v>
      </c>
      <c r="F554" s="494">
        <f>O554</f>
        <v>0</v>
      </c>
      <c r="G554" s="494">
        <f>P554</f>
        <v>0</v>
      </c>
      <c r="H554" s="253"/>
      <c r="I554" s="253"/>
      <c r="J554" s="253"/>
      <c r="K554" s="253"/>
      <c r="L554" s="10"/>
      <c r="M554" s="10"/>
      <c r="N554" s="454">
        <f>'Og s3a'!G957</f>
        <v>0</v>
      </c>
      <c r="O554" s="254">
        <f>'Og s3a'!H957</f>
        <v>0</v>
      </c>
      <c r="P554" s="456">
        <f>'Og s3a'!D957</f>
        <v>0</v>
      </c>
      <c r="Q554" s="10"/>
      <c r="R554" s="340"/>
      <c r="S554" s="340"/>
      <c r="T554" s="340"/>
      <c r="U554" s="10"/>
      <c r="V554" s="10"/>
      <c r="W554" s="10"/>
      <c r="X554" s="10"/>
      <c r="Y554" s="10"/>
      <c r="Z554" s="10"/>
      <c r="AA554" s="10"/>
      <c r="AB554" s="10"/>
    </row>
    <row r="555" spans="1:28" ht="14.25" customHeight="1">
      <c r="A555" s="1252" t="str">
        <f>A554</f>
        <v/>
      </c>
      <c r="B555" s="58"/>
      <c r="C555" s="1817"/>
      <c r="D555" s="1815"/>
      <c r="E555" s="1817"/>
      <c r="F555" s="251"/>
      <c r="G555" s="251"/>
      <c r="H555" s="251"/>
      <c r="I555" s="251"/>
      <c r="J555" s="251"/>
      <c r="K555" s="251"/>
      <c r="L555" s="10"/>
      <c r="M555" s="10"/>
      <c r="N555" s="455"/>
      <c r="O555" s="250"/>
      <c r="P555" s="477"/>
      <c r="Q555" s="10"/>
      <c r="R555" s="340"/>
      <c r="S555" s="340"/>
      <c r="T555" s="340"/>
      <c r="U555" s="10"/>
      <c r="V555" s="10"/>
      <c r="W555" s="10"/>
      <c r="X555" s="10"/>
      <c r="Y555" s="10"/>
      <c r="Z555" s="10"/>
      <c r="AA555" s="10"/>
      <c r="AB555" s="10"/>
    </row>
    <row r="556" spans="1:28" ht="24.75" customHeight="1">
      <c r="A556" s="1252" t="str">
        <f>IF(E556&gt;0,"Wypełnione","")</f>
        <v/>
      </c>
      <c r="B556" s="58"/>
      <c r="C556" s="1816">
        <f>'Og s3a'!C959</f>
        <v>0</v>
      </c>
      <c r="D556" s="1814">
        <f>'Og s3a'!E959</f>
        <v>0</v>
      </c>
      <c r="E556" s="1816">
        <f>'Og s3a'!F959</f>
        <v>0</v>
      </c>
      <c r="F556" s="494">
        <f>O556</f>
        <v>0</v>
      </c>
      <c r="G556" s="494">
        <f>P556</f>
        <v>0</v>
      </c>
      <c r="H556" s="253"/>
      <c r="I556" s="253"/>
      <c r="J556" s="253"/>
      <c r="K556" s="253"/>
      <c r="L556" s="10"/>
      <c r="M556" s="10"/>
      <c r="N556" s="454">
        <f>'Og s3a'!G959</f>
        <v>0</v>
      </c>
      <c r="O556" s="254">
        <f>'Og s3a'!H959</f>
        <v>0</v>
      </c>
      <c r="P556" s="456">
        <f>'Og s3a'!D959</f>
        <v>0</v>
      </c>
      <c r="Q556" s="10"/>
      <c r="R556" s="340"/>
      <c r="S556" s="340"/>
      <c r="T556" s="340"/>
      <c r="U556" s="10"/>
      <c r="V556" s="10"/>
      <c r="W556" s="10"/>
      <c r="X556" s="10"/>
      <c r="Y556" s="10"/>
      <c r="Z556" s="10"/>
      <c r="AA556" s="10"/>
      <c r="AB556" s="10"/>
    </row>
    <row r="557" spans="1:28" ht="14.25" customHeight="1">
      <c r="A557" s="1252" t="str">
        <f>A556</f>
        <v/>
      </c>
      <c r="B557" s="58"/>
      <c r="C557" s="1817"/>
      <c r="D557" s="1815"/>
      <c r="E557" s="1817"/>
      <c r="F557" s="251"/>
      <c r="G557" s="251"/>
      <c r="H557" s="251"/>
      <c r="I557" s="251"/>
      <c r="J557" s="251"/>
      <c r="K557" s="251"/>
      <c r="L557" s="10"/>
      <c r="M557" s="10"/>
      <c r="N557" s="455"/>
      <c r="O557" s="250"/>
      <c r="P557" s="477"/>
      <c r="Q557" s="10"/>
      <c r="R557" s="340"/>
      <c r="S557" s="340"/>
      <c r="T557" s="340"/>
      <c r="U557" s="10"/>
      <c r="V557" s="10"/>
      <c r="W557" s="10"/>
      <c r="X557" s="10"/>
      <c r="Y557" s="10"/>
      <c r="Z557" s="10"/>
      <c r="AA557" s="10"/>
      <c r="AB557" s="10"/>
    </row>
    <row r="558" spans="1:28" ht="24.75" customHeight="1">
      <c r="A558" s="1252" t="str">
        <f>IF(E558&gt;0,"Wypełnione","")</f>
        <v/>
      </c>
      <c r="B558" s="58"/>
      <c r="C558" s="1816">
        <f>'Og s3a'!C961</f>
        <v>0</v>
      </c>
      <c r="D558" s="1814">
        <f>'Og s3a'!E961</f>
        <v>0</v>
      </c>
      <c r="E558" s="1816">
        <f>'Og s3a'!F961</f>
        <v>0</v>
      </c>
      <c r="F558" s="494">
        <f>O558</f>
        <v>0</v>
      </c>
      <c r="G558" s="494">
        <f>P558</f>
        <v>0</v>
      </c>
      <c r="H558" s="253"/>
      <c r="I558" s="253"/>
      <c r="J558" s="253"/>
      <c r="K558" s="253"/>
      <c r="L558" s="10"/>
      <c r="M558" s="10"/>
      <c r="N558" s="454">
        <f>'Og s3a'!G961</f>
        <v>0</v>
      </c>
      <c r="O558" s="254">
        <f>'Og s3a'!H961</f>
        <v>0</v>
      </c>
      <c r="P558" s="456">
        <f>'Og s3a'!D961</f>
        <v>0</v>
      </c>
      <c r="Q558" s="10"/>
      <c r="R558" s="340"/>
      <c r="S558" s="340"/>
      <c r="T558" s="340"/>
      <c r="U558" s="10"/>
      <c r="V558" s="10"/>
      <c r="W558" s="10"/>
      <c r="X558" s="10"/>
      <c r="Y558" s="10"/>
      <c r="Z558" s="10"/>
      <c r="AA558" s="10"/>
      <c r="AB558" s="10"/>
    </row>
    <row r="559" spans="1:28" ht="14.25" customHeight="1">
      <c r="A559" s="1252" t="str">
        <f>A558</f>
        <v/>
      </c>
      <c r="B559" s="58"/>
      <c r="C559" s="1817"/>
      <c r="D559" s="1815"/>
      <c r="E559" s="1817"/>
      <c r="F559" s="251"/>
      <c r="G559" s="251"/>
      <c r="H559" s="251"/>
      <c r="I559" s="251"/>
      <c r="J559" s="251"/>
      <c r="K559" s="251"/>
      <c r="L559" s="10"/>
      <c r="M559" s="10"/>
      <c r="N559" s="455"/>
      <c r="O559" s="250"/>
      <c r="P559" s="477"/>
      <c r="Q559" s="10"/>
      <c r="R559" s="340"/>
      <c r="S559" s="340"/>
      <c r="T559" s="340"/>
      <c r="U559" s="10"/>
      <c r="V559" s="10"/>
      <c r="W559" s="10"/>
      <c r="X559" s="10"/>
      <c r="Y559" s="10"/>
      <c r="Z559" s="10"/>
      <c r="AA559" s="10"/>
      <c r="AB559" s="10"/>
    </row>
    <row r="560" spans="1:28" ht="24.75" customHeight="1">
      <c r="A560" s="1252" t="str">
        <f>IF(E560&gt;0,"Wypełnione","")</f>
        <v/>
      </c>
      <c r="B560" s="58"/>
      <c r="C560" s="1816">
        <f>'Og s3a'!C963</f>
        <v>0</v>
      </c>
      <c r="D560" s="1814">
        <f>'Og s3a'!E963</f>
        <v>0</v>
      </c>
      <c r="E560" s="1816">
        <f>'Og s3a'!F963</f>
        <v>0</v>
      </c>
      <c r="F560" s="494">
        <f>O560</f>
        <v>0</v>
      </c>
      <c r="G560" s="494">
        <f>P560</f>
        <v>0</v>
      </c>
      <c r="H560" s="253"/>
      <c r="I560" s="253"/>
      <c r="J560" s="253"/>
      <c r="K560" s="253"/>
      <c r="L560" s="10"/>
      <c r="M560" s="10"/>
      <c r="N560" s="454">
        <f>'Og s3a'!G963</f>
        <v>0</v>
      </c>
      <c r="O560" s="254">
        <f>'Og s3a'!H963</f>
        <v>0</v>
      </c>
      <c r="P560" s="456">
        <f>'Og s3a'!D963</f>
        <v>0</v>
      </c>
      <c r="Q560" s="10"/>
      <c r="R560" s="340"/>
      <c r="S560" s="340"/>
      <c r="T560" s="340"/>
      <c r="U560" s="10"/>
      <c r="V560" s="10"/>
      <c r="W560" s="10"/>
      <c r="X560" s="10"/>
      <c r="Y560" s="10"/>
      <c r="Z560" s="10"/>
      <c r="AA560" s="10"/>
      <c r="AB560" s="10"/>
    </row>
    <row r="561" spans="1:28" ht="14.25" customHeight="1">
      <c r="A561" s="1252" t="str">
        <f>A560</f>
        <v/>
      </c>
      <c r="B561" s="58"/>
      <c r="C561" s="1817"/>
      <c r="D561" s="1815"/>
      <c r="E561" s="1817"/>
      <c r="F561" s="251"/>
      <c r="G561" s="251"/>
      <c r="H561" s="251"/>
      <c r="I561" s="251"/>
      <c r="J561" s="251"/>
      <c r="K561" s="251"/>
      <c r="L561" s="10"/>
      <c r="M561" s="10"/>
      <c r="N561" s="455"/>
      <c r="O561" s="250"/>
      <c r="P561" s="477"/>
      <c r="Q561" s="10"/>
      <c r="R561" s="340"/>
      <c r="S561" s="340"/>
      <c r="T561" s="340"/>
      <c r="U561" s="10"/>
      <c r="V561" s="10"/>
      <c r="W561" s="10"/>
      <c r="X561" s="10"/>
      <c r="Y561" s="10"/>
      <c r="Z561" s="10"/>
      <c r="AA561" s="10"/>
      <c r="AB561" s="10"/>
    </row>
    <row r="562" spans="1:28" ht="24.75" customHeight="1">
      <c r="A562" s="1252" t="str">
        <f>IF(E562&gt;0,"Wypełnione","")</f>
        <v/>
      </c>
      <c r="B562" s="58"/>
      <c r="C562" s="1816">
        <f>'Og s3a'!C965</f>
        <v>0</v>
      </c>
      <c r="D562" s="1814">
        <f>'Og s3a'!E965</f>
        <v>0</v>
      </c>
      <c r="E562" s="1816">
        <f>'Og s3a'!F965</f>
        <v>0</v>
      </c>
      <c r="F562" s="494">
        <f>O562</f>
        <v>0</v>
      </c>
      <c r="G562" s="494">
        <f>P562</f>
        <v>0</v>
      </c>
      <c r="H562" s="253"/>
      <c r="I562" s="253"/>
      <c r="J562" s="253"/>
      <c r="K562" s="253"/>
      <c r="L562" s="10"/>
      <c r="M562" s="10"/>
      <c r="N562" s="454">
        <f>'Og s3a'!G965</f>
        <v>0</v>
      </c>
      <c r="O562" s="254">
        <f>'Og s3a'!H965</f>
        <v>0</v>
      </c>
      <c r="P562" s="456">
        <f>'Og s3a'!D965</f>
        <v>0</v>
      </c>
      <c r="Q562" s="10"/>
      <c r="R562" s="340"/>
      <c r="S562" s="340"/>
      <c r="T562" s="340"/>
      <c r="U562" s="10"/>
      <c r="V562" s="10"/>
      <c r="W562" s="10"/>
      <c r="X562" s="10"/>
      <c r="Y562" s="10"/>
      <c r="Z562" s="10"/>
      <c r="AA562" s="10"/>
      <c r="AB562" s="10"/>
    </row>
    <row r="563" spans="1:28" ht="14.25" customHeight="1">
      <c r="A563" s="1252" t="str">
        <f>A562</f>
        <v/>
      </c>
      <c r="B563" s="58"/>
      <c r="C563" s="1817"/>
      <c r="D563" s="1815"/>
      <c r="E563" s="1817"/>
      <c r="F563" s="251"/>
      <c r="G563" s="251"/>
      <c r="H563" s="251"/>
      <c r="I563" s="251"/>
      <c r="J563" s="251"/>
      <c r="K563" s="251"/>
      <c r="L563" s="10"/>
      <c r="M563" s="10"/>
      <c r="N563" s="455"/>
      <c r="O563" s="250"/>
      <c r="P563" s="477"/>
      <c r="Q563" s="10"/>
      <c r="R563" s="340"/>
      <c r="S563" s="340"/>
      <c r="T563" s="340"/>
      <c r="U563" s="10"/>
      <c r="V563" s="10"/>
      <c r="W563" s="10"/>
      <c r="X563" s="10"/>
      <c r="Y563" s="10"/>
      <c r="Z563" s="10"/>
      <c r="AA563" s="10"/>
      <c r="AB563" s="10"/>
    </row>
    <row r="564" spans="1:28" ht="24.75" customHeight="1">
      <c r="A564" s="1252" t="str">
        <f>IF(E564&gt;0,"Wypełnione","")</f>
        <v/>
      </c>
      <c r="B564" s="58"/>
      <c r="C564" s="1816">
        <f>'Og s3a'!C967</f>
        <v>0</v>
      </c>
      <c r="D564" s="1814">
        <f>'Og s3a'!E967</f>
        <v>0</v>
      </c>
      <c r="E564" s="1816">
        <f>'Og s3a'!F967</f>
        <v>0</v>
      </c>
      <c r="F564" s="494">
        <f>O564</f>
        <v>0</v>
      </c>
      <c r="G564" s="494">
        <f>P564</f>
        <v>0</v>
      </c>
      <c r="H564" s="253"/>
      <c r="I564" s="253"/>
      <c r="J564" s="253"/>
      <c r="K564" s="253"/>
      <c r="L564" s="10"/>
      <c r="M564" s="10"/>
      <c r="N564" s="454">
        <f>'Og s3a'!G967</f>
        <v>0</v>
      </c>
      <c r="O564" s="254">
        <f>'Og s3a'!H967</f>
        <v>0</v>
      </c>
      <c r="P564" s="456">
        <f>'Og s3a'!D967</f>
        <v>0</v>
      </c>
      <c r="Q564" s="10"/>
      <c r="R564" s="340"/>
      <c r="S564" s="340"/>
      <c r="T564" s="340"/>
      <c r="U564" s="10"/>
      <c r="V564" s="10"/>
      <c r="W564" s="10"/>
      <c r="X564" s="10"/>
      <c r="Y564" s="10"/>
      <c r="Z564" s="10"/>
      <c r="AA564" s="10"/>
      <c r="AB564" s="10"/>
    </row>
    <row r="565" spans="1:28" ht="14.25" customHeight="1">
      <c r="A565" s="1252" t="str">
        <f>A564</f>
        <v/>
      </c>
      <c r="B565" s="58"/>
      <c r="C565" s="1817"/>
      <c r="D565" s="1815"/>
      <c r="E565" s="1817"/>
      <c r="F565" s="251"/>
      <c r="G565" s="251"/>
      <c r="H565" s="251"/>
      <c r="I565" s="251"/>
      <c r="J565" s="251"/>
      <c r="K565" s="251"/>
      <c r="L565" s="10"/>
      <c r="M565" s="10"/>
      <c r="N565" s="455"/>
      <c r="O565" s="250"/>
      <c r="P565" s="477"/>
      <c r="Q565" s="10"/>
      <c r="R565" s="340"/>
      <c r="S565" s="340"/>
      <c r="T565" s="340"/>
      <c r="U565" s="10"/>
      <c r="V565" s="10"/>
      <c r="W565" s="10"/>
      <c r="X565" s="10"/>
      <c r="Y565" s="10"/>
      <c r="Z565" s="10"/>
      <c r="AA565" s="10"/>
      <c r="AB565" s="10"/>
    </row>
    <row r="566" spans="1:28" ht="24.75" customHeight="1">
      <c r="A566" s="1252" t="str">
        <f>IF(E566&gt;0,"Wypełnione","")</f>
        <v/>
      </c>
      <c r="B566" s="58"/>
      <c r="C566" s="1816">
        <f>'Og s3a'!C969</f>
        <v>0</v>
      </c>
      <c r="D566" s="1814">
        <f>'Og s3a'!E969</f>
        <v>0</v>
      </c>
      <c r="E566" s="1816">
        <f>'Og s3a'!F969</f>
        <v>0</v>
      </c>
      <c r="F566" s="494">
        <f>O566</f>
        <v>0</v>
      </c>
      <c r="G566" s="494">
        <f>P566</f>
        <v>0</v>
      </c>
      <c r="H566" s="253"/>
      <c r="I566" s="253"/>
      <c r="J566" s="253"/>
      <c r="K566" s="253"/>
      <c r="L566" s="10"/>
      <c r="M566" s="10"/>
      <c r="N566" s="454">
        <f>'Og s3a'!G969</f>
        <v>0</v>
      </c>
      <c r="O566" s="254">
        <f>'Og s3a'!H969</f>
        <v>0</v>
      </c>
      <c r="P566" s="456">
        <f>'Og s3a'!D969</f>
        <v>0</v>
      </c>
      <c r="Q566" s="10"/>
      <c r="R566" s="340"/>
      <c r="S566" s="340"/>
      <c r="T566" s="340"/>
      <c r="U566" s="10"/>
      <c r="V566" s="10"/>
      <c r="W566" s="10"/>
      <c r="X566" s="10"/>
      <c r="Y566" s="10"/>
      <c r="Z566" s="10"/>
      <c r="AA566" s="10"/>
      <c r="AB566" s="10"/>
    </row>
    <row r="567" spans="1:28" ht="14.25" customHeight="1">
      <c r="A567" s="1252" t="str">
        <f>A566</f>
        <v/>
      </c>
      <c r="B567" s="58"/>
      <c r="C567" s="1817"/>
      <c r="D567" s="1815"/>
      <c r="E567" s="1817"/>
      <c r="F567" s="251"/>
      <c r="G567" s="251"/>
      <c r="H567" s="251"/>
      <c r="I567" s="251"/>
      <c r="J567" s="251"/>
      <c r="K567" s="251"/>
      <c r="L567" s="10"/>
      <c r="M567" s="10"/>
      <c r="N567" s="455"/>
      <c r="O567" s="250"/>
      <c r="P567" s="477"/>
      <c r="Q567" s="10"/>
      <c r="R567" s="340"/>
      <c r="S567" s="340"/>
      <c r="T567" s="340"/>
      <c r="U567" s="10"/>
      <c r="V567" s="10"/>
      <c r="W567" s="10"/>
      <c r="X567" s="10"/>
      <c r="Y567" s="10"/>
      <c r="Z567" s="10"/>
      <c r="AA567" s="10"/>
      <c r="AB567" s="10"/>
    </row>
    <row r="568" spans="1:28" ht="24.75" customHeight="1">
      <c r="A568" s="1252" t="str">
        <f>IF(E568&gt;0,"Wypełnione","")</f>
        <v/>
      </c>
      <c r="B568" s="58"/>
      <c r="C568" s="1816">
        <f>'Og s3a'!C971</f>
        <v>0</v>
      </c>
      <c r="D568" s="1814">
        <f>'Og s3a'!E971</f>
        <v>0</v>
      </c>
      <c r="E568" s="1816">
        <f>'Og s3a'!F971</f>
        <v>0</v>
      </c>
      <c r="F568" s="494">
        <f>O568</f>
        <v>0</v>
      </c>
      <c r="G568" s="494">
        <f>P568</f>
        <v>0</v>
      </c>
      <c r="H568" s="253"/>
      <c r="I568" s="253"/>
      <c r="J568" s="253"/>
      <c r="K568" s="253"/>
      <c r="L568" s="10"/>
      <c r="M568" s="10"/>
      <c r="N568" s="454">
        <f>'Og s3a'!G971</f>
        <v>0</v>
      </c>
      <c r="O568" s="254">
        <f>'Og s3a'!H971</f>
        <v>0</v>
      </c>
      <c r="P568" s="456">
        <f>'Og s3a'!D971</f>
        <v>0</v>
      </c>
      <c r="Q568" s="10"/>
      <c r="R568" s="340"/>
      <c r="S568" s="340"/>
      <c r="T568" s="340"/>
      <c r="U568" s="10"/>
      <c r="V568" s="10"/>
      <c r="W568" s="10"/>
      <c r="X568" s="10"/>
      <c r="Y568" s="10"/>
      <c r="Z568" s="10"/>
      <c r="AA568" s="10"/>
      <c r="AB568" s="10"/>
    </row>
    <row r="569" spans="1:28" ht="14.25" customHeight="1">
      <c r="A569" s="1252" t="str">
        <f>A568</f>
        <v/>
      </c>
      <c r="B569" s="58"/>
      <c r="C569" s="1817"/>
      <c r="D569" s="1815"/>
      <c r="E569" s="1817"/>
      <c r="F569" s="251"/>
      <c r="G569" s="251"/>
      <c r="H569" s="251"/>
      <c r="I569" s="251"/>
      <c r="J569" s="251"/>
      <c r="K569" s="251"/>
      <c r="L569" s="10"/>
      <c r="M569" s="10"/>
      <c r="N569" s="455"/>
      <c r="O569" s="250"/>
      <c r="P569" s="477"/>
      <c r="Q569" s="10"/>
      <c r="R569" s="340"/>
      <c r="S569" s="340"/>
      <c r="T569" s="340"/>
      <c r="U569" s="10"/>
      <c r="V569" s="10"/>
      <c r="W569" s="10"/>
      <c r="X569" s="10"/>
      <c r="Y569" s="10"/>
      <c r="Z569" s="10"/>
      <c r="AA569" s="10"/>
      <c r="AB569" s="10"/>
    </row>
    <row r="570" spans="1:28" ht="24.75" customHeight="1">
      <c r="A570" s="1252" t="str">
        <f>IF(E570&gt;0,"Wypełnione","")</f>
        <v/>
      </c>
      <c r="B570" s="58"/>
      <c r="C570" s="1816">
        <f>'Og s3a'!C973</f>
        <v>0</v>
      </c>
      <c r="D570" s="1814">
        <f>'Og s3a'!E973</f>
        <v>0</v>
      </c>
      <c r="E570" s="1816">
        <f>'Og s3a'!F973</f>
        <v>0</v>
      </c>
      <c r="F570" s="494">
        <f>O570</f>
        <v>0</v>
      </c>
      <c r="G570" s="494">
        <f>P570</f>
        <v>0</v>
      </c>
      <c r="H570" s="253"/>
      <c r="I570" s="253"/>
      <c r="J570" s="253"/>
      <c r="K570" s="253"/>
      <c r="L570" s="10"/>
      <c r="M570" s="10"/>
      <c r="N570" s="454">
        <f>'Og s3a'!G973</f>
        <v>0</v>
      </c>
      <c r="O570" s="254">
        <f>'Og s3a'!H973</f>
        <v>0</v>
      </c>
      <c r="P570" s="456">
        <f>'Og s3a'!D973</f>
        <v>0</v>
      </c>
      <c r="Q570" s="10"/>
      <c r="R570" s="340"/>
      <c r="S570" s="340"/>
      <c r="T570" s="340"/>
      <c r="U570" s="10"/>
      <c r="V570" s="10"/>
      <c r="W570" s="10"/>
      <c r="X570" s="10"/>
      <c r="Y570" s="10"/>
      <c r="Z570" s="10"/>
      <c r="AA570" s="10"/>
      <c r="AB570" s="10"/>
    </row>
    <row r="571" spans="1:28" ht="14.25" customHeight="1">
      <c r="A571" s="1252" t="str">
        <f>A570</f>
        <v/>
      </c>
      <c r="B571" s="58"/>
      <c r="C571" s="1817"/>
      <c r="D571" s="1815"/>
      <c r="E571" s="1817"/>
      <c r="F571" s="251"/>
      <c r="G571" s="251"/>
      <c r="H571" s="251"/>
      <c r="I571" s="251"/>
      <c r="J571" s="251"/>
      <c r="K571" s="251"/>
      <c r="L571" s="10"/>
      <c r="M571" s="10"/>
      <c r="N571" s="455"/>
      <c r="O571" s="250"/>
      <c r="P571" s="477"/>
      <c r="Q571" s="10"/>
      <c r="R571" s="340"/>
      <c r="S571" s="340"/>
      <c r="T571" s="340"/>
      <c r="U571" s="10"/>
      <c r="V571" s="10"/>
      <c r="W571" s="10"/>
      <c r="X571" s="10"/>
      <c r="Y571" s="10"/>
      <c r="Z571" s="10"/>
      <c r="AA571" s="10"/>
      <c r="AB571" s="10"/>
    </row>
    <row r="572" spans="1:28" ht="24.75" customHeight="1">
      <c r="A572" s="1252" t="str">
        <f>IF(E572&gt;0,"Wypełnione","")</f>
        <v/>
      </c>
      <c r="B572" s="58"/>
      <c r="C572" s="1816">
        <f>'Og s3a'!C975</f>
        <v>0</v>
      </c>
      <c r="D572" s="1814">
        <f>'Og s3a'!E975</f>
        <v>0</v>
      </c>
      <c r="E572" s="1816">
        <f>'Og s3a'!F975</f>
        <v>0</v>
      </c>
      <c r="F572" s="494">
        <f>O572</f>
        <v>0</v>
      </c>
      <c r="G572" s="494">
        <f>P572</f>
        <v>0</v>
      </c>
      <c r="H572" s="253"/>
      <c r="I572" s="253"/>
      <c r="J572" s="253"/>
      <c r="K572" s="253"/>
      <c r="L572" s="10"/>
      <c r="M572" s="10"/>
      <c r="N572" s="454">
        <f>'Og s3a'!G975</f>
        <v>0</v>
      </c>
      <c r="O572" s="254">
        <f>'Og s3a'!H975</f>
        <v>0</v>
      </c>
      <c r="P572" s="456">
        <f>'Og s3a'!D975</f>
        <v>0</v>
      </c>
      <c r="Q572" s="10"/>
      <c r="R572" s="340"/>
      <c r="S572" s="340"/>
      <c r="T572" s="340"/>
      <c r="U572" s="10"/>
      <c r="V572" s="10"/>
      <c r="W572" s="10"/>
      <c r="X572" s="10"/>
      <c r="Y572" s="10"/>
      <c r="Z572" s="10"/>
      <c r="AA572" s="10"/>
      <c r="AB572" s="10"/>
    </row>
    <row r="573" spans="1:28" ht="14.25" customHeight="1">
      <c r="A573" s="1252" t="str">
        <f>A572</f>
        <v/>
      </c>
      <c r="B573" s="58"/>
      <c r="C573" s="1817"/>
      <c r="D573" s="1815"/>
      <c r="E573" s="1817"/>
      <c r="F573" s="251"/>
      <c r="G573" s="251"/>
      <c r="H573" s="251"/>
      <c r="I573" s="251"/>
      <c r="J573" s="251"/>
      <c r="K573" s="251"/>
      <c r="L573" s="10"/>
      <c r="M573" s="10"/>
      <c r="N573" s="455"/>
      <c r="O573" s="250"/>
      <c r="P573" s="477"/>
      <c r="Q573" s="10"/>
      <c r="R573" s="340"/>
      <c r="S573" s="340"/>
      <c r="T573" s="340"/>
      <c r="U573" s="10"/>
      <c r="V573" s="10"/>
      <c r="W573" s="10"/>
      <c r="X573" s="10"/>
      <c r="Y573" s="10"/>
      <c r="Z573" s="10"/>
      <c r="AA573" s="10"/>
      <c r="AB573" s="10"/>
    </row>
    <row r="574" spans="1:28" ht="24.75" customHeight="1">
      <c r="A574" s="1252" t="str">
        <f>IF(E574&gt;0,"Wypełnione","")</f>
        <v/>
      </c>
      <c r="B574" s="58"/>
      <c r="C574" s="1816">
        <f>'Og s3a'!C977</f>
        <v>0</v>
      </c>
      <c r="D574" s="1814">
        <f>'Og s3a'!E977</f>
        <v>0</v>
      </c>
      <c r="E574" s="1816">
        <f>'Og s3a'!F977</f>
        <v>0</v>
      </c>
      <c r="F574" s="494">
        <f>O574</f>
        <v>0</v>
      </c>
      <c r="G574" s="494">
        <f>P574</f>
        <v>0</v>
      </c>
      <c r="H574" s="253"/>
      <c r="I574" s="253"/>
      <c r="J574" s="253"/>
      <c r="K574" s="253"/>
      <c r="L574" s="10"/>
      <c r="M574" s="10"/>
      <c r="N574" s="454">
        <f>'Og s3a'!G977</f>
        <v>0</v>
      </c>
      <c r="O574" s="254">
        <f>'Og s3a'!H977</f>
        <v>0</v>
      </c>
      <c r="P574" s="456">
        <f>'Og s3a'!D977</f>
        <v>0</v>
      </c>
      <c r="Q574" s="10"/>
      <c r="R574" s="340"/>
      <c r="S574" s="340"/>
      <c r="T574" s="340"/>
      <c r="U574" s="10"/>
      <c r="V574" s="10"/>
      <c r="W574" s="10"/>
      <c r="X574" s="10"/>
      <c r="Y574" s="10"/>
      <c r="Z574" s="10"/>
      <c r="AA574" s="10"/>
      <c r="AB574" s="10"/>
    </row>
    <row r="575" spans="1:28" ht="14.25" customHeight="1">
      <c r="A575" s="1252" t="str">
        <f>A574</f>
        <v/>
      </c>
      <c r="B575" s="58"/>
      <c r="C575" s="1817"/>
      <c r="D575" s="1815"/>
      <c r="E575" s="1817"/>
      <c r="F575" s="251"/>
      <c r="G575" s="251"/>
      <c r="H575" s="251"/>
      <c r="I575" s="251"/>
      <c r="J575" s="251"/>
      <c r="K575" s="251"/>
      <c r="L575" s="10"/>
      <c r="M575" s="10"/>
      <c r="N575" s="455"/>
      <c r="O575" s="250"/>
      <c r="P575" s="477"/>
      <c r="Q575" s="10"/>
      <c r="R575" s="340"/>
      <c r="S575" s="340"/>
      <c r="T575" s="340"/>
      <c r="U575" s="10"/>
      <c r="V575" s="10"/>
      <c r="W575" s="10"/>
      <c r="X575" s="10"/>
      <c r="Y575" s="10"/>
      <c r="Z575" s="10"/>
      <c r="AA575" s="10"/>
      <c r="AB575" s="10"/>
    </row>
    <row r="576" spans="1:28" ht="24.75" customHeight="1">
      <c r="A576" s="1252" t="str">
        <f>IF(E576&gt;0,"Wypełnione","")</f>
        <v/>
      </c>
      <c r="B576" s="58"/>
      <c r="C576" s="1816">
        <f>'Og s3a'!C979</f>
        <v>0</v>
      </c>
      <c r="D576" s="1814">
        <f>'Og s3a'!E979</f>
        <v>0</v>
      </c>
      <c r="E576" s="1816">
        <f>'Og s3a'!F979</f>
        <v>0</v>
      </c>
      <c r="F576" s="494">
        <f>O576</f>
        <v>0</v>
      </c>
      <c r="G576" s="494">
        <f>P576</f>
        <v>0</v>
      </c>
      <c r="H576" s="253"/>
      <c r="I576" s="253"/>
      <c r="J576" s="253"/>
      <c r="K576" s="253"/>
      <c r="L576" s="10"/>
      <c r="M576" s="10"/>
      <c r="N576" s="454">
        <f>'Og s3a'!G979</f>
        <v>0</v>
      </c>
      <c r="O576" s="254">
        <f>'Og s3a'!H979</f>
        <v>0</v>
      </c>
      <c r="P576" s="456">
        <f>'Og s3a'!D979</f>
        <v>0</v>
      </c>
      <c r="Q576" s="10"/>
      <c r="R576" s="340"/>
      <c r="S576" s="340"/>
      <c r="T576" s="340"/>
      <c r="U576" s="10"/>
      <c r="V576" s="10"/>
      <c r="W576" s="10"/>
      <c r="X576" s="10"/>
      <c r="Y576" s="10"/>
      <c r="Z576" s="10"/>
      <c r="AA576" s="10"/>
      <c r="AB576" s="10"/>
    </row>
    <row r="577" spans="1:28" ht="14.25" customHeight="1">
      <c r="A577" s="1252" t="str">
        <f>A576</f>
        <v/>
      </c>
      <c r="B577" s="58"/>
      <c r="C577" s="1817"/>
      <c r="D577" s="1815"/>
      <c r="E577" s="1817"/>
      <c r="F577" s="251"/>
      <c r="G577" s="251"/>
      <c r="H577" s="251"/>
      <c r="I577" s="251"/>
      <c r="J577" s="251"/>
      <c r="K577" s="251"/>
      <c r="L577" s="10"/>
      <c r="M577" s="10"/>
      <c r="N577" s="455"/>
      <c r="O577" s="250"/>
      <c r="P577" s="477"/>
      <c r="Q577" s="10"/>
      <c r="R577" s="340"/>
      <c r="S577" s="340"/>
      <c r="T577" s="340"/>
      <c r="U577" s="10"/>
      <c r="V577" s="10"/>
      <c r="W577" s="10"/>
      <c r="X577" s="10"/>
      <c r="Y577" s="10"/>
      <c r="Z577" s="10"/>
      <c r="AA577" s="10"/>
      <c r="AB577" s="10"/>
    </row>
    <row r="578" spans="1:28" ht="24.75" customHeight="1">
      <c r="A578" s="1252" t="str">
        <f>IF(E578&gt;0,"Wypełnione","")</f>
        <v/>
      </c>
      <c r="B578" s="58"/>
      <c r="C578" s="1816">
        <f>'Og s3a'!C981</f>
        <v>0</v>
      </c>
      <c r="D578" s="1814">
        <f>'Og s3a'!E981</f>
        <v>0</v>
      </c>
      <c r="E578" s="1816">
        <f>'Og s3a'!F981</f>
        <v>0</v>
      </c>
      <c r="F578" s="494">
        <f>O578</f>
        <v>0</v>
      </c>
      <c r="G578" s="494">
        <f>P578</f>
        <v>0</v>
      </c>
      <c r="H578" s="253"/>
      <c r="I578" s="253"/>
      <c r="J578" s="253"/>
      <c r="K578" s="253"/>
      <c r="L578" s="10"/>
      <c r="M578" s="10"/>
      <c r="N578" s="454">
        <f>'Og s3a'!G981</f>
        <v>0</v>
      </c>
      <c r="O578" s="254">
        <f>'Og s3a'!H981</f>
        <v>0</v>
      </c>
      <c r="P578" s="456">
        <f>'Og s3a'!D981</f>
        <v>0</v>
      </c>
      <c r="Q578" s="10"/>
      <c r="R578" s="340"/>
      <c r="S578" s="340"/>
      <c r="T578" s="340"/>
      <c r="U578" s="10"/>
      <c r="V578" s="10"/>
      <c r="W578" s="10"/>
      <c r="X578" s="10"/>
      <c r="Y578" s="10"/>
      <c r="Z578" s="10"/>
      <c r="AA578" s="10"/>
      <c r="AB578" s="10"/>
    </row>
    <row r="579" spans="1:28" ht="14.25" customHeight="1">
      <c r="A579" s="1252" t="str">
        <f>A578</f>
        <v/>
      </c>
      <c r="B579" s="58"/>
      <c r="C579" s="1817"/>
      <c r="D579" s="1815"/>
      <c r="E579" s="1817"/>
      <c r="F579" s="251"/>
      <c r="G579" s="251"/>
      <c r="H579" s="251"/>
      <c r="I579" s="251"/>
      <c r="J579" s="251"/>
      <c r="K579" s="251"/>
      <c r="L579" s="10"/>
      <c r="M579" s="10"/>
      <c r="N579" s="455"/>
      <c r="O579" s="250"/>
      <c r="P579" s="477"/>
      <c r="Q579" s="10"/>
      <c r="R579" s="340"/>
      <c r="S579" s="340"/>
      <c r="T579" s="340"/>
      <c r="U579" s="10"/>
      <c r="V579" s="10"/>
      <c r="W579" s="10"/>
      <c r="X579" s="10"/>
      <c r="Y579" s="10"/>
      <c r="Z579" s="10"/>
      <c r="AA579" s="10"/>
      <c r="AB579" s="10"/>
    </row>
    <row r="580" spans="1:28" ht="24.75" customHeight="1">
      <c r="A580" s="1252" t="str">
        <f>IF(E580&gt;0,"Wypełnione","")</f>
        <v/>
      </c>
      <c r="B580" s="58"/>
      <c r="C580" s="1816">
        <f>'Og s3a'!C983</f>
        <v>0</v>
      </c>
      <c r="D580" s="1814">
        <f>'Og s3a'!E983</f>
        <v>0</v>
      </c>
      <c r="E580" s="1816">
        <f>'Og s3a'!F983</f>
        <v>0</v>
      </c>
      <c r="F580" s="494">
        <f>O580</f>
        <v>0</v>
      </c>
      <c r="G580" s="494">
        <f>P580</f>
        <v>0</v>
      </c>
      <c r="H580" s="253"/>
      <c r="I580" s="253"/>
      <c r="J580" s="253"/>
      <c r="K580" s="253"/>
      <c r="L580" s="10"/>
      <c r="M580" s="10"/>
      <c r="N580" s="454">
        <f>'Og s3a'!G983</f>
        <v>0</v>
      </c>
      <c r="O580" s="254">
        <f>'Og s3a'!H983</f>
        <v>0</v>
      </c>
      <c r="P580" s="456">
        <f>'Og s3a'!D983</f>
        <v>0</v>
      </c>
      <c r="Q580" s="10"/>
      <c r="R580" s="340"/>
      <c r="S580" s="340"/>
      <c r="T580" s="340"/>
      <c r="U580" s="10"/>
      <c r="V580" s="10"/>
      <c r="W580" s="10"/>
      <c r="X580" s="10"/>
      <c r="Y580" s="10"/>
      <c r="Z580" s="10"/>
      <c r="AA580" s="10"/>
      <c r="AB580" s="10"/>
    </row>
    <row r="581" spans="1:28" ht="14.25" customHeight="1">
      <c r="A581" s="1252" t="str">
        <f>A580</f>
        <v/>
      </c>
      <c r="B581" s="58"/>
      <c r="C581" s="1817"/>
      <c r="D581" s="1815"/>
      <c r="E581" s="1817"/>
      <c r="F581" s="251"/>
      <c r="G581" s="251"/>
      <c r="H581" s="251"/>
      <c r="I581" s="251"/>
      <c r="J581" s="251"/>
      <c r="K581" s="251"/>
      <c r="L581" s="10"/>
      <c r="M581" s="10"/>
      <c r="N581" s="455"/>
      <c r="O581" s="250"/>
      <c r="P581" s="477"/>
      <c r="Q581" s="10"/>
      <c r="R581" s="340"/>
      <c r="S581" s="340"/>
      <c r="T581" s="340"/>
      <c r="U581" s="10"/>
      <c r="V581" s="10"/>
      <c r="W581" s="10"/>
      <c r="X581" s="10"/>
      <c r="Y581" s="10"/>
      <c r="Z581" s="10"/>
      <c r="AA581" s="10"/>
      <c r="AB581" s="10"/>
    </row>
    <row r="582" spans="1:28" ht="24.75" customHeight="1">
      <c r="A582" s="1252" t="str">
        <f>IF(E582&gt;0,"Wypełnione","")</f>
        <v/>
      </c>
      <c r="B582" s="58"/>
      <c r="C582" s="1816">
        <f>'Og s3a'!C985</f>
        <v>0</v>
      </c>
      <c r="D582" s="1814">
        <f>'Og s3a'!E985</f>
        <v>0</v>
      </c>
      <c r="E582" s="1816">
        <f>'Og s3a'!F985</f>
        <v>0</v>
      </c>
      <c r="F582" s="494">
        <f>O582</f>
        <v>0</v>
      </c>
      <c r="G582" s="494">
        <f>P582</f>
        <v>0</v>
      </c>
      <c r="H582" s="253"/>
      <c r="I582" s="253"/>
      <c r="J582" s="253"/>
      <c r="K582" s="253"/>
      <c r="L582" s="10"/>
      <c r="M582" s="10"/>
      <c r="N582" s="454">
        <f>'Og s3a'!G985</f>
        <v>0</v>
      </c>
      <c r="O582" s="254">
        <f>'Og s3a'!H985</f>
        <v>0</v>
      </c>
      <c r="P582" s="456">
        <f>'Og s3a'!D985</f>
        <v>0</v>
      </c>
      <c r="Q582" s="10"/>
      <c r="R582" s="340"/>
      <c r="S582" s="340"/>
      <c r="T582" s="340"/>
      <c r="U582" s="10"/>
      <c r="V582" s="10"/>
      <c r="W582" s="10"/>
      <c r="X582" s="10"/>
      <c r="Y582" s="10"/>
      <c r="Z582" s="10"/>
      <c r="AA582" s="10"/>
      <c r="AB582" s="10"/>
    </row>
    <row r="583" spans="1:28" ht="14.25" customHeight="1">
      <c r="A583" s="1252" t="str">
        <f>A582</f>
        <v/>
      </c>
      <c r="B583" s="58"/>
      <c r="C583" s="1817"/>
      <c r="D583" s="1815"/>
      <c r="E583" s="1817"/>
      <c r="F583" s="251"/>
      <c r="G583" s="251"/>
      <c r="H583" s="251"/>
      <c r="I583" s="251"/>
      <c r="J583" s="251"/>
      <c r="K583" s="251"/>
      <c r="L583" s="10"/>
      <c r="M583" s="10"/>
      <c r="N583" s="455"/>
      <c r="O583" s="250"/>
      <c r="P583" s="477"/>
      <c r="Q583" s="10"/>
      <c r="R583" s="340"/>
      <c r="S583" s="340"/>
      <c r="T583" s="340"/>
      <c r="U583" s="10"/>
      <c r="V583" s="10"/>
      <c r="W583" s="10"/>
      <c r="X583" s="10"/>
      <c r="Y583" s="10"/>
      <c r="Z583" s="10"/>
      <c r="AA583" s="10"/>
      <c r="AB583" s="10"/>
    </row>
    <row r="584" spans="1:28" ht="24.75" customHeight="1">
      <c r="A584" s="1252" t="str">
        <f>IF(E584&gt;0,"Wypełnione","")</f>
        <v/>
      </c>
      <c r="B584" s="58"/>
      <c r="C584" s="1816">
        <f>'Og s3a'!C987</f>
        <v>0</v>
      </c>
      <c r="D584" s="1814">
        <f>'Og s3a'!E987</f>
        <v>0</v>
      </c>
      <c r="E584" s="1816">
        <f>'Og s3a'!F987</f>
        <v>0</v>
      </c>
      <c r="F584" s="494">
        <f>O584</f>
        <v>0</v>
      </c>
      <c r="G584" s="494">
        <f>P584</f>
        <v>0</v>
      </c>
      <c r="H584" s="253"/>
      <c r="I584" s="253"/>
      <c r="J584" s="253"/>
      <c r="K584" s="253"/>
      <c r="L584" s="10"/>
      <c r="M584" s="10"/>
      <c r="N584" s="454">
        <f>'Og s3a'!G987</f>
        <v>0</v>
      </c>
      <c r="O584" s="254">
        <f>'Og s3a'!H987</f>
        <v>0</v>
      </c>
      <c r="P584" s="456">
        <f>'Og s3a'!D987</f>
        <v>0</v>
      </c>
      <c r="Q584" s="10"/>
      <c r="R584" s="340"/>
      <c r="S584" s="340"/>
      <c r="T584" s="340"/>
      <c r="U584" s="10"/>
      <c r="V584" s="10"/>
      <c r="W584" s="10"/>
      <c r="X584" s="10"/>
      <c r="Y584" s="10"/>
      <c r="Z584" s="10"/>
      <c r="AA584" s="10"/>
      <c r="AB584" s="10"/>
    </row>
    <row r="585" spans="1:28" ht="14.25" customHeight="1">
      <c r="A585" s="1252" t="str">
        <f>A584</f>
        <v/>
      </c>
      <c r="B585" s="58"/>
      <c r="C585" s="1817"/>
      <c r="D585" s="1815"/>
      <c r="E585" s="1817"/>
      <c r="F585" s="251"/>
      <c r="G585" s="251"/>
      <c r="H585" s="251"/>
      <c r="I585" s="251"/>
      <c r="J585" s="251"/>
      <c r="K585" s="251"/>
      <c r="L585" s="10"/>
      <c r="M585" s="10"/>
      <c r="N585" s="455"/>
      <c r="O585" s="250"/>
      <c r="P585" s="477"/>
      <c r="Q585" s="10"/>
      <c r="R585" s="340"/>
      <c r="S585" s="340"/>
      <c r="T585" s="340"/>
      <c r="U585" s="10"/>
      <c r="V585" s="10"/>
      <c r="W585" s="10"/>
      <c r="X585" s="10"/>
      <c r="Y585" s="10"/>
      <c r="Z585" s="10"/>
      <c r="AA585" s="10"/>
      <c r="AB585" s="10"/>
    </row>
    <row r="586" spans="1:28" ht="24.75" customHeight="1">
      <c r="A586" s="1252" t="str">
        <f>IF(E586&gt;0,"Wypełnione","")</f>
        <v/>
      </c>
      <c r="B586" s="58"/>
      <c r="C586" s="1816">
        <f>'Og s3a'!C989</f>
        <v>0</v>
      </c>
      <c r="D586" s="1814">
        <f>'Og s3a'!E989</f>
        <v>0</v>
      </c>
      <c r="E586" s="1816">
        <f>'Og s3a'!F989</f>
        <v>0</v>
      </c>
      <c r="F586" s="494">
        <f>O586</f>
        <v>0</v>
      </c>
      <c r="G586" s="494">
        <f>P586</f>
        <v>0</v>
      </c>
      <c r="H586" s="253"/>
      <c r="I586" s="253"/>
      <c r="J586" s="253"/>
      <c r="K586" s="253"/>
      <c r="L586" s="10"/>
      <c r="M586" s="10"/>
      <c r="N586" s="454">
        <f>'Og s3a'!G989</f>
        <v>0</v>
      </c>
      <c r="O586" s="254">
        <f>'Og s3a'!H989</f>
        <v>0</v>
      </c>
      <c r="P586" s="456">
        <f>'Og s3a'!D989</f>
        <v>0</v>
      </c>
      <c r="Q586" s="10"/>
      <c r="R586" s="340"/>
      <c r="S586" s="340"/>
      <c r="T586" s="340"/>
      <c r="U586" s="10"/>
      <c r="V586" s="10"/>
      <c r="W586" s="10"/>
      <c r="X586" s="10"/>
      <c r="Y586" s="10"/>
      <c r="Z586" s="10"/>
      <c r="AA586" s="10"/>
      <c r="AB586" s="10"/>
    </row>
    <row r="587" spans="1:28" ht="14.25" customHeight="1">
      <c r="A587" s="1252" t="str">
        <f>A586</f>
        <v/>
      </c>
      <c r="B587" s="58"/>
      <c r="C587" s="1817"/>
      <c r="D587" s="1815"/>
      <c r="E587" s="1817"/>
      <c r="F587" s="251"/>
      <c r="G587" s="251"/>
      <c r="H587" s="251"/>
      <c r="I587" s="251"/>
      <c r="J587" s="251"/>
      <c r="K587" s="251"/>
      <c r="L587" s="10"/>
      <c r="M587" s="10"/>
      <c r="N587" s="455"/>
      <c r="O587" s="250"/>
      <c r="P587" s="477"/>
      <c r="Q587" s="10"/>
      <c r="R587" s="340"/>
      <c r="S587" s="340"/>
      <c r="T587" s="340"/>
      <c r="U587" s="10"/>
      <c r="V587" s="10"/>
      <c r="W587" s="10"/>
      <c r="X587" s="10"/>
      <c r="Y587" s="10"/>
      <c r="Z587" s="10"/>
      <c r="AA587" s="10"/>
      <c r="AB587" s="10"/>
    </row>
    <row r="588" spans="1:28" ht="24.75" customHeight="1">
      <c r="A588" s="1252" t="str">
        <f>IF(E588&gt;0,"Wypełnione","")</f>
        <v/>
      </c>
      <c r="B588" s="58"/>
      <c r="C588" s="1816">
        <f>'Og s3a'!C991</f>
        <v>0</v>
      </c>
      <c r="D588" s="1814">
        <f>'Og s3a'!E991</f>
        <v>0</v>
      </c>
      <c r="E588" s="1816">
        <f>'Og s3a'!F991</f>
        <v>0</v>
      </c>
      <c r="F588" s="494">
        <f>O588</f>
        <v>0</v>
      </c>
      <c r="G588" s="494">
        <f>P588</f>
        <v>0</v>
      </c>
      <c r="H588" s="253"/>
      <c r="I588" s="253"/>
      <c r="J588" s="253"/>
      <c r="K588" s="253"/>
      <c r="L588" s="10"/>
      <c r="M588" s="10"/>
      <c r="N588" s="454">
        <f>'Og s3a'!G991</f>
        <v>0</v>
      </c>
      <c r="O588" s="254">
        <f>'Og s3a'!H991</f>
        <v>0</v>
      </c>
      <c r="P588" s="456">
        <f>'Og s3a'!D991</f>
        <v>0</v>
      </c>
      <c r="Q588" s="10"/>
      <c r="R588" s="340"/>
      <c r="S588" s="340"/>
      <c r="T588" s="340"/>
      <c r="U588" s="10"/>
      <c r="V588" s="10"/>
      <c r="W588" s="10"/>
      <c r="X588" s="10"/>
      <c r="Y588" s="10"/>
      <c r="Z588" s="10"/>
      <c r="AA588" s="10"/>
      <c r="AB588" s="10"/>
    </row>
    <row r="589" spans="1:28" ht="14.25" customHeight="1">
      <c r="A589" s="1252" t="str">
        <f>A588</f>
        <v/>
      </c>
      <c r="B589" s="58"/>
      <c r="C589" s="1817"/>
      <c r="D589" s="1815"/>
      <c r="E589" s="1817"/>
      <c r="F589" s="251"/>
      <c r="G589" s="251"/>
      <c r="H589" s="251"/>
      <c r="I589" s="251"/>
      <c r="J589" s="251"/>
      <c r="K589" s="251"/>
      <c r="L589" s="10"/>
      <c r="M589" s="10"/>
      <c r="N589" s="455"/>
      <c r="O589" s="250"/>
      <c r="P589" s="477"/>
      <c r="Q589" s="10"/>
      <c r="R589" s="340"/>
      <c r="S589" s="340"/>
      <c r="T589" s="340"/>
      <c r="U589" s="10"/>
      <c r="V589" s="10"/>
      <c r="W589" s="10"/>
      <c r="X589" s="10"/>
      <c r="Y589" s="10"/>
      <c r="Z589" s="10"/>
      <c r="AA589" s="10"/>
      <c r="AB589" s="10"/>
    </row>
    <row r="590" spans="1:28" ht="24.75" customHeight="1">
      <c r="A590" s="1252" t="str">
        <f>IF(E590&gt;0,"Wypełnione","")</f>
        <v/>
      </c>
      <c r="B590" s="58"/>
      <c r="C590" s="1816">
        <f>'Og s3a'!C993</f>
        <v>0</v>
      </c>
      <c r="D590" s="1814">
        <f>'Og s3a'!E993</f>
        <v>0</v>
      </c>
      <c r="E590" s="1816">
        <f>'Og s3a'!F993</f>
        <v>0</v>
      </c>
      <c r="F590" s="494">
        <f>O590</f>
        <v>0</v>
      </c>
      <c r="G590" s="494">
        <f>P590</f>
        <v>0</v>
      </c>
      <c r="H590" s="253"/>
      <c r="I590" s="253"/>
      <c r="J590" s="253"/>
      <c r="K590" s="253"/>
      <c r="L590" s="10"/>
      <c r="M590" s="10"/>
      <c r="N590" s="454">
        <f>'Og s3a'!G993</f>
        <v>0</v>
      </c>
      <c r="O590" s="254">
        <f>'Og s3a'!H993</f>
        <v>0</v>
      </c>
      <c r="P590" s="456">
        <f>'Og s3a'!D993</f>
        <v>0</v>
      </c>
      <c r="Q590" s="10"/>
      <c r="R590" s="340"/>
      <c r="S590" s="340"/>
      <c r="T590" s="340"/>
      <c r="U590" s="10"/>
      <c r="V590" s="10"/>
      <c r="W590" s="10"/>
      <c r="X590" s="10"/>
      <c r="Y590" s="10"/>
      <c r="Z590" s="10"/>
      <c r="AA590" s="10"/>
      <c r="AB590" s="10"/>
    </row>
    <row r="591" spans="1:28" ht="14.25" customHeight="1">
      <c r="A591" s="1252" t="str">
        <f>A590</f>
        <v/>
      </c>
      <c r="B591" s="58"/>
      <c r="C591" s="1817"/>
      <c r="D591" s="1815"/>
      <c r="E591" s="1817"/>
      <c r="F591" s="251"/>
      <c r="G591" s="251"/>
      <c r="H591" s="251"/>
      <c r="I591" s="251"/>
      <c r="J591" s="251"/>
      <c r="K591" s="251"/>
      <c r="L591" s="10"/>
      <c r="M591" s="10"/>
      <c r="N591" s="455"/>
      <c r="O591" s="250"/>
      <c r="P591" s="477"/>
      <c r="Q591" s="10"/>
      <c r="R591" s="340"/>
      <c r="S591" s="340"/>
      <c r="T591" s="340"/>
      <c r="U591" s="10"/>
      <c r="V591" s="10"/>
      <c r="W591" s="10"/>
      <c r="X591" s="10"/>
      <c r="Y591" s="10"/>
      <c r="Z591" s="10"/>
      <c r="AA591" s="10"/>
      <c r="AB591" s="10"/>
    </row>
    <row r="592" spans="1:28" ht="24.75" customHeight="1">
      <c r="A592" s="1252" t="str">
        <f>IF(E592&gt;0,"Wypełnione","")</f>
        <v/>
      </c>
      <c r="B592" s="58"/>
      <c r="C592" s="1816">
        <f>'Og s3a'!C995</f>
        <v>0</v>
      </c>
      <c r="D592" s="1814">
        <f>'Og s3a'!E995</f>
        <v>0</v>
      </c>
      <c r="E592" s="1816">
        <f>'Og s3a'!F995</f>
        <v>0</v>
      </c>
      <c r="F592" s="494">
        <f>O592</f>
        <v>0</v>
      </c>
      <c r="G592" s="494">
        <f>P592</f>
        <v>0</v>
      </c>
      <c r="H592" s="253"/>
      <c r="I592" s="253"/>
      <c r="J592" s="253"/>
      <c r="K592" s="253"/>
      <c r="L592" s="10"/>
      <c r="M592" s="10"/>
      <c r="N592" s="454">
        <f>'Og s3a'!G995</f>
        <v>0</v>
      </c>
      <c r="O592" s="254">
        <f>'Og s3a'!H995</f>
        <v>0</v>
      </c>
      <c r="P592" s="456">
        <f>'Og s3a'!D995</f>
        <v>0</v>
      </c>
      <c r="Q592" s="10"/>
      <c r="R592" s="340"/>
      <c r="S592" s="340"/>
      <c r="T592" s="340"/>
      <c r="U592" s="10"/>
      <c r="V592" s="10"/>
      <c r="W592" s="10"/>
      <c r="X592" s="10"/>
      <c r="Y592" s="10"/>
      <c r="Z592" s="10"/>
      <c r="AA592" s="10"/>
      <c r="AB592" s="10"/>
    </row>
    <row r="593" spans="1:28" ht="14.25" customHeight="1">
      <c r="A593" s="1252" t="str">
        <f>A592</f>
        <v/>
      </c>
      <c r="B593" s="58"/>
      <c r="C593" s="1817"/>
      <c r="D593" s="1815"/>
      <c r="E593" s="1817"/>
      <c r="F593" s="251"/>
      <c r="G593" s="251"/>
      <c r="H593" s="251"/>
      <c r="I593" s="251"/>
      <c r="J593" s="251"/>
      <c r="K593" s="251"/>
      <c r="L593" s="10"/>
      <c r="M593" s="10"/>
      <c r="N593" s="455"/>
      <c r="O593" s="250"/>
      <c r="P593" s="477"/>
      <c r="Q593" s="10"/>
      <c r="R593" s="340"/>
      <c r="S593" s="340"/>
      <c r="T593" s="340"/>
      <c r="U593" s="10"/>
      <c r="V593" s="10"/>
      <c r="W593" s="10"/>
      <c r="X593" s="10"/>
      <c r="Y593" s="10"/>
      <c r="Z593" s="10"/>
      <c r="AA593" s="10"/>
      <c r="AB593" s="10"/>
    </row>
    <row r="594" spans="1:28" ht="24.75" customHeight="1">
      <c r="A594" s="1252" t="str">
        <f>IF(E594&gt;0,"Wypełnione","")</f>
        <v/>
      </c>
      <c r="B594" s="58"/>
      <c r="C594" s="1816">
        <f>'Og s3a'!C997</f>
        <v>0</v>
      </c>
      <c r="D594" s="1814">
        <f>'Og s3a'!E997</f>
        <v>0</v>
      </c>
      <c r="E594" s="1816">
        <f>'Og s3a'!F997</f>
        <v>0</v>
      </c>
      <c r="F594" s="494">
        <f>O594</f>
        <v>0</v>
      </c>
      <c r="G594" s="494">
        <f>P594</f>
        <v>0</v>
      </c>
      <c r="H594" s="253"/>
      <c r="I594" s="253"/>
      <c r="J594" s="253"/>
      <c r="K594" s="253"/>
      <c r="L594" s="10"/>
      <c r="M594" s="10"/>
      <c r="N594" s="454">
        <f>'Og s3a'!G997</f>
        <v>0</v>
      </c>
      <c r="O594" s="254">
        <f>'Og s3a'!H997</f>
        <v>0</v>
      </c>
      <c r="P594" s="456">
        <f>'Og s3a'!D997</f>
        <v>0</v>
      </c>
      <c r="Q594" s="10"/>
      <c r="R594" s="340"/>
      <c r="S594" s="340"/>
      <c r="T594" s="340"/>
      <c r="U594" s="10"/>
      <c r="V594" s="10"/>
      <c r="W594" s="10"/>
      <c r="X594" s="10"/>
      <c r="Y594" s="10"/>
      <c r="Z594" s="10"/>
      <c r="AA594" s="10"/>
      <c r="AB594" s="10"/>
    </row>
    <row r="595" spans="1:28" ht="14.25" customHeight="1">
      <c r="A595" s="1252" t="str">
        <f>A594</f>
        <v/>
      </c>
      <c r="B595" s="58"/>
      <c r="C595" s="1817"/>
      <c r="D595" s="1815"/>
      <c r="E595" s="1817"/>
      <c r="F595" s="251"/>
      <c r="G595" s="251"/>
      <c r="H595" s="251"/>
      <c r="I595" s="251"/>
      <c r="J595" s="251"/>
      <c r="K595" s="251"/>
      <c r="L595" s="10"/>
      <c r="M595" s="10"/>
      <c r="N595" s="455"/>
      <c r="O595" s="250"/>
      <c r="P595" s="477"/>
      <c r="Q595" s="10"/>
      <c r="R595" s="340"/>
      <c r="S595" s="340"/>
      <c r="T595" s="340"/>
      <c r="U595" s="10"/>
      <c r="V595" s="10"/>
      <c r="W595" s="10"/>
      <c r="X595" s="10"/>
      <c r="Y595" s="10"/>
      <c r="Z595" s="10"/>
      <c r="AA595" s="10"/>
      <c r="AB595" s="10"/>
    </row>
    <row r="596" spans="1:28" ht="24.75" customHeight="1">
      <c r="A596" s="1252" t="str">
        <f>IF(E596&gt;0,"Wypełnione","")</f>
        <v/>
      </c>
      <c r="B596" s="58"/>
      <c r="C596" s="1816">
        <f>'Og s3a'!C999</f>
        <v>0</v>
      </c>
      <c r="D596" s="1814">
        <f>'Og s3a'!E999</f>
        <v>0</v>
      </c>
      <c r="E596" s="1816">
        <f>'Og s3a'!F999</f>
        <v>0</v>
      </c>
      <c r="F596" s="494">
        <f>O596</f>
        <v>0</v>
      </c>
      <c r="G596" s="494">
        <f>P596</f>
        <v>0</v>
      </c>
      <c r="H596" s="253"/>
      <c r="I596" s="253"/>
      <c r="J596" s="253"/>
      <c r="K596" s="253"/>
      <c r="L596" s="10"/>
      <c r="M596" s="10"/>
      <c r="N596" s="454">
        <f>'Og s3a'!G999</f>
        <v>0</v>
      </c>
      <c r="O596" s="254">
        <f>'Og s3a'!H999</f>
        <v>0</v>
      </c>
      <c r="P596" s="456">
        <f>'Og s3a'!D999</f>
        <v>0</v>
      </c>
      <c r="Q596" s="10"/>
      <c r="R596" s="340"/>
      <c r="S596" s="340"/>
      <c r="T596" s="340"/>
      <c r="U596" s="10"/>
      <c r="V596" s="10"/>
      <c r="W596" s="10"/>
      <c r="X596" s="10"/>
      <c r="Y596" s="10"/>
      <c r="Z596" s="10"/>
      <c r="AA596" s="10"/>
      <c r="AB596" s="10"/>
    </row>
    <row r="597" spans="1:28" ht="14.25" customHeight="1">
      <c r="A597" s="1252" t="str">
        <f>A596</f>
        <v/>
      </c>
      <c r="B597" s="58"/>
      <c r="C597" s="1817"/>
      <c r="D597" s="1815"/>
      <c r="E597" s="1817"/>
      <c r="F597" s="251"/>
      <c r="G597" s="251"/>
      <c r="H597" s="251"/>
      <c r="I597" s="251"/>
      <c r="J597" s="251"/>
      <c r="K597" s="251"/>
      <c r="L597" s="10"/>
      <c r="M597" s="10"/>
      <c r="N597" s="455"/>
      <c r="O597" s="250"/>
      <c r="P597" s="477"/>
      <c r="Q597" s="10"/>
      <c r="R597" s="340"/>
      <c r="S597" s="340"/>
      <c r="T597" s="340"/>
      <c r="U597" s="10"/>
      <c r="V597" s="10"/>
      <c r="W597" s="10"/>
      <c r="X597" s="10"/>
      <c r="Y597" s="10"/>
      <c r="Z597" s="10"/>
      <c r="AA597" s="10"/>
      <c r="AB597" s="10"/>
    </row>
    <row r="598" spans="1:28" ht="24.75" customHeight="1">
      <c r="A598" s="1252" t="str">
        <f>IF(E598&gt;0,"Wypełnione","")</f>
        <v/>
      </c>
      <c r="B598" s="58"/>
      <c r="C598" s="1816">
        <f>'Og s3a'!C1001</f>
        <v>0</v>
      </c>
      <c r="D598" s="1814">
        <f>'Og s3a'!E1001</f>
        <v>0</v>
      </c>
      <c r="E598" s="1816">
        <f>'Og s3a'!F1001</f>
        <v>0</v>
      </c>
      <c r="F598" s="494">
        <f>O598</f>
        <v>0</v>
      </c>
      <c r="G598" s="494">
        <f>P598</f>
        <v>0</v>
      </c>
      <c r="H598" s="253"/>
      <c r="I598" s="253"/>
      <c r="J598" s="253"/>
      <c r="K598" s="253"/>
      <c r="L598" s="10"/>
      <c r="M598" s="10"/>
      <c r="N598" s="454">
        <f>'Og s3a'!G1001</f>
        <v>0</v>
      </c>
      <c r="O598" s="254">
        <f>'Og s3a'!H1001</f>
        <v>0</v>
      </c>
      <c r="P598" s="456">
        <f>'Og s3a'!D1001</f>
        <v>0</v>
      </c>
      <c r="Q598" s="10"/>
      <c r="R598" s="340"/>
      <c r="S598" s="340"/>
      <c r="T598" s="340"/>
      <c r="U598" s="10"/>
      <c r="V598" s="10"/>
      <c r="W598" s="10"/>
      <c r="X598" s="10"/>
      <c r="Y598" s="10"/>
      <c r="Z598" s="10"/>
      <c r="AA598" s="10"/>
      <c r="AB598" s="10"/>
    </row>
    <row r="599" spans="1:28" ht="14.25" customHeight="1">
      <c r="A599" s="1252" t="str">
        <f>A598</f>
        <v/>
      </c>
      <c r="B599" s="58"/>
      <c r="C599" s="1817"/>
      <c r="D599" s="1815"/>
      <c r="E599" s="1817"/>
      <c r="F599" s="251"/>
      <c r="G599" s="251"/>
      <c r="H599" s="251"/>
      <c r="I599" s="251"/>
      <c r="J599" s="251"/>
      <c r="K599" s="251"/>
      <c r="L599" s="10"/>
      <c r="M599" s="10"/>
      <c r="N599" s="455"/>
      <c r="O599" s="250"/>
      <c r="P599" s="477"/>
      <c r="Q599" s="10"/>
      <c r="R599" s="340"/>
      <c r="S599" s="340"/>
      <c r="T599" s="340"/>
      <c r="U599" s="10"/>
      <c r="V599" s="10"/>
      <c r="W599" s="10"/>
      <c r="X599" s="10"/>
      <c r="Y599" s="10"/>
      <c r="Z599" s="10"/>
      <c r="AA599" s="10"/>
      <c r="AB599" s="10"/>
    </row>
    <row r="600" spans="1:28" ht="24.75" customHeight="1">
      <c r="A600" s="1252" t="str">
        <f>IF(E600&gt;0,"Wypełnione","")</f>
        <v/>
      </c>
      <c r="B600" s="58"/>
      <c r="C600" s="1816">
        <f>'Og s3a'!C1003</f>
        <v>0</v>
      </c>
      <c r="D600" s="1814">
        <f>'Og s3a'!E1003</f>
        <v>0</v>
      </c>
      <c r="E600" s="1816">
        <f>'Og s3a'!F1003</f>
        <v>0</v>
      </c>
      <c r="F600" s="494">
        <f>O600</f>
        <v>0</v>
      </c>
      <c r="G600" s="494">
        <f>P600</f>
        <v>0</v>
      </c>
      <c r="H600" s="253"/>
      <c r="I600" s="253"/>
      <c r="J600" s="253"/>
      <c r="K600" s="253"/>
      <c r="L600" s="10"/>
      <c r="M600" s="10"/>
      <c r="N600" s="454">
        <f>'Og s3a'!G1003</f>
        <v>0</v>
      </c>
      <c r="O600" s="254">
        <f>'Og s3a'!H1003</f>
        <v>0</v>
      </c>
      <c r="P600" s="456">
        <f>'Og s3a'!D1003</f>
        <v>0</v>
      </c>
      <c r="Q600" s="10"/>
      <c r="R600" s="340"/>
      <c r="S600" s="340"/>
      <c r="T600" s="340"/>
      <c r="U600" s="10"/>
      <c r="V600" s="10"/>
      <c r="W600" s="10"/>
      <c r="X600" s="10"/>
      <c r="Y600" s="10"/>
      <c r="Z600" s="10"/>
      <c r="AA600" s="10"/>
      <c r="AB600" s="10"/>
    </row>
    <row r="601" spans="1:28" ht="14.25" customHeight="1">
      <c r="A601" s="1252" t="str">
        <f>A600</f>
        <v/>
      </c>
      <c r="B601" s="58"/>
      <c r="C601" s="1817"/>
      <c r="D601" s="1815"/>
      <c r="E601" s="1817"/>
      <c r="F601" s="251"/>
      <c r="G601" s="251"/>
      <c r="H601" s="251"/>
      <c r="I601" s="251"/>
      <c r="J601" s="251"/>
      <c r="K601" s="251"/>
      <c r="L601" s="10"/>
      <c r="M601" s="10"/>
      <c r="N601" s="455"/>
      <c r="O601" s="250"/>
      <c r="P601" s="477"/>
      <c r="Q601" s="10"/>
      <c r="R601" s="340"/>
      <c r="S601" s="340"/>
      <c r="T601" s="340"/>
      <c r="U601" s="10"/>
      <c r="V601" s="10"/>
      <c r="W601" s="10"/>
      <c r="X601" s="10"/>
      <c r="Y601" s="10"/>
      <c r="Z601" s="10"/>
      <c r="AA601" s="10"/>
      <c r="AB601" s="10"/>
    </row>
    <row r="602" spans="1:28" ht="24.75" customHeight="1">
      <c r="A602" s="1252" t="str">
        <f>IF(E602&gt;0,"Wypełnione","")</f>
        <v/>
      </c>
      <c r="B602" s="58"/>
      <c r="C602" s="1816">
        <f>'Og s3a'!C1005</f>
        <v>0</v>
      </c>
      <c r="D602" s="1814">
        <f>'Og s3a'!E1005</f>
        <v>0</v>
      </c>
      <c r="E602" s="1816">
        <f>'Og s3a'!F1005</f>
        <v>0</v>
      </c>
      <c r="F602" s="494">
        <f>O602</f>
        <v>0</v>
      </c>
      <c r="G602" s="494">
        <f>P602</f>
        <v>0</v>
      </c>
      <c r="H602" s="253"/>
      <c r="I602" s="253"/>
      <c r="J602" s="253"/>
      <c r="K602" s="253"/>
      <c r="L602" s="10"/>
      <c r="M602" s="10"/>
      <c r="N602" s="454">
        <f>'Og s3a'!G1005</f>
        <v>0</v>
      </c>
      <c r="O602" s="254">
        <f>'Og s3a'!H1005</f>
        <v>0</v>
      </c>
      <c r="P602" s="456">
        <f>'Og s3a'!D1005</f>
        <v>0</v>
      </c>
      <c r="Q602" s="10"/>
      <c r="R602" s="340"/>
      <c r="S602" s="340"/>
      <c r="T602" s="340"/>
      <c r="U602" s="10"/>
      <c r="V602" s="10"/>
      <c r="W602" s="10"/>
      <c r="X602" s="10"/>
      <c r="Y602" s="10"/>
      <c r="Z602" s="10"/>
      <c r="AA602" s="10"/>
      <c r="AB602" s="10"/>
    </row>
    <row r="603" spans="1:28" ht="14.25" customHeight="1">
      <c r="A603" s="1252" t="str">
        <f>A602</f>
        <v/>
      </c>
      <c r="B603" s="58"/>
      <c r="C603" s="1817"/>
      <c r="D603" s="1815"/>
      <c r="E603" s="1817"/>
      <c r="F603" s="251"/>
      <c r="G603" s="251"/>
      <c r="H603" s="251"/>
      <c r="I603" s="251"/>
      <c r="J603" s="251"/>
      <c r="K603" s="251"/>
      <c r="L603" s="10"/>
      <c r="M603" s="10"/>
      <c r="N603" s="455"/>
      <c r="O603" s="250"/>
      <c r="P603" s="477"/>
      <c r="Q603" s="10"/>
      <c r="R603" s="340"/>
      <c r="S603" s="340"/>
      <c r="T603" s="340"/>
      <c r="U603" s="10"/>
      <c r="V603" s="10"/>
      <c r="W603" s="10"/>
      <c r="X603" s="10"/>
      <c r="Y603" s="10"/>
      <c r="Z603" s="10"/>
      <c r="AA603" s="10"/>
      <c r="AB603" s="10"/>
    </row>
    <row r="604" spans="1:28" ht="24.75" customHeight="1">
      <c r="A604" s="1252" t="str">
        <f>IF(E604&gt;0,"Wypełnione","")</f>
        <v/>
      </c>
      <c r="B604" s="58"/>
      <c r="C604" s="1816">
        <f>'Og s3a'!C1007</f>
        <v>0</v>
      </c>
      <c r="D604" s="1814">
        <f>'Og s3a'!E1007</f>
        <v>0</v>
      </c>
      <c r="E604" s="1816">
        <f>'Og s3a'!F1007</f>
        <v>0</v>
      </c>
      <c r="F604" s="494">
        <f>O604</f>
        <v>0</v>
      </c>
      <c r="G604" s="494">
        <f>P604</f>
        <v>0</v>
      </c>
      <c r="H604" s="253"/>
      <c r="I604" s="253"/>
      <c r="J604" s="253"/>
      <c r="K604" s="253"/>
      <c r="L604" s="10"/>
      <c r="M604" s="10"/>
      <c r="N604" s="454">
        <f>'Og s3a'!G1007</f>
        <v>0</v>
      </c>
      <c r="O604" s="254">
        <f>'Og s3a'!H1007</f>
        <v>0</v>
      </c>
      <c r="P604" s="456">
        <f>'Og s3a'!D1007</f>
        <v>0</v>
      </c>
      <c r="Q604" s="10"/>
      <c r="R604" s="340"/>
      <c r="S604" s="340"/>
      <c r="T604" s="340"/>
      <c r="U604" s="10"/>
      <c r="V604" s="10"/>
      <c r="W604" s="10"/>
      <c r="X604" s="10"/>
      <c r="Y604" s="10"/>
      <c r="Z604" s="10"/>
      <c r="AA604" s="10"/>
      <c r="AB604" s="10"/>
    </row>
    <row r="605" spans="1:28" ht="14.25" customHeight="1">
      <c r="A605" s="1252" t="str">
        <f>A604</f>
        <v/>
      </c>
      <c r="B605" s="58"/>
      <c r="C605" s="1817"/>
      <c r="D605" s="1815"/>
      <c r="E605" s="1817"/>
      <c r="F605" s="251"/>
      <c r="G605" s="251"/>
      <c r="H605" s="251"/>
      <c r="I605" s="251"/>
      <c r="J605" s="251"/>
      <c r="K605" s="251"/>
      <c r="L605" s="10"/>
      <c r="M605" s="10"/>
      <c r="N605" s="455"/>
      <c r="O605" s="250"/>
      <c r="P605" s="477"/>
      <c r="Q605" s="10"/>
      <c r="R605" s="340"/>
      <c r="S605" s="340"/>
      <c r="T605" s="340"/>
      <c r="U605" s="10"/>
      <c r="V605" s="10"/>
      <c r="W605" s="10"/>
      <c r="X605" s="10"/>
      <c r="Y605" s="10"/>
      <c r="Z605" s="10"/>
      <c r="AA605" s="10"/>
      <c r="AB605" s="10"/>
    </row>
    <row r="606" spans="1:28" ht="24.75" customHeight="1">
      <c r="A606" s="1252" t="str">
        <f>IF(E606&gt;0,"Wypełnione","")</f>
        <v/>
      </c>
      <c r="B606" s="58"/>
      <c r="C606" s="1816">
        <f>'Og s3a'!C1009</f>
        <v>0</v>
      </c>
      <c r="D606" s="1814">
        <f>'Og s3a'!E1009</f>
        <v>0</v>
      </c>
      <c r="E606" s="1816">
        <f>'Og s3a'!F1009</f>
        <v>0</v>
      </c>
      <c r="F606" s="494">
        <f>O606</f>
        <v>0</v>
      </c>
      <c r="G606" s="494">
        <f>P606</f>
        <v>0</v>
      </c>
      <c r="H606" s="253"/>
      <c r="I606" s="253"/>
      <c r="J606" s="253"/>
      <c r="K606" s="253"/>
      <c r="L606" s="10"/>
      <c r="M606" s="10"/>
      <c r="N606" s="454">
        <f>'Og s3a'!G1009</f>
        <v>0</v>
      </c>
      <c r="O606" s="254">
        <f>'Og s3a'!H1009</f>
        <v>0</v>
      </c>
      <c r="P606" s="456">
        <f>'Og s3a'!D1009</f>
        <v>0</v>
      </c>
      <c r="Q606" s="10"/>
      <c r="R606" s="340"/>
      <c r="S606" s="340"/>
      <c r="T606" s="340"/>
      <c r="U606" s="10"/>
      <c r="V606" s="10"/>
      <c r="W606" s="10"/>
      <c r="X606" s="10"/>
      <c r="Y606" s="10"/>
      <c r="Z606" s="10"/>
      <c r="AA606" s="10"/>
      <c r="AB606" s="10"/>
    </row>
    <row r="607" spans="1:28" ht="14.25" customHeight="1">
      <c r="A607" s="1252" t="str">
        <f>A606</f>
        <v/>
      </c>
      <c r="B607" s="58"/>
      <c r="C607" s="1817"/>
      <c r="D607" s="1815"/>
      <c r="E607" s="1817"/>
      <c r="F607" s="251"/>
      <c r="G607" s="251"/>
      <c r="H607" s="251"/>
      <c r="I607" s="251"/>
      <c r="J607" s="251"/>
      <c r="K607" s="251"/>
      <c r="L607" s="10"/>
      <c r="M607" s="10"/>
      <c r="N607" s="455"/>
      <c r="O607" s="250"/>
      <c r="P607" s="477"/>
      <c r="Q607" s="10"/>
      <c r="R607" s="340"/>
      <c r="S607" s="340"/>
      <c r="T607" s="340"/>
      <c r="U607" s="10"/>
      <c r="V607" s="10"/>
      <c r="W607" s="10"/>
      <c r="X607" s="10"/>
      <c r="Y607" s="10"/>
      <c r="Z607" s="10"/>
      <c r="AA607" s="10"/>
      <c r="AB607" s="10"/>
    </row>
    <row r="608" spans="1:28" ht="24.75" customHeight="1">
      <c r="A608" s="1252" t="str">
        <f>IF(E608&gt;0,"Wypełnione","")</f>
        <v/>
      </c>
      <c r="B608" s="58"/>
      <c r="C608" s="1816">
        <f>'Og s3a'!C1011</f>
        <v>0</v>
      </c>
      <c r="D608" s="1814">
        <f>'Og s3a'!E1011</f>
        <v>0</v>
      </c>
      <c r="E608" s="1816">
        <f>'Og s3a'!F1011</f>
        <v>0</v>
      </c>
      <c r="F608" s="494">
        <f>O608</f>
        <v>0</v>
      </c>
      <c r="G608" s="494">
        <f>P608</f>
        <v>0</v>
      </c>
      <c r="H608" s="253"/>
      <c r="I608" s="253"/>
      <c r="J608" s="253"/>
      <c r="K608" s="253"/>
      <c r="L608" s="10"/>
      <c r="M608" s="10"/>
      <c r="N608" s="454">
        <f>'Og s3a'!G1011</f>
        <v>0</v>
      </c>
      <c r="O608" s="254">
        <f>'Og s3a'!H1011</f>
        <v>0</v>
      </c>
      <c r="P608" s="456">
        <f>'Og s3a'!D1011</f>
        <v>0</v>
      </c>
      <c r="Q608" s="10"/>
      <c r="R608" s="340"/>
      <c r="S608" s="340"/>
      <c r="T608" s="340"/>
      <c r="U608" s="10"/>
      <c r="V608" s="10"/>
      <c r="W608" s="10"/>
      <c r="X608" s="10"/>
      <c r="Y608" s="10"/>
      <c r="Z608" s="10"/>
      <c r="AA608" s="10"/>
      <c r="AB608" s="10"/>
    </row>
    <row r="609" spans="1:28" ht="14.25" customHeight="1">
      <c r="A609" s="1252" t="str">
        <f>A608</f>
        <v/>
      </c>
      <c r="B609" s="58"/>
      <c r="C609" s="1817"/>
      <c r="D609" s="1815"/>
      <c r="E609" s="1817"/>
      <c r="F609" s="251"/>
      <c r="G609" s="251"/>
      <c r="H609" s="251"/>
      <c r="I609" s="251"/>
      <c r="J609" s="251"/>
      <c r="K609" s="251"/>
      <c r="L609" s="10"/>
      <c r="M609" s="10"/>
      <c r="N609" s="455"/>
      <c r="O609" s="250"/>
      <c r="P609" s="477"/>
      <c r="Q609" s="10"/>
      <c r="R609" s="340"/>
      <c r="S609" s="340"/>
      <c r="T609" s="340"/>
      <c r="U609" s="10"/>
      <c r="V609" s="10"/>
      <c r="W609" s="10"/>
      <c r="X609" s="10"/>
      <c r="Y609" s="10"/>
      <c r="Z609" s="10"/>
      <c r="AA609" s="10"/>
      <c r="AB609" s="10"/>
    </row>
    <row r="610" spans="1:28" ht="24.75" customHeight="1">
      <c r="A610" s="1252" t="str">
        <f>IF(E610&gt;0,"Wypełnione","")</f>
        <v/>
      </c>
      <c r="B610" s="58"/>
      <c r="C610" s="1816">
        <f>'Og s3a'!C1013</f>
        <v>0</v>
      </c>
      <c r="D610" s="1814">
        <f>'Og s3a'!E1013</f>
        <v>0</v>
      </c>
      <c r="E610" s="1816">
        <f>'Og s3a'!F1013</f>
        <v>0</v>
      </c>
      <c r="F610" s="494">
        <f>O610</f>
        <v>0</v>
      </c>
      <c r="G610" s="494">
        <f>P610</f>
        <v>0</v>
      </c>
      <c r="H610" s="253"/>
      <c r="I610" s="253"/>
      <c r="J610" s="253"/>
      <c r="K610" s="253"/>
      <c r="L610" s="10"/>
      <c r="M610" s="10"/>
      <c r="N610" s="454">
        <f>'Og s3a'!G1013</f>
        <v>0</v>
      </c>
      <c r="O610" s="254">
        <f>'Og s3a'!H1013</f>
        <v>0</v>
      </c>
      <c r="P610" s="456">
        <f>'Og s3a'!D1013</f>
        <v>0</v>
      </c>
      <c r="Q610" s="10"/>
      <c r="R610" s="340"/>
      <c r="S610" s="340"/>
      <c r="T610" s="340"/>
      <c r="U610" s="10"/>
      <c r="V610" s="10"/>
      <c r="W610" s="10"/>
      <c r="X610" s="10"/>
      <c r="Y610" s="10"/>
      <c r="Z610" s="10"/>
      <c r="AA610" s="10"/>
      <c r="AB610" s="10"/>
    </row>
    <row r="611" spans="1:28" ht="14.25" customHeight="1">
      <c r="A611" s="1252" t="str">
        <f>A610</f>
        <v/>
      </c>
      <c r="B611" s="58"/>
      <c r="C611" s="1817"/>
      <c r="D611" s="1815"/>
      <c r="E611" s="1817"/>
      <c r="F611" s="251"/>
      <c r="G611" s="251"/>
      <c r="H611" s="251"/>
      <c r="I611" s="251"/>
      <c r="J611" s="251"/>
      <c r="K611" s="251"/>
      <c r="L611" s="10"/>
      <c r="M611" s="10"/>
      <c r="N611" s="455"/>
      <c r="O611" s="250"/>
      <c r="P611" s="477"/>
      <c r="Q611" s="10"/>
      <c r="R611" s="340"/>
      <c r="S611" s="340"/>
      <c r="T611" s="340"/>
      <c r="U611" s="10"/>
      <c r="V611" s="10"/>
      <c r="W611" s="10"/>
      <c r="X611" s="10"/>
      <c r="Y611" s="10"/>
      <c r="Z611" s="10"/>
      <c r="AA611" s="10"/>
      <c r="AB611" s="10"/>
    </row>
    <row r="612" spans="1:28" ht="24.75" customHeight="1">
      <c r="A612" s="1252" t="str">
        <f>IF(E612&gt;0,"Wypełnione","")</f>
        <v/>
      </c>
      <c r="B612" s="58"/>
      <c r="C612" s="1816">
        <f>'Og s3a'!C1015</f>
        <v>0</v>
      </c>
      <c r="D612" s="1814">
        <f>'Og s3a'!E1015</f>
        <v>0</v>
      </c>
      <c r="E612" s="1816">
        <f>'Og s3a'!F1015</f>
        <v>0</v>
      </c>
      <c r="F612" s="494">
        <f>O612</f>
        <v>0</v>
      </c>
      <c r="G612" s="494">
        <f>P612</f>
        <v>0</v>
      </c>
      <c r="H612" s="253"/>
      <c r="I612" s="253"/>
      <c r="J612" s="253"/>
      <c r="K612" s="253"/>
      <c r="L612" s="10"/>
      <c r="M612" s="10"/>
      <c r="N612" s="454">
        <f>'Og s3a'!G1015</f>
        <v>0</v>
      </c>
      <c r="O612" s="254">
        <f>'Og s3a'!H1015</f>
        <v>0</v>
      </c>
      <c r="P612" s="456">
        <f>'Og s3a'!D1015</f>
        <v>0</v>
      </c>
      <c r="Q612" s="10"/>
      <c r="R612" s="340"/>
      <c r="S612" s="340"/>
      <c r="T612" s="340"/>
      <c r="U612" s="10"/>
      <c r="V612" s="10"/>
      <c r="W612" s="10"/>
      <c r="X612" s="10"/>
      <c r="Y612" s="10"/>
      <c r="Z612" s="10"/>
      <c r="AA612" s="10"/>
      <c r="AB612" s="10"/>
    </row>
    <row r="613" spans="1:28" ht="14.25" customHeight="1">
      <c r="A613" s="1252" t="str">
        <f>A612</f>
        <v/>
      </c>
      <c r="B613" s="58"/>
      <c r="C613" s="1817"/>
      <c r="D613" s="1815"/>
      <c r="E613" s="1817"/>
      <c r="F613" s="251"/>
      <c r="G613" s="251"/>
      <c r="H613" s="251"/>
      <c r="I613" s="251"/>
      <c r="J613" s="251"/>
      <c r="K613" s="251"/>
      <c r="L613" s="10"/>
      <c r="M613" s="10"/>
      <c r="N613" s="455"/>
      <c r="O613" s="250"/>
      <c r="P613" s="477"/>
      <c r="Q613" s="10"/>
      <c r="R613" s="340"/>
      <c r="S613" s="340"/>
      <c r="T613" s="340"/>
      <c r="U613" s="10"/>
      <c r="V613" s="10"/>
      <c r="W613" s="10"/>
      <c r="X613" s="10"/>
      <c r="Y613" s="10"/>
      <c r="Z613" s="10"/>
      <c r="AA613" s="10"/>
      <c r="AB613" s="10"/>
    </row>
    <row r="614" spans="1:28" ht="24.75" customHeight="1">
      <c r="A614" s="1252" t="str">
        <f>IF(E614&gt;0,"Wypełnione","")</f>
        <v/>
      </c>
      <c r="B614" s="58"/>
      <c r="C614" s="1816">
        <f>'Og s3a'!C1017</f>
        <v>0</v>
      </c>
      <c r="D614" s="1814">
        <f>'Og s3a'!E1017</f>
        <v>0</v>
      </c>
      <c r="E614" s="1816">
        <f>'Og s3a'!F1017</f>
        <v>0</v>
      </c>
      <c r="F614" s="494">
        <f>O614</f>
        <v>0</v>
      </c>
      <c r="G614" s="494">
        <f>P614</f>
        <v>0</v>
      </c>
      <c r="H614" s="253"/>
      <c r="I614" s="253"/>
      <c r="J614" s="253"/>
      <c r="K614" s="253"/>
      <c r="L614" s="10"/>
      <c r="M614" s="10"/>
      <c r="N614" s="454">
        <f>'Og s3a'!G1017</f>
        <v>0</v>
      </c>
      <c r="O614" s="254">
        <f>'Og s3a'!H1017</f>
        <v>0</v>
      </c>
      <c r="P614" s="456">
        <f>'Og s3a'!D1017</f>
        <v>0</v>
      </c>
      <c r="Q614" s="10"/>
      <c r="R614" s="340"/>
      <c r="S614" s="340"/>
      <c r="T614" s="340"/>
      <c r="U614" s="10"/>
      <c r="V614" s="10"/>
      <c r="W614" s="10"/>
      <c r="X614" s="10"/>
      <c r="Y614" s="10"/>
      <c r="Z614" s="10"/>
      <c r="AA614" s="10"/>
      <c r="AB614" s="10"/>
    </row>
    <row r="615" spans="1:28" ht="14.25" customHeight="1">
      <c r="A615" s="1252" t="str">
        <f>A614</f>
        <v/>
      </c>
      <c r="B615" s="58"/>
      <c r="C615" s="1817"/>
      <c r="D615" s="1815"/>
      <c r="E615" s="1817"/>
      <c r="F615" s="251"/>
      <c r="G615" s="251"/>
      <c r="H615" s="251"/>
      <c r="I615" s="251"/>
      <c r="J615" s="251"/>
      <c r="K615" s="251"/>
      <c r="L615" s="10"/>
      <c r="M615" s="10"/>
      <c r="N615" s="455"/>
      <c r="O615" s="250"/>
      <c r="P615" s="477"/>
      <c r="Q615" s="10"/>
      <c r="R615" s="340"/>
      <c r="S615" s="340"/>
      <c r="T615" s="340"/>
      <c r="U615" s="10"/>
      <c r="V615" s="10"/>
      <c r="W615" s="10"/>
      <c r="X615" s="10"/>
      <c r="Y615" s="10"/>
      <c r="Z615" s="10"/>
      <c r="AA615" s="10"/>
      <c r="AB615" s="10"/>
    </row>
    <row r="616" spans="1:28" ht="24.75" customHeight="1">
      <c r="A616" s="1252" t="str">
        <f>IF(E616&gt;0,"Wypełnione","")</f>
        <v/>
      </c>
      <c r="B616" s="58"/>
      <c r="C616" s="1816">
        <f>'Og s3a'!C1019</f>
        <v>0</v>
      </c>
      <c r="D616" s="1814">
        <f>'Og s3a'!E1019</f>
        <v>0</v>
      </c>
      <c r="E616" s="1816">
        <f>'Og s3a'!F1019</f>
        <v>0</v>
      </c>
      <c r="F616" s="494">
        <f>O616</f>
        <v>0</v>
      </c>
      <c r="G616" s="494">
        <f>P616</f>
        <v>0</v>
      </c>
      <c r="H616" s="253"/>
      <c r="I616" s="253"/>
      <c r="J616" s="253"/>
      <c r="K616" s="253"/>
      <c r="L616" s="10"/>
      <c r="M616" s="10"/>
      <c r="N616" s="454">
        <f>'Og s3a'!G1019</f>
        <v>0</v>
      </c>
      <c r="O616" s="254">
        <f>'Og s3a'!H1019</f>
        <v>0</v>
      </c>
      <c r="P616" s="456">
        <f>'Og s3a'!D1019</f>
        <v>0</v>
      </c>
      <c r="Q616" s="10"/>
      <c r="R616" s="340"/>
      <c r="S616" s="340"/>
      <c r="T616" s="340"/>
      <c r="U616" s="10"/>
      <c r="V616" s="10"/>
      <c r="W616" s="10"/>
      <c r="X616" s="10"/>
      <c r="Y616" s="10"/>
      <c r="Z616" s="10"/>
      <c r="AA616" s="10"/>
      <c r="AB616" s="10"/>
    </row>
    <row r="617" spans="1:28" ht="14.25" customHeight="1">
      <c r="A617" s="1252" t="str">
        <f>A616</f>
        <v/>
      </c>
      <c r="B617" s="58"/>
      <c r="C617" s="1817"/>
      <c r="D617" s="1815"/>
      <c r="E617" s="1817"/>
      <c r="F617" s="251"/>
      <c r="G617" s="251"/>
      <c r="H617" s="251"/>
      <c r="I617" s="251"/>
      <c r="J617" s="251"/>
      <c r="K617" s="251"/>
      <c r="L617" s="10"/>
      <c r="M617" s="10"/>
      <c r="N617" s="455"/>
      <c r="O617" s="250"/>
      <c r="P617" s="477"/>
      <c r="Q617" s="10"/>
      <c r="R617" s="340"/>
      <c r="S617" s="340"/>
      <c r="T617" s="340"/>
      <c r="U617" s="10"/>
      <c r="V617" s="10"/>
      <c r="W617" s="10"/>
      <c r="X617" s="10"/>
      <c r="Y617" s="10"/>
      <c r="Z617" s="10"/>
      <c r="AA617" s="10"/>
      <c r="AB617" s="10"/>
    </row>
    <row r="618" spans="1:28" ht="24.75" customHeight="1">
      <c r="A618" s="1252" t="str">
        <f>IF(E618&gt;0,"Wypełnione","")</f>
        <v/>
      </c>
      <c r="B618" s="58"/>
      <c r="C618" s="1816">
        <f>'Og s3a'!C1021</f>
        <v>0</v>
      </c>
      <c r="D618" s="1814">
        <f>'Og s3a'!E1021</f>
        <v>0</v>
      </c>
      <c r="E618" s="1816">
        <f>'Og s3a'!F1021</f>
        <v>0</v>
      </c>
      <c r="F618" s="494">
        <f>O618</f>
        <v>0</v>
      </c>
      <c r="G618" s="494">
        <f>P618</f>
        <v>0</v>
      </c>
      <c r="H618" s="253"/>
      <c r="I618" s="253"/>
      <c r="J618" s="253"/>
      <c r="K618" s="253"/>
      <c r="L618" s="10"/>
      <c r="M618" s="10"/>
      <c r="N618" s="454">
        <f>'Og s3a'!G1021</f>
        <v>0</v>
      </c>
      <c r="O618" s="254">
        <f>'Og s3a'!H1021</f>
        <v>0</v>
      </c>
      <c r="P618" s="456">
        <f>'Og s3a'!D1021</f>
        <v>0</v>
      </c>
      <c r="Q618" s="10"/>
      <c r="R618" s="340"/>
      <c r="S618" s="340"/>
      <c r="T618" s="340"/>
      <c r="U618" s="10"/>
      <c r="V618" s="10"/>
      <c r="W618" s="10"/>
      <c r="X618" s="10"/>
      <c r="Y618" s="10"/>
      <c r="Z618" s="10"/>
      <c r="AA618" s="10"/>
      <c r="AB618" s="10"/>
    </row>
    <row r="619" spans="1:28" ht="14.25" customHeight="1">
      <c r="A619" s="1252" t="str">
        <f>A618</f>
        <v/>
      </c>
      <c r="B619" s="58"/>
      <c r="C619" s="1817"/>
      <c r="D619" s="1815"/>
      <c r="E619" s="1817"/>
      <c r="F619" s="251"/>
      <c r="G619" s="251"/>
      <c r="H619" s="251"/>
      <c r="I619" s="251"/>
      <c r="J619" s="251"/>
      <c r="K619" s="251"/>
      <c r="L619" s="10"/>
      <c r="M619" s="10"/>
      <c r="N619" s="455"/>
      <c r="O619" s="250"/>
      <c r="P619" s="477"/>
      <c r="Q619" s="10"/>
      <c r="R619" s="340"/>
      <c r="S619" s="340"/>
      <c r="T619" s="340"/>
      <c r="U619" s="10"/>
      <c r="V619" s="10"/>
      <c r="W619" s="10"/>
      <c r="X619" s="10"/>
      <c r="Y619" s="10"/>
      <c r="Z619" s="10"/>
      <c r="AA619" s="10"/>
      <c r="AB619" s="10"/>
    </row>
    <row r="620" spans="1:28" ht="24.75" customHeight="1">
      <c r="A620" s="1252" t="str">
        <f>IF(E620&gt;0,"Wypełnione","")</f>
        <v/>
      </c>
      <c r="B620" s="58"/>
      <c r="C620" s="1816">
        <f>'Og s3a'!C1023</f>
        <v>0</v>
      </c>
      <c r="D620" s="1814">
        <f>'Og s3a'!E1023</f>
        <v>0</v>
      </c>
      <c r="E620" s="1816">
        <f>'Og s3a'!F1023</f>
        <v>0</v>
      </c>
      <c r="F620" s="494">
        <f>O620</f>
        <v>0</v>
      </c>
      <c r="G620" s="494">
        <f>P620</f>
        <v>0</v>
      </c>
      <c r="H620" s="253"/>
      <c r="I620" s="253"/>
      <c r="J620" s="253"/>
      <c r="K620" s="253"/>
      <c r="L620" s="10"/>
      <c r="M620" s="10"/>
      <c r="N620" s="454">
        <f>'Og s3a'!G1023</f>
        <v>0</v>
      </c>
      <c r="O620" s="254">
        <f>'Og s3a'!H1023</f>
        <v>0</v>
      </c>
      <c r="P620" s="456">
        <f>'Og s3a'!D1023</f>
        <v>0</v>
      </c>
      <c r="Q620" s="10"/>
      <c r="R620" s="340"/>
      <c r="S620" s="340"/>
      <c r="T620" s="340"/>
      <c r="U620" s="10"/>
      <c r="V620" s="10"/>
      <c r="W620" s="10"/>
      <c r="X620" s="10"/>
      <c r="Y620" s="10"/>
      <c r="Z620" s="10"/>
      <c r="AA620" s="10"/>
      <c r="AB620" s="10"/>
    </row>
    <row r="621" spans="1:28" ht="14.25" customHeight="1">
      <c r="A621" s="1252" t="str">
        <f>A620</f>
        <v/>
      </c>
      <c r="B621" s="58"/>
      <c r="C621" s="1817"/>
      <c r="D621" s="1815"/>
      <c r="E621" s="1817"/>
      <c r="F621" s="251"/>
      <c r="G621" s="251"/>
      <c r="H621" s="251"/>
      <c r="I621" s="251"/>
      <c r="J621" s="251"/>
      <c r="K621" s="251"/>
      <c r="L621" s="10"/>
      <c r="M621" s="10"/>
      <c r="N621" s="455"/>
      <c r="O621" s="250"/>
      <c r="P621" s="477"/>
      <c r="Q621" s="10"/>
      <c r="R621" s="340"/>
      <c r="S621" s="340"/>
      <c r="T621" s="340"/>
      <c r="U621" s="10"/>
      <c r="V621" s="10"/>
      <c r="W621" s="10"/>
      <c r="X621" s="10"/>
      <c r="Y621" s="10"/>
      <c r="Z621" s="10"/>
      <c r="AA621" s="10"/>
      <c r="AB621" s="10"/>
    </row>
    <row r="622" spans="1:28" ht="24.75" customHeight="1">
      <c r="A622" s="1252" t="str">
        <f>IF(E622&gt;0,"Wypełnione","")</f>
        <v/>
      </c>
      <c r="B622" s="58"/>
      <c r="C622" s="1816">
        <f>'Og s3a'!C1025</f>
        <v>0</v>
      </c>
      <c r="D622" s="1814">
        <f>'Og s3a'!E1025</f>
        <v>0</v>
      </c>
      <c r="E622" s="1816">
        <f>'Og s3a'!F1025</f>
        <v>0</v>
      </c>
      <c r="F622" s="494">
        <f>O622</f>
        <v>0</v>
      </c>
      <c r="G622" s="494">
        <f>P622</f>
        <v>0</v>
      </c>
      <c r="H622" s="253"/>
      <c r="I622" s="253"/>
      <c r="J622" s="253"/>
      <c r="K622" s="253"/>
      <c r="L622" s="10"/>
      <c r="M622" s="10"/>
      <c r="N622" s="454">
        <f>'Og s3a'!G1025</f>
        <v>0</v>
      </c>
      <c r="O622" s="254">
        <f>'Og s3a'!H1025</f>
        <v>0</v>
      </c>
      <c r="P622" s="456">
        <f>'Og s3a'!D1025</f>
        <v>0</v>
      </c>
      <c r="Q622" s="10"/>
      <c r="R622" s="340"/>
      <c r="S622" s="340"/>
      <c r="T622" s="340"/>
      <c r="U622" s="10"/>
      <c r="V622" s="10"/>
      <c r="W622" s="10"/>
      <c r="X622" s="10"/>
      <c r="Y622" s="10"/>
      <c r="Z622" s="10"/>
      <c r="AA622" s="10"/>
      <c r="AB622" s="10"/>
    </row>
    <row r="623" spans="1:28" ht="14.25" customHeight="1">
      <c r="A623" s="1252" t="str">
        <f>A622</f>
        <v/>
      </c>
      <c r="B623" s="58"/>
      <c r="C623" s="1817"/>
      <c r="D623" s="1815"/>
      <c r="E623" s="1817"/>
      <c r="F623" s="251"/>
      <c r="G623" s="251"/>
      <c r="H623" s="251"/>
      <c r="I623" s="251"/>
      <c r="J623" s="251"/>
      <c r="K623" s="251"/>
      <c r="L623" s="10"/>
      <c r="M623" s="10"/>
      <c r="N623" s="455"/>
      <c r="O623" s="250"/>
      <c r="P623" s="477"/>
      <c r="Q623" s="10"/>
      <c r="R623" s="340"/>
      <c r="S623" s="340"/>
      <c r="T623" s="340"/>
      <c r="U623" s="10"/>
      <c r="V623" s="10"/>
      <c r="W623" s="10"/>
      <c r="X623" s="10"/>
      <c r="Y623" s="10"/>
      <c r="Z623" s="10"/>
      <c r="AA623" s="10"/>
      <c r="AB623" s="10"/>
    </row>
    <row r="624" spans="1:28" ht="24.75" customHeight="1">
      <c r="A624" s="1252" t="str">
        <f>IF(E624&gt;0,"Wypełnione","")</f>
        <v/>
      </c>
      <c r="B624" s="58"/>
      <c r="C624" s="1816">
        <f>'Og s3a'!C1027</f>
        <v>0</v>
      </c>
      <c r="D624" s="1814">
        <f>'Og s3a'!E1027</f>
        <v>0</v>
      </c>
      <c r="E624" s="1816">
        <f>'Og s3a'!F1027</f>
        <v>0</v>
      </c>
      <c r="F624" s="494">
        <f>O624</f>
        <v>0</v>
      </c>
      <c r="G624" s="494">
        <f>P624</f>
        <v>0</v>
      </c>
      <c r="H624" s="253"/>
      <c r="I624" s="253"/>
      <c r="J624" s="253"/>
      <c r="K624" s="253"/>
      <c r="L624" s="10"/>
      <c r="M624" s="10"/>
      <c r="N624" s="454">
        <f>'Og s3a'!G1027</f>
        <v>0</v>
      </c>
      <c r="O624" s="254">
        <f>'Og s3a'!H1027</f>
        <v>0</v>
      </c>
      <c r="P624" s="456">
        <f>'Og s3a'!D1027</f>
        <v>0</v>
      </c>
      <c r="Q624" s="10"/>
      <c r="R624" s="340"/>
      <c r="S624" s="340"/>
      <c r="T624" s="340"/>
      <c r="U624" s="10"/>
      <c r="V624" s="10"/>
      <c r="W624" s="10"/>
      <c r="X624" s="10"/>
      <c r="Y624" s="10"/>
      <c r="Z624" s="10"/>
      <c r="AA624" s="10"/>
      <c r="AB624" s="10"/>
    </row>
    <row r="625" spans="1:28" ht="14.25" customHeight="1">
      <c r="A625" s="1252" t="str">
        <f>A624</f>
        <v/>
      </c>
      <c r="B625" s="58"/>
      <c r="C625" s="1817"/>
      <c r="D625" s="1815"/>
      <c r="E625" s="1817"/>
      <c r="F625" s="251"/>
      <c r="G625" s="251"/>
      <c r="H625" s="251"/>
      <c r="I625" s="251"/>
      <c r="J625" s="251"/>
      <c r="K625" s="251"/>
      <c r="L625" s="10"/>
      <c r="M625" s="10"/>
      <c r="N625" s="455"/>
      <c r="O625" s="250"/>
      <c r="P625" s="477"/>
      <c r="Q625" s="10"/>
      <c r="R625" s="340"/>
      <c r="S625" s="340"/>
      <c r="T625" s="340"/>
      <c r="U625" s="10"/>
      <c r="V625" s="10"/>
      <c r="W625" s="10"/>
      <c r="X625" s="10"/>
      <c r="Y625" s="10"/>
      <c r="Z625" s="10"/>
      <c r="AA625" s="10"/>
      <c r="AB625" s="10"/>
    </row>
    <row r="626" spans="1:28" ht="24.75" customHeight="1">
      <c r="A626" s="1252" t="str">
        <f>IF(E626&gt;0,"Wypełnione","")</f>
        <v/>
      </c>
      <c r="B626" s="58"/>
      <c r="C626" s="1816">
        <f>'Og s3a'!C1029</f>
        <v>0</v>
      </c>
      <c r="D626" s="1814">
        <f>'Og s3a'!E1029</f>
        <v>0</v>
      </c>
      <c r="E626" s="1816">
        <f>'Og s3a'!F1029</f>
        <v>0</v>
      </c>
      <c r="F626" s="494">
        <f>O626</f>
        <v>0</v>
      </c>
      <c r="G626" s="494">
        <f>P626</f>
        <v>0</v>
      </c>
      <c r="H626" s="253"/>
      <c r="I626" s="253"/>
      <c r="J626" s="253"/>
      <c r="K626" s="253"/>
      <c r="L626" s="10"/>
      <c r="M626" s="10"/>
      <c r="N626" s="454">
        <f>'Og s3a'!G1029</f>
        <v>0</v>
      </c>
      <c r="O626" s="254">
        <f>'Og s3a'!H1029</f>
        <v>0</v>
      </c>
      <c r="P626" s="456">
        <f>'Og s3a'!D1029</f>
        <v>0</v>
      </c>
      <c r="Q626" s="10"/>
      <c r="R626" s="340"/>
      <c r="S626" s="340"/>
      <c r="T626" s="340"/>
      <c r="U626" s="10"/>
      <c r="V626" s="10"/>
      <c r="W626" s="10"/>
      <c r="X626" s="10"/>
      <c r="Y626" s="10"/>
      <c r="Z626" s="10"/>
      <c r="AA626" s="10"/>
      <c r="AB626" s="10"/>
    </row>
    <row r="627" spans="1:28" ht="14.25" customHeight="1">
      <c r="A627" s="1252" t="str">
        <f>A626</f>
        <v/>
      </c>
      <c r="B627" s="58"/>
      <c r="C627" s="1817"/>
      <c r="D627" s="1815"/>
      <c r="E627" s="1817"/>
      <c r="F627" s="251"/>
      <c r="G627" s="251"/>
      <c r="H627" s="251"/>
      <c r="I627" s="251"/>
      <c r="J627" s="251"/>
      <c r="K627" s="251"/>
      <c r="L627" s="10"/>
      <c r="M627" s="10"/>
      <c r="N627" s="455"/>
      <c r="O627" s="250"/>
      <c r="P627" s="477"/>
      <c r="Q627" s="10"/>
      <c r="R627" s="340"/>
      <c r="S627" s="340"/>
      <c r="T627" s="340"/>
      <c r="U627" s="10"/>
      <c r="V627" s="10"/>
      <c r="W627" s="10"/>
      <c r="X627" s="10"/>
      <c r="Y627" s="10"/>
      <c r="Z627" s="10"/>
      <c r="AA627" s="10"/>
      <c r="AB627" s="10"/>
    </row>
    <row r="628" spans="1:28" ht="24.75" customHeight="1">
      <c r="A628" s="1252" t="str">
        <f>IF(E628&gt;0,"Wypełnione","")</f>
        <v/>
      </c>
      <c r="B628" s="58"/>
      <c r="C628" s="1816">
        <f>'Og s3a'!C1031</f>
        <v>0</v>
      </c>
      <c r="D628" s="1814">
        <f>'Og s3a'!E1031</f>
        <v>0</v>
      </c>
      <c r="E628" s="1816">
        <f>'Og s3a'!F1031</f>
        <v>0</v>
      </c>
      <c r="F628" s="494">
        <f>O628</f>
        <v>0</v>
      </c>
      <c r="G628" s="494">
        <f>P628</f>
        <v>0</v>
      </c>
      <c r="H628" s="253"/>
      <c r="I628" s="253"/>
      <c r="J628" s="253"/>
      <c r="K628" s="253"/>
      <c r="L628" s="10"/>
      <c r="M628" s="10"/>
      <c r="N628" s="454">
        <f>'Og s3a'!G1031</f>
        <v>0</v>
      </c>
      <c r="O628" s="254">
        <f>'Og s3a'!H1031</f>
        <v>0</v>
      </c>
      <c r="P628" s="456">
        <f>'Og s3a'!D1031</f>
        <v>0</v>
      </c>
      <c r="Q628" s="10"/>
      <c r="R628" s="340"/>
      <c r="S628" s="340"/>
      <c r="T628" s="340"/>
      <c r="U628" s="10"/>
      <c r="V628" s="10"/>
      <c r="W628" s="10"/>
      <c r="X628" s="10"/>
      <c r="Y628" s="10"/>
      <c r="Z628" s="10"/>
      <c r="AA628" s="10"/>
      <c r="AB628" s="10"/>
    </row>
    <row r="629" spans="1:28" ht="14.25" customHeight="1">
      <c r="A629" s="1252" t="str">
        <f>A628</f>
        <v/>
      </c>
      <c r="B629" s="58"/>
      <c r="C629" s="1817"/>
      <c r="D629" s="1815"/>
      <c r="E629" s="1817"/>
      <c r="F629" s="251"/>
      <c r="G629" s="251"/>
      <c r="H629" s="251"/>
      <c r="I629" s="251"/>
      <c r="J629" s="251"/>
      <c r="K629" s="251"/>
      <c r="L629" s="10"/>
      <c r="M629" s="10"/>
      <c r="N629" s="455"/>
      <c r="O629" s="250"/>
      <c r="P629" s="477"/>
      <c r="Q629" s="10"/>
      <c r="R629" s="340"/>
      <c r="S629" s="340"/>
      <c r="T629" s="340"/>
      <c r="U629" s="10"/>
      <c r="V629" s="10"/>
      <c r="W629" s="10"/>
      <c r="X629" s="10"/>
      <c r="Y629" s="10"/>
      <c r="Z629" s="10"/>
      <c r="AA629" s="10"/>
      <c r="AB629" s="10"/>
    </row>
    <row r="630" spans="1:28" ht="24.75" customHeight="1">
      <c r="A630" s="1252" t="str">
        <f>IF(E630&gt;0,"Wypełnione","")</f>
        <v/>
      </c>
      <c r="B630" s="58"/>
      <c r="C630" s="1816">
        <f>'Og s3a'!C1033</f>
        <v>0</v>
      </c>
      <c r="D630" s="1814">
        <f>'Og s3a'!E1033</f>
        <v>0</v>
      </c>
      <c r="E630" s="1816">
        <f>'Og s3a'!F1033</f>
        <v>0</v>
      </c>
      <c r="F630" s="494">
        <f>O630</f>
        <v>0</v>
      </c>
      <c r="G630" s="494">
        <f>P630</f>
        <v>0</v>
      </c>
      <c r="H630" s="253"/>
      <c r="I630" s="253"/>
      <c r="J630" s="253"/>
      <c r="K630" s="253"/>
      <c r="L630" s="10"/>
      <c r="M630" s="10"/>
      <c r="N630" s="454">
        <f>'Og s3a'!G1033</f>
        <v>0</v>
      </c>
      <c r="O630" s="254">
        <f>'Og s3a'!H1033</f>
        <v>0</v>
      </c>
      <c r="P630" s="456">
        <f>'Og s3a'!D1033</f>
        <v>0</v>
      </c>
      <c r="Q630" s="10"/>
      <c r="R630" s="340"/>
      <c r="S630" s="340"/>
      <c r="T630" s="340"/>
      <c r="U630" s="10"/>
      <c r="V630" s="10"/>
      <c r="W630" s="10"/>
      <c r="X630" s="10"/>
      <c r="Y630" s="10"/>
      <c r="Z630" s="10"/>
      <c r="AA630" s="10"/>
      <c r="AB630" s="10"/>
    </row>
    <row r="631" spans="1:28" ht="14.25" customHeight="1">
      <c r="A631" s="1252" t="str">
        <f>A630</f>
        <v/>
      </c>
      <c r="B631" s="58"/>
      <c r="C631" s="1817"/>
      <c r="D631" s="1815"/>
      <c r="E631" s="1817"/>
      <c r="F631" s="251"/>
      <c r="G631" s="251"/>
      <c r="H631" s="251"/>
      <c r="I631" s="251"/>
      <c r="J631" s="251"/>
      <c r="K631" s="251"/>
      <c r="L631" s="10"/>
      <c r="M631" s="10"/>
      <c r="N631" s="455"/>
      <c r="O631" s="250"/>
      <c r="P631" s="477"/>
      <c r="Q631" s="10"/>
      <c r="R631" s="340"/>
      <c r="S631" s="340"/>
      <c r="T631" s="340"/>
      <c r="U631" s="10"/>
      <c r="V631" s="10"/>
      <c r="W631" s="10"/>
      <c r="X631" s="10"/>
      <c r="Y631" s="10"/>
      <c r="Z631" s="10"/>
      <c r="AA631" s="10"/>
      <c r="AB631" s="10"/>
    </row>
    <row r="632" spans="1:28" ht="24.75" customHeight="1">
      <c r="A632" s="1252" t="str">
        <f>IF(E632&gt;0,"Wypełnione","")</f>
        <v/>
      </c>
      <c r="B632" s="58"/>
      <c r="C632" s="1816">
        <f>'Og s3a'!C1035</f>
        <v>0</v>
      </c>
      <c r="D632" s="1814">
        <f>'Og s3a'!E1035</f>
        <v>0</v>
      </c>
      <c r="E632" s="1816">
        <f>'Og s3a'!F1035</f>
        <v>0</v>
      </c>
      <c r="F632" s="494">
        <f>O632</f>
        <v>0</v>
      </c>
      <c r="G632" s="494">
        <f>P632</f>
        <v>0</v>
      </c>
      <c r="H632" s="253"/>
      <c r="I632" s="253"/>
      <c r="J632" s="253"/>
      <c r="K632" s="253"/>
      <c r="L632" s="10"/>
      <c r="M632" s="10"/>
      <c r="N632" s="454">
        <f>'Og s3a'!G1035</f>
        <v>0</v>
      </c>
      <c r="O632" s="254">
        <f>'Og s3a'!H1035</f>
        <v>0</v>
      </c>
      <c r="P632" s="456">
        <f>'Og s3a'!D1035</f>
        <v>0</v>
      </c>
      <c r="Q632" s="10"/>
      <c r="R632" s="340"/>
      <c r="S632" s="340"/>
      <c r="T632" s="340"/>
      <c r="U632" s="10"/>
      <c r="V632" s="10"/>
      <c r="W632" s="10"/>
      <c r="X632" s="10"/>
      <c r="Y632" s="10"/>
      <c r="Z632" s="10"/>
      <c r="AA632" s="10"/>
      <c r="AB632" s="10"/>
    </row>
    <row r="633" spans="1:28" ht="14.25" customHeight="1">
      <c r="A633" s="1252" t="str">
        <f>A632</f>
        <v/>
      </c>
      <c r="B633" s="58"/>
      <c r="C633" s="1817"/>
      <c r="D633" s="1815"/>
      <c r="E633" s="1817"/>
      <c r="F633" s="251"/>
      <c r="G633" s="251"/>
      <c r="H633" s="251"/>
      <c r="I633" s="251"/>
      <c r="J633" s="251"/>
      <c r="K633" s="251"/>
      <c r="L633" s="10"/>
      <c r="M633" s="10"/>
      <c r="N633" s="455"/>
      <c r="O633" s="250"/>
      <c r="P633" s="477"/>
      <c r="Q633" s="10"/>
      <c r="R633" s="340"/>
      <c r="S633" s="340"/>
      <c r="T633" s="340"/>
      <c r="U633" s="10"/>
      <c r="V633" s="10"/>
      <c r="W633" s="10"/>
      <c r="X633" s="10"/>
      <c r="Y633" s="10"/>
      <c r="Z633" s="10"/>
      <c r="AA633" s="10"/>
      <c r="AB633" s="10"/>
    </row>
    <row r="634" spans="1:28" ht="24.75" customHeight="1">
      <c r="A634" s="1252" t="str">
        <f>IF(E634&gt;0,"Wypełnione","")</f>
        <v/>
      </c>
      <c r="B634" s="58"/>
      <c r="C634" s="1816">
        <f>'Og s3a'!C1037</f>
        <v>0</v>
      </c>
      <c r="D634" s="1814">
        <f>'Og s3a'!E1037</f>
        <v>0</v>
      </c>
      <c r="E634" s="1816">
        <f>'Og s3a'!F1037</f>
        <v>0</v>
      </c>
      <c r="F634" s="494">
        <f>O634</f>
        <v>0</v>
      </c>
      <c r="G634" s="494">
        <f>P634</f>
        <v>0</v>
      </c>
      <c r="H634" s="253"/>
      <c r="I634" s="253"/>
      <c r="J634" s="253"/>
      <c r="K634" s="253"/>
      <c r="L634" s="10"/>
      <c r="M634" s="10"/>
      <c r="N634" s="454">
        <f>'Og s3a'!G1037</f>
        <v>0</v>
      </c>
      <c r="O634" s="254">
        <f>'Og s3a'!H1037</f>
        <v>0</v>
      </c>
      <c r="P634" s="456">
        <f>'Og s3a'!D1037</f>
        <v>0</v>
      </c>
      <c r="Q634" s="10"/>
      <c r="R634" s="340"/>
      <c r="S634" s="340"/>
      <c r="T634" s="340"/>
      <c r="U634" s="10"/>
      <c r="V634" s="10"/>
      <c r="W634" s="10"/>
      <c r="X634" s="10"/>
      <c r="Y634" s="10"/>
      <c r="Z634" s="10"/>
      <c r="AA634" s="10"/>
      <c r="AB634" s="10"/>
    </row>
    <row r="635" spans="1:28" ht="14.25" customHeight="1">
      <c r="A635" s="1252" t="str">
        <f>A634</f>
        <v/>
      </c>
      <c r="B635" s="58"/>
      <c r="C635" s="1817"/>
      <c r="D635" s="1815"/>
      <c r="E635" s="1817"/>
      <c r="F635" s="251"/>
      <c r="G635" s="251"/>
      <c r="H635" s="251"/>
      <c r="I635" s="251"/>
      <c r="J635" s="251"/>
      <c r="K635" s="251"/>
      <c r="L635" s="10"/>
      <c r="M635" s="10"/>
      <c r="N635" s="455"/>
      <c r="O635" s="250"/>
      <c r="P635" s="477"/>
      <c r="Q635" s="10"/>
      <c r="R635" s="340"/>
      <c r="S635" s="340"/>
      <c r="T635" s="340"/>
      <c r="U635" s="10"/>
      <c r="V635" s="10"/>
      <c r="W635" s="10"/>
      <c r="X635" s="10"/>
      <c r="Y635" s="10"/>
      <c r="Z635" s="10"/>
      <c r="AA635" s="10"/>
      <c r="AB635" s="10"/>
    </row>
    <row r="636" spans="1:28" ht="24.75" customHeight="1">
      <c r="A636" s="1252" t="str">
        <f>IF(E636&gt;0,"Wypełnione","")</f>
        <v/>
      </c>
      <c r="B636" s="58"/>
      <c r="C636" s="1816">
        <f>'Og s3a'!C1039</f>
        <v>0</v>
      </c>
      <c r="D636" s="1814">
        <f>'Og s3a'!E1039</f>
        <v>0</v>
      </c>
      <c r="E636" s="1816">
        <f>'Og s3a'!F1039</f>
        <v>0</v>
      </c>
      <c r="F636" s="494">
        <f>O636</f>
        <v>0</v>
      </c>
      <c r="G636" s="494">
        <f>P636</f>
        <v>0</v>
      </c>
      <c r="H636" s="253"/>
      <c r="I636" s="253"/>
      <c r="J636" s="253"/>
      <c r="K636" s="253"/>
      <c r="L636" s="10"/>
      <c r="M636" s="10"/>
      <c r="N636" s="454">
        <f>'Og s3a'!G1039</f>
        <v>0</v>
      </c>
      <c r="O636" s="254">
        <f>'Og s3a'!H1039</f>
        <v>0</v>
      </c>
      <c r="P636" s="456">
        <f>'Og s3a'!D1039</f>
        <v>0</v>
      </c>
      <c r="Q636" s="10"/>
      <c r="R636" s="340"/>
      <c r="S636" s="340"/>
      <c r="T636" s="340"/>
      <c r="U636" s="10"/>
      <c r="V636" s="10"/>
      <c r="W636" s="10"/>
      <c r="X636" s="10"/>
      <c r="Y636" s="10"/>
      <c r="Z636" s="10"/>
      <c r="AA636" s="10"/>
      <c r="AB636" s="10"/>
    </row>
    <row r="637" spans="1:28" ht="14.25" customHeight="1">
      <c r="A637" s="1252" t="str">
        <f>A636</f>
        <v/>
      </c>
      <c r="B637" s="58"/>
      <c r="C637" s="1817"/>
      <c r="D637" s="1815"/>
      <c r="E637" s="1817"/>
      <c r="F637" s="251"/>
      <c r="G637" s="251"/>
      <c r="H637" s="251"/>
      <c r="I637" s="251"/>
      <c r="J637" s="251"/>
      <c r="K637" s="251"/>
      <c r="L637" s="10"/>
      <c r="M637" s="10"/>
      <c r="N637" s="455"/>
      <c r="O637" s="250"/>
      <c r="P637" s="477"/>
      <c r="Q637" s="10"/>
      <c r="R637" s="340"/>
      <c r="S637" s="340"/>
      <c r="T637" s="340"/>
      <c r="U637" s="10"/>
      <c r="V637" s="10"/>
      <c r="W637" s="10"/>
      <c r="X637" s="10"/>
      <c r="Y637" s="10"/>
      <c r="Z637" s="10"/>
      <c r="AA637" s="10"/>
      <c r="AB637" s="10"/>
    </row>
    <row r="638" spans="1:28" ht="24.75" customHeight="1">
      <c r="A638" s="1252" t="str">
        <f>IF(E638&gt;0,"Wypełnione","")</f>
        <v/>
      </c>
      <c r="B638" s="58"/>
      <c r="C638" s="1816">
        <f>'Og s3a'!C1041</f>
        <v>0</v>
      </c>
      <c r="D638" s="1814">
        <f>'Og s3a'!E1041</f>
        <v>0</v>
      </c>
      <c r="E638" s="1816">
        <f>'Og s3a'!F1041</f>
        <v>0</v>
      </c>
      <c r="F638" s="494">
        <f>O638</f>
        <v>0</v>
      </c>
      <c r="G638" s="494">
        <f>P638</f>
        <v>0</v>
      </c>
      <c r="H638" s="253"/>
      <c r="I638" s="253"/>
      <c r="J638" s="253"/>
      <c r="K638" s="253"/>
      <c r="L638" s="10"/>
      <c r="M638" s="10"/>
      <c r="N638" s="454">
        <f>'Og s3a'!G1041</f>
        <v>0</v>
      </c>
      <c r="O638" s="254">
        <f>'Og s3a'!H1041</f>
        <v>0</v>
      </c>
      <c r="P638" s="456">
        <f>'Og s3a'!D1041</f>
        <v>0</v>
      </c>
      <c r="Q638" s="10"/>
      <c r="R638" s="340"/>
      <c r="S638" s="340"/>
      <c r="T638" s="340"/>
      <c r="U638" s="10"/>
      <c r="V638" s="10"/>
      <c r="W638" s="10"/>
      <c r="X638" s="10"/>
      <c r="Y638" s="10"/>
      <c r="Z638" s="10"/>
      <c r="AA638" s="10"/>
      <c r="AB638" s="10"/>
    </row>
    <row r="639" spans="1:28" ht="14.25" customHeight="1">
      <c r="A639" s="1252" t="str">
        <f>A638</f>
        <v/>
      </c>
      <c r="B639" s="58"/>
      <c r="C639" s="1817"/>
      <c r="D639" s="1815"/>
      <c r="E639" s="1817"/>
      <c r="F639" s="251"/>
      <c r="G639" s="251"/>
      <c r="H639" s="251"/>
      <c r="I639" s="251"/>
      <c r="J639" s="251"/>
      <c r="K639" s="251"/>
      <c r="L639" s="10"/>
      <c r="M639" s="10"/>
      <c r="N639" s="455"/>
      <c r="O639" s="250"/>
      <c r="P639" s="477"/>
      <c r="Q639" s="10"/>
      <c r="R639" s="340"/>
      <c r="S639" s="340"/>
      <c r="T639" s="340"/>
      <c r="U639" s="10"/>
      <c r="V639" s="10"/>
      <c r="W639" s="10"/>
      <c r="X639" s="10"/>
      <c r="Y639" s="10"/>
      <c r="Z639" s="10"/>
      <c r="AA639" s="10"/>
      <c r="AB639" s="10"/>
    </row>
    <row r="640" spans="1:28" ht="24.75" customHeight="1">
      <c r="A640" s="1252" t="str">
        <f>IF(E640&gt;0,"Wypełnione","")</f>
        <v/>
      </c>
      <c r="B640" s="58"/>
      <c r="C640" s="1816">
        <f>'Og s3a'!C1043</f>
        <v>0</v>
      </c>
      <c r="D640" s="1814">
        <f>'Og s3a'!E1043</f>
        <v>0</v>
      </c>
      <c r="E640" s="1816">
        <f>'Og s3a'!F1043</f>
        <v>0</v>
      </c>
      <c r="F640" s="494">
        <f>O640</f>
        <v>0</v>
      </c>
      <c r="G640" s="494">
        <f>P640</f>
        <v>0</v>
      </c>
      <c r="H640" s="253"/>
      <c r="I640" s="253"/>
      <c r="J640" s="253"/>
      <c r="K640" s="253"/>
      <c r="L640" s="10"/>
      <c r="M640" s="10"/>
      <c r="N640" s="454">
        <f>'Og s3a'!G1043</f>
        <v>0</v>
      </c>
      <c r="O640" s="254">
        <f>'Og s3a'!H1043</f>
        <v>0</v>
      </c>
      <c r="P640" s="456">
        <f>'Og s3a'!D1043</f>
        <v>0</v>
      </c>
      <c r="Q640" s="10"/>
      <c r="R640" s="340"/>
      <c r="S640" s="340"/>
      <c r="T640" s="340"/>
      <c r="U640" s="10"/>
      <c r="V640" s="10"/>
      <c r="W640" s="10"/>
      <c r="X640" s="10"/>
      <c r="Y640" s="10"/>
      <c r="Z640" s="10"/>
      <c r="AA640" s="10"/>
      <c r="AB640" s="10"/>
    </row>
    <row r="641" spans="1:28" ht="14.25" customHeight="1">
      <c r="A641" s="1252" t="str">
        <f>A640</f>
        <v/>
      </c>
      <c r="B641" s="58"/>
      <c r="C641" s="1817"/>
      <c r="D641" s="1815"/>
      <c r="E641" s="1817"/>
      <c r="F641" s="251"/>
      <c r="G641" s="251"/>
      <c r="H641" s="251"/>
      <c r="I641" s="251"/>
      <c r="J641" s="251"/>
      <c r="K641" s="251"/>
      <c r="L641" s="10"/>
      <c r="M641" s="10"/>
      <c r="N641" s="455"/>
      <c r="O641" s="250"/>
      <c r="P641" s="477"/>
      <c r="Q641" s="10"/>
      <c r="R641" s="340"/>
      <c r="S641" s="340"/>
      <c r="T641" s="340"/>
      <c r="U641" s="10"/>
      <c r="V641" s="10"/>
      <c r="W641" s="10"/>
      <c r="X641" s="10"/>
      <c r="Y641" s="10"/>
      <c r="Z641" s="10"/>
      <c r="AA641" s="10"/>
      <c r="AB641" s="10"/>
    </row>
    <row r="642" spans="1:28" ht="24.75" customHeight="1">
      <c r="A642" s="1252" t="str">
        <f>IF(E642&gt;0,"Wypełnione","")</f>
        <v/>
      </c>
      <c r="B642" s="58"/>
      <c r="C642" s="1816">
        <f>'Og s3a'!C1045</f>
        <v>0</v>
      </c>
      <c r="D642" s="1814">
        <f>'Og s3a'!E1045</f>
        <v>0</v>
      </c>
      <c r="E642" s="1816">
        <f>'Og s3a'!F1045</f>
        <v>0</v>
      </c>
      <c r="F642" s="494">
        <f>O642</f>
        <v>0</v>
      </c>
      <c r="G642" s="494">
        <f>P642</f>
        <v>0</v>
      </c>
      <c r="H642" s="253"/>
      <c r="I642" s="253"/>
      <c r="J642" s="253"/>
      <c r="K642" s="253"/>
      <c r="L642" s="10"/>
      <c r="M642" s="10"/>
      <c r="N642" s="454">
        <f>'Og s3a'!G1045</f>
        <v>0</v>
      </c>
      <c r="O642" s="254">
        <f>'Og s3a'!H1045</f>
        <v>0</v>
      </c>
      <c r="P642" s="456">
        <f>'Og s3a'!D1045</f>
        <v>0</v>
      </c>
      <c r="Q642" s="10"/>
      <c r="R642" s="340"/>
      <c r="S642" s="340"/>
      <c r="T642" s="340"/>
      <c r="U642" s="10"/>
      <c r="V642" s="10"/>
      <c r="W642" s="10"/>
      <c r="X642" s="10"/>
      <c r="Y642" s="10"/>
      <c r="Z642" s="10"/>
      <c r="AA642" s="10"/>
      <c r="AB642" s="10"/>
    </row>
    <row r="643" spans="1:28" ht="14.25" customHeight="1">
      <c r="A643" s="1252" t="str">
        <f>A642</f>
        <v/>
      </c>
      <c r="B643" s="58"/>
      <c r="C643" s="1817"/>
      <c r="D643" s="1815"/>
      <c r="E643" s="1817"/>
      <c r="F643" s="251"/>
      <c r="G643" s="251"/>
      <c r="H643" s="251"/>
      <c r="I643" s="251"/>
      <c r="J643" s="251"/>
      <c r="K643" s="251"/>
      <c r="L643" s="10"/>
      <c r="M643" s="10"/>
      <c r="N643" s="455"/>
      <c r="O643" s="250"/>
      <c r="P643" s="477"/>
      <c r="Q643" s="10"/>
      <c r="R643" s="340"/>
      <c r="S643" s="340"/>
      <c r="T643" s="340"/>
      <c r="U643" s="10"/>
      <c r="V643" s="10"/>
      <c r="W643" s="10"/>
      <c r="X643" s="10"/>
      <c r="Y643" s="10"/>
      <c r="Z643" s="10"/>
      <c r="AA643" s="10"/>
      <c r="AB643" s="10"/>
    </row>
    <row r="644" spans="1:28" ht="24.75" customHeight="1">
      <c r="A644" s="1252" t="str">
        <f>IF(E644&gt;0,"Wypełnione","")</f>
        <v/>
      </c>
      <c r="B644" s="58"/>
      <c r="C644" s="1816">
        <f>'Og s3a'!C1047</f>
        <v>0</v>
      </c>
      <c r="D644" s="1814">
        <f>'Og s3a'!E1047</f>
        <v>0</v>
      </c>
      <c r="E644" s="1816">
        <f>'Og s3a'!F1047</f>
        <v>0</v>
      </c>
      <c r="F644" s="494">
        <f>O644</f>
        <v>0</v>
      </c>
      <c r="G644" s="494">
        <f>P644</f>
        <v>0</v>
      </c>
      <c r="H644" s="253"/>
      <c r="I644" s="253"/>
      <c r="J644" s="253"/>
      <c r="K644" s="253"/>
      <c r="L644" s="10"/>
      <c r="M644" s="10"/>
      <c r="N644" s="454">
        <f>'Og s3a'!G1047</f>
        <v>0</v>
      </c>
      <c r="O644" s="254">
        <f>'Og s3a'!H1047</f>
        <v>0</v>
      </c>
      <c r="P644" s="456">
        <f>'Og s3a'!D1047</f>
        <v>0</v>
      </c>
      <c r="Q644" s="10"/>
      <c r="R644" s="340"/>
      <c r="S644" s="340"/>
      <c r="T644" s="340"/>
      <c r="U644" s="10"/>
      <c r="V644" s="10"/>
      <c r="W644" s="10"/>
      <c r="X644" s="10"/>
      <c r="Y644" s="10"/>
      <c r="Z644" s="10"/>
      <c r="AA644" s="10"/>
      <c r="AB644" s="10"/>
    </row>
    <row r="645" spans="1:28" ht="14.25" customHeight="1">
      <c r="A645" s="1252" t="str">
        <f>A644</f>
        <v/>
      </c>
      <c r="B645" s="58"/>
      <c r="C645" s="1817"/>
      <c r="D645" s="1815"/>
      <c r="E645" s="1817"/>
      <c r="F645" s="251"/>
      <c r="G645" s="251"/>
      <c r="H645" s="251"/>
      <c r="I645" s="251"/>
      <c r="J645" s="251"/>
      <c r="K645" s="251"/>
      <c r="L645" s="10"/>
      <c r="M645" s="10"/>
      <c r="N645" s="455"/>
      <c r="O645" s="250"/>
      <c r="P645" s="477"/>
      <c r="Q645" s="10"/>
      <c r="R645" s="340"/>
      <c r="S645" s="340"/>
      <c r="T645" s="340"/>
      <c r="U645" s="10"/>
      <c r="V645" s="10"/>
      <c r="W645" s="10"/>
      <c r="X645" s="10"/>
      <c r="Y645" s="10"/>
      <c r="Z645" s="10"/>
      <c r="AA645" s="10"/>
      <c r="AB645" s="10"/>
    </row>
    <row r="646" spans="1:28" ht="24.75" customHeight="1">
      <c r="A646" s="1252" t="str">
        <f>IF(E646&gt;0,"Wypełnione","")</f>
        <v/>
      </c>
      <c r="B646" s="58"/>
      <c r="C646" s="1816">
        <f>'Og s3a'!C1049</f>
        <v>0</v>
      </c>
      <c r="D646" s="1814">
        <f>'Og s3a'!E1049</f>
        <v>0</v>
      </c>
      <c r="E646" s="1816">
        <f>'Og s3a'!F1049</f>
        <v>0</v>
      </c>
      <c r="F646" s="494">
        <f>O646</f>
        <v>0</v>
      </c>
      <c r="G646" s="494">
        <f>P646</f>
        <v>0</v>
      </c>
      <c r="H646" s="253"/>
      <c r="I646" s="253"/>
      <c r="J646" s="253"/>
      <c r="K646" s="253"/>
      <c r="L646" s="10"/>
      <c r="M646" s="10"/>
      <c r="N646" s="454">
        <f>'Og s3a'!G1049</f>
        <v>0</v>
      </c>
      <c r="O646" s="254">
        <f>'Og s3a'!H1049</f>
        <v>0</v>
      </c>
      <c r="P646" s="456">
        <f>'Og s3a'!D1049</f>
        <v>0</v>
      </c>
      <c r="Q646" s="10"/>
      <c r="R646" s="340"/>
      <c r="S646" s="340"/>
      <c r="T646" s="340"/>
      <c r="U646" s="10"/>
      <c r="V646" s="10"/>
      <c r="W646" s="10"/>
      <c r="X646" s="10"/>
      <c r="Y646" s="10"/>
      <c r="Z646" s="10"/>
      <c r="AA646" s="10"/>
      <c r="AB646" s="10"/>
    </row>
    <row r="647" spans="1:28" ht="14.25" customHeight="1">
      <c r="A647" s="1252" t="str">
        <f>A646</f>
        <v/>
      </c>
      <c r="B647" s="58"/>
      <c r="C647" s="1817"/>
      <c r="D647" s="1815"/>
      <c r="E647" s="1817"/>
      <c r="F647" s="251"/>
      <c r="G647" s="251"/>
      <c r="H647" s="251"/>
      <c r="I647" s="251"/>
      <c r="J647" s="251"/>
      <c r="K647" s="251"/>
      <c r="L647" s="10"/>
      <c r="M647" s="10"/>
      <c r="N647" s="455"/>
      <c r="O647" s="250"/>
      <c r="P647" s="477"/>
      <c r="Q647" s="10"/>
      <c r="R647" s="340"/>
      <c r="S647" s="340"/>
      <c r="T647" s="340"/>
      <c r="U647" s="10"/>
      <c r="V647" s="10"/>
      <c r="W647" s="10"/>
      <c r="X647" s="10"/>
      <c r="Y647" s="10"/>
      <c r="Z647" s="10"/>
      <c r="AA647" s="10"/>
      <c r="AB647" s="10"/>
    </row>
    <row r="648" spans="1:28" ht="24.75" customHeight="1">
      <c r="A648" s="1252" t="str">
        <f>IF(E648&gt;0,"Wypełnione","")</f>
        <v/>
      </c>
      <c r="B648" s="58"/>
      <c r="C648" s="1816">
        <f>'Og s3a'!C1051</f>
        <v>0</v>
      </c>
      <c r="D648" s="1814">
        <f>'Og s3a'!E1051</f>
        <v>0</v>
      </c>
      <c r="E648" s="1816">
        <f>'Og s3a'!F1051</f>
        <v>0</v>
      </c>
      <c r="F648" s="494">
        <f>O648</f>
        <v>0</v>
      </c>
      <c r="G648" s="494">
        <f>P648</f>
        <v>0</v>
      </c>
      <c r="H648" s="253"/>
      <c r="I648" s="253"/>
      <c r="J648" s="253"/>
      <c r="K648" s="253"/>
      <c r="L648" s="10"/>
      <c r="M648" s="10"/>
      <c r="N648" s="454">
        <f>'Og s3a'!G1051</f>
        <v>0</v>
      </c>
      <c r="O648" s="254">
        <f>'Og s3a'!H1051</f>
        <v>0</v>
      </c>
      <c r="P648" s="456">
        <f>'Og s3a'!D1051</f>
        <v>0</v>
      </c>
      <c r="Q648" s="10"/>
      <c r="R648" s="340"/>
      <c r="S648" s="340"/>
      <c r="T648" s="340"/>
      <c r="U648" s="10"/>
      <c r="V648" s="10"/>
      <c r="W648" s="10"/>
      <c r="X648" s="10"/>
      <c r="Y648" s="10"/>
      <c r="Z648" s="10"/>
      <c r="AA648" s="10"/>
      <c r="AB648" s="10"/>
    </row>
    <row r="649" spans="1:28" ht="14.25" customHeight="1">
      <c r="A649" s="1252" t="str">
        <f>A648</f>
        <v/>
      </c>
      <c r="B649" s="58"/>
      <c r="C649" s="1817"/>
      <c r="D649" s="1815"/>
      <c r="E649" s="1817"/>
      <c r="F649" s="251"/>
      <c r="G649" s="251"/>
      <c r="H649" s="251"/>
      <c r="I649" s="251"/>
      <c r="J649" s="251"/>
      <c r="K649" s="251"/>
      <c r="L649" s="10"/>
      <c r="M649" s="10"/>
      <c r="N649" s="455"/>
      <c r="O649" s="250"/>
      <c r="P649" s="477"/>
      <c r="Q649" s="10"/>
      <c r="R649" s="340"/>
      <c r="S649" s="340"/>
      <c r="T649" s="340"/>
      <c r="U649" s="10"/>
      <c r="V649" s="10"/>
      <c r="W649" s="10"/>
      <c r="X649" s="10"/>
      <c r="Y649" s="10"/>
      <c r="Z649" s="10"/>
      <c r="AA649" s="10"/>
      <c r="AB649" s="10"/>
    </row>
    <row r="650" spans="1:28" ht="24.75" customHeight="1">
      <c r="A650" s="1252" t="str">
        <f>IF(E650&gt;0,"Wypełnione","")</f>
        <v/>
      </c>
      <c r="B650" s="58"/>
      <c r="C650" s="1816">
        <f>'Og s3a'!C1053</f>
        <v>0</v>
      </c>
      <c r="D650" s="1814">
        <f>'Og s3a'!E1053</f>
        <v>0</v>
      </c>
      <c r="E650" s="1816">
        <f>'Og s3a'!F1053</f>
        <v>0</v>
      </c>
      <c r="F650" s="494">
        <f>O650</f>
        <v>0</v>
      </c>
      <c r="G650" s="494">
        <f>P650</f>
        <v>0</v>
      </c>
      <c r="H650" s="253"/>
      <c r="I650" s="253"/>
      <c r="J650" s="253"/>
      <c r="K650" s="253"/>
      <c r="L650" s="10"/>
      <c r="M650" s="10"/>
      <c r="N650" s="454">
        <f>'Og s3a'!G1053</f>
        <v>0</v>
      </c>
      <c r="O650" s="254">
        <f>'Og s3a'!H1053</f>
        <v>0</v>
      </c>
      <c r="P650" s="456">
        <f>'Og s3a'!D1053</f>
        <v>0</v>
      </c>
      <c r="Q650" s="10"/>
      <c r="R650" s="340"/>
      <c r="S650" s="340"/>
      <c r="T650" s="340"/>
      <c r="U650" s="10"/>
      <c r="V650" s="10"/>
      <c r="W650" s="10"/>
      <c r="X650" s="10"/>
      <c r="Y650" s="10"/>
      <c r="Z650" s="10"/>
      <c r="AA650" s="10"/>
      <c r="AB650" s="10"/>
    </row>
    <row r="651" spans="1:28" ht="14.25" customHeight="1">
      <c r="A651" s="1252" t="str">
        <f>A650</f>
        <v/>
      </c>
      <c r="B651" s="58"/>
      <c r="C651" s="1817"/>
      <c r="D651" s="1815"/>
      <c r="E651" s="1817"/>
      <c r="F651" s="251"/>
      <c r="G651" s="251"/>
      <c r="H651" s="251"/>
      <c r="I651" s="251"/>
      <c r="J651" s="251"/>
      <c r="K651" s="251"/>
      <c r="L651" s="10"/>
      <c r="M651" s="10"/>
      <c r="N651" s="455"/>
      <c r="O651" s="250"/>
      <c r="P651" s="477"/>
      <c r="Q651" s="10"/>
      <c r="R651" s="340"/>
      <c r="S651" s="340"/>
      <c r="T651" s="340"/>
      <c r="U651" s="10"/>
      <c r="V651" s="10"/>
      <c r="W651" s="10"/>
      <c r="X651" s="10"/>
      <c r="Y651" s="10"/>
      <c r="Z651" s="10"/>
      <c r="AA651" s="10"/>
      <c r="AB651" s="10"/>
    </row>
    <row r="652" spans="1:28" ht="24.75" customHeight="1">
      <c r="A652" s="1252" t="str">
        <f>IF(E652&gt;0,"Wypełnione","")</f>
        <v/>
      </c>
      <c r="B652" s="58"/>
      <c r="C652" s="1816">
        <f>'Og s3a'!C1055</f>
        <v>0</v>
      </c>
      <c r="D652" s="1814">
        <f>'Og s3a'!E1055</f>
        <v>0</v>
      </c>
      <c r="E652" s="1816">
        <f>'Og s3a'!F1055</f>
        <v>0</v>
      </c>
      <c r="F652" s="494">
        <f>O652</f>
        <v>0</v>
      </c>
      <c r="G652" s="494">
        <f>P652</f>
        <v>0</v>
      </c>
      <c r="H652" s="253"/>
      <c r="I652" s="253"/>
      <c r="J652" s="253"/>
      <c r="K652" s="253"/>
      <c r="L652" s="10"/>
      <c r="M652" s="10"/>
      <c r="N652" s="454">
        <f>'Og s3a'!G1055</f>
        <v>0</v>
      </c>
      <c r="O652" s="254">
        <f>'Og s3a'!H1055</f>
        <v>0</v>
      </c>
      <c r="P652" s="456">
        <f>'Og s3a'!D1055</f>
        <v>0</v>
      </c>
      <c r="Q652" s="10"/>
      <c r="R652" s="340"/>
      <c r="S652" s="340"/>
      <c r="T652" s="340"/>
      <c r="U652" s="10"/>
      <c r="V652" s="10"/>
      <c r="W652" s="10"/>
      <c r="X652" s="10"/>
      <c r="Y652" s="10"/>
      <c r="Z652" s="10"/>
      <c r="AA652" s="10"/>
      <c r="AB652" s="10"/>
    </row>
    <row r="653" spans="1:28" ht="14.25" customHeight="1">
      <c r="A653" s="1252" t="str">
        <f>A652</f>
        <v/>
      </c>
      <c r="B653" s="58"/>
      <c r="C653" s="1817"/>
      <c r="D653" s="1815"/>
      <c r="E653" s="1817"/>
      <c r="F653" s="251"/>
      <c r="G653" s="251"/>
      <c r="H653" s="251"/>
      <c r="I653" s="251"/>
      <c r="J653" s="251"/>
      <c r="K653" s="251"/>
      <c r="L653" s="10"/>
      <c r="M653" s="10"/>
      <c r="N653" s="455"/>
      <c r="O653" s="250"/>
      <c r="P653" s="477"/>
      <c r="Q653" s="10"/>
      <c r="R653" s="340"/>
      <c r="S653" s="340"/>
      <c r="T653" s="340"/>
      <c r="U653" s="10"/>
      <c r="V653" s="10"/>
      <c r="W653" s="10"/>
      <c r="X653" s="10"/>
      <c r="Y653" s="10"/>
      <c r="Z653" s="10"/>
      <c r="AA653" s="10"/>
      <c r="AB653" s="10"/>
    </row>
    <row r="654" spans="1:28" ht="24.75" customHeight="1">
      <c r="A654" s="1252" t="str">
        <f>IF(E654&gt;0,"Wypełnione","")</f>
        <v/>
      </c>
      <c r="B654" s="58"/>
      <c r="C654" s="1816">
        <f>'Og s3a'!C1057</f>
        <v>0</v>
      </c>
      <c r="D654" s="1814">
        <f>'Og s3a'!E1057</f>
        <v>0</v>
      </c>
      <c r="E654" s="1816">
        <f>'Og s3a'!F1057</f>
        <v>0</v>
      </c>
      <c r="F654" s="494">
        <f>O654</f>
        <v>0</v>
      </c>
      <c r="G654" s="494">
        <f>P654</f>
        <v>0</v>
      </c>
      <c r="H654" s="253"/>
      <c r="I654" s="253"/>
      <c r="J654" s="253"/>
      <c r="K654" s="253"/>
      <c r="L654" s="10"/>
      <c r="M654" s="10"/>
      <c r="N654" s="454">
        <f>'Og s3a'!G1057</f>
        <v>0</v>
      </c>
      <c r="O654" s="254">
        <f>'Og s3a'!H1057</f>
        <v>0</v>
      </c>
      <c r="P654" s="456">
        <f>'Og s3a'!D1057</f>
        <v>0</v>
      </c>
      <c r="Q654" s="10"/>
      <c r="R654" s="340"/>
      <c r="S654" s="340"/>
      <c r="T654" s="340"/>
      <c r="U654" s="10"/>
      <c r="V654" s="10"/>
      <c r="W654" s="10"/>
      <c r="X654" s="10"/>
      <c r="Y654" s="10"/>
      <c r="Z654" s="10"/>
      <c r="AA654" s="10"/>
      <c r="AB654" s="10"/>
    </row>
    <row r="655" spans="1:28" ht="14.25" customHeight="1">
      <c r="A655" s="1252" t="str">
        <f>A654</f>
        <v/>
      </c>
      <c r="B655" s="58"/>
      <c r="C655" s="1817"/>
      <c r="D655" s="1815"/>
      <c r="E655" s="1817"/>
      <c r="F655" s="251"/>
      <c r="G655" s="251"/>
      <c r="H655" s="251"/>
      <c r="I655" s="251"/>
      <c r="J655" s="251"/>
      <c r="K655" s="251"/>
      <c r="L655" s="10"/>
      <c r="M655" s="10"/>
      <c r="N655" s="455"/>
      <c r="O655" s="250"/>
      <c r="P655" s="477"/>
      <c r="Q655" s="10"/>
      <c r="R655" s="340"/>
      <c r="S655" s="340"/>
      <c r="T655" s="340"/>
      <c r="U655" s="10"/>
      <c r="V655" s="10"/>
      <c r="W655" s="10"/>
      <c r="X655" s="10"/>
      <c r="Y655" s="10"/>
      <c r="Z655" s="10"/>
      <c r="AA655" s="10"/>
      <c r="AB655" s="10"/>
    </row>
    <row r="656" spans="1:28" ht="24.75" customHeight="1">
      <c r="A656" s="1252" t="str">
        <f>IF(E656&gt;0,"Wypełnione","")</f>
        <v/>
      </c>
      <c r="B656" s="58"/>
      <c r="C656" s="1816">
        <f>'Og s3a'!C1059</f>
        <v>0</v>
      </c>
      <c r="D656" s="1814">
        <f>'Og s3a'!E1059</f>
        <v>0</v>
      </c>
      <c r="E656" s="1816">
        <f>'Og s3a'!F1059</f>
        <v>0</v>
      </c>
      <c r="F656" s="494">
        <f>O656</f>
        <v>0</v>
      </c>
      <c r="G656" s="494">
        <f>P656</f>
        <v>0</v>
      </c>
      <c r="H656" s="253"/>
      <c r="I656" s="253"/>
      <c r="J656" s="253"/>
      <c r="K656" s="253"/>
      <c r="L656" s="10"/>
      <c r="M656" s="10"/>
      <c r="N656" s="454">
        <f>'Og s3a'!G1059</f>
        <v>0</v>
      </c>
      <c r="O656" s="254">
        <f>'Og s3a'!H1059</f>
        <v>0</v>
      </c>
      <c r="P656" s="456">
        <f>'Og s3a'!D1059</f>
        <v>0</v>
      </c>
      <c r="Q656" s="10"/>
      <c r="R656" s="340"/>
      <c r="S656" s="340"/>
      <c r="T656" s="340"/>
      <c r="U656" s="10"/>
      <c r="V656" s="10"/>
      <c r="W656" s="10"/>
      <c r="X656" s="10"/>
      <c r="Y656" s="10"/>
      <c r="Z656" s="10"/>
      <c r="AA656" s="10"/>
      <c r="AB656" s="10"/>
    </row>
    <row r="657" spans="1:28" ht="14.25" customHeight="1">
      <c r="A657" s="1252" t="str">
        <f>A656</f>
        <v/>
      </c>
      <c r="B657" s="58"/>
      <c r="C657" s="1817"/>
      <c r="D657" s="1815"/>
      <c r="E657" s="1817"/>
      <c r="F657" s="251"/>
      <c r="G657" s="251"/>
      <c r="H657" s="251"/>
      <c r="I657" s="251"/>
      <c r="J657" s="251"/>
      <c r="K657" s="251"/>
      <c r="L657" s="10"/>
      <c r="M657" s="10"/>
      <c r="N657" s="455"/>
      <c r="O657" s="250"/>
      <c r="P657" s="477"/>
      <c r="Q657" s="10"/>
      <c r="R657" s="340"/>
      <c r="S657" s="340"/>
      <c r="T657" s="340"/>
      <c r="U657" s="10"/>
      <c r="V657" s="10"/>
      <c r="W657" s="10"/>
      <c r="X657" s="10"/>
      <c r="Y657" s="10"/>
      <c r="Z657" s="10"/>
      <c r="AA657" s="10"/>
      <c r="AB657" s="10"/>
    </row>
    <row r="658" spans="1:28" ht="24.75" customHeight="1">
      <c r="A658" s="1252" t="str">
        <f>IF(E658&gt;0,"Wypełnione","")</f>
        <v/>
      </c>
      <c r="B658" s="58"/>
      <c r="C658" s="1816">
        <f>'Og s3a'!C1061</f>
        <v>0</v>
      </c>
      <c r="D658" s="1814">
        <f>'Og s3a'!E1061</f>
        <v>0</v>
      </c>
      <c r="E658" s="1816">
        <f>'Og s3a'!F1061</f>
        <v>0</v>
      </c>
      <c r="F658" s="494">
        <f>O658</f>
        <v>0</v>
      </c>
      <c r="G658" s="494">
        <f>P658</f>
        <v>0</v>
      </c>
      <c r="H658" s="253"/>
      <c r="I658" s="253"/>
      <c r="J658" s="253"/>
      <c r="K658" s="253"/>
      <c r="L658" s="10"/>
      <c r="M658" s="10"/>
      <c r="N658" s="454">
        <f>'Og s3a'!G1061</f>
        <v>0</v>
      </c>
      <c r="O658" s="254">
        <f>'Og s3a'!H1061</f>
        <v>0</v>
      </c>
      <c r="P658" s="456">
        <f>'Og s3a'!D1061</f>
        <v>0</v>
      </c>
      <c r="Q658" s="10"/>
      <c r="R658" s="340"/>
      <c r="S658" s="340"/>
      <c r="T658" s="340"/>
      <c r="U658" s="10"/>
      <c r="V658" s="10"/>
      <c r="W658" s="10"/>
      <c r="X658" s="10"/>
      <c r="Y658" s="10"/>
      <c r="Z658" s="10"/>
      <c r="AA658" s="10"/>
      <c r="AB658" s="10"/>
    </row>
    <row r="659" spans="1:28" ht="14.25" customHeight="1">
      <c r="A659" s="1252" t="str">
        <f>A658</f>
        <v/>
      </c>
      <c r="B659" s="58"/>
      <c r="C659" s="1817"/>
      <c r="D659" s="1815"/>
      <c r="E659" s="1817"/>
      <c r="F659" s="251"/>
      <c r="G659" s="251"/>
      <c r="H659" s="251"/>
      <c r="I659" s="251"/>
      <c r="J659" s="251"/>
      <c r="K659" s="251"/>
      <c r="L659" s="10"/>
      <c r="M659" s="10"/>
      <c r="N659" s="455"/>
      <c r="O659" s="250"/>
      <c r="P659" s="477"/>
      <c r="Q659" s="10"/>
      <c r="R659" s="340"/>
      <c r="S659" s="340"/>
      <c r="T659" s="340"/>
      <c r="U659" s="10"/>
      <c r="V659" s="10"/>
      <c r="W659" s="10"/>
      <c r="X659" s="10"/>
      <c r="Y659" s="10"/>
      <c r="Z659" s="10"/>
      <c r="AA659" s="10"/>
      <c r="AB659" s="10"/>
    </row>
    <row r="660" spans="1:28" ht="24.75" customHeight="1">
      <c r="A660" s="1252" t="str">
        <f>IF(E660&gt;0,"Wypełnione","")</f>
        <v/>
      </c>
      <c r="B660" s="58"/>
      <c r="C660" s="1816">
        <f>'Og s3a'!C1063</f>
        <v>0</v>
      </c>
      <c r="D660" s="1814">
        <f>'Og s3a'!E1063</f>
        <v>0</v>
      </c>
      <c r="E660" s="1816">
        <f>'Og s3a'!F1063</f>
        <v>0</v>
      </c>
      <c r="F660" s="494">
        <f>O660</f>
        <v>0</v>
      </c>
      <c r="G660" s="494">
        <f>P660</f>
        <v>0</v>
      </c>
      <c r="H660" s="253"/>
      <c r="I660" s="253"/>
      <c r="J660" s="253"/>
      <c r="K660" s="253"/>
      <c r="L660" s="10"/>
      <c r="M660" s="10"/>
      <c r="N660" s="454">
        <f>'Og s3a'!G1063</f>
        <v>0</v>
      </c>
      <c r="O660" s="254">
        <f>'Og s3a'!H1063</f>
        <v>0</v>
      </c>
      <c r="P660" s="456">
        <f>'Og s3a'!D1063</f>
        <v>0</v>
      </c>
      <c r="Q660" s="10"/>
      <c r="R660" s="340"/>
      <c r="S660" s="340"/>
      <c r="T660" s="340"/>
      <c r="U660" s="10"/>
      <c r="V660" s="10"/>
      <c r="W660" s="10"/>
      <c r="X660" s="10"/>
      <c r="Y660" s="10"/>
      <c r="Z660" s="10"/>
      <c r="AA660" s="10"/>
      <c r="AB660" s="10"/>
    </row>
    <row r="661" spans="1:28" ht="14.25" customHeight="1">
      <c r="A661" s="1252" t="str">
        <f>A660</f>
        <v/>
      </c>
      <c r="B661" s="58"/>
      <c r="C661" s="1817"/>
      <c r="D661" s="1815"/>
      <c r="E661" s="1817"/>
      <c r="F661" s="251"/>
      <c r="G661" s="251"/>
      <c r="H661" s="251"/>
      <c r="I661" s="251"/>
      <c r="J661" s="251"/>
      <c r="K661" s="251"/>
      <c r="L661" s="10"/>
      <c r="M661" s="10"/>
      <c r="N661" s="455"/>
      <c r="O661" s="250"/>
      <c r="P661" s="477"/>
      <c r="Q661" s="10"/>
      <c r="R661" s="340"/>
      <c r="S661" s="340"/>
      <c r="T661" s="340"/>
      <c r="U661" s="10"/>
      <c r="V661" s="10"/>
      <c r="W661" s="10"/>
      <c r="X661" s="10"/>
      <c r="Y661" s="10"/>
      <c r="Z661" s="10"/>
      <c r="AA661" s="10"/>
      <c r="AB661" s="10"/>
    </row>
    <row r="662" spans="1:28" ht="24.75" customHeight="1">
      <c r="A662" s="1252" t="str">
        <f>IF(E662&gt;0,"Wypełnione","")</f>
        <v/>
      </c>
      <c r="B662" s="58"/>
      <c r="C662" s="1816">
        <f>'Og s3a'!C1065</f>
        <v>0</v>
      </c>
      <c r="D662" s="1814">
        <f>'Og s3a'!E1065</f>
        <v>0</v>
      </c>
      <c r="E662" s="1816">
        <f>'Og s3a'!F1065</f>
        <v>0</v>
      </c>
      <c r="F662" s="494">
        <f>O662</f>
        <v>0</v>
      </c>
      <c r="G662" s="494">
        <f>P662</f>
        <v>0</v>
      </c>
      <c r="H662" s="253"/>
      <c r="I662" s="253"/>
      <c r="J662" s="253"/>
      <c r="K662" s="253"/>
      <c r="L662" s="10"/>
      <c r="M662" s="10"/>
      <c r="N662" s="454">
        <f>'Og s3a'!G1065</f>
        <v>0</v>
      </c>
      <c r="O662" s="254">
        <f>'Og s3a'!H1065</f>
        <v>0</v>
      </c>
      <c r="P662" s="456">
        <f>'Og s3a'!D1065</f>
        <v>0</v>
      </c>
      <c r="Q662" s="10"/>
      <c r="R662" s="340"/>
      <c r="S662" s="340"/>
      <c r="T662" s="340"/>
      <c r="U662" s="10"/>
      <c r="V662" s="10"/>
      <c r="W662" s="10"/>
      <c r="X662" s="10"/>
      <c r="Y662" s="10"/>
      <c r="Z662" s="10"/>
      <c r="AA662" s="10"/>
      <c r="AB662" s="10"/>
    </row>
    <row r="663" spans="1:28" ht="14.25" customHeight="1">
      <c r="A663" s="1252" t="str">
        <f>A662</f>
        <v/>
      </c>
      <c r="B663" s="58"/>
      <c r="C663" s="1817"/>
      <c r="D663" s="1815"/>
      <c r="E663" s="1817"/>
      <c r="F663" s="251"/>
      <c r="G663" s="251"/>
      <c r="H663" s="251"/>
      <c r="I663" s="251"/>
      <c r="J663" s="251"/>
      <c r="K663" s="251"/>
      <c r="L663" s="10"/>
      <c r="M663" s="10"/>
      <c r="N663" s="455"/>
      <c r="O663" s="250"/>
      <c r="P663" s="477"/>
      <c r="Q663" s="10"/>
      <c r="R663" s="340"/>
      <c r="S663" s="340"/>
      <c r="T663" s="340"/>
      <c r="U663" s="10"/>
      <c r="V663" s="10"/>
      <c r="W663" s="10"/>
      <c r="X663" s="10"/>
      <c r="Y663" s="10"/>
      <c r="Z663" s="10"/>
      <c r="AA663" s="10"/>
      <c r="AB663" s="10"/>
    </row>
    <row r="664" spans="1:28" ht="24.75" customHeight="1">
      <c r="A664" s="1252" t="str">
        <f>IF(E664&gt;0,"Wypełnione","")</f>
        <v/>
      </c>
      <c r="B664" s="58"/>
      <c r="C664" s="1816">
        <f>'Og s3a'!C1067</f>
        <v>0</v>
      </c>
      <c r="D664" s="1814">
        <f>'Og s3a'!E1067</f>
        <v>0</v>
      </c>
      <c r="E664" s="1816">
        <f>'Og s3a'!F1067</f>
        <v>0</v>
      </c>
      <c r="F664" s="494">
        <f>O664</f>
        <v>0</v>
      </c>
      <c r="G664" s="494">
        <f>P664</f>
        <v>0</v>
      </c>
      <c r="H664" s="253"/>
      <c r="I664" s="253"/>
      <c r="J664" s="253"/>
      <c r="K664" s="253"/>
      <c r="L664" s="10"/>
      <c r="M664" s="10"/>
      <c r="N664" s="454">
        <f>'Og s3a'!G1067</f>
        <v>0</v>
      </c>
      <c r="O664" s="254">
        <f>'Og s3a'!H1067</f>
        <v>0</v>
      </c>
      <c r="P664" s="456">
        <f>'Og s3a'!D1067</f>
        <v>0</v>
      </c>
      <c r="Q664" s="10"/>
      <c r="R664" s="340"/>
      <c r="S664" s="340"/>
      <c r="T664" s="340"/>
      <c r="U664" s="10"/>
      <c r="V664" s="10"/>
      <c r="W664" s="10"/>
      <c r="X664" s="10"/>
      <c r="Y664" s="10"/>
      <c r="Z664" s="10"/>
      <c r="AA664" s="10"/>
      <c r="AB664" s="10"/>
    </row>
    <row r="665" spans="1:28" ht="14.25" customHeight="1">
      <c r="A665" s="1252" t="str">
        <f>A664</f>
        <v/>
      </c>
      <c r="B665" s="58"/>
      <c r="C665" s="1817"/>
      <c r="D665" s="1815"/>
      <c r="E665" s="1817"/>
      <c r="F665" s="251"/>
      <c r="G665" s="251"/>
      <c r="H665" s="251"/>
      <c r="I665" s="251"/>
      <c r="J665" s="251"/>
      <c r="K665" s="251"/>
      <c r="L665" s="10"/>
      <c r="M665" s="10"/>
      <c r="N665" s="455"/>
      <c r="O665" s="250"/>
      <c r="P665" s="477"/>
      <c r="Q665" s="10"/>
      <c r="R665" s="340"/>
      <c r="S665" s="340"/>
      <c r="T665" s="340"/>
      <c r="U665" s="10"/>
      <c r="V665" s="10"/>
      <c r="W665" s="10"/>
      <c r="X665" s="10"/>
      <c r="Y665" s="10"/>
      <c r="Z665" s="10"/>
      <c r="AA665" s="10"/>
      <c r="AB665" s="10"/>
    </row>
    <row r="666" spans="1:28" ht="24.75" customHeight="1">
      <c r="A666" s="1252" t="str">
        <f>IF(E666&gt;0,"Wypełnione","")</f>
        <v/>
      </c>
      <c r="B666" s="58"/>
      <c r="C666" s="1816">
        <f>'Og s3a'!C1069</f>
        <v>0</v>
      </c>
      <c r="D666" s="1814">
        <f>'Og s3a'!E1069</f>
        <v>0</v>
      </c>
      <c r="E666" s="1816">
        <f>'Og s3a'!F1069</f>
        <v>0</v>
      </c>
      <c r="F666" s="494">
        <f>O666</f>
        <v>0</v>
      </c>
      <c r="G666" s="494">
        <f>P666</f>
        <v>0</v>
      </c>
      <c r="H666" s="253"/>
      <c r="I666" s="253"/>
      <c r="J666" s="253"/>
      <c r="K666" s="253"/>
      <c r="L666" s="10"/>
      <c r="M666" s="10"/>
      <c r="N666" s="454">
        <f>'Og s3a'!G1069</f>
        <v>0</v>
      </c>
      <c r="O666" s="254">
        <f>'Og s3a'!H1069</f>
        <v>0</v>
      </c>
      <c r="P666" s="456">
        <f>'Og s3a'!D1069</f>
        <v>0</v>
      </c>
      <c r="Q666" s="10"/>
      <c r="R666" s="340"/>
      <c r="S666" s="340"/>
      <c r="T666" s="340"/>
      <c r="U666" s="10"/>
      <c r="V666" s="10"/>
      <c r="W666" s="10"/>
      <c r="X666" s="10"/>
      <c r="Y666" s="10"/>
      <c r="Z666" s="10"/>
      <c r="AA666" s="10"/>
      <c r="AB666" s="10"/>
    </row>
    <row r="667" spans="1:28" ht="14.25" customHeight="1">
      <c r="A667" s="1252" t="str">
        <f>A666</f>
        <v/>
      </c>
      <c r="B667" s="58"/>
      <c r="C667" s="1817"/>
      <c r="D667" s="1815"/>
      <c r="E667" s="1817"/>
      <c r="F667" s="251"/>
      <c r="G667" s="251"/>
      <c r="H667" s="251"/>
      <c r="I667" s="251"/>
      <c r="J667" s="251"/>
      <c r="K667" s="251"/>
      <c r="L667" s="10"/>
      <c r="M667" s="10"/>
      <c r="N667" s="455"/>
      <c r="O667" s="250"/>
      <c r="P667" s="477"/>
      <c r="Q667" s="10"/>
      <c r="R667" s="340"/>
      <c r="S667" s="340"/>
      <c r="T667" s="340"/>
      <c r="U667" s="10"/>
      <c r="V667" s="10"/>
      <c r="W667" s="10"/>
      <c r="X667" s="10"/>
      <c r="Y667" s="10"/>
      <c r="Z667" s="10"/>
      <c r="AA667" s="10"/>
      <c r="AB667" s="10"/>
    </row>
    <row r="668" spans="1:28" ht="24.75" customHeight="1">
      <c r="A668" s="1252" t="str">
        <f>IF(E668&gt;0,"Wypełnione","")</f>
        <v/>
      </c>
      <c r="B668" s="58"/>
      <c r="C668" s="1816">
        <f>'Og s3a'!C1071</f>
        <v>0</v>
      </c>
      <c r="D668" s="1814">
        <f>'Og s3a'!E1071</f>
        <v>0</v>
      </c>
      <c r="E668" s="1816">
        <f>'Og s3a'!F1071</f>
        <v>0</v>
      </c>
      <c r="F668" s="494">
        <f>O668</f>
        <v>0</v>
      </c>
      <c r="G668" s="494">
        <f>P668</f>
        <v>0</v>
      </c>
      <c r="H668" s="253"/>
      <c r="I668" s="253"/>
      <c r="J668" s="253"/>
      <c r="K668" s="253"/>
      <c r="L668" s="10"/>
      <c r="M668" s="10"/>
      <c r="N668" s="454">
        <f>'Og s3a'!G1071</f>
        <v>0</v>
      </c>
      <c r="O668" s="254">
        <f>'Og s3a'!H1071</f>
        <v>0</v>
      </c>
      <c r="P668" s="456">
        <f>'Og s3a'!D1071</f>
        <v>0</v>
      </c>
      <c r="Q668" s="10"/>
      <c r="R668" s="340"/>
      <c r="S668" s="340"/>
      <c r="T668" s="340"/>
      <c r="U668" s="10"/>
      <c r="V668" s="10"/>
      <c r="W668" s="10"/>
      <c r="X668" s="10"/>
      <c r="Y668" s="10"/>
      <c r="Z668" s="10"/>
      <c r="AA668" s="10"/>
      <c r="AB668" s="10"/>
    </row>
    <row r="669" spans="1:28" ht="14.25" customHeight="1">
      <c r="A669" s="1252" t="str">
        <f>A668</f>
        <v/>
      </c>
      <c r="B669" s="58"/>
      <c r="C669" s="1817"/>
      <c r="D669" s="1815"/>
      <c r="E669" s="1817"/>
      <c r="F669" s="251"/>
      <c r="G669" s="251"/>
      <c r="H669" s="251"/>
      <c r="I669" s="251"/>
      <c r="J669" s="251"/>
      <c r="K669" s="251"/>
      <c r="L669" s="10"/>
      <c r="M669" s="10"/>
      <c r="N669" s="455"/>
      <c r="O669" s="250"/>
      <c r="P669" s="477"/>
      <c r="Q669" s="10"/>
      <c r="R669" s="340"/>
      <c r="S669" s="340"/>
      <c r="T669" s="340"/>
      <c r="U669" s="10"/>
      <c r="V669" s="10"/>
      <c r="W669" s="10"/>
      <c r="X669" s="10"/>
      <c r="Y669" s="10"/>
      <c r="Z669" s="10"/>
      <c r="AA669" s="10"/>
      <c r="AB669" s="10"/>
    </row>
    <row r="670" spans="1:28" ht="24.75" customHeight="1">
      <c r="A670" s="1252" t="str">
        <f>IF(E670&gt;0,"Wypełnione","")</f>
        <v/>
      </c>
      <c r="B670" s="58"/>
      <c r="C670" s="1816">
        <f>'Og s3a'!C1073</f>
        <v>0</v>
      </c>
      <c r="D670" s="1814">
        <f>'Og s3a'!E1073</f>
        <v>0</v>
      </c>
      <c r="E670" s="1816">
        <f>'Og s3a'!F1073</f>
        <v>0</v>
      </c>
      <c r="F670" s="494">
        <f>O670</f>
        <v>0</v>
      </c>
      <c r="G670" s="494">
        <f>P670</f>
        <v>0</v>
      </c>
      <c r="H670" s="253"/>
      <c r="I670" s="253"/>
      <c r="J670" s="253"/>
      <c r="K670" s="253"/>
      <c r="L670" s="10"/>
      <c r="M670" s="10"/>
      <c r="N670" s="454">
        <f>'Og s3a'!G1073</f>
        <v>0</v>
      </c>
      <c r="O670" s="254">
        <f>'Og s3a'!H1073</f>
        <v>0</v>
      </c>
      <c r="P670" s="456">
        <f>'Og s3a'!D1073</f>
        <v>0</v>
      </c>
      <c r="Q670" s="10"/>
      <c r="R670" s="340"/>
      <c r="S670" s="340"/>
      <c r="T670" s="340"/>
      <c r="U670" s="10"/>
      <c r="V670" s="10"/>
      <c r="W670" s="10"/>
      <c r="X670" s="10"/>
      <c r="Y670" s="10"/>
      <c r="Z670" s="10"/>
      <c r="AA670" s="10"/>
      <c r="AB670" s="10"/>
    </row>
    <row r="671" spans="1:28" ht="14.25" customHeight="1">
      <c r="A671" s="1252" t="str">
        <f>A670</f>
        <v/>
      </c>
      <c r="B671" s="58"/>
      <c r="C671" s="1817"/>
      <c r="D671" s="1815"/>
      <c r="E671" s="1817"/>
      <c r="F671" s="251"/>
      <c r="G671" s="251"/>
      <c r="H671" s="251"/>
      <c r="I671" s="251"/>
      <c r="J671" s="251"/>
      <c r="K671" s="251"/>
      <c r="L671" s="10"/>
      <c r="M671" s="10"/>
      <c r="N671" s="455"/>
      <c r="O671" s="250"/>
      <c r="P671" s="477"/>
      <c r="Q671" s="10"/>
      <c r="R671" s="340"/>
      <c r="S671" s="340"/>
      <c r="T671" s="340"/>
      <c r="U671" s="10"/>
      <c r="V671" s="10"/>
      <c r="W671" s="10"/>
      <c r="X671" s="10"/>
      <c r="Y671" s="10"/>
      <c r="Z671" s="10"/>
      <c r="AA671" s="10"/>
      <c r="AB671" s="10"/>
    </row>
    <row r="672" spans="1:28" ht="24.75" customHeight="1">
      <c r="A672" s="1252" t="str">
        <f>IF(E672&gt;0,"Wypełnione","")</f>
        <v/>
      </c>
      <c r="B672" s="58"/>
      <c r="C672" s="1816">
        <f>'Og s3a'!C1075</f>
        <v>0</v>
      </c>
      <c r="D672" s="1814">
        <f>'Og s3a'!E1075</f>
        <v>0</v>
      </c>
      <c r="E672" s="1816">
        <f>'Og s3a'!F1075</f>
        <v>0</v>
      </c>
      <c r="F672" s="494">
        <f>O672</f>
        <v>0</v>
      </c>
      <c r="G672" s="494">
        <f>P672</f>
        <v>0</v>
      </c>
      <c r="H672" s="253"/>
      <c r="I672" s="253"/>
      <c r="J672" s="253"/>
      <c r="K672" s="253"/>
      <c r="L672" s="10"/>
      <c r="M672" s="10"/>
      <c r="N672" s="454">
        <f>'Og s3a'!G1075</f>
        <v>0</v>
      </c>
      <c r="O672" s="254">
        <f>'Og s3a'!H1075</f>
        <v>0</v>
      </c>
      <c r="P672" s="456">
        <f>'Og s3a'!D1075</f>
        <v>0</v>
      </c>
      <c r="Q672" s="10"/>
      <c r="R672" s="340"/>
      <c r="S672" s="340"/>
      <c r="T672" s="340"/>
      <c r="U672" s="10"/>
      <c r="V672" s="10"/>
      <c r="W672" s="10"/>
      <c r="X672" s="10"/>
      <c r="Y672" s="10"/>
      <c r="Z672" s="10"/>
      <c r="AA672" s="10"/>
      <c r="AB672" s="10"/>
    </row>
    <row r="673" spans="1:28" ht="14.25" customHeight="1">
      <c r="A673" s="1252" t="str">
        <f>A672</f>
        <v/>
      </c>
      <c r="B673" s="58"/>
      <c r="C673" s="1817"/>
      <c r="D673" s="1815"/>
      <c r="E673" s="1817"/>
      <c r="F673" s="251"/>
      <c r="G673" s="251"/>
      <c r="H673" s="251"/>
      <c r="I673" s="251"/>
      <c r="J673" s="251"/>
      <c r="K673" s="251"/>
      <c r="L673" s="10"/>
      <c r="M673" s="10"/>
      <c r="N673" s="455"/>
      <c r="O673" s="250"/>
      <c r="P673" s="477"/>
      <c r="Q673" s="10"/>
      <c r="R673" s="340"/>
      <c r="S673" s="340"/>
      <c r="T673" s="340"/>
      <c r="U673" s="10"/>
      <c r="V673" s="10"/>
      <c r="W673" s="10"/>
      <c r="X673" s="10"/>
      <c r="Y673" s="10"/>
      <c r="Z673" s="10"/>
      <c r="AA673" s="10"/>
      <c r="AB673" s="10"/>
    </row>
    <row r="674" spans="1:28" ht="24.75" customHeight="1">
      <c r="A674" s="1252" t="str">
        <f>IF(E674&gt;0,"Wypełnione","")</f>
        <v/>
      </c>
      <c r="B674" s="58"/>
      <c r="C674" s="1816">
        <f>'Og s3a'!C1077</f>
        <v>0</v>
      </c>
      <c r="D674" s="1814">
        <f>'Og s3a'!E1077</f>
        <v>0</v>
      </c>
      <c r="E674" s="1816">
        <f>'Og s3a'!F1077</f>
        <v>0</v>
      </c>
      <c r="F674" s="494">
        <f>O674</f>
        <v>0</v>
      </c>
      <c r="G674" s="494">
        <f>P674</f>
        <v>0</v>
      </c>
      <c r="H674" s="253"/>
      <c r="I674" s="253"/>
      <c r="J674" s="253"/>
      <c r="K674" s="253"/>
      <c r="L674" s="10"/>
      <c r="M674" s="10"/>
      <c r="N674" s="454">
        <f>'Og s3a'!G1077</f>
        <v>0</v>
      </c>
      <c r="O674" s="254">
        <f>'Og s3a'!H1077</f>
        <v>0</v>
      </c>
      <c r="P674" s="456">
        <f>'Og s3a'!D1077</f>
        <v>0</v>
      </c>
      <c r="Q674" s="10"/>
      <c r="R674" s="340"/>
      <c r="S674" s="340"/>
      <c r="T674" s="340"/>
      <c r="U674" s="10"/>
      <c r="V674" s="10"/>
      <c r="W674" s="10"/>
      <c r="X674" s="10"/>
      <c r="Y674" s="10"/>
      <c r="Z674" s="10"/>
      <c r="AA674" s="10"/>
      <c r="AB674" s="10"/>
    </row>
    <row r="675" spans="1:28" ht="14.25" customHeight="1">
      <c r="A675" s="1252" t="str">
        <f>A674</f>
        <v/>
      </c>
      <c r="B675" s="58"/>
      <c r="C675" s="1817"/>
      <c r="D675" s="1815"/>
      <c r="E675" s="1817"/>
      <c r="F675" s="251"/>
      <c r="G675" s="251"/>
      <c r="H675" s="251"/>
      <c r="I675" s="251"/>
      <c r="J675" s="251"/>
      <c r="K675" s="251"/>
      <c r="L675" s="10"/>
      <c r="M675" s="10"/>
      <c r="N675" s="455"/>
      <c r="O675" s="250"/>
      <c r="P675" s="477"/>
      <c r="Q675" s="10"/>
      <c r="R675" s="340"/>
      <c r="S675" s="340"/>
      <c r="T675" s="340"/>
      <c r="U675" s="10"/>
      <c r="V675" s="10"/>
      <c r="W675" s="10"/>
      <c r="X675" s="10"/>
      <c r="Y675" s="10"/>
      <c r="Z675" s="10"/>
      <c r="AA675" s="10"/>
      <c r="AB675" s="10"/>
    </row>
    <row r="676" spans="1:28" ht="24.75" customHeight="1">
      <c r="A676" s="1252" t="str">
        <f>IF(E676&gt;0,"Wypełnione","")</f>
        <v/>
      </c>
      <c r="B676" s="58"/>
      <c r="C676" s="1816">
        <f>'Og s3a'!C1079</f>
        <v>0</v>
      </c>
      <c r="D676" s="1814">
        <f>'Og s3a'!E1079</f>
        <v>0</v>
      </c>
      <c r="E676" s="1816">
        <f>'Og s3a'!F1079</f>
        <v>0</v>
      </c>
      <c r="F676" s="494">
        <f>O676</f>
        <v>0</v>
      </c>
      <c r="G676" s="494">
        <f>P676</f>
        <v>0</v>
      </c>
      <c r="H676" s="253"/>
      <c r="I676" s="253"/>
      <c r="J676" s="253"/>
      <c r="K676" s="253"/>
      <c r="L676" s="10"/>
      <c r="M676" s="10"/>
      <c r="N676" s="454">
        <f>'Og s3a'!G1079</f>
        <v>0</v>
      </c>
      <c r="O676" s="254">
        <f>'Og s3a'!H1079</f>
        <v>0</v>
      </c>
      <c r="P676" s="456">
        <f>'Og s3a'!D1079</f>
        <v>0</v>
      </c>
      <c r="Q676" s="10"/>
      <c r="R676" s="340"/>
      <c r="S676" s="340"/>
      <c r="T676" s="340"/>
      <c r="U676" s="10"/>
      <c r="V676" s="10"/>
      <c r="W676" s="10"/>
      <c r="X676" s="10"/>
      <c r="Y676" s="10"/>
      <c r="Z676" s="10"/>
      <c r="AA676" s="10"/>
      <c r="AB676" s="10"/>
    </row>
    <row r="677" spans="1:28" ht="14.25" customHeight="1">
      <c r="A677" s="1252" t="str">
        <f>A676</f>
        <v/>
      </c>
      <c r="B677" s="58"/>
      <c r="C677" s="1817"/>
      <c r="D677" s="1815"/>
      <c r="E677" s="1817"/>
      <c r="F677" s="251"/>
      <c r="G677" s="251"/>
      <c r="H677" s="251"/>
      <c r="I677" s="251"/>
      <c r="J677" s="251"/>
      <c r="K677" s="251"/>
      <c r="L677" s="10"/>
      <c r="M677" s="10"/>
      <c r="N677" s="455"/>
      <c r="O677" s="250"/>
      <c r="P677" s="477"/>
      <c r="Q677" s="10"/>
      <c r="R677" s="340"/>
      <c r="S677" s="340"/>
      <c r="T677" s="340"/>
      <c r="U677" s="10"/>
      <c r="V677" s="10"/>
      <c r="W677" s="10"/>
      <c r="X677" s="10"/>
      <c r="Y677" s="10"/>
      <c r="Z677" s="10"/>
      <c r="AA677" s="10"/>
      <c r="AB677" s="10"/>
    </row>
    <row r="678" spans="1:28" ht="24.75" customHeight="1">
      <c r="A678" s="1252" t="str">
        <f>IF(E678&gt;0,"Wypełnione","")</f>
        <v/>
      </c>
      <c r="B678" s="58"/>
      <c r="C678" s="1816">
        <f>'Og s3a'!C1081</f>
        <v>0</v>
      </c>
      <c r="D678" s="1814">
        <f>'Og s3a'!E1081</f>
        <v>0</v>
      </c>
      <c r="E678" s="1816">
        <f>'Og s3a'!F1081</f>
        <v>0</v>
      </c>
      <c r="F678" s="494">
        <f>O678</f>
        <v>0</v>
      </c>
      <c r="G678" s="494">
        <f>P678</f>
        <v>0</v>
      </c>
      <c r="H678" s="253"/>
      <c r="I678" s="253"/>
      <c r="J678" s="253"/>
      <c r="K678" s="253"/>
      <c r="L678" s="10"/>
      <c r="M678" s="10"/>
      <c r="N678" s="454">
        <f>'Og s3a'!G1081</f>
        <v>0</v>
      </c>
      <c r="O678" s="254">
        <f>'Og s3a'!H1081</f>
        <v>0</v>
      </c>
      <c r="P678" s="456">
        <f>'Og s3a'!D1081</f>
        <v>0</v>
      </c>
      <c r="Q678" s="10"/>
      <c r="R678" s="340"/>
      <c r="S678" s="340"/>
      <c r="T678" s="340"/>
      <c r="U678" s="10"/>
      <c r="V678" s="10"/>
      <c r="W678" s="10"/>
      <c r="X678" s="10"/>
      <c r="Y678" s="10"/>
      <c r="Z678" s="10"/>
      <c r="AA678" s="10"/>
      <c r="AB678" s="10"/>
    </row>
    <row r="679" spans="1:28" ht="14.25" customHeight="1">
      <c r="A679" s="1252" t="str">
        <f>A678</f>
        <v/>
      </c>
      <c r="B679" s="58"/>
      <c r="C679" s="1817"/>
      <c r="D679" s="1815"/>
      <c r="E679" s="1817"/>
      <c r="F679" s="251"/>
      <c r="G679" s="251"/>
      <c r="H679" s="251"/>
      <c r="I679" s="251"/>
      <c r="J679" s="251"/>
      <c r="K679" s="251"/>
      <c r="L679" s="10"/>
      <c r="M679" s="10"/>
      <c r="N679" s="455"/>
      <c r="O679" s="250"/>
      <c r="P679" s="477"/>
      <c r="Q679" s="10"/>
      <c r="R679" s="340"/>
      <c r="S679" s="340"/>
      <c r="T679" s="340"/>
      <c r="U679" s="10"/>
      <c r="V679" s="10"/>
      <c r="W679" s="10"/>
      <c r="X679" s="10"/>
      <c r="Y679" s="10"/>
      <c r="Z679" s="10"/>
      <c r="AA679" s="10"/>
      <c r="AB679" s="10"/>
    </row>
    <row r="680" spans="1:28" ht="24.75" customHeight="1">
      <c r="A680" s="1252" t="str">
        <f>IF(E680&gt;0,"Wypełnione","")</f>
        <v/>
      </c>
      <c r="B680" s="58"/>
      <c r="C680" s="1816">
        <f>'Og s3a'!C1083</f>
        <v>0</v>
      </c>
      <c r="D680" s="1814">
        <f>'Og s3a'!E1083</f>
        <v>0</v>
      </c>
      <c r="E680" s="1816">
        <f>'Og s3a'!F1083</f>
        <v>0</v>
      </c>
      <c r="F680" s="494">
        <f>O680</f>
        <v>0</v>
      </c>
      <c r="G680" s="494">
        <f>P680</f>
        <v>0</v>
      </c>
      <c r="H680" s="253"/>
      <c r="I680" s="253"/>
      <c r="J680" s="253"/>
      <c r="K680" s="253"/>
      <c r="L680" s="10"/>
      <c r="M680" s="10"/>
      <c r="N680" s="454">
        <f>'Og s3a'!G1083</f>
        <v>0</v>
      </c>
      <c r="O680" s="254">
        <f>'Og s3a'!H1083</f>
        <v>0</v>
      </c>
      <c r="P680" s="456">
        <f>'Og s3a'!D1083</f>
        <v>0</v>
      </c>
      <c r="Q680" s="10"/>
      <c r="R680" s="340"/>
      <c r="S680" s="340"/>
      <c r="T680" s="340"/>
      <c r="U680" s="10"/>
      <c r="V680" s="10"/>
      <c r="W680" s="10"/>
      <c r="X680" s="10"/>
      <c r="Y680" s="10"/>
      <c r="Z680" s="10"/>
      <c r="AA680" s="10"/>
      <c r="AB680" s="10"/>
    </row>
    <row r="681" spans="1:28" ht="14.25" customHeight="1">
      <c r="A681" s="1252" t="str">
        <f>A680</f>
        <v/>
      </c>
      <c r="B681" s="58"/>
      <c r="C681" s="1817"/>
      <c r="D681" s="1815"/>
      <c r="E681" s="1817"/>
      <c r="F681" s="251"/>
      <c r="G681" s="251"/>
      <c r="H681" s="251"/>
      <c r="I681" s="251"/>
      <c r="J681" s="251"/>
      <c r="K681" s="251"/>
      <c r="L681" s="10"/>
      <c r="M681" s="10"/>
      <c r="N681" s="455"/>
      <c r="O681" s="250"/>
      <c r="P681" s="477"/>
      <c r="Q681" s="10"/>
      <c r="R681" s="340"/>
      <c r="S681" s="340"/>
      <c r="T681" s="340"/>
      <c r="U681" s="10"/>
      <c r="V681" s="10"/>
      <c r="W681" s="10"/>
      <c r="X681" s="10"/>
      <c r="Y681" s="10"/>
      <c r="Z681" s="10"/>
      <c r="AA681" s="10"/>
      <c r="AB681" s="10"/>
    </row>
    <row r="682" spans="1:28" ht="24.75" customHeight="1">
      <c r="A682" s="1252" t="str">
        <f>IF(E682&gt;0,"Wypełnione","")</f>
        <v/>
      </c>
      <c r="B682" s="58"/>
      <c r="C682" s="1816">
        <f>'Og s3a'!C1085</f>
        <v>0</v>
      </c>
      <c r="D682" s="1814">
        <f>'Og s3a'!E1085</f>
        <v>0</v>
      </c>
      <c r="E682" s="1816">
        <f>'Og s3a'!F1085</f>
        <v>0</v>
      </c>
      <c r="F682" s="494">
        <f>O682</f>
        <v>0</v>
      </c>
      <c r="G682" s="494">
        <f>P682</f>
        <v>0</v>
      </c>
      <c r="H682" s="253"/>
      <c r="I682" s="253"/>
      <c r="J682" s="253"/>
      <c r="K682" s="253"/>
      <c r="L682" s="10"/>
      <c r="M682" s="10"/>
      <c r="N682" s="454">
        <f>'Og s3a'!G1085</f>
        <v>0</v>
      </c>
      <c r="O682" s="254">
        <f>'Og s3a'!H1085</f>
        <v>0</v>
      </c>
      <c r="P682" s="456">
        <f>'Og s3a'!D1085</f>
        <v>0</v>
      </c>
      <c r="Q682" s="10"/>
      <c r="R682" s="340"/>
      <c r="S682" s="340"/>
      <c r="T682" s="340"/>
      <c r="U682" s="10"/>
      <c r="V682" s="10"/>
      <c r="W682" s="10"/>
      <c r="X682" s="10"/>
      <c r="Y682" s="10"/>
      <c r="Z682" s="10"/>
      <c r="AA682" s="10"/>
      <c r="AB682" s="10"/>
    </row>
    <row r="683" spans="1:28" ht="14.25" customHeight="1">
      <c r="A683" s="1252" t="str">
        <f>A682</f>
        <v/>
      </c>
      <c r="B683" s="58"/>
      <c r="C683" s="1817"/>
      <c r="D683" s="1815"/>
      <c r="E683" s="1817"/>
      <c r="F683" s="251"/>
      <c r="G683" s="251"/>
      <c r="H683" s="251"/>
      <c r="I683" s="251"/>
      <c r="J683" s="251"/>
      <c r="K683" s="251"/>
      <c r="L683" s="10"/>
      <c r="M683" s="10"/>
      <c r="N683" s="455"/>
      <c r="O683" s="250"/>
      <c r="P683" s="477"/>
      <c r="Q683" s="10"/>
      <c r="R683" s="340"/>
      <c r="S683" s="340"/>
      <c r="T683" s="340"/>
      <c r="U683" s="10"/>
      <c r="V683" s="10"/>
      <c r="W683" s="10"/>
      <c r="X683" s="10"/>
      <c r="Y683" s="10"/>
      <c r="Z683" s="10"/>
      <c r="AA683" s="10"/>
      <c r="AB683" s="10"/>
    </row>
    <row r="684" spans="1:28" ht="24.75" customHeight="1">
      <c r="A684" s="1252" t="str">
        <f>IF(E684&gt;0,"Wypełnione","")</f>
        <v/>
      </c>
      <c r="B684" s="58"/>
      <c r="C684" s="1816">
        <f>'Og s3a'!C1087</f>
        <v>0</v>
      </c>
      <c r="D684" s="1814">
        <f>'Og s3a'!E1087</f>
        <v>0</v>
      </c>
      <c r="E684" s="1816">
        <f>'Og s3a'!F1087</f>
        <v>0</v>
      </c>
      <c r="F684" s="494">
        <f>O684</f>
        <v>0</v>
      </c>
      <c r="G684" s="494">
        <f>P684</f>
        <v>0</v>
      </c>
      <c r="H684" s="253"/>
      <c r="I684" s="253"/>
      <c r="J684" s="253"/>
      <c r="K684" s="253"/>
      <c r="L684" s="10"/>
      <c r="M684" s="10"/>
      <c r="N684" s="454">
        <f>'Og s3a'!G1087</f>
        <v>0</v>
      </c>
      <c r="O684" s="254">
        <f>'Og s3a'!H1087</f>
        <v>0</v>
      </c>
      <c r="P684" s="456">
        <f>'Og s3a'!D1087</f>
        <v>0</v>
      </c>
      <c r="Q684" s="10"/>
      <c r="R684" s="340"/>
      <c r="S684" s="340"/>
      <c r="T684" s="340"/>
      <c r="U684" s="10"/>
      <c r="V684" s="10"/>
      <c r="W684" s="10"/>
      <c r="X684" s="10"/>
      <c r="Y684" s="10"/>
      <c r="Z684" s="10"/>
      <c r="AA684" s="10"/>
      <c r="AB684" s="10"/>
    </row>
    <row r="685" spans="1:28" ht="14.25" customHeight="1">
      <c r="A685" s="1252" t="str">
        <f>A684</f>
        <v/>
      </c>
      <c r="B685" s="58"/>
      <c r="C685" s="1817"/>
      <c r="D685" s="1815"/>
      <c r="E685" s="1817"/>
      <c r="F685" s="251"/>
      <c r="G685" s="251"/>
      <c r="H685" s="251"/>
      <c r="I685" s="251"/>
      <c r="J685" s="251"/>
      <c r="K685" s="251"/>
      <c r="L685" s="10"/>
      <c r="M685" s="10"/>
      <c r="N685" s="455"/>
      <c r="O685" s="250"/>
      <c r="P685" s="477"/>
      <c r="Q685" s="10"/>
      <c r="R685" s="340"/>
      <c r="S685" s="340"/>
      <c r="T685" s="340"/>
      <c r="U685" s="10"/>
      <c r="V685" s="10"/>
      <c r="W685" s="10"/>
      <c r="X685" s="10"/>
      <c r="Y685" s="10"/>
      <c r="Z685" s="10"/>
      <c r="AA685" s="10"/>
      <c r="AB685" s="10"/>
    </row>
    <row r="686" spans="1:28" ht="24.75" customHeight="1">
      <c r="A686" s="1252" t="str">
        <f>IF(E686&gt;0,"Wypełnione","")</f>
        <v/>
      </c>
      <c r="B686" s="58"/>
      <c r="C686" s="1816">
        <f>'Og s3a'!C1089</f>
        <v>0</v>
      </c>
      <c r="D686" s="1814">
        <f>'Og s3a'!E1089</f>
        <v>0</v>
      </c>
      <c r="E686" s="1816">
        <f>'Og s3a'!F1089</f>
        <v>0</v>
      </c>
      <c r="F686" s="494">
        <f>O686</f>
        <v>0</v>
      </c>
      <c r="G686" s="494">
        <f>P686</f>
        <v>0</v>
      </c>
      <c r="H686" s="253"/>
      <c r="I686" s="253"/>
      <c r="J686" s="253"/>
      <c r="K686" s="253"/>
      <c r="L686" s="10"/>
      <c r="M686" s="10"/>
      <c r="N686" s="454">
        <f>'Og s3a'!G1089</f>
        <v>0</v>
      </c>
      <c r="O686" s="254">
        <f>'Og s3a'!H1089</f>
        <v>0</v>
      </c>
      <c r="P686" s="456">
        <f>'Og s3a'!D1089</f>
        <v>0</v>
      </c>
      <c r="Q686" s="10"/>
      <c r="R686" s="340"/>
      <c r="S686" s="340"/>
      <c r="T686" s="340"/>
      <c r="U686" s="10"/>
      <c r="V686" s="10"/>
      <c r="W686" s="10"/>
      <c r="X686" s="10"/>
      <c r="Y686" s="10"/>
      <c r="Z686" s="10"/>
      <c r="AA686" s="10"/>
      <c r="AB686" s="10"/>
    </row>
    <row r="687" spans="1:28" ht="14.25" customHeight="1">
      <c r="A687" s="1252" t="str">
        <f>A686</f>
        <v/>
      </c>
      <c r="B687" s="58"/>
      <c r="C687" s="1817"/>
      <c r="D687" s="1815"/>
      <c r="E687" s="1817"/>
      <c r="F687" s="251"/>
      <c r="G687" s="251"/>
      <c r="H687" s="251"/>
      <c r="I687" s="251"/>
      <c r="J687" s="251"/>
      <c r="K687" s="251"/>
      <c r="L687" s="10"/>
      <c r="M687" s="10"/>
      <c r="N687" s="455"/>
      <c r="O687" s="250"/>
      <c r="P687" s="477"/>
      <c r="Q687" s="10"/>
      <c r="R687" s="340"/>
      <c r="S687" s="340"/>
      <c r="T687" s="340"/>
      <c r="U687" s="10"/>
      <c r="V687" s="10"/>
      <c r="W687" s="10"/>
      <c r="X687" s="10"/>
      <c r="Y687" s="10"/>
      <c r="Z687" s="10"/>
      <c r="AA687" s="10"/>
      <c r="AB687" s="10"/>
    </row>
    <row r="688" spans="1:28" ht="24.75" customHeight="1">
      <c r="A688" s="1252" t="str">
        <f>IF(E688&gt;0,"Wypełnione","")</f>
        <v/>
      </c>
      <c r="B688" s="58"/>
      <c r="C688" s="1816">
        <f>'Og s3a'!C1091</f>
        <v>0</v>
      </c>
      <c r="D688" s="1814">
        <f>'Og s3a'!E1091</f>
        <v>0</v>
      </c>
      <c r="E688" s="1816">
        <f>'Og s3a'!F1091</f>
        <v>0</v>
      </c>
      <c r="F688" s="494">
        <f>O688</f>
        <v>0</v>
      </c>
      <c r="G688" s="494">
        <f>P688</f>
        <v>0</v>
      </c>
      <c r="H688" s="253"/>
      <c r="I688" s="253"/>
      <c r="J688" s="253"/>
      <c r="K688" s="253"/>
      <c r="L688" s="10"/>
      <c r="M688" s="10"/>
      <c r="N688" s="454">
        <f>'Og s3a'!G1091</f>
        <v>0</v>
      </c>
      <c r="O688" s="254">
        <f>'Og s3a'!H1091</f>
        <v>0</v>
      </c>
      <c r="P688" s="456">
        <f>'Og s3a'!D1091</f>
        <v>0</v>
      </c>
      <c r="Q688" s="10"/>
      <c r="R688" s="340"/>
      <c r="S688" s="340"/>
      <c r="T688" s="340"/>
      <c r="U688" s="10"/>
      <c r="V688" s="10"/>
      <c r="W688" s="10"/>
      <c r="X688" s="10"/>
      <c r="Y688" s="10"/>
      <c r="Z688" s="10"/>
      <c r="AA688" s="10"/>
      <c r="AB688" s="10"/>
    </row>
    <row r="689" spans="1:28" ht="14.25" customHeight="1">
      <c r="A689" s="1252" t="str">
        <f>A688</f>
        <v/>
      </c>
      <c r="B689" s="58"/>
      <c r="C689" s="1817"/>
      <c r="D689" s="1815"/>
      <c r="E689" s="1817"/>
      <c r="F689" s="251"/>
      <c r="G689" s="251"/>
      <c r="H689" s="251"/>
      <c r="I689" s="251"/>
      <c r="J689" s="251"/>
      <c r="K689" s="251"/>
      <c r="L689" s="10"/>
      <c r="M689" s="10"/>
      <c r="N689" s="455"/>
      <c r="O689" s="250"/>
      <c r="P689" s="477"/>
      <c r="Q689" s="10"/>
      <c r="R689" s="340"/>
      <c r="S689" s="340"/>
      <c r="T689" s="340"/>
      <c r="U689" s="10"/>
      <c r="V689" s="10"/>
      <c r="W689" s="10"/>
      <c r="X689" s="10"/>
      <c r="Y689" s="10"/>
      <c r="Z689" s="10"/>
      <c r="AA689" s="10"/>
      <c r="AB689" s="10"/>
    </row>
    <row r="690" spans="1:28" ht="24.75" customHeight="1">
      <c r="A690" s="1252" t="str">
        <f>IF(E690&gt;0,"Wypełnione","")</f>
        <v/>
      </c>
      <c r="B690" s="58"/>
      <c r="C690" s="1816">
        <f>'Og s3a'!C1093</f>
        <v>0</v>
      </c>
      <c r="D690" s="1814">
        <f>'Og s3a'!E1093</f>
        <v>0</v>
      </c>
      <c r="E690" s="1816">
        <f>'Og s3a'!F1093</f>
        <v>0</v>
      </c>
      <c r="F690" s="494">
        <f>O690</f>
        <v>0</v>
      </c>
      <c r="G690" s="494">
        <f>P690</f>
        <v>0</v>
      </c>
      <c r="H690" s="253"/>
      <c r="I690" s="253"/>
      <c r="J690" s="253"/>
      <c r="K690" s="253"/>
      <c r="L690" s="10"/>
      <c r="M690" s="10"/>
      <c r="N690" s="454">
        <f>'Og s3a'!G1093</f>
        <v>0</v>
      </c>
      <c r="O690" s="254">
        <f>'Og s3a'!H1093</f>
        <v>0</v>
      </c>
      <c r="P690" s="456">
        <f>'Og s3a'!D1093</f>
        <v>0</v>
      </c>
      <c r="Q690" s="10"/>
      <c r="R690" s="340"/>
      <c r="S690" s="340"/>
      <c r="T690" s="340"/>
      <c r="U690" s="10"/>
      <c r="V690" s="10"/>
      <c r="W690" s="10"/>
      <c r="X690" s="10"/>
      <c r="Y690" s="10"/>
      <c r="Z690" s="10"/>
      <c r="AA690" s="10"/>
      <c r="AB690" s="10"/>
    </row>
    <row r="691" spans="1:28" ht="14.25" customHeight="1">
      <c r="A691" s="1252" t="str">
        <f>A690</f>
        <v/>
      </c>
      <c r="B691" s="58"/>
      <c r="C691" s="1817"/>
      <c r="D691" s="1815"/>
      <c r="E691" s="1817"/>
      <c r="F691" s="251"/>
      <c r="G691" s="251"/>
      <c r="H691" s="251"/>
      <c r="I691" s="251"/>
      <c r="J691" s="251"/>
      <c r="K691" s="251"/>
      <c r="L691" s="10"/>
      <c r="M691" s="10"/>
      <c r="N691" s="455"/>
      <c r="O691" s="250"/>
      <c r="P691" s="477"/>
      <c r="Q691" s="10"/>
      <c r="R691" s="340"/>
      <c r="S691" s="340"/>
      <c r="T691" s="340"/>
      <c r="U691" s="10"/>
      <c r="V691" s="10"/>
      <c r="W691" s="10"/>
      <c r="X691" s="10"/>
      <c r="Y691" s="10"/>
      <c r="Z691" s="10"/>
      <c r="AA691" s="10"/>
      <c r="AB691" s="10"/>
    </row>
    <row r="692" spans="1:28" ht="24.75" customHeight="1">
      <c r="A692" s="1252" t="str">
        <f>IF(E692&gt;0,"Wypełnione","")</f>
        <v/>
      </c>
      <c r="B692" s="58"/>
      <c r="C692" s="1816">
        <f>'Og s3a'!C1095</f>
        <v>0</v>
      </c>
      <c r="D692" s="1814">
        <f>'Og s3a'!E1095</f>
        <v>0</v>
      </c>
      <c r="E692" s="1816">
        <f>'Og s3a'!F1095</f>
        <v>0</v>
      </c>
      <c r="F692" s="494">
        <f>O692</f>
        <v>0</v>
      </c>
      <c r="G692" s="494">
        <f>P692</f>
        <v>0</v>
      </c>
      <c r="H692" s="253"/>
      <c r="I692" s="253"/>
      <c r="J692" s="253"/>
      <c r="K692" s="253"/>
      <c r="L692" s="10"/>
      <c r="M692" s="10"/>
      <c r="N692" s="454">
        <f>'Og s3a'!G1095</f>
        <v>0</v>
      </c>
      <c r="O692" s="254">
        <f>'Og s3a'!H1095</f>
        <v>0</v>
      </c>
      <c r="P692" s="456">
        <f>'Og s3a'!D1095</f>
        <v>0</v>
      </c>
      <c r="Q692" s="10"/>
      <c r="R692" s="340"/>
      <c r="S692" s="340"/>
      <c r="T692" s="340"/>
      <c r="U692" s="10"/>
      <c r="V692" s="10"/>
      <c r="W692" s="10"/>
      <c r="X692" s="10"/>
      <c r="Y692" s="10"/>
      <c r="Z692" s="10"/>
      <c r="AA692" s="10"/>
      <c r="AB692" s="10"/>
    </row>
    <row r="693" spans="1:28" ht="14.25" customHeight="1">
      <c r="A693" s="1252" t="str">
        <f>A692</f>
        <v/>
      </c>
      <c r="B693" s="58"/>
      <c r="C693" s="1817"/>
      <c r="D693" s="1815"/>
      <c r="E693" s="1817"/>
      <c r="F693" s="251"/>
      <c r="G693" s="251"/>
      <c r="H693" s="251"/>
      <c r="I693" s="251"/>
      <c r="J693" s="251"/>
      <c r="K693" s="251"/>
      <c r="L693" s="10"/>
      <c r="M693" s="10"/>
      <c r="N693" s="455"/>
      <c r="O693" s="250"/>
      <c r="P693" s="477"/>
      <c r="Q693" s="10"/>
      <c r="R693" s="340"/>
      <c r="S693" s="340"/>
      <c r="T693" s="340"/>
      <c r="U693" s="10"/>
      <c r="V693" s="10"/>
      <c r="W693" s="10"/>
      <c r="X693" s="10"/>
      <c r="Y693" s="10"/>
      <c r="Z693" s="10"/>
      <c r="AA693" s="10"/>
      <c r="AB693" s="10"/>
    </row>
    <row r="694" spans="1:28" ht="24.75" customHeight="1">
      <c r="A694" s="1252" t="str">
        <f>IF(E694&gt;0,"Wypełnione","")</f>
        <v/>
      </c>
      <c r="B694" s="58"/>
      <c r="C694" s="1816">
        <f>'Og s3a'!C1097</f>
        <v>0</v>
      </c>
      <c r="D694" s="1814">
        <f>'Og s3a'!E1097</f>
        <v>0</v>
      </c>
      <c r="E694" s="1816">
        <f>'Og s3a'!F1097</f>
        <v>0</v>
      </c>
      <c r="F694" s="494">
        <f>O694</f>
        <v>0</v>
      </c>
      <c r="G694" s="494">
        <f>P694</f>
        <v>0</v>
      </c>
      <c r="H694" s="253"/>
      <c r="I694" s="253"/>
      <c r="J694" s="253"/>
      <c r="K694" s="253"/>
      <c r="L694" s="10"/>
      <c r="M694" s="10"/>
      <c r="N694" s="454">
        <f>'Og s3a'!G1097</f>
        <v>0</v>
      </c>
      <c r="O694" s="254">
        <f>'Og s3a'!H1097</f>
        <v>0</v>
      </c>
      <c r="P694" s="456">
        <f>'Og s3a'!D1097</f>
        <v>0</v>
      </c>
      <c r="Q694" s="10"/>
      <c r="R694" s="340"/>
      <c r="S694" s="340"/>
      <c r="T694" s="340"/>
      <c r="U694" s="10"/>
      <c r="V694" s="10"/>
      <c r="W694" s="10"/>
      <c r="X694" s="10"/>
      <c r="Y694" s="10"/>
      <c r="Z694" s="10"/>
      <c r="AA694" s="10"/>
      <c r="AB694" s="10"/>
    </row>
    <row r="695" spans="1:28" ht="14.25" customHeight="1">
      <c r="A695" s="1252" t="str">
        <f>A694</f>
        <v/>
      </c>
      <c r="B695" s="58"/>
      <c r="C695" s="1817"/>
      <c r="D695" s="1815"/>
      <c r="E695" s="1817"/>
      <c r="F695" s="251"/>
      <c r="G695" s="251"/>
      <c r="H695" s="251"/>
      <c r="I695" s="251"/>
      <c r="J695" s="251"/>
      <c r="K695" s="251"/>
      <c r="L695" s="10"/>
      <c r="M695" s="10"/>
      <c r="N695" s="455"/>
      <c r="O695" s="250"/>
      <c r="P695" s="477"/>
      <c r="Q695" s="10"/>
      <c r="R695" s="340"/>
      <c r="S695" s="340"/>
      <c r="T695" s="340"/>
      <c r="U695" s="10"/>
      <c r="V695" s="10"/>
      <c r="W695" s="10"/>
      <c r="X695" s="10"/>
      <c r="Y695" s="10"/>
      <c r="Z695" s="10"/>
      <c r="AA695" s="10"/>
      <c r="AB695" s="10"/>
    </row>
    <row r="696" spans="1:28" ht="24.75" customHeight="1">
      <c r="A696" s="1252" t="str">
        <f>IF(E696&gt;0,"Wypełnione","")</f>
        <v/>
      </c>
      <c r="B696" s="58"/>
      <c r="C696" s="1816">
        <f>'Og s3a'!C1099</f>
        <v>0</v>
      </c>
      <c r="D696" s="1814">
        <f>'Og s3a'!E1099</f>
        <v>0</v>
      </c>
      <c r="E696" s="1816">
        <f>'Og s3a'!F1099</f>
        <v>0</v>
      </c>
      <c r="F696" s="494">
        <f>O696</f>
        <v>0</v>
      </c>
      <c r="G696" s="494">
        <f>P696</f>
        <v>0</v>
      </c>
      <c r="H696" s="253"/>
      <c r="I696" s="253"/>
      <c r="J696" s="253"/>
      <c r="K696" s="253"/>
      <c r="L696" s="10"/>
      <c r="M696" s="10"/>
      <c r="N696" s="454">
        <f>'Og s3a'!G1099</f>
        <v>0</v>
      </c>
      <c r="O696" s="254">
        <f>'Og s3a'!H1099</f>
        <v>0</v>
      </c>
      <c r="P696" s="456">
        <f>'Og s3a'!D1099</f>
        <v>0</v>
      </c>
      <c r="Q696" s="10"/>
      <c r="R696" s="340"/>
      <c r="S696" s="340"/>
      <c r="T696" s="340"/>
      <c r="U696" s="10"/>
      <c r="V696" s="10"/>
      <c r="W696" s="10"/>
      <c r="X696" s="10"/>
      <c r="Y696" s="10"/>
      <c r="Z696" s="10"/>
      <c r="AA696" s="10"/>
      <c r="AB696" s="10"/>
    </row>
    <row r="697" spans="1:28" ht="14.25" customHeight="1">
      <c r="A697" s="1252" t="str">
        <f>A696</f>
        <v/>
      </c>
      <c r="B697" s="58"/>
      <c r="C697" s="1817"/>
      <c r="D697" s="1815"/>
      <c r="E697" s="1817"/>
      <c r="F697" s="251"/>
      <c r="G697" s="251"/>
      <c r="H697" s="251"/>
      <c r="I697" s="251"/>
      <c r="J697" s="251"/>
      <c r="K697" s="251"/>
      <c r="L697" s="10"/>
      <c r="M697" s="10"/>
      <c r="N697" s="455"/>
      <c r="O697" s="250"/>
      <c r="P697" s="477"/>
      <c r="Q697" s="10"/>
      <c r="R697" s="340"/>
      <c r="S697" s="340"/>
      <c r="T697" s="340"/>
      <c r="U697" s="10"/>
      <c r="V697" s="10"/>
      <c r="W697" s="10"/>
      <c r="X697" s="10"/>
      <c r="Y697" s="10"/>
      <c r="Z697" s="10"/>
      <c r="AA697" s="10"/>
      <c r="AB697" s="10"/>
    </row>
    <row r="698" spans="1:28" ht="24.75" customHeight="1">
      <c r="A698" s="1252" t="str">
        <f>IF(E698&gt;0,"Wypełnione","")</f>
        <v/>
      </c>
      <c r="B698" s="58"/>
      <c r="C698" s="1816">
        <f>'Og s3a'!C1101</f>
        <v>0</v>
      </c>
      <c r="D698" s="1814">
        <f>'Og s3a'!E1101</f>
        <v>0</v>
      </c>
      <c r="E698" s="1816">
        <f>'Og s3a'!F1101</f>
        <v>0</v>
      </c>
      <c r="F698" s="494">
        <f>O698</f>
        <v>0</v>
      </c>
      <c r="G698" s="494">
        <f>P698</f>
        <v>0</v>
      </c>
      <c r="H698" s="253"/>
      <c r="I698" s="253"/>
      <c r="J698" s="253"/>
      <c r="K698" s="253"/>
      <c r="L698" s="10"/>
      <c r="M698" s="10"/>
      <c r="N698" s="454">
        <f>'Og s3a'!G1101</f>
        <v>0</v>
      </c>
      <c r="O698" s="254">
        <f>'Og s3a'!H1101</f>
        <v>0</v>
      </c>
      <c r="P698" s="456">
        <f>'Og s3a'!D1101</f>
        <v>0</v>
      </c>
      <c r="Q698" s="10"/>
      <c r="R698" s="340"/>
      <c r="S698" s="340"/>
      <c r="T698" s="340"/>
      <c r="U698" s="10"/>
      <c r="V698" s="10"/>
      <c r="W698" s="10"/>
      <c r="X698" s="10"/>
      <c r="Y698" s="10"/>
      <c r="Z698" s="10"/>
      <c r="AA698" s="10"/>
      <c r="AB698" s="10"/>
    </row>
    <row r="699" spans="1:28" ht="14.25" customHeight="1">
      <c r="A699" s="1252" t="str">
        <f>A698</f>
        <v/>
      </c>
      <c r="B699" s="58"/>
      <c r="C699" s="1817"/>
      <c r="D699" s="1815"/>
      <c r="E699" s="1817"/>
      <c r="F699" s="251"/>
      <c r="G699" s="251"/>
      <c r="H699" s="251"/>
      <c r="I699" s="251"/>
      <c r="J699" s="251"/>
      <c r="K699" s="251"/>
      <c r="L699" s="10"/>
      <c r="M699" s="10"/>
      <c r="N699" s="455"/>
      <c r="O699" s="250"/>
      <c r="P699" s="477"/>
      <c r="Q699" s="10"/>
      <c r="R699" s="340"/>
      <c r="S699" s="340"/>
      <c r="T699" s="340"/>
      <c r="U699" s="10"/>
      <c r="V699" s="10"/>
      <c r="W699" s="10"/>
      <c r="X699" s="10"/>
      <c r="Y699" s="10"/>
      <c r="Z699" s="10"/>
      <c r="AA699" s="10"/>
      <c r="AB699" s="10"/>
    </row>
    <row r="700" spans="1:28" ht="24.75" customHeight="1">
      <c r="A700" s="1252" t="str">
        <f>IF(E700&gt;0,"Wypełnione","")</f>
        <v/>
      </c>
      <c r="B700" s="58"/>
      <c r="C700" s="1816">
        <f>'Og s3a'!C1103</f>
        <v>0</v>
      </c>
      <c r="D700" s="1814">
        <f>'Og s3a'!E1103</f>
        <v>0</v>
      </c>
      <c r="E700" s="1816">
        <f>'Og s3a'!F1103</f>
        <v>0</v>
      </c>
      <c r="F700" s="494">
        <f>O700</f>
        <v>0</v>
      </c>
      <c r="G700" s="494">
        <f>P700</f>
        <v>0</v>
      </c>
      <c r="H700" s="253"/>
      <c r="I700" s="253"/>
      <c r="J700" s="253"/>
      <c r="K700" s="253"/>
      <c r="L700" s="10"/>
      <c r="M700" s="10"/>
      <c r="N700" s="454">
        <f>'Og s3a'!G1103</f>
        <v>0</v>
      </c>
      <c r="O700" s="254">
        <f>'Og s3a'!H1103</f>
        <v>0</v>
      </c>
      <c r="P700" s="456">
        <f>'Og s3a'!D1103</f>
        <v>0</v>
      </c>
      <c r="Q700" s="10"/>
      <c r="R700" s="340"/>
      <c r="S700" s="340"/>
      <c r="T700" s="340"/>
      <c r="U700" s="10"/>
      <c r="V700" s="10"/>
      <c r="W700" s="10"/>
      <c r="X700" s="10"/>
      <c r="Y700" s="10"/>
      <c r="Z700" s="10"/>
      <c r="AA700" s="10"/>
      <c r="AB700" s="10"/>
    </row>
    <row r="701" spans="1:28" ht="14.25" customHeight="1">
      <c r="A701" s="1252" t="str">
        <f>A700</f>
        <v/>
      </c>
      <c r="B701" s="58"/>
      <c r="C701" s="1817"/>
      <c r="D701" s="1815"/>
      <c r="E701" s="1817"/>
      <c r="F701" s="251"/>
      <c r="G701" s="251"/>
      <c r="H701" s="251"/>
      <c r="I701" s="251"/>
      <c r="J701" s="251"/>
      <c r="K701" s="251"/>
      <c r="L701" s="10"/>
      <c r="M701" s="10"/>
      <c r="N701" s="455"/>
      <c r="O701" s="250"/>
      <c r="P701" s="477"/>
      <c r="Q701" s="10"/>
      <c r="R701" s="340"/>
      <c r="S701" s="340"/>
      <c r="T701" s="340"/>
      <c r="U701" s="10"/>
      <c r="V701" s="10"/>
      <c r="W701" s="10"/>
      <c r="X701" s="10"/>
      <c r="Y701" s="10"/>
      <c r="Z701" s="10"/>
      <c r="AA701" s="10"/>
      <c r="AB701" s="10"/>
    </row>
    <row r="702" spans="1:28" ht="24.75" customHeight="1">
      <c r="A702" s="1252" t="str">
        <f>IF(E702&gt;0,"Wypełnione","")</f>
        <v/>
      </c>
      <c r="B702" s="58"/>
      <c r="C702" s="1816">
        <f>'Og s3a'!C1105</f>
        <v>0</v>
      </c>
      <c r="D702" s="1814">
        <f>'Og s3a'!E1105</f>
        <v>0</v>
      </c>
      <c r="E702" s="1816">
        <f>'Og s3a'!F1105</f>
        <v>0</v>
      </c>
      <c r="F702" s="494">
        <f>O702</f>
        <v>0</v>
      </c>
      <c r="G702" s="494">
        <f>P702</f>
        <v>0</v>
      </c>
      <c r="H702" s="253"/>
      <c r="I702" s="253"/>
      <c r="J702" s="253"/>
      <c r="K702" s="253"/>
      <c r="L702" s="10"/>
      <c r="M702" s="10"/>
      <c r="N702" s="454">
        <f>'Og s3a'!G1105</f>
        <v>0</v>
      </c>
      <c r="O702" s="254">
        <f>'Og s3a'!H1105</f>
        <v>0</v>
      </c>
      <c r="P702" s="456">
        <f>'Og s3a'!D1105</f>
        <v>0</v>
      </c>
      <c r="Q702" s="10"/>
      <c r="R702" s="340"/>
      <c r="S702" s="340"/>
      <c r="T702" s="340"/>
      <c r="U702" s="10"/>
      <c r="V702" s="10"/>
      <c r="W702" s="10"/>
      <c r="X702" s="10"/>
      <c r="Y702" s="10"/>
      <c r="Z702" s="10"/>
      <c r="AA702" s="10"/>
      <c r="AB702" s="10"/>
    </row>
    <row r="703" spans="1:28" ht="14.25" customHeight="1">
      <c r="A703" s="1252" t="str">
        <f>A702</f>
        <v/>
      </c>
      <c r="B703" s="58"/>
      <c r="C703" s="1817"/>
      <c r="D703" s="1815"/>
      <c r="E703" s="1817"/>
      <c r="F703" s="251"/>
      <c r="G703" s="251"/>
      <c r="H703" s="251"/>
      <c r="I703" s="251"/>
      <c r="J703" s="251"/>
      <c r="K703" s="251"/>
      <c r="L703" s="10"/>
      <c r="M703" s="10"/>
      <c r="N703" s="455"/>
      <c r="O703" s="250"/>
      <c r="P703" s="477"/>
      <c r="Q703" s="10"/>
      <c r="R703" s="340"/>
      <c r="S703" s="340"/>
      <c r="T703" s="340"/>
      <c r="U703" s="10"/>
      <c r="V703" s="10"/>
      <c r="W703" s="10"/>
      <c r="X703" s="10"/>
      <c r="Y703" s="10"/>
      <c r="Z703" s="10"/>
      <c r="AA703" s="10"/>
      <c r="AB703" s="10"/>
    </row>
    <row r="704" spans="1:28" ht="24.75" customHeight="1">
      <c r="A704" s="1252" t="str">
        <f>IF(E704&gt;0,"Wypełnione","")</f>
        <v/>
      </c>
      <c r="B704" s="58"/>
      <c r="C704" s="1816">
        <f>'Og s3a'!C1107</f>
        <v>0</v>
      </c>
      <c r="D704" s="1814">
        <f>'Og s3a'!E1107</f>
        <v>0</v>
      </c>
      <c r="E704" s="1816">
        <f>'Og s3a'!F1107</f>
        <v>0</v>
      </c>
      <c r="F704" s="494">
        <f>O704</f>
        <v>0</v>
      </c>
      <c r="G704" s="494">
        <f>P704</f>
        <v>0</v>
      </c>
      <c r="H704" s="253"/>
      <c r="I704" s="253"/>
      <c r="J704" s="253"/>
      <c r="K704" s="253"/>
      <c r="L704" s="10"/>
      <c r="M704" s="10"/>
      <c r="N704" s="454">
        <f>'Og s3a'!G1107</f>
        <v>0</v>
      </c>
      <c r="O704" s="254">
        <f>'Og s3a'!H1107</f>
        <v>0</v>
      </c>
      <c r="P704" s="456">
        <f>'Og s3a'!D1107</f>
        <v>0</v>
      </c>
      <c r="Q704" s="10"/>
      <c r="R704" s="340"/>
      <c r="S704" s="340"/>
      <c r="T704" s="340"/>
      <c r="U704" s="10"/>
      <c r="V704" s="10"/>
      <c r="W704" s="10"/>
      <c r="X704" s="10"/>
      <c r="Y704" s="10"/>
      <c r="Z704" s="10"/>
      <c r="AA704" s="10"/>
      <c r="AB704" s="10"/>
    </row>
    <row r="705" spans="1:28" ht="14.25" customHeight="1">
      <c r="A705" s="1252" t="str">
        <f>A704</f>
        <v/>
      </c>
      <c r="B705" s="58"/>
      <c r="C705" s="1817"/>
      <c r="D705" s="1815"/>
      <c r="E705" s="1817"/>
      <c r="F705" s="251"/>
      <c r="G705" s="251"/>
      <c r="H705" s="251"/>
      <c r="I705" s="251"/>
      <c r="J705" s="251"/>
      <c r="K705" s="251"/>
      <c r="L705" s="10"/>
      <c r="M705" s="10"/>
      <c r="N705" s="455"/>
      <c r="O705" s="250"/>
      <c r="P705" s="477"/>
      <c r="Q705" s="10"/>
      <c r="R705" s="340"/>
      <c r="S705" s="340"/>
      <c r="T705" s="340"/>
      <c r="U705" s="10"/>
      <c r="V705" s="10"/>
      <c r="W705" s="10"/>
      <c r="X705" s="10"/>
      <c r="Y705" s="10"/>
      <c r="Z705" s="10"/>
      <c r="AA705" s="10"/>
      <c r="AB705" s="10"/>
    </row>
    <row r="706" spans="1:28" ht="24.75" customHeight="1">
      <c r="A706" s="1252" t="str">
        <f>IF(E706&gt;0,"Wypełnione","")</f>
        <v/>
      </c>
      <c r="B706" s="58"/>
      <c r="C706" s="1816">
        <f>'Og s3a'!C1109</f>
        <v>0</v>
      </c>
      <c r="D706" s="1814">
        <f>'Og s3a'!E1109</f>
        <v>0</v>
      </c>
      <c r="E706" s="1816">
        <f>'Og s3a'!F1109</f>
        <v>0</v>
      </c>
      <c r="F706" s="494">
        <f>O706</f>
        <v>0</v>
      </c>
      <c r="G706" s="494">
        <f>P706</f>
        <v>0</v>
      </c>
      <c r="H706" s="253"/>
      <c r="I706" s="253"/>
      <c r="J706" s="253"/>
      <c r="K706" s="253"/>
      <c r="L706" s="10"/>
      <c r="M706" s="10"/>
      <c r="N706" s="454">
        <f>'Og s3a'!G1109</f>
        <v>0</v>
      </c>
      <c r="O706" s="254">
        <f>'Og s3a'!H1109</f>
        <v>0</v>
      </c>
      <c r="P706" s="456">
        <f>'Og s3a'!D1109</f>
        <v>0</v>
      </c>
      <c r="Q706" s="10"/>
      <c r="R706" s="340"/>
      <c r="S706" s="340"/>
      <c r="T706" s="340"/>
      <c r="U706" s="10"/>
      <c r="V706" s="10"/>
      <c r="W706" s="10"/>
      <c r="X706" s="10"/>
      <c r="Y706" s="10"/>
      <c r="Z706" s="10"/>
      <c r="AA706" s="10"/>
      <c r="AB706" s="10"/>
    </row>
    <row r="707" spans="1:28" ht="14.25" customHeight="1">
      <c r="A707" s="1252" t="str">
        <f>A706</f>
        <v/>
      </c>
      <c r="B707" s="58"/>
      <c r="C707" s="1817"/>
      <c r="D707" s="1815"/>
      <c r="E707" s="1817"/>
      <c r="F707" s="251"/>
      <c r="G707" s="251"/>
      <c r="H707" s="251"/>
      <c r="I707" s="251"/>
      <c r="J707" s="251"/>
      <c r="K707" s="251"/>
      <c r="L707" s="10"/>
      <c r="M707" s="10"/>
      <c r="N707" s="455"/>
      <c r="O707" s="250"/>
      <c r="P707" s="477"/>
      <c r="Q707" s="10"/>
      <c r="R707" s="340"/>
      <c r="S707" s="340"/>
      <c r="T707" s="340"/>
      <c r="U707" s="10"/>
      <c r="V707" s="10"/>
      <c r="W707" s="10"/>
      <c r="X707" s="10"/>
      <c r="Y707" s="10"/>
      <c r="Z707" s="10"/>
      <c r="AA707" s="10"/>
      <c r="AB707" s="10"/>
    </row>
    <row r="708" spans="1:28" ht="24.75" customHeight="1">
      <c r="A708" s="1252" t="str">
        <f>IF(E708&gt;0,"Wypełnione","")</f>
        <v/>
      </c>
      <c r="B708" s="58"/>
      <c r="C708" s="1816">
        <f>'Og s3a'!C1111</f>
        <v>0</v>
      </c>
      <c r="D708" s="1814">
        <f>'Og s3a'!E1111</f>
        <v>0</v>
      </c>
      <c r="E708" s="1816">
        <f>'Og s3a'!F1111</f>
        <v>0</v>
      </c>
      <c r="F708" s="494">
        <f>O708</f>
        <v>0</v>
      </c>
      <c r="G708" s="494">
        <f>P708</f>
        <v>0</v>
      </c>
      <c r="H708" s="253"/>
      <c r="I708" s="253"/>
      <c r="J708" s="253"/>
      <c r="K708" s="253"/>
      <c r="L708" s="10"/>
      <c r="M708" s="10"/>
      <c r="N708" s="454">
        <f>'Og s3a'!G1111</f>
        <v>0</v>
      </c>
      <c r="O708" s="254">
        <f>'Og s3a'!H1111</f>
        <v>0</v>
      </c>
      <c r="P708" s="456">
        <f>'Og s3a'!D1111</f>
        <v>0</v>
      </c>
      <c r="Q708" s="10"/>
      <c r="R708" s="340"/>
      <c r="S708" s="340"/>
      <c r="T708" s="340"/>
      <c r="U708" s="10"/>
      <c r="V708" s="10"/>
      <c r="W708" s="10"/>
      <c r="X708" s="10"/>
      <c r="Y708" s="10"/>
      <c r="Z708" s="10"/>
      <c r="AA708" s="10"/>
      <c r="AB708" s="10"/>
    </row>
    <row r="709" spans="1:28" ht="14.25" customHeight="1">
      <c r="A709" s="1252" t="str">
        <f>A708</f>
        <v/>
      </c>
      <c r="B709" s="58"/>
      <c r="C709" s="1817"/>
      <c r="D709" s="1815"/>
      <c r="E709" s="1817"/>
      <c r="F709" s="251"/>
      <c r="G709" s="251"/>
      <c r="H709" s="251"/>
      <c r="I709" s="251"/>
      <c r="J709" s="251"/>
      <c r="K709" s="251"/>
      <c r="L709" s="10"/>
      <c r="M709" s="10"/>
      <c r="N709" s="455"/>
      <c r="O709" s="250"/>
      <c r="P709" s="477"/>
      <c r="Q709" s="10"/>
      <c r="R709" s="340"/>
      <c r="S709" s="340"/>
      <c r="T709" s="340"/>
      <c r="U709" s="10"/>
      <c r="V709" s="10"/>
      <c r="W709" s="10"/>
      <c r="X709" s="10"/>
      <c r="Y709" s="10"/>
      <c r="Z709" s="10"/>
      <c r="AA709" s="10"/>
      <c r="AB709" s="10"/>
    </row>
    <row r="710" spans="1:28" ht="24.75" customHeight="1">
      <c r="A710" s="1252" t="str">
        <f>IF(E710&gt;0,"Wypełnione","")</f>
        <v/>
      </c>
      <c r="B710" s="58"/>
      <c r="C710" s="1816">
        <f>'Og s3a'!C1113</f>
        <v>0</v>
      </c>
      <c r="D710" s="1814">
        <f>'Og s3a'!E1113</f>
        <v>0</v>
      </c>
      <c r="E710" s="1816">
        <f>'Og s3a'!F1113</f>
        <v>0</v>
      </c>
      <c r="F710" s="494">
        <f>O710</f>
        <v>0</v>
      </c>
      <c r="G710" s="494">
        <f>P710</f>
        <v>0</v>
      </c>
      <c r="H710" s="253"/>
      <c r="I710" s="253"/>
      <c r="J710" s="253"/>
      <c r="K710" s="253"/>
      <c r="L710" s="10"/>
      <c r="M710" s="10"/>
      <c r="N710" s="454">
        <f>'Og s3a'!G1113</f>
        <v>0</v>
      </c>
      <c r="O710" s="254">
        <f>'Og s3a'!H1113</f>
        <v>0</v>
      </c>
      <c r="P710" s="456">
        <f>'Og s3a'!D1113</f>
        <v>0</v>
      </c>
      <c r="Q710" s="10"/>
      <c r="R710" s="340"/>
      <c r="S710" s="340"/>
      <c r="T710" s="340"/>
      <c r="U710" s="10"/>
      <c r="V710" s="10"/>
      <c r="W710" s="10"/>
      <c r="X710" s="10"/>
      <c r="Y710" s="10"/>
      <c r="Z710" s="10"/>
      <c r="AA710" s="10"/>
      <c r="AB710" s="10"/>
    </row>
    <row r="711" spans="1:28" ht="14.25" customHeight="1">
      <c r="A711" s="1252" t="str">
        <f>A710</f>
        <v/>
      </c>
      <c r="B711" s="58"/>
      <c r="C711" s="1817"/>
      <c r="D711" s="1815"/>
      <c r="E711" s="1817"/>
      <c r="F711" s="251"/>
      <c r="G711" s="251"/>
      <c r="H711" s="251"/>
      <c r="I711" s="251"/>
      <c r="J711" s="251"/>
      <c r="K711" s="251"/>
      <c r="L711" s="10"/>
      <c r="M711" s="10"/>
      <c r="N711" s="455"/>
      <c r="O711" s="250"/>
      <c r="P711" s="477"/>
      <c r="Q711" s="10"/>
      <c r="R711" s="340"/>
      <c r="S711" s="340"/>
      <c r="T711" s="340"/>
      <c r="U711" s="10"/>
      <c r="V711" s="10"/>
      <c r="W711" s="10"/>
      <c r="X711" s="10"/>
      <c r="Y711" s="10"/>
      <c r="Z711" s="10"/>
      <c r="AA711" s="10"/>
      <c r="AB711" s="10"/>
    </row>
    <row r="712" spans="1:28" ht="24.75" customHeight="1">
      <c r="A712" s="1252" t="str">
        <f>IF(E712&gt;0,"Wypełnione","")</f>
        <v/>
      </c>
      <c r="B712" s="58"/>
      <c r="C712" s="1816">
        <f>'Og s3a'!C1115</f>
        <v>0</v>
      </c>
      <c r="D712" s="1814">
        <f>'Og s3a'!E1115</f>
        <v>0</v>
      </c>
      <c r="E712" s="1816">
        <f>'Og s3a'!F1115</f>
        <v>0</v>
      </c>
      <c r="F712" s="494">
        <f>O712</f>
        <v>0</v>
      </c>
      <c r="G712" s="494">
        <f>P712</f>
        <v>0</v>
      </c>
      <c r="H712" s="253"/>
      <c r="I712" s="253"/>
      <c r="J712" s="253"/>
      <c r="K712" s="253"/>
      <c r="L712" s="10"/>
      <c r="M712" s="10"/>
      <c r="N712" s="454">
        <f>'Og s3a'!G1115</f>
        <v>0</v>
      </c>
      <c r="O712" s="254">
        <f>'Og s3a'!H1115</f>
        <v>0</v>
      </c>
      <c r="P712" s="456">
        <f>'Og s3a'!D1115</f>
        <v>0</v>
      </c>
      <c r="Q712" s="10"/>
      <c r="R712" s="340"/>
      <c r="S712" s="340"/>
      <c r="T712" s="340"/>
      <c r="U712" s="10"/>
      <c r="V712" s="10"/>
      <c r="W712" s="10"/>
      <c r="X712" s="10"/>
      <c r="Y712" s="10"/>
      <c r="Z712" s="10"/>
      <c r="AA712" s="10"/>
      <c r="AB712" s="10"/>
    </row>
    <row r="713" spans="1:28" ht="14.25" customHeight="1">
      <c r="A713" s="1252" t="str">
        <f>A712</f>
        <v/>
      </c>
      <c r="B713" s="58"/>
      <c r="C713" s="1817"/>
      <c r="D713" s="1815"/>
      <c r="E713" s="1817"/>
      <c r="F713" s="251"/>
      <c r="G713" s="251"/>
      <c r="H713" s="251"/>
      <c r="I713" s="251"/>
      <c r="J713" s="251"/>
      <c r="K713" s="251"/>
      <c r="L713" s="10"/>
      <c r="M713" s="10"/>
      <c r="N713" s="455"/>
      <c r="O713" s="250"/>
      <c r="P713" s="477"/>
      <c r="Q713" s="10"/>
      <c r="R713" s="340"/>
      <c r="S713" s="340"/>
      <c r="T713" s="340"/>
      <c r="U713" s="10"/>
      <c r="V713" s="10"/>
      <c r="W713" s="10"/>
      <c r="X713" s="10"/>
      <c r="Y713" s="10"/>
      <c r="Z713" s="10"/>
      <c r="AA713" s="10"/>
      <c r="AB713" s="10"/>
    </row>
    <row r="714" spans="1:28" ht="24.75" customHeight="1">
      <c r="A714" s="1252" t="str">
        <f>IF(E714&gt;0,"Wypełnione","")</f>
        <v/>
      </c>
      <c r="B714" s="58"/>
      <c r="C714" s="1816">
        <f>'Og s3a'!C1117</f>
        <v>0</v>
      </c>
      <c r="D714" s="1814">
        <f>'Og s3a'!E1117</f>
        <v>0</v>
      </c>
      <c r="E714" s="1816">
        <f>'Og s3a'!F1117</f>
        <v>0</v>
      </c>
      <c r="F714" s="494">
        <f>O714</f>
        <v>0</v>
      </c>
      <c r="G714" s="494">
        <f>P714</f>
        <v>0</v>
      </c>
      <c r="H714" s="253"/>
      <c r="I714" s="253"/>
      <c r="J714" s="253"/>
      <c r="K714" s="253"/>
      <c r="L714" s="10"/>
      <c r="M714" s="10"/>
      <c r="N714" s="454">
        <f>'Og s3a'!G1117</f>
        <v>0</v>
      </c>
      <c r="O714" s="254">
        <f>'Og s3a'!H1117</f>
        <v>0</v>
      </c>
      <c r="P714" s="456">
        <f>'Og s3a'!D1117</f>
        <v>0</v>
      </c>
      <c r="Q714" s="10"/>
      <c r="R714" s="340"/>
      <c r="S714" s="340"/>
      <c r="T714" s="340"/>
      <c r="U714" s="10"/>
      <c r="V714" s="10"/>
      <c r="W714" s="10"/>
      <c r="X714" s="10"/>
      <c r="Y714" s="10"/>
      <c r="Z714" s="10"/>
      <c r="AA714" s="10"/>
      <c r="AB714" s="10"/>
    </row>
    <row r="715" spans="1:28" ht="14.25" customHeight="1">
      <c r="A715" s="1252" t="str">
        <f>A714</f>
        <v/>
      </c>
      <c r="B715" s="58"/>
      <c r="C715" s="1817"/>
      <c r="D715" s="1815"/>
      <c r="E715" s="1817"/>
      <c r="F715" s="251"/>
      <c r="G715" s="251"/>
      <c r="H715" s="251"/>
      <c r="I715" s="251"/>
      <c r="J715" s="251"/>
      <c r="K715" s="251"/>
      <c r="L715" s="10"/>
      <c r="M715" s="10"/>
      <c r="N715" s="455"/>
      <c r="O715" s="250"/>
      <c r="P715" s="477"/>
      <c r="Q715" s="10"/>
      <c r="R715" s="340"/>
      <c r="S715" s="340"/>
      <c r="T715" s="340"/>
      <c r="U715" s="10"/>
      <c r="V715" s="10"/>
      <c r="W715" s="10"/>
      <c r="X715" s="10"/>
      <c r="Y715" s="10"/>
      <c r="Z715" s="10"/>
      <c r="AA715" s="10"/>
      <c r="AB715" s="10"/>
    </row>
    <row r="716" spans="1:28" ht="24.75" customHeight="1">
      <c r="A716" s="1252" t="str">
        <f>IF(E716&gt;0,"Wypełnione","")</f>
        <v/>
      </c>
      <c r="B716" s="58"/>
      <c r="C716" s="1816">
        <f>'Og s3a'!C1119</f>
        <v>0</v>
      </c>
      <c r="D716" s="1814">
        <f>'Og s3a'!E1119</f>
        <v>0</v>
      </c>
      <c r="E716" s="1816">
        <f>'Og s3a'!F1119</f>
        <v>0</v>
      </c>
      <c r="F716" s="494">
        <f>O716</f>
        <v>0</v>
      </c>
      <c r="G716" s="494">
        <f>P716</f>
        <v>0</v>
      </c>
      <c r="H716" s="253"/>
      <c r="I716" s="253"/>
      <c r="J716" s="253"/>
      <c r="K716" s="253"/>
      <c r="L716" s="10"/>
      <c r="M716" s="10"/>
      <c r="N716" s="454">
        <f>'Og s3a'!G1119</f>
        <v>0</v>
      </c>
      <c r="O716" s="254">
        <f>'Og s3a'!H1119</f>
        <v>0</v>
      </c>
      <c r="P716" s="456">
        <f>'Og s3a'!D1119</f>
        <v>0</v>
      </c>
      <c r="Q716" s="10"/>
      <c r="R716" s="340"/>
      <c r="S716" s="340"/>
      <c r="T716" s="340"/>
      <c r="U716" s="10"/>
      <c r="V716" s="10"/>
      <c r="W716" s="10"/>
      <c r="X716" s="10"/>
      <c r="Y716" s="10"/>
      <c r="Z716" s="10"/>
      <c r="AA716" s="10"/>
      <c r="AB716" s="10"/>
    </row>
    <row r="717" spans="1:28" ht="14.25" customHeight="1">
      <c r="A717" s="1252" t="str">
        <f>A716</f>
        <v/>
      </c>
      <c r="B717" s="58"/>
      <c r="C717" s="1817"/>
      <c r="D717" s="1815"/>
      <c r="E717" s="1817"/>
      <c r="F717" s="251"/>
      <c r="G717" s="251"/>
      <c r="H717" s="251"/>
      <c r="I717" s="251"/>
      <c r="J717" s="251"/>
      <c r="K717" s="251"/>
      <c r="L717" s="10"/>
      <c r="M717" s="10"/>
      <c r="N717" s="455"/>
      <c r="O717" s="250"/>
      <c r="P717" s="477"/>
      <c r="Q717" s="10"/>
      <c r="R717" s="340"/>
      <c r="S717" s="340"/>
      <c r="T717" s="340"/>
      <c r="U717" s="10"/>
      <c r="V717" s="10"/>
      <c r="W717" s="10"/>
      <c r="X717" s="10"/>
      <c r="Y717" s="10"/>
      <c r="Z717" s="10"/>
      <c r="AA717" s="10"/>
      <c r="AB717" s="10"/>
    </row>
    <row r="718" spans="1:28" ht="24.75" customHeight="1">
      <c r="A718" s="1252" t="str">
        <f>IF(E718&gt;0,"Wypełnione","")</f>
        <v/>
      </c>
      <c r="B718" s="58"/>
      <c r="C718" s="1816">
        <f>'Og s3a'!C1121</f>
        <v>0</v>
      </c>
      <c r="D718" s="1814">
        <f>'Og s3a'!E1121</f>
        <v>0</v>
      </c>
      <c r="E718" s="1816">
        <f>'Og s3a'!F1121</f>
        <v>0</v>
      </c>
      <c r="F718" s="494">
        <f>O718</f>
        <v>0</v>
      </c>
      <c r="G718" s="494">
        <f>P718</f>
        <v>0</v>
      </c>
      <c r="H718" s="253"/>
      <c r="I718" s="253"/>
      <c r="J718" s="253"/>
      <c r="K718" s="253"/>
      <c r="L718" s="10"/>
      <c r="M718" s="10"/>
      <c r="N718" s="454">
        <f>'Og s3a'!G1121</f>
        <v>0</v>
      </c>
      <c r="O718" s="254">
        <f>'Og s3a'!H1121</f>
        <v>0</v>
      </c>
      <c r="P718" s="456">
        <f>'Og s3a'!D1121</f>
        <v>0</v>
      </c>
      <c r="Q718" s="10"/>
      <c r="R718" s="340"/>
      <c r="S718" s="340"/>
      <c r="T718" s="340"/>
      <c r="U718" s="10"/>
      <c r="V718" s="10"/>
      <c r="W718" s="10"/>
      <c r="X718" s="10"/>
      <c r="Y718" s="10"/>
      <c r="Z718" s="10"/>
      <c r="AA718" s="10"/>
      <c r="AB718" s="10"/>
    </row>
    <row r="719" spans="1:28" ht="14.25" customHeight="1">
      <c r="A719" s="1252" t="str">
        <f>A718</f>
        <v/>
      </c>
      <c r="B719" s="58"/>
      <c r="C719" s="1817"/>
      <c r="D719" s="1815"/>
      <c r="E719" s="1817"/>
      <c r="F719" s="251"/>
      <c r="G719" s="251"/>
      <c r="H719" s="251"/>
      <c r="I719" s="251"/>
      <c r="J719" s="251"/>
      <c r="K719" s="251"/>
      <c r="L719" s="10"/>
      <c r="M719" s="10"/>
      <c r="N719" s="455"/>
      <c r="O719" s="250"/>
      <c r="P719" s="477"/>
      <c r="Q719" s="10"/>
      <c r="R719" s="340"/>
      <c r="S719" s="340"/>
      <c r="T719" s="340"/>
      <c r="U719" s="10"/>
      <c r="V719" s="10"/>
      <c r="W719" s="10"/>
      <c r="X719" s="10"/>
      <c r="Y719" s="10"/>
      <c r="Z719" s="10"/>
      <c r="AA719" s="10"/>
      <c r="AB719" s="10"/>
    </row>
    <row r="720" spans="1:28" ht="24.75" customHeight="1">
      <c r="A720" s="1252" t="str">
        <f>IF(E720&gt;0,"Wypełnione","")</f>
        <v/>
      </c>
      <c r="B720" s="58"/>
      <c r="C720" s="1816">
        <f>'Og s3a'!C1123</f>
        <v>0</v>
      </c>
      <c r="D720" s="1814">
        <f>'Og s3a'!E1123</f>
        <v>0</v>
      </c>
      <c r="E720" s="1816">
        <f>'Og s3a'!F1123</f>
        <v>0</v>
      </c>
      <c r="F720" s="494">
        <f>O720</f>
        <v>0</v>
      </c>
      <c r="G720" s="494">
        <f>P720</f>
        <v>0</v>
      </c>
      <c r="H720" s="253"/>
      <c r="I720" s="253"/>
      <c r="J720" s="253"/>
      <c r="K720" s="253"/>
      <c r="L720" s="10"/>
      <c r="M720" s="10"/>
      <c r="N720" s="454">
        <f>'Og s3a'!G1123</f>
        <v>0</v>
      </c>
      <c r="O720" s="254">
        <f>'Og s3a'!H1123</f>
        <v>0</v>
      </c>
      <c r="P720" s="456">
        <f>'Og s3a'!D1123</f>
        <v>0</v>
      </c>
      <c r="Q720" s="10"/>
      <c r="R720" s="340"/>
      <c r="S720" s="340"/>
      <c r="T720" s="340"/>
      <c r="U720" s="10"/>
      <c r="V720" s="10"/>
      <c r="W720" s="10"/>
      <c r="X720" s="10"/>
      <c r="Y720" s="10"/>
      <c r="Z720" s="10"/>
      <c r="AA720" s="10"/>
      <c r="AB720" s="10"/>
    </row>
    <row r="721" spans="1:28" ht="14.25" customHeight="1">
      <c r="A721" s="1252" t="str">
        <f>A720</f>
        <v/>
      </c>
      <c r="B721" s="58"/>
      <c r="C721" s="1817"/>
      <c r="D721" s="1815"/>
      <c r="E721" s="1817"/>
      <c r="F721" s="251"/>
      <c r="G721" s="251"/>
      <c r="H721" s="251"/>
      <c r="I721" s="251"/>
      <c r="J721" s="251"/>
      <c r="K721" s="251"/>
      <c r="L721" s="10"/>
      <c r="M721" s="10"/>
      <c r="N721" s="455"/>
      <c r="O721" s="250"/>
      <c r="P721" s="477"/>
      <c r="Q721" s="10"/>
      <c r="R721" s="340"/>
      <c r="S721" s="340"/>
      <c r="T721" s="340"/>
      <c r="U721" s="10"/>
      <c r="V721" s="10"/>
      <c r="W721" s="10"/>
      <c r="X721" s="10"/>
      <c r="Y721" s="10"/>
      <c r="Z721" s="10"/>
      <c r="AA721" s="10"/>
      <c r="AB721" s="10"/>
    </row>
    <row r="722" spans="1:28" ht="24.75" customHeight="1">
      <c r="A722" s="1252" t="str">
        <f>IF(E722&gt;0,"Wypełnione","")</f>
        <v/>
      </c>
      <c r="B722" s="58"/>
      <c r="C722" s="1816">
        <f>'Og s3a'!C1125</f>
        <v>0</v>
      </c>
      <c r="D722" s="1814">
        <f>'Og s3a'!E1125</f>
        <v>0</v>
      </c>
      <c r="E722" s="1816">
        <f>'Og s3a'!F1125</f>
        <v>0</v>
      </c>
      <c r="F722" s="494">
        <f>O722</f>
        <v>0</v>
      </c>
      <c r="G722" s="494">
        <f>P722</f>
        <v>0</v>
      </c>
      <c r="H722" s="253"/>
      <c r="I722" s="253"/>
      <c r="J722" s="253"/>
      <c r="K722" s="253"/>
      <c r="L722" s="10"/>
      <c r="M722" s="10"/>
      <c r="N722" s="454">
        <f>'Og s3a'!G1125</f>
        <v>0</v>
      </c>
      <c r="O722" s="254">
        <f>'Og s3a'!H1125</f>
        <v>0</v>
      </c>
      <c r="P722" s="456">
        <f>'Og s3a'!D1125</f>
        <v>0</v>
      </c>
      <c r="Q722" s="10"/>
      <c r="R722" s="340"/>
      <c r="S722" s="340"/>
      <c r="T722" s="340"/>
      <c r="U722" s="10"/>
      <c r="V722" s="10"/>
      <c r="W722" s="10"/>
      <c r="X722" s="10"/>
      <c r="Y722" s="10"/>
      <c r="Z722" s="10"/>
      <c r="AA722" s="10"/>
      <c r="AB722" s="10"/>
    </row>
    <row r="723" spans="1:28" ht="14.25" customHeight="1">
      <c r="A723" s="1252" t="str">
        <f>A722</f>
        <v/>
      </c>
      <c r="B723" s="58"/>
      <c r="C723" s="1817"/>
      <c r="D723" s="1815"/>
      <c r="E723" s="1817"/>
      <c r="F723" s="251"/>
      <c r="G723" s="251"/>
      <c r="H723" s="251"/>
      <c r="I723" s="251"/>
      <c r="J723" s="251"/>
      <c r="K723" s="251"/>
      <c r="L723" s="10"/>
      <c r="M723" s="10"/>
      <c r="N723" s="455"/>
      <c r="O723" s="250"/>
      <c r="P723" s="477"/>
      <c r="Q723" s="10"/>
      <c r="R723" s="340"/>
      <c r="S723" s="340"/>
      <c r="T723" s="340"/>
      <c r="U723" s="10"/>
      <c r="V723" s="10"/>
      <c r="W723" s="10"/>
      <c r="X723" s="10"/>
      <c r="Y723" s="10"/>
      <c r="Z723" s="10"/>
      <c r="AA723" s="10"/>
      <c r="AB723" s="10"/>
    </row>
    <row r="724" spans="1:28" ht="24.75" customHeight="1">
      <c r="A724" s="1252" t="str">
        <f>IF(E724&gt;0,"Wypełnione","")</f>
        <v/>
      </c>
      <c r="B724" s="58"/>
      <c r="C724" s="1816">
        <f>'Og s3a'!C1127</f>
        <v>0</v>
      </c>
      <c r="D724" s="1814">
        <f>'Og s3a'!E1127</f>
        <v>0</v>
      </c>
      <c r="E724" s="1816">
        <f>'Og s3a'!F1127</f>
        <v>0</v>
      </c>
      <c r="F724" s="494">
        <f>O724</f>
        <v>0</v>
      </c>
      <c r="G724" s="494">
        <f>P724</f>
        <v>0</v>
      </c>
      <c r="H724" s="253"/>
      <c r="I724" s="253"/>
      <c r="J724" s="253"/>
      <c r="K724" s="253"/>
      <c r="L724" s="10"/>
      <c r="M724" s="10"/>
      <c r="N724" s="454">
        <f>'Og s3a'!G1127</f>
        <v>0</v>
      </c>
      <c r="O724" s="254">
        <f>'Og s3a'!H1127</f>
        <v>0</v>
      </c>
      <c r="P724" s="456">
        <f>'Og s3a'!D1127</f>
        <v>0</v>
      </c>
      <c r="Q724" s="10"/>
      <c r="R724" s="340"/>
      <c r="S724" s="340"/>
      <c r="T724" s="340"/>
      <c r="U724" s="10"/>
      <c r="V724" s="10"/>
      <c r="W724" s="10"/>
      <c r="X724" s="10"/>
      <c r="Y724" s="10"/>
      <c r="Z724" s="10"/>
      <c r="AA724" s="10"/>
      <c r="AB724" s="10"/>
    </row>
    <row r="725" spans="1:28" ht="14.25" customHeight="1">
      <c r="A725" s="1252" t="str">
        <f>A724</f>
        <v/>
      </c>
      <c r="B725" s="58"/>
      <c r="C725" s="1817"/>
      <c r="D725" s="1815"/>
      <c r="E725" s="1817"/>
      <c r="F725" s="251"/>
      <c r="G725" s="251"/>
      <c r="H725" s="251"/>
      <c r="I725" s="251"/>
      <c r="J725" s="251"/>
      <c r="K725" s="251"/>
      <c r="L725" s="10"/>
      <c r="M725" s="10"/>
      <c r="N725" s="455"/>
      <c r="O725" s="250"/>
      <c r="P725" s="477"/>
      <c r="Q725" s="10"/>
      <c r="R725" s="340"/>
      <c r="S725" s="340"/>
      <c r="T725" s="340"/>
      <c r="U725" s="10"/>
      <c r="V725" s="10"/>
      <c r="W725" s="10"/>
      <c r="X725" s="10"/>
      <c r="Y725" s="10"/>
      <c r="Z725" s="10"/>
      <c r="AA725" s="10"/>
      <c r="AB725" s="10"/>
    </row>
    <row r="726" spans="1:28" ht="24.75" customHeight="1">
      <c r="A726" s="1252" t="str">
        <f>IF(E726&gt;0,"Wypełnione","")</f>
        <v/>
      </c>
      <c r="B726" s="58"/>
      <c r="C726" s="1816">
        <f>'Og s3a'!C1129</f>
        <v>0</v>
      </c>
      <c r="D726" s="1814">
        <f>'Og s3a'!E1129</f>
        <v>0</v>
      </c>
      <c r="E726" s="1816">
        <f>'Og s3a'!F1129</f>
        <v>0</v>
      </c>
      <c r="F726" s="494">
        <f>O726</f>
        <v>0</v>
      </c>
      <c r="G726" s="494">
        <f>P726</f>
        <v>0</v>
      </c>
      <c r="H726" s="253"/>
      <c r="I726" s="253"/>
      <c r="J726" s="253"/>
      <c r="K726" s="253"/>
      <c r="L726" s="10"/>
      <c r="M726" s="10"/>
      <c r="N726" s="454">
        <f>'Og s3a'!G1129</f>
        <v>0</v>
      </c>
      <c r="O726" s="254">
        <f>'Og s3a'!H1129</f>
        <v>0</v>
      </c>
      <c r="P726" s="456">
        <f>'Og s3a'!D1129</f>
        <v>0</v>
      </c>
      <c r="Q726" s="10"/>
      <c r="R726" s="340"/>
      <c r="S726" s="340"/>
      <c r="T726" s="340"/>
      <c r="U726" s="10"/>
      <c r="V726" s="10"/>
      <c r="W726" s="10"/>
      <c r="X726" s="10"/>
      <c r="Y726" s="10"/>
      <c r="Z726" s="10"/>
      <c r="AA726" s="10"/>
      <c r="AB726" s="10"/>
    </row>
    <row r="727" spans="1:28" ht="14.25" customHeight="1">
      <c r="A727" s="1252" t="str">
        <f>A726</f>
        <v/>
      </c>
      <c r="B727" s="58"/>
      <c r="C727" s="1817"/>
      <c r="D727" s="1815"/>
      <c r="E727" s="1817"/>
      <c r="F727" s="251"/>
      <c r="G727" s="251"/>
      <c r="H727" s="251"/>
      <c r="I727" s="251"/>
      <c r="J727" s="251"/>
      <c r="K727" s="251"/>
      <c r="L727" s="10"/>
      <c r="M727" s="10"/>
      <c r="N727" s="455"/>
      <c r="O727" s="250"/>
      <c r="P727" s="477"/>
      <c r="Q727" s="10"/>
      <c r="R727" s="340"/>
      <c r="S727" s="340"/>
      <c r="T727" s="340"/>
      <c r="U727" s="10"/>
      <c r="V727" s="10"/>
      <c r="W727" s="10"/>
      <c r="X727" s="10"/>
      <c r="Y727" s="10"/>
      <c r="Z727" s="10"/>
      <c r="AA727" s="10"/>
      <c r="AB727" s="10"/>
    </row>
    <row r="728" spans="1:28" ht="24.75" customHeight="1">
      <c r="A728" s="1252" t="str">
        <f>IF(E728&gt;0,"Wypełnione","")</f>
        <v/>
      </c>
      <c r="B728" s="58"/>
      <c r="C728" s="1816">
        <f>'Og s3a'!C1131</f>
        <v>0</v>
      </c>
      <c r="D728" s="1814">
        <f>'Og s3a'!E1131</f>
        <v>0</v>
      </c>
      <c r="E728" s="1816">
        <f>'Og s3a'!F1131</f>
        <v>0</v>
      </c>
      <c r="F728" s="494">
        <f>O728</f>
        <v>0</v>
      </c>
      <c r="G728" s="494">
        <f>P728</f>
        <v>0</v>
      </c>
      <c r="H728" s="253"/>
      <c r="I728" s="253"/>
      <c r="J728" s="253"/>
      <c r="K728" s="253"/>
      <c r="L728" s="10"/>
      <c r="M728" s="10"/>
      <c r="N728" s="454">
        <f>'Og s3a'!G1131</f>
        <v>0</v>
      </c>
      <c r="O728" s="254">
        <f>'Og s3a'!H1131</f>
        <v>0</v>
      </c>
      <c r="P728" s="456">
        <f>'Og s3a'!D1131</f>
        <v>0</v>
      </c>
      <c r="Q728" s="10"/>
      <c r="R728" s="340"/>
      <c r="S728" s="340"/>
      <c r="T728" s="340"/>
      <c r="U728" s="10"/>
      <c r="V728" s="10"/>
      <c r="W728" s="10"/>
      <c r="X728" s="10"/>
      <c r="Y728" s="10"/>
      <c r="Z728" s="10"/>
      <c r="AA728" s="10"/>
      <c r="AB728" s="10"/>
    </row>
    <row r="729" spans="1:28" ht="14.25" customHeight="1">
      <c r="A729" s="1252" t="str">
        <f>A728</f>
        <v/>
      </c>
      <c r="B729" s="58"/>
      <c r="C729" s="1817"/>
      <c r="D729" s="1815"/>
      <c r="E729" s="1817"/>
      <c r="F729" s="251"/>
      <c r="G729" s="251"/>
      <c r="H729" s="251"/>
      <c r="I729" s="251"/>
      <c r="J729" s="251"/>
      <c r="K729" s="251"/>
      <c r="L729" s="10"/>
      <c r="M729" s="10"/>
      <c r="N729" s="455"/>
      <c r="O729" s="250"/>
      <c r="P729" s="477"/>
      <c r="Q729" s="10"/>
      <c r="R729" s="340"/>
      <c r="S729" s="340"/>
      <c r="T729" s="340"/>
      <c r="U729" s="10"/>
      <c r="V729" s="10"/>
      <c r="W729" s="10"/>
      <c r="X729" s="10"/>
      <c r="Y729" s="10"/>
      <c r="Z729" s="10"/>
      <c r="AA729" s="10"/>
      <c r="AB729" s="10"/>
    </row>
    <row r="730" spans="1:28" ht="24.75" customHeight="1">
      <c r="A730" s="1252" t="str">
        <f>IF(E730&gt;0,"Wypełnione","")</f>
        <v/>
      </c>
      <c r="B730" s="58"/>
      <c r="C730" s="1816">
        <f>'Og s3a'!C1133</f>
        <v>0</v>
      </c>
      <c r="D730" s="1814">
        <f>'Og s3a'!E1133</f>
        <v>0</v>
      </c>
      <c r="E730" s="1816">
        <f>'Og s3a'!F1133</f>
        <v>0</v>
      </c>
      <c r="F730" s="494">
        <f>O730</f>
        <v>0</v>
      </c>
      <c r="G730" s="494">
        <f>P730</f>
        <v>0</v>
      </c>
      <c r="H730" s="253"/>
      <c r="I730" s="253"/>
      <c r="J730" s="253"/>
      <c r="K730" s="253"/>
      <c r="L730" s="10"/>
      <c r="M730" s="10"/>
      <c r="N730" s="454">
        <f>'Og s3a'!G1133</f>
        <v>0</v>
      </c>
      <c r="O730" s="254">
        <f>'Og s3a'!H1133</f>
        <v>0</v>
      </c>
      <c r="P730" s="456">
        <f>'Og s3a'!D1133</f>
        <v>0</v>
      </c>
      <c r="Q730" s="10"/>
      <c r="R730" s="340"/>
      <c r="S730" s="340"/>
      <c r="T730" s="340"/>
      <c r="U730" s="10"/>
      <c r="V730" s="10"/>
      <c r="W730" s="10"/>
      <c r="X730" s="10"/>
      <c r="Y730" s="10"/>
      <c r="Z730" s="10"/>
      <c r="AA730" s="10"/>
      <c r="AB730" s="10"/>
    </row>
    <row r="731" spans="1:28" ht="14.25" customHeight="1">
      <c r="A731" s="1252" t="str">
        <f>A730</f>
        <v/>
      </c>
      <c r="B731" s="58"/>
      <c r="C731" s="1817"/>
      <c r="D731" s="1815"/>
      <c r="E731" s="1817"/>
      <c r="F731" s="251"/>
      <c r="G731" s="251"/>
      <c r="H731" s="251"/>
      <c r="I731" s="251"/>
      <c r="J731" s="251"/>
      <c r="K731" s="251"/>
      <c r="L731" s="10"/>
      <c r="M731" s="10"/>
      <c r="N731" s="455"/>
      <c r="O731" s="250"/>
      <c r="P731" s="477"/>
      <c r="Q731" s="10"/>
      <c r="R731" s="340"/>
      <c r="S731" s="340"/>
      <c r="T731" s="340"/>
      <c r="U731" s="10"/>
      <c r="V731" s="10"/>
      <c r="W731" s="10"/>
      <c r="X731" s="10"/>
      <c r="Y731" s="10"/>
      <c r="Z731" s="10"/>
      <c r="AA731" s="10"/>
      <c r="AB731" s="10"/>
    </row>
    <row r="732" spans="1:28" ht="24.75" customHeight="1">
      <c r="A732" s="1252" t="str">
        <f>IF(E732&gt;0,"Wypełnione","")</f>
        <v/>
      </c>
      <c r="B732" s="58"/>
      <c r="C732" s="1816">
        <f>'Og s3a'!C1135</f>
        <v>0</v>
      </c>
      <c r="D732" s="1814">
        <f>'Og s3a'!E1135</f>
        <v>0</v>
      </c>
      <c r="E732" s="1816">
        <f>'Og s3a'!F1135</f>
        <v>0</v>
      </c>
      <c r="F732" s="494">
        <f>O732</f>
        <v>0</v>
      </c>
      <c r="G732" s="494">
        <f>P732</f>
        <v>0</v>
      </c>
      <c r="H732" s="253"/>
      <c r="I732" s="253"/>
      <c r="J732" s="253"/>
      <c r="K732" s="253"/>
      <c r="L732" s="10"/>
      <c r="M732" s="10"/>
      <c r="N732" s="454">
        <f>'Og s3a'!G1135</f>
        <v>0</v>
      </c>
      <c r="O732" s="254">
        <f>'Og s3a'!H1135</f>
        <v>0</v>
      </c>
      <c r="P732" s="456">
        <f>'Og s3a'!D1135</f>
        <v>0</v>
      </c>
      <c r="Q732" s="10"/>
      <c r="R732" s="340"/>
      <c r="S732" s="340"/>
      <c r="T732" s="340"/>
      <c r="U732" s="10"/>
      <c r="V732" s="10"/>
      <c r="W732" s="10"/>
      <c r="X732" s="10"/>
      <c r="Y732" s="10"/>
      <c r="Z732" s="10"/>
      <c r="AA732" s="10"/>
      <c r="AB732" s="10"/>
    </row>
    <row r="733" spans="1:28" ht="14.25" customHeight="1">
      <c r="A733" s="1252" t="str">
        <f>A732</f>
        <v/>
      </c>
      <c r="B733" s="58"/>
      <c r="C733" s="1817"/>
      <c r="D733" s="1815"/>
      <c r="E733" s="1817"/>
      <c r="F733" s="251"/>
      <c r="G733" s="251"/>
      <c r="H733" s="251"/>
      <c r="I733" s="251"/>
      <c r="J733" s="251"/>
      <c r="K733" s="251"/>
      <c r="L733" s="10"/>
      <c r="M733" s="10"/>
      <c r="N733" s="455"/>
      <c r="O733" s="250"/>
      <c r="P733" s="477"/>
      <c r="Q733" s="10"/>
      <c r="R733" s="340"/>
      <c r="S733" s="340"/>
      <c r="T733" s="340"/>
      <c r="U733" s="10"/>
      <c r="V733" s="10"/>
      <c r="W733" s="10"/>
      <c r="X733" s="10"/>
      <c r="Y733" s="10"/>
      <c r="Z733" s="10"/>
      <c r="AA733" s="10"/>
      <c r="AB733" s="10"/>
    </row>
    <row r="734" spans="1:28" ht="24.75" customHeight="1">
      <c r="A734" s="1252" t="str">
        <f>IF(E734&gt;0,"Wypełnione","")</f>
        <v/>
      </c>
      <c r="B734" s="58"/>
      <c r="C734" s="1816">
        <f>'Og s3a'!C1137</f>
        <v>0</v>
      </c>
      <c r="D734" s="1814">
        <f>'Og s3a'!E1137</f>
        <v>0</v>
      </c>
      <c r="E734" s="1816">
        <f>'Og s3a'!F1137</f>
        <v>0</v>
      </c>
      <c r="F734" s="494">
        <f>O734</f>
        <v>0</v>
      </c>
      <c r="G734" s="494">
        <f>P734</f>
        <v>0</v>
      </c>
      <c r="H734" s="253"/>
      <c r="I734" s="253"/>
      <c r="J734" s="253"/>
      <c r="K734" s="253"/>
      <c r="L734" s="10"/>
      <c r="M734" s="10"/>
      <c r="N734" s="454">
        <f>'Og s3a'!G1137</f>
        <v>0</v>
      </c>
      <c r="O734" s="254">
        <f>'Og s3a'!H1137</f>
        <v>0</v>
      </c>
      <c r="P734" s="456">
        <f>'Og s3a'!D1137</f>
        <v>0</v>
      </c>
      <c r="Q734" s="10"/>
      <c r="R734" s="340"/>
      <c r="S734" s="340"/>
      <c r="T734" s="340"/>
      <c r="U734" s="10"/>
      <c r="V734" s="10"/>
      <c r="W734" s="10"/>
      <c r="X734" s="10"/>
      <c r="Y734" s="10"/>
      <c r="Z734" s="10"/>
      <c r="AA734" s="10"/>
      <c r="AB734" s="10"/>
    </row>
    <row r="735" spans="1:28" ht="14.25" customHeight="1">
      <c r="A735" s="1252" t="str">
        <f>A734</f>
        <v/>
      </c>
      <c r="B735" s="58"/>
      <c r="C735" s="1817"/>
      <c r="D735" s="1815"/>
      <c r="E735" s="1817"/>
      <c r="F735" s="251"/>
      <c r="G735" s="251"/>
      <c r="H735" s="251"/>
      <c r="I735" s="251"/>
      <c r="J735" s="251"/>
      <c r="K735" s="251"/>
      <c r="L735" s="10"/>
      <c r="M735" s="10"/>
      <c r="N735" s="455"/>
      <c r="O735" s="250"/>
      <c r="P735" s="477"/>
      <c r="Q735" s="10"/>
      <c r="R735" s="340"/>
      <c r="S735" s="340"/>
      <c r="T735" s="340"/>
      <c r="U735" s="10"/>
      <c r="V735" s="10"/>
      <c r="W735" s="10"/>
      <c r="X735" s="10"/>
      <c r="Y735" s="10"/>
      <c r="Z735" s="10"/>
      <c r="AA735" s="10"/>
      <c r="AB735" s="10"/>
    </row>
    <row r="736" spans="1:28" ht="24.75" customHeight="1">
      <c r="A736" s="1252" t="str">
        <f>IF(E736&gt;0,"Wypełnione","")</f>
        <v/>
      </c>
      <c r="B736" s="58"/>
      <c r="C736" s="1816">
        <f>'Og s3a'!C1139</f>
        <v>0</v>
      </c>
      <c r="D736" s="1814">
        <f>'Og s3a'!E1139</f>
        <v>0</v>
      </c>
      <c r="E736" s="1816">
        <f>'Og s3a'!F1139</f>
        <v>0</v>
      </c>
      <c r="F736" s="494">
        <f>O736</f>
        <v>0</v>
      </c>
      <c r="G736" s="494">
        <f>P736</f>
        <v>0</v>
      </c>
      <c r="H736" s="253"/>
      <c r="I736" s="253"/>
      <c r="J736" s="253"/>
      <c r="K736" s="253"/>
      <c r="L736" s="10"/>
      <c r="M736" s="10"/>
      <c r="N736" s="454">
        <f>'Og s3a'!G1139</f>
        <v>0</v>
      </c>
      <c r="O736" s="254">
        <f>'Og s3a'!H1139</f>
        <v>0</v>
      </c>
      <c r="P736" s="456">
        <f>'Og s3a'!D1139</f>
        <v>0</v>
      </c>
      <c r="Q736" s="10"/>
      <c r="R736" s="340"/>
      <c r="S736" s="340"/>
      <c r="T736" s="340"/>
      <c r="U736" s="10"/>
      <c r="V736" s="10"/>
      <c r="W736" s="10"/>
      <c r="X736" s="10"/>
      <c r="Y736" s="10"/>
      <c r="Z736" s="10"/>
      <c r="AA736" s="10"/>
      <c r="AB736" s="10"/>
    </row>
    <row r="737" spans="1:28" ht="14.25" customHeight="1">
      <c r="A737" s="1252" t="str">
        <f>A736</f>
        <v/>
      </c>
      <c r="B737" s="58"/>
      <c r="C737" s="1817"/>
      <c r="D737" s="1815"/>
      <c r="E737" s="1817"/>
      <c r="F737" s="251"/>
      <c r="G737" s="251"/>
      <c r="H737" s="251"/>
      <c r="I737" s="251"/>
      <c r="J737" s="251"/>
      <c r="K737" s="251"/>
      <c r="L737" s="10"/>
      <c r="M737" s="10"/>
      <c r="N737" s="455"/>
      <c r="O737" s="250"/>
      <c r="P737" s="477"/>
      <c r="Q737" s="10"/>
      <c r="R737" s="340"/>
      <c r="S737" s="340"/>
      <c r="T737" s="340"/>
      <c r="U737" s="10"/>
      <c r="V737" s="10"/>
      <c r="W737" s="10"/>
      <c r="X737" s="10"/>
      <c r="Y737" s="10"/>
      <c r="Z737" s="10"/>
      <c r="AA737" s="10"/>
      <c r="AB737" s="10"/>
    </row>
    <row r="738" spans="1:28" ht="24.75" customHeight="1">
      <c r="A738" s="1252" t="str">
        <f>IF(E738&gt;0,"Wypełnione","")</f>
        <v/>
      </c>
      <c r="B738" s="58"/>
      <c r="C738" s="1816">
        <f>'Og s3a'!C1141</f>
        <v>0</v>
      </c>
      <c r="D738" s="1814">
        <f>'Og s3a'!E1141</f>
        <v>0</v>
      </c>
      <c r="E738" s="1816">
        <f>'Og s3a'!F1141</f>
        <v>0</v>
      </c>
      <c r="F738" s="494">
        <f>O738</f>
        <v>0</v>
      </c>
      <c r="G738" s="494">
        <f>P738</f>
        <v>0</v>
      </c>
      <c r="H738" s="253"/>
      <c r="I738" s="253"/>
      <c r="J738" s="253"/>
      <c r="K738" s="253"/>
      <c r="L738" s="10"/>
      <c r="M738" s="10"/>
      <c r="N738" s="454">
        <f>'Og s3a'!G1141</f>
        <v>0</v>
      </c>
      <c r="O738" s="254">
        <f>'Og s3a'!H1141</f>
        <v>0</v>
      </c>
      <c r="P738" s="456">
        <f>'Og s3a'!D1141</f>
        <v>0</v>
      </c>
      <c r="Q738" s="10"/>
      <c r="R738" s="340"/>
      <c r="S738" s="340"/>
      <c r="T738" s="340"/>
      <c r="U738" s="10"/>
      <c r="V738" s="10"/>
      <c r="W738" s="10"/>
      <c r="X738" s="10"/>
      <c r="Y738" s="10"/>
      <c r="Z738" s="10"/>
      <c r="AA738" s="10"/>
      <c r="AB738" s="10"/>
    </row>
    <row r="739" spans="1:28" ht="14.25" customHeight="1">
      <c r="A739" s="1252" t="str">
        <f>A738</f>
        <v/>
      </c>
      <c r="B739" s="58"/>
      <c r="C739" s="1817"/>
      <c r="D739" s="1815"/>
      <c r="E739" s="1817"/>
      <c r="F739" s="251"/>
      <c r="G739" s="251"/>
      <c r="H739" s="251"/>
      <c r="I739" s="251"/>
      <c r="J739" s="251"/>
      <c r="K739" s="251"/>
      <c r="L739" s="10"/>
      <c r="M739" s="10"/>
      <c r="N739" s="455"/>
      <c r="O739" s="250"/>
      <c r="P739" s="477"/>
      <c r="Q739" s="10"/>
      <c r="R739" s="340"/>
      <c r="S739" s="340"/>
      <c r="T739" s="340"/>
      <c r="U739" s="10"/>
      <c r="V739" s="10"/>
      <c r="W739" s="10"/>
      <c r="X739" s="10"/>
      <c r="Y739" s="10"/>
      <c r="Z739" s="10"/>
      <c r="AA739" s="10"/>
      <c r="AB739" s="10"/>
    </row>
    <row r="740" spans="1:28" ht="24.75" customHeight="1">
      <c r="A740" s="1252" t="str">
        <f>IF(E740&gt;0,"Wypełnione","")</f>
        <v/>
      </c>
      <c r="B740" s="58"/>
      <c r="C740" s="1816">
        <f>'Og s3a'!C1143</f>
        <v>0</v>
      </c>
      <c r="D740" s="1814">
        <f>'Og s3a'!E1143</f>
        <v>0</v>
      </c>
      <c r="E740" s="1816">
        <f>'Og s3a'!F1143</f>
        <v>0</v>
      </c>
      <c r="F740" s="494">
        <f>O740</f>
        <v>0</v>
      </c>
      <c r="G740" s="494">
        <f>P740</f>
        <v>0</v>
      </c>
      <c r="H740" s="253"/>
      <c r="I740" s="253"/>
      <c r="J740" s="253"/>
      <c r="K740" s="253"/>
      <c r="L740" s="10"/>
      <c r="M740" s="10"/>
      <c r="N740" s="454">
        <f>'Og s3a'!G1143</f>
        <v>0</v>
      </c>
      <c r="O740" s="254">
        <f>'Og s3a'!H1143</f>
        <v>0</v>
      </c>
      <c r="P740" s="456">
        <f>'Og s3a'!D1143</f>
        <v>0</v>
      </c>
      <c r="Q740" s="10"/>
      <c r="R740" s="340"/>
      <c r="S740" s="340"/>
      <c r="T740" s="340"/>
      <c r="U740" s="10"/>
      <c r="V740" s="10"/>
      <c r="W740" s="10"/>
      <c r="X740" s="10"/>
      <c r="Y740" s="10"/>
      <c r="Z740" s="10"/>
      <c r="AA740" s="10"/>
      <c r="AB740" s="10"/>
    </row>
    <row r="741" spans="1:28" ht="14.25" customHeight="1">
      <c r="A741" s="1252" t="str">
        <f>A740</f>
        <v/>
      </c>
      <c r="B741" s="58"/>
      <c r="C741" s="1817"/>
      <c r="D741" s="1815"/>
      <c r="E741" s="1817"/>
      <c r="F741" s="251"/>
      <c r="G741" s="251"/>
      <c r="H741" s="251"/>
      <c r="I741" s="251"/>
      <c r="J741" s="251"/>
      <c r="K741" s="251"/>
      <c r="L741" s="10"/>
      <c r="M741" s="10"/>
      <c r="N741" s="455"/>
      <c r="O741" s="250"/>
      <c r="P741" s="477"/>
      <c r="Q741" s="10"/>
      <c r="R741" s="340"/>
      <c r="S741" s="340"/>
      <c r="T741" s="340"/>
      <c r="U741" s="10"/>
      <c r="V741" s="10"/>
      <c r="W741" s="10"/>
      <c r="X741" s="10"/>
      <c r="Y741" s="10"/>
      <c r="Z741" s="10"/>
      <c r="AA741" s="10"/>
      <c r="AB741" s="10"/>
    </row>
    <row r="742" spans="1:28" ht="24.75" customHeight="1">
      <c r="A742" s="1252" t="str">
        <f>IF(E742&gt;0,"Wypełnione","")</f>
        <v/>
      </c>
      <c r="B742" s="58"/>
      <c r="C742" s="1816">
        <f>'Og s3a'!C1145</f>
        <v>0</v>
      </c>
      <c r="D742" s="1814">
        <f>'Og s3a'!E1145</f>
        <v>0</v>
      </c>
      <c r="E742" s="1816">
        <f>'Og s3a'!F1145</f>
        <v>0</v>
      </c>
      <c r="F742" s="494">
        <f>O742</f>
        <v>0</v>
      </c>
      <c r="G742" s="494">
        <f>P742</f>
        <v>0</v>
      </c>
      <c r="H742" s="253"/>
      <c r="I742" s="253"/>
      <c r="J742" s="253"/>
      <c r="K742" s="253"/>
      <c r="L742" s="10"/>
      <c r="M742" s="10"/>
      <c r="N742" s="454">
        <f>'Og s3a'!G1145</f>
        <v>0</v>
      </c>
      <c r="O742" s="254">
        <f>'Og s3a'!H1145</f>
        <v>0</v>
      </c>
      <c r="P742" s="456">
        <f>'Og s3a'!D1145</f>
        <v>0</v>
      </c>
      <c r="Q742" s="10"/>
      <c r="R742" s="340"/>
      <c r="S742" s="340"/>
      <c r="T742" s="340"/>
      <c r="U742" s="10"/>
      <c r="V742" s="10"/>
      <c r="W742" s="10"/>
      <c r="X742" s="10"/>
      <c r="Y742" s="10"/>
      <c r="Z742" s="10"/>
      <c r="AA742" s="10"/>
      <c r="AB742" s="10"/>
    </row>
    <row r="743" spans="1:28" ht="14.25" customHeight="1">
      <c r="A743" s="1252" t="str">
        <f>A742</f>
        <v/>
      </c>
      <c r="B743" s="58"/>
      <c r="C743" s="1817"/>
      <c r="D743" s="1815"/>
      <c r="E743" s="1817"/>
      <c r="F743" s="251"/>
      <c r="G743" s="251"/>
      <c r="H743" s="251"/>
      <c r="I743" s="251"/>
      <c r="J743" s="251"/>
      <c r="K743" s="251"/>
      <c r="L743" s="10"/>
      <c r="M743" s="10"/>
      <c r="N743" s="455"/>
      <c r="O743" s="250"/>
      <c r="P743" s="477"/>
      <c r="Q743" s="10"/>
      <c r="R743" s="340"/>
      <c r="S743" s="340"/>
      <c r="T743" s="340"/>
      <c r="U743" s="10"/>
      <c r="V743" s="10"/>
      <c r="W743" s="10"/>
      <c r="X743" s="10"/>
      <c r="Y743" s="10"/>
      <c r="Z743" s="10"/>
      <c r="AA743" s="10"/>
      <c r="AB743" s="10"/>
    </row>
    <row r="744" spans="1:28" ht="24.75" customHeight="1">
      <c r="A744" s="1252" t="str">
        <f>IF(E744&gt;0,"Wypełnione","")</f>
        <v/>
      </c>
      <c r="B744" s="58"/>
      <c r="C744" s="1816">
        <f>'Og s3a'!C1147</f>
        <v>0</v>
      </c>
      <c r="D744" s="1814">
        <f>'Og s3a'!E1147</f>
        <v>0</v>
      </c>
      <c r="E744" s="1816">
        <f>'Og s3a'!F1147</f>
        <v>0</v>
      </c>
      <c r="F744" s="494">
        <f>O744</f>
        <v>0</v>
      </c>
      <c r="G744" s="494">
        <f>P744</f>
        <v>0</v>
      </c>
      <c r="H744" s="253"/>
      <c r="I744" s="253"/>
      <c r="J744" s="253"/>
      <c r="K744" s="253"/>
      <c r="L744" s="10"/>
      <c r="M744" s="10"/>
      <c r="N744" s="454">
        <f>'Og s3a'!G1147</f>
        <v>0</v>
      </c>
      <c r="O744" s="254">
        <f>'Og s3a'!H1147</f>
        <v>0</v>
      </c>
      <c r="P744" s="456">
        <f>'Og s3a'!D1147</f>
        <v>0</v>
      </c>
      <c r="Q744" s="10"/>
      <c r="R744" s="340"/>
      <c r="S744" s="340"/>
      <c r="T744" s="340"/>
      <c r="U744" s="10"/>
      <c r="V744" s="10"/>
      <c r="W744" s="10"/>
      <c r="X744" s="10"/>
      <c r="Y744" s="10"/>
      <c r="Z744" s="10"/>
      <c r="AA744" s="10"/>
      <c r="AB744" s="10"/>
    </row>
    <row r="745" spans="1:28" ht="14.25" customHeight="1">
      <c r="A745" s="1252" t="str">
        <f>A744</f>
        <v/>
      </c>
      <c r="B745" s="58"/>
      <c r="C745" s="1817"/>
      <c r="D745" s="1815"/>
      <c r="E745" s="1817"/>
      <c r="F745" s="251"/>
      <c r="G745" s="251"/>
      <c r="H745" s="251"/>
      <c r="I745" s="251"/>
      <c r="J745" s="251"/>
      <c r="K745" s="251"/>
      <c r="L745" s="10"/>
      <c r="M745" s="10"/>
      <c r="N745" s="455"/>
      <c r="O745" s="250"/>
      <c r="P745" s="477"/>
      <c r="Q745" s="10"/>
      <c r="R745" s="340"/>
      <c r="S745" s="340"/>
      <c r="T745" s="340"/>
      <c r="U745" s="10"/>
      <c r="V745" s="10"/>
      <c r="W745" s="10"/>
      <c r="X745" s="10"/>
      <c r="Y745" s="10"/>
      <c r="Z745" s="10"/>
      <c r="AA745" s="10"/>
      <c r="AB745" s="10"/>
    </row>
    <row r="746" spans="1:28" ht="24.75" customHeight="1">
      <c r="A746" s="1252" t="str">
        <f>IF(E746&gt;0,"Wypełnione","")</f>
        <v/>
      </c>
      <c r="B746" s="58"/>
      <c r="C746" s="1816">
        <f>'Og s3a'!C1149</f>
        <v>0</v>
      </c>
      <c r="D746" s="1814">
        <f>'Og s3a'!E1149</f>
        <v>0</v>
      </c>
      <c r="E746" s="1816">
        <f>'Og s3a'!F1149</f>
        <v>0</v>
      </c>
      <c r="F746" s="494">
        <f>O746</f>
        <v>0</v>
      </c>
      <c r="G746" s="494">
        <f>P746</f>
        <v>0</v>
      </c>
      <c r="H746" s="253"/>
      <c r="I746" s="253"/>
      <c r="J746" s="253"/>
      <c r="K746" s="253"/>
      <c r="L746" s="10"/>
      <c r="M746" s="10"/>
      <c r="N746" s="454">
        <f>'Og s3a'!G1149</f>
        <v>0</v>
      </c>
      <c r="O746" s="254">
        <f>'Og s3a'!H1149</f>
        <v>0</v>
      </c>
      <c r="P746" s="456">
        <f>'Og s3a'!D1149</f>
        <v>0</v>
      </c>
      <c r="Q746" s="10"/>
      <c r="R746" s="340"/>
      <c r="S746" s="340"/>
      <c r="T746" s="340"/>
      <c r="U746" s="10"/>
      <c r="V746" s="10"/>
      <c r="W746" s="10"/>
      <c r="X746" s="10"/>
      <c r="Y746" s="10"/>
      <c r="Z746" s="10"/>
      <c r="AA746" s="10"/>
      <c r="AB746" s="10"/>
    </row>
    <row r="747" spans="1:28" ht="14.25" customHeight="1">
      <c r="A747" s="1252" t="str">
        <f>A746</f>
        <v/>
      </c>
      <c r="B747" s="58"/>
      <c r="C747" s="1817"/>
      <c r="D747" s="1815"/>
      <c r="E747" s="1817"/>
      <c r="F747" s="251"/>
      <c r="G747" s="251"/>
      <c r="H747" s="251"/>
      <c r="I747" s="251"/>
      <c r="J747" s="251"/>
      <c r="K747" s="251"/>
      <c r="L747" s="10"/>
      <c r="M747" s="10"/>
      <c r="N747" s="455"/>
      <c r="O747" s="250"/>
      <c r="P747" s="477"/>
      <c r="Q747" s="10"/>
      <c r="R747" s="340"/>
      <c r="S747" s="340"/>
      <c r="T747" s="340"/>
      <c r="U747" s="10"/>
      <c r="V747" s="10"/>
      <c r="W747" s="10"/>
      <c r="X747" s="10"/>
      <c r="Y747" s="10"/>
      <c r="Z747" s="10"/>
      <c r="AA747" s="10"/>
      <c r="AB747" s="10"/>
    </row>
    <row r="748" spans="1:28" ht="24.75" customHeight="1">
      <c r="A748" s="1252" t="str">
        <f>IF(E748&gt;0,"Wypełnione","")</f>
        <v/>
      </c>
      <c r="B748" s="58"/>
      <c r="C748" s="1816">
        <f>'Og s3a'!C1151</f>
        <v>0</v>
      </c>
      <c r="D748" s="1814">
        <f>'Og s3a'!E1151</f>
        <v>0</v>
      </c>
      <c r="E748" s="1816">
        <f>'Og s3a'!F1151</f>
        <v>0</v>
      </c>
      <c r="F748" s="494">
        <f>O748</f>
        <v>0</v>
      </c>
      <c r="G748" s="494">
        <f>P748</f>
        <v>0</v>
      </c>
      <c r="H748" s="253"/>
      <c r="I748" s="253"/>
      <c r="J748" s="253"/>
      <c r="K748" s="253"/>
      <c r="L748" s="10"/>
      <c r="M748" s="10"/>
      <c r="N748" s="454">
        <f>'Og s3a'!G1151</f>
        <v>0</v>
      </c>
      <c r="O748" s="254">
        <f>'Og s3a'!H1151</f>
        <v>0</v>
      </c>
      <c r="P748" s="456">
        <f>'Og s3a'!D1151</f>
        <v>0</v>
      </c>
      <c r="Q748" s="10"/>
      <c r="R748" s="340"/>
      <c r="S748" s="340"/>
      <c r="T748" s="340"/>
      <c r="U748" s="10"/>
      <c r="V748" s="10"/>
      <c r="W748" s="10"/>
      <c r="X748" s="10"/>
      <c r="Y748" s="10"/>
      <c r="Z748" s="10"/>
      <c r="AA748" s="10"/>
      <c r="AB748" s="10"/>
    </row>
    <row r="749" spans="1:28" ht="14.25" customHeight="1">
      <c r="A749" s="1252" t="str">
        <f>A748</f>
        <v/>
      </c>
      <c r="B749" s="58"/>
      <c r="C749" s="1817"/>
      <c r="D749" s="1815"/>
      <c r="E749" s="1817"/>
      <c r="F749" s="251"/>
      <c r="G749" s="251"/>
      <c r="H749" s="251"/>
      <c r="I749" s="251"/>
      <c r="J749" s="251"/>
      <c r="K749" s="251"/>
      <c r="L749" s="10"/>
      <c r="M749" s="10"/>
      <c r="N749" s="455"/>
      <c r="O749" s="250"/>
      <c r="P749" s="477"/>
      <c r="Q749" s="10"/>
      <c r="R749" s="340"/>
      <c r="S749" s="340"/>
      <c r="T749" s="340"/>
      <c r="U749" s="10"/>
      <c r="V749" s="10"/>
      <c r="W749" s="10"/>
      <c r="X749" s="10"/>
      <c r="Y749" s="10"/>
      <c r="Z749" s="10"/>
      <c r="AA749" s="10"/>
      <c r="AB749" s="10"/>
    </row>
    <row r="750" spans="1:28" ht="24.75" customHeight="1">
      <c r="A750" s="1252" t="str">
        <f>IF(E750&gt;0,"Wypełnione","")</f>
        <v/>
      </c>
      <c r="B750" s="58"/>
      <c r="C750" s="1816">
        <f>'Og s3a'!C1153</f>
        <v>0</v>
      </c>
      <c r="D750" s="1814">
        <f>'Og s3a'!E1153</f>
        <v>0</v>
      </c>
      <c r="E750" s="1816">
        <f>'Og s3a'!F1153</f>
        <v>0</v>
      </c>
      <c r="F750" s="494">
        <f>O750</f>
        <v>0</v>
      </c>
      <c r="G750" s="494">
        <f>P750</f>
        <v>0</v>
      </c>
      <c r="H750" s="253"/>
      <c r="I750" s="253"/>
      <c r="J750" s="253"/>
      <c r="K750" s="253"/>
      <c r="L750" s="10"/>
      <c r="M750" s="10"/>
      <c r="N750" s="454">
        <f>'Og s3a'!G1153</f>
        <v>0</v>
      </c>
      <c r="O750" s="254">
        <f>'Og s3a'!H1153</f>
        <v>0</v>
      </c>
      <c r="P750" s="456">
        <f>'Og s3a'!D1153</f>
        <v>0</v>
      </c>
      <c r="Q750" s="10"/>
      <c r="R750" s="340"/>
      <c r="S750" s="340"/>
      <c r="T750" s="340"/>
      <c r="U750" s="10"/>
      <c r="V750" s="10"/>
      <c r="W750" s="10"/>
      <c r="X750" s="10"/>
      <c r="Y750" s="10"/>
      <c r="Z750" s="10"/>
      <c r="AA750" s="10"/>
      <c r="AB750" s="10"/>
    </row>
    <row r="751" spans="1:28" ht="14.25" customHeight="1">
      <c r="A751" s="1252" t="str">
        <f>A750</f>
        <v/>
      </c>
      <c r="B751" s="58"/>
      <c r="C751" s="1817"/>
      <c r="D751" s="1815"/>
      <c r="E751" s="1817"/>
      <c r="F751" s="251"/>
      <c r="G751" s="251"/>
      <c r="H751" s="251"/>
      <c r="I751" s="251"/>
      <c r="J751" s="251"/>
      <c r="K751" s="251"/>
      <c r="L751" s="10"/>
      <c r="M751" s="10"/>
      <c r="N751" s="455"/>
      <c r="O751" s="250"/>
      <c r="P751" s="477"/>
      <c r="Q751" s="10"/>
      <c r="R751" s="340"/>
      <c r="S751" s="340"/>
      <c r="T751" s="340"/>
      <c r="U751" s="10"/>
      <c r="V751" s="10"/>
      <c r="W751" s="10"/>
      <c r="X751" s="10"/>
      <c r="Y751" s="10"/>
      <c r="Z751" s="10"/>
      <c r="AA751" s="10"/>
      <c r="AB751" s="10"/>
    </row>
    <row r="752" spans="1:28" ht="24.75" customHeight="1">
      <c r="A752" s="1252" t="str">
        <f>IF(E752&gt;0,"Wypełnione","")</f>
        <v/>
      </c>
      <c r="B752" s="58"/>
      <c r="C752" s="1816">
        <f>'Og s3a'!C1155</f>
        <v>0</v>
      </c>
      <c r="D752" s="1814">
        <f>'Og s3a'!E1155</f>
        <v>0</v>
      </c>
      <c r="E752" s="1816">
        <f>'Og s3a'!F1155</f>
        <v>0</v>
      </c>
      <c r="F752" s="494">
        <f>O752</f>
        <v>0</v>
      </c>
      <c r="G752" s="494">
        <f>P752</f>
        <v>0</v>
      </c>
      <c r="H752" s="253"/>
      <c r="I752" s="253"/>
      <c r="J752" s="253"/>
      <c r="K752" s="253"/>
      <c r="L752" s="10"/>
      <c r="M752" s="10"/>
      <c r="N752" s="454">
        <f>'Og s3a'!G1155</f>
        <v>0</v>
      </c>
      <c r="O752" s="254">
        <f>'Og s3a'!H1155</f>
        <v>0</v>
      </c>
      <c r="P752" s="456">
        <f>'Og s3a'!D1155</f>
        <v>0</v>
      </c>
      <c r="Q752" s="10"/>
      <c r="R752" s="340"/>
      <c r="S752" s="340"/>
      <c r="T752" s="340"/>
      <c r="U752" s="10"/>
      <c r="V752" s="10"/>
      <c r="W752" s="10"/>
      <c r="X752" s="10"/>
      <c r="Y752" s="10"/>
      <c r="Z752" s="10"/>
      <c r="AA752" s="10"/>
      <c r="AB752" s="10"/>
    </row>
    <row r="753" spans="1:28" ht="14.25" customHeight="1">
      <c r="A753" s="1252" t="str">
        <f>A752</f>
        <v/>
      </c>
      <c r="B753" s="58"/>
      <c r="C753" s="1817"/>
      <c r="D753" s="1815"/>
      <c r="E753" s="1817"/>
      <c r="F753" s="251"/>
      <c r="G753" s="251"/>
      <c r="H753" s="251"/>
      <c r="I753" s="251"/>
      <c r="J753" s="251"/>
      <c r="K753" s="251"/>
      <c r="L753" s="10"/>
      <c r="M753" s="10"/>
      <c r="N753" s="455"/>
      <c r="O753" s="250"/>
      <c r="P753" s="477"/>
      <c r="Q753" s="10"/>
      <c r="R753" s="340"/>
      <c r="S753" s="340"/>
      <c r="T753" s="340"/>
      <c r="U753" s="10"/>
      <c r="V753" s="10"/>
      <c r="W753" s="10"/>
      <c r="X753" s="10"/>
      <c r="Y753" s="10"/>
      <c r="Z753" s="10"/>
      <c r="AA753" s="10"/>
      <c r="AB753" s="10"/>
    </row>
    <row r="754" spans="1:28" ht="24.75" customHeight="1">
      <c r="A754" s="1252" t="str">
        <f>IF(E754&gt;0,"Wypełnione","")</f>
        <v/>
      </c>
      <c r="B754" s="58"/>
      <c r="C754" s="1816">
        <f>'Og s3a'!C1157</f>
        <v>0</v>
      </c>
      <c r="D754" s="1814">
        <f>'Og s3a'!E1157</f>
        <v>0</v>
      </c>
      <c r="E754" s="1816">
        <f>'Og s3a'!F1157</f>
        <v>0</v>
      </c>
      <c r="F754" s="494">
        <f>O754</f>
        <v>0</v>
      </c>
      <c r="G754" s="494">
        <f>P754</f>
        <v>0</v>
      </c>
      <c r="H754" s="253"/>
      <c r="I754" s="253"/>
      <c r="J754" s="253"/>
      <c r="K754" s="253"/>
      <c r="L754" s="10"/>
      <c r="M754" s="10"/>
      <c r="N754" s="454">
        <f>'Og s3a'!G1157</f>
        <v>0</v>
      </c>
      <c r="O754" s="254">
        <f>'Og s3a'!H1157</f>
        <v>0</v>
      </c>
      <c r="P754" s="456">
        <f>'Og s3a'!D1157</f>
        <v>0</v>
      </c>
      <c r="Q754" s="10"/>
      <c r="R754" s="340"/>
      <c r="S754" s="340"/>
      <c r="T754" s="340"/>
      <c r="U754" s="10"/>
      <c r="V754" s="10"/>
      <c r="W754" s="10"/>
      <c r="X754" s="10"/>
      <c r="Y754" s="10"/>
      <c r="Z754" s="10"/>
      <c r="AA754" s="10"/>
      <c r="AB754" s="10"/>
    </row>
    <row r="755" spans="1:28" ht="14.25" customHeight="1">
      <c r="A755" s="1252" t="str">
        <f>A754</f>
        <v/>
      </c>
      <c r="B755" s="58"/>
      <c r="C755" s="1817"/>
      <c r="D755" s="1815"/>
      <c r="E755" s="1817"/>
      <c r="F755" s="251"/>
      <c r="G755" s="251"/>
      <c r="H755" s="251"/>
      <c r="I755" s="251"/>
      <c r="J755" s="251"/>
      <c r="K755" s="251"/>
      <c r="L755" s="10"/>
      <c r="M755" s="10"/>
      <c r="N755" s="455"/>
      <c r="O755" s="250"/>
      <c r="P755" s="477"/>
      <c r="Q755" s="10"/>
      <c r="R755" s="340"/>
      <c r="S755" s="340"/>
      <c r="T755" s="340"/>
      <c r="U755" s="10"/>
      <c r="V755" s="10"/>
      <c r="W755" s="10"/>
      <c r="X755" s="10"/>
      <c r="Y755" s="10"/>
      <c r="Z755" s="10"/>
      <c r="AA755" s="10"/>
      <c r="AB755" s="10"/>
    </row>
    <row r="756" spans="1:28" ht="24.75" customHeight="1">
      <c r="A756" s="1252" t="str">
        <f>IF(E756&gt;0,"Wypełnione","")</f>
        <v/>
      </c>
      <c r="B756" s="58"/>
      <c r="C756" s="1816">
        <f>'Og s3a'!C1159</f>
        <v>0</v>
      </c>
      <c r="D756" s="1814">
        <f>'Og s3a'!E1159</f>
        <v>0</v>
      </c>
      <c r="E756" s="1816">
        <f>'Og s3a'!F1159</f>
        <v>0</v>
      </c>
      <c r="F756" s="494">
        <f>O756</f>
        <v>0</v>
      </c>
      <c r="G756" s="494">
        <f>P756</f>
        <v>0</v>
      </c>
      <c r="H756" s="253"/>
      <c r="I756" s="253"/>
      <c r="J756" s="253"/>
      <c r="K756" s="253"/>
      <c r="L756" s="10"/>
      <c r="M756" s="10"/>
      <c r="N756" s="454">
        <f>'Og s3a'!G1159</f>
        <v>0</v>
      </c>
      <c r="O756" s="254">
        <f>'Og s3a'!H1159</f>
        <v>0</v>
      </c>
      <c r="P756" s="456">
        <f>'Og s3a'!D1159</f>
        <v>0</v>
      </c>
      <c r="Q756" s="10"/>
      <c r="R756" s="340"/>
      <c r="S756" s="340"/>
      <c r="T756" s="340"/>
      <c r="U756" s="10"/>
      <c r="V756" s="10"/>
      <c r="W756" s="10"/>
      <c r="X756" s="10"/>
      <c r="Y756" s="10"/>
      <c r="Z756" s="10"/>
      <c r="AA756" s="10"/>
      <c r="AB756" s="10"/>
    </row>
    <row r="757" spans="1:28" ht="14.25" customHeight="1">
      <c r="A757" s="1252" t="str">
        <f>A756</f>
        <v/>
      </c>
      <c r="B757" s="58"/>
      <c r="C757" s="1817"/>
      <c r="D757" s="1815"/>
      <c r="E757" s="1817"/>
      <c r="F757" s="251"/>
      <c r="G757" s="251"/>
      <c r="H757" s="251"/>
      <c r="I757" s="251"/>
      <c r="J757" s="251"/>
      <c r="K757" s="251"/>
      <c r="L757" s="10"/>
      <c r="M757" s="10"/>
      <c r="N757" s="455"/>
      <c r="O757" s="250"/>
      <c r="P757" s="477"/>
      <c r="Q757" s="10"/>
      <c r="R757" s="340"/>
      <c r="S757" s="340"/>
      <c r="T757" s="340"/>
      <c r="U757" s="10"/>
      <c r="V757" s="10"/>
      <c r="W757" s="10"/>
      <c r="X757" s="10"/>
      <c r="Y757" s="10"/>
      <c r="Z757" s="10"/>
      <c r="AA757" s="10"/>
      <c r="AB757" s="10"/>
    </row>
    <row r="758" spans="1:28" ht="24.75" customHeight="1">
      <c r="A758" s="1252" t="str">
        <f>IF(E758&gt;0,"Wypełnione","")</f>
        <v/>
      </c>
      <c r="B758" s="58"/>
      <c r="C758" s="1816">
        <f>'Og s3a'!C1161</f>
        <v>0</v>
      </c>
      <c r="D758" s="1814">
        <f>'Og s3a'!E1161</f>
        <v>0</v>
      </c>
      <c r="E758" s="1816">
        <f>'Og s3a'!F1161</f>
        <v>0</v>
      </c>
      <c r="F758" s="494">
        <f>O758</f>
        <v>0</v>
      </c>
      <c r="G758" s="494">
        <f>P758</f>
        <v>0</v>
      </c>
      <c r="H758" s="253"/>
      <c r="I758" s="253"/>
      <c r="J758" s="253"/>
      <c r="K758" s="253"/>
      <c r="L758" s="10"/>
      <c r="M758" s="10"/>
      <c r="N758" s="454">
        <f>'Og s3a'!G1161</f>
        <v>0</v>
      </c>
      <c r="O758" s="254">
        <f>'Og s3a'!H1161</f>
        <v>0</v>
      </c>
      <c r="P758" s="456">
        <f>'Og s3a'!D1161</f>
        <v>0</v>
      </c>
      <c r="Q758" s="10"/>
      <c r="R758" s="340"/>
      <c r="S758" s="340"/>
      <c r="T758" s="340"/>
      <c r="U758" s="10"/>
      <c r="V758" s="10"/>
      <c r="W758" s="10"/>
      <c r="X758" s="10"/>
      <c r="Y758" s="10"/>
      <c r="Z758" s="10"/>
      <c r="AA758" s="10"/>
      <c r="AB758" s="10"/>
    </row>
    <row r="759" spans="1:28" ht="14.25" customHeight="1">
      <c r="A759" s="1252" t="str">
        <f>A758</f>
        <v/>
      </c>
      <c r="B759" s="58"/>
      <c r="C759" s="1817"/>
      <c r="D759" s="1815"/>
      <c r="E759" s="1817"/>
      <c r="F759" s="251"/>
      <c r="G759" s="251"/>
      <c r="H759" s="251"/>
      <c r="I759" s="251"/>
      <c r="J759" s="251"/>
      <c r="K759" s="251"/>
      <c r="L759" s="10"/>
      <c r="M759" s="10"/>
      <c r="N759" s="455"/>
      <c r="O759" s="250"/>
      <c r="P759" s="477"/>
      <c r="Q759" s="10"/>
      <c r="R759" s="340"/>
      <c r="S759" s="340"/>
      <c r="T759" s="340"/>
      <c r="U759" s="10"/>
      <c r="V759" s="10"/>
      <c r="W759" s="10"/>
      <c r="X759" s="10"/>
      <c r="Y759" s="10"/>
      <c r="Z759" s="10"/>
      <c r="AA759" s="10"/>
      <c r="AB759" s="10"/>
    </row>
    <row r="760" spans="1:28" ht="24.75" customHeight="1">
      <c r="A760" s="1252" t="str">
        <f>IF(E760&gt;0,"Wypełnione","")</f>
        <v/>
      </c>
      <c r="B760" s="58"/>
      <c r="C760" s="1816">
        <f>'Og s3a'!C1163</f>
        <v>0</v>
      </c>
      <c r="D760" s="1814">
        <f>'Og s3a'!E1163</f>
        <v>0</v>
      </c>
      <c r="E760" s="1816">
        <f>'Og s3a'!F1163</f>
        <v>0</v>
      </c>
      <c r="F760" s="494">
        <f>O760</f>
        <v>0</v>
      </c>
      <c r="G760" s="494">
        <f>P760</f>
        <v>0</v>
      </c>
      <c r="H760" s="253"/>
      <c r="I760" s="253"/>
      <c r="J760" s="253"/>
      <c r="K760" s="253"/>
      <c r="L760" s="10"/>
      <c r="M760" s="10"/>
      <c r="N760" s="454">
        <f>'Og s3a'!G1163</f>
        <v>0</v>
      </c>
      <c r="O760" s="254">
        <f>'Og s3a'!H1163</f>
        <v>0</v>
      </c>
      <c r="P760" s="456">
        <f>'Og s3a'!D1163</f>
        <v>0</v>
      </c>
      <c r="Q760" s="10"/>
      <c r="R760" s="340"/>
      <c r="S760" s="340"/>
      <c r="T760" s="340"/>
      <c r="U760" s="10"/>
      <c r="V760" s="10"/>
      <c r="W760" s="10"/>
      <c r="X760" s="10"/>
      <c r="Y760" s="10"/>
      <c r="Z760" s="10"/>
      <c r="AA760" s="10"/>
      <c r="AB760" s="10"/>
    </row>
    <row r="761" spans="1:28" ht="14.25" customHeight="1">
      <c r="A761" s="1252" t="str">
        <f>A760</f>
        <v/>
      </c>
      <c r="B761" s="58"/>
      <c r="C761" s="1817"/>
      <c r="D761" s="1815"/>
      <c r="E761" s="1817"/>
      <c r="F761" s="251"/>
      <c r="G761" s="251"/>
      <c r="H761" s="251"/>
      <c r="I761" s="251"/>
      <c r="J761" s="251"/>
      <c r="K761" s="251"/>
      <c r="L761" s="10"/>
      <c r="M761" s="10"/>
      <c r="N761" s="455"/>
      <c r="O761" s="250"/>
      <c r="P761" s="477"/>
      <c r="Q761" s="10"/>
      <c r="R761" s="340"/>
      <c r="S761" s="340"/>
      <c r="T761" s="340"/>
      <c r="U761" s="10"/>
      <c r="V761" s="10"/>
      <c r="W761" s="10"/>
      <c r="X761" s="10"/>
      <c r="Y761" s="10"/>
      <c r="Z761" s="10"/>
      <c r="AA761" s="10"/>
      <c r="AB761" s="10"/>
    </row>
    <row r="762" spans="1:28" ht="24.75" customHeight="1">
      <c r="A762" s="1252" t="str">
        <f>IF(E762&gt;0,"Wypełnione","")</f>
        <v/>
      </c>
      <c r="B762" s="58"/>
      <c r="C762" s="1816">
        <f>'Og s3a'!C1165</f>
        <v>0</v>
      </c>
      <c r="D762" s="1814">
        <f>'Og s3a'!E1165</f>
        <v>0</v>
      </c>
      <c r="E762" s="1816">
        <f>'Og s3a'!F1165</f>
        <v>0</v>
      </c>
      <c r="F762" s="494">
        <f>O762</f>
        <v>0</v>
      </c>
      <c r="G762" s="494">
        <f>P762</f>
        <v>0</v>
      </c>
      <c r="H762" s="253"/>
      <c r="I762" s="253"/>
      <c r="J762" s="253"/>
      <c r="K762" s="253"/>
      <c r="L762" s="10"/>
      <c r="M762" s="10"/>
      <c r="N762" s="454">
        <f>'Og s3a'!G1165</f>
        <v>0</v>
      </c>
      <c r="O762" s="254">
        <f>'Og s3a'!H1165</f>
        <v>0</v>
      </c>
      <c r="P762" s="456">
        <f>'Og s3a'!D1165</f>
        <v>0</v>
      </c>
      <c r="Q762" s="10"/>
      <c r="R762" s="340"/>
      <c r="S762" s="340"/>
      <c r="T762" s="340"/>
      <c r="U762" s="10"/>
      <c r="V762" s="10"/>
      <c r="W762" s="10"/>
      <c r="X762" s="10"/>
      <c r="Y762" s="10"/>
      <c r="Z762" s="10"/>
      <c r="AA762" s="10"/>
      <c r="AB762" s="10"/>
    </row>
    <row r="763" spans="1:28" ht="14.25" customHeight="1">
      <c r="A763" s="1252" t="str">
        <f>A762</f>
        <v/>
      </c>
      <c r="B763" s="58"/>
      <c r="C763" s="1817"/>
      <c r="D763" s="1815"/>
      <c r="E763" s="1817"/>
      <c r="F763" s="251"/>
      <c r="G763" s="251"/>
      <c r="H763" s="251"/>
      <c r="I763" s="251"/>
      <c r="J763" s="251"/>
      <c r="K763" s="251"/>
      <c r="L763" s="10"/>
      <c r="M763" s="10"/>
      <c r="N763" s="455"/>
      <c r="O763" s="250"/>
      <c r="P763" s="477"/>
      <c r="Q763" s="10"/>
      <c r="R763" s="340"/>
      <c r="S763" s="340"/>
      <c r="T763" s="340"/>
      <c r="U763" s="10"/>
      <c r="V763" s="10"/>
      <c r="W763" s="10"/>
      <c r="X763" s="10"/>
      <c r="Y763" s="10"/>
      <c r="Z763" s="10"/>
      <c r="AA763" s="10"/>
      <c r="AB763" s="10"/>
    </row>
    <row r="764" spans="1:28" ht="24.75" customHeight="1">
      <c r="A764" s="1252" t="str">
        <f>IF(E764&gt;0,"Wypełnione","")</f>
        <v/>
      </c>
      <c r="B764" s="58"/>
      <c r="C764" s="1816">
        <f>'Og s3a'!C1167</f>
        <v>0</v>
      </c>
      <c r="D764" s="1814">
        <f>'Og s3a'!E1167</f>
        <v>0</v>
      </c>
      <c r="E764" s="1816">
        <f>'Og s3a'!F1167</f>
        <v>0</v>
      </c>
      <c r="F764" s="494">
        <f>O764</f>
        <v>0</v>
      </c>
      <c r="G764" s="494">
        <f>P764</f>
        <v>0</v>
      </c>
      <c r="H764" s="253"/>
      <c r="I764" s="253"/>
      <c r="J764" s="253"/>
      <c r="K764" s="253"/>
      <c r="L764" s="10"/>
      <c r="M764" s="10"/>
      <c r="N764" s="454">
        <f>'Og s3a'!G1167</f>
        <v>0</v>
      </c>
      <c r="O764" s="254">
        <f>'Og s3a'!H1167</f>
        <v>0</v>
      </c>
      <c r="P764" s="456">
        <f>'Og s3a'!D1167</f>
        <v>0</v>
      </c>
      <c r="Q764" s="10"/>
      <c r="R764" s="340"/>
      <c r="S764" s="340"/>
      <c r="T764" s="340"/>
      <c r="U764" s="10"/>
      <c r="V764" s="10"/>
      <c r="W764" s="10"/>
      <c r="X764" s="10"/>
      <c r="Y764" s="10"/>
      <c r="Z764" s="10"/>
      <c r="AA764" s="10"/>
      <c r="AB764" s="10"/>
    </row>
    <row r="765" spans="1:28" ht="14.25" customHeight="1">
      <c r="A765" s="1252" t="str">
        <f>A764</f>
        <v/>
      </c>
      <c r="B765" s="58"/>
      <c r="C765" s="1817"/>
      <c r="D765" s="1815"/>
      <c r="E765" s="1817"/>
      <c r="F765" s="251"/>
      <c r="G765" s="251"/>
      <c r="H765" s="251"/>
      <c r="I765" s="251"/>
      <c r="J765" s="251"/>
      <c r="K765" s="251"/>
      <c r="L765" s="10"/>
      <c r="M765" s="10"/>
      <c r="N765" s="455"/>
      <c r="O765" s="250"/>
      <c r="P765" s="477"/>
      <c r="Q765" s="10"/>
      <c r="R765" s="340"/>
      <c r="S765" s="340"/>
      <c r="T765" s="340"/>
      <c r="U765" s="10"/>
      <c r="V765" s="10"/>
      <c r="W765" s="10"/>
      <c r="X765" s="10"/>
      <c r="Y765" s="10"/>
      <c r="Z765" s="10"/>
      <c r="AA765" s="10"/>
      <c r="AB765" s="10"/>
    </row>
    <row r="766" spans="1:28" ht="24.75" customHeight="1">
      <c r="A766" s="1252" t="str">
        <f>IF(E766&gt;0,"Wypełnione","")</f>
        <v/>
      </c>
      <c r="B766" s="58"/>
      <c r="C766" s="1816">
        <f>'Og s3a'!C1169</f>
        <v>0</v>
      </c>
      <c r="D766" s="1814">
        <f>'Og s3a'!E1169</f>
        <v>0</v>
      </c>
      <c r="E766" s="1816">
        <f>'Og s3a'!F1169</f>
        <v>0</v>
      </c>
      <c r="F766" s="494">
        <f>O766</f>
        <v>0</v>
      </c>
      <c r="G766" s="494">
        <f>P766</f>
        <v>0</v>
      </c>
      <c r="H766" s="253"/>
      <c r="I766" s="253"/>
      <c r="J766" s="253"/>
      <c r="K766" s="253"/>
      <c r="L766" s="10"/>
      <c r="M766" s="10"/>
      <c r="N766" s="454">
        <f>'Og s3a'!G1169</f>
        <v>0</v>
      </c>
      <c r="O766" s="254">
        <f>'Og s3a'!H1169</f>
        <v>0</v>
      </c>
      <c r="P766" s="456">
        <f>'Og s3a'!D1169</f>
        <v>0</v>
      </c>
      <c r="Q766" s="10"/>
      <c r="R766" s="340"/>
      <c r="S766" s="340"/>
      <c r="T766" s="340"/>
      <c r="U766" s="10"/>
      <c r="V766" s="10"/>
      <c r="W766" s="10"/>
      <c r="X766" s="10"/>
      <c r="Y766" s="10"/>
      <c r="Z766" s="10"/>
      <c r="AA766" s="10"/>
      <c r="AB766" s="10"/>
    </row>
    <row r="767" spans="1:28" ht="14.25" customHeight="1">
      <c r="A767" s="1252" t="str">
        <f>A766</f>
        <v/>
      </c>
      <c r="B767" s="58"/>
      <c r="C767" s="1817"/>
      <c r="D767" s="1815"/>
      <c r="E767" s="1817"/>
      <c r="F767" s="251"/>
      <c r="G767" s="251"/>
      <c r="H767" s="251"/>
      <c r="I767" s="251"/>
      <c r="J767" s="251"/>
      <c r="K767" s="251"/>
      <c r="L767" s="10"/>
      <c r="M767" s="10"/>
      <c r="N767" s="455"/>
      <c r="O767" s="250"/>
      <c r="P767" s="477"/>
      <c r="Q767" s="10"/>
      <c r="R767" s="340"/>
      <c r="S767" s="340"/>
      <c r="T767" s="340"/>
      <c r="U767" s="10"/>
      <c r="V767" s="10"/>
      <c r="W767" s="10"/>
      <c r="X767" s="10"/>
      <c r="Y767" s="10"/>
      <c r="Z767" s="10"/>
      <c r="AA767" s="10"/>
      <c r="AB767" s="10"/>
    </row>
    <row r="768" spans="1:28" ht="24.75" customHeight="1">
      <c r="A768" s="1252" t="str">
        <f>IF(E768&gt;0,"Wypełnione","")</f>
        <v/>
      </c>
      <c r="B768" s="58"/>
      <c r="C768" s="1816">
        <f>'Og s3a'!C1171</f>
        <v>0</v>
      </c>
      <c r="D768" s="1814">
        <f>'Og s3a'!E1171</f>
        <v>0</v>
      </c>
      <c r="E768" s="1816">
        <f>'Og s3a'!F1171</f>
        <v>0</v>
      </c>
      <c r="F768" s="494">
        <f>O768</f>
        <v>0</v>
      </c>
      <c r="G768" s="494">
        <f>P768</f>
        <v>0</v>
      </c>
      <c r="H768" s="253"/>
      <c r="I768" s="253"/>
      <c r="J768" s="253"/>
      <c r="K768" s="253"/>
      <c r="L768" s="10"/>
      <c r="M768" s="10"/>
      <c r="N768" s="454">
        <f>'Og s3a'!G1171</f>
        <v>0</v>
      </c>
      <c r="O768" s="254">
        <f>'Og s3a'!H1171</f>
        <v>0</v>
      </c>
      <c r="P768" s="456">
        <f>'Og s3a'!D1171</f>
        <v>0</v>
      </c>
      <c r="Q768" s="10"/>
      <c r="R768" s="340"/>
      <c r="S768" s="340"/>
      <c r="T768" s="340"/>
      <c r="U768" s="10"/>
      <c r="V768" s="10"/>
      <c r="W768" s="10"/>
      <c r="X768" s="10"/>
      <c r="Y768" s="10"/>
      <c r="Z768" s="10"/>
      <c r="AA768" s="10"/>
      <c r="AB768" s="10"/>
    </row>
    <row r="769" spans="1:28" ht="14.25" customHeight="1">
      <c r="A769" s="1252" t="str">
        <f>A768</f>
        <v/>
      </c>
      <c r="B769" s="58"/>
      <c r="C769" s="1817"/>
      <c r="D769" s="1815"/>
      <c r="E769" s="1817"/>
      <c r="F769" s="251"/>
      <c r="G769" s="251"/>
      <c r="H769" s="251"/>
      <c r="I769" s="251"/>
      <c r="J769" s="251"/>
      <c r="K769" s="251"/>
      <c r="L769" s="10"/>
      <c r="M769" s="10"/>
      <c r="N769" s="455"/>
      <c r="O769" s="250"/>
      <c r="P769" s="477"/>
      <c r="Q769" s="10"/>
      <c r="R769" s="340"/>
      <c r="S769" s="340"/>
      <c r="T769" s="340"/>
      <c r="U769" s="10"/>
      <c r="V769" s="10"/>
      <c r="W769" s="10"/>
      <c r="X769" s="10"/>
      <c r="Y769" s="10"/>
      <c r="Z769" s="10"/>
      <c r="AA769" s="10"/>
      <c r="AB769" s="10"/>
    </row>
    <row r="770" spans="1:28" ht="24.75" customHeight="1">
      <c r="A770" s="1252" t="str">
        <f>IF(E770&gt;0,"Wypełnione","")</f>
        <v/>
      </c>
      <c r="B770" s="58"/>
      <c r="C770" s="1816">
        <f>'Og s3a'!C1173</f>
        <v>0</v>
      </c>
      <c r="D770" s="1814">
        <f>'Og s3a'!E1173</f>
        <v>0</v>
      </c>
      <c r="E770" s="1816">
        <f>'Og s3a'!F1173</f>
        <v>0</v>
      </c>
      <c r="F770" s="494">
        <f>O770</f>
        <v>0</v>
      </c>
      <c r="G770" s="494">
        <f>P770</f>
        <v>0</v>
      </c>
      <c r="H770" s="253"/>
      <c r="I770" s="253"/>
      <c r="J770" s="253"/>
      <c r="K770" s="253"/>
      <c r="L770" s="10"/>
      <c r="M770" s="10"/>
      <c r="N770" s="454">
        <f>'Og s3a'!G1173</f>
        <v>0</v>
      </c>
      <c r="O770" s="254">
        <f>'Og s3a'!H1173</f>
        <v>0</v>
      </c>
      <c r="P770" s="456">
        <f>'Og s3a'!D1173</f>
        <v>0</v>
      </c>
      <c r="Q770" s="10"/>
      <c r="R770" s="340"/>
      <c r="S770" s="340"/>
      <c r="T770" s="340"/>
      <c r="U770" s="10"/>
      <c r="V770" s="10"/>
      <c r="W770" s="10"/>
      <c r="X770" s="10"/>
      <c r="Y770" s="10"/>
      <c r="Z770" s="10"/>
      <c r="AA770" s="10"/>
      <c r="AB770" s="10"/>
    </row>
    <row r="771" spans="1:28" ht="14.25" customHeight="1">
      <c r="A771" s="1252" t="str">
        <f>A770</f>
        <v/>
      </c>
      <c r="B771" s="58"/>
      <c r="C771" s="1817"/>
      <c r="D771" s="1815"/>
      <c r="E771" s="1817"/>
      <c r="F771" s="251"/>
      <c r="G771" s="251"/>
      <c r="H771" s="251"/>
      <c r="I771" s="251"/>
      <c r="J771" s="251"/>
      <c r="K771" s="251"/>
      <c r="L771" s="10"/>
      <c r="M771" s="10"/>
      <c r="N771" s="455"/>
      <c r="O771" s="250"/>
      <c r="P771" s="477"/>
      <c r="Q771" s="10"/>
      <c r="R771" s="340"/>
      <c r="S771" s="340"/>
      <c r="T771" s="340"/>
      <c r="U771" s="10"/>
      <c r="V771" s="10"/>
      <c r="W771" s="10"/>
      <c r="X771" s="10"/>
      <c r="Y771" s="10"/>
      <c r="Z771" s="10"/>
      <c r="AA771" s="10"/>
      <c r="AB771" s="10"/>
    </row>
    <row r="772" spans="1:28" ht="24.75" customHeight="1">
      <c r="A772" s="1252" t="str">
        <f>IF(E772&gt;0,"Wypełnione","")</f>
        <v/>
      </c>
      <c r="B772" s="58"/>
      <c r="C772" s="1816">
        <f>'Og s3a'!C1175</f>
        <v>0</v>
      </c>
      <c r="D772" s="1814">
        <f>'Og s3a'!E1175</f>
        <v>0</v>
      </c>
      <c r="E772" s="1816">
        <f>'Og s3a'!F1175</f>
        <v>0</v>
      </c>
      <c r="F772" s="494">
        <f>O772</f>
        <v>0</v>
      </c>
      <c r="G772" s="494">
        <f>P772</f>
        <v>0</v>
      </c>
      <c r="H772" s="253"/>
      <c r="I772" s="253"/>
      <c r="J772" s="253"/>
      <c r="K772" s="253"/>
      <c r="L772" s="10"/>
      <c r="M772" s="10"/>
      <c r="N772" s="454">
        <f>'Og s3a'!G1175</f>
        <v>0</v>
      </c>
      <c r="O772" s="254">
        <f>'Og s3a'!H1175</f>
        <v>0</v>
      </c>
      <c r="P772" s="456">
        <f>'Og s3a'!D1175</f>
        <v>0</v>
      </c>
      <c r="Q772" s="10"/>
      <c r="R772" s="340"/>
      <c r="S772" s="340"/>
      <c r="T772" s="340"/>
      <c r="U772" s="10"/>
      <c r="V772" s="10"/>
      <c r="W772" s="10"/>
      <c r="X772" s="10"/>
      <c r="Y772" s="10"/>
      <c r="Z772" s="10"/>
      <c r="AA772" s="10"/>
      <c r="AB772" s="10"/>
    </row>
    <row r="773" spans="1:28" ht="14.25" customHeight="1">
      <c r="A773" s="1252" t="str">
        <f>A772</f>
        <v/>
      </c>
      <c r="B773" s="58"/>
      <c r="C773" s="1817"/>
      <c r="D773" s="1815"/>
      <c r="E773" s="1817"/>
      <c r="F773" s="251"/>
      <c r="G773" s="251"/>
      <c r="H773" s="251"/>
      <c r="I773" s="251"/>
      <c r="J773" s="251"/>
      <c r="K773" s="251"/>
      <c r="L773" s="10"/>
      <c r="M773" s="10"/>
      <c r="N773" s="455"/>
      <c r="O773" s="250"/>
      <c r="P773" s="477"/>
      <c r="Q773" s="10"/>
      <c r="R773" s="340"/>
      <c r="S773" s="340"/>
      <c r="T773" s="340"/>
      <c r="U773" s="10"/>
      <c r="V773" s="10"/>
      <c r="W773" s="10"/>
      <c r="X773" s="10"/>
      <c r="Y773" s="10"/>
      <c r="Z773" s="10"/>
      <c r="AA773" s="10"/>
      <c r="AB773" s="10"/>
    </row>
    <row r="774" spans="1:28" ht="24.75" customHeight="1">
      <c r="A774" s="1252" t="str">
        <f>IF(E774&gt;0,"Wypełnione","")</f>
        <v/>
      </c>
      <c r="B774" s="58"/>
      <c r="C774" s="1816">
        <f>'Og s3a'!C1177</f>
        <v>0</v>
      </c>
      <c r="D774" s="1814">
        <f>'Og s3a'!E1177</f>
        <v>0</v>
      </c>
      <c r="E774" s="1816">
        <f>'Og s3a'!F1177</f>
        <v>0</v>
      </c>
      <c r="F774" s="494">
        <f>O774</f>
        <v>0</v>
      </c>
      <c r="G774" s="494">
        <f>P774</f>
        <v>0</v>
      </c>
      <c r="H774" s="253"/>
      <c r="I774" s="253"/>
      <c r="J774" s="253"/>
      <c r="K774" s="253"/>
      <c r="L774" s="10"/>
      <c r="M774" s="10"/>
      <c r="N774" s="454">
        <f>'Og s3a'!G1177</f>
        <v>0</v>
      </c>
      <c r="O774" s="254">
        <f>'Og s3a'!H1177</f>
        <v>0</v>
      </c>
      <c r="P774" s="456">
        <f>'Og s3a'!D1177</f>
        <v>0</v>
      </c>
      <c r="Q774" s="10"/>
      <c r="R774" s="340"/>
      <c r="S774" s="340"/>
      <c r="T774" s="340"/>
      <c r="U774" s="10"/>
      <c r="V774" s="10"/>
      <c r="W774" s="10"/>
      <c r="X774" s="10"/>
      <c r="Y774" s="10"/>
      <c r="Z774" s="10"/>
      <c r="AA774" s="10"/>
      <c r="AB774" s="10"/>
    </row>
    <row r="775" spans="1:28" ht="14.25" customHeight="1">
      <c r="A775" s="1252" t="str">
        <f>A774</f>
        <v/>
      </c>
      <c r="B775" s="58"/>
      <c r="C775" s="1817"/>
      <c r="D775" s="1815"/>
      <c r="E775" s="1817"/>
      <c r="F775" s="251"/>
      <c r="G775" s="251"/>
      <c r="H775" s="251"/>
      <c r="I775" s="251"/>
      <c r="J775" s="251"/>
      <c r="K775" s="251"/>
      <c r="L775" s="10"/>
      <c r="M775" s="10"/>
      <c r="N775" s="455"/>
      <c r="O775" s="250"/>
      <c r="P775" s="477"/>
      <c r="Q775" s="10"/>
      <c r="R775" s="340"/>
      <c r="S775" s="340"/>
      <c r="T775" s="340"/>
      <c r="U775" s="10"/>
      <c r="V775" s="10"/>
      <c r="W775" s="10"/>
      <c r="X775" s="10"/>
      <c r="Y775" s="10"/>
      <c r="Z775" s="10"/>
      <c r="AA775" s="10"/>
      <c r="AB775" s="10"/>
    </row>
    <row r="776" spans="1:28" ht="24.75" customHeight="1">
      <c r="A776" s="1252" t="str">
        <f>IF(E776&gt;0,"Wypełnione","")</f>
        <v/>
      </c>
      <c r="B776" s="58"/>
      <c r="C776" s="1816">
        <f>'Og s3a'!C1179</f>
        <v>0</v>
      </c>
      <c r="D776" s="1814">
        <f>'Og s3a'!E1179</f>
        <v>0</v>
      </c>
      <c r="E776" s="1816">
        <f>'Og s3a'!F1179</f>
        <v>0</v>
      </c>
      <c r="F776" s="494">
        <f>O776</f>
        <v>0</v>
      </c>
      <c r="G776" s="494">
        <f>P776</f>
        <v>0</v>
      </c>
      <c r="H776" s="253"/>
      <c r="I776" s="253"/>
      <c r="J776" s="253"/>
      <c r="K776" s="253"/>
      <c r="L776" s="10"/>
      <c r="M776" s="10"/>
      <c r="N776" s="454">
        <f>'Og s3a'!G1179</f>
        <v>0</v>
      </c>
      <c r="O776" s="254">
        <f>'Og s3a'!H1179</f>
        <v>0</v>
      </c>
      <c r="P776" s="456">
        <f>'Og s3a'!D1179</f>
        <v>0</v>
      </c>
      <c r="Q776" s="10"/>
      <c r="R776" s="340"/>
      <c r="S776" s="340"/>
      <c r="T776" s="340"/>
      <c r="U776" s="10"/>
      <c r="V776" s="10"/>
      <c r="W776" s="10"/>
      <c r="X776" s="10"/>
      <c r="Y776" s="10"/>
      <c r="Z776" s="10"/>
      <c r="AA776" s="10"/>
      <c r="AB776" s="10"/>
    </row>
    <row r="777" spans="1:28" ht="14.25" customHeight="1">
      <c r="A777" s="1252" t="str">
        <f>A776</f>
        <v/>
      </c>
      <c r="B777" s="58"/>
      <c r="C777" s="1817"/>
      <c r="D777" s="1815"/>
      <c r="E777" s="1817"/>
      <c r="F777" s="251"/>
      <c r="G777" s="251"/>
      <c r="H777" s="251"/>
      <c r="I777" s="251"/>
      <c r="J777" s="251"/>
      <c r="K777" s="251"/>
      <c r="L777" s="10"/>
      <c r="M777" s="10"/>
      <c r="N777" s="455"/>
      <c r="O777" s="250"/>
      <c r="P777" s="477"/>
      <c r="Q777" s="10"/>
      <c r="R777" s="340"/>
      <c r="S777" s="340"/>
      <c r="T777" s="340"/>
      <c r="U777" s="10"/>
      <c r="V777" s="10"/>
      <c r="W777" s="10"/>
      <c r="X777" s="10"/>
      <c r="Y777" s="10"/>
      <c r="Z777" s="10"/>
      <c r="AA777" s="10"/>
      <c r="AB777" s="10"/>
    </row>
    <row r="778" spans="1:28" ht="24.75" customHeight="1">
      <c r="A778" s="1252" t="str">
        <f>IF(E778&gt;0,"Wypełnione","")</f>
        <v/>
      </c>
      <c r="B778" s="58"/>
      <c r="C778" s="1816">
        <f>'Og s3a'!C1181</f>
        <v>0</v>
      </c>
      <c r="D778" s="1814">
        <f>'Og s3a'!E1181</f>
        <v>0</v>
      </c>
      <c r="E778" s="1816">
        <f>'Og s3a'!F1181</f>
        <v>0</v>
      </c>
      <c r="F778" s="494">
        <f>O778</f>
        <v>0</v>
      </c>
      <c r="G778" s="494">
        <f>P778</f>
        <v>0</v>
      </c>
      <c r="H778" s="253"/>
      <c r="I778" s="253"/>
      <c r="J778" s="253"/>
      <c r="K778" s="253"/>
      <c r="L778" s="10"/>
      <c r="M778" s="10"/>
      <c r="N778" s="454">
        <f>'Og s3a'!G1181</f>
        <v>0</v>
      </c>
      <c r="O778" s="254">
        <f>'Og s3a'!H1181</f>
        <v>0</v>
      </c>
      <c r="P778" s="456">
        <f>'Og s3a'!D1181</f>
        <v>0</v>
      </c>
      <c r="Q778" s="10"/>
      <c r="R778" s="340"/>
      <c r="S778" s="340"/>
      <c r="T778" s="340"/>
      <c r="U778" s="10"/>
      <c r="V778" s="10"/>
      <c r="W778" s="10"/>
      <c r="X778" s="10"/>
      <c r="Y778" s="10"/>
      <c r="Z778" s="10"/>
      <c r="AA778" s="10"/>
      <c r="AB778" s="10"/>
    </row>
    <row r="779" spans="1:28" ht="14.25" customHeight="1">
      <c r="A779" s="1252" t="str">
        <f>A778</f>
        <v/>
      </c>
      <c r="B779" s="58"/>
      <c r="C779" s="1817"/>
      <c r="D779" s="1815"/>
      <c r="E779" s="1817"/>
      <c r="F779" s="251"/>
      <c r="G779" s="251"/>
      <c r="H779" s="251"/>
      <c r="I779" s="251"/>
      <c r="J779" s="251"/>
      <c r="K779" s="251"/>
      <c r="L779" s="10"/>
      <c r="M779" s="10"/>
      <c r="N779" s="455"/>
      <c r="O779" s="250"/>
      <c r="P779" s="477"/>
      <c r="Q779" s="10"/>
      <c r="R779" s="340"/>
      <c r="S779" s="340"/>
      <c r="T779" s="340"/>
      <c r="U779" s="10"/>
      <c r="V779" s="10"/>
      <c r="W779" s="10"/>
      <c r="X779" s="10"/>
      <c r="Y779" s="10"/>
      <c r="Z779" s="10"/>
      <c r="AA779" s="10"/>
      <c r="AB779" s="10"/>
    </row>
    <row r="780" spans="1:28" ht="24.75" customHeight="1">
      <c r="A780" s="1252" t="str">
        <f>IF(E780&gt;0,"Wypełnione","")</f>
        <v/>
      </c>
      <c r="B780" s="58"/>
      <c r="C780" s="1816">
        <f>'Og s3a'!C1183</f>
        <v>0</v>
      </c>
      <c r="D780" s="1814">
        <f>'Og s3a'!E1183</f>
        <v>0</v>
      </c>
      <c r="E780" s="1816">
        <f>'Og s3a'!F1183</f>
        <v>0</v>
      </c>
      <c r="F780" s="494">
        <f>O780</f>
        <v>0</v>
      </c>
      <c r="G780" s="494">
        <f>P780</f>
        <v>0</v>
      </c>
      <c r="H780" s="253"/>
      <c r="I780" s="253"/>
      <c r="J780" s="253"/>
      <c r="K780" s="253"/>
      <c r="L780" s="10"/>
      <c r="M780" s="10"/>
      <c r="N780" s="454">
        <f>'Og s3a'!G1183</f>
        <v>0</v>
      </c>
      <c r="O780" s="254">
        <f>'Og s3a'!H1183</f>
        <v>0</v>
      </c>
      <c r="P780" s="456">
        <f>'Og s3a'!D1183</f>
        <v>0</v>
      </c>
      <c r="Q780" s="10"/>
      <c r="R780" s="340"/>
      <c r="S780" s="340"/>
      <c r="T780" s="340"/>
      <c r="U780" s="10"/>
      <c r="V780" s="10"/>
      <c r="W780" s="10"/>
      <c r="X780" s="10"/>
      <c r="Y780" s="10"/>
      <c r="Z780" s="10"/>
      <c r="AA780" s="10"/>
      <c r="AB780" s="10"/>
    </row>
    <row r="781" spans="1:28" ht="14.25" customHeight="1">
      <c r="A781" s="1252" t="str">
        <f>A780</f>
        <v/>
      </c>
      <c r="B781" s="58"/>
      <c r="C781" s="1817"/>
      <c r="D781" s="1815"/>
      <c r="E781" s="1817"/>
      <c r="F781" s="251"/>
      <c r="G781" s="251"/>
      <c r="H781" s="251"/>
      <c r="I781" s="251"/>
      <c r="J781" s="251"/>
      <c r="K781" s="251"/>
      <c r="L781" s="10"/>
      <c r="M781" s="10"/>
      <c r="N781" s="455"/>
      <c r="O781" s="250"/>
      <c r="P781" s="477"/>
      <c r="Q781" s="10"/>
      <c r="R781" s="340"/>
      <c r="S781" s="340"/>
      <c r="T781" s="340"/>
      <c r="U781" s="10"/>
      <c r="V781" s="10"/>
      <c r="W781" s="10"/>
      <c r="X781" s="10"/>
      <c r="Y781" s="10"/>
      <c r="Z781" s="10"/>
      <c r="AA781" s="10"/>
      <c r="AB781" s="10"/>
    </row>
    <row r="782" spans="1:28" ht="24.75" customHeight="1">
      <c r="A782" s="1252" t="str">
        <f>IF(E782&gt;0,"Wypełnione","")</f>
        <v/>
      </c>
      <c r="B782" s="58"/>
      <c r="C782" s="1816">
        <f>'Og s3a'!C1185</f>
        <v>0</v>
      </c>
      <c r="D782" s="1814">
        <f>'Og s3a'!E1185</f>
        <v>0</v>
      </c>
      <c r="E782" s="1816">
        <f>'Og s3a'!F1185</f>
        <v>0</v>
      </c>
      <c r="F782" s="494">
        <f>O782</f>
        <v>0</v>
      </c>
      <c r="G782" s="494">
        <f>P782</f>
        <v>0</v>
      </c>
      <c r="H782" s="253"/>
      <c r="I782" s="253"/>
      <c r="J782" s="253"/>
      <c r="K782" s="253"/>
      <c r="L782" s="10"/>
      <c r="M782" s="10"/>
      <c r="N782" s="454">
        <f>'Og s3a'!G1185</f>
        <v>0</v>
      </c>
      <c r="O782" s="254">
        <f>'Og s3a'!H1185</f>
        <v>0</v>
      </c>
      <c r="P782" s="456">
        <f>'Og s3a'!D1185</f>
        <v>0</v>
      </c>
      <c r="Q782" s="10"/>
      <c r="R782" s="340"/>
      <c r="S782" s="340"/>
      <c r="T782" s="340"/>
      <c r="U782" s="10"/>
      <c r="V782" s="10"/>
      <c r="W782" s="10"/>
      <c r="X782" s="10"/>
      <c r="Y782" s="10"/>
      <c r="Z782" s="10"/>
      <c r="AA782" s="10"/>
      <c r="AB782" s="10"/>
    </row>
    <row r="783" spans="1:28" ht="14.25" customHeight="1">
      <c r="A783" s="1252" t="str">
        <f>A782</f>
        <v/>
      </c>
      <c r="B783" s="58"/>
      <c r="C783" s="1817"/>
      <c r="D783" s="1815"/>
      <c r="E783" s="1817"/>
      <c r="F783" s="251"/>
      <c r="G783" s="251"/>
      <c r="H783" s="251"/>
      <c r="I783" s="251"/>
      <c r="J783" s="251"/>
      <c r="K783" s="251"/>
      <c r="L783" s="10"/>
      <c r="M783" s="10"/>
      <c r="N783" s="455"/>
      <c r="O783" s="250"/>
      <c r="P783" s="477"/>
      <c r="Q783" s="10"/>
      <c r="R783" s="340"/>
      <c r="S783" s="340"/>
      <c r="T783" s="340"/>
      <c r="U783" s="10"/>
      <c r="V783" s="10"/>
      <c r="W783" s="10"/>
      <c r="X783" s="10"/>
      <c r="Y783" s="10"/>
      <c r="Z783" s="10"/>
      <c r="AA783" s="10"/>
      <c r="AB783" s="10"/>
    </row>
    <row r="784" spans="1:28" ht="24.75" customHeight="1">
      <c r="A784" s="1252" t="str">
        <f>IF(E784&gt;0,"Wypełnione","")</f>
        <v/>
      </c>
      <c r="B784" s="58"/>
      <c r="C784" s="1816">
        <f>'Og s3a'!C1187</f>
        <v>0</v>
      </c>
      <c r="D784" s="1814">
        <f>'Og s3a'!E1187</f>
        <v>0</v>
      </c>
      <c r="E784" s="1816">
        <f>'Og s3a'!F1187</f>
        <v>0</v>
      </c>
      <c r="F784" s="494">
        <f>O784</f>
        <v>0</v>
      </c>
      <c r="G784" s="494">
        <f>P784</f>
        <v>0</v>
      </c>
      <c r="H784" s="253"/>
      <c r="I784" s="253"/>
      <c r="J784" s="253"/>
      <c r="K784" s="253"/>
      <c r="L784" s="10"/>
      <c r="M784" s="10"/>
      <c r="N784" s="454">
        <f>'Og s3a'!G1187</f>
        <v>0</v>
      </c>
      <c r="O784" s="254">
        <f>'Og s3a'!H1187</f>
        <v>0</v>
      </c>
      <c r="P784" s="456">
        <f>'Og s3a'!D1187</f>
        <v>0</v>
      </c>
      <c r="Q784" s="10"/>
      <c r="R784" s="340"/>
      <c r="S784" s="340"/>
      <c r="T784" s="340"/>
      <c r="U784" s="10"/>
      <c r="V784" s="10"/>
      <c r="W784" s="10"/>
      <c r="X784" s="10"/>
      <c r="Y784" s="10"/>
      <c r="Z784" s="10"/>
      <c r="AA784" s="10"/>
      <c r="AB784" s="10"/>
    </row>
    <row r="785" spans="1:28" ht="14.25" customHeight="1">
      <c r="A785" s="1252" t="str">
        <f>A784</f>
        <v/>
      </c>
      <c r="B785" s="58"/>
      <c r="C785" s="1817"/>
      <c r="D785" s="1815"/>
      <c r="E785" s="1817"/>
      <c r="F785" s="251"/>
      <c r="G785" s="251"/>
      <c r="H785" s="251"/>
      <c r="I785" s="251"/>
      <c r="J785" s="251"/>
      <c r="K785" s="251"/>
      <c r="L785" s="10"/>
      <c r="M785" s="10"/>
      <c r="N785" s="455"/>
      <c r="O785" s="250"/>
      <c r="P785" s="477"/>
      <c r="Q785" s="10"/>
      <c r="R785" s="340"/>
      <c r="S785" s="340"/>
      <c r="T785" s="340"/>
      <c r="U785" s="10"/>
      <c r="V785" s="10"/>
      <c r="W785" s="10"/>
      <c r="X785" s="10"/>
      <c r="Y785" s="10"/>
      <c r="Z785" s="10"/>
      <c r="AA785" s="10"/>
      <c r="AB785" s="10"/>
    </row>
    <row r="786" spans="1:28" ht="24.75" customHeight="1">
      <c r="A786" s="1252" t="str">
        <f>IF(E786&gt;0,"Wypełnione","")</f>
        <v/>
      </c>
      <c r="B786" s="58"/>
      <c r="C786" s="1816">
        <f>'Og s3a'!C1189</f>
        <v>0</v>
      </c>
      <c r="D786" s="1814">
        <f>'Og s3a'!E1189</f>
        <v>0</v>
      </c>
      <c r="E786" s="1816">
        <f>'Og s3a'!F1189</f>
        <v>0</v>
      </c>
      <c r="F786" s="494">
        <f>O786</f>
        <v>0</v>
      </c>
      <c r="G786" s="494">
        <f>P786</f>
        <v>0</v>
      </c>
      <c r="H786" s="253"/>
      <c r="I786" s="253"/>
      <c r="J786" s="253"/>
      <c r="K786" s="253"/>
      <c r="L786" s="10"/>
      <c r="M786" s="10"/>
      <c r="N786" s="454">
        <f>'Og s3a'!G1189</f>
        <v>0</v>
      </c>
      <c r="O786" s="254">
        <f>'Og s3a'!H1189</f>
        <v>0</v>
      </c>
      <c r="P786" s="456">
        <f>'Og s3a'!D1189</f>
        <v>0</v>
      </c>
      <c r="Q786" s="10"/>
      <c r="R786" s="340"/>
      <c r="S786" s="340"/>
      <c r="T786" s="340"/>
      <c r="U786" s="10"/>
      <c r="V786" s="10"/>
      <c r="W786" s="10"/>
      <c r="X786" s="10"/>
      <c r="Y786" s="10"/>
      <c r="Z786" s="10"/>
      <c r="AA786" s="10"/>
      <c r="AB786" s="10"/>
    </row>
    <row r="787" spans="1:28" ht="14.25" customHeight="1">
      <c r="A787" s="1252" t="str">
        <f>A786</f>
        <v/>
      </c>
      <c r="B787" s="58"/>
      <c r="C787" s="1817"/>
      <c r="D787" s="1815"/>
      <c r="E787" s="1817"/>
      <c r="F787" s="251"/>
      <c r="G787" s="251"/>
      <c r="H787" s="251"/>
      <c r="I787" s="251"/>
      <c r="J787" s="251"/>
      <c r="K787" s="251"/>
      <c r="L787" s="10"/>
      <c r="M787" s="10"/>
      <c r="N787" s="455"/>
      <c r="O787" s="250"/>
      <c r="P787" s="477"/>
      <c r="Q787" s="10"/>
      <c r="R787" s="340"/>
      <c r="S787" s="340"/>
      <c r="T787" s="340"/>
      <c r="U787" s="10"/>
      <c r="V787" s="10"/>
      <c r="W787" s="10"/>
      <c r="X787" s="10"/>
      <c r="Y787" s="10"/>
      <c r="Z787" s="10"/>
      <c r="AA787" s="10"/>
      <c r="AB787" s="10"/>
    </row>
    <row r="788" spans="1:28" ht="24.75" customHeight="1">
      <c r="A788" s="1252" t="str">
        <f>IF(E788&gt;0,"Wypełnione","")</f>
        <v/>
      </c>
      <c r="B788" s="58"/>
      <c r="C788" s="1816">
        <f>'Og s3a'!C1191</f>
        <v>0</v>
      </c>
      <c r="D788" s="1814">
        <f>'Og s3a'!E1191</f>
        <v>0</v>
      </c>
      <c r="E788" s="1816">
        <f>'Og s3a'!F1191</f>
        <v>0</v>
      </c>
      <c r="F788" s="494">
        <f>O788</f>
        <v>0</v>
      </c>
      <c r="G788" s="494">
        <f>P788</f>
        <v>0</v>
      </c>
      <c r="H788" s="253"/>
      <c r="I788" s="253"/>
      <c r="J788" s="253"/>
      <c r="K788" s="253"/>
      <c r="L788" s="10"/>
      <c r="M788" s="10"/>
      <c r="N788" s="454">
        <f>'Og s3a'!G1191</f>
        <v>0</v>
      </c>
      <c r="O788" s="254">
        <f>'Og s3a'!H1191</f>
        <v>0</v>
      </c>
      <c r="P788" s="456">
        <f>'Og s3a'!D1191</f>
        <v>0</v>
      </c>
      <c r="Q788" s="10"/>
      <c r="R788" s="340"/>
      <c r="S788" s="340"/>
      <c r="T788" s="340"/>
      <c r="U788" s="10"/>
      <c r="V788" s="10"/>
      <c r="W788" s="10"/>
      <c r="X788" s="10"/>
      <c r="Y788" s="10"/>
      <c r="Z788" s="10"/>
      <c r="AA788" s="10"/>
      <c r="AB788" s="10"/>
    </row>
    <row r="789" spans="1:28" ht="14.25" customHeight="1">
      <c r="A789" s="1252" t="str">
        <f>A788</f>
        <v/>
      </c>
      <c r="B789" s="58"/>
      <c r="C789" s="1817"/>
      <c r="D789" s="1815"/>
      <c r="E789" s="1817"/>
      <c r="F789" s="251"/>
      <c r="G789" s="251"/>
      <c r="H789" s="251"/>
      <c r="I789" s="251"/>
      <c r="J789" s="251"/>
      <c r="K789" s="251"/>
      <c r="L789" s="10"/>
      <c r="M789" s="10"/>
      <c r="N789" s="455"/>
      <c r="O789" s="250"/>
      <c r="P789" s="477"/>
      <c r="Q789" s="10"/>
      <c r="R789" s="340"/>
      <c r="S789" s="340"/>
      <c r="T789" s="340"/>
      <c r="U789" s="10"/>
      <c r="V789" s="10"/>
      <c r="W789" s="10"/>
      <c r="X789" s="10"/>
      <c r="Y789" s="10"/>
      <c r="Z789" s="10"/>
      <c r="AA789" s="10"/>
      <c r="AB789" s="10"/>
    </row>
    <row r="790" spans="1:28" ht="24.75" customHeight="1">
      <c r="A790" s="1252" t="str">
        <f>IF(E790&gt;0,"Wypełnione","")</f>
        <v/>
      </c>
      <c r="B790" s="58"/>
      <c r="C790" s="1816">
        <f>'Og s3a'!C1193</f>
        <v>0</v>
      </c>
      <c r="D790" s="1814">
        <f>'Og s3a'!E1193</f>
        <v>0</v>
      </c>
      <c r="E790" s="1816">
        <f>'Og s3a'!F1193</f>
        <v>0</v>
      </c>
      <c r="F790" s="494">
        <f>O790</f>
        <v>0</v>
      </c>
      <c r="G790" s="494">
        <f>P790</f>
        <v>0</v>
      </c>
      <c r="H790" s="253"/>
      <c r="I790" s="253"/>
      <c r="J790" s="253"/>
      <c r="K790" s="253"/>
      <c r="L790" s="10"/>
      <c r="M790" s="10"/>
      <c r="N790" s="454">
        <f>'Og s3a'!G1193</f>
        <v>0</v>
      </c>
      <c r="O790" s="254">
        <f>'Og s3a'!H1193</f>
        <v>0</v>
      </c>
      <c r="P790" s="456">
        <f>'Og s3a'!D1193</f>
        <v>0</v>
      </c>
      <c r="Q790" s="10"/>
      <c r="R790" s="340"/>
      <c r="S790" s="340"/>
      <c r="T790" s="340"/>
      <c r="U790" s="10"/>
      <c r="V790" s="10"/>
      <c r="W790" s="10"/>
      <c r="X790" s="10"/>
      <c r="Y790" s="10"/>
      <c r="Z790" s="10"/>
      <c r="AA790" s="10"/>
      <c r="AB790" s="10"/>
    </row>
    <row r="791" spans="1:28" ht="14.25" customHeight="1">
      <c r="A791" s="1252" t="str">
        <f>A790</f>
        <v/>
      </c>
      <c r="B791" s="58"/>
      <c r="C791" s="1818"/>
      <c r="D791" s="1819"/>
      <c r="E791" s="1818"/>
      <c r="F791" s="478"/>
      <c r="G791" s="478"/>
      <c r="H791" s="251"/>
      <c r="I791" s="251"/>
      <c r="J791" s="251"/>
      <c r="K791" s="251"/>
      <c r="L791" s="10"/>
      <c r="M791" s="10"/>
      <c r="N791" s="455"/>
      <c r="O791" s="250"/>
      <c r="P791" s="477"/>
      <c r="Q791" s="10"/>
      <c r="R791" s="340"/>
      <c r="S791" s="340"/>
      <c r="T791" s="340"/>
      <c r="U791" s="10"/>
      <c r="V791" s="10"/>
      <c r="W791" s="10"/>
      <c r="X791" s="10"/>
      <c r="Y791" s="10"/>
      <c r="Z791" s="10"/>
      <c r="AA791" s="10"/>
      <c r="AB791" s="10"/>
    </row>
    <row r="792" spans="1:28" ht="18" customHeight="1">
      <c r="A792" s="1252" t="s">
        <v>56</v>
      </c>
      <c r="B792" s="58"/>
      <c r="C792" s="475" t="s">
        <v>1947</v>
      </c>
      <c r="D792" s="487"/>
      <c r="E792" s="487"/>
      <c r="F792" s="487"/>
      <c r="G792" s="487"/>
      <c r="H792" s="487"/>
      <c r="I792" s="487"/>
      <c r="J792" s="487"/>
      <c r="K792" s="487"/>
      <c r="L792" s="10"/>
      <c r="M792" s="10"/>
      <c r="N792" s="10"/>
      <c r="O792" s="10"/>
      <c r="P792" s="10"/>
      <c r="Q792" s="10"/>
      <c r="R792" s="10"/>
      <c r="S792" s="10"/>
      <c r="T792" s="10"/>
      <c r="U792" s="10"/>
      <c r="V792" s="10"/>
      <c r="W792" s="10"/>
      <c r="X792" s="10"/>
      <c r="Y792" s="10"/>
      <c r="Z792" s="10"/>
      <c r="AA792" s="10"/>
      <c r="AB792" s="10"/>
    </row>
    <row r="793" spans="1:28">
      <c r="A793" s="1229"/>
      <c r="B793" s="58"/>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row>
    <row r="794" spans="1:28">
      <c r="A794" s="1229"/>
      <c r="B794" s="11"/>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row>
    <row r="795" spans="1:28">
      <c r="A795" s="1229"/>
      <c r="B795" s="11"/>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row>
    <row r="796" spans="1:28">
      <c r="A796" s="1229"/>
      <c r="B796" s="11"/>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row>
    <row r="797" spans="1:28">
      <c r="A797" s="1229"/>
      <c r="B797" s="11"/>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row>
    <row r="798" spans="1:28">
      <c r="A798" s="1229"/>
      <c r="B798" s="11"/>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row>
    <row r="799" spans="1:28">
      <c r="A799" s="1229"/>
      <c r="B799" s="11"/>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row>
    <row r="800" spans="1:28">
      <c r="A800" s="1229"/>
      <c r="B800" s="11"/>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row>
    <row r="801" spans="1:28">
      <c r="A801" s="1229"/>
      <c r="B801" s="11"/>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row>
    <row r="802" spans="1:28">
      <c r="A802" s="1229"/>
      <c r="B802" s="11"/>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row>
    <row r="803" spans="1:28">
      <c r="A803" s="1229"/>
      <c r="B803" s="11"/>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row>
    <row r="804" spans="1:28">
      <c r="A804" s="1229"/>
      <c r="B804" s="11"/>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row>
    <row r="805" spans="1:28">
      <c r="A805" s="1229"/>
      <c r="B805" s="11"/>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row>
    <row r="806" spans="1:28">
      <c r="A806" s="1229"/>
      <c r="B806" s="11"/>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row>
    <row r="807" spans="1:28">
      <c r="A807" s="1229"/>
      <c r="B807" s="11"/>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row>
    <row r="808" spans="1:28">
      <c r="A808" s="1229"/>
      <c r="B808" s="11"/>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row>
    <row r="809" spans="1:28">
      <c r="A809" s="1229"/>
      <c r="B809" s="11"/>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row>
    <row r="810" spans="1:28">
      <c r="A810" s="28"/>
      <c r="B810" s="11"/>
    </row>
  </sheetData>
  <sheetProtection sheet="1" objects="1" scenarios="1" formatCells="0" formatRows="0" autoFilter="0"/>
  <autoFilter ref="A7:B792"/>
  <mergeCells count="1185">
    <mergeCell ref="E60:E61"/>
    <mergeCell ref="D68:D69"/>
    <mergeCell ref="A5:A6"/>
    <mergeCell ref="C44:C45"/>
    <mergeCell ref="E50:E51"/>
    <mergeCell ref="E48:E49"/>
    <mergeCell ref="E42:E43"/>
    <mergeCell ref="D28:D29"/>
    <mergeCell ref="D46:D47"/>
    <mergeCell ref="E8:E9"/>
    <mergeCell ref="C26:C27"/>
    <mergeCell ref="C24:C25"/>
    <mergeCell ref="D84:D85"/>
    <mergeCell ref="D86:D87"/>
    <mergeCell ref="E78:E79"/>
    <mergeCell ref="E76:E77"/>
    <mergeCell ref="E84:E85"/>
    <mergeCell ref="D72:D73"/>
    <mergeCell ref="E80:E81"/>
    <mergeCell ref="E82:E83"/>
    <mergeCell ref="E86:E87"/>
    <mergeCell ref="D60:D61"/>
    <mergeCell ref="E66:E67"/>
    <mergeCell ref="D66:D67"/>
    <mergeCell ref="E72:E73"/>
    <mergeCell ref="E74:E75"/>
    <mergeCell ref="E62:E63"/>
    <mergeCell ref="D52:D53"/>
    <mergeCell ref="D58:D59"/>
    <mergeCell ref="E52:E53"/>
    <mergeCell ref="E70:E71"/>
    <mergeCell ref="E64:E65"/>
    <mergeCell ref="D62:D63"/>
    <mergeCell ref="R6:T6"/>
    <mergeCell ref="E5:E7"/>
    <mergeCell ref="C5:C7"/>
    <mergeCell ref="D5:D7"/>
    <mergeCell ref="N6:N7"/>
    <mergeCell ref="F5:K5"/>
    <mergeCell ref="F6:F7"/>
    <mergeCell ref="E102:E103"/>
    <mergeCell ref="E114:E115"/>
    <mergeCell ref="E104:E105"/>
    <mergeCell ref="C122:C123"/>
    <mergeCell ref="E112:E113"/>
    <mergeCell ref="E108:E109"/>
    <mergeCell ref="E116:E117"/>
    <mergeCell ref="E106:E107"/>
    <mergeCell ref="E120:E121"/>
    <mergeCell ref="C102:C103"/>
    <mergeCell ref="E100:E101"/>
    <mergeCell ref="E98:E99"/>
    <mergeCell ref="C98:C99"/>
    <mergeCell ref="D98:D99"/>
    <mergeCell ref="C100:C101"/>
    <mergeCell ref="D100:D101"/>
    <mergeCell ref="C70:C71"/>
    <mergeCell ref="D70:D71"/>
    <mergeCell ref="C80:C81"/>
    <mergeCell ref="C94:C95"/>
    <mergeCell ref="D94:D95"/>
    <mergeCell ref="C86:C87"/>
    <mergeCell ref="E68:E69"/>
    <mergeCell ref="C60:C61"/>
    <mergeCell ref="C64:C65"/>
    <mergeCell ref="C56:C57"/>
    <mergeCell ref="C8:C9"/>
    <mergeCell ref="D8:D9"/>
    <mergeCell ref="C14:C15"/>
    <mergeCell ref="C10:C11"/>
    <mergeCell ref="D10:D11"/>
    <mergeCell ref="D14:D15"/>
    <mergeCell ref="C50:C51"/>
    <mergeCell ref="C32:C33"/>
    <mergeCell ref="D50:D51"/>
    <mergeCell ref="D42:D43"/>
    <mergeCell ref="D40:D41"/>
    <mergeCell ref="C36:C37"/>
    <mergeCell ref="C38:C39"/>
    <mergeCell ref="C46:C47"/>
    <mergeCell ref="D44:D45"/>
    <mergeCell ref="C34:C35"/>
    <mergeCell ref="D22:D23"/>
    <mergeCell ref="D38:D39"/>
    <mergeCell ref="D32:D33"/>
    <mergeCell ref="D64:D65"/>
    <mergeCell ref="E10:E11"/>
    <mergeCell ref="E22:E23"/>
    <mergeCell ref="E16:E17"/>
    <mergeCell ref="E24:E25"/>
    <mergeCell ref="E28:E29"/>
    <mergeCell ref="E36:E37"/>
    <mergeCell ref="E40:E41"/>
    <mergeCell ref="E34:E35"/>
    <mergeCell ref="E26:E27"/>
    <mergeCell ref="C58:C59"/>
    <mergeCell ref="E58:E59"/>
    <mergeCell ref="E54:E55"/>
    <mergeCell ref="D54:D55"/>
    <mergeCell ref="D56:D57"/>
    <mergeCell ref="E56:E57"/>
    <mergeCell ref="C40:C41"/>
    <mergeCell ref="D48:D49"/>
    <mergeCell ref="D36:D37"/>
    <mergeCell ref="D30:D31"/>
    <mergeCell ref="E38:E39"/>
    <mergeCell ref="E18:E19"/>
    <mergeCell ref="D24:D25"/>
    <mergeCell ref="E20:E21"/>
    <mergeCell ref="C18:C19"/>
    <mergeCell ref="D18:D19"/>
    <mergeCell ref="C28:C29"/>
    <mergeCell ref="C48:C49"/>
    <mergeCell ref="C54:C55"/>
    <mergeCell ref="C52:C53"/>
    <mergeCell ref="C42:C43"/>
    <mergeCell ref="C20:C21"/>
    <mergeCell ref="C22:C23"/>
    <mergeCell ref="E30:E31"/>
    <mergeCell ref="E14:E15"/>
    <mergeCell ref="D16:D17"/>
    <mergeCell ref="D20:D21"/>
    <mergeCell ref="E12:E13"/>
    <mergeCell ref="C12:C13"/>
    <mergeCell ref="D12:D13"/>
    <mergeCell ref="C16:C17"/>
    <mergeCell ref="E88:E89"/>
    <mergeCell ref="D74:D75"/>
    <mergeCell ref="C72:C73"/>
    <mergeCell ref="D78:D79"/>
    <mergeCell ref="D76:D77"/>
    <mergeCell ref="C78:C79"/>
    <mergeCell ref="C76:C77"/>
    <mergeCell ref="C74:C75"/>
    <mergeCell ref="C88:C89"/>
    <mergeCell ref="C84:C85"/>
    <mergeCell ref="D34:D35"/>
    <mergeCell ref="D26:D27"/>
    <mergeCell ref="C30:C31"/>
    <mergeCell ref="E46:E47"/>
    <mergeCell ref="E32:E33"/>
    <mergeCell ref="E44:E45"/>
    <mergeCell ref="D88:D89"/>
    <mergeCell ref="D80:D81"/>
    <mergeCell ref="C82:C83"/>
    <mergeCell ref="C68:C69"/>
    <mergeCell ref="C66:C67"/>
    <mergeCell ref="C62:C63"/>
    <mergeCell ref="C96:C97"/>
    <mergeCell ref="E90:E91"/>
    <mergeCell ref="E92:E93"/>
    <mergeCell ref="D90:D91"/>
    <mergeCell ref="C92:C93"/>
    <mergeCell ref="D92:D93"/>
    <mergeCell ref="E96:E97"/>
    <mergeCell ref="D96:D97"/>
    <mergeCell ref="E94:E95"/>
    <mergeCell ref="C90:C91"/>
    <mergeCell ref="D82:D83"/>
    <mergeCell ref="C118:C119"/>
    <mergeCell ref="D118:D119"/>
    <mergeCell ref="D124:D125"/>
    <mergeCell ref="D106:D107"/>
    <mergeCell ref="C116:C117"/>
    <mergeCell ref="D116:D117"/>
    <mergeCell ref="C112:C113"/>
    <mergeCell ref="D112:D113"/>
    <mergeCell ref="C114:C115"/>
    <mergeCell ref="D114:D115"/>
    <mergeCell ref="E118:E119"/>
    <mergeCell ref="C126:C127"/>
    <mergeCell ref="D102:D103"/>
    <mergeCell ref="D108:D109"/>
    <mergeCell ref="D110:D111"/>
    <mergeCell ref="C108:C109"/>
    <mergeCell ref="C110:C111"/>
    <mergeCell ref="C106:C107"/>
    <mergeCell ref="D104:D105"/>
    <mergeCell ref="C104:C105"/>
    <mergeCell ref="E150:E151"/>
    <mergeCell ref="E146:E147"/>
    <mergeCell ref="D120:D121"/>
    <mergeCell ref="D122:D123"/>
    <mergeCell ref="E122:E123"/>
    <mergeCell ref="E134:E135"/>
    <mergeCell ref="D132:D133"/>
    <mergeCell ref="D134:D135"/>
    <mergeCell ref="E130:E131"/>
    <mergeCell ref="E132:E133"/>
    <mergeCell ref="C124:C125"/>
    <mergeCell ref="E138:E139"/>
    <mergeCell ref="E128:E129"/>
    <mergeCell ref="C136:C137"/>
    <mergeCell ref="C132:C133"/>
    <mergeCell ref="D128:D129"/>
    <mergeCell ref="E136:E137"/>
    <mergeCell ref="E124:E125"/>
    <mergeCell ref="D136:D137"/>
    <mergeCell ref="E126:E127"/>
    <mergeCell ref="E160:E161"/>
    <mergeCell ref="E156:E157"/>
    <mergeCell ref="D158:D159"/>
    <mergeCell ref="D156:D157"/>
    <mergeCell ref="E158:E159"/>
    <mergeCell ref="D160:D161"/>
    <mergeCell ref="E110:E111"/>
    <mergeCell ref="C142:C143"/>
    <mergeCell ref="D126:D127"/>
    <mergeCell ref="C130:C131"/>
    <mergeCell ref="C140:C141"/>
    <mergeCell ref="C138:C139"/>
    <mergeCell ref="E142:E143"/>
    <mergeCell ref="D130:D131"/>
    <mergeCell ref="D140:D141"/>
    <mergeCell ref="C120:C121"/>
    <mergeCell ref="C134:C135"/>
    <mergeCell ref="C128:C129"/>
    <mergeCell ref="D150:D151"/>
    <mergeCell ref="D144:D145"/>
    <mergeCell ref="C144:C145"/>
    <mergeCell ref="C146:C147"/>
    <mergeCell ref="D138:D139"/>
    <mergeCell ref="C148:C149"/>
    <mergeCell ref="C150:C151"/>
    <mergeCell ref="D148:D149"/>
    <mergeCell ref="D146:D147"/>
    <mergeCell ref="E144:E145"/>
    <mergeCell ref="E140:E141"/>
    <mergeCell ref="D142:D143"/>
    <mergeCell ref="E148:E149"/>
    <mergeCell ref="E152:E153"/>
    <mergeCell ref="E162:E163"/>
    <mergeCell ref="C174:C175"/>
    <mergeCell ref="C180:C181"/>
    <mergeCell ref="D180:D181"/>
    <mergeCell ref="C178:C179"/>
    <mergeCell ref="D178:D179"/>
    <mergeCell ref="C176:C177"/>
    <mergeCell ref="D176:D177"/>
    <mergeCell ref="D174:D175"/>
    <mergeCell ref="E168:E169"/>
    <mergeCell ref="C168:C169"/>
    <mergeCell ref="D172:D173"/>
    <mergeCell ref="C164:C165"/>
    <mergeCell ref="C152:C153"/>
    <mergeCell ref="E166:E167"/>
    <mergeCell ref="D166:D167"/>
    <mergeCell ref="C166:C167"/>
    <mergeCell ref="D162:D163"/>
    <mergeCell ref="E164:E165"/>
    <mergeCell ref="D164:D165"/>
    <mergeCell ref="C160:C161"/>
    <mergeCell ref="C158:C159"/>
    <mergeCell ref="C154:C155"/>
    <mergeCell ref="C156:C157"/>
    <mergeCell ref="D152:D153"/>
    <mergeCell ref="C172:C173"/>
    <mergeCell ref="C162:C163"/>
    <mergeCell ref="C170:C171"/>
    <mergeCell ref="D170:D171"/>
    <mergeCell ref="D168:D169"/>
    <mergeCell ref="E154:E155"/>
    <mergeCell ref="D154:D155"/>
    <mergeCell ref="E170:E171"/>
    <mergeCell ref="E176:E177"/>
    <mergeCell ref="E172:E173"/>
    <mergeCell ref="E182:E183"/>
    <mergeCell ref="C188:C189"/>
    <mergeCell ref="C196:C197"/>
    <mergeCell ref="C182:C183"/>
    <mergeCell ref="D182:D183"/>
    <mergeCell ref="D186:D187"/>
    <mergeCell ref="D184:D185"/>
    <mergeCell ref="E190:E191"/>
    <mergeCell ref="E186:E187"/>
    <mergeCell ref="E184:E185"/>
    <mergeCell ref="E188:E189"/>
    <mergeCell ref="E180:E181"/>
    <mergeCell ref="E174:E175"/>
    <mergeCell ref="E178:E179"/>
    <mergeCell ref="C184:C185"/>
    <mergeCell ref="C186:C187"/>
    <mergeCell ref="D188:D189"/>
    <mergeCell ref="D190:D191"/>
    <mergeCell ref="C190:C191"/>
    <mergeCell ref="D198:D199"/>
    <mergeCell ref="D192:D193"/>
    <mergeCell ref="C194:C195"/>
    <mergeCell ref="E192:E193"/>
    <mergeCell ref="E194:E195"/>
    <mergeCell ref="C192:C193"/>
    <mergeCell ref="D194:D195"/>
    <mergeCell ref="E200:E201"/>
    <mergeCell ref="C200:C201"/>
    <mergeCell ref="D200:D201"/>
    <mergeCell ref="E196:E197"/>
    <mergeCell ref="E198:E199"/>
    <mergeCell ref="C204:C205"/>
    <mergeCell ref="C210:C211"/>
    <mergeCell ref="C206:C207"/>
    <mergeCell ref="C214:C215"/>
    <mergeCell ref="C224:C225"/>
    <mergeCell ref="D196:D197"/>
    <mergeCell ref="C198:C199"/>
    <mergeCell ref="D212:D213"/>
    <mergeCell ref="D208:D209"/>
    <mergeCell ref="D220:D221"/>
    <mergeCell ref="C208:C209"/>
    <mergeCell ref="E236:E237"/>
    <mergeCell ref="E202:E203"/>
    <mergeCell ref="D202:D203"/>
    <mergeCell ref="E210:E211"/>
    <mergeCell ref="E204:E205"/>
    <mergeCell ref="E206:E207"/>
    <mergeCell ref="E208:E209"/>
    <mergeCell ref="D204:D205"/>
    <mergeCell ref="D210:D211"/>
    <mergeCell ref="D206:D207"/>
    <mergeCell ref="E212:E213"/>
    <mergeCell ref="E216:E217"/>
    <mergeCell ref="E234:E235"/>
    <mergeCell ref="C202:C203"/>
    <mergeCell ref="D228:D229"/>
    <mergeCell ref="D222:D223"/>
    <mergeCell ref="E226:E227"/>
    <mergeCell ref="D226:D227"/>
    <mergeCell ref="D232:D233"/>
    <mergeCell ref="C212:C213"/>
    <mergeCell ref="C216:C217"/>
    <mergeCell ref="D216:D217"/>
    <mergeCell ref="C218:C219"/>
    <mergeCell ref="C234:C235"/>
    <mergeCell ref="D214:D215"/>
    <mergeCell ref="C222:C223"/>
    <mergeCell ref="E246:E247"/>
    <mergeCell ref="E242:E243"/>
    <mergeCell ref="E232:E233"/>
    <mergeCell ref="E214:E215"/>
    <mergeCell ref="E222:E223"/>
    <mergeCell ref="E220:E221"/>
    <mergeCell ref="E218:E219"/>
    <mergeCell ref="E224:E225"/>
    <mergeCell ref="E230:E231"/>
    <mergeCell ref="C230:C231"/>
    <mergeCell ref="C220:C221"/>
    <mergeCell ref="E228:E229"/>
    <mergeCell ref="C236:C237"/>
    <mergeCell ref="D224:D225"/>
    <mergeCell ref="C226:C227"/>
    <mergeCell ref="D236:D237"/>
    <mergeCell ref="D234:D235"/>
    <mergeCell ref="C232:C233"/>
    <mergeCell ref="C228:C229"/>
    <mergeCell ref="D230:D231"/>
    <mergeCell ref="C238:C239"/>
    <mergeCell ref="D240:D241"/>
    <mergeCell ref="C246:C247"/>
    <mergeCell ref="D238:D239"/>
    <mergeCell ref="C240:C241"/>
    <mergeCell ref="E244:E245"/>
    <mergeCell ref="C242:C243"/>
    <mergeCell ref="D242:D243"/>
    <mergeCell ref="C244:C245"/>
    <mergeCell ref="D218:D219"/>
    <mergeCell ref="E240:E241"/>
    <mergeCell ref="E238:E239"/>
    <mergeCell ref="E260:E261"/>
    <mergeCell ref="C254:C255"/>
    <mergeCell ref="D278:D279"/>
    <mergeCell ref="C268:C269"/>
    <mergeCell ref="D260:D261"/>
    <mergeCell ref="D270:D271"/>
    <mergeCell ref="C274:C275"/>
    <mergeCell ref="C262:C263"/>
    <mergeCell ref="C258:C259"/>
    <mergeCell ref="C278:C279"/>
    <mergeCell ref="D274:D275"/>
    <mergeCell ref="C252:C253"/>
    <mergeCell ref="D252:D253"/>
    <mergeCell ref="D250:D251"/>
    <mergeCell ref="D248:D249"/>
    <mergeCell ref="C250:C251"/>
    <mergeCell ref="D254:D255"/>
    <mergeCell ref="E256:E257"/>
    <mergeCell ref="E254:E255"/>
    <mergeCell ref="E252:E253"/>
    <mergeCell ref="E250:E251"/>
    <mergeCell ref="D246:D247"/>
    <mergeCell ref="D244:D245"/>
    <mergeCell ref="C256:C257"/>
    <mergeCell ref="D256:D257"/>
    <mergeCell ref="D262:D263"/>
    <mergeCell ref="C280:C281"/>
    <mergeCell ref="D280:D281"/>
    <mergeCell ref="C266:C267"/>
    <mergeCell ref="C276:C277"/>
    <mergeCell ref="C272:C273"/>
    <mergeCell ref="D276:D277"/>
    <mergeCell ref="D272:D273"/>
    <mergeCell ref="D266:D267"/>
    <mergeCell ref="C270:C271"/>
    <mergeCell ref="D264:D265"/>
    <mergeCell ref="E280:E281"/>
    <mergeCell ref="E274:E275"/>
    <mergeCell ref="E268:E269"/>
    <mergeCell ref="E278:E279"/>
    <mergeCell ref="E272:E273"/>
    <mergeCell ref="E276:E277"/>
    <mergeCell ref="E270:E271"/>
    <mergeCell ref="D268:D269"/>
    <mergeCell ref="C260:C261"/>
    <mergeCell ref="D258:D259"/>
    <mergeCell ref="E258:E259"/>
    <mergeCell ref="E248:E249"/>
    <mergeCell ref="E266:E267"/>
    <mergeCell ref="E262:E263"/>
    <mergeCell ref="E264:E265"/>
    <mergeCell ref="C264:C265"/>
    <mergeCell ref="C248:C249"/>
    <mergeCell ref="C290:C291"/>
    <mergeCell ref="D290:D291"/>
    <mergeCell ref="E312:E313"/>
    <mergeCell ref="C312:C313"/>
    <mergeCell ref="D312:D313"/>
    <mergeCell ref="E294:E295"/>
    <mergeCell ref="C294:C295"/>
    <mergeCell ref="D294:D295"/>
    <mergeCell ref="E292:E293"/>
    <mergeCell ref="C292:C293"/>
    <mergeCell ref="D284:D285"/>
    <mergeCell ref="C284:C285"/>
    <mergeCell ref="E284:E285"/>
    <mergeCell ref="E282:E283"/>
    <mergeCell ref="C282:C283"/>
    <mergeCell ref="D282:D283"/>
    <mergeCell ref="E300:E301"/>
    <mergeCell ref="C300:C301"/>
    <mergeCell ref="D300:D301"/>
    <mergeCell ref="E296:E297"/>
    <mergeCell ref="C296:C297"/>
    <mergeCell ref="D296:D297"/>
    <mergeCell ref="E286:E287"/>
    <mergeCell ref="C286:C287"/>
    <mergeCell ref="D286:D287"/>
    <mergeCell ref="E298:E299"/>
    <mergeCell ref="E288:E289"/>
    <mergeCell ref="C298:C299"/>
    <mergeCell ref="D298:D299"/>
    <mergeCell ref="C288:C289"/>
    <mergeCell ref="D288:D289"/>
    <mergeCell ref="E290:E291"/>
    <mergeCell ref="D328:D329"/>
    <mergeCell ref="D304:D305"/>
    <mergeCell ref="D308:D309"/>
    <mergeCell ref="E310:E311"/>
    <mergeCell ref="C310:C311"/>
    <mergeCell ref="D310:D311"/>
    <mergeCell ref="E306:E307"/>
    <mergeCell ref="C306:C307"/>
    <mergeCell ref="D306:D307"/>
    <mergeCell ref="E308:E309"/>
    <mergeCell ref="D292:D293"/>
    <mergeCell ref="C308:C309"/>
    <mergeCell ref="E320:E321"/>
    <mergeCell ref="C320:C321"/>
    <mergeCell ref="D320:D321"/>
    <mergeCell ref="E302:E303"/>
    <mergeCell ref="C302:C303"/>
    <mergeCell ref="D302:D303"/>
    <mergeCell ref="E304:E305"/>
    <mergeCell ref="C304:C305"/>
    <mergeCell ref="E334:E335"/>
    <mergeCell ref="C334:C335"/>
    <mergeCell ref="D334:D335"/>
    <mergeCell ref="E336:E337"/>
    <mergeCell ref="C336:C337"/>
    <mergeCell ref="D336:D337"/>
    <mergeCell ref="E330:E331"/>
    <mergeCell ref="C330:C331"/>
    <mergeCell ref="D330:D331"/>
    <mergeCell ref="E332:E333"/>
    <mergeCell ref="C332:C333"/>
    <mergeCell ref="D332:D333"/>
    <mergeCell ref="E318:E319"/>
    <mergeCell ref="C318:C319"/>
    <mergeCell ref="D318:D319"/>
    <mergeCell ref="E314:E315"/>
    <mergeCell ref="C314:C315"/>
    <mergeCell ref="D314:D315"/>
    <mergeCell ref="E316:E317"/>
    <mergeCell ref="C316:C317"/>
    <mergeCell ref="D316:D317"/>
    <mergeCell ref="E324:E325"/>
    <mergeCell ref="C324:C325"/>
    <mergeCell ref="D324:D325"/>
    <mergeCell ref="E322:E323"/>
    <mergeCell ref="C322:C323"/>
    <mergeCell ref="D322:D323"/>
    <mergeCell ref="E326:E327"/>
    <mergeCell ref="C326:C327"/>
    <mergeCell ref="D326:D327"/>
    <mergeCell ref="E328:E329"/>
    <mergeCell ref="C328:C329"/>
    <mergeCell ref="E346:E347"/>
    <mergeCell ref="C346:C347"/>
    <mergeCell ref="D346:D347"/>
    <mergeCell ref="E348:E349"/>
    <mergeCell ref="C348:C349"/>
    <mergeCell ref="D348:D349"/>
    <mergeCell ref="E342:E343"/>
    <mergeCell ref="C342:C343"/>
    <mergeCell ref="D342:D343"/>
    <mergeCell ref="E344:E345"/>
    <mergeCell ref="C344:C345"/>
    <mergeCell ref="D344:D345"/>
    <mergeCell ref="E338:E339"/>
    <mergeCell ref="C338:C339"/>
    <mergeCell ref="D338:D339"/>
    <mergeCell ref="E340:E341"/>
    <mergeCell ref="C340:C341"/>
    <mergeCell ref="D340:D341"/>
    <mergeCell ref="E358:E359"/>
    <mergeCell ref="C358:C359"/>
    <mergeCell ref="D358:D359"/>
    <mergeCell ref="E360:E361"/>
    <mergeCell ref="C360:C361"/>
    <mergeCell ref="D360:D361"/>
    <mergeCell ref="E354:E355"/>
    <mergeCell ref="C354:C355"/>
    <mergeCell ref="D354:D355"/>
    <mergeCell ref="E356:E357"/>
    <mergeCell ref="C356:C357"/>
    <mergeCell ref="D356:D357"/>
    <mergeCell ref="E350:E351"/>
    <mergeCell ref="C350:C351"/>
    <mergeCell ref="D350:D351"/>
    <mergeCell ref="E352:E353"/>
    <mergeCell ref="C352:C353"/>
    <mergeCell ref="D352:D353"/>
    <mergeCell ref="E370:E371"/>
    <mergeCell ref="C370:C371"/>
    <mergeCell ref="D370:D371"/>
    <mergeCell ref="E372:E373"/>
    <mergeCell ref="C372:C373"/>
    <mergeCell ref="D372:D373"/>
    <mergeCell ref="E366:E367"/>
    <mergeCell ref="C366:C367"/>
    <mergeCell ref="D366:D367"/>
    <mergeCell ref="E368:E369"/>
    <mergeCell ref="C368:C369"/>
    <mergeCell ref="D368:D369"/>
    <mergeCell ref="E362:E363"/>
    <mergeCell ref="C362:C363"/>
    <mergeCell ref="D362:D363"/>
    <mergeCell ref="E364:E365"/>
    <mergeCell ref="C364:C365"/>
    <mergeCell ref="D364:D365"/>
    <mergeCell ref="E382:E383"/>
    <mergeCell ref="C382:C383"/>
    <mergeCell ref="D382:D383"/>
    <mergeCell ref="E384:E385"/>
    <mergeCell ref="C384:C385"/>
    <mergeCell ref="D384:D385"/>
    <mergeCell ref="E378:E379"/>
    <mergeCell ref="C378:C379"/>
    <mergeCell ref="D378:D379"/>
    <mergeCell ref="E380:E381"/>
    <mergeCell ref="C380:C381"/>
    <mergeCell ref="D380:D381"/>
    <mergeCell ref="E374:E375"/>
    <mergeCell ref="C374:C375"/>
    <mergeCell ref="D374:D375"/>
    <mergeCell ref="E376:E377"/>
    <mergeCell ref="C376:C377"/>
    <mergeCell ref="D376:D377"/>
    <mergeCell ref="E394:E395"/>
    <mergeCell ref="C394:C395"/>
    <mergeCell ref="D394:D395"/>
    <mergeCell ref="E396:E397"/>
    <mergeCell ref="C396:C397"/>
    <mergeCell ref="D396:D397"/>
    <mergeCell ref="E390:E391"/>
    <mergeCell ref="C390:C391"/>
    <mergeCell ref="D390:D391"/>
    <mergeCell ref="E392:E393"/>
    <mergeCell ref="C392:C393"/>
    <mergeCell ref="D392:D393"/>
    <mergeCell ref="E386:E387"/>
    <mergeCell ref="C386:C387"/>
    <mergeCell ref="D386:D387"/>
    <mergeCell ref="E388:E389"/>
    <mergeCell ref="C388:C389"/>
    <mergeCell ref="D388:D389"/>
    <mergeCell ref="E406:E407"/>
    <mergeCell ref="C406:C407"/>
    <mergeCell ref="D406:D407"/>
    <mergeCell ref="E408:E409"/>
    <mergeCell ref="C408:C409"/>
    <mergeCell ref="D408:D409"/>
    <mergeCell ref="E402:E403"/>
    <mergeCell ref="C402:C403"/>
    <mergeCell ref="D402:D403"/>
    <mergeCell ref="E404:E405"/>
    <mergeCell ref="C404:C405"/>
    <mergeCell ref="D404:D405"/>
    <mergeCell ref="E398:E399"/>
    <mergeCell ref="C398:C399"/>
    <mergeCell ref="D398:D399"/>
    <mergeCell ref="E400:E401"/>
    <mergeCell ref="C400:C401"/>
    <mergeCell ref="D400:D401"/>
    <mergeCell ref="E418:E419"/>
    <mergeCell ref="C418:C419"/>
    <mergeCell ref="D418:D419"/>
    <mergeCell ref="E420:E421"/>
    <mergeCell ref="C420:C421"/>
    <mergeCell ref="D420:D421"/>
    <mergeCell ref="E414:E415"/>
    <mergeCell ref="C414:C415"/>
    <mergeCell ref="D414:D415"/>
    <mergeCell ref="E416:E417"/>
    <mergeCell ref="C416:C417"/>
    <mergeCell ref="D416:D417"/>
    <mergeCell ref="E410:E411"/>
    <mergeCell ref="C410:C411"/>
    <mergeCell ref="D410:D411"/>
    <mergeCell ref="E412:E413"/>
    <mergeCell ref="C412:C413"/>
    <mergeCell ref="D412:D413"/>
    <mergeCell ref="E430:E431"/>
    <mergeCell ref="C430:C431"/>
    <mergeCell ref="D430:D431"/>
    <mergeCell ref="E432:E433"/>
    <mergeCell ref="C432:C433"/>
    <mergeCell ref="D432:D433"/>
    <mergeCell ref="E426:E427"/>
    <mergeCell ref="C426:C427"/>
    <mergeCell ref="D426:D427"/>
    <mergeCell ref="E428:E429"/>
    <mergeCell ref="C428:C429"/>
    <mergeCell ref="D428:D429"/>
    <mergeCell ref="E422:E423"/>
    <mergeCell ref="C422:C423"/>
    <mergeCell ref="D422:D423"/>
    <mergeCell ref="E424:E425"/>
    <mergeCell ref="C424:C425"/>
    <mergeCell ref="D424:D425"/>
    <mergeCell ref="E442:E443"/>
    <mergeCell ref="C442:C443"/>
    <mergeCell ref="D442:D443"/>
    <mergeCell ref="E444:E445"/>
    <mergeCell ref="C444:C445"/>
    <mergeCell ref="D444:D445"/>
    <mergeCell ref="E438:E439"/>
    <mergeCell ref="C438:C439"/>
    <mergeCell ref="D438:D439"/>
    <mergeCell ref="E440:E441"/>
    <mergeCell ref="C440:C441"/>
    <mergeCell ref="D440:D441"/>
    <mergeCell ref="E434:E435"/>
    <mergeCell ref="C434:C435"/>
    <mergeCell ref="D434:D435"/>
    <mergeCell ref="E436:E437"/>
    <mergeCell ref="C436:C437"/>
    <mergeCell ref="D436:D437"/>
    <mergeCell ref="E454:E455"/>
    <mergeCell ref="C454:C455"/>
    <mergeCell ref="D454:D455"/>
    <mergeCell ref="E456:E457"/>
    <mergeCell ref="C456:C457"/>
    <mergeCell ref="D456:D457"/>
    <mergeCell ref="E450:E451"/>
    <mergeCell ref="C450:C451"/>
    <mergeCell ref="D450:D451"/>
    <mergeCell ref="E452:E453"/>
    <mergeCell ref="C452:C453"/>
    <mergeCell ref="D452:D453"/>
    <mergeCell ref="E446:E447"/>
    <mergeCell ref="C446:C447"/>
    <mergeCell ref="D446:D447"/>
    <mergeCell ref="E448:E449"/>
    <mergeCell ref="C448:C449"/>
    <mergeCell ref="D448:D449"/>
    <mergeCell ref="E466:E467"/>
    <mergeCell ref="C466:C467"/>
    <mergeCell ref="D466:D467"/>
    <mergeCell ref="E468:E469"/>
    <mergeCell ref="C468:C469"/>
    <mergeCell ref="D468:D469"/>
    <mergeCell ref="E462:E463"/>
    <mergeCell ref="C462:C463"/>
    <mergeCell ref="D462:D463"/>
    <mergeCell ref="E464:E465"/>
    <mergeCell ref="C464:C465"/>
    <mergeCell ref="D464:D465"/>
    <mergeCell ref="E458:E459"/>
    <mergeCell ref="C458:C459"/>
    <mergeCell ref="D458:D459"/>
    <mergeCell ref="E460:E461"/>
    <mergeCell ref="C460:C461"/>
    <mergeCell ref="D460:D461"/>
    <mergeCell ref="E478:E479"/>
    <mergeCell ref="C478:C479"/>
    <mergeCell ref="D478:D479"/>
    <mergeCell ref="E480:E481"/>
    <mergeCell ref="C480:C481"/>
    <mergeCell ref="D480:D481"/>
    <mergeCell ref="E474:E475"/>
    <mergeCell ref="C474:C475"/>
    <mergeCell ref="D474:D475"/>
    <mergeCell ref="E476:E477"/>
    <mergeCell ref="C476:C477"/>
    <mergeCell ref="D476:D477"/>
    <mergeCell ref="E470:E471"/>
    <mergeCell ref="C470:C471"/>
    <mergeCell ref="D470:D471"/>
    <mergeCell ref="E472:E473"/>
    <mergeCell ref="C472:C473"/>
    <mergeCell ref="D472:D473"/>
    <mergeCell ref="E490:E491"/>
    <mergeCell ref="C490:C491"/>
    <mergeCell ref="D490:D491"/>
    <mergeCell ref="E492:E493"/>
    <mergeCell ref="C492:C493"/>
    <mergeCell ref="D492:D493"/>
    <mergeCell ref="E486:E487"/>
    <mergeCell ref="C486:C487"/>
    <mergeCell ref="D486:D487"/>
    <mergeCell ref="E488:E489"/>
    <mergeCell ref="C488:C489"/>
    <mergeCell ref="D488:D489"/>
    <mergeCell ref="E482:E483"/>
    <mergeCell ref="C482:C483"/>
    <mergeCell ref="D482:D483"/>
    <mergeCell ref="E484:E485"/>
    <mergeCell ref="C484:C485"/>
    <mergeCell ref="D484:D485"/>
    <mergeCell ref="E502:E503"/>
    <mergeCell ref="C502:C503"/>
    <mergeCell ref="D502:D503"/>
    <mergeCell ref="E504:E505"/>
    <mergeCell ref="C504:C505"/>
    <mergeCell ref="D504:D505"/>
    <mergeCell ref="E498:E499"/>
    <mergeCell ref="C498:C499"/>
    <mergeCell ref="D498:D499"/>
    <mergeCell ref="E500:E501"/>
    <mergeCell ref="C500:C501"/>
    <mergeCell ref="D500:D501"/>
    <mergeCell ref="E494:E495"/>
    <mergeCell ref="C494:C495"/>
    <mergeCell ref="D494:D495"/>
    <mergeCell ref="E496:E497"/>
    <mergeCell ref="C496:C497"/>
    <mergeCell ref="D496:D497"/>
    <mergeCell ref="E514:E515"/>
    <mergeCell ref="C514:C515"/>
    <mergeCell ref="D514:D515"/>
    <mergeCell ref="E516:E517"/>
    <mergeCell ref="C516:C517"/>
    <mergeCell ref="D516:D517"/>
    <mergeCell ref="E510:E511"/>
    <mergeCell ref="C510:C511"/>
    <mergeCell ref="D510:D511"/>
    <mergeCell ref="E512:E513"/>
    <mergeCell ref="C512:C513"/>
    <mergeCell ref="D512:D513"/>
    <mergeCell ref="E506:E507"/>
    <mergeCell ref="C506:C507"/>
    <mergeCell ref="D506:D507"/>
    <mergeCell ref="E508:E509"/>
    <mergeCell ref="C508:C509"/>
    <mergeCell ref="D508:D509"/>
    <mergeCell ref="E526:E527"/>
    <mergeCell ref="C526:C527"/>
    <mergeCell ref="D526:D527"/>
    <mergeCell ref="E528:E529"/>
    <mergeCell ref="C528:C529"/>
    <mergeCell ref="D528:D529"/>
    <mergeCell ref="E522:E523"/>
    <mergeCell ref="C522:C523"/>
    <mergeCell ref="D522:D523"/>
    <mergeCell ref="E524:E525"/>
    <mergeCell ref="C524:C525"/>
    <mergeCell ref="D524:D525"/>
    <mergeCell ref="E518:E519"/>
    <mergeCell ref="C518:C519"/>
    <mergeCell ref="D518:D519"/>
    <mergeCell ref="E520:E521"/>
    <mergeCell ref="C520:C521"/>
    <mergeCell ref="D520:D521"/>
    <mergeCell ref="E538:E539"/>
    <mergeCell ref="C538:C539"/>
    <mergeCell ref="D538:D539"/>
    <mergeCell ref="E540:E541"/>
    <mergeCell ref="C540:C541"/>
    <mergeCell ref="D540:D541"/>
    <mergeCell ref="E534:E535"/>
    <mergeCell ref="C534:C535"/>
    <mergeCell ref="D534:D535"/>
    <mergeCell ref="E536:E537"/>
    <mergeCell ref="C536:C537"/>
    <mergeCell ref="D536:D537"/>
    <mergeCell ref="E530:E531"/>
    <mergeCell ref="C530:C531"/>
    <mergeCell ref="D530:D531"/>
    <mergeCell ref="E532:E533"/>
    <mergeCell ref="C532:C533"/>
    <mergeCell ref="D532:D533"/>
    <mergeCell ref="E550:E551"/>
    <mergeCell ref="C550:C551"/>
    <mergeCell ref="D550:D551"/>
    <mergeCell ref="E552:E553"/>
    <mergeCell ref="C552:C553"/>
    <mergeCell ref="D552:D553"/>
    <mergeCell ref="E546:E547"/>
    <mergeCell ref="C546:C547"/>
    <mergeCell ref="D546:D547"/>
    <mergeCell ref="E548:E549"/>
    <mergeCell ref="C548:C549"/>
    <mergeCell ref="D548:D549"/>
    <mergeCell ref="E542:E543"/>
    <mergeCell ref="C542:C543"/>
    <mergeCell ref="D542:D543"/>
    <mergeCell ref="E544:E545"/>
    <mergeCell ref="C544:C545"/>
    <mergeCell ref="D544:D545"/>
    <mergeCell ref="E562:E563"/>
    <mergeCell ref="C562:C563"/>
    <mergeCell ref="D562:D563"/>
    <mergeCell ref="E564:E565"/>
    <mergeCell ref="C564:C565"/>
    <mergeCell ref="D564:D565"/>
    <mergeCell ref="E558:E559"/>
    <mergeCell ref="C558:C559"/>
    <mergeCell ref="D558:D559"/>
    <mergeCell ref="E560:E561"/>
    <mergeCell ref="C560:C561"/>
    <mergeCell ref="D560:D561"/>
    <mergeCell ref="E554:E555"/>
    <mergeCell ref="C554:C555"/>
    <mergeCell ref="D554:D555"/>
    <mergeCell ref="E556:E557"/>
    <mergeCell ref="C556:C557"/>
    <mergeCell ref="D556:D557"/>
    <mergeCell ref="E574:E575"/>
    <mergeCell ref="C574:C575"/>
    <mergeCell ref="D574:D575"/>
    <mergeCell ref="E576:E577"/>
    <mergeCell ref="C576:C577"/>
    <mergeCell ref="D576:D577"/>
    <mergeCell ref="E570:E571"/>
    <mergeCell ref="C570:C571"/>
    <mergeCell ref="D570:D571"/>
    <mergeCell ref="E572:E573"/>
    <mergeCell ref="C572:C573"/>
    <mergeCell ref="D572:D573"/>
    <mergeCell ref="E566:E567"/>
    <mergeCell ref="C566:C567"/>
    <mergeCell ref="D566:D567"/>
    <mergeCell ref="E568:E569"/>
    <mergeCell ref="C568:C569"/>
    <mergeCell ref="D568:D569"/>
    <mergeCell ref="E586:E587"/>
    <mergeCell ref="C586:C587"/>
    <mergeCell ref="D586:D587"/>
    <mergeCell ref="E588:E589"/>
    <mergeCell ref="C588:C589"/>
    <mergeCell ref="D588:D589"/>
    <mergeCell ref="E582:E583"/>
    <mergeCell ref="C582:C583"/>
    <mergeCell ref="D582:D583"/>
    <mergeCell ref="E584:E585"/>
    <mergeCell ref="C584:C585"/>
    <mergeCell ref="D584:D585"/>
    <mergeCell ref="E578:E579"/>
    <mergeCell ref="C578:C579"/>
    <mergeCell ref="D578:D579"/>
    <mergeCell ref="E580:E581"/>
    <mergeCell ref="C580:C581"/>
    <mergeCell ref="D580:D581"/>
    <mergeCell ref="E598:E599"/>
    <mergeCell ref="C598:C599"/>
    <mergeCell ref="D598:D599"/>
    <mergeCell ref="E600:E601"/>
    <mergeCell ref="C600:C601"/>
    <mergeCell ref="D600:D601"/>
    <mergeCell ref="E594:E595"/>
    <mergeCell ref="C594:C595"/>
    <mergeCell ref="D594:D595"/>
    <mergeCell ref="E596:E597"/>
    <mergeCell ref="C596:C597"/>
    <mergeCell ref="D596:D597"/>
    <mergeCell ref="E590:E591"/>
    <mergeCell ref="C590:C591"/>
    <mergeCell ref="D590:D591"/>
    <mergeCell ref="E592:E593"/>
    <mergeCell ref="C592:C593"/>
    <mergeCell ref="D592:D593"/>
    <mergeCell ref="E610:E611"/>
    <mergeCell ref="C610:C611"/>
    <mergeCell ref="D610:D611"/>
    <mergeCell ref="E612:E613"/>
    <mergeCell ref="C612:C613"/>
    <mergeCell ref="D612:D613"/>
    <mergeCell ref="E606:E607"/>
    <mergeCell ref="C606:C607"/>
    <mergeCell ref="D606:D607"/>
    <mergeCell ref="E608:E609"/>
    <mergeCell ref="C608:C609"/>
    <mergeCell ref="D608:D609"/>
    <mergeCell ref="E602:E603"/>
    <mergeCell ref="C602:C603"/>
    <mergeCell ref="D602:D603"/>
    <mergeCell ref="E604:E605"/>
    <mergeCell ref="C604:C605"/>
    <mergeCell ref="D604:D605"/>
    <mergeCell ref="E622:E623"/>
    <mergeCell ref="C622:C623"/>
    <mergeCell ref="D622:D623"/>
    <mergeCell ref="E624:E625"/>
    <mergeCell ref="C624:C625"/>
    <mergeCell ref="D624:D625"/>
    <mergeCell ref="E618:E619"/>
    <mergeCell ref="C618:C619"/>
    <mergeCell ref="D618:D619"/>
    <mergeCell ref="E620:E621"/>
    <mergeCell ref="C620:C621"/>
    <mergeCell ref="D620:D621"/>
    <mergeCell ref="E614:E615"/>
    <mergeCell ref="C614:C615"/>
    <mergeCell ref="D614:D615"/>
    <mergeCell ref="E616:E617"/>
    <mergeCell ref="C616:C617"/>
    <mergeCell ref="D616:D617"/>
    <mergeCell ref="E634:E635"/>
    <mergeCell ref="C634:C635"/>
    <mergeCell ref="D634:D635"/>
    <mergeCell ref="E636:E637"/>
    <mergeCell ref="C636:C637"/>
    <mergeCell ref="D636:D637"/>
    <mergeCell ref="E630:E631"/>
    <mergeCell ref="C630:C631"/>
    <mergeCell ref="D630:D631"/>
    <mergeCell ref="E632:E633"/>
    <mergeCell ref="C632:C633"/>
    <mergeCell ref="D632:D633"/>
    <mergeCell ref="E626:E627"/>
    <mergeCell ref="C626:C627"/>
    <mergeCell ref="D626:D627"/>
    <mergeCell ref="E628:E629"/>
    <mergeCell ref="C628:C629"/>
    <mergeCell ref="D628:D629"/>
    <mergeCell ref="E646:E647"/>
    <mergeCell ref="C646:C647"/>
    <mergeCell ref="D646:D647"/>
    <mergeCell ref="E648:E649"/>
    <mergeCell ref="C648:C649"/>
    <mergeCell ref="D648:D649"/>
    <mergeCell ref="E642:E643"/>
    <mergeCell ref="C642:C643"/>
    <mergeCell ref="D642:D643"/>
    <mergeCell ref="E644:E645"/>
    <mergeCell ref="C644:C645"/>
    <mergeCell ref="D644:D645"/>
    <mergeCell ref="E638:E639"/>
    <mergeCell ref="C638:C639"/>
    <mergeCell ref="D638:D639"/>
    <mergeCell ref="E640:E641"/>
    <mergeCell ref="C640:C641"/>
    <mergeCell ref="D640:D641"/>
    <mergeCell ref="E658:E659"/>
    <mergeCell ref="C658:C659"/>
    <mergeCell ref="D658:D659"/>
    <mergeCell ref="E660:E661"/>
    <mergeCell ref="C660:C661"/>
    <mergeCell ref="D660:D661"/>
    <mergeCell ref="E654:E655"/>
    <mergeCell ref="C654:C655"/>
    <mergeCell ref="D654:D655"/>
    <mergeCell ref="E656:E657"/>
    <mergeCell ref="C656:C657"/>
    <mergeCell ref="D656:D657"/>
    <mergeCell ref="E650:E651"/>
    <mergeCell ref="C650:C651"/>
    <mergeCell ref="D650:D651"/>
    <mergeCell ref="E652:E653"/>
    <mergeCell ref="C652:C653"/>
    <mergeCell ref="D652:D653"/>
    <mergeCell ref="E670:E671"/>
    <mergeCell ref="C670:C671"/>
    <mergeCell ref="D670:D671"/>
    <mergeCell ref="E672:E673"/>
    <mergeCell ref="C672:C673"/>
    <mergeCell ref="D672:D673"/>
    <mergeCell ref="E666:E667"/>
    <mergeCell ref="C666:C667"/>
    <mergeCell ref="D666:D667"/>
    <mergeCell ref="E668:E669"/>
    <mergeCell ref="C668:C669"/>
    <mergeCell ref="D668:D669"/>
    <mergeCell ref="E662:E663"/>
    <mergeCell ref="C662:C663"/>
    <mergeCell ref="D662:D663"/>
    <mergeCell ref="E664:E665"/>
    <mergeCell ref="C664:C665"/>
    <mergeCell ref="D664:D665"/>
    <mergeCell ref="E682:E683"/>
    <mergeCell ref="C682:C683"/>
    <mergeCell ref="D682:D683"/>
    <mergeCell ref="E684:E685"/>
    <mergeCell ref="C684:C685"/>
    <mergeCell ref="D684:D685"/>
    <mergeCell ref="E678:E679"/>
    <mergeCell ref="C678:C679"/>
    <mergeCell ref="D678:D679"/>
    <mergeCell ref="E680:E681"/>
    <mergeCell ref="C680:C681"/>
    <mergeCell ref="D680:D681"/>
    <mergeCell ref="E674:E675"/>
    <mergeCell ref="C674:C675"/>
    <mergeCell ref="D674:D675"/>
    <mergeCell ref="E676:E677"/>
    <mergeCell ref="C676:C677"/>
    <mergeCell ref="D676:D677"/>
    <mergeCell ref="E694:E695"/>
    <mergeCell ref="C694:C695"/>
    <mergeCell ref="D694:D695"/>
    <mergeCell ref="E696:E697"/>
    <mergeCell ref="C696:C697"/>
    <mergeCell ref="D696:D697"/>
    <mergeCell ref="E690:E691"/>
    <mergeCell ref="C690:C691"/>
    <mergeCell ref="D690:D691"/>
    <mergeCell ref="E692:E693"/>
    <mergeCell ref="C692:C693"/>
    <mergeCell ref="D692:D693"/>
    <mergeCell ref="E686:E687"/>
    <mergeCell ref="C686:C687"/>
    <mergeCell ref="D686:D687"/>
    <mergeCell ref="E688:E689"/>
    <mergeCell ref="C688:C689"/>
    <mergeCell ref="D688:D689"/>
    <mergeCell ref="E706:E707"/>
    <mergeCell ref="C706:C707"/>
    <mergeCell ref="D706:D707"/>
    <mergeCell ref="E708:E709"/>
    <mergeCell ref="C708:C709"/>
    <mergeCell ref="D708:D709"/>
    <mergeCell ref="E702:E703"/>
    <mergeCell ref="C702:C703"/>
    <mergeCell ref="D702:D703"/>
    <mergeCell ref="E704:E705"/>
    <mergeCell ref="C704:C705"/>
    <mergeCell ref="D704:D705"/>
    <mergeCell ref="E698:E699"/>
    <mergeCell ref="C698:C699"/>
    <mergeCell ref="D698:D699"/>
    <mergeCell ref="E700:E701"/>
    <mergeCell ref="C700:C701"/>
    <mergeCell ref="D700:D701"/>
    <mergeCell ref="E720:E721"/>
    <mergeCell ref="C714:C715"/>
    <mergeCell ref="D714:D715"/>
    <mergeCell ref="E716:E717"/>
    <mergeCell ref="C716:C717"/>
    <mergeCell ref="D716:D717"/>
    <mergeCell ref="E714:E715"/>
    <mergeCell ref="C720:C721"/>
    <mergeCell ref="D720:D721"/>
    <mergeCell ref="C748:C749"/>
    <mergeCell ref="D748:D749"/>
    <mergeCell ref="E744:E745"/>
    <mergeCell ref="E746:E747"/>
    <mergeCell ref="D744:D745"/>
    <mergeCell ref="C746:C747"/>
    <mergeCell ref="C730:C731"/>
    <mergeCell ref="E710:E711"/>
    <mergeCell ref="C710:C711"/>
    <mergeCell ref="D710:D711"/>
    <mergeCell ref="E712:E713"/>
    <mergeCell ref="C712:C713"/>
    <mergeCell ref="D712:D713"/>
    <mergeCell ref="E718:E719"/>
    <mergeCell ref="C718:C719"/>
    <mergeCell ref="D718:D719"/>
    <mergeCell ref="D730:D731"/>
    <mergeCell ref="E734:E735"/>
    <mergeCell ref="C734:C735"/>
    <mergeCell ref="D734:D735"/>
    <mergeCell ref="E730:E731"/>
    <mergeCell ref="E732:E733"/>
    <mergeCell ref="C732:C733"/>
    <mergeCell ref="C754:C755"/>
    <mergeCell ref="D756:D757"/>
    <mergeCell ref="D732:D733"/>
    <mergeCell ref="E748:E749"/>
    <mergeCell ref="E722:E723"/>
    <mergeCell ref="C722:C723"/>
    <mergeCell ref="D722:D723"/>
    <mergeCell ref="E724:E725"/>
    <mergeCell ref="C724:C725"/>
    <mergeCell ref="D724:D725"/>
    <mergeCell ref="E726:E727"/>
    <mergeCell ref="C726:C727"/>
    <mergeCell ref="D726:D727"/>
    <mergeCell ref="E728:E729"/>
    <mergeCell ref="C728:C729"/>
    <mergeCell ref="D728:D729"/>
    <mergeCell ref="D736:D737"/>
    <mergeCell ref="C742:C743"/>
    <mergeCell ref="D742:D743"/>
    <mergeCell ref="E736:E737"/>
    <mergeCell ref="C736:C737"/>
    <mergeCell ref="C738:C739"/>
    <mergeCell ref="D738:D739"/>
    <mergeCell ref="E740:E741"/>
    <mergeCell ref="E738:E739"/>
    <mergeCell ref="C740:C741"/>
    <mergeCell ref="D740:D741"/>
    <mergeCell ref="E742:E743"/>
    <mergeCell ref="E750:E751"/>
    <mergeCell ref="D754:D755"/>
    <mergeCell ref="E778:E779"/>
    <mergeCell ref="C784:C785"/>
    <mergeCell ref="E784:E785"/>
    <mergeCell ref="C782:C783"/>
    <mergeCell ref="D782:D783"/>
    <mergeCell ref="D780:D781"/>
    <mergeCell ref="D746:D747"/>
    <mergeCell ref="C744:C745"/>
    <mergeCell ref="E782:E783"/>
    <mergeCell ref="C762:C763"/>
    <mergeCell ref="C756:C757"/>
    <mergeCell ref="D758:D759"/>
    <mergeCell ref="C758:C759"/>
    <mergeCell ref="C760:C761"/>
    <mergeCell ref="D760:D761"/>
    <mergeCell ref="E776:E777"/>
    <mergeCell ref="C776:C777"/>
    <mergeCell ref="D776:D777"/>
    <mergeCell ref="C770:C771"/>
    <mergeCell ref="D768:D769"/>
    <mergeCell ref="E764:E765"/>
    <mergeCell ref="C768:C769"/>
    <mergeCell ref="C766:C767"/>
    <mergeCell ref="E770:E771"/>
    <mergeCell ref="D770:D771"/>
    <mergeCell ref="E756:E757"/>
    <mergeCell ref="D750:D751"/>
    <mergeCell ref="E754:E755"/>
    <mergeCell ref="E752:E753"/>
    <mergeCell ref="D752:D753"/>
    <mergeCell ref="D762:D763"/>
    <mergeCell ref="C764:C765"/>
    <mergeCell ref="E790:E791"/>
    <mergeCell ref="C790:C791"/>
    <mergeCell ref="D790:D791"/>
    <mergeCell ref="E786:E787"/>
    <mergeCell ref="C786:C787"/>
    <mergeCell ref="D786:D787"/>
    <mergeCell ref="E788:E789"/>
    <mergeCell ref="C788:C789"/>
    <mergeCell ref="D788:D789"/>
    <mergeCell ref="E772:E773"/>
    <mergeCell ref="D772:D773"/>
    <mergeCell ref="A1:A4"/>
    <mergeCell ref="D774:D775"/>
    <mergeCell ref="E762:E763"/>
    <mergeCell ref="C752:C753"/>
    <mergeCell ref="C750:C751"/>
    <mergeCell ref="E768:E769"/>
    <mergeCell ref="E766:E767"/>
    <mergeCell ref="D764:D765"/>
    <mergeCell ref="D784:D785"/>
    <mergeCell ref="E780:E781"/>
    <mergeCell ref="C780:C781"/>
    <mergeCell ref="C778:C779"/>
    <mergeCell ref="D778:D779"/>
    <mergeCell ref="E758:E759"/>
    <mergeCell ref="E760:E761"/>
    <mergeCell ref="C772:C773"/>
    <mergeCell ref="C774:C775"/>
    <mergeCell ref="E774:E775"/>
    <mergeCell ref="D766:D767"/>
  </mergeCells>
  <phoneticPr fontId="8" type="noConversion"/>
  <printOptions horizontalCentered="1"/>
  <pageMargins left="0.25" right="0.22" top="0.56000000000000005" bottom="0.75" header="0.28999999999999998"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5"/>
  </sheetPr>
  <dimension ref="B1:AM408"/>
  <sheetViews>
    <sheetView showZeros="0" workbookViewId="0">
      <pane ySplit="6" topLeftCell="A7" activePane="bottomLeft" state="frozen"/>
      <selection pane="bottomLeft" activeCell="M24" sqref="M24"/>
    </sheetView>
  </sheetViews>
  <sheetFormatPr defaultRowHeight="14.25"/>
  <cols>
    <col min="1" max="1" width="0" style="19" hidden="1" customWidth="1"/>
    <col min="2" max="2" width="7.5703125" style="19" customWidth="1"/>
    <col min="3" max="3" width="7.85546875" style="19" customWidth="1"/>
    <col min="4" max="4" width="8.7109375" style="19" customWidth="1"/>
    <col min="5" max="5" width="8.140625" style="19" customWidth="1"/>
    <col min="6" max="6" width="7.85546875" style="19" customWidth="1"/>
    <col min="7" max="7" width="9.85546875" style="19" customWidth="1"/>
    <col min="8" max="8" width="6.28515625" style="19" customWidth="1"/>
    <col min="9" max="9" width="9.85546875" style="19" customWidth="1"/>
    <col min="10" max="10" width="6.28515625" style="19" customWidth="1"/>
    <col min="11" max="11" width="9.85546875" style="19" customWidth="1"/>
    <col min="12" max="12" width="6.28515625" style="19" customWidth="1"/>
    <col min="13" max="13" width="9.85546875" style="19" customWidth="1"/>
    <col min="14" max="14" width="6.28515625" style="19" customWidth="1"/>
    <col min="15" max="15" width="9.85546875" style="19" customWidth="1"/>
    <col min="16" max="16" width="6.28515625" style="19" customWidth="1"/>
    <col min="17" max="17" width="2.42578125" style="19" customWidth="1"/>
    <col min="18" max="18" width="1.28515625" style="19" customWidth="1"/>
    <col min="19" max="19" width="18.85546875" style="19" customWidth="1"/>
    <col min="20" max="20" width="5" style="19" customWidth="1"/>
    <col min="21" max="28" width="8.28515625" style="19" customWidth="1"/>
    <col min="29" max="31" width="9.140625" style="19"/>
    <col min="32" max="32" width="0" style="19" hidden="1" customWidth="1"/>
    <col min="33" max="16384" width="9.140625" style="19"/>
  </cols>
  <sheetData>
    <row r="1" spans="2:39" ht="18" customHeight="1">
      <c r="B1" s="1603" t="s">
        <v>2339</v>
      </c>
      <c r="C1" s="407" t="s">
        <v>50</v>
      </c>
      <c r="D1" s="495"/>
      <c r="E1" s="407"/>
      <c r="F1" s="495"/>
      <c r="G1" s="495"/>
      <c r="H1" s="495"/>
      <c r="I1" s="495"/>
      <c r="J1" s="495"/>
      <c r="K1" s="495"/>
      <c r="L1" s="495"/>
      <c r="M1" s="495"/>
      <c r="N1" s="495"/>
      <c r="O1" s="495"/>
      <c r="P1" s="495"/>
      <c r="Q1" s="61"/>
      <c r="R1" s="17"/>
      <c r="S1" s="343" t="s">
        <v>1339</v>
      </c>
      <c r="T1" s="17"/>
      <c r="U1" s="51"/>
      <c r="V1" s="51"/>
      <c r="W1" s="51"/>
      <c r="X1" s="51"/>
      <c r="Y1" s="51"/>
      <c r="Z1" s="51"/>
      <c r="AA1" s="51"/>
      <c r="AB1" s="51"/>
      <c r="AC1" s="51"/>
      <c r="AD1" s="51"/>
      <c r="AE1" s="51"/>
      <c r="AG1" s="51"/>
      <c r="AH1" s="51"/>
      <c r="AI1" s="51"/>
      <c r="AJ1" s="51"/>
      <c r="AK1" s="51"/>
      <c r="AL1" s="51"/>
      <c r="AM1" s="51"/>
    </row>
    <row r="2" spans="2:39" ht="18" customHeight="1">
      <c r="B2" s="1603"/>
      <c r="C2" s="407" t="s">
        <v>51</v>
      </c>
      <c r="D2" s="407"/>
      <c r="E2" s="407"/>
      <c r="F2" s="407"/>
      <c r="G2" s="407"/>
      <c r="H2" s="407"/>
      <c r="I2" s="407"/>
      <c r="J2" s="407"/>
      <c r="K2" s="407"/>
      <c r="L2" s="407"/>
      <c r="M2" s="407"/>
      <c r="N2" s="407"/>
      <c r="O2" s="407"/>
      <c r="P2" s="407"/>
      <c r="Q2" s="51"/>
      <c r="R2" s="17"/>
      <c r="S2" s="344">
        <f>'Og s6'!AE46</f>
        <v>0</v>
      </c>
      <c r="T2" s="17"/>
      <c r="U2" s="51"/>
      <c r="V2" s="51"/>
      <c r="W2" s="51"/>
      <c r="X2" s="51"/>
      <c r="Y2" s="51"/>
      <c r="Z2" s="51"/>
      <c r="AA2" s="51"/>
      <c r="AB2" s="51"/>
      <c r="AC2" s="51"/>
      <c r="AD2" s="51"/>
      <c r="AE2" s="51"/>
      <c r="AF2" s="19" t="s">
        <v>1656</v>
      </c>
      <c r="AG2" s="51"/>
      <c r="AH2" s="51"/>
      <c r="AI2" s="51"/>
      <c r="AJ2" s="51"/>
      <c r="AK2" s="51"/>
      <c r="AL2" s="51"/>
      <c r="AM2" s="51"/>
    </row>
    <row r="3" spans="2:39" ht="6.75" customHeight="1">
      <c r="B3" s="1603"/>
      <c r="C3" s="444"/>
      <c r="D3" s="444"/>
      <c r="E3" s="444"/>
      <c r="F3" s="444"/>
      <c r="G3" s="444"/>
      <c r="H3" s="444"/>
      <c r="I3" s="444"/>
      <c r="J3" s="444"/>
      <c r="K3" s="444"/>
      <c r="L3" s="444"/>
      <c r="M3" s="444"/>
      <c r="N3" s="444"/>
      <c r="O3" s="444"/>
      <c r="P3" s="444"/>
      <c r="Q3" s="51"/>
      <c r="R3" s="17"/>
      <c r="S3" s="17"/>
      <c r="T3" s="51"/>
      <c r="U3" s="51"/>
      <c r="V3" s="51"/>
      <c r="W3" s="51"/>
      <c r="X3" s="51"/>
      <c r="Y3" s="51"/>
      <c r="Z3" s="51"/>
      <c r="AA3" s="51"/>
      <c r="AB3" s="51"/>
      <c r="AC3" s="51"/>
      <c r="AD3" s="51"/>
      <c r="AE3" s="51"/>
      <c r="AF3" s="19" t="s">
        <v>1657</v>
      </c>
      <c r="AG3" s="51"/>
      <c r="AH3" s="51"/>
      <c r="AI3" s="51"/>
      <c r="AJ3" s="51"/>
      <c r="AK3" s="51"/>
      <c r="AL3" s="51"/>
      <c r="AM3" s="51"/>
    </row>
    <row r="4" spans="2:39" ht="39.75" customHeight="1">
      <c r="B4" s="1830" t="s">
        <v>89</v>
      </c>
      <c r="C4" s="1840" t="s">
        <v>1824</v>
      </c>
      <c r="D4" s="1843" t="s">
        <v>682</v>
      </c>
      <c r="E4" s="1838" t="s">
        <v>570</v>
      </c>
      <c r="F4" s="1831" t="s">
        <v>29</v>
      </c>
      <c r="G4" s="1847" t="s">
        <v>1222</v>
      </c>
      <c r="H4" s="1848"/>
      <c r="I4" s="1848"/>
      <c r="J4" s="1848"/>
      <c r="K4" s="1848"/>
      <c r="L4" s="1848"/>
      <c r="M4" s="1848"/>
      <c r="N4" s="1848"/>
      <c r="O4" s="1848"/>
      <c r="P4" s="1849"/>
      <c r="Q4" s="60"/>
      <c r="R4" s="17"/>
      <c r="S4" s="1850" t="s">
        <v>1823</v>
      </c>
      <c r="T4" s="51"/>
      <c r="U4" s="1846" t="s">
        <v>1658</v>
      </c>
      <c r="V4" s="1846"/>
      <c r="W4" s="1846"/>
      <c r="X4" s="1846"/>
      <c r="Y4" s="1846"/>
      <c r="Z4" s="1846"/>
      <c r="AA4" s="51"/>
      <c r="AB4" s="51"/>
      <c r="AC4" s="51"/>
      <c r="AD4" s="51"/>
      <c r="AE4" s="51"/>
      <c r="AF4" s="19" t="s">
        <v>1311</v>
      </c>
      <c r="AG4" s="51"/>
      <c r="AH4" s="51"/>
      <c r="AI4" s="51"/>
      <c r="AJ4" s="51"/>
      <c r="AK4" s="51"/>
      <c r="AL4" s="51"/>
      <c r="AM4" s="51"/>
    </row>
    <row r="5" spans="2:39" ht="25.5" customHeight="1">
      <c r="B5" s="1830"/>
      <c r="C5" s="1841"/>
      <c r="D5" s="1844"/>
      <c r="E5" s="1839"/>
      <c r="F5" s="1832"/>
      <c r="G5" s="1836" t="s">
        <v>653</v>
      </c>
      <c r="H5" s="1837"/>
      <c r="I5" s="1836" t="s">
        <v>653</v>
      </c>
      <c r="J5" s="1837"/>
      <c r="K5" s="1836" t="s">
        <v>653</v>
      </c>
      <c r="L5" s="1837"/>
      <c r="M5" s="1836" t="s">
        <v>653</v>
      </c>
      <c r="N5" s="1837"/>
      <c r="O5" s="1836" t="s">
        <v>653</v>
      </c>
      <c r="P5" s="1837"/>
      <c r="Q5" s="60"/>
      <c r="R5" s="17"/>
      <c r="S5" s="1851"/>
      <c r="T5" s="51"/>
      <c r="U5" s="1846"/>
      <c r="V5" s="1846"/>
      <c r="W5" s="1846"/>
      <c r="X5" s="1846"/>
      <c r="Y5" s="1846"/>
      <c r="Z5" s="1846"/>
      <c r="AA5" s="51"/>
      <c r="AB5" s="51"/>
      <c r="AC5" s="51"/>
      <c r="AD5" s="51"/>
      <c r="AE5" s="51"/>
      <c r="AG5" s="51"/>
      <c r="AH5" s="51"/>
      <c r="AI5" s="51"/>
      <c r="AJ5" s="51"/>
      <c r="AK5" s="51"/>
      <c r="AL5" s="51"/>
      <c r="AM5" s="51"/>
    </row>
    <row r="6" spans="2:39" ht="15" customHeight="1">
      <c r="B6" s="1371"/>
      <c r="C6" s="1842"/>
      <c r="D6" s="1845"/>
      <c r="E6" s="1230"/>
      <c r="F6" s="1833"/>
      <c r="G6" s="1834">
        <f>'Og s1'!K8</f>
        <v>2016</v>
      </c>
      <c r="H6" s="1835"/>
      <c r="I6" s="1834">
        <f>G6+1</f>
        <v>2017</v>
      </c>
      <c r="J6" s="1835"/>
      <c r="K6" s="1834">
        <f>I6+1</f>
        <v>2018</v>
      </c>
      <c r="L6" s="1835"/>
      <c r="M6" s="1834">
        <f>K6+1</f>
        <v>2019</v>
      </c>
      <c r="N6" s="1835"/>
      <c r="O6" s="1834">
        <f>M6+1</f>
        <v>2020</v>
      </c>
      <c r="P6" s="1835"/>
      <c r="Q6" s="60"/>
      <c r="R6" s="17"/>
      <c r="S6" s="56">
        <f>G6</f>
        <v>2016</v>
      </c>
      <c r="T6" s="51"/>
      <c r="U6" s="340"/>
      <c r="V6" s="340"/>
      <c r="W6" s="340"/>
      <c r="X6" s="340"/>
      <c r="Y6" s="340"/>
      <c r="Z6" s="340"/>
      <c r="AA6" s="51"/>
      <c r="AB6" s="51"/>
      <c r="AC6" s="51"/>
      <c r="AD6" s="51"/>
      <c r="AE6" s="51"/>
      <c r="AG6" s="51"/>
      <c r="AH6" s="51"/>
      <c r="AI6" s="51"/>
      <c r="AJ6" s="51"/>
      <c r="AK6" s="51"/>
      <c r="AL6" s="51"/>
      <c r="AM6" s="51"/>
    </row>
    <row r="7" spans="2:39" ht="21" customHeight="1">
      <c r="B7" s="1231" t="str">
        <f>IF(E7&gt;0,"Wypełnione","")</f>
        <v/>
      </c>
      <c r="C7" s="496">
        <f>'Og s3a'!C6</f>
        <v>0</v>
      </c>
      <c r="D7" s="497">
        <f>'Og s3a'!E6</f>
        <v>0</v>
      </c>
      <c r="E7" s="977">
        <f>'Og s3a'!F6</f>
        <v>0</v>
      </c>
      <c r="F7" s="496">
        <f>'Og s3a'!G6</f>
        <v>0</v>
      </c>
      <c r="G7" s="554"/>
      <c r="H7" s="553"/>
      <c r="I7" s="554"/>
      <c r="J7" s="553"/>
      <c r="K7" s="554"/>
      <c r="L7" s="553"/>
      <c r="M7" s="554"/>
      <c r="N7" s="553"/>
      <c r="O7" s="554"/>
      <c r="P7" s="553"/>
      <c r="Q7" s="60"/>
      <c r="R7" s="17"/>
      <c r="S7" s="57">
        <f>'Og s3a'!D6</f>
        <v>0</v>
      </c>
      <c r="T7" s="51"/>
      <c r="U7" s="340"/>
      <c r="V7" s="340"/>
      <c r="W7" s="340"/>
      <c r="X7" s="340"/>
      <c r="Y7" s="340"/>
      <c r="Z7" s="340"/>
      <c r="AA7" s="51"/>
      <c r="AB7" s="51"/>
      <c r="AC7" s="51"/>
      <c r="AD7" s="51"/>
      <c r="AE7" s="51"/>
      <c r="AF7" s="51"/>
      <c r="AG7" s="51"/>
      <c r="AH7" s="51"/>
      <c r="AI7" s="51"/>
      <c r="AJ7" s="51"/>
      <c r="AK7" s="51"/>
      <c r="AL7" s="51"/>
      <c r="AM7" s="51"/>
    </row>
    <row r="8" spans="2:39" ht="21" customHeight="1">
      <c r="B8" s="1231" t="str">
        <f>IF(E8&gt;0,"Wypełnione","")</f>
        <v/>
      </c>
      <c r="C8" s="496">
        <f>'Og s3a'!C7</f>
        <v>0</v>
      </c>
      <c r="D8" s="497">
        <f>'Og s3a'!E7</f>
        <v>0</v>
      </c>
      <c r="E8" s="977">
        <f>'Og s3a'!F7</f>
        <v>0</v>
      </c>
      <c r="F8" s="496">
        <f>'Og s3a'!G7</f>
        <v>0</v>
      </c>
      <c r="G8" s="554"/>
      <c r="H8" s="553"/>
      <c r="I8" s="554"/>
      <c r="J8" s="553"/>
      <c r="K8" s="554"/>
      <c r="L8" s="553"/>
      <c r="M8" s="554"/>
      <c r="N8" s="553"/>
      <c r="O8" s="554"/>
      <c r="P8" s="553"/>
      <c r="Q8" s="60"/>
      <c r="R8" s="17"/>
      <c r="S8" s="57">
        <f>'Og s3a'!D7</f>
        <v>0</v>
      </c>
      <c r="T8" s="51"/>
      <c r="U8" s="340"/>
      <c r="V8" s="340"/>
      <c r="W8" s="340"/>
      <c r="X8" s="340"/>
      <c r="Y8" s="340"/>
      <c r="Z8" s="340"/>
      <c r="AA8" s="51"/>
      <c r="AB8" s="51"/>
      <c r="AC8" s="51"/>
      <c r="AD8" s="51"/>
      <c r="AE8" s="51"/>
      <c r="AG8" s="51"/>
      <c r="AH8" s="51"/>
      <c r="AI8" s="51"/>
      <c r="AJ8" s="51"/>
      <c r="AK8" s="51"/>
      <c r="AL8" s="51"/>
      <c r="AM8" s="51"/>
    </row>
    <row r="9" spans="2:39" ht="21" customHeight="1">
      <c r="B9" s="1231" t="str">
        <f>IF(E9&gt;0,"Wypełnione","")</f>
        <v/>
      </c>
      <c r="C9" s="496">
        <f>'Og s3a'!C8</f>
        <v>0</v>
      </c>
      <c r="D9" s="497">
        <f>'Og s3a'!E8</f>
        <v>0</v>
      </c>
      <c r="E9" s="977">
        <f>'Og s3a'!F8</f>
        <v>0</v>
      </c>
      <c r="F9" s="496">
        <f>'Og s3a'!G8</f>
        <v>0</v>
      </c>
      <c r="G9" s="554"/>
      <c r="H9" s="553"/>
      <c r="I9" s="554"/>
      <c r="J9" s="553"/>
      <c r="K9" s="554"/>
      <c r="L9" s="553"/>
      <c r="M9" s="554"/>
      <c r="N9" s="553"/>
      <c r="O9" s="554"/>
      <c r="P9" s="553"/>
      <c r="Q9" s="60"/>
      <c r="R9" s="17"/>
      <c r="S9" s="57">
        <f>'Og s3a'!D8</f>
        <v>0</v>
      </c>
      <c r="T9" s="51"/>
      <c r="U9" s="340"/>
      <c r="V9" s="340"/>
      <c r="W9" s="340"/>
      <c r="X9" s="340"/>
      <c r="Y9" s="340"/>
      <c r="Z9" s="340"/>
      <c r="AA9" s="51"/>
      <c r="AB9" s="51"/>
      <c r="AC9" s="51"/>
      <c r="AD9" s="51"/>
      <c r="AE9" s="51"/>
      <c r="AF9" s="19" t="s">
        <v>896</v>
      </c>
      <c r="AG9" s="51"/>
      <c r="AH9" s="51"/>
      <c r="AI9" s="51"/>
      <c r="AJ9" s="51"/>
      <c r="AK9" s="51"/>
      <c r="AL9" s="51"/>
      <c r="AM9" s="51"/>
    </row>
    <row r="10" spans="2:39" ht="21" customHeight="1">
      <c r="B10" s="1231" t="str">
        <f t="shared" ref="B10:B71" si="0">IF(E10&gt;0,"Wypełnione","")</f>
        <v/>
      </c>
      <c r="C10" s="496">
        <f>'Og s3a'!C9</f>
        <v>0</v>
      </c>
      <c r="D10" s="497">
        <f>'Og s3a'!E9</f>
        <v>0</v>
      </c>
      <c r="E10" s="977">
        <f>'Og s3a'!F9</f>
        <v>0</v>
      </c>
      <c r="F10" s="496">
        <f>'Og s3a'!G9</f>
        <v>0</v>
      </c>
      <c r="G10" s="554"/>
      <c r="H10" s="553"/>
      <c r="I10" s="554"/>
      <c r="J10" s="553"/>
      <c r="K10" s="554"/>
      <c r="L10" s="553"/>
      <c r="M10" s="554"/>
      <c r="N10" s="553"/>
      <c r="O10" s="554"/>
      <c r="P10" s="553"/>
      <c r="Q10" s="60"/>
      <c r="R10" s="17"/>
      <c r="S10" s="57">
        <f>'Og s3a'!D9</f>
        <v>0</v>
      </c>
      <c r="T10" s="51"/>
      <c r="U10" s="340"/>
      <c r="V10" s="341"/>
      <c r="W10" s="341"/>
      <c r="X10" s="341"/>
      <c r="Y10" s="340"/>
      <c r="Z10" s="340"/>
      <c r="AA10" s="51"/>
      <c r="AB10" s="51"/>
      <c r="AC10" s="51"/>
      <c r="AD10" s="51"/>
      <c r="AE10" s="51"/>
      <c r="AF10" s="19" t="s">
        <v>897</v>
      </c>
      <c r="AG10" s="51"/>
      <c r="AH10" s="51"/>
      <c r="AI10" s="51"/>
      <c r="AJ10" s="51"/>
      <c r="AK10" s="51"/>
      <c r="AL10" s="51"/>
      <c r="AM10" s="51"/>
    </row>
    <row r="11" spans="2:39" ht="21" customHeight="1">
      <c r="B11" s="1231" t="str">
        <f t="shared" si="0"/>
        <v/>
      </c>
      <c r="C11" s="496">
        <f>'Og s3a'!C10</f>
        <v>0</v>
      </c>
      <c r="D11" s="497">
        <f>'Og s3a'!E10</f>
        <v>0</v>
      </c>
      <c r="E11" s="977">
        <f>'Og s3a'!F10</f>
        <v>0</v>
      </c>
      <c r="F11" s="496">
        <f>'Og s3a'!G10</f>
        <v>0</v>
      </c>
      <c r="G11" s="554"/>
      <c r="H11" s="553"/>
      <c r="I11" s="554"/>
      <c r="J11" s="553"/>
      <c r="K11" s="554"/>
      <c r="L11" s="553"/>
      <c r="M11" s="554"/>
      <c r="N11" s="553"/>
      <c r="O11" s="554"/>
      <c r="P11" s="553"/>
      <c r="Q11" s="60"/>
      <c r="R11" s="17"/>
      <c r="S11" s="57">
        <f>'Og s3a'!D10</f>
        <v>0</v>
      </c>
      <c r="T11" s="51"/>
      <c r="U11" s="340"/>
      <c r="V11" s="341"/>
      <c r="W11" s="341"/>
      <c r="X11" s="341"/>
      <c r="Y11" s="340"/>
      <c r="Z11" s="340"/>
      <c r="AA11" s="51"/>
      <c r="AB11" s="51"/>
      <c r="AC11" s="51"/>
      <c r="AD11" s="51"/>
      <c r="AE11" s="51"/>
      <c r="AF11" s="19" t="s">
        <v>898</v>
      </c>
      <c r="AG11" s="51"/>
      <c r="AH11" s="51"/>
      <c r="AI11" s="51"/>
      <c r="AJ11" s="51"/>
      <c r="AK11" s="51"/>
      <c r="AL11" s="51"/>
      <c r="AM11" s="51"/>
    </row>
    <row r="12" spans="2:39" ht="21" customHeight="1">
      <c r="B12" s="1231" t="str">
        <f t="shared" si="0"/>
        <v/>
      </c>
      <c r="C12" s="496">
        <f>'Og s3a'!C11</f>
        <v>0</v>
      </c>
      <c r="D12" s="497">
        <f>'Og s3a'!E11</f>
        <v>0</v>
      </c>
      <c r="E12" s="977">
        <f>'Og s3a'!F11</f>
        <v>0</v>
      </c>
      <c r="F12" s="496">
        <f>'Og s3a'!G11</f>
        <v>0</v>
      </c>
      <c r="G12" s="554"/>
      <c r="H12" s="553"/>
      <c r="I12" s="554"/>
      <c r="J12" s="553"/>
      <c r="K12" s="554"/>
      <c r="L12" s="553"/>
      <c r="M12" s="554"/>
      <c r="N12" s="553"/>
      <c r="O12" s="554"/>
      <c r="P12" s="553"/>
      <c r="Q12" s="60"/>
      <c r="R12" s="17"/>
      <c r="S12" s="57">
        <f>'Og s3a'!D11</f>
        <v>0</v>
      </c>
      <c r="T12" s="51"/>
      <c r="U12" s="340"/>
      <c r="V12" s="341"/>
      <c r="W12" s="341"/>
      <c r="X12" s="341"/>
      <c r="Y12" s="340"/>
      <c r="Z12" s="340"/>
      <c r="AA12" s="51"/>
      <c r="AB12" s="51"/>
      <c r="AC12" s="51"/>
      <c r="AD12" s="51"/>
      <c r="AE12" s="51"/>
      <c r="AF12" s="51"/>
      <c r="AG12" s="51"/>
      <c r="AH12" s="51"/>
      <c r="AI12" s="51"/>
      <c r="AJ12" s="51"/>
      <c r="AK12" s="51"/>
      <c r="AL12" s="51"/>
      <c r="AM12" s="51"/>
    </row>
    <row r="13" spans="2:39" ht="21" customHeight="1">
      <c r="B13" s="1231" t="str">
        <f t="shared" si="0"/>
        <v/>
      </c>
      <c r="C13" s="496">
        <f>'Og s3a'!C12</f>
        <v>0</v>
      </c>
      <c r="D13" s="497">
        <f>'Og s3a'!E12</f>
        <v>0</v>
      </c>
      <c r="E13" s="977">
        <f>'Og s3a'!F12</f>
        <v>0</v>
      </c>
      <c r="F13" s="496">
        <f>'Og s3a'!G12</f>
        <v>0</v>
      </c>
      <c r="G13" s="554"/>
      <c r="H13" s="553"/>
      <c r="I13" s="554"/>
      <c r="J13" s="553"/>
      <c r="K13" s="554"/>
      <c r="L13" s="553"/>
      <c r="M13" s="554"/>
      <c r="N13" s="553"/>
      <c r="O13" s="554"/>
      <c r="P13" s="553"/>
      <c r="Q13" s="60"/>
      <c r="R13" s="17"/>
      <c r="S13" s="57">
        <f>'Og s3a'!D12</f>
        <v>0</v>
      </c>
      <c r="T13" s="51"/>
      <c r="U13" s="340"/>
      <c r="V13" s="341"/>
      <c r="W13" s="341"/>
      <c r="X13" s="341"/>
      <c r="Y13" s="340"/>
      <c r="Z13" s="340"/>
      <c r="AA13" s="51"/>
      <c r="AB13" s="51"/>
      <c r="AC13" s="51"/>
      <c r="AD13" s="51"/>
      <c r="AE13" s="51"/>
      <c r="AF13" s="51"/>
      <c r="AG13" s="51"/>
      <c r="AH13" s="51"/>
      <c r="AI13" s="51"/>
      <c r="AJ13" s="51"/>
      <c r="AK13" s="51"/>
      <c r="AL13" s="51"/>
      <c r="AM13" s="51"/>
    </row>
    <row r="14" spans="2:39" ht="21" customHeight="1">
      <c r="B14" s="1231" t="str">
        <f t="shared" si="0"/>
        <v/>
      </c>
      <c r="C14" s="496">
        <f>'Og s3a'!C13</f>
        <v>0</v>
      </c>
      <c r="D14" s="497">
        <f>'Og s3a'!E13</f>
        <v>0</v>
      </c>
      <c r="E14" s="977">
        <f>'Og s3a'!F13</f>
        <v>0</v>
      </c>
      <c r="F14" s="496">
        <f>'Og s3a'!G13</f>
        <v>0</v>
      </c>
      <c r="G14" s="554"/>
      <c r="H14" s="553"/>
      <c r="I14" s="554"/>
      <c r="J14" s="553"/>
      <c r="K14" s="554"/>
      <c r="L14" s="553"/>
      <c r="M14" s="554"/>
      <c r="N14" s="553"/>
      <c r="O14" s="554"/>
      <c r="P14" s="553"/>
      <c r="Q14" s="60"/>
      <c r="R14" s="17"/>
      <c r="S14" s="57">
        <f>'Og s3a'!D13</f>
        <v>0</v>
      </c>
      <c r="T14" s="51"/>
      <c r="U14" s="340"/>
      <c r="V14" s="341"/>
      <c r="W14" s="341"/>
      <c r="X14" s="341"/>
      <c r="Y14" s="340"/>
      <c r="Z14" s="340"/>
      <c r="AA14" s="51"/>
      <c r="AB14" s="51"/>
      <c r="AC14" s="51"/>
      <c r="AD14" s="51"/>
      <c r="AE14" s="51"/>
      <c r="AF14" s="51"/>
      <c r="AG14" s="51"/>
      <c r="AH14" s="51"/>
      <c r="AI14" s="51"/>
      <c r="AJ14" s="51"/>
      <c r="AK14" s="51"/>
      <c r="AL14" s="51"/>
      <c r="AM14" s="51"/>
    </row>
    <row r="15" spans="2:39" ht="21" customHeight="1">
      <c r="B15" s="1231" t="str">
        <f t="shared" si="0"/>
        <v/>
      </c>
      <c r="C15" s="496">
        <f>'Og s3a'!C14</f>
        <v>0</v>
      </c>
      <c r="D15" s="497">
        <f>'Og s3a'!E14</f>
        <v>0</v>
      </c>
      <c r="E15" s="977">
        <f>'Og s3a'!F14</f>
        <v>0</v>
      </c>
      <c r="F15" s="496">
        <f>'Og s3a'!G14</f>
        <v>0</v>
      </c>
      <c r="G15" s="554"/>
      <c r="H15" s="553"/>
      <c r="I15" s="554"/>
      <c r="J15" s="553"/>
      <c r="K15" s="554"/>
      <c r="L15" s="553"/>
      <c r="M15" s="554"/>
      <c r="N15" s="553"/>
      <c r="O15" s="554"/>
      <c r="P15" s="553"/>
      <c r="Q15" s="60"/>
      <c r="R15" s="17"/>
      <c r="S15" s="57">
        <f>'Og s3a'!D14</f>
        <v>0</v>
      </c>
      <c r="T15" s="51"/>
      <c r="U15" s="340"/>
      <c r="V15" s="341"/>
      <c r="W15" s="341"/>
      <c r="X15" s="341"/>
      <c r="Y15" s="340"/>
      <c r="Z15" s="340"/>
      <c r="AA15" s="51"/>
      <c r="AB15" s="51"/>
      <c r="AC15" s="51"/>
      <c r="AD15" s="51"/>
      <c r="AE15" s="51"/>
      <c r="AF15" s="51"/>
      <c r="AG15" s="51"/>
      <c r="AH15" s="51"/>
      <c r="AI15" s="51"/>
      <c r="AJ15" s="51"/>
      <c r="AK15" s="51"/>
      <c r="AL15" s="51"/>
      <c r="AM15" s="51"/>
    </row>
    <row r="16" spans="2:39" ht="21" customHeight="1">
      <c r="B16" s="1231" t="str">
        <f t="shared" si="0"/>
        <v/>
      </c>
      <c r="C16" s="496">
        <f>'Og s3a'!C15</f>
        <v>0</v>
      </c>
      <c r="D16" s="497">
        <f>'Og s3a'!E15</f>
        <v>0</v>
      </c>
      <c r="E16" s="977">
        <f>'Og s3a'!F15</f>
        <v>0</v>
      </c>
      <c r="F16" s="496">
        <f>'Og s3a'!G15</f>
        <v>0</v>
      </c>
      <c r="G16" s="554"/>
      <c r="H16" s="553"/>
      <c r="I16" s="554"/>
      <c r="J16" s="553"/>
      <c r="K16" s="554"/>
      <c r="L16" s="553"/>
      <c r="M16" s="554"/>
      <c r="N16" s="553"/>
      <c r="O16" s="554"/>
      <c r="P16" s="553"/>
      <c r="Q16" s="60"/>
      <c r="R16" s="17"/>
      <c r="S16" s="57">
        <f>'Og s3a'!D15</f>
        <v>0</v>
      </c>
      <c r="T16" s="51"/>
      <c r="U16" s="340"/>
      <c r="V16" s="341"/>
      <c r="W16" s="341"/>
      <c r="X16" s="341"/>
      <c r="Y16" s="340"/>
      <c r="Z16" s="340"/>
      <c r="AA16" s="51"/>
      <c r="AB16" s="51"/>
      <c r="AC16" s="51"/>
      <c r="AD16" s="51"/>
      <c r="AE16" s="51"/>
      <c r="AF16" s="51"/>
      <c r="AG16" s="51"/>
      <c r="AH16" s="51"/>
      <c r="AI16" s="51"/>
      <c r="AJ16" s="51"/>
      <c r="AK16" s="51"/>
      <c r="AL16" s="51"/>
      <c r="AM16" s="51"/>
    </row>
    <row r="17" spans="2:39" ht="21" customHeight="1">
      <c r="B17" s="1231" t="str">
        <f t="shared" si="0"/>
        <v/>
      </c>
      <c r="C17" s="496">
        <f>'Og s3a'!C16</f>
        <v>0</v>
      </c>
      <c r="D17" s="497">
        <f>'Og s3a'!E16</f>
        <v>0</v>
      </c>
      <c r="E17" s="977">
        <f>'Og s3a'!F16</f>
        <v>0</v>
      </c>
      <c r="F17" s="496">
        <f>'Og s3a'!G16</f>
        <v>0</v>
      </c>
      <c r="G17" s="554"/>
      <c r="H17" s="553"/>
      <c r="I17" s="554"/>
      <c r="J17" s="553"/>
      <c r="K17" s="554"/>
      <c r="L17" s="553"/>
      <c r="M17" s="554"/>
      <c r="N17" s="553"/>
      <c r="O17" s="554"/>
      <c r="P17" s="553"/>
      <c r="Q17" s="60"/>
      <c r="R17" s="17"/>
      <c r="S17" s="57">
        <f>'Og s3a'!D16</f>
        <v>0</v>
      </c>
      <c r="T17" s="51"/>
      <c r="U17" s="340"/>
      <c r="V17" s="341"/>
      <c r="W17" s="341"/>
      <c r="X17" s="341"/>
      <c r="Y17" s="340"/>
      <c r="Z17" s="340"/>
      <c r="AA17" s="51"/>
      <c r="AB17" s="51"/>
      <c r="AC17" s="51"/>
      <c r="AD17" s="51"/>
      <c r="AE17" s="51"/>
      <c r="AF17" s="51"/>
      <c r="AG17" s="51"/>
      <c r="AH17" s="51"/>
      <c r="AI17" s="51"/>
      <c r="AJ17" s="51"/>
      <c r="AK17" s="51"/>
      <c r="AL17" s="51"/>
      <c r="AM17" s="51"/>
    </row>
    <row r="18" spans="2:39" ht="21" customHeight="1">
      <c r="B18" s="1231" t="str">
        <f t="shared" si="0"/>
        <v/>
      </c>
      <c r="C18" s="496">
        <f>'Og s3a'!C17</f>
        <v>0</v>
      </c>
      <c r="D18" s="497">
        <f>'Og s3a'!E17</f>
        <v>0</v>
      </c>
      <c r="E18" s="977">
        <f>'Og s3a'!F17</f>
        <v>0</v>
      </c>
      <c r="F18" s="496">
        <f>'Og s3a'!G17</f>
        <v>0</v>
      </c>
      <c r="G18" s="554"/>
      <c r="H18" s="553"/>
      <c r="I18" s="554"/>
      <c r="J18" s="553"/>
      <c r="K18" s="554"/>
      <c r="L18" s="553"/>
      <c r="M18" s="554"/>
      <c r="N18" s="553"/>
      <c r="O18" s="554"/>
      <c r="P18" s="553"/>
      <c r="Q18" s="60"/>
      <c r="R18" s="17"/>
      <c r="S18" s="57">
        <f>'Og s3a'!D17</f>
        <v>0</v>
      </c>
      <c r="T18" s="51"/>
      <c r="U18" s="340"/>
      <c r="V18" s="341"/>
      <c r="W18" s="341"/>
      <c r="X18" s="341"/>
      <c r="Y18" s="340"/>
      <c r="Z18" s="340"/>
      <c r="AA18" s="51"/>
      <c r="AB18" s="51"/>
      <c r="AC18" s="51"/>
      <c r="AD18" s="51"/>
      <c r="AE18" s="51"/>
      <c r="AF18" s="51"/>
      <c r="AG18" s="51"/>
      <c r="AH18" s="51"/>
      <c r="AI18" s="51"/>
      <c r="AJ18" s="51"/>
      <c r="AK18" s="51"/>
      <c r="AL18" s="51"/>
      <c r="AM18" s="51"/>
    </row>
    <row r="19" spans="2:39" ht="21" customHeight="1">
      <c r="B19" s="1231" t="str">
        <f t="shared" si="0"/>
        <v/>
      </c>
      <c r="C19" s="496">
        <f>'Og s3a'!C18</f>
        <v>0</v>
      </c>
      <c r="D19" s="497">
        <f>'Og s3a'!E18</f>
        <v>0</v>
      </c>
      <c r="E19" s="977">
        <f>'Og s3a'!F18</f>
        <v>0</v>
      </c>
      <c r="F19" s="496">
        <f>'Og s3a'!G18</f>
        <v>0</v>
      </c>
      <c r="G19" s="554"/>
      <c r="H19" s="553"/>
      <c r="I19" s="554"/>
      <c r="J19" s="553"/>
      <c r="K19" s="554"/>
      <c r="L19" s="553"/>
      <c r="M19" s="554"/>
      <c r="N19" s="553"/>
      <c r="O19" s="554"/>
      <c r="P19" s="553"/>
      <c r="Q19" s="60"/>
      <c r="R19" s="17"/>
      <c r="S19" s="57">
        <f>'Og s3a'!D18</f>
        <v>0</v>
      </c>
      <c r="T19" s="51"/>
      <c r="U19" s="340"/>
      <c r="V19" s="341"/>
      <c r="W19" s="341"/>
      <c r="X19" s="341"/>
      <c r="Y19" s="340"/>
      <c r="Z19" s="340"/>
      <c r="AA19" s="51"/>
      <c r="AB19" s="51"/>
      <c r="AC19" s="51"/>
      <c r="AD19" s="51"/>
      <c r="AE19" s="51"/>
      <c r="AF19" s="51"/>
      <c r="AG19" s="51"/>
      <c r="AH19" s="51"/>
      <c r="AI19" s="51"/>
      <c r="AJ19" s="51"/>
      <c r="AK19" s="51"/>
      <c r="AL19" s="51"/>
      <c r="AM19" s="51"/>
    </row>
    <row r="20" spans="2:39" ht="21" customHeight="1">
      <c r="B20" s="1231" t="str">
        <f t="shared" si="0"/>
        <v/>
      </c>
      <c r="C20" s="496">
        <f>'Og s3a'!C19</f>
        <v>0</v>
      </c>
      <c r="D20" s="497">
        <f>'Og s3a'!E19</f>
        <v>0</v>
      </c>
      <c r="E20" s="977">
        <f>'Og s3a'!F19</f>
        <v>0</v>
      </c>
      <c r="F20" s="496">
        <f>'Og s3a'!G19</f>
        <v>0</v>
      </c>
      <c r="G20" s="554"/>
      <c r="H20" s="553"/>
      <c r="I20" s="554"/>
      <c r="J20" s="553"/>
      <c r="K20" s="554"/>
      <c r="L20" s="553"/>
      <c r="M20" s="554"/>
      <c r="N20" s="553"/>
      <c r="O20" s="554"/>
      <c r="P20" s="553"/>
      <c r="Q20" s="60"/>
      <c r="R20" s="17"/>
      <c r="S20" s="57">
        <f>'Og s3a'!D19</f>
        <v>0</v>
      </c>
      <c r="T20" s="51"/>
      <c r="U20" s="340"/>
      <c r="V20" s="341"/>
      <c r="W20" s="341"/>
      <c r="X20" s="341"/>
      <c r="Y20" s="340"/>
      <c r="Z20" s="340"/>
      <c r="AA20" s="51"/>
      <c r="AB20" s="51"/>
      <c r="AC20" s="51"/>
      <c r="AD20" s="51"/>
      <c r="AE20" s="51"/>
      <c r="AF20" s="51"/>
      <c r="AG20" s="51"/>
      <c r="AH20" s="51"/>
      <c r="AI20" s="51"/>
      <c r="AJ20" s="51"/>
      <c r="AK20" s="51"/>
      <c r="AL20" s="51"/>
      <c r="AM20" s="51"/>
    </row>
    <row r="21" spans="2:39" ht="21" customHeight="1">
      <c r="B21" s="1231" t="str">
        <f t="shared" si="0"/>
        <v/>
      </c>
      <c r="C21" s="496">
        <f>'Og s3a'!C20</f>
        <v>0</v>
      </c>
      <c r="D21" s="497">
        <f>'Og s3a'!E20</f>
        <v>0</v>
      </c>
      <c r="E21" s="977">
        <f>'Og s3a'!F20</f>
        <v>0</v>
      </c>
      <c r="F21" s="496">
        <f>'Og s3a'!G20</f>
        <v>0</v>
      </c>
      <c r="G21" s="554"/>
      <c r="H21" s="553"/>
      <c r="I21" s="554"/>
      <c r="J21" s="553"/>
      <c r="K21" s="554"/>
      <c r="L21" s="553"/>
      <c r="M21" s="554"/>
      <c r="N21" s="553"/>
      <c r="O21" s="554"/>
      <c r="P21" s="553"/>
      <c r="Q21" s="60"/>
      <c r="R21" s="17"/>
      <c r="S21" s="57">
        <f>'Og s3a'!D20</f>
        <v>0</v>
      </c>
      <c r="T21" s="51"/>
      <c r="U21" s="340"/>
      <c r="V21" s="341"/>
      <c r="W21" s="341"/>
      <c r="X21" s="341"/>
      <c r="Y21" s="340"/>
      <c r="Z21" s="340"/>
      <c r="AA21" s="51"/>
      <c r="AB21" s="51"/>
      <c r="AC21" s="51"/>
      <c r="AD21" s="51"/>
      <c r="AE21" s="51"/>
      <c r="AF21" s="51"/>
      <c r="AG21" s="51"/>
      <c r="AH21" s="51"/>
      <c r="AI21" s="51"/>
      <c r="AJ21" s="51"/>
      <c r="AK21" s="51"/>
      <c r="AL21" s="51"/>
      <c r="AM21" s="51"/>
    </row>
    <row r="22" spans="2:39" ht="21" customHeight="1">
      <c r="B22" s="1231" t="str">
        <f t="shared" si="0"/>
        <v/>
      </c>
      <c r="C22" s="496">
        <f>'Og s3a'!C21</f>
        <v>0</v>
      </c>
      <c r="D22" s="497">
        <f>'Og s3a'!E21</f>
        <v>0</v>
      </c>
      <c r="E22" s="977">
        <f>'Og s3a'!F21</f>
        <v>0</v>
      </c>
      <c r="F22" s="496">
        <f>'Og s3a'!G21</f>
        <v>0</v>
      </c>
      <c r="G22" s="554"/>
      <c r="H22" s="553"/>
      <c r="I22" s="554"/>
      <c r="J22" s="553"/>
      <c r="K22" s="554"/>
      <c r="L22" s="553"/>
      <c r="M22" s="554"/>
      <c r="N22" s="553"/>
      <c r="O22" s="554"/>
      <c r="P22" s="553"/>
      <c r="Q22" s="60"/>
      <c r="R22" s="17"/>
      <c r="S22" s="57">
        <f>'Og s3a'!D21</f>
        <v>0</v>
      </c>
      <c r="T22" s="51"/>
      <c r="U22" s="340"/>
      <c r="V22" s="341"/>
      <c r="W22" s="341"/>
      <c r="X22" s="341"/>
      <c r="Y22" s="340"/>
      <c r="Z22" s="340"/>
      <c r="AA22" s="51"/>
      <c r="AB22" s="51"/>
      <c r="AC22" s="51"/>
      <c r="AD22" s="51"/>
      <c r="AE22" s="51"/>
      <c r="AF22" s="51"/>
      <c r="AG22" s="51"/>
      <c r="AH22" s="51"/>
      <c r="AI22" s="51"/>
      <c r="AJ22" s="51"/>
      <c r="AK22" s="51"/>
      <c r="AL22" s="51"/>
      <c r="AM22" s="51"/>
    </row>
    <row r="23" spans="2:39" ht="21" customHeight="1">
      <c r="B23" s="1231" t="str">
        <f t="shared" si="0"/>
        <v/>
      </c>
      <c r="C23" s="496">
        <f>'Og s3a'!C22</f>
        <v>0</v>
      </c>
      <c r="D23" s="497">
        <f>'Og s3a'!E22</f>
        <v>0</v>
      </c>
      <c r="E23" s="977">
        <f>'Og s3a'!F22</f>
        <v>0</v>
      </c>
      <c r="F23" s="496">
        <f>'Og s3a'!G22</f>
        <v>0</v>
      </c>
      <c r="G23" s="554"/>
      <c r="H23" s="553"/>
      <c r="I23" s="554"/>
      <c r="J23" s="553"/>
      <c r="K23" s="554"/>
      <c r="L23" s="553"/>
      <c r="M23" s="554"/>
      <c r="N23" s="553"/>
      <c r="O23" s="554"/>
      <c r="P23" s="553"/>
      <c r="Q23" s="60"/>
      <c r="R23" s="17"/>
      <c r="S23" s="57">
        <f>'Og s3a'!D22</f>
        <v>0</v>
      </c>
      <c r="T23" s="51"/>
      <c r="U23" s="340"/>
      <c r="V23" s="341"/>
      <c r="W23" s="341"/>
      <c r="X23" s="341"/>
      <c r="Y23" s="340"/>
      <c r="Z23" s="340"/>
      <c r="AA23" s="51"/>
      <c r="AB23" s="51"/>
      <c r="AC23" s="51"/>
      <c r="AD23" s="51"/>
      <c r="AE23" s="51"/>
      <c r="AF23" s="51"/>
      <c r="AG23" s="51"/>
      <c r="AH23" s="51"/>
      <c r="AI23" s="51"/>
      <c r="AJ23" s="51"/>
      <c r="AK23" s="51"/>
      <c r="AL23" s="51"/>
      <c r="AM23" s="51"/>
    </row>
    <row r="24" spans="2:39" ht="21" customHeight="1">
      <c r="B24" s="1231" t="str">
        <f t="shared" si="0"/>
        <v/>
      </c>
      <c r="C24" s="496">
        <f>'Og s3a'!C23</f>
        <v>0</v>
      </c>
      <c r="D24" s="497">
        <f>'Og s3a'!E23</f>
        <v>0</v>
      </c>
      <c r="E24" s="977">
        <f>'Og s3a'!F23</f>
        <v>0</v>
      </c>
      <c r="F24" s="496">
        <f>'Og s3a'!G23</f>
        <v>0</v>
      </c>
      <c r="G24" s="554"/>
      <c r="H24" s="553"/>
      <c r="I24" s="554"/>
      <c r="J24" s="553"/>
      <c r="K24" s="554"/>
      <c r="L24" s="553"/>
      <c r="M24" s="554"/>
      <c r="N24" s="553"/>
      <c r="O24" s="554"/>
      <c r="P24" s="553"/>
      <c r="Q24" s="60"/>
      <c r="R24" s="17"/>
      <c r="S24" s="57">
        <f>'Og s3a'!D23</f>
        <v>0</v>
      </c>
      <c r="T24" s="51"/>
      <c r="U24" s="340"/>
      <c r="V24" s="341"/>
      <c r="W24" s="341"/>
      <c r="X24" s="341"/>
      <c r="Y24" s="340"/>
      <c r="Z24" s="340"/>
      <c r="AA24" s="51"/>
      <c r="AB24" s="51"/>
      <c r="AC24" s="51"/>
      <c r="AD24" s="51"/>
      <c r="AE24" s="51"/>
      <c r="AF24" s="51"/>
      <c r="AG24" s="51"/>
      <c r="AH24" s="51"/>
      <c r="AI24" s="51"/>
      <c r="AJ24" s="51"/>
      <c r="AK24" s="51"/>
      <c r="AL24" s="51"/>
      <c r="AM24" s="51"/>
    </row>
    <row r="25" spans="2:39" ht="21" customHeight="1">
      <c r="B25" s="1231" t="str">
        <f t="shared" si="0"/>
        <v/>
      </c>
      <c r="C25" s="496">
        <f>'Og s3a'!C24</f>
        <v>0</v>
      </c>
      <c r="D25" s="497">
        <f>'Og s3a'!E24</f>
        <v>0</v>
      </c>
      <c r="E25" s="977">
        <f>'Og s3a'!F24</f>
        <v>0</v>
      </c>
      <c r="F25" s="496">
        <f>'Og s3a'!G24</f>
        <v>0</v>
      </c>
      <c r="G25" s="554"/>
      <c r="H25" s="553"/>
      <c r="I25" s="554"/>
      <c r="J25" s="553"/>
      <c r="K25" s="554"/>
      <c r="L25" s="553"/>
      <c r="M25" s="554"/>
      <c r="N25" s="553"/>
      <c r="O25" s="554"/>
      <c r="P25" s="553"/>
      <c r="Q25" s="60"/>
      <c r="R25" s="17"/>
      <c r="S25" s="57">
        <f>'Og s3a'!D24</f>
        <v>0</v>
      </c>
      <c r="T25" s="51"/>
      <c r="U25" s="340"/>
      <c r="V25" s="341"/>
      <c r="W25" s="341"/>
      <c r="X25" s="341"/>
      <c r="Y25" s="340"/>
      <c r="Z25" s="340"/>
      <c r="AA25" s="51"/>
      <c r="AB25" s="51"/>
      <c r="AC25" s="51"/>
      <c r="AD25" s="51"/>
      <c r="AE25" s="51"/>
      <c r="AF25" s="51"/>
      <c r="AG25" s="51"/>
      <c r="AH25" s="51"/>
      <c r="AI25" s="51"/>
      <c r="AJ25" s="51"/>
      <c r="AK25" s="51"/>
      <c r="AL25" s="51"/>
      <c r="AM25" s="51"/>
    </row>
    <row r="26" spans="2:39" ht="21" customHeight="1">
      <c r="B26" s="1231" t="str">
        <f t="shared" si="0"/>
        <v/>
      </c>
      <c r="C26" s="496">
        <f>'Og s3a'!C25</f>
        <v>0</v>
      </c>
      <c r="D26" s="497">
        <f>'Og s3a'!E25</f>
        <v>0</v>
      </c>
      <c r="E26" s="977">
        <f>'Og s3a'!F25</f>
        <v>0</v>
      </c>
      <c r="F26" s="496">
        <f>'Og s3a'!G25</f>
        <v>0</v>
      </c>
      <c r="G26" s="554"/>
      <c r="H26" s="553"/>
      <c r="I26" s="554"/>
      <c r="J26" s="553"/>
      <c r="K26" s="554"/>
      <c r="L26" s="553"/>
      <c r="M26" s="554"/>
      <c r="N26" s="553"/>
      <c r="O26" s="554"/>
      <c r="P26" s="553"/>
      <c r="Q26" s="60"/>
      <c r="R26" s="17"/>
      <c r="S26" s="57">
        <f>'Og s3a'!D25</f>
        <v>0</v>
      </c>
      <c r="T26" s="51"/>
      <c r="U26" s="340"/>
      <c r="V26" s="341"/>
      <c r="W26" s="341"/>
      <c r="X26" s="341"/>
      <c r="Y26" s="340"/>
      <c r="Z26" s="340"/>
      <c r="AA26" s="51"/>
      <c r="AB26" s="51"/>
      <c r="AC26" s="51"/>
      <c r="AD26" s="51"/>
      <c r="AE26" s="51"/>
      <c r="AF26" s="51"/>
      <c r="AG26" s="51"/>
      <c r="AH26" s="51"/>
      <c r="AI26" s="51"/>
      <c r="AJ26" s="51"/>
      <c r="AK26" s="51"/>
      <c r="AL26" s="51"/>
      <c r="AM26" s="51"/>
    </row>
    <row r="27" spans="2:39" ht="21" customHeight="1">
      <c r="B27" s="1231" t="str">
        <f t="shared" si="0"/>
        <v/>
      </c>
      <c r="C27" s="496">
        <f>'Og s3a'!C26</f>
        <v>0</v>
      </c>
      <c r="D27" s="497">
        <f>'Og s3a'!E26</f>
        <v>0</v>
      </c>
      <c r="E27" s="977">
        <f>'Og s3a'!F26</f>
        <v>0</v>
      </c>
      <c r="F27" s="496">
        <f>'Og s3a'!G26</f>
        <v>0</v>
      </c>
      <c r="G27" s="554"/>
      <c r="H27" s="553"/>
      <c r="I27" s="554"/>
      <c r="J27" s="553"/>
      <c r="K27" s="554"/>
      <c r="L27" s="553"/>
      <c r="M27" s="554"/>
      <c r="N27" s="553"/>
      <c r="O27" s="554"/>
      <c r="P27" s="553"/>
      <c r="Q27" s="60"/>
      <c r="R27" s="17"/>
      <c r="S27" s="57">
        <f>'Og s3a'!D26</f>
        <v>0</v>
      </c>
      <c r="T27" s="51"/>
      <c r="U27" s="340"/>
      <c r="V27" s="341"/>
      <c r="W27" s="341"/>
      <c r="X27" s="341"/>
      <c r="Y27" s="340"/>
      <c r="Z27" s="340"/>
      <c r="AA27" s="51"/>
      <c r="AB27" s="51"/>
      <c r="AC27" s="51"/>
      <c r="AD27" s="51"/>
      <c r="AE27" s="51"/>
      <c r="AF27" s="51"/>
      <c r="AG27" s="51"/>
      <c r="AH27" s="51"/>
      <c r="AI27" s="51"/>
      <c r="AJ27" s="51"/>
      <c r="AK27" s="51"/>
      <c r="AL27" s="51"/>
      <c r="AM27" s="51"/>
    </row>
    <row r="28" spans="2:39" ht="21" customHeight="1">
      <c r="B28" s="1231" t="str">
        <f t="shared" si="0"/>
        <v/>
      </c>
      <c r="C28" s="496">
        <f>'Og s3a'!C27</f>
        <v>0</v>
      </c>
      <c r="D28" s="497">
        <f>'Og s3a'!E27</f>
        <v>0</v>
      </c>
      <c r="E28" s="977">
        <f>'Og s3a'!F27</f>
        <v>0</v>
      </c>
      <c r="F28" s="496">
        <f>'Og s3a'!G27</f>
        <v>0</v>
      </c>
      <c r="G28" s="554"/>
      <c r="H28" s="553"/>
      <c r="I28" s="554"/>
      <c r="J28" s="553"/>
      <c r="K28" s="554"/>
      <c r="L28" s="553"/>
      <c r="M28" s="554"/>
      <c r="N28" s="553"/>
      <c r="O28" s="554"/>
      <c r="P28" s="553"/>
      <c r="Q28" s="60"/>
      <c r="R28" s="17"/>
      <c r="S28" s="57">
        <f>'Og s3a'!D27</f>
        <v>0</v>
      </c>
      <c r="T28" s="51"/>
      <c r="U28" s="340"/>
      <c r="V28" s="341"/>
      <c r="W28" s="341"/>
      <c r="X28" s="341"/>
      <c r="Y28" s="340"/>
      <c r="Z28" s="340"/>
      <c r="AA28" s="51"/>
      <c r="AB28" s="51"/>
      <c r="AC28" s="51"/>
      <c r="AD28" s="51"/>
      <c r="AE28" s="51"/>
      <c r="AF28" s="51"/>
      <c r="AG28" s="51"/>
      <c r="AH28" s="51"/>
      <c r="AI28" s="51"/>
      <c r="AJ28" s="51"/>
      <c r="AK28" s="51"/>
      <c r="AL28" s="51"/>
      <c r="AM28" s="51"/>
    </row>
    <row r="29" spans="2:39" ht="21" customHeight="1">
      <c r="B29" s="1231" t="str">
        <f t="shared" si="0"/>
        <v/>
      </c>
      <c r="C29" s="496">
        <f>'Og s3a'!C28</f>
        <v>0</v>
      </c>
      <c r="D29" s="497">
        <f>'Og s3a'!E28</f>
        <v>0</v>
      </c>
      <c r="E29" s="977">
        <f>'Og s3a'!F28</f>
        <v>0</v>
      </c>
      <c r="F29" s="496">
        <f>'Og s3a'!G28</f>
        <v>0</v>
      </c>
      <c r="G29" s="554"/>
      <c r="H29" s="553"/>
      <c r="I29" s="554"/>
      <c r="J29" s="553"/>
      <c r="K29" s="554"/>
      <c r="L29" s="553"/>
      <c r="M29" s="554"/>
      <c r="N29" s="553"/>
      <c r="O29" s="554"/>
      <c r="P29" s="553"/>
      <c r="Q29" s="60"/>
      <c r="R29" s="17"/>
      <c r="S29" s="57">
        <f>'Og s3a'!D28</f>
        <v>0</v>
      </c>
      <c r="T29" s="51"/>
      <c r="U29" s="340"/>
      <c r="V29" s="341"/>
      <c r="W29" s="341"/>
      <c r="X29" s="341"/>
      <c r="Y29" s="340"/>
      <c r="Z29" s="340"/>
      <c r="AA29" s="51"/>
      <c r="AB29" s="51"/>
      <c r="AC29" s="51"/>
      <c r="AD29" s="51"/>
      <c r="AE29" s="51"/>
      <c r="AF29" s="51"/>
      <c r="AG29" s="51"/>
      <c r="AH29" s="51"/>
      <c r="AI29" s="51"/>
      <c r="AJ29" s="51"/>
      <c r="AK29" s="51"/>
      <c r="AL29" s="51"/>
      <c r="AM29" s="51"/>
    </row>
    <row r="30" spans="2:39" ht="21" customHeight="1">
      <c r="B30" s="1231" t="str">
        <f t="shared" si="0"/>
        <v/>
      </c>
      <c r="C30" s="496">
        <f>'Og s3a'!C29</f>
        <v>0</v>
      </c>
      <c r="D30" s="497">
        <f>'Og s3a'!E29</f>
        <v>0</v>
      </c>
      <c r="E30" s="977">
        <f>'Og s3a'!F29</f>
        <v>0</v>
      </c>
      <c r="F30" s="496">
        <f>'Og s3a'!G29</f>
        <v>0</v>
      </c>
      <c r="G30" s="554"/>
      <c r="H30" s="553"/>
      <c r="I30" s="554"/>
      <c r="J30" s="553"/>
      <c r="K30" s="554"/>
      <c r="L30" s="553"/>
      <c r="M30" s="554"/>
      <c r="N30" s="553"/>
      <c r="O30" s="554"/>
      <c r="P30" s="553"/>
      <c r="Q30" s="60"/>
      <c r="R30" s="17"/>
      <c r="S30" s="57">
        <f>'Og s3a'!D29</f>
        <v>0</v>
      </c>
      <c r="T30" s="51"/>
      <c r="U30" s="340"/>
      <c r="V30" s="341"/>
      <c r="W30" s="341"/>
      <c r="X30" s="341"/>
      <c r="Y30" s="340"/>
      <c r="Z30" s="340"/>
      <c r="AA30" s="51"/>
      <c r="AB30" s="51"/>
      <c r="AC30" s="51"/>
      <c r="AD30" s="51"/>
      <c r="AE30" s="51"/>
      <c r="AF30" s="51"/>
      <c r="AG30" s="51"/>
      <c r="AH30" s="51"/>
      <c r="AI30" s="51"/>
      <c r="AJ30" s="51"/>
      <c r="AK30" s="51"/>
      <c r="AL30" s="51"/>
      <c r="AM30" s="51"/>
    </row>
    <row r="31" spans="2:39" ht="21" customHeight="1">
      <c r="B31" s="1231" t="str">
        <f t="shared" si="0"/>
        <v/>
      </c>
      <c r="C31" s="496">
        <f>'Og s3a'!C30</f>
        <v>0</v>
      </c>
      <c r="D31" s="497">
        <f>'Og s3a'!E30</f>
        <v>0</v>
      </c>
      <c r="E31" s="977">
        <f>'Og s3a'!F30</f>
        <v>0</v>
      </c>
      <c r="F31" s="496">
        <f>'Og s3a'!G30</f>
        <v>0</v>
      </c>
      <c r="G31" s="554"/>
      <c r="H31" s="553"/>
      <c r="I31" s="554"/>
      <c r="J31" s="553"/>
      <c r="K31" s="554"/>
      <c r="L31" s="553"/>
      <c r="M31" s="554"/>
      <c r="N31" s="553"/>
      <c r="O31" s="554"/>
      <c r="P31" s="553"/>
      <c r="Q31" s="60"/>
      <c r="R31" s="17"/>
      <c r="S31" s="57">
        <f>'Og s3a'!D30</f>
        <v>0</v>
      </c>
      <c r="T31" s="51"/>
      <c r="U31" s="340"/>
      <c r="V31" s="341"/>
      <c r="W31" s="341"/>
      <c r="X31" s="341"/>
      <c r="Y31" s="340"/>
      <c r="Z31" s="340"/>
      <c r="AA31" s="51"/>
      <c r="AB31" s="51"/>
      <c r="AC31" s="51"/>
      <c r="AD31" s="51"/>
      <c r="AE31" s="51"/>
      <c r="AF31" s="51"/>
      <c r="AG31" s="51"/>
      <c r="AH31" s="51"/>
      <c r="AI31" s="51"/>
      <c r="AJ31" s="51"/>
      <c r="AK31" s="51"/>
      <c r="AL31" s="51"/>
      <c r="AM31" s="51"/>
    </row>
    <row r="32" spans="2:39" ht="21" customHeight="1">
      <c r="B32" s="1231" t="str">
        <f t="shared" si="0"/>
        <v/>
      </c>
      <c r="C32" s="496">
        <f>'Og s3a'!C31</f>
        <v>0</v>
      </c>
      <c r="D32" s="497">
        <f>'Og s3a'!E31</f>
        <v>0</v>
      </c>
      <c r="E32" s="977">
        <f>'Og s3a'!F31</f>
        <v>0</v>
      </c>
      <c r="F32" s="496">
        <f>'Og s3a'!G31</f>
        <v>0</v>
      </c>
      <c r="G32" s="554"/>
      <c r="H32" s="553"/>
      <c r="I32" s="554"/>
      <c r="J32" s="553"/>
      <c r="K32" s="554"/>
      <c r="L32" s="553"/>
      <c r="M32" s="554"/>
      <c r="N32" s="553"/>
      <c r="O32" s="554"/>
      <c r="P32" s="553"/>
      <c r="Q32" s="60"/>
      <c r="R32" s="17"/>
      <c r="S32" s="57">
        <f>'Og s3a'!D31</f>
        <v>0</v>
      </c>
      <c r="T32" s="51"/>
      <c r="U32" s="340"/>
      <c r="V32" s="341"/>
      <c r="W32" s="341"/>
      <c r="X32" s="341"/>
      <c r="Y32" s="340"/>
      <c r="Z32" s="340"/>
      <c r="AA32" s="51"/>
      <c r="AB32" s="51"/>
      <c r="AC32" s="51"/>
      <c r="AD32" s="51"/>
      <c r="AE32" s="51"/>
      <c r="AF32" s="51"/>
      <c r="AG32" s="51"/>
      <c r="AH32" s="51"/>
      <c r="AI32" s="51"/>
      <c r="AJ32" s="51"/>
      <c r="AK32" s="51"/>
      <c r="AL32" s="51"/>
      <c r="AM32" s="51"/>
    </row>
    <row r="33" spans="2:39" ht="21" customHeight="1">
      <c r="B33" s="1231" t="str">
        <f t="shared" si="0"/>
        <v/>
      </c>
      <c r="C33" s="496">
        <f>'Og s3a'!C32</f>
        <v>0</v>
      </c>
      <c r="D33" s="497">
        <f>'Og s3a'!E32</f>
        <v>0</v>
      </c>
      <c r="E33" s="977">
        <f>'Og s3a'!F32</f>
        <v>0</v>
      </c>
      <c r="F33" s="496">
        <f>'Og s3a'!G32</f>
        <v>0</v>
      </c>
      <c r="G33" s="554"/>
      <c r="H33" s="553"/>
      <c r="I33" s="554"/>
      <c r="J33" s="553"/>
      <c r="K33" s="554"/>
      <c r="L33" s="553"/>
      <c r="M33" s="554"/>
      <c r="N33" s="553"/>
      <c r="O33" s="554"/>
      <c r="P33" s="553"/>
      <c r="Q33" s="60"/>
      <c r="R33" s="17"/>
      <c r="S33" s="57">
        <f>'Og s3a'!D32</f>
        <v>0</v>
      </c>
      <c r="T33" s="51"/>
      <c r="U33" s="340"/>
      <c r="V33" s="341"/>
      <c r="W33" s="341"/>
      <c r="X33" s="341"/>
      <c r="Y33" s="340"/>
      <c r="Z33" s="340"/>
      <c r="AA33" s="51"/>
      <c r="AB33" s="51"/>
      <c r="AC33" s="51"/>
      <c r="AD33" s="51"/>
      <c r="AE33" s="51"/>
      <c r="AF33" s="51"/>
      <c r="AG33" s="51"/>
      <c r="AH33" s="51"/>
      <c r="AI33" s="51"/>
      <c r="AJ33" s="51"/>
      <c r="AK33" s="51"/>
      <c r="AL33" s="51"/>
      <c r="AM33" s="51"/>
    </row>
    <row r="34" spans="2:39" ht="21" customHeight="1">
      <c r="B34" s="1231" t="str">
        <f t="shared" si="0"/>
        <v/>
      </c>
      <c r="C34" s="496">
        <f>'Og s3a'!C33</f>
        <v>0</v>
      </c>
      <c r="D34" s="497">
        <f>'Og s3a'!E33</f>
        <v>0</v>
      </c>
      <c r="E34" s="977">
        <f>'Og s3a'!F33</f>
        <v>0</v>
      </c>
      <c r="F34" s="496">
        <f>'Og s3a'!G33</f>
        <v>0</v>
      </c>
      <c r="G34" s="554"/>
      <c r="H34" s="553"/>
      <c r="I34" s="554"/>
      <c r="J34" s="553"/>
      <c r="K34" s="554"/>
      <c r="L34" s="553"/>
      <c r="M34" s="554"/>
      <c r="N34" s="553"/>
      <c r="O34" s="554"/>
      <c r="P34" s="553"/>
      <c r="Q34" s="60"/>
      <c r="R34" s="17"/>
      <c r="S34" s="57">
        <f>'Og s3a'!D33</f>
        <v>0</v>
      </c>
      <c r="T34" s="51"/>
      <c r="U34" s="340"/>
      <c r="V34" s="341"/>
      <c r="W34" s="341"/>
      <c r="X34" s="341"/>
      <c r="Y34" s="340"/>
      <c r="Z34" s="340"/>
      <c r="AA34" s="51"/>
      <c r="AB34" s="51"/>
      <c r="AC34" s="51"/>
      <c r="AD34" s="51"/>
      <c r="AE34" s="51"/>
      <c r="AF34" s="51"/>
      <c r="AG34" s="51"/>
      <c r="AH34" s="51"/>
      <c r="AI34" s="51"/>
      <c r="AJ34" s="51"/>
      <c r="AK34" s="51"/>
      <c r="AL34" s="51"/>
      <c r="AM34" s="51"/>
    </row>
    <row r="35" spans="2:39" ht="21" customHeight="1">
      <c r="B35" s="1231" t="str">
        <f t="shared" si="0"/>
        <v/>
      </c>
      <c r="C35" s="496">
        <f>'Og s3a'!C34</f>
        <v>0</v>
      </c>
      <c r="D35" s="497">
        <f>'Og s3a'!E34</f>
        <v>0</v>
      </c>
      <c r="E35" s="977">
        <f>'Og s3a'!F34</f>
        <v>0</v>
      </c>
      <c r="F35" s="496">
        <f>'Og s3a'!G34</f>
        <v>0</v>
      </c>
      <c r="G35" s="554"/>
      <c r="H35" s="553"/>
      <c r="I35" s="554"/>
      <c r="J35" s="553"/>
      <c r="K35" s="554"/>
      <c r="L35" s="553"/>
      <c r="M35" s="554"/>
      <c r="N35" s="553"/>
      <c r="O35" s="554"/>
      <c r="P35" s="553"/>
      <c r="Q35" s="60"/>
      <c r="R35" s="17"/>
      <c r="S35" s="57">
        <f>'Og s3a'!D34</f>
        <v>0</v>
      </c>
      <c r="T35" s="51"/>
      <c r="U35" s="340"/>
      <c r="V35" s="341"/>
      <c r="W35" s="341"/>
      <c r="X35" s="341"/>
      <c r="Y35" s="340"/>
      <c r="Z35" s="340"/>
      <c r="AA35" s="51"/>
      <c r="AB35" s="51"/>
      <c r="AC35" s="51"/>
      <c r="AD35" s="51"/>
      <c r="AE35" s="51"/>
      <c r="AF35" s="51"/>
      <c r="AG35" s="51"/>
      <c r="AH35" s="51"/>
      <c r="AI35" s="51"/>
      <c r="AJ35" s="51"/>
      <c r="AK35" s="51"/>
      <c r="AL35" s="51"/>
      <c r="AM35" s="51"/>
    </row>
    <row r="36" spans="2:39" ht="21" customHeight="1">
      <c r="B36" s="1231" t="str">
        <f t="shared" si="0"/>
        <v/>
      </c>
      <c r="C36" s="496">
        <f>'Og s3a'!C35</f>
        <v>0</v>
      </c>
      <c r="D36" s="497">
        <f>'Og s3a'!E35</f>
        <v>0</v>
      </c>
      <c r="E36" s="977">
        <f>'Og s3a'!F35</f>
        <v>0</v>
      </c>
      <c r="F36" s="496">
        <f>'Og s3a'!G35</f>
        <v>0</v>
      </c>
      <c r="G36" s="554"/>
      <c r="H36" s="553"/>
      <c r="I36" s="554"/>
      <c r="J36" s="553"/>
      <c r="K36" s="554"/>
      <c r="L36" s="553"/>
      <c r="M36" s="554"/>
      <c r="N36" s="553"/>
      <c r="O36" s="554"/>
      <c r="P36" s="553"/>
      <c r="Q36" s="60"/>
      <c r="R36" s="17"/>
      <c r="S36" s="57">
        <f>'Og s3a'!D35</f>
        <v>0</v>
      </c>
      <c r="T36" s="51"/>
      <c r="U36" s="340"/>
      <c r="V36" s="341"/>
      <c r="W36" s="341"/>
      <c r="X36" s="341"/>
      <c r="Y36" s="340"/>
      <c r="Z36" s="340"/>
      <c r="AA36" s="51"/>
      <c r="AB36" s="51"/>
      <c r="AC36" s="51"/>
      <c r="AD36" s="51"/>
      <c r="AE36" s="51"/>
      <c r="AF36" s="51"/>
      <c r="AG36" s="51"/>
      <c r="AH36" s="51"/>
      <c r="AI36" s="51"/>
      <c r="AJ36" s="51"/>
      <c r="AK36" s="51"/>
      <c r="AL36" s="51"/>
      <c r="AM36" s="51"/>
    </row>
    <row r="37" spans="2:39" ht="21" customHeight="1">
      <c r="B37" s="1231" t="str">
        <f t="shared" si="0"/>
        <v/>
      </c>
      <c r="C37" s="496">
        <f>'Og s3a'!C36</f>
        <v>0</v>
      </c>
      <c r="D37" s="497">
        <f>'Og s3a'!E36</f>
        <v>0</v>
      </c>
      <c r="E37" s="977">
        <f>'Og s3a'!F36</f>
        <v>0</v>
      </c>
      <c r="F37" s="496">
        <f>'Og s3a'!G36</f>
        <v>0</v>
      </c>
      <c r="G37" s="554"/>
      <c r="H37" s="553"/>
      <c r="I37" s="554"/>
      <c r="J37" s="553"/>
      <c r="K37" s="554"/>
      <c r="L37" s="553"/>
      <c r="M37" s="554"/>
      <c r="N37" s="553"/>
      <c r="O37" s="554"/>
      <c r="P37" s="553"/>
      <c r="Q37" s="60"/>
      <c r="R37" s="17"/>
      <c r="S37" s="57">
        <f>'Og s3a'!D36</f>
        <v>0</v>
      </c>
      <c r="T37" s="51"/>
      <c r="U37" s="340"/>
      <c r="V37" s="341"/>
      <c r="W37" s="341"/>
      <c r="X37" s="341"/>
      <c r="Y37" s="340"/>
      <c r="Z37" s="340"/>
      <c r="AA37" s="51"/>
      <c r="AB37" s="51"/>
      <c r="AC37" s="51"/>
      <c r="AD37" s="51"/>
      <c r="AE37" s="51"/>
      <c r="AF37" s="51"/>
      <c r="AG37" s="51"/>
      <c r="AH37" s="51"/>
      <c r="AI37" s="51"/>
      <c r="AJ37" s="51"/>
      <c r="AK37" s="51"/>
      <c r="AL37" s="51"/>
      <c r="AM37" s="51"/>
    </row>
    <row r="38" spans="2:39" ht="21" customHeight="1">
      <c r="B38" s="1231" t="str">
        <f t="shared" si="0"/>
        <v/>
      </c>
      <c r="C38" s="496">
        <f>'Og s3a'!C37</f>
        <v>0</v>
      </c>
      <c r="D38" s="497">
        <f>'Og s3a'!E37</f>
        <v>0</v>
      </c>
      <c r="E38" s="977">
        <f>'Og s3a'!F37</f>
        <v>0</v>
      </c>
      <c r="F38" s="496">
        <f>'Og s3a'!G37</f>
        <v>0</v>
      </c>
      <c r="G38" s="554"/>
      <c r="H38" s="553"/>
      <c r="I38" s="554"/>
      <c r="J38" s="553"/>
      <c r="K38" s="554"/>
      <c r="L38" s="553"/>
      <c r="M38" s="554"/>
      <c r="N38" s="553"/>
      <c r="O38" s="554"/>
      <c r="P38" s="553"/>
      <c r="Q38" s="60"/>
      <c r="R38" s="17"/>
      <c r="S38" s="57">
        <f>'Og s3a'!D37</f>
        <v>0</v>
      </c>
      <c r="T38" s="51"/>
      <c r="U38" s="340"/>
      <c r="V38" s="341"/>
      <c r="W38" s="341"/>
      <c r="X38" s="341"/>
      <c r="Y38" s="340"/>
      <c r="Z38" s="340"/>
      <c r="AA38" s="51"/>
      <c r="AB38" s="51"/>
      <c r="AC38" s="51"/>
      <c r="AD38" s="51"/>
      <c r="AE38" s="51"/>
      <c r="AF38" s="51"/>
      <c r="AG38" s="51"/>
      <c r="AH38" s="51"/>
      <c r="AI38" s="51"/>
      <c r="AJ38" s="51"/>
      <c r="AK38" s="51"/>
      <c r="AL38" s="51"/>
      <c r="AM38" s="51"/>
    </row>
    <row r="39" spans="2:39" ht="21" customHeight="1">
      <c r="B39" s="1231" t="str">
        <f t="shared" si="0"/>
        <v/>
      </c>
      <c r="C39" s="496">
        <f>'Og s3a'!C38</f>
        <v>0</v>
      </c>
      <c r="D39" s="497">
        <f>'Og s3a'!E38</f>
        <v>0</v>
      </c>
      <c r="E39" s="977">
        <f>'Og s3a'!F38</f>
        <v>0</v>
      </c>
      <c r="F39" s="496">
        <f>'Og s3a'!G38</f>
        <v>0</v>
      </c>
      <c r="G39" s="554"/>
      <c r="H39" s="553"/>
      <c r="I39" s="554"/>
      <c r="J39" s="553"/>
      <c r="K39" s="554"/>
      <c r="L39" s="553"/>
      <c r="M39" s="554"/>
      <c r="N39" s="553"/>
      <c r="O39" s="554"/>
      <c r="P39" s="553"/>
      <c r="Q39" s="60"/>
      <c r="R39" s="17"/>
      <c r="S39" s="57">
        <f>'Og s3a'!D38</f>
        <v>0</v>
      </c>
      <c r="T39" s="51"/>
      <c r="U39" s="340"/>
      <c r="V39" s="341"/>
      <c r="W39" s="341"/>
      <c r="X39" s="341"/>
      <c r="Y39" s="340"/>
      <c r="Z39" s="340"/>
      <c r="AA39" s="51"/>
      <c r="AB39" s="51"/>
      <c r="AC39" s="51"/>
      <c r="AD39" s="51"/>
      <c r="AE39" s="51"/>
      <c r="AF39" s="51"/>
      <c r="AG39" s="51"/>
      <c r="AH39" s="51"/>
      <c r="AI39" s="51"/>
      <c r="AJ39" s="51"/>
      <c r="AK39" s="51"/>
      <c r="AL39" s="51"/>
      <c r="AM39" s="51"/>
    </row>
    <row r="40" spans="2:39" ht="21" customHeight="1">
      <c r="B40" s="1231" t="str">
        <f t="shared" si="0"/>
        <v/>
      </c>
      <c r="C40" s="496">
        <f>'Og s3a'!C39</f>
        <v>0</v>
      </c>
      <c r="D40" s="497">
        <f>'Og s3a'!E39</f>
        <v>0</v>
      </c>
      <c r="E40" s="977">
        <f>'Og s3a'!F39</f>
        <v>0</v>
      </c>
      <c r="F40" s="496">
        <f>'Og s3a'!G39</f>
        <v>0</v>
      </c>
      <c r="G40" s="554"/>
      <c r="H40" s="553"/>
      <c r="I40" s="554"/>
      <c r="J40" s="553"/>
      <c r="K40" s="554"/>
      <c r="L40" s="553"/>
      <c r="M40" s="554"/>
      <c r="N40" s="553"/>
      <c r="O40" s="554"/>
      <c r="P40" s="553"/>
      <c r="Q40" s="60"/>
      <c r="R40" s="17"/>
      <c r="S40" s="57">
        <f>'Og s3a'!D39</f>
        <v>0</v>
      </c>
      <c r="T40" s="51"/>
      <c r="U40" s="340"/>
      <c r="V40" s="341"/>
      <c r="W40" s="341"/>
      <c r="X40" s="341"/>
      <c r="Y40" s="340"/>
      <c r="Z40" s="340"/>
      <c r="AA40" s="51"/>
      <c r="AB40" s="51"/>
      <c r="AC40" s="51"/>
      <c r="AD40" s="51"/>
      <c r="AE40" s="51"/>
      <c r="AF40" s="51"/>
      <c r="AG40" s="51"/>
      <c r="AH40" s="51"/>
      <c r="AI40" s="51"/>
      <c r="AJ40" s="51"/>
      <c r="AK40" s="51"/>
      <c r="AL40" s="51"/>
      <c r="AM40" s="51"/>
    </row>
    <row r="41" spans="2:39" ht="21" customHeight="1">
      <c r="B41" s="1231" t="str">
        <f t="shared" si="0"/>
        <v/>
      </c>
      <c r="C41" s="496">
        <f>'Og s3a'!C40</f>
        <v>0</v>
      </c>
      <c r="D41" s="497">
        <f>'Og s3a'!E40</f>
        <v>0</v>
      </c>
      <c r="E41" s="977">
        <f>'Og s3a'!F40</f>
        <v>0</v>
      </c>
      <c r="F41" s="496">
        <f>'Og s3a'!G40</f>
        <v>0</v>
      </c>
      <c r="G41" s="554"/>
      <c r="H41" s="553"/>
      <c r="I41" s="554"/>
      <c r="J41" s="553"/>
      <c r="K41" s="554"/>
      <c r="L41" s="553"/>
      <c r="M41" s="554"/>
      <c r="N41" s="553"/>
      <c r="O41" s="554"/>
      <c r="P41" s="553"/>
      <c r="Q41" s="60"/>
      <c r="R41" s="17"/>
      <c r="S41" s="57">
        <f>'Og s3a'!D40</f>
        <v>0</v>
      </c>
      <c r="T41" s="51"/>
      <c r="U41" s="340"/>
      <c r="V41" s="341"/>
      <c r="W41" s="341"/>
      <c r="X41" s="341"/>
      <c r="Y41" s="340"/>
      <c r="Z41" s="340"/>
      <c r="AA41" s="51"/>
      <c r="AB41" s="51"/>
      <c r="AC41" s="51"/>
      <c r="AD41" s="51"/>
      <c r="AE41" s="51"/>
      <c r="AF41" s="51"/>
      <c r="AG41" s="51"/>
      <c r="AH41" s="51"/>
      <c r="AI41" s="51"/>
      <c r="AJ41" s="51"/>
      <c r="AK41" s="51"/>
      <c r="AL41" s="51"/>
      <c r="AM41" s="51"/>
    </row>
    <row r="42" spans="2:39" ht="21" customHeight="1">
      <c r="B42" s="1231" t="str">
        <f t="shared" si="0"/>
        <v/>
      </c>
      <c r="C42" s="496">
        <f>'Og s3a'!C41</f>
        <v>0</v>
      </c>
      <c r="D42" s="497">
        <f>'Og s3a'!E41</f>
        <v>0</v>
      </c>
      <c r="E42" s="977">
        <f>'Og s3a'!F41</f>
        <v>0</v>
      </c>
      <c r="F42" s="496">
        <f>'Og s3a'!G41</f>
        <v>0</v>
      </c>
      <c r="G42" s="554"/>
      <c r="H42" s="553"/>
      <c r="I42" s="554"/>
      <c r="J42" s="553"/>
      <c r="K42" s="554"/>
      <c r="L42" s="553"/>
      <c r="M42" s="554"/>
      <c r="N42" s="553"/>
      <c r="O42" s="554"/>
      <c r="P42" s="553"/>
      <c r="Q42" s="60"/>
      <c r="R42" s="17"/>
      <c r="S42" s="57">
        <f>'Og s3a'!D41</f>
        <v>0</v>
      </c>
      <c r="T42" s="51"/>
      <c r="U42" s="340"/>
      <c r="V42" s="341"/>
      <c r="W42" s="341"/>
      <c r="X42" s="341"/>
      <c r="Y42" s="340"/>
      <c r="Z42" s="340"/>
      <c r="AA42" s="51"/>
      <c r="AB42" s="51"/>
      <c r="AC42" s="51"/>
      <c r="AD42" s="51"/>
      <c r="AE42" s="51"/>
      <c r="AF42" s="51"/>
      <c r="AG42" s="51"/>
      <c r="AH42" s="51"/>
      <c r="AI42" s="51"/>
      <c r="AJ42" s="51"/>
      <c r="AK42" s="51"/>
      <c r="AL42" s="51"/>
      <c r="AM42" s="51"/>
    </row>
    <row r="43" spans="2:39" ht="21" customHeight="1">
      <c r="B43" s="1231" t="str">
        <f t="shared" si="0"/>
        <v/>
      </c>
      <c r="C43" s="496">
        <f>'Og s3a'!C42</f>
        <v>0</v>
      </c>
      <c r="D43" s="497">
        <f>'Og s3a'!E42</f>
        <v>0</v>
      </c>
      <c r="E43" s="977">
        <f>'Og s3a'!F42</f>
        <v>0</v>
      </c>
      <c r="F43" s="496">
        <f>'Og s3a'!G42</f>
        <v>0</v>
      </c>
      <c r="G43" s="554"/>
      <c r="H43" s="553"/>
      <c r="I43" s="554"/>
      <c r="J43" s="553"/>
      <c r="K43" s="554"/>
      <c r="L43" s="553"/>
      <c r="M43" s="554"/>
      <c r="N43" s="553"/>
      <c r="O43" s="554"/>
      <c r="P43" s="553"/>
      <c r="Q43" s="60"/>
      <c r="R43" s="17"/>
      <c r="S43" s="57">
        <f>'Og s3a'!D42</f>
        <v>0</v>
      </c>
      <c r="T43" s="51"/>
      <c r="U43" s="340"/>
      <c r="V43" s="341"/>
      <c r="W43" s="341"/>
      <c r="X43" s="341"/>
      <c r="Y43" s="340"/>
      <c r="Z43" s="340"/>
      <c r="AA43" s="51"/>
      <c r="AB43" s="51"/>
      <c r="AC43" s="51"/>
      <c r="AD43" s="51"/>
      <c r="AE43" s="51"/>
      <c r="AF43" s="51"/>
      <c r="AG43" s="51"/>
      <c r="AH43" s="51"/>
      <c r="AI43" s="51"/>
      <c r="AJ43" s="51"/>
      <c r="AK43" s="51"/>
      <c r="AL43" s="51"/>
      <c r="AM43" s="51"/>
    </row>
    <row r="44" spans="2:39" ht="21" customHeight="1">
      <c r="B44" s="1231" t="str">
        <f t="shared" si="0"/>
        <v/>
      </c>
      <c r="C44" s="496">
        <f>'Og s3a'!C43</f>
        <v>0</v>
      </c>
      <c r="D44" s="497">
        <f>'Og s3a'!E43</f>
        <v>0</v>
      </c>
      <c r="E44" s="977">
        <f>'Og s3a'!F43</f>
        <v>0</v>
      </c>
      <c r="F44" s="496">
        <f>'Og s3a'!G43</f>
        <v>0</v>
      </c>
      <c r="G44" s="554"/>
      <c r="H44" s="553"/>
      <c r="I44" s="554"/>
      <c r="J44" s="553"/>
      <c r="K44" s="554"/>
      <c r="L44" s="553"/>
      <c r="M44" s="554"/>
      <c r="N44" s="553"/>
      <c r="O44" s="554"/>
      <c r="P44" s="553"/>
      <c r="Q44" s="60"/>
      <c r="R44" s="17"/>
      <c r="S44" s="57">
        <f>'Og s3a'!D43</f>
        <v>0</v>
      </c>
      <c r="T44" s="51"/>
      <c r="U44" s="340"/>
      <c r="V44" s="341"/>
      <c r="W44" s="341"/>
      <c r="X44" s="341"/>
      <c r="Y44" s="340"/>
      <c r="Z44" s="340"/>
      <c r="AA44" s="51"/>
      <c r="AB44" s="51"/>
      <c r="AC44" s="51"/>
      <c r="AD44" s="51"/>
      <c r="AE44" s="51"/>
      <c r="AF44" s="51"/>
      <c r="AG44" s="51"/>
      <c r="AH44" s="51"/>
      <c r="AI44" s="51"/>
      <c r="AJ44" s="51"/>
      <c r="AK44" s="51"/>
      <c r="AL44" s="51"/>
      <c r="AM44" s="51"/>
    </row>
    <row r="45" spans="2:39" ht="21" customHeight="1">
      <c r="B45" s="1231" t="str">
        <f t="shared" si="0"/>
        <v/>
      </c>
      <c r="C45" s="496">
        <f>'Og s3a'!C44</f>
        <v>0</v>
      </c>
      <c r="D45" s="497">
        <f>'Og s3a'!E44</f>
        <v>0</v>
      </c>
      <c r="E45" s="977">
        <f>'Og s3a'!F44</f>
        <v>0</v>
      </c>
      <c r="F45" s="496">
        <f>'Og s3a'!G44</f>
        <v>0</v>
      </c>
      <c r="G45" s="554"/>
      <c r="H45" s="553"/>
      <c r="I45" s="554"/>
      <c r="J45" s="553"/>
      <c r="K45" s="554"/>
      <c r="L45" s="553"/>
      <c r="M45" s="554"/>
      <c r="N45" s="553"/>
      <c r="O45" s="554"/>
      <c r="P45" s="553"/>
      <c r="Q45" s="60"/>
      <c r="R45" s="17"/>
      <c r="S45" s="57">
        <f>'Og s3a'!D44</f>
        <v>0</v>
      </c>
      <c r="T45" s="51"/>
      <c r="U45" s="340"/>
      <c r="V45" s="341"/>
      <c r="W45" s="341"/>
      <c r="X45" s="341"/>
      <c r="Y45" s="340"/>
      <c r="Z45" s="340"/>
      <c r="AA45" s="51"/>
      <c r="AB45" s="51"/>
      <c r="AC45" s="51"/>
      <c r="AD45" s="51"/>
      <c r="AE45" s="51"/>
      <c r="AF45" s="51"/>
      <c r="AG45" s="51"/>
      <c r="AH45" s="51"/>
      <c r="AI45" s="51"/>
      <c r="AJ45" s="51"/>
      <c r="AK45" s="51"/>
      <c r="AL45" s="51"/>
      <c r="AM45" s="51"/>
    </row>
    <row r="46" spans="2:39" ht="21" customHeight="1">
      <c r="B46" s="1231" t="str">
        <f t="shared" si="0"/>
        <v/>
      </c>
      <c r="C46" s="496">
        <f>'Og s3a'!C45</f>
        <v>0</v>
      </c>
      <c r="D46" s="497">
        <f>'Og s3a'!E45</f>
        <v>0</v>
      </c>
      <c r="E46" s="977">
        <f>'Og s3a'!F45</f>
        <v>0</v>
      </c>
      <c r="F46" s="496">
        <f>'Og s3a'!G45</f>
        <v>0</v>
      </c>
      <c r="G46" s="554"/>
      <c r="H46" s="553"/>
      <c r="I46" s="554"/>
      <c r="J46" s="553"/>
      <c r="K46" s="554"/>
      <c r="L46" s="553"/>
      <c r="M46" s="554"/>
      <c r="N46" s="553"/>
      <c r="O46" s="554"/>
      <c r="P46" s="553"/>
      <c r="Q46" s="60"/>
      <c r="R46" s="17"/>
      <c r="S46" s="57">
        <f>'Og s3a'!D45</f>
        <v>0</v>
      </c>
      <c r="T46" s="51"/>
      <c r="U46" s="340"/>
      <c r="V46" s="341"/>
      <c r="W46" s="341"/>
      <c r="X46" s="341"/>
      <c r="Y46" s="340"/>
      <c r="Z46" s="340"/>
      <c r="AA46" s="51"/>
      <c r="AB46" s="51"/>
      <c r="AC46" s="51"/>
      <c r="AD46" s="51"/>
      <c r="AE46" s="51"/>
      <c r="AF46" s="51"/>
      <c r="AG46" s="51"/>
      <c r="AH46" s="51"/>
      <c r="AI46" s="51"/>
      <c r="AJ46" s="51"/>
      <c r="AK46" s="51"/>
      <c r="AL46" s="51"/>
      <c r="AM46" s="51"/>
    </row>
    <row r="47" spans="2:39" ht="21" customHeight="1">
      <c r="B47" s="1231" t="str">
        <f t="shared" si="0"/>
        <v/>
      </c>
      <c r="C47" s="496">
        <f>'Og s3a'!C46</f>
        <v>0</v>
      </c>
      <c r="D47" s="497">
        <f>'Og s3a'!E46</f>
        <v>0</v>
      </c>
      <c r="E47" s="977">
        <f>'Og s3a'!F46</f>
        <v>0</v>
      </c>
      <c r="F47" s="496">
        <f>'Og s3a'!G46</f>
        <v>0</v>
      </c>
      <c r="G47" s="554"/>
      <c r="H47" s="553"/>
      <c r="I47" s="554"/>
      <c r="J47" s="553"/>
      <c r="K47" s="554"/>
      <c r="L47" s="553"/>
      <c r="M47" s="554"/>
      <c r="N47" s="553"/>
      <c r="O47" s="554"/>
      <c r="P47" s="553"/>
      <c r="Q47" s="60"/>
      <c r="R47" s="17"/>
      <c r="S47" s="57">
        <f>'Og s3a'!D46</f>
        <v>0</v>
      </c>
      <c r="T47" s="51"/>
      <c r="U47" s="340"/>
      <c r="V47" s="341"/>
      <c r="W47" s="341"/>
      <c r="X47" s="341"/>
      <c r="Y47" s="340"/>
      <c r="Z47" s="340"/>
      <c r="AA47" s="51"/>
      <c r="AB47" s="51"/>
      <c r="AC47" s="51"/>
      <c r="AD47" s="51"/>
      <c r="AE47" s="51"/>
      <c r="AF47" s="51"/>
      <c r="AG47" s="51"/>
      <c r="AH47" s="51"/>
      <c r="AI47" s="51"/>
      <c r="AJ47" s="51"/>
      <c r="AK47" s="51"/>
      <c r="AL47" s="51"/>
      <c r="AM47" s="51"/>
    </row>
    <row r="48" spans="2:39" ht="21" customHeight="1">
      <c r="B48" s="1231" t="str">
        <f t="shared" si="0"/>
        <v/>
      </c>
      <c r="C48" s="496">
        <f>'Og s3a'!C47</f>
        <v>0</v>
      </c>
      <c r="D48" s="497">
        <f>'Og s3a'!E47</f>
        <v>0</v>
      </c>
      <c r="E48" s="977">
        <f>'Og s3a'!F47</f>
        <v>0</v>
      </c>
      <c r="F48" s="496">
        <f>'Og s3a'!G47</f>
        <v>0</v>
      </c>
      <c r="G48" s="554"/>
      <c r="H48" s="553"/>
      <c r="I48" s="554"/>
      <c r="J48" s="553"/>
      <c r="K48" s="554"/>
      <c r="L48" s="553"/>
      <c r="M48" s="554"/>
      <c r="N48" s="553"/>
      <c r="O48" s="554"/>
      <c r="P48" s="553"/>
      <c r="Q48" s="60"/>
      <c r="R48" s="17"/>
      <c r="S48" s="57">
        <f>'Og s3a'!D47</f>
        <v>0</v>
      </c>
      <c r="T48" s="51"/>
      <c r="U48" s="340"/>
      <c r="V48" s="341"/>
      <c r="W48" s="341"/>
      <c r="X48" s="341"/>
      <c r="Y48" s="340"/>
      <c r="Z48" s="340"/>
      <c r="AA48" s="51"/>
      <c r="AB48" s="51"/>
      <c r="AC48" s="51"/>
      <c r="AD48" s="51"/>
      <c r="AE48" s="51"/>
      <c r="AF48" s="51"/>
      <c r="AG48" s="51"/>
      <c r="AH48" s="51"/>
      <c r="AI48" s="51"/>
      <c r="AJ48" s="51"/>
      <c r="AK48" s="51"/>
      <c r="AL48" s="51"/>
      <c r="AM48" s="51"/>
    </row>
    <row r="49" spans="2:39" ht="21" customHeight="1">
      <c r="B49" s="1231" t="str">
        <f t="shared" si="0"/>
        <v/>
      </c>
      <c r="C49" s="496">
        <f>'Og s3a'!C48</f>
        <v>0</v>
      </c>
      <c r="D49" s="497">
        <f>'Og s3a'!E48</f>
        <v>0</v>
      </c>
      <c r="E49" s="977">
        <f>'Og s3a'!F48</f>
        <v>0</v>
      </c>
      <c r="F49" s="496">
        <f>'Og s3a'!G48</f>
        <v>0</v>
      </c>
      <c r="G49" s="554"/>
      <c r="H49" s="553"/>
      <c r="I49" s="554"/>
      <c r="J49" s="553"/>
      <c r="K49" s="554"/>
      <c r="L49" s="553"/>
      <c r="M49" s="554"/>
      <c r="N49" s="553"/>
      <c r="O49" s="554"/>
      <c r="P49" s="553"/>
      <c r="Q49" s="60"/>
      <c r="R49" s="17"/>
      <c r="S49" s="57">
        <f>'Og s3a'!D48</f>
        <v>0</v>
      </c>
      <c r="T49" s="51"/>
      <c r="U49" s="340"/>
      <c r="V49" s="341"/>
      <c r="W49" s="341"/>
      <c r="X49" s="341"/>
      <c r="Y49" s="340"/>
      <c r="Z49" s="340"/>
      <c r="AA49" s="51"/>
      <c r="AB49" s="51"/>
      <c r="AC49" s="51"/>
      <c r="AD49" s="51"/>
      <c r="AE49" s="51"/>
      <c r="AF49" s="51"/>
      <c r="AG49" s="51"/>
      <c r="AH49" s="51"/>
      <c r="AI49" s="51"/>
      <c r="AJ49" s="51"/>
      <c r="AK49" s="51"/>
      <c r="AL49" s="51"/>
      <c r="AM49" s="51"/>
    </row>
    <row r="50" spans="2:39" ht="21" customHeight="1">
      <c r="B50" s="1231" t="str">
        <f t="shared" si="0"/>
        <v/>
      </c>
      <c r="C50" s="496">
        <f>'Og s3a'!C49</f>
        <v>0</v>
      </c>
      <c r="D50" s="497">
        <f>'Og s3a'!E49</f>
        <v>0</v>
      </c>
      <c r="E50" s="977">
        <f>'Og s3a'!F49</f>
        <v>0</v>
      </c>
      <c r="F50" s="496">
        <f>'Og s3a'!G49</f>
        <v>0</v>
      </c>
      <c r="G50" s="554"/>
      <c r="H50" s="553"/>
      <c r="I50" s="554"/>
      <c r="J50" s="553"/>
      <c r="K50" s="554"/>
      <c r="L50" s="553"/>
      <c r="M50" s="554"/>
      <c r="N50" s="553"/>
      <c r="O50" s="554"/>
      <c r="P50" s="553"/>
      <c r="Q50" s="60"/>
      <c r="R50" s="17"/>
      <c r="S50" s="57">
        <f>'Og s3a'!D49</f>
        <v>0</v>
      </c>
      <c r="T50" s="51"/>
      <c r="U50" s="340"/>
      <c r="V50" s="341"/>
      <c r="W50" s="341"/>
      <c r="X50" s="341"/>
      <c r="Y50" s="340"/>
      <c r="Z50" s="340"/>
      <c r="AA50" s="51"/>
      <c r="AB50" s="51"/>
      <c r="AC50" s="51"/>
      <c r="AD50" s="51"/>
      <c r="AE50" s="51"/>
      <c r="AF50" s="51"/>
      <c r="AG50" s="51"/>
      <c r="AH50" s="51"/>
      <c r="AI50" s="51"/>
      <c r="AJ50" s="51"/>
      <c r="AK50" s="51"/>
      <c r="AL50" s="51"/>
      <c r="AM50" s="51"/>
    </row>
    <row r="51" spans="2:39" ht="21" customHeight="1">
      <c r="B51" s="1231" t="str">
        <f t="shared" si="0"/>
        <v/>
      </c>
      <c r="C51" s="496">
        <f>'Og s3a'!C50</f>
        <v>0</v>
      </c>
      <c r="D51" s="497">
        <f>'Og s3a'!E50</f>
        <v>0</v>
      </c>
      <c r="E51" s="977">
        <f>'Og s3a'!F50</f>
        <v>0</v>
      </c>
      <c r="F51" s="496">
        <f>'Og s3a'!G50</f>
        <v>0</v>
      </c>
      <c r="G51" s="554"/>
      <c r="H51" s="553"/>
      <c r="I51" s="554"/>
      <c r="J51" s="553"/>
      <c r="K51" s="554"/>
      <c r="L51" s="553"/>
      <c r="M51" s="554"/>
      <c r="N51" s="553"/>
      <c r="O51" s="554"/>
      <c r="P51" s="553"/>
      <c r="Q51" s="60"/>
      <c r="R51" s="17"/>
      <c r="S51" s="57">
        <f>'Og s3a'!D50</f>
        <v>0</v>
      </c>
      <c r="T51" s="51"/>
      <c r="U51" s="340"/>
      <c r="V51" s="341"/>
      <c r="W51" s="341"/>
      <c r="X51" s="341"/>
      <c r="Y51" s="340"/>
      <c r="Z51" s="340"/>
      <c r="AA51" s="51"/>
      <c r="AB51" s="51"/>
      <c r="AC51" s="51"/>
      <c r="AD51" s="51"/>
      <c r="AE51" s="51"/>
      <c r="AF51" s="51"/>
      <c r="AG51" s="51"/>
      <c r="AH51" s="51"/>
      <c r="AI51" s="51"/>
      <c r="AJ51" s="51"/>
      <c r="AK51" s="51"/>
      <c r="AL51" s="51"/>
      <c r="AM51" s="51"/>
    </row>
    <row r="52" spans="2:39" ht="21" customHeight="1">
      <c r="B52" s="1231" t="str">
        <f t="shared" si="0"/>
        <v/>
      </c>
      <c r="C52" s="496">
        <f>'Og s3a'!C51</f>
        <v>0</v>
      </c>
      <c r="D52" s="497">
        <f>'Og s3a'!E51</f>
        <v>0</v>
      </c>
      <c r="E52" s="977">
        <f>'Og s3a'!F51</f>
        <v>0</v>
      </c>
      <c r="F52" s="496">
        <f>'Og s3a'!G51</f>
        <v>0</v>
      </c>
      <c r="G52" s="554"/>
      <c r="H52" s="553"/>
      <c r="I52" s="554"/>
      <c r="J52" s="553"/>
      <c r="K52" s="554"/>
      <c r="L52" s="553"/>
      <c r="M52" s="554"/>
      <c r="N52" s="553"/>
      <c r="O52" s="554"/>
      <c r="P52" s="553"/>
      <c r="Q52" s="60"/>
      <c r="R52" s="17"/>
      <c r="S52" s="57">
        <f>'Og s3a'!D51</f>
        <v>0</v>
      </c>
      <c r="T52" s="51"/>
      <c r="U52" s="340"/>
      <c r="V52" s="341"/>
      <c r="W52" s="341"/>
      <c r="X52" s="341"/>
      <c r="Y52" s="340"/>
      <c r="Z52" s="340"/>
      <c r="AA52" s="51"/>
      <c r="AB52" s="51"/>
      <c r="AC52" s="51"/>
      <c r="AD52" s="51"/>
      <c r="AE52" s="51"/>
      <c r="AF52" s="51"/>
      <c r="AG52" s="51"/>
      <c r="AH52" s="51"/>
      <c r="AI52" s="51"/>
      <c r="AJ52" s="51"/>
      <c r="AK52" s="51"/>
      <c r="AL52" s="51"/>
      <c r="AM52" s="51"/>
    </row>
    <row r="53" spans="2:39" ht="21" customHeight="1">
      <c r="B53" s="1231" t="str">
        <f t="shared" si="0"/>
        <v/>
      </c>
      <c r="C53" s="496">
        <f>'Og s3a'!C52</f>
        <v>0</v>
      </c>
      <c r="D53" s="497">
        <f>'Og s3a'!E52</f>
        <v>0</v>
      </c>
      <c r="E53" s="977">
        <f>'Og s3a'!F52</f>
        <v>0</v>
      </c>
      <c r="F53" s="496">
        <f>'Og s3a'!G52</f>
        <v>0</v>
      </c>
      <c r="G53" s="554"/>
      <c r="H53" s="553"/>
      <c r="I53" s="554"/>
      <c r="J53" s="553"/>
      <c r="K53" s="554"/>
      <c r="L53" s="553"/>
      <c r="M53" s="554"/>
      <c r="N53" s="553"/>
      <c r="O53" s="554"/>
      <c r="P53" s="553"/>
      <c r="Q53" s="60"/>
      <c r="R53" s="17"/>
      <c r="S53" s="57">
        <f>'Og s3a'!D52</f>
        <v>0</v>
      </c>
      <c r="T53" s="51"/>
      <c r="U53" s="340"/>
      <c r="V53" s="341"/>
      <c r="W53" s="341"/>
      <c r="X53" s="341"/>
      <c r="Y53" s="340"/>
      <c r="Z53" s="340"/>
      <c r="AA53" s="51"/>
      <c r="AB53" s="51"/>
      <c r="AC53" s="51"/>
      <c r="AD53" s="51"/>
      <c r="AE53" s="51"/>
      <c r="AF53" s="51"/>
      <c r="AG53" s="51"/>
      <c r="AH53" s="51"/>
      <c r="AI53" s="51"/>
      <c r="AJ53" s="51"/>
      <c r="AK53" s="51"/>
      <c r="AL53" s="51"/>
      <c r="AM53" s="51"/>
    </row>
    <row r="54" spans="2:39" ht="21" customHeight="1">
      <c r="B54" s="1231" t="str">
        <f t="shared" si="0"/>
        <v/>
      </c>
      <c r="C54" s="496">
        <f>'Og s3a'!C53</f>
        <v>0</v>
      </c>
      <c r="D54" s="497">
        <f>'Og s3a'!E53</f>
        <v>0</v>
      </c>
      <c r="E54" s="977">
        <f>'Og s3a'!F53</f>
        <v>0</v>
      </c>
      <c r="F54" s="496">
        <f>'Og s3a'!G53</f>
        <v>0</v>
      </c>
      <c r="G54" s="554"/>
      <c r="H54" s="553"/>
      <c r="I54" s="554"/>
      <c r="J54" s="553"/>
      <c r="K54" s="554"/>
      <c r="L54" s="553"/>
      <c r="M54" s="554"/>
      <c r="N54" s="553"/>
      <c r="O54" s="554"/>
      <c r="P54" s="553"/>
      <c r="Q54" s="60"/>
      <c r="R54" s="17"/>
      <c r="S54" s="57">
        <f>'Og s3a'!D53</f>
        <v>0</v>
      </c>
      <c r="T54" s="51"/>
      <c r="U54" s="340"/>
      <c r="V54" s="341"/>
      <c r="W54" s="341"/>
      <c r="X54" s="341"/>
      <c r="Y54" s="340"/>
      <c r="Z54" s="340"/>
      <c r="AA54" s="51"/>
      <c r="AB54" s="51"/>
      <c r="AC54" s="51"/>
      <c r="AD54" s="51"/>
      <c r="AE54" s="51"/>
      <c r="AF54" s="51"/>
      <c r="AG54" s="51"/>
      <c r="AH54" s="51"/>
      <c r="AI54" s="51"/>
      <c r="AJ54" s="51"/>
      <c r="AK54" s="51"/>
      <c r="AL54" s="51"/>
      <c r="AM54" s="51"/>
    </row>
    <row r="55" spans="2:39" ht="21" customHeight="1">
      <c r="B55" s="1231" t="str">
        <f t="shared" si="0"/>
        <v/>
      </c>
      <c r="C55" s="496">
        <f>'Og s3a'!C54</f>
        <v>0</v>
      </c>
      <c r="D55" s="497">
        <f>'Og s3a'!E54</f>
        <v>0</v>
      </c>
      <c r="E55" s="977">
        <f>'Og s3a'!F54</f>
        <v>0</v>
      </c>
      <c r="F55" s="496">
        <f>'Og s3a'!G54</f>
        <v>0</v>
      </c>
      <c r="G55" s="554"/>
      <c r="H55" s="553"/>
      <c r="I55" s="554"/>
      <c r="J55" s="553"/>
      <c r="K55" s="554"/>
      <c r="L55" s="553"/>
      <c r="M55" s="554"/>
      <c r="N55" s="553"/>
      <c r="O55" s="554"/>
      <c r="P55" s="553"/>
      <c r="Q55" s="60"/>
      <c r="R55" s="17"/>
      <c r="S55" s="57">
        <f>'Og s3a'!D54</f>
        <v>0</v>
      </c>
      <c r="T55" s="51"/>
      <c r="U55" s="340"/>
      <c r="V55" s="341"/>
      <c r="W55" s="341"/>
      <c r="X55" s="341"/>
      <c r="Y55" s="340"/>
      <c r="Z55" s="340"/>
      <c r="AA55" s="51"/>
      <c r="AB55" s="51"/>
      <c r="AC55" s="51"/>
      <c r="AD55" s="51"/>
      <c r="AE55" s="51"/>
      <c r="AF55" s="51"/>
      <c r="AG55" s="51"/>
      <c r="AH55" s="51"/>
      <c r="AI55" s="51"/>
      <c r="AJ55" s="51"/>
      <c r="AK55" s="51"/>
      <c r="AL55" s="51"/>
      <c r="AM55" s="51"/>
    </row>
    <row r="56" spans="2:39" ht="21" customHeight="1">
      <c r="B56" s="1231" t="str">
        <f t="shared" si="0"/>
        <v/>
      </c>
      <c r="C56" s="496">
        <f>'Og s3a'!C55</f>
        <v>0</v>
      </c>
      <c r="D56" s="497">
        <f>'Og s3a'!E55</f>
        <v>0</v>
      </c>
      <c r="E56" s="977">
        <f>'Og s3a'!F55</f>
        <v>0</v>
      </c>
      <c r="F56" s="496">
        <f>'Og s3a'!G55</f>
        <v>0</v>
      </c>
      <c r="G56" s="554"/>
      <c r="H56" s="553"/>
      <c r="I56" s="554"/>
      <c r="J56" s="553"/>
      <c r="K56" s="554"/>
      <c r="L56" s="553"/>
      <c r="M56" s="554"/>
      <c r="N56" s="553"/>
      <c r="O56" s="554"/>
      <c r="P56" s="553"/>
      <c r="Q56" s="60"/>
      <c r="R56" s="17"/>
      <c r="S56" s="57">
        <f>'Og s3a'!D55</f>
        <v>0</v>
      </c>
      <c r="T56" s="51"/>
      <c r="U56" s="340"/>
      <c r="V56" s="341"/>
      <c r="W56" s="341"/>
      <c r="X56" s="341"/>
      <c r="Y56" s="340"/>
      <c r="Z56" s="340"/>
      <c r="AA56" s="51"/>
      <c r="AB56" s="51"/>
      <c r="AC56" s="51"/>
      <c r="AD56" s="51"/>
      <c r="AE56" s="51"/>
      <c r="AF56" s="51"/>
      <c r="AG56" s="51"/>
      <c r="AH56" s="51"/>
      <c r="AI56" s="51"/>
      <c r="AJ56" s="51"/>
      <c r="AK56" s="51"/>
      <c r="AL56" s="51"/>
      <c r="AM56" s="51"/>
    </row>
    <row r="57" spans="2:39" ht="21" customHeight="1">
      <c r="B57" s="1231" t="str">
        <f t="shared" si="0"/>
        <v/>
      </c>
      <c r="C57" s="496">
        <f>'Og s3a'!C56</f>
        <v>0</v>
      </c>
      <c r="D57" s="497">
        <f>'Og s3a'!E56</f>
        <v>0</v>
      </c>
      <c r="E57" s="977">
        <f>'Og s3a'!F56</f>
        <v>0</v>
      </c>
      <c r="F57" s="496">
        <f>'Og s3a'!G56</f>
        <v>0</v>
      </c>
      <c r="G57" s="554"/>
      <c r="H57" s="553"/>
      <c r="I57" s="554"/>
      <c r="J57" s="553"/>
      <c r="K57" s="554"/>
      <c r="L57" s="553"/>
      <c r="M57" s="554"/>
      <c r="N57" s="553"/>
      <c r="O57" s="554"/>
      <c r="P57" s="553"/>
      <c r="Q57" s="60"/>
      <c r="R57" s="17"/>
      <c r="S57" s="57">
        <f>'Og s3a'!D56</f>
        <v>0</v>
      </c>
      <c r="T57" s="51"/>
      <c r="U57" s="340"/>
      <c r="V57" s="341"/>
      <c r="W57" s="341"/>
      <c r="X57" s="341"/>
      <c r="Y57" s="340"/>
      <c r="Z57" s="340"/>
      <c r="AA57" s="51"/>
      <c r="AB57" s="51"/>
      <c r="AC57" s="51"/>
      <c r="AD57" s="51"/>
      <c r="AE57" s="51"/>
      <c r="AF57" s="51"/>
      <c r="AG57" s="51"/>
      <c r="AH57" s="51"/>
      <c r="AI57" s="51"/>
      <c r="AJ57" s="51"/>
      <c r="AK57" s="51"/>
      <c r="AL57" s="51"/>
      <c r="AM57" s="51"/>
    </row>
    <row r="58" spans="2:39" ht="21" customHeight="1">
      <c r="B58" s="1231" t="str">
        <f t="shared" si="0"/>
        <v/>
      </c>
      <c r="C58" s="496">
        <f>'Og s3a'!C57</f>
        <v>0</v>
      </c>
      <c r="D58" s="497">
        <f>'Og s3a'!E57</f>
        <v>0</v>
      </c>
      <c r="E58" s="977">
        <f>'Og s3a'!F57</f>
        <v>0</v>
      </c>
      <c r="F58" s="496">
        <f>'Og s3a'!G57</f>
        <v>0</v>
      </c>
      <c r="G58" s="554"/>
      <c r="H58" s="553"/>
      <c r="I58" s="554"/>
      <c r="J58" s="553"/>
      <c r="K58" s="554"/>
      <c r="L58" s="553"/>
      <c r="M58" s="554"/>
      <c r="N58" s="553"/>
      <c r="O58" s="554"/>
      <c r="P58" s="553"/>
      <c r="Q58" s="60"/>
      <c r="R58" s="17"/>
      <c r="S58" s="57">
        <f>'Og s3a'!D57</f>
        <v>0</v>
      </c>
      <c r="T58" s="51"/>
      <c r="U58" s="340"/>
      <c r="V58" s="341"/>
      <c r="W58" s="341"/>
      <c r="X58" s="341"/>
      <c r="Y58" s="340"/>
      <c r="Z58" s="340"/>
      <c r="AA58" s="51"/>
      <c r="AB58" s="51"/>
      <c r="AC58" s="51"/>
      <c r="AD58" s="51"/>
      <c r="AE58" s="51"/>
      <c r="AF58" s="51"/>
      <c r="AG58" s="51"/>
      <c r="AH58" s="51"/>
      <c r="AI58" s="51"/>
      <c r="AJ58" s="51"/>
      <c r="AK58" s="51"/>
      <c r="AL58" s="51"/>
      <c r="AM58" s="51"/>
    </row>
    <row r="59" spans="2:39" ht="21" customHeight="1">
      <c r="B59" s="1231" t="str">
        <f t="shared" si="0"/>
        <v/>
      </c>
      <c r="C59" s="496">
        <f>'Og s3a'!C58</f>
        <v>0</v>
      </c>
      <c r="D59" s="497">
        <f>'Og s3a'!E58</f>
        <v>0</v>
      </c>
      <c r="E59" s="977">
        <f>'Og s3a'!F58</f>
        <v>0</v>
      </c>
      <c r="F59" s="496">
        <f>'Og s3a'!G58</f>
        <v>0</v>
      </c>
      <c r="G59" s="554"/>
      <c r="H59" s="553"/>
      <c r="I59" s="554"/>
      <c r="J59" s="553"/>
      <c r="K59" s="554"/>
      <c r="L59" s="553"/>
      <c r="M59" s="554"/>
      <c r="N59" s="553"/>
      <c r="O59" s="554"/>
      <c r="P59" s="553"/>
      <c r="Q59" s="60"/>
      <c r="R59" s="17"/>
      <c r="S59" s="57">
        <f>'Og s3a'!D58</f>
        <v>0</v>
      </c>
      <c r="T59" s="51"/>
      <c r="U59" s="340"/>
      <c r="V59" s="341"/>
      <c r="W59" s="341"/>
      <c r="X59" s="341"/>
      <c r="Y59" s="340"/>
      <c r="Z59" s="340"/>
      <c r="AA59" s="51"/>
      <c r="AB59" s="51"/>
      <c r="AC59" s="51"/>
      <c r="AD59" s="51"/>
      <c r="AE59" s="51"/>
      <c r="AF59" s="51"/>
      <c r="AG59" s="51"/>
      <c r="AH59" s="51"/>
      <c r="AI59" s="51"/>
      <c r="AJ59" s="51"/>
      <c r="AK59" s="51"/>
      <c r="AL59" s="51"/>
      <c r="AM59" s="51"/>
    </row>
    <row r="60" spans="2:39" ht="21" customHeight="1">
      <c r="B60" s="1231" t="str">
        <f t="shared" si="0"/>
        <v/>
      </c>
      <c r="C60" s="496">
        <f>'Og s3a'!C59</f>
        <v>0</v>
      </c>
      <c r="D60" s="497">
        <f>'Og s3a'!E59</f>
        <v>0</v>
      </c>
      <c r="E60" s="977">
        <f>'Og s3a'!F59</f>
        <v>0</v>
      </c>
      <c r="F60" s="496">
        <f>'Og s3a'!G59</f>
        <v>0</v>
      </c>
      <c r="G60" s="554"/>
      <c r="H60" s="553"/>
      <c r="I60" s="554"/>
      <c r="J60" s="553"/>
      <c r="K60" s="554"/>
      <c r="L60" s="553"/>
      <c r="M60" s="554"/>
      <c r="N60" s="553"/>
      <c r="O60" s="554"/>
      <c r="P60" s="553"/>
      <c r="Q60" s="60"/>
      <c r="R60" s="17"/>
      <c r="S60" s="57">
        <f>'Og s3a'!D59</f>
        <v>0</v>
      </c>
      <c r="T60" s="51"/>
      <c r="U60" s="340"/>
      <c r="V60" s="341"/>
      <c r="W60" s="341"/>
      <c r="X60" s="341"/>
      <c r="Y60" s="340"/>
      <c r="Z60" s="340"/>
      <c r="AA60" s="51"/>
      <c r="AB60" s="51"/>
      <c r="AC60" s="51"/>
      <c r="AD60" s="51"/>
      <c r="AE60" s="51"/>
      <c r="AF60" s="51"/>
      <c r="AG60" s="51"/>
      <c r="AH60" s="51"/>
      <c r="AI60" s="51"/>
      <c r="AJ60" s="51"/>
      <c r="AK60" s="51"/>
      <c r="AL60" s="51"/>
      <c r="AM60" s="51"/>
    </row>
    <row r="61" spans="2:39" ht="21" customHeight="1">
      <c r="B61" s="1231" t="str">
        <f t="shared" si="0"/>
        <v/>
      </c>
      <c r="C61" s="496">
        <f>'Og s3a'!C60</f>
        <v>0</v>
      </c>
      <c r="D61" s="497">
        <f>'Og s3a'!E60</f>
        <v>0</v>
      </c>
      <c r="E61" s="977">
        <f>'Og s3a'!F60</f>
        <v>0</v>
      </c>
      <c r="F61" s="496">
        <f>'Og s3a'!G60</f>
        <v>0</v>
      </c>
      <c r="G61" s="554"/>
      <c r="H61" s="553"/>
      <c r="I61" s="554"/>
      <c r="J61" s="553"/>
      <c r="K61" s="554"/>
      <c r="L61" s="553"/>
      <c r="M61" s="554"/>
      <c r="N61" s="553"/>
      <c r="O61" s="554"/>
      <c r="P61" s="553"/>
      <c r="Q61" s="60"/>
      <c r="R61" s="17"/>
      <c r="S61" s="57">
        <f>'Og s3a'!D60</f>
        <v>0</v>
      </c>
      <c r="T61" s="51"/>
      <c r="U61" s="340"/>
      <c r="V61" s="341"/>
      <c r="W61" s="341"/>
      <c r="X61" s="341"/>
      <c r="Y61" s="340"/>
      <c r="Z61" s="340"/>
      <c r="AA61" s="51"/>
      <c r="AB61" s="51"/>
      <c r="AC61" s="51"/>
      <c r="AD61" s="51"/>
      <c r="AE61" s="51"/>
      <c r="AF61" s="51"/>
      <c r="AG61" s="51"/>
      <c r="AH61" s="51"/>
      <c r="AI61" s="51"/>
      <c r="AJ61" s="51"/>
      <c r="AK61" s="51"/>
      <c r="AL61" s="51"/>
      <c r="AM61" s="51"/>
    </row>
    <row r="62" spans="2:39" ht="21" customHeight="1">
      <c r="B62" s="1231" t="str">
        <f t="shared" si="0"/>
        <v/>
      </c>
      <c r="C62" s="496">
        <f>'Og s3a'!C61</f>
        <v>0</v>
      </c>
      <c r="D62" s="497">
        <f>'Og s3a'!E61</f>
        <v>0</v>
      </c>
      <c r="E62" s="977">
        <f>'Og s3a'!F61</f>
        <v>0</v>
      </c>
      <c r="F62" s="496">
        <f>'Og s3a'!G61</f>
        <v>0</v>
      </c>
      <c r="G62" s="554"/>
      <c r="H62" s="553"/>
      <c r="I62" s="554"/>
      <c r="J62" s="553"/>
      <c r="K62" s="554"/>
      <c r="L62" s="553"/>
      <c r="M62" s="554"/>
      <c r="N62" s="553"/>
      <c r="O62" s="554"/>
      <c r="P62" s="553"/>
      <c r="Q62" s="60"/>
      <c r="R62" s="17"/>
      <c r="S62" s="57">
        <f>'Og s3a'!D61</f>
        <v>0</v>
      </c>
      <c r="T62" s="51"/>
      <c r="U62" s="340"/>
      <c r="V62" s="341"/>
      <c r="W62" s="341"/>
      <c r="X62" s="341"/>
      <c r="Y62" s="340"/>
      <c r="Z62" s="340"/>
      <c r="AA62" s="51"/>
      <c r="AB62" s="51"/>
      <c r="AC62" s="51"/>
      <c r="AD62" s="51"/>
      <c r="AE62" s="51"/>
      <c r="AF62" s="51"/>
      <c r="AG62" s="51"/>
      <c r="AH62" s="51"/>
      <c r="AI62" s="51"/>
      <c r="AJ62" s="51"/>
      <c r="AK62" s="51"/>
      <c r="AL62" s="51"/>
      <c r="AM62" s="51"/>
    </row>
    <row r="63" spans="2:39" ht="21" customHeight="1">
      <c r="B63" s="1231" t="str">
        <f t="shared" si="0"/>
        <v/>
      </c>
      <c r="C63" s="496">
        <f>'Og s3a'!C62</f>
        <v>0</v>
      </c>
      <c r="D63" s="497">
        <f>'Og s3a'!E62</f>
        <v>0</v>
      </c>
      <c r="E63" s="977">
        <f>'Og s3a'!F62</f>
        <v>0</v>
      </c>
      <c r="F63" s="496">
        <f>'Og s3a'!G62</f>
        <v>0</v>
      </c>
      <c r="G63" s="554"/>
      <c r="H63" s="553"/>
      <c r="I63" s="554"/>
      <c r="J63" s="553"/>
      <c r="K63" s="554"/>
      <c r="L63" s="553"/>
      <c r="M63" s="554"/>
      <c r="N63" s="553"/>
      <c r="O63" s="554"/>
      <c r="P63" s="553"/>
      <c r="Q63" s="60"/>
      <c r="R63" s="17"/>
      <c r="S63" s="57">
        <f>'Og s3a'!D62</f>
        <v>0</v>
      </c>
      <c r="T63" s="51"/>
      <c r="U63" s="340"/>
      <c r="V63" s="341"/>
      <c r="W63" s="341"/>
      <c r="X63" s="341"/>
      <c r="Y63" s="340"/>
      <c r="Z63" s="340"/>
      <c r="AA63" s="51"/>
      <c r="AB63" s="51"/>
      <c r="AC63" s="51"/>
      <c r="AD63" s="51"/>
      <c r="AE63" s="51"/>
      <c r="AF63" s="51"/>
      <c r="AG63" s="51"/>
      <c r="AH63" s="51"/>
      <c r="AI63" s="51"/>
      <c r="AJ63" s="51"/>
      <c r="AK63" s="51"/>
      <c r="AL63" s="51"/>
      <c r="AM63" s="51"/>
    </row>
    <row r="64" spans="2:39" ht="21" customHeight="1">
      <c r="B64" s="1231" t="str">
        <f t="shared" si="0"/>
        <v/>
      </c>
      <c r="C64" s="496">
        <f>'Og s3a'!C63</f>
        <v>0</v>
      </c>
      <c r="D64" s="497">
        <f>'Og s3a'!E63</f>
        <v>0</v>
      </c>
      <c r="E64" s="977">
        <f>'Og s3a'!F63</f>
        <v>0</v>
      </c>
      <c r="F64" s="496">
        <f>'Og s3a'!G63</f>
        <v>0</v>
      </c>
      <c r="G64" s="554"/>
      <c r="H64" s="553"/>
      <c r="I64" s="554"/>
      <c r="J64" s="553"/>
      <c r="K64" s="554"/>
      <c r="L64" s="553"/>
      <c r="M64" s="554"/>
      <c r="N64" s="553"/>
      <c r="O64" s="554"/>
      <c r="P64" s="553"/>
      <c r="Q64" s="60"/>
      <c r="R64" s="17"/>
      <c r="S64" s="57">
        <f>'Og s3a'!D63</f>
        <v>0</v>
      </c>
      <c r="T64" s="51"/>
      <c r="U64" s="340"/>
      <c r="V64" s="341"/>
      <c r="W64" s="341"/>
      <c r="X64" s="341"/>
      <c r="Y64" s="340"/>
      <c r="Z64" s="340"/>
      <c r="AA64" s="51"/>
      <c r="AB64" s="51"/>
      <c r="AC64" s="51"/>
      <c r="AD64" s="51"/>
      <c r="AE64" s="51"/>
      <c r="AF64" s="51"/>
      <c r="AG64" s="51"/>
      <c r="AH64" s="51"/>
      <c r="AI64" s="51"/>
      <c r="AJ64" s="51"/>
      <c r="AK64" s="51"/>
      <c r="AL64" s="51"/>
      <c r="AM64" s="51"/>
    </row>
    <row r="65" spans="2:39" ht="21" customHeight="1">
      <c r="B65" s="1231" t="str">
        <f t="shared" si="0"/>
        <v/>
      </c>
      <c r="C65" s="496">
        <f>'Og s3a'!C64</f>
        <v>0</v>
      </c>
      <c r="D65" s="497">
        <f>'Og s3a'!E64</f>
        <v>0</v>
      </c>
      <c r="E65" s="977">
        <f>'Og s3a'!F64</f>
        <v>0</v>
      </c>
      <c r="F65" s="496">
        <f>'Og s3a'!G64</f>
        <v>0</v>
      </c>
      <c r="G65" s="554"/>
      <c r="H65" s="553"/>
      <c r="I65" s="554"/>
      <c r="J65" s="553"/>
      <c r="K65" s="554"/>
      <c r="L65" s="553"/>
      <c r="M65" s="554"/>
      <c r="N65" s="553"/>
      <c r="O65" s="554"/>
      <c r="P65" s="553"/>
      <c r="Q65" s="60"/>
      <c r="R65" s="17"/>
      <c r="S65" s="57">
        <f>'Og s3a'!D64</f>
        <v>0</v>
      </c>
      <c r="T65" s="51"/>
      <c r="U65" s="340"/>
      <c r="V65" s="341"/>
      <c r="W65" s="341"/>
      <c r="X65" s="341"/>
      <c r="Y65" s="340"/>
      <c r="Z65" s="340"/>
      <c r="AA65" s="51"/>
      <c r="AB65" s="51"/>
      <c r="AC65" s="51"/>
      <c r="AD65" s="51"/>
      <c r="AE65" s="51"/>
      <c r="AF65" s="51"/>
      <c r="AG65" s="51"/>
      <c r="AH65" s="51"/>
      <c r="AI65" s="51"/>
      <c r="AJ65" s="51"/>
      <c r="AK65" s="51"/>
      <c r="AL65" s="51"/>
      <c r="AM65" s="51"/>
    </row>
    <row r="66" spans="2:39" ht="21" customHeight="1">
      <c r="B66" s="1231" t="str">
        <f t="shared" si="0"/>
        <v/>
      </c>
      <c r="C66" s="496">
        <f>'Og s3a'!C65</f>
        <v>0</v>
      </c>
      <c r="D66" s="497">
        <f>'Og s3a'!E65</f>
        <v>0</v>
      </c>
      <c r="E66" s="977">
        <f>'Og s3a'!F65</f>
        <v>0</v>
      </c>
      <c r="F66" s="496">
        <f>'Og s3a'!G65</f>
        <v>0</v>
      </c>
      <c r="G66" s="554"/>
      <c r="H66" s="553"/>
      <c r="I66" s="554"/>
      <c r="J66" s="553"/>
      <c r="K66" s="554"/>
      <c r="L66" s="553"/>
      <c r="M66" s="554"/>
      <c r="N66" s="553"/>
      <c r="O66" s="554"/>
      <c r="P66" s="553"/>
      <c r="Q66" s="60"/>
      <c r="R66" s="17"/>
      <c r="S66" s="57">
        <f>'Og s3a'!D65</f>
        <v>0</v>
      </c>
      <c r="T66" s="51"/>
      <c r="U66" s="340"/>
      <c r="V66" s="341"/>
      <c r="W66" s="341"/>
      <c r="X66" s="341"/>
      <c r="Y66" s="340"/>
      <c r="Z66" s="340"/>
      <c r="AA66" s="51"/>
      <c r="AB66" s="51"/>
      <c r="AC66" s="51"/>
      <c r="AD66" s="51"/>
      <c r="AE66" s="51"/>
      <c r="AF66" s="51"/>
      <c r="AG66" s="51"/>
      <c r="AH66" s="51"/>
      <c r="AI66" s="51"/>
      <c r="AJ66" s="51"/>
      <c r="AK66" s="51"/>
      <c r="AL66" s="51"/>
      <c r="AM66" s="51"/>
    </row>
    <row r="67" spans="2:39" ht="21" customHeight="1">
      <c r="B67" s="1231" t="str">
        <f t="shared" si="0"/>
        <v/>
      </c>
      <c r="C67" s="496">
        <f>'Og s3a'!C66</f>
        <v>0</v>
      </c>
      <c r="D67" s="497">
        <f>'Og s3a'!E66</f>
        <v>0</v>
      </c>
      <c r="E67" s="977">
        <f>'Og s3a'!F66</f>
        <v>0</v>
      </c>
      <c r="F67" s="496">
        <f>'Og s3a'!G66</f>
        <v>0</v>
      </c>
      <c r="G67" s="554"/>
      <c r="H67" s="553"/>
      <c r="I67" s="554"/>
      <c r="J67" s="553"/>
      <c r="K67" s="554"/>
      <c r="L67" s="553"/>
      <c r="M67" s="554"/>
      <c r="N67" s="553"/>
      <c r="O67" s="554"/>
      <c r="P67" s="553"/>
      <c r="Q67" s="60"/>
      <c r="R67" s="17"/>
      <c r="S67" s="57">
        <f>'Og s3a'!D66</f>
        <v>0</v>
      </c>
      <c r="T67" s="51"/>
      <c r="U67" s="340"/>
      <c r="V67" s="341"/>
      <c r="W67" s="341"/>
      <c r="X67" s="341"/>
      <c r="Y67" s="340"/>
      <c r="Z67" s="340"/>
      <c r="AA67" s="51"/>
      <c r="AB67" s="51"/>
      <c r="AC67" s="51"/>
      <c r="AD67" s="51"/>
      <c r="AE67" s="51"/>
      <c r="AF67" s="51"/>
      <c r="AG67" s="51"/>
      <c r="AH67" s="51"/>
      <c r="AI67" s="51"/>
      <c r="AJ67" s="51"/>
      <c r="AK67" s="51"/>
      <c r="AL67" s="51"/>
      <c r="AM67" s="51"/>
    </row>
    <row r="68" spans="2:39" ht="21" customHeight="1">
      <c r="B68" s="1231" t="str">
        <f t="shared" si="0"/>
        <v/>
      </c>
      <c r="C68" s="496">
        <f>'Og s3a'!C67</f>
        <v>0</v>
      </c>
      <c r="D68" s="497">
        <f>'Og s3a'!E67</f>
        <v>0</v>
      </c>
      <c r="E68" s="977">
        <f>'Og s3a'!F67</f>
        <v>0</v>
      </c>
      <c r="F68" s="496">
        <f>'Og s3a'!G67</f>
        <v>0</v>
      </c>
      <c r="G68" s="554"/>
      <c r="H68" s="553"/>
      <c r="I68" s="554"/>
      <c r="J68" s="553"/>
      <c r="K68" s="554"/>
      <c r="L68" s="553"/>
      <c r="M68" s="554"/>
      <c r="N68" s="553"/>
      <c r="O68" s="554"/>
      <c r="P68" s="553"/>
      <c r="Q68" s="60"/>
      <c r="R68" s="17"/>
      <c r="S68" s="57">
        <f>'Og s3a'!D67</f>
        <v>0</v>
      </c>
      <c r="T68" s="51"/>
      <c r="U68" s="340"/>
      <c r="V68" s="341"/>
      <c r="W68" s="341"/>
      <c r="X68" s="341"/>
      <c r="Y68" s="340"/>
      <c r="Z68" s="340"/>
      <c r="AA68" s="51"/>
      <c r="AB68" s="51"/>
      <c r="AC68" s="51"/>
      <c r="AD68" s="51"/>
      <c r="AE68" s="51"/>
      <c r="AF68" s="51"/>
      <c r="AG68" s="51"/>
      <c r="AH68" s="51"/>
      <c r="AI68" s="51"/>
      <c r="AJ68" s="51"/>
      <c r="AK68" s="51"/>
      <c r="AL68" s="51"/>
      <c r="AM68" s="51"/>
    </row>
    <row r="69" spans="2:39" ht="21" customHeight="1">
      <c r="B69" s="1231" t="str">
        <f t="shared" si="0"/>
        <v/>
      </c>
      <c r="C69" s="496">
        <f>'Og s3a'!C68</f>
        <v>0</v>
      </c>
      <c r="D69" s="497">
        <f>'Og s3a'!E68</f>
        <v>0</v>
      </c>
      <c r="E69" s="977">
        <f>'Og s3a'!F68</f>
        <v>0</v>
      </c>
      <c r="F69" s="496">
        <f>'Og s3a'!G68</f>
        <v>0</v>
      </c>
      <c r="G69" s="554"/>
      <c r="H69" s="553"/>
      <c r="I69" s="554"/>
      <c r="J69" s="553"/>
      <c r="K69" s="554"/>
      <c r="L69" s="553"/>
      <c r="M69" s="554"/>
      <c r="N69" s="553"/>
      <c r="O69" s="554"/>
      <c r="P69" s="553"/>
      <c r="Q69" s="60"/>
      <c r="R69" s="17"/>
      <c r="S69" s="57">
        <f>'Og s3a'!D68</f>
        <v>0</v>
      </c>
      <c r="T69" s="51"/>
      <c r="U69" s="340"/>
      <c r="V69" s="341"/>
      <c r="W69" s="341"/>
      <c r="X69" s="341"/>
      <c r="Y69" s="340"/>
      <c r="Z69" s="340"/>
      <c r="AA69" s="51"/>
      <c r="AB69" s="51"/>
      <c r="AC69" s="51"/>
      <c r="AD69" s="51"/>
      <c r="AE69" s="51"/>
      <c r="AF69" s="51"/>
      <c r="AG69" s="51"/>
      <c r="AH69" s="51"/>
      <c r="AI69" s="51"/>
      <c r="AJ69" s="51"/>
      <c r="AK69" s="51"/>
      <c r="AL69" s="51"/>
      <c r="AM69" s="51"/>
    </row>
    <row r="70" spans="2:39" ht="21" customHeight="1">
      <c r="B70" s="1231" t="str">
        <f t="shared" si="0"/>
        <v/>
      </c>
      <c r="C70" s="496">
        <f>'Og s3a'!C69</f>
        <v>0</v>
      </c>
      <c r="D70" s="497">
        <f>'Og s3a'!E69</f>
        <v>0</v>
      </c>
      <c r="E70" s="977">
        <f>'Og s3a'!F69</f>
        <v>0</v>
      </c>
      <c r="F70" s="496">
        <f>'Og s3a'!G69</f>
        <v>0</v>
      </c>
      <c r="G70" s="554"/>
      <c r="H70" s="553"/>
      <c r="I70" s="554"/>
      <c r="J70" s="553"/>
      <c r="K70" s="554"/>
      <c r="L70" s="553"/>
      <c r="M70" s="554"/>
      <c r="N70" s="553"/>
      <c r="O70" s="554"/>
      <c r="P70" s="553"/>
      <c r="Q70" s="60"/>
      <c r="R70" s="17"/>
      <c r="S70" s="57">
        <f>'Og s3a'!D69</f>
        <v>0</v>
      </c>
      <c r="T70" s="51"/>
      <c r="U70" s="340"/>
      <c r="V70" s="341"/>
      <c r="W70" s="341"/>
      <c r="X70" s="341"/>
      <c r="Y70" s="340"/>
      <c r="Z70" s="340"/>
      <c r="AA70" s="51"/>
      <c r="AB70" s="51"/>
      <c r="AC70" s="51"/>
      <c r="AD70" s="51"/>
      <c r="AE70" s="51"/>
      <c r="AF70" s="51"/>
      <c r="AG70" s="51"/>
      <c r="AH70" s="51"/>
      <c r="AI70" s="51"/>
      <c r="AJ70" s="51"/>
      <c r="AK70" s="51"/>
      <c r="AL70" s="51"/>
      <c r="AM70" s="51"/>
    </row>
    <row r="71" spans="2:39" ht="21" customHeight="1">
      <c r="B71" s="1231" t="str">
        <f t="shared" si="0"/>
        <v/>
      </c>
      <c r="C71" s="496">
        <f>'Og s3a'!C70</f>
        <v>0</v>
      </c>
      <c r="D71" s="497">
        <f>'Og s3a'!E70</f>
        <v>0</v>
      </c>
      <c r="E71" s="977">
        <f>'Og s3a'!F70</f>
        <v>0</v>
      </c>
      <c r="F71" s="496">
        <f>'Og s3a'!G70</f>
        <v>0</v>
      </c>
      <c r="G71" s="554"/>
      <c r="H71" s="553"/>
      <c r="I71" s="554"/>
      <c r="J71" s="553"/>
      <c r="K71" s="554"/>
      <c r="L71" s="553"/>
      <c r="M71" s="554"/>
      <c r="N71" s="553"/>
      <c r="O71" s="554"/>
      <c r="P71" s="553"/>
      <c r="Q71" s="60"/>
      <c r="R71" s="17"/>
      <c r="S71" s="57">
        <f>'Og s3a'!D70</f>
        <v>0</v>
      </c>
      <c r="T71" s="51"/>
      <c r="U71" s="340"/>
      <c r="V71" s="341"/>
      <c r="W71" s="341"/>
      <c r="X71" s="341"/>
      <c r="Y71" s="340"/>
      <c r="Z71" s="340"/>
      <c r="AA71" s="51"/>
      <c r="AB71" s="51"/>
      <c r="AC71" s="51"/>
      <c r="AD71" s="51"/>
      <c r="AE71" s="51"/>
      <c r="AF71" s="51"/>
      <c r="AG71" s="51"/>
      <c r="AH71" s="51"/>
      <c r="AI71" s="51"/>
      <c r="AJ71" s="51"/>
      <c r="AK71" s="51"/>
      <c r="AL71" s="51"/>
      <c r="AM71" s="51"/>
    </row>
    <row r="72" spans="2:39" ht="21" customHeight="1">
      <c r="B72" s="1231" t="str">
        <f t="shared" ref="B72:B135" si="1">IF(E72&gt;0,"Wypełnione","")</f>
        <v/>
      </c>
      <c r="C72" s="496">
        <f>'Og s3a'!C71</f>
        <v>0</v>
      </c>
      <c r="D72" s="497">
        <f>'Og s3a'!E71</f>
        <v>0</v>
      </c>
      <c r="E72" s="977">
        <f>'Og s3a'!F71</f>
        <v>0</v>
      </c>
      <c r="F72" s="496">
        <f>'Og s3a'!G71</f>
        <v>0</v>
      </c>
      <c r="G72" s="554"/>
      <c r="H72" s="553"/>
      <c r="I72" s="554"/>
      <c r="J72" s="553"/>
      <c r="K72" s="554"/>
      <c r="L72" s="553"/>
      <c r="M72" s="554"/>
      <c r="N72" s="553"/>
      <c r="O72" s="554"/>
      <c r="P72" s="553"/>
      <c r="Q72" s="60"/>
      <c r="R72" s="17"/>
      <c r="S72" s="57">
        <f>'Og s3a'!D71</f>
        <v>0</v>
      </c>
      <c r="T72" s="51"/>
      <c r="U72" s="340"/>
      <c r="V72" s="341"/>
      <c r="W72" s="341"/>
      <c r="X72" s="341"/>
      <c r="Y72" s="340"/>
      <c r="Z72" s="340"/>
      <c r="AA72" s="51"/>
      <c r="AB72" s="51"/>
      <c r="AC72" s="51"/>
      <c r="AD72" s="51"/>
      <c r="AE72" s="51"/>
      <c r="AF72" s="51"/>
      <c r="AG72" s="51"/>
      <c r="AH72" s="51"/>
      <c r="AI72" s="51"/>
      <c r="AJ72" s="51"/>
      <c r="AK72" s="51"/>
      <c r="AL72" s="51"/>
      <c r="AM72" s="51"/>
    </row>
    <row r="73" spans="2:39" ht="21" customHeight="1">
      <c r="B73" s="1231" t="str">
        <f t="shared" si="1"/>
        <v/>
      </c>
      <c r="C73" s="496">
        <f>'Og s3a'!C72</f>
        <v>0</v>
      </c>
      <c r="D73" s="497">
        <f>'Og s3a'!E72</f>
        <v>0</v>
      </c>
      <c r="E73" s="977">
        <f>'Og s3a'!F72</f>
        <v>0</v>
      </c>
      <c r="F73" s="496">
        <f>'Og s3a'!G72</f>
        <v>0</v>
      </c>
      <c r="G73" s="554"/>
      <c r="H73" s="553"/>
      <c r="I73" s="554"/>
      <c r="J73" s="553"/>
      <c r="K73" s="554"/>
      <c r="L73" s="553"/>
      <c r="M73" s="554"/>
      <c r="N73" s="553"/>
      <c r="O73" s="554"/>
      <c r="P73" s="553"/>
      <c r="Q73" s="60"/>
      <c r="R73" s="17"/>
      <c r="S73" s="57">
        <f>'Og s3a'!D72</f>
        <v>0</v>
      </c>
      <c r="T73" s="51"/>
      <c r="U73" s="340"/>
      <c r="V73" s="341"/>
      <c r="W73" s="341"/>
      <c r="X73" s="341"/>
      <c r="Y73" s="340"/>
      <c r="Z73" s="340"/>
      <c r="AA73" s="51"/>
      <c r="AB73" s="51"/>
      <c r="AC73" s="51"/>
      <c r="AD73" s="51"/>
      <c r="AE73" s="51"/>
      <c r="AF73" s="51"/>
      <c r="AG73" s="51"/>
      <c r="AH73" s="51"/>
      <c r="AI73" s="51"/>
      <c r="AJ73" s="51"/>
      <c r="AK73" s="51"/>
      <c r="AL73" s="51"/>
      <c r="AM73" s="51"/>
    </row>
    <row r="74" spans="2:39" ht="21" customHeight="1">
      <c r="B74" s="1231" t="str">
        <f t="shared" si="1"/>
        <v/>
      </c>
      <c r="C74" s="496">
        <f>'Og s3a'!C73</f>
        <v>0</v>
      </c>
      <c r="D74" s="497">
        <f>'Og s3a'!E73</f>
        <v>0</v>
      </c>
      <c r="E74" s="977">
        <f>'Og s3a'!F73</f>
        <v>0</v>
      </c>
      <c r="F74" s="496">
        <f>'Og s3a'!G73</f>
        <v>0</v>
      </c>
      <c r="G74" s="554"/>
      <c r="H74" s="553"/>
      <c r="I74" s="554"/>
      <c r="J74" s="553"/>
      <c r="K74" s="554"/>
      <c r="L74" s="553"/>
      <c r="M74" s="554"/>
      <c r="N74" s="553"/>
      <c r="O74" s="554"/>
      <c r="P74" s="553"/>
      <c r="Q74" s="60"/>
      <c r="R74" s="17"/>
      <c r="S74" s="57">
        <f>'Og s3a'!D73</f>
        <v>0</v>
      </c>
      <c r="T74" s="51"/>
      <c r="U74" s="340"/>
      <c r="V74" s="341"/>
      <c r="W74" s="341"/>
      <c r="X74" s="341"/>
      <c r="Y74" s="340"/>
      <c r="Z74" s="340"/>
      <c r="AA74" s="51"/>
      <c r="AB74" s="51"/>
      <c r="AC74" s="51"/>
      <c r="AD74" s="51"/>
      <c r="AE74" s="51"/>
      <c r="AF74" s="51"/>
      <c r="AG74" s="51"/>
      <c r="AH74" s="51"/>
      <c r="AI74" s="51"/>
      <c r="AJ74" s="51"/>
      <c r="AK74" s="51"/>
      <c r="AL74" s="51"/>
      <c r="AM74" s="51"/>
    </row>
    <row r="75" spans="2:39" ht="21" customHeight="1">
      <c r="B75" s="1231" t="str">
        <f t="shared" si="1"/>
        <v/>
      </c>
      <c r="C75" s="496">
        <f>'Og s3a'!C74</f>
        <v>0</v>
      </c>
      <c r="D75" s="497">
        <f>'Og s3a'!E74</f>
        <v>0</v>
      </c>
      <c r="E75" s="977">
        <f>'Og s3a'!F74</f>
        <v>0</v>
      </c>
      <c r="F75" s="496">
        <f>'Og s3a'!G74</f>
        <v>0</v>
      </c>
      <c r="G75" s="554"/>
      <c r="H75" s="553"/>
      <c r="I75" s="554"/>
      <c r="J75" s="553"/>
      <c r="K75" s="554"/>
      <c r="L75" s="553"/>
      <c r="M75" s="554"/>
      <c r="N75" s="553"/>
      <c r="O75" s="554"/>
      <c r="P75" s="553"/>
      <c r="Q75" s="60"/>
      <c r="R75" s="17"/>
      <c r="S75" s="57">
        <f>'Og s3a'!D74</f>
        <v>0</v>
      </c>
      <c r="T75" s="51"/>
      <c r="U75" s="340"/>
      <c r="V75" s="341"/>
      <c r="W75" s="341"/>
      <c r="X75" s="341"/>
      <c r="Y75" s="340"/>
      <c r="Z75" s="340"/>
      <c r="AA75" s="51"/>
      <c r="AB75" s="51"/>
      <c r="AC75" s="51"/>
      <c r="AD75" s="51"/>
      <c r="AE75" s="51"/>
      <c r="AF75" s="51"/>
      <c r="AG75" s="51"/>
      <c r="AH75" s="51"/>
      <c r="AI75" s="51"/>
      <c r="AJ75" s="51"/>
      <c r="AK75" s="51"/>
      <c r="AL75" s="51"/>
      <c r="AM75" s="51"/>
    </row>
    <row r="76" spans="2:39" ht="21" customHeight="1">
      <c r="B76" s="1231" t="str">
        <f t="shared" si="1"/>
        <v/>
      </c>
      <c r="C76" s="496">
        <f>'Og s3a'!C75</f>
        <v>0</v>
      </c>
      <c r="D76" s="497">
        <f>'Og s3a'!E75</f>
        <v>0</v>
      </c>
      <c r="E76" s="977">
        <f>'Og s3a'!F75</f>
        <v>0</v>
      </c>
      <c r="F76" s="496">
        <f>'Og s3a'!G75</f>
        <v>0</v>
      </c>
      <c r="G76" s="554"/>
      <c r="H76" s="553"/>
      <c r="I76" s="554"/>
      <c r="J76" s="553"/>
      <c r="K76" s="554"/>
      <c r="L76" s="553"/>
      <c r="M76" s="554"/>
      <c r="N76" s="553"/>
      <c r="O76" s="554"/>
      <c r="P76" s="553"/>
      <c r="Q76" s="60"/>
      <c r="R76" s="17"/>
      <c r="S76" s="57">
        <f>'Og s3a'!D75</f>
        <v>0</v>
      </c>
      <c r="T76" s="51"/>
      <c r="U76" s="340"/>
      <c r="V76" s="341"/>
      <c r="W76" s="341"/>
      <c r="X76" s="341"/>
      <c r="Y76" s="340"/>
      <c r="Z76" s="340"/>
      <c r="AA76" s="51"/>
      <c r="AB76" s="51"/>
      <c r="AC76" s="51"/>
      <c r="AD76" s="51"/>
      <c r="AE76" s="51"/>
      <c r="AF76" s="51"/>
      <c r="AG76" s="51"/>
      <c r="AH76" s="51"/>
      <c r="AI76" s="51"/>
      <c r="AJ76" s="51"/>
      <c r="AK76" s="51"/>
      <c r="AL76" s="51"/>
      <c r="AM76" s="51"/>
    </row>
    <row r="77" spans="2:39" ht="21" customHeight="1">
      <c r="B77" s="1231" t="str">
        <f t="shared" si="1"/>
        <v/>
      </c>
      <c r="C77" s="496">
        <f>'Og s3a'!C76</f>
        <v>0</v>
      </c>
      <c r="D77" s="497">
        <f>'Og s3a'!E76</f>
        <v>0</v>
      </c>
      <c r="E77" s="977">
        <f>'Og s3a'!F76</f>
        <v>0</v>
      </c>
      <c r="F77" s="496">
        <f>'Og s3a'!G76</f>
        <v>0</v>
      </c>
      <c r="G77" s="554"/>
      <c r="H77" s="553"/>
      <c r="I77" s="554"/>
      <c r="J77" s="553"/>
      <c r="K77" s="554"/>
      <c r="L77" s="553"/>
      <c r="M77" s="554"/>
      <c r="N77" s="553"/>
      <c r="O77" s="554"/>
      <c r="P77" s="553"/>
      <c r="Q77" s="60"/>
      <c r="R77" s="17"/>
      <c r="S77" s="57">
        <f>'Og s3a'!D76</f>
        <v>0</v>
      </c>
      <c r="T77" s="51"/>
      <c r="U77" s="340"/>
      <c r="V77" s="341"/>
      <c r="W77" s="341"/>
      <c r="X77" s="341"/>
      <c r="Y77" s="340"/>
      <c r="Z77" s="340"/>
      <c r="AA77" s="51"/>
      <c r="AB77" s="51"/>
      <c r="AC77" s="51"/>
      <c r="AD77" s="51"/>
      <c r="AE77" s="51"/>
      <c r="AF77" s="51"/>
      <c r="AG77" s="51"/>
      <c r="AH77" s="51"/>
      <c r="AI77" s="51"/>
      <c r="AJ77" s="51"/>
      <c r="AK77" s="51"/>
      <c r="AL77" s="51"/>
      <c r="AM77" s="51"/>
    </row>
    <row r="78" spans="2:39" ht="21" customHeight="1">
      <c r="B78" s="1231" t="str">
        <f t="shared" si="1"/>
        <v/>
      </c>
      <c r="C78" s="496">
        <f>'Og s3a'!C77</f>
        <v>0</v>
      </c>
      <c r="D78" s="497">
        <f>'Og s3a'!E77</f>
        <v>0</v>
      </c>
      <c r="E78" s="977">
        <f>'Og s3a'!F77</f>
        <v>0</v>
      </c>
      <c r="F78" s="496">
        <f>'Og s3a'!G77</f>
        <v>0</v>
      </c>
      <c r="G78" s="554"/>
      <c r="H78" s="553"/>
      <c r="I78" s="554"/>
      <c r="J78" s="553"/>
      <c r="K78" s="554"/>
      <c r="L78" s="553"/>
      <c r="M78" s="554"/>
      <c r="N78" s="553"/>
      <c r="O78" s="554"/>
      <c r="P78" s="553"/>
      <c r="Q78" s="60"/>
      <c r="R78" s="17"/>
      <c r="S78" s="57">
        <f>'Og s3a'!D77</f>
        <v>0</v>
      </c>
      <c r="T78" s="51"/>
      <c r="U78" s="340"/>
      <c r="V78" s="341"/>
      <c r="W78" s="341"/>
      <c r="X78" s="341"/>
      <c r="Y78" s="340"/>
      <c r="Z78" s="340"/>
      <c r="AA78" s="51"/>
      <c r="AB78" s="51"/>
      <c r="AC78" s="51"/>
      <c r="AD78" s="51"/>
      <c r="AE78" s="51"/>
      <c r="AF78" s="51"/>
      <c r="AG78" s="51"/>
      <c r="AH78" s="51"/>
      <c r="AI78" s="51"/>
      <c r="AJ78" s="51"/>
      <c r="AK78" s="51"/>
      <c r="AL78" s="51"/>
      <c r="AM78" s="51"/>
    </row>
    <row r="79" spans="2:39" ht="21" customHeight="1">
      <c r="B79" s="1231" t="str">
        <f t="shared" si="1"/>
        <v/>
      </c>
      <c r="C79" s="496">
        <f>'Og s3a'!C78</f>
        <v>0</v>
      </c>
      <c r="D79" s="497">
        <f>'Og s3a'!E78</f>
        <v>0</v>
      </c>
      <c r="E79" s="977">
        <f>'Og s3a'!F78</f>
        <v>0</v>
      </c>
      <c r="F79" s="496">
        <f>'Og s3a'!G78</f>
        <v>0</v>
      </c>
      <c r="G79" s="554"/>
      <c r="H79" s="553"/>
      <c r="I79" s="554"/>
      <c r="J79" s="553"/>
      <c r="K79" s="554"/>
      <c r="L79" s="553"/>
      <c r="M79" s="554"/>
      <c r="N79" s="553"/>
      <c r="O79" s="554"/>
      <c r="P79" s="553"/>
      <c r="Q79" s="60"/>
      <c r="R79" s="17"/>
      <c r="S79" s="57">
        <f>'Og s3a'!D78</f>
        <v>0</v>
      </c>
      <c r="T79" s="51"/>
      <c r="U79" s="340"/>
      <c r="V79" s="341"/>
      <c r="W79" s="341"/>
      <c r="X79" s="341"/>
      <c r="Y79" s="340"/>
      <c r="Z79" s="340"/>
      <c r="AA79" s="51"/>
      <c r="AB79" s="51"/>
      <c r="AC79" s="51"/>
      <c r="AD79" s="51"/>
      <c r="AE79" s="51"/>
      <c r="AF79" s="51"/>
      <c r="AG79" s="51"/>
      <c r="AH79" s="51"/>
      <c r="AI79" s="51"/>
      <c r="AJ79" s="51"/>
      <c r="AK79" s="51"/>
      <c r="AL79" s="51"/>
      <c r="AM79" s="51"/>
    </row>
    <row r="80" spans="2:39" ht="21" customHeight="1">
      <c r="B80" s="1231" t="str">
        <f t="shared" si="1"/>
        <v/>
      </c>
      <c r="C80" s="496">
        <f>'Og s3a'!C79</f>
        <v>0</v>
      </c>
      <c r="D80" s="497">
        <f>'Og s3a'!E79</f>
        <v>0</v>
      </c>
      <c r="E80" s="977">
        <f>'Og s3a'!F79</f>
        <v>0</v>
      </c>
      <c r="F80" s="496">
        <f>'Og s3a'!G79</f>
        <v>0</v>
      </c>
      <c r="G80" s="554"/>
      <c r="H80" s="553"/>
      <c r="I80" s="554"/>
      <c r="J80" s="553"/>
      <c r="K80" s="554"/>
      <c r="L80" s="553"/>
      <c r="M80" s="554"/>
      <c r="N80" s="553"/>
      <c r="O80" s="554"/>
      <c r="P80" s="553"/>
      <c r="Q80" s="60"/>
      <c r="R80" s="17"/>
      <c r="S80" s="57">
        <f>'Og s3a'!D79</f>
        <v>0</v>
      </c>
      <c r="T80" s="51"/>
      <c r="U80" s="340"/>
      <c r="V80" s="341"/>
      <c r="W80" s="341"/>
      <c r="X80" s="341"/>
      <c r="Y80" s="340"/>
      <c r="Z80" s="340"/>
      <c r="AA80" s="51"/>
      <c r="AB80" s="51"/>
      <c r="AC80" s="51"/>
      <c r="AD80" s="51"/>
      <c r="AE80" s="51"/>
      <c r="AF80" s="51"/>
      <c r="AG80" s="51"/>
      <c r="AH80" s="51"/>
      <c r="AI80" s="51"/>
      <c r="AJ80" s="51"/>
      <c r="AK80" s="51"/>
      <c r="AL80" s="51"/>
      <c r="AM80" s="51"/>
    </row>
    <row r="81" spans="2:39" ht="21" customHeight="1">
      <c r="B81" s="1231" t="str">
        <f t="shared" si="1"/>
        <v/>
      </c>
      <c r="C81" s="496">
        <f>'Og s3a'!C80</f>
        <v>0</v>
      </c>
      <c r="D81" s="497">
        <f>'Og s3a'!E80</f>
        <v>0</v>
      </c>
      <c r="E81" s="977">
        <f>'Og s3a'!F80</f>
        <v>0</v>
      </c>
      <c r="F81" s="496">
        <f>'Og s3a'!G80</f>
        <v>0</v>
      </c>
      <c r="G81" s="554"/>
      <c r="H81" s="553"/>
      <c r="I81" s="554"/>
      <c r="J81" s="553"/>
      <c r="K81" s="554"/>
      <c r="L81" s="553"/>
      <c r="M81" s="554"/>
      <c r="N81" s="553"/>
      <c r="O81" s="554"/>
      <c r="P81" s="553"/>
      <c r="Q81" s="60"/>
      <c r="R81" s="17"/>
      <c r="S81" s="57">
        <f>'Og s3a'!D80</f>
        <v>0</v>
      </c>
      <c r="T81" s="51"/>
      <c r="U81" s="340"/>
      <c r="V81" s="341"/>
      <c r="W81" s="341"/>
      <c r="X81" s="341"/>
      <c r="Y81" s="340"/>
      <c r="Z81" s="340"/>
      <c r="AA81" s="51"/>
      <c r="AB81" s="51"/>
      <c r="AC81" s="51"/>
      <c r="AD81" s="51"/>
      <c r="AE81" s="51"/>
      <c r="AF81" s="51"/>
      <c r="AG81" s="51"/>
      <c r="AH81" s="51"/>
      <c r="AI81" s="51"/>
      <c r="AJ81" s="51"/>
      <c r="AK81" s="51"/>
      <c r="AL81" s="51"/>
      <c r="AM81" s="51"/>
    </row>
    <row r="82" spans="2:39" ht="21" customHeight="1">
      <c r="B82" s="1231" t="str">
        <f t="shared" si="1"/>
        <v/>
      </c>
      <c r="C82" s="496">
        <f>'Og s3a'!C81</f>
        <v>0</v>
      </c>
      <c r="D82" s="497">
        <f>'Og s3a'!E81</f>
        <v>0</v>
      </c>
      <c r="E82" s="977">
        <f>'Og s3a'!F81</f>
        <v>0</v>
      </c>
      <c r="F82" s="496">
        <f>'Og s3a'!G81</f>
        <v>0</v>
      </c>
      <c r="G82" s="554"/>
      <c r="H82" s="553"/>
      <c r="I82" s="554"/>
      <c r="J82" s="553"/>
      <c r="K82" s="554"/>
      <c r="L82" s="553"/>
      <c r="M82" s="554"/>
      <c r="N82" s="553"/>
      <c r="O82" s="554"/>
      <c r="P82" s="553"/>
      <c r="Q82" s="60"/>
      <c r="R82" s="17"/>
      <c r="S82" s="57">
        <f>'Og s3a'!D81</f>
        <v>0</v>
      </c>
      <c r="T82" s="51"/>
      <c r="U82" s="340"/>
      <c r="V82" s="341"/>
      <c r="W82" s="341"/>
      <c r="X82" s="341"/>
      <c r="Y82" s="340"/>
      <c r="Z82" s="340"/>
      <c r="AA82" s="51"/>
      <c r="AB82" s="51"/>
      <c r="AC82" s="51"/>
      <c r="AD82" s="51"/>
      <c r="AE82" s="51"/>
      <c r="AF82" s="51"/>
      <c r="AG82" s="51"/>
      <c r="AH82" s="51"/>
      <c r="AI82" s="51"/>
      <c r="AJ82" s="51"/>
      <c r="AK82" s="51"/>
      <c r="AL82" s="51"/>
      <c r="AM82" s="51"/>
    </row>
    <row r="83" spans="2:39" ht="21" customHeight="1">
      <c r="B83" s="1231" t="str">
        <f t="shared" si="1"/>
        <v/>
      </c>
      <c r="C83" s="496">
        <f>'Og s3a'!C82</f>
        <v>0</v>
      </c>
      <c r="D83" s="497">
        <f>'Og s3a'!E82</f>
        <v>0</v>
      </c>
      <c r="E83" s="977">
        <f>'Og s3a'!F82</f>
        <v>0</v>
      </c>
      <c r="F83" s="496">
        <f>'Og s3a'!G82</f>
        <v>0</v>
      </c>
      <c r="G83" s="554"/>
      <c r="H83" s="553"/>
      <c r="I83" s="554"/>
      <c r="J83" s="553"/>
      <c r="K83" s="554"/>
      <c r="L83" s="553"/>
      <c r="M83" s="554"/>
      <c r="N83" s="553"/>
      <c r="O83" s="554"/>
      <c r="P83" s="553"/>
      <c r="Q83" s="60"/>
      <c r="R83" s="17"/>
      <c r="S83" s="57">
        <f>'Og s3a'!D82</f>
        <v>0</v>
      </c>
      <c r="T83" s="51"/>
      <c r="U83" s="340"/>
      <c r="V83" s="341"/>
      <c r="W83" s="341"/>
      <c r="X83" s="341"/>
      <c r="Y83" s="340"/>
      <c r="Z83" s="340"/>
      <c r="AA83" s="51"/>
      <c r="AB83" s="51"/>
      <c r="AC83" s="51"/>
      <c r="AD83" s="51"/>
      <c r="AE83" s="51"/>
      <c r="AF83" s="51"/>
      <c r="AG83" s="51"/>
      <c r="AH83" s="51"/>
      <c r="AI83" s="51"/>
      <c r="AJ83" s="51"/>
      <c r="AK83" s="51"/>
      <c r="AL83" s="51"/>
      <c r="AM83" s="51"/>
    </row>
    <row r="84" spans="2:39" ht="21" customHeight="1">
      <c r="B84" s="1231" t="str">
        <f t="shared" si="1"/>
        <v/>
      </c>
      <c r="C84" s="496">
        <f>'Og s3a'!C83</f>
        <v>0</v>
      </c>
      <c r="D84" s="497">
        <f>'Og s3a'!E83</f>
        <v>0</v>
      </c>
      <c r="E84" s="977">
        <f>'Og s3a'!F83</f>
        <v>0</v>
      </c>
      <c r="F84" s="496">
        <f>'Og s3a'!G83</f>
        <v>0</v>
      </c>
      <c r="G84" s="554"/>
      <c r="H84" s="553"/>
      <c r="I84" s="554"/>
      <c r="J84" s="553"/>
      <c r="K84" s="554"/>
      <c r="L84" s="553"/>
      <c r="M84" s="554"/>
      <c r="N84" s="553"/>
      <c r="O84" s="554"/>
      <c r="P84" s="553"/>
      <c r="Q84" s="60"/>
      <c r="R84" s="17"/>
      <c r="S84" s="57">
        <f>'Og s3a'!D83</f>
        <v>0</v>
      </c>
      <c r="T84" s="51"/>
      <c r="U84" s="340"/>
      <c r="V84" s="341"/>
      <c r="W84" s="341"/>
      <c r="X84" s="341"/>
      <c r="Y84" s="340"/>
      <c r="Z84" s="340"/>
      <c r="AA84" s="51"/>
      <c r="AB84" s="51"/>
      <c r="AC84" s="51"/>
      <c r="AD84" s="51"/>
      <c r="AE84" s="51"/>
      <c r="AF84" s="51"/>
      <c r="AG84" s="51"/>
      <c r="AH84" s="51"/>
      <c r="AI84" s="51"/>
      <c r="AJ84" s="51"/>
      <c r="AK84" s="51"/>
      <c r="AL84" s="51"/>
      <c r="AM84" s="51"/>
    </row>
    <row r="85" spans="2:39" ht="21" customHeight="1">
      <c r="B85" s="1231" t="str">
        <f t="shared" si="1"/>
        <v/>
      </c>
      <c r="C85" s="496">
        <f>'Og s3a'!C84</f>
        <v>0</v>
      </c>
      <c r="D85" s="497">
        <f>'Og s3a'!E84</f>
        <v>0</v>
      </c>
      <c r="E85" s="977">
        <f>'Og s3a'!F84</f>
        <v>0</v>
      </c>
      <c r="F85" s="496">
        <f>'Og s3a'!G84</f>
        <v>0</v>
      </c>
      <c r="G85" s="554"/>
      <c r="H85" s="553"/>
      <c r="I85" s="554"/>
      <c r="J85" s="553"/>
      <c r="K85" s="554"/>
      <c r="L85" s="553"/>
      <c r="M85" s="554"/>
      <c r="N85" s="553"/>
      <c r="O85" s="554"/>
      <c r="P85" s="553"/>
      <c r="Q85" s="60"/>
      <c r="R85" s="17"/>
      <c r="S85" s="57">
        <f>'Og s3a'!D84</f>
        <v>0</v>
      </c>
      <c r="T85" s="51"/>
      <c r="U85" s="340"/>
      <c r="V85" s="341"/>
      <c r="W85" s="341"/>
      <c r="X85" s="341"/>
      <c r="Y85" s="340"/>
      <c r="Z85" s="340"/>
      <c r="AA85" s="51"/>
      <c r="AB85" s="51"/>
      <c r="AC85" s="51"/>
      <c r="AD85" s="51"/>
      <c r="AE85" s="51"/>
      <c r="AF85" s="51"/>
      <c r="AG85" s="51"/>
      <c r="AH85" s="51"/>
      <c r="AI85" s="51"/>
      <c r="AJ85" s="51"/>
      <c r="AK85" s="51"/>
      <c r="AL85" s="51"/>
      <c r="AM85" s="51"/>
    </row>
    <row r="86" spans="2:39" ht="21" customHeight="1">
      <c r="B86" s="1231" t="str">
        <f t="shared" si="1"/>
        <v/>
      </c>
      <c r="C86" s="496">
        <f>'Og s3a'!C85</f>
        <v>0</v>
      </c>
      <c r="D86" s="497">
        <f>'Og s3a'!E85</f>
        <v>0</v>
      </c>
      <c r="E86" s="977">
        <f>'Og s3a'!F85</f>
        <v>0</v>
      </c>
      <c r="F86" s="496">
        <f>'Og s3a'!G85</f>
        <v>0</v>
      </c>
      <c r="G86" s="554"/>
      <c r="H86" s="553"/>
      <c r="I86" s="554"/>
      <c r="J86" s="553"/>
      <c r="K86" s="554"/>
      <c r="L86" s="553"/>
      <c r="M86" s="554"/>
      <c r="N86" s="553"/>
      <c r="O86" s="554"/>
      <c r="P86" s="553"/>
      <c r="Q86" s="60"/>
      <c r="R86" s="17"/>
      <c r="S86" s="57">
        <f>'Og s3a'!D85</f>
        <v>0</v>
      </c>
      <c r="T86" s="51"/>
      <c r="U86" s="340"/>
      <c r="V86" s="341"/>
      <c r="W86" s="341"/>
      <c r="X86" s="341"/>
      <c r="Y86" s="340"/>
      <c r="Z86" s="340"/>
      <c r="AA86" s="51"/>
      <c r="AB86" s="51"/>
      <c r="AC86" s="51"/>
      <c r="AD86" s="51"/>
      <c r="AE86" s="51"/>
      <c r="AF86" s="51"/>
      <c r="AG86" s="51"/>
      <c r="AH86" s="51"/>
      <c r="AI86" s="51"/>
      <c r="AJ86" s="51"/>
      <c r="AK86" s="51"/>
      <c r="AL86" s="51"/>
      <c r="AM86" s="51"/>
    </row>
    <row r="87" spans="2:39" ht="21" customHeight="1">
      <c r="B87" s="1231" t="str">
        <f t="shared" si="1"/>
        <v/>
      </c>
      <c r="C87" s="496">
        <f>'Og s3a'!C86</f>
        <v>0</v>
      </c>
      <c r="D87" s="497">
        <f>'Og s3a'!E86</f>
        <v>0</v>
      </c>
      <c r="E87" s="977">
        <f>'Og s3a'!F86</f>
        <v>0</v>
      </c>
      <c r="F87" s="496">
        <f>'Og s3a'!G86</f>
        <v>0</v>
      </c>
      <c r="G87" s="554"/>
      <c r="H87" s="553"/>
      <c r="I87" s="554"/>
      <c r="J87" s="553"/>
      <c r="K87" s="554"/>
      <c r="L87" s="553"/>
      <c r="M87" s="554"/>
      <c r="N87" s="553"/>
      <c r="O87" s="554"/>
      <c r="P87" s="553"/>
      <c r="Q87" s="60"/>
      <c r="R87" s="17"/>
      <c r="S87" s="57">
        <f>'Og s3a'!D86</f>
        <v>0</v>
      </c>
      <c r="T87" s="51"/>
      <c r="U87" s="340"/>
      <c r="V87" s="341"/>
      <c r="W87" s="341"/>
      <c r="X87" s="341"/>
      <c r="Y87" s="340"/>
      <c r="Z87" s="340"/>
      <c r="AA87" s="51"/>
      <c r="AB87" s="51"/>
      <c r="AC87" s="51"/>
      <c r="AD87" s="51"/>
      <c r="AE87" s="51"/>
      <c r="AF87" s="51"/>
      <c r="AG87" s="51"/>
      <c r="AH87" s="51"/>
      <c r="AI87" s="51"/>
      <c r="AJ87" s="51"/>
      <c r="AK87" s="51"/>
      <c r="AL87" s="51"/>
      <c r="AM87" s="51"/>
    </row>
    <row r="88" spans="2:39" ht="21" customHeight="1">
      <c r="B88" s="1231" t="str">
        <f t="shared" si="1"/>
        <v/>
      </c>
      <c r="C88" s="496">
        <f>'Og s3a'!C87</f>
        <v>0</v>
      </c>
      <c r="D88" s="497">
        <f>'Og s3a'!E87</f>
        <v>0</v>
      </c>
      <c r="E88" s="977">
        <f>'Og s3a'!F87</f>
        <v>0</v>
      </c>
      <c r="F88" s="496">
        <f>'Og s3a'!G87</f>
        <v>0</v>
      </c>
      <c r="G88" s="554"/>
      <c r="H88" s="553"/>
      <c r="I88" s="554"/>
      <c r="J88" s="553"/>
      <c r="K88" s="554"/>
      <c r="L88" s="553"/>
      <c r="M88" s="554"/>
      <c r="N88" s="553"/>
      <c r="O88" s="554"/>
      <c r="P88" s="553"/>
      <c r="Q88" s="60"/>
      <c r="R88" s="17"/>
      <c r="S88" s="57">
        <f>'Og s3a'!D87</f>
        <v>0</v>
      </c>
      <c r="T88" s="51"/>
      <c r="U88" s="340"/>
      <c r="V88" s="341"/>
      <c r="W88" s="341"/>
      <c r="X88" s="341"/>
      <c r="Y88" s="340"/>
      <c r="Z88" s="340"/>
      <c r="AA88" s="51"/>
      <c r="AB88" s="51"/>
      <c r="AC88" s="51"/>
      <c r="AD88" s="51"/>
      <c r="AE88" s="51"/>
      <c r="AF88" s="51"/>
      <c r="AG88" s="51"/>
      <c r="AH88" s="51"/>
      <c r="AI88" s="51"/>
      <c r="AJ88" s="51"/>
      <c r="AK88" s="51"/>
      <c r="AL88" s="51"/>
      <c r="AM88" s="51"/>
    </row>
    <row r="89" spans="2:39" ht="21" customHeight="1">
      <c r="B89" s="1231" t="str">
        <f t="shared" si="1"/>
        <v/>
      </c>
      <c r="C89" s="496">
        <f>'Og s3a'!C88</f>
        <v>0</v>
      </c>
      <c r="D89" s="497">
        <f>'Og s3a'!E88</f>
        <v>0</v>
      </c>
      <c r="E89" s="977">
        <f>'Og s3a'!F88</f>
        <v>0</v>
      </c>
      <c r="F89" s="496">
        <f>'Og s3a'!G88</f>
        <v>0</v>
      </c>
      <c r="G89" s="554"/>
      <c r="H89" s="553"/>
      <c r="I89" s="554"/>
      <c r="J89" s="553"/>
      <c r="K89" s="554"/>
      <c r="L89" s="553"/>
      <c r="M89" s="554"/>
      <c r="N89" s="553"/>
      <c r="O89" s="554"/>
      <c r="P89" s="553"/>
      <c r="Q89" s="60"/>
      <c r="R89" s="17"/>
      <c r="S89" s="57">
        <f>'Og s3a'!D88</f>
        <v>0</v>
      </c>
      <c r="T89" s="51"/>
      <c r="U89" s="340"/>
      <c r="V89" s="341"/>
      <c r="W89" s="341"/>
      <c r="X89" s="341"/>
      <c r="Y89" s="340"/>
      <c r="Z89" s="340"/>
      <c r="AA89" s="51"/>
      <c r="AB89" s="51"/>
      <c r="AC89" s="51"/>
      <c r="AD89" s="51"/>
      <c r="AE89" s="51"/>
      <c r="AF89" s="51"/>
      <c r="AG89" s="51"/>
      <c r="AH89" s="51"/>
      <c r="AI89" s="51"/>
      <c r="AJ89" s="51"/>
      <c r="AK89" s="51"/>
      <c r="AL89" s="51"/>
      <c r="AM89" s="51"/>
    </row>
    <row r="90" spans="2:39" ht="21" customHeight="1">
      <c r="B90" s="1231" t="str">
        <f t="shared" si="1"/>
        <v/>
      </c>
      <c r="C90" s="496">
        <f>'Og s3a'!C89</f>
        <v>0</v>
      </c>
      <c r="D90" s="497">
        <f>'Og s3a'!E89</f>
        <v>0</v>
      </c>
      <c r="E90" s="977">
        <f>'Og s3a'!F89</f>
        <v>0</v>
      </c>
      <c r="F90" s="496">
        <f>'Og s3a'!G89</f>
        <v>0</v>
      </c>
      <c r="G90" s="554"/>
      <c r="H90" s="553"/>
      <c r="I90" s="554"/>
      <c r="J90" s="553"/>
      <c r="K90" s="554"/>
      <c r="L90" s="553"/>
      <c r="M90" s="554"/>
      <c r="N90" s="553"/>
      <c r="O90" s="554"/>
      <c r="P90" s="553"/>
      <c r="Q90" s="60"/>
      <c r="R90" s="17"/>
      <c r="S90" s="57">
        <f>'Og s3a'!D89</f>
        <v>0</v>
      </c>
      <c r="T90" s="51"/>
      <c r="U90" s="340"/>
      <c r="V90" s="341"/>
      <c r="W90" s="341"/>
      <c r="X90" s="341"/>
      <c r="Y90" s="340"/>
      <c r="Z90" s="340"/>
      <c r="AA90" s="51"/>
      <c r="AB90" s="51"/>
      <c r="AC90" s="51"/>
      <c r="AD90" s="51"/>
      <c r="AE90" s="51"/>
      <c r="AF90" s="51"/>
      <c r="AG90" s="51"/>
      <c r="AH90" s="51"/>
      <c r="AI90" s="51"/>
      <c r="AJ90" s="51"/>
      <c r="AK90" s="51"/>
      <c r="AL90" s="51"/>
      <c r="AM90" s="51"/>
    </row>
    <row r="91" spans="2:39" ht="21" customHeight="1">
      <c r="B91" s="1231" t="str">
        <f t="shared" si="1"/>
        <v/>
      </c>
      <c r="C91" s="496">
        <f>'Og s3a'!C90</f>
        <v>0</v>
      </c>
      <c r="D91" s="497">
        <f>'Og s3a'!E90</f>
        <v>0</v>
      </c>
      <c r="E91" s="977">
        <f>'Og s3a'!F90</f>
        <v>0</v>
      </c>
      <c r="F91" s="496">
        <f>'Og s3a'!G90</f>
        <v>0</v>
      </c>
      <c r="G91" s="554"/>
      <c r="H91" s="553"/>
      <c r="I91" s="554"/>
      <c r="J91" s="553"/>
      <c r="K91" s="554"/>
      <c r="L91" s="553"/>
      <c r="M91" s="554"/>
      <c r="N91" s="553"/>
      <c r="O91" s="554"/>
      <c r="P91" s="553"/>
      <c r="Q91" s="60"/>
      <c r="R91" s="17"/>
      <c r="S91" s="57">
        <f>'Og s3a'!D90</f>
        <v>0</v>
      </c>
      <c r="T91" s="51"/>
      <c r="U91" s="340"/>
      <c r="V91" s="341"/>
      <c r="W91" s="341"/>
      <c r="X91" s="341"/>
      <c r="Y91" s="340"/>
      <c r="Z91" s="340"/>
      <c r="AA91" s="51"/>
      <c r="AB91" s="51"/>
      <c r="AC91" s="51"/>
      <c r="AD91" s="51"/>
      <c r="AE91" s="51"/>
      <c r="AF91" s="51"/>
      <c r="AG91" s="51"/>
      <c r="AH91" s="51"/>
      <c r="AI91" s="51"/>
      <c r="AJ91" s="51"/>
      <c r="AK91" s="51"/>
      <c r="AL91" s="51"/>
      <c r="AM91" s="51"/>
    </row>
    <row r="92" spans="2:39" ht="21" customHeight="1">
      <c r="B92" s="1231" t="str">
        <f t="shared" si="1"/>
        <v/>
      </c>
      <c r="C92" s="496">
        <f>'Og s3a'!C91</f>
        <v>0</v>
      </c>
      <c r="D92" s="497">
        <f>'Og s3a'!E91</f>
        <v>0</v>
      </c>
      <c r="E92" s="977">
        <f>'Og s3a'!F91</f>
        <v>0</v>
      </c>
      <c r="F92" s="496">
        <f>'Og s3a'!G91</f>
        <v>0</v>
      </c>
      <c r="G92" s="554"/>
      <c r="H92" s="553"/>
      <c r="I92" s="554"/>
      <c r="J92" s="553"/>
      <c r="K92" s="554"/>
      <c r="L92" s="553"/>
      <c r="M92" s="554"/>
      <c r="N92" s="553"/>
      <c r="O92" s="554"/>
      <c r="P92" s="553"/>
      <c r="Q92" s="60"/>
      <c r="R92" s="17"/>
      <c r="S92" s="57">
        <f>'Og s3a'!D91</f>
        <v>0</v>
      </c>
      <c r="T92" s="51"/>
      <c r="U92" s="340"/>
      <c r="V92" s="341"/>
      <c r="W92" s="341"/>
      <c r="X92" s="341"/>
      <c r="Y92" s="340"/>
      <c r="Z92" s="340"/>
      <c r="AA92" s="51"/>
      <c r="AB92" s="51"/>
      <c r="AC92" s="51"/>
      <c r="AD92" s="51"/>
      <c r="AE92" s="51"/>
      <c r="AF92" s="51"/>
      <c r="AG92" s="51"/>
      <c r="AH92" s="51"/>
      <c r="AI92" s="51"/>
      <c r="AJ92" s="51"/>
      <c r="AK92" s="51"/>
      <c r="AL92" s="51"/>
      <c r="AM92" s="51"/>
    </row>
    <row r="93" spans="2:39" ht="21" customHeight="1">
      <c r="B93" s="1231" t="str">
        <f t="shared" si="1"/>
        <v/>
      </c>
      <c r="C93" s="496">
        <f>'Og s3a'!C92</f>
        <v>0</v>
      </c>
      <c r="D93" s="497">
        <f>'Og s3a'!E92</f>
        <v>0</v>
      </c>
      <c r="E93" s="977">
        <f>'Og s3a'!F92</f>
        <v>0</v>
      </c>
      <c r="F93" s="496">
        <f>'Og s3a'!G92</f>
        <v>0</v>
      </c>
      <c r="G93" s="554"/>
      <c r="H93" s="553"/>
      <c r="I93" s="554"/>
      <c r="J93" s="553"/>
      <c r="K93" s="554"/>
      <c r="L93" s="553"/>
      <c r="M93" s="554"/>
      <c r="N93" s="553"/>
      <c r="O93" s="554"/>
      <c r="P93" s="553"/>
      <c r="Q93" s="60"/>
      <c r="R93" s="17"/>
      <c r="S93" s="57">
        <f>'Og s3a'!D92</f>
        <v>0</v>
      </c>
      <c r="T93" s="51"/>
      <c r="U93" s="340"/>
      <c r="V93" s="341"/>
      <c r="W93" s="341"/>
      <c r="X93" s="341"/>
      <c r="Y93" s="340"/>
      <c r="Z93" s="340"/>
      <c r="AA93" s="51"/>
      <c r="AB93" s="51"/>
      <c r="AC93" s="51"/>
      <c r="AD93" s="51"/>
      <c r="AE93" s="51"/>
      <c r="AF93" s="51"/>
      <c r="AG93" s="51"/>
      <c r="AH93" s="51"/>
      <c r="AI93" s="51"/>
      <c r="AJ93" s="51"/>
      <c r="AK93" s="51"/>
      <c r="AL93" s="51"/>
      <c r="AM93" s="51"/>
    </row>
    <row r="94" spans="2:39" ht="21" customHeight="1">
      <c r="B94" s="1231" t="str">
        <f t="shared" si="1"/>
        <v/>
      </c>
      <c r="C94" s="496">
        <f>'Og s3a'!C93</f>
        <v>0</v>
      </c>
      <c r="D94" s="497">
        <f>'Og s3a'!E93</f>
        <v>0</v>
      </c>
      <c r="E94" s="977">
        <f>'Og s3a'!F93</f>
        <v>0</v>
      </c>
      <c r="F94" s="496">
        <f>'Og s3a'!G93</f>
        <v>0</v>
      </c>
      <c r="G94" s="554"/>
      <c r="H94" s="553"/>
      <c r="I94" s="554"/>
      <c r="J94" s="553"/>
      <c r="K94" s="554"/>
      <c r="L94" s="553"/>
      <c r="M94" s="554"/>
      <c r="N94" s="553"/>
      <c r="O94" s="554"/>
      <c r="P94" s="553"/>
      <c r="Q94" s="60"/>
      <c r="R94" s="17"/>
      <c r="S94" s="57">
        <f>'Og s3a'!D93</f>
        <v>0</v>
      </c>
      <c r="T94" s="51"/>
      <c r="U94" s="340"/>
      <c r="V94" s="341"/>
      <c r="W94" s="341"/>
      <c r="X94" s="341"/>
      <c r="Y94" s="340"/>
      <c r="Z94" s="340"/>
      <c r="AA94" s="51"/>
      <c r="AB94" s="51"/>
      <c r="AC94" s="51"/>
      <c r="AD94" s="51"/>
      <c r="AE94" s="51"/>
      <c r="AF94" s="51"/>
      <c r="AG94" s="51"/>
      <c r="AH94" s="51"/>
      <c r="AI94" s="51"/>
      <c r="AJ94" s="51"/>
      <c r="AK94" s="51"/>
      <c r="AL94" s="51"/>
      <c r="AM94" s="51"/>
    </row>
    <row r="95" spans="2:39" ht="21" customHeight="1">
      <c r="B95" s="1231" t="str">
        <f t="shared" si="1"/>
        <v/>
      </c>
      <c r="C95" s="496">
        <f>'Og s3a'!C94</f>
        <v>0</v>
      </c>
      <c r="D95" s="497">
        <f>'Og s3a'!E94</f>
        <v>0</v>
      </c>
      <c r="E95" s="977">
        <f>'Og s3a'!F94</f>
        <v>0</v>
      </c>
      <c r="F95" s="496">
        <f>'Og s3a'!G94</f>
        <v>0</v>
      </c>
      <c r="G95" s="554"/>
      <c r="H95" s="553"/>
      <c r="I95" s="554"/>
      <c r="J95" s="553"/>
      <c r="K95" s="554"/>
      <c r="L95" s="553"/>
      <c r="M95" s="554"/>
      <c r="N95" s="553"/>
      <c r="O95" s="554"/>
      <c r="P95" s="553"/>
      <c r="Q95" s="60"/>
      <c r="R95" s="17"/>
      <c r="S95" s="57">
        <f>'Og s3a'!D94</f>
        <v>0</v>
      </c>
      <c r="T95" s="51"/>
      <c r="U95" s="340"/>
      <c r="V95" s="341"/>
      <c r="W95" s="341"/>
      <c r="X95" s="341"/>
      <c r="Y95" s="340"/>
      <c r="Z95" s="340"/>
      <c r="AA95" s="51"/>
      <c r="AB95" s="51"/>
      <c r="AC95" s="51"/>
      <c r="AD95" s="51"/>
      <c r="AE95" s="51"/>
      <c r="AF95" s="51"/>
      <c r="AG95" s="51"/>
      <c r="AH95" s="51"/>
      <c r="AI95" s="51"/>
      <c r="AJ95" s="51"/>
      <c r="AK95" s="51"/>
      <c r="AL95" s="51"/>
      <c r="AM95" s="51"/>
    </row>
    <row r="96" spans="2:39" ht="21" customHeight="1">
      <c r="B96" s="1231" t="str">
        <f t="shared" si="1"/>
        <v/>
      </c>
      <c r="C96" s="496">
        <f>'Og s3a'!C95</f>
        <v>0</v>
      </c>
      <c r="D96" s="497">
        <f>'Og s3a'!E95</f>
        <v>0</v>
      </c>
      <c r="E96" s="977">
        <f>'Og s3a'!F95</f>
        <v>0</v>
      </c>
      <c r="F96" s="496">
        <f>'Og s3a'!G95</f>
        <v>0</v>
      </c>
      <c r="G96" s="554"/>
      <c r="H96" s="553"/>
      <c r="I96" s="554"/>
      <c r="J96" s="553"/>
      <c r="K96" s="554"/>
      <c r="L96" s="553"/>
      <c r="M96" s="554"/>
      <c r="N96" s="553"/>
      <c r="O96" s="554"/>
      <c r="P96" s="553"/>
      <c r="Q96" s="60"/>
      <c r="R96" s="17"/>
      <c r="S96" s="57">
        <f>'Og s3a'!D95</f>
        <v>0</v>
      </c>
      <c r="T96" s="51"/>
      <c r="U96" s="340"/>
      <c r="V96" s="341"/>
      <c r="W96" s="341"/>
      <c r="X96" s="341"/>
      <c r="Y96" s="340"/>
      <c r="Z96" s="340"/>
      <c r="AA96" s="51"/>
      <c r="AB96" s="51"/>
      <c r="AC96" s="51"/>
      <c r="AD96" s="51"/>
      <c r="AE96" s="51"/>
      <c r="AF96" s="51"/>
      <c r="AG96" s="51"/>
      <c r="AH96" s="51"/>
      <c r="AI96" s="51"/>
      <c r="AJ96" s="51"/>
      <c r="AK96" s="51"/>
      <c r="AL96" s="51"/>
      <c r="AM96" s="51"/>
    </row>
    <row r="97" spans="2:39" ht="21" customHeight="1">
      <c r="B97" s="1231" t="str">
        <f t="shared" si="1"/>
        <v/>
      </c>
      <c r="C97" s="496">
        <f>'Og s3a'!C96</f>
        <v>0</v>
      </c>
      <c r="D97" s="497">
        <f>'Og s3a'!E96</f>
        <v>0</v>
      </c>
      <c r="E97" s="977">
        <f>'Og s3a'!F96</f>
        <v>0</v>
      </c>
      <c r="F97" s="496">
        <f>'Og s3a'!G96</f>
        <v>0</v>
      </c>
      <c r="G97" s="554"/>
      <c r="H97" s="553"/>
      <c r="I97" s="554"/>
      <c r="J97" s="553"/>
      <c r="K97" s="554"/>
      <c r="L97" s="553"/>
      <c r="M97" s="554"/>
      <c r="N97" s="553"/>
      <c r="O97" s="554"/>
      <c r="P97" s="553"/>
      <c r="Q97" s="60"/>
      <c r="R97" s="17"/>
      <c r="S97" s="57">
        <f>'Og s3a'!D96</f>
        <v>0</v>
      </c>
      <c r="T97" s="51"/>
      <c r="U97" s="340"/>
      <c r="V97" s="341"/>
      <c r="W97" s="341"/>
      <c r="X97" s="341"/>
      <c r="Y97" s="340"/>
      <c r="Z97" s="340"/>
      <c r="AA97" s="51"/>
      <c r="AB97" s="51"/>
      <c r="AC97" s="51"/>
      <c r="AD97" s="51"/>
      <c r="AE97" s="51"/>
      <c r="AF97" s="51"/>
      <c r="AG97" s="51"/>
      <c r="AH97" s="51"/>
      <c r="AI97" s="51"/>
      <c r="AJ97" s="51"/>
      <c r="AK97" s="51"/>
      <c r="AL97" s="51"/>
      <c r="AM97" s="51"/>
    </row>
    <row r="98" spans="2:39" ht="21" customHeight="1">
      <c r="B98" s="1231" t="str">
        <f t="shared" si="1"/>
        <v/>
      </c>
      <c r="C98" s="496">
        <f>'Og s3a'!C97</f>
        <v>0</v>
      </c>
      <c r="D98" s="497">
        <f>'Og s3a'!E97</f>
        <v>0</v>
      </c>
      <c r="E98" s="977">
        <f>'Og s3a'!F97</f>
        <v>0</v>
      </c>
      <c r="F98" s="496">
        <f>'Og s3a'!G97</f>
        <v>0</v>
      </c>
      <c r="G98" s="554"/>
      <c r="H98" s="553"/>
      <c r="I98" s="554"/>
      <c r="J98" s="553"/>
      <c r="K98" s="554"/>
      <c r="L98" s="553"/>
      <c r="M98" s="554"/>
      <c r="N98" s="553"/>
      <c r="O98" s="554"/>
      <c r="P98" s="553"/>
      <c r="Q98" s="60"/>
      <c r="R98" s="17"/>
      <c r="S98" s="57">
        <f>'Og s3a'!D97</f>
        <v>0</v>
      </c>
      <c r="T98" s="51"/>
      <c r="U98" s="340"/>
      <c r="V98" s="341"/>
      <c r="W98" s="341"/>
      <c r="X98" s="341"/>
      <c r="Y98" s="340"/>
      <c r="Z98" s="340"/>
      <c r="AA98" s="51"/>
      <c r="AB98" s="51"/>
      <c r="AC98" s="51"/>
      <c r="AD98" s="51"/>
      <c r="AE98" s="51"/>
      <c r="AF98" s="51"/>
      <c r="AG98" s="51"/>
      <c r="AH98" s="51"/>
      <c r="AI98" s="51"/>
      <c r="AJ98" s="51"/>
      <c r="AK98" s="51"/>
      <c r="AL98" s="51"/>
      <c r="AM98" s="51"/>
    </row>
    <row r="99" spans="2:39" ht="21" customHeight="1">
      <c r="B99" s="1231" t="str">
        <f t="shared" si="1"/>
        <v/>
      </c>
      <c r="C99" s="496">
        <f>'Og s3a'!C98</f>
        <v>0</v>
      </c>
      <c r="D99" s="497">
        <f>'Og s3a'!E98</f>
        <v>0</v>
      </c>
      <c r="E99" s="977">
        <f>'Og s3a'!F98</f>
        <v>0</v>
      </c>
      <c r="F99" s="496">
        <f>'Og s3a'!G98</f>
        <v>0</v>
      </c>
      <c r="G99" s="554"/>
      <c r="H99" s="553"/>
      <c r="I99" s="554"/>
      <c r="J99" s="553"/>
      <c r="K99" s="554"/>
      <c r="L99" s="553"/>
      <c r="M99" s="554"/>
      <c r="N99" s="553"/>
      <c r="O99" s="554"/>
      <c r="P99" s="553"/>
      <c r="Q99" s="60"/>
      <c r="R99" s="17"/>
      <c r="S99" s="57">
        <f>'Og s3a'!D98</f>
        <v>0</v>
      </c>
      <c r="T99" s="51"/>
      <c r="U99" s="340"/>
      <c r="V99" s="341"/>
      <c r="W99" s="341"/>
      <c r="X99" s="341"/>
      <c r="Y99" s="340"/>
      <c r="Z99" s="340"/>
      <c r="AA99" s="51"/>
      <c r="AB99" s="51"/>
      <c r="AC99" s="51"/>
      <c r="AD99" s="51"/>
      <c r="AE99" s="51"/>
      <c r="AF99" s="51"/>
      <c r="AG99" s="51"/>
      <c r="AH99" s="51"/>
      <c r="AI99" s="51"/>
      <c r="AJ99" s="51"/>
      <c r="AK99" s="51"/>
      <c r="AL99" s="51"/>
      <c r="AM99" s="51"/>
    </row>
    <row r="100" spans="2:39" ht="21" customHeight="1">
      <c r="B100" s="1231" t="str">
        <f t="shared" si="1"/>
        <v/>
      </c>
      <c r="C100" s="496">
        <f>'Og s3a'!C99</f>
        <v>0</v>
      </c>
      <c r="D100" s="497">
        <f>'Og s3a'!E99</f>
        <v>0</v>
      </c>
      <c r="E100" s="977">
        <f>'Og s3a'!F99</f>
        <v>0</v>
      </c>
      <c r="F100" s="496">
        <f>'Og s3a'!G99</f>
        <v>0</v>
      </c>
      <c r="G100" s="554"/>
      <c r="H100" s="553"/>
      <c r="I100" s="554"/>
      <c r="J100" s="553"/>
      <c r="K100" s="554"/>
      <c r="L100" s="553"/>
      <c r="M100" s="554"/>
      <c r="N100" s="553"/>
      <c r="O100" s="554"/>
      <c r="P100" s="553"/>
      <c r="Q100" s="60"/>
      <c r="R100" s="17"/>
      <c r="S100" s="57">
        <f>'Og s3a'!D99</f>
        <v>0</v>
      </c>
      <c r="T100" s="51"/>
      <c r="U100" s="340"/>
      <c r="V100" s="341"/>
      <c r="W100" s="341"/>
      <c r="X100" s="341"/>
      <c r="Y100" s="340"/>
      <c r="Z100" s="340"/>
      <c r="AA100" s="51"/>
      <c r="AB100" s="51"/>
      <c r="AC100" s="51"/>
      <c r="AD100" s="51"/>
      <c r="AE100" s="51"/>
      <c r="AF100" s="51"/>
      <c r="AG100" s="51"/>
      <c r="AH100" s="51"/>
      <c r="AI100" s="51"/>
      <c r="AJ100" s="51"/>
      <c r="AK100" s="51"/>
      <c r="AL100" s="51"/>
      <c r="AM100" s="51"/>
    </row>
    <row r="101" spans="2:39" ht="21" customHeight="1">
      <c r="B101" s="1231" t="str">
        <f t="shared" si="1"/>
        <v/>
      </c>
      <c r="C101" s="496">
        <f>'Og s3a'!C100</f>
        <v>0</v>
      </c>
      <c r="D101" s="497">
        <f>'Og s3a'!E100</f>
        <v>0</v>
      </c>
      <c r="E101" s="977">
        <f>'Og s3a'!F100</f>
        <v>0</v>
      </c>
      <c r="F101" s="496">
        <f>'Og s3a'!G100</f>
        <v>0</v>
      </c>
      <c r="G101" s="554"/>
      <c r="H101" s="553"/>
      <c r="I101" s="554"/>
      <c r="J101" s="553"/>
      <c r="K101" s="554"/>
      <c r="L101" s="553"/>
      <c r="M101" s="554"/>
      <c r="N101" s="553"/>
      <c r="O101" s="554"/>
      <c r="P101" s="553"/>
      <c r="Q101" s="60"/>
      <c r="R101" s="17"/>
      <c r="S101" s="57">
        <f>'Og s3a'!D100</f>
        <v>0</v>
      </c>
      <c r="T101" s="51"/>
      <c r="U101" s="340"/>
      <c r="V101" s="341"/>
      <c r="W101" s="341"/>
      <c r="X101" s="341"/>
      <c r="Y101" s="340"/>
      <c r="Z101" s="340"/>
      <c r="AA101" s="51"/>
      <c r="AB101" s="51"/>
      <c r="AC101" s="51"/>
      <c r="AD101" s="51"/>
      <c r="AE101" s="51"/>
      <c r="AF101" s="51"/>
      <c r="AG101" s="51"/>
      <c r="AH101" s="51"/>
      <c r="AI101" s="51"/>
      <c r="AJ101" s="51"/>
      <c r="AK101" s="51"/>
      <c r="AL101" s="51"/>
      <c r="AM101" s="51"/>
    </row>
    <row r="102" spans="2:39" ht="21" customHeight="1">
      <c r="B102" s="1231" t="str">
        <f t="shared" si="1"/>
        <v/>
      </c>
      <c r="C102" s="496">
        <f>'Og s3a'!C101</f>
        <v>0</v>
      </c>
      <c r="D102" s="497">
        <f>'Og s3a'!E101</f>
        <v>0</v>
      </c>
      <c r="E102" s="977">
        <f>'Og s3a'!F101</f>
        <v>0</v>
      </c>
      <c r="F102" s="496">
        <f>'Og s3a'!G101</f>
        <v>0</v>
      </c>
      <c r="G102" s="554"/>
      <c r="H102" s="553"/>
      <c r="I102" s="554"/>
      <c r="J102" s="553"/>
      <c r="K102" s="554"/>
      <c r="L102" s="553"/>
      <c r="M102" s="554"/>
      <c r="N102" s="553"/>
      <c r="O102" s="554"/>
      <c r="P102" s="553"/>
      <c r="Q102" s="60"/>
      <c r="R102" s="17"/>
      <c r="S102" s="57">
        <f>'Og s3a'!D101</f>
        <v>0</v>
      </c>
      <c r="T102" s="51"/>
      <c r="U102" s="340"/>
      <c r="V102" s="341"/>
      <c r="W102" s="341"/>
      <c r="X102" s="341"/>
      <c r="Y102" s="340"/>
      <c r="Z102" s="340"/>
      <c r="AA102" s="51"/>
      <c r="AB102" s="51"/>
      <c r="AC102" s="51"/>
      <c r="AD102" s="51"/>
      <c r="AE102" s="51"/>
      <c r="AF102" s="51"/>
      <c r="AG102" s="51"/>
      <c r="AH102" s="51"/>
      <c r="AI102" s="51"/>
      <c r="AJ102" s="51"/>
      <c r="AK102" s="51"/>
      <c r="AL102" s="51"/>
      <c r="AM102" s="51"/>
    </row>
    <row r="103" spans="2:39" ht="21" customHeight="1">
      <c r="B103" s="1231" t="str">
        <f t="shared" si="1"/>
        <v/>
      </c>
      <c r="C103" s="496">
        <f>'Og s3a'!C102</f>
        <v>0</v>
      </c>
      <c r="D103" s="497">
        <f>'Og s3a'!E102</f>
        <v>0</v>
      </c>
      <c r="E103" s="977">
        <f>'Og s3a'!F102</f>
        <v>0</v>
      </c>
      <c r="F103" s="496">
        <f>'Og s3a'!G102</f>
        <v>0</v>
      </c>
      <c r="G103" s="554"/>
      <c r="H103" s="553"/>
      <c r="I103" s="554"/>
      <c r="J103" s="553"/>
      <c r="K103" s="554"/>
      <c r="L103" s="553"/>
      <c r="M103" s="554"/>
      <c r="N103" s="553"/>
      <c r="O103" s="554"/>
      <c r="P103" s="553"/>
      <c r="Q103" s="60"/>
      <c r="R103" s="17"/>
      <c r="S103" s="57">
        <f>'Og s3a'!D102</f>
        <v>0</v>
      </c>
      <c r="T103" s="51"/>
      <c r="U103" s="340"/>
      <c r="V103" s="341"/>
      <c r="W103" s="341"/>
      <c r="X103" s="341"/>
      <c r="Y103" s="340"/>
      <c r="Z103" s="340"/>
      <c r="AA103" s="51"/>
      <c r="AB103" s="51"/>
      <c r="AC103" s="51"/>
      <c r="AD103" s="51"/>
      <c r="AE103" s="51"/>
      <c r="AF103" s="51"/>
      <c r="AG103" s="51"/>
      <c r="AH103" s="51"/>
      <c r="AI103" s="51"/>
      <c r="AJ103" s="51"/>
      <c r="AK103" s="51"/>
      <c r="AL103" s="51"/>
      <c r="AM103" s="51"/>
    </row>
    <row r="104" spans="2:39" ht="21" customHeight="1">
      <c r="B104" s="1231" t="str">
        <f t="shared" si="1"/>
        <v/>
      </c>
      <c r="C104" s="496">
        <f>'Og s3a'!C103</f>
        <v>0</v>
      </c>
      <c r="D104" s="497">
        <f>'Og s3a'!E103</f>
        <v>0</v>
      </c>
      <c r="E104" s="977">
        <f>'Og s3a'!F103</f>
        <v>0</v>
      </c>
      <c r="F104" s="496">
        <f>'Og s3a'!G103</f>
        <v>0</v>
      </c>
      <c r="G104" s="554"/>
      <c r="H104" s="553"/>
      <c r="I104" s="554"/>
      <c r="J104" s="553"/>
      <c r="K104" s="554"/>
      <c r="L104" s="553"/>
      <c r="M104" s="554"/>
      <c r="N104" s="553"/>
      <c r="O104" s="554"/>
      <c r="P104" s="553"/>
      <c r="Q104" s="60"/>
      <c r="R104" s="17"/>
      <c r="S104" s="57">
        <f>'Og s3a'!D103</f>
        <v>0</v>
      </c>
      <c r="T104" s="51"/>
      <c r="U104" s="340"/>
      <c r="V104" s="341"/>
      <c r="W104" s="341"/>
      <c r="X104" s="341"/>
      <c r="Y104" s="340"/>
      <c r="Z104" s="340"/>
      <c r="AA104" s="51"/>
      <c r="AB104" s="51"/>
      <c r="AC104" s="51"/>
      <c r="AD104" s="51"/>
      <c r="AE104" s="51"/>
      <c r="AF104" s="51"/>
      <c r="AG104" s="51"/>
      <c r="AH104" s="51"/>
      <c r="AI104" s="51"/>
      <c r="AJ104" s="51"/>
      <c r="AK104" s="51"/>
      <c r="AL104" s="51"/>
      <c r="AM104" s="51"/>
    </row>
    <row r="105" spans="2:39" ht="21" customHeight="1">
      <c r="B105" s="1231" t="str">
        <f t="shared" si="1"/>
        <v/>
      </c>
      <c r="C105" s="496">
        <f>'Og s3a'!C104</f>
        <v>0</v>
      </c>
      <c r="D105" s="497">
        <f>'Og s3a'!E104</f>
        <v>0</v>
      </c>
      <c r="E105" s="977">
        <f>'Og s3a'!F104</f>
        <v>0</v>
      </c>
      <c r="F105" s="496">
        <f>'Og s3a'!G104</f>
        <v>0</v>
      </c>
      <c r="G105" s="554"/>
      <c r="H105" s="553"/>
      <c r="I105" s="554"/>
      <c r="J105" s="553"/>
      <c r="K105" s="554"/>
      <c r="L105" s="553"/>
      <c r="M105" s="554"/>
      <c r="N105" s="553"/>
      <c r="O105" s="554"/>
      <c r="P105" s="553"/>
      <c r="Q105" s="60"/>
      <c r="R105" s="17"/>
      <c r="S105" s="57">
        <f>'Og s3a'!D104</f>
        <v>0</v>
      </c>
      <c r="T105" s="51"/>
      <c r="U105" s="340"/>
      <c r="V105" s="341"/>
      <c r="W105" s="341"/>
      <c r="X105" s="341"/>
      <c r="Y105" s="340"/>
      <c r="Z105" s="340"/>
      <c r="AA105" s="51"/>
      <c r="AB105" s="51"/>
      <c r="AC105" s="51"/>
      <c r="AD105" s="51"/>
      <c r="AE105" s="51"/>
      <c r="AF105" s="51"/>
      <c r="AG105" s="51"/>
      <c r="AH105" s="51"/>
      <c r="AI105" s="51"/>
      <c r="AJ105" s="51"/>
      <c r="AK105" s="51"/>
      <c r="AL105" s="51"/>
      <c r="AM105" s="51"/>
    </row>
    <row r="106" spans="2:39" ht="21" customHeight="1">
      <c r="B106" s="1231" t="str">
        <f t="shared" si="1"/>
        <v/>
      </c>
      <c r="C106" s="496">
        <f>'Og s3a'!C105</f>
        <v>0</v>
      </c>
      <c r="D106" s="497">
        <f>'Og s3a'!E105</f>
        <v>0</v>
      </c>
      <c r="E106" s="977">
        <f>'Og s3a'!F105</f>
        <v>0</v>
      </c>
      <c r="F106" s="496">
        <f>'Og s3a'!G105</f>
        <v>0</v>
      </c>
      <c r="G106" s="554"/>
      <c r="H106" s="553"/>
      <c r="I106" s="554"/>
      <c r="J106" s="553"/>
      <c r="K106" s="554"/>
      <c r="L106" s="553"/>
      <c r="M106" s="554"/>
      <c r="N106" s="553"/>
      <c r="O106" s="554"/>
      <c r="P106" s="553"/>
      <c r="Q106" s="60"/>
      <c r="R106" s="17"/>
      <c r="S106" s="57">
        <f>'Og s3a'!D105</f>
        <v>0</v>
      </c>
      <c r="T106" s="51"/>
      <c r="U106" s="340"/>
      <c r="V106" s="341"/>
      <c r="W106" s="341"/>
      <c r="X106" s="341"/>
      <c r="Y106" s="340"/>
      <c r="Z106" s="340"/>
      <c r="AA106" s="51"/>
      <c r="AB106" s="51"/>
      <c r="AC106" s="51"/>
      <c r="AD106" s="51"/>
      <c r="AE106" s="51"/>
      <c r="AF106" s="51"/>
      <c r="AG106" s="51"/>
      <c r="AH106" s="51"/>
      <c r="AI106" s="51"/>
      <c r="AJ106" s="51"/>
      <c r="AK106" s="51"/>
      <c r="AL106" s="51"/>
      <c r="AM106" s="51"/>
    </row>
    <row r="107" spans="2:39" ht="21" customHeight="1">
      <c r="B107" s="1231" t="str">
        <f t="shared" si="1"/>
        <v/>
      </c>
      <c r="C107" s="496">
        <f>'Og s3a'!C106</f>
        <v>0</v>
      </c>
      <c r="D107" s="497">
        <f>'Og s3a'!E106</f>
        <v>0</v>
      </c>
      <c r="E107" s="977">
        <f>'Og s3a'!F106</f>
        <v>0</v>
      </c>
      <c r="F107" s="496">
        <f>'Og s3a'!G106</f>
        <v>0</v>
      </c>
      <c r="G107" s="554"/>
      <c r="H107" s="553"/>
      <c r="I107" s="554"/>
      <c r="J107" s="553"/>
      <c r="K107" s="554"/>
      <c r="L107" s="553"/>
      <c r="M107" s="554"/>
      <c r="N107" s="553"/>
      <c r="O107" s="554"/>
      <c r="P107" s="553"/>
      <c r="Q107" s="60"/>
      <c r="R107" s="17"/>
      <c r="S107" s="57">
        <f>'Og s3a'!D106</f>
        <v>0</v>
      </c>
      <c r="T107" s="51"/>
      <c r="U107" s="340"/>
      <c r="V107" s="341"/>
      <c r="W107" s="341"/>
      <c r="X107" s="341"/>
      <c r="Y107" s="340"/>
      <c r="Z107" s="340"/>
      <c r="AA107" s="51"/>
      <c r="AB107" s="51"/>
      <c r="AC107" s="51"/>
      <c r="AD107" s="51"/>
      <c r="AE107" s="51"/>
      <c r="AF107" s="51"/>
      <c r="AG107" s="51"/>
      <c r="AH107" s="51"/>
      <c r="AI107" s="51"/>
      <c r="AJ107" s="51"/>
      <c r="AK107" s="51"/>
      <c r="AL107" s="51"/>
      <c r="AM107" s="51"/>
    </row>
    <row r="108" spans="2:39" ht="21" customHeight="1">
      <c r="B108" s="1231" t="str">
        <f t="shared" si="1"/>
        <v/>
      </c>
      <c r="C108" s="496">
        <f>'Og s3a'!C107</f>
        <v>0</v>
      </c>
      <c r="D108" s="497">
        <f>'Og s3a'!E107</f>
        <v>0</v>
      </c>
      <c r="E108" s="977">
        <f>'Og s3a'!F107</f>
        <v>0</v>
      </c>
      <c r="F108" s="496">
        <f>'Og s3a'!G107</f>
        <v>0</v>
      </c>
      <c r="G108" s="554"/>
      <c r="H108" s="553"/>
      <c r="I108" s="554"/>
      <c r="J108" s="553"/>
      <c r="K108" s="554"/>
      <c r="L108" s="553"/>
      <c r="M108" s="554"/>
      <c r="N108" s="553"/>
      <c r="O108" s="554"/>
      <c r="P108" s="553"/>
      <c r="Q108" s="60"/>
      <c r="R108" s="17"/>
      <c r="S108" s="57">
        <f>'Og s3a'!D107</f>
        <v>0</v>
      </c>
      <c r="T108" s="51"/>
      <c r="U108" s="340"/>
      <c r="V108" s="341"/>
      <c r="W108" s="341"/>
      <c r="X108" s="341"/>
      <c r="Y108" s="340"/>
      <c r="Z108" s="340"/>
      <c r="AA108" s="51"/>
      <c r="AB108" s="51"/>
      <c r="AC108" s="51"/>
      <c r="AD108" s="51"/>
      <c r="AE108" s="51"/>
      <c r="AF108" s="51"/>
      <c r="AG108" s="51"/>
      <c r="AH108" s="51"/>
      <c r="AI108" s="51"/>
      <c r="AJ108" s="51"/>
      <c r="AK108" s="51"/>
      <c r="AL108" s="51"/>
      <c r="AM108" s="51"/>
    </row>
    <row r="109" spans="2:39" ht="21" customHeight="1">
      <c r="B109" s="1231" t="str">
        <f t="shared" si="1"/>
        <v/>
      </c>
      <c r="C109" s="496">
        <f>'Og s3a'!C108</f>
        <v>0</v>
      </c>
      <c r="D109" s="497">
        <f>'Og s3a'!E108</f>
        <v>0</v>
      </c>
      <c r="E109" s="977">
        <f>'Og s3a'!F108</f>
        <v>0</v>
      </c>
      <c r="F109" s="496">
        <f>'Og s3a'!G108</f>
        <v>0</v>
      </c>
      <c r="G109" s="554"/>
      <c r="H109" s="553"/>
      <c r="I109" s="554"/>
      <c r="J109" s="553"/>
      <c r="K109" s="554"/>
      <c r="L109" s="553"/>
      <c r="M109" s="554"/>
      <c r="N109" s="553"/>
      <c r="O109" s="554"/>
      <c r="P109" s="553"/>
      <c r="Q109" s="60"/>
      <c r="R109" s="17"/>
      <c r="S109" s="57">
        <f>'Og s3a'!D108</f>
        <v>0</v>
      </c>
      <c r="T109" s="51"/>
      <c r="U109" s="340"/>
      <c r="V109" s="341"/>
      <c r="W109" s="341"/>
      <c r="X109" s="341"/>
      <c r="Y109" s="340"/>
      <c r="Z109" s="340"/>
      <c r="AA109" s="51"/>
      <c r="AB109" s="51"/>
      <c r="AC109" s="51"/>
      <c r="AD109" s="51"/>
      <c r="AE109" s="51"/>
      <c r="AF109" s="51"/>
      <c r="AG109" s="51"/>
      <c r="AH109" s="51"/>
      <c r="AI109" s="51"/>
      <c r="AJ109" s="51"/>
      <c r="AK109" s="51"/>
      <c r="AL109" s="51"/>
      <c r="AM109" s="51"/>
    </row>
    <row r="110" spans="2:39" ht="21" customHeight="1">
      <c r="B110" s="1231" t="str">
        <f t="shared" si="1"/>
        <v/>
      </c>
      <c r="C110" s="496">
        <f>'Og s3a'!C109</f>
        <v>0</v>
      </c>
      <c r="D110" s="497">
        <f>'Og s3a'!E109</f>
        <v>0</v>
      </c>
      <c r="E110" s="977">
        <f>'Og s3a'!F109</f>
        <v>0</v>
      </c>
      <c r="F110" s="496">
        <f>'Og s3a'!G109</f>
        <v>0</v>
      </c>
      <c r="G110" s="554"/>
      <c r="H110" s="553"/>
      <c r="I110" s="554"/>
      <c r="J110" s="553"/>
      <c r="K110" s="554"/>
      <c r="L110" s="553"/>
      <c r="M110" s="554"/>
      <c r="N110" s="553"/>
      <c r="O110" s="554"/>
      <c r="P110" s="553"/>
      <c r="Q110" s="60"/>
      <c r="R110" s="17"/>
      <c r="S110" s="57">
        <f>'Og s3a'!D109</f>
        <v>0</v>
      </c>
      <c r="T110" s="51"/>
      <c r="U110" s="340"/>
      <c r="V110" s="341"/>
      <c r="W110" s="341"/>
      <c r="X110" s="341"/>
      <c r="Y110" s="340"/>
      <c r="Z110" s="340"/>
      <c r="AA110" s="51"/>
      <c r="AB110" s="51"/>
      <c r="AC110" s="51"/>
      <c r="AD110" s="51"/>
      <c r="AE110" s="51"/>
      <c r="AF110" s="51"/>
      <c r="AG110" s="51"/>
      <c r="AH110" s="51"/>
      <c r="AI110" s="51"/>
      <c r="AJ110" s="51"/>
      <c r="AK110" s="51"/>
      <c r="AL110" s="51"/>
      <c r="AM110" s="51"/>
    </row>
    <row r="111" spans="2:39" ht="21" customHeight="1">
      <c r="B111" s="1231" t="str">
        <f t="shared" si="1"/>
        <v/>
      </c>
      <c r="C111" s="496">
        <f>'Og s3a'!C110</f>
        <v>0</v>
      </c>
      <c r="D111" s="497">
        <f>'Og s3a'!E110</f>
        <v>0</v>
      </c>
      <c r="E111" s="977">
        <f>'Og s3a'!F110</f>
        <v>0</v>
      </c>
      <c r="F111" s="496">
        <f>'Og s3a'!G110</f>
        <v>0</v>
      </c>
      <c r="G111" s="554"/>
      <c r="H111" s="553"/>
      <c r="I111" s="554"/>
      <c r="J111" s="553"/>
      <c r="K111" s="554"/>
      <c r="L111" s="553"/>
      <c r="M111" s="554"/>
      <c r="N111" s="553"/>
      <c r="O111" s="554"/>
      <c r="P111" s="553"/>
      <c r="Q111" s="60"/>
      <c r="R111" s="17"/>
      <c r="S111" s="57">
        <f>'Og s3a'!D110</f>
        <v>0</v>
      </c>
      <c r="T111" s="51"/>
      <c r="U111" s="340"/>
      <c r="V111" s="341"/>
      <c r="W111" s="341"/>
      <c r="X111" s="341"/>
      <c r="Y111" s="340"/>
      <c r="Z111" s="340"/>
      <c r="AA111" s="51"/>
      <c r="AB111" s="51"/>
      <c r="AC111" s="51"/>
      <c r="AD111" s="51"/>
      <c r="AE111" s="51"/>
      <c r="AF111" s="51"/>
      <c r="AG111" s="51"/>
      <c r="AH111" s="51"/>
      <c r="AI111" s="51"/>
      <c r="AJ111" s="51"/>
      <c r="AK111" s="51"/>
      <c r="AL111" s="51"/>
      <c r="AM111" s="51"/>
    </row>
    <row r="112" spans="2:39" ht="21" customHeight="1">
      <c r="B112" s="1231" t="str">
        <f t="shared" si="1"/>
        <v/>
      </c>
      <c r="C112" s="496">
        <f>'Og s3a'!C111</f>
        <v>0</v>
      </c>
      <c r="D112" s="497">
        <f>'Og s3a'!E111</f>
        <v>0</v>
      </c>
      <c r="E112" s="977">
        <f>'Og s3a'!F111</f>
        <v>0</v>
      </c>
      <c r="F112" s="496">
        <f>'Og s3a'!G111</f>
        <v>0</v>
      </c>
      <c r="G112" s="554"/>
      <c r="H112" s="553"/>
      <c r="I112" s="554"/>
      <c r="J112" s="553"/>
      <c r="K112" s="554"/>
      <c r="L112" s="553"/>
      <c r="M112" s="554"/>
      <c r="N112" s="553"/>
      <c r="O112" s="554"/>
      <c r="P112" s="553"/>
      <c r="Q112" s="60"/>
      <c r="R112" s="17"/>
      <c r="S112" s="57">
        <f>'Og s3a'!D111</f>
        <v>0</v>
      </c>
      <c r="T112" s="51"/>
      <c r="U112" s="340"/>
      <c r="V112" s="341"/>
      <c r="W112" s="341"/>
      <c r="X112" s="341"/>
      <c r="Y112" s="340"/>
      <c r="Z112" s="340"/>
      <c r="AA112" s="51"/>
      <c r="AB112" s="51"/>
      <c r="AC112" s="51"/>
      <c r="AD112" s="51"/>
      <c r="AE112" s="51"/>
      <c r="AF112" s="51"/>
      <c r="AG112" s="51"/>
      <c r="AH112" s="51"/>
      <c r="AI112" s="51"/>
      <c r="AJ112" s="51"/>
      <c r="AK112" s="51"/>
      <c r="AL112" s="51"/>
      <c r="AM112" s="51"/>
    </row>
    <row r="113" spans="2:39" ht="21" customHeight="1">
      <c r="B113" s="1231" t="str">
        <f t="shared" si="1"/>
        <v/>
      </c>
      <c r="C113" s="496">
        <f>'Og s3a'!C112</f>
        <v>0</v>
      </c>
      <c r="D113" s="497">
        <f>'Og s3a'!E112</f>
        <v>0</v>
      </c>
      <c r="E113" s="977">
        <f>'Og s3a'!F112</f>
        <v>0</v>
      </c>
      <c r="F113" s="496">
        <f>'Og s3a'!G112</f>
        <v>0</v>
      </c>
      <c r="G113" s="554"/>
      <c r="H113" s="553"/>
      <c r="I113" s="554"/>
      <c r="J113" s="553"/>
      <c r="K113" s="554"/>
      <c r="L113" s="553"/>
      <c r="M113" s="554"/>
      <c r="N113" s="553"/>
      <c r="O113" s="554"/>
      <c r="P113" s="553"/>
      <c r="Q113" s="60"/>
      <c r="R113" s="17"/>
      <c r="S113" s="57">
        <f>'Og s3a'!D112</f>
        <v>0</v>
      </c>
      <c r="T113" s="51"/>
      <c r="U113" s="340"/>
      <c r="V113" s="341"/>
      <c r="W113" s="341"/>
      <c r="X113" s="341"/>
      <c r="Y113" s="340"/>
      <c r="Z113" s="340"/>
      <c r="AA113" s="51"/>
      <c r="AB113" s="51"/>
      <c r="AC113" s="51"/>
      <c r="AD113" s="51"/>
      <c r="AE113" s="51"/>
      <c r="AF113" s="51"/>
      <c r="AG113" s="51"/>
      <c r="AH113" s="51"/>
      <c r="AI113" s="51"/>
      <c r="AJ113" s="51"/>
      <c r="AK113" s="51"/>
      <c r="AL113" s="51"/>
      <c r="AM113" s="51"/>
    </row>
    <row r="114" spans="2:39" ht="21" customHeight="1">
      <c r="B114" s="1231" t="str">
        <f t="shared" si="1"/>
        <v/>
      </c>
      <c r="C114" s="496">
        <f>'Og s3a'!C113</f>
        <v>0</v>
      </c>
      <c r="D114" s="497">
        <f>'Og s3a'!E113</f>
        <v>0</v>
      </c>
      <c r="E114" s="977">
        <f>'Og s3a'!F113</f>
        <v>0</v>
      </c>
      <c r="F114" s="496">
        <f>'Og s3a'!G113</f>
        <v>0</v>
      </c>
      <c r="G114" s="554"/>
      <c r="H114" s="553"/>
      <c r="I114" s="554"/>
      <c r="J114" s="553"/>
      <c r="K114" s="554"/>
      <c r="L114" s="553"/>
      <c r="M114" s="554"/>
      <c r="N114" s="553"/>
      <c r="O114" s="554"/>
      <c r="P114" s="553"/>
      <c r="Q114" s="60"/>
      <c r="R114" s="17"/>
      <c r="S114" s="57">
        <f>'Og s3a'!D113</f>
        <v>0</v>
      </c>
      <c r="T114" s="51"/>
      <c r="U114" s="340"/>
      <c r="V114" s="341"/>
      <c r="W114" s="341"/>
      <c r="X114" s="341"/>
      <c r="Y114" s="340"/>
      <c r="Z114" s="340"/>
      <c r="AA114" s="51"/>
      <c r="AB114" s="51"/>
      <c r="AC114" s="51"/>
      <c r="AD114" s="51"/>
      <c r="AE114" s="51"/>
      <c r="AF114" s="51"/>
      <c r="AG114" s="51"/>
      <c r="AH114" s="51"/>
      <c r="AI114" s="51"/>
      <c r="AJ114" s="51"/>
      <c r="AK114" s="51"/>
      <c r="AL114" s="51"/>
      <c r="AM114" s="51"/>
    </row>
    <row r="115" spans="2:39" ht="21" customHeight="1">
      <c r="B115" s="1231" t="str">
        <f t="shared" si="1"/>
        <v/>
      </c>
      <c r="C115" s="496">
        <f>'Og s3a'!C114</f>
        <v>0</v>
      </c>
      <c r="D115" s="497">
        <f>'Og s3a'!E114</f>
        <v>0</v>
      </c>
      <c r="E115" s="977">
        <f>'Og s3a'!F114</f>
        <v>0</v>
      </c>
      <c r="F115" s="496">
        <f>'Og s3a'!G114</f>
        <v>0</v>
      </c>
      <c r="G115" s="554"/>
      <c r="H115" s="553"/>
      <c r="I115" s="554"/>
      <c r="J115" s="553"/>
      <c r="K115" s="554"/>
      <c r="L115" s="553"/>
      <c r="M115" s="554"/>
      <c r="N115" s="553"/>
      <c r="O115" s="554"/>
      <c r="P115" s="553"/>
      <c r="Q115" s="60"/>
      <c r="R115" s="17"/>
      <c r="S115" s="57">
        <f>'Og s3a'!D114</f>
        <v>0</v>
      </c>
      <c r="T115" s="51"/>
      <c r="U115" s="340"/>
      <c r="V115" s="341"/>
      <c r="W115" s="341"/>
      <c r="X115" s="341"/>
      <c r="Y115" s="340"/>
      <c r="Z115" s="340"/>
      <c r="AA115" s="51"/>
      <c r="AB115" s="51"/>
      <c r="AC115" s="51"/>
      <c r="AD115" s="51"/>
      <c r="AE115" s="51"/>
      <c r="AF115" s="51"/>
      <c r="AG115" s="51"/>
      <c r="AH115" s="51"/>
      <c r="AI115" s="51"/>
      <c r="AJ115" s="51"/>
      <c r="AK115" s="51"/>
      <c r="AL115" s="51"/>
      <c r="AM115" s="51"/>
    </row>
    <row r="116" spans="2:39" ht="21" customHeight="1">
      <c r="B116" s="1231" t="str">
        <f t="shared" si="1"/>
        <v/>
      </c>
      <c r="C116" s="496">
        <f>'Og s3a'!C115</f>
        <v>0</v>
      </c>
      <c r="D116" s="497">
        <f>'Og s3a'!E115</f>
        <v>0</v>
      </c>
      <c r="E116" s="977">
        <f>'Og s3a'!F115</f>
        <v>0</v>
      </c>
      <c r="F116" s="496">
        <f>'Og s3a'!G115</f>
        <v>0</v>
      </c>
      <c r="G116" s="554"/>
      <c r="H116" s="553"/>
      <c r="I116" s="554"/>
      <c r="J116" s="553"/>
      <c r="K116" s="554"/>
      <c r="L116" s="553"/>
      <c r="M116" s="554"/>
      <c r="N116" s="553"/>
      <c r="O116" s="554"/>
      <c r="P116" s="553"/>
      <c r="Q116" s="60"/>
      <c r="R116" s="17"/>
      <c r="S116" s="57">
        <f>'Og s3a'!D115</f>
        <v>0</v>
      </c>
      <c r="T116" s="51"/>
      <c r="U116" s="340"/>
      <c r="V116" s="341"/>
      <c r="W116" s="341"/>
      <c r="X116" s="341"/>
      <c r="Y116" s="340"/>
      <c r="Z116" s="340"/>
      <c r="AA116" s="51"/>
      <c r="AB116" s="51"/>
      <c r="AC116" s="51"/>
      <c r="AD116" s="51"/>
      <c r="AE116" s="51"/>
      <c r="AF116" s="51"/>
      <c r="AG116" s="51"/>
      <c r="AH116" s="51"/>
      <c r="AI116" s="51"/>
      <c r="AJ116" s="51"/>
      <c r="AK116" s="51"/>
      <c r="AL116" s="51"/>
      <c r="AM116" s="51"/>
    </row>
    <row r="117" spans="2:39" ht="21" customHeight="1">
      <c r="B117" s="1231" t="str">
        <f t="shared" si="1"/>
        <v/>
      </c>
      <c r="C117" s="496">
        <f>'Og s3a'!C116</f>
        <v>0</v>
      </c>
      <c r="D117" s="497">
        <f>'Og s3a'!E116</f>
        <v>0</v>
      </c>
      <c r="E117" s="977">
        <f>'Og s3a'!F116</f>
        <v>0</v>
      </c>
      <c r="F117" s="496">
        <f>'Og s3a'!G116</f>
        <v>0</v>
      </c>
      <c r="G117" s="554"/>
      <c r="H117" s="553"/>
      <c r="I117" s="554"/>
      <c r="J117" s="553"/>
      <c r="K117" s="554"/>
      <c r="L117" s="553"/>
      <c r="M117" s="554"/>
      <c r="N117" s="553"/>
      <c r="O117" s="554"/>
      <c r="P117" s="553"/>
      <c r="Q117" s="60"/>
      <c r="R117" s="17"/>
      <c r="S117" s="57">
        <f>'Og s3a'!D116</f>
        <v>0</v>
      </c>
      <c r="T117" s="51"/>
      <c r="U117" s="340"/>
      <c r="V117" s="341"/>
      <c r="W117" s="341"/>
      <c r="X117" s="341"/>
      <c r="Y117" s="340"/>
      <c r="Z117" s="340"/>
      <c r="AA117" s="51"/>
      <c r="AB117" s="51"/>
      <c r="AC117" s="51"/>
      <c r="AD117" s="51"/>
      <c r="AE117" s="51"/>
      <c r="AF117" s="51"/>
      <c r="AG117" s="51"/>
      <c r="AH117" s="51"/>
      <c r="AI117" s="51"/>
      <c r="AJ117" s="51"/>
      <c r="AK117" s="51"/>
      <c r="AL117" s="51"/>
      <c r="AM117" s="51"/>
    </row>
    <row r="118" spans="2:39" ht="21" customHeight="1">
      <c r="B118" s="1231" t="str">
        <f t="shared" si="1"/>
        <v/>
      </c>
      <c r="C118" s="496">
        <f>'Og s3a'!C117</f>
        <v>0</v>
      </c>
      <c r="D118" s="497">
        <f>'Og s3a'!E117</f>
        <v>0</v>
      </c>
      <c r="E118" s="977">
        <f>'Og s3a'!F117</f>
        <v>0</v>
      </c>
      <c r="F118" s="496">
        <f>'Og s3a'!G117</f>
        <v>0</v>
      </c>
      <c r="G118" s="554"/>
      <c r="H118" s="553"/>
      <c r="I118" s="554"/>
      <c r="J118" s="553"/>
      <c r="K118" s="554"/>
      <c r="L118" s="553"/>
      <c r="M118" s="554"/>
      <c r="N118" s="553"/>
      <c r="O118" s="554"/>
      <c r="P118" s="553"/>
      <c r="Q118" s="60"/>
      <c r="R118" s="17"/>
      <c r="S118" s="57">
        <f>'Og s3a'!D117</f>
        <v>0</v>
      </c>
      <c r="T118" s="51"/>
      <c r="U118" s="340"/>
      <c r="V118" s="341"/>
      <c r="W118" s="341"/>
      <c r="X118" s="341"/>
      <c r="Y118" s="340"/>
      <c r="Z118" s="340"/>
      <c r="AA118" s="51"/>
      <c r="AB118" s="51"/>
      <c r="AC118" s="51"/>
      <c r="AD118" s="51"/>
      <c r="AE118" s="51"/>
      <c r="AF118" s="51"/>
      <c r="AG118" s="51"/>
      <c r="AH118" s="51"/>
      <c r="AI118" s="51"/>
      <c r="AJ118" s="51"/>
      <c r="AK118" s="51"/>
      <c r="AL118" s="51"/>
      <c r="AM118" s="51"/>
    </row>
    <row r="119" spans="2:39" ht="21" customHeight="1">
      <c r="B119" s="1231" t="str">
        <f t="shared" si="1"/>
        <v/>
      </c>
      <c r="C119" s="496">
        <f>'Og s3a'!C118</f>
        <v>0</v>
      </c>
      <c r="D119" s="497">
        <f>'Og s3a'!E118</f>
        <v>0</v>
      </c>
      <c r="E119" s="977">
        <f>'Og s3a'!F118</f>
        <v>0</v>
      </c>
      <c r="F119" s="496">
        <f>'Og s3a'!G118</f>
        <v>0</v>
      </c>
      <c r="G119" s="554"/>
      <c r="H119" s="553"/>
      <c r="I119" s="554"/>
      <c r="J119" s="553"/>
      <c r="K119" s="554"/>
      <c r="L119" s="553"/>
      <c r="M119" s="554"/>
      <c r="N119" s="553"/>
      <c r="O119" s="554"/>
      <c r="P119" s="553"/>
      <c r="Q119" s="60"/>
      <c r="R119" s="17"/>
      <c r="S119" s="57">
        <f>'Og s3a'!D118</f>
        <v>0</v>
      </c>
      <c r="T119" s="51"/>
      <c r="U119" s="340"/>
      <c r="V119" s="341"/>
      <c r="W119" s="341"/>
      <c r="X119" s="341"/>
      <c r="Y119" s="340"/>
      <c r="Z119" s="340"/>
      <c r="AA119" s="51"/>
      <c r="AB119" s="51"/>
      <c r="AC119" s="51"/>
      <c r="AD119" s="51"/>
      <c r="AE119" s="51"/>
      <c r="AF119" s="51"/>
      <c r="AG119" s="51"/>
      <c r="AH119" s="51"/>
      <c r="AI119" s="51"/>
      <c r="AJ119" s="51"/>
      <c r="AK119" s="51"/>
      <c r="AL119" s="51"/>
      <c r="AM119" s="51"/>
    </row>
    <row r="120" spans="2:39" ht="21" customHeight="1">
      <c r="B120" s="1231" t="str">
        <f t="shared" si="1"/>
        <v/>
      </c>
      <c r="C120" s="496">
        <f>'Og s3a'!C119</f>
        <v>0</v>
      </c>
      <c r="D120" s="497">
        <f>'Og s3a'!E119</f>
        <v>0</v>
      </c>
      <c r="E120" s="977">
        <f>'Og s3a'!F119</f>
        <v>0</v>
      </c>
      <c r="F120" s="496">
        <f>'Og s3a'!G119</f>
        <v>0</v>
      </c>
      <c r="G120" s="554"/>
      <c r="H120" s="553"/>
      <c r="I120" s="554"/>
      <c r="J120" s="553"/>
      <c r="K120" s="554"/>
      <c r="L120" s="553"/>
      <c r="M120" s="554"/>
      <c r="N120" s="553"/>
      <c r="O120" s="554"/>
      <c r="P120" s="553"/>
      <c r="Q120" s="60"/>
      <c r="R120" s="17"/>
      <c r="S120" s="57">
        <f>'Og s3a'!D119</f>
        <v>0</v>
      </c>
      <c r="T120" s="51"/>
      <c r="U120" s="340"/>
      <c r="V120" s="341"/>
      <c r="W120" s="341"/>
      <c r="X120" s="341"/>
      <c r="Y120" s="340"/>
      <c r="Z120" s="340"/>
      <c r="AA120" s="51"/>
      <c r="AB120" s="51"/>
      <c r="AC120" s="51"/>
      <c r="AD120" s="51"/>
      <c r="AE120" s="51"/>
      <c r="AF120" s="51"/>
      <c r="AG120" s="51"/>
      <c r="AH120" s="51"/>
      <c r="AI120" s="51"/>
      <c r="AJ120" s="51"/>
      <c r="AK120" s="51"/>
      <c r="AL120" s="51"/>
      <c r="AM120" s="51"/>
    </row>
    <row r="121" spans="2:39" ht="21" customHeight="1">
      <c r="B121" s="1231" t="str">
        <f t="shared" si="1"/>
        <v/>
      </c>
      <c r="C121" s="496">
        <f>'Og s3a'!C120</f>
        <v>0</v>
      </c>
      <c r="D121" s="497">
        <f>'Og s3a'!E120</f>
        <v>0</v>
      </c>
      <c r="E121" s="977">
        <f>'Og s3a'!F120</f>
        <v>0</v>
      </c>
      <c r="F121" s="496">
        <f>'Og s3a'!G120</f>
        <v>0</v>
      </c>
      <c r="G121" s="554"/>
      <c r="H121" s="553"/>
      <c r="I121" s="554"/>
      <c r="J121" s="553"/>
      <c r="K121" s="554"/>
      <c r="L121" s="553"/>
      <c r="M121" s="554"/>
      <c r="N121" s="553"/>
      <c r="O121" s="554"/>
      <c r="P121" s="553"/>
      <c r="Q121" s="60"/>
      <c r="R121" s="17"/>
      <c r="S121" s="57">
        <f>'Og s3a'!D120</f>
        <v>0</v>
      </c>
      <c r="T121" s="51"/>
      <c r="U121" s="340"/>
      <c r="V121" s="341"/>
      <c r="W121" s="341"/>
      <c r="X121" s="341"/>
      <c r="Y121" s="340"/>
      <c r="Z121" s="340"/>
      <c r="AA121" s="51"/>
      <c r="AB121" s="51"/>
      <c r="AC121" s="51"/>
      <c r="AD121" s="51"/>
      <c r="AE121" s="51"/>
      <c r="AF121" s="51"/>
      <c r="AG121" s="51"/>
      <c r="AH121" s="51"/>
      <c r="AI121" s="51"/>
      <c r="AJ121" s="51"/>
      <c r="AK121" s="51"/>
      <c r="AL121" s="51"/>
      <c r="AM121" s="51"/>
    </row>
    <row r="122" spans="2:39" ht="21" customHeight="1">
      <c r="B122" s="1231" t="str">
        <f t="shared" si="1"/>
        <v/>
      </c>
      <c r="C122" s="496">
        <f>'Og s3a'!C121</f>
        <v>0</v>
      </c>
      <c r="D122" s="497">
        <f>'Og s3a'!E121</f>
        <v>0</v>
      </c>
      <c r="E122" s="977">
        <f>'Og s3a'!F121</f>
        <v>0</v>
      </c>
      <c r="F122" s="496">
        <f>'Og s3a'!G121</f>
        <v>0</v>
      </c>
      <c r="G122" s="554"/>
      <c r="H122" s="553"/>
      <c r="I122" s="554"/>
      <c r="J122" s="553"/>
      <c r="K122" s="554"/>
      <c r="L122" s="553"/>
      <c r="M122" s="554"/>
      <c r="N122" s="553"/>
      <c r="O122" s="554"/>
      <c r="P122" s="553"/>
      <c r="Q122" s="60"/>
      <c r="R122" s="17"/>
      <c r="S122" s="57">
        <f>'Og s3a'!D121</f>
        <v>0</v>
      </c>
      <c r="T122" s="51"/>
      <c r="U122" s="340"/>
      <c r="V122" s="341"/>
      <c r="W122" s="341"/>
      <c r="X122" s="341"/>
      <c r="Y122" s="340"/>
      <c r="Z122" s="340"/>
      <c r="AA122" s="51"/>
      <c r="AB122" s="51"/>
      <c r="AC122" s="51"/>
      <c r="AD122" s="51"/>
      <c r="AE122" s="51"/>
      <c r="AF122" s="51"/>
      <c r="AG122" s="51"/>
      <c r="AH122" s="51"/>
      <c r="AI122" s="51"/>
      <c r="AJ122" s="51"/>
      <c r="AK122" s="51"/>
      <c r="AL122" s="51"/>
      <c r="AM122" s="51"/>
    </row>
    <row r="123" spans="2:39" ht="21" customHeight="1">
      <c r="B123" s="1231" t="str">
        <f t="shared" si="1"/>
        <v/>
      </c>
      <c r="C123" s="496">
        <f>'Og s3a'!C122</f>
        <v>0</v>
      </c>
      <c r="D123" s="497">
        <f>'Og s3a'!E122</f>
        <v>0</v>
      </c>
      <c r="E123" s="977">
        <f>'Og s3a'!F122</f>
        <v>0</v>
      </c>
      <c r="F123" s="496">
        <f>'Og s3a'!G122</f>
        <v>0</v>
      </c>
      <c r="G123" s="554"/>
      <c r="H123" s="553"/>
      <c r="I123" s="554"/>
      <c r="J123" s="553"/>
      <c r="K123" s="554"/>
      <c r="L123" s="553"/>
      <c r="M123" s="554"/>
      <c r="N123" s="553"/>
      <c r="O123" s="554"/>
      <c r="P123" s="553"/>
      <c r="Q123" s="60"/>
      <c r="R123" s="17"/>
      <c r="S123" s="57">
        <f>'Og s3a'!D122</f>
        <v>0</v>
      </c>
      <c r="T123" s="51"/>
      <c r="U123" s="340"/>
      <c r="V123" s="341"/>
      <c r="W123" s="341"/>
      <c r="X123" s="341"/>
      <c r="Y123" s="340"/>
      <c r="Z123" s="340"/>
      <c r="AA123" s="51"/>
      <c r="AB123" s="51"/>
      <c r="AC123" s="51"/>
      <c r="AD123" s="51"/>
      <c r="AE123" s="51"/>
      <c r="AF123" s="51"/>
      <c r="AG123" s="51"/>
      <c r="AH123" s="51"/>
      <c r="AI123" s="51"/>
      <c r="AJ123" s="51"/>
      <c r="AK123" s="51"/>
      <c r="AL123" s="51"/>
      <c r="AM123" s="51"/>
    </row>
    <row r="124" spans="2:39" ht="21" customHeight="1">
      <c r="B124" s="1231" t="str">
        <f t="shared" si="1"/>
        <v/>
      </c>
      <c r="C124" s="496">
        <f>'Og s3a'!C123</f>
        <v>0</v>
      </c>
      <c r="D124" s="497">
        <f>'Og s3a'!E123</f>
        <v>0</v>
      </c>
      <c r="E124" s="977">
        <f>'Og s3a'!F123</f>
        <v>0</v>
      </c>
      <c r="F124" s="496">
        <f>'Og s3a'!G123</f>
        <v>0</v>
      </c>
      <c r="G124" s="554"/>
      <c r="H124" s="553"/>
      <c r="I124" s="554"/>
      <c r="J124" s="553"/>
      <c r="K124" s="554"/>
      <c r="L124" s="553"/>
      <c r="M124" s="554"/>
      <c r="N124" s="553"/>
      <c r="O124" s="554"/>
      <c r="P124" s="553"/>
      <c r="Q124" s="60"/>
      <c r="R124" s="17"/>
      <c r="S124" s="57">
        <f>'Og s3a'!D123</f>
        <v>0</v>
      </c>
      <c r="T124" s="51"/>
      <c r="U124" s="340"/>
      <c r="V124" s="341"/>
      <c r="W124" s="341"/>
      <c r="X124" s="341"/>
      <c r="Y124" s="340"/>
      <c r="Z124" s="340"/>
      <c r="AA124" s="51"/>
      <c r="AB124" s="51"/>
      <c r="AC124" s="51"/>
      <c r="AD124" s="51"/>
      <c r="AE124" s="51"/>
      <c r="AF124" s="51"/>
      <c r="AG124" s="51"/>
      <c r="AH124" s="51"/>
      <c r="AI124" s="51"/>
      <c r="AJ124" s="51"/>
      <c r="AK124" s="51"/>
      <c r="AL124" s="51"/>
      <c r="AM124" s="51"/>
    </row>
    <row r="125" spans="2:39" ht="21" customHeight="1">
      <c r="B125" s="1231" t="str">
        <f t="shared" si="1"/>
        <v/>
      </c>
      <c r="C125" s="496">
        <f>'Og s3a'!C124</f>
        <v>0</v>
      </c>
      <c r="D125" s="497">
        <f>'Og s3a'!E124</f>
        <v>0</v>
      </c>
      <c r="E125" s="977">
        <f>'Og s3a'!F124</f>
        <v>0</v>
      </c>
      <c r="F125" s="496">
        <f>'Og s3a'!G124</f>
        <v>0</v>
      </c>
      <c r="G125" s="554"/>
      <c r="H125" s="553"/>
      <c r="I125" s="554"/>
      <c r="J125" s="553"/>
      <c r="K125" s="554"/>
      <c r="L125" s="553"/>
      <c r="M125" s="554"/>
      <c r="N125" s="553"/>
      <c r="O125" s="554"/>
      <c r="P125" s="553"/>
      <c r="Q125" s="60"/>
      <c r="R125" s="17"/>
      <c r="S125" s="57">
        <f>'Og s3a'!D124</f>
        <v>0</v>
      </c>
      <c r="T125" s="51"/>
      <c r="U125" s="340"/>
      <c r="V125" s="341"/>
      <c r="W125" s="341"/>
      <c r="X125" s="341"/>
      <c r="Y125" s="340"/>
      <c r="Z125" s="340"/>
      <c r="AA125" s="51"/>
      <c r="AB125" s="51"/>
      <c r="AC125" s="51"/>
      <c r="AD125" s="51"/>
      <c r="AE125" s="51"/>
      <c r="AF125" s="51"/>
      <c r="AG125" s="51"/>
      <c r="AH125" s="51"/>
      <c r="AI125" s="51"/>
      <c r="AJ125" s="51"/>
      <c r="AK125" s="51"/>
      <c r="AL125" s="51"/>
      <c r="AM125" s="51"/>
    </row>
    <row r="126" spans="2:39" ht="21" customHeight="1">
      <c r="B126" s="1231" t="str">
        <f t="shared" si="1"/>
        <v/>
      </c>
      <c r="C126" s="496">
        <f>'Og s3a'!C125</f>
        <v>0</v>
      </c>
      <c r="D126" s="497">
        <f>'Og s3a'!E125</f>
        <v>0</v>
      </c>
      <c r="E126" s="977">
        <f>'Og s3a'!F125</f>
        <v>0</v>
      </c>
      <c r="F126" s="496">
        <f>'Og s3a'!G125</f>
        <v>0</v>
      </c>
      <c r="G126" s="554"/>
      <c r="H126" s="553"/>
      <c r="I126" s="554"/>
      <c r="J126" s="553"/>
      <c r="K126" s="554"/>
      <c r="L126" s="553"/>
      <c r="M126" s="554"/>
      <c r="N126" s="553"/>
      <c r="O126" s="554"/>
      <c r="P126" s="553"/>
      <c r="Q126" s="60"/>
      <c r="R126" s="17"/>
      <c r="S126" s="57">
        <f>'Og s3a'!D125</f>
        <v>0</v>
      </c>
      <c r="T126" s="51"/>
      <c r="U126" s="340"/>
      <c r="V126" s="341"/>
      <c r="W126" s="341"/>
      <c r="X126" s="341"/>
      <c r="Y126" s="340"/>
      <c r="Z126" s="340"/>
      <c r="AA126" s="51"/>
      <c r="AB126" s="51"/>
      <c r="AC126" s="51"/>
      <c r="AD126" s="51"/>
      <c r="AE126" s="51"/>
      <c r="AF126" s="51"/>
      <c r="AG126" s="51"/>
      <c r="AH126" s="51"/>
      <c r="AI126" s="51"/>
      <c r="AJ126" s="51"/>
      <c r="AK126" s="51"/>
      <c r="AL126" s="51"/>
      <c r="AM126" s="51"/>
    </row>
    <row r="127" spans="2:39" ht="21" customHeight="1">
      <c r="B127" s="1231" t="str">
        <f t="shared" si="1"/>
        <v/>
      </c>
      <c r="C127" s="496">
        <f>'Og s3a'!C126</f>
        <v>0</v>
      </c>
      <c r="D127" s="497">
        <f>'Og s3a'!E126</f>
        <v>0</v>
      </c>
      <c r="E127" s="977">
        <f>'Og s3a'!F126</f>
        <v>0</v>
      </c>
      <c r="F127" s="496">
        <f>'Og s3a'!G126</f>
        <v>0</v>
      </c>
      <c r="G127" s="554"/>
      <c r="H127" s="553"/>
      <c r="I127" s="554"/>
      <c r="J127" s="553"/>
      <c r="K127" s="554"/>
      <c r="L127" s="553"/>
      <c r="M127" s="554"/>
      <c r="N127" s="553"/>
      <c r="O127" s="554"/>
      <c r="P127" s="553"/>
      <c r="Q127" s="60"/>
      <c r="R127" s="17"/>
      <c r="S127" s="57">
        <f>'Og s3a'!D126</f>
        <v>0</v>
      </c>
      <c r="T127" s="51"/>
      <c r="U127" s="340"/>
      <c r="V127" s="341"/>
      <c r="W127" s="341"/>
      <c r="X127" s="341"/>
      <c r="Y127" s="340"/>
      <c r="Z127" s="340"/>
      <c r="AA127" s="51"/>
      <c r="AB127" s="51"/>
      <c r="AC127" s="51"/>
      <c r="AD127" s="51"/>
      <c r="AE127" s="51"/>
      <c r="AF127" s="51"/>
      <c r="AG127" s="51"/>
      <c r="AH127" s="51"/>
      <c r="AI127" s="51"/>
      <c r="AJ127" s="51"/>
      <c r="AK127" s="51"/>
      <c r="AL127" s="51"/>
      <c r="AM127" s="51"/>
    </row>
    <row r="128" spans="2:39" ht="21" customHeight="1">
      <c r="B128" s="1231" t="str">
        <f t="shared" si="1"/>
        <v/>
      </c>
      <c r="C128" s="496">
        <f>'Og s3a'!C127</f>
        <v>0</v>
      </c>
      <c r="D128" s="497">
        <f>'Og s3a'!E127</f>
        <v>0</v>
      </c>
      <c r="E128" s="977">
        <f>'Og s3a'!F127</f>
        <v>0</v>
      </c>
      <c r="F128" s="496">
        <f>'Og s3a'!G127</f>
        <v>0</v>
      </c>
      <c r="G128" s="554"/>
      <c r="H128" s="553"/>
      <c r="I128" s="554"/>
      <c r="J128" s="553"/>
      <c r="K128" s="554"/>
      <c r="L128" s="553"/>
      <c r="M128" s="554"/>
      <c r="N128" s="553"/>
      <c r="O128" s="554"/>
      <c r="P128" s="553"/>
      <c r="Q128" s="60"/>
      <c r="R128" s="17"/>
      <c r="S128" s="57">
        <f>'Og s3a'!D127</f>
        <v>0</v>
      </c>
      <c r="T128" s="51"/>
      <c r="U128" s="340"/>
      <c r="V128" s="341"/>
      <c r="W128" s="341"/>
      <c r="X128" s="341"/>
      <c r="Y128" s="340"/>
      <c r="Z128" s="340"/>
      <c r="AA128" s="51"/>
      <c r="AB128" s="51"/>
      <c r="AC128" s="51"/>
      <c r="AD128" s="51"/>
      <c r="AE128" s="51"/>
      <c r="AF128" s="51"/>
      <c r="AG128" s="51"/>
      <c r="AH128" s="51"/>
      <c r="AI128" s="51"/>
      <c r="AJ128" s="51"/>
      <c r="AK128" s="51"/>
      <c r="AL128" s="51"/>
      <c r="AM128" s="51"/>
    </row>
    <row r="129" spans="2:39" ht="21" customHeight="1">
      <c r="B129" s="1231" t="str">
        <f t="shared" si="1"/>
        <v/>
      </c>
      <c r="C129" s="496">
        <f>'Og s3a'!C128</f>
        <v>0</v>
      </c>
      <c r="D129" s="497">
        <f>'Og s3a'!E128</f>
        <v>0</v>
      </c>
      <c r="E129" s="977">
        <f>'Og s3a'!F128</f>
        <v>0</v>
      </c>
      <c r="F129" s="496">
        <f>'Og s3a'!G128</f>
        <v>0</v>
      </c>
      <c r="G129" s="554"/>
      <c r="H129" s="553"/>
      <c r="I129" s="554"/>
      <c r="J129" s="553"/>
      <c r="K129" s="554"/>
      <c r="L129" s="553"/>
      <c r="M129" s="554"/>
      <c r="N129" s="553"/>
      <c r="O129" s="554"/>
      <c r="P129" s="553"/>
      <c r="Q129" s="60"/>
      <c r="R129" s="17"/>
      <c r="S129" s="57">
        <f>'Og s3a'!D128</f>
        <v>0</v>
      </c>
      <c r="T129" s="51"/>
      <c r="U129" s="340"/>
      <c r="V129" s="341"/>
      <c r="W129" s="341"/>
      <c r="X129" s="341"/>
      <c r="Y129" s="340"/>
      <c r="Z129" s="340"/>
      <c r="AA129" s="51"/>
      <c r="AB129" s="51"/>
      <c r="AC129" s="51"/>
      <c r="AD129" s="51"/>
      <c r="AE129" s="51"/>
      <c r="AF129" s="51"/>
      <c r="AG129" s="51"/>
      <c r="AH129" s="51"/>
      <c r="AI129" s="51"/>
      <c r="AJ129" s="51"/>
      <c r="AK129" s="51"/>
      <c r="AL129" s="51"/>
      <c r="AM129" s="51"/>
    </row>
    <row r="130" spans="2:39" ht="21" customHeight="1">
      <c r="B130" s="1231" t="str">
        <f t="shared" si="1"/>
        <v/>
      </c>
      <c r="C130" s="496">
        <f>'Og s3a'!C129</f>
        <v>0</v>
      </c>
      <c r="D130" s="497">
        <f>'Og s3a'!E129</f>
        <v>0</v>
      </c>
      <c r="E130" s="977">
        <f>'Og s3a'!F129</f>
        <v>0</v>
      </c>
      <c r="F130" s="496">
        <f>'Og s3a'!G129</f>
        <v>0</v>
      </c>
      <c r="G130" s="554"/>
      <c r="H130" s="553"/>
      <c r="I130" s="554"/>
      <c r="J130" s="553"/>
      <c r="K130" s="554"/>
      <c r="L130" s="553"/>
      <c r="M130" s="554"/>
      <c r="N130" s="553"/>
      <c r="O130" s="554"/>
      <c r="P130" s="553"/>
      <c r="Q130" s="60"/>
      <c r="R130" s="17"/>
      <c r="S130" s="57">
        <f>'Og s3a'!D129</f>
        <v>0</v>
      </c>
      <c r="T130" s="51"/>
      <c r="U130" s="340"/>
      <c r="V130" s="341"/>
      <c r="W130" s="341"/>
      <c r="X130" s="341"/>
      <c r="Y130" s="340"/>
      <c r="Z130" s="340"/>
      <c r="AA130" s="51"/>
      <c r="AB130" s="51"/>
      <c r="AC130" s="51"/>
      <c r="AD130" s="51"/>
      <c r="AE130" s="51"/>
      <c r="AF130" s="51"/>
      <c r="AG130" s="51"/>
      <c r="AH130" s="51"/>
      <c r="AI130" s="51"/>
      <c r="AJ130" s="51"/>
      <c r="AK130" s="51"/>
      <c r="AL130" s="51"/>
      <c r="AM130" s="51"/>
    </row>
    <row r="131" spans="2:39" ht="21" customHeight="1">
      <c r="B131" s="1231" t="str">
        <f t="shared" si="1"/>
        <v/>
      </c>
      <c r="C131" s="496">
        <f>'Og s3a'!C130</f>
        <v>0</v>
      </c>
      <c r="D131" s="497">
        <f>'Og s3a'!E130</f>
        <v>0</v>
      </c>
      <c r="E131" s="977">
        <f>'Og s3a'!F130</f>
        <v>0</v>
      </c>
      <c r="F131" s="496">
        <f>'Og s3a'!G130</f>
        <v>0</v>
      </c>
      <c r="G131" s="554"/>
      <c r="H131" s="553"/>
      <c r="I131" s="554"/>
      <c r="J131" s="553"/>
      <c r="K131" s="554"/>
      <c r="L131" s="553"/>
      <c r="M131" s="554"/>
      <c r="N131" s="553"/>
      <c r="O131" s="554"/>
      <c r="P131" s="553"/>
      <c r="Q131" s="60"/>
      <c r="R131" s="17"/>
      <c r="S131" s="57">
        <f>'Og s3a'!D130</f>
        <v>0</v>
      </c>
      <c r="T131" s="51"/>
      <c r="U131" s="340"/>
      <c r="V131" s="341"/>
      <c r="W131" s="341"/>
      <c r="X131" s="341"/>
      <c r="Y131" s="340"/>
      <c r="Z131" s="340"/>
      <c r="AA131" s="51"/>
      <c r="AB131" s="51"/>
      <c r="AC131" s="51"/>
      <c r="AD131" s="51"/>
      <c r="AE131" s="51"/>
      <c r="AF131" s="51"/>
      <c r="AG131" s="51"/>
      <c r="AH131" s="51"/>
      <c r="AI131" s="51"/>
      <c r="AJ131" s="51"/>
      <c r="AK131" s="51"/>
      <c r="AL131" s="51"/>
      <c r="AM131" s="51"/>
    </row>
    <row r="132" spans="2:39" ht="21" customHeight="1">
      <c r="B132" s="1231" t="str">
        <f t="shared" si="1"/>
        <v/>
      </c>
      <c r="C132" s="496">
        <f>'Og s3a'!C131</f>
        <v>0</v>
      </c>
      <c r="D132" s="497">
        <f>'Og s3a'!E131</f>
        <v>0</v>
      </c>
      <c r="E132" s="977">
        <f>'Og s3a'!F131</f>
        <v>0</v>
      </c>
      <c r="F132" s="496">
        <f>'Og s3a'!G131</f>
        <v>0</v>
      </c>
      <c r="G132" s="554"/>
      <c r="H132" s="553"/>
      <c r="I132" s="554"/>
      <c r="J132" s="553"/>
      <c r="K132" s="554"/>
      <c r="L132" s="553"/>
      <c r="M132" s="554"/>
      <c r="N132" s="553"/>
      <c r="O132" s="554"/>
      <c r="P132" s="553"/>
      <c r="Q132" s="60"/>
      <c r="R132" s="17"/>
      <c r="S132" s="57">
        <f>'Og s3a'!D131</f>
        <v>0</v>
      </c>
      <c r="T132" s="51"/>
      <c r="U132" s="340"/>
      <c r="V132" s="341"/>
      <c r="W132" s="341"/>
      <c r="X132" s="341"/>
      <c r="Y132" s="340"/>
      <c r="Z132" s="340"/>
      <c r="AA132" s="51"/>
      <c r="AB132" s="51"/>
      <c r="AC132" s="51"/>
      <c r="AD132" s="51"/>
      <c r="AE132" s="51"/>
      <c r="AF132" s="51"/>
      <c r="AG132" s="51"/>
      <c r="AH132" s="51"/>
      <c r="AI132" s="51"/>
      <c r="AJ132" s="51"/>
      <c r="AK132" s="51"/>
      <c r="AL132" s="51"/>
      <c r="AM132" s="51"/>
    </row>
    <row r="133" spans="2:39" ht="21" customHeight="1">
      <c r="B133" s="1231" t="str">
        <f t="shared" si="1"/>
        <v/>
      </c>
      <c r="C133" s="496">
        <f>'Og s3a'!C132</f>
        <v>0</v>
      </c>
      <c r="D133" s="497">
        <f>'Og s3a'!E132</f>
        <v>0</v>
      </c>
      <c r="E133" s="977">
        <f>'Og s3a'!F132</f>
        <v>0</v>
      </c>
      <c r="F133" s="496">
        <f>'Og s3a'!G132</f>
        <v>0</v>
      </c>
      <c r="G133" s="554"/>
      <c r="H133" s="553"/>
      <c r="I133" s="554"/>
      <c r="J133" s="553"/>
      <c r="K133" s="554"/>
      <c r="L133" s="553"/>
      <c r="M133" s="554"/>
      <c r="N133" s="553"/>
      <c r="O133" s="554"/>
      <c r="P133" s="553"/>
      <c r="Q133" s="60"/>
      <c r="R133" s="17"/>
      <c r="S133" s="57">
        <f>'Og s3a'!D132</f>
        <v>0</v>
      </c>
      <c r="T133" s="51"/>
      <c r="U133" s="340"/>
      <c r="V133" s="341"/>
      <c r="W133" s="341"/>
      <c r="X133" s="341"/>
      <c r="Y133" s="340"/>
      <c r="Z133" s="340"/>
      <c r="AA133" s="51"/>
      <c r="AB133" s="51"/>
      <c r="AC133" s="51"/>
      <c r="AD133" s="51"/>
      <c r="AE133" s="51"/>
      <c r="AF133" s="51"/>
      <c r="AG133" s="51"/>
      <c r="AH133" s="51"/>
      <c r="AI133" s="51"/>
      <c r="AJ133" s="51"/>
      <c r="AK133" s="51"/>
      <c r="AL133" s="51"/>
      <c r="AM133" s="51"/>
    </row>
    <row r="134" spans="2:39" ht="21" customHeight="1">
      <c r="B134" s="1231" t="str">
        <f t="shared" si="1"/>
        <v/>
      </c>
      <c r="C134" s="496">
        <f>'Og s3a'!C133</f>
        <v>0</v>
      </c>
      <c r="D134" s="497">
        <f>'Og s3a'!E133</f>
        <v>0</v>
      </c>
      <c r="E134" s="977">
        <f>'Og s3a'!F133</f>
        <v>0</v>
      </c>
      <c r="F134" s="496">
        <f>'Og s3a'!G133</f>
        <v>0</v>
      </c>
      <c r="G134" s="554"/>
      <c r="H134" s="553"/>
      <c r="I134" s="554"/>
      <c r="J134" s="553"/>
      <c r="K134" s="554"/>
      <c r="L134" s="553"/>
      <c r="M134" s="554"/>
      <c r="N134" s="553"/>
      <c r="O134" s="554"/>
      <c r="P134" s="553"/>
      <c r="Q134" s="60"/>
      <c r="R134" s="17"/>
      <c r="S134" s="57">
        <f>'Og s3a'!D133</f>
        <v>0</v>
      </c>
      <c r="T134" s="51"/>
      <c r="U134" s="340"/>
      <c r="V134" s="341"/>
      <c r="W134" s="341"/>
      <c r="X134" s="341"/>
      <c r="Y134" s="340"/>
      <c r="Z134" s="340"/>
      <c r="AA134" s="51"/>
      <c r="AB134" s="51"/>
      <c r="AC134" s="51"/>
      <c r="AD134" s="51"/>
      <c r="AE134" s="51"/>
      <c r="AF134" s="51"/>
      <c r="AG134" s="51"/>
      <c r="AH134" s="51"/>
      <c r="AI134" s="51"/>
      <c r="AJ134" s="51"/>
      <c r="AK134" s="51"/>
      <c r="AL134" s="51"/>
      <c r="AM134" s="51"/>
    </row>
    <row r="135" spans="2:39" ht="21" customHeight="1">
      <c r="B135" s="1231" t="str">
        <f t="shared" si="1"/>
        <v/>
      </c>
      <c r="C135" s="496">
        <f>'Og s3a'!C134</f>
        <v>0</v>
      </c>
      <c r="D135" s="497">
        <f>'Og s3a'!E134</f>
        <v>0</v>
      </c>
      <c r="E135" s="977">
        <f>'Og s3a'!F134</f>
        <v>0</v>
      </c>
      <c r="F135" s="496">
        <f>'Og s3a'!G134</f>
        <v>0</v>
      </c>
      <c r="G135" s="554"/>
      <c r="H135" s="553"/>
      <c r="I135" s="554"/>
      <c r="J135" s="553"/>
      <c r="K135" s="554"/>
      <c r="L135" s="553"/>
      <c r="M135" s="554"/>
      <c r="N135" s="553"/>
      <c r="O135" s="554"/>
      <c r="P135" s="553"/>
      <c r="Q135" s="60"/>
      <c r="R135" s="17"/>
      <c r="S135" s="57">
        <f>'Og s3a'!D134</f>
        <v>0</v>
      </c>
      <c r="T135" s="51"/>
      <c r="U135" s="340"/>
      <c r="V135" s="341"/>
      <c r="W135" s="341"/>
      <c r="X135" s="341"/>
      <c r="Y135" s="340"/>
      <c r="Z135" s="340"/>
      <c r="AA135" s="51"/>
      <c r="AB135" s="51"/>
      <c r="AC135" s="51"/>
      <c r="AD135" s="51"/>
      <c r="AE135" s="51"/>
      <c r="AF135" s="51"/>
      <c r="AG135" s="51"/>
      <c r="AH135" s="51"/>
      <c r="AI135" s="51"/>
      <c r="AJ135" s="51"/>
      <c r="AK135" s="51"/>
      <c r="AL135" s="51"/>
      <c r="AM135" s="51"/>
    </row>
    <row r="136" spans="2:39" ht="21" customHeight="1">
      <c r="B136" s="1231" t="str">
        <f t="shared" ref="B136:B199" si="2">IF(E136&gt;0,"Wypełnione","")</f>
        <v/>
      </c>
      <c r="C136" s="496">
        <f>'Og s3a'!C135</f>
        <v>0</v>
      </c>
      <c r="D136" s="497">
        <f>'Og s3a'!E135</f>
        <v>0</v>
      </c>
      <c r="E136" s="977">
        <f>'Og s3a'!F135</f>
        <v>0</v>
      </c>
      <c r="F136" s="496">
        <f>'Og s3a'!G135</f>
        <v>0</v>
      </c>
      <c r="G136" s="554"/>
      <c r="H136" s="553"/>
      <c r="I136" s="554"/>
      <c r="J136" s="553"/>
      <c r="K136" s="554"/>
      <c r="L136" s="553"/>
      <c r="M136" s="554"/>
      <c r="N136" s="553"/>
      <c r="O136" s="554"/>
      <c r="P136" s="553"/>
      <c r="Q136" s="60"/>
      <c r="R136" s="17"/>
      <c r="S136" s="57">
        <f>'Og s3a'!D135</f>
        <v>0</v>
      </c>
      <c r="T136" s="51"/>
      <c r="U136" s="340"/>
      <c r="V136" s="341"/>
      <c r="W136" s="341"/>
      <c r="X136" s="341"/>
      <c r="Y136" s="340"/>
      <c r="Z136" s="340"/>
      <c r="AA136" s="51"/>
      <c r="AB136" s="51"/>
      <c r="AC136" s="51"/>
      <c r="AD136" s="51"/>
      <c r="AE136" s="51"/>
      <c r="AF136" s="51"/>
      <c r="AG136" s="51"/>
      <c r="AH136" s="51"/>
      <c r="AI136" s="51"/>
      <c r="AJ136" s="51"/>
      <c r="AK136" s="51"/>
      <c r="AL136" s="51"/>
      <c r="AM136" s="51"/>
    </row>
    <row r="137" spans="2:39" ht="21" customHeight="1">
      <c r="B137" s="1231" t="str">
        <f t="shared" si="2"/>
        <v/>
      </c>
      <c r="C137" s="496">
        <f>'Og s3a'!C136</f>
        <v>0</v>
      </c>
      <c r="D137" s="497">
        <f>'Og s3a'!E136</f>
        <v>0</v>
      </c>
      <c r="E137" s="977">
        <f>'Og s3a'!F136</f>
        <v>0</v>
      </c>
      <c r="F137" s="496">
        <f>'Og s3a'!G136</f>
        <v>0</v>
      </c>
      <c r="G137" s="554"/>
      <c r="H137" s="553"/>
      <c r="I137" s="554"/>
      <c r="J137" s="553"/>
      <c r="K137" s="554"/>
      <c r="L137" s="553"/>
      <c r="M137" s="554"/>
      <c r="N137" s="553"/>
      <c r="O137" s="554"/>
      <c r="P137" s="553"/>
      <c r="Q137" s="60"/>
      <c r="R137" s="17"/>
      <c r="S137" s="57">
        <f>'Og s3a'!D136</f>
        <v>0</v>
      </c>
      <c r="T137" s="51"/>
      <c r="U137" s="340"/>
      <c r="V137" s="341"/>
      <c r="W137" s="341"/>
      <c r="X137" s="341"/>
      <c r="Y137" s="340"/>
      <c r="Z137" s="340"/>
      <c r="AA137" s="51"/>
      <c r="AB137" s="51"/>
      <c r="AC137" s="51"/>
      <c r="AD137" s="51"/>
      <c r="AE137" s="51"/>
      <c r="AF137" s="51"/>
      <c r="AG137" s="51"/>
      <c r="AH137" s="51"/>
      <c r="AI137" s="51"/>
      <c r="AJ137" s="51"/>
      <c r="AK137" s="51"/>
      <c r="AL137" s="51"/>
      <c r="AM137" s="51"/>
    </row>
    <row r="138" spans="2:39" ht="21" customHeight="1">
      <c r="B138" s="1231" t="str">
        <f t="shared" si="2"/>
        <v/>
      </c>
      <c r="C138" s="496">
        <f>'Og s3a'!C137</f>
        <v>0</v>
      </c>
      <c r="D138" s="497">
        <f>'Og s3a'!E137</f>
        <v>0</v>
      </c>
      <c r="E138" s="977">
        <f>'Og s3a'!F137</f>
        <v>0</v>
      </c>
      <c r="F138" s="496">
        <f>'Og s3a'!G137</f>
        <v>0</v>
      </c>
      <c r="G138" s="554"/>
      <c r="H138" s="553"/>
      <c r="I138" s="554"/>
      <c r="J138" s="553"/>
      <c r="K138" s="554"/>
      <c r="L138" s="553"/>
      <c r="M138" s="554"/>
      <c r="N138" s="553"/>
      <c r="O138" s="554"/>
      <c r="P138" s="553"/>
      <c r="Q138" s="60"/>
      <c r="R138" s="17"/>
      <c r="S138" s="57">
        <f>'Og s3a'!D137</f>
        <v>0</v>
      </c>
      <c r="T138" s="51"/>
      <c r="U138" s="340"/>
      <c r="V138" s="341"/>
      <c r="W138" s="341"/>
      <c r="X138" s="341"/>
      <c r="Y138" s="340"/>
      <c r="Z138" s="340"/>
      <c r="AA138" s="51"/>
      <c r="AB138" s="51"/>
      <c r="AC138" s="51"/>
      <c r="AD138" s="51"/>
      <c r="AE138" s="51"/>
      <c r="AF138" s="51"/>
      <c r="AG138" s="51"/>
      <c r="AH138" s="51"/>
      <c r="AI138" s="51"/>
      <c r="AJ138" s="51"/>
      <c r="AK138" s="51"/>
      <c r="AL138" s="51"/>
      <c r="AM138" s="51"/>
    </row>
    <row r="139" spans="2:39" ht="21" customHeight="1">
      <c r="B139" s="1231" t="str">
        <f t="shared" si="2"/>
        <v/>
      </c>
      <c r="C139" s="496">
        <f>'Og s3a'!C138</f>
        <v>0</v>
      </c>
      <c r="D139" s="497">
        <f>'Og s3a'!E138</f>
        <v>0</v>
      </c>
      <c r="E139" s="977">
        <f>'Og s3a'!F138</f>
        <v>0</v>
      </c>
      <c r="F139" s="496">
        <f>'Og s3a'!G138</f>
        <v>0</v>
      </c>
      <c r="G139" s="554"/>
      <c r="H139" s="553"/>
      <c r="I139" s="554"/>
      <c r="J139" s="553"/>
      <c r="K139" s="554"/>
      <c r="L139" s="553"/>
      <c r="M139" s="554"/>
      <c r="N139" s="553"/>
      <c r="O139" s="554"/>
      <c r="P139" s="553"/>
      <c r="Q139" s="60"/>
      <c r="R139" s="17"/>
      <c r="S139" s="57">
        <f>'Og s3a'!D138</f>
        <v>0</v>
      </c>
      <c r="T139" s="51"/>
      <c r="U139" s="340"/>
      <c r="V139" s="341"/>
      <c r="W139" s="341"/>
      <c r="X139" s="341"/>
      <c r="Y139" s="340"/>
      <c r="Z139" s="340"/>
      <c r="AA139" s="51"/>
      <c r="AB139" s="51"/>
      <c r="AC139" s="51"/>
      <c r="AD139" s="51"/>
      <c r="AE139" s="51"/>
      <c r="AF139" s="51"/>
      <c r="AG139" s="51"/>
      <c r="AH139" s="51"/>
      <c r="AI139" s="51"/>
      <c r="AJ139" s="51"/>
      <c r="AK139" s="51"/>
      <c r="AL139" s="51"/>
      <c r="AM139" s="51"/>
    </row>
    <row r="140" spans="2:39" ht="21" customHeight="1">
      <c r="B140" s="1231" t="str">
        <f t="shared" si="2"/>
        <v/>
      </c>
      <c r="C140" s="496">
        <f>'Og s3a'!C139</f>
        <v>0</v>
      </c>
      <c r="D140" s="497">
        <f>'Og s3a'!E139</f>
        <v>0</v>
      </c>
      <c r="E140" s="977">
        <f>'Og s3a'!F139</f>
        <v>0</v>
      </c>
      <c r="F140" s="496">
        <f>'Og s3a'!G139</f>
        <v>0</v>
      </c>
      <c r="G140" s="554"/>
      <c r="H140" s="553"/>
      <c r="I140" s="554"/>
      <c r="J140" s="553"/>
      <c r="K140" s="554"/>
      <c r="L140" s="553"/>
      <c r="M140" s="554"/>
      <c r="N140" s="553"/>
      <c r="O140" s="554"/>
      <c r="P140" s="553"/>
      <c r="Q140" s="60"/>
      <c r="R140" s="17"/>
      <c r="S140" s="57">
        <f>'Og s3a'!D139</f>
        <v>0</v>
      </c>
      <c r="T140" s="51"/>
      <c r="U140" s="340"/>
      <c r="V140" s="341"/>
      <c r="W140" s="341"/>
      <c r="X140" s="341"/>
      <c r="Y140" s="340"/>
      <c r="Z140" s="340"/>
      <c r="AA140" s="51"/>
      <c r="AB140" s="51"/>
      <c r="AC140" s="51"/>
      <c r="AD140" s="51"/>
      <c r="AE140" s="51"/>
      <c r="AF140" s="51"/>
      <c r="AG140" s="51"/>
      <c r="AH140" s="51"/>
      <c r="AI140" s="51"/>
      <c r="AJ140" s="51"/>
      <c r="AK140" s="51"/>
      <c r="AL140" s="51"/>
      <c r="AM140" s="51"/>
    </row>
    <row r="141" spans="2:39" ht="21" customHeight="1">
      <c r="B141" s="1231" t="str">
        <f t="shared" si="2"/>
        <v/>
      </c>
      <c r="C141" s="496">
        <f>'Og s3a'!C140</f>
        <v>0</v>
      </c>
      <c r="D141" s="497">
        <f>'Og s3a'!E140</f>
        <v>0</v>
      </c>
      <c r="E141" s="977">
        <f>'Og s3a'!F140</f>
        <v>0</v>
      </c>
      <c r="F141" s="496">
        <f>'Og s3a'!G140</f>
        <v>0</v>
      </c>
      <c r="G141" s="554"/>
      <c r="H141" s="553"/>
      <c r="I141" s="554"/>
      <c r="J141" s="553"/>
      <c r="K141" s="554"/>
      <c r="L141" s="553"/>
      <c r="M141" s="554"/>
      <c r="N141" s="553"/>
      <c r="O141" s="554"/>
      <c r="P141" s="553"/>
      <c r="Q141" s="60"/>
      <c r="R141" s="17"/>
      <c r="S141" s="57">
        <f>'Og s3a'!D140</f>
        <v>0</v>
      </c>
      <c r="T141" s="51"/>
      <c r="U141" s="340"/>
      <c r="V141" s="341"/>
      <c r="W141" s="341"/>
      <c r="X141" s="341"/>
      <c r="Y141" s="340"/>
      <c r="Z141" s="340"/>
      <c r="AA141" s="51"/>
      <c r="AB141" s="51"/>
      <c r="AC141" s="51"/>
      <c r="AD141" s="51"/>
      <c r="AE141" s="51"/>
      <c r="AF141" s="51"/>
      <c r="AG141" s="51"/>
      <c r="AH141" s="51"/>
      <c r="AI141" s="51"/>
      <c r="AJ141" s="51"/>
      <c r="AK141" s="51"/>
      <c r="AL141" s="51"/>
      <c r="AM141" s="51"/>
    </row>
    <row r="142" spans="2:39" ht="21" customHeight="1">
      <c r="B142" s="1231" t="str">
        <f t="shared" si="2"/>
        <v/>
      </c>
      <c r="C142" s="496">
        <f>'Og s3a'!C141</f>
        <v>0</v>
      </c>
      <c r="D142" s="497">
        <f>'Og s3a'!E141</f>
        <v>0</v>
      </c>
      <c r="E142" s="977">
        <f>'Og s3a'!F141</f>
        <v>0</v>
      </c>
      <c r="F142" s="496">
        <f>'Og s3a'!G141</f>
        <v>0</v>
      </c>
      <c r="G142" s="554"/>
      <c r="H142" s="553"/>
      <c r="I142" s="554"/>
      <c r="J142" s="553"/>
      <c r="K142" s="554"/>
      <c r="L142" s="553"/>
      <c r="M142" s="554"/>
      <c r="N142" s="553"/>
      <c r="O142" s="554"/>
      <c r="P142" s="553"/>
      <c r="Q142" s="60"/>
      <c r="R142" s="17"/>
      <c r="S142" s="57">
        <f>'Og s3a'!D141</f>
        <v>0</v>
      </c>
      <c r="T142" s="51"/>
      <c r="U142" s="340"/>
      <c r="V142" s="341"/>
      <c r="W142" s="341"/>
      <c r="X142" s="341"/>
      <c r="Y142" s="340"/>
      <c r="Z142" s="340"/>
      <c r="AA142" s="51"/>
      <c r="AB142" s="51"/>
      <c r="AC142" s="51"/>
      <c r="AD142" s="51"/>
      <c r="AE142" s="51"/>
      <c r="AF142" s="51"/>
      <c r="AG142" s="51"/>
      <c r="AH142" s="51"/>
      <c r="AI142" s="51"/>
      <c r="AJ142" s="51"/>
      <c r="AK142" s="51"/>
      <c r="AL142" s="51"/>
      <c r="AM142" s="51"/>
    </row>
    <row r="143" spans="2:39" ht="21" customHeight="1">
      <c r="B143" s="1231" t="str">
        <f t="shared" si="2"/>
        <v/>
      </c>
      <c r="C143" s="496">
        <f>'Og s3a'!C142</f>
        <v>0</v>
      </c>
      <c r="D143" s="497">
        <f>'Og s3a'!E142</f>
        <v>0</v>
      </c>
      <c r="E143" s="977">
        <f>'Og s3a'!F142</f>
        <v>0</v>
      </c>
      <c r="F143" s="496">
        <f>'Og s3a'!G142</f>
        <v>0</v>
      </c>
      <c r="G143" s="554"/>
      <c r="H143" s="553"/>
      <c r="I143" s="554"/>
      <c r="J143" s="553"/>
      <c r="K143" s="554"/>
      <c r="L143" s="553"/>
      <c r="M143" s="554"/>
      <c r="N143" s="553"/>
      <c r="O143" s="554"/>
      <c r="P143" s="553"/>
      <c r="Q143" s="60"/>
      <c r="R143" s="17"/>
      <c r="S143" s="57">
        <f>'Og s3a'!D142</f>
        <v>0</v>
      </c>
      <c r="T143" s="51"/>
      <c r="U143" s="340"/>
      <c r="V143" s="341"/>
      <c r="W143" s="341"/>
      <c r="X143" s="341"/>
      <c r="Y143" s="340"/>
      <c r="Z143" s="340"/>
      <c r="AA143" s="51"/>
      <c r="AB143" s="51"/>
      <c r="AC143" s="51"/>
      <c r="AD143" s="51"/>
      <c r="AE143" s="51"/>
      <c r="AF143" s="51"/>
      <c r="AG143" s="51"/>
      <c r="AH143" s="51"/>
      <c r="AI143" s="51"/>
      <c r="AJ143" s="51"/>
      <c r="AK143" s="51"/>
      <c r="AL143" s="51"/>
      <c r="AM143" s="51"/>
    </row>
    <row r="144" spans="2:39" ht="21" customHeight="1">
      <c r="B144" s="1231" t="str">
        <f t="shared" si="2"/>
        <v/>
      </c>
      <c r="C144" s="496">
        <f>'Og s3a'!C143</f>
        <v>0</v>
      </c>
      <c r="D144" s="497">
        <f>'Og s3a'!E143</f>
        <v>0</v>
      </c>
      <c r="E144" s="977">
        <f>'Og s3a'!F143</f>
        <v>0</v>
      </c>
      <c r="F144" s="496">
        <f>'Og s3a'!G143</f>
        <v>0</v>
      </c>
      <c r="G144" s="554"/>
      <c r="H144" s="553"/>
      <c r="I144" s="554"/>
      <c r="J144" s="553"/>
      <c r="K144" s="554"/>
      <c r="L144" s="553"/>
      <c r="M144" s="554"/>
      <c r="N144" s="553"/>
      <c r="O144" s="554"/>
      <c r="P144" s="553"/>
      <c r="Q144" s="60"/>
      <c r="R144" s="17"/>
      <c r="S144" s="57">
        <f>'Og s3a'!D143</f>
        <v>0</v>
      </c>
      <c r="T144" s="51"/>
      <c r="U144" s="340"/>
      <c r="V144" s="341"/>
      <c r="W144" s="341"/>
      <c r="X144" s="341"/>
      <c r="Y144" s="340"/>
      <c r="Z144" s="340"/>
      <c r="AA144" s="51"/>
      <c r="AB144" s="51"/>
      <c r="AC144" s="51"/>
      <c r="AD144" s="51"/>
      <c r="AE144" s="51"/>
      <c r="AF144" s="51"/>
      <c r="AG144" s="51"/>
      <c r="AH144" s="51"/>
      <c r="AI144" s="51"/>
      <c r="AJ144" s="51"/>
      <c r="AK144" s="51"/>
      <c r="AL144" s="51"/>
      <c r="AM144" s="51"/>
    </row>
    <row r="145" spans="2:39" ht="21" customHeight="1">
      <c r="B145" s="1231" t="str">
        <f t="shared" si="2"/>
        <v/>
      </c>
      <c r="C145" s="496">
        <f>'Og s3a'!C144</f>
        <v>0</v>
      </c>
      <c r="D145" s="497">
        <f>'Og s3a'!E144</f>
        <v>0</v>
      </c>
      <c r="E145" s="977">
        <f>'Og s3a'!F144</f>
        <v>0</v>
      </c>
      <c r="F145" s="496">
        <f>'Og s3a'!G144</f>
        <v>0</v>
      </c>
      <c r="G145" s="554"/>
      <c r="H145" s="553"/>
      <c r="I145" s="554"/>
      <c r="J145" s="553"/>
      <c r="K145" s="554"/>
      <c r="L145" s="553"/>
      <c r="M145" s="554"/>
      <c r="N145" s="553"/>
      <c r="O145" s="554"/>
      <c r="P145" s="553"/>
      <c r="Q145" s="60"/>
      <c r="R145" s="17"/>
      <c r="S145" s="57">
        <f>'Og s3a'!D144</f>
        <v>0</v>
      </c>
      <c r="T145" s="51"/>
      <c r="U145" s="340"/>
      <c r="V145" s="341"/>
      <c r="W145" s="341"/>
      <c r="X145" s="341"/>
      <c r="Y145" s="340"/>
      <c r="Z145" s="340"/>
      <c r="AA145" s="51"/>
      <c r="AB145" s="51"/>
      <c r="AC145" s="51"/>
      <c r="AD145" s="51"/>
      <c r="AE145" s="51"/>
      <c r="AF145" s="51"/>
      <c r="AG145" s="51"/>
      <c r="AH145" s="51"/>
      <c r="AI145" s="51"/>
      <c r="AJ145" s="51"/>
      <c r="AK145" s="51"/>
      <c r="AL145" s="51"/>
      <c r="AM145" s="51"/>
    </row>
    <row r="146" spans="2:39" ht="21" customHeight="1">
      <c r="B146" s="1231" t="str">
        <f t="shared" si="2"/>
        <v/>
      </c>
      <c r="C146" s="496">
        <f>'Og s3a'!C145</f>
        <v>0</v>
      </c>
      <c r="D146" s="497">
        <f>'Og s3a'!E145</f>
        <v>0</v>
      </c>
      <c r="E146" s="977">
        <f>'Og s3a'!F145</f>
        <v>0</v>
      </c>
      <c r="F146" s="496">
        <f>'Og s3a'!G145</f>
        <v>0</v>
      </c>
      <c r="G146" s="554"/>
      <c r="H146" s="553"/>
      <c r="I146" s="554"/>
      <c r="J146" s="553"/>
      <c r="K146" s="554"/>
      <c r="L146" s="553"/>
      <c r="M146" s="554"/>
      <c r="N146" s="553"/>
      <c r="O146" s="554"/>
      <c r="P146" s="553"/>
      <c r="Q146" s="60"/>
      <c r="R146" s="17"/>
      <c r="S146" s="57">
        <f>'Og s3a'!D145</f>
        <v>0</v>
      </c>
      <c r="T146" s="51"/>
      <c r="U146" s="340"/>
      <c r="V146" s="341"/>
      <c r="W146" s="341"/>
      <c r="X146" s="341"/>
      <c r="Y146" s="340"/>
      <c r="Z146" s="340"/>
      <c r="AA146" s="51"/>
      <c r="AB146" s="51"/>
      <c r="AC146" s="51"/>
      <c r="AD146" s="51"/>
      <c r="AE146" s="51"/>
      <c r="AF146" s="51"/>
      <c r="AG146" s="51"/>
      <c r="AH146" s="51"/>
      <c r="AI146" s="51"/>
      <c r="AJ146" s="51"/>
      <c r="AK146" s="51"/>
      <c r="AL146" s="51"/>
      <c r="AM146" s="51"/>
    </row>
    <row r="147" spans="2:39" ht="21" customHeight="1">
      <c r="B147" s="1231" t="str">
        <f t="shared" si="2"/>
        <v/>
      </c>
      <c r="C147" s="496">
        <f>'Og s3a'!C146</f>
        <v>0</v>
      </c>
      <c r="D147" s="497">
        <f>'Og s3a'!E146</f>
        <v>0</v>
      </c>
      <c r="E147" s="977">
        <f>'Og s3a'!F146</f>
        <v>0</v>
      </c>
      <c r="F147" s="496">
        <f>'Og s3a'!G146</f>
        <v>0</v>
      </c>
      <c r="G147" s="554"/>
      <c r="H147" s="553"/>
      <c r="I147" s="554"/>
      <c r="J147" s="553"/>
      <c r="K147" s="554"/>
      <c r="L147" s="553"/>
      <c r="M147" s="554"/>
      <c r="N147" s="553"/>
      <c r="O147" s="554"/>
      <c r="P147" s="553"/>
      <c r="Q147" s="60"/>
      <c r="R147" s="17"/>
      <c r="S147" s="57">
        <f>'Og s3a'!D146</f>
        <v>0</v>
      </c>
      <c r="T147" s="51"/>
      <c r="U147" s="340"/>
      <c r="V147" s="341"/>
      <c r="W147" s="341"/>
      <c r="X147" s="341"/>
      <c r="Y147" s="340"/>
      <c r="Z147" s="340"/>
      <c r="AA147" s="51"/>
      <c r="AB147" s="51"/>
      <c r="AC147" s="51"/>
      <c r="AD147" s="51"/>
      <c r="AE147" s="51"/>
      <c r="AF147" s="51"/>
      <c r="AG147" s="51"/>
      <c r="AH147" s="51"/>
      <c r="AI147" s="51"/>
      <c r="AJ147" s="51"/>
      <c r="AK147" s="51"/>
      <c r="AL147" s="51"/>
      <c r="AM147" s="51"/>
    </row>
    <row r="148" spans="2:39" ht="21" customHeight="1">
      <c r="B148" s="1231" t="str">
        <f t="shared" si="2"/>
        <v/>
      </c>
      <c r="C148" s="496">
        <f>'Og s3a'!C147</f>
        <v>0</v>
      </c>
      <c r="D148" s="497">
        <f>'Og s3a'!E147</f>
        <v>0</v>
      </c>
      <c r="E148" s="977">
        <f>'Og s3a'!F147</f>
        <v>0</v>
      </c>
      <c r="F148" s="496">
        <f>'Og s3a'!G147</f>
        <v>0</v>
      </c>
      <c r="G148" s="554"/>
      <c r="H148" s="553"/>
      <c r="I148" s="554"/>
      <c r="J148" s="553"/>
      <c r="K148" s="554"/>
      <c r="L148" s="553"/>
      <c r="M148" s="554"/>
      <c r="N148" s="553"/>
      <c r="O148" s="554"/>
      <c r="P148" s="553"/>
      <c r="Q148" s="60"/>
      <c r="R148" s="17"/>
      <c r="S148" s="57">
        <f>'Og s3a'!D147</f>
        <v>0</v>
      </c>
      <c r="T148" s="51"/>
      <c r="U148" s="340"/>
      <c r="V148" s="341"/>
      <c r="W148" s="341"/>
      <c r="X148" s="341"/>
      <c r="Y148" s="340"/>
      <c r="Z148" s="340"/>
      <c r="AA148" s="51"/>
      <c r="AB148" s="51"/>
      <c r="AC148" s="51"/>
      <c r="AD148" s="51"/>
      <c r="AE148" s="51"/>
      <c r="AF148" s="51"/>
      <c r="AG148" s="51"/>
      <c r="AH148" s="51"/>
      <c r="AI148" s="51"/>
      <c r="AJ148" s="51"/>
      <c r="AK148" s="51"/>
      <c r="AL148" s="51"/>
      <c r="AM148" s="51"/>
    </row>
    <row r="149" spans="2:39" ht="21" customHeight="1">
      <c r="B149" s="1231" t="str">
        <f t="shared" si="2"/>
        <v/>
      </c>
      <c r="C149" s="496">
        <f>'Og s3a'!C148</f>
        <v>0</v>
      </c>
      <c r="D149" s="497">
        <f>'Og s3a'!E148</f>
        <v>0</v>
      </c>
      <c r="E149" s="977">
        <f>'Og s3a'!F148</f>
        <v>0</v>
      </c>
      <c r="F149" s="496">
        <f>'Og s3a'!G148</f>
        <v>0</v>
      </c>
      <c r="G149" s="554"/>
      <c r="H149" s="553"/>
      <c r="I149" s="554"/>
      <c r="J149" s="553"/>
      <c r="K149" s="554"/>
      <c r="L149" s="553"/>
      <c r="M149" s="554"/>
      <c r="N149" s="553"/>
      <c r="O149" s="554"/>
      <c r="P149" s="553"/>
      <c r="Q149" s="60"/>
      <c r="R149" s="17"/>
      <c r="S149" s="57">
        <f>'Og s3a'!D148</f>
        <v>0</v>
      </c>
      <c r="T149" s="51"/>
      <c r="U149" s="340"/>
      <c r="V149" s="341"/>
      <c r="W149" s="341"/>
      <c r="X149" s="341"/>
      <c r="Y149" s="340"/>
      <c r="Z149" s="340"/>
      <c r="AA149" s="51"/>
      <c r="AB149" s="51"/>
      <c r="AC149" s="51"/>
      <c r="AD149" s="51"/>
      <c r="AE149" s="51"/>
      <c r="AF149" s="51"/>
      <c r="AG149" s="51"/>
      <c r="AH149" s="51"/>
      <c r="AI149" s="51"/>
      <c r="AJ149" s="51"/>
      <c r="AK149" s="51"/>
      <c r="AL149" s="51"/>
      <c r="AM149" s="51"/>
    </row>
    <row r="150" spans="2:39" ht="21" customHeight="1">
      <c r="B150" s="1231" t="str">
        <f t="shared" si="2"/>
        <v/>
      </c>
      <c r="C150" s="496">
        <f>'Og s3a'!C149</f>
        <v>0</v>
      </c>
      <c r="D150" s="497">
        <f>'Og s3a'!E149</f>
        <v>0</v>
      </c>
      <c r="E150" s="977">
        <f>'Og s3a'!F149</f>
        <v>0</v>
      </c>
      <c r="F150" s="496">
        <f>'Og s3a'!G149</f>
        <v>0</v>
      </c>
      <c r="G150" s="554"/>
      <c r="H150" s="553"/>
      <c r="I150" s="554"/>
      <c r="J150" s="553"/>
      <c r="K150" s="554"/>
      <c r="L150" s="553"/>
      <c r="M150" s="554"/>
      <c r="N150" s="553"/>
      <c r="O150" s="554"/>
      <c r="P150" s="553"/>
      <c r="Q150" s="60"/>
      <c r="R150" s="17"/>
      <c r="S150" s="57">
        <f>'Og s3a'!D149</f>
        <v>0</v>
      </c>
      <c r="T150" s="51"/>
      <c r="U150" s="340"/>
      <c r="V150" s="341"/>
      <c r="W150" s="341"/>
      <c r="X150" s="341"/>
      <c r="Y150" s="340"/>
      <c r="Z150" s="340"/>
      <c r="AA150" s="51"/>
      <c r="AB150" s="51"/>
      <c r="AC150" s="51"/>
      <c r="AD150" s="51"/>
      <c r="AE150" s="51"/>
      <c r="AF150" s="51"/>
      <c r="AG150" s="51"/>
      <c r="AH150" s="51"/>
      <c r="AI150" s="51"/>
      <c r="AJ150" s="51"/>
      <c r="AK150" s="51"/>
      <c r="AL150" s="51"/>
      <c r="AM150" s="51"/>
    </row>
    <row r="151" spans="2:39" ht="21" customHeight="1">
      <c r="B151" s="1231" t="str">
        <f t="shared" si="2"/>
        <v/>
      </c>
      <c r="C151" s="496">
        <f>'Og s3a'!C150</f>
        <v>0</v>
      </c>
      <c r="D151" s="497">
        <f>'Og s3a'!E150</f>
        <v>0</v>
      </c>
      <c r="E151" s="977">
        <f>'Og s3a'!F150</f>
        <v>0</v>
      </c>
      <c r="F151" s="496">
        <f>'Og s3a'!G150</f>
        <v>0</v>
      </c>
      <c r="G151" s="554"/>
      <c r="H151" s="553"/>
      <c r="I151" s="554"/>
      <c r="J151" s="553"/>
      <c r="K151" s="554"/>
      <c r="L151" s="553"/>
      <c r="M151" s="554"/>
      <c r="N151" s="553"/>
      <c r="O151" s="554"/>
      <c r="P151" s="553"/>
      <c r="Q151" s="60"/>
      <c r="R151" s="17"/>
      <c r="S151" s="57">
        <f>'Og s3a'!D150</f>
        <v>0</v>
      </c>
      <c r="T151" s="51"/>
      <c r="U151" s="340"/>
      <c r="V151" s="341"/>
      <c r="W151" s="341"/>
      <c r="X151" s="341"/>
      <c r="Y151" s="340"/>
      <c r="Z151" s="340"/>
      <c r="AA151" s="51"/>
      <c r="AB151" s="51"/>
      <c r="AC151" s="51"/>
      <c r="AD151" s="51"/>
      <c r="AE151" s="51"/>
      <c r="AF151" s="51"/>
      <c r="AG151" s="51"/>
      <c r="AH151" s="51"/>
      <c r="AI151" s="51"/>
      <c r="AJ151" s="51"/>
      <c r="AK151" s="51"/>
      <c r="AL151" s="51"/>
      <c r="AM151" s="51"/>
    </row>
    <row r="152" spans="2:39" ht="21" customHeight="1">
      <c r="B152" s="1231" t="str">
        <f t="shared" si="2"/>
        <v/>
      </c>
      <c r="C152" s="496">
        <f>'Og s3a'!C151</f>
        <v>0</v>
      </c>
      <c r="D152" s="497">
        <f>'Og s3a'!E151</f>
        <v>0</v>
      </c>
      <c r="E152" s="977">
        <f>'Og s3a'!F151</f>
        <v>0</v>
      </c>
      <c r="F152" s="496">
        <f>'Og s3a'!G151</f>
        <v>0</v>
      </c>
      <c r="G152" s="554"/>
      <c r="H152" s="553"/>
      <c r="I152" s="554"/>
      <c r="J152" s="553"/>
      <c r="K152" s="554"/>
      <c r="L152" s="553"/>
      <c r="M152" s="554"/>
      <c r="N152" s="553"/>
      <c r="O152" s="554"/>
      <c r="P152" s="553"/>
      <c r="Q152" s="60"/>
      <c r="R152" s="17"/>
      <c r="S152" s="57">
        <f>'Og s3a'!D151</f>
        <v>0</v>
      </c>
      <c r="T152" s="51"/>
      <c r="U152" s="340"/>
      <c r="V152" s="341"/>
      <c r="W152" s="341"/>
      <c r="X152" s="341"/>
      <c r="Y152" s="340"/>
      <c r="Z152" s="340"/>
      <c r="AA152" s="51"/>
      <c r="AB152" s="51"/>
      <c r="AC152" s="51"/>
      <c r="AD152" s="51"/>
      <c r="AE152" s="51"/>
      <c r="AF152" s="51"/>
      <c r="AG152" s="51"/>
      <c r="AH152" s="51"/>
      <c r="AI152" s="51"/>
      <c r="AJ152" s="51"/>
      <c r="AK152" s="51"/>
      <c r="AL152" s="51"/>
      <c r="AM152" s="51"/>
    </row>
    <row r="153" spans="2:39" ht="21" customHeight="1">
      <c r="B153" s="1231" t="str">
        <f t="shared" si="2"/>
        <v/>
      </c>
      <c r="C153" s="496">
        <f>'Og s3a'!C152</f>
        <v>0</v>
      </c>
      <c r="D153" s="497">
        <f>'Og s3a'!E152</f>
        <v>0</v>
      </c>
      <c r="E153" s="977">
        <f>'Og s3a'!F152</f>
        <v>0</v>
      </c>
      <c r="F153" s="496">
        <f>'Og s3a'!G152</f>
        <v>0</v>
      </c>
      <c r="G153" s="554"/>
      <c r="H153" s="553"/>
      <c r="I153" s="554"/>
      <c r="J153" s="553"/>
      <c r="K153" s="554"/>
      <c r="L153" s="553"/>
      <c r="M153" s="554"/>
      <c r="N153" s="553"/>
      <c r="O153" s="554"/>
      <c r="P153" s="553"/>
      <c r="Q153" s="60"/>
      <c r="R153" s="17"/>
      <c r="S153" s="57">
        <f>'Og s3a'!D152</f>
        <v>0</v>
      </c>
      <c r="T153" s="51"/>
      <c r="U153" s="340"/>
      <c r="V153" s="341"/>
      <c r="W153" s="341"/>
      <c r="X153" s="341"/>
      <c r="Y153" s="340"/>
      <c r="Z153" s="340"/>
      <c r="AA153" s="51"/>
      <c r="AB153" s="51"/>
      <c r="AC153" s="51"/>
      <c r="AD153" s="51"/>
      <c r="AE153" s="51"/>
      <c r="AF153" s="51"/>
      <c r="AG153" s="51"/>
      <c r="AH153" s="51"/>
      <c r="AI153" s="51"/>
      <c r="AJ153" s="51"/>
      <c r="AK153" s="51"/>
      <c r="AL153" s="51"/>
      <c r="AM153" s="51"/>
    </row>
    <row r="154" spans="2:39" ht="21" customHeight="1">
      <c r="B154" s="1231" t="str">
        <f t="shared" si="2"/>
        <v/>
      </c>
      <c r="C154" s="496">
        <f>'Og s3a'!C153</f>
        <v>0</v>
      </c>
      <c r="D154" s="497">
        <f>'Og s3a'!E153</f>
        <v>0</v>
      </c>
      <c r="E154" s="977">
        <f>'Og s3a'!F153</f>
        <v>0</v>
      </c>
      <c r="F154" s="496">
        <f>'Og s3a'!G153</f>
        <v>0</v>
      </c>
      <c r="G154" s="554"/>
      <c r="H154" s="553"/>
      <c r="I154" s="554"/>
      <c r="J154" s="553"/>
      <c r="K154" s="554"/>
      <c r="L154" s="553"/>
      <c r="M154" s="554"/>
      <c r="N154" s="553"/>
      <c r="O154" s="554"/>
      <c r="P154" s="553"/>
      <c r="Q154" s="60"/>
      <c r="R154" s="17"/>
      <c r="S154" s="57">
        <f>'Og s3a'!D153</f>
        <v>0</v>
      </c>
      <c r="T154" s="51"/>
      <c r="U154" s="340"/>
      <c r="V154" s="341"/>
      <c r="W154" s="341"/>
      <c r="X154" s="341"/>
      <c r="Y154" s="340"/>
      <c r="Z154" s="340"/>
      <c r="AA154" s="51"/>
      <c r="AB154" s="51"/>
      <c r="AC154" s="51"/>
      <c r="AD154" s="51"/>
      <c r="AE154" s="51"/>
      <c r="AF154" s="51"/>
      <c r="AG154" s="51"/>
      <c r="AH154" s="51"/>
      <c r="AI154" s="51"/>
      <c r="AJ154" s="51"/>
      <c r="AK154" s="51"/>
      <c r="AL154" s="51"/>
      <c r="AM154" s="51"/>
    </row>
    <row r="155" spans="2:39" ht="21" customHeight="1">
      <c r="B155" s="1231" t="str">
        <f t="shared" si="2"/>
        <v/>
      </c>
      <c r="C155" s="496">
        <f>'Og s3a'!C154</f>
        <v>0</v>
      </c>
      <c r="D155" s="497">
        <f>'Og s3a'!E154</f>
        <v>0</v>
      </c>
      <c r="E155" s="977">
        <f>'Og s3a'!F154</f>
        <v>0</v>
      </c>
      <c r="F155" s="496">
        <f>'Og s3a'!G154</f>
        <v>0</v>
      </c>
      <c r="G155" s="554"/>
      <c r="H155" s="553"/>
      <c r="I155" s="554"/>
      <c r="J155" s="553"/>
      <c r="K155" s="554"/>
      <c r="L155" s="553"/>
      <c r="M155" s="554"/>
      <c r="N155" s="553"/>
      <c r="O155" s="554"/>
      <c r="P155" s="553"/>
      <c r="Q155" s="60"/>
      <c r="R155" s="17"/>
      <c r="S155" s="57">
        <f>'Og s3a'!D154</f>
        <v>0</v>
      </c>
      <c r="T155" s="51"/>
      <c r="U155" s="340"/>
      <c r="V155" s="341"/>
      <c r="W155" s="341"/>
      <c r="X155" s="341"/>
      <c r="Y155" s="340"/>
      <c r="Z155" s="340"/>
      <c r="AA155" s="51"/>
      <c r="AB155" s="51"/>
      <c r="AC155" s="51"/>
      <c r="AD155" s="51"/>
      <c r="AE155" s="51"/>
      <c r="AF155" s="51"/>
      <c r="AG155" s="51"/>
      <c r="AH155" s="51"/>
      <c r="AI155" s="51"/>
      <c r="AJ155" s="51"/>
      <c r="AK155" s="51"/>
      <c r="AL155" s="51"/>
      <c r="AM155" s="51"/>
    </row>
    <row r="156" spans="2:39" ht="21" customHeight="1">
      <c r="B156" s="1231" t="str">
        <f t="shared" si="2"/>
        <v/>
      </c>
      <c r="C156" s="496">
        <f>'Og s3a'!C155</f>
        <v>0</v>
      </c>
      <c r="D156" s="497">
        <f>'Og s3a'!E155</f>
        <v>0</v>
      </c>
      <c r="E156" s="977">
        <f>'Og s3a'!F155</f>
        <v>0</v>
      </c>
      <c r="F156" s="496">
        <f>'Og s3a'!G155</f>
        <v>0</v>
      </c>
      <c r="G156" s="554"/>
      <c r="H156" s="553"/>
      <c r="I156" s="554"/>
      <c r="J156" s="553"/>
      <c r="K156" s="554"/>
      <c r="L156" s="553"/>
      <c r="M156" s="554"/>
      <c r="N156" s="553"/>
      <c r="O156" s="554"/>
      <c r="P156" s="553"/>
      <c r="Q156" s="60"/>
      <c r="R156" s="17"/>
      <c r="S156" s="57">
        <f>'Og s3a'!D155</f>
        <v>0</v>
      </c>
      <c r="T156" s="51"/>
      <c r="U156" s="340"/>
      <c r="V156" s="341"/>
      <c r="W156" s="341"/>
      <c r="X156" s="341"/>
      <c r="Y156" s="340"/>
      <c r="Z156" s="340"/>
      <c r="AA156" s="51"/>
      <c r="AB156" s="51"/>
      <c r="AC156" s="51"/>
      <c r="AD156" s="51"/>
      <c r="AE156" s="51"/>
      <c r="AF156" s="51"/>
      <c r="AG156" s="51"/>
      <c r="AH156" s="51"/>
      <c r="AI156" s="51"/>
      <c r="AJ156" s="51"/>
      <c r="AK156" s="51"/>
      <c r="AL156" s="51"/>
      <c r="AM156" s="51"/>
    </row>
    <row r="157" spans="2:39" ht="21" customHeight="1">
      <c r="B157" s="1231" t="str">
        <f t="shared" si="2"/>
        <v/>
      </c>
      <c r="C157" s="496">
        <f>'Og s3a'!C156</f>
        <v>0</v>
      </c>
      <c r="D157" s="497">
        <f>'Og s3a'!E156</f>
        <v>0</v>
      </c>
      <c r="E157" s="977">
        <f>'Og s3a'!F156</f>
        <v>0</v>
      </c>
      <c r="F157" s="496">
        <f>'Og s3a'!G156</f>
        <v>0</v>
      </c>
      <c r="G157" s="554"/>
      <c r="H157" s="553"/>
      <c r="I157" s="554"/>
      <c r="J157" s="553"/>
      <c r="K157" s="554"/>
      <c r="L157" s="553"/>
      <c r="M157" s="554"/>
      <c r="N157" s="553"/>
      <c r="O157" s="554"/>
      <c r="P157" s="553"/>
      <c r="Q157" s="60"/>
      <c r="R157" s="17"/>
      <c r="S157" s="57">
        <f>'Og s3a'!D156</f>
        <v>0</v>
      </c>
      <c r="T157" s="51"/>
      <c r="U157" s="340"/>
      <c r="V157" s="341"/>
      <c r="W157" s="341"/>
      <c r="X157" s="341"/>
      <c r="Y157" s="340"/>
      <c r="Z157" s="340"/>
      <c r="AA157" s="51"/>
      <c r="AB157" s="51"/>
      <c r="AC157" s="51"/>
      <c r="AD157" s="51"/>
      <c r="AE157" s="51"/>
      <c r="AF157" s="51"/>
      <c r="AG157" s="51"/>
      <c r="AH157" s="51"/>
      <c r="AI157" s="51"/>
      <c r="AJ157" s="51"/>
      <c r="AK157" s="51"/>
      <c r="AL157" s="51"/>
      <c r="AM157" s="51"/>
    </row>
    <row r="158" spans="2:39" ht="21" customHeight="1">
      <c r="B158" s="1231" t="str">
        <f t="shared" si="2"/>
        <v/>
      </c>
      <c r="C158" s="496">
        <f>'Og s3a'!C157</f>
        <v>0</v>
      </c>
      <c r="D158" s="497">
        <f>'Og s3a'!E157</f>
        <v>0</v>
      </c>
      <c r="E158" s="977">
        <f>'Og s3a'!F157</f>
        <v>0</v>
      </c>
      <c r="F158" s="496">
        <f>'Og s3a'!G157</f>
        <v>0</v>
      </c>
      <c r="G158" s="554"/>
      <c r="H158" s="553"/>
      <c r="I158" s="554"/>
      <c r="J158" s="553"/>
      <c r="K158" s="554"/>
      <c r="L158" s="553"/>
      <c r="M158" s="554"/>
      <c r="N158" s="553"/>
      <c r="O158" s="554"/>
      <c r="P158" s="553"/>
      <c r="Q158" s="60"/>
      <c r="R158" s="17"/>
      <c r="S158" s="57">
        <f>'Og s3a'!D157</f>
        <v>0</v>
      </c>
      <c r="T158" s="51"/>
      <c r="U158" s="340"/>
      <c r="V158" s="341"/>
      <c r="W158" s="341"/>
      <c r="X158" s="341"/>
      <c r="Y158" s="340"/>
      <c r="Z158" s="340"/>
      <c r="AA158" s="51"/>
      <c r="AB158" s="51"/>
      <c r="AC158" s="51"/>
      <c r="AD158" s="51"/>
      <c r="AE158" s="51"/>
      <c r="AF158" s="51"/>
      <c r="AG158" s="51"/>
      <c r="AH158" s="51"/>
      <c r="AI158" s="51"/>
      <c r="AJ158" s="51"/>
      <c r="AK158" s="51"/>
      <c r="AL158" s="51"/>
      <c r="AM158" s="51"/>
    </row>
    <row r="159" spans="2:39" ht="21" customHeight="1">
      <c r="B159" s="1231" t="str">
        <f t="shared" si="2"/>
        <v/>
      </c>
      <c r="C159" s="496">
        <f>'Og s3a'!C158</f>
        <v>0</v>
      </c>
      <c r="D159" s="497">
        <f>'Og s3a'!E158</f>
        <v>0</v>
      </c>
      <c r="E159" s="977">
        <f>'Og s3a'!F158</f>
        <v>0</v>
      </c>
      <c r="F159" s="496">
        <f>'Og s3a'!G158</f>
        <v>0</v>
      </c>
      <c r="G159" s="554"/>
      <c r="H159" s="553"/>
      <c r="I159" s="554"/>
      <c r="J159" s="553"/>
      <c r="K159" s="554"/>
      <c r="L159" s="553"/>
      <c r="M159" s="554"/>
      <c r="N159" s="553"/>
      <c r="O159" s="554"/>
      <c r="P159" s="553"/>
      <c r="Q159" s="60"/>
      <c r="R159" s="17"/>
      <c r="S159" s="57">
        <f>'Og s3a'!D158</f>
        <v>0</v>
      </c>
      <c r="T159" s="51"/>
      <c r="U159" s="340"/>
      <c r="V159" s="341"/>
      <c r="W159" s="341"/>
      <c r="X159" s="341"/>
      <c r="Y159" s="340"/>
      <c r="Z159" s="340"/>
      <c r="AA159" s="51"/>
      <c r="AB159" s="51"/>
      <c r="AC159" s="51"/>
      <c r="AD159" s="51"/>
      <c r="AE159" s="51"/>
      <c r="AF159" s="51"/>
      <c r="AG159" s="51"/>
      <c r="AH159" s="51"/>
      <c r="AI159" s="51"/>
      <c r="AJ159" s="51"/>
      <c r="AK159" s="51"/>
      <c r="AL159" s="51"/>
      <c r="AM159" s="51"/>
    </row>
    <row r="160" spans="2:39" ht="21" customHeight="1">
      <c r="B160" s="1231" t="str">
        <f t="shared" si="2"/>
        <v/>
      </c>
      <c r="C160" s="496">
        <f>'Og s3a'!C159</f>
        <v>0</v>
      </c>
      <c r="D160" s="497">
        <f>'Og s3a'!E159</f>
        <v>0</v>
      </c>
      <c r="E160" s="977">
        <f>'Og s3a'!F159</f>
        <v>0</v>
      </c>
      <c r="F160" s="496">
        <f>'Og s3a'!G159</f>
        <v>0</v>
      </c>
      <c r="G160" s="554"/>
      <c r="H160" s="553"/>
      <c r="I160" s="554"/>
      <c r="J160" s="553"/>
      <c r="K160" s="554"/>
      <c r="L160" s="553"/>
      <c r="M160" s="554"/>
      <c r="N160" s="553"/>
      <c r="O160" s="554"/>
      <c r="P160" s="553"/>
      <c r="Q160" s="60"/>
      <c r="R160" s="17"/>
      <c r="S160" s="57">
        <f>'Og s3a'!D159</f>
        <v>0</v>
      </c>
      <c r="T160" s="51"/>
      <c r="U160" s="340"/>
      <c r="V160" s="341"/>
      <c r="W160" s="341"/>
      <c r="X160" s="341"/>
      <c r="Y160" s="340"/>
      <c r="Z160" s="340"/>
      <c r="AA160" s="51"/>
      <c r="AB160" s="51"/>
      <c r="AC160" s="51"/>
      <c r="AD160" s="51"/>
      <c r="AE160" s="51"/>
      <c r="AF160" s="51"/>
      <c r="AG160" s="51"/>
      <c r="AH160" s="51"/>
      <c r="AI160" s="51"/>
      <c r="AJ160" s="51"/>
      <c r="AK160" s="51"/>
      <c r="AL160" s="51"/>
      <c r="AM160" s="51"/>
    </row>
    <row r="161" spans="2:39" ht="21" customHeight="1">
      <c r="B161" s="1231" t="str">
        <f t="shared" si="2"/>
        <v/>
      </c>
      <c r="C161" s="496">
        <f>'Og s3a'!C160</f>
        <v>0</v>
      </c>
      <c r="D161" s="497">
        <f>'Og s3a'!E160</f>
        <v>0</v>
      </c>
      <c r="E161" s="977">
        <f>'Og s3a'!F160</f>
        <v>0</v>
      </c>
      <c r="F161" s="496">
        <f>'Og s3a'!G160</f>
        <v>0</v>
      </c>
      <c r="G161" s="554"/>
      <c r="H161" s="553"/>
      <c r="I161" s="554"/>
      <c r="J161" s="553"/>
      <c r="K161" s="554"/>
      <c r="L161" s="553"/>
      <c r="M161" s="554"/>
      <c r="N161" s="553"/>
      <c r="O161" s="554"/>
      <c r="P161" s="553"/>
      <c r="Q161" s="60"/>
      <c r="R161" s="17"/>
      <c r="S161" s="57">
        <f>'Og s3a'!D160</f>
        <v>0</v>
      </c>
      <c r="T161" s="51"/>
      <c r="U161" s="340"/>
      <c r="V161" s="341"/>
      <c r="W161" s="341"/>
      <c r="X161" s="341"/>
      <c r="Y161" s="340"/>
      <c r="Z161" s="340"/>
      <c r="AA161" s="51"/>
      <c r="AB161" s="51"/>
      <c r="AC161" s="51"/>
      <c r="AD161" s="51"/>
      <c r="AE161" s="51"/>
      <c r="AF161" s="51"/>
      <c r="AG161" s="51"/>
      <c r="AH161" s="51"/>
      <c r="AI161" s="51"/>
      <c r="AJ161" s="51"/>
      <c r="AK161" s="51"/>
      <c r="AL161" s="51"/>
      <c r="AM161" s="51"/>
    </row>
    <row r="162" spans="2:39" ht="21" customHeight="1">
      <c r="B162" s="1231" t="str">
        <f t="shared" si="2"/>
        <v/>
      </c>
      <c r="C162" s="496">
        <f>'Og s3a'!C161</f>
        <v>0</v>
      </c>
      <c r="D162" s="497">
        <f>'Og s3a'!E161</f>
        <v>0</v>
      </c>
      <c r="E162" s="977">
        <f>'Og s3a'!F161</f>
        <v>0</v>
      </c>
      <c r="F162" s="496">
        <f>'Og s3a'!G161</f>
        <v>0</v>
      </c>
      <c r="G162" s="554"/>
      <c r="H162" s="553"/>
      <c r="I162" s="554"/>
      <c r="J162" s="553"/>
      <c r="K162" s="554"/>
      <c r="L162" s="553"/>
      <c r="M162" s="554"/>
      <c r="N162" s="553"/>
      <c r="O162" s="554"/>
      <c r="P162" s="553"/>
      <c r="Q162" s="60"/>
      <c r="R162" s="17"/>
      <c r="S162" s="57">
        <f>'Og s3a'!D161</f>
        <v>0</v>
      </c>
      <c r="T162" s="51"/>
      <c r="U162" s="340"/>
      <c r="V162" s="341"/>
      <c r="W162" s="341"/>
      <c r="X162" s="341"/>
      <c r="Y162" s="340"/>
      <c r="Z162" s="340"/>
      <c r="AA162" s="51"/>
      <c r="AB162" s="51"/>
      <c r="AC162" s="51"/>
      <c r="AD162" s="51"/>
      <c r="AE162" s="51"/>
      <c r="AF162" s="51"/>
      <c r="AG162" s="51"/>
      <c r="AH162" s="51"/>
      <c r="AI162" s="51"/>
      <c r="AJ162" s="51"/>
      <c r="AK162" s="51"/>
      <c r="AL162" s="51"/>
      <c r="AM162" s="51"/>
    </row>
    <row r="163" spans="2:39" ht="21" customHeight="1">
      <c r="B163" s="1231" t="str">
        <f t="shared" si="2"/>
        <v/>
      </c>
      <c r="C163" s="496">
        <f>'Og s3a'!C162</f>
        <v>0</v>
      </c>
      <c r="D163" s="497">
        <f>'Og s3a'!E162</f>
        <v>0</v>
      </c>
      <c r="E163" s="977">
        <f>'Og s3a'!F162</f>
        <v>0</v>
      </c>
      <c r="F163" s="496">
        <f>'Og s3a'!G162</f>
        <v>0</v>
      </c>
      <c r="G163" s="554"/>
      <c r="H163" s="553"/>
      <c r="I163" s="554"/>
      <c r="J163" s="553"/>
      <c r="K163" s="554"/>
      <c r="L163" s="553"/>
      <c r="M163" s="554"/>
      <c r="N163" s="553"/>
      <c r="O163" s="554"/>
      <c r="P163" s="553"/>
      <c r="Q163" s="60"/>
      <c r="R163" s="17"/>
      <c r="S163" s="57">
        <f>'Og s3a'!D162</f>
        <v>0</v>
      </c>
      <c r="T163" s="51"/>
      <c r="U163" s="340"/>
      <c r="V163" s="341"/>
      <c r="W163" s="341"/>
      <c r="X163" s="341"/>
      <c r="Y163" s="340"/>
      <c r="Z163" s="340"/>
      <c r="AA163" s="51"/>
      <c r="AB163" s="51"/>
      <c r="AC163" s="51"/>
      <c r="AD163" s="51"/>
      <c r="AE163" s="51"/>
      <c r="AF163" s="51"/>
      <c r="AG163" s="51"/>
      <c r="AH163" s="51"/>
      <c r="AI163" s="51"/>
      <c r="AJ163" s="51"/>
      <c r="AK163" s="51"/>
      <c r="AL163" s="51"/>
      <c r="AM163" s="51"/>
    </row>
    <row r="164" spans="2:39" ht="21" customHeight="1">
      <c r="B164" s="1231" t="str">
        <f t="shared" si="2"/>
        <v/>
      </c>
      <c r="C164" s="496">
        <f>'Og s3a'!C163</f>
        <v>0</v>
      </c>
      <c r="D164" s="497">
        <f>'Og s3a'!E163</f>
        <v>0</v>
      </c>
      <c r="E164" s="977">
        <f>'Og s3a'!F163</f>
        <v>0</v>
      </c>
      <c r="F164" s="496">
        <f>'Og s3a'!G163</f>
        <v>0</v>
      </c>
      <c r="G164" s="554"/>
      <c r="H164" s="553"/>
      <c r="I164" s="554"/>
      <c r="J164" s="553"/>
      <c r="K164" s="554"/>
      <c r="L164" s="553"/>
      <c r="M164" s="554"/>
      <c r="N164" s="553"/>
      <c r="O164" s="554"/>
      <c r="P164" s="553"/>
      <c r="Q164" s="60"/>
      <c r="R164" s="17"/>
      <c r="S164" s="57">
        <f>'Og s3a'!D163</f>
        <v>0</v>
      </c>
      <c r="T164" s="51"/>
      <c r="U164" s="340"/>
      <c r="V164" s="341"/>
      <c r="W164" s="341"/>
      <c r="X164" s="341"/>
      <c r="Y164" s="340"/>
      <c r="Z164" s="340"/>
      <c r="AA164" s="51"/>
      <c r="AB164" s="51"/>
      <c r="AC164" s="51"/>
      <c r="AD164" s="51"/>
      <c r="AE164" s="51"/>
      <c r="AF164" s="51"/>
      <c r="AG164" s="51"/>
      <c r="AH164" s="51"/>
      <c r="AI164" s="51"/>
      <c r="AJ164" s="51"/>
      <c r="AK164" s="51"/>
      <c r="AL164" s="51"/>
      <c r="AM164" s="51"/>
    </row>
    <row r="165" spans="2:39" ht="21" customHeight="1">
      <c r="B165" s="1231" t="str">
        <f t="shared" si="2"/>
        <v/>
      </c>
      <c r="C165" s="496">
        <f>'Og s3a'!C164</f>
        <v>0</v>
      </c>
      <c r="D165" s="497">
        <f>'Og s3a'!E164</f>
        <v>0</v>
      </c>
      <c r="E165" s="977">
        <f>'Og s3a'!F164</f>
        <v>0</v>
      </c>
      <c r="F165" s="496">
        <f>'Og s3a'!G164</f>
        <v>0</v>
      </c>
      <c r="G165" s="554"/>
      <c r="H165" s="553"/>
      <c r="I165" s="554"/>
      <c r="J165" s="553"/>
      <c r="K165" s="554"/>
      <c r="L165" s="553"/>
      <c r="M165" s="554"/>
      <c r="N165" s="553"/>
      <c r="O165" s="554"/>
      <c r="P165" s="553"/>
      <c r="Q165" s="60"/>
      <c r="R165" s="17"/>
      <c r="S165" s="57">
        <f>'Og s3a'!D164</f>
        <v>0</v>
      </c>
      <c r="T165" s="51"/>
      <c r="U165" s="340"/>
      <c r="V165" s="341"/>
      <c r="W165" s="341"/>
      <c r="X165" s="341"/>
      <c r="Y165" s="340"/>
      <c r="Z165" s="340"/>
      <c r="AA165" s="51"/>
      <c r="AB165" s="51"/>
      <c r="AC165" s="51"/>
      <c r="AD165" s="51"/>
      <c r="AE165" s="51"/>
      <c r="AF165" s="51"/>
      <c r="AG165" s="51"/>
      <c r="AH165" s="51"/>
      <c r="AI165" s="51"/>
      <c r="AJ165" s="51"/>
      <c r="AK165" s="51"/>
      <c r="AL165" s="51"/>
      <c r="AM165" s="51"/>
    </row>
    <row r="166" spans="2:39" ht="21" customHeight="1">
      <c r="B166" s="1231" t="str">
        <f t="shared" si="2"/>
        <v/>
      </c>
      <c r="C166" s="496">
        <f>'Og s3a'!C165</f>
        <v>0</v>
      </c>
      <c r="D166" s="497">
        <f>'Og s3a'!E165</f>
        <v>0</v>
      </c>
      <c r="E166" s="977">
        <f>'Og s3a'!F165</f>
        <v>0</v>
      </c>
      <c r="F166" s="496">
        <f>'Og s3a'!G165</f>
        <v>0</v>
      </c>
      <c r="G166" s="554"/>
      <c r="H166" s="553"/>
      <c r="I166" s="554"/>
      <c r="J166" s="553"/>
      <c r="K166" s="554"/>
      <c r="L166" s="553"/>
      <c r="M166" s="554"/>
      <c r="N166" s="553"/>
      <c r="O166" s="554"/>
      <c r="P166" s="553"/>
      <c r="Q166" s="60"/>
      <c r="R166" s="17"/>
      <c r="S166" s="57">
        <f>'Og s3a'!D165</f>
        <v>0</v>
      </c>
      <c r="T166" s="51"/>
      <c r="U166" s="340"/>
      <c r="V166" s="341"/>
      <c r="W166" s="341"/>
      <c r="X166" s="341"/>
      <c r="Y166" s="340"/>
      <c r="Z166" s="340"/>
      <c r="AA166" s="51"/>
      <c r="AB166" s="51"/>
      <c r="AC166" s="51"/>
      <c r="AD166" s="51"/>
      <c r="AE166" s="51"/>
      <c r="AF166" s="51"/>
      <c r="AG166" s="51"/>
      <c r="AH166" s="51"/>
      <c r="AI166" s="51"/>
      <c r="AJ166" s="51"/>
      <c r="AK166" s="51"/>
      <c r="AL166" s="51"/>
      <c r="AM166" s="51"/>
    </row>
    <row r="167" spans="2:39" ht="21" customHeight="1">
      <c r="B167" s="1231" t="str">
        <f t="shared" si="2"/>
        <v/>
      </c>
      <c r="C167" s="496">
        <f>'Og s3a'!C166</f>
        <v>0</v>
      </c>
      <c r="D167" s="497">
        <f>'Og s3a'!E166</f>
        <v>0</v>
      </c>
      <c r="E167" s="977">
        <f>'Og s3a'!F166</f>
        <v>0</v>
      </c>
      <c r="F167" s="496">
        <f>'Og s3a'!G166</f>
        <v>0</v>
      </c>
      <c r="G167" s="554"/>
      <c r="H167" s="553"/>
      <c r="I167" s="554"/>
      <c r="J167" s="553"/>
      <c r="K167" s="554"/>
      <c r="L167" s="553"/>
      <c r="M167" s="554"/>
      <c r="N167" s="553"/>
      <c r="O167" s="554"/>
      <c r="P167" s="553"/>
      <c r="Q167" s="60"/>
      <c r="R167" s="17"/>
      <c r="S167" s="57">
        <f>'Og s3a'!D166</f>
        <v>0</v>
      </c>
      <c r="T167" s="51"/>
      <c r="U167" s="340"/>
      <c r="V167" s="341"/>
      <c r="W167" s="341"/>
      <c r="X167" s="341"/>
      <c r="Y167" s="340"/>
      <c r="Z167" s="340"/>
      <c r="AA167" s="51"/>
      <c r="AB167" s="51"/>
      <c r="AC167" s="51"/>
      <c r="AD167" s="51"/>
      <c r="AE167" s="51"/>
      <c r="AF167" s="51"/>
      <c r="AG167" s="51"/>
      <c r="AH167" s="51"/>
      <c r="AI167" s="51"/>
      <c r="AJ167" s="51"/>
      <c r="AK167" s="51"/>
      <c r="AL167" s="51"/>
      <c r="AM167" s="51"/>
    </row>
    <row r="168" spans="2:39" ht="21" customHeight="1">
      <c r="B168" s="1231" t="str">
        <f t="shared" si="2"/>
        <v/>
      </c>
      <c r="C168" s="496">
        <f>'Og s3a'!C167</f>
        <v>0</v>
      </c>
      <c r="D168" s="497">
        <f>'Og s3a'!E167</f>
        <v>0</v>
      </c>
      <c r="E168" s="977">
        <f>'Og s3a'!F167</f>
        <v>0</v>
      </c>
      <c r="F168" s="496">
        <f>'Og s3a'!G167</f>
        <v>0</v>
      </c>
      <c r="G168" s="554"/>
      <c r="H168" s="553"/>
      <c r="I168" s="554"/>
      <c r="J168" s="553"/>
      <c r="K168" s="554"/>
      <c r="L168" s="553"/>
      <c r="M168" s="554"/>
      <c r="N168" s="553"/>
      <c r="O168" s="554"/>
      <c r="P168" s="553"/>
      <c r="Q168" s="60"/>
      <c r="R168" s="17"/>
      <c r="S168" s="57">
        <f>'Og s3a'!D167</f>
        <v>0</v>
      </c>
      <c r="T168" s="51"/>
      <c r="U168" s="340"/>
      <c r="V168" s="341"/>
      <c r="W168" s="341"/>
      <c r="X168" s="341"/>
      <c r="Y168" s="340"/>
      <c r="Z168" s="340"/>
      <c r="AA168" s="51"/>
      <c r="AB168" s="51"/>
      <c r="AC168" s="51"/>
      <c r="AD168" s="51"/>
      <c r="AE168" s="51"/>
      <c r="AF168" s="51"/>
      <c r="AG168" s="51"/>
      <c r="AH168" s="51"/>
      <c r="AI168" s="51"/>
      <c r="AJ168" s="51"/>
      <c r="AK168" s="51"/>
      <c r="AL168" s="51"/>
      <c r="AM168" s="51"/>
    </row>
    <row r="169" spans="2:39" ht="21" customHeight="1">
      <c r="B169" s="1231" t="str">
        <f t="shared" si="2"/>
        <v/>
      </c>
      <c r="C169" s="496">
        <f>'Og s3a'!C168</f>
        <v>0</v>
      </c>
      <c r="D169" s="497">
        <f>'Og s3a'!E168</f>
        <v>0</v>
      </c>
      <c r="E169" s="977">
        <f>'Og s3a'!F168</f>
        <v>0</v>
      </c>
      <c r="F169" s="496">
        <f>'Og s3a'!G168</f>
        <v>0</v>
      </c>
      <c r="G169" s="554"/>
      <c r="H169" s="553"/>
      <c r="I169" s="554"/>
      <c r="J169" s="553"/>
      <c r="K169" s="554"/>
      <c r="L169" s="553"/>
      <c r="M169" s="554"/>
      <c r="N169" s="553"/>
      <c r="O169" s="554"/>
      <c r="P169" s="553"/>
      <c r="Q169" s="60"/>
      <c r="R169" s="17"/>
      <c r="S169" s="57">
        <f>'Og s3a'!D168</f>
        <v>0</v>
      </c>
      <c r="T169" s="51"/>
      <c r="U169" s="340"/>
      <c r="V169" s="341"/>
      <c r="W169" s="341"/>
      <c r="X169" s="341"/>
      <c r="Y169" s="340"/>
      <c r="Z169" s="340"/>
      <c r="AA169" s="51"/>
      <c r="AB169" s="51"/>
      <c r="AC169" s="51"/>
      <c r="AD169" s="51"/>
      <c r="AE169" s="51"/>
      <c r="AF169" s="51"/>
      <c r="AG169" s="51"/>
      <c r="AH169" s="51"/>
      <c r="AI169" s="51"/>
      <c r="AJ169" s="51"/>
      <c r="AK169" s="51"/>
      <c r="AL169" s="51"/>
      <c r="AM169" s="51"/>
    </row>
    <row r="170" spans="2:39" ht="21" customHeight="1">
      <c r="B170" s="1231" t="str">
        <f t="shared" si="2"/>
        <v/>
      </c>
      <c r="C170" s="496">
        <f>'Og s3a'!C169</f>
        <v>0</v>
      </c>
      <c r="D170" s="497">
        <f>'Og s3a'!E169</f>
        <v>0</v>
      </c>
      <c r="E170" s="977">
        <f>'Og s3a'!F169</f>
        <v>0</v>
      </c>
      <c r="F170" s="496">
        <f>'Og s3a'!G169</f>
        <v>0</v>
      </c>
      <c r="G170" s="554"/>
      <c r="H170" s="553"/>
      <c r="I170" s="554"/>
      <c r="J170" s="553"/>
      <c r="K170" s="554"/>
      <c r="L170" s="553"/>
      <c r="M170" s="554"/>
      <c r="N170" s="553"/>
      <c r="O170" s="554"/>
      <c r="P170" s="553"/>
      <c r="Q170" s="60"/>
      <c r="R170" s="17"/>
      <c r="S170" s="57">
        <f>'Og s3a'!D169</f>
        <v>0</v>
      </c>
      <c r="T170" s="51"/>
      <c r="U170" s="340"/>
      <c r="V170" s="341"/>
      <c r="W170" s="341"/>
      <c r="X170" s="341"/>
      <c r="Y170" s="340"/>
      <c r="Z170" s="340"/>
      <c r="AA170" s="51"/>
      <c r="AB170" s="51"/>
      <c r="AC170" s="51"/>
      <c r="AD170" s="51"/>
      <c r="AE170" s="51"/>
      <c r="AF170" s="51"/>
      <c r="AG170" s="51"/>
      <c r="AH170" s="51"/>
      <c r="AI170" s="51"/>
      <c r="AJ170" s="51"/>
      <c r="AK170" s="51"/>
      <c r="AL170" s="51"/>
      <c r="AM170" s="51"/>
    </row>
    <row r="171" spans="2:39" ht="21" customHeight="1">
      <c r="B171" s="1231" t="str">
        <f t="shared" si="2"/>
        <v/>
      </c>
      <c r="C171" s="496">
        <f>'Og s3a'!C170</f>
        <v>0</v>
      </c>
      <c r="D171" s="497">
        <f>'Og s3a'!E170</f>
        <v>0</v>
      </c>
      <c r="E171" s="977">
        <f>'Og s3a'!F170</f>
        <v>0</v>
      </c>
      <c r="F171" s="496">
        <f>'Og s3a'!G170</f>
        <v>0</v>
      </c>
      <c r="G171" s="554"/>
      <c r="H171" s="553"/>
      <c r="I171" s="554"/>
      <c r="J171" s="553"/>
      <c r="K171" s="554"/>
      <c r="L171" s="553"/>
      <c r="M171" s="554"/>
      <c r="N171" s="553"/>
      <c r="O171" s="554"/>
      <c r="P171" s="553"/>
      <c r="Q171" s="60"/>
      <c r="R171" s="17"/>
      <c r="S171" s="57">
        <f>'Og s3a'!D170</f>
        <v>0</v>
      </c>
      <c r="T171" s="51"/>
      <c r="U171" s="340"/>
      <c r="V171" s="341"/>
      <c r="W171" s="341"/>
      <c r="X171" s="341"/>
      <c r="Y171" s="340"/>
      <c r="Z171" s="340"/>
      <c r="AA171" s="51"/>
      <c r="AB171" s="51"/>
      <c r="AC171" s="51"/>
      <c r="AD171" s="51"/>
      <c r="AE171" s="51"/>
      <c r="AF171" s="51"/>
      <c r="AG171" s="51"/>
      <c r="AH171" s="51"/>
      <c r="AI171" s="51"/>
      <c r="AJ171" s="51"/>
      <c r="AK171" s="51"/>
      <c r="AL171" s="51"/>
      <c r="AM171" s="51"/>
    </row>
    <row r="172" spans="2:39" ht="21" customHeight="1">
      <c r="B172" s="1231" t="str">
        <f t="shared" si="2"/>
        <v/>
      </c>
      <c r="C172" s="496">
        <f>'Og s3a'!C171</f>
        <v>0</v>
      </c>
      <c r="D172" s="497">
        <f>'Og s3a'!E171</f>
        <v>0</v>
      </c>
      <c r="E172" s="977">
        <f>'Og s3a'!F171</f>
        <v>0</v>
      </c>
      <c r="F172" s="496">
        <f>'Og s3a'!G171</f>
        <v>0</v>
      </c>
      <c r="G172" s="554"/>
      <c r="H172" s="553"/>
      <c r="I172" s="554"/>
      <c r="J172" s="553"/>
      <c r="K172" s="554"/>
      <c r="L172" s="553"/>
      <c r="M172" s="554"/>
      <c r="N172" s="553"/>
      <c r="O172" s="554"/>
      <c r="P172" s="553"/>
      <c r="Q172" s="60"/>
      <c r="R172" s="17"/>
      <c r="S172" s="57">
        <f>'Og s3a'!D171</f>
        <v>0</v>
      </c>
      <c r="T172" s="51"/>
      <c r="U172" s="340"/>
      <c r="V172" s="341"/>
      <c r="W172" s="341"/>
      <c r="X172" s="341"/>
      <c r="Y172" s="340"/>
      <c r="Z172" s="340"/>
      <c r="AA172" s="51"/>
      <c r="AB172" s="51"/>
      <c r="AC172" s="51"/>
      <c r="AD172" s="51"/>
      <c r="AE172" s="51"/>
      <c r="AF172" s="51"/>
      <c r="AG172" s="51"/>
      <c r="AH172" s="51"/>
      <c r="AI172" s="51"/>
      <c r="AJ172" s="51"/>
      <c r="AK172" s="51"/>
      <c r="AL172" s="51"/>
      <c r="AM172" s="51"/>
    </row>
    <row r="173" spans="2:39" ht="21" customHeight="1">
      <c r="B173" s="1231" t="str">
        <f t="shared" si="2"/>
        <v/>
      </c>
      <c r="C173" s="496">
        <f>'Og s3a'!C172</f>
        <v>0</v>
      </c>
      <c r="D173" s="497">
        <f>'Og s3a'!E172</f>
        <v>0</v>
      </c>
      <c r="E173" s="977">
        <f>'Og s3a'!F172</f>
        <v>0</v>
      </c>
      <c r="F173" s="496">
        <f>'Og s3a'!G172</f>
        <v>0</v>
      </c>
      <c r="G173" s="554"/>
      <c r="H173" s="553"/>
      <c r="I173" s="554"/>
      <c r="J173" s="553"/>
      <c r="K173" s="554"/>
      <c r="L173" s="553"/>
      <c r="M173" s="554"/>
      <c r="N173" s="553"/>
      <c r="O173" s="554"/>
      <c r="P173" s="553"/>
      <c r="Q173" s="60"/>
      <c r="R173" s="17"/>
      <c r="S173" s="57">
        <f>'Og s3a'!D172</f>
        <v>0</v>
      </c>
      <c r="T173" s="51"/>
      <c r="U173" s="340"/>
      <c r="V173" s="341"/>
      <c r="W173" s="341"/>
      <c r="X173" s="341"/>
      <c r="Y173" s="340"/>
      <c r="Z173" s="340"/>
      <c r="AA173" s="51"/>
      <c r="AB173" s="51"/>
      <c r="AC173" s="51"/>
      <c r="AD173" s="51"/>
      <c r="AE173" s="51"/>
      <c r="AF173" s="51"/>
      <c r="AG173" s="51"/>
      <c r="AH173" s="51"/>
      <c r="AI173" s="51"/>
      <c r="AJ173" s="51"/>
      <c r="AK173" s="51"/>
      <c r="AL173" s="51"/>
      <c r="AM173" s="51"/>
    </row>
    <row r="174" spans="2:39" ht="21" customHeight="1">
      <c r="B174" s="1231" t="str">
        <f t="shared" si="2"/>
        <v/>
      </c>
      <c r="C174" s="496">
        <f>'Og s3a'!C173</f>
        <v>0</v>
      </c>
      <c r="D174" s="497">
        <f>'Og s3a'!E173</f>
        <v>0</v>
      </c>
      <c r="E174" s="977">
        <f>'Og s3a'!F173</f>
        <v>0</v>
      </c>
      <c r="F174" s="496">
        <f>'Og s3a'!G173</f>
        <v>0</v>
      </c>
      <c r="G174" s="554"/>
      <c r="H174" s="553"/>
      <c r="I174" s="554"/>
      <c r="J174" s="553"/>
      <c r="K174" s="554"/>
      <c r="L174" s="553"/>
      <c r="M174" s="554"/>
      <c r="N174" s="553"/>
      <c r="O174" s="554"/>
      <c r="P174" s="553"/>
      <c r="Q174" s="60"/>
      <c r="R174" s="17"/>
      <c r="S174" s="57">
        <f>'Og s3a'!D173</f>
        <v>0</v>
      </c>
      <c r="T174" s="51"/>
      <c r="U174" s="340"/>
      <c r="V174" s="341"/>
      <c r="W174" s="341"/>
      <c r="X174" s="341"/>
      <c r="Y174" s="340"/>
      <c r="Z174" s="340"/>
      <c r="AA174" s="51"/>
      <c r="AB174" s="51"/>
      <c r="AC174" s="51"/>
      <c r="AD174" s="51"/>
      <c r="AE174" s="51"/>
      <c r="AF174" s="51"/>
      <c r="AG174" s="51"/>
      <c r="AH174" s="51"/>
      <c r="AI174" s="51"/>
      <c r="AJ174" s="51"/>
      <c r="AK174" s="51"/>
      <c r="AL174" s="51"/>
      <c r="AM174" s="51"/>
    </row>
    <row r="175" spans="2:39" ht="21" customHeight="1">
      <c r="B175" s="1231" t="str">
        <f t="shared" si="2"/>
        <v/>
      </c>
      <c r="C175" s="496">
        <f>'Og s3a'!C174</f>
        <v>0</v>
      </c>
      <c r="D175" s="497">
        <f>'Og s3a'!E174</f>
        <v>0</v>
      </c>
      <c r="E175" s="977">
        <f>'Og s3a'!F174</f>
        <v>0</v>
      </c>
      <c r="F175" s="496">
        <f>'Og s3a'!G174</f>
        <v>0</v>
      </c>
      <c r="G175" s="554"/>
      <c r="H175" s="553"/>
      <c r="I175" s="554"/>
      <c r="J175" s="553"/>
      <c r="K175" s="554"/>
      <c r="L175" s="553"/>
      <c r="M175" s="554"/>
      <c r="N175" s="553"/>
      <c r="O175" s="554"/>
      <c r="P175" s="553"/>
      <c r="Q175" s="60"/>
      <c r="R175" s="17"/>
      <c r="S175" s="57">
        <f>'Og s3a'!D174</f>
        <v>0</v>
      </c>
      <c r="T175" s="51"/>
      <c r="U175" s="340"/>
      <c r="V175" s="341"/>
      <c r="W175" s="341"/>
      <c r="X175" s="341"/>
      <c r="Y175" s="340"/>
      <c r="Z175" s="340"/>
      <c r="AA175" s="51"/>
      <c r="AB175" s="51"/>
      <c r="AC175" s="51"/>
      <c r="AD175" s="51"/>
      <c r="AE175" s="51"/>
      <c r="AF175" s="51"/>
      <c r="AG175" s="51"/>
      <c r="AH175" s="51"/>
      <c r="AI175" s="51"/>
      <c r="AJ175" s="51"/>
      <c r="AK175" s="51"/>
      <c r="AL175" s="51"/>
      <c r="AM175" s="51"/>
    </row>
    <row r="176" spans="2:39" ht="21" customHeight="1">
      <c r="B176" s="1231" t="str">
        <f t="shared" si="2"/>
        <v/>
      </c>
      <c r="C176" s="496">
        <f>'Og s3a'!C175</f>
        <v>0</v>
      </c>
      <c r="D176" s="497">
        <f>'Og s3a'!E175</f>
        <v>0</v>
      </c>
      <c r="E176" s="977">
        <f>'Og s3a'!F175</f>
        <v>0</v>
      </c>
      <c r="F176" s="496">
        <f>'Og s3a'!G175</f>
        <v>0</v>
      </c>
      <c r="G176" s="554"/>
      <c r="H176" s="553"/>
      <c r="I176" s="554"/>
      <c r="J176" s="553"/>
      <c r="K176" s="554"/>
      <c r="L176" s="553"/>
      <c r="M176" s="554"/>
      <c r="N176" s="553"/>
      <c r="O176" s="554"/>
      <c r="P176" s="553"/>
      <c r="Q176" s="60"/>
      <c r="R176" s="17"/>
      <c r="S176" s="57">
        <f>'Og s3a'!D175</f>
        <v>0</v>
      </c>
      <c r="T176" s="51"/>
      <c r="U176" s="340"/>
      <c r="V176" s="341"/>
      <c r="W176" s="341"/>
      <c r="X176" s="341"/>
      <c r="Y176" s="340"/>
      <c r="Z176" s="340"/>
      <c r="AA176" s="51"/>
      <c r="AB176" s="51"/>
      <c r="AC176" s="51"/>
      <c r="AD176" s="51"/>
      <c r="AE176" s="51"/>
      <c r="AF176" s="51"/>
      <c r="AG176" s="51"/>
      <c r="AH176" s="51"/>
      <c r="AI176" s="51"/>
      <c r="AJ176" s="51"/>
      <c r="AK176" s="51"/>
      <c r="AL176" s="51"/>
      <c r="AM176" s="51"/>
    </row>
    <row r="177" spans="2:39" ht="21" customHeight="1">
      <c r="B177" s="1231" t="str">
        <f t="shared" si="2"/>
        <v/>
      </c>
      <c r="C177" s="496">
        <f>'Og s3a'!C176</f>
        <v>0</v>
      </c>
      <c r="D177" s="497">
        <f>'Og s3a'!E176</f>
        <v>0</v>
      </c>
      <c r="E177" s="977">
        <f>'Og s3a'!F176</f>
        <v>0</v>
      </c>
      <c r="F177" s="496">
        <f>'Og s3a'!G176</f>
        <v>0</v>
      </c>
      <c r="G177" s="554"/>
      <c r="H177" s="553"/>
      <c r="I177" s="554"/>
      <c r="J177" s="553"/>
      <c r="K177" s="554"/>
      <c r="L177" s="553"/>
      <c r="M177" s="554"/>
      <c r="N177" s="553"/>
      <c r="O177" s="554"/>
      <c r="P177" s="553"/>
      <c r="Q177" s="60"/>
      <c r="R177" s="17"/>
      <c r="S177" s="57">
        <f>'Og s3a'!D176</f>
        <v>0</v>
      </c>
      <c r="T177" s="51"/>
      <c r="U177" s="340"/>
      <c r="V177" s="341"/>
      <c r="W177" s="341"/>
      <c r="X177" s="341"/>
      <c r="Y177" s="340"/>
      <c r="Z177" s="340"/>
      <c r="AA177" s="51"/>
      <c r="AB177" s="51"/>
      <c r="AC177" s="51"/>
      <c r="AD177" s="51"/>
      <c r="AE177" s="51"/>
      <c r="AF177" s="51"/>
      <c r="AG177" s="51"/>
      <c r="AH177" s="51"/>
      <c r="AI177" s="51"/>
      <c r="AJ177" s="51"/>
      <c r="AK177" s="51"/>
      <c r="AL177" s="51"/>
      <c r="AM177" s="51"/>
    </row>
    <row r="178" spans="2:39" ht="21" customHeight="1">
      <c r="B178" s="1231" t="str">
        <f t="shared" si="2"/>
        <v/>
      </c>
      <c r="C178" s="496">
        <f>'Og s3a'!C177</f>
        <v>0</v>
      </c>
      <c r="D178" s="497">
        <f>'Og s3a'!E177</f>
        <v>0</v>
      </c>
      <c r="E178" s="977">
        <f>'Og s3a'!F177</f>
        <v>0</v>
      </c>
      <c r="F178" s="496">
        <f>'Og s3a'!G177</f>
        <v>0</v>
      </c>
      <c r="G178" s="554"/>
      <c r="H178" s="553"/>
      <c r="I178" s="554"/>
      <c r="J178" s="553"/>
      <c r="K178" s="554"/>
      <c r="L178" s="553"/>
      <c r="M178" s="554"/>
      <c r="N178" s="553"/>
      <c r="O178" s="554"/>
      <c r="P178" s="553"/>
      <c r="Q178" s="60"/>
      <c r="R178" s="17"/>
      <c r="S178" s="57">
        <f>'Og s3a'!D177</f>
        <v>0</v>
      </c>
      <c r="T178" s="51"/>
      <c r="U178" s="340"/>
      <c r="V178" s="341"/>
      <c r="W178" s="341"/>
      <c r="X178" s="341"/>
      <c r="Y178" s="340"/>
      <c r="Z178" s="340"/>
      <c r="AA178" s="51"/>
      <c r="AB178" s="51"/>
      <c r="AC178" s="51"/>
      <c r="AD178" s="51"/>
      <c r="AE178" s="51"/>
      <c r="AF178" s="51"/>
      <c r="AG178" s="51"/>
      <c r="AH178" s="51"/>
      <c r="AI178" s="51"/>
      <c r="AJ178" s="51"/>
      <c r="AK178" s="51"/>
      <c r="AL178" s="51"/>
      <c r="AM178" s="51"/>
    </row>
    <row r="179" spans="2:39" ht="21" customHeight="1">
      <c r="B179" s="1231" t="str">
        <f t="shared" si="2"/>
        <v/>
      </c>
      <c r="C179" s="496">
        <f>'Og s3a'!C178</f>
        <v>0</v>
      </c>
      <c r="D179" s="497">
        <f>'Og s3a'!E178</f>
        <v>0</v>
      </c>
      <c r="E179" s="977">
        <f>'Og s3a'!F178</f>
        <v>0</v>
      </c>
      <c r="F179" s="496">
        <f>'Og s3a'!G178</f>
        <v>0</v>
      </c>
      <c r="G179" s="554"/>
      <c r="H179" s="553"/>
      <c r="I179" s="554"/>
      <c r="J179" s="553"/>
      <c r="K179" s="554"/>
      <c r="L179" s="553"/>
      <c r="M179" s="554"/>
      <c r="N179" s="553"/>
      <c r="O179" s="554"/>
      <c r="P179" s="553"/>
      <c r="Q179" s="60"/>
      <c r="R179" s="17"/>
      <c r="S179" s="57">
        <f>'Og s3a'!D178</f>
        <v>0</v>
      </c>
      <c r="T179" s="51"/>
      <c r="U179" s="340"/>
      <c r="V179" s="341"/>
      <c r="W179" s="341"/>
      <c r="X179" s="341"/>
      <c r="Y179" s="340"/>
      <c r="Z179" s="340"/>
      <c r="AA179" s="51"/>
      <c r="AB179" s="51"/>
      <c r="AC179" s="51"/>
      <c r="AD179" s="51"/>
      <c r="AE179" s="51"/>
      <c r="AF179" s="51"/>
      <c r="AG179" s="51"/>
      <c r="AH179" s="51"/>
      <c r="AI179" s="51"/>
      <c r="AJ179" s="51"/>
      <c r="AK179" s="51"/>
      <c r="AL179" s="51"/>
      <c r="AM179" s="51"/>
    </row>
    <row r="180" spans="2:39" ht="21" customHeight="1">
      <c r="B180" s="1231" t="str">
        <f t="shared" si="2"/>
        <v/>
      </c>
      <c r="C180" s="496">
        <f>'Og s3a'!C179</f>
        <v>0</v>
      </c>
      <c r="D180" s="497">
        <f>'Og s3a'!E179</f>
        <v>0</v>
      </c>
      <c r="E180" s="977">
        <f>'Og s3a'!F179</f>
        <v>0</v>
      </c>
      <c r="F180" s="496">
        <f>'Og s3a'!G179</f>
        <v>0</v>
      </c>
      <c r="G180" s="554"/>
      <c r="H180" s="553"/>
      <c r="I180" s="554"/>
      <c r="J180" s="553"/>
      <c r="K180" s="554"/>
      <c r="L180" s="553"/>
      <c r="M180" s="554"/>
      <c r="N180" s="553"/>
      <c r="O180" s="554"/>
      <c r="P180" s="553"/>
      <c r="Q180" s="60"/>
      <c r="R180" s="17"/>
      <c r="S180" s="57">
        <f>'Og s3a'!D179</f>
        <v>0</v>
      </c>
      <c r="T180" s="51"/>
      <c r="U180" s="340"/>
      <c r="V180" s="341"/>
      <c r="W180" s="341"/>
      <c r="X180" s="341"/>
      <c r="Y180" s="340"/>
      <c r="Z180" s="340"/>
      <c r="AA180" s="51"/>
      <c r="AB180" s="51"/>
      <c r="AC180" s="51"/>
      <c r="AD180" s="51"/>
      <c r="AE180" s="51"/>
      <c r="AF180" s="51"/>
      <c r="AG180" s="51"/>
      <c r="AH180" s="51"/>
      <c r="AI180" s="51"/>
      <c r="AJ180" s="51"/>
      <c r="AK180" s="51"/>
      <c r="AL180" s="51"/>
      <c r="AM180" s="51"/>
    </row>
    <row r="181" spans="2:39" ht="21" customHeight="1">
      <c r="B181" s="1231" t="str">
        <f t="shared" si="2"/>
        <v/>
      </c>
      <c r="C181" s="496">
        <f>'Og s3a'!C180</f>
        <v>0</v>
      </c>
      <c r="D181" s="497">
        <f>'Og s3a'!E180</f>
        <v>0</v>
      </c>
      <c r="E181" s="977">
        <f>'Og s3a'!F180</f>
        <v>0</v>
      </c>
      <c r="F181" s="496">
        <f>'Og s3a'!G180</f>
        <v>0</v>
      </c>
      <c r="G181" s="554"/>
      <c r="H181" s="553"/>
      <c r="I181" s="554"/>
      <c r="J181" s="553"/>
      <c r="K181" s="554"/>
      <c r="L181" s="553"/>
      <c r="M181" s="554"/>
      <c r="N181" s="553"/>
      <c r="O181" s="554"/>
      <c r="P181" s="553"/>
      <c r="Q181" s="60"/>
      <c r="R181" s="17"/>
      <c r="S181" s="57">
        <f>'Og s3a'!D180</f>
        <v>0</v>
      </c>
      <c r="T181" s="51"/>
      <c r="U181" s="340"/>
      <c r="V181" s="341"/>
      <c r="W181" s="341"/>
      <c r="X181" s="341"/>
      <c r="Y181" s="340"/>
      <c r="Z181" s="340"/>
      <c r="AA181" s="51"/>
      <c r="AB181" s="51"/>
      <c r="AC181" s="51"/>
      <c r="AD181" s="51"/>
      <c r="AE181" s="51"/>
      <c r="AF181" s="51"/>
      <c r="AG181" s="51"/>
      <c r="AH181" s="51"/>
      <c r="AI181" s="51"/>
      <c r="AJ181" s="51"/>
      <c r="AK181" s="51"/>
      <c r="AL181" s="51"/>
      <c r="AM181" s="51"/>
    </row>
    <row r="182" spans="2:39" ht="21" customHeight="1">
      <c r="B182" s="1231" t="str">
        <f t="shared" si="2"/>
        <v/>
      </c>
      <c r="C182" s="496">
        <f>'Og s3a'!C181</f>
        <v>0</v>
      </c>
      <c r="D182" s="497">
        <f>'Og s3a'!E181</f>
        <v>0</v>
      </c>
      <c r="E182" s="977">
        <f>'Og s3a'!F181</f>
        <v>0</v>
      </c>
      <c r="F182" s="496">
        <f>'Og s3a'!G181</f>
        <v>0</v>
      </c>
      <c r="G182" s="554"/>
      <c r="H182" s="553"/>
      <c r="I182" s="554"/>
      <c r="J182" s="553"/>
      <c r="K182" s="554"/>
      <c r="L182" s="553"/>
      <c r="M182" s="554"/>
      <c r="N182" s="553"/>
      <c r="O182" s="554"/>
      <c r="P182" s="553"/>
      <c r="Q182" s="60"/>
      <c r="R182" s="17"/>
      <c r="S182" s="57">
        <f>'Og s3a'!D181</f>
        <v>0</v>
      </c>
      <c r="T182" s="51"/>
      <c r="U182" s="340"/>
      <c r="V182" s="341"/>
      <c r="W182" s="341"/>
      <c r="X182" s="341"/>
      <c r="Y182" s="340"/>
      <c r="Z182" s="340"/>
      <c r="AA182" s="51"/>
      <c r="AB182" s="51"/>
      <c r="AC182" s="51"/>
      <c r="AD182" s="51"/>
      <c r="AE182" s="51"/>
      <c r="AF182" s="51"/>
      <c r="AG182" s="51"/>
      <c r="AH182" s="51"/>
      <c r="AI182" s="51"/>
      <c r="AJ182" s="51"/>
      <c r="AK182" s="51"/>
      <c r="AL182" s="51"/>
      <c r="AM182" s="51"/>
    </row>
    <row r="183" spans="2:39" ht="21" customHeight="1">
      <c r="B183" s="1231" t="str">
        <f t="shared" si="2"/>
        <v/>
      </c>
      <c r="C183" s="496">
        <f>'Og s3a'!C182</f>
        <v>0</v>
      </c>
      <c r="D183" s="497">
        <f>'Og s3a'!E182</f>
        <v>0</v>
      </c>
      <c r="E183" s="977">
        <f>'Og s3a'!F182</f>
        <v>0</v>
      </c>
      <c r="F183" s="496">
        <f>'Og s3a'!G182</f>
        <v>0</v>
      </c>
      <c r="G183" s="554"/>
      <c r="H183" s="553"/>
      <c r="I183" s="554"/>
      <c r="J183" s="553"/>
      <c r="K183" s="554"/>
      <c r="L183" s="553"/>
      <c r="M183" s="554"/>
      <c r="N183" s="553"/>
      <c r="O183" s="554"/>
      <c r="P183" s="553"/>
      <c r="Q183" s="60"/>
      <c r="R183" s="17"/>
      <c r="S183" s="57">
        <f>'Og s3a'!D182</f>
        <v>0</v>
      </c>
      <c r="T183" s="51"/>
      <c r="U183" s="340"/>
      <c r="V183" s="341"/>
      <c r="W183" s="341"/>
      <c r="X183" s="341"/>
      <c r="Y183" s="340"/>
      <c r="Z183" s="340"/>
      <c r="AA183" s="51"/>
      <c r="AB183" s="51"/>
      <c r="AC183" s="51"/>
      <c r="AD183" s="51"/>
      <c r="AE183" s="51"/>
      <c r="AF183" s="51"/>
      <c r="AG183" s="51"/>
      <c r="AH183" s="51"/>
      <c r="AI183" s="51"/>
      <c r="AJ183" s="51"/>
      <c r="AK183" s="51"/>
      <c r="AL183" s="51"/>
      <c r="AM183" s="51"/>
    </row>
    <row r="184" spans="2:39" ht="21" customHeight="1">
      <c r="B184" s="1231" t="str">
        <f t="shared" si="2"/>
        <v/>
      </c>
      <c r="C184" s="496">
        <f>'Og s3a'!C183</f>
        <v>0</v>
      </c>
      <c r="D184" s="497">
        <f>'Og s3a'!E183</f>
        <v>0</v>
      </c>
      <c r="E184" s="977">
        <f>'Og s3a'!F183</f>
        <v>0</v>
      </c>
      <c r="F184" s="496">
        <f>'Og s3a'!G183</f>
        <v>0</v>
      </c>
      <c r="G184" s="554"/>
      <c r="H184" s="553"/>
      <c r="I184" s="554"/>
      <c r="J184" s="553"/>
      <c r="K184" s="554"/>
      <c r="L184" s="553"/>
      <c r="M184" s="554"/>
      <c r="N184" s="553"/>
      <c r="O184" s="554"/>
      <c r="P184" s="553"/>
      <c r="Q184" s="60"/>
      <c r="R184" s="17"/>
      <c r="S184" s="57">
        <f>'Og s3a'!D183</f>
        <v>0</v>
      </c>
      <c r="T184" s="51"/>
      <c r="U184" s="340"/>
      <c r="V184" s="341"/>
      <c r="W184" s="341"/>
      <c r="X184" s="341"/>
      <c r="Y184" s="340"/>
      <c r="Z184" s="340"/>
      <c r="AA184" s="51"/>
      <c r="AB184" s="51"/>
      <c r="AC184" s="51"/>
      <c r="AD184" s="51"/>
      <c r="AE184" s="51"/>
      <c r="AF184" s="51"/>
      <c r="AG184" s="51"/>
      <c r="AH184" s="51"/>
      <c r="AI184" s="51"/>
      <c r="AJ184" s="51"/>
      <c r="AK184" s="51"/>
      <c r="AL184" s="51"/>
      <c r="AM184" s="51"/>
    </row>
    <row r="185" spans="2:39" ht="21" customHeight="1">
      <c r="B185" s="1231" t="str">
        <f t="shared" si="2"/>
        <v/>
      </c>
      <c r="C185" s="496">
        <f>'Og s3a'!C184</f>
        <v>0</v>
      </c>
      <c r="D185" s="497">
        <f>'Og s3a'!E184</f>
        <v>0</v>
      </c>
      <c r="E185" s="977">
        <f>'Og s3a'!F184</f>
        <v>0</v>
      </c>
      <c r="F185" s="496">
        <f>'Og s3a'!G184</f>
        <v>0</v>
      </c>
      <c r="G185" s="554"/>
      <c r="H185" s="553"/>
      <c r="I185" s="554"/>
      <c r="J185" s="553"/>
      <c r="K185" s="554"/>
      <c r="L185" s="553"/>
      <c r="M185" s="554"/>
      <c r="N185" s="553"/>
      <c r="O185" s="554"/>
      <c r="P185" s="553"/>
      <c r="Q185" s="60"/>
      <c r="R185" s="17"/>
      <c r="S185" s="57">
        <f>'Og s3a'!D184</f>
        <v>0</v>
      </c>
      <c r="T185" s="51"/>
      <c r="U185" s="340"/>
      <c r="V185" s="341"/>
      <c r="W185" s="341"/>
      <c r="X185" s="341"/>
      <c r="Y185" s="340"/>
      <c r="Z185" s="340"/>
      <c r="AA185" s="51"/>
      <c r="AB185" s="51"/>
      <c r="AC185" s="51"/>
      <c r="AD185" s="51"/>
      <c r="AE185" s="51"/>
      <c r="AF185" s="51"/>
      <c r="AG185" s="51"/>
      <c r="AH185" s="51"/>
      <c r="AI185" s="51"/>
      <c r="AJ185" s="51"/>
      <c r="AK185" s="51"/>
      <c r="AL185" s="51"/>
      <c r="AM185" s="51"/>
    </row>
    <row r="186" spans="2:39" ht="21" customHeight="1">
      <c r="B186" s="1231" t="str">
        <f t="shared" si="2"/>
        <v/>
      </c>
      <c r="C186" s="496">
        <f>'Og s3a'!C185</f>
        <v>0</v>
      </c>
      <c r="D186" s="497">
        <f>'Og s3a'!E185</f>
        <v>0</v>
      </c>
      <c r="E186" s="977">
        <f>'Og s3a'!F185</f>
        <v>0</v>
      </c>
      <c r="F186" s="496">
        <f>'Og s3a'!G185</f>
        <v>0</v>
      </c>
      <c r="G186" s="554"/>
      <c r="H186" s="553"/>
      <c r="I186" s="554"/>
      <c r="J186" s="553"/>
      <c r="K186" s="554"/>
      <c r="L186" s="553"/>
      <c r="M186" s="554"/>
      <c r="N186" s="553"/>
      <c r="O186" s="554"/>
      <c r="P186" s="553"/>
      <c r="Q186" s="60"/>
      <c r="R186" s="17"/>
      <c r="S186" s="57">
        <f>'Og s3a'!D185</f>
        <v>0</v>
      </c>
      <c r="T186" s="51"/>
      <c r="U186" s="340"/>
      <c r="V186" s="341"/>
      <c r="W186" s="341"/>
      <c r="X186" s="341"/>
      <c r="Y186" s="340"/>
      <c r="Z186" s="340"/>
      <c r="AA186" s="51"/>
      <c r="AB186" s="51"/>
      <c r="AC186" s="51"/>
      <c r="AD186" s="51"/>
      <c r="AE186" s="51"/>
      <c r="AF186" s="51"/>
      <c r="AG186" s="51"/>
      <c r="AH186" s="51"/>
      <c r="AI186" s="51"/>
      <c r="AJ186" s="51"/>
      <c r="AK186" s="51"/>
      <c r="AL186" s="51"/>
      <c r="AM186" s="51"/>
    </row>
    <row r="187" spans="2:39" ht="21" customHeight="1">
      <c r="B187" s="1231" t="str">
        <f t="shared" si="2"/>
        <v/>
      </c>
      <c r="C187" s="496">
        <f>'Og s3a'!C186</f>
        <v>0</v>
      </c>
      <c r="D187" s="497">
        <f>'Og s3a'!E186</f>
        <v>0</v>
      </c>
      <c r="E187" s="977">
        <f>'Og s3a'!F186</f>
        <v>0</v>
      </c>
      <c r="F187" s="496">
        <f>'Og s3a'!G186</f>
        <v>0</v>
      </c>
      <c r="G187" s="554"/>
      <c r="H187" s="553"/>
      <c r="I187" s="554"/>
      <c r="J187" s="553"/>
      <c r="K187" s="554"/>
      <c r="L187" s="553"/>
      <c r="M187" s="554"/>
      <c r="N187" s="553"/>
      <c r="O187" s="554"/>
      <c r="P187" s="553"/>
      <c r="Q187" s="60"/>
      <c r="R187" s="17"/>
      <c r="S187" s="57">
        <f>'Og s3a'!D186</f>
        <v>0</v>
      </c>
      <c r="T187" s="51"/>
      <c r="U187" s="340"/>
      <c r="V187" s="341"/>
      <c r="W187" s="341"/>
      <c r="X187" s="341"/>
      <c r="Y187" s="340"/>
      <c r="Z187" s="340"/>
      <c r="AA187" s="51"/>
      <c r="AB187" s="51"/>
      <c r="AC187" s="51"/>
      <c r="AD187" s="51"/>
      <c r="AE187" s="51"/>
      <c r="AF187" s="51"/>
      <c r="AG187" s="51"/>
      <c r="AH187" s="51"/>
      <c r="AI187" s="51"/>
      <c r="AJ187" s="51"/>
      <c r="AK187" s="51"/>
      <c r="AL187" s="51"/>
      <c r="AM187" s="51"/>
    </row>
    <row r="188" spans="2:39" ht="21" customHeight="1">
      <c r="B188" s="1231" t="str">
        <f t="shared" si="2"/>
        <v/>
      </c>
      <c r="C188" s="496">
        <f>'Og s3a'!C187</f>
        <v>0</v>
      </c>
      <c r="D188" s="497">
        <f>'Og s3a'!E187</f>
        <v>0</v>
      </c>
      <c r="E188" s="977">
        <f>'Og s3a'!F187</f>
        <v>0</v>
      </c>
      <c r="F188" s="496">
        <f>'Og s3a'!G187</f>
        <v>0</v>
      </c>
      <c r="G188" s="554"/>
      <c r="H188" s="553"/>
      <c r="I188" s="554"/>
      <c r="J188" s="553"/>
      <c r="K188" s="554"/>
      <c r="L188" s="553"/>
      <c r="M188" s="554"/>
      <c r="N188" s="553"/>
      <c r="O188" s="554"/>
      <c r="P188" s="553"/>
      <c r="Q188" s="60"/>
      <c r="R188" s="17"/>
      <c r="S188" s="57">
        <f>'Og s3a'!D187</f>
        <v>0</v>
      </c>
      <c r="T188" s="51"/>
      <c r="U188" s="340"/>
      <c r="V188" s="341"/>
      <c r="W188" s="341"/>
      <c r="X188" s="341"/>
      <c r="Y188" s="340"/>
      <c r="Z188" s="340"/>
      <c r="AA188" s="51"/>
      <c r="AB188" s="51"/>
      <c r="AC188" s="51"/>
      <c r="AD188" s="51"/>
      <c r="AE188" s="51"/>
      <c r="AF188" s="51"/>
      <c r="AG188" s="51"/>
      <c r="AH188" s="51"/>
      <c r="AI188" s="51"/>
      <c r="AJ188" s="51"/>
      <c r="AK188" s="51"/>
      <c r="AL188" s="51"/>
      <c r="AM188" s="51"/>
    </row>
    <row r="189" spans="2:39" ht="21" customHeight="1">
      <c r="B189" s="1231" t="str">
        <f t="shared" si="2"/>
        <v/>
      </c>
      <c r="C189" s="496">
        <f>'Og s3a'!C188</f>
        <v>0</v>
      </c>
      <c r="D189" s="497">
        <f>'Og s3a'!E188</f>
        <v>0</v>
      </c>
      <c r="E189" s="977">
        <f>'Og s3a'!F188</f>
        <v>0</v>
      </c>
      <c r="F189" s="496">
        <f>'Og s3a'!G188</f>
        <v>0</v>
      </c>
      <c r="G189" s="554"/>
      <c r="H189" s="553"/>
      <c r="I189" s="554"/>
      <c r="J189" s="553"/>
      <c r="K189" s="554"/>
      <c r="L189" s="553"/>
      <c r="M189" s="554"/>
      <c r="N189" s="553"/>
      <c r="O189" s="554"/>
      <c r="P189" s="553"/>
      <c r="Q189" s="60"/>
      <c r="R189" s="17"/>
      <c r="S189" s="57">
        <f>'Og s3a'!D188</f>
        <v>0</v>
      </c>
      <c r="T189" s="51"/>
      <c r="U189" s="340"/>
      <c r="V189" s="341"/>
      <c r="W189" s="341"/>
      <c r="X189" s="341"/>
      <c r="Y189" s="340"/>
      <c r="Z189" s="340"/>
      <c r="AA189" s="51"/>
      <c r="AB189" s="51"/>
      <c r="AC189" s="51"/>
      <c r="AD189" s="51"/>
      <c r="AE189" s="51"/>
      <c r="AF189" s="51"/>
      <c r="AG189" s="51"/>
      <c r="AH189" s="51"/>
      <c r="AI189" s="51"/>
      <c r="AJ189" s="51"/>
      <c r="AK189" s="51"/>
      <c r="AL189" s="51"/>
      <c r="AM189" s="51"/>
    </row>
    <row r="190" spans="2:39" ht="21" customHeight="1">
      <c r="B190" s="1231" t="str">
        <f t="shared" si="2"/>
        <v/>
      </c>
      <c r="C190" s="496">
        <f>'Og s3a'!C189</f>
        <v>0</v>
      </c>
      <c r="D190" s="497">
        <f>'Og s3a'!E189</f>
        <v>0</v>
      </c>
      <c r="E190" s="977">
        <f>'Og s3a'!F189</f>
        <v>0</v>
      </c>
      <c r="F190" s="496">
        <f>'Og s3a'!G189</f>
        <v>0</v>
      </c>
      <c r="G190" s="554"/>
      <c r="H190" s="553"/>
      <c r="I190" s="554"/>
      <c r="J190" s="553"/>
      <c r="K190" s="554"/>
      <c r="L190" s="553"/>
      <c r="M190" s="554"/>
      <c r="N190" s="553"/>
      <c r="O190" s="554"/>
      <c r="P190" s="553"/>
      <c r="Q190" s="60"/>
      <c r="R190" s="17"/>
      <c r="S190" s="57">
        <f>'Og s3a'!D189</f>
        <v>0</v>
      </c>
      <c r="T190" s="51"/>
      <c r="U190" s="340"/>
      <c r="V190" s="341"/>
      <c r="W190" s="341"/>
      <c r="X190" s="341"/>
      <c r="Y190" s="340"/>
      <c r="Z190" s="340"/>
      <c r="AA190" s="51"/>
      <c r="AB190" s="51"/>
      <c r="AC190" s="51"/>
      <c r="AD190" s="51"/>
      <c r="AE190" s="51"/>
      <c r="AF190" s="51"/>
      <c r="AG190" s="51"/>
      <c r="AH190" s="51"/>
      <c r="AI190" s="51"/>
      <c r="AJ190" s="51"/>
      <c r="AK190" s="51"/>
      <c r="AL190" s="51"/>
      <c r="AM190" s="51"/>
    </row>
    <row r="191" spans="2:39" ht="21" customHeight="1">
      <c r="B191" s="1231" t="str">
        <f t="shared" si="2"/>
        <v/>
      </c>
      <c r="C191" s="496">
        <f>'Og s3a'!C190</f>
        <v>0</v>
      </c>
      <c r="D191" s="497">
        <f>'Og s3a'!E190</f>
        <v>0</v>
      </c>
      <c r="E191" s="977">
        <f>'Og s3a'!F190</f>
        <v>0</v>
      </c>
      <c r="F191" s="496">
        <f>'Og s3a'!G190</f>
        <v>0</v>
      </c>
      <c r="G191" s="554"/>
      <c r="H191" s="553"/>
      <c r="I191" s="554"/>
      <c r="J191" s="553"/>
      <c r="K191" s="554"/>
      <c r="L191" s="553"/>
      <c r="M191" s="554"/>
      <c r="N191" s="553"/>
      <c r="O191" s="554"/>
      <c r="P191" s="553"/>
      <c r="Q191" s="60"/>
      <c r="R191" s="17"/>
      <c r="S191" s="57">
        <f>'Og s3a'!D190</f>
        <v>0</v>
      </c>
      <c r="T191" s="51"/>
      <c r="U191" s="340"/>
      <c r="V191" s="341"/>
      <c r="W191" s="341"/>
      <c r="X191" s="341"/>
      <c r="Y191" s="340"/>
      <c r="Z191" s="340"/>
      <c r="AA191" s="51"/>
      <c r="AB191" s="51"/>
      <c r="AC191" s="51"/>
      <c r="AD191" s="51"/>
      <c r="AE191" s="51"/>
      <c r="AF191" s="51"/>
      <c r="AG191" s="51"/>
      <c r="AH191" s="51"/>
      <c r="AI191" s="51"/>
      <c r="AJ191" s="51"/>
      <c r="AK191" s="51"/>
      <c r="AL191" s="51"/>
      <c r="AM191" s="51"/>
    </row>
    <row r="192" spans="2:39" ht="21" customHeight="1">
      <c r="B192" s="1231" t="str">
        <f t="shared" si="2"/>
        <v/>
      </c>
      <c r="C192" s="496">
        <f>'Og s3a'!C191</f>
        <v>0</v>
      </c>
      <c r="D192" s="497">
        <f>'Og s3a'!E191</f>
        <v>0</v>
      </c>
      <c r="E192" s="977">
        <f>'Og s3a'!F191</f>
        <v>0</v>
      </c>
      <c r="F192" s="496">
        <f>'Og s3a'!G191</f>
        <v>0</v>
      </c>
      <c r="G192" s="554"/>
      <c r="H192" s="553"/>
      <c r="I192" s="554"/>
      <c r="J192" s="553"/>
      <c r="K192" s="554"/>
      <c r="L192" s="553"/>
      <c r="M192" s="554"/>
      <c r="N192" s="553"/>
      <c r="O192" s="554"/>
      <c r="P192" s="553"/>
      <c r="Q192" s="60"/>
      <c r="R192" s="17"/>
      <c r="S192" s="57">
        <f>'Og s3a'!D191</f>
        <v>0</v>
      </c>
      <c r="T192" s="51"/>
      <c r="U192" s="340"/>
      <c r="V192" s="341"/>
      <c r="W192" s="341"/>
      <c r="X192" s="341"/>
      <c r="Y192" s="340"/>
      <c r="Z192" s="340"/>
      <c r="AA192" s="51"/>
      <c r="AB192" s="51"/>
      <c r="AC192" s="51"/>
      <c r="AD192" s="51"/>
      <c r="AE192" s="51"/>
      <c r="AF192" s="51"/>
      <c r="AG192" s="51"/>
      <c r="AH192" s="51"/>
      <c r="AI192" s="51"/>
      <c r="AJ192" s="51"/>
      <c r="AK192" s="51"/>
      <c r="AL192" s="51"/>
      <c r="AM192" s="51"/>
    </row>
    <row r="193" spans="2:39" ht="21" customHeight="1">
      <c r="B193" s="1231" t="str">
        <f t="shared" si="2"/>
        <v/>
      </c>
      <c r="C193" s="496">
        <f>'Og s3a'!C192</f>
        <v>0</v>
      </c>
      <c r="D193" s="497">
        <f>'Og s3a'!E192</f>
        <v>0</v>
      </c>
      <c r="E193" s="977">
        <f>'Og s3a'!F192</f>
        <v>0</v>
      </c>
      <c r="F193" s="496">
        <f>'Og s3a'!G192</f>
        <v>0</v>
      </c>
      <c r="G193" s="554"/>
      <c r="H193" s="553"/>
      <c r="I193" s="554"/>
      <c r="J193" s="553"/>
      <c r="K193" s="554"/>
      <c r="L193" s="553"/>
      <c r="M193" s="554"/>
      <c r="N193" s="553"/>
      <c r="O193" s="554"/>
      <c r="P193" s="553"/>
      <c r="Q193" s="60"/>
      <c r="R193" s="17"/>
      <c r="S193" s="57">
        <f>'Og s3a'!D192</f>
        <v>0</v>
      </c>
      <c r="T193" s="51"/>
      <c r="U193" s="340"/>
      <c r="V193" s="341"/>
      <c r="W193" s="341"/>
      <c r="X193" s="341"/>
      <c r="Y193" s="340"/>
      <c r="Z193" s="340"/>
      <c r="AA193" s="51"/>
      <c r="AB193" s="51"/>
      <c r="AC193" s="51"/>
      <c r="AD193" s="51"/>
      <c r="AE193" s="51"/>
      <c r="AF193" s="51"/>
      <c r="AG193" s="51"/>
      <c r="AH193" s="51"/>
      <c r="AI193" s="51"/>
      <c r="AJ193" s="51"/>
      <c r="AK193" s="51"/>
      <c r="AL193" s="51"/>
      <c r="AM193" s="51"/>
    </row>
    <row r="194" spans="2:39" ht="21" customHeight="1">
      <c r="B194" s="1231" t="str">
        <f t="shared" si="2"/>
        <v/>
      </c>
      <c r="C194" s="496">
        <f>'Og s3a'!C193</f>
        <v>0</v>
      </c>
      <c r="D194" s="497">
        <f>'Og s3a'!E193</f>
        <v>0</v>
      </c>
      <c r="E194" s="977">
        <f>'Og s3a'!F193</f>
        <v>0</v>
      </c>
      <c r="F194" s="496">
        <f>'Og s3a'!G193</f>
        <v>0</v>
      </c>
      <c r="G194" s="554"/>
      <c r="H194" s="553"/>
      <c r="I194" s="554"/>
      <c r="J194" s="553"/>
      <c r="K194" s="554"/>
      <c r="L194" s="553"/>
      <c r="M194" s="554"/>
      <c r="N194" s="553"/>
      <c r="O194" s="554"/>
      <c r="P194" s="553"/>
      <c r="Q194" s="60"/>
      <c r="R194" s="17"/>
      <c r="S194" s="57">
        <f>'Og s3a'!D193</f>
        <v>0</v>
      </c>
      <c r="T194" s="51"/>
      <c r="U194" s="340"/>
      <c r="V194" s="341"/>
      <c r="W194" s="341"/>
      <c r="X194" s="341"/>
      <c r="Y194" s="340"/>
      <c r="Z194" s="340"/>
      <c r="AA194" s="51"/>
      <c r="AB194" s="51"/>
      <c r="AC194" s="51"/>
      <c r="AD194" s="51"/>
      <c r="AE194" s="51"/>
      <c r="AF194" s="51"/>
      <c r="AG194" s="51"/>
      <c r="AH194" s="51"/>
      <c r="AI194" s="51"/>
      <c r="AJ194" s="51"/>
      <c r="AK194" s="51"/>
      <c r="AL194" s="51"/>
      <c r="AM194" s="51"/>
    </row>
    <row r="195" spans="2:39" ht="21" customHeight="1">
      <c r="B195" s="1231" t="str">
        <f t="shared" si="2"/>
        <v/>
      </c>
      <c r="C195" s="496">
        <f>'Og s3a'!C194</f>
        <v>0</v>
      </c>
      <c r="D195" s="497">
        <f>'Og s3a'!E194</f>
        <v>0</v>
      </c>
      <c r="E195" s="977">
        <f>'Og s3a'!F194</f>
        <v>0</v>
      </c>
      <c r="F195" s="496">
        <f>'Og s3a'!G194</f>
        <v>0</v>
      </c>
      <c r="G195" s="554"/>
      <c r="H195" s="553"/>
      <c r="I195" s="554"/>
      <c r="J195" s="553"/>
      <c r="K195" s="554"/>
      <c r="L195" s="553"/>
      <c r="M195" s="554"/>
      <c r="N195" s="553"/>
      <c r="O195" s="554"/>
      <c r="P195" s="553"/>
      <c r="Q195" s="60"/>
      <c r="R195" s="17"/>
      <c r="S195" s="57">
        <f>'Og s3a'!D194</f>
        <v>0</v>
      </c>
      <c r="T195" s="51"/>
      <c r="U195" s="340"/>
      <c r="V195" s="341"/>
      <c r="W195" s="341"/>
      <c r="X195" s="341"/>
      <c r="Y195" s="340"/>
      <c r="Z195" s="340"/>
      <c r="AA195" s="51"/>
      <c r="AB195" s="51"/>
      <c r="AC195" s="51"/>
      <c r="AD195" s="51"/>
      <c r="AE195" s="51"/>
      <c r="AF195" s="51"/>
      <c r="AG195" s="51"/>
      <c r="AH195" s="51"/>
      <c r="AI195" s="51"/>
      <c r="AJ195" s="51"/>
      <c r="AK195" s="51"/>
      <c r="AL195" s="51"/>
      <c r="AM195" s="51"/>
    </row>
    <row r="196" spans="2:39" ht="21" customHeight="1">
      <c r="B196" s="1231" t="str">
        <f t="shared" si="2"/>
        <v/>
      </c>
      <c r="C196" s="496">
        <f>'Og s3a'!C195</f>
        <v>0</v>
      </c>
      <c r="D196" s="497">
        <f>'Og s3a'!E195</f>
        <v>0</v>
      </c>
      <c r="E196" s="977">
        <f>'Og s3a'!F195</f>
        <v>0</v>
      </c>
      <c r="F196" s="496">
        <f>'Og s3a'!G195</f>
        <v>0</v>
      </c>
      <c r="G196" s="554"/>
      <c r="H196" s="553"/>
      <c r="I196" s="554"/>
      <c r="J196" s="553"/>
      <c r="K196" s="554"/>
      <c r="L196" s="553"/>
      <c r="M196" s="554"/>
      <c r="N196" s="553"/>
      <c r="O196" s="554"/>
      <c r="P196" s="553"/>
      <c r="Q196" s="60"/>
      <c r="R196" s="17"/>
      <c r="S196" s="57">
        <f>'Og s3a'!D195</f>
        <v>0</v>
      </c>
      <c r="T196" s="51"/>
      <c r="U196" s="340"/>
      <c r="V196" s="341"/>
      <c r="W196" s="341"/>
      <c r="X196" s="341"/>
      <c r="Y196" s="340"/>
      <c r="Z196" s="340"/>
      <c r="AA196" s="51"/>
      <c r="AB196" s="51"/>
      <c r="AC196" s="51"/>
      <c r="AD196" s="51"/>
      <c r="AE196" s="51"/>
      <c r="AF196" s="51"/>
      <c r="AG196" s="51"/>
      <c r="AH196" s="51"/>
      <c r="AI196" s="51"/>
      <c r="AJ196" s="51"/>
      <c r="AK196" s="51"/>
      <c r="AL196" s="51"/>
      <c r="AM196" s="51"/>
    </row>
    <row r="197" spans="2:39" ht="21" customHeight="1">
      <c r="B197" s="1231" t="str">
        <f t="shared" si="2"/>
        <v/>
      </c>
      <c r="C197" s="496">
        <f>'Og s3a'!C196</f>
        <v>0</v>
      </c>
      <c r="D197" s="497">
        <f>'Og s3a'!E196</f>
        <v>0</v>
      </c>
      <c r="E197" s="977">
        <f>'Og s3a'!F196</f>
        <v>0</v>
      </c>
      <c r="F197" s="496">
        <f>'Og s3a'!G196</f>
        <v>0</v>
      </c>
      <c r="G197" s="554"/>
      <c r="H197" s="553"/>
      <c r="I197" s="554"/>
      <c r="J197" s="553"/>
      <c r="K197" s="554"/>
      <c r="L197" s="553"/>
      <c r="M197" s="554"/>
      <c r="N197" s="553"/>
      <c r="O197" s="554"/>
      <c r="P197" s="553"/>
      <c r="Q197" s="60"/>
      <c r="R197" s="17"/>
      <c r="S197" s="57">
        <f>'Og s3a'!D196</f>
        <v>0</v>
      </c>
      <c r="T197" s="51"/>
      <c r="U197" s="340"/>
      <c r="V197" s="341"/>
      <c r="W197" s="341"/>
      <c r="X197" s="341"/>
      <c r="Y197" s="340"/>
      <c r="Z197" s="340"/>
      <c r="AA197" s="51"/>
      <c r="AB197" s="51"/>
      <c r="AC197" s="51"/>
      <c r="AD197" s="51"/>
      <c r="AE197" s="51"/>
      <c r="AF197" s="51"/>
      <c r="AG197" s="51"/>
      <c r="AH197" s="51"/>
      <c r="AI197" s="51"/>
      <c r="AJ197" s="51"/>
      <c r="AK197" s="51"/>
      <c r="AL197" s="51"/>
      <c r="AM197" s="51"/>
    </row>
    <row r="198" spans="2:39" ht="21" customHeight="1">
      <c r="B198" s="1231" t="str">
        <f t="shared" si="2"/>
        <v/>
      </c>
      <c r="C198" s="496">
        <f>'Og s3a'!C197</f>
        <v>0</v>
      </c>
      <c r="D198" s="497">
        <f>'Og s3a'!E197</f>
        <v>0</v>
      </c>
      <c r="E198" s="977">
        <f>'Og s3a'!F197</f>
        <v>0</v>
      </c>
      <c r="F198" s="496">
        <f>'Og s3a'!G197</f>
        <v>0</v>
      </c>
      <c r="G198" s="554"/>
      <c r="H198" s="553"/>
      <c r="I198" s="554"/>
      <c r="J198" s="553"/>
      <c r="K198" s="554"/>
      <c r="L198" s="553"/>
      <c r="M198" s="554"/>
      <c r="N198" s="553"/>
      <c r="O198" s="554"/>
      <c r="P198" s="553"/>
      <c r="Q198" s="60"/>
      <c r="R198" s="17"/>
      <c r="S198" s="57">
        <f>'Og s3a'!D197</f>
        <v>0</v>
      </c>
      <c r="T198" s="51"/>
      <c r="U198" s="340"/>
      <c r="V198" s="341"/>
      <c r="W198" s="341"/>
      <c r="X198" s="341"/>
      <c r="Y198" s="340"/>
      <c r="Z198" s="340"/>
      <c r="AA198" s="51"/>
      <c r="AB198" s="51"/>
      <c r="AC198" s="51"/>
      <c r="AD198" s="51"/>
      <c r="AE198" s="51"/>
      <c r="AF198" s="51"/>
      <c r="AG198" s="51"/>
      <c r="AH198" s="51"/>
      <c r="AI198" s="51"/>
      <c r="AJ198" s="51"/>
      <c r="AK198" s="51"/>
      <c r="AL198" s="51"/>
      <c r="AM198" s="51"/>
    </row>
    <row r="199" spans="2:39" ht="21" customHeight="1">
      <c r="B199" s="1231" t="str">
        <f t="shared" si="2"/>
        <v/>
      </c>
      <c r="C199" s="496">
        <f>'Og s3a'!C198</f>
        <v>0</v>
      </c>
      <c r="D199" s="497">
        <f>'Og s3a'!E198</f>
        <v>0</v>
      </c>
      <c r="E199" s="977">
        <f>'Og s3a'!F198</f>
        <v>0</v>
      </c>
      <c r="F199" s="496">
        <f>'Og s3a'!G198</f>
        <v>0</v>
      </c>
      <c r="G199" s="554"/>
      <c r="H199" s="553"/>
      <c r="I199" s="554"/>
      <c r="J199" s="553"/>
      <c r="K199" s="554"/>
      <c r="L199" s="553"/>
      <c r="M199" s="554"/>
      <c r="N199" s="553"/>
      <c r="O199" s="554"/>
      <c r="P199" s="553"/>
      <c r="Q199" s="60"/>
      <c r="R199" s="17"/>
      <c r="S199" s="57">
        <f>'Og s3a'!D198</f>
        <v>0</v>
      </c>
      <c r="T199" s="51"/>
      <c r="U199" s="340"/>
      <c r="V199" s="341"/>
      <c r="W199" s="341"/>
      <c r="X199" s="341"/>
      <c r="Y199" s="340"/>
      <c r="Z199" s="340"/>
      <c r="AA199" s="51"/>
      <c r="AB199" s="51"/>
      <c r="AC199" s="51"/>
      <c r="AD199" s="51"/>
      <c r="AE199" s="51"/>
      <c r="AF199" s="51"/>
      <c r="AG199" s="51"/>
      <c r="AH199" s="51"/>
      <c r="AI199" s="51"/>
      <c r="AJ199" s="51"/>
      <c r="AK199" s="51"/>
      <c r="AL199" s="51"/>
      <c r="AM199" s="51"/>
    </row>
    <row r="200" spans="2:39" ht="21" customHeight="1">
      <c r="B200" s="1231" t="str">
        <f t="shared" ref="B200:B263" si="3">IF(E200&gt;0,"Wypełnione","")</f>
        <v/>
      </c>
      <c r="C200" s="496">
        <f>'Og s3a'!C199</f>
        <v>0</v>
      </c>
      <c r="D200" s="497">
        <f>'Og s3a'!E199</f>
        <v>0</v>
      </c>
      <c r="E200" s="977">
        <f>'Og s3a'!F199</f>
        <v>0</v>
      </c>
      <c r="F200" s="496">
        <f>'Og s3a'!G199</f>
        <v>0</v>
      </c>
      <c r="G200" s="554"/>
      <c r="H200" s="553"/>
      <c r="I200" s="554"/>
      <c r="J200" s="553"/>
      <c r="K200" s="554"/>
      <c r="L200" s="553"/>
      <c r="M200" s="554"/>
      <c r="N200" s="553"/>
      <c r="O200" s="554"/>
      <c r="P200" s="553"/>
      <c r="Q200" s="60"/>
      <c r="R200" s="17"/>
      <c r="S200" s="57">
        <f>'Og s3a'!D199</f>
        <v>0</v>
      </c>
      <c r="T200" s="51"/>
      <c r="U200" s="340"/>
      <c r="V200" s="341"/>
      <c r="W200" s="341"/>
      <c r="X200" s="341"/>
      <c r="Y200" s="340"/>
      <c r="Z200" s="340"/>
      <c r="AA200" s="51"/>
      <c r="AB200" s="51"/>
      <c r="AC200" s="51"/>
      <c r="AD200" s="51"/>
      <c r="AE200" s="51"/>
      <c r="AF200" s="51"/>
      <c r="AG200" s="51"/>
      <c r="AH200" s="51"/>
      <c r="AI200" s="51"/>
      <c r="AJ200" s="51"/>
      <c r="AK200" s="51"/>
      <c r="AL200" s="51"/>
      <c r="AM200" s="51"/>
    </row>
    <row r="201" spans="2:39" ht="21" customHeight="1">
      <c r="B201" s="1231" t="str">
        <f t="shared" si="3"/>
        <v/>
      </c>
      <c r="C201" s="496">
        <f>'Og s3a'!C200</f>
        <v>0</v>
      </c>
      <c r="D201" s="497">
        <f>'Og s3a'!E200</f>
        <v>0</v>
      </c>
      <c r="E201" s="977">
        <f>'Og s3a'!F200</f>
        <v>0</v>
      </c>
      <c r="F201" s="496">
        <f>'Og s3a'!G200</f>
        <v>0</v>
      </c>
      <c r="G201" s="554"/>
      <c r="H201" s="553"/>
      <c r="I201" s="554"/>
      <c r="J201" s="553"/>
      <c r="K201" s="554"/>
      <c r="L201" s="553"/>
      <c r="M201" s="554"/>
      <c r="N201" s="553"/>
      <c r="O201" s="554"/>
      <c r="P201" s="553"/>
      <c r="Q201" s="60"/>
      <c r="R201" s="17"/>
      <c r="S201" s="57">
        <f>'Og s3a'!D200</f>
        <v>0</v>
      </c>
      <c r="T201" s="51"/>
      <c r="U201" s="340"/>
      <c r="V201" s="341"/>
      <c r="W201" s="341"/>
      <c r="X201" s="341"/>
      <c r="Y201" s="340"/>
      <c r="Z201" s="340"/>
      <c r="AA201" s="51"/>
      <c r="AB201" s="51"/>
      <c r="AC201" s="51"/>
      <c r="AD201" s="51"/>
      <c r="AE201" s="51"/>
      <c r="AF201" s="51"/>
      <c r="AG201" s="51"/>
      <c r="AH201" s="51"/>
      <c r="AI201" s="51"/>
      <c r="AJ201" s="51"/>
      <c r="AK201" s="51"/>
      <c r="AL201" s="51"/>
      <c r="AM201" s="51"/>
    </row>
    <row r="202" spans="2:39" ht="21" customHeight="1">
      <c r="B202" s="1231" t="str">
        <f t="shared" si="3"/>
        <v/>
      </c>
      <c r="C202" s="496">
        <f>'Og s3a'!C201</f>
        <v>0</v>
      </c>
      <c r="D202" s="497">
        <f>'Og s3a'!E201</f>
        <v>0</v>
      </c>
      <c r="E202" s="977">
        <f>'Og s3a'!F201</f>
        <v>0</v>
      </c>
      <c r="F202" s="496">
        <f>'Og s3a'!G201</f>
        <v>0</v>
      </c>
      <c r="G202" s="554"/>
      <c r="H202" s="553"/>
      <c r="I202" s="554"/>
      <c r="J202" s="553"/>
      <c r="K202" s="554"/>
      <c r="L202" s="553"/>
      <c r="M202" s="554"/>
      <c r="N202" s="553"/>
      <c r="O202" s="554"/>
      <c r="P202" s="553"/>
      <c r="Q202" s="60"/>
      <c r="R202" s="17"/>
      <c r="S202" s="57">
        <f>'Og s3a'!D201</f>
        <v>0</v>
      </c>
      <c r="T202" s="51"/>
      <c r="U202" s="340"/>
      <c r="V202" s="341"/>
      <c r="W202" s="341"/>
      <c r="X202" s="341"/>
      <c r="Y202" s="340"/>
      <c r="Z202" s="340"/>
      <c r="AA202" s="51"/>
      <c r="AB202" s="51"/>
      <c r="AC202" s="51"/>
      <c r="AD202" s="51"/>
      <c r="AE202" s="51"/>
      <c r="AF202" s="51"/>
      <c r="AG202" s="51"/>
      <c r="AH202" s="51"/>
      <c r="AI202" s="51"/>
      <c r="AJ202" s="51"/>
      <c r="AK202" s="51"/>
      <c r="AL202" s="51"/>
      <c r="AM202" s="51"/>
    </row>
    <row r="203" spans="2:39" ht="21" customHeight="1">
      <c r="B203" s="1231" t="str">
        <f t="shared" si="3"/>
        <v/>
      </c>
      <c r="C203" s="496">
        <f>'Og s3a'!C202</f>
        <v>0</v>
      </c>
      <c r="D203" s="497">
        <f>'Og s3a'!E202</f>
        <v>0</v>
      </c>
      <c r="E203" s="977">
        <f>'Og s3a'!F202</f>
        <v>0</v>
      </c>
      <c r="F203" s="496">
        <f>'Og s3a'!G202</f>
        <v>0</v>
      </c>
      <c r="G203" s="554"/>
      <c r="H203" s="553"/>
      <c r="I203" s="554"/>
      <c r="J203" s="553"/>
      <c r="K203" s="554"/>
      <c r="L203" s="553"/>
      <c r="M203" s="554"/>
      <c r="N203" s="553"/>
      <c r="O203" s="554"/>
      <c r="P203" s="553"/>
      <c r="Q203" s="60"/>
      <c r="R203" s="17"/>
      <c r="S203" s="57">
        <f>'Og s3a'!D202</f>
        <v>0</v>
      </c>
      <c r="T203" s="51"/>
      <c r="U203" s="340"/>
      <c r="V203" s="341"/>
      <c r="W203" s="341"/>
      <c r="X203" s="341"/>
      <c r="Y203" s="340"/>
      <c r="Z203" s="340"/>
      <c r="AA203" s="51"/>
      <c r="AB203" s="51"/>
      <c r="AC203" s="51"/>
      <c r="AD203" s="51"/>
      <c r="AE203" s="51"/>
      <c r="AF203" s="51"/>
      <c r="AG203" s="51"/>
      <c r="AH203" s="51"/>
      <c r="AI203" s="51"/>
      <c r="AJ203" s="51"/>
      <c r="AK203" s="51"/>
      <c r="AL203" s="51"/>
      <c r="AM203" s="51"/>
    </row>
    <row r="204" spans="2:39" ht="21" customHeight="1">
      <c r="B204" s="1231" t="str">
        <f t="shared" si="3"/>
        <v/>
      </c>
      <c r="C204" s="496">
        <f>'Og s3a'!C203</f>
        <v>0</v>
      </c>
      <c r="D204" s="497">
        <f>'Og s3a'!E203</f>
        <v>0</v>
      </c>
      <c r="E204" s="977">
        <f>'Og s3a'!F203</f>
        <v>0</v>
      </c>
      <c r="F204" s="496">
        <f>'Og s3a'!G203</f>
        <v>0</v>
      </c>
      <c r="G204" s="554"/>
      <c r="H204" s="553"/>
      <c r="I204" s="554"/>
      <c r="J204" s="553"/>
      <c r="K204" s="554"/>
      <c r="L204" s="553"/>
      <c r="M204" s="554"/>
      <c r="N204" s="553"/>
      <c r="O204" s="554"/>
      <c r="P204" s="553"/>
      <c r="Q204" s="60"/>
      <c r="R204" s="17"/>
      <c r="S204" s="57">
        <f>'Og s3a'!D203</f>
        <v>0</v>
      </c>
      <c r="T204" s="51"/>
      <c r="U204" s="340"/>
      <c r="V204" s="341"/>
      <c r="W204" s="341"/>
      <c r="X204" s="341"/>
      <c r="Y204" s="340"/>
      <c r="Z204" s="340"/>
      <c r="AA204" s="51"/>
      <c r="AB204" s="51"/>
      <c r="AC204" s="51"/>
      <c r="AD204" s="51"/>
      <c r="AE204" s="51"/>
      <c r="AF204" s="51"/>
      <c r="AG204" s="51"/>
      <c r="AH204" s="51"/>
      <c r="AI204" s="51"/>
      <c r="AJ204" s="51"/>
      <c r="AK204" s="51"/>
      <c r="AL204" s="51"/>
      <c r="AM204" s="51"/>
    </row>
    <row r="205" spans="2:39" ht="21" customHeight="1">
      <c r="B205" s="1231" t="str">
        <f t="shared" si="3"/>
        <v/>
      </c>
      <c r="C205" s="496">
        <f>'Og s3a'!C204</f>
        <v>0</v>
      </c>
      <c r="D205" s="497">
        <f>'Og s3a'!E204</f>
        <v>0</v>
      </c>
      <c r="E205" s="977">
        <f>'Og s3a'!F204</f>
        <v>0</v>
      </c>
      <c r="F205" s="496">
        <f>'Og s3a'!G204</f>
        <v>0</v>
      </c>
      <c r="G205" s="554"/>
      <c r="H205" s="553"/>
      <c r="I205" s="554"/>
      <c r="J205" s="553"/>
      <c r="K205" s="554"/>
      <c r="L205" s="553"/>
      <c r="M205" s="554"/>
      <c r="N205" s="553"/>
      <c r="O205" s="554"/>
      <c r="P205" s="553"/>
      <c r="Q205" s="60"/>
      <c r="R205" s="17"/>
      <c r="S205" s="57">
        <f>'Og s3a'!D204</f>
        <v>0</v>
      </c>
      <c r="T205" s="51"/>
      <c r="U205" s="340"/>
      <c r="V205" s="341"/>
      <c r="W205" s="341"/>
      <c r="X205" s="341"/>
      <c r="Y205" s="340"/>
      <c r="Z205" s="340"/>
      <c r="AA205" s="51"/>
      <c r="AB205" s="51"/>
      <c r="AC205" s="51"/>
      <c r="AD205" s="51"/>
      <c r="AE205" s="51"/>
      <c r="AF205" s="51"/>
      <c r="AG205" s="51"/>
      <c r="AH205" s="51"/>
      <c r="AI205" s="51"/>
      <c r="AJ205" s="51"/>
      <c r="AK205" s="51"/>
      <c r="AL205" s="51"/>
      <c r="AM205" s="51"/>
    </row>
    <row r="206" spans="2:39" ht="21" customHeight="1">
      <c r="B206" s="1231" t="str">
        <f t="shared" si="3"/>
        <v/>
      </c>
      <c r="C206" s="496">
        <f>'Og s3a'!C205</f>
        <v>0</v>
      </c>
      <c r="D206" s="497">
        <f>'Og s3a'!E205</f>
        <v>0</v>
      </c>
      <c r="E206" s="977">
        <f>'Og s3a'!F205</f>
        <v>0</v>
      </c>
      <c r="F206" s="496">
        <f>'Og s3a'!G205</f>
        <v>0</v>
      </c>
      <c r="G206" s="554"/>
      <c r="H206" s="553"/>
      <c r="I206" s="554"/>
      <c r="J206" s="553"/>
      <c r="K206" s="554"/>
      <c r="L206" s="553"/>
      <c r="M206" s="554"/>
      <c r="N206" s="553"/>
      <c r="O206" s="554"/>
      <c r="P206" s="553"/>
      <c r="Q206" s="60"/>
      <c r="R206" s="17"/>
      <c r="S206" s="57">
        <f>'Og s3a'!D205</f>
        <v>0</v>
      </c>
      <c r="T206" s="51"/>
      <c r="U206" s="340"/>
      <c r="V206" s="341"/>
      <c r="W206" s="341"/>
      <c r="X206" s="341"/>
      <c r="Y206" s="340"/>
      <c r="Z206" s="340"/>
      <c r="AA206" s="51"/>
      <c r="AB206" s="51"/>
      <c r="AC206" s="51"/>
      <c r="AD206" s="51"/>
      <c r="AE206" s="51"/>
      <c r="AF206" s="51"/>
      <c r="AG206" s="51"/>
      <c r="AH206" s="51"/>
      <c r="AI206" s="51"/>
      <c r="AJ206" s="51"/>
      <c r="AK206" s="51"/>
      <c r="AL206" s="51"/>
      <c r="AM206" s="51"/>
    </row>
    <row r="207" spans="2:39" ht="21" customHeight="1">
      <c r="B207" s="1231" t="str">
        <f t="shared" si="3"/>
        <v/>
      </c>
      <c r="C207" s="496">
        <f>'Og s3a'!C206</f>
        <v>0</v>
      </c>
      <c r="D207" s="497">
        <f>'Og s3a'!E206</f>
        <v>0</v>
      </c>
      <c r="E207" s="977">
        <f>'Og s3a'!F206</f>
        <v>0</v>
      </c>
      <c r="F207" s="496">
        <f>'Og s3a'!G206</f>
        <v>0</v>
      </c>
      <c r="G207" s="554"/>
      <c r="H207" s="553"/>
      <c r="I207" s="554"/>
      <c r="J207" s="553"/>
      <c r="K207" s="554"/>
      <c r="L207" s="553"/>
      <c r="M207" s="554"/>
      <c r="N207" s="553"/>
      <c r="O207" s="554"/>
      <c r="P207" s="553"/>
      <c r="Q207" s="60"/>
      <c r="R207" s="17"/>
      <c r="S207" s="57">
        <f>'Og s3a'!D206</f>
        <v>0</v>
      </c>
      <c r="T207" s="51"/>
      <c r="U207" s="340"/>
      <c r="V207" s="341"/>
      <c r="W207" s="341"/>
      <c r="X207" s="341"/>
      <c r="Y207" s="340"/>
      <c r="Z207" s="340"/>
      <c r="AA207" s="51"/>
      <c r="AB207" s="51"/>
      <c r="AC207" s="51"/>
      <c r="AD207" s="51"/>
      <c r="AE207" s="51"/>
      <c r="AF207" s="51"/>
      <c r="AG207" s="51"/>
      <c r="AH207" s="51"/>
      <c r="AI207" s="51"/>
      <c r="AJ207" s="51"/>
      <c r="AK207" s="51"/>
      <c r="AL207" s="51"/>
      <c r="AM207" s="51"/>
    </row>
    <row r="208" spans="2:39" ht="21" customHeight="1">
      <c r="B208" s="1231" t="str">
        <f t="shared" si="3"/>
        <v/>
      </c>
      <c r="C208" s="496">
        <f>'Og s3a'!C207</f>
        <v>0</v>
      </c>
      <c r="D208" s="497">
        <f>'Og s3a'!E207</f>
        <v>0</v>
      </c>
      <c r="E208" s="977">
        <f>'Og s3a'!F207</f>
        <v>0</v>
      </c>
      <c r="F208" s="496">
        <f>'Og s3a'!G207</f>
        <v>0</v>
      </c>
      <c r="G208" s="554"/>
      <c r="H208" s="553"/>
      <c r="I208" s="554"/>
      <c r="J208" s="553"/>
      <c r="K208" s="554"/>
      <c r="L208" s="553"/>
      <c r="M208" s="554"/>
      <c r="N208" s="553"/>
      <c r="O208" s="554"/>
      <c r="P208" s="553"/>
      <c r="Q208" s="60"/>
      <c r="R208" s="17"/>
      <c r="S208" s="57">
        <f>'Og s3a'!D207</f>
        <v>0</v>
      </c>
      <c r="T208" s="51"/>
      <c r="U208" s="340"/>
      <c r="V208" s="341"/>
      <c r="W208" s="341"/>
      <c r="X208" s="341"/>
      <c r="Y208" s="340"/>
      <c r="Z208" s="340"/>
      <c r="AA208" s="51"/>
      <c r="AB208" s="51"/>
      <c r="AC208" s="51"/>
      <c r="AD208" s="51"/>
      <c r="AE208" s="51"/>
      <c r="AF208" s="51"/>
      <c r="AG208" s="51"/>
      <c r="AH208" s="51"/>
      <c r="AI208" s="51"/>
      <c r="AJ208" s="51"/>
      <c r="AK208" s="51"/>
      <c r="AL208" s="51"/>
      <c r="AM208" s="51"/>
    </row>
    <row r="209" spans="2:39" ht="21" customHeight="1">
      <c r="B209" s="1231" t="str">
        <f t="shared" si="3"/>
        <v/>
      </c>
      <c r="C209" s="496">
        <f>'Og s3a'!C208</f>
        <v>0</v>
      </c>
      <c r="D209" s="497">
        <f>'Og s3a'!E208</f>
        <v>0</v>
      </c>
      <c r="E209" s="977">
        <f>'Og s3a'!F208</f>
        <v>0</v>
      </c>
      <c r="F209" s="496">
        <f>'Og s3a'!G208</f>
        <v>0</v>
      </c>
      <c r="G209" s="554"/>
      <c r="H209" s="553"/>
      <c r="I209" s="554"/>
      <c r="J209" s="553"/>
      <c r="K209" s="554"/>
      <c r="L209" s="553"/>
      <c r="M209" s="554"/>
      <c r="N209" s="553"/>
      <c r="O209" s="554"/>
      <c r="P209" s="553"/>
      <c r="Q209" s="60"/>
      <c r="R209" s="17"/>
      <c r="S209" s="57">
        <f>'Og s3a'!D208</f>
        <v>0</v>
      </c>
      <c r="T209" s="51"/>
      <c r="U209" s="340"/>
      <c r="V209" s="341"/>
      <c r="W209" s="341"/>
      <c r="X209" s="341"/>
      <c r="Y209" s="340"/>
      <c r="Z209" s="340"/>
      <c r="AA209" s="51"/>
      <c r="AB209" s="51"/>
      <c r="AC209" s="51"/>
      <c r="AD209" s="51"/>
      <c r="AE209" s="51"/>
      <c r="AF209" s="51"/>
      <c r="AG209" s="51"/>
      <c r="AH209" s="51"/>
      <c r="AI209" s="51"/>
      <c r="AJ209" s="51"/>
      <c r="AK209" s="51"/>
      <c r="AL209" s="51"/>
      <c r="AM209" s="51"/>
    </row>
    <row r="210" spans="2:39" ht="21" customHeight="1">
      <c r="B210" s="1231" t="str">
        <f t="shared" si="3"/>
        <v/>
      </c>
      <c r="C210" s="496">
        <f>'Og s3a'!C209</f>
        <v>0</v>
      </c>
      <c r="D210" s="497">
        <f>'Og s3a'!E209</f>
        <v>0</v>
      </c>
      <c r="E210" s="977">
        <f>'Og s3a'!F209</f>
        <v>0</v>
      </c>
      <c r="F210" s="496">
        <f>'Og s3a'!G209</f>
        <v>0</v>
      </c>
      <c r="G210" s="554"/>
      <c r="H210" s="553"/>
      <c r="I210" s="554"/>
      <c r="J210" s="553"/>
      <c r="K210" s="554"/>
      <c r="L210" s="553"/>
      <c r="M210" s="554"/>
      <c r="N210" s="553"/>
      <c r="O210" s="554"/>
      <c r="P210" s="553"/>
      <c r="Q210" s="60"/>
      <c r="R210" s="17"/>
      <c r="S210" s="57">
        <f>'Og s3a'!D209</f>
        <v>0</v>
      </c>
      <c r="T210" s="51"/>
      <c r="U210" s="340"/>
      <c r="V210" s="341"/>
      <c r="W210" s="341"/>
      <c r="X210" s="341"/>
      <c r="Y210" s="340"/>
      <c r="Z210" s="340"/>
      <c r="AA210" s="51"/>
      <c r="AB210" s="51"/>
      <c r="AC210" s="51"/>
      <c r="AD210" s="51"/>
      <c r="AE210" s="51"/>
      <c r="AF210" s="51"/>
      <c r="AG210" s="51"/>
      <c r="AH210" s="51"/>
      <c r="AI210" s="51"/>
      <c r="AJ210" s="51"/>
      <c r="AK210" s="51"/>
      <c r="AL210" s="51"/>
      <c r="AM210" s="51"/>
    </row>
    <row r="211" spans="2:39" ht="21" customHeight="1">
      <c r="B211" s="1231" t="str">
        <f t="shared" si="3"/>
        <v/>
      </c>
      <c r="C211" s="496">
        <f>'Og s3a'!C210</f>
        <v>0</v>
      </c>
      <c r="D211" s="497">
        <f>'Og s3a'!E210</f>
        <v>0</v>
      </c>
      <c r="E211" s="977">
        <f>'Og s3a'!F210</f>
        <v>0</v>
      </c>
      <c r="F211" s="496">
        <f>'Og s3a'!G210</f>
        <v>0</v>
      </c>
      <c r="G211" s="554"/>
      <c r="H211" s="553"/>
      <c r="I211" s="554"/>
      <c r="J211" s="553"/>
      <c r="K211" s="554"/>
      <c r="L211" s="553"/>
      <c r="M211" s="554"/>
      <c r="N211" s="553"/>
      <c r="O211" s="554"/>
      <c r="P211" s="553"/>
      <c r="Q211" s="60"/>
      <c r="R211" s="17"/>
      <c r="S211" s="57">
        <f>'Og s3a'!D210</f>
        <v>0</v>
      </c>
      <c r="T211" s="51"/>
      <c r="U211" s="340"/>
      <c r="V211" s="341"/>
      <c r="W211" s="341"/>
      <c r="X211" s="341"/>
      <c r="Y211" s="340"/>
      <c r="Z211" s="340"/>
      <c r="AA211" s="51"/>
      <c r="AB211" s="51"/>
      <c r="AC211" s="51"/>
      <c r="AD211" s="51"/>
      <c r="AE211" s="51"/>
      <c r="AF211" s="51"/>
      <c r="AG211" s="51"/>
      <c r="AH211" s="51"/>
      <c r="AI211" s="51"/>
      <c r="AJ211" s="51"/>
      <c r="AK211" s="51"/>
      <c r="AL211" s="51"/>
      <c r="AM211" s="51"/>
    </row>
    <row r="212" spans="2:39" ht="21" customHeight="1">
      <c r="B212" s="1231" t="str">
        <f t="shared" si="3"/>
        <v/>
      </c>
      <c r="C212" s="496">
        <f>'Og s3a'!C211</f>
        <v>0</v>
      </c>
      <c r="D212" s="497">
        <f>'Og s3a'!E211</f>
        <v>0</v>
      </c>
      <c r="E212" s="977">
        <f>'Og s3a'!F211</f>
        <v>0</v>
      </c>
      <c r="F212" s="496">
        <f>'Og s3a'!G211</f>
        <v>0</v>
      </c>
      <c r="G212" s="554"/>
      <c r="H212" s="553"/>
      <c r="I212" s="554"/>
      <c r="J212" s="553"/>
      <c r="K212" s="554"/>
      <c r="L212" s="553"/>
      <c r="M212" s="554"/>
      <c r="N212" s="553"/>
      <c r="O212" s="554"/>
      <c r="P212" s="553"/>
      <c r="Q212" s="60"/>
      <c r="R212" s="17"/>
      <c r="S212" s="57">
        <f>'Og s3a'!D211</f>
        <v>0</v>
      </c>
      <c r="T212" s="51"/>
      <c r="U212" s="340"/>
      <c r="V212" s="341"/>
      <c r="W212" s="341"/>
      <c r="X212" s="341"/>
      <c r="Y212" s="340"/>
      <c r="Z212" s="340"/>
      <c r="AA212" s="51"/>
      <c r="AB212" s="51"/>
      <c r="AC212" s="51"/>
      <c r="AD212" s="51"/>
      <c r="AE212" s="51"/>
      <c r="AF212" s="51"/>
      <c r="AG212" s="51"/>
      <c r="AH212" s="51"/>
      <c r="AI212" s="51"/>
      <c r="AJ212" s="51"/>
      <c r="AK212" s="51"/>
      <c r="AL212" s="51"/>
      <c r="AM212" s="51"/>
    </row>
    <row r="213" spans="2:39" ht="21" customHeight="1">
      <c r="B213" s="1231" t="str">
        <f t="shared" si="3"/>
        <v/>
      </c>
      <c r="C213" s="496">
        <f>'Og s3a'!C212</f>
        <v>0</v>
      </c>
      <c r="D213" s="497">
        <f>'Og s3a'!E212</f>
        <v>0</v>
      </c>
      <c r="E213" s="977">
        <f>'Og s3a'!F212</f>
        <v>0</v>
      </c>
      <c r="F213" s="496">
        <f>'Og s3a'!G212</f>
        <v>0</v>
      </c>
      <c r="G213" s="554"/>
      <c r="H213" s="553"/>
      <c r="I213" s="554"/>
      <c r="J213" s="553"/>
      <c r="K213" s="554"/>
      <c r="L213" s="553"/>
      <c r="M213" s="554"/>
      <c r="N213" s="553"/>
      <c r="O213" s="554"/>
      <c r="P213" s="553"/>
      <c r="Q213" s="60"/>
      <c r="R213" s="17"/>
      <c r="S213" s="57">
        <f>'Og s3a'!D212</f>
        <v>0</v>
      </c>
      <c r="T213" s="51"/>
      <c r="U213" s="340"/>
      <c r="V213" s="341"/>
      <c r="W213" s="341"/>
      <c r="X213" s="341"/>
      <c r="Y213" s="340"/>
      <c r="Z213" s="340"/>
      <c r="AA213" s="51"/>
      <c r="AB213" s="51"/>
      <c r="AC213" s="51"/>
      <c r="AD213" s="51"/>
      <c r="AE213" s="51"/>
      <c r="AF213" s="51"/>
      <c r="AG213" s="51"/>
      <c r="AH213" s="51"/>
      <c r="AI213" s="51"/>
      <c r="AJ213" s="51"/>
      <c r="AK213" s="51"/>
      <c r="AL213" s="51"/>
      <c r="AM213" s="51"/>
    </row>
    <row r="214" spans="2:39" ht="21" customHeight="1">
      <c r="B214" s="1231" t="str">
        <f t="shared" si="3"/>
        <v/>
      </c>
      <c r="C214" s="496">
        <f>'Og s3a'!C213</f>
        <v>0</v>
      </c>
      <c r="D214" s="497">
        <f>'Og s3a'!E213</f>
        <v>0</v>
      </c>
      <c r="E214" s="977">
        <f>'Og s3a'!F213</f>
        <v>0</v>
      </c>
      <c r="F214" s="496">
        <f>'Og s3a'!G213</f>
        <v>0</v>
      </c>
      <c r="G214" s="554"/>
      <c r="H214" s="553"/>
      <c r="I214" s="554"/>
      <c r="J214" s="553"/>
      <c r="K214" s="554"/>
      <c r="L214" s="553"/>
      <c r="M214" s="554"/>
      <c r="N214" s="553"/>
      <c r="O214" s="554"/>
      <c r="P214" s="553"/>
      <c r="Q214" s="60"/>
      <c r="R214" s="17"/>
      <c r="S214" s="57">
        <f>'Og s3a'!D213</f>
        <v>0</v>
      </c>
      <c r="T214" s="51"/>
      <c r="U214" s="340"/>
      <c r="V214" s="341"/>
      <c r="W214" s="341"/>
      <c r="X214" s="341"/>
      <c r="Y214" s="340"/>
      <c r="Z214" s="340"/>
      <c r="AA214" s="51"/>
      <c r="AB214" s="51"/>
      <c r="AC214" s="51"/>
      <c r="AD214" s="51"/>
      <c r="AE214" s="51"/>
      <c r="AF214" s="51"/>
      <c r="AG214" s="51"/>
      <c r="AH214" s="51"/>
      <c r="AI214" s="51"/>
      <c r="AJ214" s="51"/>
      <c r="AK214" s="51"/>
      <c r="AL214" s="51"/>
      <c r="AM214" s="51"/>
    </row>
    <row r="215" spans="2:39" ht="21" customHeight="1">
      <c r="B215" s="1231" t="str">
        <f t="shared" si="3"/>
        <v/>
      </c>
      <c r="C215" s="496">
        <f>'Og s3a'!C214</f>
        <v>0</v>
      </c>
      <c r="D215" s="497">
        <f>'Og s3a'!E214</f>
        <v>0</v>
      </c>
      <c r="E215" s="977">
        <f>'Og s3a'!F214</f>
        <v>0</v>
      </c>
      <c r="F215" s="496">
        <f>'Og s3a'!G214</f>
        <v>0</v>
      </c>
      <c r="G215" s="554"/>
      <c r="H215" s="553"/>
      <c r="I215" s="554"/>
      <c r="J215" s="553"/>
      <c r="K215" s="554"/>
      <c r="L215" s="553"/>
      <c r="M215" s="554"/>
      <c r="N215" s="553"/>
      <c r="O215" s="554"/>
      <c r="P215" s="553"/>
      <c r="Q215" s="60"/>
      <c r="R215" s="17"/>
      <c r="S215" s="57">
        <f>'Og s3a'!D214</f>
        <v>0</v>
      </c>
      <c r="T215" s="51"/>
      <c r="U215" s="340"/>
      <c r="V215" s="341"/>
      <c r="W215" s="341"/>
      <c r="X215" s="341"/>
      <c r="Y215" s="340"/>
      <c r="Z215" s="340"/>
      <c r="AA215" s="51"/>
      <c r="AB215" s="51"/>
      <c r="AC215" s="51"/>
      <c r="AD215" s="51"/>
      <c r="AE215" s="51"/>
      <c r="AF215" s="51"/>
      <c r="AG215" s="51"/>
      <c r="AH215" s="51"/>
      <c r="AI215" s="51"/>
      <c r="AJ215" s="51"/>
      <c r="AK215" s="51"/>
      <c r="AL215" s="51"/>
      <c r="AM215" s="51"/>
    </row>
    <row r="216" spans="2:39" ht="21" customHeight="1">
      <c r="B216" s="1231" t="str">
        <f t="shared" si="3"/>
        <v/>
      </c>
      <c r="C216" s="496">
        <f>'Og s3a'!C215</f>
        <v>0</v>
      </c>
      <c r="D216" s="497">
        <f>'Og s3a'!E215</f>
        <v>0</v>
      </c>
      <c r="E216" s="977">
        <f>'Og s3a'!F215</f>
        <v>0</v>
      </c>
      <c r="F216" s="496">
        <f>'Og s3a'!G215</f>
        <v>0</v>
      </c>
      <c r="G216" s="554"/>
      <c r="H216" s="553"/>
      <c r="I216" s="554"/>
      <c r="J216" s="553"/>
      <c r="K216" s="554"/>
      <c r="L216" s="553"/>
      <c r="M216" s="554"/>
      <c r="N216" s="553"/>
      <c r="O216" s="554"/>
      <c r="P216" s="553"/>
      <c r="Q216" s="60"/>
      <c r="R216" s="17"/>
      <c r="S216" s="57">
        <f>'Og s3a'!D215</f>
        <v>0</v>
      </c>
      <c r="T216" s="51"/>
      <c r="U216" s="340"/>
      <c r="V216" s="341"/>
      <c r="W216" s="341"/>
      <c r="X216" s="341"/>
      <c r="Y216" s="340"/>
      <c r="Z216" s="340"/>
      <c r="AA216" s="51"/>
      <c r="AB216" s="51"/>
      <c r="AC216" s="51"/>
      <c r="AD216" s="51"/>
      <c r="AE216" s="51"/>
      <c r="AF216" s="51"/>
      <c r="AG216" s="51"/>
      <c r="AH216" s="51"/>
      <c r="AI216" s="51"/>
      <c r="AJ216" s="51"/>
      <c r="AK216" s="51"/>
      <c r="AL216" s="51"/>
      <c r="AM216" s="51"/>
    </row>
    <row r="217" spans="2:39" ht="21" customHeight="1">
      <c r="B217" s="1231" t="str">
        <f t="shared" si="3"/>
        <v/>
      </c>
      <c r="C217" s="496">
        <f>'Og s3a'!C216</f>
        <v>0</v>
      </c>
      <c r="D217" s="497">
        <f>'Og s3a'!E216</f>
        <v>0</v>
      </c>
      <c r="E217" s="977">
        <f>'Og s3a'!F216</f>
        <v>0</v>
      </c>
      <c r="F217" s="496">
        <f>'Og s3a'!G216</f>
        <v>0</v>
      </c>
      <c r="G217" s="554"/>
      <c r="H217" s="553"/>
      <c r="I217" s="554"/>
      <c r="J217" s="553"/>
      <c r="K217" s="554"/>
      <c r="L217" s="553"/>
      <c r="M217" s="554"/>
      <c r="N217" s="553"/>
      <c r="O217" s="554"/>
      <c r="P217" s="553"/>
      <c r="Q217" s="60"/>
      <c r="R217" s="17"/>
      <c r="S217" s="57">
        <f>'Og s3a'!D216</f>
        <v>0</v>
      </c>
      <c r="T217" s="51"/>
      <c r="U217" s="340"/>
      <c r="V217" s="341"/>
      <c r="W217" s="341"/>
      <c r="X217" s="341"/>
      <c r="Y217" s="340"/>
      <c r="Z217" s="340"/>
      <c r="AA217" s="51"/>
      <c r="AB217" s="51"/>
      <c r="AC217" s="51"/>
      <c r="AD217" s="51"/>
      <c r="AE217" s="51"/>
      <c r="AF217" s="51"/>
      <c r="AG217" s="51"/>
      <c r="AH217" s="51"/>
      <c r="AI217" s="51"/>
      <c r="AJ217" s="51"/>
      <c r="AK217" s="51"/>
      <c r="AL217" s="51"/>
      <c r="AM217" s="51"/>
    </row>
    <row r="218" spans="2:39" ht="21" customHeight="1">
      <c r="B218" s="1231" t="str">
        <f t="shared" si="3"/>
        <v/>
      </c>
      <c r="C218" s="496">
        <f>'Og s3a'!C217</f>
        <v>0</v>
      </c>
      <c r="D218" s="497">
        <f>'Og s3a'!E217</f>
        <v>0</v>
      </c>
      <c r="E218" s="977">
        <f>'Og s3a'!F217</f>
        <v>0</v>
      </c>
      <c r="F218" s="496">
        <f>'Og s3a'!G217</f>
        <v>0</v>
      </c>
      <c r="G218" s="554"/>
      <c r="H218" s="553"/>
      <c r="I218" s="554"/>
      <c r="J218" s="553"/>
      <c r="K218" s="554"/>
      <c r="L218" s="553"/>
      <c r="M218" s="554"/>
      <c r="N218" s="553"/>
      <c r="O218" s="554"/>
      <c r="P218" s="553"/>
      <c r="Q218" s="60"/>
      <c r="R218" s="17"/>
      <c r="S218" s="57">
        <f>'Og s3a'!D217</f>
        <v>0</v>
      </c>
      <c r="T218" s="51"/>
      <c r="U218" s="340"/>
      <c r="V218" s="341"/>
      <c r="W218" s="341"/>
      <c r="X218" s="341"/>
      <c r="Y218" s="340"/>
      <c r="Z218" s="340"/>
      <c r="AA218" s="51"/>
      <c r="AB218" s="51"/>
      <c r="AC218" s="51"/>
      <c r="AD218" s="51"/>
      <c r="AE218" s="51"/>
      <c r="AF218" s="51"/>
      <c r="AG218" s="51"/>
      <c r="AH218" s="51"/>
      <c r="AI218" s="51"/>
      <c r="AJ218" s="51"/>
      <c r="AK218" s="51"/>
      <c r="AL218" s="51"/>
      <c r="AM218" s="51"/>
    </row>
    <row r="219" spans="2:39" ht="21" customHeight="1">
      <c r="B219" s="1231" t="str">
        <f t="shared" si="3"/>
        <v/>
      </c>
      <c r="C219" s="496">
        <f>'Og s3a'!C218</f>
        <v>0</v>
      </c>
      <c r="D219" s="497">
        <f>'Og s3a'!E218</f>
        <v>0</v>
      </c>
      <c r="E219" s="977">
        <f>'Og s3a'!F218</f>
        <v>0</v>
      </c>
      <c r="F219" s="496">
        <f>'Og s3a'!G218</f>
        <v>0</v>
      </c>
      <c r="G219" s="554"/>
      <c r="H219" s="553"/>
      <c r="I219" s="554"/>
      <c r="J219" s="553"/>
      <c r="K219" s="554"/>
      <c r="L219" s="553"/>
      <c r="M219" s="554"/>
      <c r="N219" s="553"/>
      <c r="O219" s="554"/>
      <c r="P219" s="553"/>
      <c r="Q219" s="60"/>
      <c r="R219" s="17"/>
      <c r="S219" s="57">
        <f>'Og s3a'!D218</f>
        <v>0</v>
      </c>
      <c r="T219" s="51"/>
      <c r="U219" s="340"/>
      <c r="V219" s="341"/>
      <c r="W219" s="341"/>
      <c r="X219" s="341"/>
      <c r="Y219" s="340"/>
      <c r="Z219" s="340"/>
      <c r="AA219" s="51"/>
      <c r="AB219" s="51"/>
      <c r="AC219" s="51"/>
      <c r="AD219" s="51"/>
      <c r="AE219" s="51"/>
      <c r="AF219" s="51"/>
      <c r="AG219" s="51"/>
      <c r="AH219" s="51"/>
      <c r="AI219" s="51"/>
      <c r="AJ219" s="51"/>
      <c r="AK219" s="51"/>
      <c r="AL219" s="51"/>
      <c r="AM219" s="51"/>
    </row>
    <row r="220" spans="2:39" ht="21" customHeight="1">
      <c r="B220" s="1231" t="str">
        <f t="shared" si="3"/>
        <v/>
      </c>
      <c r="C220" s="496">
        <f>'Og s3a'!C219</f>
        <v>0</v>
      </c>
      <c r="D220" s="497">
        <f>'Og s3a'!E219</f>
        <v>0</v>
      </c>
      <c r="E220" s="977">
        <f>'Og s3a'!F219</f>
        <v>0</v>
      </c>
      <c r="F220" s="496">
        <f>'Og s3a'!G219</f>
        <v>0</v>
      </c>
      <c r="G220" s="554"/>
      <c r="H220" s="553"/>
      <c r="I220" s="554"/>
      <c r="J220" s="553"/>
      <c r="K220" s="554"/>
      <c r="L220" s="553"/>
      <c r="M220" s="554"/>
      <c r="N220" s="553"/>
      <c r="O220" s="554"/>
      <c r="P220" s="553"/>
      <c r="Q220" s="60"/>
      <c r="R220" s="17"/>
      <c r="S220" s="57">
        <f>'Og s3a'!D219</f>
        <v>0</v>
      </c>
      <c r="T220" s="51"/>
      <c r="U220" s="340"/>
      <c r="V220" s="341"/>
      <c r="W220" s="341"/>
      <c r="X220" s="341"/>
      <c r="Y220" s="340"/>
      <c r="Z220" s="340"/>
      <c r="AA220" s="51"/>
      <c r="AB220" s="51"/>
      <c r="AC220" s="51"/>
      <c r="AD220" s="51"/>
      <c r="AE220" s="51"/>
      <c r="AF220" s="51"/>
      <c r="AG220" s="51"/>
      <c r="AH220" s="51"/>
      <c r="AI220" s="51"/>
      <c r="AJ220" s="51"/>
      <c r="AK220" s="51"/>
      <c r="AL220" s="51"/>
      <c r="AM220" s="51"/>
    </row>
    <row r="221" spans="2:39" ht="21" customHeight="1">
      <c r="B221" s="1231" t="str">
        <f t="shared" si="3"/>
        <v/>
      </c>
      <c r="C221" s="496">
        <f>'Og s3a'!C220</f>
        <v>0</v>
      </c>
      <c r="D221" s="497">
        <f>'Og s3a'!E220</f>
        <v>0</v>
      </c>
      <c r="E221" s="977">
        <f>'Og s3a'!F220</f>
        <v>0</v>
      </c>
      <c r="F221" s="496">
        <f>'Og s3a'!G220</f>
        <v>0</v>
      </c>
      <c r="G221" s="554"/>
      <c r="H221" s="553"/>
      <c r="I221" s="554"/>
      <c r="J221" s="553"/>
      <c r="K221" s="554"/>
      <c r="L221" s="553"/>
      <c r="M221" s="554"/>
      <c r="N221" s="553"/>
      <c r="O221" s="554"/>
      <c r="P221" s="553"/>
      <c r="Q221" s="60"/>
      <c r="R221" s="17"/>
      <c r="S221" s="57">
        <f>'Og s3a'!D220</f>
        <v>0</v>
      </c>
      <c r="T221" s="51"/>
      <c r="U221" s="340"/>
      <c r="V221" s="341"/>
      <c r="W221" s="341"/>
      <c r="X221" s="341"/>
      <c r="Y221" s="340"/>
      <c r="Z221" s="340"/>
      <c r="AA221" s="51"/>
      <c r="AB221" s="51"/>
      <c r="AC221" s="51"/>
      <c r="AD221" s="51"/>
      <c r="AE221" s="51"/>
      <c r="AF221" s="51"/>
      <c r="AG221" s="51"/>
      <c r="AH221" s="51"/>
      <c r="AI221" s="51"/>
      <c r="AJ221" s="51"/>
      <c r="AK221" s="51"/>
      <c r="AL221" s="51"/>
      <c r="AM221" s="51"/>
    </row>
    <row r="222" spans="2:39" ht="21" customHeight="1">
      <c r="B222" s="1231" t="str">
        <f t="shared" si="3"/>
        <v/>
      </c>
      <c r="C222" s="496">
        <f>'Og s3a'!C221</f>
        <v>0</v>
      </c>
      <c r="D222" s="497">
        <f>'Og s3a'!E221</f>
        <v>0</v>
      </c>
      <c r="E222" s="977">
        <f>'Og s3a'!F221</f>
        <v>0</v>
      </c>
      <c r="F222" s="496">
        <f>'Og s3a'!G221</f>
        <v>0</v>
      </c>
      <c r="G222" s="554"/>
      <c r="H222" s="553"/>
      <c r="I222" s="554"/>
      <c r="J222" s="553"/>
      <c r="K222" s="554"/>
      <c r="L222" s="553"/>
      <c r="M222" s="554"/>
      <c r="N222" s="553"/>
      <c r="O222" s="554"/>
      <c r="P222" s="553"/>
      <c r="Q222" s="60"/>
      <c r="R222" s="17"/>
      <c r="S222" s="57">
        <f>'Og s3a'!D221</f>
        <v>0</v>
      </c>
      <c r="T222" s="51"/>
      <c r="U222" s="340"/>
      <c r="V222" s="341"/>
      <c r="W222" s="341"/>
      <c r="X222" s="341"/>
      <c r="Y222" s="340"/>
      <c r="Z222" s="340"/>
      <c r="AA222" s="51"/>
      <c r="AB222" s="51"/>
      <c r="AC222" s="51"/>
      <c r="AD222" s="51"/>
      <c r="AE222" s="51"/>
      <c r="AF222" s="51"/>
      <c r="AG222" s="51"/>
      <c r="AH222" s="51"/>
      <c r="AI222" s="51"/>
      <c r="AJ222" s="51"/>
      <c r="AK222" s="51"/>
      <c r="AL222" s="51"/>
      <c r="AM222" s="51"/>
    </row>
    <row r="223" spans="2:39" ht="21" customHeight="1">
      <c r="B223" s="1231" t="str">
        <f t="shared" si="3"/>
        <v/>
      </c>
      <c r="C223" s="496">
        <f>'Og s3a'!C222</f>
        <v>0</v>
      </c>
      <c r="D223" s="497">
        <f>'Og s3a'!E222</f>
        <v>0</v>
      </c>
      <c r="E223" s="977">
        <f>'Og s3a'!F222</f>
        <v>0</v>
      </c>
      <c r="F223" s="496">
        <f>'Og s3a'!G222</f>
        <v>0</v>
      </c>
      <c r="G223" s="554"/>
      <c r="H223" s="553"/>
      <c r="I223" s="554"/>
      <c r="J223" s="553"/>
      <c r="K223" s="554"/>
      <c r="L223" s="553"/>
      <c r="M223" s="554"/>
      <c r="N223" s="553"/>
      <c r="O223" s="554"/>
      <c r="P223" s="553"/>
      <c r="Q223" s="60"/>
      <c r="R223" s="17"/>
      <c r="S223" s="57">
        <f>'Og s3a'!D222</f>
        <v>0</v>
      </c>
      <c r="T223" s="51"/>
      <c r="U223" s="340"/>
      <c r="V223" s="341"/>
      <c r="W223" s="341"/>
      <c r="X223" s="341"/>
      <c r="Y223" s="340"/>
      <c r="Z223" s="340"/>
      <c r="AA223" s="51"/>
      <c r="AB223" s="51"/>
      <c r="AC223" s="51"/>
      <c r="AD223" s="51"/>
      <c r="AE223" s="51"/>
      <c r="AF223" s="51"/>
      <c r="AG223" s="51"/>
      <c r="AH223" s="51"/>
      <c r="AI223" s="51"/>
      <c r="AJ223" s="51"/>
      <c r="AK223" s="51"/>
      <c r="AL223" s="51"/>
      <c r="AM223" s="51"/>
    </row>
    <row r="224" spans="2:39" ht="21" customHeight="1">
      <c r="B224" s="1231" t="str">
        <f t="shared" si="3"/>
        <v/>
      </c>
      <c r="C224" s="496">
        <f>'Og s3a'!C223</f>
        <v>0</v>
      </c>
      <c r="D224" s="497">
        <f>'Og s3a'!E223</f>
        <v>0</v>
      </c>
      <c r="E224" s="977">
        <f>'Og s3a'!F223</f>
        <v>0</v>
      </c>
      <c r="F224" s="496">
        <f>'Og s3a'!G223</f>
        <v>0</v>
      </c>
      <c r="G224" s="554"/>
      <c r="H224" s="553"/>
      <c r="I224" s="554"/>
      <c r="J224" s="553"/>
      <c r="K224" s="554"/>
      <c r="L224" s="553"/>
      <c r="M224" s="554"/>
      <c r="N224" s="553"/>
      <c r="O224" s="554"/>
      <c r="P224" s="553"/>
      <c r="Q224" s="60"/>
      <c r="R224" s="17"/>
      <c r="S224" s="57">
        <f>'Og s3a'!D223</f>
        <v>0</v>
      </c>
      <c r="T224" s="51"/>
      <c r="U224" s="340"/>
      <c r="V224" s="341"/>
      <c r="W224" s="341"/>
      <c r="X224" s="341"/>
      <c r="Y224" s="340"/>
      <c r="Z224" s="340"/>
      <c r="AA224" s="51"/>
      <c r="AB224" s="51"/>
      <c r="AC224" s="51"/>
      <c r="AD224" s="51"/>
      <c r="AE224" s="51"/>
      <c r="AF224" s="51"/>
      <c r="AG224" s="51"/>
      <c r="AH224" s="51"/>
      <c r="AI224" s="51"/>
      <c r="AJ224" s="51"/>
      <c r="AK224" s="51"/>
      <c r="AL224" s="51"/>
      <c r="AM224" s="51"/>
    </row>
    <row r="225" spans="2:39" ht="21" customHeight="1">
      <c r="B225" s="1231" t="str">
        <f t="shared" si="3"/>
        <v/>
      </c>
      <c r="C225" s="496">
        <f>'Og s3a'!C224</f>
        <v>0</v>
      </c>
      <c r="D225" s="497">
        <f>'Og s3a'!E224</f>
        <v>0</v>
      </c>
      <c r="E225" s="977">
        <f>'Og s3a'!F224</f>
        <v>0</v>
      </c>
      <c r="F225" s="496">
        <f>'Og s3a'!G224</f>
        <v>0</v>
      </c>
      <c r="G225" s="554"/>
      <c r="H225" s="553"/>
      <c r="I225" s="554"/>
      <c r="J225" s="553"/>
      <c r="K225" s="554"/>
      <c r="L225" s="553"/>
      <c r="M225" s="554"/>
      <c r="N225" s="553"/>
      <c r="O225" s="554"/>
      <c r="P225" s="553"/>
      <c r="Q225" s="60"/>
      <c r="R225" s="17"/>
      <c r="S225" s="57">
        <f>'Og s3a'!D224</f>
        <v>0</v>
      </c>
      <c r="T225" s="51"/>
      <c r="U225" s="340"/>
      <c r="V225" s="341"/>
      <c r="W225" s="341"/>
      <c r="X225" s="341"/>
      <c r="Y225" s="340"/>
      <c r="Z225" s="340"/>
      <c r="AA225" s="51"/>
      <c r="AB225" s="51"/>
      <c r="AC225" s="51"/>
      <c r="AD225" s="51"/>
      <c r="AE225" s="51"/>
      <c r="AF225" s="51"/>
      <c r="AG225" s="51"/>
      <c r="AH225" s="51"/>
      <c r="AI225" s="51"/>
      <c r="AJ225" s="51"/>
      <c r="AK225" s="51"/>
      <c r="AL225" s="51"/>
      <c r="AM225" s="51"/>
    </row>
    <row r="226" spans="2:39" ht="21" customHeight="1">
      <c r="B226" s="1231" t="str">
        <f t="shared" si="3"/>
        <v/>
      </c>
      <c r="C226" s="496">
        <f>'Og s3a'!C225</f>
        <v>0</v>
      </c>
      <c r="D226" s="497">
        <f>'Og s3a'!E225</f>
        <v>0</v>
      </c>
      <c r="E226" s="977">
        <f>'Og s3a'!F225</f>
        <v>0</v>
      </c>
      <c r="F226" s="496">
        <f>'Og s3a'!G225</f>
        <v>0</v>
      </c>
      <c r="G226" s="554"/>
      <c r="H226" s="553"/>
      <c r="I226" s="554"/>
      <c r="J226" s="553"/>
      <c r="K226" s="554"/>
      <c r="L226" s="553"/>
      <c r="M226" s="554"/>
      <c r="N226" s="553"/>
      <c r="O226" s="554"/>
      <c r="P226" s="553"/>
      <c r="Q226" s="60"/>
      <c r="R226" s="17"/>
      <c r="S226" s="57">
        <f>'Og s3a'!D225</f>
        <v>0</v>
      </c>
      <c r="T226" s="51"/>
      <c r="U226" s="340"/>
      <c r="V226" s="341"/>
      <c r="W226" s="341"/>
      <c r="X226" s="341"/>
      <c r="Y226" s="340"/>
      <c r="Z226" s="340"/>
      <c r="AA226" s="51"/>
      <c r="AB226" s="51"/>
      <c r="AC226" s="51"/>
      <c r="AD226" s="51"/>
      <c r="AE226" s="51"/>
      <c r="AF226" s="51"/>
      <c r="AG226" s="51"/>
      <c r="AH226" s="51"/>
      <c r="AI226" s="51"/>
      <c r="AJ226" s="51"/>
      <c r="AK226" s="51"/>
      <c r="AL226" s="51"/>
      <c r="AM226" s="51"/>
    </row>
    <row r="227" spans="2:39" ht="21" customHeight="1">
      <c r="B227" s="1231" t="str">
        <f t="shared" si="3"/>
        <v/>
      </c>
      <c r="C227" s="496">
        <f>'Og s3a'!C226</f>
        <v>0</v>
      </c>
      <c r="D227" s="497">
        <f>'Og s3a'!E226</f>
        <v>0</v>
      </c>
      <c r="E227" s="977">
        <f>'Og s3a'!F226</f>
        <v>0</v>
      </c>
      <c r="F227" s="496">
        <f>'Og s3a'!G226</f>
        <v>0</v>
      </c>
      <c r="G227" s="554"/>
      <c r="H227" s="553"/>
      <c r="I227" s="554"/>
      <c r="J227" s="553"/>
      <c r="K227" s="554"/>
      <c r="L227" s="553"/>
      <c r="M227" s="554"/>
      <c r="N227" s="553"/>
      <c r="O227" s="554"/>
      <c r="P227" s="553"/>
      <c r="Q227" s="60"/>
      <c r="R227" s="17"/>
      <c r="S227" s="57">
        <f>'Og s3a'!D226</f>
        <v>0</v>
      </c>
      <c r="T227" s="51"/>
      <c r="U227" s="340"/>
      <c r="V227" s="341"/>
      <c r="W227" s="341"/>
      <c r="X227" s="341"/>
      <c r="Y227" s="340"/>
      <c r="Z227" s="340"/>
      <c r="AA227" s="51"/>
      <c r="AB227" s="51"/>
      <c r="AC227" s="51"/>
      <c r="AD227" s="51"/>
      <c r="AE227" s="51"/>
      <c r="AF227" s="51"/>
      <c r="AG227" s="51"/>
      <c r="AH227" s="51"/>
      <c r="AI227" s="51"/>
      <c r="AJ227" s="51"/>
      <c r="AK227" s="51"/>
      <c r="AL227" s="51"/>
      <c r="AM227" s="51"/>
    </row>
    <row r="228" spans="2:39" ht="21" customHeight="1">
      <c r="B228" s="1231" t="str">
        <f t="shared" si="3"/>
        <v/>
      </c>
      <c r="C228" s="496">
        <f>'Og s3a'!C227</f>
        <v>0</v>
      </c>
      <c r="D228" s="497">
        <f>'Og s3a'!E227</f>
        <v>0</v>
      </c>
      <c r="E228" s="977">
        <f>'Og s3a'!F227</f>
        <v>0</v>
      </c>
      <c r="F228" s="496">
        <f>'Og s3a'!G227</f>
        <v>0</v>
      </c>
      <c r="G228" s="554"/>
      <c r="H228" s="553"/>
      <c r="I228" s="554"/>
      <c r="J228" s="553"/>
      <c r="K228" s="554"/>
      <c r="L228" s="553"/>
      <c r="M228" s="554"/>
      <c r="N228" s="553"/>
      <c r="O228" s="554"/>
      <c r="P228" s="553"/>
      <c r="Q228" s="60"/>
      <c r="R228" s="17"/>
      <c r="S228" s="57">
        <f>'Og s3a'!D227</f>
        <v>0</v>
      </c>
      <c r="T228" s="51"/>
      <c r="U228" s="340"/>
      <c r="V228" s="341"/>
      <c r="W228" s="341"/>
      <c r="X228" s="341"/>
      <c r="Y228" s="340"/>
      <c r="Z228" s="340"/>
      <c r="AA228" s="51"/>
      <c r="AB228" s="51"/>
      <c r="AC228" s="51"/>
      <c r="AD228" s="51"/>
      <c r="AE228" s="51"/>
      <c r="AF228" s="51"/>
      <c r="AG228" s="51"/>
      <c r="AH228" s="51"/>
      <c r="AI228" s="51"/>
      <c r="AJ228" s="51"/>
      <c r="AK228" s="51"/>
      <c r="AL228" s="51"/>
      <c r="AM228" s="51"/>
    </row>
    <row r="229" spans="2:39" ht="21" customHeight="1">
      <c r="B229" s="1231" t="str">
        <f t="shared" si="3"/>
        <v/>
      </c>
      <c r="C229" s="496">
        <f>'Og s3a'!C228</f>
        <v>0</v>
      </c>
      <c r="D229" s="497">
        <f>'Og s3a'!E228</f>
        <v>0</v>
      </c>
      <c r="E229" s="977">
        <f>'Og s3a'!F228</f>
        <v>0</v>
      </c>
      <c r="F229" s="496">
        <f>'Og s3a'!G228</f>
        <v>0</v>
      </c>
      <c r="G229" s="554"/>
      <c r="H229" s="553"/>
      <c r="I229" s="554"/>
      <c r="J229" s="553"/>
      <c r="K229" s="554"/>
      <c r="L229" s="553"/>
      <c r="M229" s="554"/>
      <c r="N229" s="553"/>
      <c r="O229" s="554"/>
      <c r="P229" s="553"/>
      <c r="Q229" s="60"/>
      <c r="R229" s="17"/>
      <c r="S229" s="57">
        <f>'Og s3a'!D228</f>
        <v>0</v>
      </c>
      <c r="T229" s="51"/>
      <c r="U229" s="340"/>
      <c r="V229" s="341"/>
      <c r="W229" s="341"/>
      <c r="X229" s="341"/>
      <c r="Y229" s="340"/>
      <c r="Z229" s="340"/>
      <c r="AA229" s="51"/>
      <c r="AB229" s="51"/>
      <c r="AC229" s="51"/>
      <c r="AD229" s="51"/>
      <c r="AE229" s="51"/>
      <c r="AF229" s="51"/>
      <c r="AG229" s="51"/>
      <c r="AH229" s="51"/>
      <c r="AI229" s="51"/>
      <c r="AJ229" s="51"/>
      <c r="AK229" s="51"/>
      <c r="AL229" s="51"/>
      <c r="AM229" s="51"/>
    </row>
    <row r="230" spans="2:39" ht="21" customHeight="1">
      <c r="B230" s="1231" t="str">
        <f t="shared" si="3"/>
        <v/>
      </c>
      <c r="C230" s="496">
        <f>'Og s3a'!C229</f>
        <v>0</v>
      </c>
      <c r="D230" s="497">
        <f>'Og s3a'!E229</f>
        <v>0</v>
      </c>
      <c r="E230" s="977">
        <f>'Og s3a'!F229</f>
        <v>0</v>
      </c>
      <c r="F230" s="496">
        <f>'Og s3a'!G229</f>
        <v>0</v>
      </c>
      <c r="G230" s="554"/>
      <c r="H230" s="553"/>
      <c r="I230" s="554"/>
      <c r="J230" s="553"/>
      <c r="K230" s="554"/>
      <c r="L230" s="553"/>
      <c r="M230" s="554"/>
      <c r="N230" s="553"/>
      <c r="O230" s="554"/>
      <c r="P230" s="553"/>
      <c r="Q230" s="60"/>
      <c r="R230" s="17"/>
      <c r="S230" s="57">
        <f>'Og s3a'!D229</f>
        <v>0</v>
      </c>
      <c r="T230" s="51"/>
      <c r="U230" s="340"/>
      <c r="V230" s="341"/>
      <c r="W230" s="341"/>
      <c r="X230" s="341"/>
      <c r="Y230" s="340"/>
      <c r="Z230" s="340"/>
      <c r="AA230" s="51"/>
      <c r="AB230" s="51"/>
      <c r="AC230" s="51"/>
      <c r="AD230" s="51"/>
      <c r="AE230" s="51"/>
      <c r="AF230" s="51"/>
      <c r="AG230" s="51"/>
      <c r="AH230" s="51"/>
      <c r="AI230" s="51"/>
      <c r="AJ230" s="51"/>
      <c r="AK230" s="51"/>
      <c r="AL230" s="51"/>
      <c r="AM230" s="51"/>
    </row>
    <row r="231" spans="2:39" ht="21" customHeight="1">
      <c r="B231" s="1231" t="str">
        <f t="shared" si="3"/>
        <v/>
      </c>
      <c r="C231" s="496">
        <f>'Og s3a'!C230</f>
        <v>0</v>
      </c>
      <c r="D231" s="497">
        <f>'Og s3a'!E230</f>
        <v>0</v>
      </c>
      <c r="E231" s="977">
        <f>'Og s3a'!F230</f>
        <v>0</v>
      </c>
      <c r="F231" s="496">
        <f>'Og s3a'!G230</f>
        <v>0</v>
      </c>
      <c r="G231" s="554"/>
      <c r="H231" s="553"/>
      <c r="I231" s="554"/>
      <c r="J231" s="553"/>
      <c r="K231" s="554"/>
      <c r="L231" s="553"/>
      <c r="M231" s="554"/>
      <c r="N231" s="553"/>
      <c r="O231" s="554"/>
      <c r="P231" s="553"/>
      <c r="Q231" s="60"/>
      <c r="R231" s="17"/>
      <c r="S231" s="57">
        <f>'Og s3a'!D230</f>
        <v>0</v>
      </c>
      <c r="T231" s="51"/>
      <c r="U231" s="340"/>
      <c r="V231" s="341"/>
      <c r="W231" s="341"/>
      <c r="X231" s="341"/>
      <c r="Y231" s="340"/>
      <c r="Z231" s="340"/>
      <c r="AA231" s="51"/>
      <c r="AB231" s="51"/>
      <c r="AC231" s="51"/>
      <c r="AD231" s="51"/>
      <c r="AE231" s="51"/>
      <c r="AF231" s="51"/>
      <c r="AG231" s="51"/>
      <c r="AH231" s="51"/>
      <c r="AI231" s="51"/>
      <c r="AJ231" s="51"/>
      <c r="AK231" s="51"/>
      <c r="AL231" s="51"/>
      <c r="AM231" s="51"/>
    </row>
    <row r="232" spans="2:39" ht="21" customHeight="1">
      <c r="B232" s="1231" t="str">
        <f t="shared" si="3"/>
        <v/>
      </c>
      <c r="C232" s="496">
        <f>'Og s3a'!C231</f>
        <v>0</v>
      </c>
      <c r="D232" s="497">
        <f>'Og s3a'!E231</f>
        <v>0</v>
      </c>
      <c r="E232" s="977">
        <f>'Og s3a'!F231</f>
        <v>0</v>
      </c>
      <c r="F232" s="496">
        <f>'Og s3a'!G231</f>
        <v>0</v>
      </c>
      <c r="G232" s="554"/>
      <c r="H232" s="553"/>
      <c r="I232" s="554"/>
      <c r="J232" s="553"/>
      <c r="K232" s="554"/>
      <c r="L232" s="553"/>
      <c r="M232" s="554"/>
      <c r="N232" s="553"/>
      <c r="O232" s="554"/>
      <c r="P232" s="553"/>
      <c r="Q232" s="60"/>
      <c r="R232" s="17"/>
      <c r="S232" s="57">
        <f>'Og s3a'!D231</f>
        <v>0</v>
      </c>
      <c r="T232" s="51"/>
      <c r="U232" s="340"/>
      <c r="V232" s="341"/>
      <c r="W232" s="341"/>
      <c r="X232" s="341"/>
      <c r="Y232" s="340"/>
      <c r="Z232" s="340"/>
      <c r="AA232" s="51"/>
      <c r="AB232" s="51"/>
      <c r="AC232" s="51"/>
      <c r="AD232" s="51"/>
      <c r="AE232" s="51"/>
      <c r="AF232" s="51"/>
      <c r="AG232" s="51"/>
      <c r="AH232" s="51"/>
      <c r="AI232" s="51"/>
      <c r="AJ232" s="51"/>
      <c r="AK232" s="51"/>
      <c r="AL232" s="51"/>
      <c r="AM232" s="51"/>
    </row>
    <row r="233" spans="2:39" ht="21" customHeight="1">
      <c r="B233" s="1231" t="str">
        <f t="shared" si="3"/>
        <v/>
      </c>
      <c r="C233" s="496">
        <f>'Og s3a'!C232</f>
        <v>0</v>
      </c>
      <c r="D233" s="497">
        <f>'Og s3a'!E232</f>
        <v>0</v>
      </c>
      <c r="E233" s="977">
        <f>'Og s3a'!F232</f>
        <v>0</v>
      </c>
      <c r="F233" s="496">
        <f>'Og s3a'!G232</f>
        <v>0</v>
      </c>
      <c r="G233" s="554"/>
      <c r="H233" s="553"/>
      <c r="I233" s="554"/>
      <c r="J233" s="553"/>
      <c r="K233" s="554"/>
      <c r="L233" s="553"/>
      <c r="M233" s="554"/>
      <c r="N233" s="553"/>
      <c r="O233" s="554"/>
      <c r="P233" s="553"/>
      <c r="Q233" s="60"/>
      <c r="R233" s="17"/>
      <c r="S233" s="57">
        <f>'Og s3a'!D232</f>
        <v>0</v>
      </c>
      <c r="T233" s="51"/>
      <c r="U233" s="340"/>
      <c r="V233" s="341"/>
      <c r="W233" s="341"/>
      <c r="X233" s="341"/>
      <c r="Y233" s="340"/>
      <c r="Z233" s="340"/>
      <c r="AA233" s="51"/>
      <c r="AB233" s="51"/>
      <c r="AC233" s="51"/>
      <c r="AD233" s="51"/>
      <c r="AE233" s="51"/>
      <c r="AF233" s="51"/>
      <c r="AG233" s="51"/>
      <c r="AH233" s="51"/>
      <c r="AI233" s="51"/>
      <c r="AJ233" s="51"/>
      <c r="AK233" s="51"/>
      <c r="AL233" s="51"/>
      <c r="AM233" s="51"/>
    </row>
    <row r="234" spans="2:39" ht="21" customHeight="1">
      <c r="B234" s="1231" t="str">
        <f t="shared" si="3"/>
        <v/>
      </c>
      <c r="C234" s="496">
        <f>'Og s3a'!C233</f>
        <v>0</v>
      </c>
      <c r="D234" s="497">
        <f>'Og s3a'!E233</f>
        <v>0</v>
      </c>
      <c r="E234" s="977">
        <f>'Og s3a'!F233</f>
        <v>0</v>
      </c>
      <c r="F234" s="496">
        <f>'Og s3a'!G233</f>
        <v>0</v>
      </c>
      <c r="G234" s="554"/>
      <c r="H234" s="553"/>
      <c r="I234" s="554"/>
      <c r="J234" s="553"/>
      <c r="K234" s="554"/>
      <c r="L234" s="553"/>
      <c r="M234" s="554"/>
      <c r="N234" s="553"/>
      <c r="O234" s="554"/>
      <c r="P234" s="553"/>
      <c r="Q234" s="60"/>
      <c r="R234" s="17"/>
      <c r="S234" s="57">
        <f>'Og s3a'!D233</f>
        <v>0</v>
      </c>
      <c r="T234" s="51"/>
      <c r="U234" s="340"/>
      <c r="V234" s="341"/>
      <c r="W234" s="341"/>
      <c r="X234" s="341"/>
      <c r="Y234" s="340"/>
      <c r="Z234" s="340"/>
      <c r="AA234" s="51"/>
      <c r="AB234" s="51"/>
      <c r="AC234" s="51"/>
      <c r="AD234" s="51"/>
      <c r="AE234" s="51"/>
      <c r="AF234" s="51"/>
      <c r="AG234" s="51"/>
      <c r="AH234" s="51"/>
      <c r="AI234" s="51"/>
      <c r="AJ234" s="51"/>
      <c r="AK234" s="51"/>
      <c r="AL234" s="51"/>
      <c r="AM234" s="51"/>
    </row>
    <row r="235" spans="2:39" ht="21" customHeight="1">
      <c r="B235" s="1231" t="str">
        <f t="shared" si="3"/>
        <v/>
      </c>
      <c r="C235" s="496">
        <f>'Og s3a'!C234</f>
        <v>0</v>
      </c>
      <c r="D235" s="497">
        <f>'Og s3a'!E234</f>
        <v>0</v>
      </c>
      <c r="E235" s="977">
        <f>'Og s3a'!F234</f>
        <v>0</v>
      </c>
      <c r="F235" s="496">
        <f>'Og s3a'!G234</f>
        <v>0</v>
      </c>
      <c r="G235" s="554"/>
      <c r="H235" s="553"/>
      <c r="I235" s="554"/>
      <c r="J235" s="553"/>
      <c r="K235" s="554"/>
      <c r="L235" s="553"/>
      <c r="M235" s="554"/>
      <c r="N235" s="553"/>
      <c r="O235" s="554"/>
      <c r="P235" s="553"/>
      <c r="Q235" s="60"/>
      <c r="R235" s="17"/>
      <c r="S235" s="57">
        <f>'Og s3a'!D234</f>
        <v>0</v>
      </c>
      <c r="T235" s="51"/>
      <c r="U235" s="340"/>
      <c r="V235" s="341"/>
      <c r="W235" s="341"/>
      <c r="X235" s="341"/>
      <c r="Y235" s="340"/>
      <c r="Z235" s="340"/>
      <c r="AA235" s="51"/>
      <c r="AB235" s="51"/>
      <c r="AC235" s="51"/>
      <c r="AD235" s="51"/>
      <c r="AE235" s="51"/>
      <c r="AF235" s="51"/>
      <c r="AG235" s="51"/>
      <c r="AH235" s="51"/>
      <c r="AI235" s="51"/>
      <c r="AJ235" s="51"/>
      <c r="AK235" s="51"/>
      <c r="AL235" s="51"/>
      <c r="AM235" s="51"/>
    </row>
    <row r="236" spans="2:39" ht="21" customHeight="1">
      <c r="B236" s="1231" t="str">
        <f t="shared" si="3"/>
        <v/>
      </c>
      <c r="C236" s="496">
        <f>'Og s3a'!C235</f>
        <v>0</v>
      </c>
      <c r="D236" s="497">
        <f>'Og s3a'!E235</f>
        <v>0</v>
      </c>
      <c r="E236" s="977">
        <f>'Og s3a'!F235</f>
        <v>0</v>
      </c>
      <c r="F236" s="496">
        <f>'Og s3a'!G235</f>
        <v>0</v>
      </c>
      <c r="G236" s="554"/>
      <c r="H236" s="553"/>
      <c r="I236" s="554"/>
      <c r="J236" s="553"/>
      <c r="K236" s="554"/>
      <c r="L236" s="553"/>
      <c r="M236" s="554"/>
      <c r="N236" s="553"/>
      <c r="O236" s="554"/>
      <c r="P236" s="553"/>
      <c r="Q236" s="60"/>
      <c r="R236" s="17"/>
      <c r="S236" s="57">
        <f>'Og s3a'!D235</f>
        <v>0</v>
      </c>
      <c r="T236" s="51"/>
      <c r="U236" s="340"/>
      <c r="V236" s="341"/>
      <c r="W236" s="341"/>
      <c r="X236" s="341"/>
      <c r="Y236" s="340"/>
      <c r="Z236" s="340"/>
      <c r="AA236" s="51"/>
      <c r="AB236" s="51"/>
      <c r="AC236" s="51"/>
      <c r="AD236" s="51"/>
      <c r="AE236" s="51"/>
      <c r="AF236" s="51"/>
      <c r="AG236" s="51"/>
      <c r="AH236" s="51"/>
      <c r="AI236" s="51"/>
      <c r="AJ236" s="51"/>
      <c r="AK236" s="51"/>
      <c r="AL236" s="51"/>
      <c r="AM236" s="51"/>
    </row>
    <row r="237" spans="2:39" ht="21" customHeight="1">
      <c r="B237" s="1231" t="str">
        <f t="shared" si="3"/>
        <v/>
      </c>
      <c r="C237" s="496">
        <f>'Og s3a'!C236</f>
        <v>0</v>
      </c>
      <c r="D237" s="497">
        <f>'Og s3a'!E236</f>
        <v>0</v>
      </c>
      <c r="E237" s="977">
        <f>'Og s3a'!F236</f>
        <v>0</v>
      </c>
      <c r="F237" s="496">
        <f>'Og s3a'!G236</f>
        <v>0</v>
      </c>
      <c r="G237" s="554"/>
      <c r="H237" s="553"/>
      <c r="I237" s="554"/>
      <c r="J237" s="553"/>
      <c r="K237" s="554"/>
      <c r="L237" s="553"/>
      <c r="M237" s="554"/>
      <c r="N237" s="553"/>
      <c r="O237" s="554"/>
      <c r="P237" s="553"/>
      <c r="Q237" s="60"/>
      <c r="R237" s="17"/>
      <c r="S237" s="57">
        <f>'Og s3a'!D236</f>
        <v>0</v>
      </c>
      <c r="T237" s="51"/>
      <c r="U237" s="340"/>
      <c r="V237" s="341"/>
      <c r="W237" s="341"/>
      <c r="X237" s="341"/>
      <c r="Y237" s="340"/>
      <c r="Z237" s="340"/>
      <c r="AA237" s="51"/>
      <c r="AB237" s="51"/>
      <c r="AC237" s="51"/>
      <c r="AD237" s="51"/>
      <c r="AE237" s="51"/>
      <c r="AF237" s="51"/>
      <c r="AG237" s="51"/>
      <c r="AH237" s="51"/>
      <c r="AI237" s="51"/>
      <c r="AJ237" s="51"/>
      <c r="AK237" s="51"/>
      <c r="AL237" s="51"/>
      <c r="AM237" s="51"/>
    </row>
    <row r="238" spans="2:39" ht="21" customHeight="1">
      <c r="B238" s="1231" t="str">
        <f t="shared" si="3"/>
        <v/>
      </c>
      <c r="C238" s="496">
        <f>'Og s3a'!C237</f>
        <v>0</v>
      </c>
      <c r="D238" s="497">
        <f>'Og s3a'!E237</f>
        <v>0</v>
      </c>
      <c r="E238" s="977">
        <f>'Og s3a'!F237</f>
        <v>0</v>
      </c>
      <c r="F238" s="496">
        <f>'Og s3a'!G237</f>
        <v>0</v>
      </c>
      <c r="G238" s="554"/>
      <c r="H238" s="553"/>
      <c r="I238" s="554"/>
      <c r="J238" s="553"/>
      <c r="K238" s="554"/>
      <c r="L238" s="553"/>
      <c r="M238" s="554"/>
      <c r="N238" s="553"/>
      <c r="O238" s="554"/>
      <c r="P238" s="553"/>
      <c r="Q238" s="60"/>
      <c r="R238" s="17"/>
      <c r="S238" s="57">
        <f>'Og s3a'!D237</f>
        <v>0</v>
      </c>
      <c r="T238" s="51"/>
      <c r="U238" s="340"/>
      <c r="V238" s="341"/>
      <c r="W238" s="341"/>
      <c r="X238" s="341"/>
      <c r="Y238" s="340"/>
      <c r="Z238" s="340"/>
      <c r="AA238" s="51"/>
      <c r="AB238" s="51"/>
      <c r="AC238" s="51"/>
      <c r="AD238" s="51"/>
      <c r="AE238" s="51"/>
      <c r="AF238" s="51"/>
      <c r="AG238" s="51"/>
      <c r="AH238" s="51"/>
      <c r="AI238" s="51"/>
      <c r="AJ238" s="51"/>
      <c r="AK238" s="51"/>
      <c r="AL238" s="51"/>
      <c r="AM238" s="51"/>
    </row>
    <row r="239" spans="2:39" ht="21" customHeight="1">
      <c r="B239" s="1231" t="str">
        <f t="shared" si="3"/>
        <v/>
      </c>
      <c r="C239" s="496">
        <f>'Og s3a'!C238</f>
        <v>0</v>
      </c>
      <c r="D239" s="497">
        <f>'Og s3a'!E238</f>
        <v>0</v>
      </c>
      <c r="E239" s="977">
        <f>'Og s3a'!F238</f>
        <v>0</v>
      </c>
      <c r="F239" s="496">
        <f>'Og s3a'!G238</f>
        <v>0</v>
      </c>
      <c r="G239" s="554"/>
      <c r="H239" s="553"/>
      <c r="I239" s="554"/>
      <c r="J239" s="553"/>
      <c r="K239" s="554"/>
      <c r="L239" s="553"/>
      <c r="M239" s="554"/>
      <c r="N239" s="553"/>
      <c r="O239" s="554"/>
      <c r="P239" s="553"/>
      <c r="Q239" s="60"/>
      <c r="R239" s="17"/>
      <c r="S239" s="57">
        <f>'Og s3a'!D238</f>
        <v>0</v>
      </c>
      <c r="T239" s="51"/>
      <c r="U239" s="340"/>
      <c r="V239" s="341"/>
      <c r="W239" s="341"/>
      <c r="X239" s="341"/>
      <c r="Y239" s="340"/>
      <c r="Z239" s="340"/>
      <c r="AA239" s="51"/>
      <c r="AB239" s="51"/>
      <c r="AC239" s="51"/>
      <c r="AD239" s="51"/>
      <c r="AE239" s="51"/>
      <c r="AF239" s="51"/>
      <c r="AG239" s="51"/>
      <c r="AH239" s="51"/>
      <c r="AI239" s="51"/>
      <c r="AJ239" s="51"/>
      <c r="AK239" s="51"/>
      <c r="AL239" s="51"/>
      <c r="AM239" s="51"/>
    </row>
    <row r="240" spans="2:39" ht="21" customHeight="1">
      <c r="B240" s="1231" t="str">
        <f t="shared" si="3"/>
        <v/>
      </c>
      <c r="C240" s="496">
        <f>'Og s3a'!C239</f>
        <v>0</v>
      </c>
      <c r="D240" s="497">
        <f>'Og s3a'!E239</f>
        <v>0</v>
      </c>
      <c r="E240" s="977">
        <f>'Og s3a'!F239</f>
        <v>0</v>
      </c>
      <c r="F240" s="496">
        <f>'Og s3a'!G239</f>
        <v>0</v>
      </c>
      <c r="G240" s="554"/>
      <c r="H240" s="553"/>
      <c r="I240" s="554"/>
      <c r="J240" s="553"/>
      <c r="K240" s="554"/>
      <c r="L240" s="553"/>
      <c r="M240" s="554"/>
      <c r="N240" s="553"/>
      <c r="O240" s="554"/>
      <c r="P240" s="553"/>
      <c r="Q240" s="60"/>
      <c r="R240" s="17"/>
      <c r="S240" s="57">
        <f>'Og s3a'!D239</f>
        <v>0</v>
      </c>
      <c r="T240" s="51"/>
      <c r="U240" s="340"/>
      <c r="V240" s="341"/>
      <c r="W240" s="341"/>
      <c r="X240" s="341"/>
      <c r="Y240" s="340"/>
      <c r="Z240" s="340"/>
      <c r="AA240" s="51"/>
      <c r="AB240" s="51"/>
      <c r="AC240" s="51"/>
      <c r="AD240" s="51"/>
      <c r="AE240" s="51"/>
      <c r="AF240" s="51"/>
      <c r="AG240" s="51"/>
      <c r="AH240" s="51"/>
      <c r="AI240" s="51"/>
      <c r="AJ240" s="51"/>
      <c r="AK240" s="51"/>
      <c r="AL240" s="51"/>
      <c r="AM240" s="51"/>
    </row>
    <row r="241" spans="2:39" ht="21" customHeight="1">
      <c r="B241" s="1231" t="str">
        <f t="shared" si="3"/>
        <v/>
      </c>
      <c r="C241" s="496">
        <f>'Og s3a'!C240</f>
        <v>0</v>
      </c>
      <c r="D241" s="497">
        <f>'Og s3a'!E240</f>
        <v>0</v>
      </c>
      <c r="E241" s="977">
        <f>'Og s3a'!F240</f>
        <v>0</v>
      </c>
      <c r="F241" s="496">
        <f>'Og s3a'!G240</f>
        <v>0</v>
      </c>
      <c r="G241" s="554"/>
      <c r="H241" s="553"/>
      <c r="I241" s="554"/>
      <c r="J241" s="553"/>
      <c r="K241" s="554"/>
      <c r="L241" s="553"/>
      <c r="M241" s="554"/>
      <c r="N241" s="553"/>
      <c r="O241" s="554"/>
      <c r="P241" s="553"/>
      <c r="Q241" s="60"/>
      <c r="R241" s="17"/>
      <c r="S241" s="57">
        <f>'Og s3a'!D240</f>
        <v>0</v>
      </c>
      <c r="T241" s="51"/>
      <c r="U241" s="340"/>
      <c r="V241" s="341"/>
      <c r="W241" s="341"/>
      <c r="X241" s="341"/>
      <c r="Y241" s="340"/>
      <c r="Z241" s="340"/>
      <c r="AA241" s="51"/>
      <c r="AB241" s="51"/>
      <c r="AC241" s="51"/>
      <c r="AD241" s="51"/>
      <c r="AE241" s="51"/>
      <c r="AF241" s="51"/>
      <c r="AG241" s="51"/>
      <c r="AH241" s="51"/>
      <c r="AI241" s="51"/>
      <c r="AJ241" s="51"/>
      <c r="AK241" s="51"/>
      <c r="AL241" s="51"/>
      <c r="AM241" s="51"/>
    </row>
    <row r="242" spans="2:39" ht="21" customHeight="1">
      <c r="B242" s="1231" t="str">
        <f t="shared" si="3"/>
        <v/>
      </c>
      <c r="C242" s="496">
        <f>'Og s3a'!C241</f>
        <v>0</v>
      </c>
      <c r="D242" s="497">
        <f>'Og s3a'!E241</f>
        <v>0</v>
      </c>
      <c r="E242" s="977">
        <f>'Og s3a'!F241</f>
        <v>0</v>
      </c>
      <c r="F242" s="496">
        <f>'Og s3a'!G241</f>
        <v>0</v>
      </c>
      <c r="G242" s="554"/>
      <c r="H242" s="553"/>
      <c r="I242" s="554"/>
      <c r="J242" s="553"/>
      <c r="K242" s="554"/>
      <c r="L242" s="553"/>
      <c r="M242" s="554"/>
      <c r="N242" s="553"/>
      <c r="O242" s="554"/>
      <c r="P242" s="553"/>
      <c r="Q242" s="60"/>
      <c r="R242" s="17"/>
      <c r="S242" s="57">
        <f>'Og s3a'!D241</f>
        <v>0</v>
      </c>
      <c r="T242" s="51"/>
      <c r="U242" s="340"/>
      <c r="V242" s="341"/>
      <c r="W242" s="341"/>
      <c r="X242" s="341"/>
      <c r="Y242" s="340"/>
      <c r="Z242" s="340"/>
      <c r="AA242" s="51"/>
      <c r="AB242" s="51"/>
      <c r="AC242" s="51"/>
      <c r="AD242" s="51"/>
      <c r="AE242" s="51"/>
      <c r="AF242" s="51"/>
      <c r="AG242" s="51"/>
      <c r="AH242" s="51"/>
      <c r="AI242" s="51"/>
      <c r="AJ242" s="51"/>
      <c r="AK242" s="51"/>
      <c r="AL242" s="51"/>
      <c r="AM242" s="51"/>
    </row>
    <row r="243" spans="2:39" ht="21" customHeight="1">
      <c r="B243" s="1231" t="str">
        <f t="shared" si="3"/>
        <v/>
      </c>
      <c r="C243" s="496">
        <f>'Og s3a'!C242</f>
        <v>0</v>
      </c>
      <c r="D243" s="497">
        <f>'Og s3a'!E242</f>
        <v>0</v>
      </c>
      <c r="E243" s="977">
        <f>'Og s3a'!F242</f>
        <v>0</v>
      </c>
      <c r="F243" s="496">
        <f>'Og s3a'!G242</f>
        <v>0</v>
      </c>
      <c r="G243" s="554"/>
      <c r="H243" s="553"/>
      <c r="I243" s="554"/>
      <c r="J243" s="553"/>
      <c r="K243" s="554"/>
      <c r="L243" s="553"/>
      <c r="M243" s="554"/>
      <c r="N243" s="553"/>
      <c r="O243" s="554"/>
      <c r="P243" s="553"/>
      <c r="Q243" s="60"/>
      <c r="R243" s="17"/>
      <c r="S243" s="57">
        <f>'Og s3a'!D242</f>
        <v>0</v>
      </c>
      <c r="T243" s="51"/>
      <c r="U243" s="340"/>
      <c r="V243" s="341"/>
      <c r="W243" s="341"/>
      <c r="X243" s="341"/>
      <c r="Y243" s="340"/>
      <c r="Z243" s="340"/>
      <c r="AA243" s="51"/>
      <c r="AB243" s="51"/>
      <c r="AC243" s="51"/>
      <c r="AD243" s="51"/>
      <c r="AE243" s="51"/>
      <c r="AF243" s="51"/>
      <c r="AG243" s="51"/>
      <c r="AH243" s="51"/>
      <c r="AI243" s="51"/>
      <c r="AJ243" s="51"/>
      <c r="AK243" s="51"/>
      <c r="AL243" s="51"/>
      <c r="AM243" s="51"/>
    </row>
    <row r="244" spans="2:39" ht="21" customHeight="1">
      <c r="B244" s="1231" t="str">
        <f t="shared" si="3"/>
        <v/>
      </c>
      <c r="C244" s="496">
        <f>'Og s3a'!C243</f>
        <v>0</v>
      </c>
      <c r="D244" s="497">
        <f>'Og s3a'!E243</f>
        <v>0</v>
      </c>
      <c r="E244" s="977">
        <f>'Og s3a'!F243</f>
        <v>0</v>
      </c>
      <c r="F244" s="496">
        <f>'Og s3a'!G243</f>
        <v>0</v>
      </c>
      <c r="G244" s="554"/>
      <c r="H244" s="553"/>
      <c r="I244" s="554"/>
      <c r="J244" s="553"/>
      <c r="K244" s="554"/>
      <c r="L244" s="553"/>
      <c r="M244" s="554"/>
      <c r="N244" s="553"/>
      <c r="O244" s="554"/>
      <c r="P244" s="553"/>
      <c r="Q244" s="60"/>
      <c r="R244" s="17"/>
      <c r="S244" s="57">
        <f>'Og s3a'!D243</f>
        <v>0</v>
      </c>
      <c r="T244" s="51"/>
      <c r="U244" s="340"/>
      <c r="V244" s="341"/>
      <c r="W244" s="341"/>
      <c r="X244" s="341"/>
      <c r="Y244" s="340"/>
      <c r="Z244" s="340"/>
      <c r="AA244" s="51"/>
      <c r="AB244" s="51"/>
      <c r="AC244" s="51"/>
      <c r="AD244" s="51"/>
      <c r="AE244" s="51"/>
      <c r="AF244" s="51"/>
      <c r="AG244" s="51"/>
      <c r="AH244" s="51"/>
      <c r="AI244" s="51"/>
      <c r="AJ244" s="51"/>
      <c r="AK244" s="51"/>
      <c r="AL244" s="51"/>
      <c r="AM244" s="51"/>
    </row>
    <row r="245" spans="2:39" ht="21" customHeight="1">
      <c r="B245" s="1231" t="str">
        <f t="shared" si="3"/>
        <v/>
      </c>
      <c r="C245" s="496">
        <f>'Og s3a'!C244</f>
        <v>0</v>
      </c>
      <c r="D245" s="497">
        <f>'Og s3a'!E244</f>
        <v>0</v>
      </c>
      <c r="E245" s="977">
        <f>'Og s3a'!F244</f>
        <v>0</v>
      </c>
      <c r="F245" s="496">
        <f>'Og s3a'!G244</f>
        <v>0</v>
      </c>
      <c r="G245" s="554"/>
      <c r="H245" s="553"/>
      <c r="I245" s="554"/>
      <c r="J245" s="553"/>
      <c r="K245" s="554"/>
      <c r="L245" s="553"/>
      <c r="M245" s="554"/>
      <c r="N245" s="553"/>
      <c r="O245" s="554"/>
      <c r="P245" s="553"/>
      <c r="Q245" s="60"/>
      <c r="R245" s="17"/>
      <c r="S245" s="57">
        <f>'Og s3a'!D244</f>
        <v>0</v>
      </c>
      <c r="T245" s="51"/>
      <c r="U245" s="340"/>
      <c r="V245" s="341"/>
      <c r="W245" s="341"/>
      <c r="X245" s="341"/>
      <c r="Y245" s="340"/>
      <c r="Z245" s="340"/>
      <c r="AA245" s="51"/>
      <c r="AB245" s="51"/>
      <c r="AC245" s="51"/>
      <c r="AD245" s="51"/>
      <c r="AE245" s="51"/>
      <c r="AF245" s="51"/>
      <c r="AG245" s="51"/>
      <c r="AH245" s="51"/>
      <c r="AI245" s="51"/>
      <c r="AJ245" s="51"/>
      <c r="AK245" s="51"/>
      <c r="AL245" s="51"/>
      <c r="AM245" s="51"/>
    </row>
    <row r="246" spans="2:39" ht="21" customHeight="1">
      <c r="B246" s="1231" t="str">
        <f t="shared" si="3"/>
        <v/>
      </c>
      <c r="C246" s="496">
        <f>'Og s3a'!C245</f>
        <v>0</v>
      </c>
      <c r="D246" s="497">
        <f>'Og s3a'!E245</f>
        <v>0</v>
      </c>
      <c r="E246" s="977">
        <f>'Og s3a'!F245</f>
        <v>0</v>
      </c>
      <c r="F246" s="496">
        <f>'Og s3a'!G245</f>
        <v>0</v>
      </c>
      <c r="G246" s="554"/>
      <c r="H246" s="553"/>
      <c r="I246" s="554"/>
      <c r="J246" s="553"/>
      <c r="K246" s="554"/>
      <c r="L246" s="553"/>
      <c r="M246" s="554"/>
      <c r="N246" s="553"/>
      <c r="O246" s="554"/>
      <c r="P246" s="553"/>
      <c r="Q246" s="60"/>
      <c r="R246" s="17"/>
      <c r="S246" s="57">
        <f>'Og s3a'!D245</f>
        <v>0</v>
      </c>
      <c r="T246" s="51"/>
      <c r="U246" s="340"/>
      <c r="V246" s="341"/>
      <c r="W246" s="341"/>
      <c r="X246" s="341"/>
      <c r="Y246" s="340"/>
      <c r="Z246" s="340"/>
      <c r="AA246" s="51"/>
      <c r="AB246" s="51"/>
      <c r="AC246" s="51"/>
      <c r="AD246" s="51"/>
      <c r="AE246" s="51"/>
      <c r="AF246" s="51"/>
      <c r="AG246" s="51"/>
      <c r="AH246" s="51"/>
      <c r="AI246" s="51"/>
      <c r="AJ246" s="51"/>
      <c r="AK246" s="51"/>
      <c r="AL246" s="51"/>
      <c r="AM246" s="51"/>
    </row>
    <row r="247" spans="2:39" ht="21" customHeight="1">
      <c r="B247" s="1231" t="str">
        <f t="shared" si="3"/>
        <v/>
      </c>
      <c r="C247" s="496">
        <f>'Og s3a'!C246</f>
        <v>0</v>
      </c>
      <c r="D247" s="497">
        <f>'Og s3a'!E246</f>
        <v>0</v>
      </c>
      <c r="E247" s="977">
        <f>'Og s3a'!F246</f>
        <v>0</v>
      </c>
      <c r="F247" s="496">
        <f>'Og s3a'!G246</f>
        <v>0</v>
      </c>
      <c r="G247" s="554"/>
      <c r="H247" s="553"/>
      <c r="I247" s="554"/>
      <c r="J247" s="553"/>
      <c r="K247" s="554"/>
      <c r="L247" s="553"/>
      <c r="M247" s="554"/>
      <c r="N247" s="553"/>
      <c r="O247" s="554"/>
      <c r="P247" s="553"/>
      <c r="Q247" s="60"/>
      <c r="R247" s="17"/>
      <c r="S247" s="57">
        <f>'Og s3a'!D246</f>
        <v>0</v>
      </c>
      <c r="T247" s="51"/>
      <c r="U247" s="340"/>
      <c r="V247" s="341"/>
      <c r="W247" s="341"/>
      <c r="X247" s="341"/>
      <c r="Y247" s="340"/>
      <c r="Z247" s="340"/>
      <c r="AA247" s="51"/>
      <c r="AB247" s="51"/>
      <c r="AC247" s="51"/>
      <c r="AD247" s="51"/>
      <c r="AE247" s="51"/>
      <c r="AF247" s="51"/>
      <c r="AG247" s="51"/>
      <c r="AH247" s="51"/>
      <c r="AI247" s="51"/>
      <c r="AJ247" s="51"/>
      <c r="AK247" s="51"/>
      <c r="AL247" s="51"/>
      <c r="AM247" s="51"/>
    </row>
    <row r="248" spans="2:39" ht="21" customHeight="1">
      <c r="B248" s="1231" t="str">
        <f t="shared" si="3"/>
        <v/>
      </c>
      <c r="C248" s="496">
        <f>'Og s3a'!C247</f>
        <v>0</v>
      </c>
      <c r="D248" s="497">
        <f>'Og s3a'!E247</f>
        <v>0</v>
      </c>
      <c r="E248" s="977">
        <f>'Og s3a'!F247</f>
        <v>0</v>
      </c>
      <c r="F248" s="496">
        <f>'Og s3a'!G247</f>
        <v>0</v>
      </c>
      <c r="G248" s="554"/>
      <c r="H248" s="553"/>
      <c r="I248" s="554"/>
      <c r="J248" s="553"/>
      <c r="K248" s="554"/>
      <c r="L248" s="553"/>
      <c r="M248" s="554"/>
      <c r="N248" s="553"/>
      <c r="O248" s="554"/>
      <c r="P248" s="553"/>
      <c r="Q248" s="60"/>
      <c r="R248" s="17"/>
      <c r="S248" s="57">
        <f>'Og s3a'!D247</f>
        <v>0</v>
      </c>
      <c r="T248" s="51"/>
      <c r="U248" s="340"/>
      <c r="V248" s="341"/>
      <c r="W248" s="341"/>
      <c r="X248" s="341"/>
      <c r="Y248" s="340"/>
      <c r="Z248" s="340"/>
      <c r="AA248" s="51"/>
      <c r="AB248" s="51"/>
      <c r="AC248" s="51"/>
      <c r="AD248" s="51"/>
      <c r="AE248" s="51"/>
      <c r="AF248" s="51"/>
      <c r="AG248" s="51"/>
      <c r="AH248" s="51"/>
      <c r="AI248" s="51"/>
      <c r="AJ248" s="51"/>
      <c r="AK248" s="51"/>
      <c r="AL248" s="51"/>
      <c r="AM248" s="51"/>
    </row>
    <row r="249" spans="2:39" ht="21" customHeight="1">
      <c r="B249" s="1231" t="str">
        <f t="shared" si="3"/>
        <v/>
      </c>
      <c r="C249" s="496">
        <f>'Og s3a'!C248</f>
        <v>0</v>
      </c>
      <c r="D249" s="497">
        <f>'Og s3a'!E248</f>
        <v>0</v>
      </c>
      <c r="E249" s="977">
        <f>'Og s3a'!F248</f>
        <v>0</v>
      </c>
      <c r="F249" s="496">
        <f>'Og s3a'!G248</f>
        <v>0</v>
      </c>
      <c r="G249" s="554"/>
      <c r="H249" s="553"/>
      <c r="I249" s="554"/>
      <c r="J249" s="553"/>
      <c r="K249" s="554"/>
      <c r="L249" s="553"/>
      <c r="M249" s="554"/>
      <c r="N249" s="553"/>
      <c r="O249" s="554"/>
      <c r="P249" s="553"/>
      <c r="Q249" s="60"/>
      <c r="R249" s="17"/>
      <c r="S249" s="57">
        <f>'Og s3a'!D248</f>
        <v>0</v>
      </c>
      <c r="T249" s="51"/>
      <c r="U249" s="340"/>
      <c r="V249" s="341"/>
      <c r="W249" s="341"/>
      <c r="X249" s="341"/>
      <c r="Y249" s="340"/>
      <c r="Z249" s="340"/>
      <c r="AA249" s="51"/>
      <c r="AB249" s="51"/>
      <c r="AC249" s="51"/>
      <c r="AD249" s="51"/>
      <c r="AE249" s="51"/>
      <c r="AF249" s="51"/>
      <c r="AG249" s="51"/>
      <c r="AH249" s="51"/>
      <c r="AI249" s="51"/>
      <c r="AJ249" s="51"/>
      <c r="AK249" s="51"/>
      <c r="AL249" s="51"/>
      <c r="AM249" s="51"/>
    </row>
    <row r="250" spans="2:39" ht="21" customHeight="1">
      <c r="B250" s="1231" t="str">
        <f t="shared" si="3"/>
        <v/>
      </c>
      <c r="C250" s="496">
        <f>'Og s3a'!C249</f>
        <v>0</v>
      </c>
      <c r="D250" s="497">
        <f>'Og s3a'!E249</f>
        <v>0</v>
      </c>
      <c r="E250" s="977">
        <f>'Og s3a'!F249</f>
        <v>0</v>
      </c>
      <c r="F250" s="496">
        <f>'Og s3a'!G249</f>
        <v>0</v>
      </c>
      <c r="G250" s="554"/>
      <c r="H250" s="553"/>
      <c r="I250" s="554"/>
      <c r="J250" s="553"/>
      <c r="K250" s="554"/>
      <c r="L250" s="553"/>
      <c r="M250" s="554"/>
      <c r="N250" s="553"/>
      <c r="O250" s="554"/>
      <c r="P250" s="553"/>
      <c r="Q250" s="60"/>
      <c r="R250" s="17"/>
      <c r="S250" s="57">
        <f>'Og s3a'!D249</f>
        <v>0</v>
      </c>
      <c r="T250" s="51"/>
      <c r="U250" s="340"/>
      <c r="V250" s="341"/>
      <c r="W250" s="341"/>
      <c r="X250" s="341"/>
      <c r="Y250" s="340"/>
      <c r="Z250" s="340"/>
      <c r="AA250" s="51"/>
      <c r="AB250" s="51"/>
      <c r="AC250" s="51"/>
      <c r="AD250" s="51"/>
      <c r="AE250" s="51"/>
      <c r="AF250" s="51"/>
      <c r="AG250" s="51"/>
      <c r="AH250" s="51"/>
      <c r="AI250" s="51"/>
      <c r="AJ250" s="51"/>
      <c r="AK250" s="51"/>
      <c r="AL250" s="51"/>
      <c r="AM250" s="51"/>
    </row>
    <row r="251" spans="2:39" ht="21" customHeight="1">
      <c r="B251" s="1231" t="str">
        <f t="shared" si="3"/>
        <v/>
      </c>
      <c r="C251" s="496">
        <f>'Og s3a'!C250</f>
        <v>0</v>
      </c>
      <c r="D251" s="497">
        <f>'Og s3a'!E250</f>
        <v>0</v>
      </c>
      <c r="E251" s="977">
        <f>'Og s3a'!F250</f>
        <v>0</v>
      </c>
      <c r="F251" s="496">
        <f>'Og s3a'!G250</f>
        <v>0</v>
      </c>
      <c r="G251" s="554"/>
      <c r="H251" s="553"/>
      <c r="I251" s="554"/>
      <c r="J251" s="553"/>
      <c r="K251" s="554"/>
      <c r="L251" s="553"/>
      <c r="M251" s="554"/>
      <c r="N251" s="553"/>
      <c r="O251" s="554"/>
      <c r="P251" s="553"/>
      <c r="Q251" s="60"/>
      <c r="R251" s="17"/>
      <c r="S251" s="57">
        <f>'Og s3a'!D250</f>
        <v>0</v>
      </c>
      <c r="T251" s="51"/>
      <c r="U251" s="340"/>
      <c r="V251" s="341"/>
      <c r="W251" s="341"/>
      <c r="X251" s="341"/>
      <c r="Y251" s="340"/>
      <c r="Z251" s="340"/>
      <c r="AA251" s="51"/>
      <c r="AB251" s="51"/>
      <c r="AC251" s="51"/>
      <c r="AD251" s="51"/>
      <c r="AE251" s="51"/>
      <c r="AF251" s="51"/>
      <c r="AG251" s="51"/>
      <c r="AH251" s="51"/>
      <c r="AI251" s="51"/>
      <c r="AJ251" s="51"/>
      <c r="AK251" s="51"/>
      <c r="AL251" s="51"/>
      <c r="AM251" s="51"/>
    </row>
    <row r="252" spans="2:39" ht="21" customHeight="1">
      <c r="B252" s="1231" t="str">
        <f t="shared" si="3"/>
        <v/>
      </c>
      <c r="C252" s="496">
        <f>'Og s3a'!C251</f>
        <v>0</v>
      </c>
      <c r="D252" s="497">
        <f>'Og s3a'!E251</f>
        <v>0</v>
      </c>
      <c r="E252" s="977">
        <f>'Og s3a'!F251</f>
        <v>0</v>
      </c>
      <c r="F252" s="496">
        <f>'Og s3a'!G251</f>
        <v>0</v>
      </c>
      <c r="G252" s="554"/>
      <c r="H252" s="553"/>
      <c r="I252" s="554"/>
      <c r="J252" s="553"/>
      <c r="K252" s="554"/>
      <c r="L252" s="553"/>
      <c r="M252" s="554"/>
      <c r="N252" s="553"/>
      <c r="O252" s="554"/>
      <c r="P252" s="553"/>
      <c r="Q252" s="60"/>
      <c r="R252" s="17"/>
      <c r="S252" s="57">
        <f>'Og s3a'!D251</f>
        <v>0</v>
      </c>
      <c r="T252" s="51"/>
      <c r="U252" s="340"/>
      <c r="V252" s="341"/>
      <c r="W252" s="341"/>
      <c r="X252" s="341"/>
      <c r="Y252" s="340"/>
      <c r="Z252" s="340"/>
      <c r="AA252" s="51"/>
      <c r="AB252" s="51"/>
      <c r="AC252" s="51"/>
      <c r="AD252" s="51"/>
      <c r="AE252" s="51"/>
      <c r="AF252" s="51"/>
      <c r="AG252" s="51"/>
      <c r="AH252" s="51"/>
      <c r="AI252" s="51"/>
      <c r="AJ252" s="51"/>
      <c r="AK252" s="51"/>
      <c r="AL252" s="51"/>
      <c r="AM252" s="51"/>
    </row>
    <row r="253" spans="2:39" ht="21" customHeight="1">
      <c r="B253" s="1231" t="str">
        <f t="shared" si="3"/>
        <v/>
      </c>
      <c r="C253" s="496">
        <f>'Og s3a'!C252</f>
        <v>0</v>
      </c>
      <c r="D253" s="497">
        <f>'Og s3a'!E252</f>
        <v>0</v>
      </c>
      <c r="E253" s="977">
        <f>'Og s3a'!F252</f>
        <v>0</v>
      </c>
      <c r="F253" s="496">
        <f>'Og s3a'!G252</f>
        <v>0</v>
      </c>
      <c r="G253" s="554"/>
      <c r="H253" s="553"/>
      <c r="I253" s="554"/>
      <c r="J253" s="553"/>
      <c r="K253" s="554"/>
      <c r="L253" s="553"/>
      <c r="M253" s="554"/>
      <c r="N253" s="553"/>
      <c r="O253" s="554"/>
      <c r="P253" s="553"/>
      <c r="Q253" s="60"/>
      <c r="R253" s="17"/>
      <c r="S253" s="57">
        <f>'Og s3a'!D252</f>
        <v>0</v>
      </c>
      <c r="T253" s="51"/>
      <c r="U253" s="340"/>
      <c r="V253" s="341"/>
      <c r="W253" s="341"/>
      <c r="X253" s="341"/>
      <c r="Y253" s="340"/>
      <c r="Z253" s="340"/>
      <c r="AA253" s="51"/>
      <c r="AB253" s="51"/>
      <c r="AC253" s="51"/>
      <c r="AD253" s="51"/>
      <c r="AE253" s="51"/>
      <c r="AF253" s="51"/>
      <c r="AG253" s="51"/>
      <c r="AH253" s="51"/>
      <c r="AI253" s="51"/>
      <c r="AJ253" s="51"/>
      <c r="AK253" s="51"/>
      <c r="AL253" s="51"/>
      <c r="AM253" s="51"/>
    </row>
    <row r="254" spans="2:39" ht="21" customHeight="1">
      <c r="B254" s="1231" t="str">
        <f t="shared" si="3"/>
        <v/>
      </c>
      <c r="C254" s="496">
        <f>'Og s3a'!C253</f>
        <v>0</v>
      </c>
      <c r="D254" s="497">
        <f>'Og s3a'!E253</f>
        <v>0</v>
      </c>
      <c r="E254" s="977">
        <f>'Og s3a'!F253</f>
        <v>0</v>
      </c>
      <c r="F254" s="496">
        <f>'Og s3a'!G253</f>
        <v>0</v>
      </c>
      <c r="G254" s="554"/>
      <c r="H254" s="553"/>
      <c r="I254" s="554"/>
      <c r="J254" s="553"/>
      <c r="K254" s="554"/>
      <c r="L254" s="553"/>
      <c r="M254" s="554"/>
      <c r="N254" s="553"/>
      <c r="O254" s="554"/>
      <c r="P254" s="553"/>
      <c r="Q254" s="60"/>
      <c r="R254" s="17"/>
      <c r="S254" s="57">
        <f>'Og s3a'!D253</f>
        <v>0</v>
      </c>
      <c r="T254" s="51"/>
      <c r="U254" s="340"/>
      <c r="V254" s="341"/>
      <c r="W254" s="341"/>
      <c r="X254" s="341"/>
      <c r="Y254" s="340"/>
      <c r="Z254" s="340"/>
      <c r="AA254" s="51"/>
      <c r="AB254" s="51"/>
      <c r="AC254" s="51"/>
      <c r="AD254" s="51"/>
      <c r="AE254" s="51"/>
      <c r="AF254" s="51"/>
      <c r="AG254" s="51"/>
      <c r="AH254" s="51"/>
      <c r="AI254" s="51"/>
      <c r="AJ254" s="51"/>
      <c r="AK254" s="51"/>
      <c r="AL254" s="51"/>
      <c r="AM254" s="51"/>
    </row>
    <row r="255" spans="2:39" ht="21" customHeight="1">
      <c r="B255" s="1231" t="str">
        <f t="shared" si="3"/>
        <v/>
      </c>
      <c r="C255" s="496">
        <f>'Og s3a'!C254</f>
        <v>0</v>
      </c>
      <c r="D255" s="497">
        <f>'Og s3a'!E254</f>
        <v>0</v>
      </c>
      <c r="E255" s="977">
        <f>'Og s3a'!F254</f>
        <v>0</v>
      </c>
      <c r="F255" s="496">
        <f>'Og s3a'!G254</f>
        <v>0</v>
      </c>
      <c r="G255" s="554"/>
      <c r="H255" s="553"/>
      <c r="I255" s="554"/>
      <c r="J255" s="553"/>
      <c r="K255" s="554"/>
      <c r="L255" s="553"/>
      <c r="M255" s="554"/>
      <c r="N255" s="553"/>
      <c r="O255" s="554"/>
      <c r="P255" s="553"/>
      <c r="Q255" s="60"/>
      <c r="R255" s="17"/>
      <c r="S255" s="57">
        <f>'Og s3a'!D254</f>
        <v>0</v>
      </c>
      <c r="T255" s="51"/>
      <c r="U255" s="340"/>
      <c r="V255" s="341"/>
      <c r="W255" s="341"/>
      <c r="X255" s="341"/>
      <c r="Y255" s="340"/>
      <c r="Z255" s="340"/>
      <c r="AA255" s="51"/>
      <c r="AB255" s="51"/>
      <c r="AC255" s="51"/>
      <c r="AD255" s="51"/>
      <c r="AE255" s="51"/>
      <c r="AF255" s="51"/>
      <c r="AG255" s="51"/>
      <c r="AH255" s="51"/>
      <c r="AI255" s="51"/>
      <c r="AJ255" s="51"/>
      <c r="AK255" s="51"/>
      <c r="AL255" s="51"/>
      <c r="AM255" s="51"/>
    </row>
    <row r="256" spans="2:39" ht="21" customHeight="1">
      <c r="B256" s="1231" t="str">
        <f t="shared" si="3"/>
        <v/>
      </c>
      <c r="C256" s="496">
        <f>'Og s3a'!C255</f>
        <v>0</v>
      </c>
      <c r="D256" s="497">
        <f>'Og s3a'!E255</f>
        <v>0</v>
      </c>
      <c r="E256" s="977">
        <f>'Og s3a'!F255</f>
        <v>0</v>
      </c>
      <c r="F256" s="496">
        <f>'Og s3a'!G255</f>
        <v>0</v>
      </c>
      <c r="G256" s="554"/>
      <c r="H256" s="553"/>
      <c r="I256" s="554"/>
      <c r="J256" s="553"/>
      <c r="K256" s="554"/>
      <c r="L256" s="553"/>
      <c r="M256" s="554"/>
      <c r="N256" s="553"/>
      <c r="O256" s="554"/>
      <c r="P256" s="553"/>
      <c r="Q256" s="60"/>
      <c r="R256" s="17"/>
      <c r="S256" s="57">
        <f>'Og s3a'!D255</f>
        <v>0</v>
      </c>
      <c r="T256" s="51"/>
      <c r="U256" s="340"/>
      <c r="V256" s="341"/>
      <c r="W256" s="341"/>
      <c r="X256" s="341"/>
      <c r="Y256" s="340"/>
      <c r="Z256" s="340"/>
      <c r="AA256" s="51"/>
      <c r="AB256" s="51"/>
      <c r="AC256" s="51"/>
      <c r="AD256" s="51"/>
      <c r="AE256" s="51"/>
      <c r="AF256" s="51"/>
      <c r="AG256" s="51"/>
      <c r="AH256" s="51"/>
      <c r="AI256" s="51"/>
      <c r="AJ256" s="51"/>
      <c r="AK256" s="51"/>
      <c r="AL256" s="51"/>
      <c r="AM256" s="51"/>
    </row>
    <row r="257" spans="2:39" ht="21" customHeight="1">
      <c r="B257" s="1231" t="str">
        <f t="shared" si="3"/>
        <v/>
      </c>
      <c r="C257" s="496">
        <f>'Og s3a'!C256</f>
        <v>0</v>
      </c>
      <c r="D257" s="497">
        <f>'Og s3a'!E256</f>
        <v>0</v>
      </c>
      <c r="E257" s="977">
        <f>'Og s3a'!F256</f>
        <v>0</v>
      </c>
      <c r="F257" s="496">
        <f>'Og s3a'!G256</f>
        <v>0</v>
      </c>
      <c r="G257" s="554"/>
      <c r="H257" s="553"/>
      <c r="I257" s="554"/>
      <c r="J257" s="553"/>
      <c r="K257" s="554"/>
      <c r="L257" s="553"/>
      <c r="M257" s="554"/>
      <c r="N257" s="553"/>
      <c r="O257" s="554"/>
      <c r="P257" s="553"/>
      <c r="Q257" s="60"/>
      <c r="R257" s="17"/>
      <c r="S257" s="57">
        <f>'Og s3a'!D256</f>
        <v>0</v>
      </c>
      <c r="T257" s="51"/>
      <c r="U257" s="340"/>
      <c r="V257" s="341"/>
      <c r="W257" s="341"/>
      <c r="X257" s="341"/>
      <c r="Y257" s="340"/>
      <c r="Z257" s="340"/>
      <c r="AA257" s="51"/>
      <c r="AB257" s="51"/>
      <c r="AC257" s="51"/>
      <c r="AD257" s="51"/>
      <c r="AE257" s="51"/>
      <c r="AF257" s="51"/>
      <c r="AG257" s="51"/>
      <c r="AH257" s="51"/>
      <c r="AI257" s="51"/>
      <c r="AJ257" s="51"/>
      <c r="AK257" s="51"/>
      <c r="AL257" s="51"/>
      <c r="AM257" s="51"/>
    </row>
    <row r="258" spans="2:39" ht="21" customHeight="1">
      <c r="B258" s="1231" t="str">
        <f t="shared" si="3"/>
        <v/>
      </c>
      <c r="C258" s="496">
        <f>'Og s3a'!C257</f>
        <v>0</v>
      </c>
      <c r="D258" s="497">
        <f>'Og s3a'!E257</f>
        <v>0</v>
      </c>
      <c r="E258" s="977">
        <f>'Og s3a'!F257</f>
        <v>0</v>
      </c>
      <c r="F258" s="496">
        <f>'Og s3a'!G257</f>
        <v>0</v>
      </c>
      <c r="G258" s="554"/>
      <c r="H258" s="553"/>
      <c r="I258" s="554"/>
      <c r="J258" s="553"/>
      <c r="K258" s="554"/>
      <c r="L258" s="553"/>
      <c r="M258" s="554"/>
      <c r="N258" s="553"/>
      <c r="O258" s="554"/>
      <c r="P258" s="553"/>
      <c r="Q258" s="60"/>
      <c r="R258" s="17"/>
      <c r="S258" s="57">
        <f>'Og s3a'!D257</f>
        <v>0</v>
      </c>
      <c r="T258" s="51"/>
      <c r="U258" s="340"/>
      <c r="V258" s="341"/>
      <c r="W258" s="341"/>
      <c r="X258" s="341"/>
      <c r="Y258" s="340"/>
      <c r="Z258" s="340"/>
      <c r="AA258" s="51"/>
      <c r="AB258" s="51"/>
      <c r="AC258" s="51"/>
      <c r="AD258" s="51"/>
      <c r="AE258" s="51"/>
      <c r="AF258" s="51"/>
      <c r="AG258" s="51"/>
      <c r="AH258" s="51"/>
      <c r="AI258" s="51"/>
      <c r="AJ258" s="51"/>
      <c r="AK258" s="51"/>
      <c r="AL258" s="51"/>
      <c r="AM258" s="51"/>
    </row>
    <row r="259" spans="2:39" ht="21" customHeight="1">
      <c r="B259" s="1231" t="str">
        <f t="shared" si="3"/>
        <v/>
      </c>
      <c r="C259" s="496">
        <f>'Og s3a'!C258</f>
        <v>0</v>
      </c>
      <c r="D259" s="497">
        <f>'Og s3a'!E258</f>
        <v>0</v>
      </c>
      <c r="E259" s="977">
        <f>'Og s3a'!F258</f>
        <v>0</v>
      </c>
      <c r="F259" s="496">
        <f>'Og s3a'!G258</f>
        <v>0</v>
      </c>
      <c r="G259" s="554"/>
      <c r="H259" s="553"/>
      <c r="I259" s="554"/>
      <c r="J259" s="553"/>
      <c r="K259" s="554"/>
      <c r="L259" s="553"/>
      <c r="M259" s="554"/>
      <c r="N259" s="553"/>
      <c r="O259" s="554"/>
      <c r="P259" s="553"/>
      <c r="Q259" s="60"/>
      <c r="R259" s="17"/>
      <c r="S259" s="57">
        <f>'Og s3a'!D258</f>
        <v>0</v>
      </c>
      <c r="T259" s="51"/>
      <c r="U259" s="340"/>
      <c r="V259" s="341"/>
      <c r="W259" s="341"/>
      <c r="X259" s="341"/>
      <c r="Y259" s="340"/>
      <c r="Z259" s="340"/>
      <c r="AA259" s="51"/>
      <c r="AB259" s="51"/>
      <c r="AC259" s="51"/>
      <c r="AD259" s="51"/>
      <c r="AE259" s="51"/>
      <c r="AF259" s="51"/>
      <c r="AG259" s="51"/>
      <c r="AH259" s="51"/>
      <c r="AI259" s="51"/>
      <c r="AJ259" s="51"/>
      <c r="AK259" s="51"/>
      <c r="AL259" s="51"/>
      <c r="AM259" s="51"/>
    </row>
    <row r="260" spans="2:39" ht="21" customHeight="1">
      <c r="B260" s="1231" t="str">
        <f t="shared" si="3"/>
        <v/>
      </c>
      <c r="C260" s="496">
        <f>'Og s3a'!C259</f>
        <v>0</v>
      </c>
      <c r="D260" s="497">
        <f>'Og s3a'!E259</f>
        <v>0</v>
      </c>
      <c r="E260" s="977">
        <f>'Og s3a'!F259</f>
        <v>0</v>
      </c>
      <c r="F260" s="496">
        <f>'Og s3a'!G259</f>
        <v>0</v>
      </c>
      <c r="G260" s="554"/>
      <c r="H260" s="553"/>
      <c r="I260" s="554"/>
      <c r="J260" s="553"/>
      <c r="K260" s="554"/>
      <c r="L260" s="553"/>
      <c r="M260" s="554"/>
      <c r="N260" s="553"/>
      <c r="O260" s="554"/>
      <c r="P260" s="553"/>
      <c r="Q260" s="60"/>
      <c r="R260" s="17"/>
      <c r="S260" s="57">
        <f>'Og s3a'!D259</f>
        <v>0</v>
      </c>
      <c r="T260" s="51"/>
      <c r="U260" s="340"/>
      <c r="V260" s="341"/>
      <c r="W260" s="341"/>
      <c r="X260" s="341"/>
      <c r="Y260" s="340"/>
      <c r="Z260" s="340"/>
      <c r="AA260" s="51"/>
      <c r="AB260" s="51"/>
      <c r="AC260" s="51"/>
      <c r="AD260" s="51"/>
      <c r="AE260" s="51"/>
      <c r="AF260" s="51"/>
      <c r="AG260" s="51"/>
      <c r="AH260" s="51"/>
      <c r="AI260" s="51"/>
      <c r="AJ260" s="51"/>
      <c r="AK260" s="51"/>
      <c r="AL260" s="51"/>
      <c r="AM260" s="51"/>
    </row>
    <row r="261" spans="2:39" ht="21" customHeight="1">
      <c r="B261" s="1231" t="str">
        <f t="shared" si="3"/>
        <v/>
      </c>
      <c r="C261" s="496">
        <f>'Og s3a'!C260</f>
        <v>0</v>
      </c>
      <c r="D261" s="497">
        <f>'Og s3a'!E260</f>
        <v>0</v>
      </c>
      <c r="E261" s="977">
        <f>'Og s3a'!F260</f>
        <v>0</v>
      </c>
      <c r="F261" s="496">
        <f>'Og s3a'!G260</f>
        <v>0</v>
      </c>
      <c r="G261" s="554"/>
      <c r="H261" s="553"/>
      <c r="I261" s="554"/>
      <c r="J261" s="553"/>
      <c r="K261" s="554"/>
      <c r="L261" s="553"/>
      <c r="M261" s="554"/>
      <c r="N261" s="553"/>
      <c r="O261" s="554"/>
      <c r="P261" s="553"/>
      <c r="Q261" s="60"/>
      <c r="R261" s="17"/>
      <c r="S261" s="57">
        <f>'Og s3a'!D260</f>
        <v>0</v>
      </c>
      <c r="T261" s="51"/>
      <c r="U261" s="340"/>
      <c r="V261" s="341"/>
      <c r="W261" s="341"/>
      <c r="X261" s="341"/>
      <c r="Y261" s="340"/>
      <c r="Z261" s="340"/>
      <c r="AA261" s="51"/>
      <c r="AB261" s="51"/>
      <c r="AC261" s="51"/>
      <c r="AD261" s="51"/>
      <c r="AE261" s="51"/>
      <c r="AF261" s="51"/>
      <c r="AG261" s="51"/>
      <c r="AH261" s="51"/>
      <c r="AI261" s="51"/>
      <c r="AJ261" s="51"/>
      <c r="AK261" s="51"/>
      <c r="AL261" s="51"/>
      <c r="AM261" s="51"/>
    </row>
    <row r="262" spans="2:39" ht="21" customHeight="1">
      <c r="B262" s="1231" t="str">
        <f t="shared" si="3"/>
        <v/>
      </c>
      <c r="C262" s="496">
        <f>'Og s3a'!C261</f>
        <v>0</v>
      </c>
      <c r="D262" s="497">
        <f>'Og s3a'!E261</f>
        <v>0</v>
      </c>
      <c r="E262" s="977">
        <f>'Og s3a'!F261</f>
        <v>0</v>
      </c>
      <c r="F262" s="496">
        <f>'Og s3a'!G261</f>
        <v>0</v>
      </c>
      <c r="G262" s="554"/>
      <c r="H262" s="553"/>
      <c r="I262" s="554"/>
      <c r="J262" s="553"/>
      <c r="K262" s="554"/>
      <c r="L262" s="553"/>
      <c r="M262" s="554"/>
      <c r="N262" s="553"/>
      <c r="O262" s="554"/>
      <c r="P262" s="553"/>
      <c r="Q262" s="60"/>
      <c r="R262" s="17"/>
      <c r="S262" s="57">
        <f>'Og s3a'!D261</f>
        <v>0</v>
      </c>
      <c r="T262" s="51"/>
      <c r="U262" s="340"/>
      <c r="V262" s="341"/>
      <c r="W262" s="341"/>
      <c r="X262" s="341"/>
      <c r="Y262" s="340"/>
      <c r="Z262" s="340"/>
      <c r="AA262" s="51"/>
      <c r="AB262" s="51"/>
      <c r="AC262" s="51"/>
      <c r="AD262" s="51"/>
      <c r="AE262" s="51"/>
      <c r="AF262" s="51"/>
      <c r="AG262" s="51"/>
      <c r="AH262" s="51"/>
      <c r="AI262" s="51"/>
      <c r="AJ262" s="51"/>
      <c r="AK262" s="51"/>
      <c r="AL262" s="51"/>
      <c r="AM262" s="51"/>
    </row>
    <row r="263" spans="2:39" ht="21" customHeight="1">
      <c r="B263" s="1231" t="str">
        <f t="shared" si="3"/>
        <v/>
      </c>
      <c r="C263" s="496">
        <f>'Og s3a'!C262</f>
        <v>0</v>
      </c>
      <c r="D263" s="497">
        <f>'Og s3a'!E262</f>
        <v>0</v>
      </c>
      <c r="E263" s="977">
        <f>'Og s3a'!F262</f>
        <v>0</v>
      </c>
      <c r="F263" s="496">
        <f>'Og s3a'!G262</f>
        <v>0</v>
      </c>
      <c r="G263" s="554"/>
      <c r="H263" s="553"/>
      <c r="I263" s="554"/>
      <c r="J263" s="553"/>
      <c r="K263" s="554"/>
      <c r="L263" s="553"/>
      <c r="M263" s="554"/>
      <c r="N263" s="553"/>
      <c r="O263" s="554"/>
      <c r="P263" s="553"/>
      <c r="Q263" s="60"/>
      <c r="R263" s="17"/>
      <c r="S263" s="57">
        <f>'Og s3a'!D262</f>
        <v>0</v>
      </c>
      <c r="T263" s="51"/>
      <c r="U263" s="340"/>
      <c r="V263" s="341"/>
      <c r="W263" s="341"/>
      <c r="X263" s="341"/>
      <c r="Y263" s="340"/>
      <c r="Z263" s="340"/>
      <c r="AA263" s="51"/>
      <c r="AB263" s="51"/>
      <c r="AC263" s="51"/>
      <c r="AD263" s="51"/>
      <c r="AE263" s="51"/>
      <c r="AF263" s="51"/>
      <c r="AG263" s="51"/>
      <c r="AH263" s="51"/>
      <c r="AI263" s="51"/>
      <c r="AJ263" s="51"/>
      <c r="AK263" s="51"/>
      <c r="AL263" s="51"/>
      <c r="AM263" s="51"/>
    </row>
    <row r="264" spans="2:39" ht="21" customHeight="1">
      <c r="B264" s="1231" t="str">
        <f t="shared" ref="B264:B327" si="4">IF(E264&gt;0,"Wypełnione","")</f>
        <v/>
      </c>
      <c r="C264" s="496">
        <f>'Og s3a'!C263</f>
        <v>0</v>
      </c>
      <c r="D264" s="497">
        <f>'Og s3a'!E263</f>
        <v>0</v>
      </c>
      <c r="E264" s="977">
        <f>'Og s3a'!F263</f>
        <v>0</v>
      </c>
      <c r="F264" s="496">
        <f>'Og s3a'!G263</f>
        <v>0</v>
      </c>
      <c r="G264" s="554"/>
      <c r="H264" s="553"/>
      <c r="I264" s="554"/>
      <c r="J264" s="553"/>
      <c r="K264" s="554"/>
      <c r="L264" s="553"/>
      <c r="M264" s="554"/>
      <c r="N264" s="553"/>
      <c r="O264" s="554"/>
      <c r="P264" s="553"/>
      <c r="Q264" s="60"/>
      <c r="R264" s="17"/>
      <c r="S264" s="57">
        <f>'Og s3a'!D263</f>
        <v>0</v>
      </c>
      <c r="T264" s="51"/>
      <c r="U264" s="340"/>
      <c r="V264" s="341"/>
      <c r="W264" s="341"/>
      <c r="X264" s="341"/>
      <c r="Y264" s="340"/>
      <c r="Z264" s="340"/>
      <c r="AA264" s="51"/>
      <c r="AB264" s="51"/>
      <c r="AC264" s="51"/>
      <c r="AD264" s="51"/>
      <c r="AE264" s="51"/>
      <c r="AF264" s="51"/>
      <c r="AG264" s="51"/>
      <c r="AH264" s="51"/>
      <c r="AI264" s="51"/>
      <c r="AJ264" s="51"/>
      <c r="AK264" s="51"/>
      <c r="AL264" s="51"/>
      <c r="AM264" s="51"/>
    </row>
    <row r="265" spans="2:39" ht="21" customHeight="1">
      <c r="B265" s="1231" t="str">
        <f t="shared" si="4"/>
        <v/>
      </c>
      <c r="C265" s="496">
        <f>'Og s3a'!C264</f>
        <v>0</v>
      </c>
      <c r="D265" s="497">
        <f>'Og s3a'!E264</f>
        <v>0</v>
      </c>
      <c r="E265" s="977">
        <f>'Og s3a'!F264</f>
        <v>0</v>
      </c>
      <c r="F265" s="496">
        <f>'Og s3a'!G264</f>
        <v>0</v>
      </c>
      <c r="G265" s="554"/>
      <c r="H265" s="553"/>
      <c r="I265" s="554"/>
      <c r="J265" s="553"/>
      <c r="K265" s="554"/>
      <c r="L265" s="553"/>
      <c r="M265" s="554"/>
      <c r="N265" s="553"/>
      <c r="O265" s="554"/>
      <c r="P265" s="553"/>
      <c r="Q265" s="60"/>
      <c r="R265" s="17"/>
      <c r="S265" s="57">
        <f>'Og s3a'!D264</f>
        <v>0</v>
      </c>
      <c r="T265" s="51"/>
      <c r="U265" s="340"/>
      <c r="V265" s="341"/>
      <c r="W265" s="341"/>
      <c r="X265" s="341"/>
      <c r="Y265" s="340"/>
      <c r="Z265" s="340"/>
      <c r="AA265" s="51"/>
      <c r="AB265" s="51"/>
      <c r="AC265" s="51"/>
      <c r="AD265" s="51"/>
      <c r="AE265" s="51"/>
      <c r="AF265" s="51"/>
      <c r="AG265" s="51"/>
      <c r="AH265" s="51"/>
      <c r="AI265" s="51"/>
      <c r="AJ265" s="51"/>
      <c r="AK265" s="51"/>
      <c r="AL265" s="51"/>
      <c r="AM265" s="51"/>
    </row>
    <row r="266" spans="2:39" ht="21" customHeight="1">
      <c r="B266" s="1231" t="str">
        <f t="shared" si="4"/>
        <v/>
      </c>
      <c r="C266" s="496">
        <f>'Og s3a'!C265</f>
        <v>0</v>
      </c>
      <c r="D266" s="497">
        <f>'Og s3a'!E265</f>
        <v>0</v>
      </c>
      <c r="E266" s="977">
        <f>'Og s3a'!F265</f>
        <v>0</v>
      </c>
      <c r="F266" s="496">
        <f>'Og s3a'!G265</f>
        <v>0</v>
      </c>
      <c r="G266" s="554"/>
      <c r="H266" s="553"/>
      <c r="I266" s="554"/>
      <c r="J266" s="553"/>
      <c r="K266" s="554"/>
      <c r="L266" s="553"/>
      <c r="M266" s="554"/>
      <c r="N266" s="553"/>
      <c r="O266" s="554"/>
      <c r="P266" s="553"/>
      <c r="Q266" s="60"/>
      <c r="R266" s="17"/>
      <c r="S266" s="57">
        <f>'Og s3a'!D265</f>
        <v>0</v>
      </c>
      <c r="T266" s="51"/>
      <c r="U266" s="340"/>
      <c r="V266" s="341"/>
      <c r="W266" s="341"/>
      <c r="X266" s="341"/>
      <c r="Y266" s="340"/>
      <c r="Z266" s="340"/>
      <c r="AA266" s="51"/>
      <c r="AB266" s="51"/>
      <c r="AC266" s="51"/>
      <c r="AD266" s="51"/>
      <c r="AE266" s="51"/>
      <c r="AF266" s="51"/>
      <c r="AG266" s="51"/>
      <c r="AH266" s="51"/>
      <c r="AI266" s="51"/>
      <c r="AJ266" s="51"/>
      <c r="AK266" s="51"/>
      <c r="AL266" s="51"/>
      <c r="AM266" s="51"/>
    </row>
    <row r="267" spans="2:39" ht="21" customHeight="1">
      <c r="B267" s="1231" t="str">
        <f t="shared" si="4"/>
        <v/>
      </c>
      <c r="C267" s="496">
        <f>'Og s3a'!C266</f>
        <v>0</v>
      </c>
      <c r="D267" s="497">
        <f>'Og s3a'!E266</f>
        <v>0</v>
      </c>
      <c r="E267" s="977">
        <f>'Og s3a'!F266</f>
        <v>0</v>
      </c>
      <c r="F267" s="496">
        <f>'Og s3a'!G266</f>
        <v>0</v>
      </c>
      <c r="G267" s="554"/>
      <c r="H267" s="553"/>
      <c r="I267" s="554"/>
      <c r="J267" s="553"/>
      <c r="K267" s="554"/>
      <c r="L267" s="553"/>
      <c r="M267" s="554"/>
      <c r="N267" s="553"/>
      <c r="O267" s="554"/>
      <c r="P267" s="553"/>
      <c r="Q267" s="60"/>
      <c r="R267" s="17"/>
      <c r="S267" s="57">
        <f>'Og s3a'!D266</f>
        <v>0</v>
      </c>
      <c r="T267" s="51"/>
      <c r="U267" s="340"/>
      <c r="V267" s="341"/>
      <c r="W267" s="341"/>
      <c r="X267" s="341"/>
      <c r="Y267" s="340"/>
      <c r="Z267" s="340"/>
      <c r="AA267" s="51"/>
      <c r="AB267" s="51"/>
      <c r="AC267" s="51"/>
      <c r="AD267" s="51"/>
      <c r="AE267" s="51"/>
      <c r="AF267" s="51"/>
      <c r="AG267" s="51"/>
      <c r="AH267" s="51"/>
      <c r="AI267" s="51"/>
      <c r="AJ267" s="51"/>
      <c r="AK267" s="51"/>
      <c r="AL267" s="51"/>
      <c r="AM267" s="51"/>
    </row>
    <row r="268" spans="2:39" ht="21" customHeight="1">
      <c r="B268" s="1231" t="str">
        <f t="shared" si="4"/>
        <v/>
      </c>
      <c r="C268" s="496">
        <f>'Og s3a'!C267</f>
        <v>0</v>
      </c>
      <c r="D268" s="497">
        <f>'Og s3a'!E267</f>
        <v>0</v>
      </c>
      <c r="E268" s="977">
        <f>'Og s3a'!F267</f>
        <v>0</v>
      </c>
      <c r="F268" s="496">
        <f>'Og s3a'!G267</f>
        <v>0</v>
      </c>
      <c r="G268" s="554"/>
      <c r="H268" s="553"/>
      <c r="I268" s="554"/>
      <c r="J268" s="553"/>
      <c r="K268" s="554"/>
      <c r="L268" s="553"/>
      <c r="M268" s="554"/>
      <c r="N268" s="553"/>
      <c r="O268" s="554"/>
      <c r="P268" s="553"/>
      <c r="Q268" s="60"/>
      <c r="R268" s="17"/>
      <c r="S268" s="57">
        <f>'Og s3a'!D267</f>
        <v>0</v>
      </c>
      <c r="T268" s="51"/>
      <c r="U268" s="340"/>
      <c r="V268" s="341"/>
      <c r="W268" s="341"/>
      <c r="X268" s="341"/>
      <c r="Y268" s="340"/>
      <c r="Z268" s="340"/>
      <c r="AA268" s="51"/>
      <c r="AB268" s="51"/>
      <c r="AC268" s="51"/>
      <c r="AD268" s="51"/>
      <c r="AE268" s="51"/>
      <c r="AF268" s="51"/>
      <c r="AG268" s="51"/>
      <c r="AH268" s="51"/>
      <c r="AI268" s="51"/>
      <c r="AJ268" s="51"/>
      <c r="AK268" s="51"/>
      <c r="AL268" s="51"/>
      <c r="AM268" s="51"/>
    </row>
    <row r="269" spans="2:39" ht="21" customHeight="1">
      <c r="B269" s="1231" t="str">
        <f t="shared" si="4"/>
        <v/>
      </c>
      <c r="C269" s="496">
        <f>'Og s3a'!C268</f>
        <v>0</v>
      </c>
      <c r="D269" s="497">
        <f>'Og s3a'!E268</f>
        <v>0</v>
      </c>
      <c r="E269" s="977">
        <f>'Og s3a'!F268</f>
        <v>0</v>
      </c>
      <c r="F269" s="496">
        <f>'Og s3a'!G268</f>
        <v>0</v>
      </c>
      <c r="G269" s="554"/>
      <c r="H269" s="553"/>
      <c r="I269" s="554"/>
      <c r="J269" s="553"/>
      <c r="K269" s="554"/>
      <c r="L269" s="553"/>
      <c r="M269" s="554"/>
      <c r="N269" s="553"/>
      <c r="O269" s="554"/>
      <c r="P269" s="553"/>
      <c r="Q269" s="60"/>
      <c r="R269" s="17"/>
      <c r="S269" s="57">
        <f>'Og s3a'!D268</f>
        <v>0</v>
      </c>
      <c r="T269" s="51"/>
      <c r="U269" s="340"/>
      <c r="V269" s="341"/>
      <c r="W269" s="341"/>
      <c r="X269" s="341"/>
      <c r="Y269" s="340"/>
      <c r="Z269" s="340"/>
      <c r="AA269" s="51"/>
      <c r="AB269" s="51"/>
      <c r="AC269" s="51"/>
      <c r="AD269" s="51"/>
      <c r="AE269" s="51"/>
      <c r="AF269" s="51"/>
      <c r="AG269" s="51"/>
      <c r="AH269" s="51"/>
      <c r="AI269" s="51"/>
      <c r="AJ269" s="51"/>
      <c r="AK269" s="51"/>
      <c r="AL269" s="51"/>
      <c r="AM269" s="51"/>
    </row>
    <row r="270" spans="2:39" ht="21" customHeight="1">
      <c r="B270" s="1231" t="str">
        <f t="shared" si="4"/>
        <v/>
      </c>
      <c r="C270" s="496">
        <f>'Og s3a'!C269</f>
        <v>0</v>
      </c>
      <c r="D270" s="497">
        <f>'Og s3a'!E269</f>
        <v>0</v>
      </c>
      <c r="E270" s="977">
        <f>'Og s3a'!F269</f>
        <v>0</v>
      </c>
      <c r="F270" s="496">
        <f>'Og s3a'!G269</f>
        <v>0</v>
      </c>
      <c r="G270" s="554"/>
      <c r="H270" s="553"/>
      <c r="I270" s="554"/>
      <c r="J270" s="553"/>
      <c r="K270" s="554"/>
      <c r="L270" s="553"/>
      <c r="M270" s="554"/>
      <c r="N270" s="553"/>
      <c r="O270" s="554"/>
      <c r="P270" s="553"/>
      <c r="Q270" s="60"/>
      <c r="R270" s="17"/>
      <c r="S270" s="57">
        <f>'Og s3a'!D269</f>
        <v>0</v>
      </c>
      <c r="T270" s="51"/>
      <c r="U270" s="340"/>
      <c r="V270" s="341"/>
      <c r="W270" s="341"/>
      <c r="X270" s="341"/>
      <c r="Y270" s="340"/>
      <c r="Z270" s="340"/>
      <c r="AA270" s="51"/>
      <c r="AB270" s="51"/>
      <c r="AC270" s="51"/>
      <c r="AD270" s="51"/>
      <c r="AE270" s="51"/>
      <c r="AF270" s="51"/>
      <c r="AG270" s="51"/>
      <c r="AH270" s="51"/>
      <c r="AI270" s="51"/>
      <c r="AJ270" s="51"/>
      <c r="AK270" s="51"/>
      <c r="AL270" s="51"/>
      <c r="AM270" s="51"/>
    </row>
    <row r="271" spans="2:39" ht="21" customHeight="1">
      <c r="B271" s="1231" t="str">
        <f t="shared" si="4"/>
        <v/>
      </c>
      <c r="C271" s="496">
        <f>'Og s3a'!C270</f>
        <v>0</v>
      </c>
      <c r="D271" s="497">
        <f>'Og s3a'!E270</f>
        <v>0</v>
      </c>
      <c r="E271" s="977">
        <f>'Og s3a'!F270</f>
        <v>0</v>
      </c>
      <c r="F271" s="496">
        <f>'Og s3a'!G270</f>
        <v>0</v>
      </c>
      <c r="G271" s="554"/>
      <c r="H271" s="553"/>
      <c r="I271" s="554"/>
      <c r="J271" s="553"/>
      <c r="K271" s="554"/>
      <c r="L271" s="553"/>
      <c r="M271" s="554"/>
      <c r="N271" s="553"/>
      <c r="O271" s="554"/>
      <c r="P271" s="553"/>
      <c r="Q271" s="60"/>
      <c r="R271" s="17"/>
      <c r="S271" s="57">
        <f>'Og s3a'!D270</f>
        <v>0</v>
      </c>
      <c r="T271" s="51"/>
      <c r="U271" s="340"/>
      <c r="V271" s="341"/>
      <c r="W271" s="341"/>
      <c r="X271" s="341"/>
      <c r="Y271" s="340"/>
      <c r="Z271" s="340"/>
      <c r="AA271" s="51"/>
      <c r="AB271" s="51"/>
      <c r="AC271" s="51"/>
      <c r="AD271" s="51"/>
      <c r="AE271" s="51"/>
      <c r="AF271" s="51"/>
      <c r="AG271" s="51"/>
      <c r="AH271" s="51"/>
      <c r="AI271" s="51"/>
      <c r="AJ271" s="51"/>
      <c r="AK271" s="51"/>
      <c r="AL271" s="51"/>
      <c r="AM271" s="51"/>
    </row>
    <row r="272" spans="2:39" ht="21" customHeight="1">
      <c r="B272" s="1231" t="str">
        <f t="shared" si="4"/>
        <v/>
      </c>
      <c r="C272" s="496">
        <f>'Og s3a'!C271</f>
        <v>0</v>
      </c>
      <c r="D272" s="497">
        <f>'Og s3a'!E271</f>
        <v>0</v>
      </c>
      <c r="E272" s="977">
        <f>'Og s3a'!F271</f>
        <v>0</v>
      </c>
      <c r="F272" s="496">
        <f>'Og s3a'!G271</f>
        <v>0</v>
      </c>
      <c r="G272" s="554"/>
      <c r="H272" s="553"/>
      <c r="I272" s="554"/>
      <c r="J272" s="553"/>
      <c r="K272" s="554"/>
      <c r="L272" s="553"/>
      <c r="M272" s="554"/>
      <c r="N272" s="553"/>
      <c r="O272" s="554"/>
      <c r="P272" s="553"/>
      <c r="Q272" s="60"/>
      <c r="R272" s="17"/>
      <c r="S272" s="57">
        <f>'Og s3a'!D271</f>
        <v>0</v>
      </c>
      <c r="T272" s="51"/>
      <c r="U272" s="340"/>
      <c r="V272" s="341"/>
      <c r="W272" s="341"/>
      <c r="X272" s="341"/>
      <c r="Y272" s="340"/>
      <c r="Z272" s="340"/>
      <c r="AA272" s="51"/>
      <c r="AB272" s="51"/>
      <c r="AC272" s="51"/>
      <c r="AD272" s="51"/>
      <c r="AE272" s="51"/>
      <c r="AF272" s="51"/>
      <c r="AG272" s="51"/>
      <c r="AH272" s="51"/>
      <c r="AI272" s="51"/>
      <c r="AJ272" s="51"/>
      <c r="AK272" s="51"/>
      <c r="AL272" s="51"/>
      <c r="AM272" s="51"/>
    </row>
    <row r="273" spans="2:39" ht="21" customHeight="1">
      <c r="B273" s="1231" t="str">
        <f t="shared" si="4"/>
        <v/>
      </c>
      <c r="C273" s="496">
        <f>'Og s3a'!C272</f>
        <v>0</v>
      </c>
      <c r="D273" s="497">
        <f>'Og s3a'!E272</f>
        <v>0</v>
      </c>
      <c r="E273" s="977">
        <f>'Og s3a'!F272</f>
        <v>0</v>
      </c>
      <c r="F273" s="496">
        <f>'Og s3a'!G272</f>
        <v>0</v>
      </c>
      <c r="G273" s="554"/>
      <c r="H273" s="553"/>
      <c r="I273" s="554"/>
      <c r="J273" s="553"/>
      <c r="K273" s="554"/>
      <c r="L273" s="553"/>
      <c r="M273" s="554"/>
      <c r="N273" s="553"/>
      <c r="O273" s="554"/>
      <c r="P273" s="553"/>
      <c r="Q273" s="60"/>
      <c r="R273" s="17"/>
      <c r="S273" s="57">
        <f>'Og s3a'!D272</f>
        <v>0</v>
      </c>
      <c r="T273" s="51"/>
      <c r="U273" s="340"/>
      <c r="V273" s="341"/>
      <c r="W273" s="341"/>
      <c r="X273" s="341"/>
      <c r="Y273" s="340"/>
      <c r="Z273" s="340"/>
      <c r="AA273" s="51"/>
      <c r="AB273" s="51"/>
      <c r="AC273" s="51"/>
      <c r="AD273" s="51"/>
      <c r="AE273" s="51"/>
      <c r="AF273" s="51"/>
      <c r="AG273" s="51"/>
      <c r="AH273" s="51"/>
      <c r="AI273" s="51"/>
      <c r="AJ273" s="51"/>
      <c r="AK273" s="51"/>
      <c r="AL273" s="51"/>
      <c r="AM273" s="51"/>
    </row>
    <row r="274" spans="2:39" ht="21" customHeight="1">
      <c r="B274" s="1231" t="str">
        <f t="shared" si="4"/>
        <v/>
      </c>
      <c r="C274" s="496">
        <f>'Og s3a'!C273</f>
        <v>0</v>
      </c>
      <c r="D274" s="497">
        <f>'Og s3a'!E273</f>
        <v>0</v>
      </c>
      <c r="E274" s="977">
        <f>'Og s3a'!F273</f>
        <v>0</v>
      </c>
      <c r="F274" s="496">
        <f>'Og s3a'!G273</f>
        <v>0</v>
      </c>
      <c r="G274" s="554"/>
      <c r="H274" s="553"/>
      <c r="I274" s="554"/>
      <c r="J274" s="553"/>
      <c r="K274" s="554"/>
      <c r="L274" s="553"/>
      <c r="M274" s="554"/>
      <c r="N274" s="553"/>
      <c r="O274" s="554"/>
      <c r="P274" s="553"/>
      <c r="Q274" s="60"/>
      <c r="R274" s="17"/>
      <c r="S274" s="57">
        <f>'Og s3a'!D273</f>
        <v>0</v>
      </c>
      <c r="T274" s="51"/>
      <c r="U274" s="340"/>
      <c r="V274" s="341"/>
      <c r="W274" s="341"/>
      <c r="X274" s="341"/>
      <c r="Y274" s="340"/>
      <c r="Z274" s="340"/>
      <c r="AA274" s="51"/>
      <c r="AB274" s="51"/>
      <c r="AC274" s="51"/>
      <c r="AD274" s="51"/>
      <c r="AE274" s="51"/>
      <c r="AF274" s="51"/>
      <c r="AG274" s="51"/>
      <c r="AH274" s="51"/>
      <c r="AI274" s="51"/>
      <c r="AJ274" s="51"/>
      <c r="AK274" s="51"/>
      <c r="AL274" s="51"/>
      <c r="AM274" s="51"/>
    </row>
    <row r="275" spans="2:39" ht="21" customHeight="1">
      <c r="B275" s="1231" t="str">
        <f t="shared" si="4"/>
        <v/>
      </c>
      <c r="C275" s="496">
        <f>'Og s3a'!C274</f>
        <v>0</v>
      </c>
      <c r="D275" s="497">
        <f>'Og s3a'!E274</f>
        <v>0</v>
      </c>
      <c r="E275" s="977">
        <f>'Og s3a'!F274</f>
        <v>0</v>
      </c>
      <c r="F275" s="496">
        <f>'Og s3a'!G274</f>
        <v>0</v>
      </c>
      <c r="G275" s="554"/>
      <c r="H275" s="553"/>
      <c r="I275" s="554"/>
      <c r="J275" s="553"/>
      <c r="K275" s="554"/>
      <c r="L275" s="553"/>
      <c r="M275" s="554"/>
      <c r="N275" s="553"/>
      <c r="O275" s="554"/>
      <c r="P275" s="553"/>
      <c r="Q275" s="60"/>
      <c r="R275" s="17"/>
      <c r="S275" s="57">
        <f>'Og s3a'!D274</f>
        <v>0</v>
      </c>
      <c r="T275" s="51"/>
      <c r="U275" s="340"/>
      <c r="V275" s="341"/>
      <c r="W275" s="341"/>
      <c r="X275" s="341"/>
      <c r="Y275" s="340"/>
      <c r="Z275" s="340"/>
      <c r="AA275" s="51"/>
      <c r="AB275" s="51"/>
      <c r="AC275" s="51"/>
      <c r="AD275" s="51"/>
      <c r="AE275" s="51"/>
      <c r="AF275" s="51"/>
      <c r="AG275" s="51"/>
      <c r="AH275" s="51"/>
      <c r="AI275" s="51"/>
      <c r="AJ275" s="51"/>
      <c r="AK275" s="51"/>
      <c r="AL275" s="51"/>
      <c r="AM275" s="51"/>
    </row>
    <row r="276" spans="2:39" ht="21" customHeight="1">
      <c r="B276" s="1231" t="str">
        <f t="shared" si="4"/>
        <v/>
      </c>
      <c r="C276" s="496">
        <f>'Og s3a'!C275</f>
        <v>0</v>
      </c>
      <c r="D276" s="497">
        <f>'Og s3a'!E275</f>
        <v>0</v>
      </c>
      <c r="E276" s="977">
        <f>'Og s3a'!F275</f>
        <v>0</v>
      </c>
      <c r="F276" s="496">
        <f>'Og s3a'!G275</f>
        <v>0</v>
      </c>
      <c r="G276" s="554"/>
      <c r="H276" s="553"/>
      <c r="I276" s="554"/>
      <c r="J276" s="553"/>
      <c r="K276" s="554"/>
      <c r="L276" s="553"/>
      <c r="M276" s="554"/>
      <c r="N276" s="553"/>
      <c r="O276" s="554"/>
      <c r="P276" s="553"/>
      <c r="Q276" s="60"/>
      <c r="R276" s="17"/>
      <c r="S276" s="57">
        <f>'Og s3a'!D275</f>
        <v>0</v>
      </c>
      <c r="T276" s="51"/>
      <c r="U276" s="340"/>
      <c r="V276" s="341"/>
      <c r="W276" s="341"/>
      <c r="X276" s="341"/>
      <c r="Y276" s="340"/>
      <c r="Z276" s="340"/>
      <c r="AA276" s="51"/>
      <c r="AB276" s="51"/>
      <c r="AC276" s="51"/>
      <c r="AD276" s="51"/>
      <c r="AE276" s="51"/>
      <c r="AF276" s="51"/>
      <c r="AG276" s="51"/>
      <c r="AH276" s="51"/>
      <c r="AI276" s="51"/>
      <c r="AJ276" s="51"/>
      <c r="AK276" s="51"/>
      <c r="AL276" s="51"/>
      <c r="AM276" s="51"/>
    </row>
    <row r="277" spans="2:39" ht="21" customHeight="1">
      <c r="B277" s="1231" t="str">
        <f t="shared" si="4"/>
        <v/>
      </c>
      <c r="C277" s="496">
        <f>'Og s3a'!C276</f>
        <v>0</v>
      </c>
      <c r="D277" s="497">
        <f>'Og s3a'!E276</f>
        <v>0</v>
      </c>
      <c r="E277" s="977">
        <f>'Og s3a'!F276</f>
        <v>0</v>
      </c>
      <c r="F277" s="496">
        <f>'Og s3a'!G276</f>
        <v>0</v>
      </c>
      <c r="G277" s="554"/>
      <c r="H277" s="553"/>
      <c r="I277" s="554"/>
      <c r="J277" s="553"/>
      <c r="K277" s="554"/>
      <c r="L277" s="553"/>
      <c r="M277" s="554"/>
      <c r="N277" s="553"/>
      <c r="O277" s="554"/>
      <c r="P277" s="553"/>
      <c r="Q277" s="60"/>
      <c r="R277" s="17"/>
      <c r="S277" s="57">
        <f>'Og s3a'!D276</f>
        <v>0</v>
      </c>
      <c r="T277" s="51"/>
      <c r="U277" s="340"/>
      <c r="V277" s="341"/>
      <c r="W277" s="341"/>
      <c r="X277" s="341"/>
      <c r="Y277" s="340"/>
      <c r="Z277" s="340"/>
      <c r="AA277" s="51"/>
      <c r="AB277" s="51"/>
      <c r="AC277" s="51"/>
      <c r="AD277" s="51"/>
      <c r="AE277" s="51"/>
      <c r="AF277" s="51"/>
      <c r="AG277" s="51"/>
      <c r="AH277" s="51"/>
      <c r="AI277" s="51"/>
      <c r="AJ277" s="51"/>
      <c r="AK277" s="51"/>
      <c r="AL277" s="51"/>
      <c r="AM277" s="51"/>
    </row>
    <row r="278" spans="2:39" ht="21" customHeight="1">
      <c r="B278" s="1231" t="str">
        <f t="shared" si="4"/>
        <v/>
      </c>
      <c r="C278" s="496">
        <f>'Og s3a'!C277</f>
        <v>0</v>
      </c>
      <c r="D278" s="497">
        <f>'Og s3a'!E277</f>
        <v>0</v>
      </c>
      <c r="E278" s="977">
        <f>'Og s3a'!F277</f>
        <v>0</v>
      </c>
      <c r="F278" s="496">
        <f>'Og s3a'!G277</f>
        <v>0</v>
      </c>
      <c r="G278" s="554"/>
      <c r="H278" s="553"/>
      <c r="I278" s="554"/>
      <c r="J278" s="553"/>
      <c r="K278" s="554"/>
      <c r="L278" s="553"/>
      <c r="M278" s="554"/>
      <c r="N278" s="553"/>
      <c r="O278" s="554"/>
      <c r="P278" s="553"/>
      <c r="Q278" s="60"/>
      <c r="R278" s="17"/>
      <c r="S278" s="57">
        <f>'Og s3a'!D277</f>
        <v>0</v>
      </c>
      <c r="T278" s="51"/>
      <c r="U278" s="340"/>
      <c r="V278" s="341"/>
      <c r="W278" s="341"/>
      <c r="X278" s="341"/>
      <c r="Y278" s="340"/>
      <c r="Z278" s="340"/>
      <c r="AA278" s="51"/>
      <c r="AB278" s="51"/>
      <c r="AC278" s="51"/>
      <c r="AD278" s="51"/>
      <c r="AE278" s="51"/>
      <c r="AF278" s="51"/>
      <c r="AG278" s="51"/>
      <c r="AH278" s="51"/>
      <c r="AI278" s="51"/>
      <c r="AJ278" s="51"/>
      <c r="AK278" s="51"/>
      <c r="AL278" s="51"/>
      <c r="AM278" s="51"/>
    </row>
    <row r="279" spans="2:39" ht="21" customHeight="1">
      <c r="B279" s="1231" t="str">
        <f t="shared" si="4"/>
        <v/>
      </c>
      <c r="C279" s="496">
        <f>'Og s3a'!C278</f>
        <v>0</v>
      </c>
      <c r="D279" s="497">
        <f>'Og s3a'!E278</f>
        <v>0</v>
      </c>
      <c r="E279" s="977">
        <f>'Og s3a'!F278</f>
        <v>0</v>
      </c>
      <c r="F279" s="496">
        <f>'Og s3a'!G278</f>
        <v>0</v>
      </c>
      <c r="G279" s="554"/>
      <c r="H279" s="553"/>
      <c r="I279" s="554"/>
      <c r="J279" s="553"/>
      <c r="K279" s="554"/>
      <c r="L279" s="553"/>
      <c r="M279" s="554"/>
      <c r="N279" s="553"/>
      <c r="O279" s="554"/>
      <c r="P279" s="553"/>
      <c r="Q279" s="60"/>
      <c r="R279" s="17"/>
      <c r="S279" s="57">
        <f>'Og s3a'!D278</f>
        <v>0</v>
      </c>
      <c r="T279" s="51"/>
      <c r="U279" s="340"/>
      <c r="V279" s="341"/>
      <c r="W279" s="341"/>
      <c r="X279" s="341"/>
      <c r="Y279" s="340"/>
      <c r="Z279" s="340"/>
      <c r="AA279" s="51"/>
      <c r="AB279" s="51"/>
      <c r="AC279" s="51"/>
      <c r="AD279" s="51"/>
      <c r="AE279" s="51"/>
      <c r="AF279" s="51"/>
      <c r="AG279" s="51"/>
      <c r="AH279" s="51"/>
      <c r="AI279" s="51"/>
      <c r="AJ279" s="51"/>
      <c r="AK279" s="51"/>
      <c r="AL279" s="51"/>
      <c r="AM279" s="51"/>
    </row>
    <row r="280" spans="2:39" ht="21" customHeight="1">
      <c r="B280" s="1231" t="str">
        <f t="shared" si="4"/>
        <v/>
      </c>
      <c r="C280" s="496">
        <f>'Og s3a'!C279</f>
        <v>0</v>
      </c>
      <c r="D280" s="497">
        <f>'Og s3a'!E279</f>
        <v>0</v>
      </c>
      <c r="E280" s="977">
        <f>'Og s3a'!F279</f>
        <v>0</v>
      </c>
      <c r="F280" s="496">
        <f>'Og s3a'!G279</f>
        <v>0</v>
      </c>
      <c r="G280" s="554"/>
      <c r="H280" s="553"/>
      <c r="I280" s="554"/>
      <c r="J280" s="553"/>
      <c r="K280" s="554"/>
      <c r="L280" s="553"/>
      <c r="M280" s="554"/>
      <c r="N280" s="553"/>
      <c r="O280" s="554"/>
      <c r="P280" s="553"/>
      <c r="Q280" s="60"/>
      <c r="R280" s="17"/>
      <c r="S280" s="57">
        <f>'Og s3a'!D279</f>
        <v>0</v>
      </c>
      <c r="T280" s="51"/>
      <c r="U280" s="340"/>
      <c r="V280" s="341"/>
      <c r="W280" s="341"/>
      <c r="X280" s="341"/>
      <c r="Y280" s="340"/>
      <c r="Z280" s="340"/>
      <c r="AA280" s="51"/>
      <c r="AB280" s="51"/>
      <c r="AC280" s="51"/>
      <c r="AD280" s="51"/>
      <c r="AE280" s="51"/>
      <c r="AF280" s="51"/>
      <c r="AG280" s="51"/>
      <c r="AH280" s="51"/>
      <c r="AI280" s="51"/>
      <c r="AJ280" s="51"/>
      <c r="AK280" s="51"/>
      <c r="AL280" s="51"/>
      <c r="AM280" s="51"/>
    </row>
    <row r="281" spans="2:39" ht="21" customHeight="1">
      <c r="B281" s="1231" t="str">
        <f t="shared" si="4"/>
        <v/>
      </c>
      <c r="C281" s="496">
        <f>'Og s3a'!C280</f>
        <v>0</v>
      </c>
      <c r="D281" s="497">
        <f>'Og s3a'!E280</f>
        <v>0</v>
      </c>
      <c r="E281" s="977">
        <f>'Og s3a'!F280</f>
        <v>0</v>
      </c>
      <c r="F281" s="496">
        <f>'Og s3a'!G280</f>
        <v>0</v>
      </c>
      <c r="G281" s="554"/>
      <c r="H281" s="553"/>
      <c r="I281" s="554"/>
      <c r="J281" s="553"/>
      <c r="K281" s="554"/>
      <c r="L281" s="553"/>
      <c r="M281" s="554"/>
      <c r="N281" s="553"/>
      <c r="O281" s="554"/>
      <c r="P281" s="553"/>
      <c r="Q281" s="60"/>
      <c r="R281" s="17"/>
      <c r="S281" s="57">
        <f>'Og s3a'!D280</f>
        <v>0</v>
      </c>
      <c r="T281" s="51"/>
      <c r="U281" s="340"/>
      <c r="V281" s="341"/>
      <c r="W281" s="341"/>
      <c r="X281" s="341"/>
      <c r="Y281" s="340"/>
      <c r="Z281" s="340"/>
      <c r="AA281" s="51"/>
      <c r="AB281" s="51"/>
      <c r="AC281" s="51"/>
      <c r="AD281" s="51"/>
      <c r="AE281" s="51"/>
      <c r="AF281" s="51"/>
      <c r="AG281" s="51"/>
      <c r="AH281" s="51"/>
      <c r="AI281" s="51"/>
      <c r="AJ281" s="51"/>
      <c r="AK281" s="51"/>
      <c r="AL281" s="51"/>
      <c r="AM281" s="51"/>
    </row>
    <row r="282" spans="2:39" ht="21" customHeight="1">
      <c r="B282" s="1231" t="str">
        <f t="shared" si="4"/>
        <v/>
      </c>
      <c r="C282" s="496">
        <f>'Og s3a'!C281</f>
        <v>0</v>
      </c>
      <c r="D282" s="497">
        <f>'Og s3a'!E281</f>
        <v>0</v>
      </c>
      <c r="E282" s="977">
        <f>'Og s3a'!F281</f>
        <v>0</v>
      </c>
      <c r="F282" s="496">
        <f>'Og s3a'!G281</f>
        <v>0</v>
      </c>
      <c r="G282" s="554"/>
      <c r="H282" s="553"/>
      <c r="I282" s="554"/>
      <c r="J282" s="553"/>
      <c r="K282" s="554"/>
      <c r="L282" s="553"/>
      <c r="M282" s="554"/>
      <c r="N282" s="553"/>
      <c r="O282" s="554"/>
      <c r="P282" s="553"/>
      <c r="Q282" s="60"/>
      <c r="R282" s="17"/>
      <c r="S282" s="57">
        <f>'Og s3a'!D281</f>
        <v>0</v>
      </c>
      <c r="T282" s="51"/>
      <c r="U282" s="340"/>
      <c r="V282" s="341"/>
      <c r="W282" s="341"/>
      <c r="X282" s="341"/>
      <c r="Y282" s="340"/>
      <c r="Z282" s="340"/>
      <c r="AA282" s="51"/>
      <c r="AB282" s="51"/>
      <c r="AC282" s="51"/>
      <c r="AD282" s="51"/>
      <c r="AE282" s="51"/>
      <c r="AF282" s="51"/>
      <c r="AG282" s="51"/>
      <c r="AH282" s="51"/>
      <c r="AI282" s="51"/>
      <c r="AJ282" s="51"/>
      <c r="AK282" s="51"/>
      <c r="AL282" s="51"/>
      <c r="AM282" s="51"/>
    </row>
    <row r="283" spans="2:39" ht="21" customHeight="1">
      <c r="B283" s="1231" t="str">
        <f t="shared" si="4"/>
        <v/>
      </c>
      <c r="C283" s="496">
        <f>'Og s3a'!C282</f>
        <v>0</v>
      </c>
      <c r="D283" s="497">
        <f>'Og s3a'!E282</f>
        <v>0</v>
      </c>
      <c r="E283" s="977">
        <f>'Og s3a'!F282</f>
        <v>0</v>
      </c>
      <c r="F283" s="496">
        <f>'Og s3a'!G282</f>
        <v>0</v>
      </c>
      <c r="G283" s="554"/>
      <c r="H283" s="553"/>
      <c r="I283" s="554"/>
      <c r="J283" s="553"/>
      <c r="K283" s="554"/>
      <c r="L283" s="553"/>
      <c r="M283" s="554"/>
      <c r="N283" s="553"/>
      <c r="O283" s="554"/>
      <c r="P283" s="553"/>
      <c r="Q283" s="60"/>
      <c r="R283" s="17"/>
      <c r="S283" s="57">
        <f>'Og s3a'!D282</f>
        <v>0</v>
      </c>
      <c r="T283" s="51"/>
      <c r="U283" s="340"/>
      <c r="V283" s="341"/>
      <c r="W283" s="341"/>
      <c r="X283" s="341"/>
      <c r="Y283" s="340"/>
      <c r="Z283" s="340"/>
      <c r="AA283" s="51"/>
      <c r="AB283" s="51"/>
      <c r="AC283" s="51"/>
      <c r="AD283" s="51"/>
      <c r="AE283" s="51"/>
      <c r="AF283" s="51"/>
      <c r="AG283" s="51"/>
      <c r="AH283" s="51"/>
      <c r="AI283" s="51"/>
      <c r="AJ283" s="51"/>
      <c r="AK283" s="51"/>
      <c r="AL283" s="51"/>
      <c r="AM283" s="51"/>
    </row>
    <row r="284" spans="2:39" ht="21" customHeight="1">
      <c r="B284" s="1231" t="str">
        <f t="shared" si="4"/>
        <v/>
      </c>
      <c r="C284" s="496">
        <f>'Og s3a'!C283</f>
        <v>0</v>
      </c>
      <c r="D284" s="497">
        <f>'Og s3a'!E283</f>
        <v>0</v>
      </c>
      <c r="E284" s="977">
        <f>'Og s3a'!F283</f>
        <v>0</v>
      </c>
      <c r="F284" s="496">
        <f>'Og s3a'!G283</f>
        <v>0</v>
      </c>
      <c r="G284" s="554"/>
      <c r="H284" s="553"/>
      <c r="I284" s="554"/>
      <c r="J284" s="553"/>
      <c r="K284" s="554"/>
      <c r="L284" s="553"/>
      <c r="M284" s="554"/>
      <c r="N284" s="553"/>
      <c r="O284" s="554"/>
      <c r="P284" s="553"/>
      <c r="Q284" s="60"/>
      <c r="R284" s="17"/>
      <c r="S284" s="57">
        <f>'Og s3a'!D283</f>
        <v>0</v>
      </c>
      <c r="T284" s="51"/>
      <c r="U284" s="340"/>
      <c r="V284" s="341"/>
      <c r="W284" s="341"/>
      <c r="X284" s="341"/>
      <c r="Y284" s="340"/>
      <c r="Z284" s="340"/>
      <c r="AA284" s="51"/>
      <c r="AB284" s="51"/>
      <c r="AC284" s="51"/>
      <c r="AD284" s="51"/>
      <c r="AE284" s="51"/>
      <c r="AF284" s="51"/>
      <c r="AG284" s="51"/>
      <c r="AH284" s="51"/>
      <c r="AI284" s="51"/>
      <c r="AJ284" s="51"/>
      <c r="AK284" s="51"/>
      <c r="AL284" s="51"/>
      <c r="AM284" s="51"/>
    </row>
    <row r="285" spans="2:39" ht="21" customHeight="1">
      <c r="B285" s="1231" t="str">
        <f t="shared" si="4"/>
        <v/>
      </c>
      <c r="C285" s="496">
        <f>'Og s3a'!C284</f>
        <v>0</v>
      </c>
      <c r="D285" s="497">
        <f>'Og s3a'!E284</f>
        <v>0</v>
      </c>
      <c r="E285" s="977">
        <f>'Og s3a'!F284</f>
        <v>0</v>
      </c>
      <c r="F285" s="496">
        <f>'Og s3a'!G284</f>
        <v>0</v>
      </c>
      <c r="G285" s="554"/>
      <c r="H285" s="553"/>
      <c r="I285" s="554"/>
      <c r="J285" s="553"/>
      <c r="K285" s="554"/>
      <c r="L285" s="553"/>
      <c r="M285" s="554"/>
      <c r="N285" s="553"/>
      <c r="O285" s="554"/>
      <c r="P285" s="553"/>
      <c r="Q285" s="60"/>
      <c r="R285" s="17"/>
      <c r="S285" s="57">
        <f>'Og s3a'!D284</f>
        <v>0</v>
      </c>
      <c r="T285" s="51"/>
      <c r="U285" s="340"/>
      <c r="V285" s="341"/>
      <c r="W285" s="341"/>
      <c r="X285" s="341"/>
      <c r="Y285" s="340"/>
      <c r="Z285" s="340"/>
      <c r="AA285" s="51"/>
      <c r="AB285" s="51"/>
      <c r="AC285" s="51"/>
      <c r="AD285" s="51"/>
      <c r="AE285" s="51"/>
      <c r="AF285" s="51"/>
      <c r="AG285" s="51"/>
      <c r="AH285" s="51"/>
      <c r="AI285" s="51"/>
      <c r="AJ285" s="51"/>
      <c r="AK285" s="51"/>
      <c r="AL285" s="51"/>
      <c r="AM285" s="51"/>
    </row>
    <row r="286" spans="2:39" ht="21" customHeight="1">
      <c r="B286" s="1231" t="str">
        <f t="shared" si="4"/>
        <v/>
      </c>
      <c r="C286" s="496">
        <f>'Og s3a'!C285</f>
        <v>0</v>
      </c>
      <c r="D286" s="497">
        <f>'Og s3a'!E285</f>
        <v>0</v>
      </c>
      <c r="E286" s="977">
        <f>'Og s3a'!F285</f>
        <v>0</v>
      </c>
      <c r="F286" s="496">
        <f>'Og s3a'!G285</f>
        <v>0</v>
      </c>
      <c r="G286" s="554"/>
      <c r="H286" s="553"/>
      <c r="I286" s="554"/>
      <c r="J286" s="553"/>
      <c r="K286" s="554"/>
      <c r="L286" s="553"/>
      <c r="M286" s="554"/>
      <c r="N286" s="553"/>
      <c r="O286" s="554"/>
      <c r="P286" s="553"/>
      <c r="Q286" s="60"/>
      <c r="R286" s="17"/>
      <c r="S286" s="57">
        <f>'Og s3a'!D285</f>
        <v>0</v>
      </c>
      <c r="T286" s="51"/>
      <c r="U286" s="340"/>
      <c r="V286" s="341"/>
      <c r="W286" s="341"/>
      <c r="X286" s="341"/>
      <c r="Y286" s="340"/>
      <c r="Z286" s="340"/>
      <c r="AA286" s="51"/>
      <c r="AB286" s="51"/>
      <c r="AC286" s="51"/>
      <c r="AD286" s="51"/>
      <c r="AE286" s="51"/>
      <c r="AF286" s="51"/>
      <c r="AG286" s="51"/>
      <c r="AH286" s="51"/>
      <c r="AI286" s="51"/>
      <c r="AJ286" s="51"/>
      <c r="AK286" s="51"/>
      <c r="AL286" s="51"/>
      <c r="AM286" s="51"/>
    </row>
    <row r="287" spans="2:39" ht="21" customHeight="1">
      <c r="B287" s="1231" t="str">
        <f t="shared" si="4"/>
        <v/>
      </c>
      <c r="C287" s="496">
        <f>'Og s3a'!C286</f>
        <v>0</v>
      </c>
      <c r="D287" s="497">
        <f>'Og s3a'!E286</f>
        <v>0</v>
      </c>
      <c r="E287" s="977">
        <f>'Og s3a'!F286</f>
        <v>0</v>
      </c>
      <c r="F287" s="496">
        <f>'Og s3a'!G286</f>
        <v>0</v>
      </c>
      <c r="G287" s="554"/>
      <c r="H287" s="553"/>
      <c r="I287" s="554"/>
      <c r="J287" s="553"/>
      <c r="K287" s="554"/>
      <c r="L287" s="553"/>
      <c r="M287" s="554"/>
      <c r="N287" s="553"/>
      <c r="O287" s="554"/>
      <c r="P287" s="553"/>
      <c r="Q287" s="60"/>
      <c r="R287" s="17"/>
      <c r="S287" s="57">
        <f>'Og s3a'!D286</f>
        <v>0</v>
      </c>
      <c r="T287" s="51"/>
      <c r="U287" s="340"/>
      <c r="V287" s="341"/>
      <c r="W287" s="341"/>
      <c r="X287" s="341"/>
      <c r="Y287" s="340"/>
      <c r="Z287" s="340"/>
      <c r="AA287" s="51"/>
      <c r="AB287" s="51"/>
      <c r="AC287" s="51"/>
      <c r="AD287" s="51"/>
      <c r="AE287" s="51"/>
      <c r="AF287" s="51"/>
      <c r="AG287" s="51"/>
      <c r="AH287" s="51"/>
      <c r="AI287" s="51"/>
      <c r="AJ287" s="51"/>
      <c r="AK287" s="51"/>
      <c r="AL287" s="51"/>
      <c r="AM287" s="51"/>
    </row>
    <row r="288" spans="2:39" ht="21" customHeight="1">
      <c r="B288" s="1231" t="str">
        <f t="shared" si="4"/>
        <v/>
      </c>
      <c r="C288" s="496">
        <f>'Og s3a'!C287</f>
        <v>0</v>
      </c>
      <c r="D288" s="497">
        <f>'Og s3a'!E287</f>
        <v>0</v>
      </c>
      <c r="E288" s="977">
        <f>'Og s3a'!F287</f>
        <v>0</v>
      </c>
      <c r="F288" s="496">
        <f>'Og s3a'!G287</f>
        <v>0</v>
      </c>
      <c r="G288" s="554"/>
      <c r="H288" s="553"/>
      <c r="I288" s="554"/>
      <c r="J288" s="553"/>
      <c r="K288" s="554"/>
      <c r="L288" s="553"/>
      <c r="M288" s="554"/>
      <c r="N288" s="553"/>
      <c r="O288" s="554"/>
      <c r="P288" s="553"/>
      <c r="Q288" s="60"/>
      <c r="R288" s="17"/>
      <c r="S288" s="57">
        <f>'Og s3a'!D287</f>
        <v>0</v>
      </c>
      <c r="T288" s="51"/>
      <c r="U288" s="340"/>
      <c r="V288" s="341"/>
      <c r="W288" s="341"/>
      <c r="X288" s="341"/>
      <c r="Y288" s="340"/>
      <c r="Z288" s="340"/>
      <c r="AA288" s="51"/>
      <c r="AB288" s="51"/>
      <c r="AC288" s="51"/>
      <c r="AD288" s="51"/>
      <c r="AE288" s="51"/>
      <c r="AF288" s="51"/>
      <c r="AG288" s="51"/>
      <c r="AH288" s="51"/>
      <c r="AI288" s="51"/>
      <c r="AJ288" s="51"/>
      <c r="AK288" s="51"/>
      <c r="AL288" s="51"/>
      <c r="AM288" s="51"/>
    </row>
    <row r="289" spans="2:39" ht="21" customHeight="1">
      <c r="B289" s="1231" t="str">
        <f t="shared" si="4"/>
        <v/>
      </c>
      <c r="C289" s="496">
        <f>'Og s3a'!C288</f>
        <v>0</v>
      </c>
      <c r="D289" s="497">
        <f>'Og s3a'!E288</f>
        <v>0</v>
      </c>
      <c r="E289" s="977">
        <f>'Og s3a'!F288</f>
        <v>0</v>
      </c>
      <c r="F289" s="496">
        <f>'Og s3a'!G288</f>
        <v>0</v>
      </c>
      <c r="G289" s="554"/>
      <c r="H289" s="553"/>
      <c r="I289" s="554"/>
      <c r="J289" s="553"/>
      <c r="K289" s="554"/>
      <c r="L289" s="553"/>
      <c r="M289" s="554"/>
      <c r="N289" s="553"/>
      <c r="O289" s="554"/>
      <c r="P289" s="553"/>
      <c r="Q289" s="60"/>
      <c r="R289" s="17"/>
      <c r="S289" s="57">
        <f>'Og s3a'!D288</f>
        <v>0</v>
      </c>
      <c r="T289" s="51"/>
      <c r="U289" s="340"/>
      <c r="V289" s="341"/>
      <c r="W289" s="341"/>
      <c r="X289" s="341"/>
      <c r="Y289" s="340"/>
      <c r="Z289" s="340"/>
      <c r="AA289" s="51"/>
      <c r="AB289" s="51"/>
      <c r="AC289" s="51"/>
      <c r="AD289" s="51"/>
      <c r="AE289" s="51"/>
      <c r="AF289" s="51"/>
      <c r="AG289" s="51"/>
      <c r="AH289" s="51"/>
      <c r="AI289" s="51"/>
      <c r="AJ289" s="51"/>
      <c r="AK289" s="51"/>
      <c r="AL289" s="51"/>
      <c r="AM289" s="51"/>
    </row>
    <row r="290" spans="2:39" ht="21" customHeight="1">
      <c r="B290" s="1231" t="str">
        <f t="shared" si="4"/>
        <v/>
      </c>
      <c r="C290" s="496">
        <f>'Og s3a'!C289</f>
        <v>0</v>
      </c>
      <c r="D290" s="497">
        <f>'Og s3a'!E289</f>
        <v>0</v>
      </c>
      <c r="E290" s="977">
        <f>'Og s3a'!F289</f>
        <v>0</v>
      </c>
      <c r="F290" s="496">
        <f>'Og s3a'!G289</f>
        <v>0</v>
      </c>
      <c r="G290" s="554"/>
      <c r="H290" s="553"/>
      <c r="I290" s="554"/>
      <c r="J290" s="553"/>
      <c r="K290" s="554"/>
      <c r="L290" s="553"/>
      <c r="M290" s="554"/>
      <c r="N290" s="553"/>
      <c r="O290" s="554"/>
      <c r="P290" s="553"/>
      <c r="Q290" s="60"/>
      <c r="R290" s="17"/>
      <c r="S290" s="57">
        <f>'Og s3a'!D289</f>
        <v>0</v>
      </c>
      <c r="T290" s="51"/>
      <c r="U290" s="340"/>
      <c r="V290" s="341"/>
      <c r="W290" s="341"/>
      <c r="X290" s="341"/>
      <c r="Y290" s="340"/>
      <c r="Z290" s="340"/>
      <c r="AA290" s="51"/>
      <c r="AB290" s="51"/>
      <c r="AC290" s="51"/>
      <c r="AD290" s="51"/>
      <c r="AE290" s="51"/>
      <c r="AF290" s="51"/>
      <c r="AG290" s="51"/>
      <c r="AH290" s="51"/>
      <c r="AI290" s="51"/>
      <c r="AJ290" s="51"/>
      <c r="AK290" s="51"/>
      <c r="AL290" s="51"/>
      <c r="AM290" s="51"/>
    </row>
    <row r="291" spans="2:39" ht="21" customHeight="1">
      <c r="B291" s="1231" t="str">
        <f t="shared" si="4"/>
        <v/>
      </c>
      <c r="C291" s="496">
        <f>'Og s3a'!C290</f>
        <v>0</v>
      </c>
      <c r="D291" s="497">
        <f>'Og s3a'!E290</f>
        <v>0</v>
      </c>
      <c r="E291" s="977">
        <f>'Og s3a'!F290</f>
        <v>0</v>
      </c>
      <c r="F291" s="496">
        <f>'Og s3a'!G290</f>
        <v>0</v>
      </c>
      <c r="G291" s="554"/>
      <c r="H291" s="553"/>
      <c r="I291" s="554"/>
      <c r="J291" s="553"/>
      <c r="K291" s="554"/>
      <c r="L291" s="553"/>
      <c r="M291" s="554"/>
      <c r="N291" s="553"/>
      <c r="O291" s="554"/>
      <c r="P291" s="553"/>
      <c r="Q291" s="60"/>
      <c r="R291" s="17"/>
      <c r="S291" s="57">
        <f>'Og s3a'!D290</f>
        <v>0</v>
      </c>
      <c r="T291" s="51"/>
      <c r="U291" s="340"/>
      <c r="V291" s="341"/>
      <c r="W291" s="341"/>
      <c r="X291" s="341"/>
      <c r="Y291" s="340"/>
      <c r="Z291" s="340"/>
      <c r="AA291" s="51"/>
      <c r="AB291" s="51"/>
      <c r="AC291" s="51"/>
      <c r="AD291" s="51"/>
      <c r="AE291" s="51"/>
      <c r="AF291" s="51"/>
      <c r="AG291" s="51"/>
      <c r="AH291" s="51"/>
      <c r="AI291" s="51"/>
      <c r="AJ291" s="51"/>
      <c r="AK291" s="51"/>
      <c r="AL291" s="51"/>
      <c r="AM291" s="51"/>
    </row>
    <row r="292" spans="2:39" ht="21" customHeight="1">
      <c r="B292" s="1231" t="str">
        <f t="shared" si="4"/>
        <v/>
      </c>
      <c r="C292" s="496">
        <f>'Og s3a'!C291</f>
        <v>0</v>
      </c>
      <c r="D292" s="497">
        <f>'Og s3a'!E291</f>
        <v>0</v>
      </c>
      <c r="E292" s="977">
        <f>'Og s3a'!F291</f>
        <v>0</v>
      </c>
      <c r="F292" s="496">
        <f>'Og s3a'!G291</f>
        <v>0</v>
      </c>
      <c r="G292" s="554"/>
      <c r="H292" s="553"/>
      <c r="I292" s="554"/>
      <c r="J292" s="553"/>
      <c r="K292" s="554"/>
      <c r="L292" s="553"/>
      <c r="M292" s="554"/>
      <c r="N292" s="553"/>
      <c r="O292" s="554"/>
      <c r="P292" s="553"/>
      <c r="Q292" s="60"/>
      <c r="R292" s="17"/>
      <c r="S292" s="57">
        <f>'Og s3a'!D291</f>
        <v>0</v>
      </c>
      <c r="T292" s="51"/>
      <c r="U292" s="340"/>
      <c r="V292" s="341"/>
      <c r="W292" s="341"/>
      <c r="X292" s="341"/>
      <c r="Y292" s="340"/>
      <c r="Z292" s="340"/>
      <c r="AA292" s="51"/>
      <c r="AB292" s="51"/>
      <c r="AC292" s="51"/>
      <c r="AD292" s="51"/>
      <c r="AE292" s="51"/>
      <c r="AF292" s="51"/>
      <c r="AG292" s="51"/>
      <c r="AH292" s="51"/>
      <c r="AI292" s="51"/>
      <c r="AJ292" s="51"/>
      <c r="AK292" s="51"/>
      <c r="AL292" s="51"/>
      <c r="AM292" s="51"/>
    </row>
    <row r="293" spans="2:39" ht="21" customHeight="1">
      <c r="B293" s="1231" t="str">
        <f t="shared" si="4"/>
        <v/>
      </c>
      <c r="C293" s="496">
        <f>'Og s3a'!C292</f>
        <v>0</v>
      </c>
      <c r="D293" s="497">
        <f>'Og s3a'!E292</f>
        <v>0</v>
      </c>
      <c r="E293" s="977">
        <f>'Og s3a'!F292</f>
        <v>0</v>
      </c>
      <c r="F293" s="496">
        <f>'Og s3a'!G292</f>
        <v>0</v>
      </c>
      <c r="G293" s="554"/>
      <c r="H293" s="553"/>
      <c r="I293" s="554"/>
      <c r="J293" s="553"/>
      <c r="K293" s="554"/>
      <c r="L293" s="553"/>
      <c r="M293" s="554"/>
      <c r="N293" s="553"/>
      <c r="O293" s="554"/>
      <c r="P293" s="553"/>
      <c r="Q293" s="60"/>
      <c r="R293" s="17"/>
      <c r="S293" s="57">
        <f>'Og s3a'!D292</f>
        <v>0</v>
      </c>
      <c r="T293" s="51"/>
      <c r="U293" s="340"/>
      <c r="V293" s="341"/>
      <c r="W293" s="341"/>
      <c r="X293" s="341"/>
      <c r="Y293" s="340"/>
      <c r="Z293" s="340"/>
      <c r="AA293" s="51"/>
      <c r="AB293" s="51"/>
      <c r="AC293" s="51"/>
      <c r="AD293" s="51"/>
      <c r="AE293" s="51"/>
      <c r="AF293" s="51"/>
      <c r="AG293" s="51"/>
      <c r="AH293" s="51"/>
      <c r="AI293" s="51"/>
      <c r="AJ293" s="51"/>
      <c r="AK293" s="51"/>
      <c r="AL293" s="51"/>
      <c r="AM293" s="51"/>
    </row>
    <row r="294" spans="2:39" ht="21" customHeight="1">
      <c r="B294" s="1231" t="str">
        <f t="shared" si="4"/>
        <v/>
      </c>
      <c r="C294" s="496">
        <f>'Og s3a'!C293</f>
        <v>0</v>
      </c>
      <c r="D294" s="497">
        <f>'Og s3a'!E293</f>
        <v>0</v>
      </c>
      <c r="E294" s="977">
        <f>'Og s3a'!F293</f>
        <v>0</v>
      </c>
      <c r="F294" s="496">
        <f>'Og s3a'!G293</f>
        <v>0</v>
      </c>
      <c r="G294" s="554"/>
      <c r="H294" s="553"/>
      <c r="I294" s="554"/>
      <c r="J294" s="553"/>
      <c r="K294" s="554"/>
      <c r="L294" s="553"/>
      <c r="M294" s="554"/>
      <c r="N294" s="553"/>
      <c r="O294" s="554"/>
      <c r="P294" s="553"/>
      <c r="Q294" s="60"/>
      <c r="R294" s="17"/>
      <c r="S294" s="57">
        <f>'Og s3a'!D293</f>
        <v>0</v>
      </c>
      <c r="T294" s="51"/>
      <c r="U294" s="340"/>
      <c r="V294" s="341"/>
      <c r="W294" s="341"/>
      <c r="X294" s="341"/>
      <c r="Y294" s="340"/>
      <c r="Z294" s="340"/>
      <c r="AA294" s="51"/>
      <c r="AB294" s="51"/>
      <c r="AC294" s="51"/>
      <c r="AD294" s="51"/>
      <c r="AE294" s="51"/>
      <c r="AF294" s="51"/>
      <c r="AG294" s="51"/>
      <c r="AH294" s="51"/>
      <c r="AI294" s="51"/>
      <c r="AJ294" s="51"/>
      <c r="AK294" s="51"/>
      <c r="AL294" s="51"/>
      <c r="AM294" s="51"/>
    </row>
    <row r="295" spans="2:39" ht="21" customHeight="1">
      <c r="B295" s="1231" t="str">
        <f t="shared" si="4"/>
        <v/>
      </c>
      <c r="C295" s="496">
        <f>'Og s3a'!C294</f>
        <v>0</v>
      </c>
      <c r="D295" s="497">
        <f>'Og s3a'!E294</f>
        <v>0</v>
      </c>
      <c r="E295" s="977">
        <f>'Og s3a'!F294</f>
        <v>0</v>
      </c>
      <c r="F295" s="496">
        <f>'Og s3a'!G294</f>
        <v>0</v>
      </c>
      <c r="G295" s="554"/>
      <c r="H295" s="553"/>
      <c r="I295" s="554"/>
      <c r="J295" s="553"/>
      <c r="K295" s="554"/>
      <c r="L295" s="553"/>
      <c r="M295" s="554"/>
      <c r="N295" s="553"/>
      <c r="O295" s="554"/>
      <c r="P295" s="553"/>
      <c r="Q295" s="60"/>
      <c r="R295" s="17"/>
      <c r="S295" s="57">
        <f>'Og s3a'!D294</f>
        <v>0</v>
      </c>
      <c r="T295" s="51"/>
      <c r="U295" s="340"/>
      <c r="V295" s="341"/>
      <c r="W295" s="341"/>
      <c r="X295" s="341"/>
      <c r="Y295" s="340"/>
      <c r="Z295" s="340"/>
      <c r="AA295" s="51"/>
      <c r="AB295" s="51"/>
      <c r="AC295" s="51"/>
      <c r="AD295" s="51"/>
      <c r="AE295" s="51"/>
      <c r="AF295" s="51"/>
      <c r="AG295" s="51"/>
      <c r="AH295" s="51"/>
      <c r="AI295" s="51"/>
      <c r="AJ295" s="51"/>
      <c r="AK295" s="51"/>
      <c r="AL295" s="51"/>
      <c r="AM295" s="51"/>
    </row>
    <row r="296" spans="2:39" ht="21" customHeight="1">
      <c r="B296" s="1231" t="str">
        <f t="shared" si="4"/>
        <v/>
      </c>
      <c r="C296" s="496">
        <f>'Og s3a'!C295</f>
        <v>0</v>
      </c>
      <c r="D296" s="497">
        <f>'Og s3a'!E295</f>
        <v>0</v>
      </c>
      <c r="E296" s="977">
        <f>'Og s3a'!F295</f>
        <v>0</v>
      </c>
      <c r="F296" s="496">
        <f>'Og s3a'!G295</f>
        <v>0</v>
      </c>
      <c r="G296" s="554"/>
      <c r="H296" s="553"/>
      <c r="I296" s="554"/>
      <c r="J296" s="553"/>
      <c r="K296" s="554"/>
      <c r="L296" s="553"/>
      <c r="M296" s="554"/>
      <c r="N296" s="553"/>
      <c r="O296" s="554"/>
      <c r="P296" s="553"/>
      <c r="Q296" s="60"/>
      <c r="R296" s="17"/>
      <c r="S296" s="57">
        <f>'Og s3a'!D295</f>
        <v>0</v>
      </c>
      <c r="T296" s="51"/>
      <c r="U296" s="340"/>
      <c r="V296" s="341"/>
      <c r="W296" s="341"/>
      <c r="X296" s="341"/>
      <c r="Y296" s="340"/>
      <c r="Z296" s="340"/>
      <c r="AA296" s="51"/>
      <c r="AB296" s="51"/>
      <c r="AC296" s="51"/>
      <c r="AD296" s="51"/>
      <c r="AE296" s="51"/>
      <c r="AF296" s="51"/>
      <c r="AG296" s="51"/>
      <c r="AH296" s="51"/>
      <c r="AI296" s="51"/>
      <c r="AJ296" s="51"/>
      <c r="AK296" s="51"/>
      <c r="AL296" s="51"/>
      <c r="AM296" s="51"/>
    </row>
    <row r="297" spans="2:39" ht="21" customHeight="1">
      <c r="B297" s="1231" t="str">
        <f t="shared" si="4"/>
        <v/>
      </c>
      <c r="C297" s="496">
        <f>'Og s3a'!C296</f>
        <v>0</v>
      </c>
      <c r="D297" s="497">
        <f>'Og s3a'!E296</f>
        <v>0</v>
      </c>
      <c r="E297" s="977">
        <f>'Og s3a'!F296</f>
        <v>0</v>
      </c>
      <c r="F297" s="496">
        <f>'Og s3a'!G296</f>
        <v>0</v>
      </c>
      <c r="G297" s="554"/>
      <c r="H297" s="553"/>
      <c r="I297" s="554"/>
      <c r="J297" s="553"/>
      <c r="K297" s="554"/>
      <c r="L297" s="553"/>
      <c r="M297" s="554"/>
      <c r="N297" s="553"/>
      <c r="O297" s="554"/>
      <c r="P297" s="553"/>
      <c r="Q297" s="60"/>
      <c r="R297" s="17"/>
      <c r="S297" s="57">
        <f>'Og s3a'!D296</f>
        <v>0</v>
      </c>
      <c r="T297" s="51"/>
      <c r="U297" s="340"/>
      <c r="V297" s="341"/>
      <c r="W297" s="341"/>
      <c r="X297" s="341"/>
      <c r="Y297" s="340"/>
      <c r="Z297" s="340"/>
      <c r="AA297" s="51"/>
      <c r="AB297" s="51"/>
      <c r="AC297" s="51"/>
      <c r="AD297" s="51"/>
      <c r="AE297" s="51"/>
      <c r="AF297" s="51"/>
      <c r="AG297" s="51"/>
      <c r="AH297" s="51"/>
      <c r="AI297" s="51"/>
      <c r="AJ297" s="51"/>
      <c r="AK297" s="51"/>
      <c r="AL297" s="51"/>
      <c r="AM297" s="51"/>
    </row>
    <row r="298" spans="2:39" ht="21" customHeight="1">
      <c r="B298" s="1231" t="str">
        <f t="shared" si="4"/>
        <v/>
      </c>
      <c r="C298" s="496">
        <f>'Og s3a'!C297</f>
        <v>0</v>
      </c>
      <c r="D298" s="497">
        <f>'Og s3a'!E297</f>
        <v>0</v>
      </c>
      <c r="E298" s="977">
        <f>'Og s3a'!F297</f>
        <v>0</v>
      </c>
      <c r="F298" s="496">
        <f>'Og s3a'!G297</f>
        <v>0</v>
      </c>
      <c r="G298" s="554"/>
      <c r="H298" s="553"/>
      <c r="I298" s="554"/>
      <c r="J298" s="553"/>
      <c r="K298" s="554"/>
      <c r="L298" s="553"/>
      <c r="M298" s="554"/>
      <c r="N298" s="553"/>
      <c r="O298" s="554"/>
      <c r="P298" s="553"/>
      <c r="Q298" s="60"/>
      <c r="R298" s="17"/>
      <c r="S298" s="57">
        <f>'Og s3a'!D297</f>
        <v>0</v>
      </c>
      <c r="T298" s="51"/>
      <c r="U298" s="340"/>
      <c r="V298" s="341"/>
      <c r="W298" s="341"/>
      <c r="X298" s="341"/>
      <c r="Y298" s="340"/>
      <c r="Z298" s="340"/>
      <c r="AA298" s="51"/>
      <c r="AB298" s="51"/>
      <c r="AC298" s="51"/>
      <c r="AD298" s="51"/>
      <c r="AE298" s="51"/>
      <c r="AF298" s="51"/>
      <c r="AG298" s="51"/>
      <c r="AH298" s="51"/>
      <c r="AI298" s="51"/>
      <c r="AJ298" s="51"/>
      <c r="AK298" s="51"/>
      <c r="AL298" s="51"/>
      <c r="AM298" s="51"/>
    </row>
    <row r="299" spans="2:39" ht="21" customHeight="1">
      <c r="B299" s="1231" t="str">
        <f t="shared" si="4"/>
        <v/>
      </c>
      <c r="C299" s="496">
        <f>'Og s3a'!C298</f>
        <v>0</v>
      </c>
      <c r="D299" s="497">
        <f>'Og s3a'!E298</f>
        <v>0</v>
      </c>
      <c r="E299" s="977">
        <f>'Og s3a'!F298</f>
        <v>0</v>
      </c>
      <c r="F299" s="496">
        <f>'Og s3a'!G298</f>
        <v>0</v>
      </c>
      <c r="G299" s="554"/>
      <c r="H299" s="553"/>
      <c r="I299" s="554"/>
      <c r="J299" s="553"/>
      <c r="K299" s="554"/>
      <c r="L299" s="553"/>
      <c r="M299" s="554"/>
      <c r="N299" s="553"/>
      <c r="O299" s="554"/>
      <c r="P299" s="553"/>
      <c r="Q299" s="60"/>
      <c r="R299" s="17"/>
      <c r="S299" s="57">
        <f>'Og s3a'!D298</f>
        <v>0</v>
      </c>
      <c r="T299" s="51"/>
      <c r="U299" s="340"/>
      <c r="V299" s="341"/>
      <c r="W299" s="341"/>
      <c r="X299" s="341"/>
      <c r="Y299" s="340"/>
      <c r="Z299" s="340"/>
      <c r="AA299" s="51"/>
      <c r="AB299" s="51"/>
      <c r="AC299" s="51"/>
      <c r="AD299" s="51"/>
      <c r="AE299" s="51"/>
      <c r="AF299" s="51"/>
      <c r="AG299" s="51"/>
      <c r="AH299" s="51"/>
      <c r="AI299" s="51"/>
      <c r="AJ299" s="51"/>
      <c r="AK299" s="51"/>
      <c r="AL299" s="51"/>
      <c r="AM299" s="51"/>
    </row>
    <row r="300" spans="2:39" ht="21" customHeight="1">
      <c r="B300" s="1231" t="str">
        <f t="shared" si="4"/>
        <v/>
      </c>
      <c r="C300" s="496">
        <f>'Og s3a'!C299</f>
        <v>0</v>
      </c>
      <c r="D300" s="497">
        <f>'Og s3a'!E299</f>
        <v>0</v>
      </c>
      <c r="E300" s="977">
        <f>'Og s3a'!F299</f>
        <v>0</v>
      </c>
      <c r="F300" s="496">
        <f>'Og s3a'!G299</f>
        <v>0</v>
      </c>
      <c r="G300" s="554"/>
      <c r="H300" s="553"/>
      <c r="I300" s="554"/>
      <c r="J300" s="553"/>
      <c r="K300" s="554"/>
      <c r="L300" s="553"/>
      <c r="M300" s="554"/>
      <c r="N300" s="553"/>
      <c r="O300" s="554"/>
      <c r="P300" s="553"/>
      <c r="Q300" s="60"/>
      <c r="R300" s="17"/>
      <c r="S300" s="57">
        <f>'Og s3a'!D299</f>
        <v>0</v>
      </c>
      <c r="T300" s="51"/>
      <c r="U300" s="340"/>
      <c r="V300" s="341"/>
      <c r="W300" s="341"/>
      <c r="X300" s="341"/>
      <c r="Y300" s="340"/>
      <c r="Z300" s="340"/>
      <c r="AA300" s="51"/>
      <c r="AB300" s="51"/>
      <c r="AC300" s="51"/>
      <c r="AD300" s="51"/>
      <c r="AE300" s="51"/>
      <c r="AF300" s="51"/>
      <c r="AG300" s="51"/>
      <c r="AH300" s="51"/>
      <c r="AI300" s="51"/>
      <c r="AJ300" s="51"/>
      <c r="AK300" s="51"/>
      <c r="AL300" s="51"/>
      <c r="AM300" s="51"/>
    </row>
    <row r="301" spans="2:39" ht="21" customHeight="1">
      <c r="B301" s="1231" t="str">
        <f t="shared" si="4"/>
        <v/>
      </c>
      <c r="C301" s="496">
        <f>'Og s3a'!C300</f>
        <v>0</v>
      </c>
      <c r="D301" s="497">
        <f>'Og s3a'!E300</f>
        <v>0</v>
      </c>
      <c r="E301" s="977">
        <f>'Og s3a'!F300</f>
        <v>0</v>
      </c>
      <c r="F301" s="496">
        <f>'Og s3a'!G300</f>
        <v>0</v>
      </c>
      <c r="G301" s="554"/>
      <c r="H301" s="553"/>
      <c r="I301" s="554"/>
      <c r="J301" s="553"/>
      <c r="K301" s="554"/>
      <c r="L301" s="553"/>
      <c r="M301" s="554"/>
      <c r="N301" s="553"/>
      <c r="O301" s="554"/>
      <c r="P301" s="553"/>
      <c r="Q301" s="60"/>
      <c r="R301" s="17"/>
      <c r="S301" s="57">
        <f>'Og s3a'!D300</f>
        <v>0</v>
      </c>
      <c r="T301" s="51"/>
      <c r="U301" s="340"/>
      <c r="V301" s="341"/>
      <c r="W301" s="341"/>
      <c r="X301" s="341"/>
      <c r="Y301" s="340"/>
      <c r="Z301" s="340"/>
      <c r="AA301" s="51"/>
      <c r="AB301" s="51"/>
      <c r="AC301" s="51"/>
      <c r="AD301" s="51"/>
      <c r="AE301" s="51"/>
      <c r="AF301" s="51"/>
      <c r="AG301" s="51"/>
      <c r="AH301" s="51"/>
      <c r="AI301" s="51"/>
      <c r="AJ301" s="51"/>
      <c r="AK301" s="51"/>
      <c r="AL301" s="51"/>
      <c r="AM301" s="51"/>
    </row>
    <row r="302" spans="2:39" ht="21" customHeight="1">
      <c r="B302" s="1231" t="str">
        <f t="shared" si="4"/>
        <v/>
      </c>
      <c r="C302" s="496">
        <f>'Og s3a'!C301</f>
        <v>0</v>
      </c>
      <c r="D302" s="497">
        <f>'Og s3a'!E301</f>
        <v>0</v>
      </c>
      <c r="E302" s="977">
        <f>'Og s3a'!F301</f>
        <v>0</v>
      </c>
      <c r="F302" s="496">
        <f>'Og s3a'!G301</f>
        <v>0</v>
      </c>
      <c r="G302" s="554"/>
      <c r="H302" s="553"/>
      <c r="I302" s="554"/>
      <c r="J302" s="553"/>
      <c r="K302" s="554"/>
      <c r="L302" s="553"/>
      <c r="M302" s="554"/>
      <c r="N302" s="553"/>
      <c r="O302" s="554"/>
      <c r="P302" s="553"/>
      <c r="Q302" s="60"/>
      <c r="R302" s="17"/>
      <c r="S302" s="57">
        <f>'Og s3a'!D301</f>
        <v>0</v>
      </c>
      <c r="T302" s="51"/>
      <c r="U302" s="340"/>
      <c r="V302" s="341"/>
      <c r="W302" s="341"/>
      <c r="X302" s="341"/>
      <c r="Y302" s="340"/>
      <c r="Z302" s="340"/>
      <c r="AA302" s="51"/>
      <c r="AB302" s="51"/>
      <c r="AC302" s="51"/>
      <c r="AD302" s="51"/>
      <c r="AE302" s="51"/>
      <c r="AF302" s="51"/>
      <c r="AG302" s="51"/>
      <c r="AH302" s="51"/>
      <c r="AI302" s="51"/>
      <c r="AJ302" s="51"/>
      <c r="AK302" s="51"/>
      <c r="AL302" s="51"/>
      <c r="AM302" s="51"/>
    </row>
    <row r="303" spans="2:39" ht="21" customHeight="1">
      <c r="B303" s="1231" t="str">
        <f t="shared" si="4"/>
        <v/>
      </c>
      <c r="C303" s="496">
        <f>'Og s3a'!C302</f>
        <v>0</v>
      </c>
      <c r="D303" s="497">
        <f>'Og s3a'!E302</f>
        <v>0</v>
      </c>
      <c r="E303" s="977">
        <f>'Og s3a'!F302</f>
        <v>0</v>
      </c>
      <c r="F303" s="496">
        <f>'Og s3a'!G302</f>
        <v>0</v>
      </c>
      <c r="G303" s="554"/>
      <c r="H303" s="553"/>
      <c r="I303" s="554"/>
      <c r="J303" s="553"/>
      <c r="K303" s="554"/>
      <c r="L303" s="553"/>
      <c r="M303" s="554"/>
      <c r="N303" s="553"/>
      <c r="O303" s="554"/>
      <c r="P303" s="553"/>
      <c r="Q303" s="60"/>
      <c r="R303" s="17"/>
      <c r="S303" s="57">
        <f>'Og s3a'!D302</f>
        <v>0</v>
      </c>
      <c r="T303" s="51"/>
      <c r="U303" s="340"/>
      <c r="V303" s="341"/>
      <c r="W303" s="341"/>
      <c r="X303" s="341"/>
      <c r="Y303" s="340"/>
      <c r="Z303" s="340"/>
      <c r="AA303" s="51"/>
      <c r="AB303" s="51"/>
      <c r="AC303" s="51"/>
      <c r="AD303" s="51"/>
      <c r="AE303" s="51"/>
      <c r="AF303" s="51"/>
      <c r="AG303" s="51"/>
      <c r="AH303" s="51"/>
      <c r="AI303" s="51"/>
      <c r="AJ303" s="51"/>
      <c r="AK303" s="51"/>
      <c r="AL303" s="51"/>
      <c r="AM303" s="51"/>
    </row>
    <row r="304" spans="2:39" ht="21" customHeight="1">
      <c r="B304" s="1231" t="str">
        <f t="shared" si="4"/>
        <v/>
      </c>
      <c r="C304" s="496">
        <f>'Og s3a'!C303</f>
        <v>0</v>
      </c>
      <c r="D304" s="497">
        <f>'Og s3a'!E303</f>
        <v>0</v>
      </c>
      <c r="E304" s="977">
        <f>'Og s3a'!F303</f>
        <v>0</v>
      </c>
      <c r="F304" s="496">
        <f>'Og s3a'!G303</f>
        <v>0</v>
      </c>
      <c r="G304" s="554"/>
      <c r="H304" s="553"/>
      <c r="I304" s="554"/>
      <c r="J304" s="553"/>
      <c r="K304" s="554"/>
      <c r="L304" s="553"/>
      <c r="M304" s="554"/>
      <c r="N304" s="553"/>
      <c r="O304" s="554"/>
      <c r="P304" s="553"/>
      <c r="Q304" s="60"/>
      <c r="R304" s="17"/>
      <c r="S304" s="57">
        <f>'Og s3a'!D303</f>
        <v>0</v>
      </c>
      <c r="T304" s="51"/>
      <c r="U304" s="340"/>
      <c r="V304" s="341"/>
      <c r="W304" s="341"/>
      <c r="X304" s="341"/>
      <c r="Y304" s="340"/>
      <c r="Z304" s="340"/>
      <c r="AA304" s="51"/>
      <c r="AB304" s="51"/>
      <c r="AC304" s="51"/>
      <c r="AD304" s="51"/>
      <c r="AE304" s="51"/>
      <c r="AF304" s="51"/>
      <c r="AG304" s="51"/>
      <c r="AH304" s="51"/>
      <c r="AI304" s="51"/>
      <c r="AJ304" s="51"/>
      <c r="AK304" s="51"/>
      <c r="AL304" s="51"/>
      <c r="AM304" s="51"/>
    </row>
    <row r="305" spans="2:39" ht="21" customHeight="1">
      <c r="B305" s="1231" t="str">
        <f t="shared" si="4"/>
        <v/>
      </c>
      <c r="C305" s="496">
        <f>'Og s3a'!C304</f>
        <v>0</v>
      </c>
      <c r="D305" s="497">
        <f>'Og s3a'!E304</f>
        <v>0</v>
      </c>
      <c r="E305" s="977">
        <f>'Og s3a'!F304</f>
        <v>0</v>
      </c>
      <c r="F305" s="496">
        <f>'Og s3a'!G304</f>
        <v>0</v>
      </c>
      <c r="G305" s="554"/>
      <c r="H305" s="553"/>
      <c r="I305" s="554"/>
      <c r="J305" s="553"/>
      <c r="K305" s="554"/>
      <c r="L305" s="553"/>
      <c r="M305" s="554"/>
      <c r="N305" s="553"/>
      <c r="O305" s="554"/>
      <c r="P305" s="553"/>
      <c r="Q305" s="60"/>
      <c r="R305" s="17"/>
      <c r="S305" s="57">
        <f>'Og s3a'!D304</f>
        <v>0</v>
      </c>
      <c r="T305" s="51"/>
      <c r="U305" s="340"/>
      <c r="V305" s="341"/>
      <c r="W305" s="341"/>
      <c r="X305" s="341"/>
      <c r="Y305" s="340"/>
      <c r="Z305" s="340"/>
      <c r="AA305" s="51"/>
      <c r="AB305" s="51"/>
      <c r="AC305" s="51"/>
      <c r="AD305" s="51"/>
      <c r="AE305" s="51"/>
      <c r="AF305" s="51"/>
      <c r="AG305" s="51"/>
      <c r="AH305" s="51"/>
      <c r="AI305" s="51"/>
      <c r="AJ305" s="51"/>
      <c r="AK305" s="51"/>
      <c r="AL305" s="51"/>
      <c r="AM305" s="51"/>
    </row>
    <row r="306" spans="2:39" ht="21" customHeight="1">
      <c r="B306" s="1231" t="str">
        <f t="shared" si="4"/>
        <v/>
      </c>
      <c r="C306" s="496">
        <f>'Og s3a'!C305</f>
        <v>0</v>
      </c>
      <c r="D306" s="497">
        <f>'Og s3a'!E305</f>
        <v>0</v>
      </c>
      <c r="E306" s="977">
        <f>'Og s3a'!F305</f>
        <v>0</v>
      </c>
      <c r="F306" s="496">
        <f>'Og s3a'!G305</f>
        <v>0</v>
      </c>
      <c r="G306" s="554"/>
      <c r="H306" s="553"/>
      <c r="I306" s="554"/>
      <c r="J306" s="553"/>
      <c r="K306" s="554"/>
      <c r="L306" s="553"/>
      <c r="M306" s="554"/>
      <c r="N306" s="553"/>
      <c r="O306" s="554"/>
      <c r="P306" s="553"/>
      <c r="Q306" s="60"/>
      <c r="R306" s="17"/>
      <c r="S306" s="57">
        <f>'Og s3a'!D305</f>
        <v>0</v>
      </c>
      <c r="T306" s="51"/>
      <c r="U306" s="340"/>
      <c r="V306" s="341"/>
      <c r="W306" s="341"/>
      <c r="X306" s="341"/>
      <c r="Y306" s="340"/>
      <c r="Z306" s="340"/>
      <c r="AA306" s="51"/>
      <c r="AB306" s="51"/>
      <c r="AC306" s="51"/>
      <c r="AD306" s="51"/>
      <c r="AE306" s="51"/>
      <c r="AF306" s="51"/>
      <c r="AG306" s="51"/>
      <c r="AH306" s="51"/>
      <c r="AI306" s="51"/>
      <c r="AJ306" s="51"/>
      <c r="AK306" s="51"/>
      <c r="AL306" s="51"/>
      <c r="AM306" s="51"/>
    </row>
    <row r="307" spans="2:39" ht="21" customHeight="1">
      <c r="B307" s="1231" t="str">
        <f t="shared" si="4"/>
        <v/>
      </c>
      <c r="C307" s="496">
        <f>'Og s3a'!C306</f>
        <v>0</v>
      </c>
      <c r="D307" s="497">
        <f>'Og s3a'!E306</f>
        <v>0</v>
      </c>
      <c r="E307" s="977">
        <f>'Og s3a'!F306</f>
        <v>0</v>
      </c>
      <c r="F307" s="496">
        <f>'Og s3a'!G306</f>
        <v>0</v>
      </c>
      <c r="G307" s="554"/>
      <c r="H307" s="553"/>
      <c r="I307" s="554"/>
      <c r="J307" s="553"/>
      <c r="K307" s="554"/>
      <c r="L307" s="553"/>
      <c r="M307" s="554"/>
      <c r="N307" s="553"/>
      <c r="O307" s="554"/>
      <c r="P307" s="553"/>
      <c r="Q307" s="60"/>
      <c r="R307" s="17"/>
      <c r="S307" s="57">
        <f>'Og s3a'!D306</f>
        <v>0</v>
      </c>
      <c r="T307" s="51"/>
      <c r="U307" s="340"/>
      <c r="V307" s="341"/>
      <c r="W307" s="341"/>
      <c r="X307" s="341"/>
      <c r="Y307" s="340"/>
      <c r="Z307" s="340"/>
      <c r="AA307" s="51"/>
      <c r="AB307" s="51"/>
      <c r="AC307" s="51"/>
      <c r="AD307" s="51"/>
      <c r="AE307" s="51"/>
      <c r="AF307" s="51"/>
      <c r="AG307" s="51"/>
      <c r="AH307" s="51"/>
      <c r="AI307" s="51"/>
      <c r="AJ307" s="51"/>
      <c r="AK307" s="51"/>
      <c r="AL307" s="51"/>
      <c r="AM307" s="51"/>
    </row>
    <row r="308" spans="2:39" ht="21" customHeight="1">
      <c r="B308" s="1231" t="str">
        <f t="shared" si="4"/>
        <v/>
      </c>
      <c r="C308" s="496">
        <f>'Og s3a'!C307</f>
        <v>0</v>
      </c>
      <c r="D308" s="497">
        <f>'Og s3a'!E307</f>
        <v>0</v>
      </c>
      <c r="E308" s="977">
        <f>'Og s3a'!F307</f>
        <v>0</v>
      </c>
      <c r="F308" s="496">
        <f>'Og s3a'!G307</f>
        <v>0</v>
      </c>
      <c r="G308" s="554"/>
      <c r="H308" s="553"/>
      <c r="I308" s="554"/>
      <c r="J308" s="553"/>
      <c r="K308" s="554"/>
      <c r="L308" s="553"/>
      <c r="M308" s="554"/>
      <c r="N308" s="553"/>
      <c r="O308" s="554"/>
      <c r="P308" s="553"/>
      <c r="Q308" s="60"/>
      <c r="R308" s="17"/>
      <c r="S308" s="57">
        <f>'Og s3a'!D307</f>
        <v>0</v>
      </c>
      <c r="T308" s="51"/>
      <c r="U308" s="340"/>
      <c r="V308" s="341"/>
      <c r="W308" s="341"/>
      <c r="X308" s="341"/>
      <c r="Y308" s="340"/>
      <c r="Z308" s="340"/>
      <c r="AA308" s="51"/>
      <c r="AB308" s="51"/>
      <c r="AC308" s="51"/>
      <c r="AD308" s="51"/>
      <c r="AE308" s="51"/>
      <c r="AF308" s="51"/>
      <c r="AG308" s="51"/>
      <c r="AH308" s="51"/>
      <c r="AI308" s="51"/>
      <c r="AJ308" s="51"/>
      <c r="AK308" s="51"/>
      <c r="AL308" s="51"/>
      <c r="AM308" s="51"/>
    </row>
    <row r="309" spans="2:39" ht="21" customHeight="1">
      <c r="B309" s="1231" t="str">
        <f t="shared" si="4"/>
        <v/>
      </c>
      <c r="C309" s="496">
        <f>'Og s3a'!C308</f>
        <v>0</v>
      </c>
      <c r="D309" s="497">
        <f>'Og s3a'!E308</f>
        <v>0</v>
      </c>
      <c r="E309" s="977">
        <f>'Og s3a'!F308</f>
        <v>0</v>
      </c>
      <c r="F309" s="496">
        <f>'Og s3a'!G308</f>
        <v>0</v>
      </c>
      <c r="G309" s="554"/>
      <c r="H309" s="553"/>
      <c r="I309" s="554"/>
      <c r="J309" s="553"/>
      <c r="K309" s="554"/>
      <c r="L309" s="553"/>
      <c r="M309" s="554"/>
      <c r="N309" s="553"/>
      <c r="O309" s="554"/>
      <c r="P309" s="553"/>
      <c r="Q309" s="60"/>
      <c r="R309" s="17"/>
      <c r="S309" s="57">
        <f>'Og s3a'!D308</f>
        <v>0</v>
      </c>
      <c r="T309" s="51"/>
      <c r="U309" s="340"/>
      <c r="V309" s="341"/>
      <c r="W309" s="341"/>
      <c r="X309" s="341"/>
      <c r="Y309" s="340"/>
      <c r="Z309" s="340"/>
      <c r="AA309" s="51"/>
      <c r="AB309" s="51"/>
      <c r="AC309" s="51"/>
      <c r="AD309" s="51"/>
      <c r="AE309" s="51"/>
      <c r="AF309" s="51"/>
      <c r="AG309" s="51"/>
      <c r="AH309" s="51"/>
      <c r="AI309" s="51"/>
      <c r="AJ309" s="51"/>
      <c r="AK309" s="51"/>
      <c r="AL309" s="51"/>
      <c r="AM309" s="51"/>
    </row>
    <row r="310" spans="2:39" ht="21" customHeight="1">
      <c r="B310" s="1231" t="str">
        <f t="shared" si="4"/>
        <v/>
      </c>
      <c r="C310" s="496">
        <f>'Og s3a'!C309</f>
        <v>0</v>
      </c>
      <c r="D310" s="497">
        <f>'Og s3a'!E309</f>
        <v>0</v>
      </c>
      <c r="E310" s="977">
        <f>'Og s3a'!F309</f>
        <v>0</v>
      </c>
      <c r="F310" s="496">
        <f>'Og s3a'!G309</f>
        <v>0</v>
      </c>
      <c r="G310" s="554"/>
      <c r="H310" s="553"/>
      <c r="I310" s="554"/>
      <c r="J310" s="553"/>
      <c r="K310" s="554"/>
      <c r="L310" s="553"/>
      <c r="M310" s="554"/>
      <c r="N310" s="553"/>
      <c r="O310" s="554"/>
      <c r="P310" s="553"/>
      <c r="Q310" s="60"/>
      <c r="R310" s="17"/>
      <c r="S310" s="57">
        <f>'Og s3a'!D309</f>
        <v>0</v>
      </c>
      <c r="T310" s="51"/>
      <c r="U310" s="340"/>
      <c r="V310" s="341"/>
      <c r="W310" s="341"/>
      <c r="X310" s="341"/>
      <c r="Y310" s="340"/>
      <c r="Z310" s="340"/>
      <c r="AA310" s="51"/>
      <c r="AB310" s="51"/>
      <c r="AC310" s="51"/>
      <c r="AD310" s="51"/>
      <c r="AE310" s="51"/>
      <c r="AF310" s="51"/>
      <c r="AG310" s="51"/>
      <c r="AH310" s="51"/>
      <c r="AI310" s="51"/>
      <c r="AJ310" s="51"/>
      <c r="AK310" s="51"/>
      <c r="AL310" s="51"/>
      <c r="AM310" s="51"/>
    </row>
    <row r="311" spans="2:39" ht="21" customHeight="1">
      <c r="B311" s="1231" t="str">
        <f t="shared" si="4"/>
        <v/>
      </c>
      <c r="C311" s="496">
        <f>'Og s3a'!C310</f>
        <v>0</v>
      </c>
      <c r="D311" s="497">
        <f>'Og s3a'!E310</f>
        <v>0</v>
      </c>
      <c r="E311" s="977">
        <f>'Og s3a'!F310</f>
        <v>0</v>
      </c>
      <c r="F311" s="496">
        <f>'Og s3a'!G310</f>
        <v>0</v>
      </c>
      <c r="G311" s="554"/>
      <c r="H311" s="553"/>
      <c r="I311" s="554"/>
      <c r="J311" s="553"/>
      <c r="K311" s="554"/>
      <c r="L311" s="553"/>
      <c r="M311" s="554"/>
      <c r="N311" s="553"/>
      <c r="O311" s="554"/>
      <c r="P311" s="553"/>
      <c r="Q311" s="60"/>
      <c r="R311" s="17"/>
      <c r="S311" s="57">
        <f>'Og s3a'!D310</f>
        <v>0</v>
      </c>
      <c r="T311" s="51"/>
      <c r="U311" s="340"/>
      <c r="V311" s="341"/>
      <c r="W311" s="341"/>
      <c r="X311" s="341"/>
      <c r="Y311" s="340"/>
      <c r="Z311" s="340"/>
      <c r="AA311" s="51"/>
      <c r="AB311" s="51"/>
      <c r="AC311" s="51"/>
      <c r="AD311" s="51"/>
      <c r="AE311" s="51"/>
      <c r="AF311" s="51"/>
      <c r="AG311" s="51"/>
      <c r="AH311" s="51"/>
      <c r="AI311" s="51"/>
      <c r="AJ311" s="51"/>
      <c r="AK311" s="51"/>
      <c r="AL311" s="51"/>
      <c r="AM311" s="51"/>
    </row>
    <row r="312" spans="2:39" ht="21" customHeight="1">
      <c r="B312" s="1231" t="str">
        <f t="shared" si="4"/>
        <v/>
      </c>
      <c r="C312" s="496">
        <f>'Og s3a'!C311</f>
        <v>0</v>
      </c>
      <c r="D312" s="497">
        <f>'Og s3a'!E311</f>
        <v>0</v>
      </c>
      <c r="E312" s="977">
        <f>'Og s3a'!F311</f>
        <v>0</v>
      </c>
      <c r="F312" s="496">
        <f>'Og s3a'!G311</f>
        <v>0</v>
      </c>
      <c r="G312" s="554"/>
      <c r="H312" s="553"/>
      <c r="I312" s="554"/>
      <c r="J312" s="553"/>
      <c r="K312" s="554"/>
      <c r="L312" s="553"/>
      <c r="M312" s="554"/>
      <c r="N312" s="553"/>
      <c r="O312" s="554"/>
      <c r="P312" s="553"/>
      <c r="Q312" s="60"/>
      <c r="R312" s="17"/>
      <c r="S312" s="57">
        <f>'Og s3a'!D311</f>
        <v>0</v>
      </c>
      <c r="T312" s="51"/>
      <c r="U312" s="340"/>
      <c r="V312" s="341"/>
      <c r="W312" s="341"/>
      <c r="X312" s="341"/>
      <c r="Y312" s="340"/>
      <c r="Z312" s="340"/>
      <c r="AA312" s="51"/>
      <c r="AB312" s="51"/>
      <c r="AC312" s="51"/>
      <c r="AD312" s="51"/>
      <c r="AE312" s="51"/>
      <c r="AF312" s="51"/>
      <c r="AG312" s="51"/>
      <c r="AH312" s="51"/>
      <c r="AI312" s="51"/>
      <c r="AJ312" s="51"/>
      <c r="AK312" s="51"/>
      <c r="AL312" s="51"/>
      <c r="AM312" s="51"/>
    </row>
    <row r="313" spans="2:39" ht="21" customHeight="1">
      <c r="B313" s="1231" t="str">
        <f t="shared" si="4"/>
        <v/>
      </c>
      <c r="C313" s="496">
        <f>'Og s3a'!C312</f>
        <v>0</v>
      </c>
      <c r="D313" s="497">
        <f>'Og s3a'!E312</f>
        <v>0</v>
      </c>
      <c r="E313" s="977">
        <f>'Og s3a'!F312</f>
        <v>0</v>
      </c>
      <c r="F313" s="496">
        <f>'Og s3a'!G312</f>
        <v>0</v>
      </c>
      <c r="G313" s="554"/>
      <c r="H313" s="553"/>
      <c r="I313" s="554"/>
      <c r="J313" s="553"/>
      <c r="K313" s="554"/>
      <c r="L313" s="553"/>
      <c r="M313" s="554"/>
      <c r="N313" s="553"/>
      <c r="O313" s="554"/>
      <c r="P313" s="553"/>
      <c r="Q313" s="60"/>
      <c r="R313" s="17"/>
      <c r="S313" s="57">
        <f>'Og s3a'!D312</f>
        <v>0</v>
      </c>
      <c r="T313" s="51"/>
      <c r="U313" s="340"/>
      <c r="V313" s="341"/>
      <c r="W313" s="341"/>
      <c r="X313" s="341"/>
      <c r="Y313" s="340"/>
      <c r="Z313" s="340"/>
      <c r="AA313" s="51"/>
      <c r="AB313" s="51"/>
      <c r="AC313" s="51"/>
      <c r="AD313" s="51"/>
      <c r="AE313" s="51"/>
      <c r="AF313" s="51"/>
      <c r="AG313" s="51"/>
      <c r="AH313" s="51"/>
      <c r="AI313" s="51"/>
      <c r="AJ313" s="51"/>
      <c r="AK313" s="51"/>
      <c r="AL313" s="51"/>
      <c r="AM313" s="51"/>
    </row>
    <row r="314" spans="2:39" ht="21" customHeight="1">
      <c r="B314" s="1231" t="str">
        <f t="shared" si="4"/>
        <v/>
      </c>
      <c r="C314" s="496">
        <f>'Og s3a'!C313</f>
        <v>0</v>
      </c>
      <c r="D314" s="497">
        <f>'Og s3a'!E313</f>
        <v>0</v>
      </c>
      <c r="E314" s="977">
        <f>'Og s3a'!F313</f>
        <v>0</v>
      </c>
      <c r="F314" s="496">
        <f>'Og s3a'!G313</f>
        <v>0</v>
      </c>
      <c r="G314" s="554"/>
      <c r="H314" s="553"/>
      <c r="I314" s="554"/>
      <c r="J314" s="553"/>
      <c r="K314" s="554"/>
      <c r="L314" s="553"/>
      <c r="M314" s="554"/>
      <c r="N314" s="553"/>
      <c r="O314" s="554"/>
      <c r="P314" s="553"/>
      <c r="Q314" s="60"/>
      <c r="R314" s="17"/>
      <c r="S314" s="57">
        <f>'Og s3a'!D313</f>
        <v>0</v>
      </c>
      <c r="T314" s="51"/>
      <c r="U314" s="340"/>
      <c r="V314" s="341"/>
      <c r="W314" s="341"/>
      <c r="X314" s="341"/>
      <c r="Y314" s="340"/>
      <c r="Z314" s="340"/>
      <c r="AA314" s="51"/>
      <c r="AB314" s="51"/>
      <c r="AC314" s="51"/>
      <c r="AD314" s="51"/>
      <c r="AE314" s="51"/>
      <c r="AF314" s="51"/>
      <c r="AG314" s="51"/>
      <c r="AH314" s="51"/>
      <c r="AI314" s="51"/>
      <c r="AJ314" s="51"/>
      <c r="AK314" s="51"/>
      <c r="AL314" s="51"/>
      <c r="AM314" s="51"/>
    </row>
    <row r="315" spans="2:39" ht="21" customHeight="1">
      <c r="B315" s="1231" t="str">
        <f t="shared" si="4"/>
        <v/>
      </c>
      <c r="C315" s="496">
        <f>'Og s3a'!C314</f>
        <v>0</v>
      </c>
      <c r="D315" s="497">
        <f>'Og s3a'!E314</f>
        <v>0</v>
      </c>
      <c r="E315" s="977">
        <f>'Og s3a'!F314</f>
        <v>0</v>
      </c>
      <c r="F315" s="496">
        <f>'Og s3a'!G314</f>
        <v>0</v>
      </c>
      <c r="G315" s="554"/>
      <c r="H315" s="553"/>
      <c r="I315" s="554"/>
      <c r="J315" s="553"/>
      <c r="K315" s="554"/>
      <c r="L315" s="553"/>
      <c r="M315" s="554"/>
      <c r="N315" s="553"/>
      <c r="O315" s="554"/>
      <c r="P315" s="553"/>
      <c r="Q315" s="60"/>
      <c r="R315" s="17"/>
      <c r="S315" s="57">
        <f>'Og s3a'!D314</f>
        <v>0</v>
      </c>
      <c r="T315" s="51"/>
      <c r="U315" s="340"/>
      <c r="V315" s="341"/>
      <c r="W315" s="341"/>
      <c r="X315" s="341"/>
      <c r="Y315" s="340"/>
      <c r="Z315" s="340"/>
      <c r="AA315" s="51"/>
      <c r="AB315" s="51"/>
      <c r="AC315" s="51"/>
      <c r="AD315" s="51"/>
      <c r="AE315" s="51"/>
      <c r="AF315" s="51"/>
      <c r="AG315" s="51"/>
      <c r="AH315" s="51"/>
      <c r="AI315" s="51"/>
      <c r="AJ315" s="51"/>
      <c r="AK315" s="51"/>
      <c r="AL315" s="51"/>
      <c r="AM315" s="51"/>
    </row>
    <row r="316" spans="2:39" ht="21" customHeight="1">
      <c r="B316" s="1231" t="str">
        <f t="shared" si="4"/>
        <v/>
      </c>
      <c r="C316" s="496">
        <f>'Og s3a'!C315</f>
        <v>0</v>
      </c>
      <c r="D316" s="497">
        <f>'Og s3a'!E315</f>
        <v>0</v>
      </c>
      <c r="E316" s="977">
        <f>'Og s3a'!F315</f>
        <v>0</v>
      </c>
      <c r="F316" s="496">
        <f>'Og s3a'!G315</f>
        <v>0</v>
      </c>
      <c r="G316" s="554"/>
      <c r="H316" s="553"/>
      <c r="I316" s="554"/>
      <c r="J316" s="553"/>
      <c r="K316" s="554"/>
      <c r="L316" s="553"/>
      <c r="M316" s="554"/>
      <c r="N316" s="553"/>
      <c r="O316" s="554"/>
      <c r="P316" s="553"/>
      <c r="Q316" s="60"/>
      <c r="R316" s="17"/>
      <c r="S316" s="57">
        <f>'Og s3a'!D315</f>
        <v>0</v>
      </c>
      <c r="T316" s="51"/>
      <c r="U316" s="340"/>
      <c r="V316" s="341"/>
      <c r="W316" s="341"/>
      <c r="X316" s="341"/>
      <c r="Y316" s="340"/>
      <c r="Z316" s="340"/>
      <c r="AA316" s="51"/>
      <c r="AB316" s="51"/>
      <c r="AC316" s="51"/>
      <c r="AD316" s="51"/>
      <c r="AE316" s="51"/>
      <c r="AF316" s="51"/>
      <c r="AG316" s="51"/>
      <c r="AH316" s="51"/>
      <c r="AI316" s="51"/>
      <c r="AJ316" s="51"/>
      <c r="AK316" s="51"/>
      <c r="AL316" s="51"/>
      <c r="AM316" s="51"/>
    </row>
    <row r="317" spans="2:39" ht="21" customHeight="1">
      <c r="B317" s="1231" t="str">
        <f t="shared" si="4"/>
        <v/>
      </c>
      <c r="C317" s="496">
        <f>'Og s3a'!C316</f>
        <v>0</v>
      </c>
      <c r="D317" s="497">
        <f>'Og s3a'!E316</f>
        <v>0</v>
      </c>
      <c r="E317" s="977">
        <f>'Og s3a'!F316</f>
        <v>0</v>
      </c>
      <c r="F317" s="496">
        <f>'Og s3a'!G316</f>
        <v>0</v>
      </c>
      <c r="G317" s="554"/>
      <c r="H317" s="553"/>
      <c r="I317" s="554"/>
      <c r="J317" s="553"/>
      <c r="K317" s="554"/>
      <c r="L317" s="553"/>
      <c r="M317" s="554"/>
      <c r="N317" s="553"/>
      <c r="O317" s="554"/>
      <c r="P317" s="553"/>
      <c r="Q317" s="60"/>
      <c r="R317" s="17"/>
      <c r="S317" s="57">
        <f>'Og s3a'!D316</f>
        <v>0</v>
      </c>
      <c r="T317" s="51"/>
      <c r="U317" s="340"/>
      <c r="V317" s="341"/>
      <c r="W317" s="341"/>
      <c r="X317" s="341"/>
      <c r="Y317" s="340"/>
      <c r="Z317" s="340"/>
      <c r="AA317" s="51"/>
      <c r="AB317" s="51"/>
      <c r="AC317" s="51"/>
      <c r="AD317" s="51"/>
      <c r="AE317" s="51"/>
      <c r="AF317" s="51"/>
      <c r="AG317" s="51"/>
      <c r="AH317" s="51"/>
      <c r="AI317" s="51"/>
      <c r="AJ317" s="51"/>
      <c r="AK317" s="51"/>
      <c r="AL317" s="51"/>
      <c r="AM317" s="51"/>
    </row>
    <row r="318" spans="2:39" ht="21" customHeight="1">
      <c r="B318" s="1231" t="str">
        <f t="shared" si="4"/>
        <v/>
      </c>
      <c r="C318" s="496">
        <f>'Og s3a'!C317</f>
        <v>0</v>
      </c>
      <c r="D318" s="497">
        <f>'Og s3a'!E317</f>
        <v>0</v>
      </c>
      <c r="E318" s="977">
        <f>'Og s3a'!F317</f>
        <v>0</v>
      </c>
      <c r="F318" s="496">
        <f>'Og s3a'!G317</f>
        <v>0</v>
      </c>
      <c r="G318" s="554"/>
      <c r="H318" s="553"/>
      <c r="I318" s="554"/>
      <c r="J318" s="553"/>
      <c r="K318" s="554"/>
      <c r="L318" s="553"/>
      <c r="M318" s="554"/>
      <c r="N318" s="553"/>
      <c r="O318" s="554"/>
      <c r="P318" s="553"/>
      <c r="Q318" s="60"/>
      <c r="R318" s="17"/>
      <c r="S318" s="57">
        <f>'Og s3a'!D317</f>
        <v>0</v>
      </c>
      <c r="T318" s="51"/>
      <c r="U318" s="340"/>
      <c r="V318" s="341"/>
      <c r="W318" s="341"/>
      <c r="X318" s="341"/>
      <c r="Y318" s="340"/>
      <c r="Z318" s="340"/>
      <c r="AA318" s="51"/>
      <c r="AB318" s="51"/>
      <c r="AC318" s="51"/>
      <c r="AD318" s="51"/>
      <c r="AE318" s="51"/>
      <c r="AF318" s="51"/>
      <c r="AG318" s="51"/>
      <c r="AH318" s="51"/>
      <c r="AI318" s="51"/>
      <c r="AJ318" s="51"/>
      <c r="AK318" s="51"/>
      <c r="AL318" s="51"/>
      <c r="AM318" s="51"/>
    </row>
    <row r="319" spans="2:39" ht="21" customHeight="1">
      <c r="B319" s="1231" t="str">
        <f t="shared" si="4"/>
        <v/>
      </c>
      <c r="C319" s="496">
        <f>'Og s3a'!C318</f>
        <v>0</v>
      </c>
      <c r="D319" s="497">
        <f>'Og s3a'!E318</f>
        <v>0</v>
      </c>
      <c r="E319" s="977">
        <f>'Og s3a'!F318</f>
        <v>0</v>
      </c>
      <c r="F319" s="496">
        <f>'Og s3a'!G318</f>
        <v>0</v>
      </c>
      <c r="G319" s="554"/>
      <c r="H319" s="553"/>
      <c r="I319" s="554"/>
      <c r="J319" s="553"/>
      <c r="K319" s="554"/>
      <c r="L319" s="553"/>
      <c r="M319" s="554"/>
      <c r="N319" s="553"/>
      <c r="O319" s="554"/>
      <c r="P319" s="553"/>
      <c r="Q319" s="60"/>
      <c r="R319" s="17"/>
      <c r="S319" s="57">
        <f>'Og s3a'!D318</f>
        <v>0</v>
      </c>
      <c r="T319" s="51"/>
      <c r="U319" s="340"/>
      <c r="V319" s="341"/>
      <c r="W319" s="341"/>
      <c r="X319" s="341"/>
      <c r="Y319" s="340"/>
      <c r="Z319" s="340"/>
      <c r="AA319" s="51"/>
      <c r="AB319" s="51"/>
      <c r="AC319" s="51"/>
      <c r="AD319" s="51"/>
      <c r="AE319" s="51"/>
      <c r="AF319" s="51"/>
      <c r="AG319" s="51"/>
      <c r="AH319" s="51"/>
      <c r="AI319" s="51"/>
      <c r="AJ319" s="51"/>
      <c r="AK319" s="51"/>
      <c r="AL319" s="51"/>
      <c r="AM319" s="51"/>
    </row>
    <row r="320" spans="2:39" ht="21" customHeight="1">
      <c r="B320" s="1231" t="str">
        <f t="shared" si="4"/>
        <v/>
      </c>
      <c r="C320" s="496">
        <f>'Og s3a'!C319</f>
        <v>0</v>
      </c>
      <c r="D320" s="497">
        <f>'Og s3a'!E319</f>
        <v>0</v>
      </c>
      <c r="E320" s="977">
        <f>'Og s3a'!F319</f>
        <v>0</v>
      </c>
      <c r="F320" s="496">
        <f>'Og s3a'!G319</f>
        <v>0</v>
      </c>
      <c r="G320" s="554"/>
      <c r="H320" s="553"/>
      <c r="I320" s="554"/>
      <c r="J320" s="553"/>
      <c r="K320" s="554"/>
      <c r="L320" s="553"/>
      <c r="M320" s="554"/>
      <c r="N320" s="553"/>
      <c r="O320" s="554"/>
      <c r="P320" s="553"/>
      <c r="Q320" s="60"/>
      <c r="R320" s="17"/>
      <c r="S320" s="57">
        <f>'Og s3a'!D319</f>
        <v>0</v>
      </c>
      <c r="T320" s="51"/>
      <c r="U320" s="340"/>
      <c r="V320" s="341"/>
      <c r="W320" s="341"/>
      <c r="X320" s="341"/>
      <c r="Y320" s="340"/>
      <c r="Z320" s="340"/>
      <c r="AA320" s="51"/>
      <c r="AB320" s="51"/>
      <c r="AC320" s="51"/>
      <c r="AD320" s="51"/>
      <c r="AE320" s="51"/>
      <c r="AF320" s="51"/>
      <c r="AG320" s="51"/>
      <c r="AH320" s="51"/>
      <c r="AI320" s="51"/>
      <c r="AJ320" s="51"/>
      <c r="AK320" s="51"/>
      <c r="AL320" s="51"/>
      <c r="AM320" s="51"/>
    </row>
    <row r="321" spans="2:39" ht="21" customHeight="1">
      <c r="B321" s="1231" t="str">
        <f t="shared" si="4"/>
        <v/>
      </c>
      <c r="C321" s="496">
        <f>'Og s3a'!C320</f>
        <v>0</v>
      </c>
      <c r="D321" s="497">
        <f>'Og s3a'!E320</f>
        <v>0</v>
      </c>
      <c r="E321" s="977">
        <f>'Og s3a'!F320</f>
        <v>0</v>
      </c>
      <c r="F321" s="496">
        <f>'Og s3a'!G320</f>
        <v>0</v>
      </c>
      <c r="G321" s="554"/>
      <c r="H321" s="553"/>
      <c r="I321" s="554"/>
      <c r="J321" s="553"/>
      <c r="K321" s="554"/>
      <c r="L321" s="553"/>
      <c r="M321" s="554"/>
      <c r="N321" s="553"/>
      <c r="O321" s="554"/>
      <c r="P321" s="553"/>
      <c r="Q321" s="60"/>
      <c r="R321" s="17"/>
      <c r="S321" s="57">
        <f>'Og s3a'!D320</f>
        <v>0</v>
      </c>
      <c r="T321" s="51"/>
      <c r="U321" s="340"/>
      <c r="V321" s="341"/>
      <c r="W321" s="341"/>
      <c r="X321" s="341"/>
      <c r="Y321" s="340"/>
      <c r="Z321" s="340"/>
      <c r="AA321" s="51"/>
      <c r="AB321" s="51"/>
      <c r="AC321" s="51"/>
      <c r="AD321" s="51"/>
      <c r="AE321" s="51"/>
      <c r="AF321" s="51"/>
      <c r="AG321" s="51"/>
      <c r="AH321" s="51"/>
      <c r="AI321" s="51"/>
      <c r="AJ321" s="51"/>
      <c r="AK321" s="51"/>
      <c r="AL321" s="51"/>
      <c r="AM321" s="51"/>
    </row>
    <row r="322" spans="2:39" ht="21" customHeight="1">
      <c r="B322" s="1231" t="str">
        <f t="shared" si="4"/>
        <v/>
      </c>
      <c r="C322" s="496">
        <f>'Og s3a'!C321</f>
        <v>0</v>
      </c>
      <c r="D322" s="497">
        <f>'Og s3a'!E321</f>
        <v>0</v>
      </c>
      <c r="E322" s="977">
        <f>'Og s3a'!F321</f>
        <v>0</v>
      </c>
      <c r="F322" s="496">
        <f>'Og s3a'!G321</f>
        <v>0</v>
      </c>
      <c r="G322" s="554"/>
      <c r="H322" s="553"/>
      <c r="I322" s="554"/>
      <c r="J322" s="553"/>
      <c r="K322" s="554"/>
      <c r="L322" s="553"/>
      <c r="M322" s="554"/>
      <c r="N322" s="553"/>
      <c r="O322" s="554"/>
      <c r="P322" s="553"/>
      <c r="Q322" s="60"/>
      <c r="R322" s="17"/>
      <c r="S322" s="57">
        <f>'Og s3a'!D321</f>
        <v>0</v>
      </c>
      <c r="T322" s="51"/>
      <c r="U322" s="340"/>
      <c r="V322" s="341"/>
      <c r="W322" s="341"/>
      <c r="X322" s="341"/>
      <c r="Y322" s="340"/>
      <c r="Z322" s="340"/>
      <c r="AA322" s="51"/>
      <c r="AB322" s="51"/>
      <c r="AC322" s="51"/>
      <c r="AD322" s="51"/>
      <c r="AE322" s="51"/>
      <c r="AF322" s="51"/>
      <c r="AG322" s="51"/>
      <c r="AH322" s="51"/>
      <c r="AI322" s="51"/>
      <c r="AJ322" s="51"/>
      <c r="AK322" s="51"/>
      <c r="AL322" s="51"/>
      <c r="AM322" s="51"/>
    </row>
    <row r="323" spans="2:39" ht="21" customHeight="1">
      <c r="B323" s="1231" t="str">
        <f t="shared" si="4"/>
        <v/>
      </c>
      <c r="C323" s="496">
        <f>'Og s3a'!C322</f>
        <v>0</v>
      </c>
      <c r="D323" s="497">
        <f>'Og s3a'!E322</f>
        <v>0</v>
      </c>
      <c r="E323" s="977">
        <f>'Og s3a'!F322</f>
        <v>0</v>
      </c>
      <c r="F323" s="496">
        <f>'Og s3a'!G322</f>
        <v>0</v>
      </c>
      <c r="G323" s="554"/>
      <c r="H323" s="553"/>
      <c r="I323" s="554"/>
      <c r="J323" s="553"/>
      <c r="K323" s="554"/>
      <c r="L323" s="553"/>
      <c r="M323" s="554"/>
      <c r="N323" s="553"/>
      <c r="O323" s="554"/>
      <c r="P323" s="553"/>
      <c r="Q323" s="60"/>
      <c r="R323" s="17"/>
      <c r="S323" s="57">
        <f>'Og s3a'!D322</f>
        <v>0</v>
      </c>
      <c r="T323" s="51"/>
      <c r="U323" s="340"/>
      <c r="V323" s="341"/>
      <c r="W323" s="341"/>
      <c r="X323" s="341"/>
      <c r="Y323" s="340"/>
      <c r="Z323" s="340"/>
      <c r="AA323" s="51"/>
      <c r="AB323" s="51"/>
      <c r="AC323" s="51"/>
      <c r="AD323" s="51"/>
      <c r="AE323" s="51"/>
      <c r="AF323" s="51"/>
      <c r="AG323" s="51"/>
      <c r="AH323" s="51"/>
      <c r="AI323" s="51"/>
      <c r="AJ323" s="51"/>
      <c r="AK323" s="51"/>
      <c r="AL323" s="51"/>
      <c r="AM323" s="51"/>
    </row>
    <row r="324" spans="2:39" ht="21" customHeight="1">
      <c r="B324" s="1231" t="str">
        <f t="shared" si="4"/>
        <v/>
      </c>
      <c r="C324" s="496">
        <f>'Og s3a'!C323</f>
        <v>0</v>
      </c>
      <c r="D324" s="497">
        <f>'Og s3a'!E323</f>
        <v>0</v>
      </c>
      <c r="E324" s="977">
        <f>'Og s3a'!F323</f>
        <v>0</v>
      </c>
      <c r="F324" s="496">
        <f>'Og s3a'!G323</f>
        <v>0</v>
      </c>
      <c r="G324" s="554"/>
      <c r="H324" s="553"/>
      <c r="I324" s="554"/>
      <c r="J324" s="553"/>
      <c r="K324" s="554"/>
      <c r="L324" s="553"/>
      <c r="M324" s="554"/>
      <c r="N324" s="553"/>
      <c r="O324" s="554"/>
      <c r="P324" s="553"/>
      <c r="Q324" s="60"/>
      <c r="R324" s="17"/>
      <c r="S324" s="57">
        <f>'Og s3a'!D323</f>
        <v>0</v>
      </c>
      <c r="T324" s="51"/>
      <c r="U324" s="340"/>
      <c r="V324" s="341"/>
      <c r="W324" s="341"/>
      <c r="X324" s="341"/>
      <c r="Y324" s="340"/>
      <c r="Z324" s="340"/>
      <c r="AA324" s="51"/>
      <c r="AB324" s="51"/>
      <c r="AC324" s="51"/>
      <c r="AD324" s="51"/>
      <c r="AE324" s="51"/>
      <c r="AF324" s="51"/>
      <c r="AG324" s="51"/>
      <c r="AH324" s="51"/>
      <c r="AI324" s="51"/>
      <c r="AJ324" s="51"/>
      <c r="AK324" s="51"/>
      <c r="AL324" s="51"/>
      <c r="AM324" s="51"/>
    </row>
    <row r="325" spans="2:39" ht="21" customHeight="1">
      <c r="B325" s="1231" t="str">
        <f t="shared" si="4"/>
        <v/>
      </c>
      <c r="C325" s="496">
        <f>'Og s3a'!C324</f>
        <v>0</v>
      </c>
      <c r="D325" s="497">
        <f>'Og s3a'!E324</f>
        <v>0</v>
      </c>
      <c r="E325" s="977">
        <f>'Og s3a'!F324</f>
        <v>0</v>
      </c>
      <c r="F325" s="496">
        <f>'Og s3a'!G324</f>
        <v>0</v>
      </c>
      <c r="G325" s="554"/>
      <c r="H325" s="553"/>
      <c r="I325" s="554"/>
      <c r="J325" s="553"/>
      <c r="K325" s="554"/>
      <c r="L325" s="553"/>
      <c r="M325" s="554"/>
      <c r="N325" s="553"/>
      <c r="O325" s="554"/>
      <c r="P325" s="553"/>
      <c r="Q325" s="60"/>
      <c r="R325" s="17"/>
      <c r="S325" s="57">
        <f>'Og s3a'!D324</f>
        <v>0</v>
      </c>
      <c r="T325" s="51"/>
      <c r="U325" s="340"/>
      <c r="V325" s="341"/>
      <c r="W325" s="341"/>
      <c r="X325" s="341"/>
      <c r="Y325" s="340"/>
      <c r="Z325" s="340"/>
      <c r="AA325" s="51"/>
      <c r="AB325" s="51"/>
      <c r="AC325" s="51"/>
      <c r="AD325" s="51"/>
      <c r="AE325" s="51"/>
      <c r="AF325" s="51"/>
      <c r="AG325" s="51"/>
      <c r="AH325" s="51"/>
      <c r="AI325" s="51"/>
      <c r="AJ325" s="51"/>
      <c r="AK325" s="51"/>
      <c r="AL325" s="51"/>
      <c r="AM325" s="51"/>
    </row>
    <row r="326" spans="2:39" ht="21" customHeight="1">
      <c r="B326" s="1231" t="str">
        <f t="shared" si="4"/>
        <v/>
      </c>
      <c r="C326" s="496">
        <f>'Og s3a'!C325</f>
        <v>0</v>
      </c>
      <c r="D326" s="497">
        <f>'Og s3a'!E325</f>
        <v>0</v>
      </c>
      <c r="E326" s="977">
        <f>'Og s3a'!F325</f>
        <v>0</v>
      </c>
      <c r="F326" s="496">
        <f>'Og s3a'!G325</f>
        <v>0</v>
      </c>
      <c r="G326" s="554"/>
      <c r="H326" s="553"/>
      <c r="I326" s="554"/>
      <c r="J326" s="553"/>
      <c r="K326" s="554"/>
      <c r="L326" s="553"/>
      <c r="M326" s="554"/>
      <c r="N326" s="553"/>
      <c r="O326" s="554"/>
      <c r="P326" s="553"/>
      <c r="Q326" s="60"/>
      <c r="R326" s="17"/>
      <c r="S326" s="57">
        <f>'Og s3a'!D325</f>
        <v>0</v>
      </c>
      <c r="T326" s="51"/>
      <c r="U326" s="340"/>
      <c r="V326" s="341"/>
      <c r="W326" s="341"/>
      <c r="X326" s="341"/>
      <c r="Y326" s="340"/>
      <c r="Z326" s="340"/>
      <c r="AA326" s="51"/>
      <c r="AB326" s="51"/>
      <c r="AC326" s="51"/>
      <c r="AD326" s="51"/>
      <c r="AE326" s="51"/>
      <c r="AF326" s="51"/>
      <c r="AG326" s="51"/>
      <c r="AH326" s="51"/>
      <c r="AI326" s="51"/>
      <c r="AJ326" s="51"/>
      <c r="AK326" s="51"/>
      <c r="AL326" s="51"/>
      <c r="AM326" s="51"/>
    </row>
    <row r="327" spans="2:39" ht="21" customHeight="1">
      <c r="B327" s="1231" t="str">
        <f t="shared" si="4"/>
        <v/>
      </c>
      <c r="C327" s="496">
        <f>'Og s3a'!C326</f>
        <v>0</v>
      </c>
      <c r="D327" s="497">
        <f>'Og s3a'!E326</f>
        <v>0</v>
      </c>
      <c r="E327" s="977">
        <f>'Og s3a'!F326</f>
        <v>0</v>
      </c>
      <c r="F327" s="496">
        <f>'Og s3a'!G326</f>
        <v>0</v>
      </c>
      <c r="G327" s="554"/>
      <c r="H327" s="553"/>
      <c r="I327" s="554"/>
      <c r="J327" s="553"/>
      <c r="K327" s="554"/>
      <c r="L327" s="553"/>
      <c r="M327" s="554"/>
      <c r="N327" s="553"/>
      <c r="O327" s="554"/>
      <c r="P327" s="553"/>
      <c r="Q327" s="60"/>
      <c r="R327" s="17"/>
      <c r="S327" s="57">
        <f>'Og s3a'!D326</f>
        <v>0</v>
      </c>
      <c r="T327" s="51"/>
      <c r="U327" s="340"/>
      <c r="V327" s="341"/>
      <c r="W327" s="341"/>
      <c r="X327" s="341"/>
      <c r="Y327" s="340"/>
      <c r="Z327" s="340"/>
      <c r="AA327" s="51"/>
      <c r="AB327" s="51"/>
      <c r="AC327" s="51"/>
      <c r="AD327" s="51"/>
      <c r="AE327" s="51"/>
      <c r="AF327" s="51"/>
      <c r="AG327" s="51"/>
      <c r="AH327" s="51"/>
      <c r="AI327" s="51"/>
      <c r="AJ327" s="51"/>
      <c r="AK327" s="51"/>
      <c r="AL327" s="51"/>
      <c r="AM327" s="51"/>
    </row>
    <row r="328" spans="2:39" ht="21" customHeight="1">
      <c r="B328" s="1231" t="str">
        <f t="shared" ref="B328:B391" si="5">IF(E328&gt;0,"Wypełnione","")</f>
        <v/>
      </c>
      <c r="C328" s="496">
        <f>'Og s3a'!C327</f>
        <v>0</v>
      </c>
      <c r="D328" s="497">
        <f>'Og s3a'!E327</f>
        <v>0</v>
      </c>
      <c r="E328" s="977">
        <f>'Og s3a'!F327</f>
        <v>0</v>
      </c>
      <c r="F328" s="496">
        <f>'Og s3a'!G327</f>
        <v>0</v>
      </c>
      <c r="G328" s="554"/>
      <c r="H328" s="553"/>
      <c r="I328" s="554"/>
      <c r="J328" s="553"/>
      <c r="K328" s="554"/>
      <c r="L328" s="553"/>
      <c r="M328" s="554"/>
      <c r="N328" s="553"/>
      <c r="O328" s="554"/>
      <c r="P328" s="553"/>
      <c r="Q328" s="60"/>
      <c r="R328" s="17"/>
      <c r="S328" s="57">
        <f>'Og s3a'!D327</f>
        <v>0</v>
      </c>
      <c r="T328" s="51"/>
      <c r="U328" s="340"/>
      <c r="V328" s="341"/>
      <c r="W328" s="341"/>
      <c r="X328" s="341"/>
      <c r="Y328" s="340"/>
      <c r="Z328" s="340"/>
      <c r="AA328" s="51"/>
      <c r="AB328" s="51"/>
      <c r="AC328" s="51"/>
      <c r="AD328" s="51"/>
      <c r="AE328" s="51"/>
      <c r="AF328" s="51"/>
      <c r="AG328" s="51"/>
      <c r="AH328" s="51"/>
      <c r="AI328" s="51"/>
      <c r="AJ328" s="51"/>
      <c r="AK328" s="51"/>
      <c r="AL328" s="51"/>
      <c r="AM328" s="51"/>
    </row>
    <row r="329" spans="2:39" ht="21" customHeight="1">
      <c r="B329" s="1231" t="str">
        <f t="shared" si="5"/>
        <v/>
      </c>
      <c r="C329" s="496">
        <f>'Og s3a'!C328</f>
        <v>0</v>
      </c>
      <c r="D329" s="497">
        <f>'Og s3a'!E328</f>
        <v>0</v>
      </c>
      <c r="E329" s="977">
        <f>'Og s3a'!F328</f>
        <v>0</v>
      </c>
      <c r="F329" s="496">
        <f>'Og s3a'!G328</f>
        <v>0</v>
      </c>
      <c r="G329" s="554"/>
      <c r="H329" s="553"/>
      <c r="I329" s="554"/>
      <c r="J329" s="553"/>
      <c r="K329" s="554"/>
      <c r="L329" s="553"/>
      <c r="M329" s="554"/>
      <c r="N329" s="553"/>
      <c r="O329" s="554"/>
      <c r="P329" s="553"/>
      <c r="Q329" s="60"/>
      <c r="R329" s="17"/>
      <c r="S329" s="57">
        <f>'Og s3a'!D328</f>
        <v>0</v>
      </c>
      <c r="T329" s="51"/>
      <c r="U329" s="340"/>
      <c r="V329" s="341"/>
      <c r="W329" s="341"/>
      <c r="X329" s="341"/>
      <c r="Y329" s="340"/>
      <c r="Z329" s="340"/>
      <c r="AA329" s="51"/>
      <c r="AB329" s="51"/>
      <c r="AC329" s="51"/>
      <c r="AD329" s="51"/>
      <c r="AE329" s="51"/>
      <c r="AF329" s="51"/>
      <c r="AG329" s="51"/>
      <c r="AH329" s="51"/>
      <c r="AI329" s="51"/>
      <c r="AJ329" s="51"/>
      <c r="AK329" s="51"/>
      <c r="AL329" s="51"/>
      <c r="AM329" s="51"/>
    </row>
    <row r="330" spans="2:39" ht="21" customHeight="1">
      <c r="B330" s="1231" t="str">
        <f t="shared" si="5"/>
        <v/>
      </c>
      <c r="C330" s="496">
        <f>'Og s3a'!C329</f>
        <v>0</v>
      </c>
      <c r="D330" s="497">
        <f>'Og s3a'!E329</f>
        <v>0</v>
      </c>
      <c r="E330" s="977">
        <f>'Og s3a'!F329</f>
        <v>0</v>
      </c>
      <c r="F330" s="496">
        <f>'Og s3a'!G329</f>
        <v>0</v>
      </c>
      <c r="G330" s="554"/>
      <c r="H330" s="553"/>
      <c r="I330" s="554"/>
      <c r="J330" s="553"/>
      <c r="K330" s="554"/>
      <c r="L330" s="553"/>
      <c r="M330" s="554"/>
      <c r="N330" s="553"/>
      <c r="O330" s="554"/>
      <c r="P330" s="553"/>
      <c r="Q330" s="60"/>
      <c r="R330" s="17"/>
      <c r="S330" s="57">
        <f>'Og s3a'!D329</f>
        <v>0</v>
      </c>
      <c r="T330" s="51"/>
      <c r="U330" s="340"/>
      <c r="V330" s="341"/>
      <c r="W330" s="341"/>
      <c r="X330" s="341"/>
      <c r="Y330" s="340"/>
      <c r="Z330" s="340"/>
      <c r="AA330" s="51"/>
      <c r="AB330" s="51"/>
      <c r="AC330" s="51"/>
      <c r="AD330" s="51"/>
      <c r="AE330" s="51"/>
      <c r="AF330" s="51"/>
      <c r="AG330" s="51"/>
      <c r="AH330" s="51"/>
      <c r="AI330" s="51"/>
      <c r="AJ330" s="51"/>
      <c r="AK330" s="51"/>
      <c r="AL330" s="51"/>
      <c r="AM330" s="51"/>
    </row>
    <row r="331" spans="2:39" ht="21" customHeight="1">
      <c r="B331" s="1231" t="str">
        <f t="shared" si="5"/>
        <v/>
      </c>
      <c r="C331" s="496">
        <f>'Og s3a'!C330</f>
        <v>0</v>
      </c>
      <c r="D331" s="497">
        <f>'Og s3a'!E330</f>
        <v>0</v>
      </c>
      <c r="E331" s="977">
        <f>'Og s3a'!F330</f>
        <v>0</v>
      </c>
      <c r="F331" s="496">
        <f>'Og s3a'!G330</f>
        <v>0</v>
      </c>
      <c r="G331" s="554"/>
      <c r="H331" s="553"/>
      <c r="I331" s="554"/>
      <c r="J331" s="553"/>
      <c r="K331" s="554"/>
      <c r="L331" s="553"/>
      <c r="M331" s="554"/>
      <c r="N331" s="553"/>
      <c r="O331" s="554"/>
      <c r="P331" s="553"/>
      <c r="Q331" s="60"/>
      <c r="R331" s="17"/>
      <c r="S331" s="57">
        <f>'Og s3a'!D330</f>
        <v>0</v>
      </c>
      <c r="T331" s="51"/>
      <c r="U331" s="340"/>
      <c r="V331" s="341"/>
      <c r="W331" s="341"/>
      <c r="X331" s="341"/>
      <c r="Y331" s="340"/>
      <c r="Z331" s="340"/>
      <c r="AA331" s="51"/>
      <c r="AB331" s="51"/>
      <c r="AC331" s="51"/>
      <c r="AD331" s="51"/>
      <c r="AE331" s="51"/>
      <c r="AF331" s="51"/>
      <c r="AG331" s="51"/>
      <c r="AH331" s="51"/>
      <c r="AI331" s="51"/>
      <c r="AJ331" s="51"/>
      <c r="AK331" s="51"/>
      <c r="AL331" s="51"/>
      <c r="AM331" s="51"/>
    </row>
    <row r="332" spans="2:39" ht="21" customHeight="1">
      <c r="B332" s="1231" t="str">
        <f t="shared" si="5"/>
        <v/>
      </c>
      <c r="C332" s="496">
        <f>'Og s3a'!C331</f>
        <v>0</v>
      </c>
      <c r="D332" s="497">
        <f>'Og s3a'!E331</f>
        <v>0</v>
      </c>
      <c r="E332" s="977">
        <f>'Og s3a'!F331</f>
        <v>0</v>
      </c>
      <c r="F332" s="496">
        <f>'Og s3a'!G331</f>
        <v>0</v>
      </c>
      <c r="G332" s="554"/>
      <c r="H332" s="553"/>
      <c r="I332" s="554"/>
      <c r="J332" s="553"/>
      <c r="K332" s="554"/>
      <c r="L332" s="553"/>
      <c r="M332" s="554"/>
      <c r="N332" s="553"/>
      <c r="O332" s="554"/>
      <c r="P332" s="553"/>
      <c r="Q332" s="60"/>
      <c r="R332" s="17"/>
      <c r="S332" s="57">
        <f>'Og s3a'!D331</f>
        <v>0</v>
      </c>
      <c r="T332" s="51"/>
      <c r="U332" s="340"/>
      <c r="V332" s="341"/>
      <c r="W332" s="341"/>
      <c r="X332" s="341"/>
      <c r="Y332" s="340"/>
      <c r="Z332" s="340"/>
      <c r="AA332" s="51"/>
      <c r="AB332" s="51"/>
      <c r="AC332" s="51"/>
      <c r="AD332" s="51"/>
      <c r="AE332" s="51"/>
      <c r="AF332" s="51"/>
      <c r="AG332" s="51"/>
      <c r="AH332" s="51"/>
      <c r="AI332" s="51"/>
      <c r="AJ332" s="51"/>
      <c r="AK332" s="51"/>
      <c r="AL332" s="51"/>
      <c r="AM332" s="51"/>
    </row>
    <row r="333" spans="2:39" ht="21" customHeight="1">
      <c r="B333" s="1231" t="str">
        <f t="shared" si="5"/>
        <v/>
      </c>
      <c r="C333" s="496">
        <f>'Og s3a'!C332</f>
        <v>0</v>
      </c>
      <c r="D333" s="497">
        <f>'Og s3a'!E332</f>
        <v>0</v>
      </c>
      <c r="E333" s="977">
        <f>'Og s3a'!F332</f>
        <v>0</v>
      </c>
      <c r="F333" s="496">
        <f>'Og s3a'!G332</f>
        <v>0</v>
      </c>
      <c r="G333" s="554"/>
      <c r="H333" s="553"/>
      <c r="I333" s="554"/>
      <c r="J333" s="553"/>
      <c r="K333" s="554"/>
      <c r="L333" s="553"/>
      <c r="M333" s="554"/>
      <c r="N333" s="553"/>
      <c r="O333" s="554"/>
      <c r="P333" s="553"/>
      <c r="Q333" s="60"/>
      <c r="R333" s="17"/>
      <c r="S333" s="57">
        <f>'Og s3a'!D332</f>
        <v>0</v>
      </c>
      <c r="T333" s="51"/>
      <c r="U333" s="340"/>
      <c r="V333" s="341"/>
      <c r="W333" s="341"/>
      <c r="X333" s="341"/>
      <c r="Y333" s="340"/>
      <c r="Z333" s="340"/>
      <c r="AA333" s="51"/>
      <c r="AB333" s="51"/>
      <c r="AC333" s="51"/>
      <c r="AD333" s="51"/>
      <c r="AE333" s="51"/>
      <c r="AF333" s="51"/>
      <c r="AG333" s="51"/>
      <c r="AH333" s="51"/>
      <c r="AI333" s="51"/>
      <c r="AJ333" s="51"/>
      <c r="AK333" s="51"/>
      <c r="AL333" s="51"/>
      <c r="AM333" s="51"/>
    </row>
    <row r="334" spans="2:39" ht="21" customHeight="1">
      <c r="B334" s="1231" t="str">
        <f t="shared" si="5"/>
        <v/>
      </c>
      <c r="C334" s="496">
        <f>'Og s3a'!C333</f>
        <v>0</v>
      </c>
      <c r="D334" s="497">
        <f>'Og s3a'!E333</f>
        <v>0</v>
      </c>
      <c r="E334" s="977">
        <f>'Og s3a'!F333</f>
        <v>0</v>
      </c>
      <c r="F334" s="496">
        <f>'Og s3a'!G333</f>
        <v>0</v>
      </c>
      <c r="G334" s="554"/>
      <c r="H334" s="553"/>
      <c r="I334" s="554"/>
      <c r="J334" s="553"/>
      <c r="K334" s="554"/>
      <c r="L334" s="553"/>
      <c r="M334" s="554"/>
      <c r="N334" s="553"/>
      <c r="O334" s="554"/>
      <c r="P334" s="553"/>
      <c r="Q334" s="60"/>
      <c r="R334" s="17"/>
      <c r="S334" s="57">
        <f>'Og s3a'!D333</f>
        <v>0</v>
      </c>
      <c r="T334" s="51"/>
      <c r="U334" s="340"/>
      <c r="V334" s="341"/>
      <c r="W334" s="341"/>
      <c r="X334" s="341"/>
      <c r="Y334" s="340"/>
      <c r="Z334" s="340"/>
      <c r="AA334" s="51"/>
      <c r="AB334" s="51"/>
      <c r="AC334" s="51"/>
      <c r="AD334" s="51"/>
      <c r="AE334" s="51"/>
      <c r="AF334" s="51"/>
      <c r="AG334" s="51"/>
      <c r="AH334" s="51"/>
      <c r="AI334" s="51"/>
      <c r="AJ334" s="51"/>
      <c r="AK334" s="51"/>
      <c r="AL334" s="51"/>
      <c r="AM334" s="51"/>
    </row>
    <row r="335" spans="2:39" ht="21" customHeight="1">
      <c r="B335" s="1231" t="str">
        <f t="shared" si="5"/>
        <v/>
      </c>
      <c r="C335" s="496">
        <f>'Og s3a'!C334</f>
        <v>0</v>
      </c>
      <c r="D335" s="497">
        <f>'Og s3a'!E334</f>
        <v>0</v>
      </c>
      <c r="E335" s="977">
        <f>'Og s3a'!F334</f>
        <v>0</v>
      </c>
      <c r="F335" s="496">
        <f>'Og s3a'!G334</f>
        <v>0</v>
      </c>
      <c r="G335" s="554"/>
      <c r="H335" s="553"/>
      <c r="I335" s="554"/>
      <c r="J335" s="553"/>
      <c r="K335" s="554"/>
      <c r="L335" s="553"/>
      <c r="M335" s="554"/>
      <c r="N335" s="553"/>
      <c r="O335" s="554"/>
      <c r="P335" s="553"/>
      <c r="Q335" s="60"/>
      <c r="R335" s="17"/>
      <c r="S335" s="57">
        <f>'Og s3a'!D334</f>
        <v>0</v>
      </c>
      <c r="T335" s="51"/>
      <c r="U335" s="340"/>
      <c r="V335" s="341"/>
      <c r="W335" s="341"/>
      <c r="X335" s="341"/>
      <c r="Y335" s="340"/>
      <c r="Z335" s="340"/>
      <c r="AA335" s="51"/>
      <c r="AB335" s="51"/>
      <c r="AC335" s="51"/>
      <c r="AD335" s="51"/>
      <c r="AE335" s="51"/>
      <c r="AF335" s="51"/>
      <c r="AG335" s="51"/>
      <c r="AH335" s="51"/>
      <c r="AI335" s="51"/>
      <c r="AJ335" s="51"/>
      <c r="AK335" s="51"/>
      <c r="AL335" s="51"/>
      <c r="AM335" s="51"/>
    </row>
    <row r="336" spans="2:39" ht="21" customHeight="1">
      <c r="B336" s="1231" t="str">
        <f t="shared" si="5"/>
        <v/>
      </c>
      <c r="C336" s="496">
        <f>'Og s3a'!C335</f>
        <v>0</v>
      </c>
      <c r="D336" s="497">
        <f>'Og s3a'!E335</f>
        <v>0</v>
      </c>
      <c r="E336" s="977">
        <f>'Og s3a'!F335</f>
        <v>0</v>
      </c>
      <c r="F336" s="496">
        <f>'Og s3a'!G335</f>
        <v>0</v>
      </c>
      <c r="G336" s="554"/>
      <c r="H336" s="553"/>
      <c r="I336" s="554"/>
      <c r="J336" s="553"/>
      <c r="K336" s="554"/>
      <c r="L336" s="553"/>
      <c r="M336" s="554"/>
      <c r="N336" s="553"/>
      <c r="O336" s="554"/>
      <c r="P336" s="553"/>
      <c r="Q336" s="60"/>
      <c r="R336" s="17"/>
      <c r="S336" s="57">
        <f>'Og s3a'!D335</f>
        <v>0</v>
      </c>
      <c r="T336" s="51"/>
      <c r="U336" s="340"/>
      <c r="V336" s="341"/>
      <c r="W336" s="341"/>
      <c r="X336" s="341"/>
      <c r="Y336" s="340"/>
      <c r="Z336" s="340"/>
      <c r="AA336" s="51"/>
      <c r="AB336" s="51"/>
      <c r="AC336" s="51"/>
      <c r="AD336" s="51"/>
      <c r="AE336" s="51"/>
      <c r="AF336" s="51"/>
      <c r="AG336" s="51"/>
      <c r="AH336" s="51"/>
      <c r="AI336" s="51"/>
      <c r="AJ336" s="51"/>
      <c r="AK336" s="51"/>
      <c r="AL336" s="51"/>
      <c r="AM336" s="51"/>
    </row>
    <row r="337" spans="2:39" ht="21" customHeight="1">
      <c r="B337" s="1231" t="str">
        <f t="shared" si="5"/>
        <v/>
      </c>
      <c r="C337" s="496">
        <f>'Og s3a'!C336</f>
        <v>0</v>
      </c>
      <c r="D337" s="497">
        <f>'Og s3a'!E336</f>
        <v>0</v>
      </c>
      <c r="E337" s="977">
        <f>'Og s3a'!F336</f>
        <v>0</v>
      </c>
      <c r="F337" s="496">
        <f>'Og s3a'!G336</f>
        <v>0</v>
      </c>
      <c r="G337" s="554"/>
      <c r="H337" s="553"/>
      <c r="I337" s="554"/>
      <c r="J337" s="553"/>
      <c r="K337" s="554"/>
      <c r="L337" s="553"/>
      <c r="M337" s="554"/>
      <c r="N337" s="553"/>
      <c r="O337" s="554"/>
      <c r="P337" s="553"/>
      <c r="Q337" s="60"/>
      <c r="R337" s="17"/>
      <c r="S337" s="57">
        <f>'Og s3a'!D336</f>
        <v>0</v>
      </c>
      <c r="T337" s="51"/>
      <c r="U337" s="340"/>
      <c r="V337" s="341"/>
      <c r="W337" s="341"/>
      <c r="X337" s="341"/>
      <c r="Y337" s="340"/>
      <c r="Z337" s="340"/>
      <c r="AA337" s="51"/>
      <c r="AB337" s="51"/>
      <c r="AC337" s="51"/>
      <c r="AD337" s="51"/>
      <c r="AE337" s="51"/>
      <c r="AF337" s="51"/>
      <c r="AG337" s="51"/>
      <c r="AH337" s="51"/>
      <c r="AI337" s="51"/>
      <c r="AJ337" s="51"/>
      <c r="AK337" s="51"/>
      <c r="AL337" s="51"/>
      <c r="AM337" s="51"/>
    </row>
    <row r="338" spans="2:39" ht="21" customHeight="1">
      <c r="B338" s="1231" t="str">
        <f t="shared" si="5"/>
        <v/>
      </c>
      <c r="C338" s="496">
        <f>'Og s3a'!C337</f>
        <v>0</v>
      </c>
      <c r="D338" s="497">
        <f>'Og s3a'!E337</f>
        <v>0</v>
      </c>
      <c r="E338" s="977">
        <f>'Og s3a'!F337</f>
        <v>0</v>
      </c>
      <c r="F338" s="496">
        <f>'Og s3a'!G337</f>
        <v>0</v>
      </c>
      <c r="G338" s="554"/>
      <c r="H338" s="553"/>
      <c r="I338" s="554"/>
      <c r="J338" s="553"/>
      <c r="K338" s="554"/>
      <c r="L338" s="553"/>
      <c r="M338" s="554"/>
      <c r="N338" s="553"/>
      <c r="O338" s="554"/>
      <c r="P338" s="553"/>
      <c r="Q338" s="60"/>
      <c r="R338" s="17"/>
      <c r="S338" s="57">
        <f>'Og s3a'!D337</f>
        <v>0</v>
      </c>
      <c r="T338" s="51"/>
      <c r="U338" s="340"/>
      <c r="V338" s="341"/>
      <c r="W338" s="341"/>
      <c r="X338" s="341"/>
      <c r="Y338" s="340"/>
      <c r="Z338" s="340"/>
      <c r="AA338" s="51"/>
      <c r="AB338" s="51"/>
      <c r="AC338" s="51"/>
      <c r="AD338" s="51"/>
      <c r="AE338" s="51"/>
      <c r="AF338" s="51"/>
      <c r="AG338" s="51"/>
      <c r="AH338" s="51"/>
      <c r="AI338" s="51"/>
      <c r="AJ338" s="51"/>
      <c r="AK338" s="51"/>
      <c r="AL338" s="51"/>
      <c r="AM338" s="51"/>
    </row>
    <row r="339" spans="2:39" ht="21" customHeight="1">
      <c r="B339" s="1231" t="str">
        <f t="shared" si="5"/>
        <v/>
      </c>
      <c r="C339" s="496">
        <f>'Og s3a'!C338</f>
        <v>0</v>
      </c>
      <c r="D339" s="497">
        <f>'Og s3a'!E338</f>
        <v>0</v>
      </c>
      <c r="E339" s="977">
        <f>'Og s3a'!F338</f>
        <v>0</v>
      </c>
      <c r="F339" s="496">
        <f>'Og s3a'!G338</f>
        <v>0</v>
      </c>
      <c r="G339" s="554"/>
      <c r="H339" s="553"/>
      <c r="I339" s="554"/>
      <c r="J339" s="553"/>
      <c r="K339" s="554"/>
      <c r="L339" s="553"/>
      <c r="M339" s="554"/>
      <c r="N339" s="553"/>
      <c r="O339" s="554"/>
      <c r="P339" s="553"/>
      <c r="Q339" s="60"/>
      <c r="R339" s="17"/>
      <c r="S339" s="57">
        <f>'Og s3a'!D338</f>
        <v>0</v>
      </c>
      <c r="T339" s="51"/>
      <c r="U339" s="340"/>
      <c r="V339" s="341"/>
      <c r="W339" s="341"/>
      <c r="X339" s="341"/>
      <c r="Y339" s="340"/>
      <c r="Z339" s="340"/>
      <c r="AA339" s="51"/>
      <c r="AB339" s="51"/>
      <c r="AC339" s="51"/>
      <c r="AD339" s="51"/>
      <c r="AE339" s="51"/>
      <c r="AF339" s="51"/>
      <c r="AG339" s="51"/>
      <c r="AH339" s="51"/>
      <c r="AI339" s="51"/>
      <c r="AJ339" s="51"/>
      <c r="AK339" s="51"/>
      <c r="AL339" s="51"/>
      <c r="AM339" s="51"/>
    </row>
    <row r="340" spans="2:39" ht="21" customHeight="1">
      <c r="B340" s="1231" t="str">
        <f t="shared" si="5"/>
        <v/>
      </c>
      <c r="C340" s="496">
        <f>'Og s3a'!C339</f>
        <v>0</v>
      </c>
      <c r="D340" s="497">
        <f>'Og s3a'!E339</f>
        <v>0</v>
      </c>
      <c r="E340" s="977">
        <f>'Og s3a'!F339</f>
        <v>0</v>
      </c>
      <c r="F340" s="496">
        <f>'Og s3a'!G339</f>
        <v>0</v>
      </c>
      <c r="G340" s="554"/>
      <c r="H340" s="553"/>
      <c r="I340" s="554"/>
      <c r="J340" s="553"/>
      <c r="K340" s="554"/>
      <c r="L340" s="553"/>
      <c r="M340" s="554"/>
      <c r="N340" s="553"/>
      <c r="O340" s="554"/>
      <c r="P340" s="553"/>
      <c r="Q340" s="60"/>
      <c r="R340" s="17"/>
      <c r="S340" s="57">
        <f>'Og s3a'!D339</f>
        <v>0</v>
      </c>
      <c r="T340" s="51"/>
      <c r="U340" s="340"/>
      <c r="V340" s="341"/>
      <c r="W340" s="341"/>
      <c r="X340" s="341"/>
      <c r="Y340" s="340"/>
      <c r="Z340" s="340"/>
      <c r="AA340" s="51"/>
      <c r="AB340" s="51"/>
      <c r="AC340" s="51"/>
      <c r="AD340" s="51"/>
      <c r="AE340" s="51"/>
      <c r="AF340" s="51"/>
      <c r="AG340" s="51"/>
      <c r="AH340" s="51"/>
      <c r="AI340" s="51"/>
      <c r="AJ340" s="51"/>
      <c r="AK340" s="51"/>
      <c r="AL340" s="51"/>
      <c r="AM340" s="51"/>
    </row>
    <row r="341" spans="2:39" ht="21" customHeight="1">
      <c r="B341" s="1231" t="str">
        <f t="shared" si="5"/>
        <v/>
      </c>
      <c r="C341" s="496">
        <f>'Og s3a'!C340</f>
        <v>0</v>
      </c>
      <c r="D341" s="497">
        <f>'Og s3a'!E340</f>
        <v>0</v>
      </c>
      <c r="E341" s="977">
        <f>'Og s3a'!F340</f>
        <v>0</v>
      </c>
      <c r="F341" s="496">
        <f>'Og s3a'!G340</f>
        <v>0</v>
      </c>
      <c r="G341" s="554"/>
      <c r="H341" s="553"/>
      <c r="I341" s="554"/>
      <c r="J341" s="553"/>
      <c r="K341" s="554"/>
      <c r="L341" s="553"/>
      <c r="M341" s="554"/>
      <c r="N341" s="553"/>
      <c r="O341" s="554"/>
      <c r="P341" s="553"/>
      <c r="Q341" s="60"/>
      <c r="R341" s="17"/>
      <c r="S341" s="57">
        <f>'Og s3a'!D340</f>
        <v>0</v>
      </c>
      <c r="T341" s="51"/>
      <c r="U341" s="340"/>
      <c r="V341" s="341"/>
      <c r="W341" s="341"/>
      <c r="X341" s="341"/>
      <c r="Y341" s="340"/>
      <c r="Z341" s="340"/>
      <c r="AA341" s="51"/>
      <c r="AB341" s="51"/>
      <c r="AC341" s="51"/>
      <c r="AD341" s="51"/>
      <c r="AE341" s="51"/>
      <c r="AF341" s="51"/>
      <c r="AG341" s="51"/>
      <c r="AH341" s="51"/>
      <c r="AI341" s="51"/>
      <c r="AJ341" s="51"/>
      <c r="AK341" s="51"/>
      <c r="AL341" s="51"/>
      <c r="AM341" s="51"/>
    </row>
    <row r="342" spans="2:39" ht="21" customHeight="1">
      <c r="B342" s="1231" t="str">
        <f t="shared" si="5"/>
        <v/>
      </c>
      <c r="C342" s="496">
        <f>'Og s3a'!C341</f>
        <v>0</v>
      </c>
      <c r="D342" s="497">
        <f>'Og s3a'!E341</f>
        <v>0</v>
      </c>
      <c r="E342" s="977">
        <f>'Og s3a'!F341</f>
        <v>0</v>
      </c>
      <c r="F342" s="496">
        <f>'Og s3a'!G341</f>
        <v>0</v>
      </c>
      <c r="G342" s="554"/>
      <c r="H342" s="553"/>
      <c r="I342" s="554"/>
      <c r="J342" s="553"/>
      <c r="K342" s="554"/>
      <c r="L342" s="553"/>
      <c r="M342" s="554"/>
      <c r="N342" s="553"/>
      <c r="O342" s="554"/>
      <c r="P342" s="553"/>
      <c r="Q342" s="60"/>
      <c r="R342" s="17"/>
      <c r="S342" s="57">
        <f>'Og s3a'!D341</f>
        <v>0</v>
      </c>
      <c r="T342" s="51"/>
      <c r="U342" s="340"/>
      <c r="V342" s="341"/>
      <c r="W342" s="341"/>
      <c r="X342" s="341"/>
      <c r="Y342" s="340"/>
      <c r="Z342" s="340"/>
      <c r="AA342" s="51"/>
      <c r="AB342" s="51"/>
      <c r="AC342" s="51"/>
      <c r="AD342" s="51"/>
      <c r="AE342" s="51"/>
      <c r="AF342" s="51"/>
      <c r="AG342" s="51"/>
      <c r="AH342" s="51"/>
      <c r="AI342" s="51"/>
      <c r="AJ342" s="51"/>
      <c r="AK342" s="51"/>
      <c r="AL342" s="51"/>
      <c r="AM342" s="51"/>
    </row>
    <row r="343" spans="2:39" ht="21" customHeight="1">
      <c r="B343" s="1231" t="str">
        <f t="shared" si="5"/>
        <v/>
      </c>
      <c r="C343" s="496">
        <f>'Og s3a'!C342</f>
        <v>0</v>
      </c>
      <c r="D343" s="497">
        <f>'Og s3a'!E342</f>
        <v>0</v>
      </c>
      <c r="E343" s="977">
        <f>'Og s3a'!F342</f>
        <v>0</v>
      </c>
      <c r="F343" s="496">
        <f>'Og s3a'!G342</f>
        <v>0</v>
      </c>
      <c r="G343" s="554"/>
      <c r="H343" s="553"/>
      <c r="I343" s="554"/>
      <c r="J343" s="553"/>
      <c r="K343" s="554"/>
      <c r="L343" s="553"/>
      <c r="M343" s="554"/>
      <c r="N343" s="553"/>
      <c r="O343" s="554"/>
      <c r="P343" s="553"/>
      <c r="Q343" s="60"/>
      <c r="R343" s="17"/>
      <c r="S343" s="57">
        <f>'Og s3a'!D342</f>
        <v>0</v>
      </c>
      <c r="T343" s="51"/>
      <c r="U343" s="340"/>
      <c r="V343" s="341"/>
      <c r="W343" s="341"/>
      <c r="X343" s="341"/>
      <c r="Y343" s="340"/>
      <c r="Z343" s="340"/>
      <c r="AA343" s="51"/>
      <c r="AB343" s="51"/>
      <c r="AC343" s="51"/>
      <c r="AD343" s="51"/>
      <c r="AE343" s="51"/>
      <c r="AF343" s="51"/>
      <c r="AG343" s="51"/>
      <c r="AH343" s="51"/>
      <c r="AI343" s="51"/>
      <c r="AJ343" s="51"/>
      <c r="AK343" s="51"/>
      <c r="AL343" s="51"/>
      <c r="AM343" s="51"/>
    </row>
    <row r="344" spans="2:39" ht="21" customHeight="1">
      <c r="B344" s="1231" t="str">
        <f t="shared" si="5"/>
        <v/>
      </c>
      <c r="C344" s="496">
        <f>'Og s3a'!C343</f>
        <v>0</v>
      </c>
      <c r="D344" s="497">
        <f>'Og s3a'!E343</f>
        <v>0</v>
      </c>
      <c r="E344" s="977">
        <f>'Og s3a'!F343</f>
        <v>0</v>
      </c>
      <c r="F344" s="496">
        <f>'Og s3a'!G343</f>
        <v>0</v>
      </c>
      <c r="G344" s="554"/>
      <c r="H344" s="553"/>
      <c r="I344" s="554"/>
      <c r="J344" s="553"/>
      <c r="K344" s="554"/>
      <c r="L344" s="553"/>
      <c r="M344" s="554"/>
      <c r="N344" s="553"/>
      <c r="O344" s="554"/>
      <c r="P344" s="553"/>
      <c r="Q344" s="60"/>
      <c r="R344" s="17"/>
      <c r="S344" s="57">
        <f>'Og s3a'!D343</f>
        <v>0</v>
      </c>
      <c r="T344" s="51"/>
      <c r="U344" s="340"/>
      <c r="V344" s="341"/>
      <c r="W344" s="341"/>
      <c r="X344" s="341"/>
      <c r="Y344" s="340"/>
      <c r="Z344" s="340"/>
      <c r="AA344" s="51"/>
      <c r="AB344" s="51"/>
      <c r="AC344" s="51"/>
      <c r="AD344" s="51"/>
      <c r="AE344" s="51"/>
      <c r="AF344" s="51"/>
      <c r="AG344" s="51"/>
      <c r="AH344" s="51"/>
      <c r="AI344" s="51"/>
      <c r="AJ344" s="51"/>
      <c r="AK344" s="51"/>
      <c r="AL344" s="51"/>
      <c r="AM344" s="51"/>
    </row>
    <row r="345" spans="2:39" ht="21" customHeight="1">
      <c r="B345" s="1231" t="str">
        <f t="shared" si="5"/>
        <v/>
      </c>
      <c r="C345" s="496">
        <f>'Og s3a'!C344</f>
        <v>0</v>
      </c>
      <c r="D345" s="497">
        <f>'Og s3a'!E344</f>
        <v>0</v>
      </c>
      <c r="E345" s="977">
        <f>'Og s3a'!F344</f>
        <v>0</v>
      </c>
      <c r="F345" s="496">
        <f>'Og s3a'!G344</f>
        <v>0</v>
      </c>
      <c r="G345" s="554"/>
      <c r="H345" s="553"/>
      <c r="I345" s="554"/>
      <c r="J345" s="553"/>
      <c r="K345" s="554"/>
      <c r="L345" s="553"/>
      <c r="M345" s="554"/>
      <c r="N345" s="553"/>
      <c r="O345" s="554"/>
      <c r="P345" s="553"/>
      <c r="Q345" s="60"/>
      <c r="R345" s="17"/>
      <c r="S345" s="57">
        <f>'Og s3a'!D344</f>
        <v>0</v>
      </c>
      <c r="T345" s="51"/>
      <c r="U345" s="340"/>
      <c r="V345" s="341"/>
      <c r="W345" s="341"/>
      <c r="X345" s="341"/>
      <c r="Y345" s="340"/>
      <c r="Z345" s="340"/>
      <c r="AA345" s="51"/>
      <c r="AB345" s="51"/>
      <c r="AC345" s="51"/>
      <c r="AD345" s="51"/>
      <c r="AE345" s="51"/>
      <c r="AF345" s="51"/>
      <c r="AG345" s="51"/>
      <c r="AH345" s="51"/>
      <c r="AI345" s="51"/>
      <c r="AJ345" s="51"/>
      <c r="AK345" s="51"/>
      <c r="AL345" s="51"/>
      <c r="AM345" s="51"/>
    </row>
    <row r="346" spans="2:39" ht="21" customHeight="1">
      <c r="B346" s="1231" t="str">
        <f t="shared" si="5"/>
        <v/>
      </c>
      <c r="C346" s="496">
        <f>'Og s3a'!C345</f>
        <v>0</v>
      </c>
      <c r="D346" s="497">
        <f>'Og s3a'!E345</f>
        <v>0</v>
      </c>
      <c r="E346" s="977">
        <f>'Og s3a'!F345</f>
        <v>0</v>
      </c>
      <c r="F346" s="496">
        <f>'Og s3a'!G345</f>
        <v>0</v>
      </c>
      <c r="G346" s="554"/>
      <c r="H346" s="553"/>
      <c r="I346" s="554"/>
      <c r="J346" s="553"/>
      <c r="K346" s="554"/>
      <c r="L346" s="553"/>
      <c r="M346" s="554"/>
      <c r="N346" s="553"/>
      <c r="O346" s="554"/>
      <c r="P346" s="553"/>
      <c r="Q346" s="60"/>
      <c r="R346" s="17"/>
      <c r="S346" s="57">
        <f>'Og s3a'!D345</f>
        <v>0</v>
      </c>
      <c r="T346" s="51"/>
      <c r="U346" s="340"/>
      <c r="V346" s="341"/>
      <c r="W346" s="341"/>
      <c r="X346" s="341"/>
      <c r="Y346" s="340"/>
      <c r="Z346" s="340"/>
      <c r="AA346" s="51"/>
      <c r="AB346" s="51"/>
      <c r="AC346" s="51"/>
      <c r="AD346" s="51"/>
      <c r="AE346" s="51"/>
      <c r="AF346" s="51"/>
      <c r="AG346" s="51"/>
      <c r="AH346" s="51"/>
      <c r="AI346" s="51"/>
      <c r="AJ346" s="51"/>
      <c r="AK346" s="51"/>
      <c r="AL346" s="51"/>
      <c r="AM346" s="51"/>
    </row>
    <row r="347" spans="2:39" ht="21" customHeight="1">
      <c r="B347" s="1231" t="str">
        <f t="shared" si="5"/>
        <v/>
      </c>
      <c r="C347" s="496">
        <f>'Og s3a'!C346</f>
        <v>0</v>
      </c>
      <c r="D347" s="497">
        <f>'Og s3a'!E346</f>
        <v>0</v>
      </c>
      <c r="E347" s="977">
        <f>'Og s3a'!F346</f>
        <v>0</v>
      </c>
      <c r="F347" s="496">
        <f>'Og s3a'!G346</f>
        <v>0</v>
      </c>
      <c r="G347" s="554"/>
      <c r="H347" s="553"/>
      <c r="I347" s="554"/>
      <c r="J347" s="553"/>
      <c r="K347" s="554"/>
      <c r="L347" s="553"/>
      <c r="M347" s="554"/>
      <c r="N347" s="553"/>
      <c r="O347" s="554"/>
      <c r="P347" s="553"/>
      <c r="Q347" s="60"/>
      <c r="R347" s="17"/>
      <c r="S347" s="57">
        <f>'Og s3a'!D346</f>
        <v>0</v>
      </c>
      <c r="T347" s="51"/>
      <c r="U347" s="340"/>
      <c r="V347" s="341"/>
      <c r="W347" s="341"/>
      <c r="X347" s="341"/>
      <c r="Y347" s="340"/>
      <c r="Z347" s="340"/>
      <c r="AA347" s="51"/>
      <c r="AB347" s="51"/>
      <c r="AC347" s="51"/>
      <c r="AD347" s="51"/>
      <c r="AE347" s="51"/>
      <c r="AF347" s="51"/>
      <c r="AG347" s="51"/>
      <c r="AH347" s="51"/>
      <c r="AI347" s="51"/>
      <c r="AJ347" s="51"/>
      <c r="AK347" s="51"/>
      <c r="AL347" s="51"/>
      <c r="AM347" s="51"/>
    </row>
    <row r="348" spans="2:39" ht="21" customHeight="1">
      <c r="B348" s="1231" t="str">
        <f t="shared" si="5"/>
        <v/>
      </c>
      <c r="C348" s="496">
        <f>'Og s3a'!C347</f>
        <v>0</v>
      </c>
      <c r="D348" s="497">
        <f>'Og s3a'!E347</f>
        <v>0</v>
      </c>
      <c r="E348" s="977">
        <f>'Og s3a'!F347</f>
        <v>0</v>
      </c>
      <c r="F348" s="496">
        <f>'Og s3a'!G347</f>
        <v>0</v>
      </c>
      <c r="G348" s="554"/>
      <c r="H348" s="553"/>
      <c r="I348" s="554"/>
      <c r="J348" s="553"/>
      <c r="K348" s="554"/>
      <c r="L348" s="553"/>
      <c r="M348" s="554"/>
      <c r="N348" s="553"/>
      <c r="O348" s="554"/>
      <c r="P348" s="553"/>
      <c r="Q348" s="60"/>
      <c r="R348" s="17"/>
      <c r="S348" s="57">
        <f>'Og s3a'!D347</f>
        <v>0</v>
      </c>
      <c r="T348" s="51"/>
      <c r="U348" s="340"/>
      <c r="V348" s="341"/>
      <c r="W348" s="341"/>
      <c r="X348" s="341"/>
      <c r="Y348" s="340"/>
      <c r="Z348" s="340"/>
      <c r="AA348" s="51"/>
      <c r="AB348" s="51"/>
      <c r="AC348" s="51"/>
      <c r="AD348" s="51"/>
      <c r="AE348" s="51"/>
      <c r="AF348" s="51"/>
      <c r="AG348" s="51"/>
      <c r="AH348" s="51"/>
      <c r="AI348" s="51"/>
      <c r="AJ348" s="51"/>
      <c r="AK348" s="51"/>
      <c r="AL348" s="51"/>
      <c r="AM348" s="51"/>
    </row>
    <row r="349" spans="2:39" ht="21" customHeight="1">
      <c r="B349" s="1231" t="str">
        <f t="shared" si="5"/>
        <v/>
      </c>
      <c r="C349" s="496">
        <f>'Og s3a'!C348</f>
        <v>0</v>
      </c>
      <c r="D349" s="497">
        <f>'Og s3a'!E348</f>
        <v>0</v>
      </c>
      <c r="E349" s="977">
        <f>'Og s3a'!F348</f>
        <v>0</v>
      </c>
      <c r="F349" s="496">
        <f>'Og s3a'!G348</f>
        <v>0</v>
      </c>
      <c r="G349" s="554"/>
      <c r="H349" s="553"/>
      <c r="I349" s="554"/>
      <c r="J349" s="553"/>
      <c r="K349" s="554"/>
      <c r="L349" s="553"/>
      <c r="M349" s="554"/>
      <c r="N349" s="553"/>
      <c r="O349" s="554"/>
      <c r="P349" s="553"/>
      <c r="Q349" s="60"/>
      <c r="R349" s="17"/>
      <c r="S349" s="57">
        <f>'Og s3a'!D348</f>
        <v>0</v>
      </c>
      <c r="T349" s="51"/>
      <c r="U349" s="340"/>
      <c r="V349" s="341"/>
      <c r="W349" s="341"/>
      <c r="X349" s="341"/>
      <c r="Y349" s="340"/>
      <c r="Z349" s="340"/>
      <c r="AA349" s="51"/>
      <c r="AB349" s="51"/>
      <c r="AC349" s="51"/>
      <c r="AD349" s="51"/>
      <c r="AE349" s="51"/>
      <c r="AF349" s="51"/>
      <c r="AG349" s="51"/>
      <c r="AH349" s="51"/>
      <c r="AI349" s="51"/>
      <c r="AJ349" s="51"/>
      <c r="AK349" s="51"/>
      <c r="AL349" s="51"/>
      <c r="AM349" s="51"/>
    </row>
    <row r="350" spans="2:39" ht="21" customHeight="1">
      <c r="B350" s="1231" t="str">
        <f t="shared" si="5"/>
        <v/>
      </c>
      <c r="C350" s="496">
        <f>'Og s3a'!C349</f>
        <v>0</v>
      </c>
      <c r="D350" s="497">
        <f>'Og s3a'!E349</f>
        <v>0</v>
      </c>
      <c r="E350" s="977">
        <f>'Og s3a'!F349</f>
        <v>0</v>
      </c>
      <c r="F350" s="496">
        <f>'Og s3a'!G349</f>
        <v>0</v>
      </c>
      <c r="G350" s="554"/>
      <c r="H350" s="553"/>
      <c r="I350" s="554"/>
      <c r="J350" s="553"/>
      <c r="K350" s="554"/>
      <c r="L350" s="553"/>
      <c r="M350" s="554"/>
      <c r="N350" s="553"/>
      <c r="O350" s="554"/>
      <c r="P350" s="553"/>
      <c r="Q350" s="60"/>
      <c r="R350" s="17"/>
      <c r="S350" s="57">
        <f>'Og s3a'!D349</f>
        <v>0</v>
      </c>
      <c r="T350" s="51"/>
      <c r="U350" s="340"/>
      <c r="V350" s="341"/>
      <c r="W350" s="341"/>
      <c r="X350" s="341"/>
      <c r="Y350" s="340"/>
      <c r="Z350" s="340"/>
      <c r="AA350" s="51"/>
      <c r="AB350" s="51"/>
      <c r="AC350" s="51"/>
      <c r="AD350" s="51"/>
      <c r="AE350" s="51"/>
      <c r="AF350" s="51"/>
      <c r="AG350" s="51"/>
      <c r="AH350" s="51"/>
      <c r="AI350" s="51"/>
      <c r="AJ350" s="51"/>
      <c r="AK350" s="51"/>
      <c r="AL350" s="51"/>
      <c r="AM350" s="51"/>
    </row>
    <row r="351" spans="2:39" ht="21" customHeight="1">
      <c r="B351" s="1231" t="str">
        <f t="shared" si="5"/>
        <v/>
      </c>
      <c r="C351" s="496">
        <f>'Og s3a'!C350</f>
        <v>0</v>
      </c>
      <c r="D351" s="497">
        <f>'Og s3a'!E350</f>
        <v>0</v>
      </c>
      <c r="E351" s="977">
        <f>'Og s3a'!F350</f>
        <v>0</v>
      </c>
      <c r="F351" s="496">
        <f>'Og s3a'!G350</f>
        <v>0</v>
      </c>
      <c r="G351" s="554"/>
      <c r="H351" s="553"/>
      <c r="I351" s="554"/>
      <c r="J351" s="553"/>
      <c r="K351" s="554"/>
      <c r="L351" s="553"/>
      <c r="M351" s="554"/>
      <c r="N351" s="553"/>
      <c r="O351" s="554"/>
      <c r="P351" s="553"/>
      <c r="Q351" s="60"/>
      <c r="R351" s="17"/>
      <c r="S351" s="57">
        <f>'Og s3a'!D350</f>
        <v>0</v>
      </c>
      <c r="T351" s="51"/>
      <c r="U351" s="340"/>
      <c r="V351" s="341"/>
      <c r="W351" s="341"/>
      <c r="X351" s="341"/>
      <c r="Y351" s="340"/>
      <c r="Z351" s="340"/>
      <c r="AA351" s="51"/>
      <c r="AB351" s="51"/>
      <c r="AC351" s="51"/>
      <c r="AD351" s="51"/>
      <c r="AE351" s="51"/>
      <c r="AF351" s="51"/>
      <c r="AG351" s="51"/>
      <c r="AH351" s="51"/>
      <c r="AI351" s="51"/>
      <c r="AJ351" s="51"/>
      <c r="AK351" s="51"/>
      <c r="AL351" s="51"/>
      <c r="AM351" s="51"/>
    </row>
    <row r="352" spans="2:39" ht="21" customHeight="1">
      <c r="B352" s="1231" t="str">
        <f t="shared" si="5"/>
        <v/>
      </c>
      <c r="C352" s="496">
        <f>'Og s3a'!C351</f>
        <v>0</v>
      </c>
      <c r="D352" s="497">
        <f>'Og s3a'!E351</f>
        <v>0</v>
      </c>
      <c r="E352" s="977">
        <f>'Og s3a'!F351</f>
        <v>0</v>
      </c>
      <c r="F352" s="496">
        <f>'Og s3a'!G351</f>
        <v>0</v>
      </c>
      <c r="G352" s="554"/>
      <c r="H352" s="553"/>
      <c r="I352" s="554"/>
      <c r="J352" s="553"/>
      <c r="K352" s="554"/>
      <c r="L352" s="553"/>
      <c r="M352" s="554"/>
      <c r="N352" s="553"/>
      <c r="O352" s="554"/>
      <c r="P352" s="553"/>
      <c r="Q352" s="60"/>
      <c r="R352" s="17"/>
      <c r="S352" s="57">
        <f>'Og s3a'!D351</f>
        <v>0</v>
      </c>
      <c r="T352" s="51"/>
      <c r="U352" s="340"/>
      <c r="V352" s="341"/>
      <c r="W352" s="341"/>
      <c r="X352" s="341"/>
      <c r="Y352" s="340"/>
      <c r="Z352" s="340"/>
      <c r="AA352" s="51"/>
      <c r="AB352" s="51"/>
      <c r="AC352" s="51"/>
      <c r="AD352" s="51"/>
      <c r="AE352" s="51"/>
      <c r="AF352" s="51"/>
      <c r="AG352" s="51"/>
      <c r="AH352" s="51"/>
      <c r="AI352" s="51"/>
      <c r="AJ352" s="51"/>
      <c r="AK352" s="51"/>
      <c r="AL352" s="51"/>
      <c r="AM352" s="51"/>
    </row>
    <row r="353" spans="2:39" ht="21" customHeight="1">
      <c r="B353" s="1231" t="str">
        <f t="shared" si="5"/>
        <v/>
      </c>
      <c r="C353" s="496">
        <f>'Og s3a'!C352</f>
        <v>0</v>
      </c>
      <c r="D353" s="497">
        <f>'Og s3a'!E352</f>
        <v>0</v>
      </c>
      <c r="E353" s="977">
        <f>'Og s3a'!F352</f>
        <v>0</v>
      </c>
      <c r="F353" s="496">
        <f>'Og s3a'!G352</f>
        <v>0</v>
      </c>
      <c r="G353" s="554"/>
      <c r="H353" s="553"/>
      <c r="I353" s="554"/>
      <c r="J353" s="553"/>
      <c r="K353" s="554"/>
      <c r="L353" s="553"/>
      <c r="M353" s="554"/>
      <c r="N353" s="553"/>
      <c r="O353" s="554"/>
      <c r="P353" s="553"/>
      <c r="Q353" s="60"/>
      <c r="R353" s="17"/>
      <c r="S353" s="57">
        <f>'Og s3a'!D352</f>
        <v>0</v>
      </c>
      <c r="T353" s="51"/>
      <c r="U353" s="340"/>
      <c r="V353" s="341"/>
      <c r="W353" s="341"/>
      <c r="X353" s="341"/>
      <c r="Y353" s="340"/>
      <c r="Z353" s="340"/>
      <c r="AA353" s="51"/>
      <c r="AB353" s="51"/>
      <c r="AC353" s="51"/>
      <c r="AD353" s="51"/>
      <c r="AE353" s="51"/>
      <c r="AF353" s="51"/>
      <c r="AG353" s="51"/>
      <c r="AH353" s="51"/>
      <c r="AI353" s="51"/>
      <c r="AJ353" s="51"/>
      <c r="AK353" s="51"/>
      <c r="AL353" s="51"/>
      <c r="AM353" s="51"/>
    </row>
    <row r="354" spans="2:39" ht="21" customHeight="1">
      <c r="B354" s="1231" t="str">
        <f t="shared" si="5"/>
        <v/>
      </c>
      <c r="C354" s="496">
        <f>'Og s3a'!C353</f>
        <v>0</v>
      </c>
      <c r="D354" s="497">
        <f>'Og s3a'!E353</f>
        <v>0</v>
      </c>
      <c r="E354" s="977">
        <f>'Og s3a'!F353</f>
        <v>0</v>
      </c>
      <c r="F354" s="496">
        <f>'Og s3a'!G353</f>
        <v>0</v>
      </c>
      <c r="G354" s="554"/>
      <c r="H354" s="553"/>
      <c r="I354" s="554"/>
      <c r="J354" s="553"/>
      <c r="K354" s="554"/>
      <c r="L354" s="553"/>
      <c r="M354" s="554"/>
      <c r="N354" s="553"/>
      <c r="O354" s="554"/>
      <c r="P354" s="553"/>
      <c r="Q354" s="60"/>
      <c r="R354" s="17"/>
      <c r="S354" s="57">
        <f>'Og s3a'!D353</f>
        <v>0</v>
      </c>
      <c r="T354" s="51"/>
      <c r="U354" s="340"/>
      <c r="V354" s="341"/>
      <c r="W354" s="341"/>
      <c r="X354" s="341"/>
      <c r="Y354" s="340"/>
      <c r="Z354" s="340"/>
      <c r="AA354" s="51"/>
      <c r="AB354" s="51"/>
      <c r="AC354" s="51"/>
      <c r="AD354" s="51"/>
      <c r="AE354" s="51"/>
      <c r="AF354" s="51"/>
      <c r="AG354" s="51"/>
      <c r="AH354" s="51"/>
      <c r="AI354" s="51"/>
      <c r="AJ354" s="51"/>
      <c r="AK354" s="51"/>
      <c r="AL354" s="51"/>
      <c r="AM354" s="51"/>
    </row>
    <row r="355" spans="2:39" ht="21" customHeight="1">
      <c r="B355" s="1231" t="str">
        <f t="shared" si="5"/>
        <v/>
      </c>
      <c r="C355" s="496">
        <f>'Og s3a'!C354</f>
        <v>0</v>
      </c>
      <c r="D355" s="497">
        <f>'Og s3a'!E354</f>
        <v>0</v>
      </c>
      <c r="E355" s="977">
        <f>'Og s3a'!F354</f>
        <v>0</v>
      </c>
      <c r="F355" s="496">
        <f>'Og s3a'!G354</f>
        <v>0</v>
      </c>
      <c r="G355" s="554"/>
      <c r="H355" s="553"/>
      <c r="I355" s="554"/>
      <c r="J355" s="553"/>
      <c r="K355" s="554"/>
      <c r="L355" s="553"/>
      <c r="M355" s="554"/>
      <c r="N355" s="553"/>
      <c r="O355" s="554"/>
      <c r="P355" s="553"/>
      <c r="Q355" s="60"/>
      <c r="R355" s="17"/>
      <c r="S355" s="57">
        <f>'Og s3a'!D354</f>
        <v>0</v>
      </c>
      <c r="T355" s="51"/>
      <c r="U355" s="340"/>
      <c r="V355" s="341"/>
      <c r="W355" s="341"/>
      <c r="X355" s="341"/>
      <c r="Y355" s="340"/>
      <c r="Z355" s="340"/>
      <c r="AA355" s="51"/>
      <c r="AB355" s="51"/>
      <c r="AC355" s="51"/>
      <c r="AD355" s="51"/>
      <c r="AE355" s="51"/>
      <c r="AF355" s="51"/>
      <c r="AG355" s="51"/>
      <c r="AH355" s="51"/>
      <c r="AI355" s="51"/>
      <c r="AJ355" s="51"/>
      <c r="AK355" s="51"/>
      <c r="AL355" s="51"/>
      <c r="AM355" s="51"/>
    </row>
    <row r="356" spans="2:39" ht="21" customHeight="1">
      <c r="B356" s="1231" t="str">
        <f t="shared" si="5"/>
        <v/>
      </c>
      <c r="C356" s="496">
        <f>'Og s3a'!C355</f>
        <v>0</v>
      </c>
      <c r="D356" s="497">
        <f>'Og s3a'!E355</f>
        <v>0</v>
      </c>
      <c r="E356" s="977">
        <f>'Og s3a'!F355</f>
        <v>0</v>
      </c>
      <c r="F356" s="496">
        <f>'Og s3a'!G355</f>
        <v>0</v>
      </c>
      <c r="G356" s="554"/>
      <c r="H356" s="553"/>
      <c r="I356" s="554"/>
      <c r="J356" s="553"/>
      <c r="K356" s="554"/>
      <c r="L356" s="553"/>
      <c r="M356" s="554"/>
      <c r="N356" s="553"/>
      <c r="O356" s="554"/>
      <c r="P356" s="553"/>
      <c r="Q356" s="60"/>
      <c r="R356" s="17"/>
      <c r="S356" s="57">
        <f>'Og s3a'!D355</f>
        <v>0</v>
      </c>
      <c r="T356" s="51"/>
      <c r="U356" s="340"/>
      <c r="V356" s="341"/>
      <c r="W356" s="341"/>
      <c r="X356" s="341"/>
      <c r="Y356" s="340"/>
      <c r="Z356" s="340"/>
      <c r="AA356" s="51"/>
      <c r="AB356" s="51"/>
      <c r="AC356" s="51"/>
      <c r="AD356" s="51"/>
      <c r="AE356" s="51"/>
      <c r="AF356" s="51"/>
      <c r="AG356" s="51"/>
      <c r="AH356" s="51"/>
      <c r="AI356" s="51"/>
      <c r="AJ356" s="51"/>
      <c r="AK356" s="51"/>
      <c r="AL356" s="51"/>
      <c r="AM356" s="51"/>
    </row>
    <row r="357" spans="2:39" ht="21" customHeight="1">
      <c r="B357" s="1231" t="str">
        <f t="shared" si="5"/>
        <v/>
      </c>
      <c r="C357" s="496">
        <f>'Og s3a'!C356</f>
        <v>0</v>
      </c>
      <c r="D357" s="497">
        <f>'Og s3a'!E356</f>
        <v>0</v>
      </c>
      <c r="E357" s="977">
        <f>'Og s3a'!F356</f>
        <v>0</v>
      </c>
      <c r="F357" s="496">
        <f>'Og s3a'!G356</f>
        <v>0</v>
      </c>
      <c r="G357" s="554"/>
      <c r="H357" s="553"/>
      <c r="I357" s="554"/>
      <c r="J357" s="553"/>
      <c r="K357" s="554"/>
      <c r="L357" s="553"/>
      <c r="M357" s="554"/>
      <c r="N357" s="553"/>
      <c r="O357" s="554"/>
      <c r="P357" s="553"/>
      <c r="Q357" s="60"/>
      <c r="R357" s="17"/>
      <c r="S357" s="57">
        <f>'Og s3a'!D356</f>
        <v>0</v>
      </c>
      <c r="T357" s="51"/>
      <c r="U357" s="340"/>
      <c r="V357" s="341"/>
      <c r="W357" s="341"/>
      <c r="X357" s="341"/>
      <c r="Y357" s="340"/>
      <c r="Z357" s="340"/>
      <c r="AA357" s="51"/>
      <c r="AB357" s="51"/>
      <c r="AC357" s="51"/>
      <c r="AD357" s="51"/>
      <c r="AE357" s="51"/>
      <c r="AF357" s="51"/>
      <c r="AG357" s="51"/>
      <c r="AH357" s="51"/>
      <c r="AI357" s="51"/>
      <c r="AJ357" s="51"/>
      <c r="AK357" s="51"/>
      <c r="AL357" s="51"/>
      <c r="AM357" s="51"/>
    </row>
    <row r="358" spans="2:39" ht="21" customHeight="1">
      <c r="B358" s="1231" t="str">
        <f t="shared" si="5"/>
        <v/>
      </c>
      <c r="C358" s="496">
        <f>'Og s3a'!C357</f>
        <v>0</v>
      </c>
      <c r="D358" s="497">
        <f>'Og s3a'!E357</f>
        <v>0</v>
      </c>
      <c r="E358" s="977">
        <f>'Og s3a'!F357</f>
        <v>0</v>
      </c>
      <c r="F358" s="496">
        <f>'Og s3a'!G357</f>
        <v>0</v>
      </c>
      <c r="G358" s="554"/>
      <c r="H358" s="553"/>
      <c r="I358" s="554"/>
      <c r="J358" s="553"/>
      <c r="K358" s="554"/>
      <c r="L358" s="553"/>
      <c r="M358" s="554"/>
      <c r="N358" s="553"/>
      <c r="O358" s="554"/>
      <c r="P358" s="553"/>
      <c r="Q358" s="60"/>
      <c r="R358" s="17"/>
      <c r="S358" s="57">
        <f>'Og s3a'!D357</f>
        <v>0</v>
      </c>
      <c r="T358" s="51"/>
      <c r="U358" s="340"/>
      <c r="V358" s="341"/>
      <c r="W358" s="341"/>
      <c r="X358" s="341"/>
      <c r="Y358" s="340"/>
      <c r="Z358" s="340"/>
      <c r="AA358" s="51"/>
      <c r="AB358" s="51"/>
      <c r="AC358" s="51"/>
      <c r="AD358" s="51"/>
      <c r="AE358" s="51"/>
      <c r="AF358" s="51"/>
      <c r="AG358" s="51"/>
      <c r="AH358" s="51"/>
      <c r="AI358" s="51"/>
      <c r="AJ358" s="51"/>
      <c r="AK358" s="51"/>
      <c r="AL358" s="51"/>
      <c r="AM358" s="51"/>
    </row>
    <row r="359" spans="2:39" ht="21" customHeight="1">
      <c r="B359" s="1231" t="str">
        <f t="shared" si="5"/>
        <v/>
      </c>
      <c r="C359" s="496">
        <f>'Og s3a'!C358</f>
        <v>0</v>
      </c>
      <c r="D359" s="497">
        <f>'Og s3a'!E358</f>
        <v>0</v>
      </c>
      <c r="E359" s="977">
        <f>'Og s3a'!F358</f>
        <v>0</v>
      </c>
      <c r="F359" s="496">
        <f>'Og s3a'!G358</f>
        <v>0</v>
      </c>
      <c r="G359" s="554"/>
      <c r="H359" s="553"/>
      <c r="I359" s="554"/>
      <c r="J359" s="553"/>
      <c r="K359" s="554"/>
      <c r="L359" s="553"/>
      <c r="M359" s="554"/>
      <c r="N359" s="553"/>
      <c r="O359" s="554"/>
      <c r="P359" s="553"/>
      <c r="Q359" s="60"/>
      <c r="R359" s="17"/>
      <c r="S359" s="57">
        <f>'Og s3a'!D358</f>
        <v>0</v>
      </c>
      <c r="T359" s="51"/>
      <c r="U359" s="340"/>
      <c r="V359" s="341"/>
      <c r="W359" s="341"/>
      <c r="X359" s="341"/>
      <c r="Y359" s="340"/>
      <c r="Z359" s="340"/>
      <c r="AA359" s="51"/>
      <c r="AB359" s="51"/>
      <c r="AC359" s="51"/>
      <c r="AD359" s="51"/>
      <c r="AE359" s="51"/>
      <c r="AF359" s="51"/>
      <c r="AG359" s="51"/>
      <c r="AH359" s="51"/>
      <c r="AI359" s="51"/>
      <c r="AJ359" s="51"/>
      <c r="AK359" s="51"/>
      <c r="AL359" s="51"/>
      <c r="AM359" s="51"/>
    </row>
    <row r="360" spans="2:39" ht="21" customHeight="1">
      <c r="B360" s="1231" t="str">
        <f t="shared" si="5"/>
        <v/>
      </c>
      <c r="C360" s="496">
        <f>'Og s3a'!C359</f>
        <v>0</v>
      </c>
      <c r="D360" s="497">
        <f>'Og s3a'!E359</f>
        <v>0</v>
      </c>
      <c r="E360" s="977">
        <f>'Og s3a'!F359</f>
        <v>0</v>
      </c>
      <c r="F360" s="496">
        <f>'Og s3a'!G359</f>
        <v>0</v>
      </c>
      <c r="G360" s="554"/>
      <c r="H360" s="553"/>
      <c r="I360" s="554"/>
      <c r="J360" s="553"/>
      <c r="K360" s="554"/>
      <c r="L360" s="553"/>
      <c r="M360" s="554"/>
      <c r="N360" s="553"/>
      <c r="O360" s="554"/>
      <c r="P360" s="553"/>
      <c r="Q360" s="60"/>
      <c r="R360" s="17"/>
      <c r="S360" s="57">
        <f>'Og s3a'!D359</f>
        <v>0</v>
      </c>
      <c r="T360" s="51"/>
      <c r="U360" s="340"/>
      <c r="V360" s="341"/>
      <c r="W360" s="341"/>
      <c r="X360" s="341"/>
      <c r="Y360" s="340"/>
      <c r="Z360" s="340"/>
      <c r="AA360" s="51"/>
      <c r="AB360" s="51"/>
      <c r="AC360" s="51"/>
      <c r="AD360" s="51"/>
      <c r="AE360" s="51"/>
      <c r="AF360" s="51"/>
      <c r="AG360" s="51"/>
      <c r="AH360" s="51"/>
      <c r="AI360" s="51"/>
      <c r="AJ360" s="51"/>
      <c r="AK360" s="51"/>
      <c r="AL360" s="51"/>
      <c r="AM360" s="51"/>
    </row>
    <row r="361" spans="2:39" ht="21" customHeight="1">
      <c r="B361" s="1231" t="str">
        <f t="shared" si="5"/>
        <v/>
      </c>
      <c r="C361" s="496">
        <f>'Og s3a'!C360</f>
        <v>0</v>
      </c>
      <c r="D361" s="497">
        <f>'Og s3a'!E360</f>
        <v>0</v>
      </c>
      <c r="E361" s="977">
        <f>'Og s3a'!F360</f>
        <v>0</v>
      </c>
      <c r="F361" s="496">
        <f>'Og s3a'!G360</f>
        <v>0</v>
      </c>
      <c r="G361" s="554"/>
      <c r="H361" s="553"/>
      <c r="I361" s="554"/>
      <c r="J361" s="553"/>
      <c r="K361" s="554"/>
      <c r="L361" s="553"/>
      <c r="M361" s="554"/>
      <c r="N361" s="553"/>
      <c r="O361" s="554"/>
      <c r="P361" s="553"/>
      <c r="Q361" s="60"/>
      <c r="R361" s="17"/>
      <c r="S361" s="57">
        <f>'Og s3a'!D360</f>
        <v>0</v>
      </c>
      <c r="T361" s="51"/>
      <c r="U361" s="340"/>
      <c r="V361" s="341"/>
      <c r="W361" s="341"/>
      <c r="X361" s="341"/>
      <c r="Y361" s="340"/>
      <c r="Z361" s="340"/>
      <c r="AA361" s="51"/>
      <c r="AB361" s="51"/>
      <c r="AC361" s="51"/>
      <c r="AD361" s="51"/>
      <c r="AE361" s="51"/>
      <c r="AF361" s="51"/>
      <c r="AG361" s="51"/>
      <c r="AH361" s="51"/>
      <c r="AI361" s="51"/>
      <c r="AJ361" s="51"/>
      <c r="AK361" s="51"/>
      <c r="AL361" s="51"/>
      <c r="AM361" s="51"/>
    </row>
    <row r="362" spans="2:39" ht="21" customHeight="1">
      <c r="B362" s="1231" t="str">
        <f t="shared" si="5"/>
        <v/>
      </c>
      <c r="C362" s="496">
        <f>'Og s3a'!C361</f>
        <v>0</v>
      </c>
      <c r="D362" s="497">
        <f>'Og s3a'!E361</f>
        <v>0</v>
      </c>
      <c r="E362" s="977">
        <f>'Og s3a'!F361</f>
        <v>0</v>
      </c>
      <c r="F362" s="496">
        <f>'Og s3a'!G361</f>
        <v>0</v>
      </c>
      <c r="G362" s="554"/>
      <c r="H362" s="553"/>
      <c r="I362" s="554"/>
      <c r="J362" s="553"/>
      <c r="K362" s="554"/>
      <c r="L362" s="553"/>
      <c r="M362" s="554"/>
      <c r="N362" s="553"/>
      <c r="O362" s="554"/>
      <c r="P362" s="553"/>
      <c r="Q362" s="60"/>
      <c r="R362" s="17"/>
      <c r="S362" s="57">
        <f>'Og s3a'!D361</f>
        <v>0</v>
      </c>
      <c r="T362" s="51"/>
      <c r="U362" s="340"/>
      <c r="V362" s="341"/>
      <c r="W362" s="341"/>
      <c r="X362" s="341"/>
      <c r="Y362" s="340"/>
      <c r="Z362" s="340"/>
      <c r="AA362" s="51"/>
      <c r="AB362" s="51"/>
      <c r="AC362" s="51"/>
      <c r="AD362" s="51"/>
      <c r="AE362" s="51"/>
      <c r="AF362" s="51"/>
      <c r="AG362" s="51"/>
      <c r="AH362" s="51"/>
      <c r="AI362" s="51"/>
      <c r="AJ362" s="51"/>
      <c r="AK362" s="51"/>
      <c r="AL362" s="51"/>
      <c r="AM362" s="51"/>
    </row>
    <row r="363" spans="2:39" ht="21" customHeight="1">
      <c r="B363" s="1231" t="str">
        <f t="shared" si="5"/>
        <v/>
      </c>
      <c r="C363" s="496">
        <f>'Og s3a'!C362</f>
        <v>0</v>
      </c>
      <c r="D363" s="497">
        <f>'Og s3a'!E362</f>
        <v>0</v>
      </c>
      <c r="E363" s="977">
        <f>'Og s3a'!F362</f>
        <v>0</v>
      </c>
      <c r="F363" s="496">
        <f>'Og s3a'!G362</f>
        <v>0</v>
      </c>
      <c r="G363" s="554"/>
      <c r="H363" s="553"/>
      <c r="I363" s="554"/>
      <c r="J363" s="553"/>
      <c r="K363" s="554"/>
      <c r="L363" s="553"/>
      <c r="M363" s="554"/>
      <c r="N363" s="553"/>
      <c r="O363" s="554"/>
      <c r="P363" s="553"/>
      <c r="Q363" s="60"/>
      <c r="R363" s="17"/>
      <c r="S363" s="57">
        <f>'Og s3a'!D362</f>
        <v>0</v>
      </c>
      <c r="T363" s="51"/>
      <c r="U363" s="340"/>
      <c r="V363" s="341"/>
      <c r="W363" s="341"/>
      <c r="X363" s="341"/>
      <c r="Y363" s="340"/>
      <c r="Z363" s="340"/>
      <c r="AA363" s="51"/>
      <c r="AB363" s="51"/>
      <c r="AC363" s="51"/>
      <c r="AD363" s="51"/>
      <c r="AE363" s="51"/>
      <c r="AF363" s="51"/>
      <c r="AG363" s="51"/>
      <c r="AH363" s="51"/>
      <c r="AI363" s="51"/>
      <c r="AJ363" s="51"/>
      <c r="AK363" s="51"/>
      <c r="AL363" s="51"/>
      <c r="AM363" s="51"/>
    </row>
    <row r="364" spans="2:39" ht="21" customHeight="1">
      <c r="B364" s="1231" t="str">
        <f t="shared" si="5"/>
        <v/>
      </c>
      <c r="C364" s="496">
        <f>'Og s3a'!C363</f>
        <v>0</v>
      </c>
      <c r="D364" s="497">
        <f>'Og s3a'!E363</f>
        <v>0</v>
      </c>
      <c r="E364" s="977">
        <f>'Og s3a'!F363</f>
        <v>0</v>
      </c>
      <c r="F364" s="496">
        <f>'Og s3a'!G363</f>
        <v>0</v>
      </c>
      <c r="G364" s="554"/>
      <c r="H364" s="553"/>
      <c r="I364" s="554"/>
      <c r="J364" s="553"/>
      <c r="K364" s="554"/>
      <c r="L364" s="553"/>
      <c r="M364" s="554"/>
      <c r="N364" s="553"/>
      <c r="O364" s="554"/>
      <c r="P364" s="553"/>
      <c r="Q364" s="60"/>
      <c r="R364" s="17"/>
      <c r="S364" s="57">
        <f>'Og s3a'!D363</f>
        <v>0</v>
      </c>
      <c r="T364" s="51"/>
      <c r="U364" s="340"/>
      <c r="V364" s="341"/>
      <c r="W364" s="341"/>
      <c r="X364" s="341"/>
      <c r="Y364" s="340"/>
      <c r="Z364" s="340"/>
      <c r="AA364" s="51"/>
      <c r="AB364" s="51"/>
      <c r="AC364" s="51"/>
      <c r="AD364" s="51"/>
      <c r="AE364" s="51"/>
      <c r="AF364" s="51"/>
      <c r="AG364" s="51"/>
      <c r="AH364" s="51"/>
      <c r="AI364" s="51"/>
      <c r="AJ364" s="51"/>
      <c r="AK364" s="51"/>
      <c r="AL364" s="51"/>
      <c r="AM364" s="51"/>
    </row>
    <row r="365" spans="2:39" ht="21" customHeight="1">
      <c r="B365" s="1231" t="str">
        <f t="shared" si="5"/>
        <v/>
      </c>
      <c r="C365" s="496">
        <f>'Og s3a'!C364</f>
        <v>0</v>
      </c>
      <c r="D365" s="497">
        <f>'Og s3a'!E364</f>
        <v>0</v>
      </c>
      <c r="E365" s="977">
        <f>'Og s3a'!F364</f>
        <v>0</v>
      </c>
      <c r="F365" s="496">
        <f>'Og s3a'!G364</f>
        <v>0</v>
      </c>
      <c r="G365" s="554"/>
      <c r="H365" s="553"/>
      <c r="I365" s="554"/>
      <c r="J365" s="553"/>
      <c r="K365" s="554"/>
      <c r="L365" s="553"/>
      <c r="M365" s="554"/>
      <c r="N365" s="553"/>
      <c r="O365" s="554"/>
      <c r="P365" s="553"/>
      <c r="Q365" s="60"/>
      <c r="R365" s="17"/>
      <c r="S365" s="57">
        <f>'Og s3a'!D364</f>
        <v>0</v>
      </c>
      <c r="T365" s="51"/>
      <c r="U365" s="340"/>
      <c r="V365" s="341"/>
      <c r="W365" s="341"/>
      <c r="X365" s="341"/>
      <c r="Y365" s="340"/>
      <c r="Z365" s="340"/>
      <c r="AA365" s="51"/>
      <c r="AB365" s="51"/>
      <c r="AC365" s="51"/>
      <c r="AD365" s="51"/>
      <c r="AE365" s="51"/>
      <c r="AF365" s="51"/>
      <c r="AG365" s="51"/>
      <c r="AH365" s="51"/>
      <c r="AI365" s="51"/>
      <c r="AJ365" s="51"/>
      <c r="AK365" s="51"/>
      <c r="AL365" s="51"/>
      <c r="AM365" s="51"/>
    </row>
    <row r="366" spans="2:39" ht="21" customHeight="1">
      <c r="B366" s="1231" t="str">
        <f t="shared" si="5"/>
        <v/>
      </c>
      <c r="C366" s="496">
        <f>'Og s3a'!C365</f>
        <v>0</v>
      </c>
      <c r="D366" s="497">
        <f>'Og s3a'!E365</f>
        <v>0</v>
      </c>
      <c r="E366" s="977">
        <f>'Og s3a'!F365</f>
        <v>0</v>
      </c>
      <c r="F366" s="496">
        <f>'Og s3a'!G365</f>
        <v>0</v>
      </c>
      <c r="G366" s="554"/>
      <c r="H366" s="553"/>
      <c r="I366" s="554"/>
      <c r="J366" s="553"/>
      <c r="K366" s="554"/>
      <c r="L366" s="553"/>
      <c r="M366" s="554"/>
      <c r="N366" s="553"/>
      <c r="O366" s="554"/>
      <c r="P366" s="553"/>
      <c r="Q366" s="60"/>
      <c r="R366" s="17"/>
      <c r="S366" s="57">
        <f>'Og s3a'!D365</f>
        <v>0</v>
      </c>
      <c r="T366" s="51"/>
      <c r="U366" s="340"/>
      <c r="V366" s="341"/>
      <c r="W366" s="341"/>
      <c r="X366" s="341"/>
      <c r="Y366" s="340"/>
      <c r="Z366" s="340"/>
      <c r="AA366" s="51"/>
      <c r="AB366" s="51"/>
      <c r="AC366" s="51"/>
      <c r="AD366" s="51"/>
      <c r="AE366" s="51"/>
      <c r="AF366" s="51"/>
      <c r="AG366" s="51"/>
      <c r="AH366" s="51"/>
      <c r="AI366" s="51"/>
      <c r="AJ366" s="51"/>
      <c r="AK366" s="51"/>
      <c r="AL366" s="51"/>
      <c r="AM366" s="51"/>
    </row>
    <row r="367" spans="2:39" ht="21" customHeight="1">
      <c r="B367" s="1231" t="str">
        <f t="shared" si="5"/>
        <v/>
      </c>
      <c r="C367" s="496">
        <f>'Og s3a'!C366</f>
        <v>0</v>
      </c>
      <c r="D367" s="497">
        <f>'Og s3a'!E366</f>
        <v>0</v>
      </c>
      <c r="E367" s="977">
        <f>'Og s3a'!F366</f>
        <v>0</v>
      </c>
      <c r="F367" s="496">
        <f>'Og s3a'!G366</f>
        <v>0</v>
      </c>
      <c r="G367" s="554"/>
      <c r="H367" s="553"/>
      <c r="I367" s="554"/>
      <c r="J367" s="553"/>
      <c r="K367" s="554"/>
      <c r="L367" s="553"/>
      <c r="M367" s="554"/>
      <c r="N367" s="553"/>
      <c r="O367" s="554"/>
      <c r="P367" s="553"/>
      <c r="Q367" s="60"/>
      <c r="R367" s="17"/>
      <c r="S367" s="57">
        <f>'Og s3a'!D366</f>
        <v>0</v>
      </c>
      <c r="T367" s="51"/>
      <c r="U367" s="340"/>
      <c r="V367" s="341"/>
      <c r="W367" s="341"/>
      <c r="X367" s="341"/>
      <c r="Y367" s="340"/>
      <c r="Z367" s="340"/>
      <c r="AA367" s="51"/>
      <c r="AB367" s="51"/>
      <c r="AC367" s="51"/>
      <c r="AD367" s="51"/>
      <c r="AE367" s="51"/>
      <c r="AF367" s="51"/>
      <c r="AG367" s="51"/>
      <c r="AH367" s="51"/>
      <c r="AI367" s="51"/>
      <c r="AJ367" s="51"/>
      <c r="AK367" s="51"/>
      <c r="AL367" s="51"/>
      <c r="AM367" s="51"/>
    </row>
    <row r="368" spans="2:39" ht="21" customHeight="1">
      <c r="B368" s="1231" t="str">
        <f t="shared" si="5"/>
        <v/>
      </c>
      <c r="C368" s="496">
        <f>'Og s3a'!C367</f>
        <v>0</v>
      </c>
      <c r="D368" s="497">
        <f>'Og s3a'!E367</f>
        <v>0</v>
      </c>
      <c r="E368" s="977">
        <f>'Og s3a'!F367</f>
        <v>0</v>
      </c>
      <c r="F368" s="496">
        <f>'Og s3a'!G367</f>
        <v>0</v>
      </c>
      <c r="G368" s="554"/>
      <c r="H368" s="553"/>
      <c r="I368" s="554"/>
      <c r="J368" s="553"/>
      <c r="K368" s="554"/>
      <c r="L368" s="553"/>
      <c r="M368" s="554"/>
      <c r="N368" s="553"/>
      <c r="O368" s="554"/>
      <c r="P368" s="553"/>
      <c r="Q368" s="60"/>
      <c r="R368" s="17"/>
      <c r="S368" s="57">
        <f>'Og s3a'!D367</f>
        <v>0</v>
      </c>
      <c r="T368" s="51"/>
      <c r="U368" s="340"/>
      <c r="V368" s="341"/>
      <c r="W368" s="341"/>
      <c r="X368" s="341"/>
      <c r="Y368" s="340"/>
      <c r="Z368" s="340"/>
      <c r="AA368" s="51"/>
      <c r="AB368" s="51"/>
      <c r="AC368" s="51"/>
      <c r="AD368" s="51"/>
      <c r="AE368" s="51"/>
      <c r="AF368" s="51"/>
      <c r="AG368" s="51"/>
      <c r="AH368" s="51"/>
      <c r="AI368" s="51"/>
      <c r="AJ368" s="51"/>
      <c r="AK368" s="51"/>
      <c r="AL368" s="51"/>
      <c r="AM368" s="51"/>
    </row>
    <row r="369" spans="2:39" ht="21" customHeight="1">
      <c r="B369" s="1231" t="str">
        <f t="shared" si="5"/>
        <v/>
      </c>
      <c r="C369" s="496">
        <f>'Og s3a'!C368</f>
        <v>0</v>
      </c>
      <c r="D369" s="497">
        <f>'Og s3a'!E368</f>
        <v>0</v>
      </c>
      <c r="E369" s="977">
        <f>'Og s3a'!F368</f>
        <v>0</v>
      </c>
      <c r="F369" s="496">
        <f>'Og s3a'!G368</f>
        <v>0</v>
      </c>
      <c r="G369" s="554"/>
      <c r="H369" s="553"/>
      <c r="I369" s="554"/>
      <c r="J369" s="553"/>
      <c r="K369" s="554"/>
      <c r="L369" s="553"/>
      <c r="M369" s="554"/>
      <c r="N369" s="553"/>
      <c r="O369" s="554"/>
      <c r="P369" s="553"/>
      <c r="Q369" s="60"/>
      <c r="R369" s="17"/>
      <c r="S369" s="57">
        <f>'Og s3a'!D368</f>
        <v>0</v>
      </c>
      <c r="T369" s="51"/>
      <c r="U369" s="340"/>
      <c r="V369" s="341"/>
      <c r="W369" s="341"/>
      <c r="X369" s="341"/>
      <c r="Y369" s="340"/>
      <c r="Z369" s="340"/>
      <c r="AA369" s="51"/>
      <c r="AB369" s="51"/>
      <c r="AC369" s="51"/>
      <c r="AD369" s="51"/>
      <c r="AE369" s="51"/>
      <c r="AF369" s="51"/>
      <c r="AG369" s="51"/>
      <c r="AH369" s="51"/>
      <c r="AI369" s="51"/>
      <c r="AJ369" s="51"/>
      <c r="AK369" s="51"/>
      <c r="AL369" s="51"/>
      <c r="AM369" s="51"/>
    </row>
    <row r="370" spans="2:39" ht="21" customHeight="1">
      <c r="B370" s="1231" t="str">
        <f t="shared" si="5"/>
        <v/>
      </c>
      <c r="C370" s="496">
        <f>'Og s3a'!C369</f>
        <v>0</v>
      </c>
      <c r="D370" s="497">
        <f>'Og s3a'!E369</f>
        <v>0</v>
      </c>
      <c r="E370" s="977">
        <f>'Og s3a'!F369</f>
        <v>0</v>
      </c>
      <c r="F370" s="496">
        <f>'Og s3a'!G369</f>
        <v>0</v>
      </c>
      <c r="G370" s="554"/>
      <c r="H370" s="553"/>
      <c r="I370" s="554"/>
      <c r="J370" s="553"/>
      <c r="K370" s="554"/>
      <c r="L370" s="553"/>
      <c r="M370" s="554"/>
      <c r="N370" s="553"/>
      <c r="O370" s="554"/>
      <c r="P370" s="553"/>
      <c r="Q370" s="60"/>
      <c r="R370" s="17"/>
      <c r="S370" s="57">
        <f>'Og s3a'!D369</f>
        <v>0</v>
      </c>
      <c r="T370" s="51"/>
      <c r="U370" s="340"/>
      <c r="V370" s="341"/>
      <c r="W370" s="341"/>
      <c r="X370" s="341"/>
      <c r="Y370" s="340"/>
      <c r="Z370" s="340"/>
      <c r="AA370" s="51"/>
      <c r="AB370" s="51"/>
      <c r="AC370" s="51"/>
      <c r="AD370" s="51"/>
      <c r="AE370" s="51"/>
      <c r="AF370" s="51"/>
      <c r="AG370" s="51"/>
      <c r="AH370" s="51"/>
      <c r="AI370" s="51"/>
      <c r="AJ370" s="51"/>
      <c r="AK370" s="51"/>
      <c r="AL370" s="51"/>
      <c r="AM370" s="51"/>
    </row>
    <row r="371" spans="2:39" ht="21" customHeight="1">
      <c r="B371" s="1231" t="str">
        <f t="shared" si="5"/>
        <v/>
      </c>
      <c r="C371" s="496">
        <f>'Og s3a'!C370</f>
        <v>0</v>
      </c>
      <c r="D371" s="497">
        <f>'Og s3a'!E370</f>
        <v>0</v>
      </c>
      <c r="E371" s="977">
        <f>'Og s3a'!F370</f>
        <v>0</v>
      </c>
      <c r="F371" s="496">
        <f>'Og s3a'!G370</f>
        <v>0</v>
      </c>
      <c r="G371" s="554"/>
      <c r="H371" s="553"/>
      <c r="I371" s="554"/>
      <c r="J371" s="553"/>
      <c r="K371" s="554"/>
      <c r="L371" s="553"/>
      <c r="M371" s="554"/>
      <c r="N371" s="553"/>
      <c r="O371" s="554"/>
      <c r="P371" s="553"/>
      <c r="Q371" s="60"/>
      <c r="R371" s="17"/>
      <c r="S371" s="57">
        <f>'Og s3a'!D370</f>
        <v>0</v>
      </c>
      <c r="T371" s="51"/>
      <c r="U371" s="340"/>
      <c r="V371" s="341"/>
      <c r="W371" s="341"/>
      <c r="X371" s="341"/>
      <c r="Y371" s="340"/>
      <c r="Z371" s="340"/>
      <c r="AA371" s="51"/>
      <c r="AB371" s="51"/>
      <c r="AC371" s="51"/>
      <c r="AD371" s="51"/>
      <c r="AE371" s="51"/>
      <c r="AF371" s="51"/>
      <c r="AG371" s="51"/>
      <c r="AH371" s="51"/>
      <c r="AI371" s="51"/>
      <c r="AJ371" s="51"/>
      <c r="AK371" s="51"/>
      <c r="AL371" s="51"/>
      <c r="AM371" s="51"/>
    </row>
    <row r="372" spans="2:39" ht="21" customHeight="1">
      <c r="B372" s="1231" t="str">
        <f t="shared" si="5"/>
        <v/>
      </c>
      <c r="C372" s="496">
        <f>'Og s3a'!C371</f>
        <v>0</v>
      </c>
      <c r="D372" s="497">
        <f>'Og s3a'!E371</f>
        <v>0</v>
      </c>
      <c r="E372" s="977">
        <f>'Og s3a'!F371</f>
        <v>0</v>
      </c>
      <c r="F372" s="496">
        <f>'Og s3a'!G371</f>
        <v>0</v>
      </c>
      <c r="G372" s="554"/>
      <c r="H372" s="553"/>
      <c r="I372" s="554"/>
      <c r="J372" s="553"/>
      <c r="K372" s="554"/>
      <c r="L372" s="553"/>
      <c r="M372" s="554"/>
      <c r="N372" s="553"/>
      <c r="O372" s="554"/>
      <c r="P372" s="553"/>
      <c r="Q372" s="60"/>
      <c r="R372" s="17"/>
      <c r="S372" s="57">
        <f>'Og s3a'!D371</f>
        <v>0</v>
      </c>
      <c r="T372" s="51"/>
      <c r="U372" s="340"/>
      <c r="V372" s="341"/>
      <c r="W372" s="341"/>
      <c r="X372" s="341"/>
      <c r="Y372" s="340"/>
      <c r="Z372" s="340"/>
      <c r="AA372" s="51"/>
      <c r="AB372" s="51"/>
      <c r="AC372" s="51"/>
      <c r="AD372" s="51"/>
      <c r="AE372" s="51"/>
      <c r="AF372" s="51"/>
      <c r="AG372" s="51"/>
      <c r="AH372" s="51"/>
      <c r="AI372" s="51"/>
      <c r="AJ372" s="51"/>
      <c r="AK372" s="51"/>
      <c r="AL372" s="51"/>
      <c r="AM372" s="51"/>
    </row>
    <row r="373" spans="2:39" ht="21" customHeight="1">
      <c r="B373" s="1231" t="str">
        <f t="shared" si="5"/>
        <v/>
      </c>
      <c r="C373" s="496">
        <f>'Og s3a'!C372</f>
        <v>0</v>
      </c>
      <c r="D373" s="497">
        <f>'Og s3a'!E372</f>
        <v>0</v>
      </c>
      <c r="E373" s="977">
        <f>'Og s3a'!F372</f>
        <v>0</v>
      </c>
      <c r="F373" s="496">
        <f>'Og s3a'!G372</f>
        <v>0</v>
      </c>
      <c r="G373" s="554"/>
      <c r="H373" s="553"/>
      <c r="I373" s="554"/>
      <c r="J373" s="553"/>
      <c r="K373" s="554"/>
      <c r="L373" s="553"/>
      <c r="M373" s="554"/>
      <c r="N373" s="553"/>
      <c r="O373" s="554"/>
      <c r="P373" s="553"/>
      <c r="Q373" s="60"/>
      <c r="R373" s="17"/>
      <c r="S373" s="57">
        <f>'Og s3a'!D372</f>
        <v>0</v>
      </c>
      <c r="T373" s="51"/>
      <c r="U373" s="340"/>
      <c r="V373" s="341"/>
      <c r="W373" s="341"/>
      <c r="X373" s="341"/>
      <c r="Y373" s="340"/>
      <c r="Z373" s="340"/>
      <c r="AA373" s="51"/>
      <c r="AB373" s="51"/>
      <c r="AC373" s="51"/>
      <c r="AD373" s="51"/>
      <c r="AE373" s="51"/>
      <c r="AF373" s="51"/>
      <c r="AG373" s="51"/>
      <c r="AH373" s="51"/>
      <c r="AI373" s="51"/>
      <c r="AJ373" s="51"/>
      <c r="AK373" s="51"/>
      <c r="AL373" s="51"/>
      <c r="AM373" s="51"/>
    </row>
    <row r="374" spans="2:39" ht="21" customHeight="1">
      <c r="B374" s="1231" t="str">
        <f t="shared" si="5"/>
        <v/>
      </c>
      <c r="C374" s="496">
        <f>'Og s3a'!C373</f>
        <v>0</v>
      </c>
      <c r="D374" s="497">
        <f>'Og s3a'!E373</f>
        <v>0</v>
      </c>
      <c r="E374" s="977">
        <f>'Og s3a'!F373</f>
        <v>0</v>
      </c>
      <c r="F374" s="496">
        <f>'Og s3a'!G373</f>
        <v>0</v>
      </c>
      <c r="G374" s="554"/>
      <c r="H374" s="553"/>
      <c r="I374" s="554"/>
      <c r="J374" s="553"/>
      <c r="K374" s="554"/>
      <c r="L374" s="553"/>
      <c r="M374" s="554"/>
      <c r="N374" s="553"/>
      <c r="O374" s="554"/>
      <c r="P374" s="553"/>
      <c r="Q374" s="60"/>
      <c r="R374" s="17"/>
      <c r="S374" s="57">
        <f>'Og s3a'!D373</f>
        <v>0</v>
      </c>
      <c r="T374" s="51"/>
      <c r="U374" s="340"/>
      <c r="V374" s="341"/>
      <c r="W374" s="341"/>
      <c r="X374" s="341"/>
      <c r="Y374" s="340"/>
      <c r="Z374" s="340"/>
      <c r="AA374" s="51"/>
      <c r="AB374" s="51"/>
      <c r="AC374" s="51"/>
      <c r="AD374" s="51"/>
      <c r="AE374" s="51"/>
      <c r="AF374" s="51"/>
      <c r="AG374" s="51"/>
      <c r="AH374" s="51"/>
      <c r="AI374" s="51"/>
      <c r="AJ374" s="51"/>
      <c r="AK374" s="51"/>
      <c r="AL374" s="51"/>
      <c r="AM374" s="51"/>
    </row>
    <row r="375" spans="2:39" ht="21" customHeight="1">
      <c r="B375" s="1231" t="str">
        <f t="shared" si="5"/>
        <v/>
      </c>
      <c r="C375" s="496">
        <f>'Og s3a'!C374</f>
        <v>0</v>
      </c>
      <c r="D375" s="497">
        <f>'Og s3a'!E374</f>
        <v>0</v>
      </c>
      <c r="E375" s="977">
        <f>'Og s3a'!F374</f>
        <v>0</v>
      </c>
      <c r="F375" s="496">
        <f>'Og s3a'!G374</f>
        <v>0</v>
      </c>
      <c r="G375" s="554"/>
      <c r="H375" s="553"/>
      <c r="I375" s="554"/>
      <c r="J375" s="553"/>
      <c r="K375" s="554"/>
      <c r="L375" s="553"/>
      <c r="M375" s="554"/>
      <c r="N375" s="553"/>
      <c r="O375" s="554"/>
      <c r="P375" s="553"/>
      <c r="Q375" s="60"/>
      <c r="R375" s="17"/>
      <c r="S375" s="57">
        <f>'Og s3a'!D374</f>
        <v>0</v>
      </c>
      <c r="T375" s="51"/>
      <c r="U375" s="340"/>
      <c r="V375" s="341"/>
      <c r="W375" s="341"/>
      <c r="X375" s="341"/>
      <c r="Y375" s="340"/>
      <c r="Z375" s="340"/>
      <c r="AA375" s="51"/>
      <c r="AB375" s="51"/>
      <c r="AC375" s="51"/>
      <c r="AD375" s="51"/>
      <c r="AE375" s="51"/>
      <c r="AF375" s="51"/>
      <c r="AG375" s="51"/>
      <c r="AH375" s="51"/>
      <c r="AI375" s="51"/>
      <c r="AJ375" s="51"/>
      <c r="AK375" s="51"/>
      <c r="AL375" s="51"/>
      <c r="AM375" s="51"/>
    </row>
    <row r="376" spans="2:39" ht="21" customHeight="1">
      <c r="B376" s="1231" t="str">
        <f t="shared" si="5"/>
        <v/>
      </c>
      <c r="C376" s="496">
        <f>'Og s3a'!C375</f>
        <v>0</v>
      </c>
      <c r="D376" s="497">
        <f>'Og s3a'!E375</f>
        <v>0</v>
      </c>
      <c r="E376" s="977">
        <f>'Og s3a'!F375</f>
        <v>0</v>
      </c>
      <c r="F376" s="496">
        <f>'Og s3a'!G375</f>
        <v>0</v>
      </c>
      <c r="G376" s="554"/>
      <c r="H376" s="553"/>
      <c r="I376" s="554"/>
      <c r="J376" s="553"/>
      <c r="K376" s="554"/>
      <c r="L376" s="553"/>
      <c r="M376" s="554"/>
      <c r="N376" s="553"/>
      <c r="O376" s="554"/>
      <c r="P376" s="553"/>
      <c r="Q376" s="60"/>
      <c r="R376" s="17"/>
      <c r="S376" s="57">
        <f>'Og s3a'!D375</f>
        <v>0</v>
      </c>
      <c r="T376" s="51"/>
      <c r="U376" s="340"/>
      <c r="V376" s="341"/>
      <c r="W376" s="341"/>
      <c r="X376" s="341"/>
      <c r="Y376" s="340"/>
      <c r="Z376" s="340"/>
      <c r="AA376" s="51"/>
      <c r="AB376" s="51"/>
      <c r="AC376" s="51"/>
      <c r="AD376" s="51"/>
      <c r="AE376" s="51"/>
      <c r="AF376" s="51"/>
      <c r="AG376" s="51"/>
      <c r="AH376" s="51"/>
      <c r="AI376" s="51"/>
      <c r="AJ376" s="51"/>
      <c r="AK376" s="51"/>
      <c r="AL376" s="51"/>
      <c r="AM376" s="51"/>
    </row>
    <row r="377" spans="2:39" ht="21" customHeight="1">
      <c r="B377" s="1231" t="str">
        <f t="shared" si="5"/>
        <v/>
      </c>
      <c r="C377" s="496">
        <f>'Og s3a'!C376</f>
        <v>0</v>
      </c>
      <c r="D377" s="497">
        <f>'Og s3a'!E376</f>
        <v>0</v>
      </c>
      <c r="E377" s="977">
        <f>'Og s3a'!F376</f>
        <v>0</v>
      </c>
      <c r="F377" s="496">
        <f>'Og s3a'!G376</f>
        <v>0</v>
      </c>
      <c r="G377" s="554"/>
      <c r="H377" s="553"/>
      <c r="I377" s="554"/>
      <c r="J377" s="553"/>
      <c r="K377" s="554"/>
      <c r="L377" s="553"/>
      <c r="M377" s="554"/>
      <c r="N377" s="553"/>
      <c r="O377" s="554"/>
      <c r="P377" s="553"/>
      <c r="Q377" s="60"/>
      <c r="R377" s="17"/>
      <c r="S377" s="57">
        <f>'Og s3a'!D376</f>
        <v>0</v>
      </c>
      <c r="T377" s="51"/>
      <c r="U377" s="340"/>
      <c r="V377" s="341"/>
      <c r="W377" s="341"/>
      <c r="X377" s="341"/>
      <c r="Y377" s="340"/>
      <c r="Z377" s="340"/>
      <c r="AA377" s="51"/>
      <c r="AB377" s="51"/>
      <c r="AC377" s="51"/>
      <c r="AD377" s="51"/>
      <c r="AE377" s="51"/>
      <c r="AF377" s="51"/>
      <c r="AG377" s="51"/>
      <c r="AH377" s="51"/>
      <c r="AI377" s="51"/>
      <c r="AJ377" s="51"/>
      <c r="AK377" s="51"/>
      <c r="AL377" s="51"/>
      <c r="AM377" s="51"/>
    </row>
    <row r="378" spans="2:39" ht="21" customHeight="1">
      <c r="B378" s="1231" t="str">
        <f t="shared" si="5"/>
        <v/>
      </c>
      <c r="C378" s="496">
        <f>'Og s3a'!C377</f>
        <v>0</v>
      </c>
      <c r="D378" s="497">
        <f>'Og s3a'!E377</f>
        <v>0</v>
      </c>
      <c r="E378" s="977">
        <f>'Og s3a'!F377</f>
        <v>0</v>
      </c>
      <c r="F378" s="496">
        <f>'Og s3a'!G377</f>
        <v>0</v>
      </c>
      <c r="G378" s="554"/>
      <c r="H378" s="553"/>
      <c r="I378" s="554"/>
      <c r="J378" s="553"/>
      <c r="K378" s="554"/>
      <c r="L378" s="553"/>
      <c r="M378" s="554"/>
      <c r="N378" s="553"/>
      <c r="O378" s="554"/>
      <c r="P378" s="553"/>
      <c r="Q378" s="60"/>
      <c r="R378" s="17"/>
      <c r="S378" s="57">
        <f>'Og s3a'!D377</f>
        <v>0</v>
      </c>
      <c r="T378" s="51"/>
      <c r="U378" s="340"/>
      <c r="V378" s="341"/>
      <c r="W378" s="341"/>
      <c r="X378" s="341"/>
      <c r="Y378" s="340"/>
      <c r="Z378" s="340"/>
      <c r="AA378" s="51"/>
      <c r="AB378" s="51"/>
      <c r="AC378" s="51"/>
      <c r="AD378" s="51"/>
      <c r="AE378" s="51"/>
      <c r="AF378" s="51"/>
      <c r="AG378" s="51"/>
      <c r="AH378" s="51"/>
      <c r="AI378" s="51"/>
      <c r="AJ378" s="51"/>
      <c r="AK378" s="51"/>
      <c r="AL378" s="51"/>
      <c r="AM378" s="51"/>
    </row>
    <row r="379" spans="2:39" ht="21" customHeight="1">
      <c r="B379" s="1231" t="str">
        <f t="shared" si="5"/>
        <v/>
      </c>
      <c r="C379" s="496">
        <f>'Og s3a'!C378</f>
        <v>0</v>
      </c>
      <c r="D379" s="497">
        <f>'Og s3a'!E378</f>
        <v>0</v>
      </c>
      <c r="E379" s="977">
        <f>'Og s3a'!F378</f>
        <v>0</v>
      </c>
      <c r="F379" s="496">
        <f>'Og s3a'!G378</f>
        <v>0</v>
      </c>
      <c r="G379" s="554"/>
      <c r="H379" s="553"/>
      <c r="I379" s="554"/>
      <c r="J379" s="553"/>
      <c r="K379" s="554"/>
      <c r="L379" s="553"/>
      <c r="M379" s="554"/>
      <c r="N379" s="553"/>
      <c r="O379" s="554"/>
      <c r="P379" s="553"/>
      <c r="Q379" s="60"/>
      <c r="R379" s="17"/>
      <c r="S379" s="57">
        <f>'Og s3a'!D378</f>
        <v>0</v>
      </c>
      <c r="T379" s="51"/>
      <c r="U379" s="340"/>
      <c r="V379" s="341"/>
      <c r="W379" s="341"/>
      <c r="X379" s="341"/>
      <c r="Y379" s="340"/>
      <c r="Z379" s="340"/>
      <c r="AA379" s="51"/>
      <c r="AB379" s="51"/>
      <c r="AC379" s="51"/>
      <c r="AD379" s="51"/>
      <c r="AE379" s="51"/>
      <c r="AF379" s="51"/>
      <c r="AG379" s="51"/>
      <c r="AH379" s="51"/>
      <c r="AI379" s="51"/>
      <c r="AJ379" s="51"/>
      <c r="AK379" s="51"/>
      <c r="AL379" s="51"/>
      <c r="AM379" s="51"/>
    </row>
    <row r="380" spans="2:39" ht="21" customHeight="1">
      <c r="B380" s="1231" t="str">
        <f t="shared" si="5"/>
        <v/>
      </c>
      <c r="C380" s="496">
        <f>'Og s3a'!C379</f>
        <v>0</v>
      </c>
      <c r="D380" s="497">
        <f>'Og s3a'!E379</f>
        <v>0</v>
      </c>
      <c r="E380" s="977">
        <f>'Og s3a'!F379</f>
        <v>0</v>
      </c>
      <c r="F380" s="496">
        <f>'Og s3a'!G379</f>
        <v>0</v>
      </c>
      <c r="G380" s="554"/>
      <c r="H380" s="553"/>
      <c r="I380" s="554"/>
      <c r="J380" s="553"/>
      <c r="K380" s="554"/>
      <c r="L380" s="553"/>
      <c r="M380" s="554"/>
      <c r="N380" s="553"/>
      <c r="O380" s="554"/>
      <c r="P380" s="553"/>
      <c r="Q380" s="60"/>
      <c r="R380" s="17"/>
      <c r="S380" s="57">
        <f>'Og s3a'!D379</f>
        <v>0</v>
      </c>
      <c r="T380" s="51"/>
      <c r="U380" s="340"/>
      <c r="V380" s="341"/>
      <c r="W380" s="341"/>
      <c r="X380" s="341"/>
      <c r="Y380" s="340"/>
      <c r="Z380" s="340"/>
      <c r="AA380" s="51"/>
      <c r="AB380" s="51"/>
      <c r="AC380" s="51"/>
      <c r="AD380" s="51"/>
      <c r="AE380" s="51"/>
      <c r="AF380" s="51"/>
      <c r="AG380" s="51"/>
      <c r="AH380" s="51"/>
      <c r="AI380" s="51"/>
      <c r="AJ380" s="51"/>
      <c r="AK380" s="51"/>
      <c r="AL380" s="51"/>
      <c r="AM380" s="51"/>
    </row>
    <row r="381" spans="2:39" ht="21" customHeight="1">
      <c r="B381" s="1231" t="str">
        <f t="shared" si="5"/>
        <v/>
      </c>
      <c r="C381" s="496">
        <f>'Og s3a'!C380</f>
        <v>0</v>
      </c>
      <c r="D381" s="497">
        <f>'Og s3a'!E380</f>
        <v>0</v>
      </c>
      <c r="E381" s="977">
        <f>'Og s3a'!F380</f>
        <v>0</v>
      </c>
      <c r="F381" s="496">
        <f>'Og s3a'!G380</f>
        <v>0</v>
      </c>
      <c r="G381" s="554"/>
      <c r="H381" s="553"/>
      <c r="I381" s="554"/>
      <c r="J381" s="553"/>
      <c r="K381" s="554"/>
      <c r="L381" s="553"/>
      <c r="M381" s="554"/>
      <c r="N381" s="553"/>
      <c r="O381" s="554"/>
      <c r="P381" s="553"/>
      <c r="Q381" s="60"/>
      <c r="R381" s="17"/>
      <c r="S381" s="57">
        <f>'Og s3a'!D380</f>
        <v>0</v>
      </c>
      <c r="T381" s="51"/>
      <c r="U381" s="340"/>
      <c r="V381" s="341"/>
      <c r="W381" s="341"/>
      <c r="X381" s="341"/>
      <c r="Y381" s="340"/>
      <c r="Z381" s="340"/>
      <c r="AA381" s="51"/>
      <c r="AB381" s="51"/>
      <c r="AC381" s="51"/>
      <c r="AD381" s="51"/>
      <c r="AE381" s="51"/>
      <c r="AF381" s="51"/>
      <c r="AG381" s="51"/>
      <c r="AH381" s="51"/>
      <c r="AI381" s="51"/>
      <c r="AJ381" s="51"/>
      <c r="AK381" s="51"/>
      <c r="AL381" s="51"/>
      <c r="AM381" s="51"/>
    </row>
    <row r="382" spans="2:39" ht="21" customHeight="1">
      <c r="B382" s="1231" t="str">
        <f t="shared" si="5"/>
        <v/>
      </c>
      <c r="C382" s="496">
        <f>'Og s3a'!C381</f>
        <v>0</v>
      </c>
      <c r="D382" s="497">
        <f>'Og s3a'!E381</f>
        <v>0</v>
      </c>
      <c r="E382" s="977">
        <f>'Og s3a'!F381</f>
        <v>0</v>
      </c>
      <c r="F382" s="496">
        <f>'Og s3a'!G381</f>
        <v>0</v>
      </c>
      <c r="G382" s="554"/>
      <c r="H382" s="553"/>
      <c r="I382" s="554"/>
      <c r="J382" s="553"/>
      <c r="K382" s="554"/>
      <c r="L382" s="553"/>
      <c r="M382" s="554"/>
      <c r="N382" s="553"/>
      <c r="O382" s="554"/>
      <c r="P382" s="553"/>
      <c r="Q382" s="60"/>
      <c r="R382" s="17"/>
      <c r="S382" s="57">
        <f>'Og s3a'!D381</f>
        <v>0</v>
      </c>
      <c r="T382" s="51"/>
      <c r="U382" s="340"/>
      <c r="V382" s="341"/>
      <c r="W382" s="341"/>
      <c r="X382" s="341"/>
      <c r="Y382" s="340"/>
      <c r="Z382" s="340"/>
      <c r="AA382" s="51"/>
      <c r="AB382" s="51"/>
      <c r="AC382" s="51"/>
      <c r="AD382" s="51"/>
      <c r="AE382" s="51"/>
      <c r="AF382" s="51"/>
      <c r="AG382" s="51"/>
      <c r="AH382" s="51"/>
      <c r="AI382" s="51"/>
      <c r="AJ382" s="51"/>
      <c r="AK382" s="51"/>
      <c r="AL382" s="51"/>
      <c r="AM382" s="51"/>
    </row>
    <row r="383" spans="2:39" ht="21" customHeight="1">
      <c r="B383" s="1231" t="str">
        <f t="shared" si="5"/>
        <v/>
      </c>
      <c r="C383" s="496">
        <f>'Og s3a'!C382</f>
        <v>0</v>
      </c>
      <c r="D383" s="497">
        <f>'Og s3a'!E382</f>
        <v>0</v>
      </c>
      <c r="E383" s="977">
        <f>'Og s3a'!F382</f>
        <v>0</v>
      </c>
      <c r="F383" s="496">
        <f>'Og s3a'!G382</f>
        <v>0</v>
      </c>
      <c r="G383" s="554"/>
      <c r="H383" s="553"/>
      <c r="I383" s="554"/>
      <c r="J383" s="553"/>
      <c r="K383" s="554"/>
      <c r="L383" s="553"/>
      <c r="M383" s="554"/>
      <c r="N383" s="553"/>
      <c r="O383" s="554"/>
      <c r="P383" s="553"/>
      <c r="Q383" s="60"/>
      <c r="R383" s="17"/>
      <c r="S383" s="57">
        <f>'Og s3a'!D382</f>
        <v>0</v>
      </c>
      <c r="T383" s="51"/>
      <c r="U383" s="340"/>
      <c r="V383" s="341"/>
      <c r="W383" s="341"/>
      <c r="X383" s="341"/>
      <c r="Y383" s="340"/>
      <c r="Z383" s="340"/>
      <c r="AA383" s="51"/>
      <c r="AB383" s="51"/>
      <c r="AC383" s="51"/>
      <c r="AD383" s="51"/>
      <c r="AE383" s="51"/>
      <c r="AF383" s="51"/>
      <c r="AG383" s="51"/>
      <c r="AH383" s="51"/>
      <c r="AI383" s="51"/>
      <c r="AJ383" s="51"/>
      <c r="AK383" s="51"/>
      <c r="AL383" s="51"/>
      <c r="AM383" s="51"/>
    </row>
    <row r="384" spans="2:39" ht="21" customHeight="1">
      <c r="B384" s="1231" t="str">
        <f t="shared" si="5"/>
        <v/>
      </c>
      <c r="C384" s="496">
        <f>'Og s3a'!C383</f>
        <v>0</v>
      </c>
      <c r="D384" s="497">
        <f>'Og s3a'!E383</f>
        <v>0</v>
      </c>
      <c r="E384" s="977">
        <f>'Og s3a'!F383</f>
        <v>0</v>
      </c>
      <c r="F384" s="496">
        <f>'Og s3a'!G383</f>
        <v>0</v>
      </c>
      <c r="G384" s="554"/>
      <c r="H384" s="553"/>
      <c r="I384" s="554"/>
      <c r="J384" s="553"/>
      <c r="K384" s="554"/>
      <c r="L384" s="553"/>
      <c r="M384" s="554"/>
      <c r="N384" s="553"/>
      <c r="O384" s="554"/>
      <c r="P384" s="553"/>
      <c r="Q384" s="60"/>
      <c r="R384" s="17"/>
      <c r="S384" s="57">
        <f>'Og s3a'!D383</f>
        <v>0</v>
      </c>
      <c r="T384" s="51"/>
      <c r="U384" s="340"/>
      <c r="V384" s="341"/>
      <c r="W384" s="341"/>
      <c r="X384" s="341"/>
      <c r="Y384" s="340"/>
      <c r="Z384" s="340"/>
      <c r="AA384" s="51"/>
      <c r="AB384" s="51"/>
      <c r="AC384" s="51"/>
      <c r="AD384" s="51"/>
      <c r="AE384" s="51"/>
      <c r="AF384" s="51"/>
      <c r="AG384" s="51"/>
      <c r="AH384" s="51"/>
      <c r="AI384" s="51"/>
      <c r="AJ384" s="51"/>
      <c r="AK384" s="51"/>
      <c r="AL384" s="51"/>
      <c r="AM384" s="51"/>
    </row>
    <row r="385" spans="2:39" ht="21" customHeight="1">
      <c r="B385" s="1231" t="str">
        <f t="shared" si="5"/>
        <v/>
      </c>
      <c r="C385" s="496">
        <f>'Og s3a'!C384</f>
        <v>0</v>
      </c>
      <c r="D385" s="497">
        <f>'Og s3a'!E384</f>
        <v>0</v>
      </c>
      <c r="E385" s="977">
        <f>'Og s3a'!F384</f>
        <v>0</v>
      </c>
      <c r="F385" s="496">
        <f>'Og s3a'!G384</f>
        <v>0</v>
      </c>
      <c r="G385" s="554"/>
      <c r="H385" s="553"/>
      <c r="I385" s="554"/>
      <c r="J385" s="553"/>
      <c r="K385" s="554"/>
      <c r="L385" s="553"/>
      <c r="M385" s="554"/>
      <c r="N385" s="553"/>
      <c r="O385" s="554"/>
      <c r="P385" s="553"/>
      <c r="Q385" s="60"/>
      <c r="R385" s="17"/>
      <c r="S385" s="57">
        <f>'Og s3a'!D384</f>
        <v>0</v>
      </c>
      <c r="T385" s="51"/>
      <c r="U385" s="340"/>
      <c r="V385" s="341"/>
      <c r="W385" s="341"/>
      <c r="X385" s="341"/>
      <c r="Y385" s="340"/>
      <c r="Z385" s="340"/>
      <c r="AA385" s="51"/>
      <c r="AB385" s="51"/>
      <c r="AC385" s="51"/>
      <c r="AD385" s="51"/>
      <c r="AE385" s="51"/>
      <c r="AF385" s="51"/>
      <c r="AG385" s="51"/>
      <c r="AH385" s="51"/>
      <c r="AI385" s="51"/>
      <c r="AJ385" s="51"/>
      <c r="AK385" s="51"/>
      <c r="AL385" s="51"/>
      <c r="AM385" s="51"/>
    </row>
    <row r="386" spans="2:39" ht="21" customHeight="1">
      <c r="B386" s="1231" t="str">
        <f t="shared" si="5"/>
        <v/>
      </c>
      <c r="C386" s="496">
        <f>'Og s3a'!C385</f>
        <v>0</v>
      </c>
      <c r="D386" s="497">
        <f>'Og s3a'!E385</f>
        <v>0</v>
      </c>
      <c r="E386" s="977">
        <f>'Og s3a'!F385</f>
        <v>0</v>
      </c>
      <c r="F386" s="496">
        <f>'Og s3a'!G385</f>
        <v>0</v>
      </c>
      <c r="G386" s="554"/>
      <c r="H386" s="553"/>
      <c r="I386" s="554"/>
      <c r="J386" s="553"/>
      <c r="K386" s="554"/>
      <c r="L386" s="553"/>
      <c r="M386" s="554"/>
      <c r="N386" s="553"/>
      <c r="O386" s="554"/>
      <c r="P386" s="553"/>
      <c r="Q386" s="60"/>
      <c r="R386" s="17"/>
      <c r="S386" s="57">
        <f>'Og s3a'!D385</f>
        <v>0</v>
      </c>
      <c r="T386" s="51"/>
      <c r="U386" s="340"/>
      <c r="V386" s="341"/>
      <c r="W386" s="341"/>
      <c r="X386" s="341"/>
      <c r="Y386" s="340"/>
      <c r="Z386" s="340"/>
      <c r="AA386" s="51"/>
      <c r="AB386" s="51"/>
      <c r="AC386" s="51"/>
      <c r="AD386" s="51"/>
      <c r="AE386" s="51"/>
      <c r="AF386" s="51"/>
      <c r="AG386" s="51"/>
      <c r="AH386" s="51"/>
      <c r="AI386" s="51"/>
      <c r="AJ386" s="51"/>
      <c r="AK386" s="51"/>
      <c r="AL386" s="51"/>
      <c r="AM386" s="51"/>
    </row>
    <row r="387" spans="2:39" ht="21" customHeight="1">
      <c r="B387" s="1231" t="str">
        <f t="shared" si="5"/>
        <v/>
      </c>
      <c r="C387" s="496">
        <f>'Og s3a'!C386</f>
        <v>0</v>
      </c>
      <c r="D387" s="497">
        <f>'Og s3a'!E386</f>
        <v>0</v>
      </c>
      <c r="E387" s="977">
        <f>'Og s3a'!F386</f>
        <v>0</v>
      </c>
      <c r="F387" s="496">
        <f>'Og s3a'!G386</f>
        <v>0</v>
      </c>
      <c r="G387" s="554"/>
      <c r="H387" s="553"/>
      <c r="I387" s="554"/>
      <c r="J387" s="553"/>
      <c r="K387" s="554"/>
      <c r="L387" s="553"/>
      <c r="M387" s="554"/>
      <c r="N387" s="553"/>
      <c r="O387" s="554"/>
      <c r="P387" s="553"/>
      <c r="Q387" s="60"/>
      <c r="R387" s="17"/>
      <c r="S387" s="57">
        <f>'Og s3a'!D386</f>
        <v>0</v>
      </c>
      <c r="T387" s="51"/>
      <c r="U387" s="340"/>
      <c r="V387" s="341"/>
      <c r="W387" s="341"/>
      <c r="X387" s="341"/>
      <c r="Y387" s="340"/>
      <c r="Z387" s="340"/>
      <c r="AA387" s="51"/>
      <c r="AB387" s="51"/>
      <c r="AC387" s="51"/>
      <c r="AD387" s="51"/>
      <c r="AE387" s="51"/>
      <c r="AF387" s="51"/>
      <c r="AG387" s="51"/>
      <c r="AH387" s="51"/>
      <c r="AI387" s="51"/>
      <c r="AJ387" s="51"/>
      <c r="AK387" s="51"/>
      <c r="AL387" s="51"/>
      <c r="AM387" s="51"/>
    </row>
    <row r="388" spans="2:39" ht="21" customHeight="1">
      <c r="B388" s="1231" t="str">
        <f t="shared" si="5"/>
        <v/>
      </c>
      <c r="C388" s="496">
        <f>'Og s3a'!C387</f>
        <v>0</v>
      </c>
      <c r="D388" s="497">
        <f>'Og s3a'!E387</f>
        <v>0</v>
      </c>
      <c r="E388" s="977">
        <f>'Og s3a'!F387</f>
        <v>0</v>
      </c>
      <c r="F388" s="496">
        <f>'Og s3a'!G387</f>
        <v>0</v>
      </c>
      <c r="G388" s="554"/>
      <c r="H388" s="553"/>
      <c r="I388" s="554"/>
      <c r="J388" s="553"/>
      <c r="K388" s="554"/>
      <c r="L388" s="553"/>
      <c r="M388" s="554"/>
      <c r="N388" s="553"/>
      <c r="O388" s="554"/>
      <c r="P388" s="553"/>
      <c r="Q388" s="60"/>
      <c r="R388" s="17"/>
      <c r="S388" s="57">
        <f>'Og s3a'!D387</f>
        <v>0</v>
      </c>
      <c r="T388" s="51"/>
      <c r="U388" s="340"/>
      <c r="V388" s="341"/>
      <c r="W388" s="341"/>
      <c r="X388" s="341"/>
      <c r="Y388" s="340"/>
      <c r="Z388" s="340"/>
      <c r="AA388" s="51"/>
      <c r="AB388" s="51"/>
      <c r="AC388" s="51"/>
      <c r="AD388" s="51"/>
      <c r="AE388" s="51"/>
      <c r="AF388" s="51"/>
      <c r="AG388" s="51"/>
      <c r="AH388" s="51"/>
      <c r="AI388" s="51"/>
      <c r="AJ388" s="51"/>
      <c r="AK388" s="51"/>
      <c r="AL388" s="51"/>
      <c r="AM388" s="51"/>
    </row>
    <row r="389" spans="2:39" ht="21" customHeight="1">
      <c r="B389" s="1231" t="str">
        <f t="shared" si="5"/>
        <v/>
      </c>
      <c r="C389" s="496">
        <f>'Og s3a'!C388</f>
        <v>0</v>
      </c>
      <c r="D389" s="497">
        <f>'Og s3a'!E388</f>
        <v>0</v>
      </c>
      <c r="E389" s="977">
        <f>'Og s3a'!F388</f>
        <v>0</v>
      </c>
      <c r="F389" s="496">
        <f>'Og s3a'!G388</f>
        <v>0</v>
      </c>
      <c r="G389" s="554"/>
      <c r="H389" s="553"/>
      <c r="I389" s="554"/>
      <c r="J389" s="553"/>
      <c r="K389" s="554"/>
      <c r="L389" s="553"/>
      <c r="M389" s="554"/>
      <c r="N389" s="553"/>
      <c r="O389" s="554"/>
      <c r="P389" s="553"/>
      <c r="Q389" s="60"/>
      <c r="R389" s="17"/>
      <c r="S389" s="57">
        <f>'Og s3a'!D388</f>
        <v>0</v>
      </c>
      <c r="T389" s="51"/>
      <c r="U389" s="340"/>
      <c r="V389" s="341"/>
      <c r="W389" s="341"/>
      <c r="X389" s="341"/>
      <c r="Y389" s="340"/>
      <c r="Z389" s="340"/>
      <c r="AA389" s="51"/>
      <c r="AB389" s="51"/>
      <c r="AC389" s="51"/>
      <c r="AD389" s="51"/>
      <c r="AE389" s="51"/>
      <c r="AF389" s="51"/>
      <c r="AG389" s="51"/>
      <c r="AH389" s="51"/>
      <c r="AI389" s="51"/>
      <c r="AJ389" s="51"/>
      <c r="AK389" s="51"/>
      <c r="AL389" s="51"/>
      <c r="AM389" s="51"/>
    </row>
    <row r="390" spans="2:39" ht="21" customHeight="1">
      <c r="B390" s="1231" t="str">
        <f t="shared" si="5"/>
        <v/>
      </c>
      <c r="C390" s="496">
        <f>'Og s3a'!C389</f>
        <v>0</v>
      </c>
      <c r="D390" s="497">
        <f>'Og s3a'!E389</f>
        <v>0</v>
      </c>
      <c r="E390" s="977">
        <f>'Og s3a'!F389</f>
        <v>0</v>
      </c>
      <c r="F390" s="496">
        <f>'Og s3a'!G389</f>
        <v>0</v>
      </c>
      <c r="G390" s="554"/>
      <c r="H390" s="553"/>
      <c r="I390" s="554"/>
      <c r="J390" s="553"/>
      <c r="K390" s="554"/>
      <c r="L390" s="553"/>
      <c r="M390" s="554"/>
      <c r="N390" s="553"/>
      <c r="O390" s="554"/>
      <c r="P390" s="553"/>
      <c r="Q390" s="60"/>
      <c r="R390" s="17"/>
      <c r="S390" s="57">
        <f>'Og s3a'!D389</f>
        <v>0</v>
      </c>
      <c r="T390" s="51"/>
      <c r="U390" s="340"/>
      <c r="V390" s="341"/>
      <c r="W390" s="341"/>
      <c r="X390" s="341"/>
      <c r="Y390" s="340"/>
      <c r="Z390" s="340"/>
      <c r="AA390" s="51"/>
      <c r="AB390" s="51"/>
      <c r="AC390" s="51"/>
      <c r="AD390" s="51"/>
      <c r="AE390" s="51"/>
      <c r="AF390" s="51"/>
      <c r="AG390" s="51"/>
      <c r="AH390" s="51"/>
      <c r="AI390" s="51"/>
      <c r="AJ390" s="51"/>
      <c r="AK390" s="51"/>
      <c r="AL390" s="51"/>
      <c r="AM390" s="51"/>
    </row>
    <row r="391" spans="2:39" ht="21" customHeight="1">
      <c r="B391" s="1231" t="str">
        <f t="shared" si="5"/>
        <v/>
      </c>
      <c r="C391" s="496">
        <f>'Og s3a'!C390</f>
        <v>0</v>
      </c>
      <c r="D391" s="497">
        <f>'Og s3a'!E390</f>
        <v>0</v>
      </c>
      <c r="E391" s="977">
        <f>'Og s3a'!F390</f>
        <v>0</v>
      </c>
      <c r="F391" s="496">
        <f>'Og s3a'!G390</f>
        <v>0</v>
      </c>
      <c r="G391" s="554"/>
      <c r="H391" s="553"/>
      <c r="I391" s="554"/>
      <c r="J391" s="553"/>
      <c r="K391" s="554"/>
      <c r="L391" s="553"/>
      <c r="M391" s="554"/>
      <c r="N391" s="553"/>
      <c r="O391" s="554"/>
      <c r="P391" s="553"/>
      <c r="Q391" s="60"/>
      <c r="R391" s="17"/>
      <c r="S391" s="57">
        <f>'Og s3a'!D390</f>
        <v>0</v>
      </c>
      <c r="T391" s="51"/>
      <c r="U391" s="340"/>
      <c r="V391" s="341"/>
      <c r="W391" s="341"/>
      <c r="X391" s="341"/>
      <c r="Y391" s="340"/>
      <c r="Z391" s="340"/>
      <c r="AA391" s="51"/>
      <c r="AB391" s="51"/>
      <c r="AC391" s="51"/>
      <c r="AD391" s="51"/>
      <c r="AE391" s="51"/>
      <c r="AF391" s="51"/>
      <c r="AG391" s="51"/>
      <c r="AH391" s="51"/>
      <c r="AI391" s="51"/>
      <c r="AJ391" s="51"/>
      <c r="AK391" s="51"/>
      <c r="AL391" s="51"/>
      <c r="AM391" s="51"/>
    </row>
    <row r="392" spans="2:39" ht="21" customHeight="1">
      <c r="B392" s="1231" t="str">
        <f t="shared" ref="B392:B398" si="6">IF(E392&gt;0,"Wypełnione","")</f>
        <v/>
      </c>
      <c r="C392" s="496">
        <f>'Og s3a'!C391</f>
        <v>0</v>
      </c>
      <c r="D392" s="497">
        <f>'Og s3a'!E391</f>
        <v>0</v>
      </c>
      <c r="E392" s="977">
        <f>'Og s3a'!F391</f>
        <v>0</v>
      </c>
      <c r="F392" s="496">
        <f>'Og s3a'!G391</f>
        <v>0</v>
      </c>
      <c r="G392" s="554"/>
      <c r="H392" s="553"/>
      <c r="I392" s="554"/>
      <c r="J392" s="553"/>
      <c r="K392" s="554"/>
      <c r="L392" s="553"/>
      <c r="M392" s="554"/>
      <c r="N392" s="553"/>
      <c r="O392" s="554"/>
      <c r="P392" s="553"/>
      <c r="Q392" s="60"/>
      <c r="R392" s="17"/>
      <c r="S392" s="57">
        <f>'Og s3a'!D391</f>
        <v>0</v>
      </c>
      <c r="T392" s="51"/>
      <c r="U392" s="340"/>
      <c r="V392" s="341"/>
      <c r="W392" s="341"/>
      <c r="X392" s="341"/>
      <c r="Y392" s="340"/>
      <c r="Z392" s="340"/>
      <c r="AA392" s="51"/>
      <c r="AB392" s="51"/>
      <c r="AC392" s="51"/>
      <c r="AD392" s="51"/>
      <c r="AE392" s="51"/>
      <c r="AF392" s="51"/>
      <c r="AG392" s="51"/>
      <c r="AH392" s="51"/>
      <c r="AI392" s="51"/>
      <c r="AJ392" s="51"/>
      <c r="AK392" s="51"/>
      <c r="AL392" s="51"/>
      <c r="AM392" s="51"/>
    </row>
    <row r="393" spans="2:39" ht="21" customHeight="1">
      <c r="B393" s="1231" t="str">
        <f t="shared" si="6"/>
        <v/>
      </c>
      <c r="C393" s="496">
        <f>'Og s3a'!C392</f>
        <v>0</v>
      </c>
      <c r="D393" s="497">
        <f>'Og s3a'!E392</f>
        <v>0</v>
      </c>
      <c r="E393" s="977">
        <f>'Og s3a'!F392</f>
        <v>0</v>
      </c>
      <c r="F393" s="496">
        <f>'Og s3a'!G392</f>
        <v>0</v>
      </c>
      <c r="G393" s="554"/>
      <c r="H393" s="553"/>
      <c r="I393" s="554"/>
      <c r="J393" s="553"/>
      <c r="K393" s="554"/>
      <c r="L393" s="553"/>
      <c r="M393" s="554"/>
      <c r="N393" s="553"/>
      <c r="O393" s="554"/>
      <c r="P393" s="553"/>
      <c r="Q393" s="60"/>
      <c r="R393" s="17"/>
      <c r="S393" s="57">
        <f>'Og s3a'!D392</f>
        <v>0</v>
      </c>
      <c r="T393" s="51"/>
      <c r="U393" s="340"/>
      <c r="V393" s="341"/>
      <c r="W393" s="341"/>
      <c r="X393" s="341"/>
      <c r="Y393" s="340"/>
      <c r="Z393" s="340"/>
      <c r="AA393" s="51"/>
      <c r="AB393" s="51"/>
      <c r="AC393" s="51"/>
      <c r="AD393" s="51"/>
      <c r="AE393" s="51"/>
      <c r="AF393" s="51"/>
      <c r="AG393" s="51"/>
      <c r="AH393" s="51"/>
      <c r="AI393" s="51"/>
      <c r="AJ393" s="51"/>
      <c r="AK393" s="51"/>
      <c r="AL393" s="51"/>
      <c r="AM393" s="51"/>
    </row>
    <row r="394" spans="2:39" ht="21" customHeight="1">
      <c r="B394" s="1231" t="str">
        <f t="shared" si="6"/>
        <v/>
      </c>
      <c r="C394" s="496">
        <f>'Og s3a'!C393</f>
        <v>0</v>
      </c>
      <c r="D394" s="497">
        <f>'Og s3a'!E393</f>
        <v>0</v>
      </c>
      <c r="E394" s="977">
        <f>'Og s3a'!F393</f>
        <v>0</v>
      </c>
      <c r="F394" s="496">
        <f>'Og s3a'!G393</f>
        <v>0</v>
      </c>
      <c r="G394" s="554"/>
      <c r="H394" s="553"/>
      <c r="I394" s="554"/>
      <c r="J394" s="553"/>
      <c r="K394" s="554"/>
      <c r="L394" s="553"/>
      <c r="M394" s="554"/>
      <c r="N394" s="553"/>
      <c r="O394" s="554"/>
      <c r="P394" s="553"/>
      <c r="Q394" s="60"/>
      <c r="R394" s="17"/>
      <c r="S394" s="57">
        <f>'Og s3a'!D393</f>
        <v>0</v>
      </c>
      <c r="T394" s="51"/>
      <c r="U394" s="340"/>
      <c r="V394" s="341"/>
      <c r="W394" s="341"/>
      <c r="X394" s="341"/>
      <c r="Y394" s="340"/>
      <c r="Z394" s="340"/>
      <c r="AA394" s="51"/>
      <c r="AB394" s="51"/>
      <c r="AC394" s="51"/>
      <c r="AD394" s="51"/>
      <c r="AE394" s="51"/>
      <c r="AF394" s="51"/>
      <c r="AG394" s="51"/>
      <c r="AH394" s="51"/>
      <c r="AI394" s="51"/>
      <c r="AJ394" s="51"/>
      <c r="AK394" s="51"/>
      <c r="AL394" s="51"/>
      <c r="AM394" s="51"/>
    </row>
    <row r="395" spans="2:39" ht="21" customHeight="1">
      <c r="B395" s="1231" t="str">
        <f t="shared" si="6"/>
        <v/>
      </c>
      <c r="C395" s="496">
        <f>'Og s3a'!C394</f>
        <v>0</v>
      </c>
      <c r="D395" s="497">
        <f>'Og s3a'!E394</f>
        <v>0</v>
      </c>
      <c r="E395" s="977">
        <f>'Og s3a'!F394</f>
        <v>0</v>
      </c>
      <c r="F395" s="496">
        <f>'Og s3a'!G394</f>
        <v>0</v>
      </c>
      <c r="G395" s="554"/>
      <c r="H395" s="553"/>
      <c r="I395" s="554"/>
      <c r="J395" s="553"/>
      <c r="K395" s="554"/>
      <c r="L395" s="553"/>
      <c r="M395" s="554"/>
      <c r="N395" s="553"/>
      <c r="O395" s="554"/>
      <c r="P395" s="553"/>
      <c r="Q395" s="60"/>
      <c r="R395" s="17"/>
      <c r="S395" s="57">
        <f>'Og s3a'!D394</f>
        <v>0</v>
      </c>
      <c r="T395" s="51"/>
      <c r="U395" s="340"/>
      <c r="V395" s="341"/>
      <c r="W395" s="341"/>
      <c r="X395" s="341"/>
      <c r="Y395" s="340"/>
      <c r="Z395" s="340"/>
      <c r="AA395" s="51"/>
      <c r="AB395" s="51"/>
      <c r="AC395" s="51"/>
      <c r="AD395" s="51"/>
      <c r="AE395" s="51"/>
      <c r="AF395" s="51"/>
      <c r="AG395" s="51"/>
      <c r="AH395" s="51"/>
      <c r="AI395" s="51"/>
      <c r="AJ395" s="51"/>
      <c r="AK395" s="51"/>
      <c r="AL395" s="51"/>
      <c r="AM395" s="51"/>
    </row>
    <row r="396" spans="2:39" ht="21" customHeight="1">
      <c r="B396" s="1231" t="str">
        <f t="shared" si="6"/>
        <v/>
      </c>
      <c r="C396" s="496">
        <f>'Og s3a'!C395</f>
        <v>0</v>
      </c>
      <c r="D396" s="497">
        <f>'Og s3a'!E395</f>
        <v>0</v>
      </c>
      <c r="E396" s="977">
        <f>'Og s3a'!F395</f>
        <v>0</v>
      </c>
      <c r="F396" s="496">
        <f>'Og s3a'!G395</f>
        <v>0</v>
      </c>
      <c r="G396" s="554"/>
      <c r="H396" s="553"/>
      <c r="I396" s="554"/>
      <c r="J396" s="553"/>
      <c r="K396" s="554"/>
      <c r="L396" s="553"/>
      <c r="M396" s="554"/>
      <c r="N396" s="553"/>
      <c r="O396" s="554"/>
      <c r="P396" s="553"/>
      <c r="Q396" s="60"/>
      <c r="R396" s="17"/>
      <c r="S396" s="57">
        <f>'Og s3a'!D395</f>
        <v>0</v>
      </c>
      <c r="T396" s="51"/>
      <c r="U396" s="340"/>
      <c r="V396" s="341"/>
      <c r="W396" s="341"/>
      <c r="X396" s="341"/>
      <c r="Y396" s="340"/>
      <c r="Z396" s="340"/>
      <c r="AA396" s="51"/>
      <c r="AB396" s="51"/>
      <c r="AC396" s="51"/>
      <c r="AD396" s="51"/>
      <c r="AE396" s="51"/>
      <c r="AF396" s="51"/>
      <c r="AG396" s="51"/>
      <c r="AH396" s="51"/>
      <c r="AI396" s="51"/>
      <c r="AJ396" s="51"/>
      <c r="AK396" s="51"/>
      <c r="AL396" s="51"/>
      <c r="AM396" s="51"/>
    </row>
    <row r="397" spans="2:39" ht="21" customHeight="1">
      <c r="B397" s="1231" t="str">
        <f t="shared" si="6"/>
        <v/>
      </c>
      <c r="C397" s="496">
        <f>'Og s3a'!C396</f>
        <v>0</v>
      </c>
      <c r="D397" s="497">
        <f>'Og s3a'!E396</f>
        <v>0</v>
      </c>
      <c r="E397" s="977">
        <f>'Og s3a'!F396</f>
        <v>0</v>
      </c>
      <c r="F397" s="496">
        <f>'Og s3a'!G396</f>
        <v>0</v>
      </c>
      <c r="G397" s="554"/>
      <c r="H397" s="553"/>
      <c r="I397" s="554"/>
      <c r="J397" s="553"/>
      <c r="K397" s="554"/>
      <c r="L397" s="553"/>
      <c r="M397" s="554"/>
      <c r="N397" s="553"/>
      <c r="O397" s="554"/>
      <c r="P397" s="553"/>
      <c r="Q397" s="60"/>
      <c r="R397" s="17"/>
      <c r="S397" s="57">
        <f>'Og s3a'!D396</f>
        <v>0</v>
      </c>
      <c r="T397" s="51"/>
      <c r="U397" s="340"/>
      <c r="V397" s="341"/>
      <c r="W397" s="341"/>
      <c r="X397" s="341"/>
      <c r="Y397" s="340"/>
      <c r="Z397" s="340"/>
      <c r="AA397" s="51"/>
      <c r="AB397" s="51"/>
      <c r="AC397" s="51"/>
      <c r="AD397" s="51"/>
      <c r="AE397" s="51"/>
      <c r="AF397" s="51"/>
      <c r="AG397" s="51"/>
      <c r="AH397" s="51"/>
      <c r="AI397" s="51"/>
      <c r="AJ397" s="51"/>
      <c r="AK397" s="51"/>
      <c r="AL397" s="51"/>
      <c r="AM397" s="51"/>
    </row>
    <row r="398" spans="2:39" ht="21" customHeight="1">
      <c r="B398" s="1231" t="str">
        <f t="shared" si="6"/>
        <v/>
      </c>
      <c r="C398" s="496">
        <f>'Og s3a'!C397</f>
        <v>0</v>
      </c>
      <c r="D398" s="497">
        <f>'Og s3a'!E397</f>
        <v>0</v>
      </c>
      <c r="E398" s="977">
        <f>'Og s3a'!F397</f>
        <v>0</v>
      </c>
      <c r="F398" s="496">
        <f>'Og s3a'!G397</f>
        <v>0</v>
      </c>
      <c r="G398" s="554"/>
      <c r="H398" s="553"/>
      <c r="I398" s="554"/>
      <c r="J398" s="553"/>
      <c r="K398" s="554"/>
      <c r="L398" s="553"/>
      <c r="M398" s="554"/>
      <c r="N398" s="553"/>
      <c r="O398" s="554"/>
      <c r="P398" s="553"/>
      <c r="Q398" s="60"/>
      <c r="R398" s="17"/>
      <c r="S398" s="57">
        <f>'Og s3a'!D397</f>
        <v>0</v>
      </c>
      <c r="T398" s="51"/>
      <c r="U398" s="340"/>
      <c r="V398" s="341"/>
      <c r="W398" s="341"/>
      <c r="X398" s="341"/>
      <c r="Y398" s="340"/>
      <c r="Z398" s="340"/>
      <c r="AA398" s="51"/>
      <c r="AB398" s="51"/>
      <c r="AC398" s="51"/>
      <c r="AD398" s="51"/>
      <c r="AE398" s="51"/>
      <c r="AF398" s="51"/>
      <c r="AG398" s="51"/>
      <c r="AH398" s="51"/>
      <c r="AI398" s="51"/>
      <c r="AJ398" s="51"/>
      <c r="AK398" s="51"/>
      <c r="AL398" s="51"/>
      <c r="AM398" s="51"/>
    </row>
    <row r="399" spans="2:39" ht="6.75" customHeight="1">
      <c r="B399" s="1232" t="s">
        <v>56</v>
      </c>
      <c r="C399" s="51"/>
      <c r="D399" s="51"/>
      <c r="E399" s="51"/>
      <c r="F399" s="51"/>
      <c r="G399" s="51"/>
      <c r="H399" s="51"/>
      <c r="I399" s="51"/>
      <c r="J399" s="51"/>
      <c r="K399" s="51"/>
      <c r="L399" s="51"/>
      <c r="M399" s="51"/>
      <c r="N399" s="51"/>
      <c r="O399" s="51"/>
      <c r="P399" s="51"/>
      <c r="Q399" s="51"/>
      <c r="R399" s="51"/>
      <c r="S399" s="51"/>
      <c r="T399" s="51"/>
      <c r="U399" s="340"/>
      <c r="V399" s="341"/>
      <c r="W399" s="341"/>
      <c r="X399" s="341"/>
      <c r="Y399" s="340"/>
      <c r="Z399" s="340"/>
      <c r="AA399" s="51"/>
      <c r="AB399" s="51"/>
      <c r="AC399" s="51"/>
      <c r="AD399" s="51"/>
      <c r="AE399" s="51"/>
      <c r="AF399" s="51"/>
      <c r="AG399" s="51"/>
      <c r="AH399" s="51"/>
      <c r="AI399" s="51"/>
      <c r="AJ399" s="51"/>
      <c r="AK399" s="51"/>
      <c r="AL399" s="51"/>
      <c r="AM399" s="51"/>
    </row>
    <row r="400" spans="2:39" ht="27.75" customHeight="1">
      <c r="B400" s="1232" t="s">
        <v>56</v>
      </c>
      <c r="C400" s="51"/>
      <c r="D400" s="51"/>
      <c r="E400" s="51"/>
      <c r="F400" s="355" t="s">
        <v>899</v>
      </c>
      <c r="G400" s="1853">
        <f>SUM(H7:H398)</f>
        <v>0</v>
      </c>
      <c r="H400" s="1853"/>
      <c r="I400" s="1853">
        <f>SUM(J7:J398)</f>
        <v>0</v>
      </c>
      <c r="J400" s="1853"/>
      <c r="K400" s="1853">
        <f>SUM(L7:L398)</f>
        <v>0</v>
      </c>
      <c r="L400" s="1853"/>
      <c r="M400" s="1853">
        <f>SUM(N7:N398)</f>
        <v>0</v>
      </c>
      <c r="N400" s="1853"/>
      <c r="O400" s="1853">
        <f>SUM(P7:P398)</f>
        <v>0</v>
      </c>
      <c r="P400" s="1853"/>
      <c r="Q400" s="51"/>
      <c r="R400" s="51"/>
      <c r="S400" s="51"/>
      <c r="T400" s="51"/>
      <c r="U400" s="340"/>
      <c r="V400" s="341"/>
      <c r="W400" s="341"/>
      <c r="X400" s="341"/>
      <c r="Y400" s="340"/>
      <c r="Z400" s="340"/>
      <c r="AA400" s="51"/>
      <c r="AB400" s="51"/>
      <c r="AC400" s="51"/>
      <c r="AD400" s="51"/>
      <c r="AE400" s="51"/>
      <c r="AF400" s="51"/>
      <c r="AG400" s="51"/>
      <c r="AH400" s="51"/>
      <c r="AI400" s="51"/>
      <c r="AJ400" s="51"/>
      <c r="AK400" s="51"/>
      <c r="AL400" s="51"/>
      <c r="AM400" s="51"/>
    </row>
    <row r="401" spans="2:39">
      <c r="B401" s="1232" t="s">
        <v>56</v>
      </c>
      <c r="C401" s="51"/>
      <c r="D401" s="51"/>
      <c r="E401" s="51"/>
      <c r="F401" s="356" t="s">
        <v>1340</v>
      </c>
      <c r="G401" s="1854">
        <f>S2</f>
        <v>0</v>
      </c>
      <c r="H401" s="1854"/>
      <c r="I401" s="1854">
        <f>G401</f>
        <v>0</v>
      </c>
      <c r="J401" s="1854"/>
      <c r="K401" s="1854">
        <f>I401</f>
        <v>0</v>
      </c>
      <c r="L401" s="1854"/>
      <c r="M401" s="1854">
        <f>K401</f>
        <v>0</v>
      </c>
      <c r="N401" s="1854"/>
      <c r="O401" s="1854">
        <f>M401</f>
        <v>0</v>
      </c>
      <c r="P401" s="1854"/>
      <c r="Q401" s="51"/>
      <c r="R401" s="51"/>
      <c r="S401" s="51"/>
      <c r="T401" s="51"/>
      <c r="U401" s="51"/>
      <c r="V401" s="51"/>
      <c r="W401" s="51"/>
      <c r="X401" s="51"/>
      <c r="Y401" s="51"/>
      <c r="Z401" s="51"/>
      <c r="AA401" s="51"/>
      <c r="AB401" s="51"/>
      <c r="AC401" s="51"/>
      <c r="AD401" s="51"/>
      <c r="AE401" s="51"/>
      <c r="AF401" s="51"/>
      <c r="AG401" s="51"/>
      <c r="AH401" s="51"/>
      <c r="AI401" s="51"/>
      <c r="AJ401" s="51"/>
      <c r="AK401" s="51"/>
      <c r="AL401" s="51"/>
      <c r="AM401" s="51"/>
    </row>
    <row r="402" spans="2:39">
      <c r="B402" s="1232" t="s">
        <v>56</v>
      </c>
      <c r="C402" s="51"/>
      <c r="D402" s="51"/>
      <c r="E402" s="51"/>
      <c r="F402" s="356" t="s">
        <v>1341</v>
      </c>
      <c r="G402" s="1852">
        <f>G400-G401</f>
        <v>0</v>
      </c>
      <c r="H402" s="1852"/>
      <c r="I402" s="1852">
        <f>I400-I401</f>
        <v>0</v>
      </c>
      <c r="J402" s="1852"/>
      <c r="K402" s="1852">
        <f>K400-K401</f>
        <v>0</v>
      </c>
      <c r="L402" s="1852"/>
      <c r="M402" s="1852">
        <f>M400-M401</f>
        <v>0</v>
      </c>
      <c r="N402" s="1852"/>
      <c r="O402" s="1852">
        <f>O400-O401</f>
        <v>0</v>
      </c>
      <c r="P402" s="1852"/>
      <c r="Q402" s="51"/>
      <c r="R402" s="51"/>
      <c r="S402" s="51"/>
      <c r="T402" s="51"/>
      <c r="U402" s="51"/>
      <c r="V402" s="51"/>
      <c r="W402" s="51"/>
      <c r="X402" s="51"/>
      <c r="Y402" s="51"/>
      <c r="Z402" s="51"/>
      <c r="AA402" s="51"/>
      <c r="AB402" s="51"/>
      <c r="AC402" s="51"/>
      <c r="AD402" s="51"/>
      <c r="AE402" s="51"/>
      <c r="AF402" s="51"/>
      <c r="AG402" s="51"/>
      <c r="AH402" s="51"/>
      <c r="AI402" s="51"/>
      <c r="AJ402" s="51"/>
      <c r="AK402" s="51"/>
      <c r="AL402" s="51"/>
      <c r="AM402" s="51"/>
    </row>
    <row r="403" spans="2:39">
      <c r="B403" s="1232" t="s">
        <v>56</v>
      </c>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c r="AK403" s="51"/>
      <c r="AL403" s="51"/>
      <c r="AM403" s="51"/>
    </row>
    <row r="404" spans="2:39">
      <c r="B404" s="1232" t="s">
        <v>56</v>
      </c>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c r="AK404" s="51"/>
      <c r="AL404" s="51"/>
      <c r="AM404" s="51"/>
    </row>
    <row r="405" spans="2:39">
      <c r="B405" s="1232" t="s">
        <v>56</v>
      </c>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1"/>
      <c r="AL405" s="51"/>
      <c r="AM405" s="51"/>
    </row>
    <row r="406" spans="2:39">
      <c r="B406" s="1232" t="s">
        <v>56</v>
      </c>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c r="AK406" s="51"/>
      <c r="AL406" s="51"/>
      <c r="AM406" s="51"/>
    </row>
    <row r="407" spans="2:39">
      <c r="B407" s="1232" t="s">
        <v>56</v>
      </c>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c r="AK407" s="51"/>
      <c r="AL407" s="51"/>
      <c r="AM407" s="51"/>
    </row>
    <row r="408" spans="2:39">
      <c r="B408" s="1232" t="s">
        <v>56</v>
      </c>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c r="AA408" s="51"/>
      <c r="AB408" s="51"/>
      <c r="AC408" s="51"/>
      <c r="AD408" s="51"/>
      <c r="AE408" s="51"/>
      <c r="AF408" s="51"/>
      <c r="AG408" s="51"/>
      <c r="AH408" s="51"/>
      <c r="AI408" s="51"/>
      <c r="AJ408" s="51"/>
      <c r="AK408" s="51"/>
      <c r="AL408" s="51"/>
      <c r="AM408" s="51"/>
    </row>
  </sheetData>
  <sheetProtection sheet="1" objects="1" scenarios="1" formatCells="0" formatRows="0" autoFilter="0"/>
  <autoFilter ref="A6:B408"/>
  <mergeCells count="34">
    <mergeCell ref="I402:J402"/>
    <mergeCell ref="G400:H400"/>
    <mergeCell ref="G401:H401"/>
    <mergeCell ref="G402:H402"/>
    <mergeCell ref="I400:J400"/>
    <mergeCell ref="I401:J401"/>
    <mergeCell ref="O402:P402"/>
    <mergeCell ref="K402:L402"/>
    <mergeCell ref="M400:N400"/>
    <mergeCell ref="M401:N401"/>
    <mergeCell ref="M402:N402"/>
    <mergeCell ref="K400:L400"/>
    <mergeCell ref="K401:L401"/>
    <mergeCell ref="O400:P400"/>
    <mergeCell ref="O401:P401"/>
    <mergeCell ref="U4:Z5"/>
    <mergeCell ref="O5:P5"/>
    <mergeCell ref="G4:P4"/>
    <mergeCell ref="G5:H5"/>
    <mergeCell ref="K5:L5"/>
    <mergeCell ref="S4:S5"/>
    <mergeCell ref="B1:B3"/>
    <mergeCell ref="B4:B5"/>
    <mergeCell ref="F4:F6"/>
    <mergeCell ref="O6:P6"/>
    <mergeCell ref="I5:J5"/>
    <mergeCell ref="M5:N5"/>
    <mergeCell ref="K6:L6"/>
    <mergeCell ref="I6:J6"/>
    <mergeCell ref="M6:N6"/>
    <mergeCell ref="E4:E5"/>
    <mergeCell ref="C4:C6"/>
    <mergeCell ref="D4:D6"/>
    <mergeCell ref="G6:H6"/>
  </mergeCells>
  <phoneticPr fontId="8" type="noConversion"/>
  <dataValidations count="2">
    <dataValidation type="decimal" allowBlank="1" showErrorMessage="1" errorTitle="Plan Rolnośrodowiskowy" error="Wpisz liczbę określającą ilość nawozu naturalnego do zastosowania na tym polu." sqref="H7:H398 J7:J398 L7:L398 N7:N398 P7:P398">
      <formula1>0</formula1>
      <formula2>99999999</formula2>
    </dataValidation>
    <dataValidation type="list" errorStyle="warning" allowBlank="1" showErrorMessage="1" errorTitle="Plan rolnośrodowiskowy" error="Możesz wpisać inny rodzaj nawozu, ale pod warunkiem, że będzie to nawóz ekologiczny. Gnojowicy wpisywać nie można. Chów bezściołowy w ekologii???" sqref="G7:G398 O7:O398 M7:M398 K7:K398 I7:I398">
      <formula1>$AF$8:$AF$11</formula1>
    </dataValidation>
  </dataValidations>
  <printOptions horizontalCentered="1"/>
  <pageMargins left="0.28000000000000003" right="0.16" top="0.72" bottom="0.77"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5"/>
  </sheetPr>
  <dimension ref="B1:Q41"/>
  <sheetViews>
    <sheetView showGridLines="0" workbookViewId="0">
      <selection activeCell="R31" sqref="R31"/>
    </sheetView>
  </sheetViews>
  <sheetFormatPr defaultRowHeight="14.25"/>
  <cols>
    <col min="1" max="1" width="2.28515625" style="19" customWidth="1"/>
    <col min="2" max="2" width="3.5703125" style="19" customWidth="1"/>
    <col min="3" max="3" width="3.28515625" style="19" customWidth="1"/>
    <col min="4" max="4" width="7.5703125" style="19" customWidth="1"/>
    <col min="5" max="5" width="10.140625" style="19" customWidth="1"/>
    <col min="6" max="6" width="11.140625" style="19" customWidth="1"/>
    <col min="7" max="12" width="12.5703125" style="19" customWidth="1"/>
    <col min="13" max="15" width="3.5703125" style="19" customWidth="1"/>
    <col min="16" max="16" width="9.42578125" style="19" customWidth="1"/>
    <col min="17" max="17" width="28.5703125" style="19" hidden="1" customWidth="1"/>
    <col min="18" max="20" width="9.42578125" style="19" customWidth="1"/>
    <col min="21" max="16384" width="9.140625" style="19"/>
  </cols>
  <sheetData>
    <row r="1" spans="2:17" ht="24.75" customHeight="1">
      <c r="B1" s="783" t="s">
        <v>1147</v>
      </c>
      <c r="C1" s="601" t="s">
        <v>1948</v>
      </c>
      <c r="D1" s="222"/>
      <c r="E1" s="222"/>
      <c r="F1" s="222"/>
      <c r="G1" s="222"/>
      <c r="H1" s="222"/>
      <c r="I1" s="222"/>
      <c r="J1" s="222"/>
      <c r="K1" s="222"/>
      <c r="L1" s="222"/>
      <c r="M1" s="21"/>
    </row>
    <row r="2" spans="2:17" ht="9" customHeight="1">
      <c r="B2" s="795"/>
      <c r="C2" s="795"/>
      <c r="D2" s="795"/>
      <c r="E2" s="795"/>
      <c r="F2" s="795"/>
      <c r="G2" s="795"/>
      <c r="H2" s="795"/>
      <c r="I2" s="795"/>
      <c r="J2" s="795"/>
      <c r="K2" s="795"/>
      <c r="L2" s="795"/>
      <c r="M2" s="21"/>
    </row>
    <row r="3" spans="2:17" ht="38.25">
      <c r="B3" s="1855" t="s">
        <v>1200</v>
      </c>
      <c r="C3" s="1855"/>
      <c r="D3" s="1855"/>
      <c r="E3" s="1855"/>
      <c r="F3" s="1855"/>
      <c r="G3" s="1855"/>
      <c r="H3" s="796" t="s">
        <v>1949</v>
      </c>
      <c r="I3" s="796" t="s">
        <v>1310</v>
      </c>
      <c r="J3" s="796" t="s">
        <v>1950</v>
      </c>
      <c r="K3" s="796" t="s">
        <v>1951</v>
      </c>
      <c r="M3" s="21"/>
      <c r="Q3" s="19" t="s">
        <v>295</v>
      </c>
    </row>
    <row r="4" spans="2:17" ht="21" customHeight="1">
      <c r="B4" s="1856" t="s">
        <v>1952</v>
      </c>
      <c r="C4" s="1856"/>
      <c r="D4" s="1856"/>
      <c r="E4" s="1856"/>
      <c r="F4" s="1856"/>
      <c r="G4" s="1856"/>
      <c r="H4" s="602"/>
      <c r="I4" s="602"/>
      <c r="J4" s="602"/>
      <c r="K4" s="602"/>
      <c r="M4" s="21"/>
      <c r="Q4" s="1402"/>
    </row>
    <row r="5" spans="2:17" ht="21" customHeight="1">
      <c r="B5" s="1856" t="s">
        <v>1953</v>
      </c>
      <c r="C5" s="1856"/>
      <c r="D5" s="1856"/>
      <c r="E5" s="1856"/>
      <c r="F5" s="1856"/>
      <c r="G5" s="1856"/>
      <c r="H5" s="602"/>
      <c r="I5" s="602"/>
      <c r="J5" s="602"/>
      <c r="K5" s="602"/>
      <c r="M5" s="21"/>
      <c r="Q5" s="1402" t="s">
        <v>1733</v>
      </c>
    </row>
    <row r="6" spans="2:17" ht="21" customHeight="1">
      <c r="B6" s="1856" t="s">
        <v>1954</v>
      </c>
      <c r="C6" s="1856"/>
      <c r="D6" s="1856"/>
      <c r="E6" s="1856"/>
      <c r="F6" s="1856"/>
      <c r="G6" s="1856"/>
      <c r="H6" s="602"/>
      <c r="I6" s="602"/>
      <c r="J6" s="602"/>
      <c r="K6" s="602"/>
      <c r="M6" s="21"/>
    </row>
    <row r="7" spans="2:17" ht="21" customHeight="1">
      <c r="B7" s="1856" t="s">
        <v>2263</v>
      </c>
      <c r="C7" s="1856"/>
      <c r="D7" s="1856"/>
      <c r="E7" s="1856"/>
      <c r="F7" s="1856"/>
      <c r="G7" s="1856"/>
      <c r="H7" s="602"/>
      <c r="I7" s="602"/>
      <c r="J7" s="602"/>
      <c r="K7" s="602"/>
    </row>
    <row r="8" spans="2:17" ht="21" customHeight="1">
      <c r="B8" s="1862" t="s">
        <v>2264</v>
      </c>
      <c r="C8" s="1862"/>
      <c r="D8" s="1862"/>
      <c r="E8" s="1862"/>
      <c r="F8" s="1862"/>
      <c r="G8" s="1862"/>
      <c r="H8" s="62"/>
      <c r="I8" s="62"/>
      <c r="J8" s="62"/>
      <c r="K8" s="62"/>
      <c r="M8" s="767"/>
    </row>
    <row r="9" spans="2:17" ht="21" customHeight="1">
      <c r="B9" s="1862" t="s">
        <v>803</v>
      </c>
      <c r="C9" s="1862"/>
      <c r="D9" s="1862"/>
      <c r="E9" s="1862"/>
      <c r="F9" s="1862"/>
      <c r="G9" s="1862"/>
      <c r="H9" s="62"/>
      <c r="I9" s="62"/>
      <c r="J9" s="62"/>
      <c r="K9" s="62"/>
      <c r="M9" s="767"/>
    </row>
    <row r="10" spans="2:17" ht="15.75" customHeight="1">
      <c r="B10" s="797" t="s">
        <v>2265</v>
      </c>
      <c r="C10" s="797"/>
      <c r="D10" s="797"/>
      <c r="E10" s="798"/>
      <c r="F10" s="798"/>
      <c r="G10" s="798"/>
      <c r="H10" s="21"/>
      <c r="I10" s="21"/>
      <c r="J10" s="21"/>
      <c r="K10" s="21"/>
      <c r="L10" s="21"/>
      <c r="M10" s="767"/>
    </row>
    <row r="11" spans="2:17" ht="7.5" customHeight="1">
      <c r="B11" s="797"/>
      <c r="C11" s="797"/>
      <c r="D11" s="797"/>
      <c r="E11" s="798"/>
      <c r="F11" s="798"/>
      <c r="G11" s="798"/>
      <c r="H11" s="21"/>
      <c r="I11" s="21"/>
      <c r="J11" s="21"/>
      <c r="K11" s="21"/>
      <c r="L11" s="21"/>
      <c r="M11" s="767"/>
    </row>
    <row r="12" spans="2:17" ht="16.5" customHeight="1">
      <c r="B12" s="520"/>
      <c r="C12" s="520"/>
      <c r="D12" s="727" t="s">
        <v>1097</v>
      </c>
      <c r="E12" s="756"/>
      <c r="F12" s="756"/>
      <c r="G12" s="756"/>
      <c r="H12" s="756"/>
      <c r="I12" s="756"/>
      <c r="J12" s="756"/>
      <c r="K12" s="756"/>
      <c r="L12" s="408"/>
      <c r="M12" s="767"/>
    </row>
    <row r="13" spans="2:17" ht="18.75" customHeight="1">
      <c r="B13" s="520"/>
      <c r="C13" s="520"/>
      <c r="D13" s="1766"/>
      <c r="E13" s="1767"/>
      <c r="F13" s="1767"/>
      <c r="G13" s="1767"/>
      <c r="H13" s="1767"/>
      <c r="I13" s="1767"/>
      <c r="J13" s="1767"/>
      <c r="K13" s="1767"/>
      <c r="L13" s="1768"/>
      <c r="M13" s="767"/>
    </row>
    <row r="14" spans="2:17" ht="18.75" customHeight="1">
      <c r="B14" s="520"/>
      <c r="C14" s="520"/>
      <c r="D14" s="1769"/>
      <c r="E14" s="1770"/>
      <c r="F14" s="1770"/>
      <c r="G14" s="1770"/>
      <c r="H14" s="1770"/>
      <c r="I14" s="1770"/>
      <c r="J14" s="1770"/>
      <c r="K14" s="1770"/>
      <c r="L14" s="1771"/>
      <c r="M14" s="767"/>
    </row>
    <row r="15" spans="2:17" ht="18.75" customHeight="1">
      <c r="B15" s="520"/>
      <c r="C15" s="520"/>
      <c r="D15" s="1772"/>
      <c r="E15" s="1773"/>
      <c r="F15" s="1773"/>
      <c r="G15" s="1773"/>
      <c r="H15" s="1773"/>
      <c r="I15" s="1773"/>
      <c r="J15" s="1773"/>
      <c r="K15" s="1773"/>
      <c r="L15" s="1774"/>
      <c r="M15" s="767"/>
    </row>
    <row r="16" spans="2:17" ht="6.75" customHeight="1">
      <c r="B16" s="797"/>
      <c r="C16" s="797"/>
      <c r="D16" s="797"/>
      <c r="E16" s="798"/>
      <c r="F16" s="798"/>
      <c r="G16" s="798"/>
      <c r="H16" s="21"/>
      <c r="I16" s="21"/>
      <c r="J16" s="21"/>
      <c r="K16" s="21"/>
      <c r="L16" s="21"/>
      <c r="M16" s="767"/>
    </row>
    <row r="17" spans="2:15" ht="15" customHeight="1">
      <c r="B17" s="203" t="s">
        <v>2266</v>
      </c>
      <c r="C17" s="1861" t="s">
        <v>34</v>
      </c>
      <c r="D17" s="1811"/>
      <c r="E17" s="1811"/>
      <c r="F17" s="1811"/>
      <c r="G17" s="1811"/>
      <c r="H17" s="1811"/>
      <c r="I17" s="1811"/>
      <c r="J17" s="1811"/>
      <c r="K17" s="1811"/>
      <c r="L17" s="1811"/>
      <c r="M17" s="757"/>
      <c r="N17" s="757"/>
      <c r="O17" s="757"/>
    </row>
    <row r="18" spans="2:15" ht="3.75" customHeight="1">
      <c r="B18" s="203"/>
      <c r="C18" s="203"/>
      <c r="D18" s="799"/>
      <c r="E18" s="799"/>
      <c r="F18" s="799"/>
      <c r="M18" s="767"/>
    </row>
    <row r="19" spans="2:15" ht="19.5" customHeight="1">
      <c r="B19" s="1865" t="s">
        <v>2267</v>
      </c>
      <c r="C19" s="1866"/>
      <c r="D19" s="1866"/>
      <c r="E19" s="1866"/>
      <c r="F19" s="1866"/>
      <c r="G19" s="1866"/>
      <c r="H19" s="1866"/>
      <c r="I19" s="1866"/>
      <c r="J19" s="1866"/>
      <c r="K19" s="1866"/>
      <c r="L19" s="1867"/>
      <c r="M19" s="800"/>
      <c r="N19" s="21"/>
      <c r="O19" s="21"/>
    </row>
    <row r="20" spans="2:15" ht="19.5" customHeight="1">
      <c r="B20" s="1870" t="s">
        <v>1201</v>
      </c>
      <c r="C20" s="1871"/>
      <c r="D20" s="1872"/>
      <c r="E20" s="1872"/>
      <c r="F20" s="1872"/>
      <c r="G20" s="1872"/>
      <c r="H20" s="1872"/>
      <c r="I20" s="1872"/>
      <c r="J20" s="1872"/>
      <c r="K20" s="1872"/>
      <c r="L20" s="1873"/>
      <c r="M20" s="801"/>
      <c r="N20" s="801"/>
      <c r="O20" s="801"/>
    </row>
    <row r="21" spans="2:15" ht="19.5" customHeight="1">
      <c r="B21" s="1870" t="s">
        <v>1725</v>
      </c>
      <c r="C21" s="1871"/>
      <c r="D21" s="1872"/>
      <c r="E21" s="1872"/>
      <c r="F21" s="1872"/>
      <c r="G21" s="1872"/>
      <c r="H21" s="1872"/>
      <c r="I21" s="1872"/>
      <c r="J21" s="1872"/>
      <c r="K21" s="1872"/>
      <c r="L21" s="1873"/>
      <c r="M21" s="801"/>
      <c r="N21" s="801"/>
      <c r="O21" s="801"/>
    </row>
    <row r="22" spans="2:15" ht="19.5" customHeight="1">
      <c r="B22" s="1857" t="s">
        <v>1875</v>
      </c>
      <c r="C22" s="1858"/>
      <c r="D22" s="1859"/>
      <c r="E22" s="1859"/>
      <c r="F22" s="1859"/>
      <c r="G22" s="1859"/>
      <c r="H22" s="1859"/>
      <c r="I22" s="1859"/>
      <c r="J22" s="1859"/>
      <c r="K22" s="1859"/>
      <c r="L22" s="1860"/>
      <c r="M22" s="546"/>
      <c r="N22" s="21"/>
      <c r="O22" s="21"/>
    </row>
    <row r="23" spans="2:15" ht="5.25" customHeight="1">
      <c r="B23" s="21"/>
      <c r="C23" s="21"/>
      <c r="D23" s="21"/>
      <c r="E23" s="21"/>
      <c r="F23" s="21"/>
      <c r="G23" s="21"/>
      <c r="H23" s="21"/>
      <c r="I23" s="21"/>
      <c r="J23" s="21"/>
      <c r="K23" s="21"/>
      <c r="L23" s="21"/>
      <c r="M23" s="546"/>
      <c r="N23" s="21"/>
      <c r="O23" s="21"/>
    </row>
    <row r="24" spans="2:15" ht="3.75" customHeight="1">
      <c r="B24" s="21"/>
      <c r="C24" s="21"/>
      <c r="D24" s="21"/>
      <c r="E24" s="21"/>
      <c r="F24" s="21"/>
      <c r="G24" s="21"/>
      <c r="H24" s="21"/>
      <c r="I24" s="21"/>
      <c r="J24" s="21"/>
      <c r="K24" s="21"/>
      <c r="L24" s="21"/>
      <c r="M24" s="546"/>
      <c r="N24" s="21"/>
      <c r="O24" s="21"/>
    </row>
    <row r="25" spans="2:15" ht="3" customHeight="1">
      <c r="B25" s="21"/>
      <c r="C25" s="21"/>
      <c r="D25" s="21"/>
      <c r="E25" s="21"/>
      <c r="F25" s="21"/>
      <c r="G25" s="21"/>
      <c r="H25" s="21"/>
      <c r="I25" s="21"/>
      <c r="J25" s="21"/>
      <c r="K25" s="21"/>
      <c r="L25" s="21"/>
      <c r="M25" s="546"/>
      <c r="N25" s="21"/>
      <c r="O25" s="21"/>
    </row>
    <row r="26" spans="2:15" ht="19.5" customHeight="1">
      <c r="B26" s="1462"/>
      <c r="C26" s="1868"/>
      <c r="D26" s="1869"/>
      <c r="E26" s="1869"/>
      <c r="F26" s="1869"/>
      <c r="G26" s="1869"/>
      <c r="H26" s="1869"/>
      <c r="I26" s="1869"/>
      <c r="J26" s="1869"/>
      <c r="K26" s="1869"/>
      <c r="L26" s="1869"/>
    </row>
    <row r="27" spans="2:15" ht="24.75" customHeight="1">
      <c r="B27" s="1463"/>
      <c r="C27" s="1879"/>
      <c r="D27" s="1879"/>
      <c r="E27" s="1879"/>
      <c r="F27" s="1879"/>
      <c r="G27" s="1879"/>
      <c r="H27" s="1879"/>
      <c r="I27" s="1879"/>
      <c r="J27" s="1879"/>
      <c r="K27" s="1879"/>
      <c r="L27" s="1879"/>
    </row>
    <row r="28" spans="2:15" ht="10.5" customHeight="1">
      <c r="B28" s="1464"/>
      <c r="C28" s="1464"/>
      <c r="D28" s="1464"/>
      <c r="E28" s="1464"/>
      <c r="F28" s="1464"/>
      <c r="G28" s="1464"/>
      <c r="H28" s="1464"/>
      <c r="I28" s="1464"/>
      <c r="J28" s="1464"/>
      <c r="K28" s="1464"/>
      <c r="L28" s="1464"/>
    </row>
    <row r="29" spans="2:15" ht="38.25" customHeight="1">
      <c r="B29" s="1878"/>
      <c r="C29" s="1878"/>
      <c r="D29" s="1878"/>
      <c r="E29" s="1878"/>
      <c r="F29" s="1878"/>
      <c r="G29" s="1878"/>
      <c r="H29" s="1878"/>
      <c r="I29" s="1878"/>
      <c r="J29" s="1878"/>
      <c r="K29" s="1880"/>
      <c r="L29" s="1880"/>
    </row>
    <row r="30" spans="2:15" ht="30.75" customHeight="1">
      <c r="B30" s="1864"/>
      <c r="C30" s="1864"/>
      <c r="D30" s="1864"/>
      <c r="E30" s="1864"/>
      <c r="F30" s="1864"/>
      <c r="G30" s="1864"/>
      <c r="H30" s="1864"/>
      <c r="I30" s="1864"/>
      <c r="J30" s="1864"/>
      <c r="K30" s="1864"/>
      <c r="L30" s="1864"/>
    </row>
    <row r="31" spans="2:15" ht="52.5" customHeight="1">
      <c r="B31" s="1874"/>
      <c r="C31" s="1874"/>
      <c r="D31" s="1875"/>
      <c r="E31" s="1875"/>
      <c r="F31" s="1875"/>
      <c r="G31" s="1875"/>
      <c r="H31" s="1875"/>
      <c r="I31" s="1875"/>
      <c r="J31" s="1875"/>
      <c r="K31" s="1876"/>
      <c r="L31" s="1877"/>
    </row>
    <row r="32" spans="2:15" ht="33" customHeight="1">
      <c r="B32" s="1863"/>
      <c r="C32" s="1863"/>
      <c r="D32" s="1863"/>
      <c r="E32" s="1863"/>
      <c r="F32" s="1863"/>
      <c r="G32" s="1863"/>
      <c r="H32" s="1863"/>
      <c r="I32" s="1863"/>
      <c r="J32" s="1863"/>
      <c r="K32" s="1863"/>
      <c r="L32" s="1863"/>
    </row>
    <row r="33" spans="2:15" ht="80.25" customHeight="1">
      <c r="B33" s="1874"/>
      <c r="C33" s="1874"/>
      <c r="D33" s="1875"/>
      <c r="E33" s="1875"/>
      <c r="F33" s="1875"/>
      <c r="G33" s="1875"/>
      <c r="H33" s="1875"/>
      <c r="I33" s="1875"/>
      <c r="J33" s="1875"/>
      <c r="K33" s="1883"/>
      <c r="L33" s="1883"/>
    </row>
    <row r="34" spans="2:15" ht="54" customHeight="1">
      <c r="B34" s="1882"/>
      <c r="C34" s="1882"/>
      <c r="D34" s="1882"/>
      <c r="E34" s="1882"/>
      <c r="F34" s="1882"/>
      <c r="G34" s="1882"/>
      <c r="H34" s="1882"/>
      <c r="I34" s="1882"/>
      <c r="J34" s="1882"/>
      <c r="K34" s="1883"/>
      <c r="L34" s="1883"/>
    </row>
    <row r="35" spans="2:15" ht="110.25" customHeight="1">
      <c r="B35" s="1874"/>
      <c r="C35" s="1874"/>
      <c r="D35" s="1874"/>
      <c r="E35" s="1874"/>
      <c r="F35" s="1874"/>
      <c r="G35" s="1874"/>
      <c r="H35" s="1874"/>
      <c r="I35" s="1874"/>
      <c r="J35" s="1874"/>
      <c r="K35" s="1883"/>
      <c r="L35" s="1883"/>
    </row>
    <row r="36" spans="2:15" ht="33.75" customHeight="1">
      <c r="B36" s="1863"/>
      <c r="C36" s="1881"/>
      <c r="D36" s="1881"/>
      <c r="E36" s="1881"/>
      <c r="F36" s="1881"/>
      <c r="G36" s="1881"/>
      <c r="H36" s="1881"/>
      <c r="I36" s="1881"/>
      <c r="J36" s="1881"/>
      <c r="K36" s="1881"/>
      <c r="L36" s="1881"/>
    </row>
    <row r="37" spans="2:15" ht="43.5" customHeight="1">
      <c r="B37" s="1882"/>
      <c r="C37" s="1882"/>
      <c r="D37" s="1882"/>
      <c r="E37" s="1882"/>
      <c r="F37" s="1882"/>
      <c r="G37" s="1882"/>
      <c r="H37" s="1882"/>
      <c r="I37" s="1882"/>
      <c r="J37" s="1882"/>
      <c r="K37" s="1883"/>
      <c r="L37" s="1882"/>
      <c r="M37" s="765"/>
      <c r="N37" s="765"/>
      <c r="O37" s="765"/>
    </row>
    <row r="38" spans="2:15">
      <c r="B38" s="21"/>
      <c r="C38" s="21"/>
      <c r="D38" s="21"/>
      <c r="E38" s="21"/>
      <c r="F38" s="21"/>
      <c r="G38" s="21"/>
      <c r="H38" s="21"/>
      <c r="I38" s="21"/>
      <c r="J38" s="21"/>
      <c r="K38" s="21"/>
      <c r="L38" s="21"/>
    </row>
    <row r="39" spans="2:15">
      <c r="B39" s="21"/>
      <c r="C39" s="21"/>
      <c r="D39" s="21"/>
      <c r="E39" s="21"/>
      <c r="F39" s="21"/>
      <c r="G39" s="21"/>
      <c r="H39" s="21"/>
      <c r="I39" s="21"/>
      <c r="J39" s="21"/>
      <c r="K39" s="21"/>
      <c r="L39" s="21"/>
    </row>
    <row r="40" spans="2:15">
      <c r="B40" s="21"/>
      <c r="C40" s="21"/>
      <c r="D40" s="21"/>
      <c r="E40" s="21"/>
      <c r="F40" s="21"/>
      <c r="G40" s="21"/>
      <c r="H40" s="21"/>
      <c r="I40" s="21"/>
      <c r="J40" s="21"/>
      <c r="K40" s="21"/>
      <c r="L40" s="21"/>
    </row>
    <row r="41" spans="2:15">
      <c r="B41" s="21"/>
      <c r="C41" s="21"/>
      <c r="D41" s="21"/>
      <c r="E41" s="21"/>
      <c r="F41" s="21"/>
      <c r="G41" s="21"/>
      <c r="H41" s="21"/>
      <c r="I41" s="21"/>
      <c r="J41" s="21"/>
      <c r="K41" s="21"/>
      <c r="L41" s="21"/>
    </row>
  </sheetData>
  <sheetProtection formatCells="0" formatRows="0" autoFilter="0"/>
  <mergeCells count="28">
    <mergeCell ref="B36:L36"/>
    <mergeCell ref="B37:J37"/>
    <mergeCell ref="K37:L37"/>
    <mergeCell ref="B33:J33"/>
    <mergeCell ref="B34:J34"/>
    <mergeCell ref="B35:J35"/>
    <mergeCell ref="K33:L35"/>
    <mergeCell ref="B32:L32"/>
    <mergeCell ref="B30:L30"/>
    <mergeCell ref="B19:L19"/>
    <mergeCell ref="C26:L26"/>
    <mergeCell ref="B20:L20"/>
    <mergeCell ref="B31:J31"/>
    <mergeCell ref="K31:L31"/>
    <mergeCell ref="B29:J29"/>
    <mergeCell ref="C27:L27"/>
    <mergeCell ref="B21:L21"/>
    <mergeCell ref="K29:L29"/>
    <mergeCell ref="B3:G3"/>
    <mergeCell ref="B4:G4"/>
    <mergeCell ref="B5:G5"/>
    <mergeCell ref="B6:G6"/>
    <mergeCell ref="B22:L22"/>
    <mergeCell ref="C17:L17"/>
    <mergeCell ref="B7:G7"/>
    <mergeCell ref="B8:G8"/>
    <mergeCell ref="B9:G9"/>
    <mergeCell ref="D13:L15"/>
  </mergeCells>
  <phoneticPr fontId="8" type="noConversion"/>
  <conditionalFormatting sqref="D13:E13">
    <cfRule type="cellIs" dxfId="163" priority="1" stopIfTrue="1" operator="equal">
      <formula>"   wpisz datę"</formula>
    </cfRule>
  </conditionalFormatting>
  <dataValidations count="1">
    <dataValidation type="list" allowBlank="1" showInputMessage="1" showErrorMessage="1" errorTitle="Plan Rolnośrodowiskowy" error="Wystarczy tylko  X" sqref="H4:K9">
      <formula1>$Q$4:$Q$5</formula1>
    </dataValidation>
  </dataValidations>
  <printOptions horizontalCentered="1"/>
  <pageMargins left="0.41" right="0.25" top="0.56000000000000005" bottom="0.75" header="0.31" footer="0.51181102362204722"/>
  <pageSetup paperSize="9" scale="80" orientation="portrait" blackAndWhite="1" r:id="rId1"/>
  <headerFooter alignWithMargins="0">
    <oddHeader>&amp;CPLAN DZIAŁALNOŚCI ROLNOŚRODOWISKOWEJ</oddHeader>
    <oddFooter>&amp;C&amp;8&amp;A (str. &amp;P z &amp;N)&amp;R&amp;8Podpis doradcy .........................</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9"/>
  </sheetPr>
  <dimension ref="B1:X422"/>
  <sheetViews>
    <sheetView showGridLines="0" showZeros="0" topLeftCell="C21" workbookViewId="0">
      <selection activeCell="H23" sqref="H23"/>
    </sheetView>
  </sheetViews>
  <sheetFormatPr defaultRowHeight="14.25"/>
  <cols>
    <col min="1" max="1" width="0" style="6" hidden="1" customWidth="1"/>
    <col min="2" max="2" width="7.5703125" style="6" customWidth="1"/>
    <col min="3" max="3" width="6.42578125" style="6" customWidth="1"/>
    <col min="4" max="5" width="3.42578125" style="6" customWidth="1"/>
    <col min="6" max="6" width="5.28515625" style="6" customWidth="1"/>
    <col min="7" max="8" width="5.5703125" style="6" customWidth="1"/>
    <col min="9" max="9" width="14.7109375" style="6" customWidth="1"/>
    <col min="10" max="10" width="67.7109375" style="6" customWidth="1"/>
    <col min="11" max="11" width="1.5703125" style="6" customWidth="1"/>
    <col min="12" max="12" width="9.85546875" style="6" hidden="1" customWidth="1"/>
    <col min="13" max="13" width="15" style="6" hidden="1" customWidth="1"/>
    <col min="14" max="14" width="8.5703125" style="6" hidden="1" customWidth="1"/>
    <col min="15" max="15" width="3.85546875" style="6" customWidth="1"/>
    <col min="16" max="22" width="9.140625" style="6"/>
    <col min="23" max="23" width="9.28515625" style="6" hidden="1" customWidth="1"/>
    <col min="24" max="24" width="0" style="6" hidden="1" customWidth="1"/>
    <col min="25" max="16384" width="9.140625" style="6"/>
  </cols>
  <sheetData>
    <row r="1" spans="2:24" ht="15" customHeight="1">
      <c r="B1" s="731"/>
      <c r="C1" s="733"/>
      <c r="D1" s="733"/>
      <c r="E1" s="733"/>
      <c r="F1" s="733"/>
      <c r="G1" s="733"/>
      <c r="H1" s="733"/>
      <c r="J1" s="733" t="s">
        <v>291</v>
      </c>
    </row>
    <row r="2" spans="2:24" ht="5.25" customHeight="1">
      <c r="B2" s="731"/>
      <c r="C2" s="731"/>
      <c r="D2" s="731"/>
      <c r="E2" s="731"/>
      <c r="F2" s="731"/>
      <c r="G2" s="731"/>
      <c r="H2" s="731"/>
      <c r="I2" s="731"/>
      <c r="J2" s="731"/>
    </row>
    <row r="3" spans="2:24" ht="21.75" customHeight="1">
      <c r="C3" s="733" t="s">
        <v>1416</v>
      </c>
      <c r="D3" s="733"/>
      <c r="E3" s="733"/>
      <c r="F3" s="733"/>
      <c r="G3" s="733"/>
      <c r="H3" s="733"/>
      <c r="I3" s="733"/>
      <c r="J3" s="733"/>
    </row>
    <row r="4" spans="2:24" ht="19.5" customHeight="1">
      <c r="B4" s="731"/>
      <c r="C4" s="733" t="s">
        <v>1417</v>
      </c>
      <c r="D4" s="733"/>
      <c r="E4" s="733"/>
      <c r="F4" s="733"/>
      <c r="G4" s="733"/>
      <c r="H4" s="733"/>
      <c r="J4" s="733"/>
    </row>
    <row r="5" spans="2:24" ht="6.75" customHeight="1">
      <c r="B5" s="731"/>
      <c r="C5" s="731"/>
      <c r="D5" s="731"/>
      <c r="E5" s="731"/>
      <c r="F5" s="731"/>
      <c r="G5" s="731"/>
      <c r="H5" s="731"/>
      <c r="I5" s="731"/>
      <c r="J5" s="731"/>
    </row>
    <row r="6" spans="2:24" s="22" customFormat="1" ht="15" customHeight="1">
      <c r="B6" s="805"/>
      <c r="C6" s="805" t="s">
        <v>1418</v>
      </c>
      <c r="D6" s="805"/>
      <c r="E6" s="805"/>
      <c r="F6" s="805"/>
      <c r="G6" s="805"/>
      <c r="H6" s="805"/>
      <c r="J6" s="805"/>
    </row>
    <row r="7" spans="2:24" ht="7.5" customHeight="1">
      <c r="B7" s="731"/>
      <c r="C7" s="731"/>
      <c r="D7" s="731"/>
      <c r="E7" s="731"/>
      <c r="F7" s="731"/>
      <c r="G7" s="731"/>
      <c r="H7" s="731"/>
      <c r="I7" s="731"/>
      <c r="J7" s="731"/>
    </row>
    <row r="8" spans="2:24" ht="14.25" customHeight="1">
      <c r="B8" s="731"/>
      <c r="C8" s="1309" t="s">
        <v>1088</v>
      </c>
      <c r="D8" s="805"/>
      <c r="E8" s="805"/>
      <c r="F8" s="805"/>
      <c r="G8" s="805"/>
      <c r="H8" s="805"/>
      <c r="J8" s="805"/>
      <c r="K8" s="195"/>
    </row>
    <row r="9" spans="2:24" ht="9" customHeight="1">
      <c r="B9" s="731"/>
      <c r="C9" s="732"/>
      <c r="D9" s="732"/>
      <c r="E9" s="732"/>
      <c r="F9" s="732"/>
      <c r="G9" s="806"/>
      <c r="H9" s="806"/>
      <c r="I9" s="731"/>
      <c r="J9" s="806"/>
      <c r="K9" s="195"/>
    </row>
    <row r="10" spans="2:24" ht="15.75" customHeight="1">
      <c r="B10" s="731"/>
      <c r="C10" s="807" t="s">
        <v>1419</v>
      </c>
      <c r="D10" s="808" t="s">
        <v>1420</v>
      </c>
      <c r="E10" s="808"/>
      <c r="F10" s="808"/>
      <c r="G10" s="808"/>
      <c r="H10" s="808"/>
      <c r="J10" s="808"/>
    </row>
    <row r="11" spans="2:24" ht="5.25" customHeight="1">
      <c r="B11" s="731"/>
      <c r="C11" s="732"/>
      <c r="D11" s="732"/>
      <c r="E11" s="732"/>
      <c r="F11" s="732"/>
      <c r="G11" s="731"/>
      <c r="H11" s="731"/>
      <c r="I11" s="731"/>
      <c r="J11" s="731"/>
    </row>
    <row r="12" spans="2:24" ht="17.25" customHeight="1">
      <c r="B12" s="731"/>
      <c r="C12" s="734"/>
      <c r="D12" s="733" t="s">
        <v>1844</v>
      </c>
      <c r="E12" s="734" t="s">
        <v>1359</v>
      </c>
      <c r="F12" s="734"/>
      <c r="G12" s="734"/>
      <c r="H12" s="734"/>
      <c r="I12" s="731"/>
      <c r="J12" s="734"/>
      <c r="K12" s="195"/>
    </row>
    <row r="13" spans="2:24" ht="2.25" customHeight="1">
      <c r="B13" s="731"/>
      <c r="C13" s="732"/>
      <c r="D13" s="732"/>
      <c r="E13" s="732"/>
      <c r="F13" s="732"/>
      <c r="G13" s="731"/>
      <c r="H13" s="731"/>
      <c r="I13" s="731"/>
      <c r="J13" s="731"/>
    </row>
    <row r="14" spans="2:24" ht="23.25" customHeight="1">
      <c r="B14" s="731"/>
      <c r="C14" s="734"/>
      <c r="D14" s="734"/>
      <c r="E14" s="734"/>
      <c r="F14" s="501" t="str">
        <f>IF(W14=TRUE,"X","")</f>
        <v/>
      </c>
      <c r="G14" s="734" t="s">
        <v>54</v>
      </c>
      <c r="H14" s="734"/>
      <c r="I14" s="731"/>
      <c r="J14" s="734"/>
      <c r="W14" s="499" t="b">
        <v>0</v>
      </c>
      <c r="X14" s="500">
        <f>IF(W14=TRUE,1,0)</f>
        <v>0</v>
      </c>
    </row>
    <row r="15" spans="2:24" ht="2.25" customHeight="1">
      <c r="B15" s="731"/>
      <c r="C15" s="734"/>
      <c r="D15" s="734"/>
      <c r="E15" s="734"/>
      <c r="F15" s="734"/>
      <c r="G15" s="734"/>
      <c r="H15" s="734"/>
      <c r="I15" s="731"/>
      <c r="J15" s="734"/>
    </row>
    <row r="16" spans="2:24" ht="17.25" customHeight="1">
      <c r="B16" s="731"/>
      <c r="C16" s="734" t="s">
        <v>55</v>
      </c>
      <c r="D16" s="732"/>
      <c r="E16" s="732"/>
      <c r="F16" s="732"/>
      <c r="G16" s="731"/>
      <c r="H16" s="731"/>
      <c r="I16" s="731"/>
      <c r="J16" s="731"/>
    </row>
    <row r="17" spans="2:14" ht="52.5" customHeight="1">
      <c r="C17" s="1894"/>
      <c r="D17" s="1895"/>
      <c r="E17" s="1895"/>
      <c r="F17" s="1895"/>
      <c r="G17" s="1895"/>
      <c r="H17" s="1895"/>
      <c r="I17" s="1895"/>
      <c r="J17" s="1896"/>
      <c r="K17" s="809"/>
      <c r="N17" s="810"/>
    </row>
    <row r="18" spans="2:14" ht="3.75" customHeight="1">
      <c r="K18" s="809"/>
      <c r="N18" s="810"/>
    </row>
    <row r="19" spans="2:14" ht="18" customHeight="1">
      <c r="B19" s="1580" t="s">
        <v>2339</v>
      </c>
      <c r="D19" s="733" t="s">
        <v>1224</v>
      </c>
      <c r="E19" s="734" t="s">
        <v>214</v>
      </c>
      <c r="K19" s="809"/>
      <c r="N19" s="810"/>
    </row>
    <row r="20" spans="2:14" ht="60.75" customHeight="1">
      <c r="B20" s="1580"/>
      <c r="C20" s="1894"/>
      <c r="D20" s="1895"/>
      <c r="E20" s="1895"/>
      <c r="F20" s="1895"/>
      <c r="G20" s="1895"/>
      <c r="H20" s="1895"/>
      <c r="I20" s="1895"/>
      <c r="J20" s="1896"/>
      <c r="K20" s="809"/>
      <c r="N20" s="810"/>
    </row>
    <row r="21" spans="2:14" ht="7.5" customHeight="1">
      <c r="B21" s="1747" t="s">
        <v>89</v>
      </c>
      <c r="K21" s="809"/>
      <c r="N21" s="810"/>
    </row>
    <row r="22" spans="2:14" ht="19.5" customHeight="1">
      <c r="B22" s="1747"/>
      <c r="C22" s="811"/>
      <c r="D22" s="733" t="s">
        <v>1225</v>
      </c>
      <c r="E22" s="812" t="s">
        <v>2425</v>
      </c>
      <c r="F22" s="811"/>
      <c r="G22" s="811"/>
      <c r="H22" s="811"/>
      <c r="J22" s="811"/>
      <c r="K22" s="809"/>
      <c r="L22" s="1823" t="s">
        <v>1822</v>
      </c>
      <c r="M22" s="1890" t="s">
        <v>809</v>
      </c>
      <c r="N22" s="1900" t="str">
        <f>"Użytki zielone do płatności  w: "&amp;M28&amp;" roku - kod 3.1 "</f>
        <v xml:space="preserve">Użytki zielone do płatności  w: 2016 roku - kod 3.1 </v>
      </c>
    </row>
    <row r="23" spans="2:14" ht="19.5" customHeight="1">
      <c r="B23" s="1747"/>
      <c r="C23" s="811"/>
      <c r="D23" s="733"/>
      <c r="E23" s="812" t="s">
        <v>2426</v>
      </c>
      <c r="F23" s="811"/>
      <c r="G23" s="811"/>
      <c r="H23" s="811"/>
      <c r="J23" s="811"/>
      <c r="K23" s="809"/>
      <c r="L23" s="1892"/>
      <c r="M23" s="1891"/>
      <c r="N23" s="1901"/>
    </row>
    <row r="24" spans="2:14" ht="19.5" customHeight="1">
      <c r="B24" s="1747"/>
      <c r="C24" s="811"/>
      <c r="D24" s="733"/>
      <c r="E24" s="812" t="s">
        <v>2427</v>
      </c>
      <c r="F24" s="811"/>
      <c r="G24" s="811"/>
      <c r="H24" s="811"/>
      <c r="J24" s="811"/>
      <c r="K24" s="809"/>
      <c r="L24" s="1892"/>
      <c r="M24" s="1891"/>
      <c r="N24" s="1901"/>
    </row>
    <row r="25" spans="2:14" ht="19.5" customHeight="1">
      <c r="B25" s="1747"/>
      <c r="C25" s="811"/>
      <c r="D25" s="733"/>
      <c r="E25" s="812" t="s">
        <v>2428</v>
      </c>
      <c r="F25" s="811"/>
      <c r="G25" s="811"/>
      <c r="H25" s="811"/>
      <c r="J25" s="811"/>
      <c r="K25" s="809"/>
      <c r="L25" s="1892"/>
      <c r="M25" s="1891"/>
      <c r="N25" s="1901"/>
    </row>
    <row r="26" spans="2:14" ht="19.5" customHeight="1">
      <c r="B26" s="1747"/>
      <c r="C26" s="811"/>
      <c r="D26" s="733"/>
      <c r="E26" s="812" t="s">
        <v>2429</v>
      </c>
      <c r="F26" s="811"/>
      <c r="G26" s="811"/>
      <c r="H26" s="811"/>
      <c r="J26" s="811"/>
      <c r="K26" s="809"/>
      <c r="L26" s="1892"/>
      <c r="M26" s="1891"/>
      <c r="N26" s="1901"/>
    </row>
    <row r="27" spans="2:14" ht="3.75" customHeight="1">
      <c r="B27" s="1747"/>
      <c r="C27" s="734"/>
      <c r="D27" s="733"/>
      <c r="E27" s="812"/>
      <c r="F27" s="734"/>
      <c r="G27" s="734"/>
      <c r="H27" s="734"/>
      <c r="J27" s="734"/>
      <c r="K27" s="195"/>
      <c r="L27" s="1892"/>
      <c r="M27" s="1891"/>
      <c r="N27" s="1901"/>
    </row>
    <row r="28" spans="2:14" ht="48.75" customHeight="1">
      <c r="B28" s="1214"/>
      <c r="C28" s="1897" t="s">
        <v>1964</v>
      </c>
      <c r="D28" s="1898"/>
      <c r="E28" s="1899"/>
      <c r="F28" s="1897" t="s">
        <v>52</v>
      </c>
      <c r="G28" s="1898"/>
      <c r="H28" s="1899"/>
      <c r="I28" s="1217" t="s">
        <v>1422</v>
      </c>
      <c r="J28" s="1241" t="s">
        <v>53</v>
      </c>
      <c r="K28" s="195"/>
      <c r="L28" s="1893"/>
      <c r="M28" s="813">
        <f>'Og s1'!K8</f>
        <v>2016</v>
      </c>
      <c r="N28" s="1902"/>
    </row>
    <row r="29" spans="2:14" ht="19.5" customHeight="1">
      <c r="B29" s="1233" t="str">
        <f>IF(I29&gt;0,"Wypełnione","")</f>
        <v/>
      </c>
      <c r="C29" s="1884">
        <f>'Og s3a'!C6</f>
        <v>0</v>
      </c>
      <c r="D29" s="1885"/>
      <c r="E29" s="1886"/>
      <c r="F29" s="1887">
        <f>'Og s3a'!E6</f>
        <v>0</v>
      </c>
      <c r="G29" s="1888"/>
      <c r="H29" s="1889"/>
      <c r="I29" s="983">
        <f>'Og s3a'!F6</f>
        <v>0</v>
      </c>
      <c r="J29" s="1242"/>
      <c r="K29" s="195"/>
      <c r="L29" s="814">
        <f>'Og s3a'!G6</f>
        <v>0</v>
      </c>
      <c r="M29" s="815">
        <f>'Og s3a'!D6</f>
        <v>0</v>
      </c>
      <c r="N29" s="288">
        <f>Import!J4</f>
        <v>0</v>
      </c>
    </row>
    <row r="30" spans="2:14" ht="19.5" customHeight="1">
      <c r="B30" s="1233" t="str">
        <f t="shared" ref="B30:B93" si="0">IF(I30&gt;0,"Wypełnione","")</f>
        <v/>
      </c>
      <c r="C30" s="1884">
        <f>'Og s3a'!C7</f>
        <v>0</v>
      </c>
      <c r="D30" s="1885"/>
      <c r="E30" s="1886"/>
      <c r="F30" s="1887">
        <f>'Og s3a'!E7</f>
        <v>0</v>
      </c>
      <c r="G30" s="1888"/>
      <c r="H30" s="1889"/>
      <c r="I30" s="983">
        <f>'Og s3a'!F7</f>
        <v>0</v>
      </c>
      <c r="J30" s="1242"/>
      <c r="K30" s="195"/>
      <c r="L30" s="814">
        <f>'Og s3a'!G7</f>
        <v>0</v>
      </c>
      <c r="M30" s="815">
        <f>'Og s3a'!D7</f>
        <v>0</v>
      </c>
      <c r="N30" s="288">
        <f>Import!J5</f>
        <v>0</v>
      </c>
    </row>
    <row r="31" spans="2:14" ht="19.5" customHeight="1">
      <c r="B31" s="1233" t="str">
        <f t="shared" si="0"/>
        <v/>
      </c>
      <c r="C31" s="1884">
        <f>'Og s3a'!C8</f>
        <v>0</v>
      </c>
      <c r="D31" s="1885"/>
      <c r="E31" s="1886"/>
      <c r="F31" s="1887">
        <f>'Og s3a'!E8</f>
        <v>0</v>
      </c>
      <c r="G31" s="1888"/>
      <c r="H31" s="1889"/>
      <c r="I31" s="983">
        <f>'Og s3a'!F8</f>
        <v>0</v>
      </c>
      <c r="J31" s="1242"/>
      <c r="K31" s="195"/>
      <c r="L31" s="814">
        <f>'Og s3a'!G8</f>
        <v>0</v>
      </c>
      <c r="M31" s="815">
        <f>'Og s3a'!D8</f>
        <v>0</v>
      </c>
      <c r="N31" s="288">
        <f>Import!J6</f>
        <v>0</v>
      </c>
    </row>
    <row r="32" spans="2:14" ht="19.5" customHeight="1">
      <c r="B32" s="1233" t="str">
        <f t="shared" si="0"/>
        <v/>
      </c>
      <c r="C32" s="1884">
        <f>'Og s3a'!C9</f>
        <v>0</v>
      </c>
      <c r="D32" s="1885"/>
      <c r="E32" s="1886"/>
      <c r="F32" s="1887">
        <f>'Og s3a'!E9</f>
        <v>0</v>
      </c>
      <c r="G32" s="1888"/>
      <c r="H32" s="1889"/>
      <c r="I32" s="983">
        <f>'Og s3a'!F9</f>
        <v>0</v>
      </c>
      <c r="J32" s="1242"/>
      <c r="K32" s="195"/>
      <c r="L32" s="814">
        <f>'Og s3a'!G9</f>
        <v>0</v>
      </c>
      <c r="M32" s="815">
        <f>'Og s3a'!D9</f>
        <v>0</v>
      </c>
      <c r="N32" s="288">
        <f>Import!J7</f>
        <v>0</v>
      </c>
    </row>
    <row r="33" spans="2:14" ht="19.5" customHeight="1">
      <c r="B33" s="1233" t="str">
        <f t="shared" si="0"/>
        <v/>
      </c>
      <c r="C33" s="1884">
        <f>'Og s3a'!C10</f>
        <v>0</v>
      </c>
      <c r="D33" s="1885"/>
      <c r="E33" s="1886"/>
      <c r="F33" s="1887">
        <f>'Og s3a'!E10</f>
        <v>0</v>
      </c>
      <c r="G33" s="1888"/>
      <c r="H33" s="1889"/>
      <c r="I33" s="983">
        <f>'Og s3a'!F10</f>
        <v>0</v>
      </c>
      <c r="J33" s="1242"/>
      <c r="K33" s="195"/>
      <c r="L33" s="814">
        <f>'Og s3a'!G10</f>
        <v>0</v>
      </c>
      <c r="M33" s="815">
        <f>'Og s3a'!D10</f>
        <v>0</v>
      </c>
      <c r="N33" s="288">
        <f>Import!J8</f>
        <v>0</v>
      </c>
    </row>
    <row r="34" spans="2:14" ht="19.5" customHeight="1">
      <c r="B34" s="1233" t="str">
        <f t="shared" si="0"/>
        <v/>
      </c>
      <c r="C34" s="1884">
        <f>'Og s3a'!C11</f>
        <v>0</v>
      </c>
      <c r="D34" s="1885"/>
      <c r="E34" s="1886"/>
      <c r="F34" s="1887">
        <f>'Og s3a'!E11</f>
        <v>0</v>
      </c>
      <c r="G34" s="1888"/>
      <c r="H34" s="1889"/>
      <c r="I34" s="983">
        <f>'Og s3a'!F11</f>
        <v>0</v>
      </c>
      <c r="J34" s="1242"/>
      <c r="K34" s="195"/>
      <c r="L34" s="814">
        <f>'Og s3a'!G11</f>
        <v>0</v>
      </c>
      <c r="M34" s="815">
        <f>'Og s3a'!D11</f>
        <v>0</v>
      </c>
      <c r="N34" s="288">
        <f>Import!J9</f>
        <v>0</v>
      </c>
    </row>
    <row r="35" spans="2:14" ht="19.5" customHeight="1">
      <c r="B35" s="1233" t="str">
        <f t="shared" si="0"/>
        <v/>
      </c>
      <c r="C35" s="1884">
        <f>'Og s3a'!C12</f>
        <v>0</v>
      </c>
      <c r="D35" s="1885"/>
      <c r="E35" s="1886"/>
      <c r="F35" s="1887">
        <f>'Og s3a'!E12</f>
        <v>0</v>
      </c>
      <c r="G35" s="1888"/>
      <c r="H35" s="1889"/>
      <c r="I35" s="983">
        <f>'Og s3a'!F12</f>
        <v>0</v>
      </c>
      <c r="J35" s="1242"/>
      <c r="K35" s="195"/>
      <c r="L35" s="814">
        <f>'Og s3a'!G12</f>
        <v>0</v>
      </c>
      <c r="M35" s="815">
        <f>'Og s3a'!D12</f>
        <v>0</v>
      </c>
      <c r="N35" s="288">
        <f>Import!J10</f>
        <v>0</v>
      </c>
    </row>
    <row r="36" spans="2:14" ht="19.5" customHeight="1">
      <c r="B36" s="1233" t="str">
        <f t="shared" si="0"/>
        <v/>
      </c>
      <c r="C36" s="1884">
        <f>'Og s3a'!C13</f>
        <v>0</v>
      </c>
      <c r="D36" s="1885"/>
      <c r="E36" s="1886"/>
      <c r="F36" s="1887">
        <f>'Og s3a'!E13</f>
        <v>0</v>
      </c>
      <c r="G36" s="1888"/>
      <c r="H36" s="1889"/>
      <c r="I36" s="983">
        <f>'Og s3a'!F13</f>
        <v>0</v>
      </c>
      <c r="J36" s="1242"/>
      <c r="K36" s="195"/>
      <c r="L36" s="814">
        <f>'Og s3a'!G13</f>
        <v>0</v>
      </c>
      <c r="M36" s="815">
        <f>'Og s3a'!D13</f>
        <v>0</v>
      </c>
      <c r="N36" s="288">
        <f>Import!J11</f>
        <v>0</v>
      </c>
    </row>
    <row r="37" spans="2:14" ht="19.5" customHeight="1">
      <c r="B37" s="1233" t="str">
        <f t="shared" si="0"/>
        <v/>
      </c>
      <c r="C37" s="1884">
        <f>'Og s3a'!C14</f>
        <v>0</v>
      </c>
      <c r="D37" s="1885"/>
      <c r="E37" s="1886"/>
      <c r="F37" s="1887">
        <f>'Og s3a'!E14</f>
        <v>0</v>
      </c>
      <c r="G37" s="1888"/>
      <c r="H37" s="1889"/>
      <c r="I37" s="983">
        <f>'Og s3a'!F14</f>
        <v>0</v>
      </c>
      <c r="J37" s="1242"/>
      <c r="K37" s="195"/>
      <c r="L37" s="814">
        <f>'Og s3a'!G14</f>
        <v>0</v>
      </c>
      <c r="M37" s="815">
        <f>'Og s3a'!D14</f>
        <v>0</v>
      </c>
      <c r="N37" s="288">
        <f>Import!J12</f>
        <v>0</v>
      </c>
    </row>
    <row r="38" spans="2:14" ht="19.5" customHeight="1">
      <c r="B38" s="1233" t="str">
        <f t="shared" si="0"/>
        <v/>
      </c>
      <c r="C38" s="1884">
        <f>'Og s3a'!C15</f>
        <v>0</v>
      </c>
      <c r="D38" s="1885"/>
      <c r="E38" s="1886"/>
      <c r="F38" s="1887">
        <f>'Og s3a'!E15</f>
        <v>0</v>
      </c>
      <c r="G38" s="1888"/>
      <c r="H38" s="1889"/>
      <c r="I38" s="983">
        <f>'Og s3a'!F15</f>
        <v>0</v>
      </c>
      <c r="J38" s="1242"/>
      <c r="K38" s="195"/>
      <c r="L38" s="814">
        <f>'Og s3a'!G15</f>
        <v>0</v>
      </c>
      <c r="M38" s="815">
        <f>'Og s3a'!D15</f>
        <v>0</v>
      </c>
      <c r="N38" s="288">
        <f>Import!J13</f>
        <v>0</v>
      </c>
    </row>
    <row r="39" spans="2:14" ht="19.5" customHeight="1">
      <c r="B39" s="1233" t="str">
        <f t="shared" si="0"/>
        <v/>
      </c>
      <c r="C39" s="1884">
        <f>'Og s3a'!C16</f>
        <v>0</v>
      </c>
      <c r="D39" s="1885"/>
      <c r="E39" s="1886"/>
      <c r="F39" s="1887">
        <f>'Og s3a'!E16</f>
        <v>0</v>
      </c>
      <c r="G39" s="1888"/>
      <c r="H39" s="1889"/>
      <c r="I39" s="983">
        <f>'Og s3a'!F16</f>
        <v>0</v>
      </c>
      <c r="J39" s="1242"/>
      <c r="K39" s="195"/>
      <c r="L39" s="814">
        <f>'Og s3a'!G16</f>
        <v>0</v>
      </c>
      <c r="M39" s="815">
        <f>'Og s3a'!D16</f>
        <v>0</v>
      </c>
      <c r="N39" s="288">
        <f>Import!J14</f>
        <v>0</v>
      </c>
    </row>
    <row r="40" spans="2:14" ht="19.5" customHeight="1">
      <c r="B40" s="1233" t="str">
        <f t="shared" si="0"/>
        <v/>
      </c>
      <c r="C40" s="1884">
        <f>'Og s3a'!C17</f>
        <v>0</v>
      </c>
      <c r="D40" s="1885"/>
      <c r="E40" s="1886"/>
      <c r="F40" s="1887">
        <f>'Og s3a'!E17</f>
        <v>0</v>
      </c>
      <c r="G40" s="1888"/>
      <c r="H40" s="1889"/>
      <c r="I40" s="983">
        <f>'Og s3a'!F17</f>
        <v>0</v>
      </c>
      <c r="J40" s="1242"/>
      <c r="K40" s="195"/>
      <c r="L40" s="814">
        <f>'Og s3a'!G17</f>
        <v>0</v>
      </c>
      <c r="M40" s="815">
        <f>'Og s3a'!D17</f>
        <v>0</v>
      </c>
      <c r="N40" s="288">
        <f>Import!J15</f>
        <v>0</v>
      </c>
    </row>
    <row r="41" spans="2:14" ht="19.5" customHeight="1">
      <c r="B41" s="1233" t="str">
        <f t="shared" si="0"/>
        <v/>
      </c>
      <c r="C41" s="1884">
        <f>'Og s3a'!C18</f>
        <v>0</v>
      </c>
      <c r="D41" s="1885"/>
      <c r="E41" s="1886"/>
      <c r="F41" s="1887">
        <f>'Og s3a'!E18</f>
        <v>0</v>
      </c>
      <c r="G41" s="1888"/>
      <c r="H41" s="1889"/>
      <c r="I41" s="983">
        <f>'Og s3a'!F18</f>
        <v>0</v>
      </c>
      <c r="J41" s="1242"/>
      <c r="K41" s="195"/>
      <c r="L41" s="814">
        <f>'Og s3a'!G18</f>
        <v>0</v>
      </c>
      <c r="M41" s="815">
        <f>'Og s3a'!D18</f>
        <v>0</v>
      </c>
      <c r="N41" s="288">
        <f>Import!J16</f>
        <v>0</v>
      </c>
    </row>
    <row r="42" spans="2:14" ht="19.5" customHeight="1">
      <c r="B42" s="1233" t="str">
        <f t="shared" si="0"/>
        <v/>
      </c>
      <c r="C42" s="1884">
        <f>'Og s3a'!C19</f>
        <v>0</v>
      </c>
      <c r="D42" s="1885"/>
      <c r="E42" s="1886"/>
      <c r="F42" s="1887">
        <f>'Og s3a'!E19</f>
        <v>0</v>
      </c>
      <c r="G42" s="1888"/>
      <c r="H42" s="1889"/>
      <c r="I42" s="983">
        <f>'Og s3a'!F19</f>
        <v>0</v>
      </c>
      <c r="J42" s="1242"/>
      <c r="K42" s="195"/>
      <c r="L42" s="814">
        <f>'Og s3a'!G19</f>
        <v>0</v>
      </c>
      <c r="M42" s="815">
        <f>'Og s3a'!D19</f>
        <v>0</v>
      </c>
      <c r="N42" s="288">
        <f>Import!J17</f>
        <v>0</v>
      </c>
    </row>
    <row r="43" spans="2:14" ht="19.5" customHeight="1">
      <c r="B43" s="1233" t="str">
        <f t="shared" si="0"/>
        <v/>
      </c>
      <c r="C43" s="1884">
        <f>'Og s3a'!C20</f>
        <v>0</v>
      </c>
      <c r="D43" s="1885"/>
      <c r="E43" s="1886"/>
      <c r="F43" s="1887">
        <f>'Og s3a'!E20</f>
        <v>0</v>
      </c>
      <c r="G43" s="1888"/>
      <c r="H43" s="1889"/>
      <c r="I43" s="983">
        <f>'Og s3a'!F20</f>
        <v>0</v>
      </c>
      <c r="J43" s="1242"/>
      <c r="K43" s="195"/>
      <c r="L43" s="814">
        <f>'Og s3a'!G20</f>
        <v>0</v>
      </c>
      <c r="M43" s="815">
        <f>'Og s3a'!D20</f>
        <v>0</v>
      </c>
      <c r="N43" s="288">
        <f>Import!J18</f>
        <v>0</v>
      </c>
    </row>
    <row r="44" spans="2:14" ht="19.5" customHeight="1">
      <c r="B44" s="1233" t="str">
        <f t="shared" si="0"/>
        <v/>
      </c>
      <c r="C44" s="1884">
        <f>'Og s3a'!C21</f>
        <v>0</v>
      </c>
      <c r="D44" s="1885"/>
      <c r="E44" s="1886"/>
      <c r="F44" s="1887">
        <f>'Og s3a'!E21</f>
        <v>0</v>
      </c>
      <c r="G44" s="1888"/>
      <c r="H44" s="1889"/>
      <c r="I44" s="983">
        <f>'Og s3a'!F21</f>
        <v>0</v>
      </c>
      <c r="J44" s="1242"/>
      <c r="K44" s="195"/>
      <c r="L44" s="814">
        <f>'Og s3a'!G21</f>
        <v>0</v>
      </c>
      <c r="M44" s="815">
        <f>'Og s3a'!D21</f>
        <v>0</v>
      </c>
      <c r="N44" s="288">
        <f>Import!J19</f>
        <v>0</v>
      </c>
    </row>
    <row r="45" spans="2:14" ht="19.5" customHeight="1">
      <c r="B45" s="1233" t="str">
        <f t="shared" si="0"/>
        <v/>
      </c>
      <c r="C45" s="1884">
        <f>'Og s3a'!C22</f>
        <v>0</v>
      </c>
      <c r="D45" s="1885"/>
      <c r="E45" s="1886"/>
      <c r="F45" s="1887">
        <f>'Og s3a'!E22</f>
        <v>0</v>
      </c>
      <c r="G45" s="1888"/>
      <c r="H45" s="1889"/>
      <c r="I45" s="983">
        <f>'Og s3a'!F22</f>
        <v>0</v>
      </c>
      <c r="J45" s="1242"/>
      <c r="K45" s="195"/>
      <c r="L45" s="814">
        <f>'Og s3a'!G22</f>
        <v>0</v>
      </c>
      <c r="M45" s="815">
        <f>'Og s3a'!D22</f>
        <v>0</v>
      </c>
      <c r="N45" s="288">
        <f>Import!J20</f>
        <v>0</v>
      </c>
    </row>
    <row r="46" spans="2:14" ht="19.5" customHeight="1">
      <c r="B46" s="1233" t="str">
        <f t="shared" si="0"/>
        <v/>
      </c>
      <c r="C46" s="1884">
        <f>'Og s3a'!C23</f>
        <v>0</v>
      </c>
      <c r="D46" s="1885"/>
      <c r="E46" s="1886"/>
      <c r="F46" s="1887">
        <f>'Og s3a'!E23</f>
        <v>0</v>
      </c>
      <c r="G46" s="1888"/>
      <c r="H46" s="1889"/>
      <c r="I46" s="983">
        <f>'Og s3a'!F23</f>
        <v>0</v>
      </c>
      <c r="J46" s="1242"/>
      <c r="K46" s="195"/>
      <c r="L46" s="814">
        <f>'Og s3a'!G23</f>
        <v>0</v>
      </c>
      <c r="M46" s="815">
        <f>'Og s3a'!D23</f>
        <v>0</v>
      </c>
      <c r="N46" s="288">
        <f>Import!J21</f>
        <v>0</v>
      </c>
    </row>
    <row r="47" spans="2:14" ht="19.5" customHeight="1">
      <c r="B47" s="1233" t="str">
        <f t="shared" si="0"/>
        <v/>
      </c>
      <c r="C47" s="1884">
        <f>'Og s3a'!C24</f>
        <v>0</v>
      </c>
      <c r="D47" s="1885"/>
      <c r="E47" s="1886"/>
      <c r="F47" s="1887">
        <f>'Og s3a'!E24</f>
        <v>0</v>
      </c>
      <c r="G47" s="1888"/>
      <c r="H47" s="1889"/>
      <c r="I47" s="983">
        <f>'Og s3a'!F24</f>
        <v>0</v>
      </c>
      <c r="J47" s="1242"/>
      <c r="K47" s="195"/>
      <c r="L47" s="814">
        <f>'Og s3a'!G24</f>
        <v>0</v>
      </c>
      <c r="M47" s="815">
        <f>'Og s3a'!D24</f>
        <v>0</v>
      </c>
      <c r="N47" s="288">
        <f>Import!J22</f>
        <v>0</v>
      </c>
    </row>
    <row r="48" spans="2:14" ht="19.5" customHeight="1">
      <c r="B48" s="1233" t="str">
        <f t="shared" si="0"/>
        <v/>
      </c>
      <c r="C48" s="1884">
        <f>'Og s3a'!C25</f>
        <v>0</v>
      </c>
      <c r="D48" s="1885"/>
      <c r="E48" s="1886"/>
      <c r="F48" s="1887">
        <f>'Og s3a'!E25</f>
        <v>0</v>
      </c>
      <c r="G48" s="1888"/>
      <c r="H48" s="1889"/>
      <c r="I48" s="983">
        <f>'Og s3a'!F25</f>
        <v>0</v>
      </c>
      <c r="J48" s="1242"/>
      <c r="K48" s="195"/>
      <c r="L48" s="814">
        <f>'Og s3a'!G25</f>
        <v>0</v>
      </c>
      <c r="M48" s="815">
        <f>'Og s3a'!D25</f>
        <v>0</v>
      </c>
      <c r="N48" s="288">
        <f>Import!J23</f>
        <v>0</v>
      </c>
    </row>
    <row r="49" spans="2:14" ht="19.5" hidden="1" customHeight="1">
      <c r="B49" s="1233" t="str">
        <f t="shared" si="0"/>
        <v/>
      </c>
      <c r="C49" s="1884">
        <f>'Og s3a'!C26</f>
        <v>0</v>
      </c>
      <c r="D49" s="1885"/>
      <c r="E49" s="1886"/>
      <c r="F49" s="1887">
        <f>'Og s3a'!E26</f>
        <v>0</v>
      </c>
      <c r="G49" s="1888"/>
      <c r="H49" s="1889"/>
      <c r="I49" s="983">
        <f>'Og s3a'!F26</f>
        <v>0</v>
      </c>
      <c r="J49" s="1242"/>
      <c r="K49" s="195"/>
      <c r="L49" s="814">
        <f>'Og s3a'!G26</f>
        <v>0</v>
      </c>
      <c r="M49" s="815">
        <f>'Og s3a'!D26</f>
        <v>0</v>
      </c>
      <c r="N49" s="288">
        <f>Import!J24</f>
        <v>0</v>
      </c>
    </row>
    <row r="50" spans="2:14" ht="19.5" hidden="1" customHeight="1">
      <c r="B50" s="1233" t="str">
        <f t="shared" si="0"/>
        <v/>
      </c>
      <c r="C50" s="1884">
        <f>'Og s3a'!C27</f>
        <v>0</v>
      </c>
      <c r="D50" s="1885"/>
      <c r="E50" s="1886"/>
      <c r="F50" s="1887">
        <f>'Og s3a'!E27</f>
        <v>0</v>
      </c>
      <c r="G50" s="1888"/>
      <c r="H50" s="1889"/>
      <c r="I50" s="983">
        <f>'Og s3a'!F27</f>
        <v>0</v>
      </c>
      <c r="J50" s="1242"/>
      <c r="K50" s="195"/>
      <c r="L50" s="814">
        <f>'Og s3a'!G27</f>
        <v>0</v>
      </c>
      <c r="M50" s="815">
        <f>'Og s3a'!D27</f>
        <v>0</v>
      </c>
      <c r="N50" s="288">
        <f>Import!J25</f>
        <v>0</v>
      </c>
    </row>
    <row r="51" spans="2:14" ht="19.5" hidden="1" customHeight="1">
      <c r="B51" s="1233" t="str">
        <f t="shared" si="0"/>
        <v/>
      </c>
      <c r="C51" s="1884">
        <f>'Og s3a'!C28</f>
        <v>0</v>
      </c>
      <c r="D51" s="1885"/>
      <c r="E51" s="1886"/>
      <c r="F51" s="1887">
        <f>'Og s3a'!E28</f>
        <v>0</v>
      </c>
      <c r="G51" s="1888"/>
      <c r="H51" s="1889"/>
      <c r="I51" s="983">
        <f>'Og s3a'!F28</f>
        <v>0</v>
      </c>
      <c r="J51" s="1242"/>
      <c r="K51" s="195"/>
      <c r="L51" s="814">
        <f>'Og s3a'!G28</f>
        <v>0</v>
      </c>
      <c r="M51" s="815">
        <f>'Og s3a'!D28</f>
        <v>0</v>
      </c>
      <c r="N51" s="288">
        <f>Import!J26</f>
        <v>0</v>
      </c>
    </row>
    <row r="52" spans="2:14" ht="19.5" hidden="1" customHeight="1">
      <c r="B52" s="1233" t="str">
        <f t="shared" si="0"/>
        <v/>
      </c>
      <c r="C52" s="1884">
        <f>'Og s3a'!C29</f>
        <v>0</v>
      </c>
      <c r="D52" s="1885"/>
      <c r="E52" s="1886"/>
      <c r="F52" s="1887">
        <f>'Og s3a'!E29</f>
        <v>0</v>
      </c>
      <c r="G52" s="1888"/>
      <c r="H52" s="1889"/>
      <c r="I52" s="983">
        <f>'Og s3a'!F29</f>
        <v>0</v>
      </c>
      <c r="J52" s="1242"/>
      <c r="K52" s="195"/>
      <c r="L52" s="814">
        <f>'Og s3a'!G29</f>
        <v>0</v>
      </c>
      <c r="M52" s="815">
        <f>'Og s3a'!D29</f>
        <v>0</v>
      </c>
      <c r="N52" s="288">
        <f>Import!J27</f>
        <v>0</v>
      </c>
    </row>
    <row r="53" spans="2:14" ht="19.5" hidden="1" customHeight="1">
      <c r="B53" s="1233" t="str">
        <f t="shared" si="0"/>
        <v/>
      </c>
      <c r="C53" s="1884">
        <f>'Og s3a'!C30</f>
        <v>0</v>
      </c>
      <c r="D53" s="1885"/>
      <c r="E53" s="1886"/>
      <c r="F53" s="1887">
        <f>'Og s3a'!E30</f>
        <v>0</v>
      </c>
      <c r="G53" s="1888"/>
      <c r="H53" s="1889"/>
      <c r="I53" s="983">
        <f>'Og s3a'!F30</f>
        <v>0</v>
      </c>
      <c r="J53" s="1242"/>
      <c r="K53" s="195"/>
      <c r="L53" s="814">
        <f>'Og s3a'!G30</f>
        <v>0</v>
      </c>
      <c r="M53" s="815">
        <f>'Og s3a'!D30</f>
        <v>0</v>
      </c>
      <c r="N53" s="288">
        <f>Import!J28</f>
        <v>0</v>
      </c>
    </row>
    <row r="54" spans="2:14" ht="19.5" hidden="1" customHeight="1">
      <c r="B54" s="1233" t="str">
        <f t="shared" si="0"/>
        <v/>
      </c>
      <c r="C54" s="1884">
        <f>'Og s3a'!C31</f>
        <v>0</v>
      </c>
      <c r="D54" s="1885"/>
      <c r="E54" s="1886"/>
      <c r="F54" s="1887">
        <f>'Og s3a'!E31</f>
        <v>0</v>
      </c>
      <c r="G54" s="1888"/>
      <c r="H54" s="1889"/>
      <c r="I54" s="983">
        <f>'Og s3a'!F31</f>
        <v>0</v>
      </c>
      <c r="J54" s="1242"/>
      <c r="K54" s="195"/>
      <c r="L54" s="814">
        <f>'Og s3a'!G31</f>
        <v>0</v>
      </c>
      <c r="M54" s="815">
        <f>'Og s3a'!D31</f>
        <v>0</v>
      </c>
      <c r="N54" s="288">
        <f>Import!J29</f>
        <v>0</v>
      </c>
    </row>
    <row r="55" spans="2:14" ht="19.5" hidden="1" customHeight="1">
      <c r="B55" s="1233" t="str">
        <f t="shared" si="0"/>
        <v/>
      </c>
      <c r="C55" s="1884">
        <f>'Og s3a'!C32</f>
        <v>0</v>
      </c>
      <c r="D55" s="1885"/>
      <c r="E55" s="1886"/>
      <c r="F55" s="1887">
        <f>'Og s3a'!E32</f>
        <v>0</v>
      </c>
      <c r="G55" s="1888"/>
      <c r="H55" s="1889"/>
      <c r="I55" s="983">
        <f>'Og s3a'!F32</f>
        <v>0</v>
      </c>
      <c r="J55" s="1242"/>
      <c r="K55" s="195"/>
      <c r="L55" s="814">
        <f>'Og s3a'!G32</f>
        <v>0</v>
      </c>
      <c r="M55" s="815">
        <f>'Og s3a'!D32</f>
        <v>0</v>
      </c>
      <c r="N55" s="288">
        <f>Import!J30</f>
        <v>0</v>
      </c>
    </row>
    <row r="56" spans="2:14" ht="19.5" hidden="1" customHeight="1">
      <c r="B56" s="1233" t="str">
        <f t="shared" si="0"/>
        <v/>
      </c>
      <c r="C56" s="1884">
        <f>'Og s3a'!C33</f>
        <v>0</v>
      </c>
      <c r="D56" s="1885"/>
      <c r="E56" s="1886"/>
      <c r="F56" s="1887">
        <f>'Og s3a'!E33</f>
        <v>0</v>
      </c>
      <c r="G56" s="1888"/>
      <c r="H56" s="1889"/>
      <c r="I56" s="983">
        <f>'Og s3a'!F33</f>
        <v>0</v>
      </c>
      <c r="J56" s="1242"/>
      <c r="K56" s="195"/>
      <c r="L56" s="814">
        <f>'Og s3a'!G33</f>
        <v>0</v>
      </c>
      <c r="M56" s="815">
        <f>'Og s3a'!D33</f>
        <v>0</v>
      </c>
      <c r="N56" s="288">
        <f>Import!J31</f>
        <v>0</v>
      </c>
    </row>
    <row r="57" spans="2:14" ht="19.5" hidden="1" customHeight="1">
      <c r="B57" s="1233" t="str">
        <f t="shared" si="0"/>
        <v/>
      </c>
      <c r="C57" s="1884">
        <f>'Og s3a'!C34</f>
        <v>0</v>
      </c>
      <c r="D57" s="1885"/>
      <c r="E57" s="1886"/>
      <c r="F57" s="1887">
        <f>'Og s3a'!E34</f>
        <v>0</v>
      </c>
      <c r="G57" s="1888"/>
      <c r="H57" s="1889"/>
      <c r="I57" s="983">
        <f>'Og s3a'!F34</f>
        <v>0</v>
      </c>
      <c r="J57" s="1242"/>
      <c r="K57" s="195"/>
      <c r="L57" s="814">
        <f>'Og s3a'!G34</f>
        <v>0</v>
      </c>
      <c r="M57" s="815">
        <f>'Og s3a'!D34</f>
        <v>0</v>
      </c>
      <c r="N57" s="288">
        <f>Import!J32</f>
        <v>0</v>
      </c>
    </row>
    <row r="58" spans="2:14" ht="19.5" hidden="1" customHeight="1">
      <c r="B58" s="1233" t="str">
        <f t="shared" si="0"/>
        <v/>
      </c>
      <c r="C58" s="1884">
        <f>'Og s3a'!C35</f>
        <v>0</v>
      </c>
      <c r="D58" s="1885"/>
      <c r="E58" s="1886"/>
      <c r="F58" s="1887">
        <f>'Og s3a'!E35</f>
        <v>0</v>
      </c>
      <c r="G58" s="1888"/>
      <c r="H58" s="1889"/>
      <c r="I58" s="983">
        <f>'Og s3a'!F35</f>
        <v>0</v>
      </c>
      <c r="J58" s="1242"/>
      <c r="K58" s="195"/>
      <c r="L58" s="814">
        <f>'Og s3a'!G35</f>
        <v>0</v>
      </c>
      <c r="M58" s="815">
        <f>'Og s3a'!D35</f>
        <v>0</v>
      </c>
      <c r="N58" s="288">
        <f>Import!J33</f>
        <v>0</v>
      </c>
    </row>
    <row r="59" spans="2:14" ht="19.5" hidden="1" customHeight="1">
      <c r="B59" s="1233" t="str">
        <f t="shared" si="0"/>
        <v/>
      </c>
      <c r="C59" s="1884">
        <f>'Og s3a'!C36</f>
        <v>0</v>
      </c>
      <c r="D59" s="1885"/>
      <c r="E59" s="1886"/>
      <c r="F59" s="1887">
        <f>'Og s3a'!E36</f>
        <v>0</v>
      </c>
      <c r="G59" s="1888"/>
      <c r="H59" s="1889"/>
      <c r="I59" s="983">
        <f>'Og s3a'!F36</f>
        <v>0</v>
      </c>
      <c r="J59" s="1242"/>
      <c r="K59" s="195"/>
      <c r="L59" s="814">
        <f>'Og s3a'!G36</f>
        <v>0</v>
      </c>
      <c r="M59" s="815">
        <f>'Og s3a'!D36</f>
        <v>0</v>
      </c>
      <c r="N59" s="288">
        <f>Import!J34</f>
        <v>0</v>
      </c>
    </row>
    <row r="60" spans="2:14" ht="19.5" hidden="1" customHeight="1">
      <c r="B60" s="1233" t="str">
        <f t="shared" si="0"/>
        <v/>
      </c>
      <c r="C60" s="1884">
        <f>'Og s3a'!C37</f>
        <v>0</v>
      </c>
      <c r="D60" s="1885"/>
      <c r="E60" s="1886"/>
      <c r="F60" s="1887">
        <f>'Og s3a'!E37</f>
        <v>0</v>
      </c>
      <c r="G60" s="1888"/>
      <c r="H60" s="1889"/>
      <c r="I60" s="983">
        <f>'Og s3a'!F37</f>
        <v>0</v>
      </c>
      <c r="J60" s="1242"/>
      <c r="K60" s="195"/>
      <c r="L60" s="814">
        <f>'Og s3a'!G37</f>
        <v>0</v>
      </c>
      <c r="M60" s="815">
        <f>'Og s3a'!D37</f>
        <v>0</v>
      </c>
      <c r="N60" s="288">
        <f>Import!J35</f>
        <v>0</v>
      </c>
    </row>
    <row r="61" spans="2:14" ht="19.5" hidden="1" customHeight="1">
      <c r="B61" s="1233" t="str">
        <f t="shared" si="0"/>
        <v/>
      </c>
      <c r="C61" s="1884">
        <f>'Og s3a'!C38</f>
        <v>0</v>
      </c>
      <c r="D61" s="1885"/>
      <c r="E61" s="1886"/>
      <c r="F61" s="1887">
        <f>'Og s3a'!E38</f>
        <v>0</v>
      </c>
      <c r="G61" s="1888"/>
      <c r="H61" s="1889"/>
      <c r="I61" s="983">
        <f>'Og s3a'!F38</f>
        <v>0</v>
      </c>
      <c r="J61" s="1242"/>
      <c r="K61" s="195"/>
      <c r="L61" s="814">
        <f>'Og s3a'!G38</f>
        <v>0</v>
      </c>
      <c r="M61" s="815">
        <f>'Og s3a'!D38</f>
        <v>0</v>
      </c>
      <c r="N61" s="288">
        <f>Import!J36</f>
        <v>0</v>
      </c>
    </row>
    <row r="62" spans="2:14" ht="19.5" hidden="1" customHeight="1">
      <c r="B62" s="1233" t="str">
        <f t="shared" si="0"/>
        <v/>
      </c>
      <c r="C62" s="1884">
        <f>'Og s3a'!C39</f>
        <v>0</v>
      </c>
      <c r="D62" s="1885"/>
      <c r="E62" s="1886"/>
      <c r="F62" s="1887">
        <f>'Og s3a'!E39</f>
        <v>0</v>
      </c>
      <c r="G62" s="1888"/>
      <c r="H62" s="1889"/>
      <c r="I62" s="983">
        <f>'Og s3a'!F39</f>
        <v>0</v>
      </c>
      <c r="J62" s="1242"/>
      <c r="K62" s="195"/>
      <c r="L62" s="814">
        <f>'Og s3a'!G39</f>
        <v>0</v>
      </c>
      <c r="M62" s="815">
        <f>'Og s3a'!D39</f>
        <v>0</v>
      </c>
      <c r="N62" s="288">
        <f>Import!J37</f>
        <v>0</v>
      </c>
    </row>
    <row r="63" spans="2:14" ht="19.5" hidden="1" customHeight="1">
      <c r="B63" s="1233" t="str">
        <f t="shared" si="0"/>
        <v/>
      </c>
      <c r="C63" s="1884">
        <f>'Og s3a'!C40</f>
        <v>0</v>
      </c>
      <c r="D63" s="1885"/>
      <c r="E63" s="1886"/>
      <c r="F63" s="1887">
        <f>'Og s3a'!E40</f>
        <v>0</v>
      </c>
      <c r="G63" s="1888"/>
      <c r="H63" s="1889"/>
      <c r="I63" s="983">
        <f>'Og s3a'!F40</f>
        <v>0</v>
      </c>
      <c r="J63" s="1242"/>
      <c r="K63" s="195"/>
      <c r="L63" s="814">
        <f>'Og s3a'!G40</f>
        <v>0</v>
      </c>
      <c r="M63" s="815">
        <f>'Og s3a'!D40</f>
        <v>0</v>
      </c>
      <c r="N63" s="288">
        <f>Import!J38</f>
        <v>0</v>
      </c>
    </row>
    <row r="64" spans="2:14" ht="19.5" hidden="1" customHeight="1">
      <c r="B64" s="1233" t="str">
        <f t="shared" si="0"/>
        <v/>
      </c>
      <c r="C64" s="1884">
        <f>'Og s3a'!C41</f>
        <v>0</v>
      </c>
      <c r="D64" s="1885"/>
      <c r="E64" s="1886"/>
      <c r="F64" s="1887">
        <f>'Og s3a'!E41</f>
        <v>0</v>
      </c>
      <c r="G64" s="1888"/>
      <c r="H64" s="1889"/>
      <c r="I64" s="983">
        <f>'Og s3a'!F41</f>
        <v>0</v>
      </c>
      <c r="J64" s="1242"/>
      <c r="K64" s="195"/>
      <c r="L64" s="814">
        <f>'Og s3a'!G41</f>
        <v>0</v>
      </c>
      <c r="M64" s="815">
        <f>'Og s3a'!D41</f>
        <v>0</v>
      </c>
      <c r="N64" s="288">
        <f>Import!J39</f>
        <v>0</v>
      </c>
    </row>
    <row r="65" spans="2:14" ht="19.5" hidden="1" customHeight="1">
      <c r="B65" s="1233" t="str">
        <f t="shared" si="0"/>
        <v/>
      </c>
      <c r="C65" s="1884">
        <f>'Og s3a'!C42</f>
        <v>0</v>
      </c>
      <c r="D65" s="1885"/>
      <c r="E65" s="1886"/>
      <c r="F65" s="1887">
        <f>'Og s3a'!E42</f>
        <v>0</v>
      </c>
      <c r="G65" s="1888"/>
      <c r="H65" s="1889"/>
      <c r="I65" s="983">
        <f>'Og s3a'!F42</f>
        <v>0</v>
      </c>
      <c r="J65" s="1242"/>
      <c r="K65" s="195"/>
      <c r="L65" s="814">
        <f>'Og s3a'!G42</f>
        <v>0</v>
      </c>
      <c r="M65" s="815">
        <f>'Og s3a'!D42</f>
        <v>0</v>
      </c>
      <c r="N65" s="288">
        <f>Import!J40</f>
        <v>0</v>
      </c>
    </row>
    <row r="66" spans="2:14" ht="19.5" hidden="1" customHeight="1">
      <c r="B66" s="1233" t="str">
        <f t="shared" si="0"/>
        <v/>
      </c>
      <c r="C66" s="1884">
        <f>'Og s3a'!C43</f>
        <v>0</v>
      </c>
      <c r="D66" s="1885"/>
      <c r="E66" s="1886"/>
      <c r="F66" s="1887">
        <f>'Og s3a'!E43</f>
        <v>0</v>
      </c>
      <c r="G66" s="1888"/>
      <c r="H66" s="1889"/>
      <c r="I66" s="983">
        <f>'Og s3a'!F43</f>
        <v>0</v>
      </c>
      <c r="J66" s="1242"/>
      <c r="K66" s="195"/>
      <c r="L66" s="814">
        <f>'Og s3a'!G43</f>
        <v>0</v>
      </c>
      <c r="M66" s="815">
        <f>'Og s3a'!D43</f>
        <v>0</v>
      </c>
      <c r="N66" s="288">
        <f>Import!J41</f>
        <v>0</v>
      </c>
    </row>
    <row r="67" spans="2:14" ht="19.5" hidden="1" customHeight="1">
      <c r="B67" s="1233" t="str">
        <f t="shared" si="0"/>
        <v/>
      </c>
      <c r="C67" s="1884">
        <f>'Og s3a'!C44</f>
        <v>0</v>
      </c>
      <c r="D67" s="1885"/>
      <c r="E67" s="1886"/>
      <c r="F67" s="1887">
        <f>'Og s3a'!E44</f>
        <v>0</v>
      </c>
      <c r="G67" s="1888"/>
      <c r="H67" s="1889"/>
      <c r="I67" s="983">
        <f>'Og s3a'!F44</f>
        <v>0</v>
      </c>
      <c r="J67" s="1242"/>
      <c r="K67" s="195"/>
      <c r="L67" s="814">
        <f>'Og s3a'!G44</f>
        <v>0</v>
      </c>
      <c r="M67" s="815">
        <f>'Og s3a'!D44</f>
        <v>0</v>
      </c>
      <c r="N67" s="288">
        <f>Import!J42</f>
        <v>0</v>
      </c>
    </row>
    <row r="68" spans="2:14" ht="19.5" hidden="1" customHeight="1">
      <c r="B68" s="1233" t="str">
        <f t="shared" si="0"/>
        <v/>
      </c>
      <c r="C68" s="1884">
        <f>'Og s3a'!C45</f>
        <v>0</v>
      </c>
      <c r="D68" s="1885"/>
      <c r="E68" s="1886"/>
      <c r="F68" s="1887">
        <f>'Og s3a'!E45</f>
        <v>0</v>
      </c>
      <c r="G68" s="1888"/>
      <c r="H68" s="1889"/>
      <c r="I68" s="983">
        <f>'Og s3a'!F45</f>
        <v>0</v>
      </c>
      <c r="J68" s="1242"/>
      <c r="K68" s="195"/>
      <c r="L68" s="814">
        <f>'Og s3a'!G45</f>
        <v>0</v>
      </c>
      <c r="M68" s="815">
        <f>'Og s3a'!D45</f>
        <v>0</v>
      </c>
      <c r="N68" s="288">
        <f>Import!J43</f>
        <v>0</v>
      </c>
    </row>
    <row r="69" spans="2:14" ht="19.5" hidden="1" customHeight="1">
      <c r="B69" s="1233" t="str">
        <f t="shared" si="0"/>
        <v/>
      </c>
      <c r="C69" s="1884">
        <f>'Og s3a'!C46</f>
        <v>0</v>
      </c>
      <c r="D69" s="1885"/>
      <c r="E69" s="1886"/>
      <c r="F69" s="1887">
        <f>'Og s3a'!E46</f>
        <v>0</v>
      </c>
      <c r="G69" s="1888"/>
      <c r="H69" s="1889"/>
      <c r="I69" s="983">
        <f>'Og s3a'!F46</f>
        <v>0</v>
      </c>
      <c r="J69" s="1242"/>
      <c r="K69" s="195"/>
      <c r="L69" s="814">
        <f>'Og s3a'!G46</f>
        <v>0</v>
      </c>
      <c r="M69" s="815">
        <f>'Og s3a'!D46</f>
        <v>0</v>
      </c>
      <c r="N69" s="288">
        <f>Import!J44</f>
        <v>0</v>
      </c>
    </row>
    <row r="70" spans="2:14" ht="19.5" hidden="1" customHeight="1">
      <c r="B70" s="1233" t="str">
        <f t="shared" si="0"/>
        <v/>
      </c>
      <c r="C70" s="1884">
        <f>'Og s3a'!C47</f>
        <v>0</v>
      </c>
      <c r="D70" s="1885"/>
      <c r="E70" s="1886"/>
      <c r="F70" s="1887">
        <f>'Og s3a'!E47</f>
        <v>0</v>
      </c>
      <c r="G70" s="1888"/>
      <c r="H70" s="1889"/>
      <c r="I70" s="983">
        <f>'Og s3a'!F47</f>
        <v>0</v>
      </c>
      <c r="J70" s="1242"/>
      <c r="K70" s="195"/>
      <c r="L70" s="814">
        <f>'Og s3a'!G47</f>
        <v>0</v>
      </c>
      <c r="M70" s="815">
        <f>'Og s3a'!D47</f>
        <v>0</v>
      </c>
      <c r="N70" s="288">
        <f>Import!J45</f>
        <v>0</v>
      </c>
    </row>
    <row r="71" spans="2:14" ht="19.5" hidden="1" customHeight="1">
      <c r="B71" s="1233" t="str">
        <f t="shared" si="0"/>
        <v/>
      </c>
      <c r="C71" s="1884">
        <f>'Og s3a'!C48</f>
        <v>0</v>
      </c>
      <c r="D71" s="1885"/>
      <c r="E71" s="1886"/>
      <c r="F71" s="1887">
        <f>'Og s3a'!E48</f>
        <v>0</v>
      </c>
      <c r="G71" s="1888"/>
      <c r="H71" s="1889"/>
      <c r="I71" s="983">
        <f>'Og s3a'!F48</f>
        <v>0</v>
      </c>
      <c r="J71" s="1242"/>
      <c r="K71" s="195"/>
      <c r="L71" s="814">
        <f>'Og s3a'!G48</f>
        <v>0</v>
      </c>
      <c r="M71" s="815">
        <f>'Og s3a'!D48</f>
        <v>0</v>
      </c>
      <c r="N71" s="288">
        <f>Import!J46</f>
        <v>0</v>
      </c>
    </row>
    <row r="72" spans="2:14" ht="19.5" hidden="1" customHeight="1">
      <c r="B72" s="1233" t="str">
        <f t="shared" si="0"/>
        <v/>
      </c>
      <c r="C72" s="1884">
        <f>'Og s3a'!C49</f>
        <v>0</v>
      </c>
      <c r="D72" s="1885"/>
      <c r="E72" s="1886"/>
      <c r="F72" s="1887">
        <f>'Og s3a'!E49</f>
        <v>0</v>
      </c>
      <c r="G72" s="1888"/>
      <c r="H72" s="1889"/>
      <c r="I72" s="983">
        <f>'Og s3a'!F49</f>
        <v>0</v>
      </c>
      <c r="J72" s="1242"/>
      <c r="K72" s="195"/>
      <c r="L72" s="814">
        <f>'Og s3a'!G49</f>
        <v>0</v>
      </c>
      <c r="M72" s="815">
        <f>'Og s3a'!D49</f>
        <v>0</v>
      </c>
      <c r="N72" s="288">
        <f>Import!J47</f>
        <v>0</v>
      </c>
    </row>
    <row r="73" spans="2:14" ht="19.5" hidden="1" customHeight="1">
      <c r="B73" s="1233" t="str">
        <f t="shared" si="0"/>
        <v/>
      </c>
      <c r="C73" s="1884">
        <f>'Og s3a'!C50</f>
        <v>0</v>
      </c>
      <c r="D73" s="1885"/>
      <c r="E73" s="1886"/>
      <c r="F73" s="1887">
        <f>'Og s3a'!E50</f>
        <v>0</v>
      </c>
      <c r="G73" s="1888"/>
      <c r="H73" s="1889"/>
      <c r="I73" s="983">
        <f>'Og s3a'!F50</f>
        <v>0</v>
      </c>
      <c r="J73" s="1242"/>
      <c r="K73" s="195"/>
      <c r="L73" s="814">
        <f>'Og s3a'!G50</f>
        <v>0</v>
      </c>
      <c r="M73" s="815">
        <f>'Og s3a'!D50</f>
        <v>0</v>
      </c>
      <c r="N73" s="288">
        <f>Import!J48</f>
        <v>0</v>
      </c>
    </row>
    <row r="74" spans="2:14" ht="19.5" hidden="1" customHeight="1">
      <c r="B74" s="1233" t="str">
        <f t="shared" si="0"/>
        <v/>
      </c>
      <c r="C74" s="1884">
        <f>'Og s3a'!C51</f>
        <v>0</v>
      </c>
      <c r="D74" s="1885"/>
      <c r="E74" s="1886"/>
      <c r="F74" s="1887">
        <f>'Og s3a'!E51</f>
        <v>0</v>
      </c>
      <c r="G74" s="1888"/>
      <c r="H74" s="1889"/>
      <c r="I74" s="983">
        <f>'Og s3a'!F51</f>
        <v>0</v>
      </c>
      <c r="J74" s="1242"/>
      <c r="K74" s="195"/>
      <c r="L74" s="814">
        <f>'Og s3a'!G51</f>
        <v>0</v>
      </c>
      <c r="M74" s="815">
        <f>'Og s3a'!D51</f>
        <v>0</v>
      </c>
      <c r="N74" s="288">
        <f>Import!J49</f>
        <v>0</v>
      </c>
    </row>
    <row r="75" spans="2:14" ht="19.5" hidden="1" customHeight="1">
      <c r="B75" s="1233" t="str">
        <f t="shared" si="0"/>
        <v/>
      </c>
      <c r="C75" s="1884">
        <f>'Og s3a'!C52</f>
        <v>0</v>
      </c>
      <c r="D75" s="1885"/>
      <c r="E75" s="1886"/>
      <c r="F75" s="1887">
        <f>'Og s3a'!E52</f>
        <v>0</v>
      </c>
      <c r="G75" s="1888"/>
      <c r="H75" s="1889"/>
      <c r="I75" s="983">
        <f>'Og s3a'!F52</f>
        <v>0</v>
      </c>
      <c r="J75" s="1242"/>
      <c r="K75" s="195"/>
      <c r="L75" s="814">
        <f>'Og s3a'!G52</f>
        <v>0</v>
      </c>
      <c r="M75" s="815">
        <f>'Og s3a'!D52</f>
        <v>0</v>
      </c>
      <c r="N75" s="288">
        <f>Import!J50</f>
        <v>0</v>
      </c>
    </row>
    <row r="76" spans="2:14" ht="19.5" hidden="1" customHeight="1">
      <c r="B76" s="1233" t="str">
        <f t="shared" si="0"/>
        <v/>
      </c>
      <c r="C76" s="1884">
        <f>'Og s3a'!C53</f>
        <v>0</v>
      </c>
      <c r="D76" s="1885"/>
      <c r="E76" s="1886"/>
      <c r="F76" s="1887">
        <f>'Og s3a'!E53</f>
        <v>0</v>
      </c>
      <c r="G76" s="1888"/>
      <c r="H76" s="1889"/>
      <c r="I76" s="983">
        <f>'Og s3a'!F53</f>
        <v>0</v>
      </c>
      <c r="J76" s="1242"/>
      <c r="K76" s="195"/>
      <c r="L76" s="814">
        <f>'Og s3a'!G53</f>
        <v>0</v>
      </c>
      <c r="M76" s="815">
        <f>'Og s3a'!D53</f>
        <v>0</v>
      </c>
      <c r="N76" s="288">
        <f>Import!J51</f>
        <v>0</v>
      </c>
    </row>
    <row r="77" spans="2:14" ht="19.5" hidden="1" customHeight="1">
      <c r="B77" s="1233" t="str">
        <f t="shared" si="0"/>
        <v/>
      </c>
      <c r="C77" s="1884">
        <f>'Og s3a'!C54</f>
        <v>0</v>
      </c>
      <c r="D77" s="1885"/>
      <c r="E77" s="1886"/>
      <c r="F77" s="1887">
        <f>'Og s3a'!E54</f>
        <v>0</v>
      </c>
      <c r="G77" s="1888"/>
      <c r="H77" s="1889"/>
      <c r="I77" s="983">
        <f>'Og s3a'!F54</f>
        <v>0</v>
      </c>
      <c r="J77" s="1242"/>
      <c r="K77" s="195"/>
      <c r="L77" s="814">
        <f>'Og s3a'!G54</f>
        <v>0</v>
      </c>
      <c r="M77" s="815">
        <f>'Og s3a'!D54</f>
        <v>0</v>
      </c>
      <c r="N77" s="288">
        <f>Import!J52</f>
        <v>0</v>
      </c>
    </row>
    <row r="78" spans="2:14" ht="19.5" hidden="1" customHeight="1">
      <c r="B78" s="1233" t="str">
        <f t="shared" si="0"/>
        <v/>
      </c>
      <c r="C78" s="1884">
        <f>'Og s3a'!C55</f>
        <v>0</v>
      </c>
      <c r="D78" s="1885"/>
      <c r="E78" s="1886"/>
      <c r="F78" s="1887">
        <f>'Og s3a'!E55</f>
        <v>0</v>
      </c>
      <c r="G78" s="1888"/>
      <c r="H78" s="1889"/>
      <c r="I78" s="983">
        <f>'Og s3a'!F55</f>
        <v>0</v>
      </c>
      <c r="J78" s="1242"/>
      <c r="K78" s="195"/>
      <c r="L78" s="814">
        <f>'Og s3a'!G55</f>
        <v>0</v>
      </c>
      <c r="M78" s="815">
        <f>'Og s3a'!D55</f>
        <v>0</v>
      </c>
      <c r="N78" s="288">
        <f>Import!J53</f>
        <v>0</v>
      </c>
    </row>
    <row r="79" spans="2:14" ht="19.5" hidden="1" customHeight="1">
      <c r="B79" s="1233" t="str">
        <f t="shared" si="0"/>
        <v/>
      </c>
      <c r="C79" s="1884">
        <f>'Og s3a'!C56</f>
        <v>0</v>
      </c>
      <c r="D79" s="1885"/>
      <c r="E79" s="1886"/>
      <c r="F79" s="1887">
        <f>'Og s3a'!E56</f>
        <v>0</v>
      </c>
      <c r="G79" s="1888"/>
      <c r="H79" s="1889"/>
      <c r="I79" s="983">
        <f>'Og s3a'!F56</f>
        <v>0</v>
      </c>
      <c r="J79" s="1242"/>
      <c r="K79" s="195"/>
      <c r="L79" s="814">
        <f>'Og s3a'!G56</f>
        <v>0</v>
      </c>
      <c r="M79" s="815">
        <f>'Og s3a'!D56</f>
        <v>0</v>
      </c>
      <c r="N79" s="288">
        <f>Import!J54</f>
        <v>0</v>
      </c>
    </row>
    <row r="80" spans="2:14" ht="19.5" hidden="1" customHeight="1">
      <c r="B80" s="1233" t="str">
        <f t="shared" si="0"/>
        <v/>
      </c>
      <c r="C80" s="1884">
        <f>'Og s3a'!C57</f>
        <v>0</v>
      </c>
      <c r="D80" s="1885"/>
      <c r="E80" s="1886"/>
      <c r="F80" s="1887">
        <f>'Og s3a'!E57</f>
        <v>0</v>
      </c>
      <c r="G80" s="1888"/>
      <c r="H80" s="1889"/>
      <c r="I80" s="983">
        <f>'Og s3a'!F57</f>
        <v>0</v>
      </c>
      <c r="J80" s="1242"/>
      <c r="K80" s="195"/>
      <c r="L80" s="814">
        <f>'Og s3a'!G57</f>
        <v>0</v>
      </c>
      <c r="M80" s="815">
        <f>'Og s3a'!D57</f>
        <v>0</v>
      </c>
      <c r="N80" s="288">
        <f>Import!J55</f>
        <v>0</v>
      </c>
    </row>
    <row r="81" spans="2:14" ht="19.5" hidden="1" customHeight="1">
      <c r="B81" s="1233" t="str">
        <f t="shared" si="0"/>
        <v/>
      </c>
      <c r="C81" s="1884">
        <f>'Og s3a'!C58</f>
        <v>0</v>
      </c>
      <c r="D81" s="1885"/>
      <c r="E81" s="1886"/>
      <c r="F81" s="1887">
        <f>'Og s3a'!E58</f>
        <v>0</v>
      </c>
      <c r="G81" s="1888"/>
      <c r="H81" s="1889"/>
      <c r="I81" s="983">
        <f>'Og s3a'!F58</f>
        <v>0</v>
      </c>
      <c r="J81" s="1242"/>
      <c r="K81" s="195"/>
      <c r="L81" s="814">
        <f>'Og s3a'!G58</f>
        <v>0</v>
      </c>
      <c r="M81" s="815">
        <f>'Og s3a'!D58</f>
        <v>0</v>
      </c>
      <c r="N81" s="288">
        <f>Import!J56</f>
        <v>0</v>
      </c>
    </row>
    <row r="82" spans="2:14" ht="19.5" hidden="1" customHeight="1">
      <c r="B82" s="1233" t="str">
        <f t="shared" si="0"/>
        <v/>
      </c>
      <c r="C82" s="1884">
        <f>'Og s3a'!C59</f>
        <v>0</v>
      </c>
      <c r="D82" s="1885"/>
      <c r="E82" s="1886"/>
      <c r="F82" s="1887">
        <f>'Og s3a'!E59</f>
        <v>0</v>
      </c>
      <c r="G82" s="1888"/>
      <c r="H82" s="1889"/>
      <c r="I82" s="983">
        <f>'Og s3a'!F59</f>
        <v>0</v>
      </c>
      <c r="J82" s="1242"/>
      <c r="K82" s="195"/>
      <c r="L82" s="814">
        <f>'Og s3a'!G59</f>
        <v>0</v>
      </c>
      <c r="M82" s="815">
        <f>'Og s3a'!D59</f>
        <v>0</v>
      </c>
      <c r="N82" s="288">
        <f>Import!J57</f>
        <v>0</v>
      </c>
    </row>
    <row r="83" spans="2:14" ht="19.5" hidden="1" customHeight="1">
      <c r="B83" s="1233" t="str">
        <f t="shared" si="0"/>
        <v/>
      </c>
      <c r="C83" s="1884">
        <f>'Og s3a'!C60</f>
        <v>0</v>
      </c>
      <c r="D83" s="1885"/>
      <c r="E83" s="1886"/>
      <c r="F83" s="1887">
        <f>'Og s3a'!E60</f>
        <v>0</v>
      </c>
      <c r="G83" s="1888"/>
      <c r="H83" s="1889"/>
      <c r="I83" s="983">
        <f>'Og s3a'!F60</f>
        <v>0</v>
      </c>
      <c r="J83" s="1242"/>
      <c r="K83" s="195"/>
      <c r="L83" s="814">
        <f>'Og s3a'!G60</f>
        <v>0</v>
      </c>
      <c r="M83" s="815">
        <f>'Og s3a'!D60</f>
        <v>0</v>
      </c>
      <c r="N83" s="288">
        <f>Import!J58</f>
        <v>0</v>
      </c>
    </row>
    <row r="84" spans="2:14" ht="19.5" hidden="1" customHeight="1">
      <c r="B84" s="1233" t="str">
        <f t="shared" si="0"/>
        <v/>
      </c>
      <c r="C84" s="1884">
        <f>'Og s3a'!C61</f>
        <v>0</v>
      </c>
      <c r="D84" s="1885"/>
      <c r="E84" s="1886"/>
      <c r="F84" s="1887">
        <f>'Og s3a'!E61</f>
        <v>0</v>
      </c>
      <c r="G84" s="1888"/>
      <c r="H84" s="1889"/>
      <c r="I84" s="983">
        <f>'Og s3a'!F61</f>
        <v>0</v>
      </c>
      <c r="J84" s="1242"/>
      <c r="K84" s="195"/>
      <c r="L84" s="814">
        <f>'Og s3a'!G61</f>
        <v>0</v>
      </c>
      <c r="M84" s="815">
        <f>'Og s3a'!D61</f>
        <v>0</v>
      </c>
      <c r="N84" s="288">
        <f>Import!J59</f>
        <v>0</v>
      </c>
    </row>
    <row r="85" spans="2:14" ht="19.5" hidden="1" customHeight="1">
      <c r="B85" s="1233" t="str">
        <f t="shared" si="0"/>
        <v/>
      </c>
      <c r="C85" s="1884">
        <f>'Og s3a'!C62</f>
        <v>0</v>
      </c>
      <c r="D85" s="1885"/>
      <c r="E85" s="1886"/>
      <c r="F85" s="1887">
        <f>'Og s3a'!E62</f>
        <v>0</v>
      </c>
      <c r="G85" s="1888"/>
      <c r="H85" s="1889"/>
      <c r="I85" s="983">
        <f>'Og s3a'!F62</f>
        <v>0</v>
      </c>
      <c r="J85" s="1242"/>
      <c r="K85" s="195"/>
      <c r="L85" s="814">
        <f>'Og s3a'!G62</f>
        <v>0</v>
      </c>
      <c r="M85" s="815">
        <f>'Og s3a'!D62</f>
        <v>0</v>
      </c>
      <c r="N85" s="288">
        <f>Import!J60</f>
        <v>0</v>
      </c>
    </row>
    <row r="86" spans="2:14" ht="19.5" hidden="1" customHeight="1">
      <c r="B86" s="1233" t="str">
        <f t="shared" si="0"/>
        <v/>
      </c>
      <c r="C86" s="1884">
        <f>'Og s3a'!C63</f>
        <v>0</v>
      </c>
      <c r="D86" s="1885"/>
      <c r="E86" s="1886"/>
      <c r="F86" s="1887">
        <f>'Og s3a'!E63</f>
        <v>0</v>
      </c>
      <c r="G86" s="1888"/>
      <c r="H86" s="1889"/>
      <c r="I86" s="983">
        <f>'Og s3a'!F63</f>
        <v>0</v>
      </c>
      <c r="J86" s="1242"/>
      <c r="K86" s="195"/>
      <c r="L86" s="814">
        <f>'Og s3a'!G63</f>
        <v>0</v>
      </c>
      <c r="M86" s="815">
        <f>'Og s3a'!D63</f>
        <v>0</v>
      </c>
      <c r="N86" s="288">
        <f>Import!J61</f>
        <v>0</v>
      </c>
    </row>
    <row r="87" spans="2:14" ht="19.5" hidden="1" customHeight="1">
      <c r="B87" s="1233" t="str">
        <f t="shared" si="0"/>
        <v/>
      </c>
      <c r="C87" s="1884">
        <f>'Og s3a'!C64</f>
        <v>0</v>
      </c>
      <c r="D87" s="1885"/>
      <c r="E87" s="1886"/>
      <c r="F87" s="1887">
        <f>'Og s3a'!E64</f>
        <v>0</v>
      </c>
      <c r="G87" s="1888"/>
      <c r="H87" s="1889"/>
      <c r="I87" s="983">
        <f>'Og s3a'!F64</f>
        <v>0</v>
      </c>
      <c r="J87" s="1242"/>
      <c r="K87" s="195"/>
      <c r="L87" s="814">
        <f>'Og s3a'!G64</f>
        <v>0</v>
      </c>
      <c r="M87" s="815">
        <f>'Og s3a'!D64</f>
        <v>0</v>
      </c>
      <c r="N87" s="288">
        <f>Import!J62</f>
        <v>0</v>
      </c>
    </row>
    <row r="88" spans="2:14" ht="19.5" hidden="1" customHeight="1">
      <c r="B88" s="1233" t="str">
        <f t="shared" si="0"/>
        <v/>
      </c>
      <c r="C88" s="1884">
        <f>'Og s3a'!C65</f>
        <v>0</v>
      </c>
      <c r="D88" s="1885"/>
      <c r="E88" s="1886"/>
      <c r="F88" s="1887">
        <f>'Og s3a'!E65</f>
        <v>0</v>
      </c>
      <c r="G88" s="1888"/>
      <c r="H88" s="1889"/>
      <c r="I88" s="983">
        <f>'Og s3a'!F65</f>
        <v>0</v>
      </c>
      <c r="J88" s="1242"/>
      <c r="K88" s="195"/>
      <c r="L88" s="814">
        <f>'Og s3a'!G65</f>
        <v>0</v>
      </c>
      <c r="M88" s="815">
        <f>'Og s3a'!D65</f>
        <v>0</v>
      </c>
      <c r="N88" s="288">
        <f>Import!J63</f>
        <v>0</v>
      </c>
    </row>
    <row r="89" spans="2:14" ht="19.5" hidden="1" customHeight="1">
      <c r="B89" s="1233" t="str">
        <f t="shared" si="0"/>
        <v/>
      </c>
      <c r="C89" s="1884">
        <f>'Og s3a'!C66</f>
        <v>0</v>
      </c>
      <c r="D89" s="1885"/>
      <c r="E89" s="1886"/>
      <c r="F89" s="1887">
        <f>'Og s3a'!E66</f>
        <v>0</v>
      </c>
      <c r="G89" s="1888"/>
      <c r="H89" s="1889"/>
      <c r="I89" s="983">
        <f>'Og s3a'!F66</f>
        <v>0</v>
      </c>
      <c r="J89" s="1242"/>
      <c r="K89" s="195"/>
      <c r="L89" s="814">
        <f>'Og s3a'!G66</f>
        <v>0</v>
      </c>
      <c r="M89" s="815">
        <f>'Og s3a'!D66</f>
        <v>0</v>
      </c>
      <c r="N89" s="288">
        <f>Import!J64</f>
        <v>0</v>
      </c>
    </row>
    <row r="90" spans="2:14" ht="19.5" hidden="1" customHeight="1">
      <c r="B90" s="1233" t="str">
        <f t="shared" si="0"/>
        <v/>
      </c>
      <c r="C90" s="1884">
        <f>'Og s3a'!C67</f>
        <v>0</v>
      </c>
      <c r="D90" s="1885"/>
      <c r="E90" s="1886"/>
      <c r="F90" s="1887">
        <f>'Og s3a'!E67</f>
        <v>0</v>
      </c>
      <c r="G90" s="1888"/>
      <c r="H90" s="1889"/>
      <c r="I90" s="983">
        <f>'Og s3a'!F67</f>
        <v>0</v>
      </c>
      <c r="J90" s="1242"/>
      <c r="K90" s="195"/>
      <c r="L90" s="814">
        <f>'Og s3a'!G67</f>
        <v>0</v>
      </c>
      <c r="M90" s="815">
        <f>'Og s3a'!D67</f>
        <v>0</v>
      </c>
      <c r="N90" s="288">
        <f>Import!J65</f>
        <v>0</v>
      </c>
    </row>
    <row r="91" spans="2:14" ht="19.5" hidden="1" customHeight="1">
      <c r="B91" s="1233" t="str">
        <f t="shared" si="0"/>
        <v/>
      </c>
      <c r="C91" s="1884">
        <f>'Og s3a'!C68</f>
        <v>0</v>
      </c>
      <c r="D91" s="1885"/>
      <c r="E91" s="1886"/>
      <c r="F91" s="1887">
        <f>'Og s3a'!E68</f>
        <v>0</v>
      </c>
      <c r="G91" s="1888"/>
      <c r="H91" s="1889"/>
      <c r="I91" s="983">
        <f>'Og s3a'!F68</f>
        <v>0</v>
      </c>
      <c r="J91" s="1242"/>
      <c r="K91" s="195"/>
      <c r="L91" s="814">
        <f>'Og s3a'!G68</f>
        <v>0</v>
      </c>
      <c r="M91" s="815">
        <f>'Og s3a'!D68</f>
        <v>0</v>
      </c>
      <c r="N91" s="288">
        <f>Import!J66</f>
        <v>0</v>
      </c>
    </row>
    <row r="92" spans="2:14" ht="19.5" hidden="1" customHeight="1">
      <c r="B92" s="1233" t="str">
        <f t="shared" si="0"/>
        <v/>
      </c>
      <c r="C92" s="1884">
        <f>'Og s3a'!C69</f>
        <v>0</v>
      </c>
      <c r="D92" s="1885"/>
      <c r="E92" s="1886"/>
      <c r="F92" s="1887">
        <f>'Og s3a'!E69</f>
        <v>0</v>
      </c>
      <c r="G92" s="1888"/>
      <c r="H92" s="1889"/>
      <c r="I92" s="983">
        <f>'Og s3a'!F69</f>
        <v>0</v>
      </c>
      <c r="J92" s="1242"/>
      <c r="K92" s="195"/>
      <c r="L92" s="814">
        <f>'Og s3a'!G69</f>
        <v>0</v>
      </c>
      <c r="M92" s="815">
        <f>'Og s3a'!D69</f>
        <v>0</v>
      </c>
      <c r="N92" s="288">
        <f>Import!J67</f>
        <v>0</v>
      </c>
    </row>
    <row r="93" spans="2:14" ht="19.5" hidden="1" customHeight="1">
      <c r="B93" s="1233" t="str">
        <f t="shared" si="0"/>
        <v/>
      </c>
      <c r="C93" s="1884">
        <f>'Og s3a'!C70</f>
        <v>0</v>
      </c>
      <c r="D93" s="1885"/>
      <c r="E93" s="1886"/>
      <c r="F93" s="1887">
        <f>'Og s3a'!E70</f>
        <v>0</v>
      </c>
      <c r="G93" s="1888"/>
      <c r="H93" s="1889"/>
      <c r="I93" s="983">
        <f>'Og s3a'!F70</f>
        <v>0</v>
      </c>
      <c r="J93" s="1242"/>
      <c r="K93" s="195"/>
      <c r="L93" s="814">
        <f>'Og s3a'!G70</f>
        <v>0</v>
      </c>
      <c r="M93" s="815">
        <f>'Og s3a'!D70</f>
        <v>0</v>
      </c>
      <c r="N93" s="288">
        <f>Import!J68</f>
        <v>0</v>
      </c>
    </row>
    <row r="94" spans="2:14" ht="19.5" hidden="1" customHeight="1">
      <c r="B94" s="1233" t="str">
        <f t="shared" ref="B94:B157" si="1">IF(I94&gt;0,"Wypełnione","")</f>
        <v/>
      </c>
      <c r="C94" s="1884">
        <f>'Og s3a'!C71</f>
        <v>0</v>
      </c>
      <c r="D94" s="1885"/>
      <c r="E94" s="1886"/>
      <c r="F94" s="1887">
        <f>'Og s3a'!E71</f>
        <v>0</v>
      </c>
      <c r="G94" s="1888"/>
      <c r="H94" s="1889"/>
      <c r="I94" s="983">
        <f>'Og s3a'!F71</f>
        <v>0</v>
      </c>
      <c r="J94" s="1242"/>
      <c r="K94" s="195"/>
      <c r="L94" s="814">
        <f>'Og s3a'!G71</f>
        <v>0</v>
      </c>
      <c r="M94" s="815">
        <f>'Og s3a'!D71</f>
        <v>0</v>
      </c>
      <c r="N94" s="288">
        <f>Import!J69</f>
        <v>0</v>
      </c>
    </row>
    <row r="95" spans="2:14" ht="19.5" hidden="1" customHeight="1">
      <c r="B95" s="1233" t="str">
        <f t="shared" si="1"/>
        <v/>
      </c>
      <c r="C95" s="1884">
        <f>'Og s3a'!C72</f>
        <v>0</v>
      </c>
      <c r="D95" s="1885"/>
      <c r="E95" s="1886"/>
      <c r="F95" s="1887">
        <f>'Og s3a'!E72</f>
        <v>0</v>
      </c>
      <c r="G95" s="1888"/>
      <c r="H95" s="1889"/>
      <c r="I95" s="983">
        <f>'Og s3a'!F72</f>
        <v>0</v>
      </c>
      <c r="J95" s="1242"/>
      <c r="K95" s="195"/>
      <c r="L95" s="814">
        <f>'Og s3a'!G72</f>
        <v>0</v>
      </c>
      <c r="M95" s="815">
        <f>'Og s3a'!D72</f>
        <v>0</v>
      </c>
      <c r="N95" s="288">
        <f>Import!J70</f>
        <v>0</v>
      </c>
    </row>
    <row r="96" spans="2:14" ht="19.5" hidden="1" customHeight="1">
      <c r="B96" s="1233" t="str">
        <f t="shared" si="1"/>
        <v/>
      </c>
      <c r="C96" s="1884">
        <f>'Og s3a'!C73</f>
        <v>0</v>
      </c>
      <c r="D96" s="1885"/>
      <c r="E96" s="1886"/>
      <c r="F96" s="1887">
        <f>'Og s3a'!E73</f>
        <v>0</v>
      </c>
      <c r="G96" s="1888"/>
      <c r="H96" s="1889"/>
      <c r="I96" s="983">
        <f>'Og s3a'!F73</f>
        <v>0</v>
      </c>
      <c r="J96" s="1242"/>
      <c r="K96" s="195"/>
      <c r="L96" s="814">
        <f>'Og s3a'!G73</f>
        <v>0</v>
      </c>
      <c r="M96" s="815">
        <f>'Og s3a'!D73</f>
        <v>0</v>
      </c>
      <c r="N96" s="288">
        <f>Import!J71</f>
        <v>0</v>
      </c>
    </row>
    <row r="97" spans="2:14" ht="19.5" hidden="1" customHeight="1">
      <c r="B97" s="1233" t="str">
        <f t="shared" si="1"/>
        <v/>
      </c>
      <c r="C97" s="1884">
        <f>'Og s3a'!C74</f>
        <v>0</v>
      </c>
      <c r="D97" s="1885"/>
      <c r="E97" s="1886"/>
      <c r="F97" s="1887">
        <f>'Og s3a'!E74</f>
        <v>0</v>
      </c>
      <c r="G97" s="1888"/>
      <c r="H97" s="1889"/>
      <c r="I97" s="983">
        <f>'Og s3a'!F74</f>
        <v>0</v>
      </c>
      <c r="J97" s="1242"/>
      <c r="K97" s="195"/>
      <c r="L97" s="814">
        <f>'Og s3a'!G74</f>
        <v>0</v>
      </c>
      <c r="M97" s="815">
        <f>'Og s3a'!D74</f>
        <v>0</v>
      </c>
      <c r="N97" s="288">
        <f>Import!J72</f>
        <v>0</v>
      </c>
    </row>
    <row r="98" spans="2:14" ht="19.5" hidden="1" customHeight="1">
      <c r="B98" s="1233" t="str">
        <f t="shared" si="1"/>
        <v/>
      </c>
      <c r="C98" s="1884">
        <f>'Og s3a'!C75</f>
        <v>0</v>
      </c>
      <c r="D98" s="1885"/>
      <c r="E98" s="1886"/>
      <c r="F98" s="1887">
        <f>'Og s3a'!E75</f>
        <v>0</v>
      </c>
      <c r="G98" s="1888"/>
      <c r="H98" s="1889"/>
      <c r="I98" s="983">
        <f>'Og s3a'!F75</f>
        <v>0</v>
      </c>
      <c r="J98" s="1242"/>
      <c r="K98" s="195"/>
      <c r="L98" s="814">
        <f>'Og s3a'!G75</f>
        <v>0</v>
      </c>
      <c r="M98" s="815">
        <f>'Og s3a'!D75</f>
        <v>0</v>
      </c>
      <c r="N98" s="288">
        <f>Import!J73</f>
        <v>0</v>
      </c>
    </row>
    <row r="99" spans="2:14" ht="19.5" hidden="1" customHeight="1">
      <c r="B99" s="1233" t="str">
        <f t="shared" si="1"/>
        <v/>
      </c>
      <c r="C99" s="1884">
        <f>'Og s3a'!C76</f>
        <v>0</v>
      </c>
      <c r="D99" s="1885"/>
      <c r="E99" s="1886"/>
      <c r="F99" s="1887">
        <f>'Og s3a'!E76</f>
        <v>0</v>
      </c>
      <c r="G99" s="1888"/>
      <c r="H99" s="1889"/>
      <c r="I99" s="983">
        <f>'Og s3a'!F76</f>
        <v>0</v>
      </c>
      <c r="J99" s="1242"/>
      <c r="K99" s="195"/>
      <c r="L99" s="814">
        <f>'Og s3a'!G76</f>
        <v>0</v>
      </c>
      <c r="M99" s="815">
        <f>'Og s3a'!D76</f>
        <v>0</v>
      </c>
      <c r="N99" s="288">
        <f>Import!J74</f>
        <v>0</v>
      </c>
    </row>
    <row r="100" spans="2:14" ht="19.5" hidden="1" customHeight="1">
      <c r="B100" s="1233" t="str">
        <f t="shared" si="1"/>
        <v/>
      </c>
      <c r="C100" s="1884">
        <f>'Og s3a'!C77</f>
        <v>0</v>
      </c>
      <c r="D100" s="1885"/>
      <c r="E100" s="1886"/>
      <c r="F100" s="1887">
        <f>'Og s3a'!E77</f>
        <v>0</v>
      </c>
      <c r="G100" s="1888"/>
      <c r="H100" s="1889"/>
      <c r="I100" s="983">
        <f>'Og s3a'!F77</f>
        <v>0</v>
      </c>
      <c r="J100" s="1242"/>
      <c r="K100" s="195"/>
      <c r="L100" s="814">
        <f>'Og s3a'!G77</f>
        <v>0</v>
      </c>
      <c r="M100" s="815">
        <f>'Og s3a'!D77</f>
        <v>0</v>
      </c>
      <c r="N100" s="288">
        <f>Import!J75</f>
        <v>0</v>
      </c>
    </row>
    <row r="101" spans="2:14" ht="19.5" hidden="1" customHeight="1">
      <c r="B101" s="1233" t="str">
        <f t="shared" si="1"/>
        <v/>
      </c>
      <c r="C101" s="1884">
        <f>'Og s3a'!C78</f>
        <v>0</v>
      </c>
      <c r="D101" s="1885"/>
      <c r="E101" s="1886"/>
      <c r="F101" s="1887">
        <f>'Og s3a'!E78</f>
        <v>0</v>
      </c>
      <c r="G101" s="1888"/>
      <c r="H101" s="1889"/>
      <c r="I101" s="983">
        <f>'Og s3a'!F78</f>
        <v>0</v>
      </c>
      <c r="J101" s="1242"/>
      <c r="K101" s="195"/>
      <c r="L101" s="814">
        <f>'Og s3a'!G78</f>
        <v>0</v>
      </c>
      <c r="M101" s="815">
        <f>'Og s3a'!D78</f>
        <v>0</v>
      </c>
      <c r="N101" s="288">
        <f>Import!J76</f>
        <v>0</v>
      </c>
    </row>
    <row r="102" spans="2:14" ht="19.5" hidden="1" customHeight="1">
      <c r="B102" s="1233" t="str">
        <f t="shared" si="1"/>
        <v/>
      </c>
      <c r="C102" s="1884">
        <f>'Og s3a'!C79</f>
        <v>0</v>
      </c>
      <c r="D102" s="1885"/>
      <c r="E102" s="1886"/>
      <c r="F102" s="1887">
        <f>'Og s3a'!E79</f>
        <v>0</v>
      </c>
      <c r="G102" s="1888"/>
      <c r="H102" s="1889"/>
      <c r="I102" s="983">
        <f>'Og s3a'!F79</f>
        <v>0</v>
      </c>
      <c r="J102" s="1242"/>
      <c r="K102" s="195"/>
      <c r="L102" s="814">
        <f>'Og s3a'!G79</f>
        <v>0</v>
      </c>
      <c r="M102" s="815">
        <f>'Og s3a'!D79</f>
        <v>0</v>
      </c>
      <c r="N102" s="288">
        <f>Import!J77</f>
        <v>0</v>
      </c>
    </row>
    <row r="103" spans="2:14" ht="19.5" hidden="1" customHeight="1">
      <c r="B103" s="1233" t="str">
        <f t="shared" si="1"/>
        <v/>
      </c>
      <c r="C103" s="1884">
        <f>'Og s3a'!C80</f>
        <v>0</v>
      </c>
      <c r="D103" s="1885"/>
      <c r="E103" s="1886"/>
      <c r="F103" s="1887">
        <f>'Og s3a'!E80</f>
        <v>0</v>
      </c>
      <c r="G103" s="1888"/>
      <c r="H103" s="1889"/>
      <c r="I103" s="983">
        <f>'Og s3a'!F80</f>
        <v>0</v>
      </c>
      <c r="J103" s="1242"/>
      <c r="K103" s="195"/>
      <c r="L103" s="814">
        <f>'Og s3a'!G80</f>
        <v>0</v>
      </c>
      <c r="M103" s="815">
        <f>'Og s3a'!D80</f>
        <v>0</v>
      </c>
      <c r="N103" s="288">
        <f>Import!J78</f>
        <v>0</v>
      </c>
    </row>
    <row r="104" spans="2:14" ht="19.5" hidden="1" customHeight="1">
      <c r="B104" s="1233" t="str">
        <f t="shared" si="1"/>
        <v/>
      </c>
      <c r="C104" s="1884">
        <f>'Og s3a'!C81</f>
        <v>0</v>
      </c>
      <c r="D104" s="1885"/>
      <c r="E104" s="1886"/>
      <c r="F104" s="1887">
        <f>'Og s3a'!E81</f>
        <v>0</v>
      </c>
      <c r="G104" s="1888"/>
      <c r="H104" s="1889"/>
      <c r="I104" s="983">
        <f>'Og s3a'!F81</f>
        <v>0</v>
      </c>
      <c r="J104" s="1242"/>
      <c r="K104" s="195"/>
      <c r="L104" s="814">
        <f>'Og s3a'!G81</f>
        <v>0</v>
      </c>
      <c r="M104" s="815">
        <f>'Og s3a'!D81</f>
        <v>0</v>
      </c>
      <c r="N104" s="288">
        <f>Import!J79</f>
        <v>0</v>
      </c>
    </row>
    <row r="105" spans="2:14" ht="19.5" hidden="1" customHeight="1">
      <c r="B105" s="1233" t="str">
        <f t="shared" si="1"/>
        <v/>
      </c>
      <c r="C105" s="1884">
        <f>'Og s3a'!C82</f>
        <v>0</v>
      </c>
      <c r="D105" s="1885"/>
      <c r="E105" s="1886"/>
      <c r="F105" s="1887">
        <f>'Og s3a'!E82</f>
        <v>0</v>
      </c>
      <c r="G105" s="1888"/>
      <c r="H105" s="1889"/>
      <c r="I105" s="983">
        <f>'Og s3a'!F82</f>
        <v>0</v>
      </c>
      <c r="J105" s="1242"/>
      <c r="K105" s="195"/>
      <c r="L105" s="814">
        <f>'Og s3a'!G82</f>
        <v>0</v>
      </c>
      <c r="M105" s="815">
        <f>'Og s3a'!D82</f>
        <v>0</v>
      </c>
      <c r="N105" s="288">
        <f>Import!J80</f>
        <v>0</v>
      </c>
    </row>
    <row r="106" spans="2:14" ht="19.5" hidden="1" customHeight="1">
      <c r="B106" s="1233" t="str">
        <f t="shared" si="1"/>
        <v/>
      </c>
      <c r="C106" s="1884">
        <f>'Og s3a'!C83</f>
        <v>0</v>
      </c>
      <c r="D106" s="1885"/>
      <c r="E106" s="1886"/>
      <c r="F106" s="1887">
        <f>'Og s3a'!E83</f>
        <v>0</v>
      </c>
      <c r="G106" s="1888"/>
      <c r="H106" s="1889"/>
      <c r="I106" s="983">
        <f>'Og s3a'!F83</f>
        <v>0</v>
      </c>
      <c r="J106" s="1242"/>
      <c r="K106" s="195"/>
      <c r="L106" s="814">
        <f>'Og s3a'!G83</f>
        <v>0</v>
      </c>
      <c r="M106" s="815">
        <f>'Og s3a'!D83</f>
        <v>0</v>
      </c>
      <c r="N106" s="288">
        <f>Import!J81</f>
        <v>0</v>
      </c>
    </row>
    <row r="107" spans="2:14" ht="19.5" hidden="1" customHeight="1">
      <c r="B107" s="1233" t="str">
        <f t="shared" si="1"/>
        <v/>
      </c>
      <c r="C107" s="1884">
        <f>'Og s3a'!C84</f>
        <v>0</v>
      </c>
      <c r="D107" s="1885"/>
      <c r="E107" s="1886"/>
      <c r="F107" s="1887">
        <f>'Og s3a'!E84</f>
        <v>0</v>
      </c>
      <c r="G107" s="1888"/>
      <c r="H107" s="1889"/>
      <c r="I107" s="983">
        <f>'Og s3a'!F84</f>
        <v>0</v>
      </c>
      <c r="J107" s="1242"/>
      <c r="K107" s="195"/>
      <c r="L107" s="814">
        <f>'Og s3a'!G84</f>
        <v>0</v>
      </c>
      <c r="M107" s="815">
        <f>'Og s3a'!D84</f>
        <v>0</v>
      </c>
      <c r="N107" s="288">
        <f>Import!J82</f>
        <v>0</v>
      </c>
    </row>
    <row r="108" spans="2:14" ht="19.5" hidden="1" customHeight="1">
      <c r="B108" s="1233" t="str">
        <f t="shared" si="1"/>
        <v/>
      </c>
      <c r="C108" s="1884">
        <f>'Og s3a'!C85</f>
        <v>0</v>
      </c>
      <c r="D108" s="1885"/>
      <c r="E108" s="1886"/>
      <c r="F108" s="1887">
        <f>'Og s3a'!E85</f>
        <v>0</v>
      </c>
      <c r="G108" s="1888"/>
      <c r="H108" s="1889"/>
      <c r="I108" s="983">
        <f>'Og s3a'!F85</f>
        <v>0</v>
      </c>
      <c r="J108" s="1242"/>
      <c r="K108" s="195"/>
      <c r="L108" s="814">
        <f>'Og s3a'!G85</f>
        <v>0</v>
      </c>
      <c r="M108" s="815">
        <f>'Og s3a'!D85</f>
        <v>0</v>
      </c>
      <c r="N108" s="288">
        <f>Import!J83</f>
        <v>0</v>
      </c>
    </row>
    <row r="109" spans="2:14" ht="19.5" hidden="1" customHeight="1">
      <c r="B109" s="1233" t="str">
        <f t="shared" si="1"/>
        <v/>
      </c>
      <c r="C109" s="1884">
        <f>'Og s3a'!C86</f>
        <v>0</v>
      </c>
      <c r="D109" s="1885"/>
      <c r="E109" s="1886"/>
      <c r="F109" s="1887">
        <f>'Og s3a'!E86</f>
        <v>0</v>
      </c>
      <c r="G109" s="1888"/>
      <c r="H109" s="1889"/>
      <c r="I109" s="983">
        <f>'Og s3a'!F86</f>
        <v>0</v>
      </c>
      <c r="J109" s="1242"/>
      <c r="K109" s="195"/>
      <c r="L109" s="814">
        <f>'Og s3a'!G86</f>
        <v>0</v>
      </c>
      <c r="M109" s="815">
        <f>'Og s3a'!D86</f>
        <v>0</v>
      </c>
      <c r="N109" s="288">
        <f>Import!J84</f>
        <v>0</v>
      </c>
    </row>
    <row r="110" spans="2:14" ht="19.5" hidden="1" customHeight="1">
      <c r="B110" s="1233" t="str">
        <f t="shared" si="1"/>
        <v/>
      </c>
      <c r="C110" s="1884">
        <f>'Og s3a'!C87</f>
        <v>0</v>
      </c>
      <c r="D110" s="1885"/>
      <c r="E110" s="1886"/>
      <c r="F110" s="1887">
        <f>'Og s3a'!E87</f>
        <v>0</v>
      </c>
      <c r="G110" s="1888"/>
      <c r="H110" s="1889"/>
      <c r="I110" s="983">
        <f>'Og s3a'!F87</f>
        <v>0</v>
      </c>
      <c r="J110" s="1242"/>
      <c r="K110" s="195"/>
      <c r="L110" s="814">
        <f>'Og s3a'!G87</f>
        <v>0</v>
      </c>
      <c r="M110" s="815">
        <f>'Og s3a'!D87</f>
        <v>0</v>
      </c>
      <c r="N110" s="288">
        <f>Import!J85</f>
        <v>0</v>
      </c>
    </row>
    <row r="111" spans="2:14" ht="19.5" hidden="1" customHeight="1">
      <c r="B111" s="1233" t="str">
        <f t="shared" si="1"/>
        <v/>
      </c>
      <c r="C111" s="1884">
        <f>'Og s3a'!C88</f>
        <v>0</v>
      </c>
      <c r="D111" s="1885"/>
      <c r="E111" s="1886"/>
      <c r="F111" s="1887">
        <f>'Og s3a'!E88</f>
        <v>0</v>
      </c>
      <c r="G111" s="1888"/>
      <c r="H111" s="1889"/>
      <c r="I111" s="983">
        <f>'Og s3a'!F88</f>
        <v>0</v>
      </c>
      <c r="J111" s="1242"/>
      <c r="K111" s="195"/>
      <c r="L111" s="814">
        <f>'Og s3a'!G88</f>
        <v>0</v>
      </c>
      <c r="M111" s="815">
        <f>'Og s3a'!D88</f>
        <v>0</v>
      </c>
      <c r="N111" s="288">
        <f>Import!J86</f>
        <v>0</v>
      </c>
    </row>
    <row r="112" spans="2:14" ht="19.5" hidden="1" customHeight="1">
      <c r="B112" s="1233" t="str">
        <f t="shared" si="1"/>
        <v/>
      </c>
      <c r="C112" s="1884">
        <f>'Og s3a'!C89</f>
        <v>0</v>
      </c>
      <c r="D112" s="1885"/>
      <c r="E112" s="1886"/>
      <c r="F112" s="1887">
        <f>'Og s3a'!E89</f>
        <v>0</v>
      </c>
      <c r="G112" s="1888"/>
      <c r="H112" s="1889"/>
      <c r="I112" s="983">
        <f>'Og s3a'!F89</f>
        <v>0</v>
      </c>
      <c r="J112" s="1242"/>
      <c r="K112" s="195"/>
      <c r="L112" s="814">
        <f>'Og s3a'!G89</f>
        <v>0</v>
      </c>
      <c r="M112" s="815">
        <f>'Og s3a'!D89</f>
        <v>0</v>
      </c>
      <c r="N112" s="288">
        <f>Import!J87</f>
        <v>0</v>
      </c>
    </row>
    <row r="113" spans="2:14" ht="19.5" hidden="1" customHeight="1">
      <c r="B113" s="1233" t="str">
        <f t="shared" si="1"/>
        <v/>
      </c>
      <c r="C113" s="1884">
        <f>'Og s3a'!C90</f>
        <v>0</v>
      </c>
      <c r="D113" s="1885"/>
      <c r="E113" s="1886"/>
      <c r="F113" s="1887">
        <f>'Og s3a'!E90</f>
        <v>0</v>
      </c>
      <c r="G113" s="1888"/>
      <c r="H113" s="1889"/>
      <c r="I113" s="983">
        <f>'Og s3a'!F90</f>
        <v>0</v>
      </c>
      <c r="J113" s="1242"/>
      <c r="K113" s="195"/>
      <c r="L113" s="814">
        <f>'Og s3a'!G90</f>
        <v>0</v>
      </c>
      <c r="M113" s="815">
        <f>'Og s3a'!D90</f>
        <v>0</v>
      </c>
      <c r="N113" s="288">
        <f>Import!J88</f>
        <v>0</v>
      </c>
    </row>
    <row r="114" spans="2:14" ht="19.5" hidden="1" customHeight="1">
      <c r="B114" s="1233" t="str">
        <f t="shared" si="1"/>
        <v/>
      </c>
      <c r="C114" s="1884">
        <f>'Og s3a'!C91</f>
        <v>0</v>
      </c>
      <c r="D114" s="1885"/>
      <c r="E114" s="1886"/>
      <c r="F114" s="1887">
        <f>'Og s3a'!E91</f>
        <v>0</v>
      </c>
      <c r="G114" s="1888"/>
      <c r="H114" s="1889"/>
      <c r="I114" s="983">
        <f>'Og s3a'!F91</f>
        <v>0</v>
      </c>
      <c r="J114" s="1242"/>
      <c r="K114" s="195"/>
      <c r="L114" s="814">
        <f>'Og s3a'!G91</f>
        <v>0</v>
      </c>
      <c r="M114" s="815">
        <f>'Og s3a'!D91</f>
        <v>0</v>
      </c>
      <c r="N114" s="288">
        <f>Import!J89</f>
        <v>0</v>
      </c>
    </row>
    <row r="115" spans="2:14" ht="19.5" hidden="1" customHeight="1">
      <c r="B115" s="1233" t="str">
        <f t="shared" si="1"/>
        <v/>
      </c>
      <c r="C115" s="1884">
        <f>'Og s3a'!C92</f>
        <v>0</v>
      </c>
      <c r="D115" s="1885"/>
      <c r="E115" s="1886"/>
      <c r="F115" s="1887">
        <f>'Og s3a'!E92</f>
        <v>0</v>
      </c>
      <c r="G115" s="1888"/>
      <c r="H115" s="1889"/>
      <c r="I115" s="983">
        <f>'Og s3a'!F92</f>
        <v>0</v>
      </c>
      <c r="J115" s="1242"/>
      <c r="K115" s="195"/>
      <c r="L115" s="814">
        <f>'Og s3a'!G92</f>
        <v>0</v>
      </c>
      <c r="M115" s="815">
        <f>'Og s3a'!D92</f>
        <v>0</v>
      </c>
      <c r="N115" s="288">
        <f>Import!J90</f>
        <v>0</v>
      </c>
    </row>
    <row r="116" spans="2:14" ht="19.5" hidden="1" customHeight="1">
      <c r="B116" s="1233" t="str">
        <f t="shared" si="1"/>
        <v/>
      </c>
      <c r="C116" s="1884">
        <f>'Og s3a'!C93</f>
        <v>0</v>
      </c>
      <c r="D116" s="1885"/>
      <c r="E116" s="1886"/>
      <c r="F116" s="1887">
        <f>'Og s3a'!E93</f>
        <v>0</v>
      </c>
      <c r="G116" s="1888"/>
      <c r="H116" s="1889"/>
      <c r="I116" s="983">
        <f>'Og s3a'!F93</f>
        <v>0</v>
      </c>
      <c r="J116" s="1242"/>
      <c r="K116" s="195"/>
      <c r="L116" s="814">
        <f>'Og s3a'!G93</f>
        <v>0</v>
      </c>
      <c r="M116" s="815">
        <f>'Og s3a'!D93</f>
        <v>0</v>
      </c>
      <c r="N116" s="288">
        <f>Import!J91</f>
        <v>0</v>
      </c>
    </row>
    <row r="117" spans="2:14" ht="19.5" hidden="1" customHeight="1">
      <c r="B117" s="1233" t="str">
        <f t="shared" si="1"/>
        <v/>
      </c>
      <c r="C117" s="1884">
        <f>'Og s3a'!C94</f>
        <v>0</v>
      </c>
      <c r="D117" s="1885"/>
      <c r="E117" s="1886"/>
      <c r="F117" s="1887">
        <f>'Og s3a'!E94</f>
        <v>0</v>
      </c>
      <c r="G117" s="1888"/>
      <c r="H117" s="1889"/>
      <c r="I117" s="983">
        <f>'Og s3a'!F94</f>
        <v>0</v>
      </c>
      <c r="J117" s="1242"/>
      <c r="K117" s="195"/>
      <c r="L117" s="814">
        <f>'Og s3a'!G94</f>
        <v>0</v>
      </c>
      <c r="M117" s="815">
        <f>'Og s3a'!D94</f>
        <v>0</v>
      </c>
      <c r="N117" s="288">
        <f>Import!J92</f>
        <v>0</v>
      </c>
    </row>
    <row r="118" spans="2:14" ht="19.5" hidden="1" customHeight="1">
      <c r="B118" s="1233" t="str">
        <f t="shared" si="1"/>
        <v/>
      </c>
      <c r="C118" s="1884">
        <f>'Og s3a'!C95</f>
        <v>0</v>
      </c>
      <c r="D118" s="1885"/>
      <c r="E118" s="1886"/>
      <c r="F118" s="1887">
        <f>'Og s3a'!E95</f>
        <v>0</v>
      </c>
      <c r="G118" s="1888"/>
      <c r="H118" s="1889"/>
      <c r="I118" s="983">
        <f>'Og s3a'!F95</f>
        <v>0</v>
      </c>
      <c r="J118" s="1242"/>
      <c r="K118" s="195"/>
      <c r="L118" s="814">
        <f>'Og s3a'!G95</f>
        <v>0</v>
      </c>
      <c r="M118" s="815">
        <f>'Og s3a'!D95</f>
        <v>0</v>
      </c>
      <c r="N118" s="288">
        <f>Import!J93</f>
        <v>0</v>
      </c>
    </row>
    <row r="119" spans="2:14" ht="19.5" hidden="1" customHeight="1">
      <c r="B119" s="1233" t="str">
        <f t="shared" si="1"/>
        <v/>
      </c>
      <c r="C119" s="1884">
        <f>'Og s3a'!C96</f>
        <v>0</v>
      </c>
      <c r="D119" s="1885"/>
      <c r="E119" s="1886"/>
      <c r="F119" s="1887">
        <f>'Og s3a'!E96</f>
        <v>0</v>
      </c>
      <c r="G119" s="1888"/>
      <c r="H119" s="1889"/>
      <c r="I119" s="983">
        <f>'Og s3a'!F96</f>
        <v>0</v>
      </c>
      <c r="J119" s="1242"/>
      <c r="K119" s="195"/>
      <c r="L119" s="814">
        <f>'Og s3a'!G96</f>
        <v>0</v>
      </c>
      <c r="M119" s="815">
        <f>'Og s3a'!D96</f>
        <v>0</v>
      </c>
      <c r="N119" s="288">
        <f>Import!J94</f>
        <v>0</v>
      </c>
    </row>
    <row r="120" spans="2:14" ht="19.5" hidden="1" customHeight="1">
      <c r="B120" s="1233" t="str">
        <f t="shared" si="1"/>
        <v/>
      </c>
      <c r="C120" s="1884">
        <f>'Og s3a'!C97</f>
        <v>0</v>
      </c>
      <c r="D120" s="1885"/>
      <c r="E120" s="1886"/>
      <c r="F120" s="1887">
        <f>'Og s3a'!E97</f>
        <v>0</v>
      </c>
      <c r="G120" s="1888"/>
      <c r="H120" s="1889"/>
      <c r="I120" s="983">
        <f>'Og s3a'!F97</f>
        <v>0</v>
      </c>
      <c r="J120" s="1242"/>
      <c r="K120" s="195"/>
      <c r="L120" s="814">
        <f>'Og s3a'!G97</f>
        <v>0</v>
      </c>
      <c r="M120" s="815">
        <f>'Og s3a'!D97</f>
        <v>0</v>
      </c>
      <c r="N120" s="288">
        <f>Import!J95</f>
        <v>0</v>
      </c>
    </row>
    <row r="121" spans="2:14" ht="19.5" hidden="1" customHeight="1">
      <c r="B121" s="1233" t="str">
        <f t="shared" si="1"/>
        <v/>
      </c>
      <c r="C121" s="1884">
        <f>'Og s3a'!C98</f>
        <v>0</v>
      </c>
      <c r="D121" s="1885"/>
      <c r="E121" s="1886"/>
      <c r="F121" s="1887">
        <f>'Og s3a'!E98</f>
        <v>0</v>
      </c>
      <c r="G121" s="1888"/>
      <c r="H121" s="1889"/>
      <c r="I121" s="983">
        <f>'Og s3a'!F98</f>
        <v>0</v>
      </c>
      <c r="J121" s="1242"/>
      <c r="K121" s="195"/>
      <c r="L121" s="814">
        <f>'Og s3a'!G98</f>
        <v>0</v>
      </c>
      <c r="M121" s="815">
        <f>'Og s3a'!D98</f>
        <v>0</v>
      </c>
      <c r="N121" s="288">
        <f>Import!J96</f>
        <v>0</v>
      </c>
    </row>
    <row r="122" spans="2:14" ht="19.5" hidden="1" customHeight="1">
      <c r="B122" s="1233" t="str">
        <f t="shared" si="1"/>
        <v/>
      </c>
      <c r="C122" s="1884">
        <f>'Og s3a'!C99</f>
        <v>0</v>
      </c>
      <c r="D122" s="1885"/>
      <c r="E122" s="1886"/>
      <c r="F122" s="1887">
        <f>'Og s3a'!E99</f>
        <v>0</v>
      </c>
      <c r="G122" s="1888"/>
      <c r="H122" s="1889"/>
      <c r="I122" s="983">
        <f>'Og s3a'!F99</f>
        <v>0</v>
      </c>
      <c r="J122" s="1242"/>
      <c r="K122" s="195"/>
      <c r="L122" s="814">
        <f>'Og s3a'!G99</f>
        <v>0</v>
      </c>
      <c r="M122" s="815">
        <f>'Og s3a'!D99</f>
        <v>0</v>
      </c>
      <c r="N122" s="288">
        <f>Import!J97</f>
        <v>0</v>
      </c>
    </row>
    <row r="123" spans="2:14" ht="19.5" hidden="1" customHeight="1">
      <c r="B123" s="1233" t="str">
        <f t="shared" si="1"/>
        <v/>
      </c>
      <c r="C123" s="1884">
        <f>'Og s3a'!C100</f>
        <v>0</v>
      </c>
      <c r="D123" s="1885"/>
      <c r="E123" s="1886"/>
      <c r="F123" s="1887">
        <f>'Og s3a'!E100</f>
        <v>0</v>
      </c>
      <c r="G123" s="1888"/>
      <c r="H123" s="1889"/>
      <c r="I123" s="983">
        <f>'Og s3a'!F100</f>
        <v>0</v>
      </c>
      <c r="J123" s="1242"/>
      <c r="K123" s="195"/>
      <c r="L123" s="814">
        <f>'Og s3a'!G100</f>
        <v>0</v>
      </c>
      <c r="M123" s="815">
        <f>'Og s3a'!D100</f>
        <v>0</v>
      </c>
      <c r="N123" s="288">
        <f>Import!J98</f>
        <v>0</v>
      </c>
    </row>
    <row r="124" spans="2:14" ht="19.5" hidden="1" customHeight="1">
      <c r="B124" s="1233" t="str">
        <f t="shared" si="1"/>
        <v/>
      </c>
      <c r="C124" s="1884">
        <f>'Og s3a'!C101</f>
        <v>0</v>
      </c>
      <c r="D124" s="1885"/>
      <c r="E124" s="1886"/>
      <c r="F124" s="1887">
        <f>'Og s3a'!E101</f>
        <v>0</v>
      </c>
      <c r="G124" s="1888"/>
      <c r="H124" s="1889"/>
      <c r="I124" s="983">
        <f>'Og s3a'!F101</f>
        <v>0</v>
      </c>
      <c r="J124" s="1242"/>
      <c r="K124" s="195"/>
      <c r="L124" s="814">
        <f>'Og s3a'!G101</f>
        <v>0</v>
      </c>
      <c r="M124" s="815">
        <f>'Og s3a'!D101</f>
        <v>0</v>
      </c>
      <c r="N124" s="288">
        <f>Import!J99</f>
        <v>0</v>
      </c>
    </row>
    <row r="125" spans="2:14" ht="19.5" hidden="1" customHeight="1">
      <c r="B125" s="1233" t="str">
        <f t="shared" si="1"/>
        <v/>
      </c>
      <c r="C125" s="1884">
        <f>'Og s3a'!C102</f>
        <v>0</v>
      </c>
      <c r="D125" s="1885"/>
      <c r="E125" s="1886"/>
      <c r="F125" s="1887">
        <f>'Og s3a'!E102</f>
        <v>0</v>
      </c>
      <c r="G125" s="1888"/>
      <c r="H125" s="1889"/>
      <c r="I125" s="983">
        <f>'Og s3a'!F102</f>
        <v>0</v>
      </c>
      <c r="J125" s="1242"/>
      <c r="K125" s="195"/>
      <c r="L125" s="814">
        <f>'Og s3a'!G102</f>
        <v>0</v>
      </c>
      <c r="M125" s="815">
        <f>'Og s3a'!D102</f>
        <v>0</v>
      </c>
      <c r="N125" s="288">
        <f>Import!J100</f>
        <v>0</v>
      </c>
    </row>
    <row r="126" spans="2:14" ht="19.5" hidden="1" customHeight="1">
      <c r="B126" s="1233" t="str">
        <f t="shared" si="1"/>
        <v/>
      </c>
      <c r="C126" s="1884">
        <f>'Og s3a'!C103</f>
        <v>0</v>
      </c>
      <c r="D126" s="1885"/>
      <c r="E126" s="1886"/>
      <c r="F126" s="1887">
        <f>'Og s3a'!E103</f>
        <v>0</v>
      </c>
      <c r="G126" s="1888"/>
      <c r="H126" s="1889"/>
      <c r="I126" s="983">
        <f>'Og s3a'!F103</f>
        <v>0</v>
      </c>
      <c r="J126" s="1242"/>
      <c r="K126" s="195"/>
      <c r="L126" s="814">
        <f>'Og s3a'!G103</f>
        <v>0</v>
      </c>
      <c r="M126" s="815">
        <f>'Og s3a'!D103</f>
        <v>0</v>
      </c>
      <c r="N126" s="288">
        <f>Import!J101</f>
        <v>0</v>
      </c>
    </row>
    <row r="127" spans="2:14" ht="19.5" hidden="1" customHeight="1">
      <c r="B127" s="1233" t="str">
        <f t="shared" si="1"/>
        <v/>
      </c>
      <c r="C127" s="1884">
        <f>'Og s3a'!C104</f>
        <v>0</v>
      </c>
      <c r="D127" s="1885"/>
      <c r="E127" s="1886"/>
      <c r="F127" s="1887">
        <f>'Og s3a'!E104</f>
        <v>0</v>
      </c>
      <c r="G127" s="1888"/>
      <c r="H127" s="1889"/>
      <c r="I127" s="983">
        <f>'Og s3a'!F104</f>
        <v>0</v>
      </c>
      <c r="J127" s="1242"/>
      <c r="K127" s="195"/>
      <c r="L127" s="814">
        <f>'Og s3a'!G104</f>
        <v>0</v>
      </c>
      <c r="M127" s="815">
        <f>'Og s3a'!D104</f>
        <v>0</v>
      </c>
      <c r="N127" s="288">
        <f>Import!J102</f>
        <v>0</v>
      </c>
    </row>
    <row r="128" spans="2:14" ht="19.5" hidden="1" customHeight="1">
      <c r="B128" s="1233" t="str">
        <f t="shared" si="1"/>
        <v/>
      </c>
      <c r="C128" s="1884">
        <f>'Og s3a'!C105</f>
        <v>0</v>
      </c>
      <c r="D128" s="1885"/>
      <c r="E128" s="1886"/>
      <c r="F128" s="1887">
        <f>'Og s3a'!E105</f>
        <v>0</v>
      </c>
      <c r="G128" s="1888"/>
      <c r="H128" s="1889"/>
      <c r="I128" s="983">
        <f>'Og s3a'!F105</f>
        <v>0</v>
      </c>
      <c r="J128" s="1242"/>
      <c r="K128" s="195"/>
      <c r="L128" s="814">
        <f>'Og s3a'!G105</f>
        <v>0</v>
      </c>
      <c r="M128" s="815">
        <f>'Og s3a'!D105</f>
        <v>0</v>
      </c>
      <c r="N128" s="288">
        <f>Import!J103</f>
        <v>0</v>
      </c>
    </row>
    <row r="129" spans="2:14" ht="19.5" hidden="1" customHeight="1">
      <c r="B129" s="1233" t="str">
        <f t="shared" si="1"/>
        <v/>
      </c>
      <c r="C129" s="1884">
        <f>'Og s3a'!C106</f>
        <v>0</v>
      </c>
      <c r="D129" s="1885"/>
      <c r="E129" s="1886"/>
      <c r="F129" s="1887">
        <f>'Og s3a'!E106</f>
        <v>0</v>
      </c>
      <c r="G129" s="1888"/>
      <c r="H129" s="1889"/>
      <c r="I129" s="983">
        <f>'Og s3a'!F106</f>
        <v>0</v>
      </c>
      <c r="J129" s="1242"/>
      <c r="K129" s="195"/>
      <c r="L129" s="814">
        <f>'Og s3a'!G106</f>
        <v>0</v>
      </c>
      <c r="M129" s="815">
        <f>'Og s3a'!D106</f>
        <v>0</v>
      </c>
      <c r="N129" s="288">
        <f>Import!J104</f>
        <v>0</v>
      </c>
    </row>
    <row r="130" spans="2:14" ht="19.5" hidden="1" customHeight="1">
      <c r="B130" s="1233" t="str">
        <f t="shared" si="1"/>
        <v/>
      </c>
      <c r="C130" s="1884">
        <f>'Og s3a'!C107</f>
        <v>0</v>
      </c>
      <c r="D130" s="1885"/>
      <c r="E130" s="1886"/>
      <c r="F130" s="1887">
        <f>'Og s3a'!E107</f>
        <v>0</v>
      </c>
      <c r="G130" s="1888"/>
      <c r="H130" s="1889"/>
      <c r="I130" s="983">
        <f>'Og s3a'!F107</f>
        <v>0</v>
      </c>
      <c r="J130" s="1242"/>
      <c r="K130" s="195"/>
      <c r="L130" s="814">
        <f>'Og s3a'!G107</f>
        <v>0</v>
      </c>
      <c r="M130" s="815">
        <f>'Og s3a'!D107</f>
        <v>0</v>
      </c>
      <c r="N130" s="288">
        <f>Import!J105</f>
        <v>0</v>
      </c>
    </row>
    <row r="131" spans="2:14" ht="19.5" hidden="1" customHeight="1">
      <c r="B131" s="1233" t="str">
        <f t="shared" si="1"/>
        <v/>
      </c>
      <c r="C131" s="1884">
        <f>'Og s3a'!C108</f>
        <v>0</v>
      </c>
      <c r="D131" s="1885"/>
      <c r="E131" s="1886"/>
      <c r="F131" s="1887">
        <f>'Og s3a'!E108</f>
        <v>0</v>
      </c>
      <c r="G131" s="1888"/>
      <c r="H131" s="1889"/>
      <c r="I131" s="983">
        <f>'Og s3a'!F108</f>
        <v>0</v>
      </c>
      <c r="J131" s="1242"/>
      <c r="K131" s="195"/>
      <c r="L131" s="814">
        <f>'Og s3a'!G108</f>
        <v>0</v>
      </c>
      <c r="M131" s="815">
        <f>'Og s3a'!D108</f>
        <v>0</v>
      </c>
      <c r="N131" s="288">
        <f>Import!J106</f>
        <v>0</v>
      </c>
    </row>
    <row r="132" spans="2:14" ht="19.5" hidden="1" customHeight="1">
      <c r="B132" s="1233" t="str">
        <f t="shared" si="1"/>
        <v/>
      </c>
      <c r="C132" s="1884">
        <f>'Og s3a'!C109</f>
        <v>0</v>
      </c>
      <c r="D132" s="1885"/>
      <c r="E132" s="1886"/>
      <c r="F132" s="1887">
        <f>'Og s3a'!E109</f>
        <v>0</v>
      </c>
      <c r="G132" s="1888"/>
      <c r="H132" s="1889"/>
      <c r="I132" s="983">
        <f>'Og s3a'!F109</f>
        <v>0</v>
      </c>
      <c r="J132" s="1242"/>
      <c r="K132" s="195"/>
      <c r="L132" s="814">
        <f>'Og s3a'!G109</f>
        <v>0</v>
      </c>
      <c r="M132" s="815">
        <f>'Og s3a'!D109</f>
        <v>0</v>
      </c>
      <c r="N132" s="288">
        <f>Import!J107</f>
        <v>0</v>
      </c>
    </row>
    <row r="133" spans="2:14" ht="19.5" hidden="1" customHeight="1">
      <c r="B133" s="1233" t="str">
        <f t="shared" si="1"/>
        <v/>
      </c>
      <c r="C133" s="1884">
        <f>'Og s3a'!C110</f>
        <v>0</v>
      </c>
      <c r="D133" s="1885"/>
      <c r="E133" s="1886"/>
      <c r="F133" s="1887">
        <f>'Og s3a'!E110</f>
        <v>0</v>
      </c>
      <c r="G133" s="1888"/>
      <c r="H133" s="1889"/>
      <c r="I133" s="983">
        <f>'Og s3a'!F110</f>
        <v>0</v>
      </c>
      <c r="J133" s="1242"/>
      <c r="K133" s="195"/>
      <c r="L133" s="814">
        <f>'Og s3a'!G110</f>
        <v>0</v>
      </c>
      <c r="M133" s="815">
        <f>'Og s3a'!D110</f>
        <v>0</v>
      </c>
      <c r="N133" s="288">
        <f>Import!J108</f>
        <v>0</v>
      </c>
    </row>
    <row r="134" spans="2:14" ht="19.5" hidden="1" customHeight="1">
      <c r="B134" s="1233" t="str">
        <f t="shared" si="1"/>
        <v/>
      </c>
      <c r="C134" s="1884">
        <f>'Og s3a'!C111</f>
        <v>0</v>
      </c>
      <c r="D134" s="1885"/>
      <c r="E134" s="1886"/>
      <c r="F134" s="1887">
        <f>'Og s3a'!E111</f>
        <v>0</v>
      </c>
      <c r="G134" s="1888"/>
      <c r="H134" s="1889"/>
      <c r="I134" s="983">
        <f>'Og s3a'!F111</f>
        <v>0</v>
      </c>
      <c r="J134" s="1242"/>
      <c r="K134" s="195"/>
      <c r="L134" s="814">
        <f>'Og s3a'!G111</f>
        <v>0</v>
      </c>
      <c r="M134" s="815">
        <f>'Og s3a'!D111</f>
        <v>0</v>
      </c>
      <c r="N134" s="288">
        <f>Import!J109</f>
        <v>0</v>
      </c>
    </row>
    <row r="135" spans="2:14" ht="19.5" hidden="1" customHeight="1">
      <c r="B135" s="1233" t="str">
        <f t="shared" si="1"/>
        <v/>
      </c>
      <c r="C135" s="1884">
        <f>'Og s3a'!C112</f>
        <v>0</v>
      </c>
      <c r="D135" s="1885"/>
      <c r="E135" s="1886"/>
      <c r="F135" s="1887">
        <f>'Og s3a'!E112</f>
        <v>0</v>
      </c>
      <c r="G135" s="1888"/>
      <c r="H135" s="1889"/>
      <c r="I135" s="983">
        <f>'Og s3a'!F112</f>
        <v>0</v>
      </c>
      <c r="J135" s="1242"/>
      <c r="K135" s="195"/>
      <c r="L135" s="814">
        <f>'Og s3a'!G112</f>
        <v>0</v>
      </c>
      <c r="M135" s="815">
        <f>'Og s3a'!D112</f>
        <v>0</v>
      </c>
      <c r="N135" s="288">
        <f>Import!J110</f>
        <v>0</v>
      </c>
    </row>
    <row r="136" spans="2:14" ht="19.5" hidden="1" customHeight="1">
      <c r="B136" s="1233" t="str">
        <f t="shared" si="1"/>
        <v/>
      </c>
      <c r="C136" s="1884">
        <f>'Og s3a'!C113</f>
        <v>0</v>
      </c>
      <c r="D136" s="1885"/>
      <c r="E136" s="1886"/>
      <c r="F136" s="1887">
        <f>'Og s3a'!E113</f>
        <v>0</v>
      </c>
      <c r="G136" s="1888"/>
      <c r="H136" s="1889"/>
      <c r="I136" s="983">
        <f>'Og s3a'!F113</f>
        <v>0</v>
      </c>
      <c r="J136" s="1242"/>
      <c r="K136" s="195"/>
      <c r="L136" s="814">
        <f>'Og s3a'!G113</f>
        <v>0</v>
      </c>
      <c r="M136" s="815">
        <f>'Og s3a'!D113</f>
        <v>0</v>
      </c>
      <c r="N136" s="288">
        <f>Import!J111</f>
        <v>0</v>
      </c>
    </row>
    <row r="137" spans="2:14" ht="19.5" hidden="1" customHeight="1">
      <c r="B137" s="1233" t="str">
        <f t="shared" si="1"/>
        <v/>
      </c>
      <c r="C137" s="1884">
        <f>'Og s3a'!C114</f>
        <v>0</v>
      </c>
      <c r="D137" s="1885"/>
      <c r="E137" s="1886"/>
      <c r="F137" s="1887">
        <f>'Og s3a'!E114</f>
        <v>0</v>
      </c>
      <c r="G137" s="1888"/>
      <c r="H137" s="1889"/>
      <c r="I137" s="983">
        <f>'Og s3a'!F114</f>
        <v>0</v>
      </c>
      <c r="J137" s="1242"/>
      <c r="K137" s="195"/>
      <c r="L137" s="814">
        <f>'Og s3a'!G114</f>
        <v>0</v>
      </c>
      <c r="M137" s="815">
        <f>'Og s3a'!D114</f>
        <v>0</v>
      </c>
      <c r="N137" s="288">
        <f>Import!J112</f>
        <v>0</v>
      </c>
    </row>
    <row r="138" spans="2:14" ht="19.5" hidden="1" customHeight="1">
      <c r="B138" s="1233" t="str">
        <f t="shared" si="1"/>
        <v/>
      </c>
      <c r="C138" s="1884">
        <f>'Og s3a'!C115</f>
        <v>0</v>
      </c>
      <c r="D138" s="1885"/>
      <c r="E138" s="1886"/>
      <c r="F138" s="1887">
        <f>'Og s3a'!E115</f>
        <v>0</v>
      </c>
      <c r="G138" s="1888"/>
      <c r="H138" s="1889"/>
      <c r="I138" s="983">
        <f>'Og s3a'!F115</f>
        <v>0</v>
      </c>
      <c r="J138" s="1242"/>
      <c r="K138" s="195"/>
      <c r="L138" s="814">
        <f>'Og s3a'!G115</f>
        <v>0</v>
      </c>
      <c r="M138" s="815">
        <f>'Og s3a'!D115</f>
        <v>0</v>
      </c>
      <c r="N138" s="288">
        <f>Import!J113</f>
        <v>0</v>
      </c>
    </row>
    <row r="139" spans="2:14" ht="19.5" hidden="1" customHeight="1">
      <c r="B139" s="1233" t="str">
        <f t="shared" si="1"/>
        <v/>
      </c>
      <c r="C139" s="1884">
        <f>'Og s3a'!C116</f>
        <v>0</v>
      </c>
      <c r="D139" s="1885"/>
      <c r="E139" s="1886"/>
      <c r="F139" s="1887">
        <f>'Og s3a'!E116</f>
        <v>0</v>
      </c>
      <c r="G139" s="1888"/>
      <c r="H139" s="1889"/>
      <c r="I139" s="983">
        <f>'Og s3a'!F116</f>
        <v>0</v>
      </c>
      <c r="J139" s="1242"/>
      <c r="K139" s="195"/>
      <c r="L139" s="814">
        <f>'Og s3a'!G116</f>
        <v>0</v>
      </c>
      <c r="M139" s="815">
        <f>'Og s3a'!D116</f>
        <v>0</v>
      </c>
      <c r="N139" s="288">
        <f>Import!J114</f>
        <v>0</v>
      </c>
    </row>
    <row r="140" spans="2:14" ht="19.5" hidden="1" customHeight="1">
      <c r="B140" s="1233" t="str">
        <f t="shared" si="1"/>
        <v/>
      </c>
      <c r="C140" s="1884">
        <f>'Og s3a'!C117</f>
        <v>0</v>
      </c>
      <c r="D140" s="1885"/>
      <c r="E140" s="1886"/>
      <c r="F140" s="1887">
        <f>'Og s3a'!E117</f>
        <v>0</v>
      </c>
      <c r="G140" s="1888"/>
      <c r="H140" s="1889"/>
      <c r="I140" s="983">
        <f>'Og s3a'!F117</f>
        <v>0</v>
      </c>
      <c r="J140" s="1242"/>
      <c r="K140" s="195"/>
      <c r="L140" s="814">
        <f>'Og s3a'!G117</f>
        <v>0</v>
      </c>
      <c r="M140" s="815">
        <f>'Og s3a'!D117</f>
        <v>0</v>
      </c>
      <c r="N140" s="288">
        <f>Import!J115</f>
        <v>0</v>
      </c>
    </row>
    <row r="141" spans="2:14" ht="19.5" hidden="1" customHeight="1">
      <c r="B141" s="1233" t="str">
        <f t="shared" si="1"/>
        <v/>
      </c>
      <c r="C141" s="1884">
        <f>'Og s3a'!C118</f>
        <v>0</v>
      </c>
      <c r="D141" s="1885"/>
      <c r="E141" s="1886"/>
      <c r="F141" s="1887">
        <f>'Og s3a'!E118</f>
        <v>0</v>
      </c>
      <c r="G141" s="1888"/>
      <c r="H141" s="1889"/>
      <c r="I141" s="983">
        <f>'Og s3a'!F118</f>
        <v>0</v>
      </c>
      <c r="J141" s="1242"/>
      <c r="K141" s="195"/>
      <c r="L141" s="814">
        <f>'Og s3a'!G118</f>
        <v>0</v>
      </c>
      <c r="M141" s="815">
        <f>'Og s3a'!D118</f>
        <v>0</v>
      </c>
      <c r="N141" s="288">
        <f>Import!J116</f>
        <v>0</v>
      </c>
    </row>
    <row r="142" spans="2:14" ht="19.5" hidden="1" customHeight="1">
      <c r="B142" s="1233" t="str">
        <f t="shared" si="1"/>
        <v/>
      </c>
      <c r="C142" s="1884">
        <f>'Og s3a'!C119</f>
        <v>0</v>
      </c>
      <c r="D142" s="1885"/>
      <c r="E142" s="1886"/>
      <c r="F142" s="1887">
        <f>'Og s3a'!E119</f>
        <v>0</v>
      </c>
      <c r="G142" s="1888"/>
      <c r="H142" s="1889"/>
      <c r="I142" s="983">
        <f>'Og s3a'!F119</f>
        <v>0</v>
      </c>
      <c r="J142" s="1242"/>
      <c r="K142" s="195"/>
      <c r="L142" s="814">
        <f>'Og s3a'!G119</f>
        <v>0</v>
      </c>
      <c r="M142" s="815">
        <f>'Og s3a'!D119</f>
        <v>0</v>
      </c>
      <c r="N142" s="288">
        <f>Import!J117</f>
        <v>0</v>
      </c>
    </row>
    <row r="143" spans="2:14" ht="19.5" hidden="1" customHeight="1">
      <c r="B143" s="1233" t="str">
        <f t="shared" si="1"/>
        <v/>
      </c>
      <c r="C143" s="1884">
        <f>'Og s3a'!C120</f>
        <v>0</v>
      </c>
      <c r="D143" s="1885"/>
      <c r="E143" s="1886"/>
      <c r="F143" s="1887">
        <f>'Og s3a'!E120</f>
        <v>0</v>
      </c>
      <c r="G143" s="1888"/>
      <c r="H143" s="1889"/>
      <c r="I143" s="983">
        <f>'Og s3a'!F120</f>
        <v>0</v>
      </c>
      <c r="J143" s="1242"/>
      <c r="K143" s="195"/>
      <c r="L143" s="814">
        <f>'Og s3a'!G120</f>
        <v>0</v>
      </c>
      <c r="M143" s="815">
        <f>'Og s3a'!D120</f>
        <v>0</v>
      </c>
      <c r="N143" s="288">
        <f>Import!J118</f>
        <v>0</v>
      </c>
    </row>
    <row r="144" spans="2:14" ht="19.5" hidden="1" customHeight="1">
      <c r="B144" s="1233" t="str">
        <f t="shared" si="1"/>
        <v/>
      </c>
      <c r="C144" s="1884">
        <f>'Og s3a'!C121</f>
        <v>0</v>
      </c>
      <c r="D144" s="1885"/>
      <c r="E144" s="1886"/>
      <c r="F144" s="1887">
        <f>'Og s3a'!E121</f>
        <v>0</v>
      </c>
      <c r="G144" s="1888"/>
      <c r="H144" s="1889"/>
      <c r="I144" s="983">
        <f>'Og s3a'!F121</f>
        <v>0</v>
      </c>
      <c r="J144" s="1242"/>
      <c r="K144" s="195"/>
      <c r="L144" s="814">
        <f>'Og s3a'!G121</f>
        <v>0</v>
      </c>
      <c r="M144" s="815">
        <f>'Og s3a'!D121</f>
        <v>0</v>
      </c>
      <c r="N144" s="288">
        <f>Import!J119</f>
        <v>0</v>
      </c>
    </row>
    <row r="145" spans="2:14" ht="19.5" hidden="1" customHeight="1">
      <c r="B145" s="1233" t="str">
        <f t="shared" si="1"/>
        <v/>
      </c>
      <c r="C145" s="1884">
        <f>'Og s3a'!C122</f>
        <v>0</v>
      </c>
      <c r="D145" s="1885"/>
      <c r="E145" s="1886"/>
      <c r="F145" s="1887">
        <f>'Og s3a'!E122</f>
        <v>0</v>
      </c>
      <c r="G145" s="1888"/>
      <c r="H145" s="1889"/>
      <c r="I145" s="983">
        <f>'Og s3a'!F122</f>
        <v>0</v>
      </c>
      <c r="J145" s="1242"/>
      <c r="K145" s="195"/>
      <c r="L145" s="814">
        <f>'Og s3a'!G122</f>
        <v>0</v>
      </c>
      <c r="M145" s="815">
        <f>'Og s3a'!D122</f>
        <v>0</v>
      </c>
      <c r="N145" s="288">
        <f>Import!J120</f>
        <v>0</v>
      </c>
    </row>
    <row r="146" spans="2:14" ht="19.5" hidden="1" customHeight="1">
      <c r="B146" s="1233" t="str">
        <f t="shared" si="1"/>
        <v/>
      </c>
      <c r="C146" s="1884">
        <f>'Og s3a'!C123</f>
        <v>0</v>
      </c>
      <c r="D146" s="1885"/>
      <c r="E146" s="1886"/>
      <c r="F146" s="1887">
        <f>'Og s3a'!E123</f>
        <v>0</v>
      </c>
      <c r="G146" s="1888"/>
      <c r="H146" s="1889"/>
      <c r="I146" s="983">
        <f>'Og s3a'!F123</f>
        <v>0</v>
      </c>
      <c r="J146" s="1242"/>
      <c r="K146" s="195"/>
      <c r="L146" s="814">
        <f>'Og s3a'!G123</f>
        <v>0</v>
      </c>
      <c r="M146" s="815">
        <f>'Og s3a'!D123</f>
        <v>0</v>
      </c>
      <c r="N146" s="288">
        <f>Import!J121</f>
        <v>0</v>
      </c>
    </row>
    <row r="147" spans="2:14" ht="19.5" hidden="1" customHeight="1">
      <c r="B147" s="1233" t="str">
        <f t="shared" si="1"/>
        <v/>
      </c>
      <c r="C147" s="1884">
        <f>'Og s3a'!C124</f>
        <v>0</v>
      </c>
      <c r="D147" s="1885"/>
      <c r="E147" s="1886"/>
      <c r="F147" s="1887">
        <f>'Og s3a'!E124</f>
        <v>0</v>
      </c>
      <c r="G147" s="1888"/>
      <c r="H147" s="1889"/>
      <c r="I147" s="983">
        <f>'Og s3a'!F124</f>
        <v>0</v>
      </c>
      <c r="J147" s="1242"/>
      <c r="K147" s="195"/>
      <c r="L147" s="814">
        <f>'Og s3a'!G124</f>
        <v>0</v>
      </c>
      <c r="M147" s="815">
        <f>'Og s3a'!D124</f>
        <v>0</v>
      </c>
      <c r="N147" s="288">
        <f>Import!J122</f>
        <v>0</v>
      </c>
    </row>
    <row r="148" spans="2:14" ht="19.5" hidden="1" customHeight="1">
      <c r="B148" s="1233" t="str">
        <f t="shared" si="1"/>
        <v/>
      </c>
      <c r="C148" s="1884">
        <f>'Og s3a'!C125</f>
        <v>0</v>
      </c>
      <c r="D148" s="1885"/>
      <c r="E148" s="1886"/>
      <c r="F148" s="1887">
        <f>'Og s3a'!E125</f>
        <v>0</v>
      </c>
      <c r="G148" s="1888"/>
      <c r="H148" s="1889"/>
      <c r="I148" s="983">
        <f>'Og s3a'!F125</f>
        <v>0</v>
      </c>
      <c r="J148" s="1242"/>
      <c r="K148" s="195"/>
      <c r="L148" s="814">
        <f>'Og s3a'!G125</f>
        <v>0</v>
      </c>
      <c r="M148" s="815">
        <f>'Og s3a'!D125</f>
        <v>0</v>
      </c>
      <c r="N148" s="288">
        <f>Import!J123</f>
        <v>0</v>
      </c>
    </row>
    <row r="149" spans="2:14" ht="19.5" hidden="1" customHeight="1">
      <c r="B149" s="1233" t="str">
        <f t="shared" si="1"/>
        <v/>
      </c>
      <c r="C149" s="1884">
        <f>'Og s3a'!C126</f>
        <v>0</v>
      </c>
      <c r="D149" s="1885"/>
      <c r="E149" s="1886"/>
      <c r="F149" s="1887">
        <f>'Og s3a'!E126</f>
        <v>0</v>
      </c>
      <c r="G149" s="1888"/>
      <c r="H149" s="1889"/>
      <c r="I149" s="983">
        <f>'Og s3a'!F126</f>
        <v>0</v>
      </c>
      <c r="J149" s="1242"/>
      <c r="K149" s="195"/>
      <c r="L149" s="814">
        <f>'Og s3a'!G126</f>
        <v>0</v>
      </c>
      <c r="M149" s="815">
        <f>'Og s3a'!D126</f>
        <v>0</v>
      </c>
      <c r="N149" s="288">
        <f>Import!J124</f>
        <v>0</v>
      </c>
    </row>
    <row r="150" spans="2:14" ht="19.5" hidden="1" customHeight="1">
      <c r="B150" s="1233" t="str">
        <f t="shared" si="1"/>
        <v/>
      </c>
      <c r="C150" s="1884">
        <f>'Og s3a'!C127</f>
        <v>0</v>
      </c>
      <c r="D150" s="1885"/>
      <c r="E150" s="1886"/>
      <c r="F150" s="1887">
        <f>'Og s3a'!E127</f>
        <v>0</v>
      </c>
      <c r="G150" s="1888"/>
      <c r="H150" s="1889"/>
      <c r="I150" s="983">
        <f>'Og s3a'!F127</f>
        <v>0</v>
      </c>
      <c r="J150" s="1242"/>
      <c r="K150" s="195"/>
      <c r="L150" s="814">
        <f>'Og s3a'!G127</f>
        <v>0</v>
      </c>
      <c r="M150" s="815">
        <f>'Og s3a'!D127</f>
        <v>0</v>
      </c>
      <c r="N150" s="288">
        <f>Import!J125</f>
        <v>0</v>
      </c>
    </row>
    <row r="151" spans="2:14" ht="19.5" hidden="1" customHeight="1">
      <c r="B151" s="1233" t="str">
        <f t="shared" si="1"/>
        <v/>
      </c>
      <c r="C151" s="1884">
        <f>'Og s3a'!C128</f>
        <v>0</v>
      </c>
      <c r="D151" s="1885"/>
      <c r="E151" s="1886"/>
      <c r="F151" s="1887">
        <f>'Og s3a'!E128</f>
        <v>0</v>
      </c>
      <c r="G151" s="1888"/>
      <c r="H151" s="1889"/>
      <c r="I151" s="983">
        <f>'Og s3a'!F128</f>
        <v>0</v>
      </c>
      <c r="J151" s="1242"/>
      <c r="K151" s="195"/>
      <c r="L151" s="814">
        <f>'Og s3a'!G128</f>
        <v>0</v>
      </c>
      <c r="M151" s="815">
        <f>'Og s3a'!D128</f>
        <v>0</v>
      </c>
      <c r="N151" s="288">
        <f>Import!J126</f>
        <v>0</v>
      </c>
    </row>
    <row r="152" spans="2:14" ht="19.5" hidden="1" customHeight="1">
      <c r="B152" s="1233" t="str">
        <f t="shared" si="1"/>
        <v/>
      </c>
      <c r="C152" s="1884">
        <f>'Og s3a'!C129</f>
        <v>0</v>
      </c>
      <c r="D152" s="1885"/>
      <c r="E152" s="1886"/>
      <c r="F152" s="1887">
        <f>'Og s3a'!E129</f>
        <v>0</v>
      </c>
      <c r="G152" s="1888"/>
      <c r="H152" s="1889"/>
      <c r="I152" s="983">
        <f>'Og s3a'!F129</f>
        <v>0</v>
      </c>
      <c r="J152" s="1242"/>
      <c r="K152" s="195"/>
      <c r="L152" s="814">
        <f>'Og s3a'!G129</f>
        <v>0</v>
      </c>
      <c r="M152" s="815">
        <f>'Og s3a'!D129</f>
        <v>0</v>
      </c>
      <c r="N152" s="288">
        <f>Import!J127</f>
        <v>0</v>
      </c>
    </row>
    <row r="153" spans="2:14" ht="19.5" hidden="1" customHeight="1">
      <c r="B153" s="1233" t="str">
        <f t="shared" si="1"/>
        <v/>
      </c>
      <c r="C153" s="1884">
        <f>'Og s3a'!C130</f>
        <v>0</v>
      </c>
      <c r="D153" s="1885"/>
      <c r="E153" s="1886"/>
      <c r="F153" s="1887">
        <f>'Og s3a'!E130</f>
        <v>0</v>
      </c>
      <c r="G153" s="1888"/>
      <c r="H153" s="1889"/>
      <c r="I153" s="983">
        <f>'Og s3a'!F130</f>
        <v>0</v>
      </c>
      <c r="J153" s="1242"/>
      <c r="K153" s="195"/>
      <c r="L153" s="814">
        <f>'Og s3a'!G130</f>
        <v>0</v>
      </c>
      <c r="M153" s="815">
        <f>'Og s3a'!D130</f>
        <v>0</v>
      </c>
      <c r="N153" s="288">
        <f>Import!J128</f>
        <v>0</v>
      </c>
    </row>
    <row r="154" spans="2:14" ht="19.5" hidden="1" customHeight="1">
      <c r="B154" s="1233" t="str">
        <f t="shared" si="1"/>
        <v/>
      </c>
      <c r="C154" s="1884">
        <f>'Og s3a'!C131</f>
        <v>0</v>
      </c>
      <c r="D154" s="1885"/>
      <c r="E154" s="1886"/>
      <c r="F154" s="1887">
        <f>'Og s3a'!E131</f>
        <v>0</v>
      </c>
      <c r="G154" s="1888"/>
      <c r="H154" s="1889"/>
      <c r="I154" s="983">
        <f>'Og s3a'!F131</f>
        <v>0</v>
      </c>
      <c r="J154" s="1242"/>
      <c r="K154" s="195"/>
      <c r="L154" s="814">
        <f>'Og s3a'!G131</f>
        <v>0</v>
      </c>
      <c r="M154" s="815">
        <f>'Og s3a'!D131</f>
        <v>0</v>
      </c>
      <c r="N154" s="288">
        <f>Import!J129</f>
        <v>0</v>
      </c>
    </row>
    <row r="155" spans="2:14" ht="19.5" hidden="1" customHeight="1">
      <c r="B155" s="1233" t="str">
        <f t="shared" si="1"/>
        <v/>
      </c>
      <c r="C155" s="1884">
        <f>'Og s3a'!C132</f>
        <v>0</v>
      </c>
      <c r="D155" s="1885"/>
      <c r="E155" s="1886"/>
      <c r="F155" s="1887">
        <f>'Og s3a'!E132</f>
        <v>0</v>
      </c>
      <c r="G155" s="1888"/>
      <c r="H155" s="1889"/>
      <c r="I155" s="983">
        <f>'Og s3a'!F132</f>
        <v>0</v>
      </c>
      <c r="J155" s="1242"/>
      <c r="K155" s="195"/>
      <c r="L155" s="814">
        <f>'Og s3a'!G132</f>
        <v>0</v>
      </c>
      <c r="M155" s="815">
        <f>'Og s3a'!D132</f>
        <v>0</v>
      </c>
      <c r="N155" s="288">
        <f>Import!J130</f>
        <v>0</v>
      </c>
    </row>
    <row r="156" spans="2:14" ht="19.5" hidden="1" customHeight="1">
      <c r="B156" s="1233" t="str">
        <f t="shared" si="1"/>
        <v/>
      </c>
      <c r="C156" s="1884">
        <f>'Og s3a'!C133</f>
        <v>0</v>
      </c>
      <c r="D156" s="1885"/>
      <c r="E156" s="1886"/>
      <c r="F156" s="1887">
        <f>'Og s3a'!E133</f>
        <v>0</v>
      </c>
      <c r="G156" s="1888"/>
      <c r="H156" s="1889"/>
      <c r="I156" s="983">
        <f>'Og s3a'!F133</f>
        <v>0</v>
      </c>
      <c r="J156" s="1242"/>
      <c r="K156" s="195"/>
      <c r="L156" s="814">
        <f>'Og s3a'!G133</f>
        <v>0</v>
      </c>
      <c r="M156" s="815">
        <f>'Og s3a'!D133</f>
        <v>0</v>
      </c>
      <c r="N156" s="288">
        <f>Import!J131</f>
        <v>0</v>
      </c>
    </row>
    <row r="157" spans="2:14" ht="19.5" hidden="1" customHeight="1">
      <c r="B157" s="1233" t="str">
        <f t="shared" si="1"/>
        <v/>
      </c>
      <c r="C157" s="1884">
        <f>'Og s3a'!C134</f>
        <v>0</v>
      </c>
      <c r="D157" s="1885"/>
      <c r="E157" s="1886"/>
      <c r="F157" s="1887">
        <f>'Og s3a'!E134</f>
        <v>0</v>
      </c>
      <c r="G157" s="1888"/>
      <c r="H157" s="1889"/>
      <c r="I157" s="983">
        <f>'Og s3a'!F134</f>
        <v>0</v>
      </c>
      <c r="J157" s="1242"/>
      <c r="K157" s="195"/>
      <c r="L157" s="814">
        <f>'Og s3a'!G134</f>
        <v>0</v>
      </c>
      <c r="M157" s="815">
        <f>'Og s3a'!D134</f>
        <v>0</v>
      </c>
      <c r="N157" s="288">
        <f>Import!J132</f>
        <v>0</v>
      </c>
    </row>
    <row r="158" spans="2:14" ht="19.5" hidden="1" customHeight="1">
      <c r="B158" s="1233" t="str">
        <f t="shared" ref="B158:B221" si="2">IF(I158&gt;0,"Wypełnione","")</f>
        <v/>
      </c>
      <c r="C158" s="1884">
        <f>'Og s3a'!C135</f>
        <v>0</v>
      </c>
      <c r="D158" s="1885"/>
      <c r="E158" s="1886"/>
      <c r="F158" s="1887">
        <f>'Og s3a'!E135</f>
        <v>0</v>
      </c>
      <c r="G158" s="1888"/>
      <c r="H158" s="1889"/>
      <c r="I158" s="983">
        <f>'Og s3a'!F135</f>
        <v>0</v>
      </c>
      <c r="J158" s="1242"/>
      <c r="K158" s="195"/>
      <c r="L158" s="814">
        <f>'Og s3a'!G135</f>
        <v>0</v>
      </c>
      <c r="M158" s="815">
        <f>'Og s3a'!D135</f>
        <v>0</v>
      </c>
      <c r="N158" s="288">
        <f>Import!J133</f>
        <v>0</v>
      </c>
    </row>
    <row r="159" spans="2:14" ht="19.5" hidden="1" customHeight="1">
      <c r="B159" s="1233" t="str">
        <f t="shared" si="2"/>
        <v/>
      </c>
      <c r="C159" s="1884">
        <f>'Og s3a'!C136</f>
        <v>0</v>
      </c>
      <c r="D159" s="1885"/>
      <c r="E159" s="1886"/>
      <c r="F159" s="1887">
        <f>'Og s3a'!E136</f>
        <v>0</v>
      </c>
      <c r="G159" s="1888"/>
      <c r="H159" s="1889"/>
      <c r="I159" s="983">
        <f>'Og s3a'!F136</f>
        <v>0</v>
      </c>
      <c r="J159" s="1242"/>
      <c r="K159" s="195"/>
      <c r="L159" s="814">
        <f>'Og s3a'!G136</f>
        <v>0</v>
      </c>
      <c r="M159" s="815">
        <f>'Og s3a'!D136</f>
        <v>0</v>
      </c>
      <c r="N159" s="288">
        <f>Import!J134</f>
        <v>0</v>
      </c>
    </row>
    <row r="160" spans="2:14" ht="19.5" hidden="1" customHeight="1">
      <c r="B160" s="1233" t="str">
        <f t="shared" si="2"/>
        <v/>
      </c>
      <c r="C160" s="1884">
        <f>'Og s3a'!C137</f>
        <v>0</v>
      </c>
      <c r="D160" s="1885"/>
      <c r="E160" s="1886"/>
      <c r="F160" s="1887">
        <f>'Og s3a'!E137</f>
        <v>0</v>
      </c>
      <c r="G160" s="1888"/>
      <c r="H160" s="1889"/>
      <c r="I160" s="983">
        <f>'Og s3a'!F137</f>
        <v>0</v>
      </c>
      <c r="J160" s="1242"/>
      <c r="K160" s="195"/>
      <c r="L160" s="814">
        <f>'Og s3a'!G137</f>
        <v>0</v>
      </c>
      <c r="M160" s="815">
        <f>'Og s3a'!D137</f>
        <v>0</v>
      </c>
      <c r="N160" s="288">
        <f>Import!J135</f>
        <v>0</v>
      </c>
    </row>
    <row r="161" spans="2:14" ht="19.5" hidden="1" customHeight="1">
      <c r="B161" s="1233" t="str">
        <f t="shared" si="2"/>
        <v/>
      </c>
      <c r="C161" s="1884">
        <f>'Og s3a'!C138</f>
        <v>0</v>
      </c>
      <c r="D161" s="1885"/>
      <c r="E161" s="1886"/>
      <c r="F161" s="1887">
        <f>'Og s3a'!E138</f>
        <v>0</v>
      </c>
      <c r="G161" s="1888"/>
      <c r="H161" s="1889"/>
      <c r="I161" s="983">
        <f>'Og s3a'!F138</f>
        <v>0</v>
      </c>
      <c r="J161" s="1242"/>
      <c r="K161" s="195"/>
      <c r="L161" s="814">
        <f>'Og s3a'!G138</f>
        <v>0</v>
      </c>
      <c r="M161" s="815">
        <f>'Og s3a'!D138</f>
        <v>0</v>
      </c>
      <c r="N161" s="288">
        <f>Import!J136</f>
        <v>0</v>
      </c>
    </row>
    <row r="162" spans="2:14" ht="19.5" hidden="1" customHeight="1">
      <c r="B162" s="1233" t="str">
        <f t="shared" si="2"/>
        <v/>
      </c>
      <c r="C162" s="1884">
        <f>'Og s3a'!C139</f>
        <v>0</v>
      </c>
      <c r="D162" s="1885"/>
      <c r="E162" s="1886"/>
      <c r="F162" s="1887">
        <f>'Og s3a'!E139</f>
        <v>0</v>
      </c>
      <c r="G162" s="1888"/>
      <c r="H162" s="1889"/>
      <c r="I162" s="983">
        <f>'Og s3a'!F139</f>
        <v>0</v>
      </c>
      <c r="J162" s="1242"/>
      <c r="K162" s="195"/>
      <c r="L162" s="814">
        <f>'Og s3a'!G139</f>
        <v>0</v>
      </c>
      <c r="M162" s="815">
        <f>'Og s3a'!D139</f>
        <v>0</v>
      </c>
      <c r="N162" s="288">
        <f>Import!J137</f>
        <v>0</v>
      </c>
    </row>
    <row r="163" spans="2:14" ht="19.5" hidden="1" customHeight="1">
      <c r="B163" s="1233" t="str">
        <f t="shared" si="2"/>
        <v/>
      </c>
      <c r="C163" s="1884">
        <f>'Og s3a'!C140</f>
        <v>0</v>
      </c>
      <c r="D163" s="1885"/>
      <c r="E163" s="1886"/>
      <c r="F163" s="1887">
        <f>'Og s3a'!E140</f>
        <v>0</v>
      </c>
      <c r="G163" s="1888"/>
      <c r="H163" s="1889"/>
      <c r="I163" s="983">
        <f>'Og s3a'!F140</f>
        <v>0</v>
      </c>
      <c r="J163" s="1242"/>
      <c r="K163" s="195"/>
      <c r="L163" s="814">
        <f>'Og s3a'!G140</f>
        <v>0</v>
      </c>
      <c r="M163" s="815">
        <f>'Og s3a'!D140</f>
        <v>0</v>
      </c>
      <c r="N163" s="288">
        <f>Import!J138</f>
        <v>0</v>
      </c>
    </row>
    <row r="164" spans="2:14" ht="19.5" hidden="1" customHeight="1">
      <c r="B164" s="1233" t="str">
        <f t="shared" si="2"/>
        <v/>
      </c>
      <c r="C164" s="1884">
        <f>'Og s3a'!C141</f>
        <v>0</v>
      </c>
      <c r="D164" s="1885"/>
      <c r="E164" s="1886"/>
      <c r="F164" s="1887">
        <f>'Og s3a'!E141</f>
        <v>0</v>
      </c>
      <c r="G164" s="1888"/>
      <c r="H164" s="1889"/>
      <c r="I164" s="983">
        <f>'Og s3a'!F141</f>
        <v>0</v>
      </c>
      <c r="J164" s="1242"/>
      <c r="K164" s="195"/>
      <c r="L164" s="814">
        <f>'Og s3a'!G141</f>
        <v>0</v>
      </c>
      <c r="M164" s="815">
        <f>'Og s3a'!D141</f>
        <v>0</v>
      </c>
      <c r="N164" s="288">
        <f>Import!J139</f>
        <v>0</v>
      </c>
    </row>
    <row r="165" spans="2:14" ht="19.5" hidden="1" customHeight="1">
      <c r="B165" s="1233" t="str">
        <f t="shared" si="2"/>
        <v/>
      </c>
      <c r="C165" s="1884">
        <f>'Og s3a'!C142</f>
        <v>0</v>
      </c>
      <c r="D165" s="1885"/>
      <c r="E165" s="1886"/>
      <c r="F165" s="1887">
        <f>'Og s3a'!E142</f>
        <v>0</v>
      </c>
      <c r="G165" s="1888"/>
      <c r="H165" s="1889"/>
      <c r="I165" s="983">
        <f>'Og s3a'!F142</f>
        <v>0</v>
      </c>
      <c r="J165" s="1242"/>
      <c r="K165" s="195"/>
      <c r="L165" s="814">
        <f>'Og s3a'!G142</f>
        <v>0</v>
      </c>
      <c r="M165" s="815">
        <f>'Og s3a'!D142</f>
        <v>0</v>
      </c>
      <c r="N165" s="288">
        <f>Import!J140</f>
        <v>0</v>
      </c>
    </row>
    <row r="166" spans="2:14" ht="19.5" hidden="1" customHeight="1">
      <c r="B166" s="1233" t="str">
        <f t="shared" si="2"/>
        <v/>
      </c>
      <c r="C166" s="1884">
        <f>'Og s3a'!C143</f>
        <v>0</v>
      </c>
      <c r="D166" s="1885"/>
      <c r="E166" s="1886"/>
      <c r="F166" s="1887">
        <f>'Og s3a'!E143</f>
        <v>0</v>
      </c>
      <c r="G166" s="1888"/>
      <c r="H166" s="1889"/>
      <c r="I166" s="983">
        <f>'Og s3a'!F143</f>
        <v>0</v>
      </c>
      <c r="J166" s="1242"/>
      <c r="K166" s="195"/>
      <c r="L166" s="814">
        <f>'Og s3a'!G143</f>
        <v>0</v>
      </c>
      <c r="M166" s="815">
        <f>'Og s3a'!D143</f>
        <v>0</v>
      </c>
      <c r="N166" s="288">
        <f>Import!J141</f>
        <v>0</v>
      </c>
    </row>
    <row r="167" spans="2:14" ht="19.5" hidden="1" customHeight="1">
      <c r="B167" s="1233" t="str">
        <f t="shared" si="2"/>
        <v/>
      </c>
      <c r="C167" s="1884">
        <f>'Og s3a'!C144</f>
        <v>0</v>
      </c>
      <c r="D167" s="1885"/>
      <c r="E167" s="1886"/>
      <c r="F167" s="1887">
        <f>'Og s3a'!E144</f>
        <v>0</v>
      </c>
      <c r="G167" s="1888"/>
      <c r="H167" s="1889"/>
      <c r="I167" s="983">
        <f>'Og s3a'!F144</f>
        <v>0</v>
      </c>
      <c r="J167" s="1242"/>
      <c r="K167" s="195"/>
      <c r="L167" s="814">
        <f>'Og s3a'!G144</f>
        <v>0</v>
      </c>
      <c r="M167" s="815">
        <f>'Og s3a'!D144</f>
        <v>0</v>
      </c>
      <c r="N167" s="288">
        <f>Import!J142</f>
        <v>0</v>
      </c>
    </row>
    <row r="168" spans="2:14" ht="19.5" hidden="1" customHeight="1">
      <c r="B168" s="1233" t="str">
        <f t="shared" si="2"/>
        <v/>
      </c>
      <c r="C168" s="1884">
        <f>'Og s3a'!C145</f>
        <v>0</v>
      </c>
      <c r="D168" s="1885"/>
      <c r="E168" s="1886"/>
      <c r="F168" s="1887">
        <f>'Og s3a'!E145</f>
        <v>0</v>
      </c>
      <c r="G168" s="1888"/>
      <c r="H168" s="1889"/>
      <c r="I168" s="983">
        <f>'Og s3a'!F145</f>
        <v>0</v>
      </c>
      <c r="J168" s="1242"/>
      <c r="K168" s="195"/>
      <c r="L168" s="814">
        <f>'Og s3a'!G145</f>
        <v>0</v>
      </c>
      <c r="M168" s="815">
        <f>'Og s3a'!D145</f>
        <v>0</v>
      </c>
      <c r="N168" s="288">
        <f>Import!J143</f>
        <v>0</v>
      </c>
    </row>
    <row r="169" spans="2:14" ht="19.5" hidden="1" customHeight="1">
      <c r="B169" s="1233" t="str">
        <f t="shared" si="2"/>
        <v/>
      </c>
      <c r="C169" s="1884">
        <f>'Og s3a'!C146</f>
        <v>0</v>
      </c>
      <c r="D169" s="1885"/>
      <c r="E169" s="1886"/>
      <c r="F169" s="1887">
        <f>'Og s3a'!E146</f>
        <v>0</v>
      </c>
      <c r="G169" s="1888"/>
      <c r="H169" s="1889"/>
      <c r="I169" s="983">
        <f>'Og s3a'!F146</f>
        <v>0</v>
      </c>
      <c r="J169" s="1242"/>
      <c r="K169" s="195"/>
      <c r="L169" s="814">
        <f>'Og s3a'!G146</f>
        <v>0</v>
      </c>
      <c r="M169" s="815">
        <f>'Og s3a'!D146</f>
        <v>0</v>
      </c>
      <c r="N169" s="288">
        <f>Import!J144</f>
        <v>0</v>
      </c>
    </row>
    <row r="170" spans="2:14" ht="19.5" hidden="1" customHeight="1">
      <c r="B170" s="1233" t="str">
        <f t="shared" si="2"/>
        <v/>
      </c>
      <c r="C170" s="1884">
        <f>'Og s3a'!C147</f>
        <v>0</v>
      </c>
      <c r="D170" s="1885"/>
      <c r="E170" s="1886"/>
      <c r="F170" s="1887">
        <f>'Og s3a'!E147</f>
        <v>0</v>
      </c>
      <c r="G170" s="1888"/>
      <c r="H170" s="1889"/>
      <c r="I170" s="983">
        <f>'Og s3a'!F147</f>
        <v>0</v>
      </c>
      <c r="J170" s="1242"/>
      <c r="K170" s="195"/>
      <c r="L170" s="814">
        <f>'Og s3a'!G147</f>
        <v>0</v>
      </c>
      <c r="M170" s="815">
        <f>'Og s3a'!D147</f>
        <v>0</v>
      </c>
      <c r="N170" s="288">
        <f>Import!J145</f>
        <v>0</v>
      </c>
    </row>
    <row r="171" spans="2:14" ht="19.5" hidden="1" customHeight="1">
      <c r="B171" s="1233" t="str">
        <f t="shared" si="2"/>
        <v/>
      </c>
      <c r="C171" s="1884">
        <f>'Og s3a'!C148</f>
        <v>0</v>
      </c>
      <c r="D171" s="1885"/>
      <c r="E171" s="1886"/>
      <c r="F171" s="1887">
        <f>'Og s3a'!E148</f>
        <v>0</v>
      </c>
      <c r="G171" s="1888"/>
      <c r="H171" s="1889"/>
      <c r="I171" s="983">
        <f>'Og s3a'!F148</f>
        <v>0</v>
      </c>
      <c r="J171" s="1242"/>
      <c r="K171" s="195"/>
      <c r="L171" s="814">
        <f>'Og s3a'!G148</f>
        <v>0</v>
      </c>
      <c r="M171" s="815">
        <f>'Og s3a'!D148</f>
        <v>0</v>
      </c>
      <c r="N171" s="288">
        <f>Import!J146</f>
        <v>0</v>
      </c>
    </row>
    <row r="172" spans="2:14" ht="19.5" hidden="1" customHeight="1">
      <c r="B172" s="1233" t="str">
        <f t="shared" si="2"/>
        <v/>
      </c>
      <c r="C172" s="1884">
        <f>'Og s3a'!C149</f>
        <v>0</v>
      </c>
      <c r="D172" s="1885"/>
      <c r="E172" s="1886"/>
      <c r="F172" s="1887">
        <f>'Og s3a'!E149</f>
        <v>0</v>
      </c>
      <c r="G172" s="1888"/>
      <c r="H172" s="1889"/>
      <c r="I172" s="983">
        <f>'Og s3a'!F149</f>
        <v>0</v>
      </c>
      <c r="J172" s="1242"/>
      <c r="K172" s="195"/>
      <c r="L172" s="814">
        <f>'Og s3a'!G149</f>
        <v>0</v>
      </c>
      <c r="M172" s="815">
        <f>'Og s3a'!D149</f>
        <v>0</v>
      </c>
      <c r="N172" s="288">
        <f>Import!J147</f>
        <v>0</v>
      </c>
    </row>
    <row r="173" spans="2:14" ht="19.5" hidden="1" customHeight="1">
      <c r="B173" s="1233" t="str">
        <f t="shared" si="2"/>
        <v/>
      </c>
      <c r="C173" s="1884">
        <f>'Og s3a'!C150</f>
        <v>0</v>
      </c>
      <c r="D173" s="1885"/>
      <c r="E173" s="1886"/>
      <c r="F173" s="1887">
        <f>'Og s3a'!E150</f>
        <v>0</v>
      </c>
      <c r="G173" s="1888"/>
      <c r="H173" s="1889"/>
      <c r="I173" s="983">
        <f>'Og s3a'!F150</f>
        <v>0</v>
      </c>
      <c r="J173" s="1242"/>
      <c r="K173" s="195"/>
      <c r="L173" s="814">
        <f>'Og s3a'!G150</f>
        <v>0</v>
      </c>
      <c r="M173" s="815">
        <f>'Og s3a'!D150</f>
        <v>0</v>
      </c>
      <c r="N173" s="288">
        <f>Import!J148</f>
        <v>0</v>
      </c>
    </row>
    <row r="174" spans="2:14" ht="19.5" hidden="1" customHeight="1">
      <c r="B174" s="1233" t="str">
        <f t="shared" si="2"/>
        <v/>
      </c>
      <c r="C174" s="1884">
        <f>'Og s3a'!C151</f>
        <v>0</v>
      </c>
      <c r="D174" s="1885"/>
      <c r="E174" s="1886"/>
      <c r="F174" s="1887">
        <f>'Og s3a'!E151</f>
        <v>0</v>
      </c>
      <c r="G174" s="1888"/>
      <c r="H174" s="1889"/>
      <c r="I174" s="983">
        <f>'Og s3a'!F151</f>
        <v>0</v>
      </c>
      <c r="J174" s="1242"/>
      <c r="K174" s="195"/>
      <c r="L174" s="814">
        <f>'Og s3a'!G151</f>
        <v>0</v>
      </c>
      <c r="M174" s="815">
        <f>'Og s3a'!D151</f>
        <v>0</v>
      </c>
      <c r="N174" s="288">
        <f>Import!J149</f>
        <v>0</v>
      </c>
    </row>
    <row r="175" spans="2:14" ht="19.5" hidden="1" customHeight="1">
      <c r="B175" s="1233" t="str">
        <f t="shared" si="2"/>
        <v/>
      </c>
      <c r="C175" s="1884">
        <f>'Og s3a'!C152</f>
        <v>0</v>
      </c>
      <c r="D175" s="1885"/>
      <c r="E175" s="1886"/>
      <c r="F175" s="1887">
        <f>'Og s3a'!E152</f>
        <v>0</v>
      </c>
      <c r="G175" s="1888"/>
      <c r="H175" s="1889"/>
      <c r="I175" s="983">
        <f>'Og s3a'!F152</f>
        <v>0</v>
      </c>
      <c r="J175" s="1242"/>
      <c r="K175" s="195"/>
      <c r="L175" s="814">
        <f>'Og s3a'!G152</f>
        <v>0</v>
      </c>
      <c r="M175" s="815">
        <f>'Og s3a'!D152</f>
        <v>0</v>
      </c>
      <c r="N175" s="288">
        <f>Import!J150</f>
        <v>0</v>
      </c>
    </row>
    <row r="176" spans="2:14" ht="19.5" hidden="1" customHeight="1">
      <c r="B176" s="1233" t="str">
        <f t="shared" si="2"/>
        <v/>
      </c>
      <c r="C176" s="1884">
        <f>'Og s3a'!C153</f>
        <v>0</v>
      </c>
      <c r="D176" s="1885"/>
      <c r="E176" s="1886"/>
      <c r="F176" s="1887">
        <f>'Og s3a'!E153</f>
        <v>0</v>
      </c>
      <c r="G176" s="1888"/>
      <c r="H176" s="1889"/>
      <c r="I176" s="983">
        <f>'Og s3a'!F153</f>
        <v>0</v>
      </c>
      <c r="J176" s="1242"/>
      <c r="K176" s="195"/>
      <c r="L176" s="814">
        <f>'Og s3a'!G153</f>
        <v>0</v>
      </c>
      <c r="M176" s="815">
        <f>'Og s3a'!D153</f>
        <v>0</v>
      </c>
      <c r="N176" s="288">
        <f>Import!J151</f>
        <v>0</v>
      </c>
    </row>
    <row r="177" spans="2:14" ht="19.5" hidden="1" customHeight="1">
      <c r="B177" s="1233" t="str">
        <f t="shared" si="2"/>
        <v/>
      </c>
      <c r="C177" s="1884">
        <f>'Og s3a'!C154</f>
        <v>0</v>
      </c>
      <c r="D177" s="1885"/>
      <c r="E177" s="1886"/>
      <c r="F177" s="1887">
        <f>'Og s3a'!E154</f>
        <v>0</v>
      </c>
      <c r="G177" s="1888"/>
      <c r="H177" s="1889"/>
      <c r="I177" s="983">
        <f>'Og s3a'!F154</f>
        <v>0</v>
      </c>
      <c r="J177" s="1242"/>
      <c r="K177" s="195"/>
      <c r="L177" s="814">
        <f>'Og s3a'!G154</f>
        <v>0</v>
      </c>
      <c r="M177" s="815">
        <f>'Og s3a'!D154</f>
        <v>0</v>
      </c>
      <c r="N177" s="288">
        <f>Import!J152</f>
        <v>0</v>
      </c>
    </row>
    <row r="178" spans="2:14" ht="19.5" hidden="1" customHeight="1">
      <c r="B178" s="1233" t="str">
        <f t="shared" si="2"/>
        <v/>
      </c>
      <c r="C178" s="1884">
        <f>'Og s3a'!C155</f>
        <v>0</v>
      </c>
      <c r="D178" s="1885"/>
      <c r="E178" s="1886"/>
      <c r="F178" s="1887">
        <f>'Og s3a'!E155</f>
        <v>0</v>
      </c>
      <c r="G178" s="1888"/>
      <c r="H178" s="1889"/>
      <c r="I178" s="983">
        <f>'Og s3a'!F155</f>
        <v>0</v>
      </c>
      <c r="J178" s="1242"/>
      <c r="K178" s="195"/>
      <c r="L178" s="814">
        <f>'Og s3a'!G155</f>
        <v>0</v>
      </c>
      <c r="M178" s="815">
        <f>'Og s3a'!D155</f>
        <v>0</v>
      </c>
      <c r="N178" s="288">
        <f>Import!J153</f>
        <v>0</v>
      </c>
    </row>
    <row r="179" spans="2:14" ht="19.5" hidden="1" customHeight="1">
      <c r="B179" s="1233" t="str">
        <f t="shared" si="2"/>
        <v/>
      </c>
      <c r="C179" s="1884">
        <f>'Og s3a'!C156</f>
        <v>0</v>
      </c>
      <c r="D179" s="1885"/>
      <c r="E179" s="1886"/>
      <c r="F179" s="1887">
        <f>'Og s3a'!E156</f>
        <v>0</v>
      </c>
      <c r="G179" s="1888"/>
      <c r="H179" s="1889"/>
      <c r="I179" s="983">
        <f>'Og s3a'!F156</f>
        <v>0</v>
      </c>
      <c r="J179" s="1242"/>
      <c r="K179" s="195"/>
      <c r="L179" s="814">
        <f>'Og s3a'!G156</f>
        <v>0</v>
      </c>
      <c r="M179" s="815">
        <f>'Og s3a'!D156</f>
        <v>0</v>
      </c>
      <c r="N179" s="288">
        <f>Import!J154</f>
        <v>0</v>
      </c>
    </row>
    <row r="180" spans="2:14" ht="19.5" hidden="1" customHeight="1">
      <c r="B180" s="1233" t="str">
        <f t="shared" si="2"/>
        <v/>
      </c>
      <c r="C180" s="1884">
        <f>'Og s3a'!C157</f>
        <v>0</v>
      </c>
      <c r="D180" s="1885"/>
      <c r="E180" s="1886"/>
      <c r="F180" s="1887">
        <f>'Og s3a'!E157</f>
        <v>0</v>
      </c>
      <c r="G180" s="1888"/>
      <c r="H180" s="1889"/>
      <c r="I180" s="983">
        <f>'Og s3a'!F157</f>
        <v>0</v>
      </c>
      <c r="J180" s="1242"/>
      <c r="K180" s="195"/>
      <c r="L180" s="814">
        <f>'Og s3a'!G157</f>
        <v>0</v>
      </c>
      <c r="M180" s="815">
        <f>'Og s3a'!D157</f>
        <v>0</v>
      </c>
      <c r="N180" s="288">
        <f>Import!J155</f>
        <v>0</v>
      </c>
    </row>
    <row r="181" spans="2:14" ht="19.5" hidden="1" customHeight="1">
      <c r="B181" s="1233" t="str">
        <f t="shared" si="2"/>
        <v/>
      </c>
      <c r="C181" s="1884">
        <f>'Og s3a'!C158</f>
        <v>0</v>
      </c>
      <c r="D181" s="1885"/>
      <c r="E181" s="1886"/>
      <c r="F181" s="1887">
        <f>'Og s3a'!E158</f>
        <v>0</v>
      </c>
      <c r="G181" s="1888"/>
      <c r="H181" s="1889"/>
      <c r="I181" s="983">
        <f>'Og s3a'!F158</f>
        <v>0</v>
      </c>
      <c r="J181" s="1242"/>
      <c r="K181" s="195"/>
      <c r="L181" s="814">
        <f>'Og s3a'!G158</f>
        <v>0</v>
      </c>
      <c r="M181" s="815">
        <f>'Og s3a'!D158</f>
        <v>0</v>
      </c>
      <c r="N181" s="288">
        <f>Import!J156</f>
        <v>0</v>
      </c>
    </row>
    <row r="182" spans="2:14" ht="19.5" hidden="1" customHeight="1">
      <c r="B182" s="1233" t="str">
        <f t="shared" si="2"/>
        <v/>
      </c>
      <c r="C182" s="1884">
        <f>'Og s3a'!C159</f>
        <v>0</v>
      </c>
      <c r="D182" s="1885"/>
      <c r="E182" s="1886"/>
      <c r="F182" s="1887">
        <f>'Og s3a'!E159</f>
        <v>0</v>
      </c>
      <c r="G182" s="1888"/>
      <c r="H182" s="1889"/>
      <c r="I182" s="983">
        <f>'Og s3a'!F159</f>
        <v>0</v>
      </c>
      <c r="J182" s="1242"/>
      <c r="K182" s="195"/>
      <c r="L182" s="814">
        <f>'Og s3a'!G159</f>
        <v>0</v>
      </c>
      <c r="M182" s="815">
        <f>'Og s3a'!D159</f>
        <v>0</v>
      </c>
      <c r="N182" s="288">
        <f>Import!J157</f>
        <v>0</v>
      </c>
    </row>
    <row r="183" spans="2:14" ht="19.5" hidden="1" customHeight="1">
      <c r="B183" s="1233" t="str">
        <f t="shared" si="2"/>
        <v/>
      </c>
      <c r="C183" s="1884">
        <f>'Og s3a'!C160</f>
        <v>0</v>
      </c>
      <c r="D183" s="1885"/>
      <c r="E183" s="1886"/>
      <c r="F183" s="1887">
        <f>'Og s3a'!E160</f>
        <v>0</v>
      </c>
      <c r="G183" s="1888"/>
      <c r="H183" s="1889"/>
      <c r="I183" s="983">
        <f>'Og s3a'!F160</f>
        <v>0</v>
      </c>
      <c r="J183" s="1242"/>
      <c r="K183" s="195"/>
      <c r="L183" s="814">
        <f>'Og s3a'!G160</f>
        <v>0</v>
      </c>
      <c r="M183" s="815">
        <f>'Og s3a'!D160</f>
        <v>0</v>
      </c>
      <c r="N183" s="288">
        <f>Import!J158</f>
        <v>0</v>
      </c>
    </row>
    <row r="184" spans="2:14" ht="19.5" hidden="1" customHeight="1">
      <c r="B184" s="1233" t="str">
        <f t="shared" si="2"/>
        <v/>
      </c>
      <c r="C184" s="1884">
        <f>'Og s3a'!C161</f>
        <v>0</v>
      </c>
      <c r="D184" s="1885"/>
      <c r="E184" s="1886"/>
      <c r="F184" s="1887">
        <f>'Og s3a'!E161</f>
        <v>0</v>
      </c>
      <c r="G184" s="1888"/>
      <c r="H184" s="1889"/>
      <c r="I184" s="983">
        <f>'Og s3a'!F161</f>
        <v>0</v>
      </c>
      <c r="J184" s="1242"/>
      <c r="K184" s="195"/>
      <c r="L184" s="814">
        <f>'Og s3a'!G161</f>
        <v>0</v>
      </c>
      <c r="M184" s="815">
        <f>'Og s3a'!D161</f>
        <v>0</v>
      </c>
      <c r="N184" s="288">
        <f>Import!J159</f>
        <v>0</v>
      </c>
    </row>
    <row r="185" spans="2:14" ht="19.5" hidden="1" customHeight="1">
      <c r="B185" s="1233" t="str">
        <f t="shared" si="2"/>
        <v/>
      </c>
      <c r="C185" s="1884">
        <f>'Og s3a'!C162</f>
        <v>0</v>
      </c>
      <c r="D185" s="1885"/>
      <c r="E185" s="1886"/>
      <c r="F185" s="1887">
        <f>'Og s3a'!E162</f>
        <v>0</v>
      </c>
      <c r="G185" s="1888"/>
      <c r="H185" s="1889"/>
      <c r="I185" s="983">
        <f>'Og s3a'!F162</f>
        <v>0</v>
      </c>
      <c r="J185" s="1242"/>
      <c r="K185" s="195"/>
      <c r="L185" s="814">
        <f>'Og s3a'!G162</f>
        <v>0</v>
      </c>
      <c r="M185" s="815">
        <f>'Og s3a'!D162</f>
        <v>0</v>
      </c>
      <c r="N185" s="288">
        <f>Import!J160</f>
        <v>0</v>
      </c>
    </row>
    <row r="186" spans="2:14" ht="19.5" hidden="1" customHeight="1">
      <c r="B186" s="1233" t="str">
        <f t="shared" si="2"/>
        <v/>
      </c>
      <c r="C186" s="1884">
        <f>'Og s3a'!C163</f>
        <v>0</v>
      </c>
      <c r="D186" s="1885"/>
      <c r="E186" s="1886"/>
      <c r="F186" s="1887">
        <f>'Og s3a'!E163</f>
        <v>0</v>
      </c>
      <c r="G186" s="1888"/>
      <c r="H186" s="1889"/>
      <c r="I186" s="983">
        <f>'Og s3a'!F163</f>
        <v>0</v>
      </c>
      <c r="J186" s="1242"/>
      <c r="K186" s="195"/>
      <c r="L186" s="814">
        <f>'Og s3a'!G163</f>
        <v>0</v>
      </c>
      <c r="M186" s="815">
        <f>'Og s3a'!D163</f>
        <v>0</v>
      </c>
      <c r="N186" s="288">
        <f>Import!J161</f>
        <v>0</v>
      </c>
    </row>
    <row r="187" spans="2:14" ht="19.5" hidden="1" customHeight="1">
      <c r="B187" s="1233" t="str">
        <f t="shared" si="2"/>
        <v/>
      </c>
      <c r="C187" s="1884">
        <f>'Og s3a'!C164</f>
        <v>0</v>
      </c>
      <c r="D187" s="1885"/>
      <c r="E187" s="1886"/>
      <c r="F187" s="1887">
        <f>'Og s3a'!E164</f>
        <v>0</v>
      </c>
      <c r="G187" s="1888"/>
      <c r="H187" s="1889"/>
      <c r="I187" s="983">
        <f>'Og s3a'!F164</f>
        <v>0</v>
      </c>
      <c r="J187" s="1242"/>
      <c r="K187" s="195"/>
      <c r="L187" s="814">
        <f>'Og s3a'!G164</f>
        <v>0</v>
      </c>
      <c r="M187" s="815">
        <f>'Og s3a'!D164</f>
        <v>0</v>
      </c>
      <c r="N187" s="288">
        <f>Import!J162</f>
        <v>0</v>
      </c>
    </row>
    <row r="188" spans="2:14" ht="19.5" hidden="1" customHeight="1">
      <c r="B188" s="1233" t="str">
        <f t="shared" si="2"/>
        <v/>
      </c>
      <c r="C188" s="1884">
        <f>'Og s3a'!C165</f>
        <v>0</v>
      </c>
      <c r="D188" s="1885"/>
      <c r="E188" s="1886"/>
      <c r="F188" s="1887">
        <f>'Og s3a'!E165</f>
        <v>0</v>
      </c>
      <c r="G188" s="1888"/>
      <c r="H188" s="1889"/>
      <c r="I188" s="983">
        <f>'Og s3a'!F165</f>
        <v>0</v>
      </c>
      <c r="J188" s="1242"/>
      <c r="K188" s="195"/>
      <c r="L188" s="814">
        <f>'Og s3a'!G165</f>
        <v>0</v>
      </c>
      <c r="M188" s="815">
        <f>'Og s3a'!D165</f>
        <v>0</v>
      </c>
      <c r="N188" s="288">
        <f>Import!J163</f>
        <v>0</v>
      </c>
    </row>
    <row r="189" spans="2:14" ht="19.5" hidden="1" customHeight="1">
      <c r="B189" s="1233" t="str">
        <f t="shared" si="2"/>
        <v/>
      </c>
      <c r="C189" s="1884">
        <f>'Og s3a'!C166</f>
        <v>0</v>
      </c>
      <c r="D189" s="1885"/>
      <c r="E189" s="1886"/>
      <c r="F189" s="1887">
        <f>'Og s3a'!E166</f>
        <v>0</v>
      </c>
      <c r="G189" s="1888"/>
      <c r="H189" s="1889"/>
      <c r="I189" s="983">
        <f>'Og s3a'!F166</f>
        <v>0</v>
      </c>
      <c r="J189" s="1242"/>
      <c r="K189" s="195"/>
      <c r="L189" s="814">
        <f>'Og s3a'!G166</f>
        <v>0</v>
      </c>
      <c r="M189" s="815">
        <f>'Og s3a'!D166</f>
        <v>0</v>
      </c>
      <c r="N189" s="288">
        <f>Import!J164</f>
        <v>0</v>
      </c>
    </row>
    <row r="190" spans="2:14" ht="19.5" hidden="1" customHeight="1">
      <c r="B190" s="1233" t="str">
        <f t="shared" si="2"/>
        <v/>
      </c>
      <c r="C190" s="1884">
        <f>'Og s3a'!C167</f>
        <v>0</v>
      </c>
      <c r="D190" s="1885"/>
      <c r="E190" s="1886"/>
      <c r="F190" s="1887">
        <f>'Og s3a'!E167</f>
        <v>0</v>
      </c>
      <c r="G190" s="1888"/>
      <c r="H190" s="1889"/>
      <c r="I190" s="983">
        <f>'Og s3a'!F167</f>
        <v>0</v>
      </c>
      <c r="J190" s="1242"/>
      <c r="K190" s="195"/>
      <c r="L190" s="814">
        <f>'Og s3a'!G167</f>
        <v>0</v>
      </c>
      <c r="M190" s="815">
        <f>'Og s3a'!D167</f>
        <v>0</v>
      </c>
      <c r="N190" s="288">
        <f>Import!J165</f>
        <v>0</v>
      </c>
    </row>
    <row r="191" spans="2:14" ht="19.5" hidden="1" customHeight="1">
      <c r="B191" s="1233" t="str">
        <f t="shared" si="2"/>
        <v/>
      </c>
      <c r="C191" s="1884">
        <f>'Og s3a'!C168</f>
        <v>0</v>
      </c>
      <c r="D191" s="1885"/>
      <c r="E191" s="1886"/>
      <c r="F191" s="1887">
        <f>'Og s3a'!E168</f>
        <v>0</v>
      </c>
      <c r="G191" s="1888"/>
      <c r="H191" s="1889"/>
      <c r="I191" s="983">
        <f>'Og s3a'!F168</f>
        <v>0</v>
      </c>
      <c r="J191" s="1242"/>
      <c r="K191" s="195"/>
      <c r="L191" s="814">
        <f>'Og s3a'!G168</f>
        <v>0</v>
      </c>
      <c r="M191" s="815">
        <f>'Og s3a'!D168</f>
        <v>0</v>
      </c>
      <c r="N191" s="288">
        <f>Import!J166</f>
        <v>0</v>
      </c>
    </row>
    <row r="192" spans="2:14" ht="19.5" hidden="1" customHeight="1">
      <c r="B192" s="1233" t="str">
        <f t="shared" si="2"/>
        <v/>
      </c>
      <c r="C192" s="1884">
        <f>'Og s3a'!C169</f>
        <v>0</v>
      </c>
      <c r="D192" s="1885"/>
      <c r="E192" s="1886"/>
      <c r="F192" s="1887">
        <f>'Og s3a'!E169</f>
        <v>0</v>
      </c>
      <c r="G192" s="1888"/>
      <c r="H192" s="1889"/>
      <c r="I192" s="983">
        <f>'Og s3a'!F169</f>
        <v>0</v>
      </c>
      <c r="J192" s="1242"/>
      <c r="K192" s="195"/>
      <c r="L192" s="814">
        <f>'Og s3a'!G169</f>
        <v>0</v>
      </c>
      <c r="M192" s="815">
        <f>'Og s3a'!D169</f>
        <v>0</v>
      </c>
      <c r="N192" s="288">
        <f>Import!J167</f>
        <v>0</v>
      </c>
    </row>
    <row r="193" spans="2:14" ht="19.5" hidden="1" customHeight="1">
      <c r="B193" s="1233" t="str">
        <f t="shared" si="2"/>
        <v/>
      </c>
      <c r="C193" s="1884">
        <f>'Og s3a'!C170</f>
        <v>0</v>
      </c>
      <c r="D193" s="1885"/>
      <c r="E193" s="1886"/>
      <c r="F193" s="1887">
        <f>'Og s3a'!E170</f>
        <v>0</v>
      </c>
      <c r="G193" s="1888"/>
      <c r="H193" s="1889"/>
      <c r="I193" s="983">
        <f>'Og s3a'!F170</f>
        <v>0</v>
      </c>
      <c r="J193" s="1242"/>
      <c r="K193" s="195"/>
      <c r="L193" s="814">
        <f>'Og s3a'!G170</f>
        <v>0</v>
      </c>
      <c r="M193" s="815">
        <f>'Og s3a'!D170</f>
        <v>0</v>
      </c>
      <c r="N193" s="288">
        <f>Import!J168</f>
        <v>0</v>
      </c>
    </row>
    <row r="194" spans="2:14" ht="19.5" hidden="1" customHeight="1">
      <c r="B194" s="1233" t="str">
        <f t="shared" si="2"/>
        <v/>
      </c>
      <c r="C194" s="1884">
        <f>'Og s3a'!C171</f>
        <v>0</v>
      </c>
      <c r="D194" s="1885"/>
      <c r="E194" s="1886"/>
      <c r="F194" s="1887">
        <f>'Og s3a'!E171</f>
        <v>0</v>
      </c>
      <c r="G194" s="1888"/>
      <c r="H194" s="1889"/>
      <c r="I194" s="983">
        <f>'Og s3a'!F171</f>
        <v>0</v>
      </c>
      <c r="J194" s="1242"/>
      <c r="K194" s="195"/>
      <c r="L194" s="814">
        <f>'Og s3a'!G171</f>
        <v>0</v>
      </c>
      <c r="M194" s="815">
        <f>'Og s3a'!D171</f>
        <v>0</v>
      </c>
      <c r="N194" s="288">
        <f>Import!J169</f>
        <v>0</v>
      </c>
    </row>
    <row r="195" spans="2:14" ht="19.5" hidden="1" customHeight="1">
      <c r="B195" s="1233" t="str">
        <f t="shared" si="2"/>
        <v/>
      </c>
      <c r="C195" s="1884">
        <f>'Og s3a'!C172</f>
        <v>0</v>
      </c>
      <c r="D195" s="1885"/>
      <c r="E195" s="1886"/>
      <c r="F195" s="1887">
        <f>'Og s3a'!E172</f>
        <v>0</v>
      </c>
      <c r="G195" s="1888"/>
      <c r="H195" s="1889"/>
      <c r="I195" s="983">
        <f>'Og s3a'!F172</f>
        <v>0</v>
      </c>
      <c r="J195" s="1242"/>
      <c r="K195" s="195"/>
      <c r="L195" s="814">
        <f>'Og s3a'!G172</f>
        <v>0</v>
      </c>
      <c r="M195" s="815">
        <f>'Og s3a'!D172</f>
        <v>0</v>
      </c>
      <c r="N195" s="288">
        <f>Import!J170</f>
        <v>0</v>
      </c>
    </row>
    <row r="196" spans="2:14" ht="19.5" hidden="1" customHeight="1">
      <c r="B196" s="1233" t="str">
        <f t="shared" si="2"/>
        <v/>
      </c>
      <c r="C196" s="1884">
        <f>'Og s3a'!C173</f>
        <v>0</v>
      </c>
      <c r="D196" s="1885"/>
      <c r="E196" s="1886"/>
      <c r="F196" s="1887">
        <f>'Og s3a'!E173</f>
        <v>0</v>
      </c>
      <c r="G196" s="1888"/>
      <c r="H196" s="1889"/>
      <c r="I196" s="983">
        <f>'Og s3a'!F173</f>
        <v>0</v>
      </c>
      <c r="J196" s="1242"/>
      <c r="K196" s="195"/>
      <c r="L196" s="814">
        <f>'Og s3a'!G173</f>
        <v>0</v>
      </c>
      <c r="M196" s="815">
        <f>'Og s3a'!D173</f>
        <v>0</v>
      </c>
      <c r="N196" s="288">
        <f>Import!J171</f>
        <v>0</v>
      </c>
    </row>
    <row r="197" spans="2:14" ht="19.5" hidden="1" customHeight="1">
      <c r="B197" s="1233" t="str">
        <f t="shared" si="2"/>
        <v/>
      </c>
      <c r="C197" s="1884">
        <f>'Og s3a'!C174</f>
        <v>0</v>
      </c>
      <c r="D197" s="1885"/>
      <c r="E197" s="1886"/>
      <c r="F197" s="1887">
        <f>'Og s3a'!E174</f>
        <v>0</v>
      </c>
      <c r="G197" s="1888"/>
      <c r="H197" s="1889"/>
      <c r="I197" s="983">
        <f>'Og s3a'!F174</f>
        <v>0</v>
      </c>
      <c r="J197" s="1242"/>
      <c r="K197" s="195"/>
      <c r="L197" s="814">
        <f>'Og s3a'!G174</f>
        <v>0</v>
      </c>
      <c r="M197" s="815">
        <f>'Og s3a'!D174</f>
        <v>0</v>
      </c>
      <c r="N197" s="288">
        <f>Import!J172</f>
        <v>0</v>
      </c>
    </row>
    <row r="198" spans="2:14" ht="19.5" hidden="1" customHeight="1">
      <c r="B198" s="1233" t="str">
        <f t="shared" si="2"/>
        <v/>
      </c>
      <c r="C198" s="1884">
        <f>'Og s3a'!C175</f>
        <v>0</v>
      </c>
      <c r="D198" s="1885"/>
      <c r="E198" s="1886"/>
      <c r="F198" s="1887">
        <f>'Og s3a'!E175</f>
        <v>0</v>
      </c>
      <c r="G198" s="1888"/>
      <c r="H198" s="1889"/>
      <c r="I198" s="983">
        <f>'Og s3a'!F175</f>
        <v>0</v>
      </c>
      <c r="J198" s="1242"/>
      <c r="K198" s="195"/>
      <c r="L198" s="814">
        <f>'Og s3a'!G175</f>
        <v>0</v>
      </c>
      <c r="M198" s="815">
        <f>'Og s3a'!D175</f>
        <v>0</v>
      </c>
      <c r="N198" s="288">
        <f>Import!J173</f>
        <v>0</v>
      </c>
    </row>
    <row r="199" spans="2:14" ht="19.5" hidden="1" customHeight="1">
      <c r="B199" s="1233" t="str">
        <f t="shared" si="2"/>
        <v/>
      </c>
      <c r="C199" s="1884">
        <f>'Og s3a'!C176</f>
        <v>0</v>
      </c>
      <c r="D199" s="1885"/>
      <c r="E199" s="1886"/>
      <c r="F199" s="1887">
        <f>'Og s3a'!E176</f>
        <v>0</v>
      </c>
      <c r="G199" s="1888"/>
      <c r="H199" s="1889"/>
      <c r="I199" s="983">
        <f>'Og s3a'!F176</f>
        <v>0</v>
      </c>
      <c r="J199" s="1242"/>
      <c r="K199" s="195"/>
      <c r="L199" s="814">
        <f>'Og s3a'!G176</f>
        <v>0</v>
      </c>
      <c r="M199" s="815">
        <f>'Og s3a'!D176</f>
        <v>0</v>
      </c>
      <c r="N199" s="288">
        <f>Import!J174</f>
        <v>0</v>
      </c>
    </row>
    <row r="200" spans="2:14" ht="19.5" hidden="1" customHeight="1">
      <c r="B200" s="1233" t="str">
        <f t="shared" si="2"/>
        <v/>
      </c>
      <c r="C200" s="1884">
        <f>'Og s3a'!C177</f>
        <v>0</v>
      </c>
      <c r="D200" s="1885"/>
      <c r="E200" s="1886"/>
      <c r="F200" s="1887">
        <f>'Og s3a'!E177</f>
        <v>0</v>
      </c>
      <c r="G200" s="1888"/>
      <c r="H200" s="1889"/>
      <c r="I200" s="983">
        <f>'Og s3a'!F177</f>
        <v>0</v>
      </c>
      <c r="J200" s="1242"/>
      <c r="K200" s="195"/>
      <c r="L200" s="814">
        <f>'Og s3a'!G177</f>
        <v>0</v>
      </c>
      <c r="M200" s="815">
        <f>'Og s3a'!D177</f>
        <v>0</v>
      </c>
      <c r="N200" s="288">
        <f>Import!J175</f>
        <v>0</v>
      </c>
    </row>
    <row r="201" spans="2:14" ht="19.5" hidden="1" customHeight="1">
      <c r="B201" s="1233" t="str">
        <f t="shared" si="2"/>
        <v/>
      </c>
      <c r="C201" s="1884">
        <f>'Og s3a'!C178</f>
        <v>0</v>
      </c>
      <c r="D201" s="1885"/>
      <c r="E201" s="1886"/>
      <c r="F201" s="1887">
        <f>'Og s3a'!E178</f>
        <v>0</v>
      </c>
      <c r="G201" s="1888"/>
      <c r="H201" s="1889"/>
      <c r="I201" s="983">
        <f>'Og s3a'!F178</f>
        <v>0</v>
      </c>
      <c r="J201" s="1242"/>
      <c r="K201" s="195"/>
      <c r="L201" s="814">
        <f>'Og s3a'!G178</f>
        <v>0</v>
      </c>
      <c r="M201" s="815">
        <f>'Og s3a'!D178</f>
        <v>0</v>
      </c>
      <c r="N201" s="288">
        <f>Import!J176</f>
        <v>0</v>
      </c>
    </row>
    <row r="202" spans="2:14" ht="19.5" hidden="1" customHeight="1">
      <c r="B202" s="1233" t="str">
        <f t="shared" si="2"/>
        <v/>
      </c>
      <c r="C202" s="1884">
        <f>'Og s3a'!C179</f>
        <v>0</v>
      </c>
      <c r="D202" s="1885"/>
      <c r="E202" s="1886"/>
      <c r="F202" s="1887">
        <f>'Og s3a'!E179</f>
        <v>0</v>
      </c>
      <c r="G202" s="1888"/>
      <c r="H202" s="1889"/>
      <c r="I202" s="983">
        <f>'Og s3a'!F179</f>
        <v>0</v>
      </c>
      <c r="J202" s="1242"/>
      <c r="K202" s="195"/>
      <c r="L202" s="814">
        <f>'Og s3a'!G179</f>
        <v>0</v>
      </c>
      <c r="M202" s="815">
        <f>'Og s3a'!D179</f>
        <v>0</v>
      </c>
      <c r="N202" s="288">
        <f>Import!J177</f>
        <v>0</v>
      </c>
    </row>
    <row r="203" spans="2:14" ht="19.5" hidden="1" customHeight="1">
      <c r="B203" s="1233" t="str">
        <f t="shared" si="2"/>
        <v/>
      </c>
      <c r="C203" s="1884">
        <f>'Og s3a'!C180</f>
        <v>0</v>
      </c>
      <c r="D203" s="1885"/>
      <c r="E203" s="1886"/>
      <c r="F203" s="1887">
        <f>'Og s3a'!E180</f>
        <v>0</v>
      </c>
      <c r="G203" s="1888"/>
      <c r="H203" s="1889"/>
      <c r="I203" s="983">
        <f>'Og s3a'!F180</f>
        <v>0</v>
      </c>
      <c r="J203" s="1242"/>
      <c r="K203" s="195"/>
      <c r="L203" s="814">
        <f>'Og s3a'!G180</f>
        <v>0</v>
      </c>
      <c r="M203" s="815">
        <f>'Og s3a'!D180</f>
        <v>0</v>
      </c>
      <c r="N203" s="288">
        <f>Import!J178</f>
        <v>0</v>
      </c>
    </row>
    <row r="204" spans="2:14" ht="19.5" hidden="1" customHeight="1">
      <c r="B204" s="1233" t="str">
        <f t="shared" si="2"/>
        <v/>
      </c>
      <c r="C204" s="1884">
        <f>'Og s3a'!C181</f>
        <v>0</v>
      </c>
      <c r="D204" s="1885"/>
      <c r="E204" s="1886"/>
      <c r="F204" s="1887">
        <f>'Og s3a'!E181</f>
        <v>0</v>
      </c>
      <c r="G204" s="1888"/>
      <c r="H204" s="1889"/>
      <c r="I204" s="983">
        <f>'Og s3a'!F181</f>
        <v>0</v>
      </c>
      <c r="J204" s="1242"/>
      <c r="K204" s="195"/>
      <c r="L204" s="814">
        <f>'Og s3a'!G181</f>
        <v>0</v>
      </c>
      <c r="M204" s="815">
        <f>'Og s3a'!D181</f>
        <v>0</v>
      </c>
      <c r="N204" s="288">
        <f>Import!J179</f>
        <v>0</v>
      </c>
    </row>
    <row r="205" spans="2:14" ht="19.5" hidden="1" customHeight="1">
      <c r="B205" s="1233" t="str">
        <f t="shared" si="2"/>
        <v/>
      </c>
      <c r="C205" s="1884">
        <f>'Og s3a'!C182</f>
        <v>0</v>
      </c>
      <c r="D205" s="1885"/>
      <c r="E205" s="1886"/>
      <c r="F205" s="1887">
        <f>'Og s3a'!E182</f>
        <v>0</v>
      </c>
      <c r="G205" s="1888"/>
      <c r="H205" s="1889"/>
      <c r="I205" s="983">
        <f>'Og s3a'!F182</f>
        <v>0</v>
      </c>
      <c r="J205" s="1242"/>
      <c r="K205" s="195"/>
      <c r="L205" s="814">
        <f>'Og s3a'!G182</f>
        <v>0</v>
      </c>
      <c r="M205" s="815">
        <f>'Og s3a'!D182</f>
        <v>0</v>
      </c>
      <c r="N205" s="288">
        <f>Import!J180</f>
        <v>0</v>
      </c>
    </row>
    <row r="206" spans="2:14" ht="19.5" hidden="1" customHeight="1">
      <c r="B206" s="1233" t="str">
        <f t="shared" si="2"/>
        <v/>
      </c>
      <c r="C206" s="1884">
        <f>'Og s3a'!C183</f>
        <v>0</v>
      </c>
      <c r="D206" s="1885"/>
      <c r="E206" s="1886"/>
      <c r="F206" s="1887">
        <f>'Og s3a'!E183</f>
        <v>0</v>
      </c>
      <c r="G206" s="1888"/>
      <c r="H206" s="1889"/>
      <c r="I206" s="983">
        <f>'Og s3a'!F183</f>
        <v>0</v>
      </c>
      <c r="J206" s="1242"/>
      <c r="K206" s="195"/>
      <c r="L206" s="814">
        <f>'Og s3a'!G183</f>
        <v>0</v>
      </c>
      <c r="M206" s="815">
        <f>'Og s3a'!D183</f>
        <v>0</v>
      </c>
      <c r="N206" s="288">
        <f>Import!J181</f>
        <v>0</v>
      </c>
    </row>
    <row r="207" spans="2:14" ht="19.5" hidden="1" customHeight="1">
      <c r="B207" s="1233" t="str">
        <f t="shared" si="2"/>
        <v/>
      </c>
      <c r="C207" s="1884">
        <f>'Og s3a'!C184</f>
        <v>0</v>
      </c>
      <c r="D207" s="1885"/>
      <c r="E207" s="1886"/>
      <c r="F207" s="1887">
        <f>'Og s3a'!E184</f>
        <v>0</v>
      </c>
      <c r="G207" s="1888"/>
      <c r="H207" s="1889"/>
      <c r="I207" s="983">
        <f>'Og s3a'!F184</f>
        <v>0</v>
      </c>
      <c r="J207" s="1242"/>
      <c r="K207" s="195"/>
      <c r="L207" s="814">
        <f>'Og s3a'!G184</f>
        <v>0</v>
      </c>
      <c r="M207" s="815">
        <f>'Og s3a'!D184</f>
        <v>0</v>
      </c>
      <c r="N207" s="288">
        <f>Import!J182</f>
        <v>0</v>
      </c>
    </row>
    <row r="208" spans="2:14" ht="19.5" hidden="1" customHeight="1">
      <c r="B208" s="1233" t="str">
        <f t="shared" si="2"/>
        <v/>
      </c>
      <c r="C208" s="1884">
        <f>'Og s3a'!C185</f>
        <v>0</v>
      </c>
      <c r="D208" s="1885"/>
      <c r="E208" s="1886"/>
      <c r="F208" s="1887">
        <f>'Og s3a'!E185</f>
        <v>0</v>
      </c>
      <c r="G208" s="1888"/>
      <c r="H208" s="1889"/>
      <c r="I208" s="983">
        <f>'Og s3a'!F185</f>
        <v>0</v>
      </c>
      <c r="J208" s="1242"/>
      <c r="K208" s="195"/>
      <c r="L208" s="814">
        <f>'Og s3a'!G185</f>
        <v>0</v>
      </c>
      <c r="M208" s="815">
        <f>'Og s3a'!D185</f>
        <v>0</v>
      </c>
      <c r="N208" s="288">
        <f>Import!J183</f>
        <v>0</v>
      </c>
    </row>
    <row r="209" spans="2:14" ht="19.5" hidden="1" customHeight="1">
      <c r="B209" s="1233" t="str">
        <f t="shared" si="2"/>
        <v/>
      </c>
      <c r="C209" s="1884">
        <f>'Og s3a'!C186</f>
        <v>0</v>
      </c>
      <c r="D209" s="1885"/>
      <c r="E209" s="1886"/>
      <c r="F209" s="1887">
        <f>'Og s3a'!E186</f>
        <v>0</v>
      </c>
      <c r="G209" s="1888"/>
      <c r="H209" s="1889"/>
      <c r="I209" s="983">
        <f>'Og s3a'!F186</f>
        <v>0</v>
      </c>
      <c r="J209" s="1242"/>
      <c r="K209" s="195"/>
      <c r="L209" s="814">
        <f>'Og s3a'!G186</f>
        <v>0</v>
      </c>
      <c r="M209" s="815">
        <f>'Og s3a'!D186</f>
        <v>0</v>
      </c>
      <c r="N209" s="288">
        <f>Import!J184</f>
        <v>0</v>
      </c>
    </row>
    <row r="210" spans="2:14" ht="19.5" hidden="1" customHeight="1">
      <c r="B210" s="1233" t="str">
        <f t="shared" si="2"/>
        <v/>
      </c>
      <c r="C210" s="1884">
        <f>'Og s3a'!C187</f>
        <v>0</v>
      </c>
      <c r="D210" s="1885"/>
      <c r="E210" s="1886"/>
      <c r="F210" s="1887">
        <f>'Og s3a'!E187</f>
        <v>0</v>
      </c>
      <c r="G210" s="1888"/>
      <c r="H210" s="1889"/>
      <c r="I210" s="983">
        <f>'Og s3a'!F187</f>
        <v>0</v>
      </c>
      <c r="J210" s="1242"/>
      <c r="K210" s="195"/>
      <c r="L210" s="814">
        <f>'Og s3a'!G187</f>
        <v>0</v>
      </c>
      <c r="M210" s="815">
        <f>'Og s3a'!D187</f>
        <v>0</v>
      </c>
      <c r="N210" s="288">
        <f>Import!J185</f>
        <v>0</v>
      </c>
    </row>
    <row r="211" spans="2:14" ht="19.5" hidden="1" customHeight="1">
      <c r="B211" s="1233" t="str">
        <f t="shared" si="2"/>
        <v/>
      </c>
      <c r="C211" s="1884">
        <f>'Og s3a'!C188</f>
        <v>0</v>
      </c>
      <c r="D211" s="1885"/>
      <c r="E211" s="1886"/>
      <c r="F211" s="1887">
        <f>'Og s3a'!E188</f>
        <v>0</v>
      </c>
      <c r="G211" s="1888"/>
      <c r="H211" s="1889"/>
      <c r="I211" s="983">
        <f>'Og s3a'!F188</f>
        <v>0</v>
      </c>
      <c r="J211" s="1242"/>
      <c r="K211" s="195"/>
      <c r="L211" s="814">
        <f>'Og s3a'!G188</f>
        <v>0</v>
      </c>
      <c r="M211" s="815">
        <f>'Og s3a'!D188</f>
        <v>0</v>
      </c>
      <c r="N211" s="288">
        <f>Import!J186</f>
        <v>0</v>
      </c>
    </row>
    <row r="212" spans="2:14" ht="19.5" hidden="1" customHeight="1">
      <c r="B212" s="1233" t="str">
        <f t="shared" si="2"/>
        <v/>
      </c>
      <c r="C212" s="1884">
        <f>'Og s3a'!C189</f>
        <v>0</v>
      </c>
      <c r="D212" s="1885"/>
      <c r="E212" s="1886"/>
      <c r="F212" s="1887">
        <f>'Og s3a'!E189</f>
        <v>0</v>
      </c>
      <c r="G212" s="1888"/>
      <c r="H212" s="1889"/>
      <c r="I212" s="983">
        <f>'Og s3a'!F189</f>
        <v>0</v>
      </c>
      <c r="J212" s="1242"/>
      <c r="K212" s="195"/>
      <c r="L212" s="814">
        <f>'Og s3a'!G189</f>
        <v>0</v>
      </c>
      <c r="M212" s="815">
        <f>'Og s3a'!D189</f>
        <v>0</v>
      </c>
      <c r="N212" s="288">
        <f>Import!J187</f>
        <v>0</v>
      </c>
    </row>
    <row r="213" spans="2:14" ht="19.5" hidden="1" customHeight="1">
      <c r="B213" s="1233" t="str">
        <f t="shared" si="2"/>
        <v/>
      </c>
      <c r="C213" s="1884">
        <f>'Og s3a'!C190</f>
        <v>0</v>
      </c>
      <c r="D213" s="1885"/>
      <c r="E213" s="1886"/>
      <c r="F213" s="1887">
        <f>'Og s3a'!E190</f>
        <v>0</v>
      </c>
      <c r="G213" s="1888"/>
      <c r="H213" s="1889"/>
      <c r="I213" s="983">
        <f>'Og s3a'!F190</f>
        <v>0</v>
      </c>
      <c r="J213" s="1242"/>
      <c r="K213" s="195"/>
      <c r="L213" s="814">
        <f>'Og s3a'!G190</f>
        <v>0</v>
      </c>
      <c r="M213" s="815">
        <f>'Og s3a'!D190</f>
        <v>0</v>
      </c>
      <c r="N213" s="288">
        <f>Import!J188</f>
        <v>0</v>
      </c>
    </row>
    <row r="214" spans="2:14" ht="19.5" hidden="1" customHeight="1">
      <c r="B214" s="1233" t="str">
        <f t="shared" si="2"/>
        <v/>
      </c>
      <c r="C214" s="1884">
        <f>'Og s3a'!C191</f>
        <v>0</v>
      </c>
      <c r="D214" s="1885"/>
      <c r="E214" s="1886"/>
      <c r="F214" s="1887">
        <f>'Og s3a'!E191</f>
        <v>0</v>
      </c>
      <c r="G214" s="1888"/>
      <c r="H214" s="1889"/>
      <c r="I214" s="983">
        <f>'Og s3a'!F191</f>
        <v>0</v>
      </c>
      <c r="J214" s="1242"/>
      <c r="K214" s="195"/>
      <c r="L214" s="814">
        <f>'Og s3a'!G191</f>
        <v>0</v>
      </c>
      <c r="M214" s="815">
        <f>'Og s3a'!D191</f>
        <v>0</v>
      </c>
      <c r="N214" s="288">
        <f>Import!J189</f>
        <v>0</v>
      </c>
    </row>
    <row r="215" spans="2:14" ht="19.5" hidden="1" customHeight="1">
      <c r="B215" s="1233" t="str">
        <f t="shared" si="2"/>
        <v/>
      </c>
      <c r="C215" s="1884">
        <f>'Og s3a'!C192</f>
        <v>0</v>
      </c>
      <c r="D215" s="1885"/>
      <c r="E215" s="1886"/>
      <c r="F215" s="1887">
        <f>'Og s3a'!E192</f>
        <v>0</v>
      </c>
      <c r="G215" s="1888"/>
      <c r="H215" s="1889"/>
      <c r="I215" s="983">
        <f>'Og s3a'!F192</f>
        <v>0</v>
      </c>
      <c r="J215" s="1242"/>
      <c r="K215" s="195"/>
      <c r="L215" s="814">
        <f>'Og s3a'!G192</f>
        <v>0</v>
      </c>
      <c r="M215" s="815">
        <f>'Og s3a'!D192</f>
        <v>0</v>
      </c>
      <c r="N215" s="288">
        <f>Import!J190</f>
        <v>0</v>
      </c>
    </row>
    <row r="216" spans="2:14" ht="19.5" hidden="1" customHeight="1">
      <c r="B216" s="1233" t="str">
        <f t="shared" si="2"/>
        <v/>
      </c>
      <c r="C216" s="1884">
        <f>'Og s3a'!C193</f>
        <v>0</v>
      </c>
      <c r="D216" s="1885"/>
      <c r="E216" s="1886"/>
      <c r="F216" s="1887">
        <f>'Og s3a'!E193</f>
        <v>0</v>
      </c>
      <c r="G216" s="1888"/>
      <c r="H216" s="1889"/>
      <c r="I216" s="983">
        <f>'Og s3a'!F193</f>
        <v>0</v>
      </c>
      <c r="J216" s="1242"/>
      <c r="K216" s="195"/>
      <c r="L216" s="814">
        <f>'Og s3a'!G193</f>
        <v>0</v>
      </c>
      <c r="M216" s="815">
        <f>'Og s3a'!D193</f>
        <v>0</v>
      </c>
      <c r="N216" s="288">
        <f>Import!J191</f>
        <v>0</v>
      </c>
    </row>
    <row r="217" spans="2:14" ht="19.5" hidden="1" customHeight="1">
      <c r="B217" s="1233" t="str">
        <f t="shared" si="2"/>
        <v/>
      </c>
      <c r="C217" s="1884">
        <f>'Og s3a'!C194</f>
        <v>0</v>
      </c>
      <c r="D217" s="1885"/>
      <c r="E217" s="1886"/>
      <c r="F217" s="1887">
        <f>'Og s3a'!E194</f>
        <v>0</v>
      </c>
      <c r="G217" s="1888"/>
      <c r="H217" s="1889"/>
      <c r="I217" s="983">
        <f>'Og s3a'!F194</f>
        <v>0</v>
      </c>
      <c r="J217" s="1242"/>
      <c r="K217" s="195"/>
      <c r="L217" s="814">
        <f>'Og s3a'!G194</f>
        <v>0</v>
      </c>
      <c r="M217" s="815">
        <f>'Og s3a'!D194</f>
        <v>0</v>
      </c>
      <c r="N217" s="288">
        <f>Import!J192</f>
        <v>0</v>
      </c>
    </row>
    <row r="218" spans="2:14" ht="19.5" hidden="1" customHeight="1">
      <c r="B218" s="1233" t="str">
        <f t="shared" si="2"/>
        <v/>
      </c>
      <c r="C218" s="1884">
        <f>'Og s3a'!C195</f>
        <v>0</v>
      </c>
      <c r="D218" s="1885"/>
      <c r="E218" s="1886"/>
      <c r="F218" s="1887">
        <f>'Og s3a'!E195</f>
        <v>0</v>
      </c>
      <c r="G218" s="1888"/>
      <c r="H218" s="1889"/>
      <c r="I218" s="983">
        <f>'Og s3a'!F195</f>
        <v>0</v>
      </c>
      <c r="J218" s="1242"/>
      <c r="K218" s="195"/>
      <c r="L218" s="814">
        <f>'Og s3a'!G195</f>
        <v>0</v>
      </c>
      <c r="M218" s="815">
        <f>'Og s3a'!D195</f>
        <v>0</v>
      </c>
      <c r="N218" s="288">
        <f>Import!J193</f>
        <v>0</v>
      </c>
    </row>
    <row r="219" spans="2:14" ht="19.5" hidden="1" customHeight="1">
      <c r="B219" s="1233" t="str">
        <f t="shared" si="2"/>
        <v/>
      </c>
      <c r="C219" s="1884">
        <f>'Og s3a'!C196</f>
        <v>0</v>
      </c>
      <c r="D219" s="1885"/>
      <c r="E219" s="1886"/>
      <c r="F219" s="1887">
        <f>'Og s3a'!E196</f>
        <v>0</v>
      </c>
      <c r="G219" s="1888"/>
      <c r="H219" s="1889"/>
      <c r="I219" s="983">
        <f>'Og s3a'!F196</f>
        <v>0</v>
      </c>
      <c r="J219" s="1242"/>
      <c r="K219" s="195"/>
      <c r="L219" s="814">
        <f>'Og s3a'!G196</f>
        <v>0</v>
      </c>
      <c r="M219" s="815">
        <f>'Og s3a'!D196</f>
        <v>0</v>
      </c>
      <c r="N219" s="288">
        <f>Import!J194</f>
        <v>0</v>
      </c>
    </row>
    <row r="220" spans="2:14" ht="19.5" hidden="1" customHeight="1">
      <c r="B220" s="1233" t="str">
        <f t="shared" si="2"/>
        <v/>
      </c>
      <c r="C220" s="1884">
        <f>'Og s3a'!C197</f>
        <v>0</v>
      </c>
      <c r="D220" s="1885"/>
      <c r="E220" s="1886"/>
      <c r="F220" s="1887">
        <f>'Og s3a'!E197</f>
        <v>0</v>
      </c>
      <c r="G220" s="1888"/>
      <c r="H220" s="1889"/>
      <c r="I220" s="983">
        <f>'Og s3a'!F197</f>
        <v>0</v>
      </c>
      <c r="J220" s="1242"/>
      <c r="K220" s="195"/>
      <c r="L220" s="814">
        <f>'Og s3a'!G197</f>
        <v>0</v>
      </c>
      <c r="M220" s="815">
        <f>'Og s3a'!D197</f>
        <v>0</v>
      </c>
      <c r="N220" s="288">
        <f>Import!J195</f>
        <v>0</v>
      </c>
    </row>
    <row r="221" spans="2:14" ht="19.5" hidden="1" customHeight="1">
      <c r="B221" s="1233" t="str">
        <f t="shared" si="2"/>
        <v/>
      </c>
      <c r="C221" s="1884">
        <f>'Og s3a'!C198</f>
        <v>0</v>
      </c>
      <c r="D221" s="1885"/>
      <c r="E221" s="1886"/>
      <c r="F221" s="1887">
        <f>'Og s3a'!E198</f>
        <v>0</v>
      </c>
      <c r="G221" s="1888"/>
      <c r="H221" s="1889"/>
      <c r="I221" s="983">
        <f>'Og s3a'!F198</f>
        <v>0</v>
      </c>
      <c r="J221" s="1242"/>
      <c r="K221" s="195"/>
      <c r="L221" s="814">
        <f>'Og s3a'!G198</f>
        <v>0</v>
      </c>
      <c r="M221" s="815">
        <f>'Og s3a'!D198</f>
        <v>0</v>
      </c>
      <c r="N221" s="288">
        <f>Import!J196</f>
        <v>0</v>
      </c>
    </row>
    <row r="222" spans="2:14" ht="19.5" hidden="1" customHeight="1">
      <c r="B222" s="1233" t="str">
        <f t="shared" ref="B222:B285" si="3">IF(I222&gt;0,"Wypełnione","")</f>
        <v/>
      </c>
      <c r="C222" s="1884">
        <f>'Og s3a'!C199</f>
        <v>0</v>
      </c>
      <c r="D222" s="1885"/>
      <c r="E222" s="1886"/>
      <c r="F222" s="1887">
        <f>'Og s3a'!E199</f>
        <v>0</v>
      </c>
      <c r="G222" s="1888"/>
      <c r="H222" s="1889"/>
      <c r="I222" s="983">
        <f>'Og s3a'!F199</f>
        <v>0</v>
      </c>
      <c r="J222" s="1242"/>
      <c r="K222" s="195"/>
      <c r="L222" s="814">
        <f>'Og s3a'!G199</f>
        <v>0</v>
      </c>
      <c r="M222" s="815">
        <f>'Og s3a'!D199</f>
        <v>0</v>
      </c>
      <c r="N222" s="288">
        <f>Import!J197</f>
        <v>0</v>
      </c>
    </row>
    <row r="223" spans="2:14" ht="19.5" hidden="1" customHeight="1">
      <c r="B223" s="1233" t="str">
        <f t="shared" si="3"/>
        <v/>
      </c>
      <c r="C223" s="1884">
        <f>'Og s3a'!C200</f>
        <v>0</v>
      </c>
      <c r="D223" s="1885"/>
      <c r="E223" s="1886"/>
      <c r="F223" s="1887">
        <f>'Og s3a'!E200</f>
        <v>0</v>
      </c>
      <c r="G223" s="1888"/>
      <c r="H223" s="1889"/>
      <c r="I223" s="983">
        <f>'Og s3a'!F200</f>
        <v>0</v>
      </c>
      <c r="J223" s="1242"/>
      <c r="K223" s="195"/>
      <c r="L223" s="814">
        <f>'Og s3a'!G200</f>
        <v>0</v>
      </c>
      <c r="M223" s="815">
        <f>'Og s3a'!D200</f>
        <v>0</v>
      </c>
      <c r="N223" s="288">
        <f>Import!J198</f>
        <v>0</v>
      </c>
    </row>
    <row r="224" spans="2:14" ht="19.5" hidden="1" customHeight="1">
      <c r="B224" s="1233" t="str">
        <f t="shared" si="3"/>
        <v/>
      </c>
      <c r="C224" s="1884">
        <f>'Og s3a'!C201</f>
        <v>0</v>
      </c>
      <c r="D224" s="1885"/>
      <c r="E224" s="1886"/>
      <c r="F224" s="1887">
        <f>'Og s3a'!E201</f>
        <v>0</v>
      </c>
      <c r="G224" s="1888"/>
      <c r="H224" s="1889"/>
      <c r="I224" s="983">
        <f>'Og s3a'!F201</f>
        <v>0</v>
      </c>
      <c r="J224" s="1242"/>
      <c r="K224" s="195"/>
      <c r="L224" s="814">
        <f>'Og s3a'!G201</f>
        <v>0</v>
      </c>
      <c r="M224" s="815">
        <f>'Og s3a'!D201</f>
        <v>0</v>
      </c>
      <c r="N224" s="288">
        <f>Import!J199</f>
        <v>0</v>
      </c>
    </row>
    <row r="225" spans="2:14" ht="19.5" hidden="1" customHeight="1">
      <c r="B225" s="1233" t="str">
        <f t="shared" si="3"/>
        <v/>
      </c>
      <c r="C225" s="1884">
        <f>'Og s3a'!C202</f>
        <v>0</v>
      </c>
      <c r="D225" s="1885"/>
      <c r="E225" s="1886"/>
      <c r="F225" s="1887">
        <f>'Og s3a'!E202</f>
        <v>0</v>
      </c>
      <c r="G225" s="1888"/>
      <c r="H225" s="1889"/>
      <c r="I225" s="983">
        <f>'Og s3a'!F202</f>
        <v>0</v>
      </c>
      <c r="J225" s="1242"/>
      <c r="K225" s="195"/>
      <c r="L225" s="814">
        <f>'Og s3a'!G202</f>
        <v>0</v>
      </c>
      <c r="M225" s="815">
        <f>'Og s3a'!D202</f>
        <v>0</v>
      </c>
      <c r="N225" s="288">
        <f>Import!J200</f>
        <v>0</v>
      </c>
    </row>
    <row r="226" spans="2:14" ht="19.5" hidden="1" customHeight="1">
      <c r="B226" s="1233" t="str">
        <f t="shared" si="3"/>
        <v/>
      </c>
      <c r="C226" s="1884">
        <f>'Og s3a'!C203</f>
        <v>0</v>
      </c>
      <c r="D226" s="1885"/>
      <c r="E226" s="1886"/>
      <c r="F226" s="1887">
        <f>'Og s3a'!E203</f>
        <v>0</v>
      </c>
      <c r="G226" s="1888"/>
      <c r="H226" s="1889"/>
      <c r="I226" s="983">
        <f>'Og s3a'!F203</f>
        <v>0</v>
      </c>
      <c r="J226" s="1242"/>
      <c r="K226" s="195"/>
      <c r="L226" s="814">
        <f>'Og s3a'!G203</f>
        <v>0</v>
      </c>
      <c r="M226" s="815">
        <f>'Og s3a'!D203</f>
        <v>0</v>
      </c>
      <c r="N226" s="288">
        <f>Import!J201</f>
        <v>0</v>
      </c>
    </row>
    <row r="227" spans="2:14" ht="19.5" hidden="1" customHeight="1">
      <c r="B227" s="1233" t="str">
        <f t="shared" si="3"/>
        <v/>
      </c>
      <c r="C227" s="1884">
        <f>'Og s3a'!C204</f>
        <v>0</v>
      </c>
      <c r="D227" s="1885"/>
      <c r="E227" s="1886"/>
      <c r="F227" s="1887">
        <f>'Og s3a'!E204</f>
        <v>0</v>
      </c>
      <c r="G227" s="1888"/>
      <c r="H227" s="1889"/>
      <c r="I227" s="983">
        <f>'Og s3a'!F204</f>
        <v>0</v>
      </c>
      <c r="J227" s="1242"/>
      <c r="K227" s="195"/>
      <c r="L227" s="814">
        <f>'Og s3a'!G204</f>
        <v>0</v>
      </c>
      <c r="M227" s="815">
        <f>'Og s3a'!D204</f>
        <v>0</v>
      </c>
      <c r="N227" s="288">
        <f>Import!J202</f>
        <v>0</v>
      </c>
    </row>
    <row r="228" spans="2:14" ht="19.5" hidden="1" customHeight="1">
      <c r="B228" s="1233" t="str">
        <f t="shared" si="3"/>
        <v/>
      </c>
      <c r="C228" s="1884">
        <f>'Og s3a'!C205</f>
        <v>0</v>
      </c>
      <c r="D228" s="1885"/>
      <c r="E228" s="1886"/>
      <c r="F228" s="1887">
        <f>'Og s3a'!E205</f>
        <v>0</v>
      </c>
      <c r="G228" s="1888"/>
      <c r="H228" s="1889"/>
      <c r="I228" s="983">
        <f>'Og s3a'!F205</f>
        <v>0</v>
      </c>
      <c r="J228" s="1242"/>
      <c r="K228" s="195"/>
      <c r="L228" s="814">
        <f>'Og s3a'!G205</f>
        <v>0</v>
      </c>
      <c r="M228" s="815">
        <f>'Og s3a'!D205</f>
        <v>0</v>
      </c>
      <c r="N228" s="288">
        <f>Import!J203</f>
        <v>0</v>
      </c>
    </row>
    <row r="229" spans="2:14" ht="19.5" hidden="1" customHeight="1">
      <c r="B229" s="1233" t="str">
        <f t="shared" si="3"/>
        <v/>
      </c>
      <c r="C229" s="1884">
        <f>'Og s3a'!C206</f>
        <v>0</v>
      </c>
      <c r="D229" s="1885"/>
      <c r="E229" s="1886"/>
      <c r="F229" s="1887">
        <f>'Og s3a'!E206</f>
        <v>0</v>
      </c>
      <c r="G229" s="1888"/>
      <c r="H229" s="1889"/>
      <c r="I229" s="983">
        <f>'Og s3a'!F206</f>
        <v>0</v>
      </c>
      <c r="J229" s="1242"/>
      <c r="K229" s="195"/>
      <c r="L229" s="814">
        <f>'Og s3a'!G206</f>
        <v>0</v>
      </c>
      <c r="M229" s="815">
        <f>'Og s3a'!D206</f>
        <v>0</v>
      </c>
      <c r="N229" s="288">
        <f>Import!J204</f>
        <v>0</v>
      </c>
    </row>
    <row r="230" spans="2:14" ht="19.5" hidden="1" customHeight="1">
      <c r="B230" s="1233" t="str">
        <f t="shared" si="3"/>
        <v/>
      </c>
      <c r="C230" s="1884">
        <f>'Og s3a'!C207</f>
        <v>0</v>
      </c>
      <c r="D230" s="1885"/>
      <c r="E230" s="1886"/>
      <c r="F230" s="1887">
        <f>'Og s3a'!E207</f>
        <v>0</v>
      </c>
      <c r="G230" s="1888"/>
      <c r="H230" s="1889"/>
      <c r="I230" s="983">
        <f>'Og s3a'!F207</f>
        <v>0</v>
      </c>
      <c r="J230" s="1242"/>
      <c r="K230" s="195"/>
      <c r="L230" s="814">
        <f>'Og s3a'!G207</f>
        <v>0</v>
      </c>
      <c r="M230" s="815">
        <f>'Og s3a'!D207</f>
        <v>0</v>
      </c>
      <c r="N230" s="288">
        <f>Import!J205</f>
        <v>0</v>
      </c>
    </row>
    <row r="231" spans="2:14" ht="19.5" hidden="1" customHeight="1">
      <c r="B231" s="1233" t="str">
        <f t="shared" si="3"/>
        <v/>
      </c>
      <c r="C231" s="1884">
        <f>'Og s3a'!C208</f>
        <v>0</v>
      </c>
      <c r="D231" s="1885"/>
      <c r="E231" s="1886"/>
      <c r="F231" s="1887">
        <f>'Og s3a'!E208</f>
        <v>0</v>
      </c>
      <c r="G231" s="1888"/>
      <c r="H231" s="1889"/>
      <c r="I231" s="983">
        <f>'Og s3a'!F208</f>
        <v>0</v>
      </c>
      <c r="J231" s="1242"/>
      <c r="K231" s="195"/>
      <c r="L231" s="814">
        <f>'Og s3a'!G208</f>
        <v>0</v>
      </c>
      <c r="M231" s="815">
        <f>'Og s3a'!D208</f>
        <v>0</v>
      </c>
      <c r="N231" s="288">
        <f>Import!J206</f>
        <v>0</v>
      </c>
    </row>
    <row r="232" spans="2:14" ht="19.5" hidden="1" customHeight="1">
      <c r="B232" s="1233" t="str">
        <f t="shared" si="3"/>
        <v/>
      </c>
      <c r="C232" s="1884">
        <f>'Og s3a'!C209</f>
        <v>0</v>
      </c>
      <c r="D232" s="1885"/>
      <c r="E232" s="1886"/>
      <c r="F232" s="1887">
        <f>'Og s3a'!E209</f>
        <v>0</v>
      </c>
      <c r="G232" s="1888"/>
      <c r="H232" s="1889"/>
      <c r="I232" s="983">
        <f>'Og s3a'!F209</f>
        <v>0</v>
      </c>
      <c r="J232" s="1242"/>
      <c r="K232" s="195"/>
      <c r="L232" s="814">
        <f>'Og s3a'!G209</f>
        <v>0</v>
      </c>
      <c r="M232" s="815">
        <f>'Og s3a'!D209</f>
        <v>0</v>
      </c>
      <c r="N232" s="288">
        <f>Import!J207</f>
        <v>0</v>
      </c>
    </row>
    <row r="233" spans="2:14" ht="19.5" hidden="1" customHeight="1">
      <c r="B233" s="1233" t="str">
        <f t="shared" si="3"/>
        <v/>
      </c>
      <c r="C233" s="1884">
        <f>'Og s3a'!C210</f>
        <v>0</v>
      </c>
      <c r="D233" s="1885"/>
      <c r="E233" s="1886"/>
      <c r="F233" s="1887">
        <f>'Og s3a'!E210</f>
        <v>0</v>
      </c>
      <c r="G233" s="1888"/>
      <c r="H233" s="1889"/>
      <c r="I233" s="983">
        <f>'Og s3a'!F210</f>
        <v>0</v>
      </c>
      <c r="J233" s="1242"/>
      <c r="K233" s="195"/>
      <c r="L233" s="814">
        <f>'Og s3a'!G210</f>
        <v>0</v>
      </c>
      <c r="M233" s="815">
        <f>'Og s3a'!D210</f>
        <v>0</v>
      </c>
      <c r="N233" s="288">
        <f>Import!J208</f>
        <v>0</v>
      </c>
    </row>
    <row r="234" spans="2:14" ht="19.5" hidden="1" customHeight="1">
      <c r="B234" s="1233" t="str">
        <f t="shared" si="3"/>
        <v/>
      </c>
      <c r="C234" s="1884">
        <f>'Og s3a'!C211</f>
        <v>0</v>
      </c>
      <c r="D234" s="1885"/>
      <c r="E234" s="1886"/>
      <c r="F234" s="1887">
        <f>'Og s3a'!E211</f>
        <v>0</v>
      </c>
      <c r="G234" s="1888"/>
      <c r="H234" s="1889"/>
      <c r="I234" s="983">
        <f>'Og s3a'!F211</f>
        <v>0</v>
      </c>
      <c r="J234" s="1242"/>
      <c r="K234" s="195"/>
      <c r="L234" s="814">
        <f>'Og s3a'!G211</f>
        <v>0</v>
      </c>
      <c r="M234" s="815">
        <f>'Og s3a'!D211</f>
        <v>0</v>
      </c>
      <c r="N234" s="288">
        <f>Import!J209</f>
        <v>0</v>
      </c>
    </row>
    <row r="235" spans="2:14" ht="19.5" hidden="1" customHeight="1">
      <c r="B235" s="1233" t="str">
        <f t="shared" si="3"/>
        <v/>
      </c>
      <c r="C235" s="1884">
        <f>'Og s3a'!C212</f>
        <v>0</v>
      </c>
      <c r="D235" s="1885"/>
      <c r="E235" s="1886"/>
      <c r="F235" s="1887">
        <f>'Og s3a'!E212</f>
        <v>0</v>
      </c>
      <c r="G235" s="1888"/>
      <c r="H235" s="1889"/>
      <c r="I235" s="983">
        <f>'Og s3a'!F212</f>
        <v>0</v>
      </c>
      <c r="J235" s="1242"/>
      <c r="K235" s="195"/>
      <c r="L235" s="814">
        <f>'Og s3a'!G212</f>
        <v>0</v>
      </c>
      <c r="M235" s="815">
        <f>'Og s3a'!D212</f>
        <v>0</v>
      </c>
      <c r="N235" s="288">
        <f>Import!J210</f>
        <v>0</v>
      </c>
    </row>
    <row r="236" spans="2:14" ht="19.5" hidden="1" customHeight="1">
      <c r="B236" s="1233" t="str">
        <f t="shared" si="3"/>
        <v/>
      </c>
      <c r="C236" s="1884">
        <f>'Og s3a'!C213</f>
        <v>0</v>
      </c>
      <c r="D236" s="1885"/>
      <c r="E236" s="1886"/>
      <c r="F236" s="1887">
        <f>'Og s3a'!E213</f>
        <v>0</v>
      </c>
      <c r="G236" s="1888"/>
      <c r="H236" s="1889"/>
      <c r="I236" s="983">
        <f>'Og s3a'!F213</f>
        <v>0</v>
      </c>
      <c r="J236" s="1242"/>
      <c r="K236" s="195"/>
      <c r="L236" s="814">
        <f>'Og s3a'!G213</f>
        <v>0</v>
      </c>
      <c r="M236" s="815">
        <f>'Og s3a'!D213</f>
        <v>0</v>
      </c>
      <c r="N236" s="288">
        <f>Import!J211</f>
        <v>0</v>
      </c>
    </row>
    <row r="237" spans="2:14" ht="19.5" hidden="1" customHeight="1">
      <c r="B237" s="1233" t="str">
        <f t="shared" si="3"/>
        <v/>
      </c>
      <c r="C237" s="1884">
        <f>'Og s3a'!C214</f>
        <v>0</v>
      </c>
      <c r="D237" s="1885"/>
      <c r="E237" s="1886"/>
      <c r="F237" s="1887">
        <f>'Og s3a'!E214</f>
        <v>0</v>
      </c>
      <c r="G237" s="1888"/>
      <c r="H237" s="1889"/>
      <c r="I237" s="983">
        <f>'Og s3a'!F214</f>
        <v>0</v>
      </c>
      <c r="J237" s="1242"/>
      <c r="K237" s="195"/>
      <c r="L237" s="814">
        <f>'Og s3a'!G214</f>
        <v>0</v>
      </c>
      <c r="M237" s="815">
        <f>'Og s3a'!D214</f>
        <v>0</v>
      </c>
      <c r="N237" s="288">
        <f>Import!J212</f>
        <v>0</v>
      </c>
    </row>
    <row r="238" spans="2:14" ht="19.5" hidden="1" customHeight="1">
      <c r="B238" s="1233" t="str">
        <f t="shared" si="3"/>
        <v/>
      </c>
      <c r="C238" s="1884">
        <f>'Og s3a'!C215</f>
        <v>0</v>
      </c>
      <c r="D238" s="1885"/>
      <c r="E238" s="1886"/>
      <c r="F238" s="1887">
        <f>'Og s3a'!E215</f>
        <v>0</v>
      </c>
      <c r="G238" s="1888"/>
      <c r="H238" s="1889"/>
      <c r="I238" s="983">
        <f>'Og s3a'!F215</f>
        <v>0</v>
      </c>
      <c r="J238" s="1242"/>
      <c r="K238" s="195"/>
      <c r="L238" s="814">
        <f>'Og s3a'!G215</f>
        <v>0</v>
      </c>
      <c r="M238" s="815">
        <f>'Og s3a'!D215</f>
        <v>0</v>
      </c>
      <c r="N238" s="288">
        <f>Import!J213</f>
        <v>0</v>
      </c>
    </row>
    <row r="239" spans="2:14" ht="19.5" hidden="1" customHeight="1">
      <c r="B239" s="1233" t="str">
        <f t="shared" si="3"/>
        <v/>
      </c>
      <c r="C239" s="1884">
        <f>'Og s3a'!C216</f>
        <v>0</v>
      </c>
      <c r="D239" s="1885"/>
      <c r="E239" s="1886"/>
      <c r="F239" s="1887">
        <f>'Og s3a'!E216</f>
        <v>0</v>
      </c>
      <c r="G239" s="1888"/>
      <c r="H239" s="1889"/>
      <c r="I239" s="983">
        <f>'Og s3a'!F216</f>
        <v>0</v>
      </c>
      <c r="J239" s="1242"/>
      <c r="K239" s="195"/>
      <c r="L239" s="814">
        <f>'Og s3a'!G216</f>
        <v>0</v>
      </c>
      <c r="M239" s="815">
        <f>'Og s3a'!D216</f>
        <v>0</v>
      </c>
      <c r="N239" s="288">
        <f>Import!J214</f>
        <v>0</v>
      </c>
    </row>
    <row r="240" spans="2:14" ht="19.5" hidden="1" customHeight="1">
      <c r="B240" s="1233" t="str">
        <f t="shared" si="3"/>
        <v/>
      </c>
      <c r="C240" s="1884">
        <f>'Og s3a'!C217</f>
        <v>0</v>
      </c>
      <c r="D240" s="1885"/>
      <c r="E240" s="1886"/>
      <c r="F240" s="1887">
        <f>'Og s3a'!E217</f>
        <v>0</v>
      </c>
      <c r="G240" s="1888"/>
      <c r="H240" s="1889"/>
      <c r="I240" s="983">
        <f>'Og s3a'!F217</f>
        <v>0</v>
      </c>
      <c r="J240" s="1242"/>
      <c r="K240" s="195"/>
      <c r="L240" s="814">
        <f>'Og s3a'!G217</f>
        <v>0</v>
      </c>
      <c r="M240" s="815">
        <f>'Og s3a'!D217</f>
        <v>0</v>
      </c>
      <c r="N240" s="288">
        <f>Import!J215</f>
        <v>0</v>
      </c>
    </row>
    <row r="241" spans="2:14" ht="19.5" hidden="1" customHeight="1">
      <c r="B241" s="1233" t="str">
        <f t="shared" si="3"/>
        <v/>
      </c>
      <c r="C241" s="1884">
        <f>'Og s3a'!C218</f>
        <v>0</v>
      </c>
      <c r="D241" s="1885"/>
      <c r="E241" s="1886"/>
      <c r="F241" s="1887">
        <f>'Og s3a'!E218</f>
        <v>0</v>
      </c>
      <c r="G241" s="1888"/>
      <c r="H241" s="1889"/>
      <c r="I241" s="983">
        <f>'Og s3a'!F218</f>
        <v>0</v>
      </c>
      <c r="J241" s="1242"/>
      <c r="K241" s="195"/>
      <c r="L241" s="814">
        <f>'Og s3a'!G218</f>
        <v>0</v>
      </c>
      <c r="M241" s="815">
        <f>'Og s3a'!D218</f>
        <v>0</v>
      </c>
      <c r="N241" s="288">
        <f>Import!J216</f>
        <v>0</v>
      </c>
    </row>
    <row r="242" spans="2:14" ht="19.5" hidden="1" customHeight="1">
      <c r="B242" s="1233" t="str">
        <f t="shared" si="3"/>
        <v/>
      </c>
      <c r="C242" s="1884">
        <f>'Og s3a'!C219</f>
        <v>0</v>
      </c>
      <c r="D242" s="1885"/>
      <c r="E242" s="1886"/>
      <c r="F242" s="1887">
        <f>'Og s3a'!E219</f>
        <v>0</v>
      </c>
      <c r="G242" s="1888"/>
      <c r="H242" s="1889"/>
      <c r="I242" s="983">
        <f>'Og s3a'!F219</f>
        <v>0</v>
      </c>
      <c r="J242" s="1242"/>
      <c r="K242" s="195"/>
      <c r="L242" s="814">
        <f>'Og s3a'!G219</f>
        <v>0</v>
      </c>
      <c r="M242" s="815">
        <f>'Og s3a'!D219</f>
        <v>0</v>
      </c>
      <c r="N242" s="288">
        <f>Import!J217</f>
        <v>0</v>
      </c>
    </row>
    <row r="243" spans="2:14" ht="19.5" hidden="1" customHeight="1">
      <c r="B243" s="1233" t="str">
        <f t="shared" si="3"/>
        <v/>
      </c>
      <c r="C243" s="1884">
        <f>'Og s3a'!C220</f>
        <v>0</v>
      </c>
      <c r="D243" s="1885"/>
      <c r="E243" s="1886"/>
      <c r="F243" s="1887">
        <f>'Og s3a'!E220</f>
        <v>0</v>
      </c>
      <c r="G243" s="1888"/>
      <c r="H243" s="1889"/>
      <c r="I243" s="983">
        <f>'Og s3a'!F220</f>
        <v>0</v>
      </c>
      <c r="J243" s="1242"/>
      <c r="K243" s="195"/>
      <c r="L243" s="814">
        <f>'Og s3a'!G220</f>
        <v>0</v>
      </c>
      <c r="M243" s="815">
        <f>'Og s3a'!D220</f>
        <v>0</v>
      </c>
      <c r="N243" s="288">
        <f>Import!J218</f>
        <v>0</v>
      </c>
    </row>
    <row r="244" spans="2:14" ht="19.5" hidden="1" customHeight="1">
      <c r="B244" s="1233" t="str">
        <f t="shared" si="3"/>
        <v/>
      </c>
      <c r="C244" s="1884">
        <f>'Og s3a'!C221</f>
        <v>0</v>
      </c>
      <c r="D244" s="1885"/>
      <c r="E244" s="1886"/>
      <c r="F244" s="1887">
        <f>'Og s3a'!E221</f>
        <v>0</v>
      </c>
      <c r="G244" s="1888"/>
      <c r="H244" s="1889"/>
      <c r="I244" s="983">
        <f>'Og s3a'!F221</f>
        <v>0</v>
      </c>
      <c r="J244" s="1242"/>
      <c r="K244" s="195"/>
      <c r="L244" s="814">
        <f>'Og s3a'!G221</f>
        <v>0</v>
      </c>
      <c r="M244" s="815">
        <f>'Og s3a'!D221</f>
        <v>0</v>
      </c>
      <c r="N244" s="288">
        <f>Import!J219</f>
        <v>0</v>
      </c>
    </row>
    <row r="245" spans="2:14" ht="19.5" hidden="1" customHeight="1">
      <c r="B245" s="1233" t="str">
        <f t="shared" si="3"/>
        <v/>
      </c>
      <c r="C245" s="1884">
        <f>'Og s3a'!C222</f>
        <v>0</v>
      </c>
      <c r="D245" s="1885"/>
      <c r="E245" s="1886"/>
      <c r="F245" s="1887">
        <f>'Og s3a'!E222</f>
        <v>0</v>
      </c>
      <c r="G245" s="1888"/>
      <c r="H245" s="1889"/>
      <c r="I245" s="983">
        <f>'Og s3a'!F222</f>
        <v>0</v>
      </c>
      <c r="J245" s="1242"/>
      <c r="K245" s="195"/>
      <c r="L245" s="814">
        <f>'Og s3a'!G222</f>
        <v>0</v>
      </c>
      <c r="M245" s="815">
        <f>'Og s3a'!D222</f>
        <v>0</v>
      </c>
      <c r="N245" s="288">
        <f>Import!J220</f>
        <v>0</v>
      </c>
    </row>
    <row r="246" spans="2:14" ht="19.5" hidden="1" customHeight="1">
      <c r="B246" s="1233" t="str">
        <f t="shared" si="3"/>
        <v/>
      </c>
      <c r="C246" s="1884">
        <f>'Og s3a'!C223</f>
        <v>0</v>
      </c>
      <c r="D246" s="1885"/>
      <c r="E246" s="1886"/>
      <c r="F246" s="1887">
        <f>'Og s3a'!E223</f>
        <v>0</v>
      </c>
      <c r="G246" s="1888"/>
      <c r="H246" s="1889"/>
      <c r="I246" s="983">
        <f>'Og s3a'!F223</f>
        <v>0</v>
      </c>
      <c r="J246" s="1242"/>
      <c r="K246" s="195"/>
      <c r="L246" s="814">
        <f>'Og s3a'!G223</f>
        <v>0</v>
      </c>
      <c r="M246" s="815">
        <f>'Og s3a'!D223</f>
        <v>0</v>
      </c>
      <c r="N246" s="288">
        <f>Import!J221</f>
        <v>0</v>
      </c>
    </row>
    <row r="247" spans="2:14" ht="19.5" hidden="1" customHeight="1">
      <c r="B247" s="1233" t="str">
        <f t="shared" si="3"/>
        <v/>
      </c>
      <c r="C247" s="1884">
        <f>'Og s3a'!C224</f>
        <v>0</v>
      </c>
      <c r="D247" s="1885"/>
      <c r="E247" s="1886"/>
      <c r="F247" s="1887">
        <f>'Og s3a'!E224</f>
        <v>0</v>
      </c>
      <c r="G247" s="1888"/>
      <c r="H247" s="1889"/>
      <c r="I247" s="983">
        <f>'Og s3a'!F224</f>
        <v>0</v>
      </c>
      <c r="J247" s="1242"/>
      <c r="K247" s="195"/>
      <c r="L247" s="814">
        <f>'Og s3a'!G224</f>
        <v>0</v>
      </c>
      <c r="M247" s="815">
        <f>'Og s3a'!D224</f>
        <v>0</v>
      </c>
      <c r="N247" s="288">
        <f>Import!J222</f>
        <v>0</v>
      </c>
    </row>
    <row r="248" spans="2:14" ht="19.5" hidden="1" customHeight="1">
      <c r="B248" s="1233" t="str">
        <f t="shared" si="3"/>
        <v/>
      </c>
      <c r="C248" s="1884">
        <f>'Og s3a'!C225</f>
        <v>0</v>
      </c>
      <c r="D248" s="1885"/>
      <c r="E248" s="1886"/>
      <c r="F248" s="1887">
        <f>'Og s3a'!E225</f>
        <v>0</v>
      </c>
      <c r="G248" s="1888"/>
      <c r="H248" s="1889"/>
      <c r="I248" s="983">
        <f>'Og s3a'!F225</f>
        <v>0</v>
      </c>
      <c r="J248" s="1242"/>
      <c r="K248" s="195"/>
      <c r="L248" s="814">
        <f>'Og s3a'!G225</f>
        <v>0</v>
      </c>
      <c r="M248" s="815">
        <f>'Og s3a'!D225</f>
        <v>0</v>
      </c>
      <c r="N248" s="288">
        <f>Import!J223</f>
        <v>0</v>
      </c>
    </row>
    <row r="249" spans="2:14" ht="19.5" hidden="1" customHeight="1">
      <c r="B249" s="1233" t="str">
        <f t="shared" si="3"/>
        <v/>
      </c>
      <c r="C249" s="1884">
        <f>'Og s3a'!C226</f>
        <v>0</v>
      </c>
      <c r="D249" s="1885"/>
      <c r="E249" s="1886"/>
      <c r="F249" s="1887">
        <f>'Og s3a'!E226</f>
        <v>0</v>
      </c>
      <c r="G249" s="1888"/>
      <c r="H249" s="1889"/>
      <c r="I249" s="983">
        <f>'Og s3a'!F226</f>
        <v>0</v>
      </c>
      <c r="J249" s="1242"/>
      <c r="K249" s="195"/>
      <c r="L249" s="814">
        <f>'Og s3a'!G226</f>
        <v>0</v>
      </c>
      <c r="M249" s="815">
        <f>'Og s3a'!D226</f>
        <v>0</v>
      </c>
      <c r="N249" s="288">
        <f>Import!J224</f>
        <v>0</v>
      </c>
    </row>
    <row r="250" spans="2:14" ht="19.5" hidden="1" customHeight="1">
      <c r="B250" s="1233" t="str">
        <f t="shared" si="3"/>
        <v/>
      </c>
      <c r="C250" s="1884">
        <f>'Og s3a'!C227</f>
        <v>0</v>
      </c>
      <c r="D250" s="1885"/>
      <c r="E250" s="1886"/>
      <c r="F250" s="1887">
        <f>'Og s3a'!E227</f>
        <v>0</v>
      </c>
      <c r="G250" s="1888"/>
      <c r="H250" s="1889"/>
      <c r="I250" s="983">
        <f>'Og s3a'!F227</f>
        <v>0</v>
      </c>
      <c r="J250" s="1242"/>
      <c r="K250" s="195"/>
      <c r="L250" s="814">
        <f>'Og s3a'!G227</f>
        <v>0</v>
      </c>
      <c r="M250" s="815">
        <f>'Og s3a'!D227</f>
        <v>0</v>
      </c>
      <c r="N250" s="288">
        <f>Import!J225</f>
        <v>0</v>
      </c>
    </row>
    <row r="251" spans="2:14" ht="19.5" hidden="1" customHeight="1">
      <c r="B251" s="1233" t="str">
        <f t="shared" si="3"/>
        <v/>
      </c>
      <c r="C251" s="1884">
        <f>'Og s3a'!C228</f>
        <v>0</v>
      </c>
      <c r="D251" s="1885"/>
      <c r="E251" s="1886"/>
      <c r="F251" s="1887">
        <f>'Og s3a'!E228</f>
        <v>0</v>
      </c>
      <c r="G251" s="1888"/>
      <c r="H251" s="1889"/>
      <c r="I251" s="983">
        <f>'Og s3a'!F228</f>
        <v>0</v>
      </c>
      <c r="J251" s="1242"/>
      <c r="K251" s="195"/>
      <c r="L251" s="814">
        <f>'Og s3a'!G228</f>
        <v>0</v>
      </c>
      <c r="M251" s="815">
        <f>'Og s3a'!D228</f>
        <v>0</v>
      </c>
      <c r="N251" s="288">
        <f>Import!J226</f>
        <v>0</v>
      </c>
    </row>
    <row r="252" spans="2:14" ht="19.5" hidden="1" customHeight="1">
      <c r="B252" s="1233" t="str">
        <f t="shared" si="3"/>
        <v/>
      </c>
      <c r="C252" s="1884">
        <f>'Og s3a'!C229</f>
        <v>0</v>
      </c>
      <c r="D252" s="1885"/>
      <c r="E252" s="1886"/>
      <c r="F252" s="1887">
        <f>'Og s3a'!E229</f>
        <v>0</v>
      </c>
      <c r="G252" s="1888"/>
      <c r="H252" s="1889"/>
      <c r="I252" s="983">
        <f>'Og s3a'!F229</f>
        <v>0</v>
      </c>
      <c r="J252" s="1242"/>
      <c r="K252" s="195"/>
      <c r="L252" s="814">
        <f>'Og s3a'!G229</f>
        <v>0</v>
      </c>
      <c r="M252" s="815">
        <f>'Og s3a'!D229</f>
        <v>0</v>
      </c>
      <c r="N252" s="288">
        <f>Import!J227</f>
        <v>0</v>
      </c>
    </row>
    <row r="253" spans="2:14" ht="19.5" hidden="1" customHeight="1">
      <c r="B253" s="1233" t="str">
        <f t="shared" si="3"/>
        <v/>
      </c>
      <c r="C253" s="1884">
        <f>'Og s3a'!C230</f>
        <v>0</v>
      </c>
      <c r="D253" s="1885"/>
      <c r="E253" s="1886"/>
      <c r="F253" s="1887">
        <f>'Og s3a'!E230</f>
        <v>0</v>
      </c>
      <c r="G253" s="1888"/>
      <c r="H253" s="1889"/>
      <c r="I253" s="983">
        <f>'Og s3a'!F230</f>
        <v>0</v>
      </c>
      <c r="J253" s="1242"/>
      <c r="K253" s="195"/>
      <c r="L253" s="814">
        <f>'Og s3a'!G230</f>
        <v>0</v>
      </c>
      <c r="M253" s="815">
        <f>'Og s3a'!D230</f>
        <v>0</v>
      </c>
      <c r="N253" s="288">
        <f>Import!J228</f>
        <v>0</v>
      </c>
    </row>
    <row r="254" spans="2:14" ht="19.5" hidden="1" customHeight="1">
      <c r="B254" s="1233" t="str">
        <f t="shared" si="3"/>
        <v/>
      </c>
      <c r="C254" s="1884">
        <f>'Og s3a'!C231</f>
        <v>0</v>
      </c>
      <c r="D254" s="1885"/>
      <c r="E254" s="1886"/>
      <c r="F254" s="1887">
        <f>'Og s3a'!E231</f>
        <v>0</v>
      </c>
      <c r="G254" s="1888"/>
      <c r="H254" s="1889"/>
      <c r="I254" s="983">
        <f>'Og s3a'!F231</f>
        <v>0</v>
      </c>
      <c r="J254" s="1242"/>
      <c r="K254" s="195"/>
      <c r="L254" s="814">
        <f>'Og s3a'!G231</f>
        <v>0</v>
      </c>
      <c r="M254" s="815">
        <f>'Og s3a'!D231</f>
        <v>0</v>
      </c>
      <c r="N254" s="288">
        <f>Import!J229</f>
        <v>0</v>
      </c>
    </row>
    <row r="255" spans="2:14" ht="19.5" hidden="1" customHeight="1">
      <c r="B255" s="1233" t="str">
        <f t="shared" si="3"/>
        <v/>
      </c>
      <c r="C255" s="1884">
        <f>'Og s3a'!C232</f>
        <v>0</v>
      </c>
      <c r="D255" s="1885"/>
      <c r="E255" s="1886"/>
      <c r="F255" s="1887">
        <f>'Og s3a'!E232</f>
        <v>0</v>
      </c>
      <c r="G255" s="1888"/>
      <c r="H255" s="1889"/>
      <c r="I255" s="983">
        <f>'Og s3a'!F232</f>
        <v>0</v>
      </c>
      <c r="J255" s="1242"/>
      <c r="K255" s="195"/>
      <c r="L255" s="814">
        <f>'Og s3a'!G232</f>
        <v>0</v>
      </c>
      <c r="M255" s="815">
        <f>'Og s3a'!D232</f>
        <v>0</v>
      </c>
      <c r="N255" s="288">
        <f>Import!J230</f>
        <v>0</v>
      </c>
    </row>
    <row r="256" spans="2:14" ht="19.5" hidden="1" customHeight="1">
      <c r="B256" s="1233" t="str">
        <f t="shared" si="3"/>
        <v/>
      </c>
      <c r="C256" s="1884">
        <f>'Og s3a'!C233</f>
        <v>0</v>
      </c>
      <c r="D256" s="1885"/>
      <c r="E256" s="1886"/>
      <c r="F256" s="1887">
        <f>'Og s3a'!E233</f>
        <v>0</v>
      </c>
      <c r="G256" s="1888"/>
      <c r="H256" s="1889"/>
      <c r="I256" s="983">
        <f>'Og s3a'!F233</f>
        <v>0</v>
      </c>
      <c r="J256" s="1242"/>
      <c r="K256" s="195"/>
      <c r="L256" s="814">
        <f>'Og s3a'!G233</f>
        <v>0</v>
      </c>
      <c r="M256" s="815">
        <f>'Og s3a'!D233</f>
        <v>0</v>
      </c>
      <c r="N256" s="288">
        <f>Import!J231</f>
        <v>0</v>
      </c>
    </row>
    <row r="257" spans="2:14" ht="19.5" hidden="1" customHeight="1">
      <c r="B257" s="1233" t="str">
        <f t="shared" si="3"/>
        <v/>
      </c>
      <c r="C257" s="1884">
        <f>'Og s3a'!C234</f>
        <v>0</v>
      </c>
      <c r="D257" s="1885"/>
      <c r="E257" s="1886"/>
      <c r="F257" s="1887">
        <f>'Og s3a'!E234</f>
        <v>0</v>
      </c>
      <c r="G257" s="1888"/>
      <c r="H257" s="1889"/>
      <c r="I257" s="983">
        <f>'Og s3a'!F234</f>
        <v>0</v>
      </c>
      <c r="J257" s="1242"/>
      <c r="K257" s="195"/>
      <c r="L257" s="814">
        <f>'Og s3a'!G234</f>
        <v>0</v>
      </c>
      <c r="M257" s="815">
        <f>'Og s3a'!D234</f>
        <v>0</v>
      </c>
      <c r="N257" s="288">
        <f>Import!J232</f>
        <v>0</v>
      </c>
    </row>
    <row r="258" spans="2:14" ht="19.5" hidden="1" customHeight="1">
      <c r="B258" s="1233" t="str">
        <f t="shared" si="3"/>
        <v/>
      </c>
      <c r="C258" s="1884">
        <f>'Og s3a'!C235</f>
        <v>0</v>
      </c>
      <c r="D258" s="1885"/>
      <c r="E258" s="1886"/>
      <c r="F258" s="1887">
        <f>'Og s3a'!E235</f>
        <v>0</v>
      </c>
      <c r="G258" s="1888"/>
      <c r="H258" s="1889"/>
      <c r="I258" s="983">
        <f>'Og s3a'!F235</f>
        <v>0</v>
      </c>
      <c r="J258" s="1242"/>
      <c r="K258" s="195"/>
      <c r="L258" s="814">
        <f>'Og s3a'!G235</f>
        <v>0</v>
      </c>
      <c r="M258" s="815">
        <f>'Og s3a'!D235</f>
        <v>0</v>
      </c>
      <c r="N258" s="288">
        <f>Import!J233</f>
        <v>0</v>
      </c>
    </row>
    <row r="259" spans="2:14" ht="19.5" hidden="1" customHeight="1">
      <c r="B259" s="1233" t="str">
        <f t="shared" si="3"/>
        <v/>
      </c>
      <c r="C259" s="1884">
        <f>'Og s3a'!C236</f>
        <v>0</v>
      </c>
      <c r="D259" s="1885"/>
      <c r="E259" s="1886"/>
      <c r="F259" s="1887">
        <f>'Og s3a'!E236</f>
        <v>0</v>
      </c>
      <c r="G259" s="1888"/>
      <c r="H259" s="1889"/>
      <c r="I259" s="983">
        <f>'Og s3a'!F236</f>
        <v>0</v>
      </c>
      <c r="J259" s="1242"/>
      <c r="K259" s="195"/>
      <c r="L259" s="814">
        <f>'Og s3a'!G236</f>
        <v>0</v>
      </c>
      <c r="M259" s="815">
        <f>'Og s3a'!D236</f>
        <v>0</v>
      </c>
      <c r="N259" s="288">
        <f>Import!J234</f>
        <v>0</v>
      </c>
    </row>
    <row r="260" spans="2:14" ht="19.5" hidden="1" customHeight="1">
      <c r="B260" s="1233" t="str">
        <f t="shared" si="3"/>
        <v/>
      </c>
      <c r="C260" s="1884">
        <f>'Og s3a'!C237</f>
        <v>0</v>
      </c>
      <c r="D260" s="1885"/>
      <c r="E260" s="1886"/>
      <c r="F260" s="1887">
        <f>'Og s3a'!E237</f>
        <v>0</v>
      </c>
      <c r="G260" s="1888"/>
      <c r="H260" s="1889"/>
      <c r="I260" s="983">
        <f>'Og s3a'!F237</f>
        <v>0</v>
      </c>
      <c r="J260" s="1242"/>
      <c r="K260" s="195"/>
      <c r="L260" s="814">
        <f>'Og s3a'!G237</f>
        <v>0</v>
      </c>
      <c r="M260" s="815">
        <f>'Og s3a'!D237</f>
        <v>0</v>
      </c>
      <c r="N260" s="288">
        <f>Import!J235</f>
        <v>0</v>
      </c>
    </row>
    <row r="261" spans="2:14" ht="19.5" hidden="1" customHeight="1">
      <c r="B261" s="1233" t="str">
        <f t="shared" si="3"/>
        <v/>
      </c>
      <c r="C261" s="1884">
        <f>'Og s3a'!C238</f>
        <v>0</v>
      </c>
      <c r="D261" s="1885"/>
      <c r="E261" s="1886"/>
      <c r="F261" s="1887">
        <f>'Og s3a'!E238</f>
        <v>0</v>
      </c>
      <c r="G261" s="1888"/>
      <c r="H261" s="1889"/>
      <c r="I261" s="983">
        <f>'Og s3a'!F238</f>
        <v>0</v>
      </c>
      <c r="J261" s="1242"/>
      <c r="K261" s="195"/>
      <c r="L261" s="814">
        <f>'Og s3a'!G238</f>
        <v>0</v>
      </c>
      <c r="M261" s="815">
        <f>'Og s3a'!D238</f>
        <v>0</v>
      </c>
      <c r="N261" s="288">
        <f>Import!J236</f>
        <v>0</v>
      </c>
    </row>
    <row r="262" spans="2:14" ht="19.5" hidden="1" customHeight="1">
      <c r="B262" s="1233" t="str">
        <f t="shared" si="3"/>
        <v/>
      </c>
      <c r="C262" s="1884">
        <f>'Og s3a'!C239</f>
        <v>0</v>
      </c>
      <c r="D262" s="1885"/>
      <c r="E262" s="1886"/>
      <c r="F262" s="1887">
        <f>'Og s3a'!E239</f>
        <v>0</v>
      </c>
      <c r="G262" s="1888"/>
      <c r="H262" s="1889"/>
      <c r="I262" s="983">
        <f>'Og s3a'!F239</f>
        <v>0</v>
      </c>
      <c r="J262" s="1242"/>
      <c r="K262" s="195"/>
      <c r="L262" s="814">
        <f>'Og s3a'!G239</f>
        <v>0</v>
      </c>
      <c r="M262" s="815">
        <f>'Og s3a'!D239</f>
        <v>0</v>
      </c>
      <c r="N262" s="288">
        <f>Import!J237</f>
        <v>0</v>
      </c>
    </row>
    <row r="263" spans="2:14" ht="19.5" hidden="1" customHeight="1">
      <c r="B263" s="1233" t="str">
        <f t="shared" si="3"/>
        <v/>
      </c>
      <c r="C263" s="1884">
        <f>'Og s3a'!C240</f>
        <v>0</v>
      </c>
      <c r="D263" s="1885"/>
      <c r="E263" s="1886"/>
      <c r="F263" s="1887">
        <f>'Og s3a'!E240</f>
        <v>0</v>
      </c>
      <c r="G263" s="1888"/>
      <c r="H263" s="1889"/>
      <c r="I263" s="983">
        <f>'Og s3a'!F240</f>
        <v>0</v>
      </c>
      <c r="J263" s="1242"/>
      <c r="K263" s="195"/>
      <c r="L263" s="814">
        <f>'Og s3a'!G240</f>
        <v>0</v>
      </c>
      <c r="M263" s="815">
        <f>'Og s3a'!D240</f>
        <v>0</v>
      </c>
      <c r="N263" s="288">
        <f>Import!J238</f>
        <v>0</v>
      </c>
    </row>
    <row r="264" spans="2:14" ht="19.5" hidden="1" customHeight="1">
      <c r="B264" s="1233" t="str">
        <f t="shared" si="3"/>
        <v/>
      </c>
      <c r="C264" s="1884">
        <f>'Og s3a'!C241</f>
        <v>0</v>
      </c>
      <c r="D264" s="1885"/>
      <c r="E264" s="1886"/>
      <c r="F264" s="1887">
        <f>'Og s3a'!E241</f>
        <v>0</v>
      </c>
      <c r="G264" s="1888"/>
      <c r="H264" s="1889"/>
      <c r="I264" s="983">
        <f>'Og s3a'!F241</f>
        <v>0</v>
      </c>
      <c r="J264" s="1242"/>
      <c r="K264" s="195"/>
      <c r="L264" s="814">
        <f>'Og s3a'!G241</f>
        <v>0</v>
      </c>
      <c r="M264" s="815">
        <f>'Og s3a'!D241</f>
        <v>0</v>
      </c>
      <c r="N264" s="288">
        <f>Import!J239</f>
        <v>0</v>
      </c>
    </row>
    <row r="265" spans="2:14" ht="19.5" hidden="1" customHeight="1">
      <c r="B265" s="1233" t="str">
        <f t="shared" si="3"/>
        <v/>
      </c>
      <c r="C265" s="1884">
        <f>'Og s3a'!C242</f>
        <v>0</v>
      </c>
      <c r="D265" s="1885"/>
      <c r="E265" s="1886"/>
      <c r="F265" s="1887">
        <f>'Og s3a'!E242</f>
        <v>0</v>
      </c>
      <c r="G265" s="1888"/>
      <c r="H265" s="1889"/>
      <c r="I265" s="983">
        <f>'Og s3a'!F242</f>
        <v>0</v>
      </c>
      <c r="J265" s="1242"/>
      <c r="K265" s="195"/>
      <c r="L265" s="814">
        <f>'Og s3a'!G242</f>
        <v>0</v>
      </c>
      <c r="M265" s="815">
        <f>'Og s3a'!D242</f>
        <v>0</v>
      </c>
      <c r="N265" s="288">
        <f>Import!J240</f>
        <v>0</v>
      </c>
    </row>
    <row r="266" spans="2:14" ht="19.5" hidden="1" customHeight="1">
      <c r="B266" s="1233" t="str">
        <f t="shared" si="3"/>
        <v/>
      </c>
      <c r="C266" s="1884">
        <f>'Og s3a'!C243</f>
        <v>0</v>
      </c>
      <c r="D266" s="1885"/>
      <c r="E266" s="1886"/>
      <c r="F266" s="1887">
        <f>'Og s3a'!E243</f>
        <v>0</v>
      </c>
      <c r="G266" s="1888"/>
      <c r="H266" s="1889"/>
      <c r="I266" s="983">
        <f>'Og s3a'!F243</f>
        <v>0</v>
      </c>
      <c r="J266" s="1242"/>
      <c r="K266" s="195"/>
      <c r="L266" s="814">
        <f>'Og s3a'!G243</f>
        <v>0</v>
      </c>
      <c r="M266" s="815">
        <f>'Og s3a'!D243</f>
        <v>0</v>
      </c>
      <c r="N266" s="288">
        <f>Import!J241</f>
        <v>0</v>
      </c>
    </row>
    <row r="267" spans="2:14" ht="19.5" hidden="1" customHeight="1">
      <c r="B267" s="1233" t="str">
        <f t="shared" si="3"/>
        <v/>
      </c>
      <c r="C267" s="1884">
        <f>'Og s3a'!C244</f>
        <v>0</v>
      </c>
      <c r="D267" s="1885"/>
      <c r="E267" s="1886"/>
      <c r="F267" s="1887">
        <f>'Og s3a'!E244</f>
        <v>0</v>
      </c>
      <c r="G267" s="1888"/>
      <c r="H267" s="1889"/>
      <c r="I267" s="983">
        <f>'Og s3a'!F244</f>
        <v>0</v>
      </c>
      <c r="J267" s="1242"/>
      <c r="K267" s="195"/>
      <c r="L267" s="814">
        <f>'Og s3a'!G244</f>
        <v>0</v>
      </c>
      <c r="M267" s="815">
        <f>'Og s3a'!D244</f>
        <v>0</v>
      </c>
      <c r="N267" s="288">
        <f>Import!J242</f>
        <v>0</v>
      </c>
    </row>
    <row r="268" spans="2:14" ht="19.5" hidden="1" customHeight="1">
      <c r="B268" s="1233" t="str">
        <f t="shared" si="3"/>
        <v/>
      </c>
      <c r="C268" s="1884">
        <f>'Og s3a'!C245</f>
        <v>0</v>
      </c>
      <c r="D268" s="1885"/>
      <c r="E268" s="1886"/>
      <c r="F268" s="1887">
        <f>'Og s3a'!E245</f>
        <v>0</v>
      </c>
      <c r="G268" s="1888"/>
      <c r="H268" s="1889"/>
      <c r="I268" s="983">
        <f>'Og s3a'!F245</f>
        <v>0</v>
      </c>
      <c r="J268" s="1242"/>
      <c r="K268" s="195"/>
      <c r="L268" s="814">
        <f>'Og s3a'!G245</f>
        <v>0</v>
      </c>
      <c r="M268" s="815">
        <f>'Og s3a'!D245</f>
        <v>0</v>
      </c>
      <c r="N268" s="288">
        <f>Import!J243</f>
        <v>0</v>
      </c>
    </row>
    <row r="269" spans="2:14" ht="19.5" hidden="1" customHeight="1">
      <c r="B269" s="1233" t="str">
        <f t="shared" si="3"/>
        <v/>
      </c>
      <c r="C269" s="1884">
        <f>'Og s3a'!C246</f>
        <v>0</v>
      </c>
      <c r="D269" s="1885"/>
      <c r="E269" s="1886"/>
      <c r="F269" s="1887">
        <f>'Og s3a'!E246</f>
        <v>0</v>
      </c>
      <c r="G269" s="1888"/>
      <c r="H269" s="1889"/>
      <c r="I269" s="983">
        <f>'Og s3a'!F246</f>
        <v>0</v>
      </c>
      <c r="J269" s="1242"/>
      <c r="K269" s="195"/>
      <c r="L269" s="814">
        <f>'Og s3a'!G246</f>
        <v>0</v>
      </c>
      <c r="M269" s="815">
        <f>'Og s3a'!D246</f>
        <v>0</v>
      </c>
      <c r="N269" s="288">
        <f>Import!J244</f>
        <v>0</v>
      </c>
    </row>
    <row r="270" spans="2:14" ht="19.5" hidden="1" customHeight="1">
      <c r="B270" s="1233" t="str">
        <f t="shared" si="3"/>
        <v/>
      </c>
      <c r="C270" s="1884">
        <f>'Og s3a'!C247</f>
        <v>0</v>
      </c>
      <c r="D270" s="1885"/>
      <c r="E270" s="1886"/>
      <c r="F270" s="1887">
        <f>'Og s3a'!E247</f>
        <v>0</v>
      </c>
      <c r="G270" s="1888"/>
      <c r="H270" s="1889"/>
      <c r="I270" s="983">
        <f>'Og s3a'!F247</f>
        <v>0</v>
      </c>
      <c r="J270" s="1242"/>
      <c r="K270" s="195"/>
      <c r="L270" s="814">
        <f>'Og s3a'!G247</f>
        <v>0</v>
      </c>
      <c r="M270" s="815">
        <f>'Og s3a'!D247</f>
        <v>0</v>
      </c>
      <c r="N270" s="288">
        <f>Import!J245</f>
        <v>0</v>
      </c>
    </row>
    <row r="271" spans="2:14" ht="19.5" hidden="1" customHeight="1">
      <c r="B271" s="1233" t="str">
        <f t="shared" si="3"/>
        <v/>
      </c>
      <c r="C271" s="1884">
        <f>'Og s3a'!C248</f>
        <v>0</v>
      </c>
      <c r="D271" s="1885"/>
      <c r="E271" s="1886"/>
      <c r="F271" s="1887">
        <f>'Og s3a'!E248</f>
        <v>0</v>
      </c>
      <c r="G271" s="1888"/>
      <c r="H271" s="1889"/>
      <c r="I271" s="983">
        <f>'Og s3a'!F248</f>
        <v>0</v>
      </c>
      <c r="J271" s="1242"/>
      <c r="K271" s="195"/>
      <c r="L271" s="814">
        <f>'Og s3a'!G248</f>
        <v>0</v>
      </c>
      <c r="M271" s="815">
        <f>'Og s3a'!D248</f>
        <v>0</v>
      </c>
      <c r="N271" s="288">
        <f>Import!J246</f>
        <v>0</v>
      </c>
    </row>
    <row r="272" spans="2:14" ht="19.5" hidden="1" customHeight="1">
      <c r="B272" s="1233" t="str">
        <f t="shared" si="3"/>
        <v/>
      </c>
      <c r="C272" s="1884">
        <f>'Og s3a'!C249</f>
        <v>0</v>
      </c>
      <c r="D272" s="1885"/>
      <c r="E272" s="1886"/>
      <c r="F272" s="1887">
        <f>'Og s3a'!E249</f>
        <v>0</v>
      </c>
      <c r="G272" s="1888"/>
      <c r="H272" s="1889"/>
      <c r="I272" s="983">
        <f>'Og s3a'!F249</f>
        <v>0</v>
      </c>
      <c r="J272" s="1242"/>
      <c r="K272" s="195"/>
      <c r="L272" s="814">
        <f>'Og s3a'!G249</f>
        <v>0</v>
      </c>
      <c r="M272" s="815">
        <f>'Og s3a'!D249</f>
        <v>0</v>
      </c>
      <c r="N272" s="288">
        <f>Import!J247</f>
        <v>0</v>
      </c>
    </row>
    <row r="273" spans="2:14" ht="19.5" hidden="1" customHeight="1">
      <c r="B273" s="1233" t="str">
        <f t="shared" si="3"/>
        <v/>
      </c>
      <c r="C273" s="1884">
        <f>'Og s3a'!C250</f>
        <v>0</v>
      </c>
      <c r="D273" s="1885"/>
      <c r="E273" s="1886"/>
      <c r="F273" s="1887">
        <f>'Og s3a'!E250</f>
        <v>0</v>
      </c>
      <c r="G273" s="1888"/>
      <c r="H273" s="1889"/>
      <c r="I273" s="983">
        <f>'Og s3a'!F250</f>
        <v>0</v>
      </c>
      <c r="J273" s="1242"/>
      <c r="K273" s="195"/>
      <c r="L273" s="814">
        <f>'Og s3a'!G250</f>
        <v>0</v>
      </c>
      <c r="M273" s="815">
        <f>'Og s3a'!D250</f>
        <v>0</v>
      </c>
      <c r="N273" s="288">
        <f>Import!J248</f>
        <v>0</v>
      </c>
    </row>
    <row r="274" spans="2:14" ht="19.5" hidden="1" customHeight="1">
      <c r="B274" s="1233" t="str">
        <f t="shared" si="3"/>
        <v/>
      </c>
      <c r="C274" s="1884">
        <f>'Og s3a'!C251</f>
        <v>0</v>
      </c>
      <c r="D274" s="1885"/>
      <c r="E274" s="1886"/>
      <c r="F274" s="1887">
        <f>'Og s3a'!E251</f>
        <v>0</v>
      </c>
      <c r="G274" s="1888"/>
      <c r="H274" s="1889"/>
      <c r="I274" s="983">
        <f>'Og s3a'!F251</f>
        <v>0</v>
      </c>
      <c r="J274" s="1242"/>
      <c r="K274" s="195"/>
      <c r="L274" s="814">
        <f>'Og s3a'!G251</f>
        <v>0</v>
      </c>
      <c r="M274" s="815">
        <f>'Og s3a'!D251</f>
        <v>0</v>
      </c>
      <c r="N274" s="288">
        <f>Import!J249</f>
        <v>0</v>
      </c>
    </row>
    <row r="275" spans="2:14" ht="19.5" hidden="1" customHeight="1">
      <c r="B275" s="1233" t="str">
        <f t="shared" si="3"/>
        <v/>
      </c>
      <c r="C275" s="1884">
        <f>'Og s3a'!C252</f>
        <v>0</v>
      </c>
      <c r="D275" s="1885"/>
      <c r="E275" s="1886"/>
      <c r="F275" s="1887">
        <f>'Og s3a'!E252</f>
        <v>0</v>
      </c>
      <c r="G275" s="1888"/>
      <c r="H275" s="1889"/>
      <c r="I275" s="983">
        <f>'Og s3a'!F252</f>
        <v>0</v>
      </c>
      <c r="J275" s="1242"/>
      <c r="K275" s="195"/>
      <c r="L275" s="814">
        <f>'Og s3a'!G252</f>
        <v>0</v>
      </c>
      <c r="M275" s="815">
        <f>'Og s3a'!D252</f>
        <v>0</v>
      </c>
      <c r="N275" s="288">
        <f>Import!J250</f>
        <v>0</v>
      </c>
    </row>
    <row r="276" spans="2:14" ht="19.5" hidden="1" customHeight="1">
      <c r="B276" s="1233" t="str">
        <f t="shared" si="3"/>
        <v/>
      </c>
      <c r="C276" s="1884">
        <f>'Og s3a'!C253</f>
        <v>0</v>
      </c>
      <c r="D276" s="1885"/>
      <c r="E276" s="1886"/>
      <c r="F276" s="1887">
        <f>'Og s3a'!E253</f>
        <v>0</v>
      </c>
      <c r="G276" s="1888"/>
      <c r="H276" s="1889"/>
      <c r="I276" s="983">
        <f>'Og s3a'!F253</f>
        <v>0</v>
      </c>
      <c r="J276" s="1242"/>
      <c r="K276" s="195"/>
      <c r="L276" s="814">
        <f>'Og s3a'!G253</f>
        <v>0</v>
      </c>
      <c r="M276" s="815">
        <f>'Og s3a'!D253</f>
        <v>0</v>
      </c>
      <c r="N276" s="288">
        <f>Import!J251</f>
        <v>0</v>
      </c>
    </row>
    <row r="277" spans="2:14" ht="19.5" hidden="1" customHeight="1">
      <c r="B277" s="1233" t="str">
        <f t="shared" si="3"/>
        <v/>
      </c>
      <c r="C277" s="1884">
        <f>'Og s3a'!C254</f>
        <v>0</v>
      </c>
      <c r="D277" s="1885"/>
      <c r="E277" s="1886"/>
      <c r="F277" s="1887">
        <f>'Og s3a'!E254</f>
        <v>0</v>
      </c>
      <c r="G277" s="1888"/>
      <c r="H277" s="1889"/>
      <c r="I277" s="983">
        <f>'Og s3a'!F254</f>
        <v>0</v>
      </c>
      <c r="J277" s="1242"/>
      <c r="K277" s="195"/>
      <c r="L277" s="814">
        <f>'Og s3a'!G254</f>
        <v>0</v>
      </c>
      <c r="M277" s="815">
        <f>'Og s3a'!D254</f>
        <v>0</v>
      </c>
      <c r="N277" s="288">
        <f>Import!J252</f>
        <v>0</v>
      </c>
    </row>
    <row r="278" spans="2:14" ht="19.5" hidden="1" customHeight="1">
      <c r="B278" s="1233" t="str">
        <f t="shared" si="3"/>
        <v/>
      </c>
      <c r="C278" s="1884">
        <f>'Og s3a'!C255</f>
        <v>0</v>
      </c>
      <c r="D278" s="1885"/>
      <c r="E278" s="1886"/>
      <c r="F278" s="1887">
        <f>'Og s3a'!E255</f>
        <v>0</v>
      </c>
      <c r="G278" s="1888"/>
      <c r="H278" s="1889"/>
      <c r="I278" s="983">
        <f>'Og s3a'!F255</f>
        <v>0</v>
      </c>
      <c r="J278" s="1242"/>
      <c r="K278" s="195"/>
      <c r="L278" s="814">
        <f>'Og s3a'!G255</f>
        <v>0</v>
      </c>
      <c r="M278" s="815">
        <f>'Og s3a'!D255</f>
        <v>0</v>
      </c>
      <c r="N278" s="288">
        <f>Import!J253</f>
        <v>0</v>
      </c>
    </row>
    <row r="279" spans="2:14" ht="19.5" hidden="1" customHeight="1">
      <c r="B279" s="1233" t="str">
        <f t="shared" si="3"/>
        <v/>
      </c>
      <c r="C279" s="1884">
        <f>'Og s3a'!C256</f>
        <v>0</v>
      </c>
      <c r="D279" s="1885"/>
      <c r="E279" s="1886"/>
      <c r="F279" s="1887">
        <f>'Og s3a'!E256</f>
        <v>0</v>
      </c>
      <c r="G279" s="1888"/>
      <c r="H279" s="1889"/>
      <c r="I279" s="983">
        <f>'Og s3a'!F256</f>
        <v>0</v>
      </c>
      <c r="J279" s="1242"/>
      <c r="K279" s="195"/>
      <c r="L279" s="814">
        <f>'Og s3a'!G256</f>
        <v>0</v>
      </c>
      <c r="M279" s="815">
        <f>'Og s3a'!D256</f>
        <v>0</v>
      </c>
      <c r="N279" s="288">
        <f>Import!J254</f>
        <v>0</v>
      </c>
    </row>
    <row r="280" spans="2:14" ht="19.5" hidden="1" customHeight="1">
      <c r="B280" s="1233" t="str">
        <f t="shared" si="3"/>
        <v/>
      </c>
      <c r="C280" s="1884">
        <f>'Og s3a'!C257</f>
        <v>0</v>
      </c>
      <c r="D280" s="1885"/>
      <c r="E280" s="1886"/>
      <c r="F280" s="1887">
        <f>'Og s3a'!E257</f>
        <v>0</v>
      </c>
      <c r="G280" s="1888"/>
      <c r="H280" s="1889"/>
      <c r="I280" s="983">
        <f>'Og s3a'!F257</f>
        <v>0</v>
      </c>
      <c r="J280" s="1242"/>
      <c r="K280" s="195"/>
      <c r="L280" s="814">
        <f>'Og s3a'!G257</f>
        <v>0</v>
      </c>
      <c r="M280" s="815">
        <f>'Og s3a'!D257</f>
        <v>0</v>
      </c>
      <c r="N280" s="288">
        <f>Import!J255</f>
        <v>0</v>
      </c>
    </row>
    <row r="281" spans="2:14" ht="19.5" hidden="1" customHeight="1">
      <c r="B281" s="1233" t="str">
        <f t="shared" si="3"/>
        <v/>
      </c>
      <c r="C281" s="1884">
        <f>'Og s3a'!C258</f>
        <v>0</v>
      </c>
      <c r="D281" s="1885"/>
      <c r="E281" s="1886"/>
      <c r="F281" s="1887">
        <f>'Og s3a'!E258</f>
        <v>0</v>
      </c>
      <c r="G281" s="1888"/>
      <c r="H281" s="1889"/>
      <c r="I281" s="983">
        <f>'Og s3a'!F258</f>
        <v>0</v>
      </c>
      <c r="J281" s="1242"/>
      <c r="K281" s="195"/>
      <c r="L281" s="814">
        <f>'Og s3a'!G258</f>
        <v>0</v>
      </c>
      <c r="M281" s="815">
        <f>'Og s3a'!D258</f>
        <v>0</v>
      </c>
      <c r="N281" s="288">
        <f>Import!J256</f>
        <v>0</v>
      </c>
    </row>
    <row r="282" spans="2:14" ht="19.5" hidden="1" customHeight="1">
      <c r="B282" s="1233" t="str">
        <f t="shared" si="3"/>
        <v/>
      </c>
      <c r="C282" s="1884">
        <f>'Og s3a'!C259</f>
        <v>0</v>
      </c>
      <c r="D282" s="1885"/>
      <c r="E282" s="1886"/>
      <c r="F282" s="1887">
        <f>'Og s3a'!E259</f>
        <v>0</v>
      </c>
      <c r="G282" s="1888"/>
      <c r="H282" s="1889"/>
      <c r="I282" s="983">
        <f>'Og s3a'!F259</f>
        <v>0</v>
      </c>
      <c r="J282" s="1242"/>
      <c r="K282" s="195"/>
      <c r="L282" s="814">
        <f>'Og s3a'!G259</f>
        <v>0</v>
      </c>
      <c r="M282" s="815">
        <f>'Og s3a'!D259</f>
        <v>0</v>
      </c>
      <c r="N282" s="288">
        <f>Import!J257</f>
        <v>0</v>
      </c>
    </row>
    <row r="283" spans="2:14" ht="19.5" hidden="1" customHeight="1">
      <c r="B283" s="1233" t="str">
        <f t="shared" si="3"/>
        <v/>
      </c>
      <c r="C283" s="1884">
        <f>'Og s3a'!C260</f>
        <v>0</v>
      </c>
      <c r="D283" s="1885"/>
      <c r="E283" s="1886"/>
      <c r="F283" s="1887">
        <f>'Og s3a'!E260</f>
        <v>0</v>
      </c>
      <c r="G283" s="1888"/>
      <c r="H283" s="1889"/>
      <c r="I283" s="983">
        <f>'Og s3a'!F260</f>
        <v>0</v>
      </c>
      <c r="J283" s="1242"/>
      <c r="K283" s="195"/>
      <c r="L283" s="814">
        <f>'Og s3a'!G260</f>
        <v>0</v>
      </c>
      <c r="M283" s="815">
        <f>'Og s3a'!D260</f>
        <v>0</v>
      </c>
      <c r="N283" s="288">
        <f>Import!J258</f>
        <v>0</v>
      </c>
    </row>
    <row r="284" spans="2:14" ht="19.5" hidden="1" customHeight="1">
      <c r="B284" s="1233" t="str">
        <f t="shared" si="3"/>
        <v/>
      </c>
      <c r="C284" s="1884">
        <f>'Og s3a'!C261</f>
        <v>0</v>
      </c>
      <c r="D284" s="1885"/>
      <c r="E284" s="1886"/>
      <c r="F284" s="1887">
        <f>'Og s3a'!E261</f>
        <v>0</v>
      </c>
      <c r="G284" s="1888"/>
      <c r="H284" s="1889"/>
      <c r="I284" s="983">
        <f>'Og s3a'!F261</f>
        <v>0</v>
      </c>
      <c r="J284" s="1242"/>
      <c r="K284" s="195"/>
      <c r="L284" s="814">
        <f>'Og s3a'!G261</f>
        <v>0</v>
      </c>
      <c r="M284" s="815">
        <f>'Og s3a'!D261</f>
        <v>0</v>
      </c>
      <c r="N284" s="288">
        <f>Import!J259</f>
        <v>0</v>
      </c>
    </row>
    <row r="285" spans="2:14" ht="19.5" hidden="1" customHeight="1">
      <c r="B285" s="1233" t="str">
        <f t="shared" si="3"/>
        <v/>
      </c>
      <c r="C285" s="1884">
        <f>'Og s3a'!C262</f>
        <v>0</v>
      </c>
      <c r="D285" s="1885"/>
      <c r="E285" s="1886"/>
      <c r="F285" s="1887">
        <f>'Og s3a'!E262</f>
        <v>0</v>
      </c>
      <c r="G285" s="1888"/>
      <c r="H285" s="1889"/>
      <c r="I285" s="983">
        <f>'Og s3a'!F262</f>
        <v>0</v>
      </c>
      <c r="J285" s="1242"/>
      <c r="K285" s="195"/>
      <c r="L285" s="814">
        <f>'Og s3a'!G262</f>
        <v>0</v>
      </c>
      <c r="M285" s="815">
        <f>'Og s3a'!D262</f>
        <v>0</v>
      </c>
      <c r="N285" s="288">
        <f>Import!J260</f>
        <v>0</v>
      </c>
    </row>
    <row r="286" spans="2:14" ht="19.5" hidden="1" customHeight="1">
      <c r="B286" s="1233" t="str">
        <f t="shared" ref="B286:B349" si="4">IF(I286&gt;0,"Wypełnione","")</f>
        <v/>
      </c>
      <c r="C286" s="1884">
        <f>'Og s3a'!C263</f>
        <v>0</v>
      </c>
      <c r="D286" s="1885"/>
      <c r="E286" s="1886"/>
      <c r="F286" s="1887">
        <f>'Og s3a'!E263</f>
        <v>0</v>
      </c>
      <c r="G286" s="1888"/>
      <c r="H286" s="1889"/>
      <c r="I286" s="983">
        <f>'Og s3a'!F263</f>
        <v>0</v>
      </c>
      <c r="J286" s="1242"/>
      <c r="K286" s="195"/>
      <c r="L286" s="814">
        <f>'Og s3a'!G263</f>
        <v>0</v>
      </c>
      <c r="M286" s="815">
        <f>'Og s3a'!D263</f>
        <v>0</v>
      </c>
      <c r="N286" s="288">
        <f>Import!J261</f>
        <v>0</v>
      </c>
    </row>
    <row r="287" spans="2:14" ht="19.5" hidden="1" customHeight="1">
      <c r="B287" s="1233" t="str">
        <f t="shared" si="4"/>
        <v/>
      </c>
      <c r="C287" s="1884">
        <f>'Og s3a'!C264</f>
        <v>0</v>
      </c>
      <c r="D287" s="1885"/>
      <c r="E287" s="1886"/>
      <c r="F287" s="1887">
        <f>'Og s3a'!E264</f>
        <v>0</v>
      </c>
      <c r="G287" s="1888"/>
      <c r="H287" s="1889"/>
      <c r="I287" s="983">
        <f>'Og s3a'!F264</f>
        <v>0</v>
      </c>
      <c r="J287" s="1242"/>
      <c r="K287" s="195"/>
      <c r="L287" s="814">
        <f>'Og s3a'!G264</f>
        <v>0</v>
      </c>
      <c r="M287" s="815">
        <f>'Og s3a'!D264</f>
        <v>0</v>
      </c>
      <c r="N287" s="288">
        <f>Import!J262</f>
        <v>0</v>
      </c>
    </row>
    <row r="288" spans="2:14" ht="19.5" hidden="1" customHeight="1">
      <c r="B288" s="1233" t="str">
        <f t="shared" si="4"/>
        <v/>
      </c>
      <c r="C288" s="1884">
        <f>'Og s3a'!C265</f>
        <v>0</v>
      </c>
      <c r="D288" s="1885"/>
      <c r="E288" s="1886"/>
      <c r="F288" s="1887">
        <f>'Og s3a'!E265</f>
        <v>0</v>
      </c>
      <c r="G288" s="1888"/>
      <c r="H288" s="1889"/>
      <c r="I288" s="983">
        <f>'Og s3a'!F265</f>
        <v>0</v>
      </c>
      <c r="J288" s="1242"/>
      <c r="K288" s="195"/>
      <c r="L288" s="814">
        <f>'Og s3a'!G265</f>
        <v>0</v>
      </c>
      <c r="M288" s="815">
        <f>'Og s3a'!D265</f>
        <v>0</v>
      </c>
      <c r="N288" s="288">
        <f>Import!J263</f>
        <v>0</v>
      </c>
    </row>
    <row r="289" spans="2:14" ht="19.5" hidden="1" customHeight="1">
      <c r="B289" s="1233" t="str">
        <f t="shared" si="4"/>
        <v/>
      </c>
      <c r="C289" s="1884">
        <f>'Og s3a'!C266</f>
        <v>0</v>
      </c>
      <c r="D289" s="1885"/>
      <c r="E289" s="1886"/>
      <c r="F289" s="1887">
        <f>'Og s3a'!E266</f>
        <v>0</v>
      </c>
      <c r="G289" s="1888"/>
      <c r="H289" s="1889"/>
      <c r="I289" s="983">
        <f>'Og s3a'!F266</f>
        <v>0</v>
      </c>
      <c r="J289" s="1242"/>
      <c r="K289" s="195"/>
      <c r="L289" s="814">
        <f>'Og s3a'!G266</f>
        <v>0</v>
      </c>
      <c r="M289" s="815">
        <f>'Og s3a'!D266</f>
        <v>0</v>
      </c>
      <c r="N289" s="288">
        <f>Import!J264</f>
        <v>0</v>
      </c>
    </row>
    <row r="290" spans="2:14" ht="19.5" hidden="1" customHeight="1">
      <c r="B290" s="1233" t="str">
        <f t="shared" si="4"/>
        <v/>
      </c>
      <c r="C290" s="1884">
        <f>'Og s3a'!C267</f>
        <v>0</v>
      </c>
      <c r="D290" s="1885"/>
      <c r="E290" s="1886"/>
      <c r="F290" s="1887">
        <f>'Og s3a'!E267</f>
        <v>0</v>
      </c>
      <c r="G290" s="1888"/>
      <c r="H290" s="1889"/>
      <c r="I290" s="983">
        <f>'Og s3a'!F267</f>
        <v>0</v>
      </c>
      <c r="J290" s="1242"/>
      <c r="K290" s="195"/>
      <c r="L290" s="814">
        <f>'Og s3a'!G267</f>
        <v>0</v>
      </c>
      <c r="M290" s="815">
        <f>'Og s3a'!D267</f>
        <v>0</v>
      </c>
      <c r="N290" s="288">
        <f>Import!J265</f>
        <v>0</v>
      </c>
    </row>
    <row r="291" spans="2:14" ht="19.5" hidden="1" customHeight="1">
      <c r="B291" s="1233" t="str">
        <f t="shared" si="4"/>
        <v/>
      </c>
      <c r="C291" s="1884">
        <f>'Og s3a'!C268</f>
        <v>0</v>
      </c>
      <c r="D291" s="1885"/>
      <c r="E291" s="1886"/>
      <c r="F291" s="1887">
        <f>'Og s3a'!E268</f>
        <v>0</v>
      </c>
      <c r="G291" s="1888"/>
      <c r="H291" s="1889"/>
      <c r="I291" s="983">
        <f>'Og s3a'!F268</f>
        <v>0</v>
      </c>
      <c r="J291" s="1242"/>
      <c r="K291" s="195"/>
      <c r="L291" s="814">
        <f>'Og s3a'!G268</f>
        <v>0</v>
      </c>
      <c r="M291" s="815">
        <f>'Og s3a'!D268</f>
        <v>0</v>
      </c>
      <c r="N291" s="288">
        <f>Import!J266</f>
        <v>0</v>
      </c>
    </row>
    <row r="292" spans="2:14" ht="19.5" hidden="1" customHeight="1">
      <c r="B292" s="1233" t="str">
        <f t="shared" si="4"/>
        <v/>
      </c>
      <c r="C292" s="1884">
        <f>'Og s3a'!C269</f>
        <v>0</v>
      </c>
      <c r="D292" s="1885"/>
      <c r="E292" s="1886"/>
      <c r="F292" s="1887">
        <f>'Og s3a'!E269</f>
        <v>0</v>
      </c>
      <c r="G292" s="1888"/>
      <c r="H292" s="1889"/>
      <c r="I292" s="983">
        <f>'Og s3a'!F269</f>
        <v>0</v>
      </c>
      <c r="J292" s="1242"/>
      <c r="K292" s="195"/>
      <c r="L292" s="814">
        <f>'Og s3a'!G269</f>
        <v>0</v>
      </c>
      <c r="M292" s="815">
        <f>'Og s3a'!D269</f>
        <v>0</v>
      </c>
      <c r="N292" s="288">
        <f>Import!J267</f>
        <v>0</v>
      </c>
    </row>
    <row r="293" spans="2:14" ht="19.5" hidden="1" customHeight="1">
      <c r="B293" s="1233" t="str">
        <f t="shared" si="4"/>
        <v/>
      </c>
      <c r="C293" s="1884">
        <f>'Og s3a'!C270</f>
        <v>0</v>
      </c>
      <c r="D293" s="1885"/>
      <c r="E293" s="1886"/>
      <c r="F293" s="1887">
        <f>'Og s3a'!E270</f>
        <v>0</v>
      </c>
      <c r="G293" s="1888"/>
      <c r="H293" s="1889"/>
      <c r="I293" s="983">
        <f>'Og s3a'!F270</f>
        <v>0</v>
      </c>
      <c r="J293" s="1242"/>
      <c r="K293" s="195"/>
      <c r="L293" s="814">
        <f>'Og s3a'!G270</f>
        <v>0</v>
      </c>
      <c r="M293" s="815">
        <f>'Og s3a'!D270</f>
        <v>0</v>
      </c>
      <c r="N293" s="288">
        <f>Import!J268</f>
        <v>0</v>
      </c>
    </row>
    <row r="294" spans="2:14" ht="19.5" hidden="1" customHeight="1">
      <c r="B294" s="1233" t="str">
        <f t="shared" si="4"/>
        <v/>
      </c>
      <c r="C294" s="1884">
        <f>'Og s3a'!C271</f>
        <v>0</v>
      </c>
      <c r="D294" s="1885"/>
      <c r="E294" s="1886"/>
      <c r="F294" s="1887">
        <f>'Og s3a'!E271</f>
        <v>0</v>
      </c>
      <c r="G294" s="1888"/>
      <c r="H294" s="1889"/>
      <c r="I294" s="983">
        <f>'Og s3a'!F271</f>
        <v>0</v>
      </c>
      <c r="J294" s="1242"/>
      <c r="K294" s="195"/>
      <c r="L294" s="814">
        <f>'Og s3a'!G271</f>
        <v>0</v>
      </c>
      <c r="M294" s="815">
        <f>'Og s3a'!D271</f>
        <v>0</v>
      </c>
      <c r="N294" s="288">
        <f>Import!J269</f>
        <v>0</v>
      </c>
    </row>
    <row r="295" spans="2:14" ht="19.5" hidden="1" customHeight="1">
      <c r="B295" s="1233" t="str">
        <f t="shared" si="4"/>
        <v/>
      </c>
      <c r="C295" s="1884">
        <f>'Og s3a'!C272</f>
        <v>0</v>
      </c>
      <c r="D295" s="1885"/>
      <c r="E295" s="1886"/>
      <c r="F295" s="1887">
        <f>'Og s3a'!E272</f>
        <v>0</v>
      </c>
      <c r="G295" s="1888"/>
      <c r="H295" s="1889"/>
      <c r="I295" s="983">
        <f>'Og s3a'!F272</f>
        <v>0</v>
      </c>
      <c r="J295" s="1242"/>
      <c r="K295" s="195"/>
      <c r="L295" s="814">
        <f>'Og s3a'!G272</f>
        <v>0</v>
      </c>
      <c r="M295" s="815">
        <f>'Og s3a'!D272</f>
        <v>0</v>
      </c>
      <c r="N295" s="288">
        <f>Import!J270</f>
        <v>0</v>
      </c>
    </row>
    <row r="296" spans="2:14" ht="19.5" hidden="1" customHeight="1">
      <c r="B296" s="1233" t="str">
        <f t="shared" si="4"/>
        <v/>
      </c>
      <c r="C296" s="1884">
        <f>'Og s3a'!C273</f>
        <v>0</v>
      </c>
      <c r="D296" s="1885"/>
      <c r="E296" s="1886"/>
      <c r="F296" s="1887">
        <f>'Og s3a'!E273</f>
        <v>0</v>
      </c>
      <c r="G296" s="1888"/>
      <c r="H296" s="1889"/>
      <c r="I296" s="983">
        <f>'Og s3a'!F273</f>
        <v>0</v>
      </c>
      <c r="J296" s="1242"/>
      <c r="K296" s="195"/>
      <c r="L296" s="814">
        <f>'Og s3a'!G273</f>
        <v>0</v>
      </c>
      <c r="M296" s="815">
        <f>'Og s3a'!D273</f>
        <v>0</v>
      </c>
      <c r="N296" s="288">
        <f>Import!J271</f>
        <v>0</v>
      </c>
    </row>
    <row r="297" spans="2:14" ht="19.5" hidden="1" customHeight="1">
      <c r="B297" s="1233" t="str">
        <f t="shared" si="4"/>
        <v/>
      </c>
      <c r="C297" s="1884">
        <f>'Og s3a'!C274</f>
        <v>0</v>
      </c>
      <c r="D297" s="1885"/>
      <c r="E297" s="1886"/>
      <c r="F297" s="1887">
        <f>'Og s3a'!E274</f>
        <v>0</v>
      </c>
      <c r="G297" s="1888"/>
      <c r="H297" s="1889"/>
      <c r="I297" s="983">
        <f>'Og s3a'!F274</f>
        <v>0</v>
      </c>
      <c r="J297" s="1242"/>
      <c r="K297" s="195"/>
      <c r="L297" s="814">
        <f>'Og s3a'!G274</f>
        <v>0</v>
      </c>
      <c r="M297" s="815">
        <f>'Og s3a'!D274</f>
        <v>0</v>
      </c>
      <c r="N297" s="288">
        <f>Import!J272</f>
        <v>0</v>
      </c>
    </row>
    <row r="298" spans="2:14" ht="19.5" hidden="1" customHeight="1">
      <c r="B298" s="1233" t="str">
        <f t="shared" si="4"/>
        <v/>
      </c>
      <c r="C298" s="1884">
        <f>'Og s3a'!C275</f>
        <v>0</v>
      </c>
      <c r="D298" s="1885"/>
      <c r="E298" s="1886"/>
      <c r="F298" s="1887">
        <f>'Og s3a'!E275</f>
        <v>0</v>
      </c>
      <c r="G298" s="1888"/>
      <c r="H298" s="1889"/>
      <c r="I298" s="983">
        <f>'Og s3a'!F275</f>
        <v>0</v>
      </c>
      <c r="J298" s="1242"/>
      <c r="K298" s="195"/>
      <c r="L298" s="814">
        <f>'Og s3a'!G275</f>
        <v>0</v>
      </c>
      <c r="M298" s="815">
        <f>'Og s3a'!D275</f>
        <v>0</v>
      </c>
      <c r="N298" s="288">
        <f>Import!J273</f>
        <v>0</v>
      </c>
    </row>
    <row r="299" spans="2:14" ht="19.5" hidden="1" customHeight="1">
      <c r="B299" s="1233" t="str">
        <f t="shared" si="4"/>
        <v/>
      </c>
      <c r="C299" s="1884">
        <f>'Og s3a'!C276</f>
        <v>0</v>
      </c>
      <c r="D299" s="1885"/>
      <c r="E299" s="1886"/>
      <c r="F299" s="1887">
        <f>'Og s3a'!E276</f>
        <v>0</v>
      </c>
      <c r="G299" s="1888"/>
      <c r="H299" s="1889"/>
      <c r="I299" s="983">
        <f>'Og s3a'!F276</f>
        <v>0</v>
      </c>
      <c r="J299" s="1242"/>
      <c r="K299" s="195"/>
      <c r="L299" s="814">
        <f>'Og s3a'!G276</f>
        <v>0</v>
      </c>
      <c r="M299" s="815">
        <f>'Og s3a'!D276</f>
        <v>0</v>
      </c>
      <c r="N299" s="288">
        <f>Import!J274</f>
        <v>0</v>
      </c>
    </row>
    <row r="300" spans="2:14" ht="19.5" hidden="1" customHeight="1">
      <c r="B300" s="1233" t="str">
        <f t="shared" si="4"/>
        <v/>
      </c>
      <c r="C300" s="1884">
        <f>'Og s3a'!C277</f>
        <v>0</v>
      </c>
      <c r="D300" s="1885"/>
      <c r="E300" s="1886"/>
      <c r="F300" s="1887">
        <f>'Og s3a'!E277</f>
        <v>0</v>
      </c>
      <c r="G300" s="1888"/>
      <c r="H300" s="1889"/>
      <c r="I300" s="983">
        <f>'Og s3a'!F277</f>
        <v>0</v>
      </c>
      <c r="J300" s="1242"/>
      <c r="K300" s="195"/>
      <c r="L300" s="814">
        <f>'Og s3a'!G277</f>
        <v>0</v>
      </c>
      <c r="M300" s="815">
        <f>'Og s3a'!D277</f>
        <v>0</v>
      </c>
      <c r="N300" s="288">
        <f>Import!J275</f>
        <v>0</v>
      </c>
    </row>
    <row r="301" spans="2:14" ht="19.5" hidden="1" customHeight="1">
      <c r="B301" s="1233" t="str">
        <f t="shared" si="4"/>
        <v/>
      </c>
      <c r="C301" s="1884">
        <f>'Og s3a'!C278</f>
        <v>0</v>
      </c>
      <c r="D301" s="1885"/>
      <c r="E301" s="1886"/>
      <c r="F301" s="1887">
        <f>'Og s3a'!E278</f>
        <v>0</v>
      </c>
      <c r="G301" s="1888"/>
      <c r="H301" s="1889"/>
      <c r="I301" s="983">
        <f>'Og s3a'!F278</f>
        <v>0</v>
      </c>
      <c r="J301" s="1242"/>
      <c r="K301" s="195"/>
      <c r="L301" s="814">
        <f>'Og s3a'!G278</f>
        <v>0</v>
      </c>
      <c r="M301" s="815">
        <f>'Og s3a'!D278</f>
        <v>0</v>
      </c>
      <c r="N301" s="288">
        <f>Import!J276</f>
        <v>0</v>
      </c>
    </row>
    <row r="302" spans="2:14" ht="19.5" hidden="1" customHeight="1">
      <c r="B302" s="1233" t="str">
        <f t="shared" si="4"/>
        <v/>
      </c>
      <c r="C302" s="1884">
        <f>'Og s3a'!C279</f>
        <v>0</v>
      </c>
      <c r="D302" s="1885"/>
      <c r="E302" s="1886"/>
      <c r="F302" s="1887">
        <f>'Og s3a'!E279</f>
        <v>0</v>
      </c>
      <c r="G302" s="1888"/>
      <c r="H302" s="1889"/>
      <c r="I302" s="983">
        <f>'Og s3a'!F279</f>
        <v>0</v>
      </c>
      <c r="J302" s="1242"/>
      <c r="K302" s="195"/>
      <c r="L302" s="814">
        <f>'Og s3a'!G279</f>
        <v>0</v>
      </c>
      <c r="M302" s="815">
        <f>'Og s3a'!D279</f>
        <v>0</v>
      </c>
      <c r="N302" s="288">
        <f>Import!J277</f>
        <v>0</v>
      </c>
    </row>
    <row r="303" spans="2:14" ht="19.5" hidden="1" customHeight="1">
      <c r="B303" s="1233" t="str">
        <f t="shared" si="4"/>
        <v/>
      </c>
      <c r="C303" s="1884">
        <f>'Og s3a'!C280</f>
        <v>0</v>
      </c>
      <c r="D303" s="1885"/>
      <c r="E303" s="1886"/>
      <c r="F303" s="1887">
        <f>'Og s3a'!E280</f>
        <v>0</v>
      </c>
      <c r="G303" s="1888"/>
      <c r="H303" s="1889"/>
      <c r="I303" s="983">
        <f>'Og s3a'!F280</f>
        <v>0</v>
      </c>
      <c r="J303" s="1242"/>
      <c r="K303" s="195"/>
      <c r="L303" s="814">
        <f>'Og s3a'!G280</f>
        <v>0</v>
      </c>
      <c r="M303" s="815">
        <f>'Og s3a'!D280</f>
        <v>0</v>
      </c>
      <c r="N303" s="288">
        <f>Import!J278</f>
        <v>0</v>
      </c>
    </row>
    <row r="304" spans="2:14" ht="19.5" hidden="1" customHeight="1">
      <c r="B304" s="1233" t="str">
        <f t="shared" si="4"/>
        <v/>
      </c>
      <c r="C304" s="1884">
        <f>'Og s3a'!C281</f>
        <v>0</v>
      </c>
      <c r="D304" s="1885"/>
      <c r="E304" s="1886"/>
      <c r="F304" s="1887">
        <f>'Og s3a'!E281</f>
        <v>0</v>
      </c>
      <c r="G304" s="1888"/>
      <c r="H304" s="1889"/>
      <c r="I304" s="983">
        <f>'Og s3a'!F281</f>
        <v>0</v>
      </c>
      <c r="J304" s="1242"/>
      <c r="K304" s="195"/>
      <c r="L304" s="814">
        <f>'Og s3a'!G281</f>
        <v>0</v>
      </c>
      <c r="M304" s="815">
        <f>'Og s3a'!D281</f>
        <v>0</v>
      </c>
      <c r="N304" s="288">
        <f>Import!J279</f>
        <v>0</v>
      </c>
    </row>
    <row r="305" spans="2:14" ht="19.5" hidden="1" customHeight="1">
      <c r="B305" s="1233" t="str">
        <f t="shared" si="4"/>
        <v/>
      </c>
      <c r="C305" s="1884">
        <f>'Og s3a'!C282</f>
        <v>0</v>
      </c>
      <c r="D305" s="1885"/>
      <c r="E305" s="1886"/>
      <c r="F305" s="1887">
        <f>'Og s3a'!E282</f>
        <v>0</v>
      </c>
      <c r="G305" s="1888"/>
      <c r="H305" s="1889"/>
      <c r="I305" s="983">
        <f>'Og s3a'!F282</f>
        <v>0</v>
      </c>
      <c r="J305" s="1242"/>
      <c r="K305" s="195"/>
      <c r="L305" s="814">
        <f>'Og s3a'!G282</f>
        <v>0</v>
      </c>
      <c r="M305" s="815">
        <f>'Og s3a'!D282</f>
        <v>0</v>
      </c>
      <c r="N305" s="288">
        <f>Import!J280</f>
        <v>0</v>
      </c>
    </row>
    <row r="306" spans="2:14" ht="19.5" hidden="1" customHeight="1">
      <c r="B306" s="1233" t="str">
        <f t="shared" si="4"/>
        <v/>
      </c>
      <c r="C306" s="1884">
        <f>'Og s3a'!C283</f>
        <v>0</v>
      </c>
      <c r="D306" s="1885"/>
      <c r="E306" s="1886"/>
      <c r="F306" s="1887">
        <f>'Og s3a'!E283</f>
        <v>0</v>
      </c>
      <c r="G306" s="1888"/>
      <c r="H306" s="1889"/>
      <c r="I306" s="983">
        <f>'Og s3a'!F283</f>
        <v>0</v>
      </c>
      <c r="J306" s="1242"/>
      <c r="K306" s="195"/>
      <c r="L306" s="814">
        <f>'Og s3a'!G283</f>
        <v>0</v>
      </c>
      <c r="M306" s="815">
        <f>'Og s3a'!D283</f>
        <v>0</v>
      </c>
      <c r="N306" s="288">
        <f>Import!J281</f>
        <v>0</v>
      </c>
    </row>
    <row r="307" spans="2:14" ht="19.5" hidden="1" customHeight="1">
      <c r="B307" s="1233" t="str">
        <f t="shared" si="4"/>
        <v/>
      </c>
      <c r="C307" s="1884">
        <f>'Og s3a'!C284</f>
        <v>0</v>
      </c>
      <c r="D307" s="1885"/>
      <c r="E307" s="1886"/>
      <c r="F307" s="1887">
        <f>'Og s3a'!E284</f>
        <v>0</v>
      </c>
      <c r="G307" s="1888"/>
      <c r="H307" s="1889"/>
      <c r="I307" s="983">
        <f>'Og s3a'!F284</f>
        <v>0</v>
      </c>
      <c r="J307" s="1242"/>
      <c r="K307" s="195"/>
      <c r="L307" s="814">
        <f>'Og s3a'!G284</f>
        <v>0</v>
      </c>
      <c r="M307" s="815">
        <f>'Og s3a'!D284</f>
        <v>0</v>
      </c>
      <c r="N307" s="288">
        <f>Import!J282</f>
        <v>0</v>
      </c>
    </row>
    <row r="308" spans="2:14" ht="19.5" hidden="1" customHeight="1">
      <c r="B308" s="1233" t="str">
        <f t="shared" si="4"/>
        <v/>
      </c>
      <c r="C308" s="1884">
        <f>'Og s3a'!C285</f>
        <v>0</v>
      </c>
      <c r="D308" s="1885"/>
      <c r="E308" s="1886"/>
      <c r="F308" s="1887">
        <f>'Og s3a'!E285</f>
        <v>0</v>
      </c>
      <c r="G308" s="1888"/>
      <c r="H308" s="1889"/>
      <c r="I308" s="983">
        <f>'Og s3a'!F285</f>
        <v>0</v>
      </c>
      <c r="J308" s="1242"/>
      <c r="K308" s="195"/>
      <c r="L308" s="814">
        <f>'Og s3a'!G285</f>
        <v>0</v>
      </c>
      <c r="M308" s="815">
        <f>'Og s3a'!D285</f>
        <v>0</v>
      </c>
      <c r="N308" s="288">
        <f>Import!J283</f>
        <v>0</v>
      </c>
    </row>
    <row r="309" spans="2:14" ht="19.5" hidden="1" customHeight="1">
      <c r="B309" s="1233" t="str">
        <f t="shared" si="4"/>
        <v/>
      </c>
      <c r="C309" s="1884">
        <f>'Og s3a'!C286</f>
        <v>0</v>
      </c>
      <c r="D309" s="1885"/>
      <c r="E309" s="1886"/>
      <c r="F309" s="1887">
        <f>'Og s3a'!E286</f>
        <v>0</v>
      </c>
      <c r="G309" s="1888"/>
      <c r="H309" s="1889"/>
      <c r="I309" s="983">
        <f>'Og s3a'!F286</f>
        <v>0</v>
      </c>
      <c r="J309" s="1242"/>
      <c r="K309" s="195"/>
      <c r="L309" s="814">
        <f>'Og s3a'!G286</f>
        <v>0</v>
      </c>
      <c r="M309" s="815">
        <f>'Og s3a'!D286</f>
        <v>0</v>
      </c>
      <c r="N309" s="288">
        <f>Import!J284</f>
        <v>0</v>
      </c>
    </row>
    <row r="310" spans="2:14" ht="19.5" hidden="1" customHeight="1">
      <c r="B310" s="1233" t="str">
        <f t="shared" si="4"/>
        <v/>
      </c>
      <c r="C310" s="1884">
        <f>'Og s3a'!C287</f>
        <v>0</v>
      </c>
      <c r="D310" s="1885"/>
      <c r="E310" s="1886"/>
      <c r="F310" s="1887">
        <f>'Og s3a'!E287</f>
        <v>0</v>
      </c>
      <c r="G310" s="1888"/>
      <c r="H310" s="1889"/>
      <c r="I310" s="983">
        <f>'Og s3a'!F287</f>
        <v>0</v>
      </c>
      <c r="J310" s="1242"/>
      <c r="K310" s="195"/>
      <c r="L310" s="814">
        <f>'Og s3a'!G287</f>
        <v>0</v>
      </c>
      <c r="M310" s="815">
        <f>'Og s3a'!D287</f>
        <v>0</v>
      </c>
      <c r="N310" s="288">
        <f>Import!J285</f>
        <v>0</v>
      </c>
    </row>
    <row r="311" spans="2:14" ht="19.5" hidden="1" customHeight="1">
      <c r="B311" s="1233" t="str">
        <f t="shared" si="4"/>
        <v/>
      </c>
      <c r="C311" s="1884">
        <f>'Og s3a'!C288</f>
        <v>0</v>
      </c>
      <c r="D311" s="1885"/>
      <c r="E311" s="1886"/>
      <c r="F311" s="1887">
        <f>'Og s3a'!E288</f>
        <v>0</v>
      </c>
      <c r="G311" s="1888"/>
      <c r="H311" s="1889"/>
      <c r="I311" s="983">
        <f>'Og s3a'!F288</f>
        <v>0</v>
      </c>
      <c r="J311" s="1242"/>
      <c r="K311" s="195"/>
      <c r="L311" s="814">
        <f>'Og s3a'!G288</f>
        <v>0</v>
      </c>
      <c r="M311" s="815">
        <f>'Og s3a'!D288</f>
        <v>0</v>
      </c>
      <c r="N311" s="288">
        <f>Import!J286</f>
        <v>0</v>
      </c>
    </row>
    <row r="312" spans="2:14" ht="19.5" hidden="1" customHeight="1">
      <c r="B312" s="1233" t="str">
        <f t="shared" si="4"/>
        <v/>
      </c>
      <c r="C312" s="1884">
        <f>'Og s3a'!C289</f>
        <v>0</v>
      </c>
      <c r="D312" s="1885"/>
      <c r="E312" s="1886"/>
      <c r="F312" s="1887">
        <f>'Og s3a'!E289</f>
        <v>0</v>
      </c>
      <c r="G312" s="1888"/>
      <c r="H312" s="1889"/>
      <c r="I312" s="983">
        <f>'Og s3a'!F289</f>
        <v>0</v>
      </c>
      <c r="J312" s="1242"/>
      <c r="K312" s="195"/>
      <c r="L312" s="814">
        <f>'Og s3a'!G289</f>
        <v>0</v>
      </c>
      <c r="M312" s="815">
        <f>'Og s3a'!D289</f>
        <v>0</v>
      </c>
      <c r="N312" s="288">
        <f>Import!J287</f>
        <v>0</v>
      </c>
    </row>
    <row r="313" spans="2:14" ht="19.5" hidden="1" customHeight="1">
      <c r="B313" s="1233" t="str">
        <f t="shared" si="4"/>
        <v/>
      </c>
      <c r="C313" s="1884">
        <f>'Og s3a'!C290</f>
        <v>0</v>
      </c>
      <c r="D313" s="1885"/>
      <c r="E313" s="1886"/>
      <c r="F313" s="1887">
        <f>'Og s3a'!E290</f>
        <v>0</v>
      </c>
      <c r="G313" s="1888"/>
      <c r="H313" s="1889"/>
      <c r="I313" s="983">
        <f>'Og s3a'!F290</f>
        <v>0</v>
      </c>
      <c r="J313" s="1242"/>
      <c r="K313" s="195"/>
      <c r="L313" s="814">
        <f>'Og s3a'!G290</f>
        <v>0</v>
      </c>
      <c r="M313" s="815">
        <f>'Og s3a'!D290</f>
        <v>0</v>
      </c>
      <c r="N313" s="288">
        <f>Import!J288</f>
        <v>0</v>
      </c>
    </row>
    <row r="314" spans="2:14" ht="19.5" hidden="1" customHeight="1">
      <c r="B314" s="1233" t="str">
        <f t="shared" si="4"/>
        <v/>
      </c>
      <c r="C314" s="1884">
        <f>'Og s3a'!C291</f>
        <v>0</v>
      </c>
      <c r="D314" s="1885"/>
      <c r="E314" s="1886"/>
      <c r="F314" s="1887">
        <f>'Og s3a'!E291</f>
        <v>0</v>
      </c>
      <c r="G314" s="1888"/>
      <c r="H314" s="1889"/>
      <c r="I314" s="983">
        <f>'Og s3a'!F291</f>
        <v>0</v>
      </c>
      <c r="J314" s="1242"/>
      <c r="K314" s="195"/>
      <c r="L314" s="814">
        <f>'Og s3a'!G291</f>
        <v>0</v>
      </c>
      <c r="M314" s="815">
        <f>'Og s3a'!D291</f>
        <v>0</v>
      </c>
      <c r="N314" s="288">
        <f>Import!J289</f>
        <v>0</v>
      </c>
    </row>
    <row r="315" spans="2:14" ht="19.5" hidden="1" customHeight="1">
      <c r="B315" s="1233" t="str">
        <f t="shared" si="4"/>
        <v/>
      </c>
      <c r="C315" s="1884">
        <f>'Og s3a'!C292</f>
        <v>0</v>
      </c>
      <c r="D315" s="1885"/>
      <c r="E315" s="1886"/>
      <c r="F315" s="1887">
        <f>'Og s3a'!E292</f>
        <v>0</v>
      </c>
      <c r="G315" s="1888"/>
      <c r="H315" s="1889"/>
      <c r="I315" s="983">
        <f>'Og s3a'!F292</f>
        <v>0</v>
      </c>
      <c r="J315" s="1242"/>
      <c r="K315" s="195"/>
      <c r="L315" s="814">
        <f>'Og s3a'!G292</f>
        <v>0</v>
      </c>
      <c r="M315" s="815">
        <f>'Og s3a'!D292</f>
        <v>0</v>
      </c>
      <c r="N315" s="288">
        <f>Import!J290</f>
        <v>0</v>
      </c>
    </row>
    <row r="316" spans="2:14" ht="19.5" hidden="1" customHeight="1">
      <c r="B316" s="1233" t="str">
        <f t="shared" si="4"/>
        <v/>
      </c>
      <c r="C316" s="1884">
        <f>'Og s3a'!C293</f>
        <v>0</v>
      </c>
      <c r="D316" s="1885"/>
      <c r="E316" s="1886"/>
      <c r="F316" s="1887">
        <f>'Og s3a'!E293</f>
        <v>0</v>
      </c>
      <c r="G316" s="1888"/>
      <c r="H316" s="1889"/>
      <c r="I316" s="983">
        <f>'Og s3a'!F293</f>
        <v>0</v>
      </c>
      <c r="J316" s="1242"/>
      <c r="K316" s="195"/>
      <c r="L316" s="814">
        <f>'Og s3a'!G293</f>
        <v>0</v>
      </c>
      <c r="M316" s="815">
        <f>'Og s3a'!D293</f>
        <v>0</v>
      </c>
      <c r="N316" s="288">
        <f>Import!J291</f>
        <v>0</v>
      </c>
    </row>
    <row r="317" spans="2:14" ht="19.5" hidden="1" customHeight="1">
      <c r="B317" s="1233" t="str">
        <f t="shared" si="4"/>
        <v/>
      </c>
      <c r="C317" s="1884">
        <f>'Og s3a'!C294</f>
        <v>0</v>
      </c>
      <c r="D317" s="1885"/>
      <c r="E317" s="1886"/>
      <c r="F317" s="1887">
        <f>'Og s3a'!E294</f>
        <v>0</v>
      </c>
      <c r="G317" s="1888"/>
      <c r="H317" s="1889"/>
      <c r="I317" s="983">
        <f>'Og s3a'!F294</f>
        <v>0</v>
      </c>
      <c r="J317" s="1242"/>
      <c r="K317" s="195"/>
      <c r="L317" s="814">
        <f>'Og s3a'!G294</f>
        <v>0</v>
      </c>
      <c r="M317" s="815">
        <f>'Og s3a'!D294</f>
        <v>0</v>
      </c>
      <c r="N317" s="288">
        <f>Import!J292</f>
        <v>0</v>
      </c>
    </row>
    <row r="318" spans="2:14" ht="19.5" hidden="1" customHeight="1">
      <c r="B318" s="1233" t="str">
        <f t="shared" si="4"/>
        <v/>
      </c>
      <c r="C318" s="1884">
        <f>'Og s3a'!C295</f>
        <v>0</v>
      </c>
      <c r="D318" s="1885"/>
      <c r="E318" s="1886"/>
      <c r="F318" s="1887">
        <f>'Og s3a'!E295</f>
        <v>0</v>
      </c>
      <c r="G318" s="1888"/>
      <c r="H318" s="1889"/>
      <c r="I318" s="983">
        <f>'Og s3a'!F295</f>
        <v>0</v>
      </c>
      <c r="J318" s="1242"/>
      <c r="K318" s="195"/>
      <c r="L318" s="814">
        <f>'Og s3a'!G295</f>
        <v>0</v>
      </c>
      <c r="M318" s="815">
        <f>'Og s3a'!D295</f>
        <v>0</v>
      </c>
      <c r="N318" s="288">
        <f>Import!J293</f>
        <v>0</v>
      </c>
    </row>
    <row r="319" spans="2:14" ht="19.5" hidden="1" customHeight="1">
      <c r="B319" s="1233" t="str">
        <f t="shared" si="4"/>
        <v/>
      </c>
      <c r="C319" s="1884">
        <f>'Og s3a'!C296</f>
        <v>0</v>
      </c>
      <c r="D319" s="1885"/>
      <c r="E319" s="1886"/>
      <c r="F319" s="1887">
        <f>'Og s3a'!E296</f>
        <v>0</v>
      </c>
      <c r="G319" s="1888"/>
      <c r="H319" s="1889"/>
      <c r="I319" s="983">
        <f>'Og s3a'!F296</f>
        <v>0</v>
      </c>
      <c r="J319" s="1242"/>
      <c r="K319" s="195"/>
      <c r="L319" s="814">
        <f>'Og s3a'!G296</f>
        <v>0</v>
      </c>
      <c r="M319" s="815">
        <f>'Og s3a'!D296</f>
        <v>0</v>
      </c>
      <c r="N319" s="288">
        <f>Import!J294</f>
        <v>0</v>
      </c>
    </row>
    <row r="320" spans="2:14" ht="19.5" hidden="1" customHeight="1">
      <c r="B320" s="1233" t="str">
        <f t="shared" si="4"/>
        <v/>
      </c>
      <c r="C320" s="1884">
        <f>'Og s3a'!C297</f>
        <v>0</v>
      </c>
      <c r="D320" s="1885"/>
      <c r="E320" s="1886"/>
      <c r="F320" s="1887">
        <f>'Og s3a'!E297</f>
        <v>0</v>
      </c>
      <c r="G320" s="1888"/>
      <c r="H320" s="1889"/>
      <c r="I320" s="983">
        <f>'Og s3a'!F297</f>
        <v>0</v>
      </c>
      <c r="J320" s="1242"/>
      <c r="K320" s="195"/>
      <c r="L320" s="814">
        <f>'Og s3a'!G297</f>
        <v>0</v>
      </c>
      <c r="M320" s="815">
        <f>'Og s3a'!D297</f>
        <v>0</v>
      </c>
      <c r="N320" s="288">
        <f>Import!J295</f>
        <v>0</v>
      </c>
    </row>
    <row r="321" spans="2:14" ht="19.5" hidden="1" customHeight="1">
      <c r="B321" s="1233" t="str">
        <f t="shared" si="4"/>
        <v/>
      </c>
      <c r="C321" s="1884">
        <f>'Og s3a'!C298</f>
        <v>0</v>
      </c>
      <c r="D321" s="1885"/>
      <c r="E321" s="1886"/>
      <c r="F321" s="1887">
        <f>'Og s3a'!E298</f>
        <v>0</v>
      </c>
      <c r="G321" s="1888"/>
      <c r="H321" s="1889"/>
      <c r="I321" s="983">
        <f>'Og s3a'!F298</f>
        <v>0</v>
      </c>
      <c r="J321" s="1242"/>
      <c r="K321" s="195"/>
      <c r="L321" s="814">
        <f>'Og s3a'!G298</f>
        <v>0</v>
      </c>
      <c r="M321" s="815">
        <f>'Og s3a'!D298</f>
        <v>0</v>
      </c>
      <c r="N321" s="288">
        <f>Import!J296</f>
        <v>0</v>
      </c>
    </row>
    <row r="322" spans="2:14" ht="19.5" hidden="1" customHeight="1">
      <c r="B322" s="1233" t="str">
        <f t="shared" si="4"/>
        <v/>
      </c>
      <c r="C322" s="1884">
        <f>'Og s3a'!C299</f>
        <v>0</v>
      </c>
      <c r="D322" s="1885"/>
      <c r="E322" s="1886"/>
      <c r="F322" s="1887">
        <f>'Og s3a'!E299</f>
        <v>0</v>
      </c>
      <c r="G322" s="1888"/>
      <c r="H322" s="1889"/>
      <c r="I322" s="983">
        <f>'Og s3a'!F299</f>
        <v>0</v>
      </c>
      <c r="J322" s="1242"/>
      <c r="K322" s="195"/>
      <c r="L322" s="814">
        <f>'Og s3a'!G299</f>
        <v>0</v>
      </c>
      <c r="M322" s="815">
        <f>'Og s3a'!D299</f>
        <v>0</v>
      </c>
      <c r="N322" s="288">
        <f>Import!J297</f>
        <v>0</v>
      </c>
    </row>
    <row r="323" spans="2:14" ht="19.5" hidden="1" customHeight="1">
      <c r="B323" s="1233" t="str">
        <f t="shared" si="4"/>
        <v/>
      </c>
      <c r="C323" s="1884">
        <f>'Og s3a'!C300</f>
        <v>0</v>
      </c>
      <c r="D323" s="1885"/>
      <c r="E323" s="1886"/>
      <c r="F323" s="1887">
        <f>'Og s3a'!E300</f>
        <v>0</v>
      </c>
      <c r="G323" s="1888"/>
      <c r="H323" s="1889"/>
      <c r="I323" s="983">
        <f>'Og s3a'!F300</f>
        <v>0</v>
      </c>
      <c r="J323" s="1242"/>
      <c r="K323" s="195"/>
      <c r="L323" s="814">
        <f>'Og s3a'!G300</f>
        <v>0</v>
      </c>
      <c r="M323" s="815">
        <f>'Og s3a'!D300</f>
        <v>0</v>
      </c>
      <c r="N323" s="288">
        <f>Import!J298</f>
        <v>0</v>
      </c>
    </row>
    <row r="324" spans="2:14" ht="19.5" hidden="1" customHeight="1">
      <c r="B324" s="1233" t="str">
        <f t="shared" si="4"/>
        <v/>
      </c>
      <c r="C324" s="1884">
        <f>'Og s3a'!C301</f>
        <v>0</v>
      </c>
      <c r="D324" s="1885"/>
      <c r="E324" s="1886"/>
      <c r="F324" s="1887">
        <f>'Og s3a'!E301</f>
        <v>0</v>
      </c>
      <c r="G324" s="1888"/>
      <c r="H324" s="1889"/>
      <c r="I324" s="983">
        <f>'Og s3a'!F301</f>
        <v>0</v>
      </c>
      <c r="J324" s="1242"/>
      <c r="K324" s="195"/>
      <c r="L324" s="814">
        <f>'Og s3a'!G301</f>
        <v>0</v>
      </c>
      <c r="M324" s="815">
        <f>'Og s3a'!D301</f>
        <v>0</v>
      </c>
      <c r="N324" s="288">
        <f>Import!J299</f>
        <v>0</v>
      </c>
    </row>
    <row r="325" spans="2:14" ht="19.5" hidden="1" customHeight="1">
      <c r="B325" s="1233" t="str">
        <f t="shared" si="4"/>
        <v/>
      </c>
      <c r="C325" s="1884">
        <f>'Og s3a'!C302</f>
        <v>0</v>
      </c>
      <c r="D325" s="1885"/>
      <c r="E325" s="1886"/>
      <c r="F325" s="1887">
        <f>'Og s3a'!E302</f>
        <v>0</v>
      </c>
      <c r="G325" s="1888"/>
      <c r="H325" s="1889"/>
      <c r="I325" s="983">
        <f>'Og s3a'!F302</f>
        <v>0</v>
      </c>
      <c r="J325" s="1242"/>
      <c r="K325" s="195"/>
      <c r="L325" s="814">
        <f>'Og s3a'!G302</f>
        <v>0</v>
      </c>
      <c r="M325" s="815">
        <f>'Og s3a'!D302</f>
        <v>0</v>
      </c>
      <c r="N325" s="288">
        <f>Import!J300</f>
        <v>0</v>
      </c>
    </row>
    <row r="326" spans="2:14" ht="19.5" hidden="1" customHeight="1">
      <c r="B326" s="1233" t="str">
        <f t="shared" si="4"/>
        <v/>
      </c>
      <c r="C326" s="1884">
        <f>'Og s3a'!C303</f>
        <v>0</v>
      </c>
      <c r="D326" s="1885"/>
      <c r="E326" s="1886"/>
      <c r="F326" s="1887">
        <f>'Og s3a'!E303</f>
        <v>0</v>
      </c>
      <c r="G326" s="1888"/>
      <c r="H326" s="1889"/>
      <c r="I326" s="983">
        <f>'Og s3a'!F303</f>
        <v>0</v>
      </c>
      <c r="J326" s="1242"/>
      <c r="K326" s="195"/>
      <c r="L326" s="814">
        <f>'Og s3a'!G303</f>
        <v>0</v>
      </c>
      <c r="M326" s="815">
        <f>'Og s3a'!D303</f>
        <v>0</v>
      </c>
      <c r="N326" s="288">
        <f>Import!J301</f>
        <v>0</v>
      </c>
    </row>
    <row r="327" spans="2:14" ht="19.5" hidden="1" customHeight="1">
      <c r="B327" s="1233" t="str">
        <f t="shared" si="4"/>
        <v/>
      </c>
      <c r="C327" s="1884">
        <f>'Og s3a'!C304</f>
        <v>0</v>
      </c>
      <c r="D327" s="1885"/>
      <c r="E327" s="1886"/>
      <c r="F327" s="1887">
        <f>'Og s3a'!E304</f>
        <v>0</v>
      </c>
      <c r="G327" s="1888"/>
      <c r="H327" s="1889"/>
      <c r="I327" s="983">
        <f>'Og s3a'!F304</f>
        <v>0</v>
      </c>
      <c r="J327" s="1242"/>
      <c r="K327" s="195"/>
      <c r="L327" s="814">
        <f>'Og s3a'!G304</f>
        <v>0</v>
      </c>
      <c r="M327" s="815">
        <f>'Og s3a'!D304</f>
        <v>0</v>
      </c>
      <c r="N327" s="288">
        <f>Import!J302</f>
        <v>0</v>
      </c>
    </row>
    <row r="328" spans="2:14" ht="19.5" hidden="1" customHeight="1">
      <c r="B328" s="1233" t="str">
        <f t="shared" si="4"/>
        <v/>
      </c>
      <c r="C328" s="1884">
        <f>'Og s3a'!C305</f>
        <v>0</v>
      </c>
      <c r="D328" s="1885"/>
      <c r="E328" s="1886"/>
      <c r="F328" s="1887">
        <f>'Og s3a'!E305</f>
        <v>0</v>
      </c>
      <c r="G328" s="1888"/>
      <c r="H328" s="1889"/>
      <c r="I328" s="983">
        <f>'Og s3a'!F305</f>
        <v>0</v>
      </c>
      <c r="J328" s="1242"/>
      <c r="K328" s="195"/>
      <c r="L328" s="814">
        <f>'Og s3a'!G305</f>
        <v>0</v>
      </c>
      <c r="M328" s="815">
        <f>'Og s3a'!D305</f>
        <v>0</v>
      </c>
      <c r="N328" s="288">
        <f>Import!J303</f>
        <v>0</v>
      </c>
    </row>
    <row r="329" spans="2:14" ht="19.5" hidden="1" customHeight="1">
      <c r="B329" s="1233" t="str">
        <f t="shared" si="4"/>
        <v/>
      </c>
      <c r="C329" s="1884">
        <f>'Og s3a'!C306</f>
        <v>0</v>
      </c>
      <c r="D329" s="1885"/>
      <c r="E329" s="1886"/>
      <c r="F329" s="1887">
        <f>'Og s3a'!E306</f>
        <v>0</v>
      </c>
      <c r="G329" s="1888"/>
      <c r="H329" s="1889"/>
      <c r="I329" s="983">
        <f>'Og s3a'!F306</f>
        <v>0</v>
      </c>
      <c r="J329" s="1242"/>
      <c r="K329" s="195"/>
      <c r="L329" s="814">
        <f>'Og s3a'!G306</f>
        <v>0</v>
      </c>
      <c r="M329" s="815">
        <f>'Og s3a'!D306</f>
        <v>0</v>
      </c>
      <c r="N329" s="288">
        <f>Import!J304</f>
        <v>0</v>
      </c>
    </row>
    <row r="330" spans="2:14" ht="19.5" hidden="1" customHeight="1">
      <c r="B330" s="1233" t="str">
        <f t="shared" si="4"/>
        <v/>
      </c>
      <c r="C330" s="1884">
        <f>'Og s3a'!C307</f>
        <v>0</v>
      </c>
      <c r="D330" s="1885"/>
      <c r="E330" s="1886"/>
      <c r="F330" s="1887">
        <f>'Og s3a'!E307</f>
        <v>0</v>
      </c>
      <c r="G330" s="1888"/>
      <c r="H330" s="1889"/>
      <c r="I330" s="983">
        <f>'Og s3a'!F307</f>
        <v>0</v>
      </c>
      <c r="J330" s="1242"/>
      <c r="K330" s="195"/>
      <c r="L330" s="814">
        <f>'Og s3a'!G307</f>
        <v>0</v>
      </c>
      <c r="M330" s="815">
        <f>'Og s3a'!D307</f>
        <v>0</v>
      </c>
      <c r="N330" s="288">
        <f>Import!J305</f>
        <v>0</v>
      </c>
    </row>
    <row r="331" spans="2:14" ht="19.5" hidden="1" customHeight="1">
      <c r="B331" s="1233" t="str">
        <f t="shared" si="4"/>
        <v/>
      </c>
      <c r="C331" s="1884">
        <f>'Og s3a'!C308</f>
        <v>0</v>
      </c>
      <c r="D331" s="1885"/>
      <c r="E331" s="1886"/>
      <c r="F331" s="1887">
        <f>'Og s3a'!E308</f>
        <v>0</v>
      </c>
      <c r="G331" s="1888"/>
      <c r="H331" s="1889"/>
      <c r="I331" s="983">
        <f>'Og s3a'!F308</f>
        <v>0</v>
      </c>
      <c r="J331" s="1242"/>
      <c r="K331" s="195"/>
      <c r="L331" s="814">
        <f>'Og s3a'!G308</f>
        <v>0</v>
      </c>
      <c r="M331" s="815">
        <f>'Og s3a'!D308</f>
        <v>0</v>
      </c>
      <c r="N331" s="288">
        <f>Import!J306</f>
        <v>0</v>
      </c>
    </row>
    <row r="332" spans="2:14" ht="19.5" hidden="1" customHeight="1">
      <c r="B332" s="1233" t="str">
        <f t="shared" si="4"/>
        <v/>
      </c>
      <c r="C332" s="1884">
        <f>'Og s3a'!C309</f>
        <v>0</v>
      </c>
      <c r="D332" s="1885"/>
      <c r="E332" s="1886"/>
      <c r="F332" s="1887">
        <f>'Og s3a'!E309</f>
        <v>0</v>
      </c>
      <c r="G332" s="1888"/>
      <c r="H332" s="1889"/>
      <c r="I332" s="983">
        <f>'Og s3a'!F309</f>
        <v>0</v>
      </c>
      <c r="J332" s="1242"/>
      <c r="K332" s="195"/>
      <c r="L332" s="814">
        <f>'Og s3a'!G309</f>
        <v>0</v>
      </c>
      <c r="M332" s="815">
        <f>'Og s3a'!D309</f>
        <v>0</v>
      </c>
      <c r="N332" s="288">
        <f>Import!J307</f>
        <v>0</v>
      </c>
    </row>
    <row r="333" spans="2:14" ht="19.5" hidden="1" customHeight="1">
      <c r="B333" s="1233" t="str">
        <f t="shared" si="4"/>
        <v/>
      </c>
      <c r="C333" s="1884">
        <f>'Og s3a'!C310</f>
        <v>0</v>
      </c>
      <c r="D333" s="1885"/>
      <c r="E333" s="1886"/>
      <c r="F333" s="1887">
        <f>'Og s3a'!E310</f>
        <v>0</v>
      </c>
      <c r="G333" s="1888"/>
      <c r="H333" s="1889"/>
      <c r="I333" s="983">
        <f>'Og s3a'!F310</f>
        <v>0</v>
      </c>
      <c r="J333" s="1242"/>
      <c r="K333" s="195"/>
      <c r="L333" s="814">
        <f>'Og s3a'!G310</f>
        <v>0</v>
      </c>
      <c r="M333" s="815">
        <f>'Og s3a'!D310</f>
        <v>0</v>
      </c>
      <c r="N333" s="288">
        <f>Import!J308</f>
        <v>0</v>
      </c>
    </row>
    <row r="334" spans="2:14" ht="19.5" hidden="1" customHeight="1">
      <c r="B334" s="1233" t="str">
        <f t="shared" si="4"/>
        <v/>
      </c>
      <c r="C334" s="1884">
        <f>'Og s3a'!C311</f>
        <v>0</v>
      </c>
      <c r="D334" s="1885"/>
      <c r="E334" s="1886"/>
      <c r="F334" s="1887">
        <f>'Og s3a'!E311</f>
        <v>0</v>
      </c>
      <c r="G334" s="1888"/>
      <c r="H334" s="1889"/>
      <c r="I334" s="983">
        <f>'Og s3a'!F311</f>
        <v>0</v>
      </c>
      <c r="J334" s="1242"/>
      <c r="K334" s="195"/>
      <c r="L334" s="814">
        <f>'Og s3a'!G311</f>
        <v>0</v>
      </c>
      <c r="M334" s="815">
        <f>'Og s3a'!D311</f>
        <v>0</v>
      </c>
      <c r="N334" s="288">
        <f>Import!J309</f>
        <v>0</v>
      </c>
    </row>
    <row r="335" spans="2:14" ht="19.5" hidden="1" customHeight="1">
      <c r="B335" s="1233" t="str">
        <f t="shared" si="4"/>
        <v/>
      </c>
      <c r="C335" s="1884">
        <f>'Og s3a'!C312</f>
        <v>0</v>
      </c>
      <c r="D335" s="1885"/>
      <c r="E335" s="1886"/>
      <c r="F335" s="1887">
        <f>'Og s3a'!E312</f>
        <v>0</v>
      </c>
      <c r="G335" s="1888"/>
      <c r="H335" s="1889"/>
      <c r="I335" s="983">
        <f>'Og s3a'!F312</f>
        <v>0</v>
      </c>
      <c r="J335" s="1242"/>
      <c r="K335" s="195"/>
      <c r="L335" s="814">
        <f>'Og s3a'!G312</f>
        <v>0</v>
      </c>
      <c r="M335" s="815">
        <f>'Og s3a'!D312</f>
        <v>0</v>
      </c>
      <c r="N335" s="288">
        <f>Import!J310</f>
        <v>0</v>
      </c>
    </row>
    <row r="336" spans="2:14" ht="19.5" hidden="1" customHeight="1">
      <c r="B336" s="1233" t="str">
        <f t="shared" si="4"/>
        <v/>
      </c>
      <c r="C336" s="1884">
        <f>'Og s3a'!C313</f>
        <v>0</v>
      </c>
      <c r="D336" s="1885"/>
      <c r="E336" s="1886"/>
      <c r="F336" s="1887">
        <f>'Og s3a'!E313</f>
        <v>0</v>
      </c>
      <c r="G336" s="1888"/>
      <c r="H336" s="1889"/>
      <c r="I336" s="983">
        <f>'Og s3a'!F313</f>
        <v>0</v>
      </c>
      <c r="J336" s="1242"/>
      <c r="K336" s="195"/>
      <c r="L336" s="814">
        <f>'Og s3a'!G313</f>
        <v>0</v>
      </c>
      <c r="M336" s="815">
        <f>'Og s3a'!D313</f>
        <v>0</v>
      </c>
      <c r="N336" s="288">
        <f>Import!J311</f>
        <v>0</v>
      </c>
    </row>
    <row r="337" spans="2:14" ht="19.5" hidden="1" customHeight="1">
      <c r="B337" s="1233" t="str">
        <f t="shared" si="4"/>
        <v/>
      </c>
      <c r="C337" s="1884">
        <f>'Og s3a'!C314</f>
        <v>0</v>
      </c>
      <c r="D337" s="1885"/>
      <c r="E337" s="1886"/>
      <c r="F337" s="1887">
        <f>'Og s3a'!E314</f>
        <v>0</v>
      </c>
      <c r="G337" s="1888"/>
      <c r="H337" s="1889"/>
      <c r="I337" s="983">
        <f>'Og s3a'!F314</f>
        <v>0</v>
      </c>
      <c r="J337" s="1242"/>
      <c r="K337" s="195"/>
      <c r="L337" s="814">
        <f>'Og s3a'!G314</f>
        <v>0</v>
      </c>
      <c r="M337" s="815">
        <f>'Og s3a'!D314</f>
        <v>0</v>
      </c>
      <c r="N337" s="288">
        <f>Import!J312</f>
        <v>0</v>
      </c>
    </row>
    <row r="338" spans="2:14" ht="19.5" hidden="1" customHeight="1">
      <c r="B338" s="1233" t="str">
        <f t="shared" si="4"/>
        <v/>
      </c>
      <c r="C338" s="1884">
        <f>'Og s3a'!C315</f>
        <v>0</v>
      </c>
      <c r="D338" s="1885"/>
      <c r="E338" s="1886"/>
      <c r="F338" s="1887">
        <f>'Og s3a'!E315</f>
        <v>0</v>
      </c>
      <c r="G338" s="1888"/>
      <c r="H338" s="1889"/>
      <c r="I338" s="983">
        <f>'Og s3a'!F315</f>
        <v>0</v>
      </c>
      <c r="J338" s="1242"/>
      <c r="K338" s="195"/>
      <c r="L338" s="814">
        <f>'Og s3a'!G315</f>
        <v>0</v>
      </c>
      <c r="M338" s="815">
        <f>'Og s3a'!D315</f>
        <v>0</v>
      </c>
      <c r="N338" s="288">
        <f>Import!J313</f>
        <v>0</v>
      </c>
    </row>
    <row r="339" spans="2:14" ht="19.5" hidden="1" customHeight="1">
      <c r="B339" s="1233" t="str">
        <f t="shared" si="4"/>
        <v/>
      </c>
      <c r="C339" s="1884">
        <f>'Og s3a'!C316</f>
        <v>0</v>
      </c>
      <c r="D339" s="1885"/>
      <c r="E339" s="1886"/>
      <c r="F339" s="1887">
        <f>'Og s3a'!E316</f>
        <v>0</v>
      </c>
      <c r="G339" s="1888"/>
      <c r="H339" s="1889"/>
      <c r="I339" s="983">
        <f>'Og s3a'!F316</f>
        <v>0</v>
      </c>
      <c r="J339" s="1242"/>
      <c r="K339" s="195"/>
      <c r="L339" s="814">
        <f>'Og s3a'!G316</f>
        <v>0</v>
      </c>
      <c r="M339" s="815">
        <f>'Og s3a'!D316</f>
        <v>0</v>
      </c>
      <c r="N339" s="288">
        <f>Import!J314</f>
        <v>0</v>
      </c>
    </row>
    <row r="340" spans="2:14" ht="19.5" hidden="1" customHeight="1">
      <c r="B340" s="1233" t="str">
        <f t="shared" si="4"/>
        <v/>
      </c>
      <c r="C340" s="1884">
        <f>'Og s3a'!C317</f>
        <v>0</v>
      </c>
      <c r="D340" s="1885"/>
      <c r="E340" s="1886"/>
      <c r="F340" s="1887">
        <f>'Og s3a'!E317</f>
        <v>0</v>
      </c>
      <c r="G340" s="1888"/>
      <c r="H340" s="1889"/>
      <c r="I340" s="983">
        <f>'Og s3a'!F317</f>
        <v>0</v>
      </c>
      <c r="J340" s="1242"/>
      <c r="K340" s="195"/>
      <c r="L340" s="814">
        <f>'Og s3a'!G317</f>
        <v>0</v>
      </c>
      <c r="M340" s="815">
        <f>'Og s3a'!D317</f>
        <v>0</v>
      </c>
      <c r="N340" s="288">
        <f>Import!J315</f>
        <v>0</v>
      </c>
    </row>
    <row r="341" spans="2:14" ht="19.5" hidden="1" customHeight="1">
      <c r="B341" s="1233" t="str">
        <f t="shared" si="4"/>
        <v/>
      </c>
      <c r="C341" s="1884">
        <f>'Og s3a'!C318</f>
        <v>0</v>
      </c>
      <c r="D341" s="1885"/>
      <c r="E341" s="1886"/>
      <c r="F341" s="1887">
        <f>'Og s3a'!E318</f>
        <v>0</v>
      </c>
      <c r="G341" s="1888"/>
      <c r="H341" s="1889"/>
      <c r="I341" s="983">
        <f>'Og s3a'!F318</f>
        <v>0</v>
      </c>
      <c r="J341" s="1242"/>
      <c r="K341" s="195"/>
      <c r="L341" s="814">
        <f>'Og s3a'!G318</f>
        <v>0</v>
      </c>
      <c r="M341" s="815">
        <f>'Og s3a'!D318</f>
        <v>0</v>
      </c>
      <c r="N341" s="288">
        <f>Import!J316</f>
        <v>0</v>
      </c>
    </row>
    <row r="342" spans="2:14" ht="19.5" hidden="1" customHeight="1">
      <c r="B342" s="1233" t="str">
        <f t="shared" si="4"/>
        <v/>
      </c>
      <c r="C342" s="1884">
        <f>'Og s3a'!C319</f>
        <v>0</v>
      </c>
      <c r="D342" s="1885"/>
      <c r="E342" s="1886"/>
      <c r="F342" s="1887">
        <f>'Og s3a'!E319</f>
        <v>0</v>
      </c>
      <c r="G342" s="1888"/>
      <c r="H342" s="1889"/>
      <c r="I342" s="983">
        <f>'Og s3a'!F319</f>
        <v>0</v>
      </c>
      <c r="J342" s="1242"/>
      <c r="K342" s="195"/>
      <c r="L342" s="814">
        <f>'Og s3a'!G319</f>
        <v>0</v>
      </c>
      <c r="M342" s="815">
        <f>'Og s3a'!D319</f>
        <v>0</v>
      </c>
      <c r="N342" s="288">
        <f>Import!J317</f>
        <v>0</v>
      </c>
    </row>
    <row r="343" spans="2:14" ht="19.5" hidden="1" customHeight="1">
      <c r="B343" s="1233" t="str">
        <f t="shared" si="4"/>
        <v/>
      </c>
      <c r="C343" s="1884">
        <f>'Og s3a'!C320</f>
        <v>0</v>
      </c>
      <c r="D343" s="1885"/>
      <c r="E343" s="1886"/>
      <c r="F343" s="1887">
        <f>'Og s3a'!E320</f>
        <v>0</v>
      </c>
      <c r="G343" s="1888"/>
      <c r="H343" s="1889"/>
      <c r="I343" s="983">
        <f>'Og s3a'!F320</f>
        <v>0</v>
      </c>
      <c r="J343" s="1242"/>
      <c r="K343" s="195"/>
      <c r="L343" s="814">
        <f>'Og s3a'!G320</f>
        <v>0</v>
      </c>
      <c r="M343" s="815">
        <f>'Og s3a'!D320</f>
        <v>0</v>
      </c>
      <c r="N343" s="288">
        <f>Import!J318</f>
        <v>0</v>
      </c>
    </row>
    <row r="344" spans="2:14" ht="19.5" hidden="1" customHeight="1">
      <c r="B344" s="1233" t="str">
        <f t="shared" si="4"/>
        <v/>
      </c>
      <c r="C344" s="1884">
        <f>'Og s3a'!C321</f>
        <v>0</v>
      </c>
      <c r="D344" s="1885"/>
      <c r="E344" s="1886"/>
      <c r="F344" s="1887">
        <f>'Og s3a'!E321</f>
        <v>0</v>
      </c>
      <c r="G344" s="1888"/>
      <c r="H344" s="1889"/>
      <c r="I344" s="983">
        <f>'Og s3a'!F321</f>
        <v>0</v>
      </c>
      <c r="J344" s="1242"/>
      <c r="K344" s="195"/>
      <c r="L344" s="814">
        <f>'Og s3a'!G321</f>
        <v>0</v>
      </c>
      <c r="M344" s="815">
        <f>'Og s3a'!D321</f>
        <v>0</v>
      </c>
      <c r="N344" s="288">
        <f>Import!J319</f>
        <v>0</v>
      </c>
    </row>
    <row r="345" spans="2:14" ht="19.5" hidden="1" customHeight="1">
      <c r="B345" s="1233" t="str">
        <f t="shared" si="4"/>
        <v/>
      </c>
      <c r="C345" s="1884">
        <f>'Og s3a'!C322</f>
        <v>0</v>
      </c>
      <c r="D345" s="1885"/>
      <c r="E345" s="1886"/>
      <c r="F345" s="1887">
        <f>'Og s3a'!E322</f>
        <v>0</v>
      </c>
      <c r="G345" s="1888"/>
      <c r="H345" s="1889"/>
      <c r="I345" s="983">
        <f>'Og s3a'!F322</f>
        <v>0</v>
      </c>
      <c r="J345" s="1242"/>
      <c r="K345" s="195"/>
      <c r="L345" s="814">
        <f>'Og s3a'!G322</f>
        <v>0</v>
      </c>
      <c r="M345" s="815">
        <f>'Og s3a'!D322</f>
        <v>0</v>
      </c>
      <c r="N345" s="288">
        <f>Import!J320</f>
        <v>0</v>
      </c>
    </row>
    <row r="346" spans="2:14" ht="19.5" hidden="1" customHeight="1">
      <c r="B346" s="1233" t="str">
        <f t="shared" si="4"/>
        <v/>
      </c>
      <c r="C346" s="1884">
        <f>'Og s3a'!C323</f>
        <v>0</v>
      </c>
      <c r="D346" s="1885"/>
      <c r="E346" s="1886"/>
      <c r="F346" s="1887">
        <f>'Og s3a'!E323</f>
        <v>0</v>
      </c>
      <c r="G346" s="1888"/>
      <c r="H346" s="1889"/>
      <c r="I346" s="983">
        <f>'Og s3a'!F323</f>
        <v>0</v>
      </c>
      <c r="J346" s="1242"/>
      <c r="K346" s="195"/>
      <c r="L346" s="814">
        <f>'Og s3a'!G323</f>
        <v>0</v>
      </c>
      <c r="M346" s="815">
        <f>'Og s3a'!D323</f>
        <v>0</v>
      </c>
      <c r="N346" s="288">
        <f>Import!J321</f>
        <v>0</v>
      </c>
    </row>
    <row r="347" spans="2:14" ht="19.5" hidden="1" customHeight="1">
      <c r="B347" s="1233" t="str">
        <f t="shared" si="4"/>
        <v/>
      </c>
      <c r="C347" s="1884">
        <f>'Og s3a'!C324</f>
        <v>0</v>
      </c>
      <c r="D347" s="1885"/>
      <c r="E347" s="1886"/>
      <c r="F347" s="1887">
        <f>'Og s3a'!E324</f>
        <v>0</v>
      </c>
      <c r="G347" s="1888"/>
      <c r="H347" s="1889"/>
      <c r="I347" s="983">
        <f>'Og s3a'!F324</f>
        <v>0</v>
      </c>
      <c r="J347" s="1242"/>
      <c r="K347" s="195"/>
      <c r="L347" s="814">
        <f>'Og s3a'!G324</f>
        <v>0</v>
      </c>
      <c r="M347" s="815">
        <f>'Og s3a'!D324</f>
        <v>0</v>
      </c>
      <c r="N347" s="288">
        <f>Import!J322</f>
        <v>0</v>
      </c>
    </row>
    <row r="348" spans="2:14" ht="19.5" hidden="1" customHeight="1">
      <c r="B348" s="1233" t="str">
        <f t="shared" si="4"/>
        <v/>
      </c>
      <c r="C348" s="1884">
        <f>'Og s3a'!C325</f>
        <v>0</v>
      </c>
      <c r="D348" s="1885"/>
      <c r="E348" s="1886"/>
      <c r="F348" s="1887">
        <f>'Og s3a'!E325</f>
        <v>0</v>
      </c>
      <c r="G348" s="1888"/>
      <c r="H348" s="1889"/>
      <c r="I348" s="983">
        <f>'Og s3a'!F325</f>
        <v>0</v>
      </c>
      <c r="J348" s="1242"/>
      <c r="K348" s="195"/>
      <c r="L348" s="814">
        <f>'Og s3a'!G325</f>
        <v>0</v>
      </c>
      <c r="M348" s="815">
        <f>'Og s3a'!D325</f>
        <v>0</v>
      </c>
      <c r="N348" s="288">
        <f>Import!J323</f>
        <v>0</v>
      </c>
    </row>
    <row r="349" spans="2:14" ht="19.5" hidden="1" customHeight="1">
      <c r="B349" s="1233" t="str">
        <f t="shared" si="4"/>
        <v/>
      </c>
      <c r="C349" s="1884">
        <f>'Og s3a'!C326</f>
        <v>0</v>
      </c>
      <c r="D349" s="1885"/>
      <c r="E349" s="1886"/>
      <c r="F349" s="1887">
        <f>'Og s3a'!E326</f>
        <v>0</v>
      </c>
      <c r="G349" s="1888"/>
      <c r="H349" s="1889"/>
      <c r="I349" s="983">
        <f>'Og s3a'!F326</f>
        <v>0</v>
      </c>
      <c r="J349" s="1242"/>
      <c r="K349" s="195"/>
      <c r="L349" s="814">
        <f>'Og s3a'!G326</f>
        <v>0</v>
      </c>
      <c r="M349" s="815">
        <f>'Og s3a'!D326</f>
        <v>0</v>
      </c>
      <c r="N349" s="288">
        <f>Import!J324</f>
        <v>0</v>
      </c>
    </row>
    <row r="350" spans="2:14" ht="19.5" hidden="1" customHeight="1">
      <c r="B350" s="1233" t="str">
        <f t="shared" ref="B350:B413" si="5">IF(I350&gt;0,"Wypełnione","")</f>
        <v/>
      </c>
      <c r="C350" s="1884">
        <f>'Og s3a'!C327</f>
        <v>0</v>
      </c>
      <c r="D350" s="1885"/>
      <c r="E350" s="1886"/>
      <c r="F350" s="1887">
        <f>'Og s3a'!E327</f>
        <v>0</v>
      </c>
      <c r="G350" s="1888"/>
      <c r="H350" s="1889"/>
      <c r="I350" s="983">
        <f>'Og s3a'!F327</f>
        <v>0</v>
      </c>
      <c r="J350" s="1242"/>
      <c r="K350" s="195"/>
      <c r="L350" s="814">
        <f>'Og s3a'!G327</f>
        <v>0</v>
      </c>
      <c r="M350" s="815">
        <f>'Og s3a'!D327</f>
        <v>0</v>
      </c>
      <c r="N350" s="288">
        <f>Import!J325</f>
        <v>0</v>
      </c>
    </row>
    <row r="351" spans="2:14" ht="19.5" hidden="1" customHeight="1">
      <c r="B351" s="1233" t="str">
        <f t="shared" si="5"/>
        <v/>
      </c>
      <c r="C351" s="1884">
        <f>'Og s3a'!C328</f>
        <v>0</v>
      </c>
      <c r="D351" s="1885"/>
      <c r="E351" s="1886"/>
      <c r="F351" s="1887">
        <f>'Og s3a'!E328</f>
        <v>0</v>
      </c>
      <c r="G351" s="1888"/>
      <c r="H351" s="1889"/>
      <c r="I351" s="983">
        <f>'Og s3a'!F328</f>
        <v>0</v>
      </c>
      <c r="J351" s="1242"/>
      <c r="K351" s="195"/>
      <c r="L351" s="814">
        <f>'Og s3a'!G328</f>
        <v>0</v>
      </c>
      <c r="M351" s="815">
        <f>'Og s3a'!D328</f>
        <v>0</v>
      </c>
      <c r="N351" s="288">
        <f>Import!J326</f>
        <v>0</v>
      </c>
    </row>
    <row r="352" spans="2:14" ht="19.5" hidden="1" customHeight="1">
      <c r="B352" s="1233" t="str">
        <f t="shared" si="5"/>
        <v/>
      </c>
      <c r="C352" s="1884">
        <f>'Og s3a'!C329</f>
        <v>0</v>
      </c>
      <c r="D352" s="1885"/>
      <c r="E352" s="1886"/>
      <c r="F352" s="1887">
        <f>'Og s3a'!E329</f>
        <v>0</v>
      </c>
      <c r="G352" s="1888"/>
      <c r="H352" s="1889"/>
      <c r="I352" s="983">
        <f>'Og s3a'!F329</f>
        <v>0</v>
      </c>
      <c r="J352" s="1242"/>
      <c r="K352" s="195"/>
      <c r="L352" s="814">
        <f>'Og s3a'!G329</f>
        <v>0</v>
      </c>
      <c r="M352" s="815">
        <f>'Og s3a'!D329</f>
        <v>0</v>
      </c>
      <c r="N352" s="288">
        <f>Import!J327</f>
        <v>0</v>
      </c>
    </row>
    <row r="353" spans="2:14" ht="19.5" hidden="1" customHeight="1">
      <c r="B353" s="1233" t="str">
        <f t="shared" si="5"/>
        <v/>
      </c>
      <c r="C353" s="1884">
        <f>'Og s3a'!C330</f>
        <v>0</v>
      </c>
      <c r="D353" s="1885"/>
      <c r="E353" s="1886"/>
      <c r="F353" s="1887">
        <f>'Og s3a'!E330</f>
        <v>0</v>
      </c>
      <c r="G353" s="1888"/>
      <c r="H353" s="1889"/>
      <c r="I353" s="983">
        <f>'Og s3a'!F330</f>
        <v>0</v>
      </c>
      <c r="J353" s="1242"/>
      <c r="K353" s="195"/>
      <c r="L353" s="814">
        <f>'Og s3a'!G330</f>
        <v>0</v>
      </c>
      <c r="M353" s="815">
        <f>'Og s3a'!D330</f>
        <v>0</v>
      </c>
      <c r="N353" s="288">
        <f>Import!J328</f>
        <v>0</v>
      </c>
    </row>
    <row r="354" spans="2:14" ht="19.5" hidden="1" customHeight="1">
      <c r="B354" s="1233" t="str">
        <f t="shared" si="5"/>
        <v/>
      </c>
      <c r="C354" s="1884">
        <f>'Og s3a'!C331</f>
        <v>0</v>
      </c>
      <c r="D354" s="1885"/>
      <c r="E354" s="1886"/>
      <c r="F354" s="1887">
        <f>'Og s3a'!E331</f>
        <v>0</v>
      </c>
      <c r="G354" s="1888"/>
      <c r="H354" s="1889"/>
      <c r="I354" s="983">
        <f>'Og s3a'!F331</f>
        <v>0</v>
      </c>
      <c r="J354" s="1242"/>
      <c r="K354" s="195"/>
      <c r="L354" s="814">
        <f>'Og s3a'!G331</f>
        <v>0</v>
      </c>
      <c r="M354" s="815">
        <f>'Og s3a'!D331</f>
        <v>0</v>
      </c>
      <c r="N354" s="288">
        <f>Import!J329</f>
        <v>0</v>
      </c>
    </row>
    <row r="355" spans="2:14" ht="19.5" hidden="1" customHeight="1">
      <c r="B355" s="1233" t="str">
        <f t="shared" si="5"/>
        <v/>
      </c>
      <c r="C355" s="1884">
        <f>'Og s3a'!C332</f>
        <v>0</v>
      </c>
      <c r="D355" s="1885"/>
      <c r="E355" s="1886"/>
      <c r="F355" s="1887">
        <f>'Og s3a'!E332</f>
        <v>0</v>
      </c>
      <c r="G355" s="1888"/>
      <c r="H355" s="1889"/>
      <c r="I355" s="983">
        <f>'Og s3a'!F332</f>
        <v>0</v>
      </c>
      <c r="J355" s="1242"/>
      <c r="K355" s="195"/>
      <c r="L355" s="814">
        <f>'Og s3a'!G332</f>
        <v>0</v>
      </c>
      <c r="M355" s="815">
        <f>'Og s3a'!D332</f>
        <v>0</v>
      </c>
      <c r="N355" s="288">
        <f>Import!J330</f>
        <v>0</v>
      </c>
    </row>
    <row r="356" spans="2:14" ht="19.5" hidden="1" customHeight="1">
      <c r="B356" s="1233" t="str">
        <f t="shared" si="5"/>
        <v/>
      </c>
      <c r="C356" s="1884">
        <f>'Og s3a'!C333</f>
        <v>0</v>
      </c>
      <c r="D356" s="1885"/>
      <c r="E356" s="1886"/>
      <c r="F356" s="1887">
        <f>'Og s3a'!E333</f>
        <v>0</v>
      </c>
      <c r="G356" s="1888"/>
      <c r="H356" s="1889"/>
      <c r="I356" s="983">
        <f>'Og s3a'!F333</f>
        <v>0</v>
      </c>
      <c r="J356" s="1242"/>
      <c r="K356" s="195"/>
      <c r="L356" s="814">
        <f>'Og s3a'!G333</f>
        <v>0</v>
      </c>
      <c r="M356" s="815">
        <f>'Og s3a'!D333</f>
        <v>0</v>
      </c>
      <c r="N356" s="288">
        <f>Import!J331</f>
        <v>0</v>
      </c>
    </row>
    <row r="357" spans="2:14" ht="19.5" hidden="1" customHeight="1">
      <c r="B357" s="1233" t="str">
        <f t="shared" si="5"/>
        <v/>
      </c>
      <c r="C357" s="1884">
        <f>'Og s3a'!C334</f>
        <v>0</v>
      </c>
      <c r="D357" s="1885"/>
      <c r="E357" s="1886"/>
      <c r="F357" s="1887">
        <f>'Og s3a'!E334</f>
        <v>0</v>
      </c>
      <c r="G357" s="1888"/>
      <c r="H357" s="1889"/>
      <c r="I357" s="983">
        <f>'Og s3a'!F334</f>
        <v>0</v>
      </c>
      <c r="J357" s="1242"/>
      <c r="K357" s="195"/>
      <c r="L357" s="814">
        <f>'Og s3a'!G334</f>
        <v>0</v>
      </c>
      <c r="M357" s="815">
        <f>'Og s3a'!D334</f>
        <v>0</v>
      </c>
      <c r="N357" s="288">
        <f>Import!J332</f>
        <v>0</v>
      </c>
    </row>
    <row r="358" spans="2:14" ht="19.5" hidden="1" customHeight="1">
      <c r="B358" s="1233" t="str">
        <f t="shared" si="5"/>
        <v/>
      </c>
      <c r="C358" s="1884">
        <f>'Og s3a'!C335</f>
        <v>0</v>
      </c>
      <c r="D358" s="1885"/>
      <c r="E358" s="1886"/>
      <c r="F358" s="1887">
        <f>'Og s3a'!E335</f>
        <v>0</v>
      </c>
      <c r="G358" s="1888"/>
      <c r="H358" s="1889"/>
      <c r="I358" s="983">
        <f>'Og s3a'!F335</f>
        <v>0</v>
      </c>
      <c r="J358" s="1242"/>
      <c r="K358" s="195"/>
      <c r="L358" s="814">
        <f>'Og s3a'!G335</f>
        <v>0</v>
      </c>
      <c r="M358" s="815">
        <f>'Og s3a'!D335</f>
        <v>0</v>
      </c>
      <c r="N358" s="288">
        <f>Import!J333</f>
        <v>0</v>
      </c>
    </row>
    <row r="359" spans="2:14" ht="19.5" hidden="1" customHeight="1">
      <c r="B359" s="1233" t="str">
        <f t="shared" si="5"/>
        <v/>
      </c>
      <c r="C359" s="1884">
        <f>'Og s3a'!C336</f>
        <v>0</v>
      </c>
      <c r="D359" s="1885"/>
      <c r="E359" s="1886"/>
      <c r="F359" s="1887">
        <f>'Og s3a'!E336</f>
        <v>0</v>
      </c>
      <c r="G359" s="1888"/>
      <c r="H359" s="1889"/>
      <c r="I359" s="983">
        <f>'Og s3a'!F336</f>
        <v>0</v>
      </c>
      <c r="J359" s="1242"/>
      <c r="K359" s="195"/>
      <c r="L359" s="814">
        <f>'Og s3a'!G336</f>
        <v>0</v>
      </c>
      <c r="M359" s="815">
        <f>'Og s3a'!D336</f>
        <v>0</v>
      </c>
      <c r="N359" s="288">
        <f>Import!J334</f>
        <v>0</v>
      </c>
    </row>
    <row r="360" spans="2:14" ht="19.5" hidden="1" customHeight="1">
      <c r="B360" s="1233" t="str">
        <f t="shared" si="5"/>
        <v/>
      </c>
      <c r="C360" s="1884">
        <f>'Og s3a'!C337</f>
        <v>0</v>
      </c>
      <c r="D360" s="1885"/>
      <c r="E360" s="1886"/>
      <c r="F360" s="1887">
        <f>'Og s3a'!E337</f>
        <v>0</v>
      </c>
      <c r="G360" s="1888"/>
      <c r="H360" s="1889"/>
      <c r="I360" s="983">
        <f>'Og s3a'!F337</f>
        <v>0</v>
      </c>
      <c r="J360" s="1242"/>
      <c r="K360" s="195"/>
      <c r="L360" s="814">
        <f>'Og s3a'!G337</f>
        <v>0</v>
      </c>
      <c r="M360" s="815">
        <f>'Og s3a'!D337</f>
        <v>0</v>
      </c>
      <c r="N360" s="288">
        <f>Import!J335</f>
        <v>0</v>
      </c>
    </row>
    <row r="361" spans="2:14" ht="19.5" hidden="1" customHeight="1">
      <c r="B361" s="1233" t="str">
        <f t="shared" si="5"/>
        <v/>
      </c>
      <c r="C361" s="1884">
        <f>'Og s3a'!C338</f>
        <v>0</v>
      </c>
      <c r="D361" s="1885"/>
      <c r="E361" s="1886"/>
      <c r="F361" s="1887">
        <f>'Og s3a'!E338</f>
        <v>0</v>
      </c>
      <c r="G361" s="1888"/>
      <c r="H361" s="1889"/>
      <c r="I361" s="983">
        <f>'Og s3a'!F338</f>
        <v>0</v>
      </c>
      <c r="J361" s="1242"/>
      <c r="K361" s="195"/>
      <c r="L361" s="814">
        <f>'Og s3a'!G338</f>
        <v>0</v>
      </c>
      <c r="M361" s="815">
        <f>'Og s3a'!D338</f>
        <v>0</v>
      </c>
      <c r="N361" s="288">
        <f>Import!J336</f>
        <v>0</v>
      </c>
    </row>
    <row r="362" spans="2:14" ht="19.5" hidden="1" customHeight="1">
      <c r="B362" s="1233" t="str">
        <f t="shared" si="5"/>
        <v/>
      </c>
      <c r="C362" s="1884">
        <f>'Og s3a'!C339</f>
        <v>0</v>
      </c>
      <c r="D362" s="1885"/>
      <c r="E362" s="1886"/>
      <c r="F362" s="1887">
        <f>'Og s3a'!E339</f>
        <v>0</v>
      </c>
      <c r="G362" s="1888"/>
      <c r="H362" s="1889"/>
      <c r="I362" s="983">
        <f>'Og s3a'!F339</f>
        <v>0</v>
      </c>
      <c r="J362" s="1242"/>
      <c r="K362" s="195"/>
      <c r="L362" s="814">
        <f>'Og s3a'!G339</f>
        <v>0</v>
      </c>
      <c r="M362" s="815">
        <f>'Og s3a'!D339</f>
        <v>0</v>
      </c>
      <c r="N362" s="288">
        <f>Import!J337</f>
        <v>0</v>
      </c>
    </row>
    <row r="363" spans="2:14" ht="19.5" hidden="1" customHeight="1">
      <c r="B363" s="1233" t="str">
        <f t="shared" si="5"/>
        <v/>
      </c>
      <c r="C363" s="1884">
        <f>'Og s3a'!C340</f>
        <v>0</v>
      </c>
      <c r="D363" s="1885"/>
      <c r="E363" s="1886"/>
      <c r="F363" s="1887">
        <f>'Og s3a'!E340</f>
        <v>0</v>
      </c>
      <c r="G363" s="1888"/>
      <c r="H363" s="1889"/>
      <c r="I363" s="983">
        <f>'Og s3a'!F340</f>
        <v>0</v>
      </c>
      <c r="J363" s="1242"/>
      <c r="K363" s="195"/>
      <c r="L363" s="814">
        <f>'Og s3a'!G340</f>
        <v>0</v>
      </c>
      <c r="M363" s="815">
        <f>'Og s3a'!D340</f>
        <v>0</v>
      </c>
      <c r="N363" s="288">
        <f>Import!J338</f>
        <v>0</v>
      </c>
    </row>
    <row r="364" spans="2:14" ht="19.5" hidden="1" customHeight="1">
      <c r="B364" s="1233" t="str">
        <f t="shared" si="5"/>
        <v/>
      </c>
      <c r="C364" s="1884">
        <f>'Og s3a'!C341</f>
        <v>0</v>
      </c>
      <c r="D364" s="1885"/>
      <c r="E364" s="1886"/>
      <c r="F364" s="1887">
        <f>'Og s3a'!E341</f>
        <v>0</v>
      </c>
      <c r="G364" s="1888"/>
      <c r="H364" s="1889"/>
      <c r="I364" s="983">
        <f>'Og s3a'!F341</f>
        <v>0</v>
      </c>
      <c r="J364" s="1242"/>
      <c r="K364" s="195"/>
      <c r="L364" s="814">
        <f>'Og s3a'!G341</f>
        <v>0</v>
      </c>
      <c r="M364" s="815">
        <f>'Og s3a'!D341</f>
        <v>0</v>
      </c>
      <c r="N364" s="288">
        <f>Import!J339</f>
        <v>0</v>
      </c>
    </row>
    <row r="365" spans="2:14" ht="19.5" hidden="1" customHeight="1">
      <c r="B365" s="1233" t="str">
        <f t="shared" si="5"/>
        <v/>
      </c>
      <c r="C365" s="1884">
        <f>'Og s3a'!C342</f>
        <v>0</v>
      </c>
      <c r="D365" s="1885"/>
      <c r="E365" s="1886"/>
      <c r="F365" s="1887">
        <f>'Og s3a'!E342</f>
        <v>0</v>
      </c>
      <c r="G365" s="1888"/>
      <c r="H365" s="1889"/>
      <c r="I365" s="983">
        <f>'Og s3a'!F342</f>
        <v>0</v>
      </c>
      <c r="J365" s="1242"/>
      <c r="K365" s="195"/>
      <c r="L365" s="814">
        <f>'Og s3a'!G342</f>
        <v>0</v>
      </c>
      <c r="M365" s="815">
        <f>'Og s3a'!D342</f>
        <v>0</v>
      </c>
      <c r="N365" s="288">
        <f>Import!J340</f>
        <v>0</v>
      </c>
    </row>
    <row r="366" spans="2:14" ht="19.5" hidden="1" customHeight="1">
      <c r="B366" s="1233" t="str">
        <f t="shared" si="5"/>
        <v/>
      </c>
      <c r="C366" s="1884">
        <f>'Og s3a'!C343</f>
        <v>0</v>
      </c>
      <c r="D366" s="1885"/>
      <c r="E366" s="1886"/>
      <c r="F366" s="1887">
        <f>'Og s3a'!E343</f>
        <v>0</v>
      </c>
      <c r="G366" s="1888"/>
      <c r="H366" s="1889"/>
      <c r="I366" s="983">
        <f>'Og s3a'!F343</f>
        <v>0</v>
      </c>
      <c r="J366" s="1242"/>
      <c r="K366" s="195"/>
      <c r="L366" s="814">
        <f>'Og s3a'!G343</f>
        <v>0</v>
      </c>
      <c r="M366" s="815">
        <f>'Og s3a'!D343</f>
        <v>0</v>
      </c>
      <c r="N366" s="288">
        <f>Import!J341</f>
        <v>0</v>
      </c>
    </row>
    <row r="367" spans="2:14" ht="19.5" hidden="1" customHeight="1">
      <c r="B367" s="1233" t="str">
        <f t="shared" si="5"/>
        <v/>
      </c>
      <c r="C367" s="1884">
        <f>'Og s3a'!C344</f>
        <v>0</v>
      </c>
      <c r="D367" s="1885"/>
      <c r="E367" s="1886"/>
      <c r="F367" s="1887">
        <f>'Og s3a'!E344</f>
        <v>0</v>
      </c>
      <c r="G367" s="1888"/>
      <c r="H367" s="1889"/>
      <c r="I367" s="983">
        <f>'Og s3a'!F344</f>
        <v>0</v>
      </c>
      <c r="J367" s="1242"/>
      <c r="K367" s="195"/>
      <c r="L367" s="814">
        <f>'Og s3a'!G344</f>
        <v>0</v>
      </c>
      <c r="M367" s="815">
        <f>'Og s3a'!D344</f>
        <v>0</v>
      </c>
      <c r="N367" s="288">
        <f>Import!J342</f>
        <v>0</v>
      </c>
    </row>
    <row r="368" spans="2:14" ht="19.5" hidden="1" customHeight="1">
      <c r="B368" s="1233" t="str">
        <f t="shared" si="5"/>
        <v/>
      </c>
      <c r="C368" s="1884">
        <f>'Og s3a'!C345</f>
        <v>0</v>
      </c>
      <c r="D368" s="1885"/>
      <c r="E368" s="1886"/>
      <c r="F368" s="1887">
        <f>'Og s3a'!E345</f>
        <v>0</v>
      </c>
      <c r="G368" s="1888"/>
      <c r="H368" s="1889"/>
      <c r="I368" s="983">
        <f>'Og s3a'!F345</f>
        <v>0</v>
      </c>
      <c r="J368" s="1242"/>
      <c r="K368" s="195"/>
      <c r="L368" s="814">
        <f>'Og s3a'!G345</f>
        <v>0</v>
      </c>
      <c r="M368" s="815">
        <f>'Og s3a'!D345</f>
        <v>0</v>
      </c>
      <c r="N368" s="288">
        <f>Import!J343</f>
        <v>0</v>
      </c>
    </row>
    <row r="369" spans="2:14" ht="19.5" hidden="1" customHeight="1">
      <c r="B369" s="1233" t="str">
        <f t="shared" si="5"/>
        <v/>
      </c>
      <c r="C369" s="1884">
        <f>'Og s3a'!C346</f>
        <v>0</v>
      </c>
      <c r="D369" s="1885"/>
      <c r="E369" s="1886"/>
      <c r="F369" s="1887">
        <f>'Og s3a'!E346</f>
        <v>0</v>
      </c>
      <c r="G369" s="1888"/>
      <c r="H369" s="1889"/>
      <c r="I369" s="983">
        <f>'Og s3a'!F346</f>
        <v>0</v>
      </c>
      <c r="J369" s="1242"/>
      <c r="K369" s="195"/>
      <c r="L369" s="814">
        <f>'Og s3a'!G346</f>
        <v>0</v>
      </c>
      <c r="M369" s="815">
        <f>'Og s3a'!D346</f>
        <v>0</v>
      </c>
      <c r="N369" s="288">
        <f>Import!J344</f>
        <v>0</v>
      </c>
    </row>
    <row r="370" spans="2:14" ht="19.5" hidden="1" customHeight="1">
      <c r="B370" s="1233" t="str">
        <f t="shared" si="5"/>
        <v/>
      </c>
      <c r="C370" s="1884">
        <f>'Og s3a'!C347</f>
        <v>0</v>
      </c>
      <c r="D370" s="1885"/>
      <c r="E370" s="1886"/>
      <c r="F370" s="1887">
        <f>'Og s3a'!E347</f>
        <v>0</v>
      </c>
      <c r="G370" s="1888"/>
      <c r="H370" s="1889"/>
      <c r="I370" s="983">
        <f>'Og s3a'!F347</f>
        <v>0</v>
      </c>
      <c r="J370" s="1242"/>
      <c r="K370" s="195"/>
      <c r="L370" s="814">
        <f>'Og s3a'!G347</f>
        <v>0</v>
      </c>
      <c r="M370" s="815">
        <f>'Og s3a'!D347</f>
        <v>0</v>
      </c>
      <c r="N370" s="288">
        <f>Import!J345</f>
        <v>0</v>
      </c>
    </row>
    <row r="371" spans="2:14" ht="19.5" hidden="1" customHeight="1">
      <c r="B371" s="1233" t="str">
        <f t="shared" si="5"/>
        <v/>
      </c>
      <c r="C371" s="1884">
        <f>'Og s3a'!C348</f>
        <v>0</v>
      </c>
      <c r="D371" s="1885"/>
      <c r="E371" s="1886"/>
      <c r="F371" s="1887">
        <f>'Og s3a'!E348</f>
        <v>0</v>
      </c>
      <c r="G371" s="1888"/>
      <c r="H371" s="1889"/>
      <c r="I371" s="983">
        <f>'Og s3a'!F348</f>
        <v>0</v>
      </c>
      <c r="J371" s="1242"/>
      <c r="K371" s="195"/>
      <c r="L371" s="814">
        <f>'Og s3a'!G348</f>
        <v>0</v>
      </c>
      <c r="M371" s="815">
        <f>'Og s3a'!D348</f>
        <v>0</v>
      </c>
      <c r="N371" s="288">
        <f>Import!J346</f>
        <v>0</v>
      </c>
    </row>
    <row r="372" spans="2:14" ht="19.5" hidden="1" customHeight="1">
      <c r="B372" s="1233" t="str">
        <f t="shared" si="5"/>
        <v/>
      </c>
      <c r="C372" s="1884">
        <f>'Og s3a'!C349</f>
        <v>0</v>
      </c>
      <c r="D372" s="1885"/>
      <c r="E372" s="1886"/>
      <c r="F372" s="1887">
        <f>'Og s3a'!E349</f>
        <v>0</v>
      </c>
      <c r="G372" s="1888"/>
      <c r="H372" s="1889"/>
      <c r="I372" s="983">
        <f>'Og s3a'!F349</f>
        <v>0</v>
      </c>
      <c r="J372" s="1242"/>
      <c r="K372" s="195"/>
      <c r="L372" s="814">
        <f>'Og s3a'!G349</f>
        <v>0</v>
      </c>
      <c r="M372" s="815">
        <f>'Og s3a'!D349</f>
        <v>0</v>
      </c>
      <c r="N372" s="288">
        <f>Import!J347</f>
        <v>0</v>
      </c>
    </row>
    <row r="373" spans="2:14" ht="19.5" hidden="1" customHeight="1">
      <c r="B373" s="1233" t="str">
        <f t="shared" si="5"/>
        <v/>
      </c>
      <c r="C373" s="1884">
        <f>'Og s3a'!C350</f>
        <v>0</v>
      </c>
      <c r="D373" s="1885"/>
      <c r="E373" s="1886"/>
      <c r="F373" s="1887">
        <f>'Og s3a'!E350</f>
        <v>0</v>
      </c>
      <c r="G373" s="1888"/>
      <c r="H373" s="1889"/>
      <c r="I373" s="983">
        <f>'Og s3a'!F350</f>
        <v>0</v>
      </c>
      <c r="J373" s="1242"/>
      <c r="K373" s="195"/>
      <c r="L373" s="814">
        <f>'Og s3a'!G350</f>
        <v>0</v>
      </c>
      <c r="M373" s="815">
        <f>'Og s3a'!D350</f>
        <v>0</v>
      </c>
      <c r="N373" s="288">
        <f>Import!J348</f>
        <v>0</v>
      </c>
    </row>
    <row r="374" spans="2:14" ht="19.5" hidden="1" customHeight="1">
      <c r="B374" s="1233" t="str">
        <f t="shared" si="5"/>
        <v/>
      </c>
      <c r="C374" s="1884">
        <f>'Og s3a'!C351</f>
        <v>0</v>
      </c>
      <c r="D374" s="1885"/>
      <c r="E374" s="1886"/>
      <c r="F374" s="1887">
        <f>'Og s3a'!E351</f>
        <v>0</v>
      </c>
      <c r="G374" s="1888"/>
      <c r="H374" s="1889"/>
      <c r="I374" s="983">
        <f>'Og s3a'!F351</f>
        <v>0</v>
      </c>
      <c r="J374" s="1242"/>
      <c r="K374" s="195"/>
      <c r="L374" s="814">
        <f>'Og s3a'!G351</f>
        <v>0</v>
      </c>
      <c r="M374" s="815">
        <f>'Og s3a'!D351</f>
        <v>0</v>
      </c>
      <c r="N374" s="288">
        <f>Import!J349</f>
        <v>0</v>
      </c>
    </row>
    <row r="375" spans="2:14" ht="19.5" hidden="1" customHeight="1">
      <c r="B375" s="1233" t="str">
        <f t="shared" si="5"/>
        <v/>
      </c>
      <c r="C375" s="1884">
        <f>'Og s3a'!C352</f>
        <v>0</v>
      </c>
      <c r="D375" s="1885"/>
      <c r="E375" s="1886"/>
      <c r="F375" s="1887">
        <f>'Og s3a'!E352</f>
        <v>0</v>
      </c>
      <c r="G375" s="1888"/>
      <c r="H375" s="1889"/>
      <c r="I375" s="983">
        <f>'Og s3a'!F352</f>
        <v>0</v>
      </c>
      <c r="J375" s="1242"/>
      <c r="K375" s="195"/>
      <c r="L375" s="814">
        <f>'Og s3a'!G352</f>
        <v>0</v>
      </c>
      <c r="M375" s="815">
        <f>'Og s3a'!D352</f>
        <v>0</v>
      </c>
      <c r="N375" s="288">
        <f>Import!J350</f>
        <v>0</v>
      </c>
    </row>
    <row r="376" spans="2:14" ht="19.5" hidden="1" customHeight="1">
      <c r="B376" s="1233" t="str">
        <f t="shared" si="5"/>
        <v/>
      </c>
      <c r="C376" s="1884">
        <f>'Og s3a'!C353</f>
        <v>0</v>
      </c>
      <c r="D376" s="1885"/>
      <c r="E376" s="1886"/>
      <c r="F376" s="1887">
        <f>'Og s3a'!E353</f>
        <v>0</v>
      </c>
      <c r="G376" s="1888"/>
      <c r="H376" s="1889"/>
      <c r="I376" s="983">
        <f>'Og s3a'!F353</f>
        <v>0</v>
      </c>
      <c r="J376" s="1242"/>
      <c r="K376" s="195"/>
      <c r="L376" s="814">
        <f>'Og s3a'!G353</f>
        <v>0</v>
      </c>
      <c r="M376" s="815">
        <f>'Og s3a'!D353</f>
        <v>0</v>
      </c>
      <c r="N376" s="288">
        <f>Import!J351</f>
        <v>0</v>
      </c>
    </row>
    <row r="377" spans="2:14" ht="19.5" hidden="1" customHeight="1">
      <c r="B377" s="1233" t="str">
        <f t="shared" si="5"/>
        <v/>
      </c>
      <c r="C377" s="1884">
        <f>'Og s3a'!C354</f>
        <v>0</v>
      </c>
      <c r="D377" s="1885"/>
      <c r="E377" s="1886"/>
      <c r="F377" s="1887">
        <f>'Og s3a'!E354</f>
        <v>0</v>
      </c>
      <c r="G377" s="1888"/>
      <c r="H377" s="1889"/>
      <c r="I377" s="983">
        <f>'Og s3a'!F354</f>
        <v>0</v>
      </c>
      <c r="J377" s="1242"/>
      <c r="K377" s="195"/>
      <c r="L377" s="814">
        <f>'Og s3a'!G354</f>
        <v>0</v>
      </c>
      <c r="M377" s="815">
        <f>'Og s3a'!D354</f>
        <v>0</v>
      </c>
      <c r="N377" s="288">
        <f>Import!J352</f>
        <v>0</v>
      </c>
    </row>
    <row r="378" spans="2:14" ht="19.5" hidden="1" customHeight="1">
      <c r="B378" s="1233" t="str">
        <f t="shared" si="5"/>
        <v/>
      </c>
      <c r="C378" s="1884">
        <f>'Og s3a'!C355</f>
        <v>0</v>
      </c>
      <c r="D378" s="1885"/>
      <c r="E378" s="1886"/>
      <c r="F378" s="1887">
        <f>'Og s3a'!E355</f>
        <v>0</v>
      </c>
      <c r="G378" s="1888"/>
      <c r="H378" s="1889"/>
      <c r="I378" s="983">
        <f>'Og s3a'!F355</f>
        <v>0</v>
      </c>
      <c r="J378" s="1242"/>
      <c r="K378" s="195"/>
      <c r="L378" s="814">
        <f>'Og s3a'!G355</f>
        <v>0</v>
      </c>
      <c r="M378" s="815">
        <f>'Og s3a'!D355</f>
        <v>0</v>
      </c>
      <c r="N378" s="288">
        <f>Import!J353</f>
        <v>0</v>
      </c>
    </row>
    <row r="379" spans="2:14" ht="19.5" hidden="1" customHeight="1">
      <c r="B379" s="1233" t="str">
        <f t="shared" si="5"/>
        <v/>
      </c>
      <c r="C379" s="1884">
        <f>'Og s3a'!C356</f>
        <v>0</v>
      </c>
      <c r="D379" s="1885"/>
      <c r="E379" s="1886"/>
      <c r="F379" s="1887">
        <f>'Og s3a'!E356</f>
        <v>0</v>
      </c>
      <c r="G379" s="1888"/>
      <c r="H379" s="1889"/>
      <c r="I379" s="983">
        <f>'Og s3a'!F356</f>
        <v>0</v>
      </c>
      <c r="J379" s="1242"/>
      <c r="K379" s="195"/>
      <c r="L379" s="814">
        <f>'Og s3a'!G356</f>
        <v>0</v>
      </c>
      <c r="M379" s="815">
        <f>'Og s3a'!D356</f>
        <v>0</v>
      </c>
      <c r="N379" s="288">
        <f>Import!J354</f>
        <v>0</v>
      </c>
    </row>
    <row r="380" spans="2:14" ht="19.5" hidden="1" customHeight="1">
      <c r="B380" s="1233" t="str">
        <f t="shared" si="5"/>
        <v/>
      </c>
      <c r="C380" s="1884">
        <f>'Og s3a'!C357</f>
        <v>0</v>
      </c>
      <c r="D380" s="1885"/>
      <c r="E380" s="1886"/>
      <c r="F380" s="1887">
        <f>'Og s3a'!E357</f>
        <v>0</v>
      </c>
      <c r="G380" s="1888"/>
      <c r="H380" s="1889"/>
      <c r="I380" s="983">
        <f>'Og s3a'!F357</f>
        <v>0</v>
      </c>
      <c r="J380" s="1242"/>
      <c r="K380" s="195"/>
      <c r="L380" s="814">
        <f>'Og s3a'!G357</f>
        <v>0</v>
      </c>
      <c r="M380" s="815">
        <f>'Og s3a'!D357</f>
        <v>0</v>
      </c>
      <c r="N380" s="288">
        <f>Import!J355</f>
        <v>0</v>
      </c>
    </row>
    <row r="381" spans="2:14" ht="19.5" hidden="1" customHeight="1">
      <c r="B381" s="1233" t="str">
        <f t="shared" si="5"/>
        <v/>
      </c>
      <c r="C381" s="1884">
        <f>'Og s3a'!C358</f>
        <v>0</v>
      </c>
      <c r="D381" s="1885"/>
      <c r="E381" s="1886"/>
      <c r="F381" s="1887">
        <f>'Og s3a'!E358</f>
        <v>0</v>
      </c>
      <c r="G381" s="1888"/>
      <c r="H381" s="1889"/>
      <c r="I381" s="983">
        <f>'Og s3a'!F358</f>
        <v>0</v>
      </c>
      <c r="J381" s="1242"/>
      <c r="K381" s="195"/>
      <c r="L381" s="814">
        <f>'Og s3a'!G358</f>
        <v>0</v>
      </c>
      <c r="M381" s="815">
        <f>'Og s3a'!D358</f>
        <v>0</v>
      </c>
      <c r="N381" s="288">
        <f>Import!J356</f>
        <v>0</v>
      </c>
    </row>
    <row r="382" spans="2:14" ht="19.5" hidden="1" customHeight="1">
      <c r="B382" s="1233" t="str">
        <f t="shared" si="5"/>
        <v/>
      </c>
      <c r="C382" s="1884">
        <f>'Og s3a'!C359</f>
        <v>0</v>
      </c>
      <c r="D382" s="1885"/>
      <c r="E382" s="1886"/>
      <c r="F382" s="1887">
        <f>'Og s3a'!E359</f>
        <v>0</v>
      </c>
      <c r="G382" s="1888"/>
      <c r="H382" s="1889"/>
      <c r="I382" s="983">
        <f>'Og s3a'!F359</f>
        <v>0</v>
      </c>
      <c r="J382" s="1242"/>
      <c r="K382" s="195"/>
      <c r="L382" s="814">
        <f>'Og s3a'!G359</f>
        <v>0</v>
      </c>
      <c r="M382" s="815">
        <f>'Og s3a'!D359</f>
        <v>0</v>
      </c>
      <c r="N382" s="288">
        <f>Import!J357</f>
        <v>0</v>
      </c>
    </row>
    <row r="383" spans="2:14" ht="19.5" hidden="1" customHeight="1">
      <c r="B383" s="1233" t="str">
        <f t="shared" si="5"/>
        <v/>
      </c>
      <c r="C383" s="1884">
        <f>'Og s3a'!C360</f>
        <v>0</v>
      </c>
      <c r="D383" s="1885"/>
      <c r="E383" s="1886"/>
      <c r="F383" s="1887">
        <f>'Og s3a'!E360</f>
        <v>0</v>
      </c>
      <c r="G383" s="1888"/>
      <c r="H383" s="1889"/>
      <c r="I383" s="983">
        <f>'Og s3a'!F360</f>
        <v>0</v>
      </c>
      <c r="J383" s="1242"/>
      <c r="K383" s="195"/>
      <c r="L383" s="814">
        <f>'Og s3a'!G360</f>
        <v>0</v>
      </c>
      <c r="M383" s="815">
        <f>'Og s3a'!D360</f>
        <v>0</v>
      </c>
      <c r="N383" s="288">
        <f>Import!J358</f>
        <v>0</v>
      </c>
    </row>
    <row r="384" spans="2:14" ht="19.5" hidden="1" customHeight="1">
      <c r="B384" s="1233" t="str">
        <f t="shared" si="5"/>
        <v/>
      </c>
      <c r="C384" s="1884">
        <f>'Og s3a'!C361</f>
        <v>0</v>
      </c>
      <c r="D384" s="1885"/>
      <c r="E384" s="1886"/>
      <c r="F384" s="1887">
        <f>'Og s3a'!E361</f>
        <v>0</v>
      </c>
      <c r="G384" s="1888"/>
      <c r="H384" s="1889"/>
      <c r="I384" s="983">
        <f>'Og s3a'!F361</f>
        <v>0</v>
      </c>
      <c r="J384" s="1242"/>
      <c r="K384" s="195"/>
      <c r="L384" s="814">
        <f>'Og s3a'!G361</f>
        <v>0</v>
      </c>
      <c r="M384" s="815">
        <f>'Og s3a'!D361</f>
        <v>0</v>
      </c>
      <c r="N384" s="288">
        <f>Import!J359</f>
        <v>0</v>
      </c>
    </row>
    <row r="385" spans="2:14" ht="19.5" hidden="1" customHeight="1">
      <c r="B385" s="1233" t="str">
        <f t="shared" si="5"/>
        <v/>
      </c>
      <c r="C385" s="1884">
        <f>'Og s3a'!C362</f>
        <v>0</v>
      </c>
      <c r="D385" s="1885"/>
      <c r="E385" s="1886"/>
      <c r="F385" s="1887">
        <f>'Og s3a'!E362</f>
        <v>0</v>
      </c>
      <c r="G385" s="1888"/>
      <c r="H385" s="1889"/>
      <c r="I385" s="983">
        <f>'Og s3a'!F362</f>
        <v>0</v>
      </c>
      <c r="J385" s="1242"/>
      <c r="K385" s="195"/>
      <c r="L385" s="814">
        <f>'Og s3a'!G362</f>
        <v>0</v>
      </c>
      <c r="M385" s="815">
        <f>'Og s3a'!D362</f>
        <v>0</v>
      </c>
      <c r="N385" s="288">
        <f>Import!J360</f>
        <v>0</v>
      </c>
    </row>
    <row r="386" spans="2:14" ht="19.5" hidden="1" customHeight="1">
      <c r="B386" s="1233" t="str">
        <f t="shared" si="5"/>
        <v/>
      </c>
      <c r="C386" s="1884">
        <f>'Og s3a'!C363</f>
        <v>0</v>
      </c>
      <c r="D386" s="1885"/>
      <c r="E386" s="1886"/>
      <c r="F386" s="1887">
        <f>'Og s3a'!E363</f>
        <v>0</v>
      </c>
      <c r="G386" s="1888"/>
      <c r="H386" s="1889"/>
      <c r="I386" s="983">
        <f>'Og s3a'!F363</f>
        <v>0</v>
      </c>
      <c r="J386" s="1242"/>
      <c r="K386" s="195"/>
      <c r="L386" s="814">
        <f>'Og s3a'!G363</f>
        <v>0</v>
      </c>
      <c r="M386" s="815">
        <f>'Og s3a'!D363</f>
        <v>0</v>
      </c>
      <c r="N386" s="288">
        <f>Import!J361</f>
        <v>0</v>
      </c>
    </row>
    <row r="387" spans="2:14" ht="19.5" hidden="1" customHeight="1">
      <c r="B387" s="1233" t="str">
        <f t="shared" si="5"/>
        <v/>
      </c>
      <c r="C387" s="1884">
        <f>'Og s3a'!C364</f>
        <v>0</v>
      </c>
      <c r="D387" s="1885"/>
      <c r="E387" s="1886"/>
      <c r="F387" s="1887">
        <f>'Og s3a'!E364</f>
        <v>0</v>
      </c>
      <c r="G387" s="1888"/>
      <c r="H387" s="1889"/>
      <c r="I387" s="983">
        <f>'Og s3a'!F364</f>
        <v>0</v>
      </c>
      <c r="J387" s="1242"/>
      <c r="K387" s="195"/>
      <c r="L387" s="814">
        <f>'Og s3a'!G364</f>
        <v>0</v>
      </c>
      <c r="M387" s="815">
        <f>'Og s3a'!D364</f>
        <v>0</v>
      </c>
      <c r="N387" s="288">
        <f>Import!J362</f>
        <v>0</v>
      </c>
    </row>
    <row r="388" spans="2:14" ht="19.5" hidden="1" customHeight="1">
      <c r="B388" s="1233" t="str">
        <f t="shared" si="5"/>
        <v/>
      </c>
      <c r="C388" s="1884">
        <f>'Og s3a'!C365</f>
        <v>0</v>
      </c>
      <c r="D388" s="1885"/>
      <c r="E388" s="1886"/>
      <c r="F388" s="1887">
        <f>'Og s3a'!E365</f>
        <v>0</v>
      </c>
      <c r="G388" s="1888"/>
      <c r="H388" s="1889"/>
      <c r="I388" s="983">
        <f>'Og s3a'!F365</f>
        <v>0</v>
      </c>
      <c r="J388" s="1242"/>
      <c r="K388" s="195"/>
      <c r="L388" s="814">
        <f>'Og s3a'!G365</f>
        <v>0</v>
      </c>
      <c r="M388" s="815">
        <f>'Og s3a'!D365</f>
        <v>0</v>
      </c>
      <c r="N388" s="288">
        <f>Import!J363</f>
        <v>0</v>
      </c>
    </row>
    <row r="389" spans="2:14" ht="19.5" hidden="1" customHeight="1">
      <c r="B389" s="1233" t="str">
        <f t="shared" si="5"/>
        <v/>
      </c>
      <c r="C389" s="1884">
        <f>'Og s3a'!C366</f>
        <v>0</v>
      </c>
      <c r="D389" s="1885"/>
      <c r="E389" s="1886"/>
      <c r="F389" s="1887">
        <f>'Og s3a'!E366</f>
        <v>0</v>
      </c>
      <c r="G389" s="1888"/>
      <c r="H389" s="1889"/>
      <c r="I389" s="983">
        <f>'Og s3a'!F366</f>
        <v>0</v>
      </c>
      <c r="J389" s="1242"/>
      <c r="K389" s="195"/>
      <c r="L389" s="814">
        <f>'Og s3a'!G366</f>
        <v>0</v>
      </c>
      <c r="M389" s="815">
        <f>'Og s3a'!D366</f>
        <v>0</v>
      </c>
      <c r="N389" s="288">
        <f>Import!J364</f>
        <v>0</v>
      </c>
    </row>
    <row r="390" spans="2:14" ht="19.5" hidden="1" customHeight="1">
      <c r="B390" s="1233" t="str">
        <f t="shared" si="5"/>
        <v/>
      </c>
      <c r="C390" s="1884">
        <f>'Og s3a'!C367</f>
        <v>0</v>
      </c>
      <c r="D390" s="1885"/>
      <c r="E390" s="1886"/>
      <c r="F390" s="1887">
        <f>'Og s3a'!E367</f>
        <v>0</v>
      </c>
      <c r="G390" s="1888"/>
      <c r="H390" s="1889"/>
      <c r="I390" s="983">
        <f>'Og s3a'!F367</f>
        <v>0</v>
      </c>
      <c r="J390" s="1242"/>
      <c r="K390" s="195"/>
      <c r="L390" s="814">
        <f>'Og s3a'!G367</f>
        <v>0</v>
      </c>
      <c r="M390" s="815">
        <f>'Og s3a'!D367</f>
        <v>0</v>
      </c>
      <c r="N390" s="288">
        <f>Import!J365</f>
        <v>0</v>
      </c>
    </row>
    <row r="391" spans="2:14" ht="19.5" hidden="1" customHeight="1">
      <c r="B391" s="1233" t="str">
        <f t="shared" si="5"/>
        <v/>
      </c>
      <c r="C391" s="1884">
        <f>'Og s3a'!C368</f>
        <v>0</v>
      </c>
      <c r="D391" s="1885"/>
      <c r="E391" s="1886"/>
      <c r="F391" s="1887">
        <f>'Og s3a'!E368</f>
        <v>0</v>
      </c>
      <c r="G391" s="1888"/>
      <c r="H391" s="1889"/>
      <c r="I391" s="983">
        <f>'Og s3a'!F368</f>
        <v>0</v>
      </c>
      <c r="J391" s="1242"/>
      <c r="K391" s="195"/>
      <c r="L391" s="814">
        <f>'Og s3a'!G368</f>
        <v>0</v>
      </c>
      <c r="M391" s="815">
        <f>'Og s3a'!D368</f>
        <v>0</v>
      </c>
      <c r="N391" s="288">
        <f>Import!J366</f>
        <v>0</v>
      </c>
    </row>
    <row r="392" spans="2:14" ht="19.5" hidden="1" customHeight="1">
      <c r="B392" s="1233" t="str">
        <f t="shared" si="5"/>
        <v/>
      </c>
      <c r="C392" s="1884">
        <f>'Og s3a'!C369</f>
        <v>0</v>
      </c>
      <c r="D392" s="1885"/>
      <c r="E392" s="1886"/>
      <c r="F392" s="1887">
        <f>'Og s3a'!E369</f>
        <v>0</v>
      </c>
      <c r="G392" s="1888"/>
      <c r="H392" s="1889"/>
      <c r="I392" s="983">
        <f>'Og s3a'!F369</f>
        <v>0</v>
      </c>
      <c r="J392" s="1242"/>
      <c r="K392" s="195"/>
      <c r="L392" s="814">
        <f>'Og s3a'!G369</f>
        <v>0</v>
      </c>
      <c r="M392" s="815">
        <f>'Og s3a'!D369</f>
        <v>0</v>
      </c>
      <c r="N392" s="288">
        <f>Import!J367</f>
        <v>0</v>
      </c>
    </row>
    <row r="393" spans="2:14" ht="19.5" hidden="1" customHeight="1">
      <c r="B393" s="1233" t="str">
        <f t="shared" si="5"/>
        <v/>
      </c>
      <c r="C393" s="1884">
        <f>'Og s3a'!C370</f>
        <v>0</v>
      </c>
      <c r="D393" s="1885"/>
      <c r="E393" s="1886"/>
      <c r="F393" s="1887">
        <f>'Og s3a'!E370</f>
        <v>0</v>
      </c>
      <c r="G393" s="1888"/>
      <c r="H393" s="1889"/>
      <c r="I393" s="983">
        <f>'Og s3a'!F370</f>
        <v>0</v>
      </c>
      <c r="J393" s="1242"/>
      <c r="K393" s="195"/>
      <c r="L393" s="814">
        <f>'Og s3a'!G370</f>
        <v>0</v>
      </c>
      <c r="M393" s="815">
        <f>'Og s3a'!D370</f>
        <v>0</v>
      </c>
      <c r="N393" s="288">
        <f>Import!J368</f>
        <v>0</v>
      </c>
    </row>
    <row r="394" spans="2:14" ht="19.5" hidden="1" customHeight="1">
      <c r="B394" s="1233" t="str">
        <f t="shared" si="5"/>
        <v/>
      </c>
      <c r="C394" s="1884">
        <f>'Og s3a'!C371</f>
        <v>0</v>
      </c>
      <c r="D394" s="1885"/>
      <c r="E394" s="1886"/>
      <c r="F394" s="1887">
        <f>'Og s3a'!E371</f>
        <v>0</v>
      </c>
      <c r="G394" s="1888"/>
      <c r="H394" s="1889"/>
      <c r="I394" s="983">
        <f>'Og s3a'!F371</f>
        <v>0</v>
      </c>
      <c r="J394" s="1242"/>
      <c r="K394" s="195"/>
      <c r="L394" s="814">
        <f>'Og s3a'!G371</f>
        <v>0</v>
      </c>
      <c r="M394" s="815">
        <f>'Og s3a'!D371</f>
        <v>0</v>
      </c>
      <c r="N394" s="288">
        <f>Import!J369</f>
        <v>0</v>
      </c>
    </row>
    <row r="395" spans="2:14" ht="19.5" hidden="1" customHeight="1">
      <c r="B395" s="1233" t="str">
        <f t="shared" si="5"/>
        <v/>
      </c>
      <c r="C395" s="1884">
        <f>'Og s3a'!C372</f>
        <v>0</v>
      </c>
      <c r="D395" s="1885"/>
      <c r="E395" s="1886"/>
      <c r="F395" s="1887">
        <f>'Og s3a'!E372</f>
        <v>0</v>
      </c>
      <c r="G395" s="1888"/>
      <c r="H395" s="1889"/>
      <c r="I395" s="983">
        <f>'Og s3a'!F372</f>
        <v>0</v>
      </c>
      <c r="J395" s="1242"/>
      <c r="K395" s="195"/>
      <c r="L395" s="814">
        <f>'Og s3a'!G372</f>
        <v>0</v>
      </c>
      <c r="M395" s="815">
        <f>'Og s3a'!D372</f>
        <v>0</v>
      </c>
      <c r="N395" s="288">
        <f>Import!J370</f>
        <v>0</v>
      </c>
    </row>
    <row r="396" spans="2:14" ht="19.5" hidden="1" customHeight="1">
      <c r="B396" s="1233" t="str">
        <f t="shared" si="5"/>
        <v/>
      </c>
      <c r="C396" s="1884">
        <f>'Og s3a'!C373</f>
        <v>0</v>
      </c>
      <c r="D396" s="1885"/>
      <c r="E396" s="1886"/>
      <c r="F396" s="1887">
        <f>'Og s3a'!E373</f>
        <v>0</v>
      </c>
      <c r="G396" s="1888"/>
      <c r="H396" s="1889"/>
      <c r="I396" s="983">
        <f>'Og s3a'!F373</f>
        <v>0</v>
      </c>
      <c r="J396" s="1242"/>
      <c r="K396" s="195"/>
      <c r="L396" s="814">
        <f>'Og s3a'!G373</f>
        <v>0</v>
      </c>
      <c r="M396" s="815">
        <f>'Og s3a'!D373</f>
        <v>0</v>
      </c>
      <c r="N396" s="288">
        <f>Import!J371</f>
        <v>0</v>
      </c>
    </row>
    <row r="397" spans="2:14" ht="19.5" hidden="1" customHeight="1">
      <c r="B397" s="1233" t="str">
        <f t="shared" si="5"/>
        <v/>
      </c>
      <c r="C397" s="1884">
        <f>'Og s3a'!C374</f>
        <v>0</v>
      </c>
      <c r="D397" s="1885"/>
      <c r="E397" s="1886"/>
      <c r="F397" s="1887">
        <f>'Og s3a'!E374</f>
        <v>0</v>
      </c>
      <c r="G397" s="1888"/>
      <c r="H397" s="1889"/>
      <c r="I397" s="983">
        <f>'Og s3a'!F374</f>
        <v>0</v>
      </c>
      <c r="J397" s="1242"/>
      <c r="K397" s="195"/>
      <c r="L397" s="814">
        <f>'Og s3a'!G374</f>
        <v>0</v>
      </c>
      <c r="M397" s="815">
        <f>'Og s3a'!D374</f>
        <v>0</v>
      </c>
      <c r="N397" s="288">
        <f>Import!J372</f>
        <v>0</v>
      </c>
    </row>
    <row r="398" spans="2:14" ht="19.5" hidden="1" customHeight="1">
      <c r="B398" s="1233" t="str">
        <f t="shared" si="5"/>
        <v/>
      </c>
      <c r="C398" s="1884">
        <f>'Og s3a'!C375</f>
        <v>0</v>
      </c>
      <c r="D398" s="1885"/>
      <c r="E398" s="1886"/>
      <c r="F398" s="1887">
        <f>'Og s3a'!E375</f>
        <v>0</v>
      </c>
      <c r="G398" s="1888"/>
      <c r="H398" s="1889"/>
      <c r="I398" s="983">
        <f>'Og s3a'!F375</f>
        <v>0</v>
      </c>
      <c r="J398" s="1242"/>
      <c r="K398" s="195"/>
      <c r="L398" s="814">
        <f>'Og s3a'!G375</f>
        <v>0</v>
      </c>
      <c r="M398" s="815">
        <f>'Og s3a'!D375</f>
        <v>0</v>
      </c>
      <c r="N398" s="288">
        <f>Import!J373</f>
        <v>0</v>
      </c>
    </row>
    <row r="399" spans="2:14" ht="19.5" hidden="1" customHeight="1">
      <c r="B399" s="1233" t="str">
        <f t="shared" si="5"/>
        <v/>
      </c>
      <c r="C399" s="1884">
        <f>'Og s3a'!C376</f>
        <v>0</v>
      </c>
      <c r="D399" s="1885"/>
      <c r="E399" s="1886"/>
      <c r="F399" s="1887">
        <f>'Og s3a'!E376</f>
        <v>0</v>
      </c>
      <c r="G399" s="1888"/>
      <c r="H399" s="1889"/>
      <c r="I399" s="983">
        <f>'Og s3a'!F376</f>
        <v>0</v>
      </c>
      <c r="J399" s="1242"/>
      <c r="K399" s="195"/>
      <c r="L399" s="814">
        <f>'Og s3a'!G376</f>
        <v>0</v>
      </c>
      <c r="M399" s="815">
        <f>'Og s3a'!D376</f>
        <v>0</v>
      </c>
      <c r="N399" s="288">
        <f>Import!J374</f>
        <v>0</v>
      </c>
    </row>
    <row r="400" spans="2:14" ht="19.5" hidden="1" customHeight="1">
      <c r="B400" s="1233" t="str">
        <f t="shared" si="5"/>
        <v/>
      </c>
      <c r="C400" s="1884">
        <f>'Og s3a'!C377</f>
        <v>0</v>
      </c>
      <c r="D400" s="1885"/>
      <c r="E400" s="1886"/>
      <c r="F400" s="1887">
        <f>'Og s3a'!E377</f>
        <v>0</v>
      </c>
      <c r="G400" s="1888"/>
      <c r="H400" s="1889"/>
      <c r="I400" s="983">
        <f>'Og s3a'!F377</f>
        <v>0</v>
      </c>
      <c r="J400" s="1242"/>
      <c r="K400" s="195"/>
      <c r="L400" s="814">
        <f>'Og s3a'!G377</f>
        <v>0</v>
      </c>
      <c r="M400" s="815">
        <f>'Og s3a'!D377</f>
        <v>0</v>
      </c>
      <c r="N400" s="288">
        <f>Import!J375</f>
        <v>0</v>
      </c>
    </row>
    <row r="401" spans="2:14" ht="19.5" hidden="1" customHeight="1">
      <c r="B401" s="1233" t="str">
        <f t="shared" si="5"/>
        <v/>
      </c>
      <c r="C401" s="1884">
        <f>'Og s3a'!C378</f>
        <v>0</v>
      </c>
      <c r="D401" s="1885"/>
      <c r="E401" s="1886"/>
      <c r="F401" s="1887">
        <f>'Og s3a'!E378</f>
        <v>0</v>
      </c>
      <c r="G401" s="1888"/>
      <c r="H401" s="1889"/>
      <c r="I401" s="983">
        <f>'Og s3a'!F378</f>
        <v>0</v>
      </c>
      <c r="J401" s="1242"/>
      <c r="K401" s="195"/>
      <c r="L401" s="814">
        <f>'Og s3a'!G378</f>
        <v>0</v>
      </c>
      <c r="M401" s="815">
        <f>'Og s3a'!D378</f>
        <v>0</v>
      </c>
      <c r="N401" s="288">
        <f>Import!J376</f>
        <v>0</v>
      </c>
    </row>
    <row r="402" spans="2:14" ht="19.5" hidden="1" customHeight="1">
      <c r="B402" s="1233" t="str">
        <f t="shared" si="5"/>
        <v/>
      </c>
      <c r="C402" s="1884">
        <f>'Og s3a'!C379</f>
        <v>0</v>
      </c>
      <c r="D402" s="1885"/>
      <c r="E402" s="1886"/>
      <c r="F402" s="1887">
        <f>'Og s3a'!E379</f>
        <v>0</v>
      </c>
      <c r="G402" s="1888"/>
      <c r="H402" s="1889"/>
      <c r="I402" s="983">
        <f>'Og s3a'!F379</f>
        <v>0</v>
      </c>
      <c r="J402" s="1242"/>
      <c r="K402" s="195"/>
      <c r="L402" s="814">
        <f>'Og s3a'!G379</f>
        <v>0</v>
      </c>
      <c r="M402" s="815">
        <f>'Og s3a'!D379</f>
        <v>0</v>
      </c>
      <c r="N402" s="288">
        <f>Import!J377</f>
        <v>0</v>
      </c>
    </row>
    <row r="403" spans="2:14" ht="19.5" hidden="1" customHeight="1">
      <c r="B403" s="1233" t="str">
        <f t="shared" si="5"/>
        <v/>
      </c>
      <c r="C403" s="1884">
        <f>'Og s3a'!C380</f>
        <v>0</v>
      </c>
      <c r="D403" s="1885"/>
      <c r="E403" s="1886"/>
      <c r="F403" s="1887">
        <f>'Og s3a'!E380</f>
        <v>0</v>
      </c>
      <c r="G403" s="1888"/>
      <c r="H403" s="1889"/>
      <c r="I403" s="983">
        <f>'Og s3a'!F380</f>
        <v>0</v>
      </c>
      <c r="J403" s="1242"/>
      <c r="K403" s="195"/>
      <c r="L403" s="814">
        <f>'Og s3a'!G380</f>
        <v>0</v>
      </c>
      <c r="M403" s="815">
        <f>'Og s3a'!D380</f>
        <v>0</v>
      </c>
      <c r="N403" s="288">
        <f>Import!J378</f>
        <v>0</v>
      </c>
    </row>
    <row r="404" spans="2:14" ht="19.5" hidden="1" customHeight="1">
      <c r="B404" s="1233" t="str">
        <f t="shared" si="5"/>
        <v/>
      </c>
      <c r="C404" s="1884">
        <f>'Og s3a'!C381</f>
        <v>0</v>
      </c>
      <c r="D404" s="1885"/>
      <c r="E404" s="1886"/>
      <c r="F404" s="1887">
        <f>'Og s3a'!E381</f>
        <v>0</v>
      </c>
      <c r="G404" s="1888"/>
      <c r="H404" s="1889"/>
      <c r="I404" s="983">
        <f>'Og s3a'!F381</f>
        <v>0</v>
      </c>
      <c r="J404" s="1242"/>
      <c r="K404" s="195"/>
      <c r="L404" s="814">
        <f>'Og s3a'!G381</f>
        <v>0</v>
      </c>
      <c r="M404" s="815">
        <f>'Og s3a'!D381</f>
        <v>0</v>
      </c>
      <c r="N404" s="288">
        <f>Import!J379</f>
        <v>0</v>
      </c>
    </row>
    <row r="405" spans="2:14" ht="19.5" hidden="1" customHeight="1">
      <c r="B405" s="1233" t="str">
        <f t="shared" si="5"/>
        <v/>
      </c>
      <c r="C405" s="1884">
        <f>'Og s3a'!C382</f>
        <v>0</v>
      </c>
      <c r="D405" s="1885"/>
      <c r="E405" s="1886"/>
      <c r="F405" s="1887">
        <f>'Og s3a'!E382</f>
        <v>0</v>
      </c>
      <c r="G405" s="1888"/>
      <c r="H405" s="1889"/>
      <c r="I405" s="983">
        <f>'Og s3a'!F382</f>
        <v>0</v>
      </c>
      <c r="J405" s="1242"/>
      <c r="K405" s="195"/>
      <c r="L405" s="814">
        <f>'Og s3a'!G382</f>
        <v>0</v>
      </c>
      <c r="M405" s="815">
        <f>'Og s3a'!D382</f>
        <v>0</v>
      </c>
      <c r="N405" s="288">
        <f>Import!J380</f>
        <v>0</v>
      </c>
    </row>
    <row r="406" spans="2:14" ht="19.5" hidden="1" customHeight="1">
      <c r="B406" s="1233" t="str">
        <f t="shared" si="5"/>
        <v/>
      </c>
      <c r="C406" s="1884">
        <f>'Og s3a'!C383</f>
        <v>0</v>
      </c>
      <c r="D406" s="1885"/>
      <c r="E406" s="1886"/>
      <c r="F406" s="1887">
        <f>'Og s3a'!E383</f>
        <v>0</v>
      </c>
      <c r="G406" s="1888"/>
      <c r="H406" s="1889"/>
      <c r="I406" s="983">
        <f>'Og s3a'!F383</f>
        <v>0</v>
      </c>
      <c r="J406" s="1242"/>
      <c r="K406" s="195"/>
      <c r="L406" s="814">
        <f>'Og s3a'!G383</f>
        <v>0</v>
      </c>
      <c r="M406" s="815">
        <f>'Og s3a'!D383</f>
        <v>0</v>
      </c>
      <c r="N406" s="288">
        <f>Import!J381</f>
        <v>0</v>
      </c>
    </row>
    <row r="407" spans="2:14" ht="19.5" hidden="1" customHeight="1">
      <c r="B407" s="1233" t="str">
        <f t="shared" si="5"/>
        <v/>
      </c>
      <c r="C407" s="1884">
        <f>'Og s3a'!C384</f>
        <v>0</v>
      </c>
      <c r="D407" s="1885"/>
      <c r="E407" s="1886"/>
      <c r="F407" s="1887">
        <f>'Og s3a'!E384</f>
        <v>0</v>
      </c>
      <c r="G407" s="1888"/>
      <c r="H407" s="1889"/>
      <c r="I407" s="983">
        <f>'Og s3a'!F384</f>
        <v>0</v>
      </c>
      <c r="J407" s="1242"/>
      <c r="K407" s="195"/>
      <c r="L407" s="814">
        <f>'Og s3a'!G384</f>
        <v>0</v>
      </c>
      <c r="M407" s="815">
        <f>'Og s3a'!D384</f>
        <v>0</v>
      </c>
      <c r="N407" s="288">
        <f>Import!J382</f>
        <v>0</v>
      </c>
    </row>
    <row r="408" spans="2:14" ht="19.5" hidden="1" customHeight="1">
      <c r="B408" s="1233" t="str">
        <f t="shared" si="5"/>
        <v/>
      </c>
      <c r="C408" s="1884">
        <f>'Og s3a'!C385</f>
        <v>0</v>
      </c>
      <c r="D408" s="1885"/>
      <c r="E408" s="1886"/>
      <c r="F408" s="1887">
        <f>'Og s3a'!E385</f>
        <v>0</v>
      </c>
      <c r="G408" s="1888"/>
      <c r="H408" s="1889"/>
      <c r="I408" s="983">
        <f>'Og s3a'!F385</f>
        <v>0</v>
      </c>
      <c r="J408" s="1242"/>
      <c r="K408" s="195"/>
      <c r="L408" s="814">
        <f>'Og s3a'!G385</f>
        <v>0</v>
      </c>
      <c r="M408" s="815">
        <f>'Og s3a'!D385</f>
        <v>0</v>
      </c>
      <c r="N408" s="288">
        <f>Import!J383</f>
        <v>0</v>
      </c>
    </row>
    <row r="409" spans="2:14" ht="19.5" hidden="1" customHeight="1">
      <c r="B409" s="1233" t="str">
        <f t="shared" si="5"/>
        <v/>
      </c>
      <c r="C409" s="1884">
        <f>'Og s3a'!C386</f>
        <v>0</v>
      </c>
      <c r="D409" s="1885"/>
      <c r="E409" s="1886"/>
      <c r="F409" s="1887">
        <f>'Og s3a'!E386</f>
        <v>0</v>
      </c>
      <c r="G409" s="1888"/>
      <c r="H409" s="1889"/>
      <c r="I409" s="983">
        <f>'Og s3a'!F386</f>
        <v>0</v>
      </c>
      <c r="J409" s="1242"/>
      <c r="K409" s="195"/>
      <c r="L409" s="814">
        <f>'Og s3a'!G386</f>
        <v>0</v>
      </c>
      <c r="M409" s="815">
        <f>'Og s3a'!D386</f>
        <v>0</v>
      </c>
      <c r="N409" s="288">
        <f>Import!J384</f>
        <v>0</v>
      </c>
    </row>
    <row r="410" spans="2:14" ht="19.5" hidden="1" customHeight="1">
      <c r="B410" s="1233" t="str">
        <f t="shared" si="5"/>
        <v/>
      </c>
      <c r="C410" s="1884">
        <f>'Og s3a'!C387</f>
        <v>0</v>
      </c>
      <c r="D410" s="1885"/>
      <c r="E410" s="1886"/>
      <c r="F410" s="1887">
        <f>'Og s3a'!E387</f>
        <v>0</v>
      </c>
      <c r="G410" s="1888"/>
      <c r="H410" s="1889"/>
      <c r="I410" s="983">
        <f>'Og s3a'!F387</f>
        <v>0</v>
      </c>
      <c r="J410" s="1242"/>
      <c r="K410" s="195"/>
      <c r="L410" s="814">
        <f>'Og s3a'!G387</f>
        <v>0</v>
      </c>
      <c r="M410" s="815">
        <f>'Og s3a'!D387</f>
        <v>0</v>
      </c>
      <c r="N410" s="288">
        <f>Import!J385</f>
        <v>0</v>
      </c>
    </row>
    <row r="411" spans="2:14" ht="19.5" hidden="1" customHeight="1">
      <c r="B411" s="1233" t="str">
        <f t="shared" si="5"/>
        <v/>
      </c>
      <c r="C411" s="1884">
        <f>'Og s3a'!C388</f>
        <v>0</v>
      </c>
      <c r="D411" s="1885"/>
      <c r="E411" s="1886"/>
      <c r="F411" s="1887">
        <f>'Og s3a'!E388</f>
        <v>0</v>
      </c>
      <c r="G411" s="1888"/>
      <c r="H411" s="1889"/>
      <c r="I411" s="983">
        <f>'Og s3a'!F388</f>
        <v>0</v>
      </c>
      <c r="J411" s="1242"/>
      <c r="K411" s="195"/>
      <c r="L411" s="814">
        <f>'Og s3a'!G388</f>
        <v>0</v>
      </c>
      <c r="M411" s="815">
        <f>'Og s3a'!D388</f>
        <v>0</v>
      </c>
      <c r="N411" s="288">
        <f>Import!J386</f>
        <v>0</v>
      </c>
    </row>
    <row r="412" spans="2:14" ht="19.5" hidden="1" customHeight="1">
      <c r="B412" s="1233" t="str">
        <f t="shared" si="5"/>
        <v/>
      </c>
      <c r="C412" s="1884">
        <f>'Og s3a'!C389</f>
        <v>0</v>
      </c>
      <c r="D412" s="1885"/>
      <c r="E412" s="1886"/>
      <c r="F412" s="1887">
        <f>'Og s3a'!E389</f>
        <v>0</v>
      </c>
      <c r="G412" s="1888"/>
      <c r="H412" s="1889"/>
      <c r="I412" s="983">
        <f>'Og s3a'!F389</f>
        <v>0</v>
      </c>
      <c r="J412" s="1242"/>
      <c r="K412" s="195"/>
      <c r="L412" s="814">
        <f>'Og s3a'!G389</f>
        <v>0</v>
      </c>
      <c r="M412" s="815">
        <f>'Og s3a'!D389</f>
        <v>0</v>
      </c>
      <c r="N412" s="288">
        <f>Import!J387</f>
        <v>0</v>
      </c>
    </row>
    <row r="413" spans="2:14" ht="19.5" hidden="1" customHeight="1">
      <c r="B413" s="1233" t="str">
        <f t="shared" si="5"/>
        <v/>
      </c>
      <c r="C413" s="1884">
        <f>'Og s3a'!C390</f>
        <v>0</v>
      </c>
      <c r="D413" s="1885"/>
      <c r="E413" s="1886"/>
      <c r="F413" s="1887">
        <f>'Og s3a'!E390</f>
        <v>0</v>
      </c>
      <c r="G413" s="1888"/>
      <c r="H413" s="1889"/>
      <c r="I413" s="983">
        <f>'Og s3a'!F390</f>
        <v>0</v>
      </c>
      <c r="J413" s="1242"/>
      <c r="K413" s="195"/>
      <c r="L413" s="814">
        <f>'Og s3a'!G390</f>
        <v>0</v>
      </c>
      <c r="M413" s="815">
        <f>'Og s3a'!D390</f>
        <v>0</v>
      </c>
      <c r="N413" s="288">
        <f>Import!J388</f>
        <v>0</v>
      </c>
    </row>
    <row r="414" spans="2:14" ht="19.5" hidden="1" customHeight="1">
      <c r="B414" s="1233" t="str">
        <f t="shared" ref="B414:B420" si="6">IF(I414&gt;0,"Wypełnione","")</f>
        <v/>
      </c>
      <c r="C414" s="1884">
        <f>'Og s3a'!C391</f>
        <v>0</v>
      </c>
      <c r="D414" s="1885"/>
      <c r="E414" s="1886"/>
      <c r="F414" s="1887">
        <f>'Og s3a'!E391</f>
        <v>0</v>
      </c>
      <c r="G414" s="1888"/>
      <c r="H414" s="1889"/>
      <c r="I414" s="983">
        <f>'Og s3a'!F391</f>
        <v>0</v>
      </c>
      <c r="J414" s="1242"/>
      <c r="K414" s="195"/>
      <c r="L414" s="814">
        <f>'Og s3a'!G391</f>
        <v>0</v>
      </c>
      <c r="M414" s="815">
        <f>'Og s3a'!D391</f>
        <v>0</v>
      </c>
      <c r="N414" s="288">
        <f>Import!J389</f>
        <v>0</v>
      </c>
    </row>
    <row r="415" spans="2:14" ht="19.5" hidden="1" customHeight="1">
      <c r="B415" s="1233" t="str">
        <f t="shared" si="6"/>
        <v/>
      </c>
      <c r="C415" s="1884">
        <f>'Og s3a'!C392</f>
        <v>0</v>
      </c>
      <c r="D415" s="1885"/>
      <c r="E415" s="1886"/>
      <c r="F415" s="1887">
        <f>'Og s3a'!E392</f>
        <v>0</v>
      </c>
      <c r="G415" s="1888"/>
      <c r="H415" s="1889"/>
      <c r="I415" s="983">
        <f>'Og s3a'!F392</f>
        <v>0</v>
      </c>
      <c r="J415" s="1242"/>
      <c r="K415" s="195"/>
      <c r="L415" s="814">
        <f>'Og s3a'!G392</f>
        <v>0</v>
      </c>
      <c r="M415" s="815">
        <f>'Og s3a'!D392</f>
        <v>0</v>
      </c>
      <c r="N415" s="288">
        <f>Import!J390</f>
        <v>0</v>
      </c>
    </row>
    <row r="416" spans="2:14" ht="19.5" hidden="1" customHeight="1">
      <c r="B416" s="1233" t="str">
        <f t="shared" si="6"/>
        <v/>
      </c>
      <c r="C416" s="1884">
        <f>'Og s3a'!C393</f>
        <v>0</v>
      </c>
      <c r="D416" s="1885"/>
      <c r="E416" s="1886"/>
      <c r="F416" s="1887">
        <f>'Og s3a'!E393</f>
        <v>0</v>
      </c>
      <c r="G416" s="1888"/>
      <c r="H416" s="1889"/>
      <c r="I416" s="983">
        <f>'Og s3a'!F393</f>
        <v>0</v>
      </c>
      <c r="J416" s="1242"/>
      <c r="K416" s="195"/>
      <c r="L416" s="814">
        <f>'Og s3a'!G393</f>
        <v>0</v>
      </c>
      <c r="M416" s="815">
        <f>'Og s3a'!D393</f>
        <v>0</v>
      </c>
      <c r="N416" s="288">
        <f>Import!J391</f>
        <v>0</v>
      </c>
    </row>
    <row r="417" spans="2:14" ht="19.5" hidden="1" customHeight="1">
      <c r="B417" s="1233" t="str">
        <f t="shared" si="6"/>
        <v/>
      </c>
      <c r="C417" s="1884">
        <f>'Og s3a'!C394</f>
        <v>0</v>
      </c>
      <c r="D417" s="1885"/>
      <c r="E417" s="1886"/>
      <c r="F417" s="1887">
        <f>'Og s3a'!E394</f>
        <v>0</v>
      </c>
      <c r="G417" s="1888"/>
      <c r="H417" s="1889"/>
      <c r="I417" s="983">
        <f>'Og s3a'!F394</f>
        <v>0</v>
      </c>
      <c r="J417" s="1242"/>
      <c r="K417" s="195"/>
      <c r="L417" s="814">
        <f>'Og s3a'!G394</f>
        <v>0</v>
      </c>
      <c r="M417" s="815">
        <f>'Og s3a'!D394</f>
        <v>0</v>
      </c>
      <c r="N417" s="288">
        <f>Import!J392</f>
        <v>0</v>
      </c>
    </row>
    <row r="418" spans="2:14" ht="19.5" hidden="1" customHeight="1">
      <c r="B418" s="1233" t="str">
        <f t="shared" si="6"/>
        <v/>
      </c>
      <c r="C418" s="1884">
        <f>'Og s3a'!C395</f>
        <v>0</v>
      </c>
      <c r="D418" s="1885"/>
      <c r="E418" s="1886"/>
      <c r="F418" s="1887">
        <f>'Og s3a'!E395</f>
        <v>0</v>
      </c>
      <c r="G418" s="1888"/>
      <c r="H418" s="1889"/>
      <c r="I418" s="983">
        <f>'Og s3a'!F395</f>
        <v>0</v>
      </c>
      <c r="J418" s="1242"/>
      <c r="K418" s="195"/>
      <c r="L418" s="814">
        <f>'Og s3a'!G395</f>
        <v>0</v>
      </c>
      <c r="M418" s="815">
        <f>'Og s3a'!D395</f>
        <v>0</v>
      </c>
      <c r="N418" s="288">
        <f>Import!J393</f>
        <v>0</v>
      </c>
    </row>
    <row r="419" spans="2:14" ht="19.5" hidden="1" customHeight="1">
      <c r="B419" s="1233" t="str">
        <f t="shared" si="6"/>
        <v/>
      </c>
      <c r="C419" s="1884">
        <f>'Og s3a'!C396</f>
        <v>0</v>
      </c>
      <c r="D419" s="1885"/>
      <c r="E419" s="1886"/>
      <c r="F419" s="1887">
        <f>'Og s3a'!E396</f>
        <v>0</v>
      </c>
      <c r="G419" s="1888"/>
      <c r="H419" s="1889"/>
      <c r="I419" s="983">
        <f>'Og s3a'!F396</f>
        <v>0</v>
      </c>
      <c r="J419" s="1242"/>
      <c r="K419" s="195"/>
      <c r="L419" s="814">
        <f>'Og s3a'!G396</f>
        <v>0</v>
      </c>
      <c r="M419" s="815">
        <f>'Og s3a'!D396</f>
        <v>0</v>
      </c>
      <c r="N419" s="288">
        <f>Import!J394</f>
        <v>0</v>
      </c>
    </row>
    <row r="420" spans="2:14" ht="19.5" hidden="1" customHeight="1">
      <c r="B420" s="1233" t="str">
        <f t="shared" si="6"/>
        <v/>
      </c>
      <c r="C420" s="1884">
        <f>'Og s3a'!C397</f>
        <v>0</v>
      </c>
      <c r="D420" s="1885"/>
      <c r="E420" s="1886"/>
      <c r="F420" s="1887">
        <f>'Og s3a'!E397</f>
        <v>0</v>
      </c>
      <c r="G420" s="1888"/>
      <c r="H420" s="1889"/>
      <c r="I420" s="983">
        <f>'Og s3a'!F397</f>
        <v>0</v>
      </c>
      <c r="J420" s="1242"/>
      <c r="K420" s="195"/>
      <c r="L420" s="814">
        <f>'Og s3a'!G397</f>
        <v>0</v>
      </c>
      <c r="M420" s="815">
        <f>'Og s3a'!D397</f>
        <v>0</v>
      </c>
      <c r="N420" s="288">
        <f>Import!J395</f>
        <v>0</v>
      </c>
    </row>
    <row r="421" spans="2:14">
      <c r="B421" s="1233" t="s">
        <v>56</v>
      </c>
      <c r="C421" s="776" t="s">
        <v>1156</v>
      </c>
      <c r="D421" s="776"/>
      <c r="E421" s="776"/>
      <c r="F421" s="776"/>
      <c r="G421" s="776"/>
      <c r="H421" s="776"/>
      <c r="I421" s="776"/>
      <c r="J421" s="806"/>
    </row>
    <row r="422" spans="2:14" ht="4.5" customHeight="1">
      <c r="B422" s="1233" t="s">
        <v>56</v>
      </c>
      <c r="C422" s="816"/>
      <c r="D422" s="816"/>
      <c r="E422" s="816"/>
      <c r="F422" s="816"/>
      <c r="G422" s="816"/>
      <c r="H422" s="816"/>
      <c r="I422" s="816"/>
      <c r="J422" s="806"/>
    </row>
  </sheetData>
  <sheetProtection sheet="1" objects="1" scenarios="1" formatCells="0" formatRows="0" autoFilter="0"/>
  <autoFilter ref="A28:B422"/>
  <mergeCells count="793">
    <mergeCell ref="C420:E420"/>
    <mergeCell ref="F420:H420"/>
    <mergeCell ref="C419:E419"/>
    <mergeCell ref="F419:H419"/>
    <mergeCell ref="C418:E418"/>
    <mergeCell ref="F418:H418"/>
    <mergeCell ref="C415:E415"/>
    <mergeCell ref="F410:H410"/>
    <mergeCell ref="C409:E409"/>
    <mergeCell ref="C401:E401"/>
    <mergeCell ref="C412:E412"/>
    <mergeCell ref="C406:E406"/>
    <mergeCell ref="F416:H416"/>
    <mergeCell ref="C417:E417"/>
    <mergeCell ref="F417:H417"/>
    <mergeCell ref="C416:E416"/>
    <mergeCell ref="F415:H415"/>
    <mergeCell ref="C407:E407"/>
    <mergeCell ref="C408:E408"/>
    <mergeCell ref="F414:H414"/>
    <mergeCell ref="C410:E410"/>
    <mergeCell ref="F411:H411"/>
    <mergeCell ref="C413:E413"/>
    <mergeCell ref="F409:H409"/>
    <mergeCell ref="F412:H412"/>
    <mergeCell ref="C411:E411"/>
    <mergeCell ref="C414:E414"/>
    <mergeCell ref="F408:H408"/>
    <mergeCell ref="F413:H413"/>
    <mergeCell ref="F406:H406"/>
    <mergeCell ref="F407:H407"/>
    <mergeCell ref="N22:N28"/>
    <mergeCell ref="C405:E405"/>
    <mergeCell ref="F405:H405"/>
    <mergeCell ref="C404:E404"/>
    <mergeCell ref="F403:H403"/>
    <mergeCell ref="F404:H404"/>
    <mergeCell ref="F395:H395"/>
    <mergeCell ref="C400:E400"/>
    <mergeCell ref="F400:H400"/>
    <mergeCell ref="C396:E396"/>
    <mergeCell ref="F397:H397"/>
    <mergeCell ref="F398:H398"/>
    <mergeCell ref="C397:E397"/>
    <mergeCell ref="C398:E398"/>
    <mergeCell ref="C402:E402"/>
    <mergeCell ref="C403:E403"/>
    <mergeCell ref="C394:E394"/>
    <mergeCell ref="F401:H401"/>
    <mergeCell ref="C399:E399"/>
    <mergeCell ref="F399:H399"/>
    <mergeCell ref="F402:H402"/>
    <mergeCell ref="F396:H396"/>
    <mergeCell ref="F393:H393"/>
    <mergeCell ref="F394:H394"/>
    <mergeCell ref="C393:E393"/>
    <mergeCell ref="C395:E395"/>
    <mergeCell ref="C389:E389"/>
    <mergeCell ref="F392:H392"/>
    <mergeCell ref="F389:H389"/>
    <mergeCell ref="C391:E391"/>
    <mergeCell ref="C390:E390"/>
    <mergeCell ref="F390:H390"/>
    <mergeCell ref="F391:H391"/>
    <mergeCell ref="C388:E388"/>
    <mergeCell ref="C386:E386"/>
    <mergeCell ref="C387:E387"/>
    <mergeCell ref="F386:H386"/>
    <mergeCell ref="F387:H387"/>
    <mergeCell ref="F388:H388"/>
    <mergeCell ref="C392:E392"/>
    <mergeCell ref="F385:H385"/>
    <mergeCell ref="F381:H381"/>
    <mergeCell ref="F384:H384"/>
    <mergeCell ref="C382:E382"/>
    <mergeCell ref="F382:H382"/>
    <mergeCell ref="C383:E383"/>
    <mergeCell ref="F383:H383"/>
    <mergeCell ref="C381:E381"/>
    <mergeCell ref="C385:E385"/>
    <mergeCell ref="C384:E384"/>
    <mergeCell ref="F376:H376"/>
    <mergeCell ref="C371:E371"/>
    <mergeCell ref="F371:H371"/>
    <mergeCell ref="C376:E376"/>
    <mergeCell ref="F372:H372"/>
    <mergeCell ref="C377:E377"/>
    <mergeCell ref="F380:H380"/>
    <mergeCell ref="C380:E380"/>
    <mergeCell ref="C379:E379"/>
    <mergeCell ref="F379:H379"/>
    <mergeCell ref="C378:E378"/>
    <mergeCell ref="F378:H378"/>
    <mergeCell ref="F377:H377"/>
    <mergeCell ref="F375:H375"/>
    <mergeCell ref="F373:H373"/>
    <mergeCell ref="C369:E369"/>
    <mergeCell ref="C374:E374"/>
    <mergeCell ref="C372:E372"/>
    <mergeCell ref="C368:E368"/>
    <mergeCell ref="C370:E370"/>
    <mergeCell ref="F369:H369"/>
    <mergeCell ref="F374:H374"/>
    <mergeCell ref="C375:E375"/>
    <mergeCell ref="C373:E373"/>
    <mergeCell ref="F370:H370"/>
    <mergeCell ref="C367:E367"/>
    <mergeCell ref="F367:H367"/>
    <mergeCell ref="C364:E364"/>
    <mergeCell ref="F364:H364"/>
    <mergeCell ref="C366:E366"/>
    <mergeCell ref="F366:H366"/>
    <mergeCell ref="C365:E365"/>
    <mergeCell ref="F365:H365"/>
    <mergeCell ref="F368:H368"/>
    <mergeCell ref="C356:E356"/>
    <mergeCell ref="C358:E358"/>
    <mergeCell ref="F358:H358"/>
    <mergeCell ref="F357:H357"/>
    <mergeCell ref="C357:E357"/>
    <mergeCell ref="F356:H356"/>
    <mergeCell ref="C359:E359"/>
    <mergeCell ref="F359:H359"/>
    <mergeCell ref="C363:E363"/>
    <mergeCell ref="F363:H363"/>
    <mergeCell ref="C360:E360"/>
    <mergeCell ref="C362:E362"/>
    <mergeCell ref="F362:H362"/>
    <mergeCell ref="C361:E361"/>
    <mergeCell ref="F360:H360"/>
    <mergeCell ref="F361:H361"/>
    <mergeCell ref="C347:E347"/>
    <mergeCell ref="F347:H347"/>
    <mergeCell ref="C346:E346"/>
    <mergeCell ref="C345:E345"/>
    <mergeCell ref="F345:H345"/>
    <mergeCell ref="C344:E344"/>
    <mergeCell ref="F346:H346"/>
    <mergeCell ref="F344:H344"/>
    <mergeCell ref="C355:E355"/>
    <mergeCell ref="F355:H355"/>
    <mergeCell ref="C350:E350"/>
    <mergeCell ref="F352:H352"/>
    <mergeCell ref="C352:E352"/>
    <mergeCell ref="C354:E354"/>
    <mergeCell ref="C353:E353"/>
    <mergeCell ref="F354:H354"/>
    <mergeCell ref="F353:H353"/>
    <mergeCell ref="C348:E348"/>
    <mergeCell ref="F349:H349"/>
    <mergeCell ref="F348:H348"/>
    <mergeCell ref="F351:H351"/>
    <mergeCell ref="C349:E349"/>
    <mergeCell ref="F350:H350"/>
    <mergeCell ref="C351:E351"/>
    <mergeCell ref="C343:E343"/>
    <mergeCell ref="F343:H343"/>
    <mergeCell ref="C342:E342"/>
    <mergeCell ref="F342:H342"/>
    <mergeCell ref="C337:E337"/>
    <mergeCell ref="F337:H337"/>
    <mergeCell ref="C338:E338"/>
    <mergeCell ref="F338:H338"/>
    <mergeCell ref="C339:E339"/>
    <mergeCell ref="F341:H341"/>
    <mergeCell ref="C340:E340"/>
    <mergeCell ref="F340:H340"/>
    <mergeCell ref="F339:H339"/>
    <mergeCell ref="C341:E341"/>
    <mergeCell ref="C333:E333"/>
    <mergeCell ref="F334:H334"/>
    <mergeCell ref="F333:H333"/>
    <mergeCell ref="C336:E336"/>
    <mergeCell ref="F336:H336"/>
    <mergeCell ref="C334:E334"/>
    <mergeCell ref="F335:H335"/>
    <mergeCell ref="C335:E335"/>
    <mergeCell ref="C329:E329"/>
    <mergeCell ref="F328:H328"/>
    <mergeCell ref="C332:E332"/>
    <mergeCell ref="C330:E330"/>
    <mergeCell ref="F330:H330"/>
    <mergeCell ref="F332:H332"/>
    <mergeCell ref="F331:H331"/>
    <mergeCell ref="C331:E331"/>
    <mergeCell ref="F329:H329"/>
    <mergeCell ref="C324:E324"/>
    <mergeCell ref="F324:H324"/>
    <mergeCell ref="F326:H326"/>
    <mergeCell ref="C326:E326"/>
    <mergeCell ref="C325:E325"/>
    <mergeCell ref="F325:H325"/>
    <mergeCell ref="F327:H327"/>
    <mergeCell ref="C328:E328"/>
    <mergeCell ref="C323:E323"/>
    <mergeCell ref="F323:H323"/>
    <mergeCell ref="C320:E320"/>
    <mergeCell ref="F321:H321"/>
    <mergeCell ref="C322:E322"/>
    <mergeCell ref="F322:H322"/>
    <mergeCell ref="F320:H320"/>
    <mergeCell ref="C321:E321"/>
    <mergeCell ref="C327:E327"/>
    <mergeCell ref="F318:H318"/>
    <mergeCell ref="C318:E318"/>
    <mergeCell ref="C319:E319"/>
    <mergeCell ref="F315:H315"/>
    <mergeCell ref="C316:E316"/>
    <mergeCell ref="F316:H316"/>
    <mergeCell ref="F319:H319"/>
    <mergeCell ref="F317:H317"/>
    <mergeCell ref="C317:E317"/>
    <mergeCell ref="F310:H310"/>
    <mergeCell ref="C310:E310"/>
    <mergeCell ref="C309:E309"/>
    <mergeCell ref="F309:H309"/>
    <mergeCell ref="C306:E306"/>
    <mergeCell ref="F306:H306"/>
    <mergeCell ref="C307:E307"/>
    <mergeCell ref="C311:E311"/>
    <mergeCell ref="C315:E315"/>
    <mergeCell ref="F311:H311"/>
    <mergeCell ref="C313:E313"/>
    <mergeCell ref="C314:E314"/>
    <mergeCell ref="F314:H314"/>
    <mergeCell ref="C312:E312"/>
    <mergeCell ref="F312:H312"/>
    <mergeCell ref="F313:H313"/>
    <mergeCell ref="F308:H308"/>
    <mergeCell ref="F307:H307"/>
    <mergeCell ref="C308:E308"/>
    <mergeCell ref="F305:H305"/>
    <mergeCell ref="C294:E294"/>
    <mergeCell ref="C301:E301"/>
    <mergeCell ref="C300:E300"/>
    <mergeCell ref="C304:E304"/>
    <mergeCell ref="C303:E303"/>
    <mergeCell ref="C305:E305"/>
    <mergeCell ref="F295:H295"/>
    <mergeCell ref="F303:H303"/>
    <mergeCell ref="C292:E292"/>
    <mergeCell ref="F292:H292"/>
    <mergeCell ref="F300:H300"/>
    <mergeCell ref="C299:E299"/>
    <mergeCell ref="F299:H299"/>
    <mergeCell ref="F301:H301"/>
    <mergeCell ref="C298:E298"/>
    <mergeCell ref="F298:H298"/>
    <mergeCell ref="F304:H304"/>
    <mergeCell ref="F297:H297"/>
    <mergeCell ref="C296:E296"/>
    <mergeCell ref="F296:H296"/>
    <mergeCell ref="F293:H293"/>
    <mergeCell ref="C293:E293"/>
    <mergeCell ref="C297:E297"/>
    <mergeCell ref="F294:H294"/>
    <mergeCell ref="C295:E295"/>
    <mergeCell ref="C302:E302"/>
    <mergeCell ref="F302:H302"/>
    <mergeCell ref="C291:E291"/>
    <mergeCell ref="C287:E287"/>
    <mergeCell ref="F289:H289"/>
    <mergeCell ref="F287:H287"/>
    <mergeCell ref="C289:E289"/>
    <mergeCell ref="C288:E288"/>
    <mergeCell ref="F288:H288"/>
    <mergeCell ref="F291:H291"/>
    <mergeCell ref="C290:E290"/>
    <mergeCell ref="F290:H290"/>
    <mergeCell ref="C281:E281"/>
    <mergeCell ref="C283:E283"/>
    <mergeCell ref="F281:H281"/>
    <mergeCell ref="F282:H282"/>
    <mergeCell ref="F283:H283"/>
    <mergeCell ref="C280:E280"/>
    <mergeCell ref="F280:H280"/>
    <mergeCell ref="C286:E286"/>
    <mergeCell ref="F285:H285"/>
    <mergeCell ref="C284:E284"/>
    <mergeCell ref="F286:H286"/>
    <mergeCell ref="C285:E285"/>
    <mergeCell ref="C282:E282"/>
    <mergeCell ref="F284:H284"/>
    <mergeCell ref="C279:E279"/>
    <mergeCell ref="F279:H279"/>
    <mergeCell ref="C271:E271"/>
    <mergeCell ref="C275:E275"/>
    <mergeCell ref="F274:H274"/>
    <mergeCell ref="C274:E274"/>
    <mergeCell ref="F275:H275"/>
    <mergeCell ref="C272:E272"/>
    <mergeCell ref="C273:E273"/>
    <mergeCell ref="F273:H273"/>
    <mergeCell ref="C277:E277"/>
    <mergeCell ref="C276:E276"/>
    <mergeCell ref="F276:H276"/>
    <mergeCell ref="F277:H277"/>
    <mergeCell ref="C278:E278"/>
    <mergeCell ref="F278:H278"/>
    <mergeCell ref="F271:H271"/>
    <mergeCell ref="F272:H272"/>
    <mergeCell ref="C267:E267"/>
    <mergeCell ref="F267:H267"/>
    <mergeCell ref="C270:E270"/>
    <mergeCell ref="F270:H270"/>
    <mergeCell ref="C269:E269"/>
    <mergeCell ref="F269:H269"/>
    <mergeCell ref="C268:E268"/>
    <mergeCell ref="F268:H268"/>
    <mergeCell ref="C266:E266"/>
    <mergeCell ref="F266:H266"/>
    <mergeCell ref="F256:H256"/>
    <mergeCell ref="C257:E257"/>
    <mergeCell ref="F257:H257"/>
    <mergeCell ref="C259:E259"/>
    <mergeCell ref="C265:E265"/>
    <mergeCell ref="F265:H265"/>
    <mergeCell ref="C260:E260"/>
    <mergeCell ref="F262:H262"/>
    <mergeCell ref="F260:H260"/>
    <mergeCell ref="C264:E264"/>
    <mergeCell ref="C263:E263"/>
    <mergeCell ref="F259:H259"/>
    <mergeCell ref="C261:E261"/>
    <mergeCell ref="F261:H261"/>
    <mergeCell ref="C262:E262"/>
    <mergeCell ref="F264:H264"/>
    <mergeCell ref="F263:H263"/>
    <mergeCell ref="C258:E258"/>
    <mergeCell ref="F258:H258"/>
    <mergeCell ref="C256:E256"/>
    <mergeCell ref="C241:E241"/>
    <mergeCell ref="F244:H244"/>
    <mergeCell ref="F251:H251"/>
    <mergeCell ref="F248:H248"/>
    <mergeCell ref="C244:E244"/>
    <mergeCell ref="C250:E250"/>
    <mergeCell ref="C253:E253"/>
    <mergeCell ref="C254:E254"/>
    <mergeCell ref="F241:H241"/>
    <mergeCell ref="F242:H242"/>
    <mergeCell ref="C243:E243"/>
    <mergeCell ref="F243:H243"/>
    <mergeCell ref="C242:E242"/>
    <mergeCell ref="C255:E255"/>
    <mergeCell ref="F255:H255"/>
    <mergeCell ref="F254:H254"/>
    <mergeCell ref="F253:H253"/>
    <mergeCell ref="C251:E251"/>
    <mergeCell ref="F245:H245"/>
    <mergeCell ref="F250:H250"/>
    <mergeCell ref="C252:E252"/>
    <mergeCell ref="F246:H246"/>
    <mergeCell ref="F252:H252"/>
    <mergeCell ref="C249:E249"/>
    <mergeCell ref="F249:H249"/>
    <mergeCell ref="C248:E248"/>
    <mergeCell ref="C247:E247"/>
    <mergeCell ref="C246:E246"/>
    <mergeCell ref="C245:E245"/>
    <mergeCell ref="F247:H247"/>
    <mergeCell ref="C232:E232"/>
    <mergeCell ref="F232:H232"/>
    <mergeCell ref="C235:E235"/>
    <mergeCell ref="C234:E234"/>
    <mergeCell ref="C233:E233"/>
    <mergeCell ref="F234:H234"/>
    <mergeCell ref="F235:H235"/>
    <mergeCell ref="F233:H233"/>
    <mergeCell ref="F240:H240"/>
    <mergeCell ref="F236:H236"/>
    <mergeCell ref="F237:H237"/>
    <mergeCell ref="C237:E237"/>
    <mergeCell ref="C236:E236"/>
    <mergeCell ref="C238:E238"/>
    <mergeCell ref="C239:E239"/>
    <mergeCell ref="F239:H239"/>
    <mergeCell ref="C240:E240"/>
    <mergeCell ref="F238:H238"/>
    <mergeCell ref="F215:H215"/>
    <mergeCell ref="C213:E213"/>
    <mergeCell ref="C214:E214"/>
    <mergeCell ref="F214:H214"/>
    <mergeCell ref="F213:H213"/>
    <mergeCell ref="C215:E215"/>
    <mergeCell ref="F231:H231"/>
    <mergeCell ref="C231:E231"/>
    <mergeCell ref="F219:H219"/>
    <mergeCell ref="C223:E223"/>
    <mergeCell ref="F223:H223"/>
    <mergeCell ref="C222:E222"/>
    <mergeCell ref="F222:H222"/>
    <mergeCell ref="C220:E220"/>
    <mergeCell ref="C230:E230"/>
    <mergeCell ref="F230:H230"/>
    <mergeCell ref="C224:E224"/>
    <mergeCell ref="C227:E227"/>
    <mergeCell ref="F227:H227"/>
    <mergeCell ref="F229:H229"/>
    <mergeCell ref="C229:E229"/>
    <mergeCell ref="F226:H226"/>
    <mergeCell ref="F228:H228"/>
    <mergeCell ref="F224:H224"/>
    <mergeCell ref="C228:E228"/>
    <mergeCell ref="C226:E226"/>
    <mergeCell ref="F220:H220"/>
    <mergeCell ref="C221:E221"/>
    <mergeCell ref="F221:H221"/>
    <mergeCell ref="C217:E217"/>
    <mergeCell ref="C218:E218"/>
    <mergeCell ref="F218:H218"/>
    <mergeCell ref="F217:H217"/>
    <mergeCell ref="C219:E219"/>
    <mergeCell ref="C225:E225"/>
    <mergeCell ref="F225:H225"/>
    <mergeCell ref="C216:E216"/>
    <mergeCell ref="C211:E211"/>
    <mergeCell ref="F211:H211"/>
    <mergeCell ref="C212:E212"/>
    <mergeCell ref="F212:H212"/>
    <mergeCell ref="F208:H208"/>
    <mergeCell ref="C207:E207"/>
    <mergeCell ref="C194:E194"/>
    <mergeCell ref="F194:H194"/>
    <mergeCell ref="C195:E195"/>
    <mergeCell ref="F200:H200"/>
    <mergeCell ref="F195:H195"/>
    <mergeCell ref="F198:H198"/>
    <mergeCell ref="C196:E196"/>
    <mergeCell ref="F196:H196"/>
    <mergeCell ref="F207:H207"/>
    <mergeCell ref="C200:E200"/>
    <mergeCell ref="C199:E199"/>
    <mergeCell ref="C209:E209"/>
    <mergeCell ref="F209:H209"/>
    <mergeCell ref="C210:E210"/>
    <mergeCell ref="F210:H210"/>
    <mergeCell ref="C208:E208"/>
    <mergeCell ref="F216:H216"/>
    <mergeCell ref="C206:E206"/>
    <mergeCell ref="F206:H206"/>
    <mergeCell ref="C205:E205"/>
    <mergeCell ref="C202:E202"/>
    <mergeCell ref="F204:H204"/>
    <mergeCell ref="C204:E204"/>
    <mergeCell ref="F205:H205"/>
    <mergeCell ref="F193:H193"/>
    <mergeCell ref="C193:E193"/>
    <mergeCell ref="F203:H203"/>
    <mergeCell ref="F181:H181"/>
    <mergeCell ref="F182:H182"/>
    <mergeCell ref="F186:H186"/>
    <mergeCell ref="C185:E185"/>
    <mergeCell ref="F183:H183"/>
    <mergeCell ref="F184:H184"/>
    <mergeCell ref="C203:E203"/>
    <mergeCell ref="F187:H187"/>
    <mergeCell ref="F188:H188"/>
    <mergeCell ref="F189:H189"/>
    <mergeCell ref="F197:H197"/>
    <mergeCell ref="C188:E188"/>
    <mergeCell ref="F185:H185"/>
    <mergeCell ref="C187:E187"/>
    <mergeCell ref="F199:H199"/>
    <mergeCell ref="F202:H202"/>
    <mergeCell ref="C201:E201"/>
    <mergeCell ref="C198:E198"/>
    <mergeCell ref="F201:H201"/>
    <mergeCell ref="C197:E197"/>
    <mergeCell ref="C181:E181"/>
    <mergeCell ref="F192:H192"/>
    <mergeCell ref="C192:E192"/>
    <mergeCell ref="C191:E191"/>
    <mergeCell ref="C189:E189"/>
    <mergeCell ref="C190:E190"/>
    <mergeCell ref="C183:E183"/>
    <mergeCell ref="C182:E182"/>
    <mergeCell ref="C184:E184"/>
    <mergeCell ref="C186:E186"/>
    <mergeCell ref="C175:E175"/>
    <mergeCell ref="F175:H175"/>
    <mergeCell ref="F191:H191"/>
    <mergeCell ref="F190:H190"/>
    <mergeCell ref="C176:E176"/>
    <mergeCell ref="C180:E180"/>
    <mergeCell ref="C178:E178"/>
    <mergeCell ref="F178:H178"/>
    <mergeCell ref="F176:H176"/>
    <mergeCell ref="C177:E177"/>
    <mergeCell ref="F177:H177"/>
    <mergeCell ref="C179:E179"/>
    <mergeCell ref="F179:H179"/>
    <mergeCell ref="F180:H180"/>
    <mergeCell ref="C171:E171"/>
    <mergeCell ref="F171:H171"/>
    <mergeCell ref="C169:E169"/>
    <mergeCell ref="C170:E170"/>
    <mergeCell ref="F170:H170"/>
    <mergeCell ref="F169:H169"/>
    <mergeCell ref="F172:H172"/>
    <mergeCell ref="F174:H174"/>
    <mergeCell ref="C172:E172"/>
    <mergeCell ref="C173:E173"/>
    <mergeCell ref="F173:H173"/>
    <mergeCell ref="C174:E174"/>
    <mergeCell ref="C162:E162"/>
    <mergeCell ref="F162:H162"/>
    <mergeCell ref="C164:E164"/>
    <mergeCell ref="F164:H164"/>
    <mergeCell ref="C163:E163"/>
    <mergeCell ref="F163:H163"/>
    <mergeCell ref="C168:E168"/>
    <mergeCell ref="F168:H168"/>
    <mergeCell ref="F167:H167"/>
    <mergeCell ref="C165:E165"/>
    <mergeCell ref="C166:E166"/>
    <mergeCell ref="F166:H166"/>
    <mergeCell ref="F165:H165"/>
    <mergeCell ref="C167:E167"/>
    <mergeCell ref="C161:E161"/>
    <mergeCell ref="F161:H161"/>
    <mergeCell ref="C153:E153"/>
    <mergeCell ref="F153:H153"/>
    <mergeCell ref="C158:E158"/>
    <mergeCell ref="F158:H158"/>
    <mergeCell ref="F156:H156"/>
    <mergeCell ref="F154:H154"/>
    <mergeCell ref="C154:E154"/>
    <mergeCell ref="C155:E155"/>
    <mergeCell ref="F155:H155"/>
    <mergeCell ref="F157:H157"/>
    <mergeCell ref="C160:E160"/>
    <mergeCell ref="F160:H160"/>
    <mergeCell ref="C159:E159"/>
    <mergeCell ref="F159:H159"/>
    <mergeCell ref="C157:E157"/>
    <mergeCell ref="C156:E156"/>
    <mergeCell ref="C143:E143"/>
    <mergeCell ref="F143:H143"/>
    <mergeCell ref="F144:H144"/>
    <mergeCell ref="F145:H145"/>
    <mergeCell ref="C140:E140"/>
    <mergeCell ref="C141:E141"/>
    <mergeCell ref="F152:H152"/>
    <mergeCell ref="C149:E149"/>
    <mergeCell ref="F151:H151"/>
    <mergeCell ref="F148:H148"/>
    <mergeCell ref="F149:H149"/>
    <mergeCell ref="C152:E152"/>
    <mergeCell ref="C151:E151"/>
    <mergeCell ref="C150:E150"/>
    <mergeCell ref="F150:H150"/>
    <mergeCell ref="C148:E148"/>
    <mergeCell ref="C144:E144"/>
    <mergeCell ref="C147:E147"/>
    <mergeCell ref="F147:H147"/>
    <mergeCell ref="C146:E146"/>
    <mergeCell ref="C145:E145"/>
    <mergeCell ref="F146:H146"/>
    <mergeCell ref="F133:H133"/>
    <mergeCell ref="F132:H132"/>
    <mergeCell ref="F138:H138"/>
    <mergeCell ref="C137:E137"/>
    <mergeCell ref="C133:E133"/>
    <mergeCell ref="F137:H137"/>
    <mergeCell ref="C134:E134"/>
    <mergeCell ref="C142:E142"/>
    <mergeCell ref="F142:H142"/>
    <mergeCell ref="F139:H139"/>
    <mergeCell ref="C136:E136"/>
    <mergeCell ref="F136:H136"/>
    <mergeCell ref="F141:H141"/>
    <mergeCell ref="C138:E138"/>
    <mergeCell ref="F135:H135"/>
    <mergeCell ref="F140:H140"/>
    <mergeCell ref="C139:E139"/>
    <mergeCell ref="C135:E135"/>
    <mergeCell ref="F129:H129"/>
    <mergeCell ref="F130:H130"/>
    <mergeCell ref="C131:E131"/>
    <mergeCell ref="C130:E130"/>
    <mergeCell ref="F131:H131"/>
    <mergeCell ref="F126:H126"/>
    <mergeCell ref="C128:E128"/>
    <mergeCell ref="F128:H128"/>
    <mergeCell ref="C132:E132"/>
    <mergeCell ref="F123:H123"/>
    <mergeCell ref="F124:H124"/>
    <mergeCell ref="F125:H125"/>
    <mergeCell ref="C126:E126"/>
    <mergeCell ref="C125:E125"/>
    <mergeCell ref="F134:H134"/>
    <mergeCell ref="C124:E124"/>
    <mergeCell ref="C123:E123"/>
    <mergeCell ref="F115:H115"/>
    <mergeCell ref="F121:H121"/>
    <mergeCell ref="F119:H119"/>
    <mergeCell ref="F116:H116"/>
    <mergeCell ref="C116:E116"/>
    <mergeCell ref="C117:E117"/>
    <mergeCell ref="C118:E118"/>
    <mergeCell ref="C119:E119"/>
    <mergeCell ref="F120:H120"/>
    <mergeCell ref="C122:E122"/>
    <mergeCell ref="F122:H122"/>
    <mergeCell ref="F118:H118"/>
    <mergeCell ref="F117:H117"/>
    <mergeCell ref="C127:E127"/>
    <mergeCell ref="F127:H127"/>
    <mergeCell ref="C129:E129"/>
    <mergeCell ref="C113:E113"/>
    <mergeCell ref="F113:H113"/>
    <mergeCell ref="C114:E114"/>
    <mergeCell ref="F114:H114"/>
    <mergeCell ref="C121:E121"/>
    <mergeCell ref="C120:E120"/>
    <mergeCell ref="C115:E115"/>
    <mergeCell ref="C107:E107"/>
    <mergeCell ref="F107:H107"/>
    <mergeCell ref="F112:H112"/>
    <mergeCell ref="C108:E108"/>
    <mergeCell ref="F108:H108"/>
    <mergeCell ref="C111:E111"/>
    <mergeCell ref="F111:H111"/>
    <mergeCell ref="C109:E109"/>
    <mergeCell ref="C110:E110"/>
    <mergeCell ref="F110:H110"/>
    <mergeCell ref="C112:E112"/>
    <mergeCell ref="F109:H109"/>
    <mergeCell ref="C103:E103"/>
    <mergeCell ref="C101:E101"/>
    <mergeCell ref="F101:H101"/>
    <mergeCell ref="F103:H103"/>
    <mergeCell ref="F104:H104"/>
    <mergeCell ref="C104:E104"/>
    <mergeCell ref="F105:H105"/>
    <mergeCell ref="C106:E106"/>
    <mergeCell ref="F106:H106"/>
    <mergeCell ref="C105:E105"/>
    <mergeCell ref="C93:E93"/>
    <mergeCell ref="F95:H95"/>
    <mergeCell ref="C99:E99"/>
    <mergeCell ref="F99:H99"/>
    <mergeCell ref="F93:H93"/>
    <mergeCell ref="C94:E94"/>
    <mergeCell ref="F94:H94"/>
    <mergeCell ref="F102:H102"/>
    <mergeCell ref="C95:E95"/>
    <mergeCell ref="F96:H96"/>
    <mergeCell ref="F97:H97"/>
    <mergeCell ref="C96:E96"/>
    <mergeCell ref="C97:E97"/>
    <mergeCell ref="C98:E98"/>
    <mergeCell ref="F98:H98"/>
    <mergeCell ref="C100:E100"/>
    <mergeCell ref="F100:H100"/>
    <mergeCell ref="C102:E102"/>
    <mergeCell ref="C83:E83"/>
    <mergeCell ref="F83:H83"/>
    <mergeCell ref="C79:E79"/>
    <mergeCell ref="C86:E86"/>
    <mergeCell ref="F86:H86"/>
    <mergeCell ref="C88:E88"/>
    <mergeCell ref="F88:H88"/>
    <mergeCell ref="F92:H92"/>
    <mergeCell ref="C92:E92"/>
    <mergeCell ref="F89:H89"/>
    <mergeCell ref="F85:H85"/>
    <mergeCell ref="C84:E84"/>
    <mergeCell ref="F84:H84"/>
    <mergeCell ref="C85:E85"/>
    <mergeCell ref="C87:E87"/>
    <mergeCell ref="F87:H87"/>
    <mergeCell ref="C91:E91"/>
    <mergeCell ref="F91:H91"/>
    <mergeCell ref="C90:E90"/>
    <mergeCell ref="F90:H90"/>
    <mergeCell ref="C89:E89"/>
    <mergeCell ref="C78:E78"/>
    <mergeCell ref="C76:E76"/>
    <mergeCell ref="F77:H77"/>
    <mergeCell ref="F78:H78"/>
    <mergeCell ref="F80:H80"/>
    <mergeCell ref="F79:H79"/>
    <mergeCell ref="F81:H81"/>
    <mergeCell ref="F82:H82"/>
    <mergeCell ref="C81:E81"/>
    <mergeCell ref="C80:E80"/>
    <mergeCell ref="C82:E82"/>
    <mergeCell ref="F76:H76"/>
    <mergeCell ref="C72:E72"/>
    <mergeCell ref="F75:H75"/>
    <mergeCell ref="C74:E74"/>
    <mergeCell ref="F70:H70"/>
    <mergeCell ref="C68:E68"/>
    <mergeCell ref="C77:E77"/>
    <mergeCell ref="C75:E75"/>
    <mergeCell ref="C66:E66"/>
    <mergeCell ref="F66:H66"/>
    <mergeCell ref="C69:E69"/>
    <mergeCell ref="F67:H67"/>
    <mergeCell ref="C67:E67"/>
    <mergeCell ref="C73:E73"/>
    <mergeCell ref="F71:H71"/>
    <mergeCell ref="F73:H73"/>
    <mergeCell ref="C70:E70"/>
    <mergeCell ref="C71:E71"/>
    <mergeCell ref="F72:H72"/>
    <mergeCell ref="F69:H69"/>
    <mergeCell ref="C60:E60"/>
    <mergeCell ref="F74:H74"/>
    <mergeCell ref="F60:H60"/>
    <mergeCell ref="F65:H65"/>
    <mergeCell ref="F63:H63"/>
    <mergeCell ref="C63:E63"/>
    <mergeCell ref="C61:E61"/>
    <mergeCell ref="C64:E64"/>
    <mergeCell ref="F68:H68"/>
    <mergeCell ref="F61:H61"/>
    <mergeCell ref="F64:H64"/>
    <mergeCell ref="C62:E62"/>
    <mergeCell ref="C65:E65"/>
    <mergeCell ref="F62:H62"/>
    <mergeCell ref="C56:E56"/>
    <mergeCell ref="C55:E55"/>
    <mergeCell ref="F47:H47"/>
    <mergeCell ref="C59:E59"/>
    <mergeCell ref="C57:E57"/>
    <mergeCell ref="F57:H57"/>
    <mergeCell ref="C58:E58"/>
    <mergeCell ref="F58:H58"/>
    <mergeCell ref="F59:H59"/>
    <mergeCell ref="F53:H53"/>
    <mergeCell ref="C49:E49"/>
    <mergeCell ref="F55:H55"/>
    <mergeCell ref="F52:H52"/>
    <mergeCell ref="C50:E50"/>
    <mergeCell ref="F56:H56"/>
    <mergeCell ref="F51:H51"/>
    <mergeCell ref="C53:E53"/>
    <mergeCell ref="C52:E52"/>
    <mergeCell ref="C54:E54"/>
    <mergeCell ref="C51:E51"/>
    <mergeCell ref="F54:H54"/>
    <mergeCell ref="C17:J17"/>
    <mergeCell ref="C28:E28"/>
    <mergeCell ref="F28:H28"/>
    <mergeCell ref="C20:J20"/>
    <mergeCell ref="F50:H50"/>
    <mergeCell ref="C31:E31"/>
    <mergeCell ref="C41:E41"/>
    <mergeCell ref="F49:H49"/>
    <mergeCell ref="C40:E40"/>
    <mergeCell ref="F35:H35"/>
    <mergeCell ref="F41:H41"/>
    <mergeCell ref="C36:E36"/>
    <mergeCell ref="C43:E43"/>
    <mergeCell ref="F46:H46"/>
    <mergeCell ref="F43:H43"/>
    <mergeCell ref="F44:H44"/>
    <mergeCell ref="M22:M27"/>
    <mergeCell ref="F34:H34"/>
    <mergeCell ref="F30:H30"/>
    <mergeCell ref="L22:L28"/>
    <mergeCell ref="F33:H33"/>
    <mergeCell ref="F29:H29"/>
    <mergeCell ref="F31:H31"/>
    <mergeCell ref="B21:B27"/>
    <mergeCell ref="C32:E32"/>
    <mergeCell ref="C33:E33"/>
    <mergeCell ref="C30:E30"/>
    <mergeCell ref="C34:E34"/>
    <mergeCell ref="C29:E29"/>
    <mergeCell ref="F32:H32"/>
    <mergeCell ref="B19:B20"/>
    <mergeCell ref="C48:E48"/>
    <mergeCell ref="F48:H48"/>
    <mergeCell ref="C44:E44"/>
    <mergeCell ref="C47:E47"/>
    <mergeCell ref="C46:E46"/>
    <mergeCell ref="F38:H38"/>
    <mergeCell ref="F39:H39"/>
    <mergeCell ref="C38:E38"/>
    <mergeCell ref="C35:E35"/>
    <mergeCell ref="C42:E42"/>
    <mergeCell ref="F42:H42"/>
    <mergeCell ref="C45:E45"/>
    <mergeCell ref="F36:H36"/>
    <mergeCell ref="F45:H45"/>
    <mergeCell ref="F40:H40"/>
    <mergeCell ref="F37:H37"/>
    <mergeCell ref="C39:E39"/>
    <mergeCell ref="C37:E37"/>
  </mergeCells>
  <phoneticPr fontId="8" type="noConversion"/>
  <printOptions horizontalCentered="1"/>
  <pageMargins left="0.32" right="0.23" top="0.56000000000000005" bottom="0.71" header="0.34"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2781" r:id="rId4" name="Check Box 13">
              <controlPr defaultSize="0" print="0" autoFill="0" autoLine="0" autoPict="0">
                <anchor moveWithCells="1">
                  <from>
                    <xdr:col>2</xdr:col>
                    <xdr:colOff>390525</xdr:colOff>
                    <xdr:row>13</xdr:row>
                    <xdr:rowOff>38100</xdr:rowOff>
                  </from>
                  <to>
                    <xdr:col>9</xdr:col>
                    <xdr:colOff>3238500</xdr:colOff>
                    <xdr:row>13</xdr:row>
                    <xdr:rowOff>257175</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9"/>
  </sheetPr>
  <dimension ref="B1:Y38"/>
  <sheetViews>
    <sheetView showGridLines="0" topLeftCell="A21" workbookViewId="0">
      <selection activeCell="D28" sqref="D28:N28"/>
    </sheetView>
  </sheetViews>
  <sheetFormatPr defaultRowHeight="14.25"/>
  <cols>
    <col min="1" max="1" width="1.140625" style="6" customWidth="1"/>
    <col min="2" max="3" width="4.5703125" style="6" customWidth="1"/>
    <col min="4" max="5" width="5.7109375" style="6" customWidth="1"/>
    <col min="6" max="6" width="6.42578125" style="6" customWidth="1"/>
    <col min="7" max="7" width="6" style="6" customWidth="1"/>
    <col min="8" max="8" width="6.28515625" style="6" customWidth="1"/>
    <col min="9" max="9" width="9.140625" style="6"/>
    <col min="10" max="10" width="6.7109375" style="6" customWidth="1"/>
    <col min="11" max="11" width="7.28515625" style="6" customWidth="1"/>
    <col min="12" max="14" width="16.28515625" style="6" customWidth="1"/>
    <col min="15" max="18" width="3.85546875" style="6" customWidth="1"/>
    <col min="19" max="19" width="10.85546875" style="6" hidden="1" customWidth="1"/>
    <col min="20" max="20" width="6" style="6" customWidth="1"/>
    <col min="21" max="16384" width="9.140625" style="6"/>
  </cols>
  <sheetData>
    <row r="1" spans="2:15" ht="18.75" customHeight="1">
      <c r="B1" s="817"/>
      <c r="C1" s="817"/>
      <c r="D1" s="817"/>
      <c r="E1" s="817"/>
      <c r="F1" s="817"/>
      <c r="G1" s="817"/>
      <c r="H1" s="817"/>
      <c r="I1" s="817"/>
      <c r="J1" s="817"/>
      <c r="K1" s="817"/>
      <c r="L1" s="195"/>
      <c r="M1" s="195"/>
      <c r="N1" s="195"/>
      <c r="O1" s="195"/>
    </row>
    <row r="2" spans="2:15" ht="21" customHeight="1">
      <c r="B2" s="818"/>
      <c r="C2" s="724" t="s">
        <v>824</v>
      </c>
      <c r="D2" s="1708" t="s">
        <v>828</v>
      </c>
      <c r="E2" s="1708"/>
      <c r="F2" s="1708"/>
      <c r="G2" s="1708"/>
      <c r="H2" s="1708"/>
      <c r="I2" s="1708"/>
      <c r="J2" s="1708"/>
      <c r="K2" s="1708"/>
      <c r="L2" s="1708"/>
      <c r="M2" s="1708"/>
      <c r="N2" s="1708"/>
      <c r="O2" s="195"/>
    </row>
    <row r="3" spans="2:15" ht="21" customHeight="1">
      <c r="C3" s="724" t="s">
        <v>825</v>
      </c>
      <c r="D3" s="1708" t="s">
        <v>829</v>
      </c>
      <c r="E3" s="1708"/>
      <c r="F3" s="1708"/>
      <c r="G3" s="1708"/>
      <c r="H3" s="1708"/>
      <c r="I3" s="1708"/>
      <c r="J3" s="1708"/>
      <c r="K3" s="1708"/>
      <c r="L3" s="1708"/>
      <c r="M3" s="1708"/>
      <c r="N3" s="1708"/>
      <c r="O3" s="195"/>
    </row>
    <row r="4" spans="2:15" ht="21" customHeight="1">
      <c r="C4" s="724" t="s">
        <v>2173</v>
      </c>
      <c r="D4" s="1708" t="s">
        <v>830</v>
      </c>
      <c r="E4" s="1708"/>
      <c r="F4" s="1708"/>
      <c r="G4" s="1708"/>
      <c r="H4" s="1708"/>
      <c r="I4" s="1708"/>
      <c r="J4" s="1708"/>
      <c r="K4" s="1708"/>
      <c r="L4" s="1708"/>
      <c r="M4" s="1708"/>
      <c r="N4" s="1708"/>
    </row>
    <row r="5" spans="2:15" ht="21" customHeight="1">
      <c r="C5" s="724" t="s">
        <v>831</v>
      </c>
      <c r="D5" s="727" t="s">
        <v>1787</v>
      </c>
      <c r="E5" s="727"/>
      <c r="F5" s="727"/>
      <c r="G5" s="727"/>
      <c r="H5" s="727"/>
      <c r="I5" s="727"/>
      <c r="J5" s="727"/>
      <c r="K5" s="727"/>
      <c r="L5" s="727"/>
      <c r="M5" s="727"/>
      <c r="N5" s="727"/>
    </row>
    <row r="6" spans="2:15" ht="21" customHeight="1">
      <c r="C6" s="724"/>
      <c r="D6" s="727" t="s">
        <v>1788</v>
      </c>
      <c r="E6" s="727"/>
      <c r="F6" s="727"/>
      <c r="G6" s="727"/>
      <c r="H6" s="727"/>
      <c r="I6" s="727"/>
      <c r="J6" s="727"/>
      <c r="K6" s="727"/>
      <c r="L6" s="727"/>
      <c r="M6" s="727"/>
      <c r="N6" s="727"/>
    </row>
    <row r="7" spans="2:15" ht="21" customHeight="1">
      <c r="C7" s="724" t="s">
        <v>2191</v>
      </c>
      <c r="D7" s="727" t="s">
        <v>1789</v>
      </c>
      <c r="E7" s="727"/>
      <c r="F7" s="727"/>
      <c r="G7" s="727"/>
      <c r="H7" s="727"/>
      <c r="I7" s="727"/>
      <c r="J7" s="727"/>
      <c r="K7" s="727"/>
      <c r="L7" s="727"/>
      <c r="M7" s="727"/>
      <c r="N7" s="727"/>
    </row>
    <row r="8" spans="2:15" ht="21" customHeight="1">
      <c r="C8" s="724"/>
      <c r="D8" s="727" t="s">
        <v>1790</v>
      </c>
      <c r="E8" s="727"/>
      <c r="F8" s="727"/>
      <c r="G8" s="727"/>
      <c r="H8" s="727"/>
      <c r="I8" s="727"/>
      <c r="J8" s="727"/>
      <c r="K8" s="727"/>
      <c r="L8" s="727"/>
      <c r="M8" s="727"/>
      <c r="N8" s="727"/>
    </row>
    <row r="9" spans="2:15" ht="21" customHeight="1">
      <c r="C9" s="724"/>
      <c r="D9" s="727" t="s">
        <v>1791</v>
      </c>
      <c r="E9" s="727"/>
      <c r="F9" s="727"/>
      <c r="G9" s="727"/>
      <c r="H9" s="727"/>
      <c r="I9" s="727"/>
      <c r="J9" s="727"/>
      <c r="K9" s="727"/>
      <c r="L9" s="727"/>
      <c r="M9" s="727"/>
      <c r="N9" s="727"/>
    </row>
    <row r="10" spans="2:15" ht="18.75" customHeight="1">
      <c r="C10" s="729"/>
      <c r="D10" s="817"/>
      <c r="E10" s="817"/>
      <c r="F10" s="817"/>
      <c r="G10" s="817"/>
      <c r="H10" s="817"/>
      <c r="I10" s="817"/>
      <c r="J10" s="817"/>
      <c r="K10" s="817"/>
      <c r="L10" s="817"/>
      <c r="M10" s="817"/>
      <c r="N10" s="817"/>
    </row>
    <row r="11" spans="2:15" ht="27.75" customHeight="1">
      <c r="B11" s="1903" t="s">
        <v>1792</v>
      </c>
      <c r="C11" s="1903"/>
      <c r="D11" s="1903"/>
      <c r="E11" s="1903"/>
      <c r="F11" s="1903"/>
      <c r="G11" s="1903"/>
      <c r="H11" s="1903"/>
      <c r="I11" s="1903"/>
      <c r="J11" s="1903"/>
      <c r="K11" s="1903"/>
      <c r="L11" s="1903"/>
      <c r="M11" s="1903"/>
      <c r="N11" s="1903"/>
    </row>
    <row r="12" spans="2:15" ht="20.25" customHeight="1">
      <c r="C12" s="733" t="s">
        <v>1844</v>
      </c>
      <c r="D12" s="731" t="s">
        <v>1795</v>
      </c>
      <c r="E12" s="731"/>
      <c r="F12" s="731"/>
      <c r="G12" s="731"/>
      <c r="H12" s="731"/>
      <c r="I12" s="731"/>
      <c r="J12" s="731"/>
      <c r="K12" s="731"/>
      <c r="L12" s="731"/>
      <c r="M12" s="731"/>
      <c r="N12" s="731"/>
    </row>
    <row r="13" spans="2:15" ht="20.25" customHeight="1">
      <c r="C13" s="733"/>
      <c r="D13" s="731" t="s">
        <v>2281</v>
      </c>
      <c r="E13" s="731"/>
      <c r="F13" s="731"/>
      <c r="G13" s="731"/>
      <c r="H13" s="731"/>
      <c r="I13" s="731"/>
      <c r="J13" s="731"/>
      <c r="K13" s="731"/>
      <c r="L13" s="731"/>
      <c r="M13" s="731"/>
      <c r="N13" s="731"/>
    </row>
    <row r="14" spans="2:15" ht="20.25" customHeight="1">
      <c r="C14" s="733" t="s">
        <v>1155</v>
      </c>
      <c r="D14" s="734" t="s">
        <v>2667</v>
      </c>
      <c r="E14" s="1401"/>
      <c r="F14" s="1401"/>
      <c r="G14" s="1401"/>
      <c r="H14" s="1401"/>
      <c r="I14" s="1401"/>
      <c r="J14" s="1401"/>
      <c r="K14" s="1401"/>
      <c r="L14" s="1401"/>
      <c r="M14" s="1401"/>
      <c r="N14" s="1401"/>
    </row>
    <row r="15" spans="2:15" ht="20.25" customHeight="1">
      <c r="C15" s="733"/>
      <c r="D15" s="734" t="s">
        <v>2668</v>
      </c>
      <c r="E15" s="1401"/>
      <c r="F15" s="1401"/>
      <c r="G15" s="1401"/>
      <c r="H15" s="1401"/>
      <c r="I15" s="1401"/>
      <c r="J15" s="1401"/>
      <c r="K15" s="1401"/>
      <c r="L15" s="1401"/>
      <c r="M15" s="1401"/>
      <c r="N15" s="1401"/>
    </row>
    <row r="16" spans="2:15" ht="20.25" customHeight="1">
      <c r="C16" s="733"/>
      <c r="D16" s="734" t="s">
        <v>2669</v>
      </c>
      <c r="E16" s="1401"/>
      <c r="F16" s="1401"/>
      <c r="G16" s="1401"/>
      <c r="H16" s="1401"/>
      <c r="I16" s="1401"/>
      <c r="J16" s="1401"/>
      <c r="K16" s="1401"/>
      <c r="L16" s="1401"/>
      <c r="M16" s="1401"/>
      <c r="N16" s="1401"/>
    </row>
    <row r="17" spans="2:25" ht="20.25" customHeight="1">
      <c r="C17" s="733" t="s">
        <v>1225</v>
      </c>
      <c r="D17" s="1441" t="s">
        <v>1278</v>
      </c>
      <c r="E17" s="1401"/>
      <c r="F17" s="1401"/>
      <c r="G17" s="1401"/>
      <c r="H17" s="1401"/>
      <c r="I17" s="1401"/>
      <c r="J17" s="1401"/>
      <c r="K17" s="1401"/>
      <c r="L17" s="1401"/>
      <c r="M17" s="1401"/>
      <c r="N17" s="1401"/>
    </row>
    <row r="18" spans="2:25" ht="20.25" customHeight="1">
      <c r="C18" s="733"/>
      <c r="D18" s="1441" t="s">
        <v>2282</v>
      </c>
      <c r="E18" s="1401"/>
      <c r="F18" s="1401"/>
      <c r="G18" s="1401"/>
      <c r="H18" s="1401"/>
      <c r="I18" s="1401"/>
      <c r="J18" s="1401"/>
      <c r="K18" s="1401"/>
      <c r="L18" s="1401"/>
      <c r="M18" s="1401"/>
      <c r="N18" s="1401"/>
    </row>
    <row r="19" spans="2:25" ht="20.25" customHeight="1">
      <c r="C19" s="733"/>
      <c r="D19" s="731" t="s">
        <v>2283</v>
      </c>
      <c r="E19" s="731"/>
      <c r="F19" s="731"/>
      <c r="G19" s="731"/>
      <c r="H19" s="731"/>
      <c r="I19" s="731"/>
      <c r="J19" s="731"/>
      <c r="K19" s="731"/>
      <c r="L19" s="731"/>
      <c r="M19" s="731"/>
      <c r="N19" s="731"/>
    </row>
    <row r="20" spans="2:25" ht="20.25" customHeight="1">
      <c r="C20" s="733" t="s">
        <v>824</v>
      </c>
      <c r="D20" s="731" t="s">
        <v>1411</v>
      </c>
      <c r="E20" s="731"/>
      <c r="F20" s="731"/>
      <c r="G20" s="731"/>
      <c r="H20" s="731"/>
      <c r="I20" s="731"/>
      <c r="J20" s="731"/>
      <c r="K20" s="731"/>
      <c r="L20" s="731"/>
      <c r="M20" s="731"/>
      <c r="N20" s="731"/>
    </row>
    <row r="21" spans="2:25" ht="9.75" customHeight="1">
      <c r="C21" s="729"/>
      <c r="D21" s="817"/>
      <c r="E21" s="817"/>
      <c r="F21" s="817"/>
      <c r="G21" s="817"/>
      <c r="H21" s="817"/>
      <c r="I21" s="817"/>
      <c r="J21" s="817"/>
      <c r="K21" s="817"/>
      <c r="L21" s="817"/>
      <c r="M21" s="817"/>
      <c r="N21" s="817"/>
    </row>
    <row r="22" spans="2:25" s="1442" customFormat="1" ht="24.75" customHeight="1">
      <c r="B22" s="1903" t="s">
        <v>1897</v>
      </c>
      <c r="C22" s="1908"/>
      <c r="D22" s="1908"/>
      <c r="E22" s="1908"/>
      <c r="F22" s="1908"/>
      <c r="G22" s="1908"/>
      <c r="H22" s="1908"/>
      <c r="I22" s="1908"/>
      <c r="J22" s="1908"/>
      <c r="K22" s="1908"/>
      <c r="L22" s="1908"/>
      <c r="M22" s="1908"/>
      <c r="N22" s="1908"/>
    </row>
    <row r="23" spans="2:25" s="1442" customFormat="1" ht="8.25" customHeight="1"/>
    <row r="24" spans="2:25" s="1443" customFormat="1" ht="25.5" customHeight="1">
      <c r="C24" s="770" t="s">
        <v>1844</v>
      </c>
      <c r="D24" s="1910" t="s">
        <v>1734</v>
      </c>
      <c r="E24" s="1911"/>
      <c r="F24" s="1911"/>
      <c r="G24" s="1911"/>
      <c r="H24" s="1911"/>
      <c r="I24" s="1911"/>
      <c r="J24" s="1911"/>
      <c r="K24" s="1911"/>
      <c r="L24" s="1911"/>
      <c r="M24" s="1911"/>
      <c r="N24" s="1911"/>
    </row>
    <row r="25" spans="2:25" s="1443" customFormat="1" ht="21" customHeight="1">
      <c r="C25" s="1495" t="str">
        <f>IF(S25=TRUE,"x","")</f>
        <v>x</v>
      </c>
      <c r="D25" s="1912" t="s">
        <v>1100</v>
      </c>
      <c r="E25" s="1913"/>
      <c r="F25" s="1913"/>
      <c r="G25" s="1913"/>
      <c r="H25" s="1913"/>
      <c r="I25" s="1913"/>
      <c r="J25" s="1913"/>
      <c r="K25" s="1913"/>
      <c r="L25" s="1913"/>
      <c r="M25" s="1913"/>
      <c r="N25" s="1913"/>
      <c r="S25" s="1446" t="b">
        <v>1</v>
      </c>
    </row>
    <row r="26" spans="2:25" s="1443" customFormat="1" ht="9.75" customHeight="1">
      <c r="C26" s="1447"/>
      <c r="D26" s="1445"/>
      <c r="E26" s="1445"/>
      <c r="F26" s="1445"/>
      <c r="G26" s="1445"/>
      <c r="H26" s="1445"/>
      <c r="I26" s="1445"/>
      <c r="J26" s="1445"/>
      <c r="K26" s="1445"/>
      <c r="L26" s="1445"/>
      <c r="M26" s="1445"/>
      <c r="N26" s="1445"/>
    </row>
    <row r="27" spans="2:25" s="1443" customFormat="1" ht="21" customHeight="1">
      <c r="C27" s="1495" t="str">
        <f>IF(S27=TRUE,"x","")</f>
        <v/>
      </c>
      <c r="D27" s="1912" t="s">
        <v>1277</v>
      </c>
      <c r="E27" s="1913"/>
      <c r="F27" s="1913"/>
      <c r="G27" s="1913"/>
      <c r="H27" s="1913"/>
      <c r="I27" s="1913"/>
      <c r="J27" s="1913"/>
      <c r="K27" s="1913"/>
      <c r="L27" s="1913"/>
      <c r="M27" s="1913"/>
      <c r="N27" s="1913"/>
      <c r="S27" s="1446" t="b">
        <v>0</v>
      </c>
    </row>
    <row r="28" spans="2:25" s="1443" customFormat="1" ht="103.5" customHeight="1">
      <c r="C28" s="1444"/>
      <c r="D28" s="1912" t="s">
        <v>2833</v>
      </c>
      <c r="E28" s="1912"/>
      <c r="F28" s="1912"/>
      <c r="G28" s="1912"/>
      <c r="H28" s="1912"/>
      <c r="I28" s="1912"/>
      <c r="J28" s="1912"/>
      <c r="K28" s="1912"/>
      <c r="L28" s="1912"/>
      <c r="M28" s="1912"/>
      <c r="N28" s="1912"/>
      <c r="Y28" s="1505" t="s">
        <v>2831</v>
      </c>
    </row>
    <row r="29" spans="2:25" s="1442" customFormat="1" ht="21.75" customHeight="1">
      <c r="C29" s="725" t="s">
        <v>1224</v>
      </c>
      <c r="D29" s="1648" t="s">
        <v>1412</v>
      </c>
      <c r="E29" s="1909"/>
      <c r="F29" s="1909"/>
      <c r="G29" s="1909"/>
      <c r="H29" s="1909"/>
      <c r="I29" s="1909"/>
      <c r="J29" s="1909"/>
      <c r="K29" s="1909"/>
      <c r="L29" s="1909"/>
      <c r="M29" s="1909"/>
      <c r="N29" s="1909"/>
      <c r="Y29" s="1506" t="s">
        <v>2832</v>
      </c>
    </row>
    <row r="30" spans="2:25" ht="32.25" customHeight="1">
      <c r="B30" s="1903" t="s">
        <v>1794</v>
      </c>
      <c r="C30" s="1904"/>
      <c r="D30" s="1904"/>
      <c r="E30" s="1904"/>
      <c r="F30" s="1904"/>
      <c r="G30" s="1904"/>
      <c r="H30" s="1904"/>
      <c r="I30" s="1904"/>
      <c r="J30" s="1904"/>
      <c r="K30" s="1904"/>
      <c r="L30" s="1904"/>
      <c r="M30" s="1904"/>
      <c r="N30" s="1904"/>
    </row>
    <row r="31" spans="2:25" ht="32.25" customHeight="1">
      <c r="C31" s="725" t="s">
        <v>1844</v>
      </c>
      <c r="D31" s="1906" t="s">
        <v>1154</v>
      </c>
      <c r="E31" s="1906"/>
      <c r="F31" s="1906"/>
      <c r="G31" s="1906"/>
      <c r="H31" s="1906"/>
      <c r="I31" s="1906"/>
      <c r="J31" s="1906"/>
      <c r="K31" s="1906"/>
      <c r="L31" s="1906"/>
      <c r="M31" s="1906"/>
      <c r="N31" s="1906"/>
    </row>
    <row r="32" spans="2:25" ht="20.25" customHeight="1">
      <c r="C32" s="725" t="s">
        <v>1224</v>
      </c>
      <c r="D32" s="728" t="s">
        <v>2667</v>
      </c>
      <c r="E32" s="729"/>
      <c r="F32" s="729"/>
      <c r="G32" s="729"/>
      <c r="H32" s="729"/>
      <c r="I32" s="729"/>
      <c r="J32" s="729"/>
      <c r="K32" s="729"/>
      <c r="L32" s="729"/>
      <c r="M32" s="729"/>
      <c r="N32" s="729"/>
    </row>
    <row r="33" spans="3:14" ht="20.25" customHeight="1">
      <c r="C33" s="725"/>
      <c r="D33" s="728" t="s">
        <v>2668</v>
      </c>
      <c r="E33" s="729"/>
      <c r="F33" s="729"/>
      <c r="G33" s="729"/>
      <c r="H33" s="729"/>
      <c r="I33" s="729"/>
      <c r="J33" s="729"/>
      <c r="K33" s="729"/>
      <c r="L33" s="729"/>
      <c r="M33" s="729"/>
      <c r="N33" s="729"/>
    </row>
    <row r="34" spans="3:14" ht="20.25" customHeight="1">
      <c r="C34" s="725"/>
      <c r="D34" s="728" t="s">
        <v>2669</v>
      </c>
      <c r="E34" s="729"/>
      <c r="F34" s="729"/>
      <c r="G34" s="729"/>
      <c r="H34" s="729"/>
      <c r="I34" s="729"/>
      <c r="J34" s="729"/>
      <c r="K34" s="729"/>
      <c r="L34" s="729"/>
      <c r="M34" s="729"/>
      <c r="N34" s="729"/>
    </row>
    <row r="35" spans="3:14" ht="48" customHeight="1">
      <c r="C35" s="725" t="s">
        <v>1225</v>
      </c>
      <c r="D35" s="1907" t="s">
        <v>1793</v>
      </c>
      <c r="E35" s="1907"/>
      <c r="F35" s="1907"/>
      <c r="G35" s="1907"/>
      <c r="H35" s="1907"/>
      <c r="I35" s="1907"/>
      <c r="J35" s="1907"/>
      <c r="K35" s="1907"/>
      <c r="L35" s="1907"/>
      <c r="M35" s="1907"/>
      <c r="N35" s="1907"/>
    </row>
    <row r="36" spans="3:14" ht="29.25" customHeight="1">
      <c r="C36" s="725" t="s">
        <v>824</v>
      </c>
      <c r="D36" s="1906" t="s">
        <v>1413</v>
      </c>
      <c r="E36" s="1906"/>
      <c r="F36" s="1906"/>
      <c r="G36" s="1906"/>
      <c r="H36" s="1906"/>
      <c r="I36" s="1906"/>
      <c r="J36" s="1906"/>
      <c r="K36" s="1906"/>
      <c r="L36" s="1906"/>
      <c r="M36" s="1906"/>
      <c r="N36" s="1906"/>
    </row>
    <row r="37" spans="3:14" ht="103.5" customHeight="1">
      <c r="C37" s="725" t="s">
        <v>825</v>
      </c>
      <c r="D37" s="1905" t="s">
        <v>2565</v>
      </c>
      <c r="E37" s="1905"/>
      <c r="F37" s="1905"/>
      <c r="G37" s="1905"/>
      <c r="H37" s="1905"/>
      <c r="I37" s="1905"/>
      <c r="J37" s="1905"/>
      <c r="K37" s="1905"/>
      <c r="L37" s="1905"/>
      <c r="M37" s="1905"/>
      <c r="N37" s="1905"/>
    </row>
    <row r="38" spans="3:14" ht="26.25" customHeight="1">
      <c r="C38" s="725" t="s">
        <v>2173</v>
      </c>
      <c r="D38" s="1906" t="s">
        <v>1226</v>
      </c>
      <c r="E38" s="1906"/>
      <c r="F38" s="1906"/>
      <c r="G38" s="1906"/>
      <c r="H38" s="1906"/>
      <c r="I38" s="1906"/>
      <c r="J38" s="1906"/>
      <c r="K38" s="1906"/>
      <c r="L38" s="1906"/>
      <c r="M38" s="1906"/>
      <c r="N38" s="1906"/>
    </row>
  </sheetData>
  <sheetProtection formatCells="0" formatRows="0" autoFilter="0"/>
  <mergeCells count="16">
    <mergeCell ref="B22:N22"/>
    <mergeCell ref="D29:N29"/>
    <mergeCell ref="B11:N11"/>
    <mergeCell ref="D2:N2"/>
    <mergeCell ref="D3:N3"/>
    <mergeCell ref="D4:N4"/>
    <mergeCell ref="D24:N24"/>
    <mergeCell ref="D25:N25"/>
    <mergeCell ref="D27:N27"/>
    <mergeCell ref="D28:N28"/>
    <mergeCell ref="B30:N30"/>
    <mergeCell ref="D37:N37"/>
    <mergeCell ref="D38:N38"/>
    <mergeCell ref="D31:N31"/>
    <mergeCell ref="D35:N35"/>
    <mergeCell ref="D36:N36"/>
  </mergeCells>
  <phoneticPr fontId="8" type="noConversion"/>
  <printOptions horizontalCentered="1"/>
  <pageMargins left="0.44" right="0.25" top="0.61" bottom="0.73" header="0.35"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46" r:id="rId4" name="Check Box 10">
              <controlPr defaultSize="0" print="0" autoFill="0" autoLine="0" autoPict="0">
                <anchor moveWithCells="1">
                  <from>
                    <xdr:col>0</xdr:col>
                    <xdr:colOff>66675</xdr:colOff>
                    <xdr:row>24</xdr:row>
                    <xdr:rowOff>9525</xdr:rowOff>
                  </from>
                  <to>
                    <xdr:col>13</xdr:col>
                    <xdr:colOff>1038225</xdr:colOff>
                    <xdr:row>24</xdr:row>
                    <xdr:rowOff>228600</xdr:rowOff>
                  </to>
                </anchor>
              </controlPr>
            </control>
          </mc:Choice>
        </mc:AlternateContent>
        <mc:AlternateContent xmlns:mc="http://schemas.openxmlformats.org/markup-compatibility/2006">
          <mc:Choice Requires="x14">
            <control shapeId="14347" r:id="rId5" name="Check Box 11">
              <controlPr defaultSize="0" print="0" autoFill="0" autoLine="0" autoPict="0">
                <anchor moveWithCells="1">
                  <from>
                    <xdr:col>0</xdr:col>
                    <xdr:colOff>66675</xdr:colOff>
                    <xdr:row>26</xdr:row>
                    <xdr:rowOff>19050</xdr:rowOff>
                  </from>
                  <to>
                    <xdr:col>13</xdr:col>
                    <xdr:colOff>1038225</xdr:colOff>
                    <xdr:row>26</xdr:row>
                    <xdr:rowOff>238125</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9"/>
  </sheetPr>
  <dimension ref="B1:U407"/>
  <sheetViews>
    <sheetView showZeros="0" workbookViewId="0">
      <pane ySplit="3" topLeftCell="A4" activePane="bottomLeft" state="frozen"/>
      <selection pane="bottomLeft" activeCell="F5" sqref="F5"/>
    </sheetView>
  </sheetViews>
  <sheetFormatPr defaultRowHeight="14.25"/>
  <cols>
    <col min="1" max="1" width="0" style="19" hidden="1" customWidth="1"/>
    <col min="2" max="2" width="7.5703125" style="19" customWidth="1"/>
    <col min="3" max="3" width="11" style="19" customWidth="1"/>
    <col min="4" max="4" width="12.42578125" style="19" customWidth="1"/>
    <col min="5" max="5" width="15.42578125" style="23" customWidth="1"/>
    <col min="6" max="6" width="50.140625" style="19" customWidth="1"/>
    <col min="7" max="7" width="13.5703125" style="23" customWidth="1"/>
    <col min="8" max="8" width="15.140625" style="23" hidden="1" customWidth="1"/>
    <col min="9" max="9" width="11.85546875" style="23" customWidth="1"/>
    <col min="10" max="10" width="3" style="19" customWidth="1"/>
    <col min="11" max="11" width="9.5703125" style="19" customWidth="1"/>
    <col min="12" max="12" width="15.7109375" style="19" customWidth="1"/>
    <col min="13" max="13" width="0" style="19" hidden="1" customWidth="1"/>
    <col min="14" max="14" width="9.140625" style="19" hidden="1" customWidth="1"/>
    <col min="15" max="16384" width="9.140625" style="19"/>
  </cols>
  <sheetData>
    <row r="1" spans="2:21" ht="33" customHeight="1">
      <c r="B1" s="1914" t="s">
        <v>89</v>
      </c>
      <c r="C1" s="17"/>
      <c r="D1" s="17"/>
      <c r="E1" s="398"/>
      <c r="F1" s="17"/>
      <c r="G1" s="398"/>
      <c r="H1" s="398"/>
      <c r="I1" s="398"/>
      <c r="J1" s="17"/>
      <c r="K1" s="1823" t="s">
        <v>1822</v>
      </c>
      <c r="L1" s="1890" t="s">
        <v>811</v>
      </c>
      <c r="M1" s="1915" t="str">
        <f>"Użytki zielone do płatności  w: "&amp;L3&amp;" roku - kod 3.1 "</f>
        <v xml:space="preserve">Użytki zielone do płatności  w: 2016 roku - kod 3.1 </v>
      </c>
      <c r="N1" s="503"/>
      <c r="O1" s="63"/>
      <c r="P1" s="63"/>
      <c r="Q1" s="63"/>
      <c r="R1" s="63"/>
      <c r="S1" s="63"/>
      <c r="T1" s="63"/>
      <c r="U1" s="63"/>
    </row>
    <row r="2" spans="2:21" ht="15" customHeight="1">
      <c r="B2" s="1914"/>
      <c r="C2" s="450" t="s">
        <v>1227</v>
      </c>
      <c r="D2" s="63"/>
      <c r="E2" s="450"/>
      <c r="F2" s="450"/>
      <c r="G2" s="64"/>
      <c r="H2" s="64"/>
      <c r="I2" s="64"/>
      <c r="J2" s="63"/>
      <c r="K2" s="1892"/>
      <c r="L2" s="1891"/>
      <c r="M2" s="1916"/>
      <c r="O2" s="63"/>
      <c r="P2" s="63"/>
      <c r="Q2" s="63"/>
      <c r="R2" s="63"/>
      <c r="S2" s="63"/>
      <c r="T2" s="63"/>
      <c r="U2" s="63"/>
    </row>
    <row r="3" spans="2:21" ht="53.25" customHeight="1">
      <c r="B3" s="1372" t="s">
        <v>2339</v>
      </c>
      <c r="C3" s="65" t="s">
        <v>1768</v>
      </c>
      <c r="D3" s="65" t="s">
        <v>570</v>
      </c>
      <c r="E3" s="66" t="s">
        <v>1228</v>
      </c>
      <c r="F3" s="1219" t="s">
        <v>2292</v>
      </c>
      <c r="G3" s="66" t="s">
        <v>2293</v>
      </c>
      <c r="H3" s="1234" t="s">
        <v>810</v>
      </c>
      <c r="I3" s="66" t="s">
        <v>1308</v>
      </c>
      <c r="J3" s="63"/>
      <c r="K3" s="1893"/>
      <c r="L3" s="56">
        <f>'Og s1'!K8</f>
        <v>2016</v>
      </c>
      <c r="M3" s="1917"/>
      <c r="N3" s="52"/>
      <c r="O3" s="63"/>
      <c r="P3" s="63"/>
      <c r="Q3" s="63"/>
      <c r="R3" s="63"/>
      <c r="S3" s="63"/>
      <c r="T3" s="63"/>
      <c r="U3" s="63"/>
    </row>
    <row r="4" spans="2:21" ht="15" customHeight="1">
      <c r="B4" s="1228" t="str">
        <f>IF(D4&gt;0,"Wypełnione","")</f>
        <v/>
      </c>
      <c r="C4" s="469">
        <f>'Og s3a'!C6</f>
        <v>0</v>
      </c>
      <c r="D4" s="498">
        <f>'Og s3a'!F6</f>
        <v>0</v>
      </c>
      <c r="E4" s="392"/>
      <c r="F4" s="1215"/>
      <c r="G4" s="392"/>
      <c r="H4" s="594"/>
      <c r="I4" s="594"/>
      <c r="J4" s="63"/>
      <c r="K4" s="502">
        <f>'Og s3a'!G6</f>
        <v>0</v>
      </c>
      <c r="L4" s="57">
        <f>'Og s3a'!D6</f>
        <v>0</v>
      </c>
      <c r="M4" s="288">
        <f>Import!J4</f>
        <v>0</v>
      </c>
      <c r="N4" s="52" t="s">
        <v>2321</v>
      </c>
      <c r="O4" s="63"/>
      <c r="P4" s="63"/>
      <c r="Q4" s="63"/>
      <c r="R4" s="63"/>
      <c r="S4" s="63"/>
      <c r="T4" s="63"/>
      <c r="U4" s="63"/>
    </row>
    <row r="5" spans="2:21" ht="15" customHeight="1">
      <c r="B5" s="1228" t="str">
        <f t="shared" ref="B5:B68" si="0">IF(D5&gt;0,"Wypełnione","")</f>
        <v/>
      </c>
      <c r="C5" s="469">
        <f>'Og s3a'!C7</f>
        <v>0</v>
      </c>
      <c r="D5" s="498">
        <f>'Og s3a'!F7</f>
        <v>0</v>
      </c>
      <c r="E5" s="392"/>
      <c r="F5" s="1215"/>
      <c r="G5" s="392"/>
      <c r="H5" s="594"/>
      <c r="I5" s="594"/>
      <c r="J5" s="63"/>
      <c r="K5" s="502">
        <f>'Og s3a'!G7</f>
        <v>0</v>
      </c>
      <c r="L5" s="57">
        <f>'Og s3a'!D7</f>
        <v>0</v>
      </c>
      <c r="M5" s="288">
        <f>Import!J5</f>
        <v>0</v>
      </c>
      <c r="N5" s="52" t="s">
        <v>2322</v>
      </c>
      <c r="O5" s="63"/>
      <c r="P5" s="63"/>
      <c r="Q5" s="63"/>
      <c r="R5" s="63"/>
      <c r="S5" s="63"/>
      <c r="T5" s="63"/>
      <c r="U5" s="63"/>
    </row>
    <row r="6" spans="2:21" ht="15" customHeight="1">
      <c r="B6" s="1228" t="str">
        <f t="shared" si="0"/>
        <v/>
      </c>
      <c r="C6" s="469">
        <f>'Og s3a'!C8</f>
        <v>0</v>
      </c>
      <c r="D6" s="498">
        <f>'Og s3a'!F8</f>
        <v>0</v>
      </c>
      <c r="E6" s="392"/>
      <c r="F6" s="1215"/>
      <c r="G6" s="392"/>
      <c r="H6" s="594"/>
      <c r="I6" s="594"/>
      <c r="J6" s="63"/>
      <c r="K6" s="502">
        <f>'Og s3a'!G8</f>
        <v>0</v>
      </c>
      <c r="L6" s="57">
        <f>'Og s3a'!D8</f>
        <v>0</v>
      </c>
      <c r="M6" s="288">
        <f>Import!J6</f>
        <v>0</v>
      </c>
      <c r="N6" s="52" t="s">
        <v>1185</v>
      </c>
      <c r="O6" s="63"/>
      <c r="P6" s="63"/>
      <c r="Q6" s="63"/>
      <c r="R6" s="63"/>
      <c r="S6" s="63"/>
      <c r="T6" s="63"/>
      <c r="U6" s="63"/>
    </row>
    <row r="7" spans="2:21" ht="15" customHeight="1">
      <c r="B7" s="1228" t="str">
        <f t="shared" si="0"/>
        <v/>
      </c>
      <c r="C7" s="469">
        <f>'Og s3a'!C9</f>
        <v>0</v>
      </c>
      <c r="D7" s="498">
        <f>'Og s3a'!F9</f>
        <v>0</v>
      </c>
      <c r="E7" s="392"/>
      <c r="F7" s="1215"/>
      <c r="G7" s="392"/>
      <c r="H7" s="594"/>
      <c r="I7" s="594"/>
      <c r="J7" s="63"/>
      <c r="K7" s="502">
        <f>'Og s3a'!G9</f>
        <v>0</v>
      </c>
      <c r="L7" s="57">
        <f>'Og s3a'!D9</f>
        <v>0</v>
      </c>
      <c r="M7" s="288">
        <f>Import!J7</f>
        <v>0</v>
      </c>
      <c r="O7" s="63"/>
      <c r="P7" s="63"/>
      <c r="Q7" s="63"/>
      <c r="R7" s="63"/>
      <c r="S7" s="63"/>
      <c r="T7" s="63"/>
      <c r="U7" s="63"/>
    </row>
    <row r="8" spans="2:21" ht="15" customHeight="1">
      <c r="B8" s="1228" t="str">
        <f t="shared" si="0"/>
        <v/>
      </c>
      <c r="C8" s="469">
        <f>'Og s3a'!C10</f>
        <v>0</v>
      </c>
      <c r="D8" s="498">
        <f>'Og s3a'!F10</f>
        <v>0</v>
      </c>
      <c r="E8" s="392"/>
      <c r="F8" s="1215"/>
      <c r="G8" s="392"/>
      <c r="H8" s="594"/>
      <c r="I8" s="594"/>
      <c r="J8" s="63"/>
      <c r="K8" s="502">
        <f>'Og s3a'!G10</f>
        <v>0</v>
      </c>
      <c r="L8" s="57">
        <f>'Og s3a'!D10</f>
        <v>0</v>
      </c>
      <c r="M8" s="288">
        <f>Import!J8</f>
        <v>0</v>
      </c>
      <c r="N8" s="59"/>
      <c r="O8" s="63"/>
      <c r="P8" s="63"/>
      <c r="Q8" s="63"/>
      <c r="R8" s="63"/>
      <c r="S8" s="63"/>
      <c r="T8" s="63"/>
      <c r="U8" s="63"/>
    </row>
    <row r="9" spans="2:21" ht="15" customHeight="1">
      <c r="B9" s="1228" t="str">
        <f t="shared" si="0"/>
        <v/>
      </c>
      <c r="C9" s="469">
        <f>'Og s3a'!C11</f>
        <v>0</v>
      </c>
      <c r="D9" s="498">
        <f>'Og s3a'!F11</f>
        <v>0</v>
      </c>
      <c r="E9" s="392"/>
      <c r="F9" s="1215"/>
      <c r="G9" s="392"/>
      <c r="H9" s="594"/>
      <c r="I9" s="594"/>
      <c r="J9" s="63"/>
      <c r="K9" s="502">
        <f>'Og s3a'!G11</f>
        <v>0</v>
      </c>
      <c r="L9" s="57">
        <f>'Og s3a'!D11</f>
        <v>0</v>
      </c>
      <c r="M9" s="288">
        <f>Import!J9</f>
        <v>0</v>
      </c>
      <c r="N9" s="59" t="s">
        <v>2294</v>
      </c>
      <c r="O9" s="63"/>
      <c r="P9" s="63"/>
      <c r="Q9" s="63"/>
      <c r="R9" s="63"/>
      <c r="S9" s="63"/>
      <c r="T9" s="63"/>
      <c r="U9" s="63"/>
    </row>
    <row r="10" spans="2:21" ht="15" customHeight="1">
      <c r="B10" s="1228" t="str">
        <f t="shared" si="0"/>
        <v/>
      </c>
      <c r="C10" s="469">
        <f>'Og s3a'!C12</f>
        <v>0</v>
      </c>
      <c r="D10" s="498">
        <f>'Og s3a'!F12</f>
        <v>0</v>
      </c>
      <c r="E10" s="392"/>
      <c r="F10" s="1215"/>
      <c r="G10" s="392"/>
      <c r="H10" s="594"/>
      <c r="I10" s="594"/>
      <c r="J10" s="63"/>
      <c r="K10" s="502">
        <f>'Og s3a'!G12</f>
        <v>0</v>
      </c>
      <c r="L10" s="57">
        <f>'Og s3a'!D12</f>
        <v>0</v>
      </c>
      <c r="M10" s="288">
        <f>Import!J10</f>
        <v>0</v>
      </c>
      <c r="N10" s="59" t="s">
        <v>2295</v>
      </c>
      <c r="O10" s="63"/>
      <c r="P10" s="63"/>
      <c r="Q10" s="63"/>
      <c r="R10" s="63"/>
      <c r="S10" s="63"/>
      <c r="T10" s="63"/>
      <c r="U10" s="63"/>
    </row>
    <row r="11" spans="2:21" ht="15" customHeight="1">
      <c r="B11" s="1228" t="str">
        <f t="shared" si="0"/>
        <v/>
      </c>
      <c r="C11" s="469">
        <f>'Og s3a'!C13</f>
        <v>0</v>
      </c>
      <c r="D11" s="498">
        <f>'Og s3a'!F13</f>
        <v>0</v>
      </c>
      <c r="E11" s="392"/>
      <c r="F11" s="1215"/>
      <c r="G11" s="392"/>
      <c r="H11" s="594"/>
      <c r="I11" s="594"/>
      <c r="J11" s="63"/>
      <c r="K11" s="502">
        <f>'Og s3a'!G13</f>
        <v>0</v>
      </c>
      <c r="L11" s="57">
        <f>'Og s3a'!D13</f>
        <v>0</v>
      </c>
      <c r="M11" s="288">
        <f>Import!J11</f>
        <v>0</v>
      </c>
      <c r="O11" s="63"/>
      <c r="P11" s="63"/>
      <c r="Q11" s="63"/>
      <c r="R11" s="63"/>
      <c r="S11" s="63"/>
      <c r="T11" s="63"/>
      <c r="U11" s="63"/>
    </row>
    <row r="12" spans="2:21" ht="15" customHeight="1">
      <c r="B12" s="1228" t="str">
        <f t="shared" si="0"/>
        <v/>
      </c>
      <c r="C12" s="469">
        <f>'Og s3a'!C14</f>
        <v>0</v>
      </c>
      <c r="D12" s="498">
        <f>'Og s3a'!F14</f>
        <v>0</v>
      </c>
      <c r="E12" s="392"/>
      <c r="F12" s="1215"/>
      <c r="G12" s="392"/>
      <c r="H12" s="594"/>
      <c r="I12" s="594"/>
      <c r="J12" s="63"/>
      <c r="K12" s="502">
        <f>'Og s3a'!G14</f>
        <v>0</v>
      </c>
      <c r="L12" s="57">
        <f>'Og s3a'!D14</f>
        <v>0</v>
      </c>
      <c r="M12" s="288">
        <f>Import!J12</f>
        <v>0</v>
      </c>
      <c r="N12" s="63"/>
      <c r="O12" s="63"/>
      <c r="P12" s="63"/>
      <c r="Q12" s="63"/>
      <c r="R12" s="63"/>
      <c r="S12" s="63"/>
      <c r="T12" s="63"/>
      <c r="U12" s="63"/>
    </row>
    <row r="13" spans="2:21" ht="15" customHeight="1">
      <c r="B13" s="1228" t="str">
        <f t="shared" si="0"/>
        <v/>
      </c>
      <c r="C13" s="469">
        <f>'Og s3a'!C15</f>
        <v>0</v>
      </c>
      <c r="D13" s="498">
        <f>'Og s3a'!F15</f>
        <v>0</v>
      </c>
      <c r="E13" s="392"/>
      <c r="F13" s="1215"/>
      <c r="G13" s="392"/>
      <c r="H13" s="594"/>
      <c r="I13" s="594"/>
      <c r="J13" s="63"/>
      <c r="K13" s="502">
        <f>'Og s3a'!G15</f>
        <v>0</v>
      </c>
      <c r="L13" s="57">
        <f>'Og s3a'!D15</f>
        <v>0</v>
      </c>
      <c r="M13" s="288">
        <f>Import!J13</f>
        <v>0</v>
      </c>
      <c r="N13" s="63"/>
      <c r="O13" s="63"/>
      <c r="P13" s="63"/>
      <c r="Q13" s="63"/>
      <c r="R13" s="63"/>
      <c r="S13" s="63"/>
      <c r="T13" s="63"/>
      <c r="U13" s="63"/>
    </row>
    <row r="14" spans="2:21" ht="15" customHeight="1">
      <c r="B14" s="1228" t="str">
        <f t="shared" si="0"/>
        <v/>
      </c>
      <c r="C14" s="469">
        <f>'Og s3a'!C16</f>
        <v>0</v>
      </c>
      <c r="D14" s="498">
        <f>'Og s3a'!F16</f>
        <v>0</v>
      </c>
      <c r="E14" s="392"/>
      <c r="F14" s="1215"/>
      <c r="G14" s="392"/>
      <c r="H14" s="594"/>
      <c r="I14" s="594"/>
      <c r="J14" s="63"/>
      <c r="K14" s="502">
        <f>'Og s3a'!G16</f>
        <v>0</v>
      </c>
      <c r="L14" s="57">
        <f>'Og s3a'!D16</f>
        <v>0</v>
      </c>
      <c r="M14" s="288">
        <f>Import!J14</f>
        <v>0</v>
      </c>
      <c r="N14" s="63"/>
      <c r="O14" s="63"/>
      <c r="P14" s="63"/>
      <c r="Q14" s="63"/>
      <c r="R14" s="63"/>
      <c r="S14" s="63"/>
      <c r="T14" s="63"/>
      <c r="U14" s="63"/>
    </row>
    <row r="15" spans="2:21" ht="15" customHeight="1">
      <c r="B15" s="1228" t="str">
        <f t="shared" si="0"/>
        <v/>
      </c>
      <c r="C15" s="469">
        <f>'Og s3a'!C17</f>
        <v>0</v>
      </c>
      <c r="D15" s="498">
        <f>'Og s3a'!F17</f>
        <v>0</v>
      </c>
      <c r="E15" s="392"/>
      <c r="F15" s="1215"/>
      <c r="G15" s="392"/>
      <c r="H15" s="594"/>
      <c r="I15" s="594"/>
      <c r="J15" s="63"/>
      <c r="K15" s="502">
        <f>'Og s3a'!G17</f>
        <v>0</v>
      </c>
      <c r="L15" s="57">
        <f>'Og s3a'!D17</f>
        <v>0</v>
      </c>
      <c r="M15" s="288">
        <f>Import!J15</f>
        <v>0</v>
      </c>
      <c r="N15" s="63"/>
      <c r="O15" s="63"/>
      <c r="P15" s="63"/>
      <c r="Q15" s="63"/>
      <c r="R15" s="63"/>
      <c r="S15" s="63"/>
      <c r="T15" s="63"/>
      <c r="U15" s="63"/>
    </row>
    <row r="16" spans="2:21" ht="15" customHeight="1">
      <c r="B16" s="1228" t="str">
        <f t="shared" si="0"/>
        <v/>
      </c>
      <c r="C16" s="469">
        <f>'Og s3a'!C18</f>
        <v>0</v>
      </c>
      <c r="D16" s="498">
        <f>'Og s3a'!F18</f>
        <v>0</v>
      </c>
      <c r="E16" s="392"/>
      <c r="F16" s="1215"/>
      <c r="G16" s="392"/>
      <c r="H16" s="594"/>
      <c r="I16" s="594"/>
      <c r="J16" s="63"/>
      <c r="K16" s="502">
        <f>'Og s3a'!G18</f>
        <v>0</v>
      </c>
      <c r="L16" s="57">
        <f>'Og s3a'!D18</f>
        <v>0</v>
      </c>
      <c r="M16" s="288">
        <f>Import!J16</f>
        <v>0</v>
      </c>
      <c r="N16" s="63"/>
      <c r="O16" s="63"/>
      <c r="P16" s="63"/>
      <c r="Q16" s="63"/>
      <c r="R16" s="63"/>
      <c r="S16" s="63"/>
      <c r="T16" s="63"/>
      <c r="U16" s="63"/>
    </row>
    <row r="17" spans="2:21" ht="15" customHeight="1">
      <c r="B17" s="1228" t="str">
        <f t="shared" si="0"/>
        <v/>
      </c>
      <c r="C17" s="469">
        <f>'Og s3a'!C19</f>
        <v>0</v>
      </c>
      <c r="D17" s="498">
        <f>'Og s3a'!F19</f>
        <v>0</v>
      </c>
      <c r="E17" s="392"/>
      <c r="F17" s="1215"/>
      <c r="G17" s="392"/>
      <c r="H17" s="594"/>
      <c r="I17" s="594"/>
      <c r="J17" s="63"/>
      <c r="K17" s="502">
        <f>'Og s3a'!G19</f>
        <v>0</v>
      </c>
      <c r="L17" s="57">
        <f>'Og s3a'!D19</f>
        <v>0</v>
      </c>
      <c r="M17" s="288">
        <f>Import!J17</f>
        <v>0</v>
      </c>
      <c r="N17" s="63"/>
      <c r="O17" s="63"/>
      <c r="P17" s="63"/>
      <c r="Q17" s="63"/>
      <c r="R17" s="63"/>
      <c r="S17" s="63"/>
      <c r="T17" s="63"/>
      <c r="U17" s="63"/>
    </row>
    <row r="18" spans="2:21" ht="15" customHeight="1">
      <c r="B18" s="1228" t="str">
        <f t="shared" si="0"/>
        <v/>
      </c>
      <c r="C18" s="469">
        <f>'Og s3a'!C20</f>
        <v>0</v>
      </c>
      <c r="D18" s="498">
        <f>'Og s3a'!F20</f>
        <v>0</v>
      </c>
      <c r="E18" s="392"/>
      <c r="F18" s="1215"/>
      <c r="G18" s="392"/>
      <c r="H18" s="594"/>
      <c r="I18" s="594"/>
      <c r="J18" s="63"/>
      <c r="K18" s="502">
        <f>'Og s3a'!G20</f>
        <v>0</v>
      </c>
      <c r="L18" s="57">
        <f>'Og s3a'!D20</f>
        <v>0</v>
      </c>
      <c r="M18" s="288">
        <f>Import!J18</f>
        <v>0</v>
      </c>
      <c r="N18" s="63"/>
      <c r="O18" s="63"/>
      <c r="P18" s="63"/>
      <c r="Q18" s="63"/>
      <c r="R18" s="63"/>
      <c r="S18" s="63"/>
      <c r="T18" s="63"/>
      <c r="U18" s="63"/>
    </row>
    <row r="19" spans="2:21" ht="15" customHeight="1">
      <c r="B19" s="1228" t="str">
        <f t="shared" si="0"/>
        <v/>
      </c>
      <c r="C19" s="469">
        <f>'Og s3a'!C21</f>
        <v>0</v>
      </c>
      <c r="D19" s="498">
        <f>'Og s3a'!F21</f>
        <v>0</v>
      </c>
      <c r="E19" s="392"/>
      <c r="F19" s="1215"/>
      <c r="G19" s="392"/>
      <c r="H19" s="594"/>
      <c r="I19" s="594"/>
      <c r="J19" s="63"/>
      <c r="K19" s="502">
        <f>'Og s3a'!G21</f>
        <v>0</v>
      </c>
      <c r="L19" s="57">
        <f>'Og s3a'!D21</f>
        <v>0</v>
      </c>
      <c r="M19" s="288">
        <f>Import!J19</f>
        <v>0</v>
      </c>
      <c r="N19" s="63"/>
      <c r="O19" s="63"/>
      <c r="P19" s="63"/>
      <c r="Q19" s="63"/>
      <c r="R19" s="63"/>
      <c r="S19" s="63"/>
      <c r="T19" s="63"/>
      <c r="U19" s="63"/>
    </row>
    <row r="20" spans="2:21" ht="15" customHeight="1">
      <c r="B20" s="1228" t="str">
        <f t="shared" si="0"/>
        <v/>
      </c>
      <c r="C20" s="469">
        <f>'Og s3a'!C22</f>
        <v>0</v>
      </c>
      <c r="D20" s="498">
        <f>'Og s3a'!F22</f>
        <v>0</v>
      </c>
      <c r="E20" s="392"/>
      <c r="F20" s="1215"/>
      <c r="G20" s="392"/>
      <c r="H20" s="594"/>
      <c r="I20" s="594"/>
      <c r="J20" s="63"/>
      <c r="K20" s="502">
        <f>'Og s3a'!G22</f>
        <v>0</v>
      </c>
      <c r="L20" s="57">
        <f>'Og s3a'!D22</f>
        <v>0</v>
      </c>
      <c r="M20" s="288">
        <f>Import!J20</f>
        <v>0</v>
      </c>
      <c r="N20" s="63"/>
      <c r="O20" s="63"/>
      <c r="P20" s="63"/>
      <c r="Q20" s="63"/>
      <c r="R20" s="63"/>
      <c r="S20" s="63"/>
      <c r="T20" s="63"/>
      <c r="U20" s="63"/>
    </row>
    <row r="21" spans="2:21" ht="15" customHeight="1">
      <c r="B21" s="1228" t="str">
        <f t="shared" si="0"/>
        <v/>
      </c>
      <c r="C21" s="469">
        <f>'Og s3a'!C23</f>
        <v>0</v>
      </c>
      <c r="D21" s="498">
        <f>'Og s3a'!F23</f>
        <v>0</v>
      </c>
      <c r="E21" s="392"/>
      <c r="F21" s="1215"/>
      <c r="G21" s="392"/>
      <c r="H21" s="594"/>
      <c r="I21" s="594"/>
      <c r="J21" s="63"/>
      <c r="K21" s="502">
        <f>'Og s3a'!G23</f>
        <v>0</v>
      </c>
      <c r="L21" s="57">
        <f>'Og s3a'!D23</f>
        <v>0</v>
      </c>
      <c r="M21" s="288">
        <f>Import!J21</f>
        <v>0</v>
      </c>
      <c r="N21" s="63"/>
      <c r="O21" s="63"/>
      <c r="P21" s="63"/>
      <c r="Q21" s="63"/>
      <c r="R21" s="63"/>
      <c r="S21" s="63"/>
      <c r="T21" s="63"/>
      <c r="U21" s="63"/>
    </row>
    <row r="22" spans="2:21" ht="15" customHeight="1">
      <c r="B22" s="1228" t="str">
        <f t="shared" si="0"/>
        <v/>
      </c>
      <c r="C22" s="469">
        <f>'Og s3a'!C24</f>
        <v>0</v>
      </c>
      <c r="D22" s="498">
        <f>'Og s3a'!F24</f>
        <v>0</v>
      </c>
      <c r="E22" s="392"/>
      <c r="F22" s="1215"/>
      <c r="G22" s="392"/>
      <c r="H22" s="594"/>
      <c r="I22" s="594"/>
      <c r="J22" s="63"/>
      <c r="K22" s="502">
        <f>'Og s3a'!G24</f>
        <v>0</v>
      </c>
      <c r="L22" s="57">
        <f>'Og s3a'!D24</f>
        <v>0</v>
      </c>
      <c r="M22" s="288">
        <f>Import!J22</f>
        <v>0</v>
      </c>
      <c r="N22" s="63"/>
      <c r="O22" s="63"/>
      <c r="P22" s="63"/>
      <c r="Q22" s="63"/>
      <c r="R22" s="63"/>
      <c r="S22" s="63"/>
      <c r="T22" s="63"/>
      <c r="U22" s="63"/>
    </row>
    <row r="23" spans="2:21" ht="15" customHeight="1">
      <c r="B23" s="1228" t="str">
        <f t="shared" si="0"/>
        <v/>
      </c>
      <c r="C23" s="469">
        <f>'Og s3a'!C25</f>
        <v>0</v>
      </c>
      <c r="D23" s="498">
        <f>'Og s3a'!F25</f>
        <v>0</v>
      </c>
      <c r="E23" s="392"/>
      <c r="F23" s="1215"/>
      <c r="G23" s="392"/>
      <c r="H23" s="594"/>
      <c r="I23" s="594"/>
      <c r="J23" s="63"/>
      <c r="K23" s="502">
        <f>'Og s3a'!G25</f>
        <v>0</v>
      </c>
      <c r="L23" s="57">
        <f>'Og s3a'!D25</f>
        <v>0</v>
      </c>
      <c r="M23" s="288">
        <f>Import!J23</f>
        <v>0</v>
      </c>
      <c r="N23" s="63"/>
      <c r="O23" s="63"/>
      <c r="P23" s="63"/>
      <c r="Q23" s="63"/>
      <c r="R23" s="63"/>
      <c r="S23" s="63"/>
      <c r="T23" s="63"/>
      <c r="U23" s="63"/>
    </row>
    <row r="24" spans="2:21" ht="15" customHeight="1">
      <c r="B24" s="1228" t="str">
        <f t="shared" si="0"/>
        <v/>
      </c>
      <c r="C24" s="469">
        <f>'Og s3a'!C26</f>
        <v>0</v>
      </c>
      <c r="D24" s="498">
        <f>'Og s3a'!F26</f>
        <v>0</v>
      </c>
      <c r="E24" s="392"/>
      <c r="F24" s="1215"/>
      <c r="G24" s="392"/>
      <c r="H24" s="594"/>
      <c r="I24" s="594"/>
      <c r="J24" s="63"/>
      <c r="K24" s="502">
        <f>'Og s3a'!G26</f>
        <v>0</v>
      </c>
      <c r="L24" s="57">
        <f>'Og s3a'!D26</f>
        <v>0</v>
      </c>
      <c r="M24" s="288">
        <f>Import!J24</f>
        <v>0</v>
      </c>
      <c r="N24" s="63"/>
      <c r="O24" s="63"/>
      <c r="P24" s="63"/>
      <c r="Q24" s="63"/>
      <c r="R24" s="63"/>
      <c r="S24" s="63"/>
      <c r="T24" s="63"/>
      <c r="U24" s="63"/>
    </row>
    <row r="25" spans="2:21" ht="15" customHeight="1">
      <c r="B25" s="1228" t="str">
        <f t="shared" si="0"/>
        <v/>
      </c>
      <c r="C25" s="469">
        <f>'Og s3a'!C27</f>
        <v>0</v>
      </c>
      <c r="D25" s="498">
        <f>'Og s3a'!F27</f>
        <v>0</v>
      </c>
      <c r="E25" s="392"/>
      <c r="F25" s="1215"/>
      <c r="G25" s="392"/>
      <c r="H25" s="594"/>
      <c r="I25" s="594"/>
      <c r="J25" s="63"/>
      <c r="K25" s="502">
        <f>'Og s3a'!G27</f>
        <v>0</v>
      </c>
      <c r="L25" s="57">
        <f>'Og s3a'!D27</f>
        <v>0</v>
      </c>
      <c r="M25" s="288">
        <f>Import!J25</f>
        <v>0</v>
      </c>
      <c r="N25" s="63"/>
      <c r="O25" s="63"/>
      <c r="P25" s="63"/>
      <c r="Q25" s="63"/>
      <c r="R25" s="63"/>
      <c r="S25" s="63"/>
      <c r="T25" s="63"/>
      <c r="U25" s="63"/>
    </row>
    <row r="26" spans="2:21" ht="15" customHeight="1">
      <c r="B26" s="1228" t="str">
        <f t="shared" si="0"/>
        <v/>
      </c>
      <c r="C26" s="469">
        <f>'Og s3a'!C28</f>
        <v>0</v>
      </c>
      <c r="D26" s="498">
        <f>'Og s3a'!F28</f>
        <v>0</v>
      </c>
      <c r="E26" s="392"/>
      <c r="F26" s="1215"/>
      <c r="G26" s="392"/>
      <c r="H26" s="594"/>
      <c r="I26" s="594"/>
      <c r="J26" s="63"/>
      <c r="K26" s="502">
        <f>'Og s3a'!G28</f>
        <v>0</v>
      </c>
      <c r="L26" s="57">
        <f>'Og s3a'!D28</f>
        <v>0</v>
      </c>
      <c r="M26" s="288">
        <f>Import!J26</f>
        <v>0</v>
      </c>
      <c r="N26" s="63"/>
      <c r="O26" s="63"/>
      <c r="P26" s="63"/>
      <c r="Q26" s="63"/>
      <c r="R26" s="63"/>
      <c r="S26" s="63"/>
      <c r="T26" s="63"/>
      <c r="U26" s="63"/>
    </row>
    <row r="27" spans="2:21" ht="15" customHeight="1">
      <c r="B27" s="1228" t="str">
        <f t="shared" si="0"/>
        <v/>
      </c>
      <c r="C27" s="469">
        <f>'Og s3a'!C29</f>
        <v>0</v>
      </c>
      <c r="D27" s="498">
        <f>'Og s3a'!F29</f>
        <v>0</v>
      </c>
      <c r="E27" s="392"/>
      <c r="F27" s="1215"/>
      <c r="G27" s="392"/>
      <c r="H27" s="594"/>
      <c r="I27" s="594"/>
      <c r="J27" s="63"/>
      <c r="K27" s="502">
        <f>'Og s3a'!G29</f>
        <v>0</v>
      </c>
      <c r="L27" s="57">
        <f>'Og s3a'!D29</f>
        <v>0</v>
      </c>
      <c r="M27" s="288">
        <f>Import!J27</f>
        <v>0</v>
      </c>
      <c r="N27" s="63"/>
      <c r="O27" s="63"/>
      <c r="P27" s="63"/>
      <c r="Q27" s="63"/>
      <c r="R27" s="63"/>
      <c r="S27" s="63"/>
      <c r="T27" s="63"/>
      <c r="U27" s="63"/>
    </row>
    <row r="28" spans="2:21" ht="15" customHeight="1">
      <c r="B28" s="1228" t="str">
        <f t="shared" si="0"/>
        <v/>
      </c>
      <c r="C28" s="469">
        <f>'Og s3a'!C30</f>
        <v>0</v>
      </c>
      <c r="D28" s="498">
        <f>'Og s3a'!F30</f>
        <v>0</v>
      </c>
      <c r="E28" s="392"/>
      <c r="F28" s="1215"/>
      <c r="G28" s="392"/>
      <c r="H28" s="594"/>
      <c r="I28" s="594"/>
      <c r="J28" s="63"/>
      <c r="K28" s="502">
        <f>'Og s3a'!G30</f>
        <v>0</v>
      </c>
      <c r="L28" s="57">
        <f>'Og s3a'!D30</f>
        <v>0</v>
      </c>
      <c r="M28" s="288">
        <f>Import!J28</f>
        <v>0</v>
      </c>
      <c r="N28" s="63"/>
      <c r="O28" s="63"/>
      <c r="P28" s="63"/>
      <c r="Q28" s="63"/>
      <c r="R28" s="63"/>
      <c r="S28" s="63"/>
      <c r="T28" s="63"/>
      <c r="U28" s="63"/>
    </row>
    <row r="29" spans="2:21" ht="15" customHeight="1">
      <c r="B29" s="1228" t="str">
        <f t="shared" si="0"/>
        <v/>
      </c>
      <c r="C29" s="469">
        <f>'Og s3a'!C31</f>
        <v>0</v>
      </c>
      <c r="D29" s="498">
        <f>'Og s3a'!F31</f>
        <v>0</v>
      </c>
      <c r="E29" s="392"/>
      <c r="F29" s="1215"/>
      <c r="G29" s="392"/>
      <c r="H29" s="594"/>
      <c r="I29" s="594"/>
      <c r="J29" s="63"/>
      <c r="K29" s="502">
        <f>'Og s3a'!G31</f>
        <v>0</v>
      </c>
      <c r="L29" s="57">
        <f>'Og s3a'!D31</f>
        <v>0</v>
      </c>
      <c r="M29" s="288">
        <f>Import!J29</f>
        <v>0</v>
      </c>
      <c r="N29" s="63"/>
      <c r="O29" s="63"/>
      <c r="P29" s="63"/>
      <c r="Q29" s="63"/>
      <c r="R29" s="63"/>
      <c r="S29" s="63"/>
      <c r="T29" s="63"/>
      <c r="U29" s="63"/>
    </row>
    <row r="30" spans="2:21" ht="15" customHeight="1">
      <c r="B30" s="1228" t="str">
        <f t="shared" si="0"/>
        <v/>
      </c>
      <c r="C30" s="469">
        <f>'Og s3a'!C32</f>
        <v>0</v>
      </c>
      <c r="D30" s="498">
        <f>'Og s3a'!F32</f>
        <v>0</v>
      </c>
      <c r="E30" s="392"/>
      <c r="F30" s="1215"/>
      <c r="G30" s="392"/>
      <c r="H30" s="594"/>
      <c r="I30" s="594"/>
      <c r="J30" s="63"/>
      <c r="K30" s="502">
        <f>'Og s3a'!G32</f>
        <v>0</v>
      </c>
      <c r="L30" s="57">
        <f>'Og s3a'!D32</f>
        <v>0</v>
      </c>
      <c r="M30" s="288">
        <f>Import!J30</f>
        <v>0</v>
      </c>
      <c r="N30" s="63"/>
      <c r="O30" s="63"/>
      <c r="P30" s="63"/>
      <c r="Q30" s="63"/>
      <c r="R30" s="63"/>
      <c r="S30" s="63"/>
      <c r="T30" s="63"/>
      <c r="U30" s="63"/>
    </row>
    <row r="31" spans="2:21" ht="15" customHeight="1">
      <c r="B31" s="1228" t="str">
        <f t="shared" si="0"/>
        <v/>
      </c>
      <c r="C31" s="469">
        <f>'Og s3a'!C33</f>
        <v>0</v>
      </c>
      <c r="D31" s="498">
        <f>'Og s3a'!F33</f>
        <v>0</v>
      </c>
      <c r="E31" s="392"/>
      <c r="F31" s="1215"/>
      <c r="G31" s="392"/>
      <c r="H31" s="594"/>
      <c r="I31" s="594"/>
      <c r="J31" s="63"/>
      <c r="K31" s="502">
        <f>'Og s3a'!G33</f>
        <v>0</v>
      </c>
      <c r="L31" s="57">
        <f>'Og s3a'!D33</f>
        <v>0</v>
      </c>
      <c r="M31" s="288">
        <f>Import!J31</f>
        <v>0</v>
      </c>
      <c r="N31" s="63"/>
      <c r="O31" s="63"/>
      <c r="P31" s="63"/>
      <c r="Q31" s="63"/>
      <c r="R31" s="63"/>
      <c r="S31" s="63"/>
      <c r="T31" s="63"/>
      <c r="U31" s="63"/>
    </row>
    <row r="32" spans="2:21" ht="15" customHeight="1">
      <c r="B32" s="1228" t="str">
        <f t="shared" si="0"/>
        <v/>
      </c>
      <c r="C32" s="469">
        <f>'Og s3a'!C34</f>
        <v>0</v>
      </c>
      <c r="D32" s="498">
        <f>'Og s3a'!F34</f>
        <v>0</v>
      </c>
      <c r="E32" s="392"/>
      <c r="F32" s="1215"/>
      <c r="G32" s="392"/>
      <c r="H32" s="594"/>
      <c r="I32" s="594"/>
      <c r="J32" s="63"/>
      <c r="K32" s="502">
        <f>'Og s3a'!G34</f>
        <v>0</v>
      </c>
      <c r="L32" s="57">
        <f>'Og s3a'!D34</f>
        <v>0</v>
      </c>
      <c r="M32" s="288">
        <f>Import!J32</f>
        <v>0</v>
      </c>
      <c r="N32" s="63"/>
      <c r="O32" s="63"/>
      <c r="P32" s="63"/>
      <c r="Q32" s="63"/>
      <c r="R32" s="63"/>
      <c r="S32" s="63"/>
      <c r="T32" s="63"/>
      <c r="U32" s="63"/>
    </row>
    <row r="33" spans="2:21" ht="15" customHeight="1">
      <c r="B33" s="1228" t="str">
        <f t="shared" si="0"/>
        <v/>
      </c>
      <c r="C33" s="469">
        <f>'Og s3a'!C35</f>
        <v>0</v>
      </c>
      <c r="D33" s="498">
        <f>'Og s3a'!F35</f>
        <v>0</v>
      </c>
      <c r="E33" s="392"/>
      <c r="F33" s="1215"/>
      <c r="G33" s="392"/>
      <c r="H33" s="594"/>
      <c r="I33" s="594"/>
      <c r="J33" s="63"/>
      <c r="K33" s="502">
        <f>'Og s3a'!G35</f>
        <v>0</v>
      </c>
      <c r="L33" s="57">
        <f>'Og s3a'!D35</f>
        <v>0</v>
      </c>
      <c r="M33" s="288">
        <f>Import!J33</f>
        <v>0</v>
      </c>
      <c r="N33" s="63"/>
      <c r="O33" s="63"/>
      <c r="P33" s="63"/>
      <c r="Q33" s="63"/>
      <c r="R33" s="63"/>
      <c r="S33" s="63"/>
      <c r="T33" s="63"/>
      <c r="U33" s="63"/>
    </row>
    <row r="34" spans="2:21" ht="15" customHeight="1">
      <c r="B34" s="1228" t="str">
        <f t="shared" si="0"/>
        <v/>
      </c>
      <c r="C34" s="469">
        <f>'Og s3a'!C36</f>
        <v>0</v>
      </c>
      <c r="D34" s="498">
        <f>'Og s3a'!F36</f>
        <v>0</v>
      </c>
      <c r="E34" s="392"/>
      <c r="F34" s="1215"/>
      <c r="G34" s="392"/>
      <c r="H34" s="594"/>
      <c r="I34" s="594"/>
      <c r="J34" s="63"/>
      <c r="K34" s="502">
        <f>'Og s3a'!G36</f>
        <v>0</v>
      </c>
      <c r="L34" s="57">
        <f>'Og s3a'!D36</f>
        <v>0</v>
      </c>
      <c r="M34" s="288">
        <f>Import!J34</f>
        <v>0</v>
      </c>
      <c r="N34" s="63"/>
      <c r="O34" s="63"/>
      <c r="P34" s="63"/>
      <c r="Q34" s="63"/>
      <c r="R34" s="63"/>
      <c r="S34" s="63"/>
      <c r="T34" s="63"/>
      <c r="U34" s="63"/>
    </row>
    <row r="35" spans="2:21" ht="15" customHeight="1">
      <c r="B35" s="1228" t="str">
        <f t="shared" si="0"/>
        <v/>
      </c>
      <c r="C35" s="469">
        <f>'Og s3a'!C37</f>
        <v>0</v>
      </c>
      <c r="D35" s="498">
        <f>'Og s3a'!F37</f>
        <v>0</v>
      </c>
      <c r="E35" s="392"/>
      <c r="F35" s="1215"/>
      <c r="G35" s="392"/>
      <c r="H35" s="594"/>
      <c r="I35" s="594"/>
      <c r="J35" s="63"/>
      <c r="K35" s="502">
        <f>'Og s3a'!G37</f>
        <v>0</v>
      </c>
      <c r="L35" s="57">
        <f>'Og s3a'!D37</f>
        <v>0</v>
      </c>
      <c r="M35" s="288">
        <f>Import!J35</f>
        <v>0</v>
      </c>
      <c r="N35" s="63"/>
      <c r="O35" s="63"/>
      <c r="P35" s="63"/>
      <c r="Q35" s="63"/>
      <c r="R35" s="63"/>
      <c r="S35" s="63"/>
      <c r="T35" s="63"/>
      <c r="U35" s="63"/>
    </row>
    <row r="36" spans="2:21" ht="15" customHeight="1">
      <c r="B36" s="1228" t="str">
        <f t="shared" si="0"/>
        <v/>
      </c>
      <c r="C36" s="469">
        <f>'Og s3a'!C38</f>
        <v>0</v>
      </c>
      <c r="D36" s="498">
        <f>'Og s3a'!F38</f>
        <v>0</v>
      </c>
      <c r="E36" s="392"/>
      <c r="F36" s="1215"/>
      <c r="G36" s="392"/>
      <c r="H36" s="594"/>
      <c r="I36" s="594"/>
      <c r="J36" s="63"/>
      <c r="K36" s="502">
        <f>'Og s3a'!G38</f>
        <v>0</v>
      </c>
      <c r="L36" s="57">
        <f>'Og s3a'!D38</f>
        <v>0</v>
      </c>
      <c r="M36" s="288">
        <f>Import!J36</f>
        <v>0</v>
      </c>
      <c r="N36" s="63"/>
      <c r="O36" s="63"/>
      <c r="P36" s="63"/>
      <c r="Q36" s="63"/>
      <c r="R36" s="63"/>
      <c r="S36" s="63"/>
      <c r="T36" s="63"/>
      <c r="U36" s="63"/>
    </row>
    <row r="37" spans="2:21" ht="15" customHeight="1">
      <c r="B37" s="1228" t="str">
        <f t="shared" si="0"/>
        <v/>
      </c>
      <c r="C37" s="469">
        <f>'Og s3a'!C39</f>
        <v>0</v>
      </c>
      <c r="D37" s="498">
        <f>'Og s3a'!F39</f>
        <v>0</v>
      </c>
      <c r="E37" s="392"/>
      <c r="F37" s="1215"/>
      <c r="G37" s="392"/>
      <c r="H37" s="594"/>
      <c r="I37" s="594"/>
      <c r="J37" s="63"/>
      <c r="K37" s="502">
        <f>'Og s3a'!G39</f>
        <v>0</v>
      </c>
      <c r="L37" s="57">
        <f>'Og s3a'!D39</f>
        <v>0</v>
      </c>
      <c r="M37" s="288">
        <f>Import!J37</f>
        <v>0</v>
      </c>
      <c r="N37" s="63"/>
      <c r="O37" s="63"/>
      <c r="P37" s="63"/>
      <c r="Q37" s="63"/>
      <c r="R37" s="63"/>
      <c r="S37" s="63"/>
      <c r="T37" s="63"/>
      <c r="U37" s="63"/>
    </row>
    <row r="38" spans="2:21" ht="15" customHeight="1">
      <c r="B38" s="1228" t="str">
        <f t="shared" si="0"/>
        <v/>
      </c>
      <c r="C38" s="469">
        <f>'Og s3a'!C40</f>
        <v>0</v>
      </c>
      <c r="D38" s="498">
        <f>'Og s3a'!F40</f>
        <v>0</v>
      </c>
      <c r="E38" s="392"/>
      <c r="F38" s="1215"/>
      <c r="G38" s="392"/>
      <c r="H38" s="594"/>
      <c r="I38" s="594"/>
      <c r="J38" s="63"/>
      <c r="K38" s="502">
        <f>'Og s3a'!G40</f>
        <v>0</v>
      </c>
      <c r="L38" s="57">
        <f>'Og s3a'!D40</f>
        <v>0</v>
      </c>
      <c r="M38" s="288">
        <f>Import!J38</f>
        <v>0</v>
      </c>
      <c r="N38" s="63"/>
      <c r="O38" s="63"/>
      <c r="P38" s="63"/>
      <c r="Q38" s="63"/>
      <c r="R38" s="63"/>
      <c r="S38" s="63"/>
      <c r="T38" s="63"/>
      <c r="U38" s="63"/>
    </row>
    <row r="39" spans="2:21" ht="15" customHeight="1">
      <c r="B39" s="1228" t="str">
        <f t="shared" si="0"/>
        <v/>
      </c>
      <c r="C39" s="469">
        <f>'Og s3a'!C41</f>
        <v>0</v>
      </c>
      <c r="D39" s="498">
        <f>'Og s3a'!F41</f>
        <v>0</v>
      </c>
      <c r="E39" s="392"/>
      <c r="F39" s="1215"/>
      <c r="G39" s="392"/>
      <c r="H39" s="594"/>
      <c r="I39" s="594"/>
      <c r="J39" s="63"/>
      <c r="K39" s="502">
        <f>'Og s3a'!G41</f>
        <v>0</v>
      </c>
      <c r="L39" s="57">
        <f>'Og s3a'!D41</f>
        <v>0</v>
      </c>
      <c r="M39" s="288">
        <f>Import!J39</f>
        <v>0</v>
      </c>
      <c r="N39" s="63"/>
      <c r="O39" s="63"/>
      <c r="P39" s="63"/>
      <c r="Q39" s="63"/>
      <c r="R39" s="63"/>
      <c r="S39" s="63"/>
      <c r="T39" s="63"/>
      <c r="U39" s="63"/>
    </row>
    <row r="40" spans="2:21" ht="15" customHeight="1">
      <c r="B40" s="1228" t="str">
        <f t="shared" si="0"/>
        <v/>
      </c>
      <c r="C40" s="469">
        <f>'Og s3a'!C42</f>
        <v>0</v>
      </c>
      <c r="D40" s="498">
        <f>'Og s3a'!F42</f>
        <v>0</v>
      </c>
      <c r="E40" s="392"/>
      <c r="F40" s="1215"/>
      <c r="G40" s="392"/>
      <c r="H40" s="594"/>
      <c r="I40" s="594"/>
      <c r="J40" s="63"/>
      <c r="K40" s="502">
        <f>'Og s3a'!G42</f>
        <v>0</v>
      </c>
      <c r="L40" s="57">
        <f>'Og s3a'!D42</f>
        <v>0</v>
      </c>
      <c r="M40" s="288">
        <f>Import!J40</f>
        <v>0</v>
      </c>
      <c r="N40" s="63"/>
      <c r="O40" s="63"/>
      <c r="P40" s="63"/>
      <c r="Q40" s="63"/>
      <c r="R40" s="63"/>
      <c r="S40" s="63"/>
      <c r="T40" s="63"/>
      <c r="U40" s="63"/>
    </row>
    <row r="41" spans="2:21" ht="15" customHeight="1">
      <c r="B41" s="1228" t="str">
        <f t="shared" si="0"/>
        <v/>
      </c>
      <c r="C41" s="469">
        <f>'Og s3a'!C43</f>
        <v>0</v>
      </c>
      <c r="D41" s="498">
        <f>'Og s3a'!F43</f>
        <v>0</v>
      </c>
      <c r="E41" s="392"/>
      <c r="F41" s="1215"/>
      <c r="G41" s="392"/>
      <c r="H41" s="594"/>
      <c r="I41" s="594"/>
      <c r="J41" s="63"/>
      <c r="K41" s="502">
        <f>'Og s3a'!G43</f>
        <v>0</v>
      </c>
      <c r="L41" s="57">
        <f>'Og s3a'!D43</f>
        <v>0</v>
      </c>
      <c r="M41" s="288">
        <f>Import!J41</f>
        <v>0</v>
      </c>
      <c r="N41" s="63"/>
      <c r="O41" s="63"/>
      <c r="P41" s="63"/>
      <c r="Q41" s="63"/>
      <c r="R41" s="63"/>
      <c r="S41" s="63"/>
      <c r="T41" s="63"/>
      <c r="U41" s="63"/>
    </row>
    <row r="42" spans="2:21" ht="15" customHeight="1">
      <c r="B42" s="1228" t="str">
        <f t="shared" si="0"/>
        <v/>
      </c>
      <c r="C42" s="469">
        <f>'Og s3a'!C44</f>
        <v>0</v>
      </c>
      <c r="D42" s="498">
        <f>'Og s3a'!F44</f>
        <v>0</v>
      </c>
      <c r="E42" s="392"/>
      <c r="F42" s="1215"/>
      <c r="G42" s="392"/>
      <c r="H42" s="594"/>
      <c r="I42" s="594"/>
      <c r="J42" s="63"/>
      <c r="K42" s="502">
        <f>'Og s3a'!G44</f>
        <v>0</v>
      </c>
      <c r="L42" s="57">
        <f>'Og s3a'!D44</f>
        <v>0</v>
      </c>
      <c r="M42" s="288">
        <f>Import!J42</f>
        <v>0</v>
      </c>
      <c r="N42" s="63"/>
      <c r="O42" s="63"/>
      <c r="P42" s="63"/>
      <c r="Q42" s="63"/>
      <c r="R42" s="63"/>
      <c r="S42" s="63"/>
      <c r="T42" s="63"/>
      <c r="U42" s="63"/>
    </row>
    <row r="43" spans="2:21" ht="15" customHeight="1">
      <c r="B43" s="1228" t="str">
        <f t="shared" si="0"/>
        <v/>
      </c>
      <c r="C43" s="469">
        <f>'Og s3a'!C45</f>
        <v>0</v>
      </c>
      <c r="D43" s="498">
        <f>'Og s3a'!F45</f>
        <v>0</v>
      </c>
      <c r="E43" s="392"/>
      <c r="F43" s="1215"/>
      <c r="G43" s="392"/>
      <c r="H43" s="594"/>
      <c r="I43" s="594"/>
      <c r="J43" s="63"/>
      <c r="K43" s="502">
        <f>'Og s3a'!G45</f>
        <v>0</v>
      </c>
      <c r="L43" s="57">
        <f>'Og s3a'!D45</f>
        <v>0</v>
      </c>
      <c r="M43" s="288">
        <f>Import!J43</f>
        <v>0</v>
      </c>
      <c r="N43" s="63"/>
      <c r="O43" s="63"/>
      <c r="P43" s="63"/>
      <c r="Q43" s="63"/>
      <c r="R43" s="63"/>
      <c r="S43" s="63"/>
      <c r="T43" s="63"/>
      <c r="U43" s="63"/>
    </row>
    <row r="44" spans="2:21" ht="15" customHeight="1">
      <c r="B44" s="1228" t="str">
        <f t="shared" si="0"/>
        <v/>
      </c>
      <c r="C44" s="469">
        <f>'Og s3a'!C46</f>
        <v>0</v>
      </c>
      <c r="D44" s="498">
        <f>'Og s3a'!F46</f>
        <v>0</v>
      </c>
      <c r="E44" s="392"/>
      <c r="F44" s="1215"/>
      <c r="G44" s="392"/>
      <c r="H44" s="594"/>
      <c r="I44" s="594"/>
      <c r="J44" s="63"/>
      <c r="K44" s="502">
        <f>'Og s3a'!G46</f>
        <v>0</v>
      </c>
      <c r="L44" s="57">
        <f>'Og s3a'!D46</f>
        <v>0</v>
      </c>
      <c r="M44" s="288">
        <f>Import!J44</f>
        <v>0</v>
      </c>
      <c r="N44" s="63"/>
      <c r="O44" s="63"/>
      <c r="P44" s="63"/>
      <c r="Q44" s="63"/>
      <c r="R44" s="63"/>
      <c r="S44" s="63"/>
      <c r="T44" s="63"/>
      <c r="U44" s="63"/>
    </row>
    <row r="45" spans="2:21" ht="15" customHeight="1">
      <c r="B45" s="1228" t="str">
        <f t="shared" si="0"/>
        <v/>
      </c>
      <c r="C45" s="469">
        <f>'Og s3a'!C47</f>
        <v>0</v>
      </c>
      <c r="D45" s="498">
        <f>'Og s3a'!F47</f>
        <v>0</v>
      </c>
      <c r="E45" s="392"/>
      <c r="F45" s="1215"/>
      <c r="G45" s="392"/>
      <c r="H45" s="594"/>
      <c r="I45" s="594"/>
      <c r="J45" s="63"/>
      <c r="K45" s="502">
        <f>'Og s3a'!G47</f>
        <v>0</v>
      </c>
      <c r="L45" s="57">
        <f>'Og s3a'!D47</f>
        <v>0</v>
      </c>
      <c r="M45" s="288">
        <f>Import!J45</f>
        <v>0</v>
      </c>
      <c r="N45" s="63"/>
      <c r="O45" s="63"/>
      <c r="P45" s="63"/>
      <c r="Q45" s="63"/>
      <c r="R45" s="63"/>
      <c r="S45" s="63"/>
      <c r="T45" s="63"/>
      <c r="U45" s="63"/>
    </row>
    <row r="46" spans="2:21" ht="15" customHeight="1">
      <c r="B46" s="1228" t="str">
        <f t="shared" si="0"/>
        <v/>
      </c>
      <c r="C46" s="469">
        <f>'Og s3a'!C48</f>
        <v>0</v>
      </c>
      <c r="D46" s="498">
        <f>'Og s3a'!F48</f>
        <v>0</v>
      </c>
      <c r="E46" s="392"/>
      <c r="F46" s="1215"/>
      <c r="G46" s="392"/>
      <c r="H46" s="594"/>
      <c r="I46" s="594"/>
      <c r="J46" s="63"/>
      <c r="K46" s="502">
        <f>'Og s3a'!G48</f>
        <v>0</v>
      </c>
      <c r="L46" s="57">
        <f>'Og s3a'!D48</f>
        <v>0</v>
      </c>
      <c r="M46" s="288">
        <f>Import!J46</f>
        <v>0</v>
      </c>
      <c r="N46" s="63"/>
      <c r="O46" s="63"/>
      <c r="P46" s="63"/>
      <c r="Q46" s="63"/>
      <c r="R46" s="63"/>
      <c r="S46" s="63"/>
      <c r="T46" s="63"/>
      <c r="U46" s="63"/>
    </row>
    <row r="47" spans="2:21" ht="15" customHeight="1">
      <c r="B47" s="1228" t="str">
        <f t="shared" si="0"/>
        <v/>
      </c>
      <c r="C47" s="469">
        <f>'Og s3a'!C49</f>
        <v>0</v>
      </c>
      <c r="D47" s="498">
        <f>'Og s3a'!F49</f>
        <v>0</v>
      </c>
      <c r="E47" s="392"/>
      <c r="F47" s="1215"/>
      <c r="G47" s="392"/>
      <c r="H47" s="594"/>
      <c r="I47" s="594"/>
      <c r="J47" s="63"/>
      <c r="K47" s="502">
        <f>'Og s3a'!G49</f>
        <v>0</v>
      </c>
      <c r="L47" s="57">
        <f>'Og s3a'!D49</f>
        <v>0</v>
      </c>
      <c r="M47" s="288">
        <f>Import!J47</f>
        <v>0</v>
      </c>
      <c r="N47" s="63"/>
      <c r="O47" s="63"/>
      <c r="P47" s="63"/>
      <c r="Q47" s="63"/>
      <c r="R47" s="63"/>
      <c r="S47" s="63"/>
      <c r="T47" s="63"/>
      <c r="U47" s="63"/>
    </row>
    <row r="48" spans="2:21" ht="15" customHeight="1">
      <c r="B48" s="1228" t="str">
        <f t="shared" si="0"/>
        <v/>
      </c>
      <c r="C48" s="469">
        <f>'Og s3a'!C50</f>
        <v>0</v>
      </c>
      <c r="D48" s="498">
        <f>'Og s3a'!F50</f>
        <v>0</v>
      </c>
      <c r="E48" s="392"/>
      <c r="F48" s="1215"/>
      <c r="G48" s="392"/>
      <c r="H48" s="594"/>
      <c r="I48" s="594"/>
      <c r="J48" s="63"/>
      <c r="K48" s="502">
        <f>'Og s3a'!G50</f>
        <v>0</v>
      </c>
      <c r="L48" s="57">
        <f>'Og s3a'!D50</f>
        <v>0</v>
      </c>
      <c r="M48" s="288">
        <f>Import!J48</f>
        <v>0</v>
      </c>
      <c r="N48" s="63"/>
      <c r="O48" s="63"/>
      <c r="P48" s="63"/>
      <c r="Q48" s="63"/>
      <c r="R48" s="63"/>
      <c r="S48" s="63"/>
      <c r="T48" s="63"/>
      <c r="U48" s="63"/>
    </row>
    <row r="49" spans="2:21" ht="15" customHeight="1">
      <c r="B49" s="1228" t="str">
        <f t="shared" si="0"/>
        <v/>
      </c>
      <c r="C49" s="469">
        <f>'Og s3a'!C51</f>
        <v>0</v>
      </c>
      <c r="D49" s="498">
        <f>'Og s3a'!F51</f>
        <v>0</v>
      </c>
      <c r="E49" s="392"/>
      <c r="F49" s="1215"/>
      <c r="G49" s="392"/>
      <c r="H49" s="594"/>
      <c r="I49" s="594"/>
      <c r="J49" s="63"/>
      <c r="K49" s="502">
        <f>'Og s3a'!G51</f>
        <v>0</v>
      </c>
      <c r="L49" s="57">
        <f>'Og s3a'!D51</f>
        <v>0</v>
      </c>
      <c r="M49" s="288">
        <f>Import!J49</f>
        <v>0</v>
      </c>
      <c r="N49" s="63"/>
      <c r="O49" s="63"/>
      <c r="P49" s="63"/>
      <c r="Q49" s="63"/>
      <c r="R49" s="63"/>
      <c r="S49" s="63"/>
      <c r="T49" s="63"/>
      <c r="U49" s="63"/>
    </row>
    <row r="50" spans="2:21" ht="15" customHeight="1">
      <c r="B50" s="1228" t="str">
        <f t="shared" si="0"/>
        <v/>
      </c>
      <c r="C50" s="469">
        <f>'Og s3a'!C52</f>
        <v>0</v>
      </c>
      <c r="D50" s="498">
        <f>'Og s3a'!F52</f>
        <v>0</v>
      </c>
      <c r="E50" s="392"/>
      <c r="F50" s="1215"/>
      <c r="G50" s="392"/>
      <c r="H50" s="594"/>
      <c r="I50" s="594"/>
      <c r="J50" s="63"/>
      <c r="K50" s="502">
        <f>'Og s3a'!G52</f>
        <v>0</v>
      </c>
      <c r="L50" s="57">
        <f>'Og s3a'!D52</f>
        <v>0</v>
      </c>
      <c r="M50" s="288">
        <f>Import!J50</f>
        <v>0</v>
      </c>
      <c r="N50" s="63"/>
      <c r="O50" s="63"/>
      <c r="P50" s="63"/>
      <c r="Q50" s="63"/>
      <c r="R50" s="63"/>
      <c r="S50" s="63"/>
      <c r="T50" s="63"/>
      <c r="U50" s="63"/>
    </row>
    <row r="51" spans="2:21" ht="15" customHeight="1">
      <c r="B51" s="1228" t="str">
        <f t="shared" si="0"/>
        <v/>
      </c>
      <c r="C51" s="469">
        <f>'Og s3a'!C53</f>
        <v>0</v>
      </c>
      <c r="D51" s="498">
        <f>'Og s3a'!F53</f>
        <v>0</v>
      </c>
      <c r="E51" s="392"/>
      <c r="F51" s="1215"/>
      <c r="G51" s="392"/>
      <c r="H51" s="594"/>
      <c r="I51" s="594"/>
      <c r="J51" s="63"/>
      <c r="K51" s="502">
        <f>'Og s3a'!G53</f>
        <v>0</v>
      </c>
      <c r="L51" s="57">
        <f>'Og s3a'!D53</f>
        <v>0</v>
      </c>
      <c r="M51" s="288">
        <f>Import!J51</f>
        <v>0</v>
      </c>
      <c r="N51" s="63"/>
      <c r="O51" s="63"/>
      <c r="P51" s="63"/>
      <c r="Q51" s="63"/>
      <c r="R51" s="63"/>
      <c r="S51" s="63"/>
      <c r="T51" s="63"/>
      <c r="U51" s="63"/>
    </row>
    <row r="52" spans="2:21" ht="15" customHeight="1">
      <c r="B52" s="1228" t="str">
        <f t="shared" si="0"/>
        <v/>
      </c>
      <c r="C52" s="469">
        <f>'Og s3a'!C54</f>
        <v>0</v>
      </c>
      <c r="D52" s="498">
        <f>'Og s3a'!F54</f>
        <v>0</v>
      </c>
      <c r="E52" s="392"/>
      <c r="F52" s="1215"/>
      <c r="G52" s="392"/>
      <c r="H52" s="594"/>
      <c r="I52" s="594"/>
      <c r="J52" s="63"/>
      <c r="K52" s="502">
        <f>'Og s3a'!G54</f>
        <v>0</v>
      </c>
      <c r="L52" s="57">
        <f>'Og s3a'!D54</f>
        <v>0</v>
      </c>
      <c r="M52" s="288">
        <f>Import!J52</f>
        <v>0</v>
      </c>
      <c r="N52" s="63"/>
      <c r="O52" s="63"/>
      <c r="P52" s="63"/>
      <c r="Q52" s="63"/>
      <c r="R52" s="63"/>
      <c r="S52" s="63"/>
      <c r="T52" s="63"/>
      <c r="U52" s="63"/>
    </row>
    <row r="53" spans="2:21" ht="15" customHeight="1">
      <c r="B53" s="1228" t="str">
        <f t="shared" si="0"/>
        <v/>
      </c>
      <c r="C53" s="469">
        <f>'Og s3a'!C55</f>
        <v>0</v>
      </c>
      <c r="D53" s="498">
        <f>'Og s3a'!F55</f>
        <v>0</v>
      </c>
      <c r="E53" s="392"/>
      <c r="F53" s="1215"/>
      <c r="G53" s="392"/>
      <c r="H53" s="594"/>
      <c r="I53" s="594"/>
      <c r="J53" s="63"/>
      <c r="K53" s="502">
        <f>'Og s3a'!G55</f>
        <v>0</v>
      </c>
      <c r="L53" s="57">
        <f>'Og s3a'!D55</f>
        <v>0</v>
      </c>
      <c r="M53" s="288">
        <f>Import!J53</f>
        <v>0</v>
      </c>
      <c r="N53" s="63"/>
      <c r="O53" s="63"/>
      <c r="P53" s="63"/>
      <c r="Q53" s="63"/>
      <c r="R53" s="63"/>
      <c r="S53" s="63"/>
      <c r="T53" s="63"/>
      <c r="U53" s="63"/>
    </row>
    <row r="54" spans="2:21" ht="15" customHeight="1">
      <c r="B54" s="1228" t="str">
        <f t="shared" si="0"/>
        <v/>
      </c>
      <c r="C54" s="469">
        <f>'Og s3a'!C56</f>
        <v>0</v>
      </c>
      <c r="D54" s="498">
        <f>'Og s3a'!F56</f>
        <v>0</v>
      </c>
      <c r="E54" s="392"/>
      <c r="F54" s="1215"/>
      <c r="G54" s="392"/>
      <c r="H54" s="594"/>
      <c r="I54" s="594"/>
      <c r="J54" s="63"/>
      <c r="K54" s="502">
        <f>'Og s3a'!G56</f>
        <v>0</v>
      </c>
      <c r="L54" s="57">
        <f>'Og s3a'!D56</f>
        <v>0</v>
      </c>
      <c r="M54" s="288">
        <f>Import!J54</f>
        <v>0</v>
      </c>
      <c r="N54" s="63"/>
      <c r="O54" s="63"/>
      <c r="P54" s="63"/>
      <c r="Q54" s="63"/>
      <c r="R54" s="63"/>
      <c r="S54" s="63"/>
      <c r="T54" s="63"/>
      <c r="U54" s="63"/>
    </row>
    <row r="55" spans="2:21" ht="15" customHeight="1">
      <c r="B55" s="1228" t="str">
        <f t="shared" si="0"/>
        <v/>
      </c>
      <c r="C55" s="469">
        <f>'Og s3a'!C57</f>
        <v>0</v>
      </c>
      <c r="D55" s="498">
        <f>'Og s3a'!F57</f>
        <v>0</v>
      </c>
      <c r="E55" s="392"/>
      <c r="F55" s="1215"/>
      <c r="G55" s="392"/>
      <c r="H55" s="594"/>
      <c r="I55" s="594"/>
      <c r="J55" s="63"/>
      <c r="K55" s="502">
        <f>'Og s3a'!G57</f>
        <v>0</v>
      </c>
      <c r="L55" s="57">
        <f>'Og s3a'!D57</f>
        <v>0</v>
      </c>
      <c r="M55" s="288">
        <f>Import!J55</f>
        <v>0</v>
      </c>
      <c r="N55" s="63"/>
      <c r="O55" s="63"/>
      <c r="P55" s="63"/>
      <c r="Q55" s="63"/>
      <c r="R55" s="63"/>
      <c r="S55" s="63"/>
      <c r="T55" s="63"/>
      <c r="U55" s="63"/>
    </row>
    <row r="56" spans="2:21" ht="15" customHeight="1">
      <c r="B56" s="1228" t="str">
        <f t="shared" si="0"/>
        <v/>
      </c>
      <c r="C56" s="469">
        <f>'Og s3a'!C58</f>
        <v>0</v>
      </c>
      <c r="D56" s="498">
        <f>'Og s3a'!F58</f>
        <v>0</v>
      </c>
      <c r="E56" s="392"/>
      <c r="F56" s="1215"/>
      <c r="G56" s="392"/>
      <c r="H56" s="594"/>
      <c r="I56" s="594"/>
      <c r="J56" s="63"/>
      <c r="K56" s="502">
        <f>'Og s3a'!G58</f>
        <v>0</v>
      </c>
      <c r="L56" s="57">
        <f>'Og s3a'!D58</f>
        <v>0</v>
      </c>
      <c r="M56" s="288">
        <f>Import!J56</f>
        <v>0</v>
      </c>
      <c r="N56" s="63"/>
      <c r="O56" s="63"/>
      <c r="P56" s="63"/>
      <c r="Q56" s="63"/>
      <c r="R56" s="63"/>
      <c r="S56" s="63"/>
      <c r="T56" s="63"/>
      <c r="U56" s="63"/>
    </row>
    <row r="57" spans="2:21" ht="15" customHeight="1">
      <c r="B57" s="1228" t="str">
        <f t="shared" si="0"/>
        <v/>
      </c>
      <c r="C57" s="469">
        <f>'Og s3a'!C59</f>
        <v>0</v>
      </c>
      <c r="D57" s="498">
        <f>'Og s3a'!F59</f>
        <v>0</v>
      </c>
      <c r="E57" s="392"/>
      <c r="F57" s="1215"/>
      <c r="G57" s="392"/>
      <c r="H57" s="594"/>
      <c r="I57" s="594"/>
      <c r="J57" s="63"/>
      <c r="K57" s="502">
        <f>'Og s3a'!G59</f>
        <v>0</v>
      </c>
      <c r="L57" s="57">
        <f>'Og s3a'!D59</f>
        <v>0</v>
      </c>
      <c r="M57" s="288">
        <f>Import!J57</f>
        <v>0</v>
      </c>
      <c r="N57" s="63"/>
      <c r="O57" s="63"/>
      <c r="P57" s="63"/>
      <c r="Q57" s="63"/>
      <c r="R57" s="63"/>
      <c r="S57" s="63"/>
      <c r="T57" s="63"/>
      <c r="U57" s="63"/>
    </row>
    <row r="58" spans="2:21" ht="15" customHeight="1">
      <c r="B58" s="1228" t="str">
        <f t="shared" si="0"/>
        <v/>
      </c>
      <c r="C58" s="469">
        <f>'Og s3a'!C60</f>
        <v>0</v>
      </c>
      <c r="D58" s="498">
        <f>'Og s3a'!F60</f>
        <v>0</v>
      </c>
      <c r="E58" s="392"/>
      <c r="F58" s="1215"/>
      <c r="G58" s="392"/>
      <c r="H58" s="594"/>
      <c r="I58" s="594"/>
      <c r="J58" s="63"/>
      <c r="K58" s="502">
        <f>'Og s3a'!G60</f>
        <v>0</v>
      </c>
      <c r="L58" s="57">
        <f>'Og s3a'!D60</f>
        <v>0</v>
      </c>
      <c r="M58" s="288">
        <f>Import!J58</f>
        <v>0</v>
      </c>
      <c r="N58" s="63"/>
      <c r="O58" s="63"/>
      <c r="P58" s="63"/>
      <c r="Q58" s="63"/>
      <c r="R58" s="63"/>
      <c r="S58" s="63"/>
      <c r="T58" s="63"/>
      <c r="U58" s="63"/>
    </row>
    <row r="59" spans="2:21" ht="15" customHeight="1">
      <c r="B59" s="1228" t="str">
        <f t="shared" si="0"/>
        <v/>
      </c>
      <c r="C59" s="469">
        <f>'Og s3a'!C61</f>
        <v>0</v>
      </c>
      <c r="D59" s="498">
        <f>'Og s3a'!F61</f>
        <v>0</v>
      </c>
      <c r="E59" s="392"/>
      <c r="F59" s="1215"/>
      <c r="G59" s="392"/>
      <c r="H59" s="594"/>
      <c r="I59" s="594"/>
      <c r="J59" s="63"/>
      <c r="K59" s="502">
        <f>'Og s3a'!G61</f>
        <v>0</v>
      </c>
      <c r="L59" s="57">
        <f>'Og s3a'!D61</f>
        <v>0</v>
      </c>
      <c r="M59" s="288">
        <f>Import!J59</f>
        <v>0</v>
      </c>
      <c r="N59" s="63"/>
      <c r="O59" s="63"/>
      <c r="P59" s="63"/>
      <c r="Q59" s="63"/>
      <c r="R59" s="63"/>
      <c r="S59" s="63"/>
      <c r="T59" s="63"/>
      <c r="U59" s="63"/>
    </row>
    <row r="60" spans="2:21" ht="15" customHeight="1">
      <c r="B60" s="1228" t="str">
        <f t="shared" si="0"/>
        <v/>
      </c>
      <c r="C60" s="469">
        <f>'Og s3a'!C62</f>
        <v>0</v>
      </c>
      <c r="D60" s="498">
        <f>'Og s3a'!F62</f>
        <v>0</v>
      </c>
      <c r="E60" s="392"/>
      <c r="F60" s="1215"/>
      <c r="G60" s="392"/>
      <c r="H60" s="594"/>
      <c r="I60" s="594"/>
      <c r="J60" s="63"/>
      <c r="K60" s="502">
        <f>'Og s3a'!G62</f>
        <v>0</v>
      </c>
      <c r="L60" s="57">
        <f>'Og s3a'!D62</f>
        <v>0</v>
      </c>
      <c r="M60" s="288">
        <f>Import!J60</f>
        <v>0</v>
      </c>
      <c r="N60" s="63"/>
      <c r="O60" s="63"/>
      <c r="P60" s="63"/>
      <c r="Q60" s="63"/>
      <c r="R60" s="63"/>
      <c r="S60" s="63"/>
      <c r="T60" s="63"/>
      <c r="U60" s="63"/>
    </row>
    <row r="61" spans="2:21" ht="15" customHeight="1">
      <c r="B61" s="1228" t="str">
        <f t="shared" si="0"/>
        <v/>
      </c>
      <c r="C61" s="469">
        <f>'Og s3a'!C63</f>
        <v>0</v>
      </c>
      <c r="D61" s="498">
        <f>'Og s3a'!F63</f>
        <v>0</v>
      </c>
      <c r="E61" s="392"/>
      <c r="F61" s="1215"/>
      <c r="G61" s="392"/>
      <c r="H61" s="594"/>
      <c r="I61" s="594"/>
      <c r="J61" s="63"/>
      <c r="K61" s="502">
        <f>'Og s3a'!G63</f>
        <v>0</v>
      </c>
      <c r="L61" s="57">
        <f>'Og s3a'!D63</f>
        <v>0</v>
      </c>
      <c r="M61" s="288">
        <f>Import!J61</f>
        <v>0</v>
      </c>
      <c r="N61" s="63"/>
      <c r="O61" s="63"/>
      <c r="P61" s="63"/>
      <c r="Q61" s="63"/>
      <c r="R61" s="63"/>
      <c r="S61" s="63"/>
      <c r="T61" s="63"/>
      <c r="U61" s="63"/>
    </row>
    <row r="62" spans="2:21" ht="15" customHeight="1">
      <c r="B62" s="1228" t="str">
        <f t="shared" si="0"/>
        <v/>
      </c>
      <c r="C62" s="469">
        <f>'Og s3a'!C64</f>
        <v>0</v>
      </c>
      <c r="D62" s="498">
        <f>'Og s3a'!F64</f>
        <v>0</v>
      </c>
      <c r="E62" s="392"/>
      <c r="F62" s="1215"/>
      <c r="G62" s="392"/>
      <c r="H62" s="594"/>
      <c r="I62" s="594"/>
      <c r="J62" s="63"/>
      <c r="K62" s="502">
        <f>'Og s3a'!G64</f>
        <v>0</v>
      </c>
      <c r="L62" s="57">
        <f>'Og s3a'!D64</f>
        <v>0</v>
      </c>
      <c r="M62" s="288">
        <f>Import!J62</f>
        <v>0</v>
      </c>
      <c r="N62" s="63"/>
      <c r="O62" s="63"/>
      <c r="P62" s="63"/>
      <c r="Q62" s="63"/>
      <c r="R62" s="63"/>
      <c r="S62" s="63"/>
      <c r="T62" s="63"/>
      <c r="U62" s="63"/>
    </row>
    <row r="63" spans="2:21" ht="15" customHeight="1">
      <c r="B63" s="1228" t="str">
        <f t="shared" si="0"/>
        <v/>
      </c>
      <c r="C63" s="469">
        <f>'Og s3a'!C65</f>
        <v>0</v>
      </c>
      <c r="D63" s="498">
        <f>'Og s3a'!F65</f>
        <v>0</v>
      </c>
      <c r="E63" s="392"/>
      <c r="F63" s="1215"/>
      <c r="G63" s="392"/>
      <c r="H63" s="594"/>
      <c r="I63" s="594"/>
      <c r="J63" s="63"/>
      <c r="K63" s="502">
        <f>'Og s3a'!G65</f>
        <v>0</v>
      </c>
      <c r="L63" s="57">
        <f>'Og s3a'!D65</f>
        <v>0</v>
      </c>
      <c r="M63" s="288">
        <f>Import!J63</f>
        <v>0</v>
      </c>
      <c r="N63" s="63"/>
      <c r="O63" s="63"/>
      <c r="P63" s="63"/>
      <c r="Q63" s="63"/>
      <c r="R63" s="63"/>
      <c r="S63" s="63"/>
      <c r="T63" s="63"/>
      <c r="U63" s="63"/>
    </row>
    <row r="64" spans="2:21" ht="15" customHeight="1">
      <c r="B64" s="1228" t="str">
        <f t="shared" si="0"/>
        <v/>
      </c>
      <c r="C64" s="469">
        <f>'Og s3a'!C66</f>
        <v>0</v>
      </c>
      <c r="D64" s="498">
        <f>'Og s3a'!F66</f>
        <v>0</v>
      </c>
      <c r="E64" s="392"/>
      <c r="F64" s="1215"/>
      <c r="G64" s="392"/>
      <c r="H64" s="594"/>
      <c r="I64" s="594"/>
      <c r="J64" s="63"/>
      <c r="K64" s="502">
        <f>'Og s3a'!G66</f>
        <v>0</v>
      </c>
      <c r="L64" s="57">
        <f>'Og s3a'!D66</f>
        <v>0</v>
      </c>
      <c r="M64" s="288">
        <f>Import!J64</f>
        <v>0</v>
      </c>
      <c r="N64" s="63"/>
      <c r="O64" s="63"/>
      <c r="P64" s="63"/>
      <c r="Q64" s="63"/>
      <c r="R64" s="63"/>
      <c r="S64" s="63"/>
      <c r="T64" s="63"/>
      <c r="U64" s="63"/>
    </row>
    <row r="65" spans="2:21" ht="15" customHeight="1">
      <c r="B65" s="1228" t="str">
        <f t="shared" si="0"/>
        <v/>
      </c>
      <c r="C65" s="469">
        <f>'Og s3a'!C67</f>
        <v>0</v>
      </c>
      <c r="D65" s="498">
        <f>'Og s3a'!F67</f>
        <v>0</v>
      </c>
      <c r="E65" s="392"/>
      <c r="F65" s="1215"/>
      <c r="G65" s="392"/>
      <c r="H65" s="594"/>
      <c r="I65" s="594"/>
      <c r="J65" s="63"/>
      <c r="K65" s="502">
        <f>'Og s3a'!G67</f>
        <v>0</v>
      </c>
      <c r="L65" s="57">
        <f>'Og s3a'!D67</f>
        <v>0</v>
      </c>
      <c r="M65" s="288">
        <f>Import!J65</f>
        <v>0</v>
      </c>
      <c r="N65" s="63"/>
      <c r="O65" s="63"/>
      <c r="P65" s="63"/>
      <c r="Q65" s="63"/>
      <c r="R65" s="63"/>
      <c r="S65" s="63"/>
      <c r="T65" s="63"/>
      <c r="U65" s="63"/>
    </row>
    <row r="66" spans="2:21" ht="15" customHeight="1">
      <c r="B66" s="1228" t="str">
        <f t="shared" si="0"/>
        <v/>
      </c>
      <c r="C66" s="469">
        <f>'Og s3a'!C68</f>
        <v>0</v>
      </c>
      <c r="D66" s="498">
        <f>'Og s3a'!F68</f>
        <v>0</v>
      </c>
      <c r="E66" s="392"/>
      <c r="F66" s="1215"/>
      <c r="G66" s="392"/>
      <c r="H66" s="594"/>
      <c r="I66" s="594"/>
      <c r="J66" s="63"/>
      <c r="K66" s="502">
        <f>'Og s3a'!G68</f>
        <v>0</v>
      </c>
      <c r="L66" s="57">
        <f>'Og s3a'!D68</f>
        <v>0</v>
      </c>
      <c r="M66" s="288">
        <f>Import!J66</f>
        <v>0</v>
      </c>
      <c r="N66" s="63"/>
      <c r="O66" s="63"/>
      <c r="P66" s="63"/>
      <c r="Q66" s="63"/>
      <c r="R66" s="63"/>
      <c r="S66" s="63"/>
      <c r="T66" s="63"/>
      <c r="U66" s="63"/>
    </row>
    <row r="67" spans="2:21" ht="15" customHeight="1">
      <c r="B67" s="1228" t="str">
        <f t="shared" si="0"/>
        <v/>
      </c>
      <c r="C67" s="469">
        <f>'Og s3a'!C69</f>
        <v>0</v>
      </c>
      <c r="D67" s="498">
        <f>'Og s3a'!F69</f>
        <v>0</v>
      </c>
      <c r="E67" s="392"/>
      <c r="F67" s="1215"/>
      <c r="G67" s="392"/>
      <c r="H67" s="594"/>
      <c r="I67" s="594"/>
      <c r="J67" s="63"/>
      <c r="K67" s="502">
        <f>'Og s3a'!G69</f>
        <v>0</v>
      </c>
      <c r="L67" s="57">
        <f>'Og s3a'!D69</f>
        <v>0</v>
      </c>
      <c r="M67" s="288">
        <f>Import!J67</f>
        <v>0</v>
      </c>
      <c r="N67" s="63"/>
      <c r="O67" s="63"/>
      <c r="P67" s="63"/>
      <c r="Q67" s="63"/>
      <c r="R67" s="63"/>
      <c r="S67" s="63"/>
      <c r="T67" s="63"/>
      <c r="U67" s="63"/>
    </row>
    <row r="68" spans="2:21" ht="15" customHeight="1">
      <c r="B68" s="1228" t="str">
        <f t="shared" si="0"/>
        <v/>
      </c>
      <c r="C68" s="469">
        <f>'Og s3a'!C70</f>
        <v>0</v>
      </c>
      <c r="D68" s="498">
        <f>'Og s3a'!F70</f>
        <v>0</v>
      </c>
      <c r="E68" s="392"/>
      <c r="F68" s="1215"/>
      <c r="G68" s="392"/>
      <c r="H68" s="594"/>
      <c r="I68" s="594"/>
      <c r="J68" s="63"/>
      <c r="K68" s="502">
        <f>'Og s3a'!G70</f>
        <v>0</v>
      </c>
      <c r="L68" s="57">
        <f>'Og s3a'!D70</f>
        <v>0</v>
      </c>
      <c r="M68" s="288">
        <f>Import!J68</f>
        <v>0</v>
      </c>
      <c r="N68" s="63"/>
      <c r="O68" s="63"/>
      <c r="P68" s="63"/>
      <c r="Q68" s="63"/>
      <c r="R68" s="63"/>
      <c r="S68" s="63"/>
      <c r="T68" s="63"/>
      <c r="U68" s="63"/>
    </row>
    <row r="69" spans="2:21" ht="15" customHeight="1">
      <c r="B69" s="1228" t="str">
        <f t="shared" ref="B69:B132" si="1">IF(D69&gt;0,"Wypełnione","")</f>
        <v/>
      </c>
      <c r="C69" s="469">
        <f>'Og s3a'!C71</f>
        <v>0</v>
      </c>
      <c r="D69" s="498">
        <f>'Og s3a'!F71</f>
        <v>0</v>
      </c>
      <c r="E69" s="392"/>
      <c r="F69" s="1215"/>
      <c r="G69" s="392"/>
      <c r="H69" s="594"/>
      <c r="I69" s="594"/>
      <c r="J69" s="63"/>
      <c r="K69" s="502">
        <f>'Og s3a'!G71</f>
        <v>0</v>
      </c>
      <c r="L69" s="57">
        <f>'Og s3a'!D71</f>
        <v>0</v>
      </c>
      <c r="M69" s="288">
        <f>Import!J69</f>
        <v>0</v>
      </c>
      <c r="N69" s="63"/>
      <c r="O69" s="63"/>
      <c r="P69" s="63"/>
      <c r="Q69" s="63"/>
      <c r="R69" s="63"/>
      <c r="S69" s="63"/>
      <c r="T69" s="63"/>
      <c r="U69" s="63"/>
    </row>
    <row r="70" spans="2:21" ht="15" customHeight="1">
      <c r="B70" s="1228" t="str">
        <f t="shared" si="1"/>
        <v/>
      </c>
      <c r="C70" s="469">
        <f>'Og s3a'!C72</f>
        <v>0</v>
      </c>
      <c r="D70" s="498">
        <f>'Og s3a'!F72</f>
        <v>0</v>
      </c>
      <c r="E70" s="392"/>
      <c r="F70" s="1215"/>
      <c r="G70" s="392"/>
      <c r="H70" s="594"/>
      <c r="I70" s="594"/>
      <c r="J70" s="63"/>
      <c r="K70" s="502">
        <f>'Og s3a'!G72</f>
        <v>0</v>
      </c>
      <c r="L70" s="57">
        <f>'Og s3a'!D72</f>
        <v>0</v>
      </c>
      <c r="M70" s="288">
        <f>Import!J70</f>
        <v>0</v>
      </c>
      <c r="N70" s="63"/>
      <c r="O70" s="63"/>
      <c r="P70" s="63"/>
      <c r="Q70" s="63"/>
      <c r="R70" s="63"/>
      <c r="S70" s="63"/>
      <c r="T70" s="63"/>
      <c r="U70" s="63"/>
    </row>
    <row r="71" spans="2:21" ht="15" customHeight="1">
      <c r="B71" s="1228" t="str">
        <f t="shared" si="1"/>
        <v/>
      </c>
      <c r="C71" s="469">
        <f>'Og s3a'!C73</f>
        <v>0</v>
      </c>
      <c r="D71" s="498">
        <f>'Og s3a'!F73</f>
        <v>0</v>
      </c>
      <c r="E71" s="392"/>
      <c r="F71" s="1215"/>
      <c r="G71" s="392"/>
      <c r="H71" s="594"/>
      <c r="I71" s="594"/>
      <c r="J71" s="63"/>
      <c r="K71" s="502">
        <f>'Og s3a'!G73</f>
        <v>0</v>
      </c>
      <c r="L71" s="57">
        <f>'Og s3a'!D73</f>
        <v>0</v>
      </c>
      <c r="M71" s="288">
        <f>Import!J71</f>
        <v>0</v>
      </c>
      <c r="N71" s="63"/>
      <c r="O71" s="63"/>
      <c r="P71" s="63"/>
      <c r="Q71" s="63"/>
      <c r="R71" s="63"/>
      <c r="S71" s="63"/>
      <c r="T71" s="63"/>
      <c r="U71" s="63"/>
    </row>
    <row r="72" spans="2:21" ht="15" customHeight="1">
      <c r="B72" s="1228" t="str">
        <f t="shared" si="1"/>
        <v/>
      </c>
      <c r="C72" s="469">
        <f>'Og s3a'!C74</f>
        <v>0</v>
      </c>
      <c r="D72" s="498">
        <f>'Og s3a'!F74</f>
        <v>0</v>
      </c>
      <c r="E72" s="392"/>
      <c r="F72" s="1215"/>
      <c r="G72" s="392"/>
      <c r="H72" s="594"/>
      <c r="I72" s="594"/>
      <c r="J72" s="63"/>
      <c r="K72" s="502">
        <f>'Og s3a'!G74</f>
        <v>0</v>
      </c>
      <c r="L72" s="57">
        <f>'Og s3a'!D74</f>
        <v>0</v>
      </c>
      <c r="M72" s="288">
        <f>Import!J72</f>
        <v>0</v>
      </c>
      <c r="N72" s="63"/>
      <c r="O72" s="63"/>
      <c r="P72" s="63"/>
      <c r="Q72" s="63"/>
      <c r="R72" s="63"/>
      <c r="S72" s="63"/>
      <c r="T72" s="63"/>
      <c r="U72" s="63"/>
    </row>
    <row r="73" spans="2:21" ht="15" customHeight="1">
      <c r="B73" s="1228" t="str">
        <f t="shared" si="1"/>
        <v/>
      </c>
      <c r="C73" s="469">
        <f>'Og s3a'!C75</f>
        <v>0</v>
      </c>
      <c r="D73" s="498">
        <f>'Og s3a'!F75</f>
        <v>0</v>
      </c>
      <c r="E73" s="392"/>
      <c r="F73" s="1215"/>
      <c r="G73" s="392"/>
      <c r="H73" s="594"/>
      <c r="I73" s="594"/>
      <c r="J73" s="63"/>
      <c r="K73" s="502">
        <f>'Og s3a'!G75</f>
        <v>0</v>
      </c>
      <c r="L73" s="57">
        <f>'Og s3a'!D75</f>
        <v>0</v>
      </c>
      <c r="M73" s="288">
        <f>Import!J73</f>
        <v>0</v>
      </c>
      <c r="N73" s="63"/>
      <c r="O73" s="63"/>
      <c r="P73" s="63"/>
      <c r="Q73" s="63"/>
      <c r="R73" s="63"/>
      <c r="S73" s="63"/>
      <c r="T73" s="63"/>
      <c r="U73" s="63"/>
    </row>
    <row r="74" spans="2:21" ht="15" customHeight="1">
      <c r="B74" s="1228" t="str">
        <f t="shared" si="1"/>
        <v/>
      </c>
      <c r="C74" s="469">
        <f>'Og s3a'!C76</f>
        <v>0</v>
      </c>
      <c r="D74" s="498">
        <f>'Og s3a'!F76</f>
        <v>0</v>
      </c>
      <c r="E74" s="392"/>
      <c r="F74" s="1215"/>
      <c r="G74" s="392"/>
      <c r="H74" s="594"/>
      <c r="I74" s="594"/>
      <c r="J74" s="63"/>
      <c r="K74" s="502">
        <f>'Og s3a'!G76</f>
        <v>0</v>
      </c>
      <c r="L74" s="57">
        <f>'Og s3a'!D76</f>
        <v>0</v>
      </c>
      <c r="M74" s="288">
        <f>Import!J74</f>
        <v>0</v>
      </c>
      <c r="N74" s="63"/>
      <c r="O74" s="63"/>
      <c r="P74" s="63"/>
      <c r="Q74" s="63"/>
      <c r="R74" s="63"/>
      <c r="S74" s="63"/>
      <c r="T74" s="63"/>
      <c r="U74" s="63"/>
    </row>
    <row r="75" spans="2:21" ht="15" customHeight="1">
      <c r="B75" s="1228" t="str">
        <f t="shared" si="1"/>
        <v/>
      </c>
      <c r="C75" s="469">
        <f>'Og s3a'!C77</f>
        <v>0</v>
      </c>
      <c r="D75" s="498">
        <f>'Og s3a'!F77</f>
        <v>0</v>
      </c>
      <c r="E75" s="392"/>
      <c r="F75" s="1215"/>
      <c r="G75" s="392"/>
      <c r="H75" s="594"/>
      <c r="I75" s="594"/>
      <c r="J75" s="63"/>
      <c r="K75" s="502">
        <f>'Og s3a'!G77</f>
        <v>0</v>
      </c>
      <c r="L75" s="57">
        <f>'Og s3a'!D77</f>
        <v>0</v>
      </c>
      <c r="M75" s="288">
        <f>Import!J75</f>
        <v>0</v>
      </c>
      <c r="N75" s="63"/>
      <c r="O75" s="63"/>
      <c r="P75" s="63"/>
      <c r="Q75" s="63"/>
      <c r="R75" s="63"/>
      <c r="S75" s="63"/>
      <c r="T75" s="63"/>
      <c r="U75" s="63"/>
    </row>
    <row r="76" spans="2:21" ht="15" customHeight="1">
      <c r="B76" s="1228" t="str">
        <f t="shared" si="1"/>
        <v/>
      </c>
      <c r="C76" s="469">
        <f>'Og s3a'!C78</f>
        <v>0</v>
      </c>
      <c r="D76" s="498">
        <f>'Og s3a'!F78</f>
        <v>0</v>
      </c>
      <c r="E76" s="392"/>
      <c r="F76" s="1215"/>
      <c r="G76" s="392"/>
      <c r="H76" s="594"/>
      <c r="I76" s="594"/>
      <c r="J76" s="63"/>
      <c r="K76" s="502">
        <f>'Og s3a'!G78</f>
        <v>0</v>
      </c>
      <c r="L76" s="57">
        <f>'Og s3a'!D78</f>
        <v>0</v>
      </c>
      <c r="M76" s="288">
        <f>Import!J76</f>
        <v>0</v>
      </c>
      <c r="N76" s="63"/>
      <c r="O76" s="63"/>
      <c r="P76" s="63"/>
      <c r="Q76" s="63"/>
      <c r="R76" s="63"/>
      <c r="S76" s="63"/>
      <c r="T76" s="63"/>
      <c r="U76" s="63"/>
    </row>
    <row r="77" spans="2:21" ht="15" customHeight="1">
      <c r="B77" s="1228" t="str">
        <f t="shared" si="1"/>
        <v/>
      </c>
      <c r="C77" s="469">
        <f>'Og s3a'!C79</f>
        <v>0</v>
      </c>
      <c r="D77" s="498">
        <f>'Og s3a'!F79</f>
        <v>0</v>
      </c>
      <c r="E77" s="392"/>
      <c r="F77" s="1215"/>
      <c r="G77" s="392"/>
      <c r="H77" s="594"/>
      <c r="I77" s="594"/>
      <c r="J77" s="63"/>
      <c r="K77" s="502">
        <f>'Og s3a'!G79</f>
        <v>0</v>
      </c>
      <c r="L77" s="57">
        <f>'Og s3a'!D79</f>
        <v>0</v>
      </c>
      <c r="M77" s="288">
        <f>Import!J77</f>
        <v>0</v>
      </c>
      <c r="N77" s="63"/>
      <c r="O77" s="63"/>
      <c r="P77" s="63"/>
      <c r="Q77" s="63"/>
      <c r="R77" s="63"/>
      <c r="S77" s="63"/>
      <c r="T77" s="63"/>
      <c r="U77" s="63"/>
    </row>
    <row r="78" spans="2:21" ht="15" customHeight="1">
      <c r="B78" s="1228" t="str">
        <f t="shared" si="1"/>
        <v/>
      </c>
      <c r="C78" s="469">
        <f>'Og s3a'!C80</f>
        <v>0</v>
      </c>
      <c r="D78" s="498">
        <f>'Og s3a'!F80</f>
        <v>0</v>
      </c>
      <c r="E78" s="392"/>
      <c r="F78" s="1215"/>
      <c r="G78" s="392"/>
      <c r="H78" s="594"/>
      <c r="I78" s="594"/>
      <c r="J78" s="63"/>
      <c r="K78" s="502">
        <f>'Og s3a'!G80</f>
        <v>0</v>
      </c>
      <c r="L78" s="57">
        <f>'Og s3a'!D80</f>
        <v>0</v>
      </c>
      <c r="M78" s="288">
        <f>Import!J78</f>
        <v>0</v>
      </c>
      <c r="N78" s="63"/>
      <c r="O78" s="63"/>
      <c r="P78" s="63"/>
      <c r="Q78" s="63"/>
      <c r="R78" s="63"/>
      <c r="S78" s="63"/>
      <c r="T78" s="63"/>
      <c r="U78" s="63"/>
    </row>
    <row r="79" spans="2:21" ht="15" customHeight="1">
      <c r="B79" s="1228" t="str">
        <f t="shared" si="1"/>
        <v/>
      </c>
      <c r="C79" s="469">
        <f>'Og s3a'!C81</f>
        <v>0</v>
      </c>
      <c r="D79" s="498">
        <f>'Og s3a'!F81</f>
        <v>0</v>
      </c>
      <c r="E79" s="392"/>
      <c r="F79" s="1215"/>
      <c r="G79" s="392"/>
      <c r="H79" s="594"/>
      <c r="I79" s="594"/>
      <c r="J79" s="63"/>
      <c r="K79" s="502">
        <f>'Og s3a'!G81</f>
        <v>0</v>
      </c>
      <c r="L79" s="57">
        <f>'Og s3a'!D81</f>
        <v>0</v>
      </c>
      <c r="M79" s="288">
        <f>Import!J79</f>
        <v>0</v>
      </c>
      <c r="N79" s="63"/>
      <c r="O79" s="63"/>
      <c r="P79" s="63"/>
      <c r="Q79" s="63"/>
      <c r="R79" s="63"/>
      <c r="S79" s="63"/>
      <c r="T79" s="63"/>
      <c r="U79" s="63"/>
    </row>
    <row r="80" spans="2:21" ht="15" customHeight="1">
      <c r="B80" s="1228" t="str">
        <f t="shared" si="1"/>
        <v/>
      </c>
      <c r="C80" s="469">
        <f>'Og s3a'!C82</f>
        <v>0</v>
      </c>
      <c r="D80" s="498">
        <f>'Og s3a'!F82</f>
        <v>0</v>
      </c>
      <c r="E80" s="392"/>
      <c r="F80" s="1215"/>
      <c r="G80" s="392"/>
      <c r="H80" s="594"/>
      <c r="I80" s="594"/>
      <c r="J80" s="63"/>
      <c r="K80" s="502">
        <f>'Og s3a'!G82</f>
        <v>0</v>
      </c>
      <c r="L80" s="57">
        <f>'Og s3a'!D82</f>
        <v>0</v>
      </c>
      <c r="M80" s="288">
        <f>Import!J80</f>
        <v>0</v>
      </c>
      <c r="N80" s="63"/>
      <c r="O80" s="63"/>
      <c r="P80" s="63"/>
      <c r="Q80" s="63"/>
      <c r="R80" s="63"/>
      <c r="S80" s="63"/>
      <c r="T80" s="63"/>
      <c r="U80" s="63"/>
    </row>
    <row r="81" spans="2:21" ht="15" customHeight="1">
      <c r="B81" s="1228" t="str">
        <f t="shared" si="1"/>
        <v/>
      </c>
      <c r="C81" s="469">
        <f>'Og s3a'!C83</f>
        <v>0</v>
      </c>
      <c r="D81" s="498">
        <f>'Og s3a'!F83</f>
        <v>0</v>
      </c>
      <c r="E81" s="392"/>
      <c r="F81" s="1215"/>
      <c r="G81" s="392"/>
      <c r="H81" s="594"/>
      <c r="I81" s="594"/>
      <c r="J81" s="63"/>
      <c r="K81" s="502">
        <f>'Og s3a'!G83</f>
        <v>0</v>
      </c>
      <c r="L81" s="57">
        <f>'Og s3a'!D83</f>
        <v>0</v>
      </c>
      <c r="M81" s="288">
        <f>Import!J81</f>
        <v>0</v>
      </c>
      <c r="N81" s="63"/>
      <c r="O81" s="63"/>
      <c r="P81" s="63"/>
      <c r="Q81" s="63"/>
      <c r="R81" s="63"/>
      <c r="S81" s="63"/>
      <c r="T81" s="63"/>
      <c r="U81" s="63"/>
    </row>
    <row r="82" spans="2:21" ht="15" customHeight="1">
      <c r="B82" s="1228" t="str">
        <f t="shared" si="1"/>
        <v/>
      </c>
      <c r="C82" s="469">
        <f>'Og s3a'!C84</f>
        <v>0</v>
      </c>
      <c r="D82" s="498">
        <f>'Og s3a'!F84</f>
        <v>0</v>
      </c>
      <c r="E82" s="392"/>
      <c r="F82" s="1215"/>
      <c r="G82" s="392"/>
      <c r="H82" s="594"/>
      <c r="I82" s="594"/>
      <c r="J82" s="63"/>
      <c r="K82" s="502">
        <f>'Og s3a'!G84</f>
        <v>0</v>
      </c>
      <c r="L82" s="57">
        <f>'Og s3a'!D84</f>
        <v>0</v>
      </c>
      <c r="M82" s="288">
        <f>Import!J82</f>
        <v>0</v>
      </c>
      <c r="N82" s="63"/>
      <c r="O82" s="63"/>
      <c r="P82" s="63"/>
      <c r="Q82" s="63"/>
      <c r="R82" s="63"/>
      <c r="S82" s="63"/>
      <c r="T82" s="63"/>
      <c r="U82" s="63"/>
    </row>
    <row r="83" spans="2:21" ht="15" customHeight="1">
      <c r="B83" s="1228" t="str">
        <f t="shared" si="1"/>
        <v/>
      </c>
      <c r="C83" s="469">
        <f>'Og s3a'!C85</f>
        <v>0</v>
      </c>
      <c r="D83" s="498">
        <f>'Og s3a'!F85</f>
        <v>0</v>
      </c>
      <c r="E83" s="392"/>
      <c r="F83" s="1215"/>
      <c r="G83" s="392"/>
      <c r="H83" s="594"/>
      <c r="I83" s="594"/>
      <c r="J83" s="63"/>
      <c r="K83" s="502">
        <f>'Og s3a'!G85</f>
        <v>0</v>
      </c>
      <c r="L83" s="57">
        <f>'Og s3a'!D85</f>
        <v>0</v>
      </c>
      <c r="M83" s="288">
        <f>Import!J83</f>
        <v>0</v>
      </c>
      <c r="N83" s="63"/>
      <c r="O83" s="63"/>
      <c r="P83" s="63"/>
      <c r="Q83" s="63"/>
      <c r="R83" s="63"/>
      <c r="S83" s="63"/>
      <c r="T83" s="63"/>
      <c r="U83" s="63"/>
    </row>
    <row r="84" spans="2:21" ht="15" customHeight="1">
      <c r="B84" s="1228" t="str">
        <f t="shared" si="1"/>
        <v/>
      </c>
      <c r="C84" s="469">
        <f>'Og s3a'!C86</f>
        <v>0</v>
      </c>
      <c r="D84" s="498">
        <f>'Og s3a'!F86</f>
        <v>0</v>
      </c>
      <c r="E84" s="392"/>
      <c r="F84" s="1215"/>
      <c r="G84" s="392"/>
      <c r="H84" s="594"/>
      <c r="I84" s="594"/>
      <c r="J84" s="63"/>
      <c r="K84" s="502">
        <f>'Og s3a'!G86</f>
        <v>0</v>
      </c>
      <c r="L84" s="57">
        <f>'Og s3a'!D86</f>
        <v>0</v>
      </c>
      <c r="M84" s="288">
        <f>Import!J84</f>
        <v>0</v>
      </c>
      <c r="N84" s="63"/>
      <c r="O84" s="63"/>
      <c r="P84" s="63"/>
      <c r="Q84" s="63"/>
      <c r="R84" s="63"/>
      <c r="S84" s="63"/>
      <c r="T84" s="63"/>
      <c r="U84" s="63"/>
    </row>
    <row r="85" spans="2:21" ht="15" customHeight="1">
      <c r="B85" s="1228" t="str">
        <f t="shared" si="1"/>
        <v/>
      </c>
      <c r="C85" s="469">
        <f>'Og s3a'!C87</f>
        <v>0</v>
      </c>
      <c r="D85" s="498">
        <f>'Og s3a'!F87</f>
        <v>0</v>
      </c>
      <c r="E85" s="392"/>
      <c r="F85" s="1215"/>
      <c r="G85" s="392"/>
      <c r="H85" s="594"/>
      <c r="I85" s="594"/>
      <c r="J85" s="63"/>
      <c r="K85" s="502">
        <f>'Og s3a'!G87</f>
        <v>0</v>
      </c>
      <c r="L85" s="57">
        <f>'Og s3a'!D87</f>
        <v>0</v>
      </c>
      <c r="M85" s="288">
        <f>Import!J85</f>
        <v>0</v>
      </c>
      <c r="N85" s="63"/>
      <c r="O85" s="63"/>
      <c r="P85" s="63"/>
      <c r="Q85" s="63"/>
      <c r="R85" s="63"/>
      <c r="S85" s="63"/>
      <c r="T85" s="63"/>
      <c r="U85" s="63"/>
    </row>
    <row r="86" spans="2:21" ht="15" customHeight="1">
      <c r="B86" s="1228" t="str">
        <f t="shared" si="1"/>
        <v/>
      </c>
      <c r="C86" s="469">
        <f>'Og s3a'!C88</f>
        <v>0</v>
      </c>
      <c r="D86" s="498">
        <f>'Og s3a'!F88</f>
        <v>0</v>
      </c>
      <c r="E86" s="392"/>
      <c r="F86" s="1215"/>
      <c r="G86" s="392"/>
      <c r="H86" s="594"/>
      <c r="I86" s="594"/>
      <c r="J86" s="63"/>
      <c r="K86" s="502">
        <f>'Og s3a'!G88</f>
        <v>0</v>
      </c>
      <c r="L86" s="57">
        <f>'Og s3a'!D88</f>
        <v>0</v>
      </c>
      <c r="M86" s="288">
        <f>Import!J86</f>
        <v>0</v>
      </c>
      <c r="N86" s="63"/>
      <c r="O86" s="63"/>
      <c r="P86" s="63"/>
      <c r="Q86" s="63"/>
      <c r="R86" s="63"/>
      <c r="S86" s="63"/>
      <c r="T86" s="63"/>
      <c r="U86" s="63"/>
    </row>
    <row r="87" spans="2:21" ht="15" customHeight="1">
      <c r="B87" s="1228" t="str">
        <f t="shared" si="1"/>
        <v/>
      </c>
      <c r="C87" s="469">
        <f>'Og s3a'!C89</f>
        <v>0</v>
      </c>
      <c r="D87" s="498">
        <f>'Og s3a'!F89</f>
        <v>0</v>
      </c>
      <c r="E87" s="392"/>
      <c r="F87" s="1215"/>
      <c r="G87" s="392"/>
      <c r="H87" s="594"/>
      <c r="I87" s="594"/>
      <c r="J87" s="63"/>
      <c r="K87" s="502">
        <f>'Og s3a'!G89</f>
        <v>0</v>
      </c>
      <c r="L87" s="57">
        <f>'Og s3a'!D89</f>
        <v>0</v>
      </c>
      <c r="M87" s="288">
        <f>Import!J87</f>
        <v>0</v>
      </c>
      <c r="N87" s="63"/>
      <c r="O87" s="63"/>
      <c r="P87" s="63"/>
      <c r="Q87" s="63"/>
      <c r="R87" s="63"/>
      <c r="S87" s="63"/>
      <c r="T87" s="63"/>
      <c r="U87" s="63"/>
    </row>
    <row r="88" spans="2:21" ht="15" customHeight="1">
      <c r="B88" s="1228" t="str">
        <f t="shared" si="1"/>
        <v/>
      </c>
      <c r="C88" s="469">
        <f>'Og s3a'!C90</f>
        <v>0</v>
      </c>
      <c r="D88" s="498">
        <f>'Og s3a'!F90</f>
        <v>0</v>
      </c>
      <c r="E88" s="392"/>
      <c r="F88" s="1215"/>
      <c r="G88" s="392"/>
      <c r="H88" s="594"/>
      <c r="I88" s="594"/>
      <c r="J88" s="63"/>
      <c r="K88" s="502">
        <f>'Og s3a'!G90</f>
        <v>0</v>
      </c>
      <c r="L88" s="57">
        <f>'Og s3a'!D90</f>
        <v>0</v>
      </c>
      <c r="M88" s="288">
        <f>Import!J88</f>
        <v>0</v>
      </c>
      <c r="N88" s="63"/>
      <c r="O88" s="63"/>
      <c r="P88" s="63"/>
      <c r="Q88" s="63"/>
      <c r="R88" s="63"/>
      <c r="S88" s="63"/>
      <c r="T88" s="63"/>
      <c r="U88" s="63"/>
    </row>
    <row r="89" spans="2:21" ht="15" customHeight="1">
      <c r="B89" s="1228" t="str">
        <f t="shared" si="1"/>
        <v/>
      </c>
      <c r="C89" s="469">
        <f>'Og s3a'!C91</f>
        <v>0</v>
      </c>
      <c r="D89" s="498">
        <f>'Og s3a'!F91</f>
        <v>0</v>
      </c>
      <c r="E89" s="392"/>
      <c r="F89" s="1215"/>
      <c r="G89" s="392"/>
      <c r="H89" s="594"/>
      <c r="I89" s="594"/>
      <c r="J89" s="63"/>
      <c r="K89" s="502">
        <f>'Og s3a'!G91</f>
        <v>0</v>
      </c>
      <c r="L89" s="57">
        <f>'Og s3a'!D91</f>
        <v>0</v>
      </c>
      <c r="M89" s="288">
        <f>Import!J89</f>
        <v>0</v>
      </c>
      <c r="N89" s="63"/>
      <c r="O89" s="63"/>
      <c r="P89" s="63"/>
      <c r="Q89" s="63"/>
      <c r="R89" s="63"/>
      <c r="S89" s="63"/>
      <c r="T89" s="63"/>
      <c r="U89" s="63"/>
    </row>
    <row r="90" spans="2:21" ht="15" customHeight="1">
      <c r="B90" s="1228" t="str">
        <f t="shared" si="1"/>
        <v/>
      </c>
      <c r="C90" s="469">
        <f>'Og s3a'!C92</f>
        <v>0</v>
      </c>
      <c r="D90" s="498">
        <f>'Og s3a'!F92</f>
        <v>0</v>
      </c>
      <c r="E90" s="392"/>
      <c r="F90" s="1215"/>
      <c r="G90" s="392"/>
      <c r="H90" s="594"/>
      <c r="I90" s="594"/>
      <c r="J90" s="63"/>
      <c r="K90" s="502">
        <f>'Og s3a'!G92</f>
        <v>0</v>
      </c>
      <c r="L90" s="57">
        <f>'Og s3a'!D92</f>
        <v>0</v>
      </c>
      <c r="M90" s="288">
        <f>Import!J90</f>
        <v>0</v>
      </c>
      <c r="N90" s="63"/>
      <c r="O90" s="63"/>
      <c r="P90" s="63"/>
      <c r="Q90" s="63"/>
      <c r="R90" s="63"/>
      <c r="S90" s="63"/>
      <c r="T90" s="63"/>
      <c r="U90" s="63"/>
    </row>
    <row r="91" spans="2:21" ht="15" customHeight="1">
      <c r="B91" s="1228" t="str">
        <f t="shared" si="1"/>
        <v/>
      </c>
      <c r="C91" s="469">
        <f>'Og s3a'!C93</f>
        <v>0</v>
      </c>
      <c r="D91" s="498">
        <f>'Og s3a'!F93</f>
        <v>0</v>
      </c>
      <c r="E91" s="392"/>
      <c r="F91" s="1215"/>
      <c r="G91" s="392"/>
      <c r="H91" s="594"/>
      <c r="I91" s="594"/>
      <c r="J91" s="63"/>
      <c r="K91" s="502">
        <f>'Og s3a'!G93</f>
        <v>0</v>
      </c>
      <c r="L91" s="57">
        <f>'Og s3a'!D93</f>
        <v>0</v>
      </c>
      <c r="M91" s="288">
        <f>Import!J91</f>
        <v>0</v>
      </c>
      <c r="N91" s="63"/>
      <c r="O91" s="63"/>
      <c r="P91" s="63"/>
      <c r="Q91" s="63"/>
      <c r="R91" s="63"/>
      <c r="S91" s="63"/>
      <c r="T91" s="63"/>
      <c r="U91" s="63"/>
    </row>
    <row r="92" spans="2:21" ht="15" customHeight="1">
      <c r="B92" s="1228" t="str">
        <f t="shared" si="1"/>
        <v/>
      </c>
      <c r="C92" s="469">
        <f>'Og s3a'!C94</f>
        <v>0</v>
      </c>
      <c r="D92" s="498">
        <f>'Og s3a'!F94</f>
        <v>0</v>
      </c>
      <c r="E92" s="392"/>
      <c r="F92" s="1215"/>
      <c r="G92" s="392"/>
      <c r="H92" s="594"/>
      <c r="I92" s="594"/>
      <c r="J92" s="63"/>
      <c r="K92" s="502">
        <f>'Og s3a'!G94</f>
        <v>0</v>
      </c>
      <c r="L92" s="57">
        <f>'Og s3a'!D94</f>
        <v>0</v>
      </c>
      <c r="M92" s="288">
        <f>Import!J92</f>
        <v>0</v>
      </c>
      <c r="N92" s="63"/>
      <c r="O92" s="63"/>
      <c r="P92" s="63"/>
      <c r="Q92" s="63"/>
      <c r="R92" s="63"/>
      <c r="S92" s="63"/>
      <c r="T92" s="63"/>
      <c r="U92" s="63"/>
    </row>
    <row r="93" spans="2:21" ht="15" customHeight="1">
      <c r="B93" s="1228" t="str">
        <f t="shared" si="1"/>
        <v/>
      </c>
      <c r="C93" s="469">
        <f>'Og s3a'!C95</f>
        <v>0</v>
      </c>
      <c r="D93" s="498">
        <f>'Og s3a'!F95</f>
        <v>0</v>
      </c>
      <c r="E93" s="392"/>
      <c r="F93" s="1215"/>
      <c r="G93" s="392"/>
      <c r="H93" s="594"/>
      <c r="I93" s="594"/>
      <c r="J93" s="63"/>
      <c r="K93" s="502">
        <f>'Og s3a'!G95</f>
        <v>0</v>
      </c>
      <c r="L93" s="57">
        <f>'Og s3a'!D95</f>
        <v>0</v>
      </c>
      <c r="M93" s="288">
        <f>Import!J93</f>
        <v>0</v>
      </c>
      <c r="N93" s="63"/>
      <c r="O93" s="63"/>
      <c r="P93" s="63"/>
      <c r="Q93" s="63"/>
      <c r="R93" s="63"/>
      <c r="S93" s="63"/>
      <c r="T93" s="63"/>
      <c r="U93" s="63"/>
    </row>
    <row r="94" spans="2:21" ht="15" customHeight="1">
      <c r="B94" s="1228" t="str">
        <f t="shared" si="1"/>
        <v/>
      </c>
      <c r="C94" s="469">
        <f>'Og s3a'!C96</f>
        <v>0</v>
      </c>
      <c r="D94" s="498">
        <f>'Og s3a'!F96</f>
        <v>0</v>
      </c>
      <c r="E94" s="392"/>
      <c r="F94" s="1215"/>
      <c r="G94" s="392"/>
      <c r="H94" s="594"/>
      <c r="I94" s="594"/>
      <c r="J94" s="63"/>
      <c r="K94" s="502">
        <f>'Og s3a'!G96</f>
        <v>0</v>
      </c>
      <c r="L94" s="57">
        <f>'Og s3a'!D96</f>
        <v>0</v>
      </c>
      <c r="M94" s="288">
        <f>Import!J94</f>
        <v>0</v>
      </c>
      <c r="N94" s="63"/>
      <c r="O94" s="63"/>
      <c r="P94" s="63"/>
      <c r="Q94" s="63"/>
      <c r="R94" s="63"/>
      <c r="S94" s="63"/>
      <c r="T94" s="63"/>
      <c r="U94" s="63"/>
    </row>
    <row r="95" spans="2:21" ht="15" customHeight="1">
      <c r="B95" s="1228" t="str">
        <f t="shared" si="1"/>
        <v/>
      </c>
      <c r="C95" s="469">
        <f>'Og s3a'!C97</f>
        <v>0</v>
      </c>
      <c r="D95" s="498">
        <f>'Og s3a'!F97</f>
        <v>0</v>
      </c>
      <c r="E95" s="392"/>
      <c r="F95" s="1215"/>
      <c r="G95" s="392"/>
      <c r="H95" s="594"/>
      <c r="I95" s="594"/>
      <c r="J95" s="63"/>
      <c r="K95" s="502">
        <f>'Og s3a'!G97</f>
        <v>0</v>
      </c>
      <c r="L95" s="57">
        <f>'Og s3a'!D97</f>
        <v>0</v>
      </c>
      <c r="M95" s="288">
        <f>Import!J95</f>
        <v>0</v>
      </c>
      <c r="N95" s="63"/>
      <c r="O95" s="63"/>
      <c r="P95" s="63"/>
      <c r="Q95" s="63"/>
      <c r="R95" s="63"/>
      <c r="S95" s="63"/>
      <c r="T95" s="63"/>
      <c r="U95" s="63"/>
    </row>
    <row r="96" spans="2:21" ht="15" customHeight="1">
      <c r="B96" s="1228" t="str">
        <f t="shared" si="1"/>
        <v/>
      </c>
      <c r="C96" s="469">
        <f>'Og s3a'!C98</f>
        <v>0</v>
      </c>
      <c r="D96" s="498">
        <f>'Og s3a'!F98</f>
        <v>0</v>
      </c>
      <c r="E96" s="392"/>
      <c r="F96" s="1215"/>
      <c r="G96" s="392"/>
      <c r="H96" s="594"/>
      <c r="I96" s="594"/>
      <c r="J96" s="63"/>
      <c r="K96" s="502">
        <f>'Og s3a'!G98</f>
        <v>0</v>
      </c>
      <c r="L96" s="57">
        <f>'Og s3a'!D98</f>
        <v>0</v>
      </c>
      <c r="M96" s="288">
        <f>Import!J96</f>
        <v>0</v>
      </c>
      <c r="N96" s="63"/>
      <c r="O96" s="63"/>
      <c r="P96" s="63"/>
      <c r="Q96" s="63"/>
      <c r="R96" s="63"/>
      <c r="S96" s="63"/>
      <c r="T96" s="63"/>
      <c r="U96" s="63"/>
    </row>
    <row r="97" spans="2:21" ht="15" customHeight="1">
      <c r="B97" s="1228" t="str">
        <f t="shared" si="1"/>
        <v/>
      </c>
      <c r="C97" s="469">
        <f>'Og s3a'!C99</f>
        <v>0</v>
      </c>
      <c r="D97" s="498">
        <f>'Og s3a'!F99</f>
        <v>0</v>
      </c>
      <c r="E97" s="392"/>
      <c r="F97" s="1215"/>
      <c r="G97" s="392"/>
      <c r="H97" s="594"/>
      <c r="I97" s="594"/>
      <c r="J97" s="63"/>
      <c r="K97" s="502">
        <f>'Og s3a'!G99</f>
        <v>0</v>
      </c>
      <c r="L97" s="57">
        <f>'Og s3a'!D99</f>
        <v>0</v>
      </c>
      <c r="M97" s="288">
        <f>Import!J97</f>
        <v>0</v>
      </c>
      <c r="N97" s="63"/>
      <c r="O97" s="63"/>
      <c r="P97" s="63"/>
      <c r="Q97" s="63"/>
      <c r="R97" s="63"/>
      <c r="S97" s="63"/>
      <c r="T97" s="63"/>
      <c r="U97" s="63"/>
    </row>
    <row r="98" spans="2:21" ht="15" customHeight="1">
      <c r="B98" s="1228" t="str">
        <f t="shared" si="1"/>
        <v/>
      </c>
      <c r="C98" s="469">
        <f>'Og s3a'!C100</f>
        <v>0</v>
      </c>
      <c r="D98" s="498">
        <f>'Og s3a'!F100</f>
        <v>0</v>
      </c>
      <c r="E98" s="392"/>
      <c r="F98" s="1215"/>
      <c r="G98" s="392"/>
      <c r="H98" s="594"/>
      <c r="I98" s="594"/>
      <c r="J98" s="63"/>
      <c r="K98" s="502">
        <f>'Og s3a'!G100</f>
        <v>0</v>
      </c>
      <c r="L98" s="57">
        <f>'Og s3a'!D100</f>
        <v>0</v>
      </c>
      <c r="M98" s="288">
        <f>Import!J98</f>
        <v>0</v>
      </c>
      <c r="N98" s="63"/>
      <c r="O98" s="63"/>
      <c r="P98" s="63"/>
      <c r="Q98" s="63"/>
      <c r="R98" s="63"/>
      <c r="S98" s="63"/>
      <c r="T98" s="63"/>
      <c r="U98" s="63"/>
    </row>
    <row r="99" spans="2:21" ht="15" customHeight="1">
      <c r="B99" s="1228" t="str">
        <f t="shared" si="1"/>
        <v/>
      </c>
      <c r="C99" s="469">
        <f>'Og s3a'!C101</f>
        <v>0</v>
      </c>
      <c r="D99" s="498">
        <f>'Og s3a'!F101</f>
        <v>0</v>
      </c>
      <c r="E99" s="392"/>
      <c r="F99" s="1215"/>
      <c r="G99" s="392"/>
      <c r="H99" s="594"/>
      <c r="I99" s="594"/>
      <c r="J99" s="63"/>
      <c r="K99" s="502">
        <f>'Og s3a'!G101</f>
        <v>0</v>
      </c>
      <c r="L99" s="57">
        <f>'Og s3a'!D101</f>
        <v>0</v>
      </c>
      <c r="M99" s="288">
        <f>Import!J99</f>
        <v>0</v>
      </c>
      <c r="N99" s="63"/>
      <c r="O99" s="63"/>
      <c r="P99" s="63"/>
      <c r="Q99" s="63"/>
      <c r="R99" s="63"/>
      <c r="S99" s="63"/>
      <c r="T99" s="63"/>
      <c r="U99" s="63"/>
    </row>
    <row r="100" spans="2:21" ht="15" customHeight="1">
      <c r="B100" s="1228" t="str">
        <f t="shared" si="1"/>
        <v/>
      </c>
      <c r="C100" s="469">
        <f>'Og s3a'!C102</f>
        <v>0</v>
      </c>
      <c r="D100" s="498">
        <f>'Og s3a'!F102</f>
        <v>0</v>
      </c>
      <c r="E100" s="392"/>
      <c r="F100" s="1215"/>
      <c r="G100" s="392"/>
      <c r="H100" s="594"/>
      <c r="I100" s="594"/>
      <c r="J100" s="63"/>
      <c r="K100" s="502">
        <f>'Og s3a'!G102</f>
        <v>0</v>
      </c>
      <c r="L100" s="57">
        <f>'Og s3a'!D102</f>
        <v>0</v>
      </c>
      <c r="M100" s="288">
        <f>Import!J100</f>
        <v>0</v>
      </c>
      <c r="N100" s="63"/>
      <c r="O100" s="63"/>
      <c r="P100" s="63"/>
      <c r="Q100" s="63"/>
      <c r="R100" s="63"/>
      <c r="S100" s="63"/>
      <c r="T100" s="63"/>
      <c r="U100" s="63"/>
    </row>
    <row r="101" spans="2:21" ht="15" customHeight="1">
      <c r="B101" s="1228" t="str">
        <f t="shared" si="1"/>
        <v/>
      </c>
      <c r="C101" s="469">
        <f>'Og s3a'!C103</f>
        <v>0</v>
      </c>
      <c r="D101" s="498">
        <f>'Og s3a'!F103</f>
        <v>0</v>
      </c>
      <c r="E101" s="392"/>
      <c r="F101" s="1215"/>
      <c r="G101" s="392"/>
      <c r="H101" s="594"/>
      <c r="I101" s="594"/>
      <c r="J101" s="63"/>
      <c r="K101" s="502">
        <f>'Og s3a'!G103</f>
        <v>0</v>
      </c>
      <c r="L101" s="57">
        <f>'Og s3a'!D103</f>
        <v>0</v>
      </c>
      <c r="M101" s="288">
        <f>Import!J101</f>
        <v>0</v>
      </c>
      <c r="N101" s="63"/>
      <c r="O101" s="63"/>
      <c r="P101" s="63"/>
      <c r="Q101" s="63"/>
      <c r="R101" s="63"/>
      <c r="S101" s="63"/>
      <c r="T101" s="63"/>
      <c r="U101" s="63"/>
    </row>
    <row r="102" spans="2:21" ht="15" customHeight="1">
      <c r="B102" s="1228" t="str">
        <f t="shared" si="1"/>
        <v/>
      </c>
      <c r="C102" s="469">
        <f>'Og s3a'!C104</f>
        <v>0</v>
      </c>
      <c r="D102" s="498">
        <f>'Og s3a'!F104</f>
        <v>0</v>
      </c>
      <c r="E102" s="392"/>
      <c r="F102" s="1215"/>
      <c r="G102" s="392"/>
      <c r="H102" s="594"/>
      <c r="I102" s="594"/>
      <c r="J102" s="63"/>
      <c r="K102" s="502">
        <f>'Og s3a'!G104</f>
        <v>0</v>
      </c>
      <c r="L102" s="57">
        <f>'Og s3a'!D104</f>
        <v>0</v>
      </c>
      <c r="M102" s="288">
        <f>Import!J102</f>
        <v>0</v>
      </c>
      <c r="N102" s="63"/>
      <c r="O102" s="63"/>
      <c r="P102" s="63"/>
      <c r="Q102" s="63"/>
      <c r="R102" s="63"/>
      <c r="S102" s="63"/>
      <c r="T102" s="63"/>
      <c r="U102" s="63"/>
    </row>
    <row r="103" spans="2:21" ht="15" customHeight="1">
      <c r="B103" s="1228" t="str">
        <f t="shared" si="1"/>
        <v/>
      </c>
      <c r="C103" s="469">
        <f>'Og s3a'!C105</f>
        <v>0</v>
      </c>
      <c r="D103" s="498">
        <f>'Og s3a'!F105</f>
        <v>0</v>
      </c>
      <c r="E103" s="392"/>
      <c r="F103" s="1215"/>
      <c r="G103" s="392"/>
      <c r="H103" s="594"/>
      <c r="I103" s="594"/>
      <c r="J103" s="63"/>
      <c r="K103" s="502">
        <f>'Og s3a'!G105</f>
        <v>0</v>
      </c>
      <c r="L103" s="57">
        <f>'Og s3a'!D105</f>
        <v>0</v>
      </c>
      <c r="M103" s="288">
        <f>Import!J103</f>
        <v>0</v>
      </c>
      <c r="N103" s="63"/>
      <c r="O103" s="63"/>
      <c r="P103" s="63"/>
      <c r="Q103" s="63"/>
      <c r="R103" s="63"/>
      <c r="S103" s="63"/>
      <c r="T103" s="63"/>
      <c r="U103" s="63"/>
    </row>
    <row r="104" spans="2:21" ht="15" customHeight="1">
      <c r="B104" s="1228" t="str">
        <f t="shared" si="1"/>
        <v/>
      </c>
      <c r="C104" s="469">
        <f>'Og s3a'!C106</f>
        <v>0</v>
      </c>
      <c r="D104" s="498">
        <f>'Og s3a'!F106</f>
        <v>0</v>
      </c>
      <c r="E104" s="392"/>
      <c r="F104" s="1215"/>
      <c r="G104" s="392"/>
      <c r="H104" s="594"/>
      <c r="I104" s="594"/>
      <c r="J104" s="63"/>
      <c r="K104" s="502">
        <f>'Og s3a'!G106</f>
        <v>0</v>
      </c>
      <c r="L104" s="57">
        <f>'Og s3a'!D106</f>
        <v>0</v>
      </c>
      <c r="M104" s="288">
        <f>Import!J104</f>
        <v>0</v>
      </c>
      <c r="N104" s="63"/>
      <c r="O104" s="63"/>
      <c r="P104" s="63"/>
      <c r="Q104" s="63"/>
      <c r="R104" s="63"/>
      <c r="S104" s="63"/>
      <c r="T104" s="63"/>
      <c r="U104" s="63"/>
    </row>
    <row r="105" spans="2:21" ht="15" customHeight="1">
      <c r="B105" s="1228" t="str">
        <f t="shared" si="1"/>
        <v/>
      </c>
      <c r="C105" s="469">
        <f>'Og s3a'!C107</f>
        <v>0</v>
      </c>
      <c r="D105" s="498">
        <f>'Og s3a'!F107</f>
        <v>0</v>
      </c>
      <c r="E105" s="392"/>
      <c r="F105" s="1215"/>
      <c r="G105" s="392"/>
      <c r="H105" s="594"/>
      <c r="I105" s="594"/>
      <c r="J105" s="63"/>
      <c r="K105" s="502">
        <f>'Og s3a'!G107</f>
        <v>0</v>
      </c>
      <c r="L105" s="57">
        <f>'Og s3a'!D107</f>
        <v>0</v>
      </c>
      <c r="M105" s="288">
        <f>Import!J105</f>
        <v>0</v>
      </c>
      <c r="N105" s="63"/>
      <c r="O105" s="63"/>
      <c r="P105" s="63"/>
      <c r="Q105" s="63"/>
      <c r="R105" s="63"/>
      <c r="S105" s="63"/>
      <c r="T105" s="63"/>
      <c r="U105" s="63"/>
    </row>
    <row r="106" spans="2:21" ht="15" customHeight="1">
      <c r="B106" s="1228" t="str">
        <f t="shared" si="1"/>
        <v/>
      </c>
      <c r="C106" s="469">
        <f>'Og s3a'!C108</f>
        <v>0</v>
      </c>
      <c r="D106" s="498">
        <f>'Og s3a'!F108</f>
        <v>0</v>
      </c>
      <c r="E106" s="392"/>
      <c r="F106" s="1215"/>
      <c r="G106" s="392"/>
      <c r="H106" s="594"/>
      <c r="I106" s="594"/>
      <c r="J106" s="63"/>
      <c r="K106" s="502">
        <f>'Og s3a'!G108</f>
        <v>0</v>
      </c>
      <c r="L106" s="57">
        <f>'Og s3a'!D108</f>
        <v>0</v>
      </c>
      <c r="M106" s="288">
        <f>Import!J106</f>
        <v>0</v>
      </c>
      <c r="N106" s="63"/>
      <c r="O106" s="63"/>
      <c r="P106" s="63"/>
      <c r="Q106" s="63"/>
      <c r="R106" s="63"/>
      <c r="S106" s="63"/>
      <c r="T106" s="63"/>
      <c r="U106" s="63"/>
    </row>
    <row r="107" spans="2:21" ht="15" customHeight="1">
      <c r="B107" s="1228" t="str">
        <f t="shared" si="1"/>
        <v/>
      </c>
      <c r="C107" s="469">
        <f>'Og s3a'!C109</f>
        <v>0</v>
      </c>
      <c r="D107" s="498">
        <f>'Og s3a'!F109</f>
        <v>0</v>
      </c>
      <c r="E107" s="392"/>
      <c r="F107" s="1215"/>
      <c r="G107" s="392"/>
      <c r="H107" s="594"/>
      <c r="I107" s="594"/>
      <c r="J107" s="63"/>
      <c r="K107" s="502">
        <f>'Og s3a'!G109</f>
        <v>0</v>
      </c>
      <c r="L107" s="57">
        <f>'Og s3a'!D109</f>
        <v>0</v>
      </c>
      <c r="M107" s="288">
        <f>Import!J107</f>
        <v>0</v>
      </c>
      <c r="N107" s="63"/>
      <c r="O107" s="63"/>
      <c r="P107" s="63"/>
      <c r="Q107" s="63"/>
      <c r="R107" s="63"/>
      <c r="S107" s="63"/>
      <c r="T107" s="63"/>
      <c r="U107" s="63"/>
    </row>
    <row r="108" spans="2:21" ht="15" customHeight="1">
      <c r="B108" s="1228" t="str">
        <f t="shared" si="1"/>
        <v/>
      </c>
      <c r="C108" s="469">
        <f>'Og s3a'!C110</f>
        <v>0</v>
      </c>
      <c r="D108" s="498">
        <f>'Og s3a'!F110</f>
        <v>0</v>
      </c>
      <c r="E108" s="392"/>
      <c r="F108" s="1215"/>
      <c r="G108" s="392"/>
      <c r="H108" s="594"/>
      <c r="I108" s="594"/>
      <c r="J108" s="63"/>
      <c r="K108" s="502">
        <f>'Og s3a'!G110</f>
        <v>0</v>
      </c>
      <c r="L108" s="57">
        <f>'Og s3a'!D110</f>
        <v>0</v>
      </c>
      <c r="M108" s="288">
        <f>Import!J108</f>
        <v>0</v>
      </c>
      <c r="N108" s="63"/>
      <c r="O108" s="63"/>
      <c r="P108" s="63"/>
      <c r="Q108" s="63"/>
      <c r="R108" s="63"/>
      <c r="S108" s="63"/>
      <c r="T108" s="63"/>
      <c r="U108" s="63"/>
    </row>
    <row r="109" spans="2:21" ht="15" customHeight="1">
      <c r="B109" s="1228" t="str">
        <f t="shared" si="1"/>
        <v/>
      </c>
      <c r="C109" s="469">
        <f>'Og s3a'!C111</f>
        <v>0</v>
      </c>
      <c r="D109" s="498">
        <f>'Og s3a'!F111</f>
        <v>0</v>
      </c>
      <c r="E109" s="392"/>
      <c r="F109" s="1215"/>
      <c r="G109" s="392"/>
      <c r="H109" s="594"/>
      <c r="I109" s="594"/>
      <c r="J109" s="63"/>
      <c r="K109" s="502">
        <f>'Og s3a'!G111</f>
        <v>0</v>
      </c>
      <c r="L109" s="57">
        <f>'Og s3a'!D111</f>
        <v>0</v>
      </c>
      <c r="M109" s="288">
        <f>Import!J109</f>
        <v>0</v>
      </c>
      <c r="N109" s="63"/>
      <c r="O109" s="63"/>
      <c r="P109" s="63"/>
      <c r="Q109" s="63"/>
      <c r="R109" s="63"/>
      <c r="S109" s="63"/>
      <c r="T109" s="63"/>
      <c r="U109" s="63"/>
    </row>
    <row r="110" spans="2:21" ht="15" customHeight="1">
      <c r="B110" s="1228" t="str">
        <f t="shared" si="1"/>
        <v/>
      </c>
      <c r="C110" s="469">
        <f>'Og s3a'!C112</f>
        <v>0</v>
      </c>
      <c r="D110" s="498">
        <f>'Og s3a'!F112</f>
        <v>0</v>
      </c>
      <c r="E110" s="392"/>
      <c r="F110" s="1215"/>
      <c r="G110" s="392"/>
      <c r="H110" s="594"/>
      <c r="I110" s="594"/>
      <c r="J110" s="63"/>
      <c r="K110" s="502">
        <f>'Og s3a'!G112</f>
        <v>0</v>
      </c>
      <c r="L110" s="57">
        <f>'Og s3a'!D112</f>
        <v>0</v>
      </c>
      <c r="M110" s="288">
        <f>Import!J110</f>
        <v>0</v>
      </c>
      <c r="N110" s="63"/>
      <c r="O110" s="63"/>
      <c r="P110" s="63"/>
      <c r="Q110" s="63"/>
      <c r="R110" s="63"/>
      <c r="S110" s="63"/>
      <c r="T110" s="63"/>
      <c r="U110" s="63"/>
    </row>
    <row r="111" spans="2:21" ht="15" customHeight="1">
      <c r="B111" s="1228" t="str">
        <f t="shared" si="1"/>
        <v/>
      </c>
      <c r="C111" s="469">
        <f>'Og s3a'!C113</f>
        <v>0</v>
      </c>
      <c r="D111" s="498">
        <f>'Og s3a'!F113</f>
        <v>0</v>
      </c>
      <c r="E111" s="392"/>
      <c r="F111" s="1215"/>
      <c r="G111" s="392"/>
      <c r="H111" s="594"/>
      <c r="I111" s="594"/>
      <c r="J111" s="63"/>
      <c r="K111" s="502">
        <f>'Og s3a'!G113</f>
        <v>0</v>
      </c>
      <c r="L111" s="57">
        <f>'Og s3a'!D113</f>
        <v>0</v>
      </c>
      <c r="M111" s="288">
        <f>Import!J111</f>
        <v>0</v>
      </c>
      <c r="N111" s="63"/>
      <c r="O111" s="63"/>
      <c r="P111" s="63"/>
      <c r="Q111" s="63"/>
      <c r="R111" s="63"/>
      <c r="S111" s="63"/>
      <c r="T111" s="63"/>
      <c r="U111" s="63"/>
    </row>
    <row r="112" spans="2:21" ht="15" customHeight="1">
      <c r="B112" s="1228" t="str">
        <f t="shared" si="1"/>
        <v/>
      </c>
      <c r="C112" s="469">
        <f>'Og s3a'!C114</f>
        <v>0</v>
      </c>
      <c r="D112" s="498">
        <f>'Og s3a'!F114</f>
        <v>0</v>
      </c>
      <c r="E112" s="392"/>
      <c r="F112" s="1215"/>
      <c r="G112" s="392"/>
      <c r="H112" s="594"/>
      <c r="I112" s="594"/>
      <c r="J112" s="63"/>
      <c r="K112" s="502">
        <f>'Og s3a'!G114</f>
        <v>0</v>
      </c>
      <c r="L112" s="57">
        <f>'Og s3a'!D114</f>
        <v>0</v>
      </c>
      <c r="M112" s="288">
        <f>Import!J112</f>
        <v>0</v>
      </c>
      <c r="N112" s="63"/>
      <c r="O112" s="63"/>
      <c r="P112" s="63"/>
      <c r="Q112" s="63"/>
      <c r="R112" s="63"/>
      <c r="S112" s="63"/>
      <c r="T112" s="63"/>
      <c r="U112" s="63"/>
    </row>
    <row r="113" spans="2:21" ht="15" customHeight="1">
      <c r="B113" s="1228" t="str">
        <f t="shared" si="1"/>
        <v/>
      </c>
      <c r="C113" s="469">
        <f>'Og s3a'!C115</f>
        <v>0</v>
      </c>
      <c r="D113" s="498">
        <f>'Og s3a'!F115</f>
        <v>0</v>
      </c>
      <c r="E113" s="392"/>
      <c r="F113" s="1215"/>
      <c r="G113" s="392"/>
      <c r="H113" s="594"/>
      <c r="I113" s="594"/>
      <c r="J113" s="63"/>
      <c r="K113" s="502">
        <f>'Og s3a'!G115</f>
        <v>0</v>
      </c>
      <c r="L113" s="57">
        <f>'Og s3a'!D115</f>
        <v>0</v>
      </c>
      <c r="M113" s="288">
        <f>Import!J113</f>
        <v>0</v>
      </c>
      <c r="N113" s="63"/>
      <c r="O113" s="63"/>
      <c r="P113" s="63"/>
      <c r="Q113" s="63"/>
      <c r="R113" s="63"/>
      <c r="S113" s="63"/>
      <c r="T113" s="63"/>
      <c r="U113" s="63"/>
    </row>
    <row r="114" spans="2:21" ht="15" customHeight="1">
      <c r="B114" s="1228" t="str">
        <f t="shared" si="1"/>
        <v/>
      </c>
      <c r="C114" s="469">
        <f>'Og s3a'!C116</f>
        <v>0</v>
      </c>
      <c r="D114" s="498">
        <f>'Og s3a'!F116</f>
        <v>0</v>
      </c>
      <c r="E114" s="392"/>
      <c r="F114" s="1215"/>
      <c r="G114" s="392"/>
      <c r="H114" s="594"/>
      <c r="I114" s="594"/>
      <c r="J114" s="63"/>
      <c r="K114" s="502">
        <f>'Og s3a'!G116</f>
        <v>0</v>
      </c>
      <c r="L114" s="57">
        <f>'Og s3a'!D116</f>
        <v>0</v>
      </c>
      <c r="M114" s="288">
        <f>Import!J114</f>
        <v>0</v>
      </c>
      <c r="N114" s="63"/>
      <c r="O114" s="63"/>
      <c r="P114" s="63"/>
      <c r="Q114" s="63"/>
      <c r="R114" s="63"/>
      <c r="S114" s="63"/>
      <c r="T114" s="63"/>
      <c r="U114" s="63"/>
    </row>
    <row r="115" spans="2:21" ht="15" customHeight="1">
      <c r="B115" s="1228" t="str">
        <f t="shared" si="1"/>
        <v/>
      </c>
      <c r="C115" s="469">
        <f>'Og s3a'!C117</f>
        <v>0</v>
      </c>
      <c r="D115" s="498">
        <f>'Og s3a'!F117</f>
        <v>0</v>
      </c>
      <c r="E115" s="392"/>
      <c r="F115" s="1215"/>
      <c r="G115" s="392"/>
      <c r="H115" s="594"/>
      <c r="I115" s="594"/>
      <c r="J115" s="63"/>
      <c r="K115" s="502">
        <f>'Og s3a'!G117</f>
        <v>0</v>
      </c>
      <c r="L115" s="57">
        <f>'Og s3a'!D117</f>
        <v>0</v>
      </c>
      <c r="M115" s="288">
        <f>Import!J115</f>
        <v>0</v>
      </c>
      <c r="N115" s="63"/>
      <c r="O115" s="63"/>
      <c r="P115" s="63"/>
      <c r="Q115" s="63"/>
      <c r="R115" s="63"/>
      <c r="S115" s="63"/>
      <c r="T115" s="63"/>
      <c r="U115" s="63"/>
    </row>
    <row r="116" spans="2:21" ht="15" customHeight="1">
      <c r="B116" s="1228" t="str">
        <f t="shared" si="1"/>
        <v/>
      </c>
      <c r="C116" s="469">
        <f>'Og s3a'!C118</f>
        <v>0</v>
      </c>
      <c r="D116" s="498">
        <f>'Og s3a'!F118</f>
        <v>0</v>
      </c>
      <c r="E116" s="392"/>
      <c r="F116" s="1215"/>
      <c r="G116" s="392"/>
      <c r="H116" s="594"/>
      <c r="I116" s="594"/>
      <c r="J116" s="63"/>
      <c r="K116" s="502">
        <f>'Og s3a'!G118</f>
        <v>0</v>
      </c>
      <c r="L116" s="57">
        <f>'Og s3a'!D118</f>
        <v>0</v>
      </c>
      <c r="M116" s="288">
        <f>Import!J116</f>
        <v>0</v>
      </c>
      <c r="N116" s="63"/>
      <c r="O116" s="63"/>
      <c r="P116" s="63"/>
      <c r="Q116" s="63"/>
      <c r="R116" s="63"/>
      <c r="S116" s="63"/>
      <c r="T116" s="63"/>
      <c r="U116" s="63"/>
    </row>
    <row r="117" spans="2:21" ht="15" customHeight="1">
      <c r="B117" s="1228" t="str">
        <f t="shared" si="1"/>
        <v/>
      </c>
      <c r="C117" s="469">
        <f>'Og s3a'!C119</f>
        <v>0</v>
      </c>
      <c r="D117" s="498">
        <f>'Og s3a'!F119</f>
        <v>0</v>
      </c>
      <c r="E117" s="392"/>
      <c r="F117" s="1215"/>
      <c r="G117" s="392"/>
      <c r="H117" s="594"/>
      <c r="I117" s="594"/>
      <c r="J117" s="63"/>
      <c r="K117" s="502">
        <f>'Og s3a'!G119</f>
        <v>0</v>
      </c>
      <c r="L117" s="57">
        <f>'Og s3a'!D119</f>
        <v>0</v>
      </c>
      <c r="M117" s="288">
        <f>Import!J117</f>
        <v>0</v>
      </c>
      <c r="N117" s="63"/>
      <c r="O117" s="63"/>
      <c r="P117" s="63"/>
      <c r="Q117" s="63"/>
      <c r="R117" s="63"/>
      <c r="S117" s="63"/>
      <c r="T117" s="63"/>
      <c r="U117" s="63"/>
    </row>
    <row r="118" spans="2:21" ht="15" customHeight="1">
      <c r="B118" s="1228" t="str">
        <f t="shared" si="1"/>
        <v/>
      </c>
      <c r="C118" s="469">
        <f>'Og s3a'!C120</f>
        <v>0</v>
      </c>
      <c r="D118" s="498">
        <f>'Og s3a'!F120</f>
        <v>0</v>
      </c>
      <c r="E118" s="392"/>
      <c r="F118" s="1215"/>
      <c r="G118" s="392"/>
      <c r="H118" s="594"/>
      <c r="I118" s="594"/>
      <c r="J118" s="63"/>
      <c r="K118" s="502">
        <f>'Og s3a'!G120</f>
        <v>0</v>
      </c>
      <c r="L118" s="57">
        <f>'Og s3a'!D120</f>
        <v>0</v>
      </c>
      <c r="M118" s="288">
        <f>Import!J118</f>
        <v>0</v>
      </c>
      <c r="N118" s="63"/>
      <c r="O118" s="63"/>
      <c r="P118" s="63"/>
      <c r="Q118" s="63"/>
      <c r="R118" s="63"/>
      <c r="S118" s="63"/>
      <c r="T118" s="63"/>
      <c r="U118" s="63"/>
    </row>
    <row r="119" spans="2:21" ht="15" customHeight="1">
      <c r="B119" s="1228" t="str">
        <f t="shared" si="1"/>
        <v/>
      </c>
      <c r="C119" s="469">
        <f>'Og s3a'!C121</f>
        <v>0</v>
      </c>
      <c r="D119" s="498">
        <f>'Og s3a'!F121</f>
        <v>0</v>
      </c>
      <c r="E119" s="392"/>
      <c r="F119" s="1215"/>
      <c r="G119" s="392"/>
      <c r="H119" s="594"/>
      <c r="I119" s="594"/>
      <c r="J119" s="63"/>
      <c r="K119" s="502">
        <f>'Og s3a'!G121</f>
        <v>0</v>
      </c>
      <c r="L119" s="57">
        <f>'Og s3a'!D121</f>
        <v>0</v>
      </c>
      <c r="M119" s="288">
        <f>Import!J119</f>
        <v>0</v>
      </c>
      <c r="N119" s="63"/>
      <c r="O119" s="63"/>
      <c r="P119" s="63"/>
      <c r="Q119" s="63"/>
      <c r="R119" s="63"/>
      <c r="S119" s="63"/>
      <c r="T119" s="63"/>
      <c r="U119" s="63"/>
    </row>
    <row r="120" spans="2:21" ht="15" customHeight="1">
      <c r="B120" s="1228" t="str">
        <f t="shared" si="1"/>
        <v/>
      </c>
      <c r="C120" s="469">
        <f>'Og s3a'!C122</f>
        <v>0</v>
      </c>
      <c r="D120" s="498">
        <f>'Og s3a'!F122</f>
        <v>0</v>
      </c>
      <c r="E120" s="392"/>
      <c r="F120" s="1215"/>
      <c r="G120" s="392"/>
      <c r="H120" s="594"/>
      <c r="I120" s="594"/>
      <c r="J120" s="63"/>
      <c r="K120" s="502">
        <f>'Og s3a'!G122</f>
        <v>0</v>
      </c>
      <c r="L120" s="57">
        <f>'Og s3a'!D122</f>
        <v>0</v>
      </c>
      <c r="M120" s="288">
        <f>Import!J120</f>
        <v>0</v>
      </c>
      <c r="N120" s="63"/>
      <c r="O120" s="63"/>
      <c r="P120" s="63"/>
      <c r="Q120" s="63"/>
      <c r="R120" s="63"/>
      <c r="S120" s="63"/>
      <c r="T120" s="63"/>
      <c r="U120" s="63"/>
    </row>
    <row r="121" spans="2:21" ht="15" customHeight="1">
      <c r="B121" s="1228" t="str">
        <f t="shared" si="1"/>
        <v/>
      </c>
      <c r="C121" s="469">
        <f>'Og s3a'!C123</f>
        <v>0</v>
      </c>
      <c r="D121" s="498">
        <f>'Og s3a'!F123</f>
        <v>0</v>
      </c>
      <c r="E121" s="392"/>
      <c r="F121" s="1215"/>
      <c r="G121" s="392"/>
      <c r="H121" s="594"/>
      <c r="I121" s="594"/>
      <c r="J121" s="63"/>
      <c r="K121" s="502">
        <f>'Og s3a'!G123</f>
        <v>0</v>
      </c>
      <c r="L121" s="57">
        <f>'Og s3a'!D123</f>
        <v>0</v>
      </c>
      <c r="M121" s="288">
        <f>Import!J121</f>
        <v>0</v>
      </c>
      <c r="N121" s="63"/>
      <c r="O121" s="63"/>
      <c r="P121" s="63"/>
      <c r="Q121" s="63"/>
      <c r="R121" s="63"/>
      <c r="S121" s="63"/>
      <c r="T121" s="63"/>
      <c r="U121" s="63"/>
    </row>
    <row r="122" spans="2:21" ht="15" customHeight="1">
      <c r="B122" s="1228" t="str">
        <f t="shared" si="1"/>
        <v/>
      </c>
      <c r="C122" s="469">
        <f>'Og s3a'!C124</f>
        <v>0</v>
      </c>
      <c r="D122" s="498">
        <f>'Og s3a'!F124</f>
        <v>0</v>
      </c>
      <c r="E122" s="392"/>
      <c r="F122" s="1215"/>
      <c r="G122" s="392"/>
      <c r="H122" s="594"/>
      <c r="I122" s="594"/>
      <c r="J122" s="63"/>
      <c r="K122" s="502">
        <f>'Og s3a'!G124</f>
        <v>0</v>
      </c>
      <c r="L122" s="57">
        <f>'Og s3a'!D124</f>
        <v>0</v>
      </c>
      <c r="M122" s="288">
        <f>Import!J122</f>
        <v>0</v>
      </c>
      <c r="N122" s="63"/>
      <c r="O122" s="63"/>
      <c r="P122" s="63"/>
      <c r="Q122" s="63"/>
      <c r="R122" s="63"/>
      <c r="S122" s="63"/>
      <c r="T122" s="63"/>
      <c r="U122" s="63"/>
    </row>
    <row r="123" spans="2:21" ht="15" customHeight="1">
      <c r="B123" s="1228" t="str">
        <f t="shared" si="1"/>
        <v/>
      </c>
      <c r="C123" s="469">
        <f>'Og s3a'!C125</f>
        <v>0</v>
      </c>
      <c r="D123" s="498">
        <f>'Og s3a'!F125</f>
        <v>0</v>
      </c>
      <c r="E123" s="392"/>
      <c r="F123" s="1215"/>
      <c r="G123" s="392"/>
      <c r="H123" s="594"/>
      <c r="I123" s="594"/>
      <c r="J123" s="63"/>
      <c r="K123" s="502">
        <f>'Og s3a'!G125</f>
        <v>0</v>
      </c>
      <c r="L123" s="57">
        <f>'Og s3a'!D125</f>
        <v>0</v>
      </c>
      <c r="M123" s="288">
        <f>Import!J123</f>
        <v>0</v>
      </c>
      <c r="N123" s="63"/>
      <c r="O123" s="63"/>
      <c r="P123" s="63"/>
      <c r="Q123" s="63"/>
      <c r="R123" s="63"/>
      <c r="S123" s="63"/>
      <c r="T123" s="63"/>
      <c r="U123" s="63"/>
    </row>
    <row r="124" spans="2:21" ht="15" customHeight="1">
      <c r="B124" s="1228" t="str">
        <f t="shared" si="1"/>
        <v/>
      </c>
      <c r="C124" s="469">
        <f>'Og s3a'!C126</f>
        <v>0</v>
      </c>
      <c r="D124" s="498">
        <f>'Og s3a'!F126</f>
        <v>0</v>
      </c>
      <c r="E124" s="392"/>
      <c r="F124" s="1215"/>
      <c r="G124" s="392"/>
      <c r="H124" s="594"/>
      <c r="I124" s="594"/>
      <c r="J124" s="63"/>
      <c r="K124" s="502">
        <f>'Og s3a'!G126</f>
        <v>0</v>
      </c>
      <c r="L124" s="57">
        <f>'Og s3a'!D126</f>
        <v>0</v>
      </c>
      <c r="M124" s="288">
        <f>Import!J124</f>
        <v>0</v>
      </c>
      <c r="N124" s="63"/>
      <c r="O124" s="63"/>
      <c r="P124" s="63"/>
      <c r="Q124" s="63"/>
      <c r="R124" s="63"/>
      <c r="S124" s="63"/>
      <c r="T124" s="63"/>
      <c r="U124" s="63"/>
    </row>
    <row r="125" spans="2:21" ht="15" customHeight="1">
      <c r="B125" s="1228" t="str">
        <f t="shared" si="1"/>
        <v/>
      </c>
      <c r="C125" s="469">
        <f>'Og s3a'!C127</f>
        <v>0</v>
      </c>
      <c r="D125" s="498">
        <f>'Og s3a'!F127</f>
        <v>0</v>
      </c>
      <c r="E125" s="392"/>
      <c r="F125" s="1215"/>
      <c r="G125" s="392"/>
      <c r="H125" s="594"/>
      <c r="I125" s="594"/>
      <c r="J125" s="63"/>
      <c r="K125" s="502">
        <f>'Og s3a'!G127</f>
        <v>0</v>
      </c>
      <c r="L125" s="57">
        <f>'Og s3a'!D127</f>
        <v>0</v>
      </c>
      <c r="M125" s="288">
        <f>Import!J125</f>
        <v>0</v>
      </c>
      <c r="N125" s="63"/>
      <c r="O125" s="63"/>
      <c r="P125" s="63"/>
      <c r="Q125" s="63"/>
      <c r="R125" s="63"/>
      <c r="S125" s="63"/>
      <c r="T125" s="63"/>
      <c r="U125" s="63"/>
    </row>
    <row r="126" spans="2:21" ht="15" customHeight="1">
      <c r="B126" s="1228" t="str">
        <f t="shared" si="1"/>
        <v/>
      </c>
      <c r="C126" s="469">
        <f>'Og s3a'!C128</f>
        <v>0</v>
      </c>
      <c r="D126" s="498">
        <f>'Og s3a'!F128</f>
        <v>0</v>
      </c>
      <c r="E126" s="392"/>
      <c r="F126" s="1215"/>
      <c r="G126" s="392"/>
      <c r="H126" s="594"/>
      <c r="I126" s="594"/>
      <c r="J126" s="63"/>
      <c r="K126" s="502">
        <f>'Og s3a'!G128</f>
        <v>0</v>
      </c>
      <c r="L126" s="57">
        <f>'Og s3a'!D128</f>
        <v>0</v>
      </c>
      <c r="M126" s="288">
        <f>Import!J126</f>
        <v>0</v>
      </c>
      <c r="N126" s="63"/>
      <c r="O126" s="63"/>
      <c r="P126" s="63"/>
      <c r="Q126" s="63"/>
      <c r="R126" s="63"/>
      <c r="S126" s="63"/>
      <c r="T126" s="63"/>
      <c r="U126" s="63"/>
    </row>
    <row r="127" spans="2:21" ht="15" customHeight="1">
      <c r="B127" s="1228" t="str">
        <f t="shared" si="1"/>
        <v/>
      </c>
      <c r="C127" s="469">
        <f>'Og s3a'!C129</f>
        <v>0</v>
      </c>
      <c r="D127" s="498">
        <f>'Og s3a'!F129</f>
        <v>0</v>
      </c>
      <c r="E127" s="392"/>
      <c r="F127" s="1215"/>
      <c r="G127" s="392"/>
      <c r="H127" s="594"/>
      <c r="I127" s="594"/>
      <c r="J127" s="63"/>
      <c r="K127" s="502">
        <f>'Og s3a'!G129</f>
        <v>0</v>
      </c>
      <c r="L127" s="57">
        <f>'Og s3a'!D129</f>
        <v>0</v>
      </c>
      <c r="M127" s="288">
        <f>Import!J127</f>
        <v>0</v>
      </c>
      <c r="N127" s="63"/>
      <c r="O127" s="63"/>
      <c r="P127" s="63"/>
      <c r="Q127" s="63"/>
      <c r="R127" s="63"/>
      <c r="S127" s="63"/>
      <c r="T127" s="63"/>
      <c r="U127" s="63"/>
    </row>
    <row r="128" spans="2:21" ht="15" customHeight="1">
      <c r="B128" s="1228" t="str">
        <f t="shared" si="1"/>
        <v/>
      </c>
      <c r="C128" s="469">
        <f>'Og s3a'!C130</f>
        <v>0</v>
      </c>
      <c r="D128" s="498">
        <f>'Og s3a'!F130</f>
        <v>0</v>
      </c>
      <c r="E128" s="392"/>
      <c r="F128" s="1215"/>
      <c r="G128" s="392"/>
      <c r="H128" s="594"/>
      <c r="I128" s="594"/>
      <c r="J128" s="63"/>
      <c r="K128" s="502">
        <f>'Og s3a'!G130</f>
        <v>0</v>
      </c>
      <c r="L128" s="57">
        <f>'Og s3a'!D130</f>
        <v>0</v>
      </c>
      <c r="M128" s="288">
        <f>Import!J128</f>
        <v>0</v>
      </c>
      <c r="N128" s="63"/>
      <c r="O128" s="63"/>
      <c r="P128" s="63"/>
      <c r="Q128" s="63"/>
      <c r="R128" s="63"/>
      <c r="S128" s="63"/>
      <c r="T128" s="63"/>
      <c r="U128" s="63"/>
    </row>
    <row r="129" spans="2:21" ht="15" customHeight="1">
      <c r="B129" s="1228" t="str">
        <f t="shared" si="1"/>
        <v/>
      </c>
      <c r="C129" s="469">
        <f>'Og s3a'!C131</f>
        <v>0</v>
      </c>
      <c r="D129" s="498">
        <f>'Og s3a'!F131</f>
        <v>0</v>
      </c>
      <c r="E129" s="392"/>
      <c r="F129" s="1215"/>
      <c r="G129" s="392"/>
      <c r="H129" s="594"/>
      <c r="I129" s="594"/>
      <c r="J129" s="63"/>
      <c r="K129" s="502">
        <f>'Og s3a'!G131</f>
        <v>0</v>
      </c>
      <c r="L129" s="57">
        <f>'Og s3a'!D131</f>
        <v>0</v>
      </c>
      <c r="M129" s="288">
        <f>Import!J129</f>
        <v>0</v>
      </c>
      <c r="N129" s="63"/>
      <c r="O129" s="63"/>
      <c r="P129" s="63"/>
      <c r="Q129" s="63"/>
      <c r="R129" s="63"/>
      <c r="S129" s="63"/>
      <c r="T129" s="63"/>
      <c r="U129" s="63"/>
    </row>
    <row r="130" spans="2:21" ht="15" customHeight="1">
      <c r="B130" s="1228" t="str">
        <f t="shared" si="1"/>
        <v/>
      </c>
      <c r="C130" s="469">
        <f>'Og s3a'!C132</f>
        <v>0</v>
      </c>
      <c r="D130" s="498">
        <f>'Og s3a'!F132</f>
        <v>0</v>
      </c>
      <c r="E130" s="392"/>
      <c r="F130" s="1215"/>
      <c r="G130" s="392"/>
      <c r="H130" s="594"/>
      <c r="I130" s="594"/>
      <c r="J130" s="63"/>
      <c r="K130" s="502">
        <f>'Og s3a'!G132</f>
        <v>0</v>
      </c>
      <c r="L130" s="57">
        <f>'Og s3a'!D132</f>
        <v>0</v>
      </c>
      <c r="M130" s="288">
        <f>Import!J130</f>
        <v>0</v>
      </c>
      <c r="N130" s="63"/>
      <c r="O130" s="63"/>
      <c r="P130" s="63"/>
      <c r="Q130" s="63"/>
      <c r="R130" s="63"/>
      <c r="S130" s="63"/>
      <c r="T130" s="63"/>
      <c r="U130" s="63"/>
    </row>
    <row r="131" spans="2:21" ht="15" customHeight="1">
      <c r="B131" s="1228" t="str">
        <f t="shared" si="1"/>
        <v/>
      </c>
      <c r="C131" s="469">
        <f>'Og s3a'!C133</f>
        <v>0</v>
      </c>
      <c r="D131" s="498">
        <f>'Og s3a'!F133</f>
        <v>0</v>
      </c>
      <c r="E131" s="392"/>
      <c r="F131" s="1215"/>
      <c r="G131" s="392"/>
      <c r="H131" s="594"/>
      <c r="I131" s="594"/>
      <c r="J131" s="63"/>
      <c r="K131" s="502">
        <f>'Og s3a'!G133</f>
        <v>0</v>
      </c>
      <c r="L131" s="57">
        <f>'Og s3a'!D133</f>
        <v>0</v>
      </c>
      <c r="M131" s="288">
        <f>Import!J131</f>
        <v>0</v>
      </c>
      <c r="N131" s="63"/>
      <c r="O131" s="63"/>
      <c r="P131" s="63"/>
      <c r="Q131" s="63"/>
      <c r="R131" s="63"/>
      <c r="S131" s="63"/>
      <c r="T131" s="63"/>
      <c r="U131" s="63"/>
    </row>
    <row r="132" spans="2:21" ht="15" customHeight="1">
      <c r="B132" s="1228" t="str">
        <f t="shared" si="1"/>
        <v/>
      </c>
      <c r="C132" s="469">
        <f>'Og s3a'!C134</f>
        <v>0</v>
      </c>
      <c r="D132" s="498">
        <f>'Og s3a'!F134</f>
        <v>0</v>
      </c>
      <c r="E132" s="392"/>
      <c r="F132" s="1215"/>
      <c r="G132" s="392"/>
      <c r="H132" s="594"/>
      <c r="I132" s="594"/>
      <c r="J132" s="63"/>
      <c r="K132" s="502">
        <f>'Og s3a'!G134</f>
        <v>0</v>
      </c>
      <c r="L132" s="57">
        <f>'Og s3a'!D134</f>
        <v>0</v>
      </c>
      <c r="M132" s="288">
        <f>Import!J132</f>
        <v>0</v>
      </c>
      <c r="N132" s="63"/>
      <c r="O132" s="63"/>
      <c r="P132" s="63"/>
      <c r="Q132" s="63"/>
      <c r="R132" s="63"/>
      <c r="S132" s="63"/>
      <c r="T132" s="63"/>
      <c r="U132" s="63"/>
    </row>
    <row r="133" spans="2:21" ht="15" customHeight="1">
      <c r="B133" s="1228" t="str">
        <f t="shared" ref="B133:B196" si="2">IF(D133&gt;0,"Wypełnione","")</f>
        <v/>
      </c>
      <c r="C133" s="469">
        <f>'Og s3a'!C135</f>
        <v>0</v>
      </c>
      <c r="D133" s="498">
        <f>'Og s3a'!F135</f>
        <v>0</v>
      </c>
      <c r="E133" s="392"/>
      <c r="F133" s="1215"/>
      <c r="G133" s="392"/>
      <c r="H133" s="594"/>
      <c r="I133" s="594"/>
      <c r="J133" s="63"/>
      <c r="K133" s="502">
        <f>'Og s3a'!G135</f>
        <v>0</v>
      </c>
      <c r="L133" s="57">
        <f>'Og s3a'!D135</f>
        <v>0</v>
      </c>
      <c r="M133" s="288">
        <f>Import!J133</f>
        <v>0</v>
      </c>
      <c r="N133" s="63"/>
      <c r="O133" s="63"/>
      <c r="P133" s="63"/>
      <c r="Q133" s="63"/>
      <c r="R133" s="63"/>
      <c r="S133" s="63"/>
      <c r="T133" s="63"/>
      <c r="U133" s="63"/>
    </row>
    <row r="134" spans="2:21" ht="15" customHeight="1">
      <c r="B134" s="1228" t="str">
        <f t="shared" si="2"/>
        <v/>
      </c>
      <c r="C134" s="469">
        <f>'Og s3a'!C136</f>
        <v>0</v>
      </c>
      <c r="D134" s="498">
        <f>'Og s3a'!F136</f>
        <v>0</v>
      </c>
      <c r="E134" s="392"/>
      <c r="F134" s="1215"/>
      <c r="G134" s="392"/>
      <c r="H134" s="594"/>
      <c r="I134" s="594"/>
      <c r="J134" s="63"/>
      <c r="K134" s="502">
        <f>'Og s3a'!G136</f>
        <v>0</v>
      </c>
      <c r="L134" s="57">
        <f>'Og s3a'!D136</f>
        <v>0</v>
      </c>
      <c r="M134" s="288">
        <f>Import!J134</f>
        <v>0</v>
      </c>
      <c r="N134" s="63"/>
      <c r="O134" s="63"/>
      <c r="P134" s="63"/>
      <c r="Q134" s="63"/>
      <c r="R134" s="63"/>
      <c r="S134" s="63"/>
      <c r="T134" s="63"/>
      <c r="U134" s="63"/>
    </row>
    <row r="135" spans="2:21" ht="15" customHeight="1">
      <c r="B135" s="1228" t="str">
        <f t="shared" si="2"/>
        <v/>
      </c>
      <c r="C135" s="469">
        <f>'Og s3a'!C137</f>
        <v>0</v>
      </c>
      <c r="D135" s="498">
        <f>'Og s3a'!F137</f>
        <v>0</v>
      </c>
      <c r="E135" s="392"/>
      <c r="F135" s="1215"/>
      <c r="G135" s="392"/>
      <c r="H135" s="594"/>
      <c r="I135" s="594"/>
      <c r="J135" s="63"/>
      <c r="K135" s="502">
        <f>'Og s3a'!G137</f>
        <v>0</v>
      </c>
      <c r="L135" s="57">
        <f>'Og s3a'!D137</f>
        <v>0</v>
      </c>
      <c r="M135" s="288">
        <f>Import!J135</f>
        <v>0</v>
      </c>
      <c r="N135" s="63"/>
      <c r="O135" s="63"/>
      <c r="P135" s="63"/>
      <c r="Q135" s="63"/>
      <c r="R135" s="63"/>
      <c r="S135" s="63"/>
      <c r="T135" s="63"/>
      <c r="U135" s="63"/>
    </row>
    <row r="136" spans="2:21" ht="15" customHeight="1">
      <c r="B136" s="1228" t="str">
        <f t="shared" si="2"/>
        <v/>
      </c>
      <c r="C136" s="469">
        <f>'Og s3a'!C138</f>
        <v>0</v>
      </c>
      <c r="D136" s="498">
        <f>'Og s3a'!F138</f>
        <v>0</v>
      </c>
      <c r="E136" s="392"/>
      <c r="F136" s="1215"/>
      <c r="G136" s="392"/>
      <c r="H136" s="594"/>
      <c r="I136" s="594"/>
      <c r="J136" s="63"/>
      <c r="K136" s="502">
        <f>'Og s3a'!G138</f>
        <v>0</v>
      </c>
      <c r="L136" s="57">
        <f>'Og s3a'!D138</f>
        <v>0</v>
      </c>
      <c r="M136" s="288">
        <f>Import!J136</f>
        <v>0</v>
      </c>
      <c r="N136" s="63"/>
      <c r="O136" s="63"/>
      <c r="P136" s="63"/>
      <c r="Q136" s="63"/>
      <c r="R136" s="63"/>
      <c r="S136" s="63"/>
      <c r="T136" s="63"/>
      <c r="U136" s="63"/>
    </row>
    <row r="137" spans="2:21" ht="15" customHeight="1">
      <c r="B137" s="1228" t="str">
        <f t="shared" si="2"/>
        <v/>
      </c>
      <c r="C137" s="469">
        <f>'Og s3a'!C139</f>
        <v>0</v>
      </c>
      <c r="D137" s="498">
        <f>'Og s3a'!F139</f>
        <v>0</v>
      </c>
      <c r="E137" s="392"/>
      <c r="F137" s="1215"/>
      <c r="G137" s="392"/>
      <c r="H137" s="594"/>
      <c r="I137" s="594"/>
      <c r="J137" s="63"/>
      <c r="K137" s="502">
        <f>'Og s3a'!G139</f>
        <v>0</v>
      </c>
      <c r="L137" s="57">
        <f>'Og s3a'!D139</f>
        <v>0</v>
      </c>
      <c r="M137" s="288">
        <f>Import!J137</f>
        <v>0</v>
      </c>
      <c r="N137" s="63"/>
      <c r="O137" s="63"/>
      <c r="P137" s="63"/>
      <c r="Q137" s="63"/>
      <c r="R137" s="63"/>
      <c r="S137" s="63"/>
      <c r="T137" s="63"/>
      <c r="U137" s="63"/>
    </row>
    <row r="138" spans="2:21" ht="15" customHeight="1">
      <c r="B138" s="1228" t="str">
        <f t="shared" si="2"/>
        <v/>
      </c>
      <c r="C138" s="469">
        <f>'Og s3a'!C140</f>
        <v>0</v>
      </c>
      <c r="D138" s="498">
        <f>'Og s3a'!F140</f>
        <v>0</v>
      </c>
      <c r="E138" s="392"/>
      <c r="F138" s="1215"/>
      <c r="G138" s="392"/>
      <c r="H138" s="594"/>
      <c r="I138" s="594"/>
      <c r="J138" s="63"/>
      <c r="K138" s="502">
        <f>'Og s3a'!G140</f>
        <v>0</v>
      </c>
      <c r="L138" s="57">
        <f>'Og s3a'!D140</f>
        <v>0</v>
      </c>
      <c r="M138" s="288">
        <f>Import!J138</f>
        <v>0</v>
      </c>
      <c r="N138" s="63"/>
      <c r="O138" s="63"/>
      <c r="P138" s="63"/>
      <c r="Q138" s="63"/>
      <c r="R138" s="63"/>
      <c r="S138" s="63"/>
      <c r="T138" s="63"/>
      <c r="U138" s="63"/>
    </row>
    <row r="139" spans="2:21" ht="15" customHeight="1">
      <c r="B139" s="1228" t="str">
        <f t="shared" si="2"/>
        <v/>
      </c>
      <c r="C139" s="469">
        <f>'Og s3a'!C141</f>
        <v>0</v>
      </c>
      <c r="D139" s="498">
        <f>'Og s3a'!F141</f>
        <v>0</v>
      </c>
      <c r="E139" s="392"/>
      <c r="F139" s="1215"/>
      <c r="G139" s="392"/>
      <c r="H139" s="594"/>
      <c r="I139" s="594"/>
      <c r="J139" s="63"/>
      <c r="K139" s="502">
        <f>'Og s3a'!G141</f>
        <v>0</v>
      </c>
      <c r="L139" s="57">
        <f>'Og s3a'!D141</f>
        <v>0</v>
      </c>
      <c r="M139" s="288">
        <f>Import!J139</f>
        <v>0</v>
      </c>
      <c r="N139" s="63"/>
      <c r="O139" s="63"/>
      <c r="P139" s="63"/>
      <c r="Q139" s="63"/>
      <c r="R139" s="63"/>
      <c r="S139" s="63"/>
      <c r="T139" s="63"/>
      <c r="U139" s="63"/>
    </row>
    <row r="140" spans="2:21" ht="15" customHeight="1">
      <c r="B140" s="1228" t="str">
        <f t="shared" si="2"/>
        <v/>
      </c>
      <c r="C140" s="469">
        <f>'Og s3a'!C142</f>
        <v>0</v>
      </c>
      <c r="D140" s="498">
        <f>'Og s3a'!F142</f>
        <v>0</v>
      </c>
      <c r="E140" s="392"/>
      <c r="F140" s="1215"/>
      <c r="G140" s="392"/>
      <c r="H140" s="594"/>
      <c r="I140" s="594"/>
      <c r="J140" s="63"/>
      <c r="K140" s="502">
        <f>'Og s3a'!G142</f>
        <v>0</v>
      </c>
      <c r="L140" s="57">
        <f>'Og s3a'!D142</f>
        <v>0</v>
      </c>
      <c r="M140" s="288">
        <f>Import!J140</f>
        <v>0</v>
      </c>
      <c r="N140" s="63"/>
      <c r="O140" s="63"/>
      <c r="P140" s="63"/>
      <c r="Q140" s="63"/>
      <c r="R140" s="63"/>
      <c r="S140" s="63"/>
      <c r="T140" s="63"/>
      <c r="U140" s="63"/>
    </row>
    <row r="141" spans="2:21" ht="15" customHeight="1">
      <c r="B141" s="1228" t="str">
        <f t="shared" si="2"/>
        <v/>
      </c>
      <c r="C141" s="469">
        <f>'Og s3a'!C143</f>
        <v>0</v>
      </c>
      <c r="D141" s="498">
        <f>'Og s3a'!F143</f>
        <v>0</v>
      </c>
      <c r="E141" s="392"/>
      <c r="F141" s="1215"/>
      <c r="G141" s="392"/>
      <c r="H141" s="594"/>
      <c r="I141" s="594"/>
      <c r="J141" s="63"/>
      <c r="K141" s="502">
        <f>'Og s3a'!G143</f>
        <v>0</v>
      </c>
      <c r="L141" s="57">
        <f>'Og s3a'!D143</f>
        <v>0</v>
      </c>
      <c r="M141" s="288">
        <f>Import!J141</f>
        <v>0</v>
      </c>
      <c r="N141" s="63"/>
      <c r="O141" s="63"/>
      <c r="P141" s="63"/>
      <c r="Q141" s="63"/>
      <c r="R141" s="63"/>
      <c r="S141" s="63"/>
      <c r="T141" s="63"/>
      <c r="U141" s="63"/>
    </row>
    <row r="142" spans="2:21" ht="15" customHeight="1">
      <c r="B142" s="1228" t="str">
        <f t="shared" si="2"/>
        <v/>
      </c>
      <c r="C142" s="469">
        <f>'Og s3a'!C144</f>
        <v>0</v>
      </c>
      <c r="D142" s="498">
        <f>'Og s3a'!F144</f>
        <v>0</v>
      </c>
      <c r="E142" s="392"/>
      <c r="F142" s="1215"/>
      <c r="G142" s="392"/>
      <c r="H142" s="594"/>
      <c r="I142" s="594"/>
      <c r="J142" s="63"/>
      <c r="K142" s="502">
        <f>'Og s3a'!G144</f>
        <v>0</v>
      </c>
      <c r="L142" s="57">
        <f>'Og s3a'!D144</f>
        <v>0</v>
      </c>
      <c r="M142" s="288">
        <f>Import!J142</f>
        <v>0</v>
      </c>
      <c r="N142" s="63"/>
      <c r="O142" s="63"/>
      <c r="P142" s="63"/>
      <c r="Q142" s="63"/>
      <c r="R142" s="63"/>
      <c r="S142" s="63"/>
      <c r="T142" s="63"/>
      <c r="U142" s="63"/>
    </row>
    <row r="143" spans="2:21" ht="15" customHeight="1">
      <c r="B143" s="1228" t="str">
        <f t="shared" si="2"/>
        <v/>
      </c>
      <c r="C143" s="469">
        <f>'Og s3a'!C145</f>
        <v>0</v>
      </c>
      <c r="D143" s="498">
        <f>'Og s3a'!F145</f>
        <v>0</v>
      </c>
      <c r="E143" s="392"/>
      <c r="F143" s="1215"/>
      <c r="G143" s="392"/>
      <c r="H143" s="594"/>
      <c r="I143" s="594"/>
      <c r="J143" s="63"/>
      <c r="K143" s="502">
        <f>'Og s3a'!G145</f>
        <v>0</v>
      </c>
      <c r="L143" s="57">
        <f>'Og s3a'!D145</f>
        <v>0</v>
      </c>
      <c r="M143" s="288">
        <f>Import!J143</f>
        <v>0</v>
      </c>
      <c r="N143" s="63"/>
      <c r="O143" s="63"/>
      <c r="P143" s="63"/>
      <c r="Q143" s="63"/>
      <c r="R143" s="63"/>
      <c r="S143" s="63"/>
      <c r="T143" s="63"/>
      <c r="U143" s="63"/>
    </row>
    <row r="144" spans="2:21" ht="15" customHeight="1">
      <c r="B144" s="1228" t="str">
        <f t="shared" si="2"/>
        <v/>
      </c>
      <c r="C144" s="469">
        <f>'Og s3a'!C146</f>
        <v>0</v>
      </c>
      <c r="D144" s="498">
        <f>'Og s3a'!F146</f>
        <v>0</v>
      </c>
      <c r="E144" s="392"/>
      <c r="F144" s="1215"/>
      <c r="G144" s="392"/>
      <c r="H144" s="594"/>
      <c r="I144" s="594"/>
      <c r="J144" s="63"/>
      <c r="K144" s="502">
        <f>'Og s3a'!G146</f>
        <v>0</v>
      </c>
      <c r="L144" s="57">
        <f>'Og s3a'!D146</f>
        <v>0</v>
      </c>
      <c r="M144" s="288">
        <f>Import!J144</f>
        <v>0</v>
      </c>
      <c r="N144" s="63"/>
      <c r="O144" s="63"/>
      <c r="P144" s="63"/>
      <c r="Q144" s="63"/>
      <c r="R144" s="63"/>
      <c r="S144" s="63"/>
      <c r="T144" s="63"/>
      <c r="U144" s="63"/>
    </row>
    <row r="145" spans="2:21" ht="15" customHeight="1">
      <c r="B145" s="1228" t="str">
        <f t="shared" si="2"/>
        <v/>
      </c>
      <c r="C145" s="469">
        <f>'Og s3a'!C147</f>
        <v>0</v>
      </c>
      <c r="D145" s="498">
        <f>'Og s3a'!F147</f>
        <v>0</v>
      </c>
      <c r="E145" s="392"/>
      <c r="F145" s="1215"/>
      <c r="G145" s="392"/>
      <c r="H145" s="594"/>
      <c r="I145" s="594"/>
      <c r="J145" s="63"/>
      <c r="K145" s="502">
        <f>'Og s3a'!G147</f>
        <v>0</v>
      </c>
      <c r="L145" s="57">
        <f>'Og s3a'!D147</f>
        <v>0</v>
      </c>
      <c r="M145" s="288">
        <f>Import!J145</f>
        <v>0</v>
      </c>
      <c r="N145" s="63"/>
      <c r="O145" s="63"/>
      <c r="P145" s="63"/>
      <c r="Q145" s="63"/>
      <c r="R145" s="63"/>
      <c r="S145" s="63"/>
      <c r="T145" s="63"/>
      <c r="U145" s="63"/>
    </row>
    <row r="146" spans="2:21" ht="15" customHeight="1">
      <c r="B146" s="1228" t="str">
        <f t="shared" si="2"/>
        <v/>
      </c>
      <c r="C146" s="469">
        <f>'Og s3a'!C148</f>
        <v>0</v>
      </c>
      <c r="D146" s="498">
        <f>'Og s3a'!F148</f>
        <v>0</v>
      </c>
      <c r="E146" s="392"/>
      <c r="F146" s="1215"/>
      <c r="G146" s="392"/>
      <c r="H146" s="594"/>
      <c r="I146" s="594"/>
      <c r="J146" s="63"/>
      <c r="K146" s="502">
        <f>'Og s3a'!G148</f>
        <v>0</v>
      </c>
      <c r="L146" s="57">
        <f>'Og s3a'!D148</f>
        <v>0</v>
      </c>
      <c r="M146" s="288">
        <f>Import!J146</f>
        <v>0</v>
      </c>
      <c r="N146" s="63"/>
      <c r="O146" s="63"/>
      <c r="P146" s="63"/>
      <c r="Q146" s="63"/>
      <c r="R146" s="63"/>
      <c r="S146" s="63"/>
      <c r="T146" s="63"/>
      <c r="U146" s="63"/>
    </row>
    <row r="147" spans="2:21" ht="15" customHeight="1">
      <c r="B147" s="1228" t="str">
        <f t="shared" si="2"/>
        <v/>
      </c>
      <c r="C147" s="469">
        <f>'Og s3a'!C149</f>
        <v>0</v>
      </c>
      <c r="D147" s="498">
        <f>'Og s3a'!F149</f>
        <v>0</v>
      </c>
      <c r="E147" s="392"/>
      <c r="F147" s="1215"/>
      <c r="G147" s="392"/>
      <c r="H147" s="594"/>
      <c r="I147" s="594"/>
      <c r="J147" s="63"/>
      <c r="K147" s="502">
        <f>'Og s3a'!G149</f>
        <v>0</v>
      </c>
      <c r="L147" s="57">
        <f>'Og s3a'!D149</f>
        <v>0</v>
      </c>
      <c r="M147" s="288">
        <f>Import!J147</f>
        <v>0</v>
      </c>
      <c r="N147" s="63"/>
      <c r="O147" s="63"/>
      <c r="P147" s="63"/>
      <c r="Q147" s="63"/>
      <c r="R147" s="63"/>
      <c r="S147" s="63"/>
      <c r="T147" s="63"/>
      <c r="U147" s="63"/>
    </row>
    <row r="148" spans="2:21" ht="15" customHeight="1">
      <c r="B148" s="1228" t="str">
        <f t="shared" si="2"/>
        <v/>
      </c>
      <c r="C148" s="469">
        <f>'Og s3a'!C150</f>
        <v>0</v>
      </c>
      <c r="D148" s="498">
        <f>'Og s3a'!F150</f>
        <v>0</v>
      </c>
      <c r="E148" s="392"/>
      <c r="F148" s="1215"/>
      <c r="G148" s="392"/>
      <c r="H148" s="594"/>
      <c r="I148" s="594"/>
      <c r="J148" s="63"/>
      <c r="K148" s="502">
        <f>'Og s3a'!G150</f>
        <v>0</v>
      </c>
      <c r="L148" s="57">
        <f>'Og s3a'!D150</f>
        <v>0</v>
      </c>
      <c r="M148" s="288">
        <f>Import!J148</f>
        <v>0</v>
      </c>
      <c r="N148" s="63"/>
      <c r="O148" s="63"/>
      <c r="P148" s="63"/>
      <c r="Q148" s="63"/>
      <c r="R148" s="63"/>
      <c r="S148" s="63"/>
      <c r="T148" s="63"/>
      <c r="U148" s="63"/>
    </row>
    <row r="149" spans="2:21" ht="15" customHeight="1">
      <c r="B149" s="1228" t="str">
        <f t="shared" si="2"/>
        <v/>
      </c>
      <c r="C149" s="469">
        <f>'Og s3a'!C151</f>
        <v>0</v>
      </c>
      <c r="D149" s="498">
        <f>'Og s3a'!F151</f>
        <v>0</v>
      </c>
      <c r="E149" s="392"/>
      <c r="F149" s="1215"/>
      <c r="G149" s="392"/>
      <c r="H149" s="594"/>
      <c r="I149" s="594"/>
      <c r="J149" s="63"/>
      <c r="K149" s="502">
        <f>'Og s3a'!G151</f>
        <v>0</v>
      </c>
      <c r="L149" s="57">
        <f>'Og s3a'!D151</f>
        <v>0</v>
      </c>
      <c r="M149" s="288">
        <f>Import!J149</f>
        <v>0</v>
      </c>
      <c r="N149" s="63"/>
      <c r="O149" s="63"/>
      <c r="P149" s="63"/>
      <c r="Q149" s="63"/>
      <c r="R149" s="63"/>
      <c r="S149" s="63"/>
      <c r="T149" s="63"/>
      <c r="U149" s="63"/>
    </row>
    <row r="150" spans="2:21" ht="15" customHeight="1">
      <c r="B150" s="1228" t="str">
        <f t="shared" si="2"/>
        <v/>
      </c>
      <c r="C150" s="469">
        <f>'Og s3a'!C152</f>
        <v>0</v>
      </c>
      <c r="D150" s="498">
        <f>'Og s3a'!F152</f>
        <v>0</v>
      </c>
      <c r="E150" s="392"/>
      <c r="F150" s="1215"/>
      <c r="G150" s="392"/>
      <c r="H150" s="594"/>
      <c r="I150" s="594"/>
      <c r="J150" s="63"/>
      <c r="K150" s="502">
        <f>'Og s3a'!G152</f>
        <v>0</v>
      </c>
      <c r="L150" s="57">
        <f>'Og s3a'!D152</f>
        <v>0</v>
      </c>
      <c r="M150" s="288">
        <f>Import!J150</f>
        <v>0</v>
      </c>
      <c r="N150" s="63"/>
      <c r="O150" s="63"/>
      <c r="P150" s="63"/>
      <c r="Q150" s="63"/>
      <c r="R150" s="63"/>
      <c r="S150" s="63"/>
      <c r="T150" s="63"/>
      <c r="U150" s="63"/>
    </row>
    <row r="151" spans="2:21" ht="15" customHeight="1">
      <c r="B151" s="1228" t="str">
        <f t="shared" si="2"/>
        <v/>
      </c>
      <c r="C151" s="469">
        <f>'Og s3a'!C153</f>
        <v>0</v>
      </c>
      <c r="D151" s="498">
        <f>'Og s3a'!F153</f>
        <v>0</v>
      </c>
      <c r="E151" s="392"/>
      <c r="F151" s="1215"/>
      <c r="G151" s="392"/>
      <c r="H151" s="594"/>
      <c r="I151" s="594"/>
      <c r="J151" s="63"/>
      <c r="K151" s="502">
        <f>'Og s3a'!G153</f>
        <v>0</v>
      </c>
      <c r="L151" s="57">
        <f>'Og s3a'!D153</f>
        <v>0</v>
      </c>
      <c r="M151" s="288">
        <f>Import!J151</f>
        <v>0</v>
      </c>
      <c r="N151" s="63"/>
      <c r="O151" s="63"/>
      <c r="P151" s="63"/>
      <c r="Q151" s="63"/>
      <c r="R151" s="63"/>
      <c r="S151" s="63"/>
      <c r="T151" s="63"/>
      <c r="U151" s="63"/>
    </row>
    <row r="152" spans="2:21" ht="15" customHeight="1">
      <c r="B152" s="1228" t="str">
        <f t="shared" si="2"/>
        <v/>
      </c>
      <c r="C152" s="469">
        <f>'Og s3a'!C154</f>
        <v>0</v>
      </c>
      <c r="D152" s="498">
        <f>'Og s3a'!F154</f>
        <v>0</v>
      </c>
      <c r="E152" s="392"/>
      <c r="F152" s="1215"/>
      <c r="G152" s="392"/>
      <c r="H152" s="594"/>
      <c r="I152" s="594"/>
      <c r="J152" s="63"/>
      <c r="K152" s="502">
        <f>'Og s3a'!G154</f>
        <v>0</v>
      </c>
      <c r="L152" s="57">
        <f>'Og s3a'!D154</f>
        <v>0</v>
      </c>
      <c r="M152" s="288">
        <f>Import!J152</f>
        <v>0</v>
      </c>
      <c r="N152" s="63"/>
      <c r="O152" s="63"/>
      <c r="P152" s="63"/>
      <c r="Q152" s="63"/>
      <c r="R152" s="63"/>
      <c r="S152" s="63"/>
      <c r="T152" s="63"/>
      <c r="U152" s="63"/>
    </row>
    <row r="153" spans="2:21" ht="15" customHeight="1">
      <c r="B153" s="1228" t="str">
        <f t="shared" si="2"/>
        <v/>
      </c>
      <c r="C153" s="469">
        <f>'Og s3a'!C155</f>
        <v>0</v>
      </c>
      <c r="D153" s="498">
        <f>'Og s3a'!F155</f>
        <v>0</v>
      </c>
      <c r="E153" s="392"/>
      <c r="F153" s="1215"/>
      <c r="G153" s="392"/>
      <c r="H153" s="594"/>
      <c r="I153" s="594"/>
      <c r="J153" s="63"/>
      <c r="K153" s="502">
        <f>'Og s3a'!G155</f>
        <v>0</v>
      </c>
      <c r="L153" s="57">
        <f>'Og s3a'!D155</f>
        <v>0</v>
      </c>
      <c r="M153" s="288">
        <f>Import!J153</f>
        <v>0</v>
      </c>
      <c r="N153" s="63"/>
      <c r="O153" s="63"/>
      <c r="P153" s="63"/>
      <c r="Q153" s="63"/>
      <c r="R153" s="63"/>
      <c r="S153" s="63"/>
      <c r="T153" s="63"/>
      <c r="U153" s="63"/>
    </row>
    <row r="154" spans="2:21" ht="15" customHeight="1">
      <c r="B154" s="1228" t="str">
        <f t="shared" si="2"/>
        <v/>
      </c>
      <c r="C154" s="469">
        <f>'Og s3a'!C156</f>
        <v>0</v>
      </c>
      <c r="D154" s="498">
        <f>'Og s3a'!F156</f>
        <v>0</v>
      </c>
      <c r="E154" s="392"/>
      <c r="F154" s="1215"/>
      <c r="G154" s="392"/>
      <c r="H154" s="594"/>
      <c r="I154" s="594"/>
      <c r="J154" s="63"/>
      <c r="K154" s="502">
        <f>'Og s3a'!G156</f>
        <v>0</v>
      </c>
      <c r="L154" s="57">
        <f>'Og s3a'!D156</f>
        <v>0</v>
      </c>
      <c r="M154" s="288">
        <f>Import!J154</f>
        <v>0</v>
      </c>
      <c r="N154" s="63"/>
      <c r="O154" s="63"/>
      <c r="P154" s="63"/>
      <c r="Q154" s="63"/>
      <c r="R154" s="63"/>
      <c r="S154" s="63"/>
      <c r="T154" s="63"/>
      <c r="U154" s="63"/>
    </row>
    <row r="155" spans="2:21" ht="15" customHeight="1">
      <c r="B155" s="1228" t="str">
        <f t="shared" si="2"/>
        <v/>
      </c>
      <c r="C155" s="469">
        <f>'Og s3a'!C157</f>
        <v>0</v>
      </c>
      <c r="D155" s="498">
        <f>'Og s3a'!F157</f>
        <v>0</v>
      </c>
      <c r="E155" s="392"/>
      <c r="F155" s="1215"/>
      <c r="G155" s="392"/>
      <c r="H155" s="594"/>
      <c r="I155" s="594"/>
      <c r="J155" s="63"/>
      <c r="K155" s="502">
        <f>'Og s3a'!G157</f>
        <v>0</v>
      </c>
      <c r="L155" s="57">
        <f>'Og s3a'!D157</f>
        <v>0</v>
      </c>
      <c r="M155" s="288">
        <f>Import!J155</f>
        <v>0</v>
      </c>
      <c r="N155" s="63"/>
      <c r="O155" s="63"/>
      <c r="P155" s="63"/>
      <c r="Q155" s="63"/>
      <c r="R155" s="63"/>
      <c r="S155" s="63"/>
      <c r="T155" s="63"/>
      <c r="U155" s="63"/>
    </row>
    <row r="156" spans="2:21" ht="15" customHeight="1">
      <c r="B156" s="1228" t="str">
        <f t="shared" si="2"/>
        <v/>
      </c>
      <c r="C156" s="469">
        <f>'Og s3a'!C158</f>
        <v>0</v>
      </c>
      <c r="D156" s="498">
        <f>'Og s3a'!F158</f>
        <v>0</v>
      </c>
      <c r="E156" s="392"/>
      <c r="F156" s="1215"/>
      <c r="G156" s="392"/>
      <c r="H156" s="594"/>
      <c r="I156" s="594"/>
      <c r="J156" s="63"/>
      <c r="K156" s="502">
        <f>'Og s3a'!G158</f>
        <v>0</v>
      </c>
      <c r="L156" s="57">
        <f>'Og s3a'!D158</f>
        <v>0</v>
      </c>
      <c r="M156" s="288">
        <f>Import!J156</f>
        <v>0</v>
      </c>
      <c r="N156" s="63"/>
      <c r="O156" s="63"/>
      <c r="P156" s="63"/>
      <c r="Q156" s="63"/>
      <c r="R156" s="63"/>
      <c r="S156" s="63"/>
      <c r="T156" s="63"/>
      <c r="U156" s="63"/>
    </row>
    <row r="157" spans="2:21" ht="15" customHeight="1">
      <c r="B157" s="1228" t="str">
        <f t="shared" si="2"/>
        <v/>
      </c>
      <c r="C157" s="469">
        <f>'Og s3a'!C159</f>
        <v>0</v>
      </c>
      <c r="D157" s="498">
        <f>'Og s3a'!F159</f>
        <v>0</v>
      </c>
      <c r="E157" s="392"/>
      <c r="F157" s="1215"/>
      <c r="G157" s="392"/>
      <c r="H157" s="594"/>
      <c r="I157" s="594"/>
      <c r="J157" s="63"/>
      <c r="K157" s="502">
        <f>'Og s3a'!G159</f>
        <v>0</v>
      </c>
      <c r="L157" s="57">
        <f>'Og s3a'!D159</f>
        <v>0</v>
      </c>
      <c r="M157" s="288">
        <f>Import!J157</f>
        <v>0</v>
      </c>
      <c r="N157" s="63"/>
      <c r="O157" s="63"/>
      <c r="P157" s="63"/>
      <c r="Q157" s="63"/>
      <c r="R157" s="63"/>
      <c r="S157" s="63"/>
      <c r="T157" s="63"/>
      <c r="U157" s="63"/>
    </row>
    <row r="158" spans="2:21" ht="15" customHeight="1">
      <c r="B158" s="1228" t="str">
        <f t="shared" si="2"/>
        <v/>
      </c>
      <c r="C158" s="469">
        <f>'Og s3a'!C160</f>
        <v>0</v>
      </c>
      <c r="D158" s="498">
        <f>'Og s3a'!F160</f>
        <v>0</v>
      </c>
      <c r="E158" s="392"/>
      <c r="F158" s="1215"/>
      <c r="G158" s="392"/>
      <c r="H158" s="594"/>
      <c r="I158" s="594"/>
      <c r="J158" s="63"/>
      <c r="K158" s="502">
        <f>'Og s3a'!G160</f>
        <v>0</v>
      </c>
      <c r="L158" s="57">
        <f>'Og s3a'!D160</f>
        <v>0</v>
      </c>
      <c r="M158" s="288">
        <f>Import!J158</f>
        <v>0</v>
      </c>
      <c r="N158" s="63"/>
      <c r="O158" s="63"/>
      <c r="P158" s="63"/>
      <c r="Q158" s="63"/>
      <c r="R158" s="63"/>
      <c r="S158" s="63"/>
      <c r="T158" s="63"/>
      <c r="U158" s="63"/>
    </row>
    <row r="159" spans="2:21" ht="15" customHeight="1">
      <c r="B159" s="1228" t="str">
        <f t="shared" si="2"/>
        <v/>
      </c>
      <c r="C159" s="469">
        <f>'Og s3a'!C161</f>
        <v>0</v>
      </c>
      <c r="D159" s="498">
        <f>'Og s3a'!F161</f>
        <v>0</v>
      </c>
      <c r="E159" s="392"/>
      <c r="F159" s="1215"/>
      <c r="G159" s="392"/>
      <c r="H159" s="594"/>
      <c r="I159" s="594"/>
      <c r="J159" s="63"/>
      <c r="K159" s="502">
        <f>'Og s3a'!G161</f>
        <v>0</v>
      </c>
      <c r="L159" s="57">
        <f>'Og s3a'!D161</f>
        <v>0</v>
      </c>
      <c r="M159" s="288">
        <f>Import!J159</f>
        <v>0</v>
      </c>
      <c r="N159" s="63"/>
      <c r="O159" s="63"/>
      <c r="P159" s="63"/>
      <c r="Q159" s="63"/>
      <c r="R159" s="63"/>
      <c r="S159" s="63"/>
      <c r="T159" s="63"/>
      <c r="U159" s="63"/>
    </row>
    <row r="160" spans="2:21" ht="15" customHeight="1">
      <c r="B160" s="1228" t="str">
        <f t="shared" si="2"/>
        <v/>
      </c>
      <c r="C160" s="469">
        <f>'Og s3a'!C162</f>
        <v>0</v>
      </c>
      <c r="D160" s="498">
        <f>'Og s3a'!F162</f>
        <v>0</v>
      </c>
      <c r="E160" s="392"/>
      <c r="F160" s="1215"/>
      <c r="G160" s="392"/>
      <c r="H160" s="594"/>
      <c r="I160" s="594"/>
      <c r="J160" s="63"/>
      <c r="K160" s="502">
        <f>'Og s3a'!G162</f>
        <v>0</v>
      </c>
      <c r="L160" s="57">
        <f>'Og s3a'!D162</f>
        <v>0</v>
      </c>
      <c r="M160" s="288">
        <f>Import!J160</f>
        <v>0</v>
      </c>
      <c r="N160" s="63"/>
      <c r="O160" s="63"/>
      <c r="P160" s="63"/>
      <c r="Q160" s="63"/>
      <c r="R160" s="63"/>
      <c r="S160" s="63"/>
      <c r="T160" s="63"/>
      <c r="U160" s="63"/>
    </row>
    <row r="161" spans="2:21" ht="15" customHeight="1">
      <c r="B161" s="1228" t="str">
        <f t="shared" si="2"/>
        <v/>
      </c>
      <c r="C161" s="469">
        <f>'Og s3a'!C163</f>
        <v>0</v>
      </c>
      <c r="D161" s="498">
        <f>'Og s3a'!F163</f>
        <v>0</v>
      </c>
      <c r="E161" s="392"/>
      <c r="F161" s="1215"/>
      <c r="G161" s="392"/>
      <c r="H161" s="594"/>
      <c r="I161" s="594"/>
      <c r="J161" s="63"/>
      <c r="K161" s="502">
        <f>'Og s3a'!G163</f>
        <v>0</v>
      </c>
      <c r="L161" s="57">
        <f>'Og s3a'!D163</f>
        <v>0</v>
      </c>
      <c r="M161" s="288">
        <f>Import!J161</f>
        <v>0</v>
      </c>
      <c r="N161" s="63"/>
      <c r="O161" s="63"/>
      <c r="P161" s="63"/>
      <c r="Q161" s="63"/>
      <c r="R161" s="63"/>
      <c r="S161" s="63"/>
      <c r="T161" s="63"/>
      <c r="U161" s="63"/>
    </row>
    <row r="162" spans="2:21" ht="15" customHeight="1">
      <c r="B162" s="1228" t="str">
        <f t="shared" si="2"/>
        <v/>
      </c>
      <c r="C162" s="469">
        <f>'Og s3a'!C164</f>
        <v>0</v>
      </c>
      <c r="D162" s="498">
        <f>'Og s3a'!F164</f>
        <v>0</v>
      </c>
      <c r="E162" s="392"/>
      <c r="F162" s="1215"/>
      <c r="G162" s="392"/>
      <c r="H162" s="594"/>
      <c r="I162" s="594"/>
      <c r="J162" s="63"/>
      <c r="K162" s="502">
        <f>'Og s3a'!G164</f>
        <v>0</v>
      </c>
      <c r="L162" s="57">
        <f>'Og s3a'!D164</f>
        <v>0</v>
      </c>
      <c r="M162" s="288">
        <f>Import!J162</f>
        <v>0</v>
      </c>
      <c r="N162" s="63"/>
      <c r="O162" s="63"/>
      <c r="P162" s="63"/>
      <c r="Q162" s="63"/>
      <c r="R162" s="63"/>
      <c r="S162" s="63"/>
      <c r="T162" s="63"/>
      <c r="U162" s="63"/>
    </row>
    <row r="163" spans="2:21" ht="15" customHeight="1">
      <c r="B163" s="1228" t="str">
        <f t="shared" si="2"/>
        <v/>
      </c>
      <c r="C163" s="469">
        <f>'Og s3a'!C165</f>
        <v>0</v>
      </c>
      <c r="D163" s="498">
        <f>'Og s3a'!F165</f>
        <v>0</v>
      </c>
      <c r="E163" s="392"/>
      <c r="F163" s="1215"/>
      <c r="G163" s="392"/>
      <c r="H163" s="594"/>
      <c r="I163" s="594"/>
      <c r="J163" s="63"/>
      <c r="K163" s="502">
        <f>'Og s3a'!G165</f>
        <v>0</v>
      </c>
      <c r="L163" s="57">
        <f>'Og s3a'!D165</f>
        <v>0</v>
      </c>
      <c r="M163" s="288">
        <f>Import!J163</f>
        <v>0</v>
      </c>
      <c r="N163" s="63"/>
      <c r="O163" s="63"/>
      <c r="P163" s="63"/>
      <c r="Q163" s="63"/>
      <c r="R163" s="63"/>
      <c r="S163" s="63"/>
      <c r="T163" s="63"/>
      <c r="U163" s="63"/>
    </row>
    <row r="164" spans="2:21" ht="15" customHeight="1">
      <c r="B164" s="1228" t="str">
        <f t="shared" si="2"/>
        <v/>
      </c>
      <c r="C164" s="469">
        <f>'Og s3a'!C166</f>
        <v>0</v>
      </c>
      <c r="D164" s="498">
        <f>'Og s3a'!F166</f>
        <v>0</v>
      </c>
      <c r="E164" s="392"/>
      <c r="F164" s="1215"/>
      <c r="G164" s="392"/>
      <c r="H164" s="594"/>
      <c r="I164" s="594"/>
      <c r="J164" s="63"/>
      <c r="K164" s="502">
        <f>'Og s3a'!G166</f>
        <v>0</v>
      </c>
      <c r="L164" s="57">
        <f>'Og s3a'!D166</f>
        <v>0</v>
      </c>
      <c r="M164" s="288">
        <f>Import!J164</f>
        <v>0</v>
      </c>
      <c r="N164" s="63"/>
      <c r="O164" s="63"/>
      <c r="P164" s="63"/>
      <c r="Q164" s="63"/>
      <c r="R164" s="63"/>
      <c r="S164" s="63"/>
      <c r="T164" s="63"/>
      <c r="U164" s="63"/>
    </row>
    <row r="165" spans="2:21" ht="15" customHeight="1">
      <c r="B165" s="1228" t="str">
        <f t="shared" si="2"/>
        <v/>
      </c>
      <c r="C165" s="469">
        <f>'Og s3a'!C167</f>
        <v>0</v>
      </c>
      <c r="D165" s="498">
        <f>'Og s3a'!F167</f>
        <v>0</v>
      </c>
      <c r="E165" s="392"/>
      <c r="F165" s="1215"/>
      <c r="G165" s="392"/>
      <c r="H165" s="594"/>
      <c r="I165" s="594"/>
      <c r="J165" s="63"/>
      <c r="K165" s="502">
        <f>'Og s3a'!G167</f>
        <v>0</v>
      </c>
      <c r="L165" s="57">
        <f>'Og s3a'!D167</f>
        <v>0</v>
      </c>
      <c r="M165" s="288">
        <f>Import!J165</f>
        <v>0</v>
      </c>
      <c r="N165" s="63"/>
      <c r="O165" s="63"/>
      <c r="P165" s="63"/>
      <c r="Q165" s="63"/>
      <c r="R165" s="63"/>
      <c r="S165" s="63"/>
      <c r="T165" s="63"/>
      <c r="U165" s="63"/>
    </row>
    <row r="166" spans="2:21" ht="15" customHeight="1">
      <c r="B166" s="1228" t="str">
        <f t="shared" si="2"/>
        <v/>
      </c>
      <c r="C166" s="469">
        <f>'Og s3a'!C168</f>
        <v>0</v>
      </c>
      <c r="D166" s="498">
        <f>'Og s3a'!F168</f>
        <v>0</v>
      </c>
      <c r="E166" s="392"/>
      <c r="F166" s="1215"/>
      <c r="G166" s="392"/>
      <c r="H166" s="594"/>
      <c r="I166" s="594"/>
      <c r="J166" s="63"/>
      <c r="K166" s="502">
        <f>'Og s3a'!G168</f>
        <v>0</v>
      </c>
      <c r="L166" s="57">
        <f>'Og s3a'!D168</f>
        <v>0</v>
      </c>
      <c r="M166" s="288">
        <f>Import!J166</f>
        <v>0</v>
      </c>
      <c r="N166" s="63"/>
      <c r="O166" s="63"/>
      <c r="P166" s="63"/>
      <c r="Q166" s="63"/>
      <c r="R166" s="63"/>
      <c r="S166" s="63"/>
      <c r="T166" s="63"/>
      <c r="U166" s="63"/>
    </row>
    <row r="167" spans="2:21" ht="15" customHeight="1">
      <c r="B167" s="1228" t="str">
        <f t="shared" si="2"/>
        <v/>
      </c>
      <c r="C167" s="469">
        <f>'Og s3a'!C169</f>
        <v>0</v>
      </c>
      <c r="D167" s="498">
        <f>'Og s3a'!F169</f>
        <v>0</v>
      </c>
      <c r="E167" s="392"/>
      <c r="F167" s="1215"/>
      <c r="G167" s="392"/>
      <c r="H167" s="594"/>
      <c r="I167" s="594"/>
      <c r="J167" s="63"/>
      <c r="K167" s="502">
        <f>'Og s3a'!G169</f>
        <v>0</v>
      </c>
      <c r="L167" s="57">
        <f>'Og s3a'!D169</f>
        <v>0</v>
      </c>
      <c r="M167" s="288">
        <f>Import!J167</f>
        <v>0</v>
      </c>
      <c r="N167" s="63"/>
      <c r="O167" s="63"/>
      <c r="P167" s="63"/>
      <c r="Q167" s="63"/>
      <c r="R167" s="63"/>
      <c r="S167" s="63"/>
      <c r="T167" s="63"/>
      <c r="U167" s="63"/>
    </row>
    <row r="168" spans="2:21" ht="15" customHeight="1">
      <c r="B168" s="1228" t="str">
        <f t="shared" si="2"/>
        <v/>
      </c>
      <c r="C168" s="469">
        <f>'Og s3a'!C170</f>
        <v>0</v>
      </c>
      <c r="D168" s="498">
        <f>'Og s3a'!F170</f>
        <v>0</v>
      </c>
      <c r="E168" s="392"/>
      <c r="F168" s="1215"/>
      <c r="G168" s="392"/>
      <c r="H168" s="594"/>
      <c r="I168" s="594"/>
      <c r="J168" s="63"/>
      <c r="K168" s="502">
        <f>'Og s3a'!G170</f>
        <v>0</v>
      </c>
      <c r="L168" s="57">
        <f>'Og s3a'!D170</f>
        <v>0</v>
      </c>
      <c r="M168" s="288">
        <f>Import!J168</f>
        <v>0</v>
      </c>
      <c r="N168" s="63"/>
      <c r="O168" s="63"/>
      <c r="P168" s="63"/>
      <c r="Q168" s="63"/>
      <c r="R168" s="63"/>
      <c r="S168" s="63"/>
      <c r="T168" s="63"/>
      <c r="U168" s="63"/>
    </row>
    <row r="169" spans="2:21" ht="15" customHeight="1">
      <c r="B169" s="1228" t="str">
        <f t="shared" si="2"/>
        <v/>
      </c>
      <c r="C169" s="469">
        <f>'Og s3a'!C171</f>
        <v>0</v>
      </c>
      <c r="D169" s="498">
        <f>'Og s3a'!F171</f>
        <v>0</v>
      </c>
      <c r="E169" s="392"/>
      <c r="F169" s="1215"/>
      <c r="G169" s="392"/>
      <c r="H169" s="594"/>
      <c r="I169" s="594"/>
      <c r="J169" s="63"/>
      <c r="K169" s="502">
        <f>'Og s3a'!G171</f>
        <v>0</v>
      </c>
      <c r="L169" s="57">
        <f>'Og s3a'!D171</f>
        <v>0</v>
      </c>
      <c r="M169" s="288">
        <f>Import!J169</f>
        <v>0</v>
      </c>
      <c r="N169" s="63"/>
      <c r="O169" s="63"/>
      <c r="P169" s="63"/>
      <c r="Q169" s="63"/>
      <c r="R169" s="63"/>
      <c r="S169" s="63"/>
      <c r="T169" s="63"/>
      <c r="U169" s="63"/>
    </row>
    <row r="170" spans="2:21" ht="15" customHeight="1">
      <c r="B170" s="1228" t="str">
        <f t="shared" si="2"/>
        <v/>
      </c>
      <c r="C170" s="469">
        <f>'Og s3a'!C172</f>
        <v>0</v>
      </c>
      <c r="D170" s="498">
        <f>'Og s3a'!F172</f>
        <v>0</v>
      </c>
      <c r="E170" s="392"/>
      <c r="F170" s="1215"/>
      <c r="G170" s="392"/>
      <c r="H170" s="594"/>
      <c r="I170" s="594"/>
      <c r="J170" s="63"/>
      <c r="K170" s="502">
        <f>'Og s3a'!G172</f>
        <v>0</v>
      </c>
      <c r="L170" s="57">
        <f>'Og s3a'!D172</f>
        <v>0</v>
      </c>
      <c r="M170" s="288">
        <f>Import!J170</f>
        <v>0</v>
      </c>
      <c r="N170" s="63"/>
      <c r="O170" s="63"/>
      <c r="P170" s="63"/>
      <c r="Q170" s="63"/>
      <c r="R170" s="63"/>
      <c r="S170" s="63"/>
      <c r="T170" s="63"/>
      <c r="U170" s="63"/>
    </row>
    <row r="171" spans="2:21" ht="15" customHeight="1">
      <c r="B171" s="1228" t="str">
        <f t="shared" si="2"/>
        <v/>
      </c>
      <c r="C171" s="469">
        <f>'Og s3a'!C173</f>
        <v>0</v>
      </c>
      <c r="D171" s="498">
        <f>'Og s3a'!F173</f>
        <v>0</v>
      </c>
      <c r="E171" s="392"/>
      <c r="F171" s="1215"/>
      <c r="G171" s="392"/>
      <c r="H171" s="594"/>
      <c r="I171" s="594"/>
      <c r="J171" s="63"/>
      <c r="K171" s="502">
        <f>'Og s3a'!G173</f>
        <v>0</v>
      </c>
      <c r="L171" s="57">
        <f>'Og s3a'!D173</f>
        <v>0</v>
      </c>
      <c r="M171" s="288">
        <f>Import!J171</f>
        <v>0</v>
      </c>
      <c r="N171" s="63"/>
      <c r="O171" s="63"/>
      <c r="P171" s="63"/>
      <c r="Q171" s="63"/>
      <c r="R171" s="63"/>
      <c r="S171" s="63"/>
      <c r="T171" s="63"/>
      <c r="U171" s="63"/>
    </row>
    <row r="172" spans="2:21" ht="15" customHeight="1">
      <c r="B172" s="1228" t="str">
        <f t="shared" si="2"/>
        <v/>
      </c>
      <c r="C172" s="469">
        <f>'Og s3a'!C174</f>
        <v>0</v>
      </c>
      <c r="D172" s="498">
        <f>'Og s3a'!F174</f>
        <v>0</v>
      </c>
      <c r="E172" s="392"/>
      <c r="F172" s="1215"/>
      <c r="G172" s="392"/>
      <c r="H172" s="594"/>
      <c r="I172" s="594"/>
      <c r="J172" s="63"/>
      <c r="K172" s="502">
        <f>'Og s3a'!G174</f>
        <v>0</v>
      </c>
      <c r="L172" s="57">
        <f>'Og s3a'!D174</f>
        <v>0</v>
      </c>
      <c r="M172" s="288">
        <f>Import!J172</f>
        <v>0</v>
      </c>
      <c r="N172" s="63"/>
      <c r="O172" s="63"/>
      <c r="P172" s="63"/>
      <c r="Q172" s="63"/>
      <c r="R172" s="63"/>
      <c r="S172" s="63"/>
      <c r="T172" s="63"/>
      <c r="U172" s="63"/>
    </row>
    <row r="173" spans="2:21" ht="15" customHeight="1">
      <c r="B173" s="1228" t="str">
        <f t="shared" si="2"/>
        <v/>
      </c>
      <c r="C173" s="469">
        <f>'Og s3a'!C175</f>
        <v>0</v>
      </c>
      <c r="D173" s="498">
        <f>'Og s3a'!F175</f>
        <v>0</v>
      </c>
      <c r="E173" s="392"/>
      <c r="F173" s="1215"/>
      <c r="G173" s="392"/>
      <c r="H173" s="594"/>
      <c r="I173" s="594"/>
      <c r="J173" s="63"/>
      <c r="K173" s="502">
        <f>'Og s3a'!G175</f>
        <v>0</v>
      </c>
      <c r="L173" s="57">
        <f>'Og s3a'!D175</f>
        <v>0</v>
      </c>
      <c r="M173" s="288">
        <f>Import!J173</f>
        <v>0</v>
      </c>
      <c r="N173" s="63"/>
      <c r="O173" s="63"/>
      <c r="P173" s="63"/>
      <c r="Q173" s="63"/>
      <c r="R173" s="63"/>
      <c r="S173" s="63"/>
      <c r="T173" s="63"/>
      <c r="U173" s="63"/>
    </row>
    <row r="174" spans="2:21" ht="15" customHeight="1">
      <c r="B174" s="1228" t="str">
        <f t="shared" si="2"/>
        <v/>
      </c>
      <c r="C174" s="469">
        <f>'Og s3a'!C176</f>
        <v>0</v>
      </c>
      <c r="D174" s="498">
        <f>'Og s3a'!F176</f>
        <v>0</v>
      </c>
      <c r="E174" s="392"/>
      <c r="F174" s="1215"/>
      <c r="G174" s="392"/>
      <c r="H174" s="594"/>
      <c r="I174" s="594"/>
      <c r="J174" s="63"/>
      <c r="K174" s="502">
        <f>'Og s3a'!G176</f>
        <v>0</v>
      </c>
      <c r="L174" s="57">
        <f>'Og s3a'!D176</f>
        <v>0</v>
      </c>
      <c r="M174" s="288">
        <f>Import!J174</f>
        <v>0</v>
      </c>
      <c r="N174" s="63"/>
      <c r="O174" s="63"/>
      <c r="P174" s="63"/>
      <c r="Q174" s="63"/>
      <c r="R174" s="63"/>
      <c r="S174" s="63"/>
      <c r="T174" s="63"/>
      <c r="U174" s="63"/>
    </row>
    <row r="175" spans="2:21" ht="15" customHeight="1">
      <c r="B175" s="1228" t="str">
        <f t="shared" si="2"/>
        <v/>
      </c>
      <c r="C175" s="469">
        <f>'Og s3a'!C177</f>
        <v>0</v>
      </c>
      <c r="D175" s="498">
        <f>'Og s3a'!F177</f>
        <v>0</v>
      </c>
      <c r="E175" s="392"/>
      <c r="F175" s="1215"/>
      <c r="G175" s="392"/>
      <c r="H175" s="594"/>
      <c r="I175" s="594"/>
      <c r="J175" s="63"/>
      <c r="K175" s="502">
        <f>'Og s3a'!G177</f>
        <v>0</v>
      </c>
      <c r="L175" s="57">
        <f>'Og s3a'!D177</f>
        <v>0</v>
      </c>
      <c r="M175" s="288">
        <f>Import!J175</f>
        <v>0</v>
      </c>
      <c r="N175" s="63"/>
      <c r="O175" s="63"/>
      <c r="P175" s="63"/>
      <c r="Q175" s="63"/>
      <c r="R175" s="63"/>
      <c r="S175" s="63"/>
      <c r="T175" s="63"/>
      <c r="U175" s="63"/>
    </row>
    <row r="176" spans="2:21" ht="15" customHeight="1">
      <c r="B176" s="1228" t="str">
        <f t="shared" si="2"/>
        <v/>
      </c>
      <c r="C176" s="469">
        <f>'Og s3a'!C178</f>
        <v>0</v>
      </c>
      <c r="D176" s="498">
        <f>'Og s3a'!F178</f>
        <v>0</v>
      </c>
      <c r="E176" s="392"/>
      <c r="F176" s="1215"/>
      <c r="G176" s="392"/>
      <c r="H176" s="594"/>
      <c r="I176" s="594"/>
      <c r="J176" s="63"/>
      <c r="K176" s="502">
        <f>'Og s3a'!G178</f>
        <v>0</v>
      </c>
      <c r="L176" s="57">
        <f>'Og s3a'!D178</f>
        <v>0</v>
      </c>
      <c r="M176" s="288">
        <f>Import!J176</f>
        <v>0</v>
      </c>
      <c r="N176" s="63"/>
      <c r="O176" s="63"/>
      <c r="P176" s="63"/>
      <c r="Q176" s="63"/>
      <c r="R176" s="63"/>
      <c r="S176" s="63"/>
      <c r="T176" s="63"/>
      <c r="U176" s="63"/>
    </row>
    <row r="177" spans="2:21" ht="15" customHeight="1">
      <c r="B177" s="1228" t="str">
        <f t="shared" si="2"/>
        <v/>
      </c>
      <c r="C177" s="469">
        <f>'Og s3a'!C179</f>
        <v>0</v>
      </c>
      <c r="D177" s="498">
        <f>'Og s3a'!F179</f>
        <v>0</v>
      </c>
      <c r="E177" s="392"/>
      <c r="F177" s="1215"/>
      <c r="G177" s="392"/>
      <c r="H177" s="594"/>
      <c r="I177" s="594"/>
      <c r="J177" s="63"/>
      <c r="K177" s="502">
        <f>'Og s3a'!G179</f>
        <v>0</v>
      </c>
      <c r="L177" s="57">
        <f>'Og s3a'!D179</f>
        <v>0</v>
      </c>
      <c r="M177" s="288">
        <f>Import!J177</f>
        <v>0</v>
      </c>
      <c r="N177" s="63"/>
      <c r="O177" s="63"/>
      <c r="P177" s="63"/>
      <c r="Q177" s="63"/>
      <c r="R177" s="63"/>
      <c r="S177" s="63"/>
      <c r="T177" s="63"/>
      <c r="U177" s="63"/>
    </row>
    <row r="178" spans="2:21" ht="15" customHeight="1">
      <c r="B178" s="1228" t="str">
        <f t="shared" si="2"/>
        <v/>
      </c>
      <c r="C178" s="469">
        <f>'Og s3a'!C180</f>
        <v>0</v>
      </c>
      <c r="D178" s="498">
        <f>'Og s3a'!F180</f>
        <v>0</v>
      </c>
      <c r="E178" s="392"/>
      <c r="F178" s="1215"/>
      <c r="G178" s="392"/>
      <c r="H178" s="594"/>
      <c r="I178" s="594"/>
      <c r="J178" s="63"/>
      <c r="K178" s="502">
        <f>'Og s3a'!G180</f>
        <v>0</v>
      </c>
      <c r="L178" s="57">
        <f>'Og s3a'!D180</f>
        <v>0</v>
      </c>
      <c r="M178" s="288">
        <f>Import!J178</f>
        <v>0</v>
      </c>
      <c r="N178" s="63"/>
      <c r="O178" s="63"/>
      <c r="P178" s="63"/>
      <c r="Q178" s="63"/>
      <c r="R178" s="63"/>
      <c r="S178" s="63"/>
      <c r="T178" s="63"/>
      <c r="U178" s="63"/>
    </row>
    <row r="179" spans="2:21" ht="15" customHeight="1">
      <c r="B179" s="1228" t="str">
        <f t="shared" si="2"/>
        <v/>
      </c>
      <c r="C179" s="469">
        <f>'Og s3a'!C181</f>
        <v>0</v>
      </c>
      <c r="D179" s="498">
        <f>'Og s3a'!F181</f>
        <v>0</v>
      </c>
      <c r="E179" s="392"/>
      <c r="F179" s="1215"/>
      <c r="G179" s="392"/>
      <c r="H179" s="594"/>
      <c r="I179" s="594"/>
      <c r="J179" s="63"/>
      <c r="K179" s="502">
        <f>'Og s3a'!G181</f>
        <v>0</v>
      </c>
      <c r="L179" s="57">
        <f>'Og s3a'!D181</f>
        <v>0</v>
      </c>
      <c r="M179" s="288">
        <f>Import!J179</f>
        <v>0</v>
      </c>
      <c r="N179" s="63"/>
      <c r="O179" s="63"/>
      <c r="P179" s="63"/>
      <c r="Q179" s="63"/>
      <c r="R179" s="63"/>
      <c r="S179" s="63"/>
      <c r="T179" s="63"/>
      <c r="U179" s="63"/>
    </row>
    <row r="180" spans="2:21" ht="15" customHeight="1">
      <c r="B180" s="1228" t="str">
        <f t="shared" si="2"/>
        <v/>
      </c>
      <c r="C180" s="469">
        <f>'Og s3a'!C182</f>
        <v>0</v>
      </c>
      <c r="D180" s="498">
        <f>'Og s3a'!F182</f>
        <v>0</v>
      </c>
      <c r="E180" s="392"/>
      <c r="F180" s="1215"/>
      <c r="G180" s="392"/>
      <c r="H180" s="594"/>
      <c r="I180" s="594"/>
      <c r="J180" s="63"/>
      <c r="K180" s="502">
        <f>'Og s3a'!G182</f>
        <v>0</v>
      </c>
      <c r="L180" s="57">
        <f>'Og s3a'!D182</f>
        <v>0</v>
      </c>
      <c r="M180" s="288">
        <f>Import!J180</f>
        <v>0</v>
      </c>
      <c r="N180" s="63"/>
      <c r="O180" s="63"/>
      <c r="P180" s="63"/>
      <c r="Q180" s="63"/>
      <c r="R180" s="63"/>
      <c r="S180" s="63"/>
      <c r="T180" s="63"/>
      <c r="U180" s="63"/>
    </row>
    <row r="181" spans="2:21" ht="15" customHeight="1">
      <c r="B181" s="1228" t="str">
        <f t="shared" si="2"/>
        <v/>
      </c>
      <c r="C181" s="469">
        <f>'Og s3a'!C183</f>
        <v>0</v>
      </c>
      <c r="D181" s="498">
        <f>'Og s3a'!F183</f>
        <v>0</v>
      </c>
      <c r="E181" s="392"/>
      <c r="F181" s="1215"/>
      <c r="G181" s="392"/>
      <c r="H181" s="594"/>
      <c r="I181" s="594"/>
      <c r="J181" s="63"/>
      <c r="K181" s="502">
        <f>'Og s3a'!G183</f>
        <v>0</v>
      </c>
      <c r="L181" s="57">
        <f>'Og s3a'!D183</f>
        <v>0</v>
      </c>
      <c r="M181" s="288">
        <f>Import!J181</f>
        <v>0</v>
      </c>
      <c r="N181" s="63"/>
      <c r="O181" s="63"/>
      <c r="P181" s="63"/>
      <c r="Q181" s="63"/>
      <c r="R181" s="63"/>
      <c r="S181" s="63"/>
      <c r="T181" s="63"/>
      <c r="U181" s="63"/>
    </row>
    <row r="182" spans="2:21" ht="15" customHeight="1">
      <c r="B182" s="1228" t="str">
        <f t="shared" si="2"/>
        <v/>
      </c>
      <c r="C182" s="469">
        <f>'Og s3a'!C184</f>
        <v>0</v>
      </c>
      <c r="D182" s="498">
        <f>'Og s3a'!F184</f>
        <v>0</v>
      </c>
      <c r="E182" s="392"/>
      <c r="F182" s="1215"/>
      <c r="G182" s="392"/>
      <c r="H182" s="594"/>
      <c r="I182" s="594"/>
      <c r="J182" s="63"/>
      <c r="K182" s="502">
        <f>'Og s3a'!G184</f>
        <v>0</v>
      </c>
      <c r="L182" s="57">
        <f>'Og s3a'!D184</f>
        <v>0</v>
      </c>
      <c r="M182" s="288">
        <f>Import!J182</f>
        <v>0</v>
      </c>
      <c r="N182" s="63"/>
      <c r="O182" s="63"/>
      <c r="P182" s="63"/>
      <c r="Q182" s="63"/>
      <c r="R182" s="63"/>
      <c r="S182" s="63"/>
      <c r="T182" s="63"/>
      <c r="U182" s="63"/>
    </row>
    <row r="183" spans="2:21" ht="15" customHeight="1">
      <c r="B183" s="1228" t="str">
        <f t="shared" si="2"/>
        <v/>
      </c>
      <c r="C183" s="469">
        <f>'Og s3a'!C185</f>
        <v>0</v>
      </c>
      <c r="D183" s="498">
        <f>'Og s3a'!F185</f>
        <v>0</v>
      </c>
      <c r="E183" s="392"/>
      <c r="F183" s="1215"/>
      <c r="G183" s="392"/>
      <c r="H183" s="594"/>
      <c r="I183" s="594"/>
      <c r="J183" s="63"/>
      <c r="K183" s="502">
        <f>'Og s3a'!G185</f>
        <v>0</v>
      </c>
      <c r="L183" s="57">
        <f>'Og s3a'!D185</f>
        <v>0</v>
      </c>
      <c r="M183" s="288">
        <f>Import!J183</f>
        <v>0</v>
      </c>
      <c r="N183" s="63"/>
      <c r="O183" s="63"/>
      <c r="P183" s="63"/>
      <c r="Q183" s="63"/>
      <c r="R183" s="63"/>
      <c r="S183" s="63"/>
      <c r="T183" s="63"/>
      <c r="U183" s="63"/>
    </row>
    <row r="184" spans="2:21" ht="15" customHeight="1">
      <c r="B184" s="1228" t="str">
        <f t="shared" si="2"/>
        <v/>
      </c>
      <c r="C184" s="469">
        <f>'Og s3a'!C186</f>
        <v>0</v>
      </c>
      <c r="D184" s="498">
        <f>'Og s3a'!F186</f>
        <v>0</v>
      </c>
      <c r="E184" s="392"/>
      <c r="F184" s="1215"/>
      <c r="G184" s="392"/>
      <c r="H184" s="594"/>
      <c r="I184" s="594"/>
      <c r="J184" s="63"/>
      <c r="K184" s="502">
        <f>'Og s3a'!G186</f>
        <v>0</v>
      </c>
      <c r="L184" s="57">
        <f>'Og s3a'!D186</f>
        <v>0</v>
      </c>
      <c r="M184" s="288">
        <f>Import!J184</f>
        <v>0</v>
      </c>
      <c r="N184" s="63"/>
      <c r="O184" s="63"/>
      <c r="P184" s="63"/>
      <c r="Q184" s="63"/>
      <c r="R184" s="63"/>
      <c r="S184" s="63"/>
      <c r="T184" s="63"/>
      <c r="U184" s="63"/>
    </row>
    <row r="185" spans="2:21" ht="15" customHeight="1">
      <c r="B185" s="1228" t="str">
        <f t="shared" si="2"/>
        <v/>
      </c>
      <c r="C185" s="469">
        <f>'Og s3a'!C187</f>
        <v>0</v>
      </c>
      <c r="D185" s="498">
        <f>'Og s3a'!F187</f>
        <v>0</v>
      </c>
      <c r="E185" s="392"/>
      <c r="F185" s="1215"/>
      <c r="G185" s="392"/>
      <c r="H185" s="594"/>
      <c r="I185" s="594"/>
      <c r="J185" s="63"/>
      <c r="K185" s="502">
        <f>'Og s3a'!G187</f>
        <v>0</v>
      </c>
      <c r="L185" s="57">
        <f>'Og s3a'!D187</f>
        <v>0</v>
      </c>
      <c r="M185" s="288">
        <f>Import!J185</f>
        <v>0</v>
      </c>
      <c r="N185" s="63"/>
      <c r="O185" s="63"/>
      <c r="P185" s="63"/>
      <c r="Q185" s="63"/>
      <c r="R185" s="63"/>
      <c r="S185" s="63"/>
      <c r="T185" s="63"/>
      <c r="U185" s="63"/>
    </row>
    <row r="186" spans="2:21" ht="15" customHeight="1">
      <c r="B186" s="1228" t="str">
        <f t="shared" si="2"/>
        <v/>
      </c>
      <c r="C186" s="469">
        <f>'Og s3a'!C188</f>
        <v>0</v>
      </c>
      <c r="D186" s="498">
        <f>'Og s3a'!F188</f>
        <v>0</v>
      </c>
      <c r="E186" s="392"/>
      <c r="F186" s="1215"/>
      <c r="G186" s="392"/>
      <c r="H186" s="594"/>
      <c r="I186" s="594"/>
      <c r="J186" s="63"/>
      <c r="K186" s="502">
        <f>'Og s3a'!G188</f>
        <v>0</v>
      </c>
      <c r="L186" s="57">
        <f>'Og s3a'!D188</f>
        <v>0</v>
      </c>
      <c r="M186" s="288">
        <f>Import!J186</f>
        <v>0</v>
      </c>
      <c r="N186" s="63"/>
      <c r="O186" s="63"/>
      <c r="P186" s="63"/>
      <c r="Q186" s="63"/>
      <c r="R186" s="63"/>
      <c r="S186" s="63"/>
      <c r="T186" s="63"/>
      <c r="U186" s="63"/>
    </row>
    <row r="187" spans="2:21" ht="15" customHeight="1">
      <c r="B187" s="1228" t="str">
        <f t="shared" si="2"/>
        <v/>
      </c>
      <c r="C187" s="469">
        <f>'Og s3a'!C189</f>
        <v>0</v>
      </c>
      <c r="D187" s="498">
        <f>'Og s3a'!F189</f>
        <v>0</v>
      </c>
      <c r="E187" s="392"/>
      <c r="F187" s="1215"/>
      <c r="G187" s="392"/>
      <c r="H187" s="594"/>
      <c r="I187" s="594"/>
      <c r="J187" s="63"/>
      <c r="K187" s="502">
        <f>'Og s3a'!G189</f>
        <v>0</v>
      </c>
      <c r="L187" s="57">
        <f>'Og s3a'!D189</f>
        <v>0</v>
      </c>
      <c r="M187" s="288">
        <f>Import!J187</f>
        <v>0</v>
      </c>
      <c r="N187" s="63"/>
      <c r="O187" s="63"/>
      <c r="P187" s="63"/>
      <c r="Q187" s="63"/>
      <c r="R187" s="63"/>
      <c r="S187" s="63"/>
      <c r="T187" s="63"/>
      <c r="U187" s="63"/>
    </row>
    <row r="188" spans="2:21" ht="15" customHeight="1">
      <c r="B188" s="1228" t="str">
        <f t="shared" si="2"/>
        <v/>
      </c>
      <c r="C188" s="469">
        <f>'Og s3a'!C190</f>
        <v>0</v>
      </c>
      <c r="D188" s="498">
        <f>'Og s3a'!F190</f>
        <v>0</v>
      </c>
      <c r="E188" s="392"/>
      <c r="F188" s="1215"/>
      <c r="G188" s="392"/>
      <c r="H188" s="594"/>
      <c r="I188" s="594"/>
      <c r="J188" s="63"/>
      <c r="K188" s="502">
        <f>'Og s3a'!G190</f>
        <v>0</v>
      </c>
      <c r="L188" s="57">
        <f>'Og s3a'!D190</f>
        <v>0</v>
      </c>
      <c r="M188" s="288">
        <f>Import!J188</f>
        <v>0</v>
      </c>
      <c r="N188" s="63"/>
      <c r="O188" s="63"/>
      <c r="P188" s="63"/>
      <c r="Q188" s="63"/>
      <c r="R188" s="63"/>
      <c r="S188" s="63"/>
      <c r="T188" s="63"/>
      <c r="U188" s="63"/>
    </row>
    <row r="189" spans="2:21" ht="15" customHeight="1">
      <c r="B189" s="1228" t="str">
        <f t="shared" si="2"/>
        <v/>
      </c>
      <c r="C189" s="469">
        <f>'Og s3a'!C191</f>
        <v>0</v>
      </c>
      <c r="D189" s="498">
        <f>'Og s3a'!F191</f>
        <v>0</v>
      </c>
      <c r="E189" s="392"/>
      <c r="F189" s="1215"/>
      <c r="G189" s="392"/>
      <c r="H189" s="594"/>
      <c r="I189" s="594"/>
      <c r="J189" s="63"/>
      <c r="K189" s="502">
        <f>'Og s3a'!G191</f>
        <v>0</v>
      </c>
      <c r="L189" s="57">
        <f>'Og s3a'!D191</f>
        <v>0</v>
      </c>
      <c r="M189" s="288">
        <f>Import!J189</f>
        <v>0</v>
      </c>
      <c r="N189" s="63"/>
      <c r="O189" s="63"/>
      <c r="P189" s="63"/>
      <c r="Q189" s="63"/>
      <c r="R189" s="63"/>
      <c r="S189" s="63"/>
      <c r="T189" s="63"/>
      <c r="U189" s="63"/>
    </row>
    <row r="190" spans="2:21" ht="15" customHeight="1">
      <c r="B190" s="1228" t="str">
        <f t="shared" si="2"/>
        <v/>
      </c>
      <c r="C190" s="469">
        <f>'Og s3a'!C192</f>
        <v>0</v>
      </c>
      <c r="D190" s="498">
        <f>'Og s3a'!F192</f>
        <v>0</v>
      </c>
      <c r="E190" s="392"/>
      <c r="F190" s="1215"/>
      <c r="G190" s="392"/>
      <c r="H190" s="594"/>
      <c r="I190" s="594"/>
      <c r="J190" s="63"/>
      <c r="K190" s="502">
        <f>'Og s3a'!G192</f>
        <v>0</v>
      </c>
      <c r="L190" s="57">
        <f>'Og s3a'!D192</f>
        <v>0</v>
      </c>
      <c r="M190" s="288">
        <f>Import!J190</f>
        <v>0</v>
      </c>
      <c r="N190" s="63"/>
      <c r="O190" s="63"/>
      <c r="P190" s="63"/>
      <c r="Q190" s="63"/>
      <c r="R190" s="63"/>
      <c r="S190" s="63"/>
      <c r="T190" s="63"/>
      <c r="U190" s="63"/>
    </row>
    <row r="191" spans="2:21" ht="15" customHeight="1">
      <c r="B191" s="1228" t="str">
        <f t="shared" si="2"/>
        <v/>
      </c>
      <c r="C191" s="469">
        <f>'Og s3a'!C193</f>
        <v>0</v>
      </c>
      <c r="D191" s="498">
        <f>'Og s3a'!F193</f>
        <v>0</v>
      </c>
      <c r="E191" s="392"/>
      <c r="F191" s="1215"/>
      <c r="G191" s="392"/>
      <c r="H191" s="594"/>
      <c r="I191" s="594"/>
      <c r="J191" s="63"/>
      <c r="K191" s="502">
        <f>'Og s3a'!G193</f>
        <v>0</v>
      </c>
      <c r="L191" s="57">
        <f>'Og s3a'!D193</f>
        <v>0</v>
      </c>
      <c r="M191" s="288">
        <f>Import!J191</f>
        <v>0</v>
      </c>
      <c r="N191" s="63"/>
      <c r="O191" s="63"/>
      <c r="P191" s="63"/>
      <c r="Q191" s="63"/>
      <c r="R191" s="63"/>
      <c r="S191" s="63"/>
      <c r="T191" s="63"/>
      <c r="U191" s="63"/>
    </row>
    <row r="192" spans="2:21" ht="15" customHeight="1">
      <c r="B192" s="1228" t="str">
        <f t="shared" si="2"/>
        <v/>
      </c>
      <c r="C192" s="469">
        <f>'Og s3a'!C194</f>
        <v>0</v>
      </c>
      <c r="D192" s="498">
        <f>'Og s3a'!F194</f>
        <v>0</v>
      </c>
      <c r="E192" s="392"/>
      <c r="F192" s="1215"/>
      <c r="G192" s="392"/>
      <c r="H192" s="594"/>
      <c r="I192" s="594"/>
      <c r="J192" s="63"/>
      <c r="K192" s="502">
        <f>'Og s3a'!G194</f>
        <v>0</v>
      </c>
      <c r="L192" s="57">
        <f>'Og s3a'!D194</f>
        <v>0</v>
      </c>
      <c r="M192" s="288">
        <f>Import!J192</f>
        <v>0</v>
      </c>
      <c r="N192" s="63"/>
      <c r="O192" s="63"/>
      <c r="P192" s="63"/>
      <c r="Q192" s="63"/>
      <c r="R192" s="63"/>
      <c r="S192" s="63"/>
      <c r="T192" s="63"/>
      <c r="U192" s="63"/>
    </row>
    <row r="193" spans="2:21" ht="15" customHeight="1">
      <c r="B193" s="1228" t="str">
        <f t="shared" si="2"/>
        <v/>
      </c>
      <c r="C193" s="469">
        <f>'Og s3a'!C195</f>
        <v>0</v>
      </c>
      <c r="D193" s="498">
        <f>'Og s3a'!F195</f>
        <v>0</v>
      </c>
      <c r="E193" s="392"/>
      <c r="F193" s="1215"/>
      <c r="G193" s="392"/>
      <c r="H193" s="594"/>
      <c r="I193" s="594"/>
      <c r="J193" s="63"/>
      <c r="K193" s="502">
        <f>'Og s3a'!G195</f>
        <v>0</v>
      </c>
      <c r="L193" s="57">
        <f>'Og s3a'!D195</f>
        <v>0</v>
      </c>
      <c r="M193" s="288">
        <f>Import!J193</f>
        <v>0</v>
      </c>
      <c r="N193" s="63"/>
      <c r="O193" s="63"/>
      <c r="P193" s="63"/>
      <c r="Q193" s="63"/>
      <c r="R193" s="63"/>
      <c r="S193" s="63"/>
      <c r="T193" s="63"/>
      <c r="U193" s="63"/>
    </row>
    <row r="194" spans="2:21" ht="15" customHeight="1">
      <c r="B194" s="1228" t="str">
        <f t="shared" si="2"/>
        <v/>
      </c>
      <c r="C194" s="469">
        <f>'Og s3a'!C196</f>
        <v>0</v>
      </c>
      <c r="D194" s="498">
        <f>'Og s3a'!F196</f>
        <v>0</v>
      </c>
      <c r="E194" s="392"/>
      <c r="F194" s="1215"/>
      <c r="G194" s="392"/>
      <c r="H194" s="594"/>
      <c r="I194" s="594"/>
      <c r="J194" s="63"/>
      <c r="K194" s="502">
        <f>'Og s3a'!G196</f>
        <v>0</v>
      </c>
      <c r="L194" s="57">
        <f>'Og s3a'!D196</f>
        <v>0</v>
      </c>
      <c r="M194" s="288">
        <f>Import!J194</f>
        <v>0</v>
      </c>
      <c r="N194" s="63"/>
      <c r="O194" s="63"/>
      <c r="P194" s="63"/>
      <c r="Q194" s="63"/>
      <c r="R194" s="63"/>
      <c r="S194" s="63"/>
      <c r="T194" s="63"/>
      <c r="U194" s="63"/>
    </row>
    <row r="195" spans="2:21" ht="15" customHeight="1">
      <c r="B195" s="1228" t="str">
        <f t="shared" si="2"/>
        <v/>
      </c>
      <c r="C195" s="469">
        <f>'Og s3a'!C197</f>
        <v>0</v>
      </c>
      <c r="D195" s="498">
        <f>'Og s3a'!F197</f>
        <v>0</v>
      </c>
      <c r="E195" s="392"/>
      <c r="F195" s="1215"/>
      <c r="G195" s="392"/>
      <c r="H195" s="594"/>
      <c r="I195" s="594"/>
      <c r="J195" s="63"/>
      <c r="K195" s="502">
        <f>'Og s3a'!G197</f>
        <v>0</v>
      </c>
      <c r="L195" s="57">
        <f>'Og s3a'!D197</f>
        <v>0</v>
      </c>
      <c r="M195" s="288">
        <f>Import!J195</f>
        <v>0</v>
      </c>
      <c r="N195" s="63"/>
      <c r="O195" s="63"/>
      <c r="P195" s="63"/>
      <c r="Q195" s="63"/>
      <c r="R195" s="63"/>
      <c r="S195" s="63"/>
      <c r="T195" s="63"/>
      <c r="U195" s="63"/>
    </row>
    <row r="196" spans="2:21" ht="15" customHeight="1">
      <c r="B196" s="1228" t="str">
        <f t="shared" si="2"/>
        <v/>
      </c>
      <c r="C196" s="469">
        <f>'Og s3a'!C198</f>
        <v>0</v>
      </c>
      <c r="D196" s="498">
        <f>'Og s3a'!F198</f>
        <v>0</v>
      </c>
      <c r="E196" s="392"/>
      <c r="F196" s="1215"/>
      <c r="G196" s="392"/>
      <c r="H196" s="594"/>
      <c r="I196" s="594"/>
      <c r="J196" s="63"/>
      <c r="K196" s="502">
        <f>'Og s3a'!G198</f>
        <v>0</v>
      </c>
      <c r="L196" s="57">
        <f>'Og s3a'!D198</f>
        <v>0</v>
      </c>
      <c r="M196" s="288">
        <f>Import!J196</f>
        <v>0</v>
      </c>
      <c r="N196" s="63"/>
      <c r="O196" s="63"/>
      <c r="P196" s="63"/>
      <c r="Q196" s="63"/>
      <c r="R196" s="63"/>
      <c r="S196" s="63"/>
      <c r="T196" s="63"/>
      <c r="U196" s="63"/>
    </row>
    <row r="197" spans="2:21" ht="15" customHeight="1">
      <c r="B197" s="1228" t="str">
        <f t="shared" ref="B197:B260" si="3">IF(D197&gt;0,"Wypełnione","")</f>
        <v/>
      </c>
      <c r="C197" s="469">
        <f>'Og s3a'!C199</f>
        <v>0</v>
      </c>
      <c r="D197" s="498">
        <f>'Og s3a'!F199</f>
        <v>0</v>
      </c>
      <c r="E197" s="392"/>
      <c r="F197" s="1215"/>
      <c r="G197" s="392"/>
      <c r="H197" s="594"/>
      <c r="I197" s="594"/>
      <c r="J197" s="63"/>
      <c r="K197" s="502">
        <f>'Og s3a'!G199</f>
        <v>0</v>
      </c>
      <c r="L197" s="57">
        <f>'Og s3a'!D199</f>
        <v>0</v>
      </c>
      <c r="M197" s="288">
        <f>Import!J197</f>
        <v>0</v>
      </c>
      <c r="N197" s="63"/>
      <c r="O197" s="63"/>
      <c r="P197" s="63"/>
      <c r="Q197" s="63"/>
      <c r="R197" s="63"/>
      <c r="S197" s="63"/>
      <c r="T197" s="63"/>
      <c r="U197" s="63"/>
    </row>
    <row r="198" spans="2:21" ht="15" customHeight="1">
      <c r="B198" s="1228" t="str">
        <f t="shared" si="3"/>
        <v/>
      </c>
      <c r="C198" s="469">
        <f>'Og s3a'!C200</f>
        <v>0</v>
      </c>
      <c r="D198" s="498">
        <f>'Og s3a'!F200</f>
        <v>0</v>
      </c>
      <c r="E198" s="392"/>
      <c r="F198" s="1215"/>
      <c r="G198" s="392"/>
      <c r="H198" s="594"/>
      <c r="I198" s="594"/>
      <c r="J198" s="63"/>
      <c r="K198" s="502">
        <f>'Og s3a'!G200</f>
        <v>0</v>
      </c>
      <c r="L198" s="57">
        <f>'Og s3a'!D200</f>
        <v>0</v>
      </c>
      <c r="M198" s="288">
        <f>Import!J198</f>
        <v>0</v>
      </c>
      <c r="N198" s="63"/>
      <c r="O198" s="63"/>
      <c r="P198" s="63"/>
      <c r="Q198" s="63"/>
      <c r="R198" s="63"/>
      <c r="S198" s="63"/>
      <c r="T198" s="63"/>
      <c r="U198" s="63"/>
    </row>
    <row r="199" spans="2:21" ht="15" customHeight="1">
      <c r="B199" s="1228" t="str">
        <f t="shared" si="3"/>
        <v/>
      </c>
      <c r="C199" s="469">
        <f>'Og s3a'!C201</f>
        <v>0</v>
      </c>
      <c r="D199" s="498">
        <f>'Og s3a'!F201</f>
        <v>0</v>
      </c>
      <c r="E199" s="392"/>
      <c r="F199" s="1215"/>
      <c r="G199" s="392"/>
      <c r="H199" s="594"/>
      <c r="I199" s="594"/>
      <c r="J199" s="63"/>
      <c r="K199" s="502">
        <f>'Og s3a'!G201</f>
        <v>0</v>
      </c>
      <c r="L199" s="57">
        <f>'Og s3a'!D201</f>
        <v>0</v>
      </c>
      <c r="M199" s="288">
        <f>Import!J199</f>
        <v>0</v>
      </c>
      <c r="N199" s="63"/>
      <c r="O199" s="63"/>
      <c r="P199" s="63"/>
      <c r="Q199" s="63"/>
      <c r="R199" s="63"/>
      <c r="S199" s="63"/>
      <c r="T199" s="63"/>
      <c r="U199" s="63"/>
    </row>
    <row r="200" spans="2:21" ht="15" customHeight="1">
      <c r="B200" s="1228" t="str">
        <f t="shared" si="3"/>
        <v/>
      </c>
      <c r="C200" s="469">
        <f>'Og s3a'!C202</f>
        <v>0</v>
      </c>
      <c r="D200" s="498">
        <f>'Og s3a'!F202</f>
        <v>0</v>
      </c>
      <c r="E200" s="392"/>
      <c r="F200" s="1215"/>
      <c r="G200" s="392"/>
      <c r="H200" s="594"/>
      <c r="I200" s="594"/>
      <c r="J200" s="63"/>
      <c r="K200" s="502">
        <f>'Og s3a'!G202</f>
        <v>0</v>
      </c>
      <c r="L200" s="57">
        <f>'Og s3a'!D202</f>
        <v>0</v>
      </c>
      <c r="M200" s="288">
        <f>Import!J200</f>
        <v>0</v>
      </c>
      <c r="N200" s="63"/>
      <c r="O200" s="63"/>
      <c r="P200" s="63"/>
      <c r="Q200" s="63"/>
      <c r="R200" s="63"/>
      <c r="S200" s="63"/>
      <c r="T200" s="63"/>
      <c r="U200" s="63"/>
    </row>
    <row r="201" spans="2:21" ht="15" customHeight="1">
      <c r="B201" s="1228" t="str">
        <f t="shared" si="3"/>
        <v/>
      </c>
      <c r="C201" s="469">
        <f>'Og s3a'!C203</f>
        <v>0</v>
      </c>
      <c r="D201" s="498">
        <f>'Og s3a'!F203</f>
        <v>0</v>
      </c>
      <c r="E201" s="392"/>
      <c r="F201" s="1215"/>
      <c r="G201" s="392"/>
      <c r="H201" s="594"/>
      <c r="I201" s="594"/>
      <c r="J201" s="63"/>
      <c r="K201" s="502">
        <f>'Og s3a'!G203</f>
        <v>0</v>
      </c>
      <c r="L201" s="57">
        <f>'Og s3a'!D203</f>
        <v>0</v>
      </c>
      <c r="M201" s="288">
        <f>Import!J201</f>
        <v>0</v>
      </c>
      <c r="N201" s="63"/>
      <c r="O201" s="63"/>
      <c r="P201" s="63"/>
      <c r="Q201" s="63"/>
      <c r="R201" s="63"/>
      <c r="S201" s="63"/>
      <c r="T201" s="63"/>
      <c r="U201" s="63"/>
    </row>
    <row r="202" spans="2:21" ht="15" customHeight="1">
      <c r="B202" s="1228" t="str">
        <f t="shared" si="3"/>
        <v/>
      </c>
      <c r="C202" s="469">
        <f>'Og s3a'!C204</f>
        <v>0</v>
      </c>
      <c r="D202" s="498">
        <f>'Og s3a'!F204</f>
        <v>0</v>
      </c>
      <c r="E202" s="392"/>
      <c r="F202" s="1215"/>
      <c r="G202" s="392"/>
      <c r="H202" s="594"/>
      <c r="I202" s="594"/>
      <c r="J202" s="63"/>
      <c r="K202" s="502">
        <f>'Og s3a'!G204</f>
        <v>0</v>
      </c>
      <c r="L202" s="57">
        <f>'Og s3a'!D204</f>
        <v>0</v>
      </c>
      <c r="M202" s="288">
        <f>Import!J202</f>
        <v>0</v>
      </c>
      <c r="N202" s="63"/>
      <c r="O202" s="63"/>
      <c r="P202" s="63"/>
      <c r="Q202" s="63"/>
      <c r="R202" s="63"/>
      <c r="S202" s="63"/>
      <c r="T202" s="63"/>
      <c r="U202" s="63"/>
    </row>
    <row r="203" spans="2:21" ht="15" customHeight="1">
      <c r="B203" s="1228" t="str">
        <f t="shared" si="3"/>
        <v/>
      </c>
      <c r="C203" s="469">
        <f>'Og s3a'!C205</f>
        <v>0</v>
      </c>
      <c r="D203" s="498">
        <f>'Og s3a'!F205</f>
        <v>0</v>
      </c>
      <c r="E203" s="392"/>
      <c r="F203" s="1215"/>
      <c r="G203" s="392"/>
      <c r="H203" s="594"/>
      <c r="I203" s="594"/>
      <c r="J203" s="63"/>
      <c r="K203" s="502">
        <f>'Og s3a'!G205</f>
        <v>0</v>
      </c>
      <c r="L203" s="57">
        <f>'Og s3a'!D205</f>
        <v>0</v>
      </c>
      <c r="M203" s="288">
        <f>Import!J203</f>
        <v>0</v>
      </c>
      <c r="N203" s="63"/>
      <c r="O203" s="63"/>
      <c r="P203" s="63"/>
      <c r="Q203" s="63"/>
      <c r="R203" s="63"/>
      <c r="S203" s="63"/>
      <c r="T203" s="63"/>
      <c r="U203" s="63"/>
    </row>
    <row r="204" spans="2:21" ht="15" customHeight="1">
      <c r="B204" s="1228" t="str">
        <f t="shared" si="3"/>
        <v/>
      </c>
      <c r="C204" s="469">
        <f>'Og s3a'!C206</f>
        <v>0</v>
      </c>
      <c r="D204" s="498">
        <f>'Og s3a'!F206</f>
        <v>0</v>
      </c>
      <c r="E204" s="392"/>
      <c r="F204" s="1215"/>
      <c r="G204" s="392"/>
      <c r="H204" s="594"/>
      <c r="I204" s="594"/>
      <c r="J204" s="63"/>
      <c r="K204" s="502">
        <f>'Og s3a'!G206</f>
        <v>0</v>
      </c>
      <c r="L204" s="57">
        <f>'Og s3a'!D206</f>
        <v>0</v>
      </c>
      <c r="M204" s="288">
        <f>Import!J204</f>
        <v>0</v>
      </c>
      <c r="N204" s="63"/>
      <c r="O204" s="63"/>
      <c r="P204" s="63"/>
      <c r="Q204" s="63"/>
      <c r="R204" s="63"/>
      <c r="S204" s="63"/>
      <c r="T204" s="63"/>
      <c r="U204" s="63"/>
    </row>
    <row r="205" spans="2:21" ht="15" customHeight="1">
      <c r="B205" s="1228" t="str">
        <f t="shared" si="3"/>
        <v/>
      </c>
      <c r="C205" s="469">
        <f>'Og s3a'!C207</f>
        <v>0</v>
      </c>
      <c r="D205" s="498">
        <f>'Og s3a'!F207</f>
        <v>0</v>
      </c>
      <c r="E205" s="392"/>
      <c r="F205" s="1215"/>
      <c r="G205" s="392"/>
      <c r="H205" s="594"/>
      <c r="I205" s="594"/>
      <c r="J205" s="63"/>
      <c r="K205" s="502">
        <f>'Og s3a'!G207</f>
        <v>0</v>
      </c>
      <c r="L205" s="57">
        <f>'Og s3a'!D207</f>
        <v>0</v>
      </c>
      <c r="M205" s="288">
        <f>Import!J205</f>
        <v>0</v>
      </c>
      <c r="N205" s="63"/>
      <c r="O205" s="63"/>
      <c r="P205" s="63"/>
      <c r="Q205" s="63"/>
      <c r="R205" s="63"/>
      <c r="S205" s="63"/>
      <c r="T205" s="63"/>
      <c r="U205" s="63"/>
    </row>
    <row r="206" spans="2:21" ht="15" customHeight="1">
      <c r="B206" s="1228" t="str">
        <f t="shared" si="3"/>
        <v/>
      </c>
      <c r="C206" s="469">
        <f>'Og s3a'!C208</f>
        <v>0</v>
      </c>
      <c r="D206" s="498">
        <f>'Og s3a'!F208</f>
        <v>0</v>
      </c>
      <c r="E206" s="392"/>
      <c r="F206" s="1215"/>
      <c r="G206" s="392"/>
      <c r="H206" s="594"/>
      <c r="I206" s="594"/>
      <c r="J206" s="63"/>
      <c r="K206" s="502">
        <f>'Og s3a'!G208</f>
        <v>0</v>
      </c>
      <c r="L206" s="57">
        <f>'Og s3a'!D208</f>
        <v>0</v>
      </c>
      <c r="M206" s="288">
        <f>Import!J206</f>
        <v>0</v>
      </c>
      <c r="N206" s="63"/>
      <c r="O206" s="63"/>
      <c r="P206" s="63"/>
      <c r="Q206" s="63"/>
      <c r="R206" s="63"/>
      <c r="S206" s="63"/>
      <c r="T206" s="63"/>
      <c r="U206" s="63"/>
    </row>
    <row r="207" spans="2:21" ht="15" customHeight="1">
      <c r="B207" s="1228" t="str">
        <f t="shared" si="3"/>
        <v/>
      </c>
      <c r="C207" s="469">
        <f>'Og s3a'!C209</f>
        <v>0</v>
      </c>
      <c r="D207" s="498">
        <f>'Og s3a'!F209</f>
        <v>0</v>
      </c>
      <c r="E207" s="392"/>
      <c r="F207" s="1215"/>
      <c r="G207" s="392"/>
      <c r="H207" s="594"/>
      <c r="I207" s="594"/>
      <c r="J207" s="63"/>
      <c r="K207" s="502">
        <f>'Og s3a'!G209</f>
        <v>0</v>
      </c>
      <c r="L207" s="57">
        <f>'Og s3a'!D209</f>
        <v>0</v>
      </c>
      <c r="M207" s="288">
        <f>Import!J207</f>
        <v>0</v>
      </c>
      <c r="N207" s="63"/>
      <c r="O207" s="63"/>
      <c r="P207" s="63"/>
      <c r="Q207" s="63"/>
      <c r="R207" s="63"/>
      <c r="S207" s="63"/>
      <c r="T207" s="63"/>
      <c r="U207" s="63"/>
    </row>
    <row r="208" spans="2:21" ht="15" customHeight="1">
      <c r="B208" s="1228" t="str">
        <f t="shared" si="3"/>
        <v/>
      </c>
      <c r="C208" s="469">
        <f>'Og s3a'!C210</f>
        <v>0</v>
      </c>
      <c r="D208" s="498">
        <f>'Og s3a'!F210</f>
        <v>0</v>
      </c>
      <c r="E208" s="392"/>
      <c r="F208" s="1215"/>
      <c r="G208" s="392"/>
      <c r="H208" s="594"/>
      <c r="I208" s="594"/>
      <c r="J208" s="63"/>
      <c r="K208" s="502">
        <f>'Og s3a'!G210</f>
        <v>0</v>
      </c>
      <c r="L208" s="57">
        <f>'Og s3a'!D210</f>
        <v>0</v>
      </c>
      <c r="M208" s="288">
        <f>Import!J208</f>
        <v>0</v>
      </c>
      <c r="N208" s="63"/>
      <c r="O208" s="63"/>
      <c r="P208" s="63"/>
      <c r="Q208" s="63"/>
      <c r="R208" s="63"/>
      <c r="S208" s="63"/>
      <c r="T208" s="63"/>
      <c r="U208" s="63"/>
    </row>
    <row r="209" spans="2:21" ht="15" customHeight="1">
      <c r="B209" s="1228" t="str">
        <f t="shared" si="3"/>
        <v/>
      </c>
      <c r="C209" s="469">
        <f>'Og s3a'!C211</f>
        <v>0</v>
      </c>
      <c r="D209" s="498">
        <f>'Og s3a'!F211</f>
        <v>0</v>
      </c>
      <c r="E209" s="392"/>
      <c r="F209" s="1215"/>
      <c r="G209" s="392"/>
      <c r="H209" s="594"/>
      <c r="I209" s="594"/>
      <c r="J209" s="63"/>
      <c r="K209" s="502">
        <f>'Og s3a'!G211</f>
        <v>0</v>
      </c>
      <c r="L209" s="57">
        <f>'Og s3a'!D211</f>
        <v>0</v>
      </c>
      <c r="M209" s="288">
        <f>Import!J209</f>
        <v>0</v>
      </c>
      <c r="N209" s="63"/>
      <c r="O209" s="63"/>
      <c r="P209" s="63"/>
      <c r="Q209" s="63"/>
      <c r="R209" s="63"/>
      <c r="S209" s="63"/>
      <c r="T209" s="63"/>
      <c r="U209" s="63"/>
    </row>
    <row r="210" spans="2:21" ht="15" customHeight="1">
      <c r="B210" s="1228" t="str">
        <f t="shared" si="3"/>
        <v/>
      </c>
      <c r="C210" s="469">
        <f>'Og s3a'!C212</f>
        <v>0</v>
      </c>
      <c r="D210" s="498">
        <f>'Og s3a'!F212</f>
        <v>0</v>
      </c>
      <c r="E210" s="392"/>
      <c r="F210" s="1215"/>
      <c r="G210" s="392"/>
      <c r="H210" s="594"/>
      <c r="I210" s="594"/>
      <c r="J210" s="63"/>
      <c r="K210" s="502">
        <f>'Og s3a'!G212</f>
        <v>0</v>
      </c>
      <c r="L210" s="57">
        <f>'Og s3a'!D212</f>
        <v>0</v>
      </c>
      <c r="M210" s="288">
        <f>Import!J210</f>
        <v>0</v>
      </c>
      <c r="N210" s="63"/>
      <c r="O210" s="63"/>
      <c r="P210" s="63"/>
      <c r="Q210" s="63"/>
      <c r="R210" s="63"/>
      <c r="S210" s="63"/>
      <c r="T210" s="63"/>
      <c r="U210" s="63"/>
    </row>
    <row r="211" spans="2:21" ht="15" customHeight="1">
      <c r="B211" s="1228" t="str">
        <f t="shared" si="3"/>
        <v/>
      </c>
      <c r="C211" s="469">
        <f>'Og s3a'!C213</f>
        <v>0</v>
      </c>
      <c r="D211" s="498">
        <f>'Og s3a'!F213</f>
        <v>0</v>
      </c>
      <c r="E211" s="392"/>
      <c r="F211" s="1215"/>
      <c r="G211" s="392"/>
      <c r="H211" s="594"/>
      <c r="I211" s="594"/>
      <c r="J211" s="63"/>
      <c r="K211" s="502">
        <f>'Og s3a'!G213</f>
        <v>0</v>
      </c>
      <c r="L211" s="57">
        <f>'Og s3a'!D213</f>
        <v>0</v>
      </c>
      <c r="M211" s="288">
        <f>Import!J211</f>
        <v>0</v>
      </c>
      <c r="N211" s="63"/>
      <c r="O211" s="63"/>
      <c r="P211" s="63"/>
      <c r="Q211" s="63"/>
      <c r="R211" s="63"/>
      <c r="S211" s="63"/>
      <c r="T211" s="63"/>
      <c r="U211" s="63"/>
    </row>
    <row r="212" spans="2:21" ht="15" customHeight="1">
      <c r="B212" s="1228" t="str">
        <f t="shared" si="3"/>
        <v/>
      </c>
      <c r="C212" s="469">
        <f>'Og s3a'!C214</f>
        <v>0</v>
      </c>
      <c r="D212" s="498">
        <f>'Og s3a'!F214</f>
        <v>0</v>
      </c>
      <c r="E212" s="392"/>
      <c r="F212" s="1215"/>
      <c r="G212" s="392"/>
      <c r="H212" s="594"/>
      <c r="I212" s="594"/>
      <c r="J212" s="63"/>
      <c r="K212" s="502">
        <f>'Og s3a'!G214</f>
        <v>0</v>
      </c>
      <c r="L212" s="57">
        <f>'Og s3a'!D214</f>
        <v>0</v>
      </c>
      <c r="M212" s="288">
        <f>Import!J212</f>
        <v>0</v>
      </c>
      <c r="N212" s="63"/>
      <c r="O212" s="63"/>
      <c r="P212" s="63"/>
      <c r="Q212" s="63"/>
      <c r="R212" s="63"/>
      <c r="S212" s="63"/>
      <c r="T212" s="63"/>
      <c r="U212" s="63"/>
    </row>
    <row r="213" spans="2:21" ht="15" customHeight="1">
      <c r="B213" s="1228" t="str">
        <f t="shared" si="3"/>
        <v/>
      </c>
      <c r="C213" s="469">
        <f>'Og s3a'!C215</f>
        <v>0</v>
      </c>
      <c r="D213" s="498">
        <f>'Og s3a'!F215</f>
        <v>0</v>
      </c>
      <c r="E213" s="392"/>
      <c r="F213" s="1215"/>
      <c r="G213" s="392"/>
      <c r="H213" s="594"/>
      <c r="I213" s="594"/>
      <c r="J213" s="63"/>
      <c r="K213" s="502">
        <f>'Og s3a'!G215</f>
        <v>0</v>
      </c>
      <c r="L213" s="57">
        <f>'Og s3a'!D215</f>
        <v>0</v>
      </c>
      <c r="M213" s="288">
        <f>Import!J213</f>
        <v>0</v>
      </c>
      <c r="N213" s="63"/>
      <c r="O213" s="63"/>
      <c r="P213" s="63"/>
      <c r="Q213" s="63"/>
      <c r="R213" s="63"/>
      <c r="S213" s="63"/>
      <c r="T213" s="63"/>
      <c r="U213" s="63"/>
    </row>
    <row r="214" spans="2:21" ht="15" customHeight="1">
      <c r="B214" s="1228" t="str">
        <f t="shared" si="3"/>
        <v/>
      </c>
      <c r="C214" s="469">
        <f>'Og s3a'!C216</f>
        <v>0</v>
      </c>
      <c r="D214" s="498">
        <f>'Og s3a'!F216</f>
        <v>0</v>
      </c>
      <c r="E214" s="392"/>
      <c r="F214" s="1215"/>
      <c r="G214" s="392"/>
      <c r="H214" s="594"/>
      <c r="I214" s="594"/>
      <c r="J214" s="63"/>
      <c r="K214" s="502">
        <f>'Og s3a'!G216</f>
        <v>0</v>
      </c>
      <c r="L214" s="57">
        <f>'Og s3a'!D216</f>
        <v>0</v>
      </c>
      <c r="M214" s="288">
        <f>Import!J214</f>
        <v>0</v>
      </c>
      <c r="N214" s="63"/>
      <c r="O214" s="63"/>
      <c r="P214" s="63"/>
      <c r="Q214" s="63"/>
      <c r="R214" s="63"/>
      <c r="S214" s="63"/>
      <c r="T214" s="63"/>
      <c r="U214" s="63"/>
    </row>
    <row r="215" spans="2:21" ht="15" customHeight="1">
      <c r="B215" s="1228" t="str">
        <f t="shared" si="3"/>
        <v/>
      </c>
      <c r="C215" s="469">
        <f>'Og s3a'!C217</f>
        <v>0</v>
      </c>
      <c r="D215" s="498">
        <f>'Og s3a'!F217</f>
        <v>0</v>
      </c>
      <c r="E215" s="392"/>
      <c r="F215" s="1215"/>
      <c r="G215" s="392"/>
      <c r="H215" s="594"/>
      <c r="I215" s="594"/>
      <c r="J215" s="63"/>
      <c r="K215" s="502">
        <f>'Og s3a'!G217</f>
        <v>0</v>
      </c>
      <c r="L215" s="57">
        <f>'Og s3a'!D217</f>
        <v>0</v>
      </c>
      <c r="M215" s="288">
        <f>Import!J215</f>
        <v>0</v>
      </c>
      <c r="N215" s="63"/>
      <c r="O215" s="63"/>
      <c r="P215" s="63"/>
      <c r="Q215" s="63"/>
      <c r="R215" s="63"/>
      <c r="S215" s="63"/>
      <c r="T215" s="63"/>
      <c r="U215" s="63"/>
    </row>
    <row r="216" spans="2:21" ht="15" customHeight="1">
      <c r="B216" s="1228" t="str">
        <f t="shared" si="3"/>
        <v/>
      </c>
      <c r="C216" s="469">
        <f>'Og s3a'!C218</f>
        <v>0</v>
      </c>
      <c r="D216" s="498">
        <f>'Og s3a'!F218</f>
        <v>0</v>
      </c>
      <c r="E216" s="392"/>
      <c r="F216" s="1215"/>
      <c r="G216" s="392"/>
      <c r="H216" s="594"/>
      <c r="I216" s="594"/>
      <c r="J216" s="63"/>
      <c r="K216" s="502">
        <f>'Og s3a'!G218</f>
        <v>0</v>
      </c>
      <c r="L216" s="57">
        <f>'Og s3a'!D218</f>
        <v>0</v>
      </c>
      <c r="M216" s="288">
        <f>Import!J216</f>
        <v>0</v>
      </c>
      <c r="N216" s="63"/>
      <c r="O216" s="63"/>
      <c r="P216" s="63"/>
      <c r="Q216" s="63"/>
      <c r="R216" s="63"/>
      <c r="S216" s="63"/>
      <c r="T216" s="63"/>
      <c r="U216" s="63"/>
    </row>
    <row r="217" spans="2:21" ht="15" customHeight="1">
      <c r="B217" s="1228" t="str">
        <f t="shared" si="3"/>
        <v/>
      </c>
      <c r="C217" s="469">
        <f>'Og s3a'!C219</f>
        <v>0</v>
      </c>
      <c r="D217" s="498">
        <f>'Og s3a'!F219</f>
        <v>0</v>
      </c>
      <c r="E217" s="392"/>
      <c r="F217" s="1215"/>
      <c r="G217" s="392"/>
      <c r="H217" s="594"/>
      <c r="I217" s="594"/>
      <c r="J217" s="63"/>
      <c r="K217" s="502">
        <f>'Og s3a'!G219</f>
        <v>0</v>
      </c>
      <c r="L217" s="57">
        <f>'Og s3a'!D219</f>
        <v>0</v>
      </c>
      <c r="M217" s="288">
        <f>Import!J217</f>
        <v>0</v>
      </c>
      <c r="N217" s="63"/>
      <c r="O217" s="63"/>
      <c r="P217" s="63"/>
      <c r="Q217" s="63"/>
      <c r="R217" s="63"/>
      <c r="S217" s="63"/>
      <c r="T217" s="63"/>
      <c r="U217" s="63"/>
    </row>
    <row r="218" spans="2:21" ht="15" customHeight="1">
      <c r="B218" s="1228" t="str">
        <f t="shared" si="3"/>
        <v/>
      </c>
      <c r="C218" s="469">
        <f>'Og s3a'!C220</f>
        <v>0</v>
      </c>
      <c r="D218" s="498">
        <f>'Og s3a'!F220</f>
        <v>0</v>
      </c>
      <c r="E218" s="392"/>
      <c r="F218" s="1215"/>
      <c r="G218" s="392"/>
      <c r="H218" s="594"/>
      <c r="I218" s="594"/>
      <c r="J218" s="63"/>
      <c r="K218" s="502">
        <f>'Og s3a'!G220</f>
        <v>0</v>
      </c>
      <c r="L218" s="57">
        <f>'Og s3a'!D220</f>
        <v>0</v>
      </c>
      <c r="M218" s="288">
        <f>Import!J218</f>
        <v>0</v>
      </c>
      <c r="N218" s="63"/>
      <c r="O218" s="63"/>
      <c r="P218" s="63"/>
      <c r="Q218" s="63"/>
      <c r="R218" s="63"/>
      <c r="S218" s="63"/>
      <c r="T218" s="63"/>
      <c r="U218" s="63"/>
    </row>
    <row r="219" spans="2:21" ht="15" customHeight="1">
      <c r="B219" s="1228" t="str">
        <f t="shared" si="3"/>
        <v/>
      </c>
      <c r="C219" s="469">
        <f>'Og s3a'!C221</f>
        <v>0</v>
      </c>
      <c r="D219" s="498">
        <f>'Og s3a'!F221</f>
        <v>0</v>
      </c>
      <c r="E219" s="392"/>
      <c r="F219" s="1215"/>
      <c r="G219" s="392"/>
      <c r="H219" s="594"/>
      <c r="I219" s="594"/>
      <c r="J219" s="63"/>
      <c r="K219" s="502">
        <f>'Og s3a'!G221</f>
        <v>0</v>
      </c>
      <c r="L219" s="57">
        <f>'Og s3a'!D221</f>
        <v>0</v>
      </c>
      <c r="M219" s="288">
        <f>Import!J219</f>
        <v>0</v>
      </c>
      <c r="N219" s="63"/>
      <c r="O219" s="63"/>
      <c r="P219" s="63"/>
      <c r="Q219" s="63"/>
      <c r="R219" s="63"/>
      <c r="S219" s="63"/>
      <c r="T219" s="63"/>
      <c r="U219" s="63"/>
    </row>
    <row r="220" spans="2:21" ht="15" customHeight="1">
      <c r="B220" s="1228" t="str">
        <f t="shared" si="3"/>
        <v/>
      </c>
      <c r="C220" s="469">
        <f>'Og s3a'!C222</f>
        <v>0</v>
      </c>
      <c r="D220" s="498">
        <f>'Og s3a'!F222</f>
        <v>0</v>
      </c>
      <c r="E220" s="392"/>
      <c r="F220" s="1215"/>
      <c r="G220" s="392"/>
      <c r="H220" s="594"/>
      <c r="I220" s="594"/>
      <c r="J220" s="63"/>
      <c r="K220" s="502">
        <f>'Og s3a'!G222</f>
        <v>0</v>
      </c>
      <c r="L220" s="57">
        <f>'Og s3a'!D222</f>
        <v>0</v>
      </c>
      <c r="M220" s="288">
        <f>Import!J220</f>
        <v>0</v>
      </c>
      <c r="N220" s="63"/>
      <c r="O220" s="63"/>
      <c r="P220" s="63"/>
      <c r="Q220" s="63"/>
      <c r="R220" s="63"/>
      <c r="S220" s="63"/>
      <c r="T220" s="63"/>
      <c r="U220" s="63"/>
    </row>
    <row r="221" spans="2:21" ht="15" customHeight="1">
      <c r="B221" s="1228" t="str">
        <f t="shared" si="3"/>
        <v/>
      </c>
      <c r="C221" s="469">
        <f>'Og s3a'!C223</f>
        <v>0</v>
      </c>
      <c r="D221" s="498">
        <f>'Og s3a'!F223</f>
        <v>0</v>
      </c>
      <c r="E221" s="392"/>
      <c r="F221" s="1215"/>
      <c r="G221" s="392"/>
      <c r="H221" s="594"/>
      <c r="I221" s="594"/>
      <c r="J221" s="63"/>
      <c r="K221" s="502">
        <f>'Og s3a'!G223</f>
        <v>0</v>
      </c>
      <c r="L221" s="57">
        <f>'Og s3a'!D223</f>
        <v>0</v>
      </c>
      <c r="M221" s="288">
        <f>Import!J221</f>
        <v>0</v>
      </c>
      <c r="N221" s="63"/>
      <c r="O221" s="63"/>
      <c r="P221" s="63"/>
      <c r="Q221" s="63"/>
      <c r="R221" s="63"/>
      <c r="S221" s="63"/>
      <c r="T221" s="63"/>
      <c r="U221" s="63"/>
    </row>
    <row r="222" spans="2:21" ht="15" customHeight="1">
      <c r="B222" s="1228" t="str">
        <f t="shared" si="3"/>
        <v/>
      </c>
      <c r="C222" s="469">
        <f>'Og s3a'!C224</f>
        <v>0</v>
      </c>
      <c r="D222" s="498">
        <f>'Og s3a'!F224</f>
        <v>0</v>
      </c>
      <c r="E222" s="392"/>
      <c r="F222" s="1215"/>
      <c r="G222" s="392"/>
      <c r="H222" s="594"/>
      <c r="I222" s="594"/>
      <c r="J222" s="63"/>
      <c r="K222" s="502">
        <f>'Og s3a'!G224</f>
        <v>0</v>
      </c>
      <c r="L222" s="57">
        <f>'Og s3a'!D224</f>
        <v>0</v>
      </c>
      <c r="M222" s="288">
        <f>Import!J222</f>
        <v>0</v>
      </c>
      <c r="N222" s="63"/>
      <c r="O222" s="63"/>
      <c r="P222" s="63"/>
      <c r="Q222" s="63"/>
      <c r="R222" s="63"/>
      <c r="S222" s="63"/>
      <c r="T222" s="63"/>
      <c r="U222" s="63"/>
    </row>
    <row r="223" spans="2:21" ht="15" customHeight="1">
      <c r="B223" s="1228" t="str">
        <f t="shared" si="3"/>
        <v/>
      </c>
      <c r="C223" s="469">
        <f>'Og s3a'!C225</f>
        <v>0</v>
      </c>
      <c r="D223" s="498">
        <f>'Og s3a'!F225</f>
        <v>0</v>
      </c>
      <c r="E223" s="392"/>
      <c r="F223" s="1215"/>
      <c r="G223" s="392"/>
      <c r="H223" s="594"/>
      <c r="I223" s="594"/>
      <c r="J223" s="63"/>
      <c r="K223" s="502">
        <f>'Og s3a'!G225</f>
        <v>0</v>
      </c>
      <c r="L223" s="57">
        <f>'Og s3a'!D225</f>
        <v>0</v>
      </c>
      <c r="M223" s="288">
        <f>Import!J223</f>
        <v>0</v>
      </c>
      <c r="N223" s="63"/>
      <c r="O223" s="63"/>
      <c r="P223" s="63"/>
      <c r="Q223" s="63"/>
      <c r="R223" s="63"/>
      <c r="S223" s="63"/>
      <c r="T223" s="63"/>
      <c r="U223" s="63"/>
    </row>
    <row r="224" spans="2:21" ht="15" customHeight="1">
      <c r="B224" s="1228" t="str">
        <f t="shared" si="3"/>
        <v/>
      </c>
      <c r="C224" s="469">
        <f>'Og s3a'!C226</f>
        <v>0</v>
      </c>
      <c r="D224" s="498">
        <f>'Og s3a'!F226</f>
        <v>0</v>
      </c>
      <c r="E224" s="392"/>
      <c r="F224" s="1215"/>
      <c r="G224" s="392"/>
      <c r="H224" s="594"/>
      <c r="I224" s="594"/>
      <c r="J224" s="63"/>
      <c r="K224" s="502">
        <f>'Og s3a'!G226</f>
        <v>0</v>
      </c>
      <c r="L224" s="57">
        <f>'Og s3a'!D226</f>
        <v>0</v>
      </c>
      <c r="M224" s="288">
        <f>Import!J224</f>
        <v>0</v>
      </c>
      <c r="N224" s="63"/>
      <c r="O224" s="63"/>
      <c r="P224" s="63"/>
      <c r="Q224" s="63"/>
      <c r="R224" s="63"/>
      <c r="S224" s="63"/>
      <c r="T224" s="63"/>
      <c r="U224" s="63"/>
    </row>
    <row r="225" spans="2:21" ht="15" customHeight="1">
      <c r="B225" s="1228" t="str">
        <f t="shared" si="3"/>
        <v/>
      </c>
      <c r="C225" s="469">
        <f>'Og s3a'!C227</f>
        <v>0</v>
      </c>
      <c r="D225" s="498">
        <f>'Og s3a'!F227</f>
        <v>0</v>
      </c>
      <c r="E225" s="392"/>
      <c r="F225" s="1215"/>
      <c r="G225" s="392"/>
      <c r="H225" s="594"/>
      <c r="I225" s="594"/>
      <c r="J225" s="63"/>
      <c r="K225" s="502">
        <f>'Og s3a'!G227</f>
        <v>0</v>
      </c>
      <c r="L225" s="57">
        <f>'Og s3a'!D227</f>
        <v>0</v>
      </c>
      <c r="M225" s="288">
        <f>Import!J225</f>
        <v>0</v>
      </c>
      <c r="N225" s="63"/>
      <c r="O225" s="63"/>
      <c r="P225" s="63"/>
      <c r="Q225" s="63"/>
      <c r="R225" s="63"/>
      <c r="S225" s="63"/>
      <c r="T225" s="63"/>
      <c r="U225" s="63"/>
    </row>
    <row r="226" spans="2:21" ht="15" customHeight="1">
      <c r="B226" s="1228" t="str">
        <f t="shared" si="3"/>
        <v/>
      </c>
      <c r="C226" s="469">
        <f>'Og s3a'!C228</f>
        <v>0</v>
      </c>
      <c r="D226" s="498">
        <f>'Og s3a'!F228</f>
        <v>0</v>
      </c>
      <c r="E226" s="392"/>
      <c r="F226" s="1215"/>
      <c r="G226" s="392"/>
      <c r="H226" s="594"/>
      <c r="I226" s="594"/>
      <c r="J226" s="63"/>
      <c r="K226" s="502">
        <f>'Og s3a'!G228</f>
        <v>0</v>
      </c>
      <c r="L226" s="57">
        <f>'Og s3a'!D228</f>
        <v>0</v>
      </c>
      <c r="M226" s="288">
        <f>Import!J226</f>
        <v>0</v>
      </c>
      <c r="N226" s="63"/>
      <c r="O226" s="63"/>
      <c r="P226" s="63"/>
      <c r="Q226" s="63"/>
      <c r="R226" s="63"/>
      <c r="S226" s="63"/>
      <c r="T226" s="63"/>
      <c r="U226" s="63"/>
    </row>
    <row r="227" spans="2:21" ht="15" customHeight="1">
      <c r="B227" s="1228" t="str">
        <f t="shared" si="3"/>
        <v/>
      </c>
      <c r="C227" s="469">
        <f>'Og s3a'!C229</f>
        <v>0</v>
      </c>
      <c r="D227" s="498">
        <f>'Og s3a'!F229</f>
        <v>0</v>
      </c>
      <c r="E227" s="392"/>
      <c r="F227" s="1215"/>
      <c r="G227" s="392"/>
      <c r="H227" s="594"/>
      <c r="I227" s="594"/>
      <c r="J227" s="63"/>
      <c r="K227" s="502">
        <f>'Og s3a'!G229</f>
        <v>0</v>
      </c>
      <c r="L227" s="57">
        <f>'Og s3a'!D229</f>
        <v>0</v>
      </c>
      <c r="M227" s="288">
        <f>Import!J227</f>
        <v>0</v>
      </c>
      <c r="N227" s="63"/>
      <c r="O227" s="63"/>
      <c r="P227" s="63"/>
      <c r="Q227" s="63"/>
      <c r="R227" s="63"/>
      <c r="S227" s="63"/>
      <c r="T227" s="63"/>
      <c r="U227" s="63"/>
    </row>
    <row r="228" spans="2:21" ht="15" customHeight="1">
      <c r="B228" s="1228" t="str">
        <f t="shared" si="3"/>
        <v/>
      </c>
      <c r="C228" s="469">
        <f>'Og s3a'!C230</f>
        <v>0</v>
      </c>
      <c r="D228" s="498">
        <f>'Og s3a'!F230</f>
        <v>0</v>
      </c>
      <c r="E228" s="392"/>
      <c r="F228" s="1215"/>
      <c r="G228" s="392"/>
      <c r="H228" s="594"/>
      <c r="I228" s="594"/>
      <c r="J228" s="63"/>
      <c r="K228" s="502">
        <f>'Og s3a'!G230</f>
        <v>0</v>
      </c>
      <c r="L228" s="57">
        <f>'Og s3a'!D230</f>
        <v>0</v>
      </c>
      <c r="M228" s="288">
        <f>Import!J228</f>
        <v>0</v>
      </c>
      <c r="N228" s="63"/>
      <c r="O228" s="63"/>
      <c r="P228" s="63"/>
      <c r="Q228" s="63"/>
      <c r="R228" s="63"/>
      <c r="S228" s="63"/>
      <c r="T228" s="63"/>
      <c r="U228" s="63"/>
    </row>
    <row r="229" spans="2:21" ht="15" customHeight="1">
      <c r="B229" s="1228" t="str">
        <f t="shared" si="3"/>
        <v/>
      </c>
      <c r="C229" s="469">
        <f>'Og s3a'!C231</f>
        <v>0</v>
      </c>
      <c r="D229" s="498">
        <f>'Og s3a'!F231</f>
        <v>0</v>
      </c>
      <c r="E229" s="392"/>
      <c r="F229" s="1215"/>
      <c r="G229" s="392"/>
      <c r="H229" s="594"/>
      <c r="I229" s="594"/>
      <c r="J229" s="63"/>
      <c r="K229" s="502">
        <f>'Og s3a'!G231</f>
        <v>0</v>
      </c>
      <c r="L229" s="57">
        <f>'Og s3a'!D231</f>
        <v>0</v>
      </c>
      <c r="M229" s="288">
        <f>Import!J229</f>
        <v>0</v>
      </c>
      <c r="N229" s="63"/>
      <c r="O229" s="63"/>
      <c r="P229" s="63"/>
      <c r="Q229" s="63"/>
      <c r="R229" s="63"/>
      <c r="S229" s="63"/>
      <c r="T229" s="63"/>
      <c r="U229" s="63"/>
    </row>
    <row r="230" spans="2:21" ht="15" customHeight="1">
      <c r="B230" s="1228" t="str">
        <f t="shared" si="3"/>
        <v/>
      </c>
      <c r="C230" s="469">
        <f>'Og s3a'!C232</f>
        <v>0</v>
      </c>
      <c r="D230" s="498">
        <f>'Og s3a'!F232</f>
        <v>0</v>
      </c>
      <c r="E230" s="392"/>
      <c r="F230" s="1215"/>
      <c r="G230" s="392"/>
      <c r="H230" s="594"/>
      <c r="I230" s="594"/>
      <c r="J230" s="63"/>
      <c r="K230" s="502">
        <f>'Og s3a'!G232</f>
        <v>0</v>
      </c>
      <c r="L230" s="57">
        <f>'Og s3a'!D232</f>
        <v>0</v>
      </c>
      <c r="M230" s="288">
        <f>Import!J230</f>
        <v>0</v>
      </c>
      <c r="N230" s="63"/>
      <c r="O230" s="63"/>
      <c r="P230" s="63"/>
      <c r="Q230" s="63"/>
      <c r="R230" s="63"/>
      <c r="S230" s="63"/>
      <c r="T230" s="63"/>
      <c r="U230" s="63"/>
    </row>
    <row r="231" spans="2:21" ht="15" customHeight="1">
      <c r="B231" s="1228" t="str">
        <f t="shared" si="3"/>
        <v/>
      </c>
      <c r="C231" s="469">
        <f>'Og s3a'!C233</f>
        <v>0</v>
      </c>
      <c r="D231" s="498">
        <f>'Og s3a'!F233</f>
        <v>0</v>
      </c>
      <c r="E231" s="392"/>
      <c r="F231" s="1215"/>
      <c r="G231" s="392"/>
      <c r="H231" s="594"/>
      <c r="I231" s="594"/>
      <c r="J231" s="63"/>
      <c r="K231" s="502">
        <f>'Og s3a'!G233</f>
        <v>0</v>
      </c>
      <c r="L231" s="57">
        <f>'Og s3a'!D233</f>
        <v>0</v>
      </c>
      <c r="M231" s="288">
        <f>Import!J231</f>
        <v>0</v>
      </c>
      <c r="N231" s="63"/>
      <c r="O231" s="63"/>
      <c r="P231" s="63"/>
      <c r="Q231" s="63"/>
      <c r="R231" s="63"/>
      <c r="S231" s="63"/>
      <c r="T231" s="63"/>
      <c r="U231" s="63"/>
    </row>
    <row r="232" spans="2:21" ht="15" customHeight="1">
      <c r="B232" s="1228" t="str">
        <f t="shared" si="3"/>
        <v/>
      </c>
      <c r="C232" s="469">
        <f>'Og s3a'!C234</f>
        <v>0</v>
      </c>
      <c r="D232" s="498">
        <f>'Og s3a'!F234</f>
        <v>0</v>
      </c>
      <c r="E232" s="392"/>
      <c r="F232" s="1215"/>
      <c r="G232" s="392"/>
      <c r="H232" s="594"/>
      <c r="I232" s="594"/>
      <c r="J232" s="63"/>
      <c r="K232" s="502">
        <f>'Og s3a'!G234</f>
        <v>0</v>
      </c>
      <c r="L232" s="57">
        <f>'Og s3a'!D234</f>
        <v>0</v>
      </c>
      <c r="M232" s="288">
        <f>Import!J232</f>
        <v>0</v>
      </c>
      <c r="N232" s="63"/>
      <c r="O232" s="63"/>
      <c r="P232" s="63"/>
      <c r="Q232" s="63"/>
      <c r="R232" s="63"/>
      <c r="S232" s="63"/>
      <c r="T232" s="63"/>
      <c r="U232" s="63"/>
    </row>
    <row r="233" spans="2:21" ht="15" customHeight="1">
      <c r="B233" s="1228" t="str">
        <f t="shared" si="3"/>
        <v/>
      </c>
      <c r="C233" s="469">
        <f>'Og s3a'!C235</f>
        <v>0</v>
      </c>
      <c r="D233" s="498">
        <f>'Og s3a'!F235</f>
        <v>0</v>
      </c>
      <c r="E233" s="392"/>
      <c r="F233" s="1215"/>
      <c r="G233" s="392"/>
      <c r="H233" s="594"/>
      <c r="I233" s="594"/>
      <c r="J233" s="63"/>
      <c r="K233" s="502">
        <f>'Og s3a'!G235</f>
        <v>0</v>
      </c>
      <c r="L233" s="57">
        <f>'Og s3a'!D235</f>
        <v>0</v>
      </c>
      <c r="M233" s="288">
        <f>Import!J233</f>
        <v>0</v>
      </c>
      <c r="N233" s="63"/>
      <c r="O233" s="63"/>
      <c r="P233" s="63"/>
      <c r="Q233" s="63"/>
      <c r="R233" s="63"/>
      <c r="S233" s="63"/>
      <c r="T233" s="63"/>
      <c r="U233" s="63"/>
    </row>
    <row r="234" spans="2:21" ht="15" customHeight="1">
      <c r="B234" s="1228" t="str">
        <f t="shared" si="3"/>
        <v/>
      </c>
      <c r="C234" s="469">
        <f>'Og s3a'!C236</f>
        <v>0</v>
      </c>
      <c r="D234" s="498">
        <f>'Og s3a'!F236</f>
        <v>0</v>
      </c>
      <c r="E234" s="392"/>
      <c r="F234" s="1215"/>
      <c r="G234" s="392"/>
      <c r="H234" s="594"/>
      <c r="I234" s="594"/>
      <c r="J234" s="63"/>
      <c r="K234" s="502">
        <f>'Og s3a'!G236</f>
        <v>0</v>
      </c>
      <c r="L234" s="57">
        <f>'Og s3a'!D236</f>
        <v>0</v>
      </c>
      <c r="M234" s="288">
        <f>Import!J234</f>
        <v>0</v>
      </c>
      <c r="N234" s="63"/>
      <c r="O234" s="63"/>
      <c r="P234" s="63"/>
      <c r="Q234" s="63"/>
      <c r="R234" s="63"/>
      <c r="S234" s="63"/>
      <c r="T234" s="63"/>
      <c r="U234" s="63"/>
    </row>
    <row r="235" spans="2:21" ht="15" customHeight="1">
      <c r="B235" s="1228" t="str">
        <f t="shared" si="3"/>
        <v/>
      </c>
      <c r="C235" s="469">
        <f>'Og s3a'!C237</f>
        <v>0</v>
      </c>
      <c r="D235" s="498">
        <f>'Og s3a'!F237</f>
        <v>0</v>
      </c>
      <c r="E235" s="392"/>
      <c r="F235" s="1215"/>
      <c r="G235" s="392"/>
      <c r="H235" s="594"/>
      <c r="I235" s="594"/>
      <c r="J235" s="63"/>
      <c r="K235" s="502">
        <f>'Og s3a'!G237</f>
        <v>0</v>
      </c>
      <c r="L235" s="57">
        <f>'Og s3a'!D237</f>
        <v>0</v>
      </c>
      <c r="M235" s="288">
        <f>Import!J235</f>
        <v>0</v>
      </c>
      <c r="N235" s="63"/>
      <c r="O235" s="63"/>
      <c r="P235" s="63"/>
      <c r="Q235" s="63"/>
      <c r="R235" s="63"/>
      <c r="S235" s="63"/>
      <c r="T235" s="63"/>
      <c r="U235" s="63"/>
    </row>
    <row r="236" spans="2:21" ht="15" customHeight="1">
      <c r="B236" s="1228" t="str">
        <f t="shared" si="3"/>
        <v/>
      </c>
      <c r="C236" s="469">
        <f>'Og s3a'!C238</f>
        <v>0</v>
      </c>
      <c r="D236" s="498">
        <f>'Og s3a'!F238</f>
        <v>0</v>
      </c>
      <c r="E236" s="392"/>
      <c r="F236" s="1215"/>
      <c r="G236" s="392"/>
      <c r="H236" s="594"/>
      <c r="I236" s="594"/>
      <c r="J236" s="63"/>
      <c r="K236" s="502">
        <f>'Og s3a'!G238</f>
        <v>0</v>
      </c>
      <c r="L236" s="57">
        <f>'Og s3a'!D238</f>
        <v>0</v>
      </c>
      <c r="M236" s="288">
        <f>Import!J236</f>
        <v>0</v>
      </c>
      <c r="N236" s="63"/>
      <c r="O236" s="63"/>
      <c r="P236" s="63"/>
      <c r="Q236" s="63"/>
      <c r="R236" s="63"/>
      <c r="S236" s="63"/>
      <c r="T236" s="63"/>
      <c r="U236" s="63"/>
    </row>
    <row r="237" spans="2:21" ht="15" customHeight="1">
      <c r="B237" s="1228" t="str">
        <f t="shared" si="3"/>
        <v/>
      </c>
      <c r="C237" s="469">
        <f>'Og s3a'!C239</f>
        <v>0</v>
      </c>
      <c r="D237" s="498">
        <f>'Og s3a'!F239</f>
        <v>0</v>
      </c>
      <c r="E237" s="392"/>
      <c r="F237" s="1215"/>
      <c r="G237" s="392"/>
      <c r="H237" s="594"/>
      <c r="I237" s="594"/>
      <c r="J237" s="63"/>
      <c r="K237" s="502">
        <f>'Og s3a'!G239</f>
        <v>0</v>
      </c>
      <c r="L237" s="57">
        <f>'Og s3a'!D239</f>
        <v>0</v>
      </c>
      <c r="M237" s="288">
        <f>Import!J237</f>
        <v>0</v>
      </c>
      <c r="N237" s="63"/>
      <c r="O237" s="63"/>
      <c r="P237" s="63"/>
      <c r="Q237" s="63"/>
      <c r="R237" s="63"/>
      <c r="S237" s="63"/>
      <c r="T237" s="63"/>
      <c r="U237" s="63"/>
    </row>
    <row r="238" spans="2:21" ht="15" customHeight="1">
      <c r="B238" s="1228" t="str">
        <f t="shared" si="3"/>
        <v/>
      </c>
      <c r="C238" s="469">
        <f>'Og s3a'!C240</f>
        <v>0</v>
      </c>
      <c r="D238" s="498">
        <f>'Og s3a'!F240</f>
        <v>0</v>
      </c>
      <c r="E238" s="392"/>
      <c r="F238" s="1215"/>
      <c r="G238" s="392"/>
      <c r="H238" s="594"/>
      <c r="I238" s="594"/>
      <c r="J238" s="63"/>
      <c r="K238" s="502">
        <f>'Og s3a'!G240</f>
        <v>0</v>
      </c>
      <c r="L238" s="57">
        <f>'Og s3a'!D240</f>
        <v>0</v>
      </c>
      <c r="M238" s="288">
        <f>Import!J238</f>
        <v>0</v>
      </c>
      <c r="N238" s="63"/>
      <c r="O238" s="63"/>
      <c r="P238" s="63"/>
      <c r="Q238" s="63"/>
      <c r="R238" s="63"/>
      <c r="S238" s="63"/>
      <c r="T238" s="63"/>
      <c r="U238" s="63"/>
    </row>
    <row r="239" spans="2:21" ht="15" customHeight="1">
      <c r="B239" s="1228" t="str">
        <f t="shared" si="3"/>
        <v/>
      </c>
      <c r="C239" s="469">
        <f>'Og s3a'!C241</f>
        <v>0</v>
      </c>
      <c r="D239" s="498">
        <f>'Og s3a'!F241</f>
        <v>0</v>
      </c>
      <c r="E239" s="392"/>
      <c r="F239" s="1215"/>
      <c r="G239" s="392"/>
      <c r="H239" s="594"/>
      <c r="I239" s="594"/>
      <c r="J239" s="63"/>
      <c r="K239" s="502">
        <f>'Og s3a'!G241</f>
        <v>0</v>
      </c>
      <c r="L239" s="57">
        <f>'Og s3a'!D241</f>
        <v>0</v>
      </c>
      <c r="M239" s="288">
        <f>Import!J239</f>
        <v>0</v>
      </c>
      <c r="N239" s="63"/>
      <c r="O239" s="63"/>
      <c r="P239" s="63"/>
      <c r="Q239" s="63"/>
      <c r="R239" s="63"/>
      <c r="S239" s="63"/>
      <c r="T239" s="63"/>
      <c r="U239" s="63"/>
    </row>
    <row r="240" spans="2:21" ht="15" customHeight="1">
      <c r="B240" s="1228" t="str">
        <f t="shared" si="3"/>
        <v/>
      </c>
      <c r="C240" s="469">
        <f>'Og s3a'!C242</f>
        <v>0</v>
      </c>
      <c r="D240" s="498">
        <f>'Og s3a'!F242</f>
        <v>0</v>
      </c>
      <c r="E240" s="392"/>
      <c r="F240" s="1215"/>
      <c r="G240" s="392"/>
      <c r="H240" s="594"/>
      <c r="I240" s="594"/>
      <c r="J240" s="63"/>
      <c r="K240" s="502">
        <f>'Og s3a'!G242</f>
        <v>0</v>
      </c>
      <c r="L240" s="57">
        <f>'Og s3a'!D242</f>
        <v>0</v>
      </c>
      <c r="M240" s="288">
        <f>Import!J240</f>
        <v>0</v>
      </c>
      <c r="N240" s="63"/>
      <c r="O240" s="63"/>
      <c r="P240" s="63"/>
      <c r="Q240" s="63"/>
      <c r="R240" s="63"/>
      <c r="S240" s="63"/>
      <c r="T240" s="63"/>
      <c r="U240" s="63"/>
    </row>
    <row r="241" spans="2:21" ht="15" customHeight="1">
      <c r="B241" s="1228" t="str">
        <f t="shared" si="3"/>
        <v/>
      </c>
      <c r="C241" s="469">
        <f>'Og s3a'!C243</f>
        <v>0</v>
      </c>
      <c r="D241" s="498">
        <f>'Og s3a'!F243</f>
        <v>0</v>
      </c>
      <c r="E241" s="392"/>
      <c r="F241" s="1215"/>
      <c r="G241" s="392"/>
      <c r="H241" s="594"/>
      <c r="I241" s="594"/>
      <c r="J241" s="63"/>
      <c r="K241" s="502">
        <f>'Og s3a'!G243</f>
        <v>0</v>
      </c>
      <c r="L241" s="57">
        <f>'Og s3a'!D243</f>
        <v>0</v>
      </c>
      <c r="M241" s="288">
        <f>Import!J241</f>
        <v>0</v>
      </c>
      <c r="N241" s="63"/>
      <c r="O241" s="63"/>
      <c r="P241" s="63"/>
      <c r="Q241" s="63"/>
      <c r="R241" s="63"/>
      <c r="S241" s="63"/>
      <c r="T241" s="63"/>
      <c r="U241" s="63"/>
    </row>
    <row r="242" spans="2:21" ht="15" customHeight="1">
      <c r="B242" s="1228" t="str">
        <f t="shared" si="3"/>
        <v/>
      </c>
      <c r="C242" s="469">
        <f>'Og s3a'!C244</f>
        <v>0</v>
      </c>
      <c r="D242" s="498">
        <f>'Og s3a'!F244</f>
        <v>0</v>
      </c>
      <c r="E242" s="392"/>
      <c r="F242" s="1215"/>
      <c r="G242" s="392"/>
      <c r="H242" s="594"/>
      <c r="I242" s="594"/>
      <c r="J242" s="63"/>
      <c r="K242" s="502">
        <f>'Og s3a'!G244</f>
        <v>0</v>
      </c>
      <c r="L242" s="57">
        <f>'Og s3a'!D244</f>
        <v>0</v>
      </c>
      <c r="M242" s="288">
        <f>Import!J242</f>
        <v>0</v>
      </c>
      <c r="N242" s="63"/>
      <c r="O242" s="63"/>
      <c r="P242" s="63"/>
      <c r="Q242" s="63"/>
      <c r="R242" s="63"/>
      <c r="S242" s="63"/>
      <c r="T242" s="63"/>
      <c r="U242" s="63"/>
    </row>
    <row r="243" spans="2:21" ht="15" customHeight="1">
      <c r="B243" s="1228" t="str">
        <f t="shared" si="3"/>
        <v/>
      </c>
      <c r="C243" s="469">
        <f>'Og s3a'!C245</f>
        <v>0</v>
      </c>
      <c r="D243" s="498">
        <f>'Og s3a'!F245</f>
        <v>0</v>
      </c>
      <c r="E243" s="392"/>
      <c r="F243" s="1215"/>
      <c r="G243" s="392"/>
      <c r="H243" s="594"/>
      <c r="I243" s="594"/>
      <c r="J243" s="63"/>
      <c r="K243" s="502">
        <f>'Og s3a'!G245</f>
        <v>0</v>
      </c>
      <c r="L243" s="57">
        <f>'Og s3a'!D245</f>
        <v>0</v>
      </c>
      <c r="M243" s="288">
        <f>Import!J243</f>
        <v>0</v>
      </c>
      <c r="N243" s="63"/>
      <c r="O243" s="63"/>
      <c r="P243" s="63"/>
      <c r="Q243" s="63"/>
      <c r="R243" s="63"/>
      <c r="S243" s="63"/>
      <c r="T243" s="63"/>
      <c r="U243" s="63"/>
    </row>
    <row r="244" spans="2:21" ht="15" customHeight="1">
      <c r="B244" s="1228" t="str">
        <f t="shared" si="3"/>
        <v/>
      </c>
      <c r="C244" s="469">
        <f>'Og s3a'!C246</f>
        <v>0</v>
      </c>
      <c r="D244" s="498">
        <f>'Og s3a'!F246</f>
        <v>0</v>
      </c>
      <c r="E244" s="392"/>
      <c r="F244" s="1215"/>
      <c r="G244" s="392"/>
      <c r="H244" s="594"/>
      <c r="I244" s="594"/>
      <c r="J244" s="63"/>
      <c r="K244" s="502">
        <f>'Og s3a'!G246</f>
        <v>0</v>
      </c>
      <c r="L244" s="57">
        <f>'Og s3a'!D246</f>
        <v>0</v>
      </c>
      <c r="M244" s="288">
        <f>Import!J244</f>
        <v>0</v>
      </c>
      <c r="N244" s="63"/>
      <c r="O244" s="63"/>
      <c r="P244" s="63"/>
      <c r="Q244" s="63"/>
      <c r="R244" s="63"/>
      <c r="S244" s="63"/>
      <c r="T244" s="63"/>
      <c r="U244" s="63"/>
    </row>
    <row r="245" spans="2:21" ht="15" customHeight="1">
      <c r="B245" s="1228" t="str">
        <f t="shared" si="3"/>
        <v/>
      </c>
      <c r="C245" s="469">
        <f>'Og s3a'!C247</f>
        <v>0</v>
      </c>
      <c r="D245" s="498">
        <f>'Og s3a'!F247</f>
        <v>0</v>
      </c>
      <c r="E245" s="392"/>
      <c r="F245" s="1215"/>
      <c r="G245" s="392"/>
      <c r="H245" s="594"/>
      <c r="I245" s="594"/>
      <c r="J245" s="63"/>
      <c r="K245" s="502">
        <f>'Og s3a'!G247</f>
        <v>0</v>
      </c>
      <c r="L245" s="57">
        <f>'Og s3a'!D247</f>
        <v>0</v>
      </c>
      <c r="M245" s="288">
        <f>Import!J245</f>
        <v>0</v>
      </c>
      <c r="N245" s="63"/>
      <c r="O245" s="63"/>
      <c r="P245" s="63"/>
      <c r="Q245" s="63"/>
      <c r="R245" s="63"/>
      <c r="S245" s="63"/>
      <c r="T245" s="63"/>
      <c r="U245" s="63"/>
    </row>
    <row r="246" spans="2:21" ht="15" customHeight="1">
      <c r="B246" s="1228" t="str">
        <f t="shared" si="3"/>
        <v/>
      </c>
      <c r="C246" s="469">
        <f>'Og s3a'!C248</f>
        <v>0</v>
      </c>
      <c r="D246" s="498">
        <f>'Og s3a'!F248</f>
        <v>0</v>
      </c>
      <c r="E246" s="392"/>
      <c r="F246" s="1215"/>
      <c r="G246" s="392"/>
      <c r="H246" s="594"/>
      <c r="I246" s="594"/>
      <c r="J246" s="63"/>
      <c r="K246" s="502">
        <f>'Og s3a'!G248</f>
        <v>0</v>
      </c>
      <c r="L246" s="57">
        <f>'Og s3a'!D248</f>
        <v>0</v>
      </c>
      <c r="M246" s="288">
        <f>Import!J246</f>
        <v>0</v>
      </c>
      <c r="N246" s="63"/>
      <c r="O246" s="63"/>
      <c r="P246" s="63"/>
      <c r="Q246" s="63"/>
      <c r="R246" s="63"/>
      <c r="S246" s="63"/>
      <c r="T246" s="63"/>
      <c r="U246" s="63"/>
    </row>
    <row r="247" spans="2:21" ht="15" customHeight="1">
      <c r="B247" s="1228" t="str">
        <f t="shared" si="3"/>
        <v/>
      </c>
      <c r="C247" s="469">
        <f>'Og s3a'!C249</f>
        <v>0</v>
      </c>
      <c r="D247" s="498">
        <f>'Og s3a'!F249</f>
        <v>0</v>
      </c>
      <c r="E247" s="392"/>
      <c r="F247" s="1215"/>
      <c r="G247" s="392"/>
      <c r="H247" s="594"/>
      <c r="I247" s="594"/>
      <c r="J247" s="63"/>
      <c r="K247" s="502">
        <f>'Og s3a'!G249</f>
        <v>0</v>
      </c>
      <c r="L247" s="57">
        <f>'Og s3a'!D249</f>
        <v>0</v>
      </c>
      <c r="M247" s="288">
        <f>Import!J247</f>
        <v>0</v>
      </c>
      <c r="N247" s="63"/>
      <c r="O247" s="63"/>
      <c r="P247" s="63"/>
      <c r="Q247" s="63"/>
      <c r="R247" s="63"/>
      <c r="S247" s="63"/>
      <c r="T247" s="63"/>
      <c r="U247" s="63"/>
    </row>
    <row r="248" spans="2:21" ht="15" customHeight="1">
      <c r="B248" s="1228" t="str">
        <f t="shared" si="3"/>
        <v/>
      </c>
      <c r="C248" s="469">
        <f>'Og s3a'!C250</f>
        <v>0</v>
      </c>
      <c r="D248" s="498">
        <f>'Og s3a'!F250</f>
        <v>0</v>
      </c>
      <c r="E248" s="392"/>
      <c r="F248" s="1215"/>
      <c r="G248" s="392"/>
      <c r="H248" s="594"/>
      <c r="I248" s="594"/>
      <c r="J248" s="63"/>
      <c r="K248" s="502">
        <f>'Og s3a'!G250</f>
        <v>0</v>
      </c>
      <c r="L248" s="57">
        <f>'Og s3a'!D250</f>
        <v>0</v>
      </c>
      <c r="M248" s="288">
        <f>Import!J248</f>
        <v>0</v>
      </c>
      <c r="N248" s="63"/>
      <c r="O248" s="63"/>
      <c r="P248" s="63"/>
      <c r="Q248" s="63"/>
      <c r="R248" s="63"/>
      <c r="S248" s="63"/>
      <c r="T248" s="63"/>
      <c r="U248" s="63"/>
    </row>
    <row r="249" spans="2:21" ht="15" customHeight="1">
      <c r="B249" s="1228" t="str">
        <f t="shared" si="3"/>
        <v/>
      </c>
      <c r="C249" s="469">
        <f>'Og s3a'!C251</f>
        <v>0</v>
      </c>
      <c r="D249" s="498">
        <f>'Og s3a'!F251</f>
        <v>0</v>
      </c>
      <c r="E249" s="392"/>
      <c r="F249" s="1215"/>
      <c r="G249" s="392"/>
      <c r="H249" s="594"/>
      <c r="I249" s="594"/>
      <c r="J249" s="63"/>
      <c r="K249" s="502">
        <f>'Og s3a'!G251</f>
        <v>0</v>
      </c>
      <c r="L249" s="57">
        <f>'Og s3a'!D251</f>
        <v>0</v>
      </c>
      <c r="M249" s="288">
        <f>Import!J249</f>
        <v>0</v>
      </c>
      <c r="N249" s="63"/>
      <c r="O249" s="63"/>
      <c r="P249" s="63"/>
      <c r="Q249" s="63"/>
      <c r="R249" s="63"/>
      <c r="S249" s="63"/>
      <c r="T249" s="63"/>
      <c r="U249" s="63"/>
    </row>
    <row r="250" spans="2:21" ht="15" customHeight="1">
      <c r="B250" s="1228" t="str">
        <f t="shared" si="3"/>
        <v/>
      </c>
      <c r="C250" s="469">
        <f>'Og s3a'!C252</f>
        <v>0</v>
      </c>
      <c r="D250" s="498">
        <f>'Og s3a'!F252</f>
        <v>0</v>
      </c>
      <c r="E250" s="392"/>
      <c r="F250" s="1215"/>
      <c r="G250" s="392"/>
      <c r="H250" s="594"/>
      <c r="I250" s="594"/>
      <c r="J250" s="63"/>
      <c r="K250" s="502">
        <f>'Og s3a'!G252</f>
        <v>0</v>
      </c>
      <c r="L250" s="57">
        <f>'Og s3a'!D252</f>
        <v>0</v>
      </c>
      <c r="M250" s="288">
        <f>Import!J250</f>
        <v>0</v>
      </c>
      <c r="N250" s="63"/>
      <c r="O250" s="63"/>
      <c r="P250" s="63"/>
      <c r="Q250" s="63"/>
      <c r="R250" s="63"/>
      <c r="S250" s="63"/>
      <c r="T250" s="63"/>
      <c r="U250" s="63"/>
    </row>
    <row r="251" spans="2:21" ht="15" customHeight="1">
      <c r="B251" s="1228" t="str">
        <f t="shared" si="3"/>
        <v/>
      </c>
      <c r="C251" s="469">
        <f>'Og s3a'!C253</f>
        <v>0</v>
      </c>
      <c r="D251" s="498">
        <f>'Og s3a'!F253</f>
        <v>0</v>
      </c>
      <c r="E251" s="392"/>
      <c r="F251" s="1215"/>
      <c r="G251" s="392"/>
      <c r="H251" s="594"/>
      <c r="I251" s="594"/>
      <c r="J251" s="63"/>
      <c r="K251" s="502">
        <f>'Og s3a'!G253</f>
        <v>0</v>
      </c>
      <c r="L251" s="57">
        <f>'Og s3a'!D253</f>
        <v>0</v>
      </c>
      <c r="M251" s="288">
        <f>Import!J251</f>
        <v>0</v>
      </c>
      <c r="N251" s="63"/>
      <c r="O251" s="63"/>
      <c r="P251" s="63"/>
      <c r="Q251" s="63"/>
      <c r="R251" s="63"/>
      <c r="S251" s="63"/>
      <c r="T251" s="63"/>
      <c r="U251" s="63"/>
    </row>
    <row r="252" spans="2:21" ht="15" customHeight="1">
      <c r="B252" s="1228" t="str">
        <f t="shared" si="3"/>
        <v/>
      </c>
      <c r="C252" s="469">
        <f>'Og s3a'!C254</f>
        <v>0</v>
      </c>
      <c r="D252" s="498">
        <f>'Og s3a'!F254</f>
        <v>0</v>
      </c>
      <c r="E252" s="392"/>
      <c r="F252" s="1215"/>
      <c r="G252" s="392"/>
      <c r="H252" s="594"/>
      <c r="I252" s="594"/>
      <c r="J252" s="63"/>
      <c r="K252" s="502">
        <f>'Og s3a'!G254</f>
        <v>0</v>
      </c>
      <c r="L252" s="57">
        <f>'Og s3a'!D254</f>
        <v>0</v>
      </c>
      <c r="M252" s="288">
        <f>Import!J252</f>
        <v>0</v>
      </c>
      <c r="N252" s="63"/>
      <c r="O252" s="63"/>
      <c r="P252" s="63"/>
      <c r="Q252" s="63"/>
      <c r="R252" s="63"/>
      <c r="S252" s="63"/>
      <c r="T252" s="63"/>
      <c r="U252" s="63"/>
    </row>
    <row r="253" spans="2:21" ht="15" customHeight="1">
      <c r="B253" s="1228" t="str">
        <f t="shared" si="3"/>
        <v/>
      </c>
      <c r="C253" s="469">
        <f>'Og s3a'!C255</f>
        <v>0</v>
      </c>
      <c r="D253" s="498">
        <f>'Og s3a'!F255</f>
        <v>0</v>
      </c>
      <c r="E253" s="392"/>
      <c r="F253" s="1215"/>
      <c r="G253" s="392"/>
      <c r="H253" s="594"/>
      <c r="I253" s="594"/>
      <c r="J253" s="63"/>
      <c r="K253" s="502">
        <f>'Og s3a'!G255</f>
        <v>0</v>
      </c>
      <c r="L253" s="57">
        <f>'Og s3a'!D255</f>
        <v>0</v>
      </c>
      <c r="M253" s="288">
        <f>Import!J253</f>
        <v>0</v>
      </c>
      <c r="N253" s="63"/>
      <c r="O253" s="63"/>
      <c r="P253" s="63"/>
      <c r="Q253" s="63"/>
      <c r="R253" s="63"/>
      <c r="S253" s="63"/>
      <c r="T253" s="63"/>
      <c r="U253" s="63"/>
    </row>
    <row r="254" spans="2:21" ht="15" customHeight="1">
      <c r="B254" s="1228" t="str">
        <f t="shared" si="3"/>
        <v/>
      </c>
      <c r="C254" s="469">
        <f>'Og s3a'!C256</f>
        <v>0</v>
      </c>
      <c r="D254" s="498">
        <f>'Og s3a'!F256</f>
        <v>0</v>
      </c>
      <c r="E254" s="392"/>
      <c r="F254" s="1215"/>
      <c r="G254" s="392"/>
      <c r="H254" s="594"/>
      <c r="I254" s="594"/>
      <c r="J254" s="63"/>
      <c r="K254" s="502">
        <f>'Og s3a'!G256</f>
        <v>0</v>
      </c>
      <c r="L254" s="57">
        <f>'Og s3a'!D256</f>
        <v>0</v>
      </c>
      <c r="M254" s="288">
        <f>Import!J254</f>
        <v>0</v>
      </c>
      <c r="N254" s="63"/>
      <c r="O254" s="63"/>
      <c r="P254" s="63"/>
      <c r="Q254" s="63"/>
      <c r="R254" s="63"/>
      <c r="S254" s="63"/>
      <c r="T254" s="63"/>
      <c r="U254" s="63"/>
    </row>
    <row r="255" spans="2:21" ht="15" customHeight="1">
      <c r="B255" s="1228" t="str">
        <f t="shared" si="3"/>
        <v/>
      </c>
      <c r="C255" s="469">
        <f>'Og s3a'!C257</f>
        <v>0</v>
      </c>
      <c r="D255" s="498">
        <f>'Og s3a'!F257</f>
        <v>0</v>
      </c>
      <c r="E255" s="392"/>
      <c r="F255" s="1215"/>
      <c r="G255" s="392"/>
      <c r="H255" s="594"/>
      <c r="I255" s="594"/>
      <c r="J255" s="63"/>
      <c r="K255" s="502">
        <f>'Og s3a'!G257</f>
        <v>0</v>
      </c>
      <c r="L255" s="57">
        <f>'Og s3a'!D257</f>
        <v>0</v>
      </c>
      <c r="M255" s="288">
        <f>Import!J255</f>
        <v>0</v>
      </c>
      <c r="N255" s="63"/>
      <c r="O255" s="63"/>
      <c r="P255" s="63"/>
      <c r="Q255" s="63"/>
      <c r="R255" s="63"/>
      <c r="S255" s="63"/>
      <c r="T255" s="63"/>
      <c r="U255" s="63"/>
    </row>
    <row r="256" spans="2:21" ht="15" customHeight="1">
      <c r="B256" s="1228" t="str">
        <f t="shared" si="3"/>
        <v/>
      </c>
      <c r="C256" s="469">
        <f>'Og s3a'!C258</f>
        <v>0</v>
      </c>
      <c r="D256" s="498">
        <f>'Og s3a'!F258</f>
        <v>0</v>
      </c>
      <c r="E256" s="392"/>
      <c r="F256" s="1215"/>
      <c r="G256" s="392"/>
      <c r="H256" s="594"/>
      <c r="I256" s="594"/>
      <c r="J256" s="63"/>
      <c r="K256" s="502">
        <f>'Og s3a'!G258</f>
        <v>0</v>
      </c>
      <c r="L256" s="57">
        <f>'Og s3a'!D258</f>
        <v>0</v>
      </c>
      <c r="M256" s="288">
        <f>Import!J256</f>
        <v>0</v>
      </c>
      <c r="N256" s="63"/>
      <c r="O256" s="63"/>
      <c r="P256" s="63"/>
      <c r="Q256" s="63"/>
      <c r="R256" s="63"/>
      <c r="S256" s="63"/>
      <c r="T256" s="63"/>
      <c r="U256" s="63"/>
    </row>
    <row r="257" spans="2:21" ht="15" customHeight="1">
      <c r="B257" s="1228" t="str">
        <f t="shared" si="3"/>
        <v/>
      </c>
      <c r="C257" s="469">
        <f>'Og s3a'!C259</f>
        <v>0</v>
      </c>
      <c r="D257" s="498">
        <f>'Og s3a'!F259</f>
        <v>0</v>
      </c>
      <c r="E257" s="392"/>
      <c r="F257" s="1215"/>
      <c r="G257" s="392"/>
      <c r="H257" s="594"/>
      <c r="I257" s="594"/>
      <c r="J257" s="63"/>
      <c r="K257" s="502">
        <f>'Og s3a'!G259</f>
        <v>0</v>
      </c>
      <c r="L257" s="57">
        <f>'Og s3a'!D259</f>
        <v>0</v>
      </c>
      <c r="M257" s="288">
        <f>Import!J257</f>
        <v>0</v>
      </c>
      <c r="N257" s="63"/>
      <c r="O257" s="63"/>
      <c r="P257" s="63"/>
      <c r="Q257" s="63"/>
      <c r="R257" s="63"/>
      <c r="S257" s="63"/>
      <c r="T257" s="63"/>
      <c r="U257" s="63"/>
    </row>
    <row r="258" spans="2:21" ht="15" customHeight="1">
      <c r="B258" s="1228" t="str">
        <f t="shared" si="3"/>
        <v/>
      </c>
      <c r="C258" s="469">
        <f>'Og s3a'!C260</f>
        <v>0</v>
      </c>
      <c r="D258" s="498">
        <f>'Og s3a'!F260</f>
        <v>0</v>
      </c>
      <c r="E258" s="392"/>
      <c r="F258" s="1215"/>
      <c r="G258" s="392"/>
      <c r="H258" s="594"/>
      <c r="I258" s="594"/>
      <c r="J258" s="63"/>
      <c r="K258" s="502">
        <f>'Og s3a'!G260</f>
        <v>0</v>
      </c>
      <c r="L258" s="57">
        <f>'Og s3a'!D260</f>
        <v>0</v>
      </c>
      <c r="M258" s="288">
        <f>Import!J258</f>
        <v>0</v>
      </c>
      <c r="N258" s="63"/>
      <c r="O258" s="63"/>
      <c r="P258" s="63"/>
      <c r="Q258" s="63"/>
      <c r="R258" s="63"/>
      <c r="S258" s="63"/>
      <c r="T258" s="63"/>
      <c r="U258" s="63"/>
    </row>
    <row r="259" spans="2:21" ht="15" customHeight="1">
      <c r="B259" s="1228" t="str">
        <f t="shared" si="3"/>
        <v/>
      </c>
      <c r="C259" s="469">
        <f>'Og s3a'!C261</f>
        <v>0</v>
      </c>
      <c r="D259" s="498">
        <f>'Og s3a'!F261</f>
        <v>0</v>
      </c>
      <c r="E259" s="392"/>
      <c r="F259" s="1215"/>
      <c r="G259" s="392"/>
      <c r="H259" s="594"/>
      <c r="I259" s="594"/>
      <c r="J259" s="63"/>
      <c r="K259" s="502">
        <f>'Og s3a'!G261</f>
        <v>0</v>
      </c>
      <c r="L259" s="57">
        <f>'Og s3a'!D261</f>
        <v>0</v>
      </c>
      <c r="M259" s="288">
        <f>Import!J259</f>
        <v>0</v>
      </c>
      <c r="N259" s="63"/>
      <c r="O259" s="63"/>
      <c r="P259" s="63"/>
      <c r="Q259" s="63"/>
      <c r="R259" s="63"/>
      <c r="S259" s="63"/>
      <c r="T259" s="63"/>
      <c r="U259" s="63"/>
    </row>
    <row r="260" spans="2:21" ht="15" customHeight="1">
      <c r="B260" s="1228" t="str">
        <f t="shared" si="3"/>
        <v/>
      </c>
      <c r="C260" s="469">
        <f>'Og s3a'!C262</f>
        <v>0</v>
      </c>
      <c r="D260" s="498">
        <f>'Og s3a'!F262</f>
        <v>0</v>
      </c>
      <c r="E260" s="392"/>
      <c r="F260" s="1215"/>
      <c r="G260" s="392"/>
      <c r="H260" s="594"/>
      <c r="I260" s="594"/>
      <c r="J260" s="63"/>
      <c r="K260" s="502">
        <f>'Og s3a'!G262</f>
        <v>0</v>
      </c>
      <c r="L260" s="57">
        <f>'Og s3a'!D262</f>
        <v>0</v>
      </c>
      <c r="M260" s="288">
        <f>Import!J260</f>
        <v>0</v>
      </c>
      <c r="N260" s="63"/>
      <c r="O260" s="63"/>
      <c r="P260" s="63"/>
      <c r="Q260" s="63"/>
      <c r="R260" s="63"/>
      <c r="S260" s="63"/>
      <c r="T260" s="63"/>
      <c r="U260" s="63"/>
    </row>
    <row r="261" spans="2:21" ht="15" customHeight="1">
      <c r="B261" s="1228" t="str">
        <f t="shared" ref="B261:B324" si="4">IF(D261&gt;0,"Wypełnione","")</f>
        <v/>
      </c>
      <c r="C261" s="469">
        <f>'Og s3a'!C263</f>
        <v>0</v>
      </c>
      <c r="D261" s="498">
        <f>'Og s3a'!F263</f>
        <v>0</v>
      </c>
      <c r="E261" s="392"/>
      <c r="F261" s="1215"/>
      <c r="G261" s="392"/>
      <c r="H261" s="594"/>
      <c r="I261" s="594"/>
      <c r="J261" s="63"/>
      <c r="K261" s="502">
        <f>'Og s3a'!G263</f>
        <v>0</v>
      </c>
      <c r="L261" s="57">
        <f>'Og s3a'!D263</f>
        <v>0</v>
      </c>
      <c r="M261" s="288">
        <f>Import!J261</f>
        <v>0</v>
      </c>
      <c r="N261" s="63"/>
      <c r="O261" s="63"/>
      <c r="P261" s="63"/>
      <c r="Q261" s="63"/>
      <c r="R261" s="63"/>
      <c r="S261" s="63"/>
      <c r="T261" s="63"/>
      <c r="U261" s="63"/>
    </row>
    <row r="262" spans="2:21" ht="15" customHeight="1">
      <c r="B262" s="1228" t="str">
        <f t="shared" si="4"/>
        <v/>
      </c>
      <c r="C262" s="469">
        <f>'Og s3a'!C264</f>
        <v>0</v>
      </c>
      <c r="D262" s="498">
        <f>'Og s3a'!F264</f>
        <v>0</v>
      </c>
      <c r="E262" s="392"/>
      <c r="F262" s="1215"/>
      <c r="G262" s="392"/>
      <c r="H262" s="594"/>
      <c r="I262" s="594"/>
      <c r="J262" s="63"/>
      <c r="K262" s="502">
        <f>'Og s3a'!G264</f>
        <v>0</v>
      </c>
      <c r="L262" s="57">
        <f>'Og s3a'!D264</f>
        <v>0</v>
      </c>
      <c r="M262" s="288">
        <f>Import!J262</f>
        <v>0</v>
      </c>
      <c r="N262" s="63"/>
      <c r="O262" s="63"/>
      <c r="P262" s="63"/>
      <c r="Q262" s="63"/>
      <c r="R262" s="63"/>
      <c r="S262" s="63"/>
      <c r="T262" s="63"/>
      <c r="U262" s="63"/>
    </row>
    <row r="263" spans="2:21" ht="15" customHeight="1">
      <c r="B263" s="1228" t="str">
        <f t="shared" si="4"/>
        <v/>
      </c>
      <c r="C263" s="469">
        <f>'Og s3a'!C265</f>
        <v>0</v>
      </c>
      <c r="D263" s="498">
        <f>'Og s3a'!F265</f>
        <v>0</v>
      </c>
      <c r="E263" s="392"/>
      <c r="F263" s="1215"/>
      <c r="G263" s="392"/>
      <c r="H263" s="594"/>
      <c r="I263" s="594"/>
      <c r="J263" s="63"/>
      <c r="K263" s="502">
        <f>'Og s3a'!G265</f>
        <v>0</v>
      </c>
      <c r="L263" s="57">
        <f>'Og s3a'!D265</f>
        <v>0</v>
      </c>
      <c r="M263" s="288">
        <f>Import!J263</f>
        <v>0</v>
      </c>
      <c r="N263" s="63"/>
      <c r="O263" s="63"/>
      <c r="P263" s="63"/>
      <c r="Q263" s="63"/>
      <c r="R263" s="63"/>
      <c r="S263" s="63"/>
      <c r="T263" s="63"/>
      <c r="U263" s="63"/>
    </row>
    <row r="264" spans="2:21" ht="15" customHeight="1">
      <c r="B264" s="1228" t="str">
        <f t="shared" si="4"/>
        <v/>
      </c>
      <c r="C264" s="469">
        <f>'Og s3a'!C266</f>
        <v>0</v>
      </c>
      <c r="D264" s="498">
        <f>'Og s3a'!F266</f>
        <v>0</v>
      </c>
      <c r="E264" s="392"/>
      <c r="F264" s="1215"/>
      <c r="G264" s="392"/>
      <c r="H264" s="594"/>
      <c r="I264" s="594"/>
      <c r="J264" s="63"/>
      <c r="K264" s="502">
        <f>'Og s3a'!G266</f>
        <v>0</v>
      </c>
      <c r="L264" s="57">
        <f>'Og s3a'!D266</f>
        <v>0</v>
      </c>
      <c r="M264" s="288">
        <f>Import!J264</f>
        <v>0</v>
      </c>
      <c r="N264" s="63"/>
      <c r="O264" s="63"/>
      <c r="P264" s="63"/>
      <c r="Q264" s="63"/>
      <c r="R264" s="63"/>
      <c r="S264" s="63"/>
      <c r="T264" s="63"/>
      <c r="U264" s="63"/>
    </row>
    <row r="265" spans="2:21" ht="15" customHeight="1">
      <c r="B265" s="1228" t="str">
        <f t="shared" si="4"/>
        <v/>
      </c>
      <c r="C265" s="469">
        <f>'Og s3a'!C267</f>
        <v>0</v>
      </c>
      <c r="D265" s="498">
        <f>'Og s3a'!F267</f>
        <v>0</v>
      </c>
      <c r="E265" s="392"/>
      <c r="F265" s="1215"/>
      <c r="G265" s="392"/>
      <c r="H265" s="594"/>
      <c r="I265" s="594"/>
      <c r="J265" s="63"/>
      <c r="K265" s="502">
        <f>'Og s3a'!G267</f>
        <v>0</v>
      </c>
      <c r="L265" s="57">
        <f>'Og s3a'!D267</f>
        <v>0</v>
      </c>
      <c r="M265" s="288">
        <f>Import!J265</f>
        <v>0</v>
      </c>
      <c r="N265" s="63"/>
      <c r="O265" s="63"/>
      <c r="P265" s="63"/>
      <c r="Q265" s="63"/>
      <c r="R265" s="63"/>
      <c r="S265" s="63"/>
      <c r="T265" s="63"/>
      <c r="U265" s="63"/>
    </row>
    <row r="266" spans="2:21" ht="15" customHeight="1">
      <c r="B266" s="1228" t="str">
        <f t="shared" si="4"/>
        <v/>
      </c>
      <c r="C266" s="469">
        <f>'Og s3a'!C268</f>
        <v>0</v>
      </c>
      <c r="D266" s="498">
        <f>'Og s3a'!F268</f>
        <v>0</v>
      </c>
      <c r="E266" s="392"/>
      <c r="F266" s="1215"/>
      <c r="G266" s="392"/>
      <c r="H266" s="594"/>
      <c r="I266" s="594"/>
      <c r="J266" s="63"/>
      <c r="K266" s="502">
        <f>'Og s3a'!G268</f>
        <v>0</v>
      </c>
      <c r="L266" s="57">
        <f>'Og s3a'!D268</f>
        <v>0</v>
      </c>
      <c r="M266" s="288">
        <f>Import!J266</f>
        <v>0</v>
      </c>
      <c r="N266" s="63"/>
      <c r="O266" s="63"/>
      <c r="P266" s="63"/>
      <c r="Q266" s="63"/>
      <c r="R266" s="63"/>
      <c r="S266" s="63"/>
      <c r="T266" s="63"/>
      <c r="U266" s="63"/>
    </row>
    <row r="267" spans="2:21" ht="15" customHeight="1">
      <c r="B267" s="1228" t="str">
        <f t="shared" si="4"/>
        <v/>
      </c>
      <c r="C267" s="469">
        <f>'Og s3a'!C269</f>
        <v>0</v>
      </c>
      <c r="D267" s="498">
        <f>'Og s3a'!F269</f>
        <v>0</v>
      </c>
      <c r="E267" s="392"/>
      <c r="F267" s="1215"/>
      <c r="G267" s="392"/>
      <c r="H267" s="594"/>
      <c r="I267" s="594"/>
      <c r="J267" s="63"/>
      <c r="K267" s="502">
        <f>'Og s3a'!G269</f>
        <v>0</v>
      </c>
      <c r="L267" s="57">
        <f>'Og s3a'!D269</f>
        <v>0</v>
      </c>
      <c r="M267" s="288">
        <f>Import!J267</f>
        <v>0</v>
      </c>
      <c r="N267" s="63"/>
      <c r="O267" s="63"/>
      <c r="P267" s="63"/>
      <c r="Q267" s="63"/>
      <c r="R267" s="63"/>
      <c r="S267" s="63"/>
      <c r="T267" s="63"/>
      <c r="U267" s="63"/>
    </row>
    <row r="268" spans="2:21" ht="15" customHeight="1">
      <c r="B268" s="1228" t="str">
        <f t="shared" si="4"/>
        <v/>
      </c>
      <c r="C268" s="469">
        <f>'Og s3a'!C270</f>
        <v>0</v>
      </c>
      <c r="D268" s="498">
        <f>'Og s3a'!F270</f>
        <v>0</v>
      </c>
      <c r="E268" s="392"/>
      <c r="F268" s="1215"/>
      <c r="G268" s="392"/>
      <c r="H268" s="594"/>
      <c r="I268" s="594"/>
      <c r="J268" s="63"/>
      <c r="K268" s="502">
        <f>'Og s3a'!G270</f>
        <v>0</v>
      </c>
      <c r="L268" s="57">
        <f>'Og s3a'!D270</f>
        <v>0</v>
      </c>
      <c r="M268" s="288">
        <f>Import!J268</f>
        <v>0</v>
      </c>
      <c r="N268" s="63"/>
      <c r="O268" s="63"/>
      <c r="P268" s="63"/>
      <c r="Q268" s="63"/>
      <c r="R268" s="63"/>
      <c r="S268" s="63"/>
      <c r="T268" s="63"/>
      <c r="U268" s="63"/>
    </row>
    <row r="269" spans="2:21" ht="15" customHeight="1">
      <c r="B269" s="1228" t="str">
        <f t="shared" si="4"/>
        <v/>
      </c>
      <c r="C269" s="469">
        <f>'Og s3a'!C271</f>
        <v>0</v>
      </c>
      <c r="D269" s="498">
        <f>'Og s3a'!F271</f>
        <v>0</v>
      </c>
      <c r="E269" s="392"/>
      <c r="F269" s="1215"/>
      <c r="G269" s="392"/>
      <c r="H269" s="594"/>
      <c r="I269" s="594"/>
      <c r="J269" s="63"/>
      <c r="K269" s="502">
        <f>'Og s3a'!G271</f>
        <v>0</v>
      </c>
      <c r="L269" s="57">
        <f>'Og s3a'!D271</f>
        <v>0</v>
      </c>
      <c r="M269" s="288">
        <f>Import!J269</f>
        <v>0</v>
      </c>
      <c r="N269" s="63"/>
      <c r="O269" s="63"/>
      <c r="P269" s="63"/>
      <c r="Q269" s="63"/>
      <c r="R269" s="63"/>
      <c r="S269" s="63"/>
      <c r="T269" s="63"/>
      <c r="U269" s="63"/>
    </row>
    <row r="270" spans="2:21" ht="15" customHeight="1">
      <c r="B270" s="1228" t="str">
        <f t="shared" si="4"/>
        <v/>
      </c>
      <c r="C270" s="469">
        <f>'Og s3a'!C272</f>
        <v>0</v>
      </c>
      <c r="D270" s="498">
        <f>'Og s3a'!F272</f>
        <v>0</v>
      </c>
      <c r="E270" s="392"/>
      <c r="F270" s="1215"/>
      <c r="G270" s="392"/>
      <c r="H270" s="594"/>
      <c r="I270" s="594"/>
      <c r="J270" s="63"/>
      <c r="K270" s="502">
        <f>'Og s3a'!G272</f>
        <v>0</v>
      </c>
      <c r="L270" s="57">
        <f>'Og s3a'!D272</f>
        <v>0</v>
      </c>
      <c r="M270" s="288">
        <f>Import!J270</f>
        <v>0</v>
      </c>
      <c r="N270" s="63"/>
      <c r="O270" s="63"/>
      <c r="P270" s="63"/>
      <c r="Q270" s="63"/>
      <c r="R270" s="63"/>
      <c r="S270" s="63"/>
      <c r="T270" s="63"/>
      <c r="U270" s="63"/>
    </row>
    <row r="271" spans="2:21" ht="15" customHeight="1">
      <c r="B271" s="1228" t="str">
        <f t="shared" si="4"/>
        <v/>
      </c>
      <c r="C271" s="469">
        <f>'Og s3a'!C273</f>
        <v>0</v>
      </c>
      <c r="D271" s="498">
        <f>'Og s3a'!F273</f>
        <v>0</v>
      </c>
      <c r="E271" s="392"/>
      <c r="F271" s="1215"/>
      <c r="G271" s="392"/>
      <c r="H271" s="594"/>
      <c r="I271" s="594"/>
      <c r="J271" s="63"/>
      <c r="K271" s="502">
        <f>'Og s3a'!G273</f>
        <v>0</v>
      </c>
      <c r="L271" s="57">
        <f>'Og s3a'!D273</f>
        <v>0</v>
      </c>
      <c r="M271" s="288">
        <f>Import!J271</f>
        <v>0</v>
      </c>
      <c r="N271" s="63"/>
      <c r="O271" s="63"/>
      <c r="P271" s="63"/>
      <c r="Q271" s="63"/>
      <c r="R271" s="63"/>
      <c r="S271" s="63"/>
      <c r="T271" s="63"/>
      <c r="U271" s="63"/>
    </row>
    <row r="272" spans="2:21" ht="15" customHeight="1">
      <c r="B272" s="1228" t="str">
        <f t="shared" si="4"/>
        <v/>
      </c>
      <c r="C272" s="469">
        <f>'Og s3a'!C274</f>
        <v>0</v>
      </c>
      <c r="D272" s="498">
        <f>'Og s3a'!F274</f>
        <v>0</v>
      </c>
      <c r="E272" s="392"/>
      <c r="F272" s="1215"/>
      <c r="G272" s="392"/>
      <c r="H272" s="594"/>
      <c r="I272" s="594"/>
      <c r="J272" s="63"/>
      <c r="K272" s="502">
        <f>'Og s3a'!G274</f>
        <v>0</v>
      </c>
      <c r="L272" s="57">
        <f>'Og s3a'!D274</f>
        <v>0</v>
      </c>
      <c r="M272" s="288">
        <f>Import!J272</f>
        <v>0</v>
      </c>
      <c r="N272" s="63"/>
      <c r="O272" s="63"/>
      <c r="P272" s="63"/>
      <c r="Q272" s="63"/>
      <c r="R272" s="63"/>
      <c r="S272" s="63"/>
      <c r="T272" s="63"/>
      <c r="U272" s="63"/>
    </row>
    <row r="273" spans="2:21" ht="15" customHeight="1">
      <c r="B273" s="1228" t="str">
        <f t="shared" si="4"/>
        <v/>
      </c>
      <c r="C273" s="469">
        <f>'Og s3a'!C275</f>
        <v>0</v>
      </c>
      <c r="D273" s="498">
        <f>'Og s3a'!F275</f>
        <v>0</v>
      </c>
      <c r="E273" s="392"/>
      <c r="F273" s="1215"/>
      <c r="G273" s="392"/>
      <c r="H273" s="594"/>
      <c r="I273" s="594"/>
      <c r="J273" s="63"/>
      <c r="K273" s="502">
        <f>'Og s3a'!G275</f>
        <v>0</v>
      </c>
      <c r="L273" s="57">
        <f>'Og s3a'!D275</f>
        <v>0</v>
      </c>
      <c r="M273" s="288">
        <f>Import!J273</f>
        <v>0</v>
      </c>
      <c r="N273" s="63"/>
      <c r="O273" s="63"/>
      <c r="P273" s="63"/>
      <c r="Q273" s="63"/>
      <c r="R273" s="63"/>
      <c r="S273" s="63"/>
      <c r="T273" s="63"/>
      <c r="U273" s="63"/>
    </row>
    <row r="274" spans="2:21" ht="15" customHeight="1">
      <c r="B274" s="1228" t="str">
        <f t="shared" si="4"/>
        <v/>
      </c>
      <c r="C274" s="469">
        <f>'Og s3a'!C276</f>
        <v>0</v>
      </c>
      <c r="D274" s="498">
        <f>'Og s3a'!F276</f>
        <v>0</v>
      </c>
      <c r="E274" s="392"/>
      <c r="F274" s="1215"/>
      <c r="G274" s="392"/>
      <c r="H274" s="594"/>
      <c r="I274" s="594"/>
      <c r="J274" s="63"/>
      <c r="K274" s="502">
        <f>'Og s3a'!G276</f>
        <v>0</v>
      </c>
      <c r="L274" s="57">
        <f>'Og s3a'!D276</f>
        <v>0</v>
      </c>
      <c r="M274" s="288">
        <f>Import!J274</f>
        <v>0</v>
      </c>
      <c r="N274" s="63"/>
      <c r="O274" s="63"/>
      <c r="P274" s="63"/>
      <c r="Q274" s="63"/>
      <c r="R274" s="63"/>
      <c r="S274" s="63"/>
      <c r="T274" s="63"/>
      <c r="U274" s="63"/>
    </row>
    <row r="275" spans="2:21" ht="15" customHeight="1">
      <c r="B275" s="1228" t="str">
        <f t="shared" si="4"/>
        <v/>
      </c>
      <c r="C275" s="469">
        <f>'Og s3a'!C277</f>
        <v>0</v>
      </c>
      <c r="D275" s="498">
        <f>'Og s3a'!F277</f>
        <v>0</v>
      </c>
      <c r="E275" s="392"/>
      <c r="F275" s="1215"/>
      <c r="G275" s="392"/>
      <c r="H275" s="594"/>
      <c r="I275" s="594"/>
      <c r="J275" s="63"/>
      <c r="K275" s="502">
        <f>'Og s3a'!G277</f>
        <v>0</v>
      </c>
      <c r="L275" s="57">
        <f>'Og s3a'!D277</f>
        <v>0</v>
      </c>
      <c r="M275" s="288">
        <f>Import!J275</f>
        <v>0</v>
      </c>
      <c r="N275" s="63"/>
      <c r="O275" s="63"/>
      <c r="P275" s="63"/>
      <c r="Q275" s="63"/>
      <c r="R275" s="63"/>
      <c r="S275" s="63"/>
      <c r="T275" s="63"/>
      <c r="U275" s="63"/>
    </row>
    <row r="276" spans="2:21" ht="15" customHeight="1">
      <c r="B276" s="1228" t="str">
        <f t="shared" si="4"/>
        <v/>
      </c>
      <c r="C276" s="469">
        <f>'Og s3a'!C278</f>
        <v>0</v>
      </c>
      <c r="D276" s="498">
        <f>'Og s3a'!F278</f>
        <v>0</v>
      </c>
      <c r="E276" s="392"/>
      <c r="F276" s="1215"/>
      <c r="G276" s="392"/>
      <c r="H276" s="594"/>
      <c r="I276" s="594"/>
      <c r="J276" s="63"/>
      <c r="K276" s="502">
        <f>'Og s3a'!G278</f>
        <v>0</v>
      </c>
      <c r="L276" s="57">
        <f>'Og s3a'!D278</f>
        <v>0</v>
      </c>
      <c r="M276" s="288">
        <f>Import!J276</f>
        <v>0</v>
      </c>
      <c r="N276" s="63"/>
      <c r="O276" s="63"/>
      <c r="P276" s="63"/>
      <c r="Q276" s="63"/>
      <c r="R276" s="63"/>
      <c r="S276" s="63"/>
      <c r="T276" s="63"/>
      <c r="U276" s="63"/>
    </row>
    <row r="277" spans="2:21" ht="15" customHeight="1">
      <c r="B277" s="1228" t="str">
        <f t="shared" si="4"/>
        <v/>
      </c>
      <c r="C277" s="469">
        <f>'Og s3a'!C279</f>
        <v>0</v>
      </c>
      <c r="D277" s="498">
        <f>'Og s3a'!F279</f>
        <v>0</v>
      </c>
      <c r="E277" s="392"/>
      <c r="F277" s="1215"/>
      <c r="G277" s="392"/>
      <c r="H277" s="594"/>
      <c r="I277" s="594"/>
      <c r="J277" s="63"/>
      <c r="K277" s="502">
        <f>'Og s3a'!G279</f>
        <v>0</v>
      </c>
      <c r="L277" s="57">
        <f>'Og s3a'!D279</f>
        <v>0</v>
      </c>
      <c r="M277" s="288">
        <f>Import!J277</f>
        <v>0</v>
      </c>
      <c r="N277" s="63"/>
      <c r="O277" s="63"/>
      <c r="P277" s="63"/>
      <c r="Q277" s="63"/>
      <c r="R277" s="63"/>
      <c r="S277" s="63"/>
      <c r="T277" s="63"/>
      <c r="U277" s="63"/>
    </row>
    <row r="278" spans="2:21" ht="15" customHeight="1">
      <c r="B278" s="1228" t="str">
        <f t="shared" si="4"/>
        <v/>
      </c>
      <c r="C278" s="469">
        <f>'Og s3a'!C280</f>
        <v>0</v>
      </c>
      <c r="D278" s="498">
        <f>'Og s3a'!F280</f>
        <v>0</v>
      </c>
      <c r="E278" s="392"/>
      <c r="F278" s="1215"/>
      <c r="G278" s="392"/>
      <c r="H278" s="594"/>
      <c r="I278" s="594"/>
      <c r="J278" s="63"/>
      <c r="K278" s="502">
        <f>'Og s3a'!G280</f>
        <v>0</v>
      </c>
      <c r="L278" s="57">
        <f>'Og s3a'!D280</f>
        <v>0</v>
      </c>
      <c r="M278" s="288">
        <f>Import!J278</f>
        <v>0</v>
      </c>
      <c r="N278" s="63"/>
      <c r="O278" s="63"/>
      <c r="P278" s="63"/>
      <c r="Q278" s="63"/>
      <c r="R278" s="63"/>
      <c r="S278" s="63"/>
      <c r="T278" s="63"/>
      <c r="U278" s="63"/>
    </row>
    <row r="279" spans="2:21" ht="15" customHeight="1">
      <c r="B279" s="1228" t="str">
        <f t="shared" si="4"/>
        <v/>
      </c>
      <c r="C279" s="469">
        <f>'Og s3a'!C281</f>
        <v>0</v>
      </c>
      <c r="D279" s="498">
        <f>'Og s3a'!F281</f>
        <v>0</v>
      </c>
      <c r="E279" s="392"/>
      <c r="F279" s="1215"/>
      <c r="G279" s="392"/>
      <c r="H279" s="594"/>
      <c r="I279" s="594"/>
      <c r="J279" s="63"/>
      <c r="K279" s="502">
        <f>'Og s3a'!G281</f>
        <v>0</v>
      </c>
      <c r="L279" s="57">
        <f>'Og s3a'!D281</f>
        <v>0</v>
      </c>
      <c r="M279" s="288">
        <f>Import!J279</f>
        <v>0</v>
      </c>
      <c r="N279" s="63"/>
      <c r="O279" s="63"/>
      <c r="P279" s="63"/>
      <c r="Q279" s="63"/>
      <c r="R279" s="63"/>
      <c r="S279" s="63"/>
      <c r="T279" s="63"/>
      <c r="U279" s="63"/>
    </row>
    <row r="280" spans="2:21" ht="15" customHeight="1">
      <c r="B280" s="1228" t="str">
        <f t="shared" si="4"/>
        <v/>
      </c>
      <c r="C280" s="469">
        <f>'Og s3a'!C282</f>
        <v>0</v>
      </c>
      <c r="D280" s="498">
        <f>'Og s3a'!F282</f>
        <v>0</v>
      </c>
      <c r="E280" s="392"/>
      <c r="F280" s="1215"/>
      <c r="G280" s="392"/>
      <c r="H280" s="594"/>
      <c r="I280" s="594"/>
      <c r="J280" s="63"/>
      <c r="K280" s="502">
        <f>'Og s3a'!G282</f>
        <v>0</v>
      </c>
      <c r="L280" s="57">
        <f>'Og s3a'!D282</f>
        <v>0</v>
      </c>
      <c r="M280" s="288">
        <f>Import!J280</f>
        <v>0</v>
      </c>
      <c r="N280" s="63"/>
      <c r="O280" s="63"/>
      <c r="P280" s="63"/>
      <c r="Q280" s="63"/>
      <c r="R280" s="63"/>
      <c r="S280" s="63"/>
      <c r="T280" s="63"/>
      <c r="U280" s="63"/>
    </row>
    <row r="281" spans="2:21" ht="15" customHeight="1">
      <c r="B281" s="1228" t="str">
        <f t="shared" si="4"/>
        <v/>
      </c>
      <c r="C281" s="469">
        <f>'Og s3a'!C283</f>
        <v>0</v>
      </c>
      <c r="D281" s="498">
        <f>'Og s3a'!F283</f>
        <v>0</v>
      </c>
      <c r="E281" s="392"/>
      <c r="F281" s="1215"/>
      <c r="G281" s="392"/>
      <c r="H281" s="594"/>
      <c r="I281" s="594"/>
      <c r="J281" s="63"/>
      <c r="K281" s="502">
        <f>'Og s3a'!G283</f>
        <v>0</v>
      </c>
      <c r="L281" s="57">
        <f>'Og s3a'!D283</f>
        <v>0</v>
      </c>
      <c r="M281" s="288">
        <f>Import!J281</f>
        <v>0</v>
      </c>
      <c r="N281" s="63"/>
      <c r="O281" s="63"/>
      <c r="P281" s="63"/>
      <c r="Q281" s="63"/>
      <c r="R281" s="63"/>
      <c r="S281" s="63"/>
      <c r="T281" s="63"/>
      <c r="U281" s="63"/>
    </row>
    <row r="282" spans="2:21" ht="15" customHeight="1">
      <c r="B282" s="1228" t="str">
        <f t="shared" si="4"/>
        <v/>
      </c>
      <c r="C282" s="469">
        <f>'Og s3a'!C284</f>
        <v>0</v>
      </c>
      <c r="D282" s="498">
        <f>'Og s3a'!F284</f>
        <v>0</v>
      </c>
      <c r="E282" s="392"/>
      <c r="F282" s="1215"/>
      <c r="G282" s="392"/>
      <c r="H282" s="594"/>
      <c r="I282" s="594"/>
      <c r="J282" s="63"/>
      <c r="K282" s="502">
        <f>'Og s3a'!G284</f>
        <v>0</v>
      </c>
      <c r="L282" s="57">
        <f>'Og s3a'!D284</f>
        <v>0</v>
      </c>
      <c r="M282" s="288">
        <f>Import!J282</f>
        <v>0</v>
      </c>
      <c r="N282" s="63"/>
      <c r="O282" s="63"/>
      <c r="P282" s="63"/>
      <c r="Q282" s="63"/>
      <c r="R282" s="63"/>
      <c r="S282" s="63"/>
      <c r="T282" s="63"/>
      <c r="U282" s="63"/>
    </row>
    <row r="283" spans="2:21" ht="15" customHeight="1">
      <c r="B283" s="1228" t="str">
        <f t="shared" si="4"/>
        <v/>
      </c>
      <c r="C283" s="469">
        <f>'Og s3a'!C285</f>
        <v>0</v>
      </c>
      <c r="D283" s="498">
        <f>'Og s3a'!F285</f>
        <v>0</v>
      </c>
      <c r="E283" s="392"/>
      <c r="F283" s="1215"/>
      <c r="G283" s="392"/>
      <c r="H283" s="594"/>
      <c r="I283" s="594"/>
      <c r="J283" s="63"/>
      <c r="K283" s="502">
        <f>'Og s3a'!G285</f>
        <v>0</v>
      </c>
      <c r="L283" s="57">
        <f>'Og s3a'!D285</f>
        <v>0</v>
      </c>
      <c r="M283" s="288">
        <f>Import!J283</f>
        <v>0</v>
      </c>
      <c r="N283" s="63"/>
      <c r="O283" s="63"/>
      <c r="P283" s="63"/>
      <c r="Q283" s="63"/>
      <c r="R283" s="63"/>
      <c r="S283" s="63"/>
      <c r="T283" s="63"/>
      <c r="U283" s="63"/>
    </row>
    <row r="284" spans="2:21" ht="15" customHeight="1">
      <c r="B284" s="1228" t="str">
        <f t="shared" si="4"/>
        <v/>
      </c>
      <c r="C284" s="469">
        <f>'Og s3a'!C286</f>
        <v>0</v>
      </c>
      <c r="D284" s="498">
        <f>'Og s3a'!F286</f>
        <v>0</v>
      </c>
      <c r="E284" s="392"/>
      <c r="F284" s="1215"/>
      <c r="G284" s="392"/>
      <c r="H284" s="594"/>
      <c r="I284" s="594"/>
      <c r="J284" s="63"/>
      <c r="K284" s="502">
        <f>'Og s3a'!G286</f>
        <v>0</v>
      </c>
      <c r="L284" s="57">
        <f>'Og s3a'!D286</f>
        <v>0</v>
      </c>
      <c r="M284" s="288">
        <f>Import!J284</f>
        <v>0</v>
      </c>
      <c r="N284" s="63"/>
      <c r="O284" s="63"/>
      <c r="P284" s="63"/>
      <c r="Q284" s="63"/>
      <c r="R284" s="63"/>
      <c r="S284" s="63"/>
      <c r="T284" s="63"/>
      <c r="U284" s="63"/>
    </row>
    <row r="285" spans="2:21" ht="15" customHeight="1">
      <c r="B285" s="1228" t="str">
        <f t="shared" si="4"/>
        <v/>
      </c>
      <c r="C285" s="469">
        <f>'Og s3a'!C287</f>
        <v>0</v>
      </c>
      <c r="D285" s="498">
        <f>'Og s3a'!F287</f>
        <v>0</v>
      </c>
      <c r="E285" s="392"/>
      <c r="F285" s="1215"/>
      <c r="G285" s="392"/>
      <c r="H285" s="594"/>
      <c r="I285" s="594"/>
      <c r="J285" s="63"/>
      <c r="K285" s="502">
        <f>'Og s3a'!G287</f>
        <v>0</v>
      </c>
      <c r="L285" s="57">
        <f>'Og s3a'!D287</f>
        <v>0</v>
      </c>
      <c r="M285" s="288">
        <f>Import!J285</f>
        <v>0</v>
      </c>
      <c r="N285" s="63"/>
      <c r="O285" s="63"/>
      <c r="P285" s="63"/>
      <c r="Q285" s="63"/>
      <c r="R285" s="63"/>
      <c r="S285" s="63"/>
      <c r="T285" s="63"/>
      <c r="U285" s="63"/>
    </row>
    <row r="286" spans="2:21" ht="15" customHeight="1">
      <c r="B286" s="1228" t="str">
        <f t="shared" si="4"/>
        <v/>
      </c>
      <c r="C286" s="469">
        <f>'Og s3a'!C288</f>
        <v>0</v>
      </c>
      <c r="D286" s="498">
        <f>'Og s3a'!F288</f>
        <v>0</v>
      </c>
      <c r="E286" s="392"/>
      <c r="F286" s="1215"/>
      <c r="G286" s="392"/>
      <c r="H286" s="594"/>
      <c r="I286" s="594"/>
      <c r="J286" s="63"/>
      <c r="K286" s="502">
        <f>'Og s3a'!G288</f>
        <v>0</v>
      </c>
      <c r="L286" s="57">
        <f>'Og s3a'!D288</f>
        <v>0</v>
      </c>
      <c r="M286" s="288">
        <f>Import!J286</f>
        <v>0</v>
      </c>
      <c r="N286" s="63"/>
      <c r="O286" s="63"/>
      <c r="P286" s="63"/>
      <c r="Q286" s="63"/>
      <c r="R286" s="63"/>
      <c r="S286" s="63"/>
      <c r="T286" s="63"/>
      <c r="U286" s="63"/>
    </row>
    <row r="287" spans="2:21" ht="15" customHeight="1">
      <c r="B287" s="1228" t="str">
        <f t="shared" si="4"/>
        <v/>
      </c>
      <c r="C287" s="469">
        <f>'Og s3a'!C289</f>
        <v>0</v>
      </c>
      <c r="D287" s="498">
        <f>'Og s3a'!F289</f>
        <v>0</v>
      </c>
      <c r="E287" s="392"/>
      <c r="F287" s="1215"/>
      <c r="G287" s="392"/>
      <c r="H287" s="594"/>
      <c r="I287" s="594"/>
      <c r="J287" s="63"/>
      <c r="K287" s="502">
        <f>'Og s3a'!G289</f>
        <v>0</v>
      </c>
      <c r="L287" s="57">
        <f>'Og s3a'!D289</f>
        <v>0</v>
      </c>
      <c r="M287" s="288">
        <f>Import!J287</f>
        <v>0</v>
      </c>
      <c r="N287" s="63"/>
      <c r="O287" s="63"/>
      <c r="P287" s="63"/>
      <c r="Q287" s="63"/>
      <c r="R287" s="63"/>
      <c r="S287" s="63"/>
      <c r="T287" s="63"/>
      <c r="U287" s="63"/>
    </row>
    <row r="288" spans="2:21" ht="15" customHeight="1">
      <c r="B288" s="1228" t="str">
        <f t="shared" si="4"/>
        <v/>
      </c>
      <c r="C288" s="469">
        <f>'Og s3a'!C290</f>
        <v>0</v>
      </c>
      <c r="D288" s="498">
        <f>'Og s3a'!F290</f>
        <v>0</v>
      </c>
      <c r="E288" s="392"/>
      <c r="F288" s="1215"/>
      <c r="G288" s="392"/>
      <c r="H288" s="594"/>
      <c r="I288" s="594"/>
      <c r="J288" s="63"/>
      <c r="K288" s="502">
        <f>'Og s3a'!G290</f>
        <v>0</v>
      </c>
      <c r="L288" s="57">
        <f>'Og s3a'!D290</f>
        <v>0</v>
      </c>
      <c r="M288" s="288">
        <f>Import!J288</f>
        <v>0</v>
      </c>
      <c r="N288" s="63"/>
      <c r="O288" s="63"/>
      <c r="P288" s="63"/>
      <c r="Q288" s="63"/>
      <c r="R288" s="63"/>
      <c r="S288" s="63"/>
      <c r="T288" s="63"/>
      <c r="U288" s="63"/>
    </row>
    <row r="289" spans="2:21" ht="15" customHeight="1">
      <c r="B289" s="1228" t="str">
        <f t="shared" si="4"/>
        <v/>
      </c>
      <c r="C289" s="469">
        <f>'Og s3a'!C291</f>
        <v>0</v>
      </c>
      <c r="D289" s="498">
        <f>'Og s3a'!F291</f>
        <v>0</v>
      </c>
      <c r="E289" s="392"/>
      <c r="F289" s="1215"/>
      <c r="G289" s="392"/>
      <c r="H289" s="594"/>
      <c r="I289" s="594"/>
      <c r="J289" s="63"/>
      <c r="K289" s="502">
        <f>'Og s3a'!G291</f>
        <v>0</v>
      </c>
      <c r="L289" s="57">
        <f>'Og s3a'!D291</f>
        <v>0</v>
      </c>
      <c r="M289" s="288">
        <f>Import!J289</f>
        <v>0</v>
      </c>
      <c r="N289" s="63"/>
      <c r="O289" s="63"/>
      <c r="P289" s="63"/>
      <c r="Q289" s="63"/>
      <c r="R289" s="63"/>
      <c r="S289" s="63"/>
      <c r="T289" s="63"/>
      <c r="U289" s="63"/>
    </row>
    <row r="290" spans="2:21" ht="15" customHeight="1">
      <c r="B290" s="1228" t="str">
        <f t="shared" si="4"/>
        <v/>
      </c>
      <c r="C290" s="469">
        <f>'Og s3a'!C292</f>
        <v>0</v>
      </c>
      <c r="D290" s="498">
        <f>'Og s3a'!F292</f>
        <v>0</v>
      </c>
      <c r="E290" s="392"/>
      <c r="F290" s="1215"/>
      <c r="G290" s="392"/>
      <c r="H290" s="594"/>
      <c r="I290" s="594"/>
      <c r="J290" s="63"/>
      <c r="K290" s="502">
        <f>'Og s3a'!G292</f>
        <v>0</v>
      </c>
      <c r="L290" s="57">
        <f>'Og s3a'!D292</f>
        <v>0</v>
      </c>
      <c r="M290" s="288">
        <f>Import!J290</f>
        <v>0</v>
      </c>
      <c r="N290" s="63"/>
      <c r="O290" s="63"/>
      <c r="P290" s="63"/>
      <c r="Q290" s="63"/>
      <c r="R290" s="63"/>
      <c r="S290" s="63"/>
      <c r="T290" s="63"/>
      <c r="U290" s="63"/>
    </row>
    <row r="291" spans="2:21" ht="15" customHeight="1">
      <c r="B291" s="1228" t="str">
        <f t="shared" si="4"/>
        <v/>
      </c>
      <c r="C291" s="469">
        <f>'Og s3a'!C293</f>
        <v>0</v>
      </c>
      <c r="D291" s="498">
        <f>'Og s3a'!F293</f>
        <v>0</v>
      </c>
      <c r="E291" s="392"/>
      <c r="F291" s="1215"/>
      <c r="G291" s="392"/>
      <c r="H291" s="594"/>
      <c r="I291" s="594"/>
      <c r="J291" s="63"/>
      <c r="K291" s="502">
        <f>'Og s3a'!G293</f>
        <v>0</v>
      </c>
      <c r="L291" s="57">
        <f>'Og s3a'!D293</f>
        <v>0</v>
      </c>
      <c r="M291" s="288">
        <f>Import!J291</f>
        <v>0</v>
      </c>
      <c r="N291" s="63"/>
      <c r="O291" s="63"/>
      <c r="P291" s="63"/>
      <c r="Q291" s="63"/>
      <c r="R291" s="63"/>
      <c r="S291" s="63"/>
      <c r="T291" s="63"/>
      <c r="U291" s="63"/>
    </row>
    <row r="292" spans="2:21" ht="15" customHeight="1">
      <c r="B292" s="1228" t="str">
        <f t="shared" si="4"/>
        <v/>
      </c>
      <c r="C292" s="469">
        <f>'Og s3a'!C294</f>
        <v>0</v>
      </c>
      <c r="D292" s="498">
        <f>'Og s3a'!F294</f>
        <v>0</v>
      </c>
      <c r="E292" s="392"/>
      <c r="F292" s="1215"/>
      <c r="G292" s="392"/>
      <c r="H292" s="594"/>
      <c r="I292" s="594"/>
      <c r="J292" s="63"/>
      <c r="K292" s="502">
        <f>'Og s3a'!G294</f>
        <v>0</v>
      </c>
      <c r="L292" s="57">
        <f>'Og s3a'!D294</f>
        <v>0</v>
      </c>
      <c r="M292" s="288">
        <f>Import!J292</f>
        <v>0</v>
      </c>
      <c r="N292" s="63"/>
      <c r="O292" s="63"/>
      <c r="P292" s="63"/>
      <c r="Q292" s="63"/>
      <c r="R292" s="63"/>
      <c r="S292" s="63"/>
      <c r="T292" s="63"/>
      <c r="U292" s="63"/>
    </row>
    <row r="293" spans="2:21" ht="15" customHeight="1">
      <c r="B293" s="1228" t="str">
        <f t="shared" si="4"/>
        <v/>
      </c>
      <c r="C293" s="469">
        <f>'Og s3a'!C295</f>
        <v>0</v>
      </c>
      <c r="D293" s="498">
        <f>'Og s3a'!F295</f>
        <v>0</v>
      </c>
      <c r="E293" s="392"/>
      <c r="F293" s="1215"/>
      <c r="G293" s="392"/>
      <c r="H293" s="594"/>
      <c r="I293" s="594"/>
      <c r="J293" s="63"/>
      <c r="K293" s="502">
        <f>'Og s3a'!G295</f>
        <v>0</v>
      </c>
      <c r="L293" s="57">
        <f>'Og s3a'!D295</f>
        <v>0</v>
      </c>
      <c r="M293" s="288">
        <f>Import!J293</f>
        <v>0</v>
      </c>
      <c r="N293" s="63"/>
      <c r="O293" s="63"/>
      <c r="P293" s="63"/>
      <c r="Q293" s="63"/>
      <c r="R293" s="63"/>
      <c r="S293" s="63"/>
      <c r="T293" s="63"/>
      <c r="U293" s="63"/>
    </row>
    <row r="294" spans="2:21" ht="15" customHeight="1">
      <c r="B294" s="1228" t="str">
        <f t="shared" si="4"/>
        <v/>
      </c>
      <c r="C294" s="469">
        <f>'Og s3a'!C296</f>
        <v>0</v>
      </c>
      <c r="D294" s="498">
        <f>'Og s3a'!F296</f>
        <v>0</v>
      </c>
      <c r="E294" s="392"/>
      <c r="F294" s="1215"/>
      <c r="G294" s="392"/>
      <c r="H294" s="594"/>
      <c r="I294" s="594"/>
      <c r="J294" s="63"/>
      <c r="K294" s="502">
        <f>'Og s3a'!G296</f>
        <v>0</v>
      </c>
      <c r="L294" s="57">
        <f>'Og s3a'!D296</f>
        <v>0</v>
      </c>
      <c r="M294" s="288">
        <f>Import!J294</f>
        <v>0</v>
      </c>
      <c r="N294" s="63"/>
      <c r="O294" s="63"/>
      <c r="P294" s="63"/>
      <c r="Q294" s="63"/>
      <c r="R294" s="63"/>
      <c r="S294" s="63"/>
      <c r="T294" s="63"/>
      <c r="U294" s="63"/>
    </row>
    <row r="295" spans="2:21" ht="15" customHeight="1">
      <c r="B295" s="1228" t="str">
        <f t="shared" si="4"/>
        <v/>
      </c>
      <c r="C295" s="469">
        <f>'Og s3a'!C297</f>
        <v>0</v>
      </c>
      <c r="D295" s="498">
        <f>'Og s3a'!F297</f>
        <v>0</v>
      </c>
      <c r="E295" s="392"/>
      <c r="F295" s="1215"/>
      <c r="G295" s="392"/>
      <c r="H295" s="594"/>
      <c r="I295" s="594"/>
      <c r="J295" s="63"/>
      <c r="K295" s="502">
        <f>'Og s3a'!G297</f>
        <v>0</v>
      </c>
      <c r="L295" s="57">
        <f>'Og s3a'!D297</f>
        <v>0</v>
      </c>
      <c r="M295" s="288">
        <f>Import!J295</f>
        <v>0</v>
      </c>
      <c r="N295" s="63"/>
      <c r="O295" s="63"/>
      <c r="P295" s="63"/>
      <c r="Q295" s="63"/>
      <c r="R295" s="63"/>
      <c r="S295" s="63"/>
      <c r="T295" s="63"/>
      <c r="U295" s="63"/>
    </row>
    <row r="296" spans="2:21" ht="15" customHeight="1">
      <c r="B296" s="1228" t="str">
        <f t="shared" si="4"/>
        <v/>
      </c>
      <c r="C296" s="469">
        <f>'Og s3a'!C298</f>
        <v>0</v>
      </c>
      <c r="D296" s="498">
        <f>'Og s3a'!F298</f>
        <v>0</v>
      </c>
      <c r="E296" s="392"/>
      <c r="F296" s="1215"/>
      <c r="G296" s="392"/>
      <c r="H296" s="594"/>
      <c r="I296" s="594"/>
      <c r="J296" s="63"/>
      <c r="K296" s="502">
        <f>'Og s3a'!G298</f>
        <v>0</v>
      </c>
      <c r="L296" s="57">
        <f>'Og s3a'!D298</f>
        <v>0</v>
      </c>
      <c r="M296" s="288">
        <f>Import!J296</f>
        <v>0</v>
      </c>
      <c r="N296" s="63"/>
      <c r="O296" s="63"/>
      <c r="P296" s="63"/>
      <c r="Q296" s="63"/>
      <c r="R296" s="63"/>
      <c r="S296" s="63"/>
      <c r="T296" s="63"/>
      <c r="U296" s="63"/>
    </row>
    <row r="297" spans="2:21" ht="15" customHeight="1">
      <c r="B297" s="1228" t="str">
        <f t="shared" si="4"/>
        <v/>
      </c>
      <c r="C297" s="469">
        <f>'Og s3a'!C299</f>
        <v>0</v>
      </c>
      <c r="D297" s="498">
        <f>'Og s3a'!F299</f>
        <v>0</v>
      </c>
      <c r="E297" s="392"/>
      <c r="F297" s="1215"/>
      <c r="G297" s="392"/>
      <c r="H297" s="594"/>
      <c r="I297" s="594"/>
      <c r="J297" s="63"/>
      <c r="K297" s="502">
        <f>'Og s3a'!G299</f>
        <v>0</v>
      </c>
      <c r="L297" s="57">
        <f>'Og s3a'!D299</f>
        <v>0</v>
      </c>
      <c r="M297" s="288">
        <f>Import!J297</f>
        <v>0</v>
      </c>
      <c r="N297" s="63"/>
      <c r="O297" s="63"/>
      <c r="P297" s="63"/>
      <c r="Q297" s="63"/>
      <c r="R297" s="63"/>
      <c r="S297" s="63"/>
      <c r="T297" s="63"/>
      <c r="U297" s="63"/>
    </row>
    <row r="298" spans="2:21" ht="15" customHeight="1">
      <c r="B298" s="1228" t="str">
        <f t="shared" si="4"/>
        <v/>
      </c>
      <c r="C298" s="469">
        <f>'Og s3a'!C300</f>
        <v>0</v>
      </c>
      <c r="D298" s="498">
        <f>'Og s3a'!F300</f>
        <v>0</v>
      </c>
      <c r="E298" s="392"/>
      <c r="F298" s="1215"/>
      <c r="G298" s="392"/>
      <c r="H298" s="594"/>
      <c r="I298" s="594"/>
      <c r="J298" s="63"/>
      <c r="K298" s="502">
        <f>'Og s3a'!G300</f>
        <v>0</v>
      </c>
      <c r="L298" s="57">
        <f>'Og s3a'!D300</f>
        <v>0</v>
      </c>
      <c r="M298" s="288">
        <f>Import!J298</f>
        <v>0</v>
      </c>
      <c r="N298" s="63"/>
      <c r="O298" s="63"/>
      <c r="P298" s="63"/>
      <c r="Q298" s="63"/>
      <c r="R298" s="63"/>
      <c r="S298" s="63"/>
      <c r="T298" s="63"/>
      <c r="U298" s="63"/>
    </row>
    <row r="299" spans="2:21" ht="15" customHeight="1">
      <c r="B299" s="1228" t="str">
        <f t="shared" si="4"/>
        <v/>
      </c>
      <c r="C299" s="469">
        <f>'Og s3a'!C301</f>
        <v>0</v>
      </c>
      <c r="D299" s="498">
        <f>'Og s3a'!F301</f>
        <v>0</v>
      </c>
      <c r="E299" s="392"/>
      <c r="F299" s="1215"/>
      <c r="G299" s="392"/>
      <c r="H299" s="594"/>
      <c r="I299" s="594"/>
      <c r="J299" s="63"/>
      <c r="K299" s="502">
        <f>'Og s3a'!G301</f>
        <v>0</v>
      </c>
      <c r="L299" s="57">
        <f>'Og s3a'!D301</f>
        <v>0</v>
      </c>
      <c r="M299" s="288">
        <f>Import!J299</f>
        <v>0</v>
      </c>
      <c r="N299" s="63"/>
      <c r="O299" s="63"/>
      <c r="P299" s="63"/>
      <c r="Q299" s="63"/>
      <c r="R299" s="63"/>
      <c r="S299" s="63"/>
      <c r="T299" s="63"/>
      <c r="U299" s="63"/>
    </row>
    <row r="300" spans="2:21" ht="15" customHeight="1">
      <c r="B300" s="1228" t="str">
        <f t="shared" si="4"/>
        <v/>
      </c>
      <c r="C300" s="469">
        <f>'Og s3a'!C302</f>
        <v>0</v>
      </c>
      <c r="D300" s="498">
        <f>'Og s3a'!F302</f>
        <v>0</v>
      </c>
      <c r="E300" s="392"/>
      <c r="F300" s="1215"/>
      <c r="G300" s="392"/>
      <c r="H300" s="594"/>
      <c r="I300" s="594"/>
      <c r="J300" s="63"/>
      <c r="K300" s="502">
        <f>'Og s3a'!G302</f>
        <v>0</v>
      </c>
      <c r="L300" s="57">
        <f>'Og s3a'!D302</f>
        <v>0</v>
      </c>
      <c r="M300" s="288">
        <f>Import!J300</f>
        <v>0</v>
      </c>
      <c r="N300" s="63"/>
      <c r="O300" s="63"/>
      <c r="P300" s="63"/>
      <c r="Q300" s="63"/>
      <c r="R300" s="63"/>
      <c r="S300" s="63"/>
      <c r="T300" s="63"/>
      <c r="U300" s="63"/>
    </row>
    <row r="301" spans="2:21" ht="15" customHeight="1">
      <c r="B301" s="1228" t="str">
        <f t="shared" si="4"/>
        <v/>
      </c>
      <c r="C301" s="469">
        <f>'Og s3a'!C303</f>
        <v>0</v>
      </c>
      <c r="D301" s="498">
        <f>'Og s3a'!F303</f>
        <v>0</v>
      </c>
      <c r="E301" s="392"/>
      <c r="F301" s="1215"/>
      <c r="G301" s="392"/>
      <c r="H301" s="594"/>
      <c r="I301" s="594"/>
      <c r="J301" s="63"/>
      <c r="K301" s="502">
        <f>'Og s3a'!G303</f>
        <v>0</v>
      </c>
      <c r="L301" s="57">
        <f>'Og s3a'!D303</f>
        <v>0</v>
      </c>
      <c r="M301" s="288">
        <f>Import!J301</f>
        <v>0</v>
      </c>
      <c r="N301" s="63"/>
      <c r="O301" s="63"/>
      <c r="P301" s="63"/>
      <c r="Q301" s="63"/>
      <c r="R301" s="63"/>
      <c r="S301" s="63"/>
      <c r="T301" s="63"/>
      <c r="U301" s="63"/>
    </row>
    <row r="302" spans="2:21" ht="15" customHeight="1">
      <c r="B302" s="1228" t="str">
        <f t="shared" si="4"/>
        <v/>
      </c>
      <c r="C302" s="469">
        <f>'Og s3a'!C304</f>
        <v>0</v>
      </c>
      <c r="D302" s="498">
        <f>'Og s3a'!F304</f>
        <v>0</v>
      </c>
      <c r="E302" s="392"/>
      <c r="F302" s="1215"/>
      <c r="G302" s="392"/>
      <c r="H302" s="594"/>
      <c r="I302" s="594"/>
      <c r="J302" s="63"/>
      <c r="K302" s="502">
        <f>'Og s3a'!G304</f>
        <v>0</v>
      </c>
      <c r="L302" s="57">
        <f>'Og s3a'!D304</f>
        <v>0</v>
      </c>
      <c r="M302" s="288">
        <f>Import!J302</f>
        <v>0</v>
      </c>
      <c r="N302" s="63"/>
      <c r="O302" s="63"/>
      <c r="P302" s="63"/>
      <c r="Q302" s="63"/>
      <c r="R302" s="63"/>
      <c r="S302" s="63"/>
      <c r="T302" s="63"/>
      <c r="U302" s="63"/>
    </row>
    <row r="303" spans="2:21" ht="15" customHeight="1">
      <c r="B303" s="1228" t="str">
        <f t="shared" si="4"/>
        <v/>
      </c>
      <c r="C303" s="469">
        <f>'Og s3a'!C305</f>
        <v>0</v>
      </c>
      <c r="D303" s="498">
        <f>'Og s3a'!F305</f>
        <v>0</v>
      </c>
      <c r="E303" s="392"/>
      <c r="F303" s="1215"/>
      <c r="G303" s="392"/>
      <c r="H303" s="594"/>
      <c r="I303" s="594"/>
      <c r="J303" s="63"/>
      <c r="K303" s="502">
        <f>'Og s3a'!G305</f>
        <v>0</v>
      </c>
      <c r="L303" s="57">
        <f>'Og s3a'!D305</f>
        <v>0</v>
      </c>
      <c r="M303" s="288">
        <f>Import!J303</f>
        <v>0</v>
      </c>
      <c r="N303" s="63"/>
      <c r="O303" s="63"/>
      <c r="P303" s="63"/>
      <c r="Q303" s="63"/>
      <c r="R303" s="63"/>
      <c r="S303" s="63"/>
      <c r="T303" s="63"/>
      <c r="U303" s="63"/>
    </row>
    <row r="304" spans="2:21" ht="15" customHeight="1">
      <c r="B304" s="1228" t="str">
        <f t="shared" si="4"/>
        <v/>
      </c>
      <c r="C304" s="469">
        <f>'Og s3a'!C306</f>
        <v>0</v>
      </c>
      <c r="D304" s="498">
        <f>'Og s3a'!F306</f>
        <v>0</v>
      </c>
      <c r="E304" s="392"/>
      <c r="F304" s="1215"/>
      <c r="G304" s="392"/>
      <c r="H304" s="594"/>
      <c r="I304" s="594"/>
      <c r="J304" s="63"/>
      <c r="K304" s="502">
        <f>'Og s3a'!G306</f>
        <v>0</v>
      </c>
      <c r="L304" s="57">
        <f>'Og s3a'!D306</f>
        <v>0</v>
      </c>
      <c r="M304" s="288">
        <f>Import!J304</f>
        <v>0</v>
      </c>
      <c r="N304" s="63"/>
      <c r="O304" s="63"/>
      <c r="P304" s="63"/>
      <c r="Q304" s="63"/>
      <c r="R304" s="63"/>
      <c r="S304" s="63"/>
      <c r="T304" s="63"/>
      <c r="U304" s="63"/>
    </row>
    <row r="305" spans="2:21" ht="15" customHeight="1">
      <c r="B305" s="1228" t="str">
        <f t="shared" si="4"/>
        <v/>
      </c>
      <c r="C305" s="469">
        <f>'Og s3a'!C307</f>
        <v>0</v>
      </c>
      <c r="D305" s="498">
        <f>'Og s3a'!F307</f>
        <v>0</v>
      </c>
      <c r="E305" s="392"/>
      <c r="F305" s="1215"/>
      <c r="G305" s="392"/>
      <c r="H305" s="594"/>
      <c r="I305" s="594"/>
      <c r="J305" s="63"/>
      <c r="K305" s="502">
        <f>'Og s3a'!G307</f>
        <v>0</v>
      </c>
      <c r="L305" s="57">
        <f>'Og s3a'!D307</f>
        <v>0</v>
      </c>
      <c r="M305" s="288">
        <f>Import!J305</f>
        <v>0</v>
      </c>
      <c r="N305" s="63"/>
      <c r="O305" s="63"/>
      <c r="P305" s="63"/>
      <c r="Q305" s="63"/>
      <c r="R305" s="63"/>
      <c r="S305" s="63"/>
      <c r="T305" s="63"/>
      <c r="U305" s="63"/>
    </row>
    <row r="306" spans="2:21" ht="15" customHeight="1">
      <c r="B306" s="1228" t="str">
        <f t="shared" si="4"/>
        <v/>
      </c>
      <c r="C306" s="469">
        <f>'Og s3a'!C308</f>
        <v>0</v>
      </c>
      <c r="D306" s="498">
        <f>'Og s3a'!F308</f>
        <v>0</v>
      </c>
      <c r="E306" s="392"/>
      <c r="F306" s="1215"/>
      <c r="G306" s="392"/>
      <c r="H306" s="594"/>
      <c r="I306" s="594"/>
      <c r="J306" s="63"/>
      <c r="K306" s="502">
        <f>'Og s3a'!G308</f>
        <v>0</v>
      </c>
      <c r="L306" s="57">
        <f>'Og s3a'!D308</f>
        <v>0</v>
      </c>
      <c r="M306" s="288">
        <f>Import!J306</f>
        <v>0</v>
      </c>
      <c r="N306" s="63"/>
      <c r="O306" s="63"/>
      <c r="P306" s="63"/>
      <c r="Q306" s="63"/>
      <c r="R306" s="63"/>
      <c r="S306" s="63"/>
      <c r="T306" s="63"/>
      <c r="U306" s="63"/>
    </row>
    <row r="307" spans="2:21" ht="15" customHeight="1">
      <c r="B307" s="1228" t="str">
        <f t="shared" si="4"/>
        <v/>
      </c>
      <c r="C307" s="469">
        <f>'Og s3a'!C309</f>
        <v>0</v>
      </c>
      <c r="D307" s="498">
        <f>'Og s3a'!F309</f>
        <v>0</v>
      </c>
      <c r="E307" s="392"/>
      <c r="F307" s="1215"/>
      <c r="G307" s="392"/>
      <c r="H307" s="594"/>
      <c r="I307" s="594"/>
      <c r="J307" s="63"/>
      <c r="K307" s="502">
        <f>'Og s3a'!G309</f>
        <v>0</v>
      </c>
      <c r="L307" s="57">
        <f>'Og s3a'!D309</f>
        <v>0</v>
      </c>
      <c r="M307" s="288">
        <f>Import!J307</f>
        <v>0</v>
      </c>
      <c r="N307" s="63"/>
      <c r="O307" s="63"/>
      <c r="P307" s="63"/>
      <c r="Q307" s="63"/>
      <c r="R307" s="63"/>
      <c r="S307" s="63"/>
      <c r="T307" s="63"/>
      <c r="U307" s="63"/>
    </row>
    <row r="308" spans="2:21" ht="15" customHeight="1">
      <c r="B308" s="1228" t="str">
        <f t="shared" si="4"/>
        <v/>
      </c>
      <c r="C308" s="469">
        <f>'Og s3a'!C310</f>
        <v>0</v>
      </c>
      <c r="D308" s="498">
        <f>'Og s3a'!F310</f>
        <v>0</v>
      </c>
      <c r="E308" s="392"/>
      <c r="F308" s="1215"/>
      <c r="G308" s="392"/>
      <c r="H308" s="594"/>
      <c r="I308" s="594"/>
      <c r="J308" s="63"/>
      <c r="K308" s="502">
        <f>'Og s3a'!G310</f>
        <v>0</v>
      </c>
      <c r="L308" s="57">
        <f>'Og s3a'!D310</f>
        <v>0</v>
      </c>
      <c r="M308" s="288">
        <f>Import!J308</f>
        <v>0</v>
      </c>
      <c r="N308" s="63"/>
      <c r="O308" s="63"/>
      <c r="P308" s="63"/>
      <c r="Q308" s="63"/>
      <c r="R308" s="63"/>
      <c r="S308" s="63"/>
      <c r="T308" s="63"/>
      <c r="U308" s="63"/>
    </row>
    <row r="309" spans="2:21" ht="15" customHeight="1">
      <c r="B309" s="1228" t="str">
        <f t="shared" si="4"/>
        <v/>
      </c>
      <c r="C309" s="469">
        <f>'Og s3a'!C311</f>
        <v>0</v>
      </c>
      <c r="D309" s="498">
        <f>'Og s3a'!F311</f>
        <v>0</v>
      </c>
      <c r="E309" s="392"/>
      <c r="F309" s="1215"/>
      <c r="G309" s="392"/>
      <c r="H309" s="594"/>
      <c r="I309" s="594"/>
      <c r="J309" s="63"/>
      <c r="K309" s="502">
        <f>'Og s3a'!G311</f>
        <v>0</v>
      </c>
      <c r="L309" s="57">
        <f>'Og s3a'!D311</f>
        <v>0</v>
      </c>
      <c r="M309" s="288">
        <f>Import!J309</f>
        <v>0</v>
      </c>
      <c r="N309" s="63"/>
      <c r="O309" s="63"/>
      <c r="P309" s="63"/>
      <c r="Q309" s="63"/>
      <c r="R309" s="63"/>
      <c r="S309" s="63"/>
      <c r="T309" s="63"/>
      <c r="U309" s="63"/>
    </row>
    <row r="310" spans="2:21" ht="15" customHeight="1">
      <c r="B310" s="1228" t="str">
        <f t="shared" si="4"/>
        <v/>
      </c>
      <c r="C310" s="469">
        <f>'Og s3a'!C312</f>
        <v>0</v>
      </c>
      <c r="D310" s="498">
        <f>'Og s3a'!F312</f>
        <v>0</v>
      </c>
      <c r="E310" s="392"/>
      <c r="F310" s="1215"/>
      <c r="G310" s="392"/>
      <c r="H310" s="594"/>
      <c r="I310" s="594"/>
      <c r="J310" s="63"/>
      <c r="K310" s="502">
        <f>'Og s3a'!G312</f>
        <v>0</v>
      </c>
      <c r="L310" s="57">
        <f>'Og s3a'!D312</f>
        <v>0</v>
      </c>
      <c r="M310" s="288">
        <f>Import!J310</f>
        <v>0</v>
      </c>
      <c r="N310" s="63"/>
      <c r="O310" s="63"/>
      <c r="P310" s="63"/>
      <c r="Q310" s="63"/>
      <c r="R310" s="63"/>
      <c r="S310" s="63"/>
      <c r="T310" s="63"/>
      <c r="U310" s="63"/>
    </row>
    <row r="311" spans="2:21" ht="15" customHeight="1">
      <c r="B311" s="1228" t="str">
        <f t="shared" si="4"/>
        <v/>
      </c>
      <c r="C311" s="469">
        <f>'Og s3a'!C313</f>
        <v>0</v>
      </c>
      <c r="D311" s="498">
        <f>'Og s3a'!F313</f>
        <v>0</v>
      </c>
      <c r="E311" s="392"/>
      <c r="F311" s="1215"/>
      <c r="G311" s="392"/>
      <c r="H311" s="594"/>
      <c r="I311" s="594"/>
      <c r="J311" s="63"/>
      <c r="K311" s="502">
        <f>'Og s3a'!G313</f>
        <v>0</v>
      </c>
      <c r="L311" s="57">
        <f>'Og s3a'!D313</f>
        <v>0</v>
      </c>
      <c r="M311" s="288">
        <f>Import!J311</f>
        <v>0</v>
      </c>
      <c r="N311" s="63"/>
      <c r="O311" s="63"/>
      <c r="P311" s="63"/>
      <c r="Q311" s="63"/>
      <c r="R311" s="63"/>
      <c r="S311" s="63"/>
      <c r="T311" s="63"/>
      <c r="U311" s="63"/>
    </row>
    <row r="312" spans="2:21" ht="15" customHeight="1">
      <c r="B312" s="1228" t="str">
        <f t="shared" si="4"/>
        <v/>
      </c>
      <c r="C312" s="469">
        <f>'Og s3a'!C314</f>
        <v>0</v>
      </c>
      <c r="D312" s="498">
        <f>'Og s3a'!F314</f>
        <v>0</v>
      </c>
      <c r="E312" s="392"/>
      <c r="F312" s="1215"/>
      <c r="G312" s="392"/>
      <c r="H312" s="594"/>
      <c r="I312" s="594"/>
      <c r="J312" s="63"/>
      <c r="K312" s="502">
        <f>'Og s3a'!G314</f>
        <v>0</v>
      </c>
      <c r="L312" s="57">
        <f>'Og s3a'!D314</f>
        <v>0</v>
      </c>
      <c r="M312" s="288">
        <f>Import!J312</f>
        <v>0</v>
      </c>
      <c r="N312" s="63"/>
      <c r="O312" s="63"/>
      <c r="P312" s="63"/>
      <c r="Q312" s="63"/>
      <c r="R312" s="63"/>
      <c r="S312" s="63"/>
      <c r="T312" s="63"/>
      <c r="U312" s="63"/>
    </row>
    <row r="313" spans="2:21" ht="15" customHeight="1">
      <c r="B313" s="1228" t="str">
        <f t="shared" si="4"/>
        <v/>
      </c>
      <c r="C313" s="469">
        <f>'Og s3a'!C315</f>
        <v>0</v>
      </c>
      <c r="D313" s="498">
        <f>'Og s3a'!F315</f>
        <v>0</v>
      </c>
      <c r="E313" s="392"/>
      <c r="F313" s="1215"/>
      <c r="G313" s="392"/>
      <c r="H313" s="594"/>
      <c r="I313" s="594"/>
      <c r="J313" s="63"/>
      <c r="K313" s="502">
        <f>'Og s3a'!G315</f>
        <v>0</v>
      </c>
      <c r="L313" s="57">
        <f>'Og s3a'!D315</f>
        <v>0</v>
      </c>
      <c r="M313" s="288">
        <f>Import!J313</f>
        <v>0</v>
      </c>
      <c r="N313" s="63"/>
      <c r="O313" s="63"/>
      <c r="P313" s="63"/>
      <c r="Q313" s="63"/>
      <c r="R313" s="63"/>
      <c r="S313" s="63"/>
      <c r="T313" s="63"/>
      <c r="U313" s="63"/>
    </row>
    <row r="314" spans="2:21" ht="15" customHeight="1">
      <c r="B314" s="1228" t="str">
        <f t="shared" si="4"/>
        <v/>
      </c>
      <c r="C314" s="469">
        <f>'Og s3a'!C316</f>
        <v>0</v>
      </c>
      <c r="D314" s="498">
        <f>'Og s3a'!F316</f>
        <v>0</v>
      </c>
      <c r="E314" s="392"/>
      <c r="F314" s="1215"/>
      <c r="G314" s="392"/>
      <c r="H314" s="594"/>
      <c r="I314" s="594"/>
      <c r="J314" s="63"/>
      <c r="K314" s="502">
        <f>'Og s3a'!G316</f>
        <v>0</v>
      </c>
      <c r="L314" s="57">
        <f>'Og s3a'!D316</f>
        <v>0</v>
      </c>
      <c r="M314" s="288">
        <f>Import!J314</f>
        <v>0</v>
      </c>
      <c r="N314" s="63"/>
      <c r="O314" s="63"/>
      <c r="P314" s="63"/>
      <c r="Q314" s="63"/>
      <c r="R314" s="63"/>
      <c r="S314" s="63"/>
      <c r="T314" s="63"/>
      <c r="U314" s="63"/>
    </row>
    <row r="315" spans="2:21" ht="15" customHeight="1">
      <c r="B315" s="1228" t="str">
        <f t="shared" si="4"/>
        <v/>
      </c>
      <c r="C315" s="469">
        <f>'Og s3a'!C317</f>
        <v>0</v>
      </c>
      <c r="D315" s="498">
        <f>'Og s3a'!F317</f>
        <v>0</v>
      </c>
      <c r="E315" s="392"/>
      <c r="F315" s="1215"/>
      <c r="G315" s="392"/>
      <c r="H315" s="594"/>
      <c r="I315" s="594"/>
      <c r="J315" s="63"/>
      <c r="K315" s="502">
        <f>'Og s3a'!G317</f>
        <v>0</v>
      </c>
      <c r="L315" s="57">
        <f>'Og s3a'!D317</f>
        <v>0</v>
      </c>
      <c r="M315" s="288">
        <f>Import!J315</f>
        <v>0</v>
      </c>
      <c r="N315" s="63"/>
      <c r="O315" s="63"/>
      <c r="P315" s="63"/>
      <c r="Q315" s="63"/>
      <c r="R315" s="63"/>
      <c r="S315" s="63"/>
      <c r="T315" s="63"/>
      <c r="U315" s="63"/>
    </row>
    <row r="316" spans="2:21" ht="15" customHeight="1">
      <c r="B316" s="1228" t="str">
        <f t="shared" si="4"/>
        <v/>
      </c>
      <c r="C316" s="469">
        <f>'Og s3a'!C318</f>
        <v>0</v>
      </c>
      <c r="D316" s="498">
        <f>'Og s3a'!F318</f>
        <v>0</v>
      </c>
      <c r="E316" s="392"/>
      <c r="F316" s="1215"/>
      <c r="G316" s="392"/>
      <c r="H316" s="594"/>
      <c r="I316" s="594"/>
      <c r="J316" s="63"/>
      <c r="K316" s="502">
        <f>'Og s3a'!G318</f>
        <v>0</v>
      </c>
      <c r="L316" s="57">
        <f>'Og s3a'!D318</f>
        <v>0</v>
      </c>
      <c r="M316" s="288">
        <f>Import!J316</f>
        <v>0</v>
      </c>
      <c r="N316" s="63"/>
      <c r="O316" s="63"/>
      <c r="P316" s="63"/>
      <c r="Q316" s="63"/>
      <c r="R316" s="63"/>
      <c r="S316" s="63"/>
      <c r="T316" s="63"/>
      <c r="U316" s="63"/>
    </row>
    <row r="317" spans="2:21" ht="15" customHeight="1">
      <c r="B317" s="1228" t="str">
        <f t="shared" si="4"/>
        <v/>
      </c>
      <c r="C317" s="469">
        <f>'Og s3a'!C319</f>
        <v>0</v>
      </c>
      <c r="D317" s="498">
        <f>'Og s3a'!F319</f>
        <v>0</v>
      </c>
      <c r="E317" s="392"/>
      <c r="F317" s="1215"/>
      <c r="G317" s="392"/>
      <c r="H317" s="594"/>
      <c r="I317" s="594"/>
      <c r="J317" s="63"/>
      <c r="K317" s="502">
        <f>'Og s3a'!G319</f>
        <v>0</v>
      </c>
      <c r="L317" s="57">
        <f>'Og s3a'!D319</f>
        <v>0</v>
      </c>
      <c r="M317" s="288">
        <f>Import!J317</f>
        <v>0</v>
      </c>
      <c r="N317" s="63"/>
      <c r="O317" s="63"/>
      <c r="P317" s="63"/>
      <c r="Q317" s="63"/>
      <c r="R317" s="63"/>
      <c r="S317" s="63"/>
      <c r="T317" s="63"/>
      <c r="U317" s="63"/>
    </row>
    <row r="318" spans="2:21" ht="15" customHeight="1">
      <c r="B318" s="1228" t="str">
        <f t="shared" si="4"/>
        <v/>
      </c>
      <c r="C318" s="469">
        <f>'Og s3a'!C320</f>
        <v>0</v>
      </c>
      <c r="D318" s="498">
        <f>'Og s3a'!F320</f>
        <v>0</v>
      </c>
      <c r="E318" s="392"/>
      <c r="F318" s="1215"/>
      <c r="G318" s="392"/>
      <c r="H318" s="594"/>
      <c r="I318" s="594"/>
      <c r="J318" s="63"/>
      <c r="K318" s="502">
        <f>'Og s3a'!G320</f>
        <v>0</v>
      </c>
      <c r="L318" s="57">
        <f>'Og s3a'!D320</f>
        <v>0</v>
      </c>
      <c r="M318" s="288">
        <f>Import!J318</f>
        <v>0</v>
      </c>
      <c r="N318" s="63"/>
      <c r="O318" s="63"/>
      <c r="P318" s="63"/>
      <c r="Q318" s="63"/>
      <c r="R318" s="63"/>
      <c r="S318" s="63"/>
      <c r="T318" s="63"/>
      <c r="U318" s="63"/>
    </row>
    <row r="319" spans="2:21" ht="15" customHeight="1">
      <c r="B319" s="1228" t="str">
        <f t="shared" si="4"/>
        <v/>
      </c>
      <c r="C319" s="469">
        <f>'Og s3a'!C321</f>
        <v>0</v>
      </c>
      <c r="D319" s="498">
        <f>'Og s3a'!F321</f>
        <v>0</v>
      </c>
      <c r="E319" s="392"/>
      <c r="F319" s="1215"/>
      <c r="G319" s="392"/>
      <c r="H319" s="594"/>
      <c r="I319" s="594"/>
      <c r="J319" s="63"/>
      <c r="K319" s="502">
        <f>'Og s3a'!G321</f>
        <v>0</v>
      </c>
      <c r="L319" s="57">
        <f>'Og s3a'!D321</f>
        <v>0</v>
      </c>
      <c r="M319" s="288">
        <f>Import!J319</f>
        <v>0</v>
      </c>
      <c r="N319" s="63"/>
      <c r="O319" s="63"/>
      <c r="P319" s="63"/>
      <c r="Q319" s="63"/>
      <c r="R319" s="63"/>
      <c r="S319" s="63"/>
      <c r="T319" s="63"/>
      <c r="U319" s="63"/>
    </row>
    <row r="320" spans="2:21" ht="15" customHeight="1">
      <c r="B320" s="1228" t="str">
        <f t="shared" si="4"/>
        <v/>
      </c>
      <c r="C320" s="469">
        <f>'Og s3a'!C322</f>
        <v>0</v>
      </c>
      <c r="D320" s="498">
        <f>'Og s3a'!F322</f>
        <v>0</v>
      </c>
      <c r="E320" s="392"/>
      <c r="F320" s="1215"/>
      <c r="G320" s="392"/>
      <c r="H320" s="594"/>
      <c r="I320" s="594"/>
      <c r="J320" s="63"/>
      <c r="K320" s="502">
        <f>'Og s3a'!G322</f>
        <v>0</v>
      </c>
      <c r="L320" s="57">
        <f>'Og s3a'!D322</f>
        <v>0</v>
      </c>
      <c r="M320" s="288">
        <f>Import!J320</f>
        <v>0</v>
      </c>
      <c r="N320" s="63"/>
      <c r="O320" s="63"/>
      <c r="P320" s="63"/>
      <c r="Q320" s="63"/>
      <c r="R320" s="63"/>
      <c r="S320" s="63"/>
      <c r="T320" s="63"/>
      <c r="U320" s="63"/>
    </row>
    <row r="321" spans="2:21" ht="15" customHeight="1">
      <c r="B321" s="1228" t="str">
        <f t="shared" si="4"/>
        <v/>
      </c>
      <c r="C321" s="469">
        <f>'Og s3a'!C323</f>
        <v>0</v>
      </c>
      <c r="D321" s="498">
        <f>'Og s3a'!F323</f>
        <v>0</v>
      </c>
      <c r="E321" s="392"/>
      <c r="F321" s="1215"/>
      <c r="G321" s="392"/>
      <c r="H321" s="594"/>
      <c r="I321" s="594"/>
      <c r="J321" s="63"/>
      <c r="K321" s="502">
        <f>'Og s3a'!G323</f>
        <v>0</v>
      </c>
      <c r="L321" s="57">
        <f>'Og s3a'!D323</f>
        <v>0</v>
      </c>
      <c r="M321" s="288">
        <f>Import!J321</f>
        <v>0</v>
      </c>
      <c r="N321" s="63"/>
      <c r="O321" s="63"/>
      <c r="P321" s="63"/>
      <c r="Q321" s="63"/>
      <c r="R321" s="63"/>
      <c r="S321" s="63"/>
      <c r="T321" s="63"/>
      <c r="U321" s="63"/>
    </row>
    <row r="322" spans="2:21" ht="15" customHeight="1">
      <c r="B322" s="1228" t="str">
        <f t="shared" si="4"/>
        <v/>
      </c>
      <c r="C322" s="469">
        <f>'Og s3a'!C324</f>
        <v>0</v>
      </c>
      <c r="D322" s="498">
        <f>'Og s3a'!F324</f>
        <v>0</v>
      </c>
      <c r="E322" s="392"/>
      <c r="F322" s="1215"/>
      <c r="G322" s="392"/>
      <c r="H322" s="594"/>
      <c r="I322" s="594"/>
      <c r="J322" s="63"/>
      <c r="K322" s="502">
        <f>'Og s3a'!G324</f>
        <v>0</v>
      </c>
      <c r="L322" s="57">
        <f>'Og s3a'!D324</f>
        <v>0</v>
      </c>
      <c r="M322" s="288">
        <f>Import!J322</f>
        <v>0</v>
      </c>
      <c r="N322" s="63"/>
      <c r="O322" s="63"/>
      <c r="P322" s="63"/>
      <c r="Q322" s="63"/>
      <c r="R322" s="63"/>
      <c r="S322" s="63"/>
      <c r="T322" s="63"/>
      <c r="U322" s="63"/>
    </row>
    <row r="323" spans="2:21" ht="15" customHeight="1">
      <c r="B323" s="1228" t="str">
        <f t="shared" si="4"/>
        <v/>
      </c>
      <c r="C323" s="469">
        <f>'Og s3a'!C325</f>
        <v>0</v>
      </c>
      <c r="D323" s="498">
        <f>'Og s3a'!F325</f>
        <v>0</v>
      </c>
      <c r="E323" s="392"/>
      <c r="F323" s="1215"/>
      <c r="G323" s="392"/>
      <c r="H323" s="594"/>
      <c r="I323" s="594"/>
      <c r="J323" s="63"/>
      <c r="K323" s="502">
        <f>'Og s3a'!G325</f>
        <v>0</v>
      </c>
      <c r="L323" s="57">
        <f>'Og s3a'!D325</f>
        <v>0</v>
      </c>
      <c r="M323" s="288">
        <f>Import!J323</f>
        <v>0</v>
      </c>
      <c r="N323" s="63"/>
      <c r="O323" s="63"/>
      <c r="P323" s="63"/>
      <c r="Q323" s="63"/>
      <c r="R323" s="63"/>
      <c r="S323" s="63"/>
      <c r="T323" s="63"/>
      <c r="U323" s="63"/>
    </row>
    <row r="324" spans="2:21" ht="15" customHeight="1">
      <c r="B324" s="1228" t="str">
        <f t="shared" si="4"/>
        <v/>
      </c>
      <c r="C324" s="469">
        <f>'Og s3a'!C326</f>
        <v>0</v>
      </c>
      <c r="D324" s="498">
        <f>'Og s3a'!F326</f>
        <v>0</v>
      </c>
      <c r="E324" s="392"/>
      <c r="F324" s="1215"/>
      <c r="G324" s="392"/>
      <c r="H324" s="594"/>
      <c r="I324" s="594"/>
      <c r="J324" s="63"/>
      <c r="K324" s="502">
        <f>'Og s3a'!G326</f>
        <v>0</v>
      </c>
      <c r="L324" s="57">
        <f>'Og s3a'!D326</f>
        <v>0</v>
      </c>
      <c r="M324" s="288">
        <f>Import!J324</f>
        <v>0</v>
      </c>
      <c r="N324" s="63"/>
      <c r="O324" s="63"/>
      <c r="P324" s="63"/>
      <c r="Q324" s="63"/>
      <c r="R324" s="63"/>
      <c r="S324" s="63"/>
      <c r="T324" s="63"/>
      <c r="U324" s="63"/>
    </row>
    <row r="325" spans="2:21" ht="15" customHeight="1">
      <c r="B325" s="1228" t="str">
        <f t="shared" ref="B325:B388" si="5">IF(D325&gt;0,"Wypełnione","")</f>
        <v/>
      </c>
      <c r="C325" s="469">
        <f>'Og s3a'!C327</f>
        <v>0</v>
      </c>
      <c r="D325" s="498">
        <f>'Og s3a'!F327</f>
        <v>0</v>
      </c>
      <c r="E325" s="392"/>
      <c r="F325" s="1215"/>
      <c r="G325" s="392"/>
      <c r="H325" s="594"/>
      <c r="I325" s="594"/>
      <c r="J325" s="63"/>
      <c r="K325" s="502">
        <f>'Og s3a'!G327</f>
        <v>0</v>
      </c>
      <c r="L325" s="57">
        <f>'Og s3a'!D327</f>
        <v>0</v>
      </c>
      <c r="M325" s="288">
        <f>Import!J325</f>
        <v>0</v>
      </c>
      <c r="N325" s="63"/>
      <c r="O325" s="63"/>
      <c r="P325" s="63"/>
      <c r="Q325" s="63"/>
      <c r="R325" s="63"/>
      <c r="S325" s="63"/>
      <c r="T325" s="63"/>
      <c r="U325" s="63"/>
    </row>
    <row r="326" spans="2:21" ht="15" customHeight="1">
      <c r="B326" s="1228" t="str">
        <f t="shared" si="5"/>
        <v/>
      </c>
      <c r="C326" s="469">
        <f>'Og s3a'!C328</f>
        <v>0</v>
      </c>
      <c r="D326" s="498">
        <f>'Og s3a'!F328</f>
        <v>0</v>
      </c>
      <c r="E326" s="392"/>
      <c r="F326" s="1215"/>
      <c r="G326" s="392"/>
      <c r="H326" s="594"/>
      <c r="I326" s="594"/>
      <c r="J326" s="63"/>
      <c r="K326" s="502">
        <f>'Og s3a'!G328</f>
        <v>0</v>
      </c>
      <c r="L326" s="57">
        <f>'Og s3a'!D328</f>
        <v>0</v>
      </c>
      <c r="M326" s="288">
        <f>Import!J326</f>
        <v>0</v>
      </c>
      <c r="N326" s="63"/>
      <c r="O326" s="63"/>
      <c r="P326" s="63"/>
      <c r="Q326" s="63"/>
      <c r="R326" s="63"/>
      <c r="S326" s="63"/>
      <c r="T326" s="63"/>
      <c r="U326" s="63"/>
    </row>
    <row r="327" spans="2:21" ht="15" customHeight="1">
      <c r="B327" s="1228" t="str">
        <f t="shared" si="5"/>
        <v/>
      </c>
      <c r="C327" s="469">
        <f>'Og s3a'!C329</f>
        <v>0</v>
      </c>
      <c r="D327" s="498">
        <f>'Og s3a'!F329</f>
        <v>0</v>
      </c>
      <c r="E327" s="392"/>
      <c r="F327" s="1215"/>
      <c r="G327" s="392"/>
      <c r="H327" s="594"/>
      <c r="I327" s="594"/>
      <c r="J327" s="63"/>
      <c r="K327" s="502">
        <f>'Og s3a'!G329</f>
        <v>0</v>
      </c>
      <c r="L327" s="57">
        <f>'Og s3a'!D329</f>
        <v>0</v>
      </c>
      <c r="M327" s="288">
        <f>Import!J327</f>
        <v>0</v>
      </c>
      <c r="N327" s="63"/>
      <c r="O327" s="63"/>
      <c r="P327" s="63"/>
      <c r="Q327" s="63"/>
      <c r="R327" s="63"/>
      <c r="S327" s="63"/>
      <c r="T327" s="63"/>
      <c r="U327" s="63"/>
    </row>
    <row r="328" spans="2:21" ht="15" customHeight="1">
      <c r="B328" s="1228" t="str">
        <f t="shared" si="5"/>
        <v/>
      </c>
      <c r="C328" s="469">
        <f>'Og s3a'!C330</f>
        <v>0</v>
      </c>
      <c r="D328" s="498">
        <f>'Og s3a'!F330</f>
        <v>0</v>
      </c>
      <c r="E328" s="392"/>
      <c r="F328" s="1215"/>
      <c r="G328" s="392"/>
      <c r="H328" s="594"/>
      <c r="I328" s="594"/>
      <c r="J328" s="63"/>
      <c r="K328" s="502">
        <f>'Og s3a'!G330</f>
        <v>0</v>
      </c>
      <c r="L328" s="57">
        <f>'Og s3a'!D330</f>
        <v>0</v>
      </c>
      <c r="M328" s="288">
        <f>Import!J328</f>
        <v>0</v>
      </c>
      <c r="N328" s="63"/>
      <c r="O328" s="63"/>
      <c r="P328" s="63"/>
      <c r="Q328" s="63"/>
      <c r="R328" s="63"/>
      <c r="S328" s="63"/>
      <c r="T328" s="63"/>
      <c r="U328" s="63"/>
    </row>
    <row r="329" spans="2:21" ht="15" customHeight="1">
      <c r="B329" s="1228" t="str">
        <f t="shared" si="5"/>
        <v/>
      </c>
      <c r="C329" s="469">
        <f>'Og s3a'!C331</f>
        <v>0</v>
      </c>
      <c r="D329" s="498">
        <f>'Og s3a'!F331</f>
        <v>0</v>
      </c>
      <c r="E329" s="392"/>
      <c r="F329" s="1215"/>
      <c r="G329" s="392"/>
      <c r="H329" s="594"/>
      <c r="I329" s="594"/>
      <c r="J329" s="63"/>
      <c r="K329" s="502">
        <f>'Og s3a'!G331</f>
        <v>0</v>
      </c>
      <c r="L329" s="57">
        <f>'Og s3a'!D331</f>
        <v>0</v>
      </c>
      <c r="M329" s="288">
        <f>Import!J329</f>
        <v>0</v>
      </c>
      <c r="N329" s="63"/>
      <c r="O329" s="63"/>
      <c r="P329" s="63"/>
      <c r="Q329" s="63"/>
      <c r="R329" s="63"/>
      <c r="S329" s="63"/>
      <c r="T329" s="63"/>
      <c r="U329" s="63"/>
    </row>
    <row r="330" spans="2:21" ht="15" customHeight="1">
      <c r="B330" s="1228" t="str">
        <f t="shared" si="5"/>
        <v/>
      </c>
      <c r="C330" s="469">
        <f>'Og s3a'!C332</f>
        <v>0</v>
      </c>
      <c r="D330" s="498">
        <f>'Og s3a'!F332</f>
        <v>0</v>
      </c>
      <c r="E330" s="392"/>
      <c r="F330" s="1215"/>
      <c r="G330" s="392"/>
      <c r="H330" s="594"/>
      <c r="I330" s="594"/>
      <c r="J330" s="63"/>
      <c r="K330" s="502">
        <f>'Og s3a'!G332</f>
        <v>0</v>
      </c>
      <c r="L330" s="57">
        <f>'Og s3a'!D332</f>
        <v>0</v>
      </c>
      <c r="M330" s="288">
        <f>Import!J330</f>
        <v>0</v>
      </c>
      <c r="N330" s="63"/>
      <c r="O330" s="63"/>
      <c r="P330" s="63"/>
      <c r="Q330" s="63"/>
      <c r="R330" s="63"/>
      <c r="S330" s="63"/>
      <c r="T330" s="63"/>
      <c r="U330" s="63"/>
    </row>
    <row r="331" spans="2:21" ht="15" customHeight="1">
      <c r="B331" s="1228" t="str">
        <f t="shared" si="5"/>
        <v/>
      </c>
      <c r="C331" s="469">
        <f>'Og s3a'!C333</f>
        <v>0</v>
      </c>
      <c r="D331" s="498">
        <f>'Og s3a'!F333</f>
        <v>0</v>
      </c>
      <c r="E331" s="392"/>
      <c r="F331" s="1215"/>
      <c r="G331" s="392"/>
      <c r="H331" s="594"/>
      <c r="I331" s="594"/>
      <c r="J331" s="63"/>
      <c r="K331" s="502">
        <f>'Og s3a'!G333</f>
        <v>0</v>
      </c>
      <c r="L331" s="57">
        <f>'Og s3a'!D333</f>
        <v>0</v>
      </c>
      <c r="M331" s="288">
        <f>Import!J331</f>
        <v>0</v>
      </c>
      <c r="N331" s="63"/>
      <c r="O331" s="63"/>
      <c r="P331" s="63"/>
      <c r="Q331" s="63"/>
      <c r="R331" s="63"/>
      <c r="S331" s="63"/>
      <c r="T331" s="63"/>
      <c r="U331" s="63"/>
    </row>
    <row r="332" spans="2:21" ht="15" customHeight="1">
      <c r="B332" s="1228" t="str">
        <f t="shared" si="5"/>
        <v/>
      </c>
      <c r="C332" s="469">
        <f>'Og s3a'!C334</f>
        <v>0</v>
      </c>
      <c r="D332" s="498">
        <f>'Og s3a'!F334</f>
        <v>0</v>
      </c>
      <c r="E332" s="392"/>
      <c r="F332" s="1215"/>
      <c r="G332" s="392"/>
      <c r="H332" s="594"/>
      <c r="I332" s="594"/>
      <c r="J332" s="63"/>
      <c r="K332" s="502">
        <f>'Og s3a'!G334</f>
        <v>0</v>
      </c>
      <c r="L332" s="57">
        <f>'Og s3a'!D334</f>
        <v>0</v>
      </c>
      <c r="M332" s="288">
        <f>Import!J332</f>
        <v>0</v>
      </c>
      <c r="N332" s="63"/>
      <c r="O332" s="63"/>
      <c r="P332" s="63"/>
      <c r="Q332" s="63"/>
      <c r="R332" s="63"/>
      <c r="S332" s="63"/>
      <c r="T332" s="63"/>
      <c r="U332" s="63"/>
    </row>
    <row r="333" spans="2:21" ht="15" customHeight="1">
      <c r="B333" s="1228" t="str">
        <f t="shared" si="5"/>
        <v/>
      </c>
      <c r="C333" s="469">
        <f>'Og s3a'!C335</f>
        <v>0</v>
      </c>
      <c r="D333" s="498">
        <f>'Og s3a'!F335</f>
        <v>0</v>
      </c>
      <c r="E333" s="392"/>
      <c r="F333" s="1215"/>
      <c r="G333" s="392"/>
      <c r="H333" s="594"/>
      <c r="I333" s="594"/>
      <c r="J333" s="63"/>
      <c r="K333" s="502">
        <f>'Og s3a'!G335</f>
        <v>0</v>
      </c>
      <c r="L333" s="57">
        <f>'Og s3a'!D335</f>
        <v>0</v>
      </c>
      <c r="M333" s="288">
        <f>Import!J333</f>
        <v>0</v>
      </c>
      <c r="N333" s="63"/>
      <c r="O333" s="63"/>
      <c r="P333" s="63"/>
      <c r="Q333" s="63"/>
      <c r="R333" s="63"/>
      <c r="S333" s="63"/>
      <c r="T333" s="63"/>
      <c r="U333" s="63"/>
    </row>
    <row r="334" spans="2:21" ht="15" customHeight="1">
      <c r="B334" s="1228" t="str">
        <f t="shared" si="5"/>
        <v/>
      </c>
      <c r="C334" s="469">
        <f>'Og s3a'!C336</f>
        <v>0</v>
      </c>
      <c r="D334" s="498">
        <f>'Og s3a'!F336</f>
        <v>0</v>
      </c>
      <c r="E334" s="392"/>
      <c r="F334" s="1215"/>
      <c r="G334" s="392"/>
      <c r="H334" s="594"/>
      <c r="I334" s="594"/>
      <c r="J334" s="63"/>
      <c r="K334" s="502">
        <f>'Og s3a'!G336</f>
        <v>0</v>
      </c>
      <c r="L334" s="57">
        <f>'Og s3a'!D336</f>
        <v>0</v>
      </c>
      <c r="M334" s="288">
        <f>Import!J334</f>
        <v>0</v>
      </c>
      <c r="N334" s="63"/>
      <c r="O334" s="63"/>
      <c r="P334" s="63"/>
      <c r="Q334" s="63"/>
      <c r="R334" s="63"/>
      <c r="S334" s="63"/>
      <c r="T334" s="63"/>
      <c r="U334" s="63"/>
    </row>
    <row r="335" spans="2:21" ht="15" customHeight="1">
      <c r="B335" s="1228" t="str">
        <f t="shared" si="5"/>
        <v/>
      </c>
      <c r="C335" s="469">
        <f>'Og s3a'!C337</f>
        <v>0</v>
      </c>
      <c r="D335" s="498">
        <f>'Og s3a'!F337</f>
        <v>0</v>
      </c>
      <c r="E335" s="392"/>
      <c r="F335" s="1215"/>
      <c r="G335" s="392"/>
      <c r="H335" s="594"/>
      <c r="I335" s="594"/>
      <c r="J335" s="63"/>
      <c r="K335" s="502">
        <f>'Og s3a'!G337</f>
        <v>0</v>
      </c>
      <c r="L335" s="57">
        <f>'Og s3a'!D337</f>
        <v>0</v>
      </c>
      <c r="M335" s="288">
        <f>Import!J335</f>
        <v>0</v>
      </c>
      <c r="N335" s="63"/>
      <c r="O335" s="63"/>
      <c r="P335" s="63"/>
      <c r="Q335" s="63"/>
      <c r="R335" s="63"/>
      <c r="S335" s="63"/>
      <c r="T335" s="63"/>
      <c r="U335" s="63"/>
    </row>
    <row r="336" spans="2:21" ht="15" customHeight="1">
      <c r="B336" s="1228" t="str">
        <f t="shared" si="5"/>
        <v/>
      </c>
      <c r="C336" s="469">
        <f>'Og s3a'!C338</f>
        <v>0</v>
      </c>
      <c r="D336" s="498">
        <f>'Og s3a'!F338</f>
        <v>0</v>
      </c>
      <c r="E336" s="392"/>
      <c r="F336" s="1215"/>
      <c r="G336" s="392"/>
      <c r="H336" s="594"/>
      <c r="I336" s="594"/>
      <c r="J336" s="63"/>
      <c r="K336" s="502">
        <f>'Og s3a'!G338</f>
        <v>0</v>
      </c>
      <c r="L336" s="57">
        <f>'Og s3a'!D338</f>
        <v>0</v>
      </c>
      <c r="M336" s="288">
        <f>Import!J336</f>
        <v>0</v>
      </c>
      <c r="N336" s="63"/>
      <c r="O336" s="63"/>
      <c r="P336" s="63"/>
      <c r="Q336" s="63"/>
      <c r="R336" s="63"/>
      <c r="S336" s="63"/>
      <c r="T336" s="63"/>
      <c r="U336" s="63"/>
    </row>
    <row r="337" spans="2:21" ht="15" customHeight="1">
      <c r="B337" s="1228" t="str">
        <f t="shared" si="5"/>
        <v/>
      </c>
      <c r="C337" s="469">
        <f>'Og s3a'!C339</f>
        <v>0</v>
      </c>
      <c r="D337" s="498">
        <f>'Og s3a'!F339</f>
        <v>0</v>
      </c>
      <c r="E337" s="392"/>
      <c r="F337" s="1215"/>
      <c r="G337" s="392"/>
      <c r="H337" s="594"/>
      <c r="I337" s="594"/>
      <c r="J337" s="63"/>
      <c r="K337" s="502">
        <f>'Og s3a'!G339</f>
        <v>0</v>
      </c>
      <c r="L337" s="57">
        <f>'Og s3a'!D339</f>
        <v>0</v>
      </c>
      <c r="M337" s="288">
        <f>Import!J337</f>
        <v>0</v>
      </c>
      <c r="N337" s="63"/>
      <c r="O337" s="63"/>
      <c r="P337" s="63"/>
      <c r="Q337" s="63"/>
      <c r="R337" s="63"/>
      <c r="S337" s="63"/>
      <c r="T337" s="63"/>
      <c r="U337" s="63"/>
    </row>
    <row r="338" spans="2:21" ht="15" customHeight="1">
      <c r="B338" s="1228" t="str">
        <f t="shared" si="5"/>
        <v/>
      </c>
      <c r="C338" s="469">
        <f>'Og s3a'!C340</f>
        <v>0</v>
      </c>
      <c r="D338" s="498">
        <f>'Og s3a'!F340</f>
        <v>0</v>
      </c>
      <c r="E338" s="392"/>
      <c r="F338" s="1215"/>
      <c r="G338" s="392"/>
      <c r="H338" s="594"/>
      <c r="I338" s="594"/>
      <c r="J338" s="63"/>
      <c r="K338" s="502">
        <f>'Og s3a'!G340</f>
        <v>0</v>
      </c>
      <c r="L338" s="57">
        <f>'Og s3a'!D340</f>
        <v>0</v>
      </c>
      <c r="M338" s="288">
        <f>Import!J338</f>
        <v>0</v>
      </c>
      <c r="N338" s="63"/>
      <c r="O338" s="63"/>
      <c r="P338" s="63"/>
      <c r="Q338" s="63"/>
      <c r="R338" s="63"/>
      <c r="S338" s="63"/>
      <c r="T338" s="63"/>
      <c r="U338" s="63"/>
    </row>
    <row r="339" spans="2:21" ht="15" customHeight="1">
      <c r="B339" s="1228" t="str">
        <f t="shared" si="5"/>
        <v/>
      </c>
      <c r="C339" s="469">
        <f>'Og s3a'!C341</f>
        <v>0</v>
      </c>
      <c r="D339" s="498">
        <f>'Og s3a'!F341</f>
        <v>0</v>
      </c>
      <c r="E339" s="392"/>
      <c r="F339" s="1215"/>
      <c r="G339" s="392"/>
      <c r="H339" s="594"/>
      <c r="I339" s="594"/>
      <c r="J339" s="63"/>
      <c r="K339" s="502">
        <f>'Og s3a'!G341</f>
        <v>0</v>
      </c>
      <c r="L339" s="57">
        <f>'Og s3a'!D341</f>
        <v>0</v>
      </c>
      <c r="M339" s="288">
        <f>Import!J339</f>
        <v>0</v>
      </c>
      <c r="N339" s="63"/>
      <c r="O339" s="63"/>
      <c r="P339" s="63"/>
      <c r="Q339" s="63"/>
      <c r="R339" s="63"/>
      <c r="S339" s="63"/>
      <c r="T339" s="63"/>
      <c r="U339" s="63"/>
    </row>
    <row r="340" spans="2:21" ht="15" customHeight="1">
      <c r="B340" s="1228" t="str">
        <f t="shared" si="5"/>
        <v/>
      </c>
      <c r="C340" s="469">
        <f>'Og s3a'!C342</f>
        <v>0</v>
      </c>
      <c r="D340" s="498">
        <f>'Og s3a'!F342</f>
        <v>0</v>
      </c>
      <c r="E340" s="392"/>
      <c r="F340" s="1215"/>
      <c r="G340" s="392"/>
      <c r="H340" s="594"/>
      <c r="I340" s="594"/>
      <c r="J340" s="63"/>
      <c r="K340" s="502">
        <f>'Og s3a'!G342</f>
        <v>0</v>
      </c>
      <c r="L340" s="57">
        <f>'Og s3a'!D342</f>
        <v>0</v>
      </c>
      <c r="M340" s="288">
        <f>Import!J340</f>
        <v>0</v>
      </c>
      <c r="N340" s="63"/>
      <c r="O340" s="63"/>
      <c r="P340" s="63"/>
      <c r="Q340" s="63"/>
      <c r="R340" s="63"/>
      <c r="S340" s="63"/>
      <c r="T340" s="63"/>
      <c r="U340" s="63"/>
    </row>
    <row r="341" spans="2:21" ht="15" customHeight="1">
      <c r="B341" s="1228" t="str">
        <f t="shared" si="5"/>
        <v/>
      </c>
      <c r="C341" s="469">
        <f>'Og s3a'!C343</f>
        <v>0</v>
      </c>
      <c r="D341" s="498">
        <f>'Og s3a'!F343</f>
        <v>0</v>
      </c>
      <c r="E341" s="392"/>
      <c r="F341" s="1215"/>
      <c r="G341" s="392"/>
      <c r="H341" s="594"/>
      <c r="I341" s="594"/>
      <c r="J341" s="63"/>
      <c r="K341" s="502">
        <f>'Og s3a'!G343</f>
        <v>0</v>
      </c>
      <c r="L341" s="57">
        <f>'Og s3a'!D343</f>
        <v>0</v>
      </c>
      <c r="M341" s="288">
        <f>Import!J341</f>
        <v>0</v>
      </c>
      <c r="N341" s="63"/>
      <c r="O341" s="63"/>
      <c r="P341" s="63"/>
      <c r="Q341" s="63"/>
      <c r="R341" s="63"/>
      <c r="S341" s="63"/>
      <c r="T341" s="63"/>
      <c r="U341" s="63"/>
    </row>
    <row r="342" spans="2:21" ht="15" customHeight="1">
      <c r="B342" s="1228" t="str">
        <f t="shared" si="5"/>
        <v/>
      </c>
      <c r="C342" s="469">
        <f>'Og s3a'!C344</f>
        <v>0</v>
      </c>
      <c r="D342" s="498">
        <f>'Og s3a'!F344</f>
        <v>0</v>
      </c>
      <c r="E342" s="392"/>
      <c r="F342" s="1215"/>
      <c r="G342" s="392"/>
      <c r="H342" s="594"/>
      <c r="I342" s="594"/>
      <c r="J342" s="63"/>
      <c r="K342" s="502">
        <f>'Og s3a'!G344</f>
        <v>0</v>
      </c>
      <c r="L342" s="57">
        <f>'Og s3a'!D344</f>
        <v>0</v>
      </c>
      <c r="M342" s="288">
        <f>Import!J342</f>
        <v>0</v>
      </c>
      <c r="N342" s="63"/>
      <c r="O342" s="63"/>
      <c r="P342" s="63"/>
      <c r="Q342" s="63"/>
      <c r="R342" s="63"/>
      <c r="S342" s="63"/>
      <c r="T342" s="63"/>
      <c r="U342" s="63"/>
    </row>
    <row r="343" spans="2:21" ht="15" customHeight="1">
      <c r="B343" s="1228" t="str">
        <f t="shared" si="5"/>
        <v/>
      </c>
      <c r="C343" s="469">
        <f>'Og s3a'!C345</f>
        <v>0</v>
      </c>
      <c r="D343" s="498">
        <f>'Og s3a'!F345</f>
        <v>0</v>
      </c>
      <c r="E343" s="392"/>
      <c r="F343" s="1215"/>
      <c r="G343" s="392"/>
      <c r="H343" s="594"/>
      <c r="I343" s="594"/>
      <c r="J343" s="63"/>
      <c r="K343" s="502">
        <f>'Og s3a'!G345</f>
        <v>0</v>
      </c>
      <c r="L343" s="57">
        <f>'Og s3a'!D345</f>
        <v>0</v>
      </c>
      <c r="M343" s="288">
        <f>Import!J343</f>
        <v>0</v>
      </c>
      <c r="N343" s="63"/>
      <c r="O343" s="63"/>
      <c r="P343" s="63"/>
      <c r="Q343" s="63"/>
      <c r="R343" s="63"/>
      <c r="S343" s="63"/>
      <c r="T343" s="63"/>
      <c r="U343" s="63"/>
    </row>
    <row r="344" spans="2:21" ht="15" customHeight="1">
      <c r="B344" s="1228" t="str">
        <f t="shared" si="5"/>
        <v/>
      </c>
      <c r="C344" s="469">
        <f>'Og s3a'!C346</f>
        <v>0</v>
      </c>
      <c r="D344" s="498">
        <f>'Og s3a'!F346</f>
        <v>0</v>
      </c>
      <c r="E344" s="392"/>
      <c r="F344" s="1215"/>
      <c r="G344" s="392"/>
      <c r="H344" s="594"/>
      <c r="I344" s="594"/>
      <c r="J344" s="63"/>
      <c r="K344" s="502">
        <f>'Og s3a'!G346</f>
        <v>0</v>
      </c>
      <c r="L344" s="57">
        <f>'Og s3a'!D346</f>
        <v>0</v>
      </c>
      <c r="M344" s="288">
        <f>Import!J344</f>
        <v>0</v>
      </c>
      <c r="N344" s="63"/>
      <c r="O344" s="63"/>
      <c r="P344" s="63"/>
      <c r="Q344" s="63"/>
      <c r="R344" s="63"/>
      <c r="S344" s="63"/>
      <c r="T344" s="63"/>
      <c r="U344" s="63"/>
    </row>
    <row r="345" spans="2:21" ht="15" customHeight="1">
      <c r="B345" s="1228" t="str">
        <f t="shared" si="5"/>
        <v/>
      </c>
      <c r="C345" s="469">
        <f>'Og s3a'!C347</f>
        <v>0</v>
      </c>
      <c r="D345" s="498">
        <f>'Og s3a'!F347</f>
        <v>0</v>
      </c>
      <c r="E345" s="392"/>
      <c r="F345" s="1215"/>
      <c r="G345" s="392"/>
      <c r="H345" s="594"/>
      <c r="I345" s="594"/>
      <c r="J345" s="63"/>
      <c r="K345" s="502">
        <f>'Og s3a'!G347</f>
        <v>0</v>
      </c>
      <c r="L345" s="57">
        <f>'Og s3a'!D347</f>
        <v>0</v>
      </c>
      <c r="M345" s="288">
        <f>Import!J345</f>
        <v>0</v>
      </c>
      <c r="N345" s="63"/>
      <c r="O345" s="63"/>
      <c r="P345" s="63"/>
      <c r="Q345" s="63"/>
      <c r="R345" s="63"/>
      <c r="S345" s="63"/>
      <c r="T345" s="63"/>
      <c r="U345" s="63"/>
    </row>
    <row r="346" spans="2:21" ht="15" customHeight="1">
      <c r="B346" s="1228" t="str">
        <f t="shared" si="5"/>
        <v/>
      </c>
      <c r="C346" s="469">
        <f>'Og s3a'!C348</f>
        <v>0</v>
      </c>
      <c r="D346" s="498">
        <f>'Og s3a'!F348</f>
        <v>0</v>
      </c>
      <c r="E346" s="392"/>
      <c r="F346" s="1215"/>
      <c r="G346" s="392"/>
      <c r="H346" s="594"/>
      <c r="I346" s="594"/>
      <c r="J346" s="63"/>
      <c r="K346" s="502">
        <f>'Og s3a'!G348</f>
        <v>0</v>
      </c>
      <c r="L346" s="57">
        <f>'Og s3a'!D348</f>
        <v>0</v>
      </c>
      <c r="M346" s="288">
        <f>Import!J346</f>
        <v>0</v>
      </c>
      <c r="N346" s="63"/>
      <c r="O346" s="63"/>
      <c r="P346" s="63"/>
      <c r="Q346" s="63"/>
      <c r="R346" s="63"/>
      <c r="S346" s="63"/>
      <c r="T346" s="63"/>
      <c r="U346" s="63"/>
    </row>
    <row r="347" spans="2:21" ht="15" customHeight="1">
      <c r="B347" s="1228" t="str">
        <f t="shared" si="5"/>
        <v/>
      </c>
      <c r="C347" s="469">
        <f>'Og s3a'!C349</f>
        <v>0</v>
      </c>
      <c r="D347" s="498">
        <f>'Og s3a'!F349</f>
        <v>0</v>
      </c>
      <c r="E347" s="392"/>
      <c r="F347" s="1215"/>
      <c r="G347" s="392"/>
      <c r="H347" s="594"/>
      <c r="I347" s="594"/>
      <c r="J347" s="63"/>
      <c r="K347" s="502">
        <f>'Og s3a'!G349</f>
        <v>0</v>
      </c>
      <c r="L347" s="57">
        <f>'Og s3a'!D349</f>
        <v>0</v>
      </c>
      <c r="M347" s="288">
        <f>Import!J347</f>
        <v>0</v>
      </c>
      <c r="N347" s="63"/>
      <c r="O347" s="63"/>
      <c r="P347" s="63"/>
      <c r="Q347" s="63"/>
      <c r="R347" s="63"/>
      <c r="S347" s="63"/>
      <c r="T347" s="63"/>
      <c r="U347" s="63"/>
    </row>
    <row r="348" spans="2:21" ht="15" customHeight="1">
      <c r="B348" s="1228" t="str">
        <f t="shared" si="5"/>
        <v/>
      </c>
      <c r="C348" s="469">
        <f>'Og s3a'!C350</f>
        <v>0</v>
      </c>
      <c r="D348" s="498">
        <f>'Og s3a'!F350</f>
        <v>0</v>
      </c>
      <c r="E348" s="392"/>
      <c r="F348" s="1215"/>
      <c r="G348" s="392"/>
      <c r="H348" s="594"/>
      <c r="I348" s="594"/>
      <c r="J348" s="63"/>
      <c r="K348" s="502">
        <f>'Og s3a'!G350</f>
        <v>0</v>
      </c>
      <c r="L348" s="57">
        <f>'Og s3a'!D350</f>
        <v>0</v>
      </c>
      <c r="M348" s="288">
        <f>Import!J348</f>
        <v>0</v>
      </c>
      <c r="N348" s="63"/>
      <c r="O348" s="63"/>
      <c r="P348" s="63"/>
      <c r="Q348" s="63"/>
      <c r="R348" s="63"/>
      <c r="S348" s="63"/>
      <c r="T348" s="63"/>
      <c r="U348" s="63"/>
    </row>
    <row r="349" spans="2:21" ht="15" customHeight="1">
      <c r="B349" s="1228" t="str">
        <f t="shared" si="5"/>
        <v/>
      </c>
      <c r="C349" s="469">
        <f>'Og s3a'!C351</f>
        <v>0</v>
      </c>
      <c r="D349" s="498">
        <f>'Og s3a'!F351</f>
        <v>0</v>
      </c>
      <c r="E349" s="392"/>
      <c r="F349" s="1215"/>
      <c r="G349" s="392"/>
      <c r="H349" s="594"/>
      <c r="I349" s="594"/>
      <c r="J349" s="63"/>
      <c r="K349" s="502">
        <f>'Og s3a'!G351</f>
        <v>0</v>
      </c>
      <c r="L349" s="57">
        <f>'Og s3a'!D351</f>
        <v>0</v>
      </c>
      <c r="M349" s="288">
        <f>Import!J349</f>
        <v>0</v>
      </c>
      <c r="N349" s="63"/>
      <c r="O349" s="63"/>
      <c r="P349" s="63"/>
      <c r="Q349" s="63"/>
      <c r="R349" s="63"/>
      <c r="S349" s="63"/>
      <c r="T349" s="63"/>
      <c r="U349" s="63"/>
    </row>
    <row r="350" spans="2:21" ht="15" customHeight="1">
      <c r="B350" s="1228" t="str">
        <f t="shared" si="5"/>
        <v/>
      </c>
      <c r="C350" s="469">
        <f>'Og s3a'!C352</f>
        <v>0</v>
      </c>
      <c r="D350" s="498">
        <f>'Og s3a'!F352</f>
        <v>0</v>
      </c>
      <c r="E350" s="392"/>
      <c r="F350" s="1215"/>
      <c r="G350" s="392"/>
      <c r="H350" s="594"/>
      <c r="I350" s="594"/>
      <c r="J350" s="63"/>
      <c r="K350" s="502">
        <f>'Og s3a'!G352</f>
        <v>0</v>
      </c>
      <c r="L350" s="57">
        <f>'Og s3a'!D352</f>
        <v>0</v>
      </c>
      <c r="M350" s="288">
        <f>Import!J350</f>
        <v>0</v>
      </c>
      <c r="N350" s="63"/>
      <c r="O350" s="63"/>
      <c r="P350" s="63"/>
      <c r="Q350" s="63"/>
      <c r="R350" s="63"/>
      <c r="S350" s="63"/>
      <c r="T350" s="63"/>
      <c r="U350" s="63"/>
    </row>
    <row r="351" spans="2:21" ht="15" customHeight="1">
      <c r="B351" s="1228" t="str">
        <f t="shared" si="5"/>
        <v/>
      </c>
      <c r="C351" s="469">
        <f>'Og s3a'!C353</f>
        <v>0</v>
      </c>
      <c r="D351" s="498">
        <f>'Og s3a'!F353</f>
        <v>0</v>
      </c>
      <c r="E351" s="392"/>
      <c r="F351" s="1215"/>
      <c r="G351" s="392"/>
      <c r="H351" s="594"/>
      <c r="I351" s="594"/>
      <c r="J351" s="63"/>
      <c r="K351" s="502">
        <f>'Og s3a'!G353</f>
        <v>0</v>
      </c>
      <c r="L351" s="57">
        <f>'Og s3a'!D353</f>
        <v>0</v>
      </c>
      <c r="M351" s="288">
        <f>Import!J351</f>
        <v>0</v>
      </c>
      <c r="N351" s="63"/>
      <c r="O351" s="63"/>
      <c r="P351" s="63"/>
      <c r="Q351" s="63"/>
      <c r="R351" s="63"/>
      <c r="S351" s="63"/>
      <c r="T351" s="63"/>
      <c r="U351" s="63"/>
    </row>
    <row r="352" spans="2:21" ht="15" customHeight="1">
      <c r="B352" s="1228" t="str">
        <f t="shared" si="5"/>
        <v/>
      </c>
      <c r="C352" s="469">
        <f>'Og s3a'!C354</f>
        <v>0</v>
      </c>
      <c r="D352" s="498">
        <f>'Og s3a'!F354</f>
        <v>0</v>
      </c>
      <c r="E352" s="392"/>
      <c r="F352" s="1215"/>
      <c r="G352" s="392"/>
      <c r="H352" s="594"/>
      <c r="I352" s="594"/>
      <c r="J352" s="63"/>
      <c r="K352" s="502">
        <f>'Og s3a'!G354</f>
        <v>0</v>
      </c>
      <c r="L352" s="57">
        <f>'Og s3a'!D354</f>
        <v>0</v>
      </c>
      <c r="M352" s="288">
        <f>Import!J352</f>
        <v>0</v>
      </c>
      <c r="N352" s="63"/>
      <c r="O352" s="63"/>
      <c r="P352" s="63"/>
      <c r="Q352" s="63"/>
      <c r="R352" s="63"/>
      <c r="S352" s="63"/>
      <c r="T352" s="63"/>
      <c r="U352" s="63"/>
    </row>
    <row r="353" spans="2:21" ht="15" customHeight="1">
      <c r="B353" s="1228" t="str">
        <f t="shared" si="5"/>
        <v/>
      </c>
      <c r="C353" s="469">
        <f>'Og s3a'!C355</f>
        <v>0</v>
      </c>
      <c r="D353" s="498">
        <f>'Og s3a'!F355</f>
        <v>0</v>
      </c>
      <c r="E353" s="392"/>
      <c r="F353" s="1215"/>
      <c r="G353" s="392"/>
      <c r="H353" s="594"/>
      <c r="I353" s="594"/>
      <c r="J353" s="63"/>
      <c r="K353" s="502">
        <f>'Og s3a'!G355</f>
        <v>0</v>
      </c>
      <c r="L353" s="57">
        <f>'Og s3a'!D355</f>
        <v>0</v>
      </c>
      <c r="M353" s="288">
        <f>Import!J353</f>
        <v>0</v>
      </c>
      <c r="N353" s="63"/>
      <c r="O353" s="63"/>
      <c r="P353" s="63"/>
      <c r="Q353" s="63"/>
      <c r="R353" s="63"/>
      <c r="S353" s="63"/>
      <c r="T353" s="63"/>
      <c r="U353" s="63"/>
    </row>
    <row r="354" spans="2:21" ht="15" customHeight="1">
      <c r="B354" s="1228" t="str">
        <f t="shared" si="5"/>
        <v/>
      </c>
      <c r="C354" s="469">
        <f>'Og s3a'!C356</f>
        <v>0</v>
      </c>
      <c r="D354" s="498">
        <f>'Og s3a'!F356</f>
        <v>0</v>
      </c>
      <c r="E354" s="392"/>
      <c r="F354" s="1215"/>
      <c r="G354" s="392"/>
      <c r="H354" s="594"/>
      <c r="I354" s="594"/>
      <c r="J354" s="63"/>
      <c r="K354" s="502">
        <f>'Og s3a'!G356</f>
        <v>0</v>
      </c>
      <c r="L354" s="57">
        <f>'Og s3a'!D356</f>
        <v>0</v>
      </c>
      <c r="M354" s="288">
        <f>Import!J354</f>
        <v>0</v>
      </c>
      <c r="N354" s="63"/>
      <c r="O354" s="63"/>
      <c r="P354" s="63"/>
      <c r="Q354" s="63"/>
      <c r="R354" s="63"/>
      <c r="S354" s="63"/>
      <c r="T354" s="63"/>
      <c r="U354" s="63"/>
    </row>
    <row r="355" spans="2:21" ht="15" customHeight="1">
      <c r="B355" s="1228" t="str">
        <f t="shared" si="5"/>
        <v/>
      </c>
      <c r="C355" s="469">
        <f>'Og s3a'!C357</f>
        <v>0</v>
      </c>
      <c r="D355" s="498">
        <f>'Og s3a'!F357</f>
        <v>0</v>
      </c>
      <c r="E355" s="392"/>
      <c r="F355" s="1215"/>
      <c r="G355" s="392"/>
      <c r="H355" s="594"/>
      <c r="I355" s="594"/>
      <c r="J355" s="63"/>
      <c r="K355" s="502">
        <f>'Og s3a'!G357</f>
        <v>0</v>
      </c>
      <c r="L355" s="57">
        <f>'Og s3a'!D357</f>
        <v>0</v>
      </c>
      <c r="M355" s="288">
        <f>Import!J355</f>
        <v>0</v>
      </c>
      <c r="N355" s="63"/>
      <c r="O355" s="63"/>
      <c r="P355" s="63"/>
      <c r="Q355" s="63"/>
      <c r="R355" s="63"/>
      <c r="S355" s="63"/>
      <c r="T355" s="63"/>
      <c r="U355" s="63"/>
    </row>
    <row r="356" spans="2:21" ht="15" customHeight="1">
      <c r="B356" s="1228" t="str">
        <f t="shared" si="5"/>
        <v/>
      </c>
      <c r="C356" s="469">
        <f>'Og s3a'!C358</f>
        <v>0</v>
      </c>
      <c r="D356" s="498">
        <f>'Og s3a'!F358</f>
        <v>0</v>
      </c>
      <c r="E356" s="392"/>
      <c r="F356" s="1215"/>
      <c r="G356" s="392"/>
      <c r="H356" s="594"/>
      <c r="I356" s="594"/>
      <c r="J356" s="63"/>
      <c r="K356" s="502">
        <f>'Og s3a'!G358</f>
        <v>0</v>
      </c>
      <c r="L356" s="57">
        <f>'Og s3a'!D358</f>
        <v>0</v>
      </c>
      <c r="M356" s="288">
        <f>Import!J356</f>
        <v>0</v>
      </c>
      <c r="N356" s="63"/>
      <c r="O356" s="63"/>
      <c r="P356" s="63"/>
      <c r="Q356" s="63"/>
      <c r="R356" s="63"/>
      <c r="S356" s="63"/>
      <c r="T356" s="63"/>
      <c r="U356" s="63"/>
    </row>
    <row r="357" spans="2:21" ht="15" customHeight="1">
      <c r="B357" s="1228" t="str">
        <f t="shared" si="5"/>
        <v/>
      </c>
      <c r="C357" s="469">
        <f>'Og s3a'!C359</f>
        <v>0</v>
      </c>
      <c r="D357" s="498">
        <f>'Og s3a'!F359</f>
        <v>0</v>
      </c>
      <c r="E357" s="392"/>
      <c r="F357" s="1215"/>
      <c r="G357" s="392"/>
      <c r="H357" s="594"/>
      <c r="I357" s="594"/>
      <c r="J357" s="63"/>
      <c r="K357" s="502">
        <f>'Og s3a'!G359</f>
        <v>0</v>
      </c>
      <c r="L357" s="57">
        <f>'Og s3a'!D359</f>
        <v>0</v>
      </c>
      <c r="M357" s="288">
        <f>Import!J357</f>
        <v>0</v>
      </c>
      <c r="N357" s="63"/>
      <c r="O357" s="63"/>
      <c r="P357" s="63"/>
      <c r="Q357" s="63"/>
      <c r="R357" s="63"/>
      <c r="S357" s="63"/>
      <c r="T357" s="63"/>
      <c r="U357" s="63"/>
    </row>
    <row r="358" spans="2:21" ht="15" customHeight="1">
      <c r="B358" s="1228" t="str">
        <f t="shared" si="5"/>
        <v/>
      </c>
      <c r="C358" s="469">
        <f>'Og s3a'!C360</f>
        <v>0</v>
      </c>
      <c r="D358" s="498">
        <f>'Og s3a'!F360</f>
        <v>0</v>
      </c>
      <c r="E358" s="392"/>
      <c r="F358" s="1215"/>
      <c r="G358" s="392"/>
      <c r="H358" s="594"/>
      <c r="I358" s="594"/>
      <c r="J358" s="63"/>
      <c r="K358" s="502">
        <f>'Og s3a'!G360</f>
        <v>0</v>
      </c>
      <c r="L358" s="57">
        <f>'Og s3a'!D360</f>
        <v>0</v>
      </c>
      <c r="M358" s="288">
        <f>Import!J358</f>
        <v>0</v>
      </c>
      <c r="N358" s="63"/>
      <c r="O358" s="63"/>
      <c r="P358" s="63"/>
      <c r="Q358" s="63"/>
      <c r="R358" s="63"/>
      <c r="S358" s="63"/>
      <c r="T358" s="63"/>
      <c r="U358" s="63"/>
    </row>
    <row r="359" spans="2:21" ht="15" customHeight="1">
      <c r="B359" s="1228" t="str">
        <f t="shared" si="5"/>
        <v/>
      </c>
      <c r="C359" s="469">
        <f>'Og s3a'!C361</f>
        <v>0</v>
      </c>
      <c r="D359" s="498">
        <f>'Og s3a'!F361</f>
        <v>0</v>
      </c>
      <c r="E359" s="392"/>
      <c r="F359" s="1215"/>
      <c r="G359" s="392"/>
      <c r="H359" s="594"/>
      <c r="I359" s="594"/>
      <c r="J359" s="63"/>
      <c r="K359" s="502">
        <f>'Og s3a'!G361</f>
        <v>0</v>
      </c>
      <c r="L359" s="57">
        <f>'Og s3a'!D361</f>
        <v>0</v>
      </c>
      <c r="M359" s="288">
        <f>Import!J359</f>
        <v>0</v>
      </c>
      <c r="N359" s="63"/>
      <c r="O359" s="63"/>
      <c r="P359" s="63"/>
      <c r="Q359" s="63"/>
      <c r="R359" s="63"/>
      <c r="S359" s="63"/>
      <c r="T359" s="63"/>
      <c r="U359" s="63"/>
    </row>
    <row r="360" spans="2:21" ht="15" customHeight="1">
      <c r="B360" s="1228" t="str">
        <f t="shared" si="5"/>
        <v/>
      </c>
      <c r="C360" s="469">
        <f>'Og s3a'!C362</f>
        <v>0</v>
      </c>
      <c r="D360" s="498">
        <f>'Og s3a'!F362</f>
        <v>0</v>
      </c>
      <c r="E360" s="392"/>
      <c r="F360" s="1215"/>
      <c r="G360" s="392"/>
      <c r="H360" s="594"/>
      <c r="I360" s="594"/>
      <c r="J360" s="63"/>
      <c r="K360" s="502">
        <f>'Og s3a'!G362</f>
        <v>0</v>
      </c>
      <c r="L360" s="57">
        <f>'Og s3a'!D362</f>
        <v>0</v>
      </c>
      <c r="M360" s="288">
        <f>Import!J360</f>
        <v>0</v>
      </c>
      <c r="N360" s="63"/>
      <c r="O360" s="63"/>
      <c r="P360" s="63"/>
      <c r="Q360" s="63"/>
      <c r="R360" s="63"/>
      <c r="S360" s="63"/>
      <c r="T360" s="63"/>
      <c r="U360" s="63"/>
    </row>
    <row r="361" spans="2:21" ht="15" customHeight="1">
      <c r="B361" s="1228" t="str">
        <f t="shared" si="5"/>
        <v/>
      </c>
      <c r="C361" s="469">
        <f>'Og s3a'!C363</f>
        <v>0</v>
      </c>
      <c r="D361" s="498">
        <f>'Og s3a'!F363</f>
        <v>0</v>
      </c>
      <c r="E361" s="392"/>
      <c r="F361" s="1215"/>
      <c r="G361" s="392"/>
      <c r="H361" s="594"/>
      <c r="I361" s="594"/>
      <c r="J361" s="63"/>
      <c r="K361" s="502">
        <f>'Og s3a'!G363</f>
        <v>0</v>
      </c>
      <c r="L361" s="57">
        <f>'Og s3a'!D363</f>
        <v>0</v>
      </c>
      <c r="M361" s="288">
        <f>Import!J361</f>
        <v>0</v>
      </c>
      <c r="N361" s="63"/>
      <c r="O361" s="63"/>
      <c r="P361" s="63"/>
      <c r="Q361" s="63"/>
      <c r="R361" s="63"/>
      <c r="S361" s="63"/>
      <c r="T361" s="63"/>
      <c r="U361" s="63"/>
    </row>
    <row r="362" spans="2:21" ht="15" customHeight="1">
      <c r="B362" s="1228" t="str">
        <f t="shared" si="5"/>
        <v/>
      </c>
      <c r="C362" s="469">
        <f>'Og s3a'!C364</f>
        <v>0</v>
      </c>
      <c r="D362" s="498">
        <f>'Og s3a'!F364</f>
        <v>0</v>
      </c>
      <c r="E362" s="392"/>
      <c r="F362" s="1215"/>
      <c r="G362" s="392"/>
      <c r="H362" s="594"/>
      <c r="I362" s="594"/>
      <c r="J362" s="63"/>
      <c r="K362" s="502">
        <f>'Og s3a'!G364</f>
        <v>0</v>
      </c>
      <c r="L362" s="57">
        <f>'Og s3a'!D364</f>
        <v>0</v>
      </c>
      <c r="M362" s="288">
        <f>Import!J362</f>
        <v>0</v>
      </c>
      <c r="N362" s="63"/>
      <c r="O362" s="63"/>
      <c r="P362" s="63"/>
      <c r="Q362" s="63"/>
      <c r="R362" s="63"/>
      <c r="S362" s="63"/>
      <c r="T362" s="63"/>
      <c r="U362" s="63"/>
    </row>
    <row r="363" spans="2:21" ht="15" customHeight="1">
      <c r="B363" s="1228" t="str">
        <f t="shared" si="5"/>
        <v/>
      </c>
      <c r="C363" s="469">
        <f>'Og s3a'!C365</f>
        <v>0</v>
      </c>
      <c r="D363" s="498">
        <f>'Og s3a'!F365</f>
        <v>0</v>
      </c>
      <c r="E363" s="392"/>
      <c r="F363" s="1215"/>
      <c r="G363" s="392"/>
      <c r="H363" s="594"/>
      <c r="I363" s="594"/>
      <c r="J363" s="63"/>
      <c r="K363" s="502">
        <f>'Og s3a'!G365</f>
        <v>0</v>
      </c>
      <c r="L363" s="57">
        <f>'Og s3a'!D365</f>
        <v>0</v>
      </c>
      <c r="M363" s="288">
        <f>Import!J363</f>
        <v>0</v>
      </c>
      <c r="N363" s="63"/>
      <c r="O363" s="63"/>
      <c r="P363" s="63"/>
      <c r="Q363" s="63"/>
      <c r="R363" s="63"/>
      <c r="S363" s="63"/>
      <c r="T363" s="63"/>
      <c r="U363" s="63"/>
    </row>
    <row r="364" spans="2:21" ht="15" customHeight="1">
      <c r="B364" s="1228" t="str">
        <f t="shared" si="5"/>
        <v/>
      </c>
      <c r="C364" s="469">
        <f>'Og s3a'!C366</f>
        <v>0</v>
      </c>
      <c r="D364" s="498">
        <f>'Og s3a'!F366</f>
        <v>0</v>
      </c>
      <c r="E364" s="392"/>
      <c r="F364" s="1215"/>
      <c r="G364" s="392"/>
      <c r="H364" s="594"/>
      <c r="I364" s="594"/>
      <c r="J364" s="63"/>
      <c r="K364" s="502">
        <f>'Og s3a'!G366</f>
        <v>0</v>
      </c>
      <c r="L364" s="57">
        <f>'Og s3a'!D366</f>
        <v>0</v>
      </c>
      <c r="M364" s="288">
        <f>Import!J364</f>
        <v>0</v>
      </c>
      <c r="N364" s="63"/>
      <c r="O364" s="63"/>
      <c r="P364" s="63"/>
      <c r="Q364" s="63"/>
      <c r="R364" s="63"/>
      <c r="S364" s="63"/>
      <c r="T364" s="63"/>
      <c r="U364" s="63"/>
    </row>
    <row r="365" spans="2:21" ht="15" customHeight="1">
      <c r="B365" s="1228" t="str">
        <f t="shared" si="5"/>
        <v/>
      </c>
      <c r="C365" s="469">
        <f>'Og s3a'!C367</f>
        <v>0</v>
      </c>
      <c r="D365" s="498">
        <f>'Og s3a'!F367</f>
        <v>0</v>
      </c>
      <c r="E365" s="392"/>
      <c r="F365" s="1215"/>
      <c r="G365" s="392"/>
      <c r="H365" s="594"/>
      <c r="I365" s="594"/>
      <c r="J365" s="63"/>
      <c r="K365" s="502">
        <f>'Og s3a'!G367</f>
        <v>0</v>
      </c>
      <c r="L365" s="57">
        <f>'Og s3a'!D367</f>
        <v>0</v>
      </c>
      <c r="M365" s="288">
        <f>Import!J365</f>
        <v>0</v>
      </c>
      <c r="N365" s="63"/>
      <c r="O365" s="63"/>
      <c r="P365" s="63"/>
      <c r="Q365" s="63"/>
      <c r="R365" s="63"/>
      <c r="S365" s="63"/>
      <c r="T365" s="63"/>
      <c r="U365" s="63"/>
    </row>
    <row r="366" spans="2:21" ht="15" customHeight="1">
      <c r="B366" s="1228" t="str">
        <f t="shared" si="5"/>
        <v/>
      </c>
      <c r="C366" s="469">
        <f>'Og s3a'!C368</f>
        <v>0</v>
      </c>
      <c r="D366" s="498">
        <f>'Og s3a'!F368</f>
        <v>0</v>
      </c>
      <c r="E366" s="392"/>
      <c r="F366" s="1215"/>
      <c r="G366" s="392"/>
      <c r="H366" s="594"/>
      <c r="I366" s="594"/>
      <c r="J366" s="63"/>
      <c r="K366" s="502">
        <f>'Og s3a'!G368</f>
        <v>0</v>
      </c>
      <c r="L366" s="57">
        <f>'Og s3a'!D368</f>
        <v>0</v>
      </c>
      <c r="M366" s="288">
        <f>Import!J366</f>
        <v>0</v>
      </c>
      <c r="N366" s="63"/>
      <c r="O366" s="63"/>
      <c r="P366" s="63"/>
      <c r="Q366" s="63"/>
      <c r="R366" s="63"/>
      <c r="S366" s="63"/>
      <c r="T366" s="63"/>
      <c r="U366" s="63"/>
    </row>
    <row r="367" spans="2:21" ht="15" customHeight="1">
      <c r="B367" s="1228" t="str">
        <f t="shared" si="5"/>
        <v/>
      </c>
      <c r="C367" s="469">
        <f>'Og s3a'!C369</f>
        <v>0</v>
      </c>
      <c r="D367" s="498">
        <f>'Og s3a'!F369</f>
        <v>0</v>
      </c>
      <c r="E367" s="392"/>
      <c r="F367" s="1215"/>
      <c r="G367" s="392"/>
      <c r="H367" s="594"/>
      <c r="I367" s="594"/>
      <c r="J367" s="63"/>
      <c r="K367" s="502">
        <f>'Og s3a'!G369</f>
        <v>0</v>
      </c>
      <c r="L367" s="57">
        <f>'Og s3a'!D369</f>
        <v>0</v>
      </c>
      <c r="M367" s="288">
        <f>Import!J367</f>
        <v>0</v>
      </c>
      <c r="N367" s="63"/>
      <c r="O367" s="63"/>
      <c r="P367" s="63"/>
      <c r="Q367" s="63"/>
      <c r="R367" s="63"/>
      <c r="S367" s="63"/>
      <c r="T367" s="63"/>
      <c r="U367" s="63"/>
    </row>
    <row r="368" spans="2:21" ht="15" customHeight="1">
      <c r="B368" s="1228" t="str">
        <f t="shared" si="5"/>
        <v/>
      </c>
      <c r="C368" s="469">
        <f>'Og s3a'!C370</f>
        <v>0</v>
      </c>
      <c r="D368" s="498">
        <f>'Og s3a'!F370</f>
        <v>0</v>
      </c>
      <c r="E368" s="392"/>
      <c r="F368" s="1215"/>
      <c r="G368" s="392"/>
      <c r="H368" s="594"/>
      <c r="I368" s="594"/>
      <c r="J368" s="63"/>
      <c r="K368" s="502">
        <f>'Og s3a'!G370</f>
        <v>0</v>
      </c>
      <c r="L368" s="57">
        <f>'Og s3a'!D370</f>
        <v>0</v>
      </c>
      <c r="M368" s="288">
        <f>Import!J368</f>
        <v>0</v>
      </c>
      <c r="N368" s="63"/>
      <c r="O368" s="63"/>
      <c r="P368" s="63"/>
      <c r="Q368" s="63"/>
      <c r="R368" s="63"/>
      <c r="S368" s="63"/>
      <c r="T368" s="63"/>
      <c r="U368" s="63"/>
    </row>
    <row r="369" spans="2:21" ht="15" customHeight="1">
      <c r="B369" s="1228" t="str">
        <f t="shared" si="5"/>
        <v/>
      </c>
      <c r="C369" s="469">
        <f>'Og s3a'!C371</f>
        <v>0</v>
      </c>
      <c r="D369" s="498">
        <f>'Og s3a'!F371</f>
        <v>0</v>
      </c>
      <c r="E369" s="392"/>
      <c r="F369" s="1215"/>
      <c r="G369" s="392"/>
      <c r="H369" s="594"/>
      <c r="I369" s="594"/>
      <c r="J369" s="63"/>
      <c r="K369" s="502">
        <f>'Og s3a'!G371</f>
        <v>0</v>
      </c>
      <c r="L369" s="57">
        <f>'Og s3a'!D371</f>
        <v>0</v>
      </c>
      <c r="M369" s="288">
        <f>Import!J369</f>
        <v>0</v>
      </c>
      <c r="N369" s="63"/>
      <c r="O369" s="63"/>
      <c r="P369" s="63"/>
      <c r="Q369" s="63"/>
      <c r="R369" s="63"/>
      <c r="S369" s="63"/>
      <c r="T369" s="63"/>
      <c r="U369" s="63"/>
    </row>
    <row r="370" spans="2:21" ht="15" customHeight="1">
      <c r="B370" s="1228" t="str">
        <f t="shared" si="5"/>
        <v/>
      </c>
      <c r="C370" s="469">
        <f>'Og s3a'!C372</f>
        <v>0</v>
      </c>
      <c r="D370" s="498">
        <f>'Og s3a'!F372</f>
        <v>0</v>
      </c>
      <c r="E370" s="392"/>
      <c r="F370" s="1215"/>
      <c r="G370" s="392"/>
      <c r="H370" s="594"/>
      <c r="I370" s="594"/>
      <c r="J370" s="63"/>
      <c r="K370" s="502">
        <f>'Og s3a'!G372</f>
        <v>0</v>
      </c>
      <c r="L370" s="57">
        <f>'Og s3a'!D372</f>
        <v>0</v>
      </c>
      <c r="M370" s="288">
        <f>Import!J370</f>
        <v>0</v>
      </c>
      <c r="N370" s="63"/>
      <c r="O370" s="63"/>
      <c r="P370" s="63"/>
      <c r="Q370" s="63"/>
      <c r="R370" s="63"/>
      <c r="S370" s="63"/>
      <c r="T370" s="63"/>
      <c r="U370" s="63"/>
    </row>
    <row r="371" spans="2:21" ht="15" customHeight="1">
      <c r="B371" s="1228" t="str">
        <f t="shared" si="5"/>
        <v/>
      </c>
      <c r="C371" s="469">
        <f>'Og s3a'!C373</f>
        <v>0</v>
      </c>
      <c r="D371" s="498">
        <f>'Og s3a'!F373</f>
        <v>0</v>
      </c>
      <c r="E371" s="392"/>
      <c r="F371" s="1215"/>
      <c r="G371" s="392"/>
      <c r="H371" s="594"/>
      <c r="I371" s="594"/>
      <c r="J371" s="63"/>
      <c r="K371" s="502">
        <f>'Og s3a'!G373</f>
        <v>0</v>
      </c>
      <c r="L371" s="57">
        <f>'Og s3a'!D373</f>
        <v>0</v>
      </c>
      <c r="M371" s="288">
        <f>Import!J371</f>
        <v>0</v>
      </c>
      <c r="N371" s="63"/>
      <c r="O371" s="63"/>
      <c r="P371" s="63"/>
      <c r="Q371" s="63"/>
      <c r="R371" s="63"/>
      <c r="S371" s="63"/>
      <c r="T371" s="63"/>
      <c r="U371" s="63"/>
    </row>
    <row r="372" spans="2:21" ht="15" customHeight="1">
      <c r="B372" s="1228" t="str">
        <f t="shared" si="5"/>
        <v/>
      </c>
      <c r="C372" s="469">
        <f>'Og s3a'!C374</f>
        <v>0</v>
      </c>
      <c r="D372" s="498">
        <f>'Og s3a'!F374</f>
        <v>0</v>
      </c>
      <c r="E372" s="392"/>
      <c r="F372" s="1215"/>
      <c r="G372" s="392"/>
      <c r="H372" s="594"/>
      <c r="I372" s="594"/>
      <c r="J372" s="63"/>
      <c r="K372" s="502">
        <f>'Og s3a'!G374</f>
        <v>0</v>
      </c>
      <c r="L372" s="57">
        <f>'Og s3a'!D374</f>
        <v>0</v>
      </c>
      <c r="M372" s="288">
        <f>Import!J372</f>
        <v>0</v>
      </c>
      <c r="N372" s="63"/>
      <c r="O372" s="63"/>
      <c r="P372" s="63"/>
      <c r="Q372" s="63"/>
      <c r="R372" s="63"/>
      <c r="S372" s="63"/>
      <c r="T372" s="63"/>
      <c r="U372" s="63"/>
    </row>
    <row r="373" spans="2:21" ht="15" customHeight="1">
      <c r="B373" s="1228" t="str">
        <f t="shared" si="5"/>
        <v/>
      </c>
      <c r="C373" s="469">
        <f>'Og s3a'!C375</f>
        <v>0</v>
      </c>
      <c r="D373" s="498">
        <f>'Og s3a'!F375</f>
        <v>0</v>
      </c>
      <c r="E373" s="392"/>
      <c r="F373" s="1215"/>
      <c r="G373" s="392"/>
      <c r="H373" s="594"/>
      <c r="I373" s="594"/>
      <c r="J373" s="63"/>
      <c r="K373" s="502">
        <f>'Og s3a'!G375</f>
        <v>0</v>
      </c>
      <c r="L373" s="57">
        <f>'Og s3a'!D375</f>
        <v>0</v>
      </c>
      <c r="M373" s="288">
        <f>Import!J373</f>
        <v>0</v>
      </c>
      <c r="N373" s="63"/>
      <c r="O373" s="63"/>
      <c r="P373" s="63"/>
      <c r="Q373" s="63"/>
      <c r="R373" s="63"/>
      <c r="S373" s="63"/>
      <c r="T373" s="63"/>
      <c r="U373" s="63"/>
    </row>
    <row r="374" spans="2:21" ht="15" customHeight="1">
      <c r="B374" s="1228" t="str">
        <f t="shared" si="5"/>
        <v/>
      </c>
      <c r="C374" s="469">
        <f>'Og s3a'!C376</f>
        <v>0</v>
      </c>
      <c r="D374" s="498">
        <f>'Og s3a'!F376</f>
        <v>0</v>
      </c>
      <c r="E374" s="392"/>
      <c r="F374" s="1215"/>
      <c r="G374" s="392"/>
      <c r="H374" s="594"/>
      <c r="I374" s="594"/>
      <c r="J374" s="63"/>
      <c r="K374" s="502">
        <f>'Og s3a'!G376</f>
        <v>0</v>
      </c>
      <c r="L374" s="57">
        <f>'Og s3a'!D376</f>
        <v>0</v>
      </c>
      <c r="M374" s="288">
        <f>Import!J374</f>
        <v>0</v>
      </c>
      <c r="N374" s="63"/>
      <c r="O374" s="63"/>
      <c r="P374" s="63"/>
      <c r="Q374" s="63"/>
      <c r="R374" s="63"/>
      <c r="S374" s="63"/>
      <c r="T374" s="63"/>
      <c r="U374" s="63"/>
    </row>
    <row r="375" spans="2:21" ht="15" customHeight="1">
      <c r="B375" s="1228" t="str">
        <f t="shared" si="5"/>
        <v/>
      </c>
      <c r="C375" s="469">
        <f>'Og s3a'!C377</f>
        <v>0</v>
      </c>
      <c r="D375" s="498">
        <f>'Og s3a'!F377</f>
        <v>0</v>
      </c>
      <c r="E375" s="392"/>
      <c r="F375" s="1215"/>
      <c r="G375" s="392"/>
      <c r="H375" s="594"/>
      <c r="I375" s="594"/>
      <c r="J375" s="63"/>
      <c r="K375" s="502">
        <f>'Og s3a'!G377</f>
        <v>0</v>
      </c>
      <c r="L375" s="57">
        <f>'Og s3a'!D377</f>
        <v>0</v>
      </c>
      <c r="M375" s="288">
        <f>Import!J375</f>
        <v>0</v>
      </c>
      <c r="N375" s="63"/>
      <c r="O375" s="63"/>
      <c r="P375" s="63"/>
      <c r="Q375" s="63"/>
      <c r="R375" s="63"/>
      <c r="S375" s="63"/>
      <c r="T375" s="63"/>
      <c r="U375" s="63"/>
    </row>
    <row r="376" spans="2:21" ht="15" customHeight="1">
      <c r="B376" s="1228" t="str">
        <f t="shared" si="5"/>
        <v/>
      </c>
      <c r="C376" s="469">
        <f>'Og s3a'!C378</f>
        <v>0</v>
      </c>
      <c r="D376" s="498">
        <f>'Og s3a'!F378</f>
        <v>0</v>
      </c>
      <c r="E376" s="392"/>
      <c r="F376" s="1215"/>
      <c r="G376" s="392"/>
      <c r="H376" s="594"/>
      <c r="I376" s="594"/>
      <c r="J376" s="63"/>
      <c r="K376" s="502">
        <f>'Og s3a'!G378</f>
        <v>0</v>
      </c>
      <c r="L376" s="57">
        <f>'Og s3a'!D378</f>
        <v>0</v>
      </c>
      <c r="M376" s="288">
        <f>Import!J376</f>
        <v>0</v>
      </c>
      <c r="N376" s="63"/>
      <c r="O376" s="63"/>
      <c r="P376" s="63"/>
      <c r="Q376" s="63"/>
      <c r="R376" s="63"/>
      <c r="S376" s="63"/>
      <c r="T376" s="63"/>
      <c r="U376" s="63"/>
    </row>
    <row r="377" spans="2:21" ht="15" customHeight="1">
      <c r="B377" s="1228" t="str">
        <f t="shared" si="5"/>
        <v/>
      </c>
      <c r="C377" s="469">
        <f>'Og s3a'!C379</f>
        <v>0</v>
      </c>
      <c r="D377" s="498">
        <f>'Og s3a'!F379</f>
        <v>0</v>
      </c>
      <c r="E377" s="392"/>
      <c r="F377" s="1215"/>
      <c r="G377" s="392"/>
      <c r="H377" s="594"/>
      <c r="I377" s="594"/>
      <c r="J377" s="63"/>
      <c r="K377" s="502">
        <f>'Og s3a'!G379</f>
        <v>0</v>
      </c>
      <c r="L377" s="57">
        <f>'Og s3a'!D379</f>
        <v>0</v>
      </c>
      <c r="M377" s="288">
        <f>Import!J377</f>
        <v>0</v>
      </c>
      <c r="N377" s="63"/>
      <c r="O377" s="63"/>
      <c r="P377" s="63"/>
      <c r="Q377" s="63"/>
      <c r="R377" s="63"/>
      <c r="S377" s="63"/>
      <c r="T377" s="63"/>
      <c r="U377" s="63"/>
    </row>
    <row r="378" spans="2:21" ht="15" customHeight="1">
      <c r="B378" s="1228" t="str">
        <f t="shared" si="5"/>
        <v/>
      </c>
      <c r="C378" s="469">
        <f>'Og s3a'!C380</f>
        <v>0</v>
      </c>
      <c r="D378" s="498">
        <f>'Og s3a'!F380</f>
        <v>0</v>
      </c>
      <c r="E378" s="392"/>
      <c r="F378" s="1215"/>
      <c r="G378" s="392"/>
      <c r="H378" s="594"/>
      <c r="I378" s="594"/>
      <c r="J378" s="63"/>
      <c r="K378" s="502">
        <f>'Og s3a'!G380</f>
        <v>0</v>
      </c>
      <c r="L378" s="57">
        <f>'Og s3a'!D380</f>
        <v>0</v>
      </c>
      <c r="M378" s="288">
        <f>Import!J378</f>
        <v>0</v>
      </c>
      <c r="N378" s="63"/>
      <c r="O378" s="63"/>
      <c r="P378" s="63"/>
      <c r="Q378" s="63"/>
      <c r="R378" s="63"/>
      <c r="S378" s="63"/>
      <c r="T378" s="63"/>
      <c r="U378" s="63"/>
    </row>
    <row r="379" spans="2:21" ht="15" customHeight="1">
      <c r="B379" s="1228" t="str">
        <f t="shared" si="5"/>
        <v/>
      </c>
      <c r="C379" s="469">
        <f>'Og s3a'!C381</f>
        <v>0</v>
      </c>
      <c r="D379" s="498">
        <f>'Og s3a'!F381</f>
        <v>0</v>
      </c>
      <c r="E379" s="392"/>
      <c r="F379" s="1215"/>
      <c r="G379" s="392"/>
      <c r="H379" s="594"/>
      <c r="I379" s="594"/>
      <c r="J379" s="63"/>
      <c r="K379" s="502">
        <f>'Og s3a'!G381</f>
        <v>0</v>
      </c>
      <c r="L379" s="57">
        <f>'Og s3a'!D381</f>
        <v>0</v>
      </c>
      <c r="M379" s="288">
        <f>Import!J379</f>
        <v>0</v>
      </c>
      <c r="N379" s="63"/>
      <c r="O379" s="63"/>
      <c r="P379" s="63"/>
      <c r="Q379" s="63"/>
      <c r="R379" s="63"/>
      <c r="S379" s="63"/>
      <c r="T379" s="63"/>
      <c r="U379" s="63"/>
    </row>
    <row r="380" spans="2:21" ht="15" customHeight="1">
      <c r="B380" s="1228" t="str">
        <f t="shared" si="5"/>
        <v/>
      </c>
      <c r="C380" s="469">
        <f>'Og s3a'!C382</f>
        <v>0</v>
      </c>
      <c r="D380" s="498">
        <f>'Og s3a'!F382</f>
        <v>0</v>
      </c>
      <c r="E380" s="392"/>
      <c r="F380" s="1215"/>
      <c r="G380" s="392"/>
      <c r="H380" s="594"/>
      <c r="I380" s="594"/>
      <c r="J380" s="63"/>
      <c r="K380" s="502">
        <f>'Og s3a'!G382</f>
        <v>0</v>
      </c>
      <c r="L380" s="57">
        <f>'Og s3a'!D382</f>
        <v>0</v>
      </c>
      <c r="M380" s="288">
        <f>Import!J380</f>
        <v>0</v>
      </c>
      <c r="N380" s="63"/>
      <c r="O380" s="63"/>
      <c r="P380" s="63"/>
      <c r="Q380" s="63"/>
      <c r="R380" s="63"/>
      <c r="S380" s="63"/>
      <c r="T380" s="63"/>
      <c r="U380" s="63"/>
    </row>
    <row r="381" spans="2:21" ht="15" customHeight="1">
      <c r="B381" s="1228" t="str">
        <f t="shared" si="5"/>
        <v/>
      </c>
      <c r="C381" s="469">
        <f>'Og s3a'!C383</f>
        <v>0</v>
      </c>
      <c r="D381" s="498">
        <f>'Og s3a'!F383</f>
        <v>0</v>
      </c>
      <c r="E381" s="392"/>
      <c r="F381" s="1215"/>
      <c r="G381" s="392"/>
      <c r="H381" s="594"/>
      <c r="I381" s="594"/>
      <c r="J381" s="63"/>
      <c r="K381" s="502">
        <f>'Og s3a'!G383</f>
        <v>0</v>
      </c>
      <c r="L381" s="57">
        <f>'Og s3a'!D383</f>
        <v>0</v>
      </c>
      <c r="M381" s="288">
        <f>Import!J381</f>
        <v>0</v>
      </c>
      <c r="N381" s="63"/>
      <c r="O381" s="63"/>
      <c r="P381" s="63"/>
      <c r="Q381" s="63"/>
      <c r="R381" s="63"/>
      <c r="S381" s="63"/>
      <c r="T381" s="63"/>
      <c r="U381" s="63"/>
    </row>
    <row r="382" spans="2:21" ht="15" customHeight="1">
      <c r="B382" s="1228" t="str">
        <f t="shared" si="5"/>
        <v/>
      </c>
      <c r="C382" s="469">
        <f>'Og s3a'!C384</f>
        <v>0</v>
      </c>
      <c r="D382" s="498">
        <f>'Og s3a'!F384</f>
        <v>0</v>
      </c>
      <c r="E382" s="392"/>
      <c r="F382" s="1215"/>
      <c r="G382" s="392"/>
      <c r="H382" s="594"/>
      <c r="I382" s="594"/>
      <c r="J382" s="63"/>
      <c r="K382" s="502">
        <f>'Og s3a'!G384</f>
        <v>0</v>
      </c>
      <c r="L382" s="57">
        <f>'Og s3a'!D384</f>
        <v>0</v>
      </c>
      <c r="M382" s="288">
        <f>Import!J382</f>
        <v>0</v>
      </c>
      <c r="N382" s="63"/>
      <c r="O382" s="63"/>
      <c r="P382" s="63"/>
      <c r="Q382" s="63"/>
      <c r="R382" s="63"/>
      <c r="S382" s="63"/>
      <c r="T382" s="63"/>
      <c r="U382" s="63"/>
    </row>
    <row r="383" spans="2:21" ht="15" customHeight="1">
      <c r="B383" s="1228" t="str">
        <f t="shared" si="5"/>
        <v/>
      </c>
      <c r="C383" s="469">
        <f>'Og s3a'!C385</f>
        <v>0</v>
      </c>
      <c r="D383" s="498">
        <f>'Og s3a'!F385</f>
        <v>0</v>
      </c>
      <c r="E383" s="392"/>
      <c r="F383" s="1215"/>
      <c r="G383" s="392"/>
      <c r="H383" s="594"/>
      <c r="I383" s="594"/>
      <c r="J383" s="63"/>
      <c r="K383" s="502">
        <f>'Og s3a'!G385</f>
        <v>0</v>
      </c>
      <c r="L383" s="57">
        <f>'Og s3a'!D385</f>
        <v>0</v>
      </c>
      <c r="M383" s="288">
        <f>Import!J383</f>
        <v>0</v>
      </c>
      <c r="N383" s="63"/>
      <c r="O383" s="63"/>
      <c r="P383" s="63"/>
      <c r="Q383" s="63"/>
      <c r="R383" s="63"/>
      <c r="S383" s="63"/>
      <c r="T383" s="63"/>
      <c r="U383" s="63"/>
    </row>
    <row r="384" spans="2:21" ht="15" customHeight="1">
      <c r="B384" s="1228" t="str">
        <f t="shared" si="5"/>
        <v/>
      </c>
      <c r="C384" s="469">
        <f>'Og s3a'!C386</f>
        <v>0</v>
      </c>
      <c r="D384" s="498">
        <f>'Og s3a'!F386</f>
        <v>0</v>
      </c>
      <c r="E384" s="392"/>
      <c r="F384" s="1215"/>
      <c r="G384" s="392"/>
      <c r="H384" s="594"/>
      <c r="I384" s="594"/>
      <c r="J384" s="63"/>
      <c r="K384" s="502">
        <f>'Og s3a'!G386</f>
        <v>0</v>
      </c>
      <c r="L384" s="57">
        <f>'Og s3a'!D386</f>
        <v>0</v>
      </c>
      <c r="M384" s="288">
        <f>Import!J384</f>
        <v>0</v>
      </c>
      <c r="N384" s="63"/>
      <c r="O384" s="63"/>
      <c r="P384" s="63"/>
      <c r="Q384" s="63"/>
      <c r="R384" s="63"/>
      <c r="S384" s="63"/>
      <c r="T384" s="63"/>
      <c r="U384" s="63"/>
    </row>
    <row r="385" spans="2:21" ht="15" customHeight="1">
      <c r="B385" s="1228" t="str">
        <f t="shared" si="5"/>
        <v/>
      </c>
      <c r="C385" s="469">
        <f>'Og s3a'!C387</f>
        <v>0</v>
      </c>
      <c r="D385" s="498">
        <f>'Og s3a'!F387</f>
        <v>0</v>
      </c>
      <c r="E385" s="392"/>
      <c r="F385" s="1215"/>
      <c r="G385" s="392"/>
      <c r="H385" s="594"/>
      <c r="I385" s="594"/>
      <c r="J385" s="63"/>
      <c r="K385" s="502">
        <f>'Og s3a'!G387</f>
        <v>0</v>
      </c>
      <c r="L385" s="57">
        <f>'Og s3a'!D387</f>
        <v>0</v>
      </c>
      <c r="M385" s="288">
        <f>Import!J385</f>
        <v>0</v>
      </c>
      <c r="N385" s="63"/>
      <c r="O385" s="63"/>
      <c r="P385" s="63"/>
      <c r="Q385" s="63"/>
      <c r="R385" s="63"/>
      <c r="S385" s="63"/>
      <c r="T385" s="63"/>
      <c r="U385" s="63"/>
    </row>
    <row r="386" spans="2:21" ht="15" customHeight="1">
      <c r="B386" s="1228" t="str">
        <f t="shared" si="5"/>
        <v/>
      </c>
      <c r="C386" s="469">
        <f>'Og s3a'!C388</f>
        <v>0</v>
      </c>
      <c r="D386" s="498">
        <f>'Og s3a'!F388</f>
        <v>0</v>
      </c>
      <c r="E386" s="392"/>
      <c r="F386" s="1215"/>
      <c r="G386" s="392"/>
      <c r="H386" s="594"/>
      <c r="I386" s="594"/>
      <c r="J386" s="63"/>
      <c r="K386" s="502">
        <f>'Og s3a'!G388</f>
        <v>0</v>
      </c>
      <c r="L386" s="57">
        <f>'Og s3a'!D388</f>
        <v>0</v>
      </c>
      <c r="M386" s="288">
        <f>Import!J386</f>
        <v>0</v>
      </c>
      <c r="N386" s="63"/>
      <c r="O386" s="63"/>
      <c r="P386" s="63"/>
      <c r="Q386" s="63"/>
      <c r="R386" s="63"/>
      <c r="S386" s="63"/>
      <c r="T386" s="63"/>
      <c r="U386" s="63"/>
    </row>
    <row r="387" spans="2:21" ht="15" customHeight="1">
      <c r="B387" s="1228" t="str">
        <f t="shared" si="5"/>
        <v/>
      </c>
      <c r="C387" s="469">
        <f>'Og s3a'!C389</f>
        <v>0</v>
      </c>
      <c r="D387" s="498">
        <f>'Og s3a'!F389</f>
        <v>0</v>
      </c>
      <c r="E387" s="392"/>
      <c r="F387" s="1215"/>
      <c r="G387" s="392"/>
      <c r="H387" s="594"/>
      <c r="I387" s="594"/>
      <c r="J387" s="63"/>
      <c r="K387" s="502">
        <f>'Og s3a'!G389</f>
        <v>0</v>
      </c>
      <c r="L387" s="57">
        <f>'Og s3a'!D389</f>
        <v>0</v>
      </c>
      <c r="M387" s="288">
        <f>Import!J387</f>
        <v>0</v>
      </c>
      <c r="N387" s="63"/>
      <c r="O387" s="63"/>
      <c r="P387" s="63"/>
      <c r="Q387" s="63"/>
      <c r="R387" s="63"/>
      <c r="S387" s="63"/>
      <c r="T387" s="63"/>
      <c r="U387" s="63"/>
    </row>
    <row r="388" spans="2:21" ht="15" customHeight="1">
      <c r="B388" s="1228" t="str">
        <f t="shared" si="5"/>
        <v/>
      </c>
      <c r="C388" s="469">
        <f>'Og s3a'!C390</f>
        <v>0</v>
      </c>
      <c r="D388" s="498">
        <f>'Og s3a'!F390</f>
        <v>0</v>
      </c>
      <c r="E388" s="392"/>
      <c r="F388" s="1215"/>
      <c r="G388" s="392"/>
      <c r="H388" s="594"/>
      <c r="I388" s="594"/>
      <c r="J388" s="63"/>
      <c r="K388" s="502">
        <f>'Og s3a'!G390</f>
        <v>0</v>
      </c>
      <c r="L388" s="57">
        <f>'Og s3a'!D390</f>
        <v>0</v>
      </c>
      <c r="M388" s="288">
        <f>Import!J388</f>
        <v>0</v>
      </c>
      <c r="N388" s="63"/>
      <c r="O388" s="63"/>
      <c r="P388" s="63"/>
      <c r="Q388" s="63"/>
      <c r="R388" s="63"/>
      <c r="S388" s="63"/>
      <c r="T388" s="63"/>
      <c r="U388" s="63"/>
    </row>
    <row r="389" spans="2:21" ht="15" customHeight="1">
      <c r="B389" s="1228" t="str">
        <f t="shared" ref="B389:B395" si="6">IF(D389&gt;0,"Wypełnione","")</f>
        <v/>
      </c>
      <c r="C389" s="469">
        <f>'Og s3a'!C391</f>
        <v>0</v>
      </c>
      <c r="D389" s="498">
        <f>'Og s3a'!F391</f>
        <v>0</v>
      </c>
      <c r="E389" s="392"/>
      <c r="F389" s="1215"/>
      <c r="G389" s="392"/>
      <c r="H389" s="594"/>
      <c r="I389" s="594"/>
      <c r="J389" s="63"/>
      <c r="K389" s="502">
        <f>'Og s3a'!G391</f>
        <v>0</v>
      </c>
      <c r="L389" s="57">
        <f>'Og s3a'!D391</f>
        <v>0</v>
      </c>
      <c r="M389" s="288">
        <f>Import!J389</f>
        <v>0</v>
      </c>
      <c r="N389" s="63"/>
      <c r="O389" s="63"/>
      <c r="P389" s="63"/>
      <c r="Q389" s="63"/>
      <c r="R389" s="63"/>
      <c r="S389" s="63"/>
      <c r="T389" s="63"/>
      <c r="U389" s="63"/>
    </row>
    <row r="390" spans="2:21" ht="15" customHeight="1">
      <c r="B390" s="1228" t="str">
        <f t="shared" si="6"/>
        <v/>
      </c>
      <c r="C390" s="469">
        <f>'Og s3a'!C392</f>
        <v>0</v>
      </c>
      <c r="D390" s="498">
        <f>'Og s3a'!F392</f>
        <v>0</v>
      </c>
      <c r="E390" s="392"/>
      <c r="F390" s="1215"/>
      <c r="G390" s="392"/>
      <c r="H390" s="594"/>
      <c r="I390" s="594"/>
      <c r="J390" s="63"/>
      <c r="K390" s="502">
        <f>'Og s3a'!G392</f>
        <v>0</v>
      </c>
      <c r="L390" s="57">
        <f>'Og s3a'!D392</f>
        <v>0</v>
      </c>
      <c r="M390" s="288">
        <f>Import!J390</f>
        <v>0</v>
      </c>
      <c r="N390" s="63"/>
      <c r="O390" s="63"/>
      <c r="P390" s="63"/>
      <c r="Q390" s="63"/>
      <c r="R390" s="63"/>
      <c r="S390" s="63"/>
      <c r="T390" s="63"/>
      <c r="U390" s="63"/>
    </row>
    <row r="391" spans="2:21" ht="15" customHeight="1">
      <c r="B391" s="1228" t="str">
        <f t="shared" si="6"/>
        <v/>
      </c>
      <c r="C391" s="469">
        <f>'Og s3a'!C393</f>
        <v>0</v>
      </c>
      <c r="D391" s="498">
        <f>'Og s3a'!F393</f>
        <v>0</v>
      </c>
      <c r="E391" s="392"/>
      <c r="F391" s="1215"/>
      <c r="G391" s="392"/>
      <c r="H391" s="594"/>
      <c r="I391" s="594"/>
      <c r="J391" s="63"/>
      <c r="K391" s="502">
        <f>'Og s3a'!G393</f>
        <v>0</v>
      </c>
      <c r="L391" s="57">
        <f>'Og s3a'!D393</f>
        <v>0</v>
      </c>
      <c r="M391" s="288">
        <f>Import!J391</f>
        <v>0</v>
      </c>
      <c r="N391" s="63"/>
      <c r="O391" s="63"/>
      <c r="P391" s="63"/>
      <c r="Q391" s="63"/>
      <c r="R391" s="63"/>
      <c r="S391" s="63"/>
      <c r="T391" s="63"/>
      <c r="U391" s="63"/>
    </row>
    <row r="392" spans="2:21" ht="15" customHeight="1">
      <c r="B392" s="1228" t="str">
        <f t="shared" si="6"/>
        <v/>
      </c>
      <c r="C392" s="469">
        <f>'Og s3a'!C394</f>
        <v>0</v>
      </c>
      <c r="D392" s="498">
        <f>'Og s3a'!F394</f>
        <v>0</v>
      </c>
      <c r="E392" s="392"/>
      <c r="F392" s="1215"/>
      <c r="G392" s="392"/>
      <c r="H392" s="594"/>
      <c r="I392" s="594"/>
      <c r="J392" s="63"/>
      <c r="K392" s="502">
        <f>'Og s3a'!G394</f>
        <v>0</v>
      </c>
      <c r="L392" s="57">
        <f>'Og s3a'!D394</f>
        <v>0</v>
      </c>
      <c r="M392" s="288">
        <f>Import!J392</f>
        <v>0</v>
      </c>
      <c r="N392" s="63"/>
      <c r="O392" s="63"/>
      <c r="P392" s="63"/>
      <c r="Q392" s="63"/>
      <c r="R392" s="63"/>
      <c r="S392" s="63"/>
      <c r="T392" s="63"/>
      <c r="U392" s="63"/>
    </row>
    <row r="393" spans="2:21" ht="15" customHeight="1">
      <c r="B393" s="1228" t="str">
        <f t="shared" si="6"/>
        <v/>
      </c>
      <c r="C393" s="469">
        <f>'Og s3a'!C395</f>
        <v>0</v>
      </c>
      <c r="D393" s="498">
        <f>'Og s3a'!F395</f>
        <v>0</v>
      </c>
      <c r="E393" s="392"/>
      <c r="F393" s="1215"/>
      <c r="G393" s="392"/>
      <c r="H393" s="594"/>
      <c r="I393" s="594"/>
      <c r="J393" s="63"/>
      <c r="K393" s="502">
        <f>'Og s3a'!G395</f>
        <v>0</v>
      </c>
      <c r="L393" s="57">
        <f>'Og s3a'!D395</f>
        <v>0</v>
      </c>
      <c r="M393" s="288">
        <f>Import!J393</f>
        <v>0</v>
      </c>
      <c r="N393" s="63"/>
      <c r="O393" s="63"/>
      <c r="P393" s="63"/>
      <c r="Q393" s="63"/>
      <c r="R393" s="63"/>
      <c r="S393" s="63"/>
      <c r="T393" s="63"/>
      <c r="U393" s="63"/>
    </row>
    <row r="394" spans="2:21" ht="15" customHeight="1">
      <c r="B394" s="1228" t="str">
        <f t="shared" si="6"/>
        <v/>
      </c>
      <c r="C394" s="469">
        <f>'Og s3a'!C396</f>
        <v>0</v>
      </c>
      <c r="D394" s="498">
        <f>'Og s3a'!F396</f>
        <v>0</v>
      </c>
      <c r="E394" s="392"/>
      <c r="F394" s="1215"/>
      <c r="G394" s="392"/>
      <c r="H394" s="594"/>
      <c r="I394" s="594"/>
      <c r="J394" s="63"/>
      <c r="K394" s="502">
        <f>'Og s3a'!G396</f>
        <v>0</v>
      </c>
      <c r="L394" s="57">
        <f>'Og s3a'!D396</f>
        <v>0</v>
      </c>
      <c r="M394" s="288">
        <f>Import!J394</f>
        <v>0</v>
      </c>
      <c r="N394" s="63"/>
      <c r="O394" s="63"/>
      <c r="P394" s="63"/>
      <c r="Q394" s="63"/>
      <c r="R394" s="63"/>
      <c r="S394" s="63"/>
      <c r="T394" s="63"/>
      <c r="U394" s="63"/>
    </row>
    <row r="395" spans="2:21" ht="15" customHeight="1">
      <c r="B395" s="1228" t="str">
        <f t="shared" si="6"/>
        <v/>
      </c>
      <c r="C395" s="469">
        <f>'Og s3a'!C397</f>
        <v>0</v>
      </c>
      <c r="D395" s="498">
        <f>'Og s3a'!F397</f>
        <v>0</v>
      </c>
      <c r="E395" s="392"/>
      <c r="F395" s="1215"/>
      <c r="G395" s="392"/>
      <c r="H395" s="594"/>
      <c r="I395" s="594"/>
      <c r="J395" s="63"/>
      <c r="K395" s="502">
        <f>'Og s3a'!G397</f>
        <v>0</v>
      </c>
      <c r="L395" s="57">
        <f>'Og s3a'!D397</f>
        <v>0</v>
      </c>
      <c r="M395" s="288">
        <f>Import!J395</f>
        <v>0</v>
      </c>
      <c r="N395" s="63"/>
      <c r="O395" s="63"/>
      <c r="P395" s="63"/>
      <c r="Q395" s="63"/>
      <c r="R395" s="63"/>
      <c r="S395" s="63"/>
      <c r="T395" s="63"/>
      <c r="U395" s="63"/>
    </row>
    <row r="396" spans="2:21" ht="6.75" customHeight="1">
      <c r="B396" s="1228" t="s">
        <v>56</v>
      </c>
      <c r="C396" s="63"/>
      <c r="D396" s="63"/>
      <c r="E396" s="357"/>
      <c r="F396" s="206"/>
      <c r="G396" s="357"/>
      <c r="H396" s="357"/>
      <c r="I396" s="357"/>
      <c r="J396" s="63"/>
      <c r="K396" s="63"/>
      <c r="L396" s="63"/>
      <c r="M396" s="63"/>
      <c r="N396" s="63"/>
      <c r="O396" s="63"/>
      <c r="P396" s="63"/>
      <c r="Q396" s="63"/>
      <c r="R396" s="63"/>
      <c r="S396" s="63"/>
      <c r="T396" s="63"/>
      <c r="U396" s="63"/>
    </row>
    <row r="397" spans="2:21">
      <c r="B397" s="1243"/>
      <c r="C397" s="63"/>
      <c r="D397" s="63"/>
      <c r="E397" s="64"/>
      <c r="F397" s="63"/>
      <c r="G397" s="64"/>
      <c r="H397" s="64"/>
      <c r="I397" s="64"/>
      <c r="J397" s="63"/>
      <c r="K397" s="63"/>
      <c r="L397" s="63"/>
      <c r="M397" s="63"/>
      <c r="N397" s="63"/>
      <c r="O397" s="63"/>
      <c r="P397" s="63"/>
      <c r="Q397" s="63"/>
      <c r="R397" s="63"/>
      <c r="S397" s="63"/>
      <c r="T397" s="63"/>
      <c r="U397" s="63"/>
    </row>
    <row r="398" spans="2:21">
      <c r="B398" s="63"/>
      <c r="C398" s="63"/>
      <c r="D398" s="63"/>
      <c r="E398" s="64"/>
      <c r="F398" s="63"/>
      <c r="G398" s="64"/>
      <c r="H398" s="64"/>
      <c r="I398" s="64"/>
      <c r="J398" s="63"/>
      <c r="K398" s="63"/>
      <c r="L398" s="63"/>
      <c r="M398" s="63"/>
      <c r="N398" s="63"/>
      <c r="O398" s="63"/>
      <c r="P398" s="63"/>
      <c r="Q398" s="63"/>
      <c r="R398" s="63"/>
      <c r="S398" s="63"/>
      <c r="T398" s="63"/>
      <c r="U398" s="63"/>
    </row>
    <row r="399" spans="2:21">
      <c r="B399" s="63"/>
      <c r="C399" s="63"/>
      <c r="D399" s="63"/>
      <c r="E399" s="64"/>
      <c r="F399" s="63"/>
      <c r="G399" s="64"/>
      <c r="H399" s="64"/>
      <c r="I399" s="64"/>
      <c r="J399" s="63"/>
      <c r="K399" s="63"/>
      <c r="L399" s="63"/>
      <c r="M399" s="63"/>
      <c r="N399" s="63"/>
      <c r="O399" s="63"/>
      <c r="P399" s="63"/>
      <c r="Q399" s="63"/>
      <c r="R399" s="63"/>
      <c r="S399" s="63"/>
      <c r="T399" s="63"/>
      <c r="U399" s="63"/>
    </row>
    <row r="400" spans="2:21">
      <c r="B400" s="63"/>
      <c r="C400" s="63"/>
      <c r="D400" s="63"/>
      <c r="E400" s="64"/>
      <c r="F400" s="63"/>
      <c r="G400" s="64"/>
      <c r="H400" s="64"/>
      <c r="I400" s="64"/>
      <c r="J400" s="63"/>
      <c r="K400" s="63"/>
      <c r="L400" s="63"/>
      <c r="M400" s="63"/>
      <c r="N400" s="63"/>
      <c r="O400" s="63"/>
      <c r="P400" s="63"/>
      <c r="Q400" s="63"/>
      <c r="R400" s="63"/>
      <c r="S400" s="63"/>
      <c r="T400" s="63"/>
      <c r="U400" s="63"/>
    </row>
    <row r="401" spans="2:21">
      <c r="B401" s="63"/>
      <c r="C401" s="63"/>
      <c r="D401" s="63"/>
      <c r="E401" s="64"/>
      <c r="F401" s="63"/>
      <c r="G401" s="64"/>
      <c r="H401" s="64"/>
      <c r="I401" s="64"/>
      <c r="J401" s="63"/>
      <c r="K401" s="63"/>
      <c r="L401" s="63"/>
      <c r="M401" s="63"/>
      <c r="N401" s="63"/>
      <c r="O401" s="63"/>
      <c r="P401" s="63"/>
      <c r="Q401" s="63"/>
      <c r="R401" s="63"/>
      <c r="S401" s="63"/>
      <c r="T401" s="63"/>
      <c r="U401" s="63"/>
    </row>
    <row r="402" spans="2:21">
      <c r="B402" s="63"/>
      <c r="C402" s="63"/>
      <c r="D402" s="63"/>
      <c r="E402" s="64"/>
      <c r="F402" s="63"/>
      <c r="G402" s="64"/>
      <c r="H402" s="64"/>
      <c r="I402" s="64"/>
      <c r="J402" s="63"/>
      <c r="K402" s="63"/>
      <c r="L402" s="63"/>
      <c r="M402" s="63"/>
      <c r="N402" s="63"/>
      <c r="O402" s="63"/>
      <c r="P402" s="63"/>
      <c r="Q402" s="63"/>
      <c r="R402" s="63"/>
      <c r="S402" s="63"/>
      <c r="T402" s="63"/>
      <c r="U402" s="63"/>
    </row>
    <row r="403" spans="2:21">
      <c r="B403" s="63"/>
      <c r="C403" s="63"/>
      <c r="D403" s="63"/>
      <c r="E403" s="64"/>
      <c r="F403" s="63"/>
      <c r="G403" s="64"/>
      <c r="H403" s="64"/>
      <c r="I403" s="64"/>
      <c r="J403" s="63"/>
      <c r="K403" s="63"/>
      <c r="L403" s="63"/>
      <c r="M403" s="63"/>
      <c r="N403" s="63"/>
      <c r="O403" s="63"/>
      <c r="P403" s="63"/>
      <c r="Q403" s="63"/>
      <c r="R403" s="63"/>
      <c r="S403" s="63"/>
      <c r="T403" s="63"/>
      <c r="U403" s="63"/>
    </row>
    <row r="404" spans="2:21">
      <c r="B404" s="63"/>
      <c r="C404" s="63"/>
      <c r="D404" s="63"/>
      <c r="E404" s="64"/>
      <c r="F404" s="63"/>
      <c r="G404" s="64"/>
      <c r="H404" s="64"/>
      <c r="I404" s="64"/>
      <c r="J404" s="63"/>
      <c r="K404" s="63"/>
      <c r="L404" s="63"/>
      <c r="M404" s="63"/>
      <c r="N404" s="63"/>
      <c r="O404" s="63"/>
      <c r="P404" s="63"/>
      <c r="Q404" s="63"/>
      <c r="R404" s="63"/>
      <c r="S404" s="63"/>
      <c r="T404" s="63"/>
      <c r="U404" s="63"/>
    </row>
    <row r="405" spans="2:21">
      <c r="B405" s="63"/>
      <c r="C405" s="63"/>
      <c r="D405" s="63"/>
      <c r="E405" s="64"/>
      <c r="F405" s="63"/>
      <c r="G405" s="64"/>
      <c r="H405" s="64"/>
      <c r="I405" s="64"/>
      <c r="J405" s="63"/>
      <c r="K405" s="63"/>
      <c r="L405" s="63"/>
      <c r="M405" s="63"/>
      <c r="N405" s="63"/>
      <c r="O405" s="63"/>
      <c r="P405" s="63"/>
      <c r="Q405" s="63"/>
      <c r="R405" s="63"/>
      <c r="S405" s="63"/>
      <c r="T405" s="63"/>
      <c r="U405" s="63"/>
    </row>
    <row r="406" spans="2:21">
      <c r="B406" s="63"/>
      <c r="C406" s="63"/>
      <c r="D406" s="63"/>
      <c r="E406" s="64"/>
      <c r="F406" s="63"/>
      <c r="G406" s="64"/>
      <c r="H406" s="64"/>
      <c r="I406" s="64"/>
      <c r="J406" s="63"/>
      <c r="K406" s="63"/>
      <c r="L406" s="63"/>
      <c r="M406" s="63"/>
      <c r="N406" s="63"/>
      <c r="O406" s="63"/>
      <c r="P406" s="63"/>
      <c r="Q406" s="63"/>
      <c r="R406" s="63"/>
      <c r="S406" s="63"/>
      <c r="T406" s="63"/>
      <c r="U406" s="63"/>
    </row>
    <row r="407" spans="2:21">
      <c r="B407" s="63"/>
      <c r="C407" s="63"/>
      <c r="D407" s="63"/>
      <c r="E407" s="64"/>
      <c r="F407" s="63"/>
      <c r="G407" s="64"/>
      <c r="H407" s="64"/>
      <c r="I407" s="64"/>
      <c r="J407" s="63"/>
      <c r="K407" s="63"/>
      <c r="L407" s="63"/>
      <c r="M407" s="63"/>
      <c r="N407" s="63"/>
      <c r="O407" s="63"/>
      <c r="P407" s="63"/>
      <c r="Q407" s="63"/>
      <c r="R407" s="63"/>
      <c r="S407" s="63"/>
      <c r="T407" s="63"/>
      <c r="U407" s="63"/>
    </row>
  </sheetData>
  <sheetProtection sheet="1" objects="1" scenarios="1" formatCells="0" formatRows="0" autoFilter="0"/>
  <autoFilter ref="A3:B396"/>
  <mergeCells count="4">
    <mergeCell ref="B1:B2"/>
    <mergeCell ref="K1:K3"/>
    <mergeCell ref="L1:L2"/>
    <mergeCell ref="M1:M3"/>
  </mergeCells>
  <phoneticPr fontId="8" type="noConversion"/>
  <dataValidations count="3">
    <dataValidation type="list" allowBlank="1" sqref="G4:G395">
      <formula1>$N$8:$N$10</formula1>
    </dataValidation>
    <dataValidation type="list" errorStyle="information" allowBlank="1" showErrorMessage="1" errorTitle="Plan Rolnośrodowiskowy" error="Chyba prościej wybrać z listy?" sqref="E4:E395">
      <formula1>$N$3:$N$6</formula1>
    </dataValidation>
    <dataValidation allowBlank="1" showInputMessage="1" sqref="C4:D396"/>
  </dataValidations>
  <printOptions horizontalCentered="1"/>
  <pageMargins left="0.21" right="0.13" top="0.78"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3"/>
  </sheetPr>
  <dimension ref="A1:AG209"/>
  <sheetViews>
    <sheetView showGridLines="0" showZeros="0" topLeftCell="B160" zoomScaleNormal="100" workbookViewId="0">
      <selection activeCell="Z186" sqref="Z186"/>
    </sheetView>
  </sheetViews>
  <sheetFormatPr defaultRowHeight="12.75"/>
  <cols>
    <col min="1" max="1" width="4.7109375" style="73" hidden="1" customWidth="1"/>
    <col min="2" max="2" width="7.5703125" style="73" customWidth="1"/>
    <col min="3" max="3" width="23.140625" style="73" customWidth="1"/>
    <col min="4" max="4" width="6.28515625" style="73" customWidth="1"/>
    <col min="5" max="5" width="10.28515625" style="73" customWidth="1"/>
    <col min="6" max="21" width="4.85546875" style="73" customWidth="1"/>
    <col min="22" max="24" width="1" style="73" customWidth="1"/>
    <col min="25" max="25" width="32.7109375" style="73" customWidth="1"/>
    <col min="26" max="26" width="7.7109375" style="73" customWidth="1"/>
    <col min="27" max="27" width="12.28515625" style="73" customWidth="1"/>
    <col min="28" max="28" width="69.140625" style="73" customWidth="1"/>
    <col min="29" max="29" width="14.85546875" style="73" customWidth="1"/>
    <col min="30" max="30" width="15.5703125" style="73" hidden="1" customWidth="1"/>
    <col min="31" max="33" width="9.140625" style="73" hidden="1" customWidth="1"/>
    <col min="34" max="16384" width="9.140625" style="73"/>
  </cols>
  <sheetData>
    <row r="1" spans="2:30" s="67" customFormat="1" ht="12.75" customHeight="1">
      <c r="B1" s="1581" t="s">
        <v>89</v>
      </c>
      <c r="C1" s="68" t="s">
        <v>2037</v>
      </c>
      <c r="D1" s="69"/>
      <c r="E1" s="70"/>
      <c r="F1" s="71"/>
      <c r="G1" s="71"/>
      <c r="H1" s="71"/>
      <c r="I1" s="71"/>
      <c r="J1" s="71"/>
      <c r="K1" s="71"/>
      <c r="L1" s="71"/>
      <c r="M1" s="71"/>
      <c r="N1" s="71"/>
      <c r="O1" s="71"/>
      <c r="P1" s="72"/>
      <c r="Q1" s="72"/>
      <c r="R1" s="72"/>
      <c r="S1" s="72"/>
      <c r="T1" s="70"/>
      <c r="U1" s="589" t="str">
        <f>IF(R4-T4&gt;=0,"","Przekroczona maksymalna obsada.")</f>
        <v/>
      </c>
      <c r="V1" s="71"/>
      <c r="Y1" s="289" t="s">
        <v>2119</v>
      </c>
      <c r="Z1" s="2188">
        <v>10</v>
      </c>
      <c r="AA1" s="2188"/>
      <c r="AB1" s="575"/>
      <c r="AD1" s="67" t="s">
        <v>295</v>
      </c>
    </row>
    <row r="2" spans="2:30" ht="3.75" customHeight="1">
      <c r="B2" s="1581"/>
      <c r="C2" s="72"/>
      <c r="D2" s="72"/>
      <c r="E2" s="72"/>
      <c r="F2" s="72"/>
      <c r="G2" s="72"/>
      <c r="H2" s="72"/>
      <c r="I2" s="72"/>
      <c r="J2" s="72"/>
      <c r="K2" s="72"/>
      <c r="L2" s="72"/>
      <c r="M2" s="72"/>
      <c r="N2" s="72"/>
      <c r="O2" s="72"/>
      <c r="P2" s="72"/>
      <c r="Q2" s="72"/>
      <c r="R2" s="72"/>
      <c r="S2" s="72"/>
      <c r="T2" s="72"/>
      <c r="U2" s="72"/>
      <c r="V2" s="70"/>
    </row>
    <row r="3" spans="2:30" ht="16.5" customHeight="1">
      <c r="B3" s="1581"/>
      <c r="C3" s="72"/>
      <c r="D3" s="74" t="s">
        <v>1965</v>
      </c>
      <c r="E3" s="559">
        <f>'Og s1'!K8</f>
        <v>2016</v>
      </c>
      <c r="F3" s="555"/>
      <c r="G3" s="556"/>
      <c r="H3" s="2071"/>
      <c r="I3" s="2071"/>
      <c r="J3" s="556"/>
      <c r="K3" s="556"/>
      <c r="L3" s="556"/>
      <c r="M3" s="557"/>
      <c r="N3" s="556"/>
      <c r="O3" s="556"/>
      <c r="P3" s="556"/>
      <c r="Q3" s="556"/>
      <c r="R3" s="556"/>
      <c r="S3" s="556"/>
      <c r="T3" s="558"/>
      <c r="V3" s="70"/>
      <c r="Z3" s="292" t="str">
        <f>"Osiagnięte obciążenie pastwiska: "&amp;C5</f>
        <v>Osiagnięte obciążenie pastwiska: A</v>
      </c>
      <c r="AA3" s="293">
        <f>IF(F4=0,0,(D7*E7+D8*E8+D9*E9+D10*E10+D11*E11+D12*E12)/F4)</f>
        <v>0</v>
      </c>
      <c r="AD3" s="294">
        <f>R4-T4</f>
        <v>364.56</v>
      </c>
    </row>
    <row r="4" spans="2:30" ht="36" customHeight="1" thickBot="1">
      <c r="B4" s="1580" t="s">
        <v>2339</v>
      </c>
      <c r="C4" s="345" t="str">
        <f>IF(AA3&gt;10,"Zbyt dużo zwierząt na pastwisku!","Nazwa działki")</f>
        <v>Nazwa działki</v>
      </c>
      <c r="D4" s="2008" t="s">
        <v>812</v>
      </c>
      <c r="E4" s="358" t="s">
        <v>1966</v>
      </c>
      <c r="F4" s="2000">
        <v>2.17</v>
      </c>
      <c r="G4" s="2001"/>
      <c r="H4" s="2025" t="s">
        <v>1967</v>
      </c>
      <c r="I4" s="2026"/>
      <c r="J4" s="2004">
        <v>1</v>
      </c>
      <c r="K4" s="2004"/>
      <c r="L4" s="2025" t="s">
        <v>1968</v>
      </c>
      <c r="M4" s="2026"/>
      <c r="N4" s="1996">
        <v>168</v>
      </c>
      <c r="O4" s="1997"/>
      <c r="P4" s="2021" t="s">
        <v>1969</v>
      </c>
      <c r="Q4" s="2022"/>
      <c r="R4" s="2031">
        <f>F4*J4*N4</f>
        <v>364.56</v>
      </c>
      <c r="S4" s="2031"/>
      <c r="T4" s="2031">
        <f>F13+H13+J13+L13+N13+P13+R13+T13</f>
        <v>0</v>
      </c>
      <c r="U4" s="2032"/>
      <c r="V4" s="70"/>
      <c r="Y4" s="2189" t="s">
        <v>1270</v>
      </c>
      <c r="Z4" s="2189"/>
      <c r="AB4" s="1300" t="s">
        <v>225</v>
      </c>
    </row>
    <row r="5" spans="2:30" ht="17.25" customHeight="1" thickBot="1">
      <c r="B5" s="1580"/>
      <c r="C5" s="79" t="s">
        <v>1655</v>
      </c>
      <c r="D5" s="2009"/>
      <c r="E5" s="80" t="s">
        <v>1970</v>
      </c>
      <c r="F5" s="2023" t="s">
        <v>1971</v>
      </c>
      <c r="G5" s="2024"/>
      <c r="H5" s="2023" t="s">
        <v>1229</v>
      </c>
      <c r="I5" s="2024"/>
      <c r="J5" s="2023" t="s">
        <v>1230</v>
      </c>
      <c r="K5" s="2024"/>
      <c r="L5" s="2023" t="s">
        <v>1231</v>
      </c>
      <c r="M5" s="2024"/>
      <c r="N5" s="2023" t="s">
        <v>1232</v>
      </c>
      <c r="O5" s="2024"/>
      <c r="P5" s="2023" t="s">
        <v>1233</v>
      </c>
      <c r="Q5" s="2024"/>
      <c r="R5" s="2023" t="s">
        <v>1234</v>
      </c>
      <c r="S5" s="2024"/>
      <c r="T5" s="2023" t="s">
        <v>1972</v>
      </c>
      <c r="U5" s="2024"/>
      <c r="V5" s="70"/>
      <c r="AB5" s="1301" t="s">
        <v>1734</v>
      </c>
      <c r="AC5" s="578" t="s">
        <v>1136</v>
      </c>
      <c r="AD5" s="579"/>
    </row>
    <row r="6" spans="2:30" ht="17.25" customHeight="1" thickBot="1">
      <c r="B6" s="1366"/>
      <c r="C6" s="81" t="s">
        <v>1973</v>
      </c>
      <c r="D6" s="2010"/>
      <c r="E6" s="973" t="s">
        <v>850</v>
      </c>
      <c r="F6" s="82" t="s">
        <v>1974</v>
      </c>
      <c r="G6" s="83" t="s">
        <v>1975</v>
      </c>
      <c r="H6" s="82" t="s">
        <v>1974</v>
      </c>
      <c r="I6" s="83" t="s">
        <v>1975</v>
      </c>
      <c r="J6" s="82" t="s">
        <v>1974</v>
      </c>
      <c r="K6" s="83" t="s">
        <v>1975</v>
      </c>
      <c r="L6" s="82" t="s">
        <v>1974</v>
      </c>
      <c r="M6" s="83" t="s">
        <v>1975</v>
      </c>
      <c r="N6" s="82" t="s">
        <v>1974</v>
      </c>
      <c r="O6" s="83" t="s">
        <v>1975</v>
      </c>
      <c r="P6" s="82" t="s">
        <v>1974</v>
      </c>
      <c r="Q6" s="83" t="s">
        <v>1975</v>
      </c>
      <c r="R6" s="82" t="s">
        <v>1974</v>
      </c>
      <c r="S6" s="83" t="s">
        <v>1975</v>
      </c>
      <c r="T6" s="82" t="s">
        <v>1974</v>
      </c>
      <c r="U6" s="83" t="s">
        <v>1975</v>
      </c>
      <c r="V6" s="70"/>
      <c r="Y6" s="84" t="s">
        <v>660</v>
      </c>
      <c r="Z6" s="85" t="s">
        <v>850</v>
      </c>
      <c r="AB6" s="1302" t="s">
        <v>1063</v>
      </c>
      <c r="AC6" s="582">
        <f>31+30+31+31+30+15</f>
        <v>168</v>
      </c>
      <c r="AD6" s="580">
        <f>31+30+31+31+30+15</f>
        <v>168</v>
      </c>
    </row>
    <row r="7" spans="2:30" ht="15" customHeight="1" thickBot="1">
      <c r="B7" s="1228" t="s">
        <v>56</v>
      </c>
      <c r="C7" s="86"/>
      <c r="D7" s="91"/>
      <c r="E7" s="551"/>
      <c r="F7" s="87">
        <f t="shared" ref="F7:F12" si="0">IF(G7&gt;0,D7,0)</f>
        <v>0</v>
      </c>
      <c r="G7" s="88"/>
      <c r="H7" s="101">
        <f t="shared" ref="H7:H12" si="1">IF(I7&gt;0,D7,0)</f>
        <v>0</v>
      </c>
      <c r="I7" s="1364"/>
      <c r="J7" s="101">
        <f t="shared" ref="J7:J12" si="2">IF(K7&gt;0,D7,0)</f>
        <v>0</v>
      </c>
      <c r="K7" s="88"/>
      <c r="L7" s="101">
        <f t="shared" ref="L7:L12" si="3">IF(M7&gt;0,D7,0)</f>
        <v>0</v>
      </c>
      <c r="M7" s="88"/>
      <c r="N7" s="101">
        <f t="shared" ref="N7:N12" si="4">IF(O7&gt;0,D7,0)</f>
        <v>0</v>
      </c>
      <c r="O7" s="88">
        <v>0</v>
      </c>
      <c r="P7" s="101">
        <f t="shared" ref="P7:P12" si="5">IF(Q7&gt;0,D7,0)</f>
        <v>0</v>
      </c>
      <c r="Q7" s="88"/>
      <c r="R7" s="101">
        <f t="shared" ref="R7:R12" si="6">IF(S7&gt;0,D7,0)</f>
        <v>0</v>
      </c>
      <c r="S7" s="88"/>
      <c r="T7" s="101">
        <f t="shared" ref="T7:T12" si="7">IF(U7&gt;0,D7,0)</f>
        <v>0</v>
      </c>
      <c r="U7" s="88"/>
      <c r="V7" s="70"/>
      <c r="Y7" s="89" t="str">
        <f>'Og s6'!C14</f>
        <v>Buhaje</v>
      </c>
      <c r="Z7" s="90">
        <f>'Og s6'!E14</f>
        <v>1.4</v>
      </c>
      <c r="AB7" s="1302" t="s">
        <v>1064</v>
      </c>
      <c r="AC7" s="582">
        <f>11+30+31+31+30</f>
        <v>133</v>
      </c>
      <c r="AD7" s="580">
        <f>11+30+31+31+30</f>
        <v>133</v>
      </c>
    </row>
    <row r="8" spans="2:30" ht="15" customHeight="1" thickBot="1">
      <c r="B8" s="1228" t="s">
        <v>56</v>
      </c>
      <c r="C8" s="86"/>
      <c r="D8" s="91"/>
      <c r="E8" s="551"/>
      <c r="F8" s="87">
        <f t="shared" si="0"/>
        <v>0</v>
      </c>
      <c r="G8" s="1365">
        <f>IF($D8&gt;0,G$7,0)</f>
        <v>0</v>
      </c>
      <c r="H8" s="101">
        <f t="shared" si="1"/>
        <v>0</v>
      </c>
      <c r="I8" s="1365">
        <f>IF($D8&gt;0,I$7,0)</f>
        <v>0</v>
      </c>
      <c r="J8" s="101">
        <f t="shared" si="2"/>
        <v>0</v>
      </c>
      <c r="K8" s="1365">
        <f>IF($D8&gt;0,K$7,0)</f>
        <v>0</v>
      </c>
      <c r="L8" s="101">
        <f t="shared" si="3"/>
        <v>0</v>
      </c>
      <c r="M8" s="1365">
        <f>IF($D8&gt;0,M$7,0)</f>
        <v>0</v>
      </c>
      <c r="N8" s="101">
        <f t="shared" si="4"/>
        <v>0</v>
      </c>
      <c r="O8" s="1365">
        <f>IF($D8&gt;0,O$7,0)</f>
        <v>0</v>
      </c>
      <c r="P8" s="101">
        <f t="shared" si="5"/>
        <v>0</v>
      </c>
      <c r="Q8" s="1365">
        <f>IF($D8&gt;0,Q$7,0)</f>
        <v>0</v>
      </c>
      <c r="R8" s="101">
        <f t="shared" si="6"/>
        <v>0</v>
      </c>
      <c r="S8" s="1365">
        <f>IF($D8&gt;0,S$7,0)</f>
        <v>0</v>
      </c>
      <c r="T8" s="101">
        <f t="shared" si="7"/>
        <v>0</v>
      </c>
      <c r="U8" s="1365">
        <f>IF($D8&gt;0,U$7,0)</f>
        <v>0</v>
      </c>
      <c r="V8" s="70"/>
      <c r="Y8" s="89" t="str">
        <f>'Og s6'!C15</f>
        <v>Krowy</v>
      </c>
      <c r="Z8" s="90">
        <f>'Og s6'!E15</f>
        <v>1</v>
      </c>
      <c r="AB8" s="1301" t="s">
        <v>1065</v>
      </c>
      <c r="AD8" s="580">
        <f>10+31+30+15</f>
        <v>86</v>
      </c>
    </row>
    <row r="9" spans="2:30" ht="15" customHeight="1" thickBot="1">
      <c r="B9" s="1228" t="s">
        <v>56</v>
      </c>
      <c r="C9" s="86"/>
      <c r="D9" s="91"/>
      <c r="E9" s="551"/>
      <c r="F9" s="87">
        <f t="shared" si="0"/>
        <v>0</v>
      </c>
      <c r="G9" s="1365">
        <f>IF($D9&gt;0,G$7,0)</f>
        <v>0</v>
      </c>
      <c r="H9" s="101">
        <f t="shared" si="1"/>
        <v>0</v>
      </c>
      <c r="I9" s="1365">
        <f>IF($D9&gt;0,I$7,0)</f>
        <v>0</v>
      </c>
      <c r="J9" s="101">
        <f t="shared" si="2"/>
        <v>0</v>
      </c>
      <c r="K9" s="1365">
        <f>IF($D9&gt;0,K$7,0)</f>
        <v>0</v>
      </c>
      <c r="L9" s="101">
        <f t="shared" si="3"/>
        <v>0</v>
      </c>
      <c r="M9" s="1365">
        <f>IF($D9&gt;0,M$7,0)</f>
        <v>0</v>
      </c>
      <c r="N9" s="101">
        <f t="shared" si="4"/>
        <v>0</v>
      </c>
      <c r="O9" s="1365">
        <f>IF($D9&gt;0,O$7,0)</f>
        <v>0</v>
      </c>
      <c r="P9" s="101">
        <f t="shared" si="5"/>
        <v>0</v>
      </c>
      <c r="Q9" s="1365">
        <f>IF($D9&gt;0,Q$7,0)</f>
        <v>0</v>
      </c>
      <c r="R9" s="101">
        <f t="shared" si="6"/>
        <v>0</v>
      </c>
      <c r="S9" s="1365">
        <f>IF($D9&gt;0,S$7,0)</f>
        <v>0</v>
      </c>
      <c r="T9" s="101">
        <f t="shared" si="7"/>
        <v>0</v>
      </c>
      <c r="U9" s="1365">
        <f>IF($D9&gt;0,U$7,0)</f>
        <v>0</v>
      </c>
      <c r="V9" s="70"/>
      <c r="Y9" s="89" t="str">
        <f>'Og s6'!C16</f>
        <v>Jałówki cielne</v>
      </c>
      <c r="Z9" s="90">
        <f>'Og s6'!E16</f>
        <v>1</v>
      </c>
      <c r="AB9" s="1301" t="s">
        <v>1066</v>
      </c>
      <c r="AD9" s="580">
        <f>AC11</f>
        <v>244</v>
      </c>
    </row>
    <row r="10" spans="2:30" ht="15" customHeight="1" thickBot="1">
      <c r="B10" s="1228" t="s">
        <v>56</v>
      </c>
      <c r="C10" s="86"/>
      <c r="D10" s="91"/>
      <c r="E10" s="551"/>
      <c r="F10" s="87">
        <f t="shared" si="0"/>
        <v>0</v>
      </c>
      <c r="G10" s="1365">
        <f>IF($D10&gt;0,G$7,0)</f>
        <v>0</v>
      </c>
      <c r="H10" s="101">
        <f t="shared" si="1"/>
        <v>0</v>
      </c>
      <c r="I10" s="1365">
        <f>IF($D10&gt;0,I$7,0)</f>
        <v>0</v>
      </c>
      <c r="J10" s="101">
        <f t="shared" si="2"/>
        <v>0</v>
      </c>
      <c r="K10" s="1365">
        <f>IF($D10&gt;0,K$7,0)</f>
        <v>0</v>
      </c>
      <c r="L10" s="101">
        <f t="shared" si="3"/>
        <v>0</v>
      </c>
      <c r="M10" s="1365">
        <f>IF($D10&gt;0,M$7,0)</f>
        <v>0</v>
      </c>
      <c r="N10" s="101">
        <f t="shared" si="4"/>
        <v>0</v>
      </c>
      <c r="O10" s="1365">
        <f>IF($D10&gt;0,O$7,0)</f>
        <v>0</v>
      </c>
      <c r="P10" s="101">
        <f t="shared" si="5"/>
        <v>0</v>
      </c>
      <c r="Q10" s="1365">
        <f>IF($D10&gt;0,Q$7,0)</f>
        <v>0</v>
      </c>
      <c r="R10" s="101">
        <f t="shared" si="6"/>
        <v>0</v>
      </c>
      <c r="S10" s="1365">
        <f>IF($D10&gt;0,S$7,0)</f>
        <v>0</v>
      </c>
      <c r="T10" s="101">
        <f t="shared" si="7"/>
        <v>0</v>
      </c>
      <c r="U10" s="1365">
        <f>IF($D10&gt;0,U$7,0)</f>
        <v>0</v>
      </c>
      <c r="V10" s="70"/>
      <c r="Y10" s="89" t="str">
        <f>'Og s6'!C17</f>
        <v>Jałówki powyżej 1 roku</v>
      </c>
      <c r="Z10" s="90">
        <f>'Og s6'!E17</f>
        <v>0.8</v>
      </c>
      <c r="AB10" s="1301" t="s">
        <v>1074</v>
      </c>
      <c r="AC10" s="1303" t="s">
        <v>1062</v>
      </c>
      <c r="AD10" s="73" t="s">
        <v>1137</v>
      </c>
    </row>
    <row r="11" spans="2:30" ht="15" customHeight="1" thickBot="1">
      <c r="B11" s="1228" t="s">
        <v>56</v>
      </c>
      <c r="C11" s="86"/>
      <c r="D11" s="91"/>
      <c r="E11" s="551"/>
      <c r="F11" s="87">
        <f t="shared" si="0"/>
        <v>0</v>
      </c>
      <c r="G11" s="1365">
        <f>IF($D11&gt;0,G$7,0)</f>
        <v>0</v>
      </c>
      <c r="H11" s="101">
        <f t="shared" si="1"/>
        <v>0</v>
      </c>
      <c r="I11" s="1365">
        <f>IF($D11&gt;0,I$7,0)</f>
        <v>0</v>
      </c>
      <c r="J11" s="101">
        <f t="shared" si="2"/>
        <v>0</v>
      </c>
      <c r="K11" s="1365">
        <f>IF($D11&gt;0,K$7,0)</f>
        <v>0</v>
      </c>
      <c r="L11" s="101">
        <f t="shared" si="3"/>
        <v>0</v>
      </c>
      <c r="M11" s="1365">
        <f>IF($D11&gt;0,M$7,0)</f>
        <v>0</v>
      </c>
      <c r="N11" s="101">
        <f t="shared" si="4"/>
        <v>0</v>
      </c>
      <c r="O11" s="1365">
        <f>IF($D11&gt;0,O$7,0)</f>
        <v>0</v>
      </c>
      <c r="P11" s="101">
        <f t="shared" si="5"/>
        <v>0</v>
      </c>
      <c r="Q11" s="1365">
        <f>IF($D11&gt;0,Q$7,0)</f>
        <v>0</v>
      </c>
      <c r="R11" s="101">
        <f t="shared" si="6"/>
        <v>0</v>
      </c>
      <c r="S11" s="1365">
        <f>IF($D11&gt;0,S$7,0)</f>
        <v>0</v>
      </c>
      <c r="T11" s="101">
        <f t="shared" si="7"/>
        <v>0</v>
      </c>
      <c r="U11" s="1365">
        <f>IF($D11&gt;0,U$7,0)</f>
        <v>0</v>
      </c>
      <c r="V11" s="70"/>
      <c r="Y11" s="89" t="str">
        <f>'Og s6'!C18</f>
        <v>Jałówki od ½ do 1 roku</v>
      </c>
      <c r="Z11" s="90">
        <f>'Og s6'!E18</f>
        <v>0.3</v>
      </c>
      <c r="AB11" s="1302" t="s">
        <v>1134</v>
      </c>
      <c r="AC11" s="590">
        <f>30+31+30+31+31+30+31+30</f>
        <v>244</v>
      </c>
      <c r="AD11" s="586"/>
    </row>
    <row r="12" spans="2:30" ht="15" customHeight="1">
      <c r="B12" s="1228" t="s">
        <v>56</v>
      </c>
      <c r="C12" s="86"/>
      <c r="D12" s="92"/>
      <c r="E12" s="551"/>
      <c r="F12" s="87">
        <f t="shared" si="0"/>
        <v>0</v>
      </c>
      <c r="G12" s="1365">
        <f>IF($D12&gt;0,G$7,0)</f>
        <v>0</v>
      </c>
      <c r="H12" s="101">
        <f t="shared" si="1"/>
        <v>0</v>
      </c>
      <c r="I12" s="1365">
        <f>IF($D12&gt;0,I$7,0)</f>
        <v>0</v>
      </c>
      <c r="J12" s="101">
        <f t="shared" si="2"/>
        <v>0</v>
      </c>
      <c r="K12" s="1365">
        <f>IF($D12&gt;0,K$7,0)</f>
        <v>0</v>
      </c>
      <c r="L12" s="101">
        <f t="shared" si="3"/>
        <v>0</v>
      </c>
      <c r="M12" s="1365">
        <f>IF($D12&gt;0,M$7,0)</f>
        <v>0</v>
      </c>
      <c r="N12" s="101">
        <f t="shared" si="4"/>
        <v>0</v>
      </c>
      <c r="O12" s="1365">
        <f>IF($D12&gt;0,O$7,0)</f>
        <v>0</v>
      </c>
      <c r="P12" s="101">
        <f t="shared" si="5"/>
        <v>0</v>
      </c>
      <c r="Q12" s="1365">
        <f>IF($D12&gt;0,Q$7,0)</f>
        <v>0</v>
      </c>
      <c r="R12" s="101">
        <f t="shared" si="6"/>
        <v>0</v>
      </c>
      <c r="S12" s="1365">
        <f>IF($D12&gt;0,S$7,0)</f>
        <v>0</v>
      </c>
      <c r="T12" s="101">
        <f t="shared" si="7"/>
        <v>0</v>
      </c>
      <c r="U12" s="1365">
        <f>IF($D12&gt;0,U$7,0)</f>
        <v>0</v>
      </c>
      <c r="V12" s="70"/>
      <c r="Y12" s="89" t="str">
        <f>'Og s6'!C19</f>
        <v>Cielęta do ½ roku</v>
      </c>
      <c r="Z12" s="90">
        <f>'Og s6'!E19</f>
        <v>0.15</v>
      </c>
      <c r="AB12" s="1301" t="s">
        <v>226</v>
      </c>
      <c r="AD12" s="587">
        <v>0.5</v>
      </c>
    </row>
    <row r="13" spans="2:30" ht="16.5" customHeight="1" thickBot="1">
      <c r="B13" s="1228" t="s">
        <v>56</v>
      </c>
      <c r="C13" s="93" t="s">
        <v>661</v>
      </c>
      <c r="D13" s="94"/>
      <c r="E13" s="94"/>
      <c r="F13" s="2005">
        <f>$E7*F7*G7+$E8*F8*G8+$E9*F9*G9+$E10*F10*G10+$E11*F11*G11+$E12*F12*G12</f>
        <v>0</v>
      </c>
      <c r="G13" s="2006"/>
      <c r="H13" s="1988">
        <f>$E7*H7*I7+$E8*H8*I8+$E9*H9*I9+$E10*H10*I10+$E11*H11*I11+$E12*H12*I12</f>
        <v>0</v>
      </c>
      <c r="I13" s="1989"/>
      <c r="J13" s="1988">
        <f>$E7*J7*K7+$E8*J8*K8+$E9*J9*K9+$E10*J10*K10+$E11*J11*K11+$E12*J12*K12</f>
        <v>0</v>
      </c>
      <c r="K13" s="1989"/>
      <c r="L13" s="1988">
        <f>$E7*L7*M7+$E8*L8*M8+$E9*L9*M9+$E10*L10*M10+$E11*L11*M11+$E12*L12*M12</f>
        <v>0</v>
      </c>
      <c r="M13" s="1989"/>
      <c r="N13" s="1988">
        <f>$E7*N7*O7+$E8*N8*O8+$E9*N9*O9+$E10*N10*O10+$E11*N11*O11+$E12*N12*O12</f>
        <v>0</v>
      </c>
      <c r="O13" s="1989"/>
      <c r="P13" s="1988">
        <f>$E7*P7*Q7+$E8*P8*Q8+$E9*P9*Q9+$E10*P10*Q10+$E11*P11*Q11+$E12*P12*Q12</f>
        <v>0</v>
      </c>
      <c r="Q13" s="1989"/>
      <c r="R13" s="1988">
        <f>$E7*R7*S7+$E8*R8*S8+$E9*R9*S9+$E10*R10*S10+$E11*R11*S11+$E12*R12*S12</f>
        <v>0</v>
      </c>
      <c r="S13" s="1989"/>
      <c r="T13" s="1988">
        <f>$E7*T7*U7+$E8*T8*U8+$E9*T9*U9+$E10*T10*U10+$E11*T11*U11+$E12*T12*U12</f>
        <v>0</v>
      </c>
      <c r="U13" s="1989"/>
      <c r="V13" s="70"/>
      <c r="AB13" s="1301" t="s">
        <v>1135</v>
      </c>
      <c r="AD13" s="588">
        <v>1</v>
      </c>
    </row>
    <row r="14" spans="2:30" ht="12.75" customHeight="1">
      <c r="B14" s="1228" t="s">
        <v>56</v>
      </c>
      <c r="C14" s="72"/>
      <c r="D14" s="74"/>
      <c r="E14" s="95"/>
      <c r="F14" s="75"/>
      <c r="G14" s="72"/>
      <c r="H14" s="72"/>
      <c r="I14" s="72"/>
      <c r="J14" s="72"/>
      <c r="K14" s="72"/>
      <c r="L14" s="72"/>
      <c r="M14" s="76"/>
      <c r="N14" s="72"/>
      <c r="O14" s="72"/>
      <c r="P14" s="72"/>
      <c r="Q14" s="72"/>
      <c r="R14" s="72"/>
      <c r="S14" s="72"/>
      <c r="T14" s="70"/>
      <c r="U14" s="77" t="str">
        <f>IF(R15-T15&gt;=0,"","Przekroczona maksymalna obsada.")</f>
        <v/>
      </c>
      <c r="V14" s="70"/>
      <c r="Z14" s="292" t="str">
        <f>"Osiagnięte obciążenie pastwiska: "&amp;C16</f>
        <v>Osiagnięte obciążenie pastwiska: B</v>
      </c>
      <c r="AA14" s="293">
        <f>IF(F15=0,0,(D18*E18+D19*E19+D20*E20+D21*E21+D22*E22+D23*E23)/F15)</f>
        <v>0</v>
      </c>
      <c r="AB14" s="1301" t="s">
        <v>1069</v>
      </c>
      <c r="AD14" s="294">
        <f>R15-T15</f>
        <v>302.40000000000003</v>
      </c>
    </row>
    <row r="15" spans="2:30" ht="36" customHeight="1" thickBot="1">
      <c r="B15" s="1228" t="str">
        <f>IF(SUM(F$18:U$23)&gt;0,"Wypełnione","")</f>
        <v/>
      </c>
      <c r="C15" s="96" t="str">
        <f>IF(AA14&gt;10,"Zbyt dużo zwierząt na pastwisku!","Nazwa działki")</f>
        <v>Nazwa działki</v>
      </c>
      <c r="D15" s="2008" t="s">
        <v>812</v>
      </c>
      <c r="E15" s="97" t="s">
        <v>1966</v>
      </c>
      <c r="F15" s="2000">
        <v>1.8</v>
      </c>
      <c r="G15" s="2001"/>
      <c r="H15" s="2018" t="s">
        <v>1967</v>
      </c>
      <c r="I15" s="2019"/>
      <c r="J15" s="2004">
        <f>J4</f>
        <v>1</v>
      </c>
      <c r="K15" s="2004"/>
      <c r="L15" s="2018" t="s">
        <v>1968</v>
      </c>
      <c r="M15" s="2019"/>
      <c r="N15" s="1996">
        <f>N4</f>
        <v>168</v>
      </c>
      <c r="O15" s="1997"/>
      <c r="P15" s="2027" t="s">
        <v>1969</v>
      </c>
      <c r="Q15" s="2028"/>
      <c r="R15" s="2016">
        <f>F15*J15*N15</f>
        <v>302.40000000000003</v>
      </c>
      <c r="S15" s="2016"/>
      <c r="T15" s="2016">
        <f>F24+H24+J24+L24+N24+P24+R24+T24</f>
        <v>0</v>
      </c>
      <c r="U15" s="2017"/>
      <c r="V15" s="70"/>
      <c r="AB15" s="572" t="s">
        <v>872</v>
      </c>
      <c r="AC15" s="578" t="s">
        <v>1136</v>
      </c>
    </row>
    <row r="16" spans="2:30" ht="17.25" customHeight="1" thickBot="1">
      <c r="B16" s="1228" t="str">
        <f t="shared" ref="B16:B24" si="8">IF(SUM(F$18:U$23)&gt;0,"Wypełnione","")</f>
        <v/>
      </c>
      <c r="C16" s="98" t="s">
        <v>847</v>
      </c>
      <c r="D16" s="2009"/>
      <c r="E16" s="80" t="s">
        <v>1970</v>
      </c>
      <c r="F16" s="2007" t="s">
        <v>1971</v>
      </c>
      <c r="G16" s="2003"/>
      <c r="H16" s="2002" t="s">
        <v>1229</v>
      </c>
      <c r="I16" s="2003"/>
      <c r="J16" s="2002" t="s">
        <v>1230</v>
      </c>
      <c r="K16" s="2003"/>
      <c r="L16" s="2002" t="s">
        <v>1231</v>
      </c>
      <c r="M16" s="2003"/>
      <c r="N16" s="2002" t="s">
        <v>1232</v>
      </c>
      <c r="O16" s="2003"/>
      <c r="P16" s="2002" t="s">
        <v>1233</v>
      </c>
      <c r="Q16" s="2003"/>
      <c r="R16" s="2002" t="s">
        <v>1234</v>
      </c>
      <c r="S16" s="2003"/>
      <c r="T16" s="2002" t="s">
        <v>1972</v>
      </c>
      <c r="U16" s="2003"/>
      <c r="V16" s="70"/>
      <c r="AB16" s="583" t="s">
        <v>1068</v>
      </c>
      <c r="AC16" s="582">
        <f>31+30+31+31+30+15</f>
        <v>168</v>
      </c>
    </row>
    <row r="17" spans="2:30" ht="17.25" customHeight="1" thickBot="1">
      <c r="B17" s="1228" t="str">
        <f t="shared" si="8"/>
        <v/>
      </c>
      <c r="C17" s="81" t="s">
        <v>1973</v>
      </c>
      <c r="D17" s="2010"/>
      <c r="E17" s="973" t="s">
        <v>850</v>
      </c>
      <c r="F17" s="99" t="s">
        <v>1974</v>
      </c>
      <c r="G17" s="100" t="s">
        <v>1975</v>
      </c>
      <c r="H17" s="99" t="s">
        <v>1974</v>
      </c>
      <c r="I17" s="100" t="s">
        <v>1975</v>
      </c>
      <c r="J17" s="99" t="s">
        <v>1974</v>
      </c>
      <c r="K17" s="100" t="s">
        <v>1975</v>
      </c>
      <c r="L17" s="99" t="s">
        <v>1974</v>
      </c>
      <c r="M17" s="100" t="s">
        <v>1975</v>
      </c>
      <c r="N17" s="99" t="s">
        <v>1974</v>
      </c>
      <c r="O17" s="100" t="s">
        <v>1975</v>
      </c>
      <c r="P17" s="99" t="s">
        <v>1974</v>
      </c>
      <c r="Q17" s="100" t="s">
        <v>1975</v>
      </c>
      <c r="R17" s="99" t="s">
        <v>1974</v>
      </c>
      <c r="S17" s="100" t="s">
        <v>1975</v>
      </c>
      <c r="T17" s="99" t="s">
        <v>1974</v>
      </c>
      <c r="U17" s="100" t="s">
        <v>1975</v>
      </c>
      <c r="V17" s="70"/>
      <c r="Y17" s="84" t="s">
        <v>662</v>
      </c>
      <c r="Z17" s="85" t="s">
        <v>850</v>
      </c>
      <c r="AB17" s="573" t="s">
        <v>873</v>
      </c>
    </row>
    <row r="18" spans="2:30" ht="15" customHeight="1" thickBot="1">
      <c r="B18" s="1228" t="str">
        <f t="shared" si="8"/>
        <v/>
      </c>
      <c r="C18" s="86">
        <f t="shared" ref="C18:E23" si="9">C7</f>
        <v>0</v>
      </c>
      <c r="D18" s="91">
        <f t="shared" si="9"/>
        <v>0</v>
      </c>
      <c r="E18" s="551">
        <f t="shared" si="9"/>
        <v>0</v>
      </c>
      <c r="F18" s="87">
        <f t="shared" ref="F18:F23" si="10">IF(G18&gt;0,D18,0)</f>
        <v>0</v>
      </c>
      <c r="G18" s="88"/>
      <c r="H18" s="101">
        <f t="shared" ref="H18:H23" si="11">IF(I18&gt;0,D18,0)</f>
        <v>0</v>
      </c>
      <c r="I18" s="88"/>
      <c r="J18" s="101">
        <f t="shared" ref="J18:J23" si="12">IF(K18&gt;0,D18,0)</f>
        <v>0</v>
      </c>
      <c r="K18" s="88"/>
      <c r="L18" s="101">
        <f t="shared" ref="L18:L23" si="13">IF(M18&gt;0,D18,0)</f>
        <v>0</v>
      </c>
      <c r="M18" s="88"/>
      <c r="N18" s="101">
        <f t="shared" ref="N18:N23" si="14">IF(O18&gt;0,D18,0)</f>
        <v>0</v>
      </c>
      <c r="O18" s="88"/>
      <c r="P18" s="101">
        <f t="shared" ref="P18:P23" si="15">IF(Q18&gt;0,D18,0)</f>
        <v>0</v>
      </c>
      <c r="Q18" s="88"/>
      <c r="R18" s="101">
        <f t="shared" ref="R18:R23" si="16">IF(S18&gt;0,D18,0)</f>
        <v>0</v>
      </c>
      <c r="S18" s="88"/>
      <c r="T18" s="101">
        <f t="shared" ref="T18:T23" si="17">IF(U18&gt;0,D18,0)</f>
        <v>0</v>
      </c>
      <c r="U18" s="88"/>
      <c r="V18" s="70"/>
      <c r="Y18" s="89" t="str">
        <f>'Og s6'!C7</f>
        <v>Ogiery</v>
      </c>
      <c r="Z18" s="102">
        <f>'Og s6'!E7</f>
        <v>1.2</v>
      </c>
      <c r="AB18" s="583" t="s">
        <v>1070</v>
      </c>
      <c r="AC18" s="582">
        <f>11+30+31+31+30</f>
        <v>133</v>
      </c>
    </row>
    <row r="19" spans="2:30" ht="15" customHeight="1" thickBot="1">
      <c r="B19" s="1228" t="str">
        <f t="shared" si="8"/>
        <v/>
      </c>
      <c r="C19" s="86">
        <f t="shared" si="9"/>
        <v>0</v>
      </c>
      <c r="D19" s="91">
        <f t="shared" si="9"/>
        <v>0</v>
      </c>
      <c r="E19" s="551">
        <f t="shared" si="9"/>
        <v>0</v>
      </c>
      <c r="F19" s="87">
        <f t="shared" si="10"/>
        <v>0</v>
      </c>
      <c r="G19" s="1365">
        <f>IF($D19&gt;0,G$18,0)</f>
        <v>0</v>
      </c>
      <c r="H19" s="101">
        <f t="shared" si="11"/>
        <v>0</v>
      </c>
      <c r="I19" s="1365">
        <f>IF($D19&gt;0,I$18,0)</f>
        <v>0</v>
      </c>
      <c r="J19" s="101">
        <f t="shared" si="12"/>
        <v>0</v>
      </c>
      <c r="K19" s="1365">
        <f>IF($D19&gt;0,K$18,0)</f>
        <v>0</v>
      </c>
      <c r="L19" s="101">
        <f t="shared" si="13"/>
        <v>0</v>
      </c>
      <c r="M19" s="1365">
        <f>IF($D19&gt;0,M$18,0)</f>
        <v>0</v>
      </c>
      <c r="N19" s="101">
        <f t="shared" si="14"/>
        <v>0</v>
      </c>
      <c r="O19" s="1365">
        <f>IF($D19&gt;0,O$18,0)</f>
        <v>0</v>
      </c>
      <c r="P19" s="101">
        <f t="shared" si="15"/>
        <v>0</v>
      </c>
      <c r="Q19" s="1365">
        <f>IF($D19&gt;0,Q$18,0)</f>
        <v>0</v>
      </c>
      <c r="R19" s="101">
        <f t="shared" si="16"/>
        <v>0</v>
      </c>
      <c r="S19" s="1365">
        <f>IF($D19&gt;0,S$18,0)</f>
        <v>0</v>
      </c>
      <c r="T19" s="101">
        <f t="shared" si="17"/>
        <v>0</v>
      </c>
      <c r="U19" s="1365">
        <f>IF($D19&gt;0,U$18,0)</f>
        <v>0</v>
      </c>
      <c r="V19" s="70"/>
      <c r="Y19" s="89" t="str">
        <f>'Og s6'!C8</f>
        <v>Klacze, wałachy</v>
      </c>
      <c r="Z19" s="102">
        <f>'Og s6'!E8</f>
        <v>1.2</v>
      </c>
      <c r="AB19" s="573" t="s">
        <v>874</v>
      </c>
    </row>
    <row r="20" spans="2:30" ht="15" customHeight="1" thickBot="1">
      <c r="B20" s="1228" t="str">
        <f t="shared" si="8"/>
        <v/>
      </c>
      <c r="C20" s="86">
        <f t="shared" si="9"/>
        <v>0</v>
      </c>
      <c r="D20" s="91">
        <f t="shared" si="9"/>
        <v>0</v>
      </c>
      <c r="E20" s="551">
        <f t="shared" si="9"/>
        <v>0</v>
      </c>
      <c r="F20" s="87">
        <f t="shared" si="10"/>
        <v>0</v>
      </c>
      <c r="G20" s="1365">
        <f>IF($D20&gt;0,G$18,0)</f>
        <v>0</v>
      </c>
      <c r="H20" s="101">
        <f t="shared" si="11"/>
        <v>0</v>
      </c>
      <c r="I20" s="1365">
        <f>IF($D20&gt;0,I$18,0)</f>
        <v>0</v>
      </c>
      <c r="J20" s="101">
        <f t="shared" si="12"/>
        <v>0</v>
      </c>
      <c r="K20" s="1365">
        <f>IF($D20&gt;0,K$18,0)</f>
        <v>0</v>
      </c>
      <c r="L20" s="101">
        <f t="shared" si="13"/>
        <v>0</v>
      </c>
      <c r="M20" s="1365">
        <f>IF($D20&gt;0,M$18,0)</f>
        <v>0</v>
      </c>
      <c r="N20" s="101">
        <f t="shared" si="14"/>
        <v>0</v>
      </c>
      <c r="O20" s="1365">
        <f>IF($D20&gt;0,O$18,0)</f>
        <v>0</v>
      </c>
      <c r="P20" s="101">
        <f t="shared" si="15"/>
        <v>0</v>
      </c>
      <c r="Q20" s="1365">
        <f>IF($D20&gt;0,Q$18,0)</f>
        <v>0</v>
      </c>
      <c r="R20" s="101">
        <f t="shared" si="16"/>
        <v>0</v>
      </c>
      <c r="S20" s="1365">
        <f>IF($D20&gt;0,S$18,0)</f>
        <v>0</v>
      </c>
      <c r="T20" s="101">
        <f t="shared" si="17"/>
        <v>0</v>
      </c>
      <c r="U20" s="1365">
        <f>IF($D20&gt;0,U$18,0)</f>
        <v>0</v>
      </c>
      <c r="V20" s="70"/>
      <c r="Y20" s="89" t="str">
        <f>'Og s6'!C9</f>
        <v>Małe konie: hucuły, koniki polskie, kuce</v>
      </c>
      <c r="Z20" s="102">
        <f>'Og s6'!E9</f>
        <v>0.6</v>
      </c>
      <c r="AB20" s="573" t="s">
        <v>1071</v>
      </c>
    </row>
    <row r="21" spans="2:30" ht="15" customHeight="1" thickBot="1">
      <c r="B21" s="1228" t="str">
        <f t="shared" si="8"/>
        <v/>
      </c>
      <c r="C21" s="86">
        <f t="shared" si="9"/>
        <v>0</v>
      </c>
      <c r="D21" s="91">
        <f t="shared" si="9"/>
        <v>0</v>
      </c>
      <c r="E21" s="551">
        <f t="shared" si="9"/>
        <v>0</v>
      </c>
      <c r="F21" s="87">
        <f t="shared" si="10"/>
        <v>0</v>
      </c>
      <c r="G21" s="1365">
        <f>IF($D21&gt;0,G$18,0)</f>
        <v>0</v>
      </c>
      <c r="H21" s="101">
        <f t="shared" si="11"/>
        <v>0</v>
      </c>
      <c r="I21" s="1365">
        <f>IF($D21&gt;0,I$18,0)</f>
        <v>0</v>
      </c>
      <c r="J21" s="101">
        <f t="shared" si="12"/>
        <v>0</v>
      </c>
      <c r="K21" s="1365">
        <f>IF($D21&gt;0,K$18,0)</f>
        <v>0</v>
      </c>
      <c r="L21" s="101">
        <f t="shared" si="13"/>
        <v>0</v>
      </c>
      <c r="M21" s="1365">
        <f>IF($D21&gt;0,M$18,0)</f>
        <v>0</v>
      </c>
      <c r="N21" s="101">
        <f t="shared" si="14"/>
        <v>0</v>
      </c>
      <c r="O21" s="1365">
        <f>IF($D21&gt;0,O$18,0)</f>
        <v>0</v>
      </c>
      <c r="P21" s="101">
        <f t="shared" si="15"/>
        <v>0</v>
      </c>
      <c r="Q21" s="1365">
        <f>IF($D21&gt;0,Q$18,0)</f>
        <v>0</v>
      </c>
      <c r="R21" s="101">
        <f t="shared" si="16"/>
        <v>0</v>
      </c>
      <c r="S21" s="1365">
        <f>IF($D21&gt;0,S$18,0)</f>
        <v>0</v>
      </c>
      <c r="T21" s="101">
        <f t="shared" si="17"/>
        <v>0</v>
      </c>
      <c r="U21" s="1365">
        <f>IF($D21&gt;0,U$18,0)</f>
        <v>0</v>
      </c>
      <c r="V21" s="70"/>
      <c r="Y21" s="89" t="str">
        <f>'Og s6'!C10</f>
        <v>Źrebaki powyżej 2 lat</v>
      </c>
      <c r="Z21" s="102">
        <f>'Og s6'!E10</f>
        <v>1</v>
      </c>
      <c r="AB21" s="573" t="s">
        <v>1072</v>
      </c>
    </row>
    <row r="22" spans="2:30" ht="15" customHeight="1" thickBot="1">
      <c r="B22" s="1228" t="str">
        <f t="shared" si="8"/>
        <v/>
      </c>
      <c r="C22" s="86">
        <f t="shared" si="9"/>
        <v>0</v>
      </c>
      <c r="D22" s="91">
        <f t="shared" si="9"/>
        <v>0</v>
      </c>
      <c r="E22" s="551">
        <f t="shared" si="9"/>
        <v>0</v>
      </c>
      <c r="F22" s="87">
        <f t="shared" si="10"/>
        <v>0</v>
      </c>
      <c r="G22" s="1365">
        <f>IF($D22&gt;0,G$18,0)</f>
        <v>0</v>
      </c>
      <c r="H22" s="101">
        <f t="shared" si="11"/>
        <v>0</v>
      </c>
      <c r="I22" s="1365">
        <f>IF($D22&gt;0,I$18,0)</f>
        <v>0</v>
      </c>
      <c r="J22" s="101">
        <f t="shared" si="12"/>
        <v>0</v>
      </c>
      <c r="K22" s="1365">
        <f>IF($D22&gt;0,K$18,0)</f>
        <v>0</v>
      </c>
      <c r="L22" s="101">
        <f t="shared" si="13"/>
        <v>0</v>
      </c>
      <c r="M22" s="1365">
        <f>IF($D22&gt;0,M$18,0)</f>
        <v>0</v>
      </c>
      <c r="N22" s="101">
        <f t="shared" si="14"/>
        <v>0</v>
      </c>
      <c r="O22" s="1365">
        <f>IF($D22&gt;0,O$18,0)</f>
        <v>0</v>
      </c>
      <c r="P22" s="101">
        <f t="shared" si="15"/>
        <v>0</v>
      </c>
      <c r="Q22" s="1365">
        <f>IF($D22&gt;0,Q$18,0)</f>
        <v>0</v>
      </c>
      <c r="R22" s="101">
        <f t="shared" si="16"/>
        <v>0</v>
      </c>
      <c r="S22" s="1365">
        <f>IF($D22&gt;0,S$18,0)</f>
        <v>0</v>
      </c>
      <c r="T22" s="101">
        <f t="shared" si="17"/>
        <v>0</v>
      </c>
      <c r="U22" s="1365">
        <f>IF($D22&gt;0,U$18,0)</f>
        <v>0</v>
      </c>
      <c r="V22" s="70"/>
      <c r="Y22" s="89" t="str">
        <f>'Og s6'!C11</f>
        <v>Źrebaki powyżej 1 roku</v>
      </c>
      <c r="Z22" s="102">
        <f>'Og s6'!E11</f>
        <v>0.8</v>
      </c>
      <c r="AB22" s="573" t="s">
        <v>1073</v>
      </c>
    </row>
    <row r="23" spans="2:30" ht="15" customHeight="1" thickBot="1">
      <c r="B23" s="1228" t="str">
        <f t="shared" si="8"/>
        <v/>
      </c>
      <c r="C23" s="86">
        <f t="shared" si="9"/>
        <v>0</v>
      </c>
      <c r="D23" s="91">
        <f t="shared" si="9"/>
        <v>0</v>
      </c>
      <c r="E23" s="551">
        <f t="shared" si="9"/>
        <v>0</v>
      </c>
      <c r="F23" s="87">
        <f t="shared" si="10"/>
        <v>0</v>
      </c>
      <c r="G23" s="1365">
        <f>IF($D23&gt;0,G$18,0)</f>
        <v>0</v>
      </c>
      <c r="H23" s="101">
        <f t="shared" si="11"/>
        <v>0</v>
      </c>
      <c r="I23" s="1365">
        <f>IF($D23&gt;0,I$18,0)</f>
        <v>0</v>
      </c>
      <c r="J23" s="101">
        <f t="shared" si="12"/>
        <v>0</v>
      </c>
      <c r="K23" s="1365">
        <f>IF($D23&gt;0,K$18,0)</f>
        <v>0</v>
      </c>
      <c r="L23" s="101">
        <f t="shared" si="13"/>
        <v>0</v>
      </c>
      <c r="M23" s="1365">
        <f>IF($D23&gt;0,M$18,0)</f>
        <v>0</v>
      </c>
      <c r="N23" s="101">
        <f t="shared" si="14"/>
        <v>0</v>
      </c>
      <c r="O23" s="1365">
        <f>IF($D23&gt;0,O$18,0)</f>
        <v>0</v>
      </c>
      <c r="P23" s="101">
        <f t="shared" si="15"/>
        <v>0</v>
      </c>
      <c r="Q23" s="1365">
        <f>IF($D23&gt;0,Q$18,0)</f>
        <v>0</v>
      </c>
      <c r="R23" s="101">
        <f t="shared" si="16"/>
        <v>0</v>
      </c>
      <c r="S23" s="1365">
        <f>IF($D23&gt;0,S$18,0)</f>
        <v>0</v>
      </c>
      <c r="T23" s="101">
        <f t="shared" si="17"/>
        <v>0</v>
      </c>
      <c r="U23" s="1365">
        <f>IF($D23&gt;0,U$18,0)</f>
        <v>0</v>
      </c>
      <c r="V23" s="70"/>
      <c r="Y23" s="89" t="str">
        <f>'Og s6'!C12</f>
        <v>Źrebaki od ½ do 1 roku</v>
      </c>
      <c r="Z23" s="102">
        <f>'Og s6'!E12</f>
        <v>0.5</v>
      </c>
      <c r="AB23" s="573" t="s">
        <v>875</v>
      </c>
    </row>
    <row r="24" spans="2:30" ht="16.5" customHeight="1" thickBot="1">
      <c r="B24" s="1228" t="str">
        <f t="shared" si="8"/>
        <v/>
      </c>
      <c r="C24" s="93" t="s">
        <v>661</v>
      </c>
      <c r="D24" s="94"/>
      <c r="E24" s="94"/>
      <c r="F24" s="2005">
        <f>$E18*F18*G18+$E19*F19*G19+$E20*F20*G20+$E21*F21*G21+$E22*F22*G22+$E23*F23*G23</f>
        <v>0</v>
      </c>
      <c r="G24" s="2006"/>
      <c r="H24" s="1988">
        <f>$E18*H18*I18+$E19*H19*I19+$E20*H20*I20+$E21*H21*I21+$E22*H22*I22+$E23*H23*I23</f>
        <v>0</v>
      </c>
      <c r="I24" s="1989"/>
      <c r="J24" s="1988">
        <f>$E18*J18*K18+$E19*J19*K19+$E20*J20*K20+$E21*J21*K21+$E22*J22*K22+$E23*J23*K23</f>
        <v>0</v>
      </c>
      <c r="K24" s="1989"/>
      <c r="L24" s="1988">
        <f>$E18*L18*M18+$E19*L19*M19+$E20*L20*M20+$E21*L21*M21+$E22*L22*M22+$E23*L23*M23</f>
        <v>0</v>
      </c>
      <c r="M24" s="1989"/>
      <c r="N24" s="1988">
        <f>$E18*N18*O18+$E19*N19*O19+$E20*N20*O20+$E21*N21*O21+$E22*N22*O22+$E23*N23*O23</f>
        <v>0</v>
      </c>
      <c r="O24" s="1989"/>
      <c r="P24" s="1988">
        <f>$E18*P18*Q18+$E19*P19*Q19+$E20*P20*Q20+$E21*P21*Q21+$E22*P22*Q22+$E23*P23*Q23</f>
        <v>0</v>
      </c>
      <c r="Q24" s="1989"/>
      <c r="R24" s="1988">
        <f>$E18*R18*S18+$E19*R19*S19+$E20*R20*S20+$E21*R21*S21+$E22*R22*S22+$E23*R23*S23</f>
        <v>0</v>
      </c>
      <c r="S24" s="1989"/>
      <c r="T24" s="1988">
        <f>$E18*T18*U18+$E19*T19*U19+$E20*T20*U20+$E21*T21*U21+$E22*T22*U22+$E23*T23*U23</f>
        <v>0</v>
      </c>
      <c r="U24" s="1989"/>
      <c r="V24" s="70"/>
      <c r="Y24" s="89" t="str">
        <f>'Og s6'!C13</f>
        <v>Źrebięta do ½ roku</v>
      </c>
      <c r="Z24" s="102">
        <f>'Og s6'!E13</f>
        <v>0.3</v>
      </c>
      <c r="AB24" s="573" t="s">
        <v>2107</v>
      </c>
      <c r="AC24" s="1303" t="s">
        <v>1062</v>
      </c>
    </row>
    <row r="25" spans="2:30" ht="12.75" customHeight="1">
      <c r="B25" s="1228" t="str">
        <f>IF(SUM(F$18:U$23)&gt;0,"Wypełnione","")</f>
        <v/>
      </c>
      <c r="C25" s="72"/>
      <c r="D25" s="74"/>
      <c r="E25" s="95"/>
      <c r="F25" s="75"/>
      <c r="G25" s="72"/>
      <c r="H25" s="72"/>
      <c r="I25" s="72"/>
      <c r="J25" s="72"/>
      <c r="K25" s="72"/>
      <c r="L25" s="72"/>
      <c r="M25" s="76"/>
      <c r="N25" s="72"/>
      <c r="O25" s="72"/>
      <c r="P25" s="72"/>
      <c r="Q25" s="72"/>
      <c r="R25" s="72"/>
      <c r="S25" s="72"/>
      <c r="T25" s="70"/>
      <c r="U25" s="77" t="str">
        <f>IF(R26-T26&gt;=0,"","Przekroczona maksymalna obsada.")</f>
        <v/>
      </c>
      <c r="V25" s="70"/>
      <c r="Z25" s="292" t="str">
        <f>"Osiagnięte obciążenie pastwiska: "&amp;C27</f>
        <v xml:space="preserve">Osiagnięte obciążenie pastwiska: </v>
      </c>
      <c r="AA25" s="293">
        <f>IF(F26=0,0,(D29*E29+D30*E30+D31*E31+D32*E32+D33*E33+D34*E34)/F26)</f>
        <v>0</v>
      </c>
      <c r="AB25" s="583" t="s">
        <v>2108</v>
      </c>
      <c r="AC25" s="590">
        <f>30+31+30+31+31+30+31+30</f>
        <v>244</v>
      </c>
      <c r="AD25" s="294">
        <f>R26-T26</f>
        <v>0</v>
      </c>
    </row>
    <row r="26" spans="2:30" ht="36" customHeight="1" thickBot="1">
      <c r="B26" s="1228" t="str">
        <f>IF(SUM(F$29:U$34)&gt;0,"Wypełnione","")</f>
        <v/>
      </c>
      <c r="C26" s="103" t="str">
        <f>IF(AA25&gt;10,"Zbyt dużo zwierząt na pastwisku!","Nazwa działki")</f>
        <v>Nazwa działki</v>
      </c>
      <c r="D26" s="2008" t="s">
        <v>812</v>
      </c>
      <c r="E26" s="104" t="s">
        <v>1966</v>
      </c>
      <c r="F26" s="2000"/>
      <c r="G26" s="2001"/>
      <c r="H26" s="2072" t="s">
        <v>1967</v>
      </c>
      <c r="I26" s="2073"/>
      <c r="J26" s="2004"/>
      <c r="K26" s="2004"/>
      <c r="L26" s="2072" t="s">
        <v>1968</v>
      </c>
      <c r="M26" s="2073"/>
      <c r="N26" s="1996"/>
      <c r="O26" s="1997"/>
      <c r="P26" s="2029" t="s">
        <v>1969</v>
      </c>
      <c r="Q26" s="2030"/>
      <c r="R26" s="2020">
        <f>F26*J26*N26</f>
        <v>0</v>
      </c>
      <c r="S26" s="2020"/>
      <c r="T26" s="2020">
        <f>F35+H35+J35+L35+N35+P35+R35+T35</f>
        <v>0</v>
      </c>
      <c r="U26" s="2038"/>
      <c r="V26" s="70"/>
      <c r="AB26" s="1304" t="s">
        <v>1067</v>
      </c>
    </row>
    <row r="27" spans="2:30" ht="17.25" customHeight="1" thickBot="1">
      <c r="B27" s="1228" t="str">
        <f t="shared" ref="B27:B36" si="18">IF(SUM(F$29:U$34)&gt;0,"Wypełnione","")</f>
        <v/>
      </c>
      <c r="C27" s="105"/>
      <c r="D27" s="2009"/>
      <c r="E27" s="80" t="s">
        <v>1970</v>
      </c>
      <c r="F27" s="2039" t="s">
        <v>1971</v>
      </c>
      <c r="G27" s="2040"/>
      <c r="H27" s="2043" t="s">
        <v>1229</v>
      </c>
      <c r="I27" s="2040"/>
      <c r="J27" s="2043" t="s">
        <v>1230</v>
      </c>
      <c r="K27" s="2040"/>
      <c r="L27" s="2043" t="s">
        <v>1231</v>
      </c>
      <c r="M27" s="2040"/>
      <c r="N27" s="2043" t="s">
        <v>1232</v>
      </c>
      <c r="O27" s="2040"/>
      <c r="P27" s="2043" t="s">
        <v>1233</v>
      </c>
      <c r="Q27" s="2040"/>
      <c r="R27" s="2043" t="s">
        <v>1234</v>
      </c>
      <c r="S27" s="2040"/>
      <c r="T27" s="2043" t="s">
        <v>1972</v>
      </c>
      <c r="U27" s="2040"/>
      <c r="V27" s="70"/>
    </row>
    <row r="28" spans="2:30" ht="17.25" customHeight="1" thickBot="1">
      <c r="B28" s="1228" t="str">
        <f t="shared" si="18"/>
        <v/>
      </c>
      <c r="C28" s="81" t="s">
        <v>1973</v>
      </c>
      <c r="D28" s="2010"/>
      <c r="E28" s="973" t="s">
        <v>850</v>
      </c>
      <c r="F28" s="106" t="s">
        <v>1974</v>
      </c>
      <c r="G28" s="107" t="s">
        <v>1975</v>
      </c>
      <c r="H28" s="106" t="s">
        <v>1974</v>
      </c>
      <c r="I28" s="107" t="s">
        <v>1975</v>
      </c>
      <c r="J28" s="106" t="s">
        <v>1974</v>
      </c>
      <c r="K28" s="107" t="s">
        <v>1975</v>
      </c>
      <c r="L28" s="106" t="s">
        <v>1974</v>
      </c>
      <c r="M28" s="107" t="s">
        <v>1975</v>
      </c>
      <c r="N28" s="106" t="s">
        <v>1974</v>
      </c>
      <c r="O28" s="107" t="s">
        <v>1975</v>
      </c>
      <c r="P28" s="106" t="s">
        <v>1974</v>
      </c>
      <c r="Q28" s="107" t="s">
        <v>1975</v>
      </c>
      <c r="R28" s="106" t="s">
        <v>1974</v>
      </c>
      <c r="S28" s="107" t="s">
        <v>1975</v>
      </c>
      <c r="T28" s="106" t="s">
        <v>1974</v>
      </c>
      <c r="U28" s="107" t="s">
        <v>1975</v>
      </c>
      <c r="V28" s="70"/>
      <c r="Y28" s="108" t="s">
        <v>1272</v>
      </c>
      <c r="Z28" s="85" t="s">
        <v>850</v>
      </c>
      <c r="AB28" s="960" t="s">
        <v>2110</v>
      </c>
    </row>
    <row r="29" spans="2:30" ht="15" customHeight="1" thickBot="1">
      <c r="B29" s="1228" t="str">
        <f t="shared" si="18"/>
        <v/>
      </c>
      <c r="C29" s="86">
        <f t="shared" ref="C29:E34" si="19">C18</f>
        <v>0</v>
      </c>
      <c r="D29" s="91">
        <f t="shared" si="19"/>
        <v>0</v>
      </c>
      <c r="E29" s="551">
        <f t="shared" si="19"/>
        <v>0</v>
      </c>
      <c r="F29" s="87">
        <f t="shared" ref="F29:F34" si="20">IF(G29&gt;0,D29,0)</f>
        <v>0</v>
      </c>
      <c r="G29" s="88"/>
      <c r="H29" s="101">
        <f t="shared" ref="H29:H34" si="21">IF(I29&gt;0,D29,0)</f>
        <v>0</v>
      </c>
      <c r="I29" s="88"/>
      <c r="J29" s="101">
        <f t="shared" ref="J29:J34" si="22">IF(K29&gt;0,D29,0)</f>
        <v>0</v>
      </c>
      <c r="K29" s="88"/>
      <c r="L29" s="101">
        <f t="shared" ref="L29:L34" si="23">IF(M29&gt;0,D29,0)</f>
        <v>0</v>
      </c>
      <c r="M29" s="88"/>
      <c r="N29" s="101">
        <f t="shared" ref="N29:N34" si="24">IF(O29&gt;0,D29,0)</f>
        <v>0</v>
      </c>
      <c r="O29" s="88">
        <v>0</v>
      </c>
      <c r="P29" s="101">
        <f t="shared" ref="P29:P34" si="25">IF(Q29&gt;0,D29,0)</f>
        <v>0</v>
      </c>
      <c r="Q29" s="88"/>
      <c r="R29" s="101">
        <f t="shared" ref="R29:R34" si="26">IF(S29&gt;0,D29,0)</f>
        <v>0</v>
      </c>
      <c r="S29" s="88"/>
      <c r="T29" s="101">
        <f t="shared" ref="T29:T34" si="27">IF(U29&gt;0,D29,0)</f>
        <v>0</v>
      </c>
      <c r="U29" s="88"/>
      <c r="V29" s="70"/>
      <c r="Y29" s="109" t="str">
        <f>'Og s6'!C28</f>
        <v>Tryki powyżej 1½ roku</v>
      </c>
      <c r="Z29" s="110">
        <f>'Og s6'!E28</f>
        <v>0.12</v>
      </c>
      <c r="AB29" s="961" t="s">
        <v>2111</v>
      </c>
    </row>
    <row r="30" spans="2:30" ht="15" customHeight="1" thickBot="1">
      <c r="B30" s="1228" t="str">
        <f t="shared" si="18"/>
        <v/>
      </c>
      <c r="C30" s="86">
        <f t="shared" si="19"/>
        <v>0</v>
      </c>
      <c r="D30" s="91">
        <f t="shared" si="19"/>
        <v>0</v>
      </c>
      <c r="E30" s="551">
        <f t="shared" si="19"/>
        <v>0</v>
      </c>
      <c r="F30" s="87">
        <f t="shared" si="20"/>
        <v>0</v>
      </c>
      <c r="G30" s="1365">
        <f>IF($D30&gt;0,G$29,0)</f>
        <v>0</v>
      </c>
      <c r="H30" s="101">
        <f t="shared" si="21"/>
        <v>0</v>
      </c>
      <c r="I30" s="1365">
        <f>IF($D30&gt;0,I$29,0)</f>
        <v>0</v>
      </c>
      <c r="J30" s="101">
        <f t="shared" si="22"/>
        <v>0</v>
      </c>
      <c r="K30" s="1365">
        <f>IF($D30&gt;0,K$29,0)</f>
        <v>0</v>
      </c>
      <c r="L30" s="101">
        <f t="shared" si="23"/>
        <v>0</v>
      </c>
      <c r="M30" s="1365">
        <f>IF($D30&gt;0,M$29,0)</f>
        <v>0</v>
      </c>
      <c r="N30" s="101">
        <f t="shared" si="24"/>
        <v>0</v>
      </c>
      <c r="O30" s="1365">
        <f>IF($D30&gt;0,O$29,0)</f>
        <v>0</v>
      </c>
      <c r="P30" s="101">
        <f t="shared" si="25"/>
        <v>0</v>
      </c>
      <c r="Q30" s="1365">
        <f>IF($D30&gt;0,Q$29,0)</f>
        <v>0</v>
      </c>
      <c r="R30" s="101">
        <f t="shared" si="26"/>
        <v>0</v>
      </c>
      <c r="S30" s="1365">
        <f>IF($D30&gt;0,S$29,0)</f>
        <v>0</v>
      </c>
      <c r="T30" s="101">
        <f t="shared" si="27"/>
        <v>0</v>
      </c>
      <c r="U30" s="1365">
        <f>IF($D30&gt;0,U$29,0)</f>
        <v>0</v>
      </c>
      <c r="V30" s="70"/>
      <c r="Y30" s="109" t="str">
        <f>'Og s6'!C29</f>
        <v>Owce powyżej 1½ roku</v>
      </c>
      <c r="Z30" s="110">
        <f>'Og s6'!E29</f>
        <v>0.1</v>
      </c>
      <c r="AB30" s="961" t="s">
        <v>1075</v>
      </c>
    </row>
    <row r="31" spans="2:30" ht="15" customHeight="1" thickBot="1">
      <c r="B31" s="1228" t="str">
        <f t="shared" si="18"/>
        <v/>
      </c>
      <c r="C31" s="86">
        <f t="shared" si="19"/>
        <v>0</v>
      </c>
      <c r="D31" s="91">
        <f t="shared" si="19"/>
        <v>0</v>
      </c>
      <c r="E31" s="551">
        <f t="shared" si="19"/>
        <v>0</v>
      </c>
      <c r="F31" s="87">
        <f t="shared" si="20"/>
        <v>0</v>
      </c>
      <c r="G31" s="1365">
        <f>IF($D31&gt;0,G$29,0)</f>
        <v>0</v>
      </c>
      <c r="H31" s="101">
        <f t="shared" si="21"/>
        <v>0</v>
      </c>
      <c r="I31" s="1365">
        <f>IF($D31&gt;0,I$29,0)</f>
        <v>0</v>
      </c>
      <c r="J31" s="101">
        <f t="shared" si="22"/>
        <v>0</v>
      </c>
      <c r="K31" s="1365">
        <f>IF($D31&gt;0,K$29,0)</f>
        <v>0</v>
      </c>
      <c r="L31" s="101">
        <f t="shared" si="23"/>
        <v>0</v>
      </c>
      <c r="M31" s="1365">
        <f>IF($D31&gt;0,M$29,0)</f>
        <v>0</v>
      </c>
      <c r="N31" s="101">
        <f t="shared" si="24"/>
        <v>0</v>
      </c>
      <c r="O31" s="1365">
        <f>IF($D31&gt;0,O$29,0)</f>
        <v>0</v>
      </c>
      <c r="P31" s="101">
        <f t="shared" si="25"/>
        <v>0</v>
      </c>
      <c r="Q31" s="1365">
        <f>IF($D31&gt;0,Q$29,0)</f>
        <v>0</v>
      </c>
      <c r="R31" s="101">
        <f t="shared" si="26"/>
        <v>0</v>
      </c>
      <c r="S31" s="1365">
        <f>IF($D31&gt;0,S$29,0)</f>
        <v>0</v>
      </c>
      <c r="T31" s="101">
        <f t="shared" si="27"/>
        <v>0</v>
      </c>
      <c r="U31" s="1365">
        <f>IF($D31&gt;0,U$29,0)</f>
        <v>0</v>
      </c>
      <c r="V31" s="70"/>
      <c r="Y31" s="109" t="str">
        <f>'Og s6'!C30</f>
        <v>Jagnięta do 3½ miesiąca</v>
      </c>
      <c r="Z31" s="110">
        <f>'Og s6'!E30</f>
        <v>0.05</v>
      </c>
      <c r="AB31" s="961" t="s">
        <v>1076</v>
      </c>
      <c r="AC31" s="584" t="s">
        <v>1136</v>
      </c>
    </row>
    <row r="32" spans="2:30" ht="15" customHeight="1" thickBot="1">
      <c r="B32" s="1228" t="str">
        <f t="shared" si="18"/>
        <v/>
      </c>
      <c r="C32" s="86">
        <f t="shared" si="19"/>
        <v>0</v>
      </c>
      <c r="D32" s="91">
        <f t="shared" si="19"/>
        <v>0</v>
      </c>
      <c r="E32" s="551">
        <f t="shared" si="19"/>
        <v>0</v>
      </c>
      <c r="F32" s="87">
        <f t="shared" si="20"/>
        <v>0</v>
      </c>
      <c r="G32" s="1365">
        <f>IF($D32&gt;0,G$29,0)</f>
        <v>0</v>
      </c>
      <c r="H32" s="101">
        <f t="shared" si="21"/>
        <v>0</v>
      </c>
      <c r="I32" s="1365">
        <f>IF($D32&gt;0,I$29,0)</f>
        <v>0</v>
      </c>
      <c r="J32" s="101">
        <f t="shared" si="22"/>
        <v>0</v>
      </c>
      <c r="K32" s="1365">
        <f>IF($D32&gt;0,K$29,0)</f>
        <v>0</v>
      </c>
      <c r="L32" s="101">
        <f t="shared" si="23"/>
        <v>0</v>
      </c>
      <c r="M32" s="1365">
        <f>IF($D32&gt;0,M$29,0)</f>
        <v>0</v>
      </c>
      <c r="N32" s="101">
        <f t="shared" si="24"/>
        <v>0</v>
      </c>
      <c r="O32" s="1365">
        <f>IF($D32&gt;0,O$29,0)</f>
        <v>0</v>
      </c>
      <c r="P32" s="101">
        <f t="shared" si="25"/>
        <v>0</v>
      </c>
      <c r="Q32" s="1365">
        <f>IF($D32&gt;0,Q$29,0)</f>
        <v>0</v>
      </c>
      <c r="R32" s="101">
        <f t="shared" si="26"/>
        <v>0</v>
      </c>
      <c r="S32" s="1365">
        <f>IF($D32&gt;0,S$29,0)</f>
        <v>0</v>
      </c>
      <c r="T32" s="101">
        <f t="shared" si="27"/>
        <v>0</v>
      </c>
      <c r="U32" s="1365">
        <f>IF($D32&gt;0,U$29,0)</f>
        <v>0</v>
      </c>
      <c r="V32" s="70"/>
      <c r="Y32" s="109" t="str">
        <f>'Og s6'!C31</f>
        <v>Jarlaki tryczki</v>
      </c>
      <c r="Z32" s="110">
        <f>'Og s6'!E31</f>
        <v>0.08</v>
      </c>
      <c r="AB32" s="962" t="s">
        <v>1077</v>
      </c>
      <c r="AC32" s="582" t="s">
        <v>2112</v>
      </c>
    </row>
    <row r="33" spans="2:30" ht="15" customHeight="1">
      <c r="B33" s="1228" t="str">
        <f t="shared" si="18"/>
        <v/>
      </c>
      <c r="C33" s="86">
        <f t="shared" si="19"/>
        <v>0</v>
      </c>
      <c r="D33" s="91">
        <f t="shared" si="19"/>
        <v>0</v>
      </c>
      <c r="E33" s="551">
        <f t="shared" si="19"/>
        <v>0</v>
      </c>
      <c r="F33" s="87">
        <f t="shared" si="20"/>
        <v>0</v>
      </c>
      <c r="G33" s="1365">
        <f>IF($D33&gt;0,G$29,0)</f>
        <v>0</v>
      </c>
      <c r="H33" s="101">
        <f t="shared" si="21"/>
        <v>0</v>
      </c>
      <c r="I33" s="1365">
        <f>IF($D33&gt;0,I$29,0)</f>
        <v>0</v>
      </c>
      <c r="J33" s="101">
        <f t="shared" si="22"/>
        <v>0</v>
      </c>
      <c r="K33" s="1365">
        <f>IF($D33&gt;0,K$29,0)</f>
        <v>0</v>
      </c>
      <c r="L33" s="101">
        <f t="shared" si="23"/>
        <v>0</v>
      </c>
      <c r="M33" s="1365">
        <f>IF($D33&gt;0,M$29,0)</f>
        <v>0</v>
      </c>
      <c r="N33" s="101">
        <f t="shared" si="24"/>
        <v>0</v>
      </c>
      <c r="O33" s="1365">
        <f>IF($D33&gt;0,O$29,0)</f>
        <v>0</v>
      </c>
      <c r="P33" s="101">
        <f t="shared" si="25"/>
        <v>0</v>
      </c>
      <c r="Q33" s="1365">
        <f>IF($D33&gt;0,Q$29,0)</f>
        <v>0</v>
      </c>
      <c r="R33" s="101">
        <f t="shared" si="26"/>
        <v>0</v>
      </c>
      <c r="S33" s="1365">
        <f>IF($D33&gt;0,S$29,0)</f>
        <v>0</v>
      </c>
      <c r="T33" s="101">
        <f t="shared" si="27"/>
        <v>0</v>
      </c>
      <c r="U33" s="1365">
        <f>IF($D33&gt;0,U$29,0)</f>
        <v>0</v>
      </c>
      <c r="V33" s="70"/>
      <c r="Y33" s="109" t="str">
        <f>'Og s6'!C32</f>
        <v>Jarlaki maciorki</v>
      </c>
      <c r="Z33" s="110">
        <f>'Og s6'!E32</f>
        <v>0.1</v>
      </c>
      <c r="AB33" s="961" t="s">
        <v>223</v>
      </c>
    </row>
    <row r="34" spans="2:30" ht="15" customHeight="1">
      <c r="B34" s="1228" t="str">
        <f t="shared" si="18"/>
        <v/>
      </c>
      <c r="C34" s="86">
        <f t="shared" si="19"/>
        <v>0</v>
      </c>
      <c r="D34" s="91">
        <f t="shared" si="19"/>
        <v>0</v>
      </c>
      <c r="E34" s="551">
        <f t="shared" si="19"/>
        <v>0</v>
      </c>
      <c r="F34" s="87">
        <f t="shared" si="20"/>
        <v>0</v>
      </c>
      <c r="G34" s="1365">
        <f>IF($D34&gt;0,G$29,0)</f>
        <v>0</v>
      </c>
      <c r="H34" s="101">
        <f t="shared" si="21"/>
        <v>0</v>
      </c>
      <c r="I34" s="1365">
        <f>IF($D34&gt;0,I$29,0)</f>
        <v>0</v>
      </c>
      <c r="J34" s="101">
        <f t="shared" si="22"/>
        <v>0</v>
      </c>
      <c r="K34" s="1365">
        <f>IF($D34&gt;0,K$29,0)</f>
        <v>0</v>
      </c>
      <c r="L34" s="101">
        <f t="shared" si="23"/>
        <v>0</v>
      </c>
      <c r="M34" s="1365">
        <f>IF($D34&gt;0,M$29,0)</f>
        <v>0</v>
      </c>
      <c r="N34" s="101">
        <f t="shared" si="24"/>
        <v>0</v>
      </c>
      <c r="O34" s="1365">
        <f>IF($D34&gt;0,O$29,0)</f>
        <v>0</v>
      </c>
      <c r="P34" s="101">
        <f t="shared" si="25"/>
        <v>0</v>
      </c>
      <c r="Q34" s="1365">
        <f>IF($D34&gt;0,Q$29,0)</f>
        <v>0</v>
      </c>
      <c r="R34" s="101">
        <f t="shared" si="26"/>
        <v>0</v>
      </c>
      <c r="S34" s="1365">
        <f>IF($D34&gt;0,S$29,0)</f>
        <v>0</v>
      </c>
      <c r="T34" s="101">
        <f t="shared" si="27"/>
        <v>0</v>
      </c>
      <c r="U34" s="1365">
        <f>IF($D34&gt;0,U$29,0)</f>
        <v>0</v>
      </c>
      <c r="V34" s="70"/>
      <c r="AB34" s="961" t="s">
        <v>224</v>
      </c>
    </row>
    <row r="35" spans="2:30" ht="16.5" customHeight="1" thickBot="1">
      <c r="B35" s="1228" t="str">
        <f t="shared" si="18"/>
        <v/>
      </c>
      <c r="C35" s="93" t="s">
        <v>661</v>
      </c>
      <c r="D35" s="94"/>
      <c r="E35" s="94"/>
      <c r="F35" s="2005">
        <f>$E29*F29*G29+$E30*F30*G30+$E31*F31*G31+$E32*F32*G32+$E33*F33*G33+$E34*F34*G34</f>
        <v>0</v>
      </c>
      <c r="G35" s="2006"/>
      <c r="H35" s="1988">
        <f>$E29*H29*I29+$E30*H30*I30+$E31*H31*I31+$E32*H32*I32+$E33*H33*I33+$E34*H34*I34</f>
        <v>0</v>
      </c>
      <c r="I35" s="1989"/>
      <c r="J35" s="1988">
        <f>$E29*J29*K29+$E30*J30*K30+$E31*J31*K31+$E32*J32*K32+$E33*J33*K33+$E34*J34*K34</f>
        <v>0</v>
      </c>
      <c r="K35" s="1989"/>
      <c r="L35" s="1988">
        <f>$E29*L29*M29+$E30*L30*M30+$E31*L31*M31+$E32*L32*M32+$E33*L33*M33+$E34*L34*M34</f>
        <v>0</v>
      </c>
      <c r="M35" s="1989"/>
      <c r="N35" s="1988">
        <f>$E29*N29*O29+$E30*N30*O30+$E31*N31*O31+$E32*N32*O32+$E33*N33*O33+$E34*N34*O34</f>
        <v>0</v>
      </c>
      <c r="O35" s="1989"/>
      <c r="P35" s="1988">
        <f>$E29*P29*Q29+$E30*P30*Q30+$E31*P31*Q31+$E32*P32*Q32+$E33*P33*Q33+$E34*P34*Q34</f>
        <v>0</v>
      </c>
      <c r="Q35" s="1989"/>
      <c r="R35" s="1988">
        <f>$E29*R29*S29+$E30*R30*S30+$E31*R31*S31+$E32*R32*S32+$E33*R33*S33+$E34*R34*S34</f>
        <v>0</v>
      </c>
      <c r="S35" s="1989"/>
      <c r="T35" s="1988">
        <f>$E29*T29*U29+$E30*T30*U30+$E31*T31*U31+$E32*T32*U32+$E33*T33*U33+$E34*T34*U34</f>
        <v>0</v>
      </c>
      <c r="U35" s="1989"/>
      <c r="V35" s="70"/>
      <c r="AB35" s="961"/>
    </row>
    <row r="36" spans="2:30" ht="12.75" customHeight="1">
      <c r="B36" s="1228" t="str">
        <f t="shared" si="18"/>
        <v/>
      </c>
      <c r="C36" s="72"/>
      <c r="D36" s="74"/>
      <c r="E36" s="95"/>
      <c r="F36" s="75"/>
      <c r="G36" s="72"/>
      <c r="H36" s="72"/>
      <c r="I36" s="72"/>
      <c r="J36" s="72"/>
      <c r="K36" s="72"/>
      <c r="L36" s="72"/>
      <c r="M36" s="76"/>
      <c r="N36" s="72"/>
      <c r="O36" s="72"/>
      <c r="P36" s="72"/>
      <c r="Q36" s="72"/>
      <c r="R36" s="72"/>
      <c r="S36" s="72"/>
      <c r="T36" s="70"/>
      <c r="U36" s="77" t="str">
        <f>IF(R37-T37&gt;=0,"","Przekroczona maksymalna obsada.")</f>
        <v/>
      </c>
      <c r="V36" s="70"/>
      <c r="Z36" s="292" t="str">
        <f>"Osiagnięte obciążenie pastwiska: "&amp;C38</f>
        <v xml:space="preserve">Osiagnięte obciążenie pastwiska: </v>
      </c>
      <c r="AA36" s="293">
        <f>IF(F37=0,0,(D40*E40+D41*E41+D42*E42+D43*E43+D44*E44+D45*E45)/F37)</f>
        <v>0</v>
      </c>
      <c r="AB36" s="961"/>
      <c r="AD36" s="294">
        <f>R37-T37</f>
        <v>0</v>
      </c>
    </row>
    <row r="37" spans="2:30" ht="36" customHeight="1" thickBot="1">
      <c r="B37" s="1228" t="str">
        <f>IF(SUM(F$40:U$45)&gt;0,"Wypełnione","")</f>
        <v/>
      </c>
      <c r="C37" s="290" t="str">
        <f>IF(AA36&gt;10,"Zbyt dużo zwierząt na pastwisku!","Nazwa działki")</f>
        <v>Nazwa działki</v>
      </c>
      <c r="D37" s="2008" t="s">
        <v>812</v>
      </c>
      <c r="E37" s="291" t="s">
        <v>1966</v>
      </c>
      <c r="F37" s="2000"/>
      <c r="G37" s="2001"/>
      <c r="H37" s="1998" t="s">
        <v>1967</v>
      </c>
      <c r="I37" s="1999"/>
      <c r="J37" s="2004"/>
      <c r="K37" s="2004"/>
      <c r="L37" s="1998" t="s">
        <v>1968</v>
      </c>
      <c r="M37" s="1999"/>
      <c r="N37" s="1996"/>
      <c r="O37" s="1997"/>
      <c r="P37" s="2013" t="s">
        <v>1969</v>
      </c>
      <c r="Q37" s="2014"/>
      <c r="R37" s="2015">
        <f>F37*J37*N37</f>
        <v>0</v>
      </c>
      <c r="S37" s="2015"/>
      <c r="T37" s="2015">
        <f>F46+H46+J46+L46+N46+P46+R46+T46</f>
        <v>0</v>
      </c>
      <c r="U37" s="2067"/>
      <c r="V37" s="70"/>
    </row>
    <row r="38" spans="2:30" ht="17.25" customHeight="1" thickBot="1">
      <c r="B38" s="1228" t="str">
        <f t="shared" ref="B38:B47" si="28">IF(SUM(F$40:U$45)&gt;0,"Wypełnione","")</f>
        <v/>
      </c>
      <c r="C38" s="111"/>
      <c r="D38" s="2009"/>
      <c r="E38" s="80" t="s">
        <v>1970</v>
      </c>
      <c r="F38" s="2037" t="s">
        <v>1971</v>
      </c>
      <c r="G38" s="2012"/>
      <c r="H38" s="2011" t="s">
        <v>1229</v>
      </c>
      <c r="I38" s="2012"/>
      <c r="J38" s="2011" t="s">
        <v>1230</v>
      </c>
      <c r="K38" s="2012"/>
      <c r="L38" s="2011" t="s">
        <v>1231</v>
      </c>
      <c r="M38" s="2012"/>
      <c r="N38" s="2011" t="s">
        <v>1232</v>
      </c>
      <c r="O38" s="2012"/>
      <c r="P38" s="2011" t="s">
        <v>1233</v>
      </c>
      <c r="Q38" s="2012"/>
      <c r="R38" s="2011" t="s">
        <v>1234</v>
      </c>
      <c r="S38" s="2012"/>
      <c r="T38" s="2011" t="s">
        <v>1972</v>
      </c>
      <c r="U38" s="2012"/>
      <c r="V38" s="70"/>
    </row>
    <row r="39" spans="2:30" ht="17.25" customHeight="1" thickBot="1">
      <c r="B39" s="1228" t="str">
        <f t="shared" si="28"/>
        <v/>
      </c>
      <c r="C39" s="81" t="s">
        <v>1973</v>
      </c>
      <c r="D39" s="2010"/>
      <c r="E39" s="973" t="s">
        <v>850</v>
      </c>
      <c r="F39" s="112" t="s">
        <v>1974</v>
      </c>
      <c r="G39" s="113" t="s">
        <v>1975</v>
      </c>
      <c r="H39" s="112" t="s">
        <v>1974</v>
      </c>
      <c r="I39" s="113" t="s">
        <v>1975</v>
      </c>
      <c r="J39" s="112" t="s">
        <v>1974</v>
      </c>
      <c r="K39" s="113" t="s">
        <v>1975</v>
      </c>
      <c r="L39" s="112" t="s">
        <v>1974</v>
      </c>
      <c r="M39" s="113" t="s">
        <v>1975</v>
      </c>
      <c r="N39" s="112" t="s">
        <v>1974</v>
      </c>
      <c r="O39" s="113" t="s">
        <v>1975</v>
      </c>
      <c r="P39" s="112" t="s">
        <v>1974</v>
      </c>
      <c r="Q39" s="113" t="s">
        <v>1975</v>
      </c>
      <c r="R39" s="112" t="s">
        <v>1974</v>
      </c>
      <c r="S39" s="113" t="s">
        <v>1975</v>
      </c>
      <c r="T39" s="112" t="s">
        <v>1974</v>
      </c>
      <c r="U39" s="113" t="s">
        <v>1975</v>
      </c>
      <c r="V39" s="70"/>
      <c r="Y39" s="108" t="s">
        <v>1271</v>
      </c>
      <c r="Z39" s="85" t="s">
        <v>850</v>
      </c>
      <c r="AB39" s="576" t="s">
        <v>2113</v>
      </c>
    </row>
    <row r="40" spans="2:30" ht="15" customHeight="1" thickBot="1">
      <c r="B40" s="1228" t="str">
        <f t="shared" si="28"/>
        <v/>
      </c>
      <c r="C40" s="86">
        <f t="shared" ref="C40:E45" si="29">C29</f>
        <v>0</v>
      </c>
      <c r="D40" s="91">
        <f t="shared" si="29"/>
        <v>0</v>
      </c>
      <c r="E40" s="551">
        <f t="shared" si="29"/>
        <v>0</v>
      </c>
      <c r="F40" s="87">
        <f t="shared" ref="F40:F45" si="30">IF(G40&gt;0,D40,0)</f>
        <v>0</v>
      </c>
      <c r="G40" s="88"/>
      <c r="H40" s="101">
        <f t="shared" ref="H40:H45" si="31">IF(I40&gt;0,D40,0)</f>
        <v>0</v>
      </c>
      <c r="I40" s="88"/>
      <c r="J40" s="101">
        <f t="shared" ref="J40:J45" si="32">IF(K40&gt;0,D40,0)</f>
        <v>0</v>
      </c>
      <c r="K40" s="88"/>
      <c r="L40" s="101">
        <f t="shared" ref="L40:L45" si="33">IF(M40&gt;0,D40,0)</f>
        <v>0</v>
      </c>
      <c r="M40" s="88"/>
      <c r="N40" s="101">
        <f t="shared" ref="N40:N45" si="34">IF(O40&gt;0,D40,0)</f>
        <v>0</v>
      </c>
      <c r="O40" s="88">
        <v>0</v>
      </c>
      <c r="P40" s="101">
        <f t="shared" ref="P40:P45" si="35">IF(Q40&gt;0,D40,0)</f>
        <v>0</v>
      </c>
      <c r="Q40" s="88"/>
      <c r="R40" s="101">
        <f t="shared" ref="R40:R45" si="36">IF(S40&gt;0,D40,0)</f>
        <v>0</v>
      </c>
      <c r="S40" s="88"/>
      <c r="T40" s="101">
        <f t="shared" ref="T40:T45" si="37">IF(U40&gt;0,D40,0)</f>
        <v>0</v>
      </c>
      <c r="U40" s="88"/>
      <c r="V40" s="70"/>
      <c r="Y40" s="109" t="str">
        <f>'Og s6'!C20</f>
        <v>Kozy</v>
      </c>
      <c r="Z40" s="110">
        <f>'Og s6'!E20</f>
        <v>0.15</v>
      </c>
      <c r="AB40" s="577" t="s">
        <v>1734</v>
      </c>
      <c r="AC40" s="578" t="s">
        <v>1136</v>
      </c>
    </row>
    <row r="41" spans="2:30" ht="15" customHeight="1" thickBot="1">
      <c r="B41" s="1228" t="str">
        <f t="shared" si="28"/>
        <v/>
      </c>
      <c r="C41" s="86">
        <f t="shared" si="29"/>
        <v>0</v>
      </c>
      <c r="D41" s="91">
        <f t="shared" si="29"/>
        <v>0</v>
      </c>
      <c r="E41" s="551">
        <f t="shared" si="29"/>
        <v>0</v>
      </c>
      <c r="F41" s="87">
        <f t="shared" si="30"/>
        <v>0</v>
      </c>
      <c r="G41" s="1365">
        <f>IF($D41&gt;0,G40,0)</f>
        <v>0</v>
      </c>
      <c r="H41" s="101">
        <f t="shared" si="31"/>
        <v>0</v>
      </c>
      <c r="I41" s="1365">
        <f>IF($D41&gt;0,I40,0)</f>
        <v>0</v>
      </c>
      <c r="J41" s="101">
        <f t="shared" si="32"/>
        <v>0</v>
      </c>
      <c r="K41" s="1365">
        <f>IF($D41&gt;0,K40,0)</f>
        <v>0</v>
      </c>
      <c r="L41" s="101">
        <f t="shared" si="33"/>
        <v>0</v>
      </c>
      <c r="M41" s="1365">
        <f>IF($D41&gt;0,M40,0)</f>
        <v>0</v>
      </c>
      <c r="N41" s="101">
        <f t="shared" si="34"/>
        <v>0</v>
      </c>
      <c r="O41" s="1365">
        <f>IF($D41&gt;0,O40,0)</f>
        <v>0</v>
      </c>
      <c r="P41" s="101">
        <f t="shared" si="35"/>
        <v>0</v>
      </c>
      <c r="Q41" s="1365">
        <f>IF($D41&gt;0,Q40,0)</f>
        <v>0</v>
      </c>
      <c r="R41" s="101">
        <f t="shared" si="36"/>
        <v>0</v>
      </c>
      <c r="S41" s="1365">
        <f>IF($D41&gt;0,S40,0)</f>
        <v>0</v>
      </c>
      <c r="T41" s="101">
        <f t="shared" si="37"/>
        <v>0</v>
      </c>
      <c r="U41" s="1365">
        <f>IF($D41&gt;0,U40,0)</f>
        <v>0</v>
      </c>
      <c r="V41" s="70"/>
      <c r="Y41" s="109" t="str">
        <f>'Og s6'!C21</f>
        <v>Jelenie</v>
      </c>
      <c r="Z41" s="110">
        <f>'Og s6'!E21</f>
        <v>0.28999999999999998</v>
      </c>
      <c r="AB41" s="581" t="s">
        <v>1063</v>
      </c>
      <c r="AC41" s="582">
        <f>31+30+31+31+30+15</f>
        <v>168</v>
      </c>
    </row>
    <row r="42" spans="2:30" ht="15" customHeight="1">
      <c r="B42" s="1228" t="str">
        <f t="shared" si="28"/>
        <v/>
      </c>
      <c r="C42" s="86">
        <f t="shared" si="29"/>
        <v>0</v>
      </c>
      <c r="D42" s="91">
        <f t="shared" si="29"/>
        <v>0</v>
      </c>
      <c r="E42" s="551">
        <f t="shared" si="29"/>
        <v>0</v>
      </c>
      <c r="F42" s="87">
        <f t="shared" si="30"/>
        <v>0</v>
      </c>
      <c r="G42" s="1365">
        <f>IF($D42&gt;0,G40,0)</f>
        <v>0</v>
      </c>
      <c r="H42" s="101">
        <f t="shared" si="31"/>
        <v>0</v>
      </c>
      <c r="I42" s="1365">
        <f>IF($D42&gt;0,I40,0)</f>
        <v>0</v>
      </c>
      <c r="J42" s="101">
        <f t="shared" si="32"/>
        <v>0</v>
      </c>
      <c r="K42" s="1365">
        <f>IF($D42&gt;0,K40,0)</f>
        <v>0</v>
      </c>
      <c r="L42" s="101">
        <f t="shared" si="33"/>
        <v>0</v>
      </c>
      <c r="M42" s="1365">
        <f>IF($D42&gt;0,M40,0)</f>
        <v>0</v>
      </c>
      <c r="N42" s="101">
        <f t="shared" si="34"/>
        <v>0</v>
      </c>
      <c r="O42" s="1365">
        <f>IF($D42&gt;0,O40,0)</f>
        <v>0</v>
      </c>
      <c r="P42" s="101">
        <f t="shared" si="35"/>
        <v>0</v>
      </c>
      <c r="Q42" s="1365">
        <f>IF($D42&gt;0,Q40,0)</f>
        <v>0</v>
      </c>
      <c r="R42" s="101">
        <f t="shared" si="36"/>
        <v>0</v>
      </c>
      <c r="S42" s="1365">
        <f>IF($D42&gt;0,S40,0)</f>
        <v>0</v>
      </c>
      <c r="T42" s="101">
        <f t="shared" si="37"/>
        <v>0</v>
      </c>
      <c r="U42" s="1365">
        <f>IF($D42&gt;0,U40,0)</f>
        <v>0</v>
      </c>
      <c r="V42" s="70"/>
      <c r="Y42" s="109" t="str">
        <f>'Og s6'!C22</f>
        <v>Daniele</v>
      </c>
      <c r="Z42" s="110">
        <f>'Og s6'!E22</f>
        <v>0.12</v>
      </c>
      <c r="AB42" s="581" t="s">
        <v>1078</v>
      </c>
      <c r="AC42" s="582">
        <f>11+30+31+31+30</f>
        <v>133</v>
      </c>
    </row>
    <row r="43" spans="2:30" ht="15" customHeight="1">
      <c r="B43" s="1228" t="str">
        <f t="shared" si="28"/>
        <v/>
      </c>
      <c r="C43" s="86">
        <f t="shared" si="29"/>
        <v>0</v>
      </c>
      <c r="D43" s="91">
        <f t="shared" si="29"/>
        <v>0</v>
      </c>
      <c r="E43" s="551">
        <f t="shared" si="29"/>
        <v>0</v>
      </c>
      <c r="F43" s="87">
        <f t="shared" si="30"/>
        <v>0</v>
      </c>
      <c r="G43" s="1365">
        <f>IF($D43&gt;0,G40,0)</f>
        <v>0</v>
      </c>
      <c r="H43" s="101">
        <f t="shared" si="31"/>
        <v>0</v>
      </c>
      <c r="I43" s="1365">
        <f>IF($D43&gt;0,I40,0)</f>
        <v>0</v>
      </c>
      <c r="J43" s="101">
        <f t="shared" si="32"/>
        <v>0</v>
      </c>
      <c r="K43" s="1365">
        <f>IF($D43&gt;0,K40,0)</f>
        <v>0</v>
      </c>
      <c r="L43" s="101">
        <f t="shared" si="33"/>
        <v>0</v>
      </c>
      <c r="M43" s="1365">
        <f>IF($D43&gt;0,M40,0)</f>
        <v>0</v>
      </c>
      <c r="N43" s="101">
        <f t="shared" si="34"/>
        <v>0</v>
      </c>
      <c r="O43" s="1365">
        <f>IF($D43&gt;0,O40,0)</f>
        <v>0</v>
      </c>
      <c r="P43" s="101">
        <f t="shared" si="35"/>
        <v>0</v>
      </c>
      <c r="Q43" s="1365">
        <f>IF($D43&gt;0,Q40,0)</f>
        <v>0</v>
      </c>
      <c r="R43" s="101">
        <f t="shared" si="36"/>
        <v>0</v>
      </c>
      <c r="S43" s="1365">
        <f>IF($D43&gt;0,S40,0)</f>
        <v>0</v>
      </c>
      <c r="T43" s="101">
        <f t="shared" si="37"/>
        <v>0</v>
      </c>
      <c r="U43" s="1365">
        <f>IF($D43&gt;0,U40,0)</f>
        <v>0</v>
      </c>
      <c r="V43" s="70"/>
      <c r="AB43" s="577" t="s">
        <v>1079</v>
      </c>
    </row>
    <row r="44" spans="2:30" ht="15" customHeight="1">
      <c r="B44" s="1228" t="str">
        <f t="shared" si="28"/>
        <v/>
      </c>
      <c r="C44" s="86">
        <f t="shared" si="29"/>
        <v>0</v>
      </c>
      <c r="D44" s="91">
        <f t="shared" si="29"/>
        <v>0</v>
      </c>
      <c r="E44" s="551">
        <f t="shared" si="29"/>
        <v>0</v>
      </c>
      <c r="F44" s="87">
        <f t="shared" si="30"/>
        <v>0</v>
      </c>
      <c r="G44" s="1365">
        <f>IF($D44&gt;0,G40,0)</f>
        <v>0</v>
      </c>
      <c r="H44" s="101">
        <f t="shared" si="31"/>
        <v>0</v>
      </c>
      <c r="I44" s="1365">
        <f>IF($D44&gt;0,I40,0)</f>
        <v>0</v>
      </c>
      <c r="J44" s="101">
        <f t="shared" si="32"/>
        <v>0</v>
      </c>
      <c r="K44" s="1365">
        <f>IF($D44&gt;0,K40,0)</f>
        <v>0</v>
      </c>
      <c r="L44" s="101">
        <f t="shared" si="33"/>
        <v>0</v>
      </c>
      <c r="M44" s="1365">
        <f>IF($D44&gt;0,M40,0)</f>
        <v>0</v>
      </c>
      <c r="N44" s="101">
        <f t="shared" si="34"/>
        <v>0</v>
      </c>
      <c r="O44" s="1365">
        <f>IF($D44&gt;0,O40,0)</f>
        <v>0</v>
      </c>
      <c r="P44" s="101">
        <f t="shared" si="35"/>
        <v>0</v>
      </c>
      <c r="Q44" s="1365">
        <f>IF($D44&gt;0,Q40,0)</f>
        <v>0</v>
      </c>
      <c r="R44" s="101">
        <f t="shared" si="36"/>
        <v>0</v>
      </c>
      <c r="S44" s="1365">
        <f>IF($D44&gt;0,S40,0)</f>
        <v>0</v>
      </c>
      <c r="T44" s="101">
        <f t="shared" si="37"/>
        <v>0</v>
      </c>
      <c r="U44" s="1365">
        <f>IF($D44&gt;0,U40,0)</f>
        <v>0</v>
      </c>
      <c r="V44" s="70"/>
      <c r="AB44" s="577" t="s">
        <v>1080</v>
      </c>
    </row>
    <row r="45" spans="2:30" ht="15" customHeight="1">
      <c r="B45" s="1228" t="str">
        <f t="shared" si="28"/>
        <v/>
      </c>
      <c r="C45" s="86">
        <f t="shared" si="29"/>
        <v>0</v>
      </c>
      <c r="D45" s="91">
        <f t="shared" si="29"/>
        <v>0</v>
      </c>
      <c r="E45" s="551">
        <f t="shared" si="29"/>
        <v>0</v>
      </c>
      <c r="F45" s="87">
        <f t="shared" si="30"/>
        <v>0</v>
      </c>
      <c r="G45" s="1365">
        <f>IF($D45&gt;0,G40,0)</f>
        <v>0</v>
      </c>
      <c r="H45" s="101">
        <f t="shared" si="31"/>
        <v>0</v>
      </c>
      <c r="I45" s="1365">
        <f>IF($D45&gt;0,I40,0)</f>
        <v>0</v>
      </c>
      <c r="J45" s="101">
        <f t="shared" si="32"/>
        <v>0</v>
      </c>
      <c r="K45" s="1365">
        <f>IF($D45&gt;0,K40,0)</f>
        <v>0</v>
      </c>
      <c r="L45" s="101">
        <f t="shared" si="33"/>
        <v>0</v>
      </c>
      <c r="M45" s="1365">
        <f>IF($D45&gt;0,M40,0)</f>
        <v>0</v>
      </c>
      <c r="N45" s="101">
        <f t="shared" si="34"/>
        <v>0</v>
      </c>
      <c r="O45" s="1365">
        <f>IF($D45&gt;0,O40,0)</f>
        <v>0</v>
      </c>
      <c r="P45" s="101">
        <f t="shared" si="35"/>
        <v>0</v>
      </c>
      <c r="Q45" s="1365">
        <f>IF($D45&gt;0,Q40,0)</f>
        <v>0</v>
      </c>
      <c r="R45" s="101">
        <f t="shared" si="36"/>
        <v>0</v>
      </c>
      <c r="S45" s="1365">
        <f>IF($D45&gt;0,S40,0)</f>
        <v>0</v>
      </c>
      <c r="T45" s="101">
        <f t="shared" si="37"/>
        <v>0</v>
      </c>
      <c r="U45" s="1365">
        <f>IF($D45&gt;0,U40,0)</f>
        <v>0</v>
      </c>
      <c r="V45" s="70"/>
      <c r="AB45" s="577"/>
    </row>
    <row r="46" spans="2:30" ht="16.5" customHeight="1" thickBot="1">
      <c r="B46" s="1228" t="str">
        <f t="shared" si="28"/>
        <v/>
      </c>
      <c r="C46" s="93" t="s">
        <v>661</v>
      </c>
      <c r="D46" s="94"/>
      <c r="E46" s="94"/>
      <c r="F46" s="2005">
        <f>$E40*F40*G40+$E41*F41*G41+$E42*F42*G42+$E43*F43*G43+$E44*F44*G44+$E45*F45*G45</f>
        <v>0</v>
      </c>
      <c r="G46" s="2006"/>
      <c r="H46" s="1988">
        <f>$E40*H40*I40+$E41*H41*I41+$E42*H42*I42+$E43*H43*I43+$E44*H44*I44+$E45*H45*I45</f>
        <v>0</v>
      </c>
      <c r="I46" s="1989"/>
      <c r="J46" s="1988">
        <f>$E40*J40*K40+$E41*J41*K41+$E42*J42*K42+$E43*J43*K43+$E44*J44*K44+$E45*J45*K45</f>
        <v>0</v>
      </c>
      <c r="K46" s="1989"/>
      <c r="L46" s="1988">
        <f>$E40*L40*M40+$E41*L41*M41+$E42*L42*M42+$E43*L43*M43+$E44*L44*M44+$E45*L45*M45</f>
        <v>0</v>
      </c>
      <c r="M46" s="1989"/>
      <c r="N46" s="1988">
        <f>$E40*N40*O40+$E41*N41*O41+$E42*N42*O42+$E43*N43*O43+$E44*N44*O44+$E45*N45*O45</f>
        <v>0</v>
      </c>
      <c r="O46" s="1989"/>
      <c r="P46" s="1988">
        <f>$E40*P40*Q40+$E41*P41*Q41+$E42*P42*Q42+$E43*P43*Q43+$E44*P44*Q44+$E45*P45*Q45</f>
        <v>0</v>
      </c>
      <c r="Q46" s="1989"/>
      <c r="R46" s="1988">
        <f>$E40*R40*S40+$E41*R41*S41+$E42*R42*S42+$E43*R43*S43+$E44*R44*S44+$E45*R45*S45</f>
        <v>0</v>
      </c>
      <c r="S46" s="1989"/>
      <c r="T46" s="1988">
        <f>$E40*T40*U40+$E41*T41*U41+$E42*T42*U42+$E43*T43*U43+$E44*T44*U44+$E45*T45*U45</f>
        <v>0</v>
      </c>
      <c r="U46" s="1989"/>
      <c r="V46" s="70"/>
      <c r="AB46" s="577"/>
    </row>
    <row r="47" spans="2:30" ht="12.75" customHeight="1">
      <c r="B47" s="1228" t="str">
        <f t="shared" si="28"/>
        <v/>
      </c>
      <c r="C47" s="72"/>
      <c r="D47" s="74"/>
      <c r="E47" s="95"/>
      <c r="F47" s="75"/>
      <c r="G47" s="72"/>
      <c r="H47" s="72"/>
      <c r="I47" s="72"/>
      <c r="J47" s="72"/>
      <c r="K47" s="72"/>
      <c r="L47" s="72"/>
      <c r="M47" s="76"/>
      <c r="N47" s="72"/>
      <c r="O47" s="72"/>
      <c r="P47" s="72"/>
      <c r="Q47" s="72"/>
      <c r="R47" s="72"/>
      <c r="S47" s="72"/>
      <c r="T47" s="70"/>
      <c r="U47" s="77" t="str">
        <f>IF(R48-T48&gt;=0,"","Przekroczona maksymalna obsada.")</f>
        <v/>
      </c>
      <c r="V47" s="70"/>
      <c r="Z47" s="292" t="str">
        <f>"Osiagnięte obciążenie pastwiska: "&amp;C49</f>
        <v xml:space="preserve">Osiagnięte obciążenie pastwiska: </v>
      </c>
      <c r="AA47" s="293">
        <f>IF(F48=0,0,(D51*E51+D52*E52+D53*E53+D54*E54+D55*E55+D56*E56)/F48)</f>
        <v>0</v>
      </c>
      <c r="AB47" s="577"/>
      <c r="AD47" s="294">
        <f>R48-T48</f>
        <v>0</v>
      </c>
    </row>
    <row r="48" spans="2:30" ht="36" customHeight="1" thickBot="1">
      <c r="B48" s="1228" t="str">
        <f>IF(SUM(F$51:U$56)&gt;0,"Wypełnione","")</f>
        <v/>
      </c>
      <c r="C48" s="78" t="str">
        <f>IF(AA47&gt;10,"Zbyt dużo zwierząt na pastwisku!","Nazwa działki")</f>
        <v>Nazwa działki</v>
      </c>
      <c r="D48" s="2008" t="s">
        <v>812</v>
      </c>
      <c r="E48" s="114" t="s">
        <v>1966</v>
      </c>
      <c r="F48" s="2000"/>
      <c r="G48" s="2001"/>
      <c r="H48" s="2095" t="s">
        <v>1967</v>
      </c>
      <c r="I48" s="2096"/>
      <c r="J48" s="2004"/>
      <c r="K48" s="2004"/>
      <c r="L48" s="2095" t="s">
        <v>1968</v>
      </c>
      <c r="M48" s="2096"/>
      <c r="N48" s="1996"/>
      <c r="O48" s="1997"/>
      <c r="P48" s="2068" t="s">
        <v>1969</v>
      </c>
      <c r="Q48" s="2069"/>
      <c r="R48" s="2070">
        <f>F48*J48*N48</f>
        <v>0</v>
      </c>
      <c r="S48" s="2070"/>
      <c r="T48" s="2070">
        <f>F57+H57+J57+L57+N57+P57+R57+T57</f>
        <v>0</v>
      </c>
      <c r="U48" s="2074"/>
      <c r="V48" s="70"/>
    </row>
    <row r="49" spans="1:29" ht="17.25" customHeight="1" thickBot="1">
      <c r="B49" s="1228" t="str">
        <f t="shared" ref="B49:B58" si="38">IF(SUM(F$51:U$56)&gt;0,"Wypełnione","")</f>
        <v/>
      </c>
      <c r="C49" s="79"/>
      <c r="D49" s="2009"/>
      <c r="E49" s="80" t="s">
        <v>1970</v>
      </c>
      <c r="F49" s="2041" t="s">
        <v>1971</v>
      </c>
      <c r="G49" s="2042"/>
      <c r="H49" s="2056" t="s">
        <v>1229</v>
      </c>
      <c r="I49" s="2042"/>
      <c r="J49" s="2056" t="s">
        <v>1230</v>
      </c>
      <c r="K49" s="2042"/>
      <c r="L49" s="2056" t="s">
        <v>1231</v>
      </c>
      <c r="M49" s="2042"/>
      <c r="N49" s="2056" t="s">
        <v>1232</v>
      </c>
      <c r="O49" s="2042"/>
      <c r="P49" s="2056" t="s">
        <v>1233</v>
      </c>
      <c r="Q49" s="2042"/>
      <c r="R49" s="2056" t="s">
        <v>1234</v>
      </c>
      <c r="S49" s="2042"/>
      <c r="T49" s="2056" t="s">
        <v>1972</v>
      </c>
      <c r="U49" s="2042"/>
      <c r="V49" s="70"/>
      <c r="AB49" s="574" t="s">
        <v>273</v>
      </c>
    </row>
    <row r="50" spans="1:29" ht="17.25" customHeight="1">
      <c r="B50" s="1228" t="str">
        <f t="shared" si="38"/>
        <v/>
      </c>
      <c r="C50" s="81" t="s">
        <v>1973</v>
      </c>
      <c r="D50" s="2010"/>
      <c r="E50" s="973" t="s">
        <v>850</v>
      </c>
      <c r="F50" s="115" t="s">
        <v>1974</v>
      </c>
      <c r="G50" s="116" t="s">
        <v>1975</v>
      </c>
      <c r="H50" s="115" t="s">
        <v>1974</v>
      </c>
      <c r="I50" s="116" t="s">
        <v>1975</v>
      </c>
      <c r="J50" s="115" t="s">
        <v>1974</v>
      </c>
      <c r="K50" s="116" t="s">
        <v>1975</v>
      </c>
      <c r="L50" s="115" t="s">
        <v>1974</v>
      </c>
      <c r="M50" s="116" t="s">
        <v>1975</v>
      </c>
      <c r="N50" s="115" t="s">
        <v>1974</v>
      </c>
      <c r="O50" s="116" t="s">
        <v>1975</v>
      </c>
      <c r="P50" s="115" t="s">
        <v>1974</v>
      </c>
      <c r="Q50" s="116" t="s">
        <v>1975</v>
      </c>
      <c r="R50" s="115" t="s">
        <v>1974</v>
      </c>
      <c r="S50" s="116" t="s">
        <v>1975</v>
      </c>
      <c r="T50" s="115" t="s">
        <v>1974</v>
      </c>
      <c r="U50" s="116" t="s">
        <v>1975</v>
      </c>
      <c r="V50" s="70"/>
      <c r="AB50" s="571" t="s">
        <v>274</v>
      </c>
    </row>
    <row r="51" spans="1:29" ht="15" customHeight="1">
      <c r="B51" s="1228" t="str">
        <f t="shared" si="38"/>
        <v/>
      </c>
      <c r="C51" s="86">
        <f t="shared" ref="C51:E56" si="39">C40</f>
        <v>0</v>
      </c>
      <c r="D51" s="91">
        <f t="shared" si="39"/>
        <v>0</v>
      </c>
      <c r="E51" s="551">
        <f t="shared" si="39"/>
        <v>0</v>
      </c>
      <c r="F51" s="87">
        <f t="shared" ref="F51:F56" si="40">IF(G51&gt;0,D51,0)</f>
        <v>0</v>
      </c>
      <c r="G51" s="88"/>
      <c r="H51" s="101">
        <f t="shared" ref="H51:H56" si="41">IF(I51&gt;0,D51,0)</f>
        <v>0</v>
      </c>
      <c r="I51" s="88"/>
      <c r="J51" s="101">
        <f t="shared" ref="J51:J56" si="42">IF(K51&gt;0,D51,0)</f>
        <v>0</v>
      </c>
      <c r="K51" s="88"/>
      <c r="L51" s="101">
        <f t="shared" ref="L51:L56" si="43">IF(M51&gt;0,D51,0)</f>
        <v>0</v>
      </c>
      <c r="M51" s="88"/>
      <c r="N51" s="101">
        <f t="shared" ref="N51:N56" si="44">IF(O51&gt;0,D51,0)</f>
        <v>0</v>
      </c>
      <c r="O51" s="88">
        <v>0</v>
      </c>
      <c r="P51" s="101">
        <f t="shared" ref="P51:P56" si="45">IF(Q51&gt;0,D51,0)</f>
        <v>0</v>
      </c>
      <c r="Q51" s="88"/>
      <c r="R51" s="101">
        <f t="shared" ref="R51:R56" si="46">IF(S51&gt;0,D51,0)</f>
        <v>0</v>
      </c>
      <c r="S51" s="88"/>
      <c r="T51" s="101">
        <f t="shared" ref="T51:T56" si="47">IF(U51&gt;0,D51,0)</f>
        <v>0</v>
      </c>
      <c r="U51" s="88"/>
      <c r="V51" s="70"/>
      <c r="AB51" s="571" t="s">
        <v>1081</v>
      </c>
    </row>
    <row r="52" spans="1:29" ht="15" customHeight="1">
      <c r="B52" s="1228" t="str">
        <f t="shared" si="38"/>
        <v/>
      </c>
      <c r="C52" s="86">
        <f t="shared" si="39"/>
        <v>0</v>
      </c>
      <c r="D52" s="91">
        <f t="shared" si="39"/>
        <v>0</v>
      </c>
      <c r="E52" s="551">
        <f t="shared" si="39"/>
        <v>0</v>
      </c>
      <c r="F52" s="87">
        <f t="shared" si="40"/>
        <v>0</v>
      </c>
      <c r="G52" s="1365">
        <f>IF($D52&gt;0,G51,0)</f>
        <v>0</v>
      </c>
      <c r="H52" s="101">
        <f t="shared" si="41"/>
        <v>0</v>
      </c>
      <c r="I52" s="1365">
        <f>IF($D52&gt;0,I51,0)</f>
        <v>0</v>
      </c>
      <c r="J52" s="101">
        <f t="shared" si="42"/>
        <v>0</v>
      </c>
      <c r="K52" s="1365">
        <f>IF($D52&gt;0,K51,0)</f>
        <v>0</v>
      </c>
      <c r="L52" s="101">
        <f t="shared" si="43"/>
        <v>0</v>
      </c>
      <c r="M52" s="1365">
        <f>IF($D52&gt;0,M51,0)</f>
        <v>0</v>
      </c>
      <c r="N52" s="101">
        <f t="shared" si="44"/>
        <v>0</v>
      </c>
      <c r="O52" s="1365">
        <f>IF($D52&gt;0,O51,0)</f>
        <v>0</v>
      </c>
      <c r="P52" s="101">
        <f t="shared" si="45"/>
        <v>0</v>
      </c>
      <c r="Q52" s="1365">
        <f>IF($D52&gt;0,Q51,0)</f>
        <v>0</v>
      </c>
      <c r="R52" s="101">
        <f t="shared" si="46"/>
        <v>0</v>
      </c>
      <c r="S52" s="1365">
        <f>IF($D52&gt;0,S51,0)</f>
        <v>0</v>
      </c>
      <c r="T52" s="101">
        <f t="shared" si="47"/>
        <v>0</v>
      </c>
      <c r="U52" s="1365">
        <f>IF($D52&gt;0,U51,0)</f>
        <v>0</v>
      </c>
      <c r="V52" s="70"/>
      <c r="AB52" s="571" t="s">
        <v>1082</v>
      </c>
      <c r="AC52" s="584" t="s">
        <v>1136</v>
      </c>
    </row>
    <row r="53" spans="1:29" ht="15" customHeight="1">
      <c r="B53" s="1228" t="str">
        <f t="shared" si="38"/>
        <v/>
      </c>
      <c r="C53" s="86">
        <f t="shared" si="39"/>
        <v>0</v>
      </c>
      <c r="D53" s="91">
        <f t="shared" si="39"/>
        <v>0</v>
      </c>
      <c r="E53" s="551">
        <f t="shared" si="39"/>
        <v>0</v>
      </c>
      <c r="F53" s="87">
        <f t="shared" si="40"/>
        <v>0</v>
      </c>
      <c r="G53" s="1365">
        <f>IF($D53&gt;0,G51,0)</f>
        <v>0</v>
      </c>
      <c r="H53" s="101">
        <f t="shared" si="41"/>
        <v>0</v>
      </c>
      <c r="I53" s="1365">
        <f>IF($D53&gt;0,I51,0)</f>
        <v>0</v>
      </c>
      <c r="J53" s="101">
        <f t="shared" si="42"/>
        <v>0</v>
      </c>
      <c r="K53" s="1365">
        <f>IF($D53&gt;0,K51,0)</f>
        <v>0</v>
      </c>
      <c r="L53" s="101">
        <f t="shared" si="43"/>
        <v>0</v>
      </c>
      <c r="M53" s="1365">
        <f>IF($D53&gt;0,M51,0)</f>
        <v>0</v>
      </c>
      <c r="N53" s="101">
        <f t="shared" si="44"/>
        <v>0</v>
      </c>
      <c r="O53" s="1365">
        <f>IF($D53&gt;0,O51,0)</f>
        <v>0</v>
      </c>
      <c r="P53" s="101">
        <f t="shared" si="45"/>
        <v>0</v>
      </c>
      <c r="Q53" s="1365">
        <f>IF($D53&gt;0,Q51,0)</f>
        <v>0</v>
      </c>
      <c r="R53" s="101">
        <f t="shared" si="46"/>
        <v>0</v>
      </c>
      <c r="S53" s="1365">
        <f>IF($D53&gt;0,S51,0)</f>
        <v>0</v>
      </c>
      <c r="T53" s="101">
        <f t="shared" si="47"/>
        <v>0</v>
      </c>
      <c r="U53" s="1365">
        <f>IF($D53&gt;0,U51,0)</f>
        <v>0</v>
      </c>
      <c r="V53" s="70"/>
      <c r="AB53" s="585" t="s">
        <v>1083</v>
      </c>
      <c r="AC53" s="582">
        <f>10+31+30+15</f>
        <v>86</v>
      </c>
    </row>
    <row r="54" spans="1:29" ht="15" customHeight="1">
      <c r="B54" s="1228" t="str">
        <f t="shared" si="38"/>
        <v/>
      </c>
      <c r="C54" s="86">
        <f t="shared" si="39"/>
        <v>0</v>
      </c>
      <c r="D54" s="91">
        <f t="shared" si="39"/>
        <v>0</v>
      </c>
      <c r="E54" s="551">
        <f t="shared" si="39"/>
        <v>0</v>
      </c>
      <c r="F54" s="87">
        <f t="shared" si="40"/>
        <v>0</v>
      </c>
      <c r="G54" s="1365">
        <f>IF($D54&gt;0,G51,0)</f>
        <v>0</v>
      </c>
      <c r="H54" s="101">
        <f t="shared" si="41"/>
        <v>0</v>
      </c>
      <c r="I54" s="1365">
        <f>IF($D54&gt;0,I51,0)</f>
        <v>0</v>
      </c>
      <c r="J54" s="101">
        <f t="shared" si="42"/>
        <v>0</v>
      </c>
      <c r="K54" s="1365">
        <f>IF($D54&gt;0,K51,0)</f>
        <v>0</v>
      </c>
      <c r="L54" s="101">
        <f t="shared" si="43"/>
        <v>0</v>
      </c>
      <c r="M54" s="1365">
        <f>IF($D54&gt;0,M51,0)</f>
        <v>0</v>
      </c>
      <c r="N54" s="101">
        <f t="shared" si="44"/>
        <v>0</v>
      </c>
      <c r="O54" s="1365">
        <f>IF($D54&gt;0,O51,0)</f>
        <v>0</v>
      </c>
      <c r="P54" s="101">
        <f t="shared" si="45"/>
        <v>0</v>
      </c>
      <c r="Q54" s="1365">
        <f>IF($D54&gt;0,Q51,0)</f>
        <v>0</v>
      </c>
      <c r="R54" s="101">
        <f t="shared" si="46"/>
        <v>0</v>
      </c>
      <c r="S54" s="1365">
        <f>IF($D54&gt;0,S51,0)</f>
        <v>0</v>
      </c>
      <c r="T54" s="101">
        <f t="shared" si="47"/>
        <v>0</v>
      </c>
      <c r="U54" s="1365">
        <f>IF($D54&gt;0,U51,0)</f>
        <v>0</v>
      </c>
      <c r="V54" s="70"/>
      <c r="AB54" s="571" t="s">
        <v>223</v>
      </c>
    </row>
    <row r="55" spans="1:29" ht="15" customHeight="1">
      <c r="B55" s="1228" t="str">
        <f t="shared" si="38"/>
        <v/>
      </c>
      <c r="C55" s="86">
        <f t="shared" si="39"/>
        <v>0</v>
      </c>
      <c r="D55" s="91">
        <f t="shared" si="39"/>
        <v>0</v>
      </c>
      <c r="E55" s="551">
        <f t="shared" si="39"/>
        <v>0</v>
      </c>
      <c r="F55" s="87">
        <f t="shared" si="40"/>
        <v>0</v>
      </c>
      <c r="G55" s="1365">
        <f>IF($D55&gt;0,G51,0)</f>
        <v>0</v>
      </c>
      <c r="H55" s="101">
        <f t="shared" si="41"/>
        <v>0</v>
      </c>
      <c r="I55" s="1365">
        <f>IF($D55&gt;0,I51,0)</f>
        <v>0</v>
      </c>
      <c r="J55" s="101">
        <f t="shared" si="42"/>
        <v>0</v>
      </c>
      <c r="K55" s="1365">
        <f>IF($D55&gt;0,K51,0)</f>
        <v>0</v>
      </c>
      <c r="L55" s="101">
        <f t="shared" si="43"/>
        <v>0</v>
      </c>
      <c r="M55" s="1365">
        <f>IF($D55&gt;0,M51,0)</f>
        <v>0</v>
      </c>
      <c r="N55" s="101">
        <f t="shared" si="44"/>
        <v>0</v>
      </c>
      <c r="O55" s="1365">
        <f>IF($D55&gt;0,O51,0)</f>
        <v>0</v>
      </c>
      <c r="P55" s="101">
        <f t="shared" si="45"/>
        <v>0</v>
      </c>
      <c r="Q55" s="1365">
        <f>IF($D55&gt;0,Q51,0)</f>
        <v>0</v>
      </c>
      <c r="R55" s="101">
        <f t="shared" si="46"/>
        <v>0</v>
      </c>
      <c r="S55" s="1365">
        <f>IF($D55&gt;0,S51,0)</f>
        <v>0</v>
      </c>
      <c r="T55" s="101">
        <f t="shared" si="47"/>
        <v>0</v>
      </c>
      <c r="U55" s="1365">
        <f>IF($D55&gt;0,U51,0)</f>
        <v>0</v>
      </c>
      <c r="V55" s="70"/>
      <c r="AB55" s="571" t="s">
        <v>224</v>
      </c>
    </row>
    <row r="56" spans="1:29" ht="15" customHeight="1">
      <c r="B56" s="1228" t="str">
        <f t="shared" si="38"/>
        <v/>
      </c>
      <c r="C56" s="86">
        <f t="shared" si="39"/>
        <v>0</v>
      </c>
      <c r="D56" s="91">
        <f t="shared" si="39"/>
        <v>0</v>
      </c>
      <c r="E56" s="551">
        <f t="shared" si="39"/>
        <v>0</v>
      </c>
      <c r="F56" s="87">
        <f t="shared" si="40"/>
        <v>0</v>
      </c>
      <c r="G56" s="1365">
        <f>IF($D56&gt;0,G51,0)</f>
        <v>0</v>
      </c>
      <c r="H56" s="101">
        <f t="shared" si="41"/>
        <v>0</v>
      </c>
      <c r="I56" s="1365">
        <f>IF($D56&gt;0,I51,0)</f>
        <v>0</v>
      </c>
      <c r="J56" s="101">
        <f t="shared" si="42"/>
        <v>0</v>
      </c>
      <c r="K56" s="1365">
        <f>IF($D56&gt;0,K51,0)</f>
        <v>0</v>
      </c>
      <c r="L56" s="101">
        <f t="shared" si="43"/>
        <v>0</v>
      </c>
      <c r="M56" s="1365">
        <f>IF($D56&gt;0,M51,0)</f>
        <v>0</v>
      </c>
      <c r="N56" s="101">
        <f t="shared" si="44"/>
        <v>0</v>
      </c>
      <c r="O56" s="1365">
        <f>IF($D56&gt;0,O51,0)</f>
        <v>0</v>
      </c>
      <c r="P56" s="101">
        <f t="shared" si="45"/>
        <v>0</v>
      </c>
      <c r="Q56" s="1365">
        <f>IF($D56&gt;0,Q51,0)</f>
        <v>0</v>
      </c>
      <c r="R56" s="101">
        <f t="shared" si="46"/>
        <v>0</v>
      </c>
      <c r="S56" s="1365">
        <f>IF($D56&gt;0,S51,0)</f>
        <v>0</v>
      </c>
      <c r="T56" s="101">
        <f t="shared" si="47"/>
        <v>0</v>
      </c>
      <c r="U56" s="1365">
        <f>IF($D56&gt;0,U51,0)</f>
        <v>0</v>
      </c>
      <c r="V56" s="70"/>
      <c r="AB56" s="571"/>
    </row>
    <row r="57" spans="1:29" ht="16.5" customHeight="1" thickBot="1">
      <c r="B57" s="1228" t="str">
        <f t="shared" si="38"/>
        <v/>
      </c>
      <c r="C57" s="93" t="s">
        <v>661</v>
      </c>
      <c r="D57" s="94"/>
      <c r="E57" s="94"/>
      <c r="F57" s="2005">
        <f>$E51*F51*G51+$E52*F52*G52+$E53*F53*G53+$E54*F54*G54+$E55*F55*G55+$E56*F56*G56</f>
        <v>0</v>
      </c>
      <c r="G57" s="2006"/>
      <c r="H57" s="1988">
        <f>$E51*H51*I51+$E52*H52*I52+$E53*H53*I53+$E54*H54*I54+$E55*H55*I55+$E56*H56*I56</f>
        <v>0</v>
      </c>
      <c r="I57" s="1989"/>
      <c r="J57" s="1988">
        <f>$E51*J51*K51+$E52*J52*K52+$E53*J53*K53+$E54*J54*K54+$E55*J55*K55+$E56*J56*K56</f>
        <v>0</v>
      </c>
      <c r="K57" s="1989"/>
      <c r="L57" s="1988">
        <f>$E51*L51*M51+$E52*L52*M52+$E53*L53*M53+$E54*L54*M54+$E55*L55*M55+$E56*L56*M56</f>
        <v>0</v>
      </c>
      <c r="M57" s="1989"/>
      <c r="N57" s="1988">
        <f>$E51*N51*O51+$E52*N52*O52+$E53*N53*O53+$E54*N54*O54+$E55*N55*O55+$E56*N56*O56</f>
        <v>0</v>
      </c>
      <c r="O57" s="1989"/>
      <c r="P57" s="1988">
        <f>$E51*P51*Q51+$E52*P52*Q52+$E53*P53*Q53+$E54*P54*Q54+$E55*P55*Q55+$E56*P56*Q56</f>
        <v>0</v>
      </c>
      <c r="Q57" s="1989"/>
      <c r="R57" s="1988">
        <f>$E51*R51*S51+$E52*R52*S52+$E53*R53*S53+$E54*R54*S54+$E55*R55*S55+$E56*R56*S56</f>
        <v>0</v>
      </c>
      <c r="S57" s="1989"/>
      <c r="T57" s="1988">
        <f>$E51*T51*U51+$E52*T52*U52+$E53*T53*U53+$E54*T54*U54+$E55*T55*U55+$E56*T56*U56</f>
        <v>0</v>
      </c>
      <c r="U57" s="1989"/>
      <c r="V57" s="70"/>
      <c r="AB57" s="571"/>
    </row>
    <row r="58" spans="1:29" ht="4.5" customHeight="1">
      <c r="B58" s="1228" t="str">
        <f t="shared" si="38"/>
        <v/>
      </c>
      <c r="C58" s="117"/>
      <c r="D58" s="70"/>
      <c r="E58" s="70"/>
      <c r="F58" s="70"/>
      <c r="G58" s="70"/>
      <c r="H58" s="70"/>
      <c r="I58" s="70"/>
      <c r="J58" s="70"/>
      <c r="K58" s="70"/>
      <c r="L58" s="70"/>
      <c r="M58" s="70"/>
      <c r="N58" s="70"/>
      <c r="O58" s="70"/>
      <c r="P58" s="70"/>
      <c r="Q58" s="70"/>
      <c r="R58" s="70"/>
      <c r="S58" s="70"/>
      <c r="T58" s="70"/>
      <c r="U58" s="70"/>
      <c r="V58" s="70"/>
    </row>
    <row r="59" spans="1:29" ht="27" customHeight="1">
      <c r="A59" s="1235"/>
      <c r="B59" s="1228" t="str">
        <f>IF(A123&gt;0,"","Wypełnione")</f>
        <v>Wypełnione</v>
      </c>
      <c r="C59" s="984"/>
      <c r="D59" s="985"/>
      <c r="E59" s="988" t="s">
        <v>683</v>
      </c>
      <c r="F59" s="986" t="s">
        <v>684</v>
      </c>
      <c r="G59" s="987">
        <f>MAX(G7:G12)+MAX(G18:G23)+MAX(G29:G34)+MAX(G40:G45)+MAX(G51:G56)+MAX(G71:G76)+MAX(G82:G87)+MAX(G93:G98)+MAX(G104:G109)+MAX(G115:G120)</f>
        <v>0</v>
      </c>
      <c r="H59" s="986" t="s">
        <v>685</v>
      </c>
      <c r="I59" s="987">
        <f>MAX(I7:I12)+MAX(I18:I23)+MAX(I29:I34)+MAX(I40:I45)+MAX(I51:I56)+MAX(I71:I76)+MAX(I82:I87)+MAX(I93:I98)+MAX(I104:I109)+MAX(I115:I120)</f>
        <v>0</v>
      </c>
      <c r="J59" s="986" t="s">
        <v>684</v>
      </c>
      <c r="K59" s="987">
        <f>MAX(K7:K12)+MAX(K18:K23)+MAX(K29:K34)+MAX(K40:K45)+MAX(K51:K56)+MAX(K71:K76)+MAX(K82:K87)+MAX(K93:K98)+MAX(K104:K109)+MAX(K115:K120)</f>
        <v>0</v>
      </c>
      <c r="L59" s="986" t="s">
        <v>685</v>
      </c>
      <c r="M59" s="987">
        <f>MAX(M7:M12)+MAX(M18:M23)+MAX(M29:M34)+MAX(M40:M45)+MAX(M51:M56)+MAX(M71:M76)+MAX(M82:M87)+MAX(M93:M98)+MAX(M104:M109)+MAX(M115:M120)</f>
        <v>0</v>
      </c>
      <c r="N59" s="986" t="s">
        <v>685</v>
      </c>
      <c r="O59" s="987">
        <f>MAX(O7:O12)+MAX(O18:O23)+MAX(O29:O34)+MAX(O40:O45)+MAX(O51:O56)+MAX(O71:O76)+MAX(O82:O87)+MAX(O93:O98)+MAX(O104:O109)+MAX(O115:O120)</f>
        <v>0</v>
      </c>
      <c r="P59" s="986" t="s">
        <v>684</v>
      </c>
      <c r="Q59" s="987">
        <f>MAX(Q7:Q12)+MAX(Q18:Q23)+MAX(Q29:Q34)+MAX(Q40:Q45)+MAX(Q51:Q56)+MAX(Q71:Q76)+MAX(Q82:Q87)+MAX(Q93:Q98)+MAX(Q104:Q109)+MAX(Q115:Q120)</f>
        <v>0</v>
      </c>
      <c r="R59" s="986" t="s">
        <v>685</v>
      </c>
      <c r="S59" s="987">
        <f>MAX(S7:S12)+MAX(S18:S23)+MAX(S29:S34)+MAX(S40:S45)+MAX(S51:S56)+MAX(S71:S76)+MAX(S82:S87)+MAX(S93:S98)+MAX(S104:S109)+MAX(S115:S120)</f>
        <v>0</v>
      </c>
      <c r="T59" s="986" t="s">
        <v>684</v>
      </c>
      <c r="U59" s="987">
        <f>MAX(U7:U12)+MAX(U18:U23)+MAX(U29:U34)+MAX(U40:U45)+MAX(U51:U56)+MAX(U71:U76)+MAX(U82:U87)+MAX(U93:U98)+MAX(U104:U109)+MAX(U115:U120)</f>
        <v>0</v>
      </c>
      <c r="V59" s="70"/>
    </row>
    <row r="60" spans="1:29" ht="6" customHeight="1">
      <c r="B60" s="1228" t="str">
        <f>IF(A$123&gt;0,"","Wypełnione")</f>
        <v>Wypełnione</v>
      </c>
      <c r="C60" s="70"/>
      <c r="D60" s="70"/>
      <c r="E60" s="70"/>
      <c r="F60" s="70"/>
      <c r="G60" s="70"/>
      <c r="H60" s="70"/>
      <c r="I60" s="70"/>
      <c r="J60" s="70"/>
      <c r="K60" s="70"/>
      <c r="L60" s="70"/>
      <c r="M60" s="70"/>
      <c r="N60" s="70"/>
      <c r="O60" s="70"/>
      <c r="P60" s="70"/>
      <c r="Q60" s="70"/>
      <c r="R60" s="70"/>
      <c r="S60" s="70"/>
      <c r="T60" s="70"/>
      <c r="U60" s="70"/>
      <c r="V60" s="70"/>
    </row>
    <row r="61" spans="1:29" ht="2.25" customHeight="1">
      <c r="B61" s="1228" t="str">
        <f t="shared" ref="B61:B66" si="48">IF(A$123&gt;0,"","Wypełnione")</f>
        <v>Wypełnione</v>
      </c>
    </row>
    <row r="62" spans="1:29" ht="2.25" customHeight="1">
      <c r="B62" s="1228" t="str">
        <f t="shared" si="48"/>
        <v>Wypełnione</v>
      </c>
    </row>
    <row r="63" spans="1:29" ht="2.25" customHeight="1">
      <c r="B63" s="1228" t="str">
        <f t="shared" si="48"/>
        <v>Wypełnione</v>
      </c>
    </row>
    <row r="64" spans="1:29" ht="2.25" customHeight="1">
      <c r="B64" s="1228" t="str">
        <f t="shared" si="48"/>
        <v>Wypełnione</v>
      </c>
    </row>
    <row r="65" spans="2:30" ht="2.25" customHeight="1">
      <c r="B65" s="1228" t="str">
        <f t="shared" si="48"/>
        <v>Wypełnione</v>
      </c>
    </row>
    <row r="66" spans="2:30" ht="3" customHeight="1">
      <c r="B66" s="1228" t="str">
        <f t="shared" si="48"/>
        <v>Wypełnione</v>
      </c>
      <c r="C66" s="72"/>
      <c r="D66" s="72"/>
      <c r="E66" s="72"/>
      <c r="F66" s="72"/>
      <c r="G66" s="72"/>
      <c r="H66" s="72"/>
      <c r="I66" s="72"/>
      <c r="J66" s="72"/>
      <c r="K66" s="72"/>
      <c r="L66" s="72"/>
      <c r="M66" s="72"/>
      <c r="N66" s="72"/>
      <c r="O66" s="72"/>
      <c r="P66" s="72"/>
      <c r="Q66" s="72"/>
      <c r="R66" s="72"/>
      <c r="S66" s="72"/>
      <c r="T66" s="72"/>
      <c r="U66" s="72"/>
      <c r="V66" s="70"/>
    </row>
    <row r="67" spans="2:30" ht="16.5" customHeight="1">
      <c r="B67" s="1228" t="str">
        <f>IF(A$123&gt;0,"Wypełnione","")</f>
        <v/>
      </c>
      <c r="C67" s="72"/>
      <c r="D67" s="74" t="s">
        <v>1965</v>
      </c>
      <c r="E67" s="95">
        <f>E3</f>
        <v>2016</v>
      </c>
      <c r="F67" s="118" t="s">
        <v>663</v>
      </c>
      <c r="G67" s="72"/>
      <c r="H67" s="72"/>
      <c r="I67" s="72"/>
      <c r="J67" s="72"/>
      <c r="K67" s="72"/>
      <c r="L67" s="72"/>
      <c r="M67" s="76"/>
      <c r="N67" s="72"/>
      <c r="O67" s="72"/>
      <c r="P67" s="72"/>
      <c r="Q67" s="72"/>
      <c r="R67" s="72"/>
      <c r="S67" s="72"/>
      <c r="T67" s="70"/>
      <c r="U67" s="77" t="str">
        <f>IF(R68-T68&gt;=0,"","Przekroczona maksymalna obsada.")</f>
        <v/>
      </c>
      <c r="V67" s="70"/>
      <c r="Z67" s="292" t="str">
        <f>"Osiagnięte obciążenie pastwiska: "&amp;C69</f>
        <v xml:space="preserve">Osiagnięte obciążenie pastwiska: </v>
      </c>
      <c r="AA67" s="293">
        <f>IF(F68=0,0,(D71*E71+D72*E72+D73*E73+D74*E74+D75*E75+D76*E76)/F68)</f>
        <v>0</v>
      </c>
      <c r="AD67" s="294">
        <f>R68-T68</f>
        <v>0</v>
      </c>
    </row>
    <row r="68" spans="2:30" ht="36" customHeight="1" thickBot="1">
      <c r="B68" s="1228" t="str">
        <f>IF(SUM(F$71:U$76)&gt;0,"Wypełnione","")</f>
        <v/>
      </c>
      <c r="C68" s="119" t="str">
        <f>IF(AA67&gt;10,"Zbyt dużo zwierząt na pastwisku!","Nazwa działki")</f>
        <v>Nazwa działki</v>
      </c>
      <c r="D68" s="2008" t="s">
        <v>812</v>
      </c>
      <c r="E68" s="120" t="s">
        <v>1966</v>
      </c>
      <c r="F68" s="2000"/>
      <c r="G68" s="2001"/>
      <c r="H68" s="2093" t="s">
        <v>1967</v>
      </c>
      <c r="I68" s="2094"/>
      <c r="J68" s="2004"/>
      <c r="K68" s="2004"/>
      <c r="L68" s="2093" t="s">
        <v>1968</v>
      </c>
      <c r="M68" s="2094"/>
      <c r="N68" s="1996"/>
      <c r="O68" s="1997"/>
      <c r="P68" s="2060" t="s">
        <v>1969</v>
      </c>
      <c r="Q68" s="2061"/>
      <c r="R68" s="2059">
        <f>F68*J68*N68</f>
        <v>0</v>
      </c>
      <c r="S68" s="2059"/>
      <c r="T68" s="2059">
        <f>F77+H77+J77+L77+N77+P77+R77+T77</f>
        <v>0</v>
      </c>
      <c r="U68" s="2062"/>
      <c r="V68" s="70"/>
      <c r="AB68" s="572" t="s">
        <v>2114</v>
      </c>
      <c r="AC68" s="578" t="s">
        <v>1136</v>
      </c>
    </row>
    <row r="69" spans="2:30" ht="17.25" customHeight="1" thickBot="1">
      <c r="B69" s="1228" t="str">
        <f t="shared" ref="B69:B78" si="49">IF(SUM(F$71:U$76)&gt;0,"Wypełnione","")</f>
        <v/>
      </c>
      <c r="C69" s="121"/>
      <c r="D69" s="2009"/>
      <c r="E69" s="80" t="s">
        <v>1970</v>
      </c>
      <c r="F69" s="2041" t="s">
        <v>1971</v>
      </c>
      <c r="G69" s="2042"/>
      <c r="H69" s="2056" t="s">
        <v>1229</v>
      </c>
      <c r="I69" s="2042"/>
      <c r="J69" s="2056" t="s">
        <v>1230</v>
      </c>
      <c r="K69" s="2042"/>
      <c r="L69" s="2056" t="s">
        <v>1231</v>
      </c>
      <c r="M69" s="2042"/>
      <c r="N69" s="2056" t="s">
        <v>1232</v>
      </c>
      <c r="O69" s="2042"/>
      <c r="P69" s="2056" t="s">
        <v>1233</v>
      </c>
      <c r="Q69" s="2042"/>
      <c r="R69" s="2056" t="s">
        <v>1234</v>
      </c>
      <c r="S69" s="2042"/>
      <c r="T69" s="2056" t="s">
        <v>1972</v>
      </c>
      <c r="U69" s="2042"/>
      <c r="V69" s="70"/>
      <c r="AB69" s="583" t="s">
        <v>1068</v>
      </c>
      <c r="AC69" s="582">
        <f>31+30+31+31+30+15</f>
        <v>168</v>
      </c>
    </row>
    <row r="70" spans="2:30" ht="17.25" customHeight="1">
      <c r="B70" s="1228" t="str">
        <f t="shared" si="49"/>
        <v/>
      </c>
      <c r="C70" s="81" t="s">
        <v>1973</v>
      </c>
      <c r="D70" s="2010"/>
      <c r="E70" s="975" t="s">
        <v>850</v>
      </c>
      <c r="F70" s="115" t="s">
        <v>1974</v>
      </c>
      <c r="G70" s="116" t="s">
        <v>1975</v>
      </c>
      <c r="H70" s="115" t="s">
        <v>1974</v>
      </c>
      <c r="I70" s="116" t="s">
        <v>1975</v>
      </c>
      <c r="J70" s="115" t="s">
        <v>1974</v>
      </c>
      <c r="K70" s="116" t="s">
        <v>1975</v>
      </c>
      <c r="L70" s="115" t="s">
        <v>1974</v>
      </c>
      <c r="M70" s="116" t="s">
        <v>1975</v>
      </c>
      <c r="N70" s="115" t="s">
        <v>1974</v>
      </c>
      <c r="O70" s="116" t="s">
        <v>1975</v>
      </c>
      <c r="P70" s="115" t="s">
        <v>1974</v>
      </c>
      <c r="Q70" s="116" t="s">
        <v>1975</v>
      </c>
      <c r="R70" s="115" t="s">
        <v>1974</v>
      </c>
      <c r="S70" s="116" t="s">
        <v>1975</v>
      </c>
      <c r="T70" s="115" t="s">
        <v>1974</v>
      </c>
      <c r="U70" s="116" t="s">
        <v>1975</v>
      </c>
      <c r="V70" s="70"/>
      <c r="AB70" s="573" t="s">
        <v>873</v>
      </c>
    </row>
    <row r="71" spans="2:30" ht="15" customHeight="1">
      <c r="B71" s="1228" t="str">
        <f t="shared" si="49"/>
        <v/>
      </c>
      <c r="C71" s="86">
        <f t="shared" ref="C71:E74" si="50">C51</f>
        <v>0</v>
      </c>
      <c r="D71" s="91">
        <f t="shared" si="50"/>
        <v>0</v>
      </c>
      <c r="E71" s="551">
        <f t="shared" si="50"/>
        <v>0</v>
      </c>
      <c r="F71" s="87">
        <f t="shared" ref="F71:F76" si="51">IF(G71&gt;0,D71,0)</f>
        <v>0</v>
      </c>
      <c r="G71" s="88"/>
      <c r="H71" s="101">
        <f t="shared" ref="H71:H76" si="52">IF(I71&gt;0,D71,0)</f>
        <v>0</v>
      </c>
      <c r="I71" s="88"/>
      <c r="J71" s="101">
        <f t="shared" ref="J71:J76" si="53">IF(K71&gt;0,D71,0)</f>
        <v>0</v>
      </c>
      <c r="K71" s="88"/>
      <c r="L71" s="101">
        <f t="shared" ref="L71:L76" si="54">IF(M71&gt;0,D71,0)</f>
        <v>0</v>
      </c>
      <c r="M71" s="88"/>
      <c r="N71" s="101">
        <f t="shared" ref="N71:N76" si="55">IF(O71&gt;0,D71,0)</f>
        <v>0</v>
      </c>
      <c r="O71" s="88">
        <v>0</v>
      </c>
      <c r="P71" s="101">
        <f t="shared" ref="P71:P76" si="56">IF(Q71&gt;0,D71,0)</f>
        <v>0</v>
      </c>
      <c r="Q71" s="88"/>
      <c r="R71" s="101">
        <f t="shared" ref="R71:R76" si="57">IF(S71&gt;0,D71,0)</f>
        <v>0</v>
      </c>
      <c r="S71" s="88"/>
      <c r="T71" s="101">
        <f t="shared" ref="T71:T76" si="58">IF(U71&gt;0,D71,0)</f>
        <v>0</v>
      </c>
      <c r="U71" s="88"/>
      <c r="V71" s="70"/>
      <c r="AB71" s="583" t="s">
        <v>1070</v>
      </c>
      <c r="AC71" s="582">
        <f>11+30+31+31+30</f>
        <v>133</v>
      </c>
    </row>
    <row r="72" spans="2:30" ht="15" customHeight="1">
      <c r="B72" s="1228" t="str">
        <f t="shared" si="49"/>
        <v/>
      </c>
      <c r="C72" s="86">
        <f t="shared" si="50"/>
        <v>0</v>
      </c>
      <c r="D72" s="91">
        <f t="shared" si="50"/>
        <v>0</v>
      </c>
      <c r="E72" s="551">
        <f t="shared" si="50"/>
        <v>0</v>
      </c>
      <c r="F72" s="87">
        <f t="shared" si="51"/>
        <v>0</v>
      </c>
      <c r="G72" s="1365">
        <f>IF($D72&gt;0,G71,0)</f>
        <v>0</v>
      </c>
      <c r="H72" s="101">
        <f t="shared" si="52"/>
        <v>0</v>
      </c>
      <c r="I72" s="1365">
        <f>IF($D72&gt;0,I71,0)</f>
        <v>0</v>
      </c>
      <c r="J72" s="101">
        <f t="shared" si="53"/>
        <v>0</v>
      </c>
      <c r="K72" s="1365">
        <f>IF($D72&gt;0,K71,0)</f>
        <v>0</v>
      </c>
      <c r="L72" s="101">
        <f t="shared" si="54"/>
        <v>0</v>
      </c>
      <c r="M72" s="1365">
        <f>IF($D72&gt;0,M71,0)</f>
        <v>0</v>
      </c>
      <c r="N72" s="101">
        <f t="shared" si="55"/>
        <v>0</v>
      </c>
      <c r="O72" s="1365">
        <f>IF($D72&gt;0,O71,0)</f>
        <v>0</v>
      </c>
      <c r="P72" s="101">
        <f t="shared" si="56"/>
        <v>0</v>
      </c>
      <c r="Q72" s="1365">
        <f>IF($D72&gt;0,Q71,0)</f>
        <v>0</v>
      </c>
      <c r="R72" s="101">
        <f t="shared" si="57"/>
        <v>0</v>
      </c>
      <c r="S72" s="1365">
        <f>IF($D72&gt;0,S71,0)</f>
        <v>0</v>
      </c>
      <c r="T72" s="101">
        <f t="shared" si="58"/>
        <v>0</v>
      </c>
      <c r="U72" s="1365">
        <f>IF($D72&gt;0,U71,0)</f>
        <v>0</v>
      </c>
      <c r="V72" s="70"/>
      <c r="AB72" s="573" t="s">
        <v>874</v>
      </c>
    </row>
    <row r="73" spans="2:30" ht="15" customHeight="1">
      <c r="B73" s="1228" t="str">
        <f t="shared" si="49"/>
        <v/>
      </c>
      <c r="C73" s="86">
        <f t="shared" si="50"/>
        <v>0</v>
      </c>
      <c r="D73" s="91">
        <f t="shared" si="50"/>
        <v>0</v>
      </c>
      <c r="E73" s="551">
        <f t="shared" si="50"/>
        <v>0</v>
      </c>
      <c r="F73" s="87">
        <f t="shared" si="51"/>
        <v>0</v>
      </c>
      <c r="G73" s="1365">
        <f>IF($D73&gt;0,G71,0)</f>
        <v>0</v>
      </c>
      <c r="H73" s="101">
        <f t="shared" si="52"/>
        <v>0</v>
      </c>
      <c r="I73" s="1365">
        <f>IF($D73&gt;0,I71,0)</f>
        <v>0</v>
      </c>
      <c r="J73" s="101">
        <f t="shared" si="53"/>
        <v>0</v>
      </c>
      <c r="K73" s="1365">
        <f>IF($D73&gt;0,K71,0)</f>
        <v>0</v>
      </c>
      <c r="L73" s="101">
        <f t="shared" si="54"/>
        <v>0</v>
      </c>
      <c r="M73" s="1365">
        <f>IF($D73&gt;0,M71,0)</f>
        <v>0</v>
      </c>
      <c r="N73" s="101">
        <f t="shared" si="55"/>
        <v>0</v>
      </c>
      <c r="O73" s="1365">
        <f>IF($D73&gt;0,O71,0)</f>
        <v>0</v>
      </c>
      <c r="P73" s="101">
        <f t="shared" si="56"/>
        <v>0</v>
      </c>
      <c r="Q73" s="1365">
        <f>IF($D73&gt;0,Q71,0)</f>
        <v>0</v>
      </c>
      <c r="R73" s="101">
        <f t="shared" si="57"/>
        <v>0</v>
      </c>
      <c r="S73" s="1365">
        <f>IF($D73&gt;0,S71,0)</f>
        <v>0</v>
      </c>
      <c r="T73" s="101">
        <f t="shared" si="58"/>
        <v>0</v>
      </c>
      <c r="U73" s="1365">
        <f>IF($D73&gt;0,U71,0)</f>
        <v>0</v>
      </c>
      <c r="V73" s="70"/>
      <c r="AB73" s="573" t="s">
        <v>1084</v>
      </c>
    </row>
    <row r="74" spans="2:30" ht="15" customHeight="1">
      <c r="B74" s="1228" t="str">
        <f t="shared" si="49"/>
        <v/>
      </c>
      <c r="C74" s="86">
        <f t="shared" si="50"/>
        <v>0</v>
      </c>
      <c r="D74" s="91">
        <f t="shared" si="50"/>
        <v>0</v>
      </c>
      <c r="E74" s="551">
        <f t="shared" si="50"/>
        <v>0</v>
      </c>
      <c r="F74" s="87">
        <f t="shared" si="51"/>
        <v>0</v>
      </c>
      <c r="G74" s="1365">
        <f>IF($D74&gt;0,G71,0)</f>
        <v>0</v>
      </c>
      <c r="H74" s="101">
        <f t="shared" si="52"/>
        <v>0</v>
      </c>
      <c r="I74" s="1365">
        <f>IF($D74&gt;0,I71,0)</f>
        <v>0</v>
      </c>
      <c r="J74" s="101">
        <f t="shared" si="53"/>
        <v>0</v>
      </c>
      <c r="K74" s="1365">
        <f>IF($D74&gt;0,K71,0)</f>
        <v>0</v>
      </c>
      <c r="L74" s="101">
        <f t="shared" si="54"/>
        <v>0</v>
      </c>
      <c r="M74" s="1365">
        <f>IF($D74&gt;0,M71,0)</f>
        <v>0</v>
      </c>
      <c r="N74" s="101">
        <f t="shared" si="55"/>
        <v>0</v>
      </c>
      <c r="O74" s="1365">
        <f>IF($D74&gt;0,O71,0)</f>
        <v>0</v>
      </c>
      <c r="P74" s="101">
        <f t="shared" si="56"/>
        <v>0</v>
      </c>
      <c r="Q74" s="1365">
        <f>IF($D74&gt;0,Q71,0)</f>
        <v>0</v>
      </c>
      <c r="R74" s="101">
        <f t="shared" si="57"/>
        <v>0</v>
      </c>
      <c r="S74" s="1365">
        <f>IF($D74&gt;0,S71,0)</f>
        <v>0</v>
      </c>
      <c r="T74" s="101">
        <f t="shared" si="58"/>
        <v>0</v>
      </c>
      <c r="U74" s="1365">
        <f>IF($D74&gt;0,U71,0)</f>
        <v>0</v>
      </c>
      <c r="V74" s="70"/>
      <c r="AB74" s="573" t="s">
        <v>1085</v>
      </c>
    </row>
    <row r="75" spans="2:30" ht="15" customHeight="1">
      <c r="B75" s="1228" t="str">
        <f t="shared" si="49"/>
        <v/>
      </c>
      <c r="C75" s="86">
        <f t="shared" ref="C75:E76" si="59">C55</f>
        <v>0</v>
      </c>
      <c r="D75" s="91">
        <f t="shared" si="59"/>
        <v>0</v>
      </c>
      <c r="E75" s="551">
        <f t="shared" si="59"/>
        <v>0</v>
      </c>
      <c r="F75" s="87">
        <f t="shared" si="51"/>
        <v>0</v>
      </c>
      <c r="G75" s="1365">
        <f>IF($D75&gt;0,G71,0)</f>
        <v>0</v>
      </c>
      <c r="H75" s="101">
        <f t="shared" si="52"/>
        <v>0</v>
      </c>
      <c r="I75" s="1365">
        <f>IF($D75&gt;0,I71,0)</f>
        <v>0</v>
      </c>
      <c r="J75" s="101">
        <f t="shared" si="53"/>
        <v>0</v>
      </c>
      <c r="K75" s="1365">
        <f>IF($D75&gt;0,K71,0)</f>
        <v>0</v>
      </c>
      <c r="L75" s="101">
        <f t="shared" si="54"/>
        <v>0</v>
      </c>
      <c r="M75" s="1365">
        <f>IF($D75&gt;0,M71,0)</f>
        <v>0</v>
      </c>
      <c r="N75" s="101">
        <f t="shared" si="55"/>
        <v>0</v>
      </c>
      <c r="O75" s="1365">
        <f>IF($D75&gt;0,O71,0)</f>
        <v>0</v>
      </c>
      <c r="P75" s="101">
        <f t="shared" si="56"/>
        <v>0</v>
      </c>
      <c r="Q75" s="1365">
        <f>IF($D75&gt;0,Q71,0)</f>
        <v>0</v>
      </c>
      <c r="R75" s="101">
        <f t="shared" si="57"/>
        <v>0</v>
      </c>
      <c r="S75" s="1365">
        <f>IF($D75&gt;0,S71,0)</f>
        <v>0</v>
      </c>
      <c r="T75" s="101">
        <f t="shared" si="58"/>
        <v>0</v>
      </c>
      <c r="U75" s="1365">
        <f>IF($D75&gt;0,U71,0)</f>
        <v>0</v>
      </c>
      <c r="V75" s="70"/>
      <c r="AB75" s="573" t="s">
        <v>875</v>
      </c>
    </row>
    <row r="76" spans="2:30" ht="15" customHeight="1">
      <c r="B76" s="1228" t="str">
        <f t="shared" si="49"/>
        <v/>
      </c>
      <c r="C76" s="86">
        <f>C56</f>
        <v>0</v>
      </c>
      <c r="D76" s="91">
        <f t="shared" si="59"/>
        <v>0</v>
      </c>
      <c r="E76" s="551">
        <f>E56</f>
        <v>0</v>
      </c>
      <c r="F76" s="87">
        <f t="shared" si="51"/>
        <v>0</v>
      </c>
      <c r="G76" s="1365">
        <f>IF($D76&gt;0,G71,0)</f>
        <v>0</v>
      </c>
      <c r="H76" s="101">
        <f t="shared" si="52"/>
        <v>0</v>
      </c>
      <c r="I76" s="1365">
        <f>IF($D76&gt;0,I71,0)</f>
        <v>0</v>
      </c>
      <c r="J76" s="101">
        <f t="shared" si="53"/>
        <v>0</v>
      </c>
      <c r="K76" s="1365">
        <f>IF($D76&gt;0,K71,0)</f>
        <v>0</v>
      </c>
      <c r="L76" s="101">
        <f t="shared" si="54"/>
        <v>0</v>
      </c>
      <c r="M76" s="1365">
        <f>IF($D76&gt;0,M71,0)</f>
        <v>0</v>
      </c>
      <c r="N76" s="101">
        <f t="shared" si="55"/>
        <v>0</v>
      </c>
      <c r="O76" s="1365">
        <f>IF($D76&gt;0,O71,0)</f>
        <v>0</v>
      </c>
      <c r="P76" s="101">
        <f t="shared" si="56"/>
        <v>0</v>
      </c>
      <c r="Q76" s="1365">
        <f>IF($D76&gt;0,Q71,0)</f>
        <v>0</v>
      </c>
      <c r="R76" s="101">
        <f t="shared" si="57"/>
        <v>0</v>
      </c>
      <c r="S76" s="1365">
        <f>IF($D76&gt;0,S71,0)</f>
        <v>0</v>
      </c>
      <c r="T76" s="101">
        <f t="shared" si="58"/>
        <v>0</v>
      </c>
      <c r="U76" s="1365">
        <f>IF($D76&gt;0,U71,0)</f>
        <v>0</v>
      </c>
      <c r="V76" s="70"/>
      <c r="AB76" s="573" t="s">
        <v>2115</v>
      </c>
    </row>
    <row r="77" spans="2:30" ht="16.5" customHeight="1" thickBot="1">
      <c r="B77" s="1228" t="str">
        <f t="shared" si="49"/>
        <v/>
      </c>
      <c r="C77" s="93" t="s">
        <v>661</v>
      </c>
      <c r="D77" s="94"/>
      <c r="E77" s="94"/>
      <c r="F77" s="2005">
        <f>$E71*F71*G71+$E72*F72*G72+$E73*F73*G73+$E74*F74*G74+$E75*F75*G75+$E76*F76*G76</f>
        <v>0</v>
      </c>
      <c r="G77" s="2006"/>
      <c r="H77" s="1988">
        <f>$E71*H71*I71+$E72*H72*I72+$E73*H73*I73+$E74*H74*I74+$E75*H75*I75+$E76*H76*I76</f>
        <v>0</v>
      </c>
      <c r="I77" s="1989"/>
      <c r="J77" s="1988">
        <f>$E71*J71*K71+$E72*J72*K72+$E73*J73*K73+$E74*J74*K74+$E75*J75*K75+$E76*J76*K76</f>
        <v>0</v>
      </c>
      <c r="K77" s="1989"/>
      <c r="L77" s="1988">
        <f>$E71*L71*M71+$E72*L72*M72+$E73*L73*M73+$E74*L74*M74+$E75*L75*M75+$E76*L76*M76</f>
        <v>0</v>
      </c>
      <c r="M77" s="1989"/>
      <c r="N77" s="1988">
        <f>$E71*N71*O71+$E72*N72*O72+$E73*N73*O73+$E74*N74*O74+$E75*N75*O75+$E76*N76*O76</f>
        <v>0</v>
      </c>
      <c r="O77" s="1989"/>
      <c r="P77" s="1988">
        <f>$E71*P71*Q71+$E72*P72*Q72+$E73*P73*Q73+$E74*P74*Q74+$E75*P75*Q75+$E76*P76*Q76</f>
        <v>0</v>
      </c>
      <c r="Q77" s="1989"/>
      <c r="R77" s="1988">
        <f>$E71*R71*S71+$E72*R72*S72+$E73*R73*S73+$E74*R74*S74+$E75*R75*S75+$E76*R76*S76</f>
        <v>0</v>
      </c>
      <c r="S77" s="1989"/>
      <c r="T77" s="1988">
        <f>$E71*T71*U71+$E72*T72*U72+$E73*T73*U73+$E74*T74*U74+$E75*T75*U75+$E76*T76*U76</f>
        <v>0</v>
      </c>
      <c r="U77" s="1989"/>
      <c r="V77" s="70"/>
      <c r="AB77" s="963"/>
    </row>
    <row r="78" spans="2:30" ht="12.75" customHeight="1">
      <c r="B78" s="1228" t="str">
        <f t="shared" si="49"/>
        <v/>
      </c>
      <c r="C78" s="72"/>
      <c r="D78" s="74"/>
      <c r="E78" s="95"/>
      <c r="F78" s="70"/>
      <c r="G78" s="72"/>
      <c r="H78" s="72"/>
      <c r="I78" s="72"/>
      <c r="J78" s="72"/>
      <c r="K78" s="72"/>
      <c r="L78" s="72"/>
      <c r="M78" s="76"/>
      <c r="N78" s="72"/>
      <c r="O78" s="72"/>
      <c r="P78" s="72"/>
      <c r="Q78" s="72"/>
      <c r="R78" s="72"/>
      <c r="S78" s="72"/>
      <c r="T78" s="70"/>
      <c r="U78" s="77" t="str">
        <f>IF(R79-T79&gt;=0,"","Przekroczona maksymalna obsada.")</f>
        <v/>
      </c>
      <c r="V78" s="70"/>
      <c r="Z78" s="292" t="str">
        <f>"Osiagnięte obciążenie pastwiska: "&amp;C80</f>
        <v xml:space="preserve">Osiagnięte obciążenie pastwiska: </v>
      </c>
      <c r="AA78" s="293">
        <f>IF(F79=0,0,(D82*E82+D83*E83+D84*E84+D85*E85+D86*E86+D87*E87)/F79)</f>
        <v>0</v>
      </c>
      <c r="AB78" s="963"/>
      <c r="AC78" s="964"/>
      <c r="AD78" s="294">
        <f>R79-T79</f>
        <v>0</v>
      </c>
    </row>
    <row r="79" spans="2:30" ht="36" customHeight="1" thickBot="1">
      <c r="B79" s="1228" t="str">
        <f>IF(SUM(F$82:U$87)&gt;0,"Wypełnione","")</f>
        <v/>
      </c>
      <c r="C79" s="122" t="str">
        <f>IF(AA78&gt;10,"Zbyt dużo zwierząt na pastwisku!","Nazwa działki")</f>
        <v>Nazwa działki</v>
      </c>
      <c r="D79" s="2008" t="s">
        <v>812</v>
      </c>
      <c r="E79" s="123" t="s">
        <v>1966</v>
      </c>
      <c r="F79" s="2000"/>
      <c r="G79" s="2001"/>
      <c r="H79" s="2063" t="s">
        <v>1967</v>
      </c>
      <c r="I79" s="2064"/>
      <c r="J79" s="2004"/>
      <c r="K79" s="2004"/>
      <c r="L79" s="2063" t="s">
        <v>1968</v>
      </c>
      <c r="M79" s="2064"/>
      <c r="N79" s="1996"/>
      <c r="O79" s="1997"/>
      <c r="P79" s="2081" t="s">
        <v>1969</v>
      </c>
      <c r="Q79" s="2082"/>
      <c r="R79" s="2079">
        <f>F79*J79*N79</f>
        <v>0</v>
      </c>
      <c r="S79" s="2079"/>
      <c r="T79" s="2079">
        <f>F88+H88+J88+L88+N88+P88+R88+T88</f>
        <v>0</v>
      </c>
      <c r="U79" s="2080"/>
      <c r="V79" s="70"/>
      <c r="AB79" s="576" t="s">
        <v>2116</v>
      </c>
      <c r="AC79" s="578" t="s">
        <v>1136</v>
      </c>
    </row>
    <row r="80" spans="2:30" ht="17.25" customHeight="1" thickBot="1">
      <c r="B80" s="1228" t="str">
        <f t="shared" ref="B80:B89" si="60">IF(SUM(F$82:U$87)&gt;0,"Wypełnione","")</f>
        <v/>
      </c>
      <c r="C80" s="124"/>
      <c r="D80" s="2009"/>
      <c r="E80" s="80" t="s">
        <v>1970</v>
      </c>
      <c r="F80" s="2023" t="s">
        <v>1971</v>
      </c>
      <c r="G80" s="2024"/>
      <c r="H80" s="2023" t="s">
        <v>1229</v>
      </c>
      <c r="I80" s="2024"/>
      <c r="J80" s="2023" t="s">
        <v>1230</v>
      </c>
      <c r="K80" s="2024"/>
      <c r="L80" s="2023" t="s">
        <v>1231</v>
      </c>
      <c r="M80" s="2024"/>
      <c r="N80" s="2023" t="s">
        <v>1232</v>
      </c>
      <c r="O80" s="2024"/>
      <c r="P80" s="2023" t="s">
        <v>1233</v>
      </c>
      <c r="Q80" s="2024"/>
      <c r="R80" s="2023" t="s">
        <v>1234</v>
      </c>
      <c r="S80" s="2024"/>
      <c r="T80" s="2023" t="s">
        <v>1972</v>
      </c>
      <c r="U80" s="2024"/>
      <c r="V80" s="70"/>
      <c r="AB80" s="581" t="s">
        <v>1068</v>
      </c>
      <c r="AC80" s="582">
        <f>31+30+31+31+30+15</f>
        <v>168</v>
      </c>
    </row>
    <row r="81" spans="2:30" ht="17.25" customHeight="1">
      <c r="B81" s="1228" t="str">
        <f t="shared" si="60"/>
        <v/>
      </c>
      <c r="C81" s="81" t="s">
        <v>1973</v>
      </c>
      <c r="D81" s="2010"/>
      <c r="E81" s="973" t="s">
        <v>850</v>
      </c>
      <c r="F81" s="82" t="s">
        <v>1974</v>
      </c>
      <c r="G81" s="83" t="s">
        <v>1975</v>
      </c>
      <c r="H81" s="82" t="s">
        <v>1974</v>
      </c>
      <c r="I81" s="83" t="s">
        <v>1975</v>
      </c>
      <c r="J81" s="82" t="s">
        <v>1974</v>
      </c>
      <c r="K81" s="83" t="s">
        <v>1975</v>
      </c>
      <c r="L81" s="82" t="s">
        <v>1974</v>
      </c>
      <c r="M81" s="83" t="s">
        <v>1975</v>
      </c>
      <c r="N81" s="82" t="s">
        <v>1974</v>
      </c>
      <c r="O81" s="83" t="s">
        <v>1975</v>
      </c>
      <c r="P81" s="82" t="s">
        <v>1974</v>
      </c>
      <c r="Q81" s="83" t="s">
        <v>1975</v>
      </c>
      <c r="R81" s="82" t="s">
        <v>1974</v>
      </c>
      <c r="S81" s="83" t="s">
        <v>1975</v>
      </c>
      <c r="T81" s="82" t="s">
        <v>1974</v>
      </c>
      <c r="U81" s="83" t="s">
        <v>1975</v>
      </c>
      <c r="V81" s="70"/>
      <c r="AB81" s="577" t="s">
        <v>873</v>
      </c>
    </row>
    <row r="82" spans="2:30" ht="15" customHeight="1">
      <c r="B82" s="1228" t="str">
        <f t="shared" si="60"/>
        <v/>
      </c>
      <c r="C82" s="86">
        <f t="shared" ref="C82:E87" si="61">C71</f>
        <v>0</v>
      </c>
      <c r="D82" s="91">
        <f t="shared" si="61"/>
        <v>0</v>
      </c>
      <c r="E82" s="551">
        <f t="shared" si="61"/>
        <v>0</v>
      </c>
      <c r="F82" s="87">
        <f t="shared" ref="F82:F87" si="62">IF(G82&gt;0,D82,0)</f>
        <v>0</v>
      </c>
      <c r="G82" s="88"/>
      <c r="H82" s="101">
        <f t="shared" ref="H82:H87" si="63">IF(I82&gt;0,D82,0)</f>
        <v>0</v>
      </c>
      <c r="I82" s="88"/>
      <c r="J82" s="101">
        <f t="shared" ref="J82:J87" si="64">IF(K82&gt;0,D82,0)</f>
        <v>0</v>
      </c>
      <c r="K82" s="88"/>
      <c r="L82" s="101">
        <f t="shared" ref="L82:L87" si="65">IF(M82&gt;0,D82,0)</f>
        <v>0</v>
      </c>
      <c r="M82" s="88"/>
      <c r="N82" s="101">
        <f t="shared" ref="N82:N87" si="66">IF(O82&gt;0,D82,0)</f>
        <v>0</v>
      </c>
      <c r="O82" s="88">
        <v>0</v>
      </c>
      <c r="P82" s="101">
        <f t="shared" ref="P82:P87" si="67">IF(Q82&gt;0,D82,0)</f>
        <v>0</v>
      </c>
      <c r="Q82" s="88"/>
      <c r="R82" s="101">
        <f t="shared" ref="R82:R87" si="68">IF(S82&gt;0,D82,0)</f>
        <v>0</v>
      </c>
      <c r="S82" s="88"/>
      <c r="T82" s="101">
        <f t="shared" ref="T82:T87" si="69">IF(U82&gt;0,D82,0)</f>
        <v>0</v>
      </c>
      <c r="U82" s="88"/>
      <c r="V82" s="70"/>
      <c r="AB82" s="581" t="s">
        <v>1070</v>
      </c>
      <c r="AC82" s="582">
        <f>11+30+31+31+30</f>
        <v>133</v>
      </c>
    </row>
    <row r="83" spans="2:30" ht="15" customHeight="1">
      <c r="B83" s="1228" t="str">
        <f t="shared" si="60"/>
        <v/>
      </c>
      <c r="C83" s="86">
        <f t="shared" si="61"/>
        <v>0</v>
      </c>
      <c r="D83" s="91">
        <f t="shared" si="61"/>
        <v>0</v>
      </c>
      <c r="E83" s="551">
        <f t="shared" si="61"/>
        <v>0</v>
      </c>
      <c r="F83" s="87">
        <f t="shared" si="62"/>
        <v>0</v>
      </c>
      <c r="G83" s="1365">
        <f>IF($D83&gt;0,G82,0)</f>
        <v>0</v>
      </c>
      <c r="H83" s="101">
        <f t="shared" si="63"/>
        <v>0</v>
      </c>
      <c r="I83" s="1365">
        <f>IF($D83&gt;0,I82,0)</f>
        <v>0</v>
      </c>
      <c r="J83" s="101">
        <f t="shared" si="64"/>
        <v>0</v>
      </c>
      <c r="K83" s="1365">
        <f>IF($D83&gt;0,K82,0)</f>
        <v>0</v>
      </c>
      <c r="L83" s="101">
        <f t="shared" si="65"/>
        <v>0</v>
      </c>
      <c r="M83" s="1365">
        <f>IF($D83&gt;0,M82,0)</f>
        <v>0</v>
      </c>
      <c r="N83" s="101">
        <f t="shared" si="66"/>
        <v>0</v>
      </c>
      <c r="O83" s="1365">
        <f>IF($D83&gt;0,O82,0)</f>
        <v>0</v>
      </c>
      <c r="P83" s="101">
        <f t="shared" si="67"/>
        <v>0</v>
      </c>
      <c r="Q83" s="1365">
        <f>IF($D83&gt;0,Q82,0)</f>
        <v>0</v>
      </c>
      <c r="R83" s="101">
        <f t="shared" si="68"/>
        <v>0</v>
      </c>
      <c r="S83" s="1365">
        <f>IF($D83&gt;0,S82,0)</f>
        <v>0</v>
      </c>
      <c r="T83" s="101">
        <f t="shared" si="69"/>
        <v>0</v>
      </c>
      <c r="U83" s="1365">
        <f>IF($D83&gt;0,U82,0)</f>
        <v>0</v>
      </c>
      <c r="V83" s="70"/>
      <c r="AB83" s="577" t="s">
        <v>874</v>
      </c>
    </row>
    <row r="84" spans="2:30" ht="15" customHeight="1">
      <c r="B84" s="1228" t="str">
        <f t="shared" si="60"/>
        <v/>
      </c>
      <c r="C84" s="86">
        <f t="shared" si="61"/>
        <v>0</v>
      </c>
      <c r="D84" s="91">
        <f t="shared" si="61"/>
        <v>0</v>
      </c>
      <c r="E84" s="551">
        <f t="shared" si="61"/>
        <v>0</v>
      </c>
      <c r="F84" s="87">
        <f t="shared" si="62"/>
        <v>0</v>
      </c>
      <c r="G84" s="1365">
        <f>IF($D84&gt;0,G82,0)</f>
        <v>0</v>
      </c>
      <c r="H84" s="101">
        <f t="shared" si="63"/>
        <v>0</v>
      </c>
      <c r="I84" s="1365">
        <f>IF($D84&gt;0,I82,0)</f>
        <v>0</v>
      </c>
      <c r="J84" s="101">
        <f t="shared" si="64"/>
        <v>0</v>
      </c>
      <c r="K84" s="1365">
        <f>IF($D84&gt;0,K82,0)</f>
        <v>0</v>
      </c>
      <c r="L84" s="101">
        <f t="shared" si="65"/>
        <v>0</v>
      </c>
      <c r="M84" s="1365">
        <f>IF($D84&gt;0,M82,0)</f>
        <v>0</v>
      </c>
      <c r="N84" s="101">
        <f t="shared" si="66"/>
        <v>0</v>
      </c>
      <c r="O84" s="1365">
        <f>IF($D84&gt;0,O82,0)</f>
        <v>0</v>
      </c>
      <c r="P84" s="101">
        <f t="shared" si="67"/>
        <v>0</v>
      </c>
      <c r="Q84" s="1365">
        <f>IF($D84&gt;0,Q82,0)</f>
        <v>0</v>
      </c>
      <c r="R84" s="101">
        <f t="shared" si="68"/>
        <v>0</v>
      </c>
      <c r="S84" s="1365">
        <f>IF($D84&gt;0,S82,0)</f>
        <v>0</v>
      </c>
      <c r="T84" s="101">
        <f t="shared" si="69"/>
        <v>0</v>
      </c>
      <c r="U84" s="1365">
        <f>IF($D84&gt;0,U82,0)</f>
        <v>0</v>
      </c>
      <c r="V84" s="70"/>
      <c r="AB84" s="577" t="s">
        <v>1087</v>
      </c>
    </row>
    <row r="85" spans="2:30" ht="15" customHeight="1">
      <c r="B85" s="1228" t="str">
        <f t="shared" si="60"/>
        <v/>
      </c>
      <c r="C85" s="86">
        <f t="shared" si="61"/>
        <v>0</v>
      </c>
      <c r="D85" s="91">
        <f t="shared" si="61"/>
        <v>0</v>
      </c>
      <c r="E85" s="551">
        <f t="shared" si="61"/>
        <v>0</v>
      </c>
      <c r="F85" s="87">
        <f t="shared" si="62"/>
        <v>0</v>
      </c>
      <c r="G85" s="1365">
        <f>IF($D85&gt;0,G82,0)</f>
        <v>0</v>
      </c>
      <c r="H85" s="101">
        <f t="shared" si="63"/>
        <v>0</v>
      </c>
      <c r="I85" s="1365">
        <f>IF($D85&gt;0,I82,0)</f>
        <v>0</v>
      </c>
      <c r="J85" s="101">
        <f t="shared" si="64"/>
        <v>0</v>
      </c>
      <c r="K85" s="1365">
        <f>IF($D85&gt;0,K82,0)</f>
        <v>0</v>
      </c>
      <c r="L85" s="101">
        <f t="shared" si="65"/>
        <v>0</v>
      </c>
      <c r="M85" s="1365">
        <f>IF($D85&gt;0,M82,0)</f>
        <v>0</v>
      </c>
      <c r="N85" s="101">
        <f t="shared" si="66"/>
        <v>0</v>
      </c>
      <c r="O85" s="1365">
        <f>IF($D85&gt;0,O82,0)</f>
        <v>0</v>
      </c>
      <c r="P85" s="101">
        <f t="shared" si="67"/>
        <v>0</v>
      </c>
      <c r="Q85" s="1365">
        <f>IF($D85&gt;0,Q82,0)</f>
        <v>0</v>
      </c>
      <c r="R85" s="101">
        <f t="shared" si="68"/>
        <v>0</v>
      </c>
      <c r="S85" s="1365">
        <f>IF($D85&gt;0,S82,0)</f>
        <v>0</v>
      </c>
      <c r="T85" s="101">
        <f t="shared" si="69"/>
        <v>0</v>
      </c>
      <c r="U85" s="1365">
        <f>IF($D85&gt;0,U82,0)</f>
        <v>0</v>
      </c>
      <c r="V85" s="70"/>
      <c r="AB85" s="577" t="s">
        <v>875</v>
      </c>
    </row>
    <row r="86" spans="2:30" ht="15" customHeight="1">
      <c r="B86" s="1228" t="str">
        <f t="shared" si="60"/>
        <v/>
      </c>
      <c r="C86" s="86">
        <f t="shared" si="61"/>
        <v>0</v>
      </c>
      <c r="D86" s="91">
        <f t="shared" si="61"/>
        <v>0</v>
      </c>
      <c r="E86" s="551">
        <f t="shared" si="61"/>
        <v>0</v>
      </c>
      <c r="F86" s="87">
        <f t="shared" si="62"/>
        <v>0</v>
      </c>
      <c r="G86" s="1365">
        <f>IF($D86&gt;0,G82,0)</f>
        <v>0</v>
      </c>
      <c r="H86" s="101">
        <f t="shared" si="63"/>
        <v>0</v>
      </c>
      <c r="I86" s="1365">
        <f>IF($D86&gt;0,I82,0)</f>
        <v>0</v>
      </c>
      <c r="J86" s="101">
        <f t="shared" si="64"/>
        <v>0</v>
      </c>
      <c r="K86" s="1365">
        <f>IF($D86&gt;0,K82,0)</f>
        <v>0</v>
      </c>
      <c r="L86" s="101">
        <f t="shared" si="65"/>
        <v>0</v>
      </c>
      <c r="M86" s="1365">
        <f>IF($D86&gt;0,M82,0)</f>
        <v>0</v>
      </c>
      <c r="N86" s="101">
        <f t="shared" si="66"/>
        <v>0</v>
      </c>
      <c r="O86" s="1365">
        <f>IF($D86&gt;0,O82,0)</f>
        <v>0</v>
      </c>
      <c r="P86" s="101">
        <f t="shared" si="67"/>
        <v>0</v>
      </c>
      <c r="Q86" s="1365">
        <f>IF($D86&gt;0,Q82,0)</f>
        <v>0</v>
      </c>
      <c r="R86" s="101">
        <f t="shared" si="68"/>
        <v>0</v>
      </c>
      <c r="S86" s="1365">
        <f>IF($D86&gt;0,S82,0)</f>
        <v>0</v>
      </c>
      <c r="T86" s="101">
        <f t="shared" si="69"/>
        <v>0</v>
      </c>
      <c r="U86" s="1365">
        <f>IF($D86&gt;0,U82,0)</f>
        <v>0</v>
      </c>
      <c r="V86" s="70"/>
      <c r="AB86" s="577" t="s">
        <v>2115</v>
      </c>
    </row>
    <row r="87" spans="2:30" ht="15" customHeight="1">
      <c r="B87" s="1228" t="str">
        <f t="shared" si="60"/>
        <v/>
      </c>
      <c r="C87" s="86">
        <f t="shared" si="61"/>
        <v>0</v>
      </c>
      <c r="D87" s="91">
        <f t="shared" si="61"/>
        <v>0</v>
      </c>
      <c r="E87" s="551">
        <f t="shared" si="61"/>
        <v>0</v>
      </c>
      <c r="F87" s="87">
        <f t="shared" si="62"/>
        <v>0</v>
      </c>
      <c r="G87" s="1365">
        <f>IF($D87&gt;0,G82,0)</f>
        <v>0</v>
      </c>
      <c r="H87" s="101">
        <f t="shared" si="63"/>
        <v>0</v>
      </c>
      <c r="I87" s="1365">
        <f>IF($D87&gt;0,I82,0)</f>
        <v>0</v>
      </c>
      <c r="J87" s="101">
        <f t="shared" si="64"/>
        <v>0</v>
      </c>
      <c r="K87" s="1365">
        <f>IF($D87&gt;0,K82,0)</f>
        <v>0</v>
      </c>
      <c r="L87" s="101">
        <f t="shared" si="65"/>
        <v>0</v>
      </c>
      <c r="M87" s="1365">
        <f>IF($D87&gt;0,M82,0)</f>
        <v>0</v>
      </c>
      <c r="N87" s="101">
        <f t="shared" si="66"/>
        <v>0</v>
      </c>
      <c r="O87" s="1365">
        <f>IF($D87&gt;0,O82,0)</f>
        <v>0</v>
      </c>
      <c r="P87" s="101">
        <f t="shared" si="67"/>
        <v>0</v>
      </c>
      <c r="Q87" s="1365">
        <f>IF($D87&gt;0,Q82,0)</f>
        <v>0</v>
      </c>
      <c r="R87" s="101">
        <f t="shared" si="68"/>
        <v>0</v>
      </c>
      <c r="S87" s="1365">
        <f>IF($D87&gt;0,S82,0)</f>
        <v>0</v>
      </c>
      <c r="T87" s="101">
        <f t="shared" si="69"/>
        <v>0</v>
      </c>
      <c r="U87" s="1365">
        <f>IF($D87&gt;0,U82,0)</f>
        <v>0</v>
      </c>
      <c r="V87" s="70"/>
      <c r="AB87" s="1305" t="s">
        <v>1086</v>
      </c>
    </row>
    <row r="88" spans="2:30" ht="16.5" customHeight="1" thickBot="1">
      <c r="B88" s="1228" t="str">
        <f t="shared" si="60"/>
        <v/>
      </c>
      <c r="C88" s="93" t="s">
        <v>661</v>
      </c>
      <c r="D88" s="94"/>
      <c r="E88" s="94"/>
      <c r="F88" s="2005">
        <f>$E82*F82*G82+$E83*F83*G83+$E84*F84*G84+$E85*F85*G85+$E86*F86*G86+$E87*F87*G87</f>
        <v>0</v>
      </c>
      <c r="G88" s="2006"/>
      <c r="H88" s="1988">
        <f>$E82*H82*I82+$E83*H83*I83+$E84*H84*I84+$E85*H85*I85+$E86*H86*I86+$E87*H87*I87</f>
        <v>0</v>
      </c>
      <c r="I88" s="1989"/>
      <c r="J88" s="1988">
        <f>$E82*J82*K82+$E83*J83*K83+$E84*J84*K84+$E85*J85*K85+$E86*J86*K86+$E87*J87*K87</f>
        <v>0</v>
      </c>
      <c r="K88" s="1989"/>
      <c r="L88" s="1988">
        <f>$E82*L82*M82+$E83*L83*M83+$E84*L84*M84+$E85*L85*M85+$E86*L86*M86+$E87*L87*M87</f>
        <v>0</v>
      </c>
      <c r="M88" s="1989"/>
      <c r="N88" s="1988">
        <f>$E82*N82*O82+$E83*N83*O83+$E84*N84*O84+$E85*N85*O85+$E86*N86*O86+$E87*N87*O87</f>
        <v>0</v>
      </c>
      <c r="O88" s="1989"/>
      <c r="P88" s="1988">
        <f>$E82*P82*Q82+$E83*P83*Q83+$E84*P84*Q84+$E85*P85*Q85+$E86*P86*Q86+$E87*P87*Q87</f>
        <v>0</v>
      </c>
      <c r="Q88" s="1989"/>
      <c r="R88" s="1988">
        <f>$E82*R82*S82+$E83*R83*S83+$E84*R84*S84+$E85*R85*S85+$E86*R86*S86+$E87*R87*S87</f>
        <v>0</v>
      </c>
      <c r="S88" s="1989"/>
      <c r="T88" s="1988">
        <f>$E82*T82*U82+$E83*T83*U83+$E84*T84*U84+$E85*T85*U85+$E86*T86*U86+$E87*T87*U87</f>
        <v>0</v>
      </c>
      <c r="U88" s="1989"/>
      <c r="V88" s="70"/>
    </row>
    <row r="89" spans="2:30" ht="12.75" customHeight="1">
      <c r="B89" s="1228" t="str">
        <f t="shared" si="60"/>
        <v/>
      </c>
      <c r="C89" s="72"/>
      <c r="D89" s="74"/>
      <c r="E89" s="95"/>
      <c r="F89" s="70"/>
      <c r="G89" s="72"/>
      <c r="H89" s="72"/>
      <c r="I89" s="72"/>
      <c r="J89" s="72"/>
      <c r="K89" s="72"/>
      <c r="L89" s="72"/>
      <c r="M89" s="76"/>
      <c r="N89" s="72"/>
      <c r="O89" s="72"/>
      <c r="P89" s="72"/>
      <c r="Q89" s="72"/>
      <c r="R89" s="72"/>
      <c r="S89" s="72"/>
      <c r="T89" s="70"/>
      <c r="U89" s="77" t="str">
        <f>IF(R90-T90&gt;=0,"","Przekroczona maksymalna obsada.")</f>
        <v/>
      </c>
      <c r="V89" s="70"/>
      <c r="Z89" s="292" t="str">
        <f>"Osiagnięte obciążenie pastwiska: "&amp;C91</f>
        <v xml:space="preserve">Osiagnięte obciążenie pastwiska: </v>
      </c>
      <c r="AA89" s="293">
        <f>IF(F90=0,0,(D93*E93+D94*E94+D95*E95+D96*E96+D97*E97+D98*E98)/F90)</f>
        <v>0</v>
      </c>
      <c r="AD89" s="294">
        <f>R90-T90</f>
        <v>0</v>
      </c>
    </row>
    <row r="90" spans="2:30" ht="36" customHeight="1" thickBot="1">
      <c r="B90" s="1228" t="str">
        <f>IF(SUM(F$93:U$98)&gt;0,"Wypełnione","")</f>
        <v/>
      </c>
      <c r="C90" s="125" t="str">
        <f>IF(AA89&gt;10,"Zbyt dużo zwierząt na pastwisku!","Nazwa działki")</f>
        <v>Nazwa działki</v>
      </c>
      <c r="D90" s="2008" t="s">
        <v>812</v>
      </c>
      <c r="E90" s="126" t="s">
        <v>1966</v>
      </c>
      <c r="F90" s="2000"/>
      <c r="G90" s="2001"/>
      <c r="H90" s="2097" t="s">
        <v>1967</v>
      </c>
      <c r="I90" s="2098"/>
      <c r="J90" s="2004"/>
      <c r="K90" s="2004"/>
      <c r="L90" s="2097" t="s">
        <v>1968</v>
      </c>
      <c r="M90" s="2098"/>
      <c r="N90" s="1996"/>
      <c r="O90" s="1997"/>
      <c r="P90" s="2083" t="s">
        <v>1969</v>
      </c>
      <c r="Q90" s="2084"/>
      <c r="R90" s="2075">
        <f>F90*J90*N90</f>
        <v>0</v>
      </c>
      <c r="S90" s="2075"/>
      <c r="T90" s="2075">
        <f>F99+H99+J99+L99+N99+P99+R99+T99</f>
        <v>0</v>
      </c>
      <c r="U90" s="2076"/>
      <c r="V90" s="70"/>
    </row>
    <row r="91" spans="2:30" ht="17.25" customHeight="1" thickBot="1">
      <c r="B91" s="1228" t="str">
        <f t="shared" ref="B91:B100" si="70">IF(SUM(F$93:U$98)&gt;0,"Wypełnione","")</f>
        <v/>
      </c>
      <c r="C91" s="79"/>
      <c r="D91" s="2009"/>
      <c r="E91" s="80" t="s">
        <v>1970</v>
      </c>
      <c r="F91" s="2101" t="s">
        <v>1971</v>
      </c>
      <c r="G91" s="2066"/>
      <c r="H91" s="2065" t="s">
        <v>1229</v>
      </c>
      <c r="I91" s="2066"/>
      <c r="J91" s="2065" t="s">
        <v>1230</v>
      </c>
      <c r="K91" s="2066"/>
      <c r="L91" s="2065" t="s">
        <v>1231</v>
      </c>
      <c r="M91" s="2066"/>
      <c r="N91" s="2065" t="s">
        <v>1232</v>
      </c>
      <c r="O91" s="2066"/>
      <c r="P91" s="2065" t="s">
        <v>1233</v>
      </c>
      <c r="Q91" s="2066"/>
      <c r="R91" s="2065" t="s">
        <v>1234</v>
      </c>
      <c r="S91" s="2066"/>
      <c r="T91" s="2065" t="s">
        <v>1972</v>
      </c>
      <c r="U91" s="2066"/>
      <c r="V91" s="70"/>
    </row>
    <row r="92" spans="2:30" ht="17.25" customHeight="1">
      <c r="B92" s="1228" t="str">
        <f t="shared" si="70"/>
        <v/>
      </c>
      <c r="C92" s="81" t="s">
        <v>1973</v>
      </c>
      <c r="D92" s="2010"/>
      <c r="E92" s="973" t="s">
        <v>850</v>
      </c>
      <c r="F92" s="127" t="s">
        <v>1974</v>
      </c>
      <c r="G92" s="128" t="s">
        <v>1975</v>
      </c>
      <c r="H92" s="127" t="s">
        <v>1974</v>
      </c>
      <c r="I92" s="128" t="s">
        <v>1975</v>
      </c>
      <c r="J92" s="127" t="s">
        <v>1974</v>
      </c>
      <c r="K92" s="128" t="s">
        <v>1975</v>
      </c>
      <c r="L92" s="127" t="s">
        <v>1974</v>
      </c>
      <c r="M92" s="128" t="s">
        <v>1975</v>
      </c>
      <c r="N92" s="127" t="s">
        <v>1974</v>
      </c>
      <c r="O92" s="128" t="s">
        <v>1975</v>
      </c>
      <c r="P92" s="127" t="s">
        <v>1974</v>
      </c>
      <c r="Q92" s="128" t="s">
        <v>1975</v>
      </c>
      <c r="R92" s="127" t="s">
        <v>1974</v>
      </c>
      <c r="S92" s="128" t="s">
        <v>1975</v>
      </c>
      <c r="T92" s="127" t="s">
        <v>1974</v>
      </c>
      <c r="U92" s="128" t="s">
        <v>1975</v>
      </c>
      <c r="V92" s="70"/>
    </row>
    <row r="93" spans="2:30" ht="15" customHeight="1">
      <c r="B93" s="1228" t="str">
        <f t="shared" si="70"/>
        <v/>
      </c>
      <c r="C93" s="86">
        <f t="shared" ref="C93:E98" si="71">C82</f>
        <v>0</v>
      </c>
      <c r="D93" s="91">
        <f t="shared" si="71"/>
        <v>0</v>
      </c>
      <c r="E93" s="551">
        <f t="shared" si="71"/>
        <v>0</v>
      </c>
      <c r="F93" s="87">
        <f t="shared" ref="F93:F98" si="72">IF(G93&gt;0,D93,0)</f>
        <v>0</v>
      </c>
      <c r="G93" s="88"/>
      <c r="H93" s="101">
        <f t="shared" ref="H93:H98" si="73">IF(I93&gt;0,D93,0)</f>
        <v>0</v>
      </c>
      <c r="I93" s="88"/>
      <c r="J93" s="101">
        <f t="shared" ref="J93:J98" si="74">IF(K93&gt;0,D93,0)</f>
        <v>0</v>
      </c>
      <c r="K93" s="88"/>
      <c r="L93" s="101">
        <f t="shared" ref="L93:L98" si="75">IF(M93&gt;0,D93,0)</f>
        <v>0</v>
      </c>
      <c r="M93" s="88"/>
      <c r="N93" s="101">
        <f t="shared" ref="N93:N98" si="76">IF(O93&gt;0,D93,0)</f>
        <v>0</v>
      </c>
      <c r="O93" s="88"/>
      <c r="P93" s="101">
        <f t="shared" ref="P93:P98" si="77">IF(Q93&gt;0,D93,0)</f>
        <v>0</v>
      </c>
      <c r="Q93" s="88"/>
      <c r="R93" s="101">
        <f t="shared" ref="R93:R98" si="78">IF(S93&gt;0,D93,0)</f>
        <v>0</v>
      </c>
      <c r="S93" s="88"/>
      <c r="T93" s="101">
        <f t="shared" ref="T93:T98" si="79">IF(U93&gt;0,D93,0)</f>
        <v>0</v>
      </c>
      <c r="U93" s="88"/>
      <c r="V93" s="70"/>
    </row>
    <row r="94" spans="2:30" ht="15" customHeight="1">
      <c r="B94" s="1228" t="str">
        <f t="shared" si="70"/>
        <v/>
      </c>
      <c r="C94" s="86">
        <f t="shared" si="71"/>
        <v>0</v>
      </c>
      <c r="D94" s="91">
        <f t="shared" si="71"/>
        <v>0</v>
      </c>
      <c r="E94" s="551">
        <f t="shared" si="71"/>
        <v>0</v>
      </c>
      <c r="F94" s="87">
        <f t="shared" si="72"/>
        <v>0</v>
      </c>
      <c r="G94" s="1365">
        <f>IF($D94&gt;0,G93,0)</f>
        <v>0</v>
      </c>
      <c r="H94" s="101">
        <f t="shared" si="73"/>
        <v>0</v>
      </c>
      <c r="I94" s="1365">
        <f>IF($D94&gt;0,I93,0)</f>
        <v>0</v>
      </c>
      <c r="J94" s="101">
        <f t="shared" si="74"/>
        <v>0</v>
      </c>
      <c r="K94" s="1365">
        <f>IF($D94&gt;0,K93,0)</f>
        <v>0</v>
      </c>
      <c r="L94" s="101">
        <f t="shared" si="75"/>
        <v>0</v>
      </c>
      <c r="M94" s="1365">
        <f>IF($D94&gt;0,M93,0)</f>
        <v>0</v>
      </c>
      <c r="N94" s="101">
        <f t="shared" si="76"/>
        <v>0</v>
      </c>
      <c r="O94" s="1365">
        <f>IF($D94&gt;0,O93,0)</f>
        <v>0</v>
      </c>
      <c r="P94" s="101">
        <f t="shared" si="77"/>
        <v>0</v>
      </c>
      <c r="Q94" s="1365">
        <f>IF($D94&gt;0,Q93,0)</f>
        <v>0</v>
      </c>
      <c r="R94" s="101">
        <f t="shared" si="78"/>
        <v>0</v>
      </c>
      <c r="S94" s="1365">
        <f>IF($D94&gt;0,S93,0)</f>
        <v>0</v>
      </c>
      <c r="T94" s="101">
        <f t="shared" si="79"/>
        <v>0</v>
      </c>
      <c r="U94" s="1365">
        <f>IF($D94&gt;0,U93,0)</f>
        <v>0</v>
      </c>
      <c r="V94" s="70"/>
    </row>
    <row r="95" spans="2:30" ht="15" customHeight="1">
      <c r="B95" s="1228" t="str">
        <f t="shared" si="70"/>
        <v/>
      </c>
      <c r="C95" s="86">
        <f t="shared" si="71"/>
        <v>0</v>
      </c>
      <c r="D95" s="91">
        <f t="shared" si="71"/>
        <v>0</v>
      </c>
      <c r="E95" s="551">
        <f t="shared" si="71"/>
        <v>0</v>
      </c>
      <c r="F95" s="87">
        <f t="shared" si="72"/>
        <v>0</v>
      </c>
      <c r="G95" s="1365">
        <f>IF($D95&gt;0,G93,0)</f>
        <v>0</v>
      </c>
      <c r="H95" s="101">
        <f t="shared" si="73"/>
        <v>0</v>
      </c>
      <c r="I95" s="1365">
        <f>IF($D95&gt;0,I93,0)</f>
        <v>0</v>
      </c>
      <c r="J95" s="101">
        <f t="shared" si="74"/>
        <v>0</v>
      </c>
      <c r="K95" s="1365">
        <f>IF($D95&gt;0,K93,0)</f>
        <v>0</v>
      </c>
      <c r="L95" s="101">
        <f t="shared" si="75"/>
        <v>0</v>
      </c>
      <c r="M95" s="1365">
        <f>IF($D95&gt;0,M93,0)</f>
        <v>0</v>
      </c>
      <c r="N95" s="101">
        <f t="shared" si="76"/>
        <v>0</v>
      </c>
      <c r="O95" s="1365">
        <f>IF($D95&gt;0,O93,0)</f>
        <v>0</v>
      </c>
      <c r="P95" s="101">
        <f t="shared" si="77"/>
        <v>0</v>
      </c>
      <c r="Q95" s="1365">
        <f>IF($D95&gt;0,Q93,0)</f>
        <v>0</v>
      </c>
      <c r="R95" s="101">
        <f t="shared" si="78"/>
        <v>0</v>
      </c>
      <c r="S95" s="1365">
        <f>IF($D95&gt;0,S93,0)</f>
        <v>0</v>
      </c>
      <c r="T95" s="101">
        <f t="shared" si="79"/>
        <v>0</v>
      </c>
      <c r="U95" s="1365">
        <f>IF($D95&gt;0,U93,0)</f>
        <v>0</v>
      </c>
      <c r="V95" s="70"/>
    </row>
    <row r="96" spans="2:30" ht="15" customHeight="1">
      <c r="B96" s="1228" t="str">
        <f t="shared" si="70"/>
        <v/>
      </c>
      <c r="C96" s="86">
        <f t="shared" si="71"/>
        <v>0</v>
      </c>
      <c r="D96" s="91">
        <f t="shared" si="71"/>
        <v>0</v>
      </c>
      <c r="E96" s="551">
        <f t="shared" si="71"/>
        <v>0</v>
      </c>
      <c r="F96" s="87">
        <f t="shared" si="72"/>
        <v>0</v>
      </c>
      <c r="G96" s="1365">
        <f>IF($D96&gt;0,G93,0)</f>
        <v>0</v>
      </c>
      <c r="H96" s="101">
        <f t="shared" si="73"/>
        <v>0</v>
      </c>
      <c r="I96" s="1365">
        <f>IF($D96&gt;0,I93,0)</f>
        <v>0</v>
      </c>
      <c r="J96" s="101">
        <f t="shared" si="74"/>
        <v>0</v>
      </c>
      <c r="K96" s="1365">
        <f>IF($D96&gt;0,K93,0)</f>
        <v>0</v>
      </c>
      <c r="L96" s="101">
        <f t="shared" si="75"/>
        <v>0</v>
      </c>
      <c r="M96" s="1365">
        <f>IF($D96&gt;0,M93,0)</f>
        <v>0</v>
      </c>
      <c r="N96" s="101">
        <f t="shared" si="76"/>
        <v>0</v>
      </c>
      <c r="O96" s="1365">
        <f>IF($D96&gt;0,O93,0)</f>
        <v>0</v>
      </c>
      <c r="P96" s="101">
        <f t="shared" si="77"/>
        <v>0</v>
      </c>
      <c r="Q96" s="1365">
        <f>IF($D96&gt;0,Q93,0)</f>
        <v>0</v>
      </c>
      <c r="R96" s="101">
        <f t="shared" si="78"/>
        <v>0</v>
      </c>
      <c r="S96" s="1365">
        <f>IF($D96&gt;0,S93,0)</f>
        <v>0</v>
      </c>
      <c r="T96" s="101">
        <f t="shared" si="79"/>
        <v>0</v>
      </c>
      <c r="U96" s="1365">
        <f>IF($D96&gt;0,U93,0)</f>
        <v>0</v>
      </c>
      <c r="V96" s="70"/>
    </row>
    <row r="97" spans="2:30" ht="15" customHeight="1">
      <c r="B97" s="1228" t="str">
        <f t="shared" si="70"/>
        <v/>
      </c>
      <c r="C97" s="86">
        <f t="shared" si="71"/>
        <v>0</v>
      </c>
      <c r="D97" s="91">
        <f t="shared" si="71"/>
        <v>0</v>
      </c>
      <c r="E97" s="551">
        <f t="shared" si="71"/>
        <v>0</v>
      </c>
      <c r="F97" s="87">
        <f t="shared" si="72"/>
        <v>0</v>
      </c>
      <c r="G97" s="1365">
        <f>IF($D97&gt;0,G93,0)</f>
        <v>0</v>
      </c>
      <c r="H97" s="101">
        <f t="shared" si="73"/>
        <v>0</v>
      </c>
      <c r="I97" s="1365">
        <f>IF($D97&gt;0,I93,0)</f>
        <v>0</v>
      </c>
      <c r="J97" s="101">
        <f t="shared" si="74"/>
        <v>0</v>
      </c>
      <c r="K97" s="1365">
        <f>IF($D97&gt;0,K93,0)</f>
        <v>0</v>
      </c>
      <c r="L97" s="101">
        <f t="shared" si="75"/>
        <v>0</v>
      </c>
      <c r="M97" s="1365">
        <f>IF($D97&gt;0,M93,0)</f>
        <v>0</v>
      </c>
      <c r="N97" s="101">
        <f t="shared" si="76"/>
        <v>0</v>
      </c>
      <c r="O97" s="1365">
        <f>IF($D97&gt;0,O93,0)</f>
        <v>0</v>
      </c>
      <c r="P97" s="101">
        <f t="shared" si="77"/>
        <v>0</v>
      </c>
      <c r="Q97" s="1365">
        <f>IF($D97&gt;0,Q93,0)</f>
        <v>0</v>
      </c>
      <c r="R97" s="101">
        <f t="shared" si="78"/>
        <v>0</v>
      </c>
      <c r="S97" s="1365">
        <f>IF($D97&gt;0,S93,0)</f>
        <v>0</v>
      </c>
      <c r="T97" s="101">
        <f t="shared" si="79"/>
        <v>0</v>
      </c>
      <c r="U97" s="1365">
        <f>IF($D97&gt;0,U93,0)</f>
        <v>0</v>
      </c>
      <c r="V97" s="70"/>
    </row>
    <row r="98" spans="2:30" ht="15" customHeight="1">
      <c r="B98" s="1228" t="str">
        <f t="shared" si="70"/>
        <v/>
      </c>
      <c r="C98" s="86">
        <f t="shared" si="71"/>
        <v>0</v>
      </c>
      <c r="D98" s="91">
        <f t="shared" si="71"/>
        <v>0</v>
      </c>
      <c r="E98" s="551">
        <f t="shared" si="71"/>
        <v>0</v>
      </c>
      <c r="F98" s="87">
        <f t="shared" si="72"/>
        <v>0</v>
      </c>
      <c r="G98" s="1365">
        <f>IF($D98&gt;0,G93,0)</f>
        <v>0</v>
      </c>
      <c r="H98" s="101">
        <f t="shared" si="73"/>
        <v>0</v>
      </c>
      <c r="I98" s="1365">
        <f>IF($D98&gt;0,I93,0)</f>
        <v>0</v>
      </c>
      <c r="J98" s="101">
        <f t="shared" si="74"/>
        <v>0</v>
      </c>
      <c r="K98" s="1365">
        <f>IF($D98&gt;0,K93,0)</f>
        <v>0</v>
      </c>
      <c r="L98" s="101">
        <f t="shared" si="75"/>
        <v>0</v>
      </c>
      <c r="M98" s="1365">
        <f>IF($D98&gt;0,M93,0)</f>
        <v>0</v>
      </c>
      <c r="N98" s="101">
        <f t="shared" si="76"/>
        <v>0</v>
      </c>
      <c r="O98" s="1365">
        <f>IF($D98&gt;0,O93,0)</f>
        <v>0</v>
      </c>
      <c r="P98" s="101">
        <f t="shared" si="77"/>
        <v>0</v>
      </c>
      <c r="Q98" s="1365">
        <f>IF($D98&gt;0,Q93,0)</f>
        <v>0</v>
      </c>
      <c r="R98" s="101">
        <f t="shared" si="78"/>
        <v>0</v>
      </c>
      <c r="S98" s="1365">
        <f>IF($D98&gt;0,S93,0)</f>
        <v>0</v>
      </c>
      <c r="T98" s="101">
        <f t="shared" si="79"/>
        <v>0</v>
      </c>
      <c r="U98" s="1365">
        <f>IF($D98&gt;0,U93,0)</f>
        <v>0</v>
      </c>
      <c r="V98" s="70"/>
    </row>
    <row r="99" spans="2:30" ht="16.5" customHeight="1" thickBot="1">
      <c r="B99" s="1228" t="str">
        <f t="shared" si="70"/>
        <v/>
      </c>
      <c r="C99" s="93" t="s">
        <v>661</v>
      </c>
      <c r="D99" s="94"/>
      <c r="E99" s="94"/>
      <c r="F99" s="2005">
        <f>$E93*F93*G93+$E94*F94*G94+$E95*F95*G95+$E96*F96*G96+$E97*F97*G97+$E98*F98*G98</f>
        <v>0</v>
      </c>
      <c r="G99" s="2006"/>
      <c r="H99" s="1988">
        <f>$E93*H93*I93+$E94*H94*I94+$E95*H95*I95+$E96*H96*I96+$E97*H97*I97+$E98*H98*I98</f>
        <v>0</v>
      </c>
      <c r="I99" s="1989"/>
      <c r="J99" s="1988">
        <f>$E93*J93*K93+$E94*J94*K94+$E95*J95*K95+$E96*J96*K96+$E97*J97*K97+$E98*J98*K98</f>
        <v>0</v>
      </c>
      <c r="K99" s="1989"/>
      <c r="L99" s="1988">
        <f>$E93*L93*M93+$E94*L94*M94+$E95*L95*M95+$E96*L96*M96+$E97*L97*M97+$E98*L98*M98</f>
        <v>0</v>
      </c>
      <c r="M99" s="1989"/>
      <c r="N99" s="1988">
        <f>$E93*N93*O93+$E94*N94*O94+$E95*N95*O95+$E96*N96*O96+$E97*N97*O97+$E98*N98*O98</f>
        <v>0</v>
      </c>
      <c r="O99" s="1989"/>
      <c r="P99" s="1988">
        <f>$E93*P93*Q93+$E94*P94*Q94+$E95*P95*Q95+$E96*P96*Q96+$E97*P97*Q97+$E98*P98*Q98</f>
        <v>0</v>
      </c>
      <c r="Q99" s="1989"/>
      <c r="R99" s="1988">
        <f>$E93*R93*S93+$E94*R94*S94+$E95*R95*S95+$E96*R96*S96+$E97*R97*S97+$E98*R98*S98</f>
        <v>0</v>
      </c>
      <c r="S99" s="1989"/>
      <c r="T99" s="1988">
        <f>$E93*T93*U93+$E94*T94*U94+$E95*T95*U95+$E96*T96*U96+$E97*T97*U97+$E98*T98*U98</f>
        <v>0</v>
      </c>
      <c r="U99" s="1989"/>
      <c r="V99" s="70"/>
    </row>
    <row r="100" spans="2:30" ht="12.75" customHeight="1">
      <c r="B100" s="1228" t="str">
        <f t="shared" si="70"/>
        <v/>
      </c>
      <c r="C100" s="72"/>
      <c r="D100" s="74"/>
      <c r="E100" s="95"/>
      <c r="F100" s="70"/>
      <c r="G100" s="72"/>
      <c r="H100" s="72"/>
      <c r="I100" s="72"/>
      <c r="J100" s="72"/>
      <c r="K100" s="72"/>
      <c r="L100" s="72"/>
      <c r="M100" s="76"/>
      <c r="N100" s="72"/>
      <c r="O100" s="72"/>
      <c r="P100" s="72"/>
      <c r="Q100" s="72"/>
      <c r="R100" s="72"/>
      <c r="S100" s="72"/>
      <c r="T100" s="70"/>
      <c r="U100" s="77" t="str">
        <f>IF(R101-T101&gt;=0,"","Przekroczona maksymalna obsada.")</f>
        <v/>
      </c>
      <c r="V100" s="70"/>
      <c r="Z100" s="292" t="str">
        <f>"Osiagnięte obciążenie pastwiska: "&amp;C102</f>
        <v xml:space="preserve">Osiagnięte obciążenie pastwiska: </v>
      </c>
      <c r="AA100" s="293">
        <f>IF(F101=0,0,(D104*E104+D105*E105+D106*E106+D107*E107+D108*E108+D109*E109)/F101)</f>
        <v>0</v>
      </c>
      <c r="AD100" s="294">
        <f>R101-T101</f>
        <v>0</v>
      </c>
    </row>
    <row r="101" spans="2:30" ht="36" customHeight="1" thickBot="1">
      <c r="B101" s="1228" t="str">
        <f>IF(SUM(F$104:U$109)&gt;0,"Wypełnione","")</f>
        <v/>
      </c>
      <c r="C101" s="96" t="str">
        <f>IF(AA100&gt;10,"Zbyt dużo zwierząt na pastwisku!","Nazwa działki")</f>
        <v>Nazwa działki</v>
      </c>
      <c r="D101" s="2008" t="s">
        <v>812</v>
      </c>
      <c r="E101" s="97" t="s">
        <v>1966</v>
      </c>
      <c r="F101" s="2000"/>
      <c r="G101" s="2001"/>
      <c r="H101" s="2099" t="s">
        <v>1967</v>
      </c>
      <c r="I101" s="2100"/>
      <c r="J101" s="2004"/>
      <c r="K101" s="2004"/>
      <c r="L101" s="2099" t="s">
        <v>1968</v>
      </c>
      <c r="M101" s="2100"/>
      <c r="N101" s="1996"/>
      <c r="O101" s="1997"/>
      <c r="P101" s="2085" t="s">
        <v>1969</v>
      </c>
      <c r="Q101" s="2086"/>
      <c r="R101" s="2077">
        <f>F101*J101*N101</f>
        <v>0</v>
      </c>
      <c r="S101" s="2077"/>
      <c r="T101" s="2077">
        <f>F110+H110+J110+L110+N110+P110+R110+T110</f>
        <v>0</v>
      </c>
      <c r="U101" s="2078"/>
      <c r="V101" s="70"/>
    </row>
    <row r="102" spans="2:30" ht="17.25" customHeight="1" thickBot="1">
      <c r="B102" s="1228" t="str">
        <f t="shared" ref="B102:B111" si="80">IF(SUM(F$104:U$109)&gt;0,"Wypełnione","")</f>
        <v/>
      </c>
      <c r="C102" s="121"/>
      <c r="D102" s="2009"/>
      <c r="E102" s="80" t="s">
        <v>1970</v>
      </c>
      <c r="F102" s="2023" t="s">
        <v>1971</v>
      </c>
      <c r="G102" s="2024"/>
      <c r="H102" s="2023" t="s">
        <v>1229</v>
      </c>
      <c r="I102" s="2024"/>
      <c r="J102" s="2023" t="s">
        <v>1230</v>
      </c>
      <c r="K102" s="2024"/>
      <c r="L102" s="2023" t="s">
        <v>1231</v>
      </c>
      <c r="M102" s="2024"/>
      <c r="N102" s="2023" t="s">
        <v>1232</v>
      </c>
      <c r="O102" s="2024"/>
      <c r="P102" s="2023" t="s">
        <v>1233</v>
      </c>
      <c r="Q102" s="2024"/>
      <c r="R102" s="2023" t="s">
        <v>1234</v>
      </c>
      <c r="S102" s="2024"/>
      <c r="T102" s="2023" t="s">
        <v>1972</v>
      </c>
      <c r="U102" s="2024"/>
      <c r="V102" s="70"/>
    </row>
    <row r="103" spans="2:30" ht="17.25" customHeight="1">
      <c r="B103" s="1228" t="str">
        <f t="shared" si="80"/>
        <v/>
      </c>
      <c r="C103" s="81" t="s">
        <v>1973</v>
      </c>
      <c r="D103" s="2010"/>
      <c r="E103" s="974" t="s">
        <v>850</v>
      </c>
      <c r="F103" s="82" t="s">
        <v>1974</v>
      </c>
      <c r="G103" s="83" t="s">
        <v>1975</v>
      </c>
      <c r="H103" s="82" t="s">
        <v>1974</v>
      </c>
      <c r="I103" s="83" t="s">
        <v>1975</v>
      </c>
      <c r="J103" s="82" t="s">
        <v>1974</v>
      </c>
      <c r="K103" s="83" t="s">
        <v>1975</v>
      </c>
      <c r="L103" s="82" t="s">
        <v>1974</v>
      </c>
      <c r="M103" s="83" t="s">
        <v>1975</v>
      </c>
      <c r="N103" s="82" t="s">
        <v>1974</v>
      </c>
      <c r="O103" s="83" t="s">
        <v>1975</v>
      </c>
      <c r="P103" s="82" t="s">
        <v>1974</v>
      </c>
      <c r="Q103" s="83" t="s">
        <v>1975</v>
      </c>
      <c r="R103" s="82" t="s">
        <v>1974</v>
      </c>
      <c r="S103" s="83" t="s">
        <v>1975</v>
      </c>
      <c r="T103" s="82" t="s">
        <v>1974</v>
      </c>
      <c r="U103" s="83" t="s">
        <v>1975</v>
      </c>
      <c r="V103" s="70"/>
    </row>
    <row r="104" spans="2:30" ht="15" customHeight="1">
      <c r="B104" s="1228" t="str">
        <f t="shared" si="80"/>
        <v/>
      </c>
      <c r="C104" s="86">
        <f t="shared" ref="C104:E109" si="81">C93</f>
        <v>0</v>
      </c>
      <c r="D104" s="91">
        <f t="shared" si="81"/>
        <v>0</v>
      </c>
      <c r="E104" s="551">
        <f t="shared" si="81"/>
        <v>0</v>
      </c>
      <c r="F104" s="87">
        <f t="shared" ref="F104:F109" si="82">IF(G104&gt;0,D104,0)</f>
        <v>0</v>
      </c>
      <c r="G104" s="88"/>
      <c r="H104" s="101">
        <f t="shared" ref="H104:H109" si="83">IF(I104&gt;0,D104,0)</f>
        <v>0</v>
      </c>
      <c r="I104" s="88"/>
      <c r="J104" s="101">
        <f t="shared" ref="J104:J109" si="84">IF(K104&gt;0,D104,0)</f>
        <v>0</v>
      </c>
      <c r="K104" s="88"/>
      <c r="L104" s="101">
        <f t="shared" ref="L104:L109" si="85">IF(M104&gt;0,D104,0)</f>
        <v>0</v>
      </c>
      <c r="M104" s="88"/>
      <c r="N104" s="101">
        <f t="shared" ref="N104:N109" si="86">IF(O104&gt;0,D104,0)</f>
        <v>0</v>
      </c>
      <c r="O104" s="88">
        <v>0</v>
      </c>
      <c r="P104" s="101">
        <f t="shared" ref="P104:P109" si="87">IF(Q104&gt;0,D104,0)</f>
        <v>0</v>
      </c>
      <c r="Q104" s="88"/>
      <c r="R104" s="101">
        <f t="shared" ref="R104:R109" si="88">IF(S104&gt;0,D104,0)</f>
        <v>0</v>
      </c>
      <c r="S104" s="88"/>
      <c r="T104" s="101">
        <f t="shared" ref="T104:T109" si="89">IF(U104&gt;0,D104,0)</f>
        <v>0</v>
      </c>
      <c r="U104" s="88"/>
      <c r="V104" s="70"/>
    </row>
    <row r="105" spans="2:30" ht="15" customHeight="1">
      <c r="B105" s="1228" t="str">
        <f t="shared" si="80"/>
        <v/>
      </c>
      <c r="C105" s="86">
        <f t="shared" si="81"/>
        <v>0</v>
      </c>
      <c r="D105" s="91">
        <f t="shared" si="81"/>
        <v>0</v>
      </c>
      <c r="E105" s="551">
        <f t="shared" si="81"/>
        <v>0</v>
      </c>
      <c r="F105" s="87">
        <f t="shared" si="82"/>
        <v>0</v>
      </c>
      <c r="G105" s="1365">
        <f>IF($D105&gt;0,G104,0)</f>
        <v>0</v>
      </c>
      <c r="H105" s="101">
        <f t="shared" si="83"/>
        <v>0</v>
      </c>
      <c r="I105" s="1365">
        <f>IF($D105&gt;0,I104,0)</f>
        <v>0</v>
      </c>
      <c r="J105" s="101">
        <f t="shared" si="84"/>
        <v>0</v>
      </c>
      <c r="K105" s="1365">
        <f>IF($D105&gt;0,K104,0)</f>
        <v>0</v>
      </c>
      <c r="L105" s="101">
        <f t="shared" si="85"/>
        <v>0</v>
      </c>
      <c r="M105" s="1365">
        <f>IF($D105&gt;0,M104,0)</f>
        <v>0</v>
      </c>
      <c r="N105" s="101">
        <f t="shared" si="86"/>
        <v>0</v>
      </c>
      <c r="O105" s="1365">
        <f>IF($D105&gt;0,O104,0)</f>
        <v>0</v>
      </c>
      <c r="P105" s="101">
        <f t="shared" si="87"/>
        <v>0</v>
      </c>
      <c r="Q105" s="1365">
        <f>IF($D105&gt;0,Q104,0)</f>
        <v>0</v>
      </c>
      <c r="R105" s="101">
        <f t="shared" si="88"/>
        <v>0</v>
      </c>
      <c r="S105" s="1365">
        <f>IF($D105&gt;0,S104,0)</f>
        <v>0</v>
      </c>
      <c r="T105" s="101">
        <f t="shared" si="89"/>
        <v>0</v>
      </c>
      <c r="U105" s="1365">
        <f>IF($D105&gt;0,U104,0)</f>
        <v>0</v>
      </c>
      <c r="V105" s="70"/>
    </row>
    <row r="106" spans="2:30" ht="15" customHeight="1">
      <c r="B106" s="1228" t="str">
        <f t="shared" si="80"/>
        <v/>
      </c>
      <c r="C106" s="86">
        <f t="shared" si="81"/>
        <v>0</v>
      </c>
      <c r="D106" s="91">
        <f t="shared" si="81"/>
        <v>0</v>
      </c>
      <c r="E106" s="551">
        <f t="shared" si="81"/>
        <v>0</v>
      </c>
      <c r="F106" s="87">
        <f t="shared" si="82"/>
        <v>0</v>
      </c>
      <c r="G106" s="1365">
        <f>IF($D106&gt;0,G104,0)</f>
        <v>0</v>
      </c>
      <c r="H106" s="101">
        <f t="shared" si="83"/>
        <v>0</v>
      </c>
      <c r="I106" s="1365">
        <f>IF($D106&gt;0,I104,0)</f>
        <v>0</v>
      </c>
      <c r="J106" s="101">
        <f t="shared" si="84"/>
        <v>0</v>
      </c>
      <c r="K106" s="1365">
        <f>IF($D106&gt;0,K104,0)</f>
        <v>0</v>
      </c>
      <c r="L106" s="101">
        <f t="shared" si="85"/>
        <v>0</v>
      </c>
      <c r="M106" s="1365">
        <f>IF($D106&gt;0,M104,0)</f>
        <v>0</v>
      </c>
      <c r="N106" s="101">
        <f t="shared" si="86"/>
        <v>0</v>
      </c>
      <c r="O106" s="1365">
        <f>IF($D106&gt;0,O104,0)</f>
        <v>0</v>
      </c>
      <c r="P106" s="101">
        <f t="shared" si="87"/>
        <v>0</v>
      </c>
      <c r="Q106" s="1365">
        <f>IF($D106&gt;0,Q104,0)</f>
        <v>0</v>
      </c>
      <c r="R106" s="101">
        <f t="shared" si="88"/>
        <v>0</v>
      </c>
      <c r="S106" s="1365">
        <f>IF($D106&gt;0,S104,0)</f>
        <v>0</v>
      </c>
      <c r="T106" s="101">
        <f t="shared" si="89"/>
        <v>0</v>
      </c>
      <c r="U106" s="1365">
        <f>IF($D106&gt;0,U104,0)</f>
        <v>0</v>
      </c>
      <c r="V106" s="70"/>
    </row>
    <row r="107" spans="2:30" ht="15" customHeight="1">
      <c r="B107" s="1228" t="str">
        <f t="shared" si="80"/>
        <v/>
      </c>
      <c r="C107" s="86">
        <f t="shared" si="81"/>
        <v>0</v>
      </c>
      <c r="D107" s="91">
        <f t="shared" si="81"/>
        <v>0</v>
      </c>
      <c r="E107" s="551">
        <f t="shared" si="81"/>
        <v>0</v>
      </c>
      <c r="F107" s="87">
        <f t="shared" si="82"/>
        <v>0</v>
      </c>
      <c r="G107" s="1365">
        <f>IF($D107&gt;0,G104,0)</f>
        <v>0</v>
      </c>
      <c r="H107" s="101">
        <f t="shared" si="83"/>
        <v>0</v>
      </c>
      <c r="I107" s="1365">
        <f>IF($D107&gt;0,I104,0)</f>
        <v>0</v>
      </c>
      <c r="J107" s="101">
        <f t="shared" si="84"/>
        <v>0</v>
      </c>
      <c r="K107" s="1365">
        <f>IF($D107&gt;0,K104,0)</f>
        <v>0</v>
      </c>
      <c r="L107" s="101">
        <f t="shared" si="85"/>
        <v>0</v>
      </c>
      <c r="M107" s="1365">
        <f>IF($D107&gt;0,M104,0)</f>
        <v>0</v>
      </c>
      <c r="N107" s="101">
        <f t="shared" si="86"/>
        <v>0</v>
      </c>
      <c r="O107" s="1365">
        <f>IF($D107&gt;0,O104,0)</f>
        <v>0</v>
      </c>
      <c r="P107" s="101">
        <f t="shared" si="87"/>
        <v>0</v>
      </c>
      <c r="Q107" s="1365">
        <f>IF($D107&gt;0,Q104,0)</f>
        <v>0</v>
      </c>
      <c r="R107" s="101">
        <f t="shared" si="88"/>
        <v>0</v>
      </c>
      <c r="S107" s="1365">
        <f>IF($D107&gt;0,S104,0)</f>
        <v>0</v>
      </c>
      <c r="T107" s="101">
        <f t="shared" si="89"/>
        <v>0</v>
      </c>
      <c r="U107" s="1365">
        <f>IF($D107&gt;0,U104,0)</f>
        <v>0</v>
      </c>
      <c r="V107" s="70"/>
    </row>
    <row r="108" spans="2:30" ht="15" customHeight="1">
      <c r="B108" s="1228" t="str">
        <f t="shared" si="80"/>
        <v/>
      </c>
      <c r="C108" s="86">
        <f t="shared" si="81"/>
        <v>0</v>
      </c>
      <c r="D108" s="91">
        <f t="shared" si="81"/>
        <v>0</v>
      </c>
      <c r="E108" s="551">
        <f t="shared" si="81"/>
        <v>0</v>
      </c>
      <c r="F108" s="87">
        <f t="shared" si="82"/>
        <v>0</v>
      </c>
      <c r="G108" s="1365">
        <f>IF($D108&gt;0,G104,0)</f>
        <v>0</v>
      </c>
      <c r="H108" s="101">
        <f t="shared" si="83"/>
        <v>0</v>
      </c>
      <c r="I108" s="1365">
        <f>IF($D108&gt;0,I104,0)</f>
        <v>0</v>
      </c>
      <c r="J108" s="101">
        <f t="shared" si="84"/>
        <v>0</v>
      </c>
      <c r="K108" s="1365">
        <f>IF($D108&gt;0,K104,0)</f>
        <v>0</v>
      </c>
      <c r="L108" s="101">
        <f t="shared" si="85"/>
        <v>0</v>
      </c>
      <c r="M108" s="1365">
        <f>IF($D108&gt;0,M104,0)</f>
        <v>0</v>
      </c>
      <c r="N108" s="101">
        <f t="shared" si="86"/>
        <v>0</v>
      </c>
      <c r="O108" s="1365">
        <f>IF($D108&gt;0,O104,0)</f>
        <v>0</v>
      </c>
      <c r="P108" s="101">
        <f t="shared" si="87"/>
        <v>0</v>
      </c>
      <c r="Q108" s="1365">
        <f>IF($D108&gt;0,Q104,0)</f>
        <v>0</v>
      </c>
      <c r="R108" s="101">
        <f t="shared" si="88"/>
        <v>0</v>
      </c>
      <c r="S108" s="1365">
        <f>IF($D108&gt;0,S104,0)</f>
        <v>0</v>
      </c>
      <c r="T108" s="101">
        <f t="shared" si="89"/>
        <v>0</v>
      </c>
      <c r="U108" s="1365">
        <f>IF($D108&gt;0,U104,0)</f>
        <v>0</v>
      </c>
      <c r="V108" s="70"/>
    </row>
    <row r="109" spans="2:30" ht="15" customHeight="1">
      <c r="B109" s="1228" t="str">
        <f t="shared" si="80"/>
        <v/>
      </c>
      <c r="C109" s="86">
        <f t="shared" si="81"/>
        <v>0</v>
      </c>
      <c r="D109" s="91">
        <f t="shared" si="81"/>
        <v>0</v>
      </c>
      <c r="E109" s="551">
        <f t="shared" si="81"/>
        <v>0</v>
      </c>
      <c r="F109" s="87">
        <f t="shared" si="82"/>
        <v>0</v>
      </c>
      <c r="G109" s="1365">
        <f>IF($D109&gt;0,G104,0)</f>
        <v>0</v>
      </c>
      <c r="H109" s="101">
        <f t="shared" si="83"/>
        <v>0</v>
      </c>
      <c r="I109" s="1365">
        <f>IF($D109&gt;0,I104,0)</f>
        <v>0</v>
      </c>
      <c r="J109" s="101">
        <f t="shared" si="84"/>
        <v>0</v>
      </c>
      <c r="K109" s="1365">
        <f>IF($D109&gt;0,K104,0)</f>
        <v>0</v>
      </c>
      <c r="L109" s="101">
        <f t="shared" si="85"/>
        <v>0</v>
      </c>
      <c r="M109" s="1365">
        <f>IF($D109&gt;0,M104,0)</f>
        <v>0</v>
      </c>
      <c r="N109" s="101">
        <f t="shared" si="86"/>
        <v>0</v>
      </c>
      <c r="O109" s="1365">
        <f>IF($D109&gt;0,O104,0)</f>
        <v>0</v>
      </c>
      <c r="P109" s="101">
        <f t="shared" si="87"/>
        <v>0</v>
      </c>
      <c r="Q109" s="1365">
        <f>IF($D109&gt;0,Q104,0)</f>
        <v>0</v>
      </c>
      <c r="R109" s="101">
        <f t="shared" si="88"/>
        <v>0</v>
      </c>
      <c r="S109" s="1365">
        <f>IF($D109&gt;0,S104,0)</f>
        <v>0</v>
      </c>
      <c r="T109" s="101">
        <f t="shared" si="89"/>
        <v>0</v>
      </c>
      <c r="U109" s="1365">
        <f>IF($D109&gt;0,U104,0)</f>
        <v>0</v>
      </c>
      <c r="V109" s="70"/>
    </row>
    <row r="110" spans="2:30" ht="16.5" customHeight="1" thickBot="1">
      <c r="B110" s="1228" t="str">
        <f t="shared" si="80"/>
        <v/>
      </c>
      <c r="C110" s="93" t="s">
        <v>661</v>
      </c>
      <c r="D110" s="94"/>
      <c r="E110" s="94"/>
      <c r="F110" s="2005">
        <f>$E104*F104*G104+$E105*F105*G105+$E106*F106*G106+$E107*F107*G107+$E108*F108*G108+$E109*F109*G109</f>
        <v>0</v>
      </c>
      <c r="G110" s="2006"/>
      <c r="H110" s="1988">
        <f>$E104*H104*I104+$E105*H105*I105+$E106*H106*I106+$E107*H107*I107+$E108*H108*I108+$E109*H109*I109</f>
        <v>0</v>
      </c>
      <c r="I110" s="1989"/>
      <c r="J110" s="1988">
        <f>$E104*J104*K104+$E105*J105*K105+$E106*J106*K106+$E107*J107*K107+$E108*J108*K108+$E109*J109*K109</f>
        <v>0</v>
      </c>
      <c r="K110" s="1989"/>
      <c r="L110" s="1988">
        <f>$E104*L104*M104+$E105*L105*M105+$E106*L106*M106+$E107*L107*M107+$E108*L108*M108+$E109*L109*M109</f>
        <v>0</v>
      </c>
      <c r="M110" s="1989"/>
      <c r="N110" s="1988">
        <f>$E104*N104*O104+$E105*N105*O105+$E106*N106*O106+$E107*N107*O107+$E108*N108*O108+$E109*N109*O109</f>
        <v>0</v>
      </c>
      <c r="O110" s="1989"/>
      <c r="P110" s="1988">
        <f>$E104*P104*Q104+$E105*P105*Q105+$E106*P106*Q106+$E107*P107*Q107+$E108*P108*Q108+$E109*P109*Q109</f>
        <v>0</v>
      </c>
      <c r="Q110" s="1989"/>
      <c r="R110" s="1988">
        <f>$E104*R104*S104+$E105*R105*S105+$E106*R106*S106+$E107*R107*S107+$E108*R108*S108+$E109*R109*S109</f>
        <v>0</v>
      </c>
      <c r="S110" s="1989"/>
      <c r="T110" s="1988">
        <f>$E104*T104*U104+$E105*T105*U105+$E106*T106*U106+$E107*T107*U107+$E108*T108*U108+$E109*T109*U109</f>
        <v>0</v>
      </c>
      <c r="U110" s="1989"/>
      <c r="V110" s="70"/>
    </row>
    <row r="111" spans="2:30" ht="12.75" customHeight="1">
      <c r="B111" s="1228" t="str">
        <f t="shared" si="80"/>
        <v/>
      </c>
      <c r="C111" s="72"/>
      <c r="D111" s="74"/>
      <c r="E111" s="95"/>
      <c r="F111" s="70"/>
      <c r="G111" s="72"/>
      <c r="H111" s="72"/>
      <c r="I111" s="72"/>
      <c r="J111" s="72"/>
      <c r="K111" s="72"/>
      <c r="L111" s="72"/>
      <c r="M111" s="76"/>
      <c r="N111" s="72"/>
      <c r="O111" s="72"/>
      <c r="P111" s="72"/>
      <c r="Q111" s="72"/>
      <c r="R111" s="72"/>
      <c r="S111" s="72"/>
      <c r="T111" s="70"/>
      <c r="U111" s="77" t="str">
        <f>IF(R112-T112&gt;=0,"","Przekroczona maksymalna obsada.")</f>
        <v/>
      </c>
      <c r="V111" s="70"/>
      <c r="Z111" s="292" t="str">
        <f>"Osiagnięte obciążenie pastwiska: "&amp;C113</f>
        <v xml:space="preserve">Osiagnięte obciążenie pastwiska: </v>
      </c>
      <c r="AA111" s="293">
        <f>IF(F112=0,0,(D115*E115+D116*E116+D117*E117+D118*E118+D119*E119+D120*E120)/F112)</f>
        <v>0</v>
      </c>
      <c r="AD111" s="294">
        <f>R112-T112</f>
        <v>0</v>
      </c>
    </row>
    <row r="112" spans="2:30" ht="36" customHeight="1" thickBot="1">
      <c r="B112" s="1228" t="str">
        <f>IF(SUM(F$115:U$120)&gt;0,"Wypełnione","")</f>
        <v/>
      </c>
      <c r="C112" s="129" t="str">
        <f>IF(AA111&gt;10,"Zbyt dużo zwierząt na pastwisku!","Nazwa działki")</f>
        <v>Nazwa działki</v>
      </c>
      <c r="D112" s="2008" t="s">
        <v>812</v>
      </c>
      <c r="E112" s="130" t="s">
        <v>1966</v>
      </c>
      <c r="F112" s="2000"/>
      <c r="G112" s="2001"/>
      <c r="H112" s="2089" t="s">
        <v>1967</v>
      </c>
      <c r="I112" s="2090"/>
      <c r="J112" s="2004"/>
      <c r="K112" s="2004"/>
      <c r="L112" s="2089" t="s">
        <v>1968</v>
      </c>
      <c r="M112" s="2090"/>
      <c r="N112" s="1996"/>
      <c r="O112" s="1997"/>
      <c r="P112" s="2091" t="s">
        <v>1969</v>
      </c>
      <c r="Q112" s="2092"/>
      <c r="R112" s="2057">
        <f>F112*J112*N112</f>
        <v>0</v>
      </c>
      <c r="S112" s="2057"/>
      <c r="T112" s="2057">
        <f>F121+H121+J121+L121+N121+P121+R121+T121</f>
        <v>0</v>
      </c>
      <c r="U112" s="2058"/>
      <c r="V112" s="70"/>
    </row>
    <row r="113" spans="1:22" ht="17.25" customHeight="1" thickBot="1">
      <c r="B113" s="1228" t="str">
        <f t="shared" ref="B113:B122" si="90">IF(SUM(F$115:U$120)&gt;0,"Wypełnione","")</f>
        <v/>
      </c>
      <c r="C113" s="124"/>
      <c r="D113" s="2009"/>
      <c r="E113" s="80" t="s">
        <v>1970</v>
      </c>
      <c r="F113" s="2023" t="s">
        <v>1971</v>
      </c>
      <c r="G113" s="2024"/>
      <c r="H113" s="2023" t="s">
        <v>1229</v>
      </c>
      <c r="I113" s="2024"/>
      <c r="J113" s="2023" t="s">
        <v>1230</v>
      </c>
      <c r="K113" s="2024"/>
      <c r="L113" s="2023" t="s">
        <v>1231</v>
      </c>
      <c r="M113" s="2024"/>
      <c r="N113" s="2023" t="s">
        <v>1232</v>
      </c>
      <c r="O113" s="2024"/>
      <c r="P113" s="2023" t="s">
        <v>1233</v>
      </c>
      <c r="Q113" s="2024"/>
      <c r="R113" s="2023" t="s">
        <v>1234</v>
      </c>
      <c r="S113" s="2024"/>
      <c r="T113" s="2023" t="s">
        <v>1972</v>
      </c>
      <c r="U113" s="2024"/>
      <c r="V113" s="70"/>
    </row>
    <row r="114" spans="1:22" ht="17.25" customHeight="1">
      <c r="B114" s="1228" t="str">
        <f t="shared" si="90"/>
        <v/>
      </c>
      <c r="C114" s="81" t="s">
        <v>1973</v>
      </c>
      <c r="D114" s="2010"/>
      <c r="E114" s="974" t="s">
        <v>850</v>
      </c>
      <c r="F114" s="82" t="s">
        <v>1974</v>
      </c>
      <c r="G114" s="83" t="s">
        <v>1975</v>
      </c>
      <c r="H114" s="82" t="s">
        <v>1974</v>
      </c>
      <c r="I114" s="83" t="s">
        <v>1975</v>
      </c>
      <c r="J114" s="82" t="s">
        <v>1974</v>
      </c>
      <c r="K114" s="83" t="s">
        <v>1975</v>
      </c>
      <c r="L114" s="82" t="s">
        <v>1974</v>
      </c>
      <c r="M114" s="83" t="s">
        <v>1975</v>
      </c>
      <c r="N114" s="82" t="s">
        <v>1974</v>
      </c>
      <c r="O114" s="83" t="s">
        <v>1975</v>
      </c>
      <c r="P114" s="82" t="s">
        <v>1974</v>
      </c>
      <c r="Q114" s="83" t="s">
        <v>1975</v>
      </c>
      <c r="R114" s="82" t="s">
        <v>1974</v>
      </c>
      <c r="S114" s="83" t="s">
        <v>1975</v>
      </c>
      <c r="T114" s="82" t="s">
        <v>1974</v>
      </c>
      <c r="U114" s="83" t="s">
        <v>1975</v>
      </c>
      <c r="V114" s="70"/>
    </row>
    <row r="115" spans="1:22" ht="15" customHeight="1">
      <c r="B115" s="1228" t="str">
        <f t="shared" si="90"/>
        <v/>
      </c>
      <c r="C115" s="86">
        <f t="shared" ref="C115:E120" si="91">C104</f>
        <v>0</v>
      </c>
      <c r="D115" s="91">
        <f t="shared" si="91"/>
        <v>0</v>
      </c>
      <c r="E115" s="551">
        <f t="shared" si="91"/>
        <v>0</v>
      </c>
      <c r="F115" s="87">
        <f t="shared" ref="F115:F120" si="92">IF(G115&gt;0,D115,0)</f>
        <v>0</v>
      </c>
      <c r="G115" s="88"/>
      <c r="H115" s="101">
        <f t="shared" ref="H115:H120" si="93">IF(I115&gt;0,D115,0)</f>
        <v>0</v>
      </c>
      <c r="I115" s="88"/>
      <c r="J115" s="101">
        <f t="shared" ref="J115:J120" si="94">IF(K115&gt;0,D115,0)</f>
        <v>0</v>
      </c>
      <c r="K115" s="88"/>
      <c r="L115" s="101">
        <f t="shared" ref="L115:L120" si="95">IF(M115&gt;0,D115,0)</f>
        <v>0</v>
      </c>
      <c r="M115" s="88"/>
      <c r="N115" s="101">
        <f t="shared" ref="N115:N120" si="96">IF(O115&gt;0,D115,0)</f>
        <v>0</v>
      </c>
      <c r="O115" s="88">
        <v>0</v>
      </c>
      <c r="P115" s="101">
        <f t="shared" ref="P115:P120" si="97">IF(Q115&gt;0,D115,0)</f>
        <v>0</v>
      </c>
      <c r="Q115" s="88"/>
      <c r="R115" s="101">
        <f t="shared" ref="R115:R120" si="98">IF(S115&gt;0,D115,0)</f>
        <v>0</v>
      </c>
      <c r="S115" s="88"/>
      <c r="T115" s="101">
        <f t="shared" ref="T115:T120" si="99">IF(U115&gt;0,D115,0)</f>
        <v>0</v>
      </c>
      <c r="U115" s="88"/>
      <c r="V115" s="70"/>
    </row>
    <row r="116" spans="1:22" ht="15" customHeight="1">
      <c r="B116" s="1228" t="str">
        <f t="shared" si="90"/>
        <v/>
      </c>
      <c r="C116" s="86">
        <f t="shared" si="91"/>
        <v>0</v>
      </c>
      <c r="D116" s="91">
        <f t="shared" si="91"/>
        <v>0</v>
      </c>
      <c r="E116" s="551">
        <f t="shared" si="91"/>
        <v>0</v>
      </c>
      <c r="F116" s="87">
        <f t="shared" si="92"/>
        <v>0</v>
      </c>
      <c r="G116" s="1365">
        <f>IF($D116&gt;0,G115,0)</f>
        <v>0</v>
      </c>
      <c r="H116" s="101">
        <f t="shared" si="93"/>
        <v>0</v>
      </c>
      <c r="I116" s="1365">
        <f>IF($D116&gt;0,I115,0)</f>
        <v>0</v>
      </c>
      <c r="J116" s="101">
        <f t="shared" si="94"/>
        <v>0</v>
      </c>
      <c r="K116" s="1365">
        <f>IF($D116&gt;0,K115,0)</f>
        <v>0</v>
      </c>
      <c r="L116" s="101">
        <f t="shared" si="95"/>
        <v>0</v>
      </c>
      <c r="M116" s="1365">
        <f>IF($D116&gt;0,M115,0)</f>
        <v>0</v>
      </c>
      <c r="N116" s="101">
        <f t="shared" si="96"/>
        <v>0</v>
      </c>
      <c r="O116" s="1365">
        <f>IF($D116&gt;0,O115,0)</f>
        <v>0</v>
      </c>
      <c r="P116" s="101">
        <f t="shared" si="97"/>
        <v>0</v>
      </c>
      <c r="Q116" s="1365">
        <f>IF($D116&gt;0,Q115,0)</f>
        <v>0</v>
      </c>
      <c r="R116" s="101">
        <f t="shared" si="98"/>
        <v>0</v>
      </c>
      <c r="S116" s="1365">
        <f>IF($D116&gt;0,S115,0)</f>
        <v>0</v>
      </c>
      <c r="T116" s="101">
        <f t="shared" si="99"/>
        <v>0</v>
      </c>
      <c r="U116" s="1365">
        <f>IF($D116&gt;0,U115,0)</f>
        <v>0</v>
      </c>
      <c r="V116" s="70"/>
    </row>
    <row r="117" spans="1:22" ht="15" customHeight="1">
      <c r="B117" s="1228" t="str">
        <f t="shared" si="90"/>
        <v/>
      </c>
      <c r="C117" s="86">
        <f t="shared" si="91"/>
        <v>0</v>
      </c>
      <c r="D117" s="91">
        <f t="shared" si="91"/>
        <v>0</v>
      </c>
      <c r="E117" s="551">
        <f t="shared" si="91"/>
        <v>0</v>
      </c>
      <c r="F117" s="87">
        <f t="shared" si="92"/>
        <v>0</v>
      </c>
      <c r="G117" s="1365">
        <f>IF($D117&gt;0,G115,0)</f>
        <v>0</v>
      </c>
      <c r="H117" s="101">
        <f t="shared" si="93"/>
        <v>0</v>
      </c>
      <c r="I117" s="1365">
        <f>IF($D117&gt;0,I115,0)</f>
        <v>0</v>
      </c>
      <c r="J117" s="101">
        <f t="shared" si="94"/>
        <v>0</v>
      </c>
      <c r="K117" s="1365">
        <f>IF($D117&gt;0,K115,0)</f>
        <v>0</v>
      </c>
      <c r="L117" s="101">
        <f t="shared" si="95"/>
        <v>0</v>
      </c>
      <c r="M117" s="1365">
        <f>IF($D117&gt;0,M115,0)</f>
        <v>0</v>
      </c>
      <c r="N117" s="101">
        <f t="shared" si="96"/>
        <v>0</v>
      </c>
      <c r="O117" s="1365">
        <f>IF($D117&gt;0,O115,0)</f>
        <v>0</v>
      </c>
      <c r="P117" s="101">
        <f t="shared" si="97"/>
        <v>0</v>
      </c>
      <c r="Q117" s="1365">
        <f>IF($D117&gt;0,Q115,0)</f>
        <v>0</v>
      </c>
      <c r="R117" s="101">
        <f t="shared" si="98"/>
        <v>0</v>
      </c>
      <c r="S117" s="1365">
        <f>IF($D117&gt;0,S115,0)</f>
        <v>0</v>
      </c>
      <c r="T117" s="101">
        <f t="shared" si="99"/>
        <v>0</v>
      </c>
      <c r="U117" s="1365">
        <f>IF($D117&gt;0,U115,0)</f>
        <v>0</v>
      </c>
      <c r="V117" s="70"/>
    </row>
    <row r="118" spans="1:22" ht="15" customHeight="1">
      <c r="B118" s="1228" t="str">
        <f t="shared" si="90"/>
        <v/>
      </c>
      <c r="C118" s="86">
        <f t="shared" si="91"/>
        <v>0</v>
      </c>
      <c r="D118" s="91">
        <f t="shared" si="91"/>
        <v>0</v>
      </c>
      <c r="E118" s="551">
        <f t="shared" si="91"/>
        <v>0</v>
      </c>
      <c r="F118" s="87">
        <f t="shared" si="92"/>
        <v>0</v>
      </c>
      <c r="G118" s="1365">
        <f>IF($D118&gt;0,G115,0)</f>
        <v>0</v>
      </c>
      <c r="H118" s="101">
        <f t="shared" si="93"/>
        <v>0</v>
      </c>
      <c r="I118" s="1365">
        <f>IF($D118&gt;0,I115,0)</f>
        <v>0</v>
      </c>
      <c r="J118" s="101">
        <f t="shared" si="94"/>
        <v>0</v>
      </c>
      <c r="K118" s="1365">
        <f>IF($D118&gt;0,K115,0)</f>
        <v>0</v>
      </c>
      <c r="L118" s="101">
        <f t="shared" si="95"/>
        <v>0</v>
      </c>
      <c r="M118" s="1365">
        <f>IF($D118&gt;0,M115,0)</f>
        <v>0</v>
      </c>
      <c r="N118" s="101">
        <f t="shared" si="96"/>
        <v>0</v>
      </c>
      <c r="O118" s="1365">
        <f>IF($D118&gt;0,O115,0)</f>
        <v>0</v>
      </c>
      <c r="P118" s="101">
        <f t="shared" si="97"/>
        <v>0</v>
      </c>
      <c r="Q118" s="1365">
        <f>IF($D118&gt;0,Q115,0)</f>
        <v>0</v>
      </c>
      <c r="R118" s="101">
        <f t="shared" si="98"/>
        <v>0</v>
      </c>
      <c r="S118" s="1365">
        <f>IF($D118&gt;0,S115,0)</f>
        <v>0</v>
      </c>
      <c r="T118" s="101">
        <f t="shared" si="99"/>
        <v>0</v>
      </c>
      <c r="U118" s="1365">
        <f>IF($D118&gt;0,U115,0)</f>
        <v>0</v>
      </c>
      <c r="V118" s="70"/>
    </row>
    <row r="119" spans="1:22" ht="15" customHeight="1">
      <c r="B119" s="1228" t="str">
        <f t="shared" si="90"/>
        <v/>
      </c>
      <c r="C119" s="86">
        <f t="shared" si="91"/>
        <v>0</v>
      </c>
      <c r="D119" s="91">
        <f t="shared" si="91"/>
        <v>0</v>
      </c>
      <c r="E119" s="551">
        <f t="shared" si="91"/>
        <v>0</v>
      </c>
      <c r="F119" s="87">
        <f t="shared" si="92"/>
        <v>0</v>
      </c>
      <c r="G119" s="1365">
        <f>IF($D119&gt;0,G115,0)</f>
        <v>0</v>
      </c>
      <c r="H119" s="101">
        <f t="shared" si="93"/>
        <v>0</v>
      </c>
      <c r="I119" s="1365">
        <f>IF($D119&gt;0,I115,0)</f>
        <v>0</v>
      </c>
      <c r="J119" s="101">
        <f t="shared" si="94"/>
        <v>0</v>
      </c>
      <c r="K119" s="1365">
        <f>IF($D119&gt;0,K115,0)</f>
        <v>0</v>
      </c>
      <c r="L119" s="101">
        <f t="shared" si="95"/>
        <v>0</v>
      </c>
      <c r="M119" s="1365">
        <f>IF($D119&gt;0,M115,0)</f>
        <v>0</v>
      </c>
      <c r="N119" s="101">
        <f t="shared" si="96"/>
        <v>0</v>
      </c>
      <c r="O119" s="1365">
        <f>IF($D119&gt;0,O115,0)</f>
        <v>0</v>
      </c>
      <c r="P119" s="101">
        <f t="shared" si="97"/>
        <v>0</v>
      </c>
      <c r="Q119" s="1365">
        <f>IF($D119&gt;0,Q115,0)</f>
        <v>0</v>
      </c>
      <c r="R119" s="101">
        <f t="shared" si="98"/>
        <v>0</v>
      </c>
      <c r="S119" s="1365">
        <f>IF($D119&gt;0,S115,0)</f>
        <v>0</v>
      </c>
      <c r="T119" s="101">
        <f t="shared" si="99"/>
        <v>0</v>
      </c>
      <c r="U119" s="1365">
        <f>IF($D119&gt;0,U115,0)</f>
        <v>0</v>
      </c>
      <c r="V119" s="70"/>
    </row>
    <row r="120" spans="1:22" ht="15" customHeight="1">
      <c r="B120" s="1228" t="str">
        <f t="shared" si="90"/>
        <v/>
      </c>
      <c r="C120" s="86">
        <f t="shared" si="91"/>
        <v>0</v>
      </c>
      <c r="D120" s="91">
        <f t="shared" si="91"/>
        <v>0</v>
      </c>
      <c r="E120" s="551">
        <f t="shared" si="91"/>
        <v>0</v>
      </c>
      <c r="F120" s="87">
        <f t="shared" si="92"/>
        <v>0</v>
      </c>
      <c r="G120" s="1365">
        <f>IF($D120&gt;0,G115,0)</f>
        <v>0</v>
      </c>
      <c r="H120" s="101">
        <f t="shared" si="93"/>
        <v>0</v>
      </c>
      <c r="I120" s="1365">
        <f>IF($D120&gt;0,I115,0)</f>
        <v>0</v>
      </c>
      <c r="J120" s="101">
        <f t="shared" si="94"/>
        <v>0</v>
      </c>
      <c r="K120" s="1365">
        <f>IF($D120&gt;0,K115,0)</f>
        <v>0</v>
      </c>
      <c r="L120" s="101">
        <f t="shared" si="95"/>
        <v>0</v>
      </c>
      <c r="M120" s="1365">
        <f>IF($D120&gt;0,M115,0)</f>
        <v>0</v>
      </c>
      <c r="N120" s="101">
        <f t="shared" si="96"/>
        <v>0</v>
      </c>
      <c r="O120" s="1365">
        <f>IF($D120&gt;0,O115,0)</f>
        <v>0</v>
      </c>
      <c r="P120" s="101">
        <f t="shared" si="97"/>
        <v>0</v>
      </c>
      <c r="Q120" s="1365">
        <f>IF($D120&gt;0,Q115,0)</f>
        <v>0</v>
      </c>
      <c r="R120" s="101">
        <f t="shared" si="98"/>
        <v>0</v>
      </c>
      <c r="S120" s="1365">
        <f>IF($D120&gt;0,S115,0)</f>
        <v>0</v>
      </c>
      <c r="T120" s="101">
        <f t="shared" si="99"/>
        <v>0</v>
      </c>
      <c r="U120" s="1365">
        <f>IF($D120&gt;0,U115,0)</f>
        <v>0</v>
      </c>
      <c r="V120" s="70"/>
    </row>
    <row r="121" spans="1:22" ht="16.5" customHeight="1" thickBot="1">
      <c r="B121" s="1228" t="str">
        <f t="shared" si="90"/>
        <v/>
      </c>
      <c r="C121" s="93" t="s">
        <v>661</v>
      </c>
      <c r="D121" s="94"/>
      <c r="E121" s="94"/>
      <c r="F121" s="2005">
        <f>$E115*F115*G115+$E116*F116*G116+$E117*F117*G117+$E118*F118*G118+$E119*F119*G119+$E120*F120*G120</f>
        <v>0</v>
      </c>
      <c r="G121" s="2006"/>
      <c r="H121" s="1988">
        <f>$E115*H115*I115+$E116*H116*I116+$E117*H117*I117+$E118*H118*I118+$E119*H119*I119+$E120*H120*I120</f>
        <v>0</v>
      </c>
      <c r="I121" s="1989"/>
      <c r="J121" s="1988">
        <f>$E115*J115*K115+$E116*J116*K116+$E117*J117*K117+$E118*J118*K118+$E119*J119*K119+$E120*J120*K120</f>
        <v>0</v>
      </c>
      <c r="K121" s="1989"/>
      <c r="L121" s="1988">
        <f>$E115*L115*M115+$E116*L116*M116+$E117*L117*M117+$E118*L118*M118+$E119*L119*M119+$E120*L120*M120</f>
        <v>0</v>
      </c>
      <c r="M121" s="1989"/>
      <c r="N121" s="1988">
        <f>$E115*N115*O115+$E116*N116*O116+$E117*N117*O117+$E118*N118*O118+$E119*N119*O119+$E120*N120*O120</f>
        <v>0</v>
      </c>
      <c r="O121" s="1989"/>
      <c r="P121" s="1988">
        <f>$E115*P115*Q115+$E116*P116*Q116+$E117*P117*Q117+$E118*P118*Q118+$E119*P119*Q119+$E120*P120*Q120</f>
        <v>0</v>
      </c>
      <c r="Q121" s="1989"/>
      <c r="R121" s="1988">
        <f>$E115*R115*S115+$E116*R116*S116+$E117*R117*S117+$E118*R118*S118+$E119*R119*S119+$E120*R120*S120</f>
        <v>0</v>
      </c>
      <c r="S121" s="1989"/>
      <c r="T121" s="1988">
        <f>$E115*T115*U115+$E116*T116*U116+$E117*T117*U117+$E118*T118*U118+$E119*T119*U119+$E120*T120*U120</f>
        <v>0</v>
      </c>
      <c r="U121" s="1989"/>
      <c r="V121" s="70"/>
    </row>
    <row r="122" spans="1:22" ht="6" customHeight="1">
      <c r="B122" s="1228" t="str">
        <f t="shared" si="90"/>
        <v/>
      </c>
      <c r="C122" s="70"/>
      <c r="D122" s="70"/>
      <c r="E122" s="70"/>
      <c r="F122" s="70"/>
      <c r="G122" s="70"/>
      <c r="H122" s="70"/>
      <c r="I122" s="70"/>
      <c r="J122" s="70"/>
      <c r="K122" s="70"/>
      <c r="L122" s="70"/>
      <c r="M122" s="70"/>
      <c r="N122" s="70"/>
      <c r="O122" s="70"/>
      <c r="P122" s="70"/>
      <c r="Q122" s="70"/>
      <c r="R122" s="70"/>
      <c r="S122" s="70"/>
      <c r="T122" s="70"/>
      <c r="U122" s="70"/>
      <c r="V122" s="70"/>
    </row>
    <row r="123" spans="1:22" ht="31.5" customHeight="1">
      <c r="A123" s="1235">
        <f>SUM(F71:U76)+SUM(F82:U87)+SUM(F93:U98)+SUM(F104:U109)+SUM(F115:U120)</f>
        <v>0</v>
      </c>
      <c r="B123" s="1228" t="str">
        <f>IF(A123&gt;0,"Wypełnione","")</f>
        <v/>
      </c>
      <c r="C123" s="984"/>
      <c r="D123" s="985"/>
      <c r="E123" s="988" t="s">
        <v>683</v>
      </c>
      <c r="F123" s="986" t="s">
        <v>684</v>
      </c>
      <c r="G123" s="987">
        <f>MAX(G7:G12)+MAX(G18:G23)+MAX(G29:G34)+MAX(G40:G45)+MAX(G51:G56)+MAX(G71:G76)+MAX(G82:G87)+MAX(G93:G98)+MAX(G104:G109)+MAX(G115:G120)</f>
        <v>0</v>
      </c>
      <c r="H123" s="986" t="s">
        <v>685</v>
      </c>
      <c r="I123" s="987">
        <f>MAX(I7:I12)+MAX(I18:I23)+MAX(I29:I34)+MAX(I40:I45)+MAX(I51:I56)+MAX(I71:I76)+MAX(I82:I87)+MAX(I93:I98)+MAX(I104:I109)+MAX(I115:I120)</f>
        <v>0</v>
      </c>
      <c r="J123" s="986" t="s">
        <v>684</v>
      </c>
      <c r="K123" s="987">
        <f>MAX(K7:K12)+MAX(K18:K23)+MAX(K29:K34)+MAX(K40:K45)+MAX(K51:K56)+MAX(K71:K76)+MAX(K82:K87)+MAX(K93:K98)+MAX(K104:K109)+MAX(K115:K120)</f>
        <v>0</v>
      </c>
      <c r="L123" s="986" t="s">
        <v>685</v>
      </c>
      <c r="M123" s="987">
        <f>MAX(M7:M12)+MAX(M18:M23)+MAX(M29:M34)+MAX(M40:M45)+MAX(M51:M56)+MAX(M71:M76)+MAX(M82:M87)+MAX(M93:M98)+MAX(M104:M109)+MAX(M115:M120)</f>
        <v>0</v>
      </c>
      <c r="N123" s="986" t="s">
        <v>685</v>
      </c>
      <c r="O123" s="987">
        <f>MAX(O7:O12)+MAX(O18:O23)+MAX(O29:O34)+MAX(O40:O45)+MAX(O51:O56)+MAX(O71:O76)+MAX(O82:O87)+MAX(O93:O98)+MAX(O104:O109)+MAX(O115:O120)</f>
        <v>0</v>
      </c>
      <c r="P123" s="986" t="s">
        <v>684</v>
      </c>
      <c r="Q123" s="987">
        <f>MAX(Q7:Q12)+MAX(Q18:Q23)+MAX(Q29:Q34)+MAX(Q40:Q45)+MAX(Q51:Q56)+MAX(Q71:Q76)+MAX(Q82:Q87)+MAX(Q93:Q98)+MAX(Q104:Q109)+MAX(Q115:Q120)</f>
        <v>0</v>
      </c>
      <c r="R123" s="986" t="s">
        <v>685</v>
      </c>
      <c r="S123" s="987">
        <f>MAX(S7:S12)+MAX(S18:S23)+MAX(S29:S34)+MAX(S40:S45)+MAX(S51:S56)+MAX(S71:S76)+MAX(S82:S87)+MAX(S93:S98)+MAX(S104:S109)+MAX(S115:S120)</f>
        <v>0</v>
      </c>
      <c r="T123" s="986" t="s">
        <v>684</v>
      </c>
      <c r="U123" s="987">
        <f>MAX(U7:U12)+MAX(U18:U23)+MAX(U29:U34)+MAX(U40:U45)+MAX(U51:U56)+MAX(U71:U76)+MAX(U82:U87)+MAX(U93:U98)+MAX(U104:U109)+MAX(U115:U120)</f>
        <v>0</v>
      </c>
      <c r="V123" s="70"/>
    </row>
    <row r="124" spans="1:22" ht="7.5" customHeight="1">
      <c r="B124" s="1228" t="str">
        <f>IF(A$123&gt;0,"Wypełnione","")</f>
        <v/>
      </c>
      <c r="C124" s="70"/>
      <c r="D124" s="70"/>
      <c r="E124" s="70"/>
      <c r="F124" s="70"/>
      <c r="G124" s="70"/>
      <c r="H124" s="70"/>
      <c r="I124" s="70"/>
      <c r="J124" s="70"/>
      <c r="K124" s="70"/>
      <c r="L124" s="70"/>
      <c r="M124" s="70"/>
      <c r="N124" s="70"/>
      <c r="O124" s="70"/>
      <c r="P124" s="70"/>
      <c r="Q124" s="70"/>
      <c r="R124" s="70"/>
      <c r="S124" s="70"/>
      <c r="T124" s="70"/>
      <c r="U124" s="70"/>
      <c r="V124" s="70"/>
    </row>
    <row r="125" spans="1:22" ht="2.25" customHeight="1">
      <c r="B125" s="1233" t="str">
        <f t="shared" ref="B125:B133" si="100">IF(A$123&gt;0,"Wypełnione","")</f>
        <v/>
      </c>
    </row>
    <row r="126" spans="1:22" ht="2.25" customHeight="1">
      <c r="B126" s="1233" t="str">
        <f t="shared" si="100"/>
        <v/>
      </c>
    </row>
    <row r="127" spans="1:22" ht="2.25" customHeight="1">
      <c r="B127" s="1233" t="str">
        <f t="shared" si="100"/>
        <v/>
      </c>
    </row>
    <row r="128" spans="1:22" ht="2.25" customHeight="1">
      <c r="B128" s="1233" t="str">
        <f t="shared" si="100"/>
        <v/>
      </c>
    </row>
    <row r="129" spans="2:25" ht="2.25" customHeight="1">
      <c r="B129" s="1233" t="str">
        <f t="shared" si="100"/>
        <v/>
      </c>
    </row>
    <row r="130" spans="2:25" ht="2.25" customHeight="1">
      <c r="B130" s="1233" t="str">
        <f t="shared" si="100"/>
        <v/>
      </c>
    </row>
    <row r="131" spans="2:25" ht="2.25" customHeight="1">
      <c r="B131" s="1233" t="str">
        <f t="shared" si="100"/>
        <v/>
      </c>
    </row>
    <row r="132" spans="2:25" ht="2.25" customHeight="1">
      <c r="B132" s="1233" t="str">
        <f t="shared" si="100"/>
        <v/>
      </c>
    </row>
    <row r="133" spans="2:25" ht="2.25" customHeight="1">
      <c r="B133" s="1233" t="str">
        <f t="shared" si="100"/>
        <v/>
      </c>
    </row>
    <row r="134" spans="2:25" ht="13.5" thickBot="1">
      <c r="B134" s="1244" t="s">
        <v>56</v>
      </c>
      <c r="C134" s="132"/>
      <c r="D134" s="133" t="s">
        <v>664</v>
      </c>
      <c r="E134" s="134">
        <f>E3</f>
        <v>2016</v>
      </c>
      <c r="F134" s="131"/>
      <c r="G134" s="134"/>
      <c r="H134" s="132"/>
      <c r="I134" s="132"/>
      <c r="J134" s="132"/>
      <c r="K134" s="132"/>
      <c r="L134" s="132"/>
      <c r="M134" s="132"/>
      <c r="N134" s="132"/>
      <c r="O134" s="132"/>
      <c r="P134" s="132"/>
      <c r="Q134" s="132"/>
      <c r="R134" s="132"/>
      <c r="S134" s="132"/>
      <c r="T134" s="132"/>
      <c r="U134" s="132"/>
      <c r="V134" s="131"/>
      <c r="W134" s="135"/>
      <c r="X134" s="135"/>
      <c r="Y134" s="135"/>
    </row>
    <row r="135" spans="2:25" ht="18" customHeight="1" thickTop="1">
      <c r="B135" s="1244" t="s">
        <v>56</v>
      </c>
      <c r="C135" s="2033" t="s">
        <v>665</v>
      </c>
      <c r="D135" s="2035" t="s">
        <v>666</v>
      </c>
      <c r="E135" s="2105"/>
      <c r="F135" s="2117" t="s">
        <v>1266</v>
      </c>
      <c r="G135" s="2118"/>
      <c r="H135" s="2118"/>
      <c r="I135" s="2118"/>
      <c r="J135" s="2118"/>
      <c r="K135" s="2118"/>
      <c r="L135" s="2118"/>
      <c r="M135" s="2118"/>
      <c r="N135" s="2118"/>
      <c r="O135" s="2118"/>
      <c r="P135" s="2118"/>
      <c r="Q135" s="2118"/>
      <c r="R135" s="2118"/>
      <c r="S135" s="2118"/>
      <c r="T135" s="2118"/>
      <c r="U135" s="2119"/>
      <c r="V135" s="131"/>
      <c r="W135" s="135"/>
      <c r="X135" s="135"/>
      <c r="Y135" s="135"/>
    </row>
    <row r="136" spans="2:25" ht="21.75" customHeight="1" thickBot="1">
      <c r="B136" s="1244" t="s">
        <v>56</v>
      </c>
      <c r="C136" s="2034"/>
      <c r="D136" s="2036"/>
      <c r="E136" s="2106"/>
      <c r="F136" s="2110" t="s">
        <v>1971</v>
      </c>
      <c r="G136" s="2088"/>
      <c r="H136" s="2087" t="s">
        <v>1229</v>
      </c>
      <c r="I136" s="2088"/>
      <c r="J136" s="2087" t="s">
        <v>1230</v>
      </c>
      <c r="K136" s="2088"/>
      <c r="L136" s="2087" t="s">
        <v>1231</v>
      </c>
      <c r="M136" s="2088"/>
      <c r="N136" s="2087" t="s">
        <v>1232</v>
      </c>
      <c r="O136" s="2088"/>
      <c r="P136" s="2087" t="s">
        <v>1233</v>
      </c>
      <c r="Q136" s="2088"/>
      <c r="R136" s="2087" t="s">
        <v>1234</v>
      </c>
      <c r="S136" s="2088"/>
      <c r="T136" s="2087" t="s">
        <v>1972</v>
      </c>
      <c r="U136" s="2088"/>
      <c r="V136" s="131"/>
      <c r="W136" s="135"/>
      <c r="X136" s="135"/>
      <c r="Y136" s="135"/>
    </row>
    <row r="137" spans="2:25" ht="12.75" customHeight="1" thickTop="1">
      <c r="B137" s="1244" t="s">
        <v>56</v>
      </c>
      <c r="C137" s="136" t="str">
        <f t="shared" ref="C137:D142" si="101">IF(C7=0,"",C7)</f>
        <v/>
      </c>
      <c r="D137" s="137" t="str">
        <f t="shared" si="101"/>
        <v/>
      </c>
      <c r="E137" s="2107" t="s">
        <v>1267</v>
      </c>
      <c r="F137" s="2050" t="str">
        <f>IF(F13&gt;0,$C5,"")</f>
        <v/>
      </c>
      <c r="G137" s="2051"/>
      <c r="H137" s="2050" t="str">
        <f>IF(H13&gt;0,$C5,"")</f>
        <v/>
      </c>
      <c r="I137" s="2051"/>
      <c r="J137" s="2050" t="str">
        <f>IF(J13&gt;0,$C5,"")</f>
        <v/>
      </c>
      <c r="K137" s="2051"/>
      <c r="L137" s="2050" t="str">
        <f>IF(L13&gt;0,$C5,"")</f>
        <v/>
      </c>
      <c r="M137" s="2051"/>
      <c r="N137" s="2050" t="str">
        <f>IF(N13&gt;0,$C5,"")</f>
        <v/>
      </c>
      <c r="O137" s="2051"/>
      <c r="P137" s="2050" t="str">
        <f>IF(P13&gt;0,$C5,"")</f>
        <v/>
      </c>
      <c r="Q137" s="2051"/>
      <c r="R137" s="2050" t="str">
        <f>IF(R13&gt;0,$C5,"")</f>
        <v/>
      </c>
      <c r="S137" s="2051"/>
      <c r="T137" s="2050" t="str">
        <f>IF(T13&gt;0,$C5,"")</f>
        <v/>
      </c>
      <c r="U137" s="2051"/>
      <c r="V137" s="131"/>
      <c r="W137" s="135"/>
      <c r="X137" s="135"/>
      <c r="Y137" s="135"/>
    </row>
    <row r="138" spans="2:25" ht="12.75" customHeight="1">
      <c r="B138" s="1244" t="s">
        <v>56</v>
      </c>
      <c r="C138" s="138" t="str">
        <f t="shared" si="101"/>
        <v/>
      </c>
      <c r="D138" s="139" t="str">
        <f t="shared" si="101"/>
        <v/>
      </c>
      <c r="E138" s="2108"/>
      <c r="F138" s="2052"/>
      <c r="G138" s="2053"/>
      <c r="H138" s="2052"/>
      <c r="I138" s="2053"/>
      <c r="J138" s="2052"/>
      <c r="K138" s="2053"/>
      <c r="L138" s="2052"/>
      <c r="M138" s="2053"/>
      <c r="N138" s="2052"/>
      <c r="O138" s="2053"/>
      <c r="P138" s="2052"/>
      <c r="Q138" s="2053"/>
      <c r="R138" s="2052"/>
      <c r="S138" s="2053"/>
      <c r="T138" s="2052"/>
      <c r="U138" s="2053"/>
      <c r="V138" s="131"/>
      <c r="W138" s="135"/>
      <c r="X138" s="135"/>
      <c r="Y138" s="135"/>
    </row>
    <row r="139" spans="2:25" ht="12.75" customHeight="1">
      <c r="B139" s="1244" t="s">
        <v>56</v>
      </c>
      <c r="C139" s="138" t="str">
        <f t="shared" si="101"/>
        <v/>
      </c>
      <c r="D139" s="139" t="str">
        <f t="shared" si="101"/>
        <v/>
      </c>
      <c r="E139" s="2109"/>
      <c r="F139" s="2054"/>
      <c r="G139" s="2055"/>
      <c r="H139" s="2054"/>
      <c r="I139" s="2055"/>
      <c r="J139" s="2054"/>
      <c r="K139" s="2055"/>
      <c r="L139" s="2054"/>
      <c r="M139" s="2055"/>
      <c r="N139" s="2054"/>
      <c r="O139" s="2055"/>
      <c r="P139" s="2054"/>
      <c r="Q139" s="2055"/>
      <c r="R139" s="2054"/>
      <c r="S139" s="2055"/>
      <c r="T139" s="2054"/>
      <c r="U139" s="2055"/>
      <c r="V139" s="131"/>
      <c r="W139" s="135"/>
      <c r="X139" s="135"/>
      <c r="Y139" s="135"/>
    </row>
    <row r="140" spans="2:25" ht="12.75" customHeight="1">
      <c r="B140" s="1244" t="s">
        <v>56</v>
      </c>
      <c r="C140" s="138" t="str">
        <f t="shared" si="101"/>
        <v/>
      </c>
      <c r="D140" s="139" t="str">
        <f t="shared" si="101"/>
        <v/>
      </c>
      <c r="E140" s="2111" t="s">
        <v>1268</v>
      </c>
      <c r="F140" s="1990" t="str">
        <f>IF(AND(G7=MAX(G8:G12),G7=LARGE(G8:G12,2)),"","Część stada")</f>
        <v/>
      </c>
      <c r="G140" s="1991"/>
      <c r="H140" s="1990" t="str">
        <f>IF(AND(I7=MAX(I8:I12),I7=LARGE(I8:I12,2)),"","Część stada")</f>
        <v/>
      </c>
      <c r="I140" s="1991"/>
      <c r="J140" s="1990" t="str">
        <f>IF(AND(K7=MAX(K8:K12),K7=LARGE(K8:K12,2)),"","Część stada")</f>
        <v/>
      </c>
      <c r="K140" s="1991"/>
      <c r="L140" s="1990" t="str">
        <f t="shared" ref="L140:T140" si="102">IF(AND(M7=MAX(M8:M12),M7=LARGE(M8:M12,2)),"","Część stada")</f>
        <v/>
      </c>
      <c r="M140" s="1991"/>
      <c r="N140" s="1990" t="str">
        <f t="shared" si="102"/>
        <v/>
      </c>
      <c r="O140" s="1991"/>
      <c r="P140" s="1990" t="str">
        <f t="shared" si="102"/>
        <v/>
      </c>
      <c r="Q140" s="1991"/>
      <c r="R140" s="1990" t="str">
        <f t="shared" si="102"/>
        <v/>
      </c>
      <c r="S140" s="1991"/>
      <c r="T140" s="1990" t="str">
        <f t="shared" si="102"/>
        <v/>
      </c>
      <c r="U140" s="1991"/>
      <c r="V140" s="131"/>
      <c r="W140" s="135"/>
      <c r="X140" s="135"/>
      <c r="Y140" s="135"/>
    </row>
    <row r="141" spans="2:25" ht="12.75" customHeight="1">
      <c r="B141" s="1244" t="s">
        <v>56</v>
      </c>
      <c r="C141" s="138" t="str">
        <f t="shared" si="101"/>
        <v/>
      </c>
      <c r="D141" s="139" t="str">
        <f t="shared" si="101"/>
        <v/>
      </c>
      <c r="E141" s="2112"/>
      <c r="F141" s="1992" t="str">
        <f>IF(F13&gt;0,MAX(G7:G12),"")</f>
        <v/>
      </c>
      <c r="G141" s="1993"/>
      <c r="H141" s="1992" t="str">
        <f>IF(H13&gt;0,MAX(I7:I12),"")</f>
        <v/>
      </c>
      <c r="I141" s="1993"/>
      <c r="J141" s="1992" t="str">
        <f>IF(J13&gt;0,MAX(K7:K12),"")</f>
        <v/>
      </c>
      <c r="K141" s="1993"/>
      <c r="L141" s="1992" t="str">
        <f>IF(L13&gt;0,MAX(M7:M12),"")</f>
        <v/>
      </c>
      <c r="M141" s="1993"/>
      <c r="N141" s="1992" t="str">
        <f>IF(N13&gt;0,MAX(O7:O12),"")</f>
        <v/>
      </c>
      <c r="O141" s="1993"/>
      <c r="P141" s="1992" t="str">
        <f>IF(P13&gt;0,MAX(Q7:Q12),"")</f>
        <v/>
      </c>
      <c r="Q141" s="1993"/>
      <c r="R141" s="1992" t="str">
        <f>IF(R13&gt;0,MAX(S7:S12),"")</f>
        <v/>
      </c>
      <c r="S141" s="1993"/>
      <c r="T141" s="1992" t="str">
        <f>IF(T13&gt;0,MAX(U7:U12),"")</f>
        <v/>
      </c>
      <c r="U141" s="1993"/>
      <c r="V141" s="131"/>
      <c r="W141" s="135"/>
      <c r="X141" s="135"/>
      <c r="Y141" s="135"/>
    </row>
    <row r="142" spans="2:25" ht="12.75" customHeight="1" thickBot="1">
      <c r="B142" s="1244" t="s">
        <v>56</v>
      </c>
      <c r="C142" s="140" t="str">
        <f t="shared" si="101"/>
        <v/>
      </c>
      <c r="D142" s="141" t="str">
        <f t="shared" si="101"/>
        <v/>
      </c>
      <c r="E142" s="2113"/>
      <c r="F142" s="1994"/>
      <c r="G142" s="1995"/>
      <c r="H142" s="1994"/>
      <c r="I142" s="1995"/>
      <c r="J142" s="1994"/>
      <c r="K142" s="1995"/>
      <c r="L142" s="1994"/>
      <c r="M142" s="1995"/>
      <c r="N142" s="1994"/>
      <c r="O142" s="1995"/>
      <c r="P142" s="1994"/>
      <c r="Q142" s="1995"/>
      <c r="R142" s="1994"/>
      <c r="S142" s="1995"/>
      <c r="T142" s="1994"/>
      <c r="U142" s="1995"/>
      <c r="V142" s="131"/>
      <c r="W142" s="135"/>
      <c r="X142" s="135"/>
      <c r="Y142" s="135"/>
    </row>
    <row r="143" spans="2:25" ht="12.75" customHeight="1" thickTop="1">
      <c r="B143" s="1244" t="str">
        <f t="shared" ref="B143:B148" si="103">IF(SUM(F$18:U$23)&gt;0,"Wypełnione","")</f>
        <v/>
      </c>
      <c r="C143" s="142" t="str">
        <f t="shared" ref="C143:D148" si="104">IF(C18=0,"",C18)</f>
        <v/>
      </c>
      <c r="D143" s="143" t="str">
        <f t="shared" si="104"/>
        <v/>
      </c>
      <c r="E143" s="2114" t="s">
        <v>1267</v>
      </c>
      <c r="F143" s="1934" t="str">
        <f>IF(F24&gt;0,$C16,"")</f>
        <v/>
      </c>
      <c r="G143" s="1935"/>
      <c r="H143" s="1934" t="str">
        <f>IF(H24&gt;0,$C16,"")</f>
        <v/>
      </c>
      <c r="I143" s="1935"/>
      <c r="J143" s="1934" t="str">
        <f>IF(J24&gt;0,$C16,"")</f>
        <v/>
      </c>
      <c r="K143" s="1935"/>
      <c r="L143" s="1934" t="str">
        <f>IF(L24&gt;0,$C16,"")</f>
        <v/>
      </c>
      <c r="M143" s="1935"/>
      <c r="N143" s="1934" t="str">
        <f>IF(N24&gt;0,$C16,"")</f>
        <v/>
      </c>
      <c r="O143" s="1935"/>
      <c r="P143" s="1934" t="str">
        <f>IF(P24&gt;0,$C16,"")</f>
        <v/>
      </c>
      <c r="Q143" s="1935"/>
      <c r="R143" s="1934" t="str">
        <f>IF(R24&gt;0,$C16,"")</f>
        <v/>
      </c>
      <c r="S143" s="1935"/>
      <c r="T143" s="1934" t="str">
        <f>IF(T24&gt;0,$C16,"")</f>
        <v/>
      </c>
      <c r="U143" s="1935"/>
      <c r="V143" s="131"/>
      <c r="W143" s="135"/>
      <c r="X143" s="135"/>
      <c r="Y143" s="135"/>
    </row>
    <row r="144" spans="2:25" ht="12.75" customHeight="1">
      <c r="B144" s="1244" t="str">
        <f t="shared" si="103"/>
        <v/>
      </c>
      <c r="C144" s="144" t="str">
        <f t="shared" si="104"/>
        <v/>
      </c>
      <c r="D144" s="145" t="str">
        <f t="shared" si="104"/>
        <v/>
      </c>
      <c r="E144" s="2115"/>
      <c r="F144" s="1936"/>
      <c r="G144" s="1937"/>
      <c r="H144" s="1936"/>
      <c r="I144" s="1937"/>
      <c r="J144" s="1936"/>
      <c r="K144" s="1937"/>
      <c r="L144" s="1936"/>
      <c r="M144" s="1937"/>
      <c r="N144" s="1936"/>
      <c r="O144" s="1937"/>
      <c r="P144" s="1936"/>
      <c r="Q144" s="1937"/>
      <c r="R144" s="1936"/>
      <c r="S144" s="1937"/>
      <c r="T144" s="1936"/>
      <c r="U144" s="1937"/>
      <c r="V144" s="131"/>
      <c r="W144" s="135"/>
      <c r="X144" s="135"/>
      <c r="Y144" s="135"/>
    </row>
    <row r="145" spans="2:25" ht="12.75" customHeight="1">
      <c r="B145" s="1244" t="str">
        <f t="shared" si="103"/>
        <v/>
      </c>
      <c r="C145" s="144" t="str">
        <f t="shared" si="104"/>
        <v/>
      </c>
      <c r="D145" s="145" t="str">
        <f t="shared" si="104"/>
        <v/>
      </c>
      <c r="E145" s="2116"/>
      <c r="F145" s="1938"/>
      <c r="G145" s="1939"/>
      <c r="H145" s="1938"/>
      <c r="I145" s="1939"/>
      <c r="J145" s="1938"/>
      <c r="K145" s="1939"/>
      <c r="L145" s="1938"/>
      <c r="M145" s="1939"/>
      <c r="N145" s="1938"/>
      <c r="O145" s="1939"/>
      <c r="P145" s="1938"/>
      <c r="Q145" s="1939"/>
      <c r="R145" s="1938"/>
      <c r="S145" s="1939"/>
      <c r="T145" s="1938"/>
      <c r="U145" s="1939"/>
      <c r="V145" s="131"/>
      <c r="W145" s="135"/>
      <c r="X145" s="135"/>
      <c r="Y145" s="135"/>
    </row>
    <row r="146" spans="2:25" ht="12.75" customHeight="1">
      <c r="B146" s="1244" t="str">
        <f t="shared" si="103"/>
        <v/>
      </c>
      <c r="C146" s="144" t="str">
        <f t="shared" si="104"/>
        <v/>
      </c>
      <c r="D146" s="145" t="str">
        <f t="shared" si="104"/>
        <v/>
      </c>
      <c r="E146" s="2102" t="s">
        <v>1268</v>
      </c>
      <c r="F146" s="1932" t="str">
        <f>IF(AND(G18=MAX(G19:G23),G18=LARGE(G19:G23,2)),"","Część stada")</f>
        <v/>
      </c>
      <c r="G146" s="1933"/>
      <c r="H146" s="1932" t="str">
        <f>IF(AND(I18=MAX(I19:I23),I18=LARGE(I19:I23,2)),"","Część stada")</f>
        <v/>
      </c>
      <c r="I146" s="1933"/>
      <c r="J146" s="1932" t="str">
        <f>IF(AND(K18=MAX(K19:K23),K18=LARGE(K19:K23,2)),"","Część stada")</f>
        <v/>
      </c>
      <c r="K146" s="1933"/>
      <c r="L146" s="1932" t="str">
        <f>IF(AND(M18=MAX(M19:M23),M18=LARGE(M19:M23,2)),"","Część stada")</f>
        <v/>
      </c>
      <c r="M146" s="1933"/>
      <c r="N146" s="1932" t="str">
        <f>IF(AND(O18=MAX(O19:O23),O18=LARGE(O19:O23,2)),"","Część stada")</f>
        <v/>
      </c>
      <c r="O146" s="1933"/>
      <c r="P146" s="1932" t="str">
        <f>IF(AND(Q18=MAX(Q19:Q23),Q18=LARGE(Q19:Q23,2)),"","Część stada")</f>
        <v/>
      </c>
      <c r="Q146" s="1933"/>
      <c r="R146" s="1932" t="str">
        <f>IF(AND(S18=MAX(S19:S23),S18=LARGE(S19:S23,2)),"","Część stada")</f>
        <v/>
      </c>
      <c r="S146" s="1933"/>
      <c r="T146" s="1932" t="str">
        <f>IF(AND(U18=MAX(U19:U23),U18=LARGE(U19:U23,2)),"","Część stada")</f>
        <v/>
      </c>
      <c r="U146" s="1933"/>
      <c r="V146" s="131"/>
      <c r="W146" s="135"/>
      <c r="X146" s="135"/>
      <c r="Y146" s="135"/>
    </row>
    <row r="147" spans="2:25" ht="12.75" customHeight="1">
      <c r="B147" s="1244" t="str">
        <f t="shared" si="103"/>
        <v/>
      </c>
      <c r="C147" s="144" t="str">
        <f t="shared" si="104"/>
        <v/>
      </c>
      <c r="D147" s="145" t="str">
        <f t="shared" si="104"/>
        <v/>
      </c>
      <c r="E147" s="2103"/>
      <c r="F147" s="1924" t="str">
        <f>IF(F24&gt;0,MAX(G18:G23),"")</f>
        <v/>
      </c>
      <c r="G147" s="1925"/>
      <c r="H147" s="1924" t="str">
        <f>IF(H24&gt;0,MAX(I18:I23),"")</f>
        <v/>
      </c>
      <c r="I147" s="1925"/>
      <c r="J147" s="1924" t="str">
        <f>IF(J24&gt;0,MAX(K18:K23),"")</f>
        <v/>
      </c>
      <c r="K147" s="1925"/>
      <c r="L147" s="1924" t="str">
        <f>IF(L24&gt;0,MAX(M18:M23),"")</f>
        <v/>
      </c>
      <c r="M147" s="1925"/>
      <c r="N147" s="1924" t="str">
        <f>IF(N24&gt;0,MAX(O18:O23),"")</f>
        <v/>
      </c>
      <c r="O147" s="1925"/>
      <c r="P147" s="1924" t="str">
        <f>IF(P24&gt;0,MAX(Q18:Q23),"")</f>
        <v/>
      </c>
      <c r="Q147" s="1925"/>
      <c r="R147" s="1924" t="str">
        <f>IF(R24&gt;0,MAX(S18:S23),"")</f>
        <v/>
      </c>
      <c r="S147" s="1925"/>
      <c r="T147" s="1924" t="str">
        <f>IF(T24&gt;0,MAX(U18:U23),"")</f>
        <v/>
      </c>
      <c r="U147" s="1925"/>
      <c r="V147" s="131"/>
      <c r="W147" s="135"/>
      <c r="X147" s="135"/>
      <c r="Y147" s="135"/>
    </row>
    <row r="148" spans="2:25" ht="12.75" customHeight="1" thickBot="1">
      <c r="B148" s="1244" t="str">
        <f t="shared" si="103"/>
        <v/>
      </c>
      <c r="C148" s="146" t="str">
        <f t="shared" si="104"/>
        <v/>
      </c>
      <c r="D148" s="147" t="str">
        <f t="shared" si="104"/>
        <v/>
      </c>
      <c r="E148" s="2104"/>
      <c r="F148" s="1926"/>
      <c r="G148" s="1927"/>
      <c r="H148" s="1926"/>
      <c r="I148" s="1927"/>
      <c r="J148" s="1926"/>
      <c r="K148" s="1927"/>
      <c r="L148" s="1926"/>
      <c r="M148" s="1927"/>
      <c r="N148" s="1926"/>
      <c r="O148" s="1927"/>
      <c r="P148" s="1926"/>
      <c r="Q148" s="1927"/>
      <c r="R148" s="1926"/>
      <c r="S148" s="1927"/>
      <c r="T148" s="1926"/>
      <c r="U148" s="1927"/>
      <c r="V148" s="131"/>
      <c r="W148" s="135"/>
      <c r="X148" s="135"/>
      <c r="Y148" s="135"/>
    </row>
    <row r="149" spans="2:25" ht="12.75" customHeight="1" thickTop="1">
      <c r="B149" s="1244" t="str">
        <f t="shared" ref="B149:B154" si="105">IF(SUM(F$29:U$34)&gt;0,"Wypełnione","")</f>
        <v/>
      </c>
      <c r="C149" s="148" t="str">
        <f t="shared" ref="C149:D154" si="106">IF(C29=0,"",C29)</f>
        <v/>
      </c>
      <c r="D149" s="149" t="str">
        <f t="shared" si="106"/>
        <v/>
      </c>
      <c r="E149" s="2144" t="s">
        <v>1267</v>
      </c>
      <c r="F149" s="1962" t="str">
        <f>IF(F35&gt;0,$C27,"")</f>
        <v/>
      </c>
      <c r="G149" s="1963"/>
      <c r="H149" s="1962" t="str">
        <f>IF(H35&gt;0,$C27,"")</f>
        <v/>
      </c>
      <c r="I149" s="1963"/>
      <c r="J149" s="1962" t="str">
        <f>IF(J35&gt;0,$C27,"")</f>
        <v/>
      </c>
      <c r="K149" s="1963"/>
      <c r="L149" s="1962" t="str">
        <f>IF(L35&gt;0,$C27,"")</f>
        <v/>
      </c>
      <c r="M149" s="1963"/>
      <c r="N149" s="1962" t="str">
        <f>IF(N35&gt;0,$C27,"")</f>
        <v/>
      </c>
      <c r="O149" s="1963"/>
      <c r="P149" s="1962" t="str">
        <f>IF(P35&gt;0,$C27,"")</f>
        <v/>
      </c>
      <c r="Q149" s="1963"/>
      <c r="R149" s="1962" t="str">
        <f>IF(R35&gt;0,$C27,"")</f>
        <v/>
      </c>
      <c r="S149" s="1963"/>
      <c r="T149" s="1962" t="str">
        <f>IF(T35&gt;0,$C27,"")</f>
        <v/>
      </c>
      <c r="U149" s="1963"/>
      <c r="V149" s="131"/>
      <c r="W149" s="135"/>
      <c r="X149" s="135"/>
      <c r="Y149" s="135"/>
    </row>
    <row r="150" spans="2:25" ht="12.75" customHeight="1">
      <c r="B150" s="1244" t="str">
        <f t="shared" si="105"/>
        <v/>
      </c>
      <c r="C150" s="150" t="str">
        <f t="shared" si="106"/>
        <v/>
      </c>
      <c r="D150" s="151" t="str">
        <f t="shared" si="106"/>
        <v/>
      </c>
      <c r="E150" s="2145"/>
      <c r="F150" s="1964"/>
      <c r="G150" s="1965"/>
      <c r="H150" s="1964"/>
      <c r="I150" s="1965"/>
      <c r="J150" s="1964"/>
      <c r="K150" s="1965"/>
      <c r="L150" s="1964"/>
      <c r="M150" s="1965"/>
      <c r="N150" s="1964"/>
      <c r="O150" s="1965"/>
      <c r="P150" s="1964"/>
      <c r="Q150" s="1965"/>
      <c r="R150" s="1964"/>
      <c r="S150" s="1965"/>
      <c r="T150" s="1964"/>
      <c r="U150" s="1965"/>
      <c r="V150" s="131"/>
      <c r="W150" s="135"/>
      <c r="X150" s="135"/>
      <c r="Y150" s="135"/>
    </row>
    <row r="151" spans="2:25" ht="12.75" customHeight="1">
      <c r="B151" s="1244" t="str">
        <f t="shared" si="105"/>
        <v/>
      </c>
      <c r="C151" s="150" t="str">
        <f t="shared" si="106"/>
        <v/>
      </c>
      <c r="D151" s="151" t="str">
        <f t="shared" si="106"/>
        <v/>
      </c>
      <c r="E151" s="2146"/>
      <c r="F151" s="1966"/>
      <c r="G151" s="1967"/>
      <c r="H151" s="1966"/>
      <c r="I151" s="1967"/>
      <c r="J151" s="1966"/>
      <c r="K151" s="1967"/>
      <c r="L151" s="1966"/>
      <c r="M151" s="1967"/>
      <c r="N151" s="1966"/>
      <c r="O151" s="1967"/>
      <c r="P151" s="1966"/>
      <c r="Q151" s="1967"/>
      <c r="R151" s="1966"/>
      <c r="S151" s="1967"/>
      <c r="T151" s="1966"/>
      <c r="U151" s="1967"/>
      <c r="V151" s="131"/>
      <c r="W151" s="135"/>
      <c r="X151" s="135"/>
      <c r="Y151" s="135"/>
    </row>
    <row r="152" spans="2:25" ht="12.75" customHeight="1">
      <c r="B152" s="1244" t="str">
        <f t="shared" si="105"/>
        <v/>
      </c>
      <c r="C152" s="150" t="str">
        <f t="shared" si="106"/>
        <v/>
      </c>
      <c r="D152" s="151" t="str">
        <f t="shared" si="106"/>
        <v/>
      </c>
      <c r="E152" s="2150" t="s">
        <v>1268</v>
      </c>
      <c r="F152" s="2130" t="str">
        <f>IF(AND(G29=MAX(G30:G34),G29=LARGE(G30:G34,2)),"","Część stada")</f>
        <v/>
      </c>
      <c r="G152" s="2131"/>
      <c r="H152" s="2130" t="str">
        <f>IF(AND(I29=MAX(I30:I34),I29=LARGE(I30:I34,2)),"","Część stada")</f>
        <v/>
      </c>
      <c r="I152" s="2131"/>
      <c r="J152" s="2130" t="str">
        <f>IF(AND(K29=MAX(K30:K34),K29=LARGE(K30:K34,2)),"","Część stada")</f>
        <v/>
      </c>
      <c r="K152" s="2131"/>
      <c r="L152" s="2130" t="str">
        <f>IF(AND(M29=MAX(M30:M34),M29=LARGE(M30:M34,2)),"","Część stada")</f>
        <v/>
      </c>
      <c r="M152" s="2131"/>
      <c r="N152" s="2130" t="str">
        <f>IF(AND(O29=MAX(O30:O34),O29=LARGE(O30:O34,2)),"","Część stada")</f>
        <v/>
      </c>
      <c r="O152" s="2131"/>
      <c r="P152" s="2130" t="str">
        <f>IF(AND(Q29=MAX(Q30:Q34),Q29=LARGE(Q30:Q34,2)),"","Część stada")</f>
        <v/>
      </c>
      <c r="Q152" s="2131"/>
      <c r="R152" s="2130" t="str">
        <f>IF(AND(S29=MAX(S30:S34),S29=LARGE(S30:S34,2)),"","Część stada")</f>
        <v/>
      </c>
      <c r="S152" s="2131"/>
      <c r="T152" s="2130" t="str">
        <f>IF(AND(U29=MAX(U30:U34),U29=LARGE(U30:U34,2)),"","Część stada")</f>
        <v/>
      </c>
      <c r="U152" s="2131"/>
      <c r="V152" s="131"/>
      <c r="W152" s="135"/>
      <c r="X152" s="135"/>
      <c r="Y152" s="135"/>
    </row>
    <row r="153" spans="2:25" ht="12.75" customHeight="1">
      <c r="B153" s="1244" t="str">
        <f t="shared" si="105"/>
        <v/>
      </c>
      <c r="C153" s="150" t="str">
        <f t="shared" si="106"/>
        <v/>
      </c>
      <c r="D153" s="151" t="str">
        <f t="shared" si="106"/>
        <v/>
      </c>
      <c r="E153" s="2151"/>
      <c r="F153" s="1984" t="str">
        <f>IF(F35&gt;0,MAX(G29:G34),"")</f>
        <v/>
      </c>
      <c r="G153" s="1985"/>
      <c r="H153" s="1984" t="str">
        <f>IF(H35&gt;0,MAX(I29:I34),"")</f>
        <v/>
      </c>
      <c r="I153" s="1985"/>
      <c r="J153" s="1984" t="str">
        <f>IF(J35&gt;0,MAX(K29:K34),"")</f>
        <v/>
      </c>
      <c r="K153" s="1985"/>
      <c r="L153" s="1984" t="str">
        <f>IF(L35&gt;0,MAX(M29:M34),"")</f>
        <v/>
      </c>
      <c r="M153" s="1985"/>
      <c r="N153" s="1984" t="str">
        <f>IF(N35&gt;0,MAX(O29:O34),"")</f>
        <v/>
      </c>
      <c r="O153" s="1985"/>
      <c r="P153" s="1984" t="str">
        <f>IF(P35&gt;0,MAX(Q29:Q34),"")</f>
        <v/>
      </c>
      <c r="Q153" s="1985"/>
      <c r="R153" s="1984" t="str">
        <f>IF(R35&gt;0,MAX(S29:S34),"")</f>
        <v/>
      </c>
      <c r="S153" s="1985"/>
      <c r="T153" s="1984" t="str">
        <f>IF(T35&gt;0,MAX(U29:U34),"")</f>
        <v/>
      </c>
      <c r="U153" s="1985"/>
      <c r="V153" s="131"/>
      <c r="W153" s="135"/>
      <c r="X153" s="135"/>
      <c r="Y153" s="135"/>
    </row>
    <row r="154" spans="2:25" ht="12.75" customHeight="1" thickBot="1">
      <c r="B154" s="1244" t="str">
        <f t="shared" si="105"/>
        <v/>
      </c>
      <c r="C154" s="152" t="str">
        <f t="shared" si="106"/>
        <v/>
      </c>
      <c r="D154" s="153" t="str">
        <f t="shared" si="106"/>
        <v/>
      </c>
      <c r="E154" s="2152"/>
      <c r="F154" s="1986"/>
      <c r="G154" s="1987"/>
      <c r="H154" s="1986"/>
      <c r="I154" s="1987"/>
      <c r="J154" s="1986"/>
      <c r="K154" s="1987"/>
      <c r="L154" s="1986"/>
      <c r="M154" s="1987"/>
      <c r="N154" s="1986"/>
      <c r="O154" s="1987"/>
      <c r="P154" s="1986"/>
      <c r="Q154" s="1987"/>
      <c r="R154" s="1986"/>
      <c r="S154" s="1987"/>
      <c r="T154" s="1986"/>
      <c r="U154" s="1987"/>
      <c r="V154" s="131"/>
      <c r="W154" s="135"/>
      <c r="X154" s="135"/>
      <c r="Y154" s="135"/>
    </row>
    <row r="155" spans="2:25" ht="12.75" customHeight="1" thickTop="1">
      <c r="B155" s="1244" t="str">
        <f t="shared" ref="B155:B160" si="107">IF(SUM(F$40:U$45)&gt;0,"Wypełnione","")</f>
        <v/>
      </c>
      <c r="C155" s="154" t="str">
        <f t="shared" ref="C155:D160" si="108">IF(C40=0,"",C40)</f>
        <v/>
      </c>
      <c r="D155" s="155" t="str">
        <f t="shared" si="108"/>
        <v/>
      </c>
      <c r="E155" s="2138" t="s">
        <v>1267</v>
      </c>
      <c r="F155" s="1968" t="str">
        <f>IF(F46&gt;0,$C38,"")</f>
        <v/>
      </c>
      <c r="G155" s="1969"/>
      <c r="H155" s="1968" t="str">
        <f>IF(H46&gt;0,$C38,"")</f>
        <v/>
      </c>
      <c r="I155" s="1969"/>
      <c r="J155" s="1968" t="str">
        <f>IF(J46&gt;0,$C38,"")</f>
        <v/>
      </c>
      <c r="K155" s="1969"/>
      <c r="L155" s="1968" t="str">
        <f>IF(L46&gt;0,$C38,"")</f>
        <v/>
      </c>
      <c r="M155" s="1969"/>
      <c r="N155" s="1968" t="str">
        <f>IF(N46&gt;0,$C38,"")</f>
        <v/>
      </c>
      <c r="O155" s="1969"/>
      <c r="P155" s="1968" t="str">
        <f>IF(P46&gt;0,$C38,"")</f>
        <v/>
      </c>
      <c r="Q155" s="1969"/>
      <c r="R155" s="1968" t="str">
        <f>IF(R46&gt;0,$C38,"")</f>
        <v/>
      </c>
      <c r="S155" s="1969"/>
      <c r="T155" s="1968" t="str">
        <f>IF(T46&gt;0,$C38,"")</f>
        <v/>
      </c>
      <c r="U155" s="1969"/>
      <c r="V155" s="131"/>
      <c r="W155" s="135"/>
      <c r="X155" s="135"/>
      <c r="Y155" s="135"/>
    </row>
    <row r="156" spans="2:25" ht="12.75" customHeight="1">
      <c r="B156" s="1244" t="str">
        <f t="shared" si="107"/>
        <v/>
      </c>
      <c r="C156" s="156" t="str">
        <f t="shared" si="108"/>
        <v/>
      </c>
      <c r="D156" s="157" t="str">
        <f t="shared" si="108"/>
        <v/>
      </c>
      <c r="E156" s="2139"/>
      <c r="F156" s="1970"/>
      <c r="G156" s="1971"/>
      <c r="H156" s="1970"/>
      <c r="I156" s="1971"/>
      <c r="J156" s="1970"/>
      <c r="K156" s="1971"/>
      <c r="L156" s="1970"/>
      <c r="M156" s="1971"/>
      <c r="N156" s="1970"/>
      <c r="O156" s="1971"/>
      <c r="P156" s="1970"/>
      <c r="Q156" s="1971"/>
      <c r="R156" s="1970"/>
      <c r="S156" s="1971"/>
      <c r="T156" s="1970"/>
      <c r="U156" s="1971"/>
      <c r="V156" s="131"/>
      <c r="W156" s="135"/>
      <c r="X156" s="135"/>
      <c r="Y156" s="135"/>
    </row>
    <row r="157" spans="2:25" ht="12.75" customHeight="1">
      <c r="B157" s="1244" t="str">
        <f t="shared" si="107"/>
        <v/>
      </c>
      <c r="C157" s="156" t="str">
        <f t="shared" si="108"/>
        <v/>
      </c>
      <c r="D157" s="157" t="str">
        <f t="shared" si="108"/>
        <v/>
      </c>
      <c r="E157" s="2140"/>
      <c r="F157" s="1972"/>
      <c r="G157" s="1973"/>
      <c r="H157" s="1972"/>
      <c r="I157" s="1973"/>
      <c r="J157" s="1972"/>
      <c r="K157" s="1973"/>
      <c r="L157" s="1972"/>
      <c r="M157" s="1973"/>
      <c r="N157" s="1972"/>
      <c r="O157" s="1973"/>
      <c r="P157" s="1972"/>
      <c r="Q157" s="1973"/>
      <c r="R157" s="1972"/>
      <c r="S157" s="1973"/>
      <c r="T157" s="1972"/>
      <c r="U157" s="1973"/>
      <c r="V157" s="131"/>
      <c r="W157" s="135"/>
      <c r="X157" s="135"/>
      <c r="Y157" s="135"/>
    </row>
    <row r="158" spans="2:25" ht="12.75" customHeight="1">
      <c r="B158" s="1244" t="str">
        <f t="shared" si="107"/>
        <v/>
      </c>
      <c r="C158" s="156" t="str">
        <f t="shared" si="108"/>
        <v/>
      </c>
      <c r="D158" s="157" t="str">
        <f t="shared" si="108"/>
        <v/>
      </c>
      <c r="E158" s="2141" t="s">
        <v>1268</v>
      </c>
      <c r="F158" s="1982" t="str">
        <f>IF(AND(G40=MAX(G41:G45),G40=LARGE(G41:G45,2)),"","Część stada")</f>
        <v/>
      </c>
      <c r="G158" s="1983"/>
      <c r="H158" s="1982" t="str">
        <f>IF(AND(I40=MAX(I41:I45),I40=LARGE(I41:I45,2)),"","Część stada")</f>
        <v/>
      </c>
      <c r="I158" s="1983"/>
      <c r="J158" s="1982" t="str">
        <f>IF(AND(K40=MAX(K41:K45),K40=LARGE(K41:K45,2)),"","Część stada")</f>
        <v/>
      </c>
      <c r="K158" s="1983"/>
      <c r="L158" s="1982" t="str">
        <f>IF(AND(M40=MAX(M41:M45),M40=LARGE(M41:M45,2)),"","Część stada")</f>
        <v/>
      </c>
      <c r="M158" s="1983"/>
      <c r="N158" s="1982" t="str">
        <f>IF(AND(O40=MAX(O41:O45),O40=LARGE(O41:O45,2)),"","Część stada")</f>
        <v/>
      </c>
      <c r="O158" s="1983"/>
      <c r="P158" s="1982" t="str">
        <f>IF(AND(Q40=MAX(Q41:Q45),Q40=LARGE(Q41:Q45,2)),"","Część stada")</f>
        <v/>
      </c>
      <c r="Q158" s="1983"/>
      <c r="R158" s="1982" t="str">
        <f>IF(AND(S40=MAX(S41:S45),S40=LARGE(S41:S45,2)),"","Część stada")</f>
        <v/>
      </c>
      <c r="S158" s="1983"/>
      <c r="T158" s="1982" t="str">
        <f>IF(AND(U40=MAX(U41:U45),U40=LARGE(U41:U45,2)),"","Część stada")</f>
        <v/>
      </c>
      <c r="U158" s="1983"/>
      <c r="V158" s="131"/>
      <c r="W158" s="135"/>
      <c r="X158" s="135"/>
      <c r="Y158" s="135"/>
    </row>
    <row r="159" spans="2:25" ht="12.75" customHeight="1">
      <c r="B159" s="1244" t="str">
        <f t="shared" si="107"/>
        <v/>
      </c>
      <c r="C159" s="156" t="str">
        <f t="shared" si="108"/>
        <v/>
      </c>
      <c r="D159" s="157" t="str">
        <f t="shared" si="108"/>
        <v/>
      </c>
      <c r="E159" s="2142"/>
      <c r="F159" s="2126" t="str">
        <f>IF(F46&gt;0,MAX(G40:G45),"")</f>
        <v/>
      </c>
      <c r="G159" s="2127"/>
      <c r="H159" s="2126" t="str">
        <f>IF(H46&gt;0,MAX(I40:I45),"")</f>
        <v/>
      </c>
      <c r="I159" s="2127"/>
      <c r="J159" s="2126" t="str">
        <f>IF(J46&gt;0,MAX(K40:K45),"")</f>
        <v/>
      </c>
      <c r="K159" s="2127"/>
      <c r="L159" s="2126" t="str">
        <f>IF(L46&gt;0,MAX(M40:M45),"")</f>
        <v/>
      </c>
      <c r="M159" s="2127"/>
      <c r="N159" s="2126" t="str">
        <f>IF(N46&gt;0,MAX(O40:O45),"")</f>
        <v/>
      </c>
      <c r="O159" s="2127"/>
      <c r="P159" s="2126" t="str">
        <f>IF(P46&gt;0,MAX(Q40:Q45),"")</f>
        <v/>
      </c>
      <c r="Q159" s="2127"/>
      <c r="R159" s="2126" t="str">
        <f>IF(R46&gt;0,MAX(S40:S45),"")</f>
        <v/>
      </c>
      <c r="S159" s="2127"/>
      <c r="T159" s="2126" t="str">
        <f>IF(T46&gt;0,MAX(U40:U45),"")</f>
        <v/>
      </c>
      <c r="U159" s="2127"/>
      <c r="V159" s="131"/>
      <c r="W159" s="135"/>
      <c r="X159" s="135"/>
      <c r="Y159" s="135"/>
    </row>
    <row r="160" spans="2:25" ht="12.75" customHeight="1" thickBot="1">
      <c r="B160" s="1244" t="str">
        <f t="shared" si="107"/>
        <v/>
      </c>
      <c r="C160" s="158" t="str">
        <f t="shared" si="108"/>
        <v/>
      </c>
      <c r="D160" s="159" t="str">
        <f t="shared" si="108"/>
        <v/>
      </c>
      <c r="E160" s="2143"/>
      <c r="F160" s="2128"/>
      <c r="G160" s="2129"/>
      <c r="H160" s="2128"/>
      <c r="I160" s="2129"/>
      <c r="J160" s="2128"/>
      <c r="K160" s="2129"/>
      <c r="L160" s="2128"/>
      <c r="M160" s="2129"/>
      <c r="N160" s="2128"/>
      <c r="O160" s="2129"/>
      <c r="P160" s="2128"/>
      <c r="Q160" s="2129"/>
      <c r="R160" s="2128"/>
      <c r="S160" s="2129"/>
      <c r="T160" s="2128"/>
      <c r="U160" s="2129"/>
      <c r="V160" s="131"/>
      <c r="W160" s="135"/>
      <c r="X160" s="135"/>
      <c r="Y160" s="135"/>
    </row>
    <row r="161" spans="2:25" ht="12.75" customHeight="1" thickTop="1">
      <c r="B161" s="1244" t="str">
        <f t="shared" ref="B161:B166" si="109">IF(SUM(F$51:U$56)&gt;0,"Wypełnione","")</f>
        <v/>
      </c>
      <c r="C161" s="160" t="str">
        <f t="shared" ref="C161:D166" si="110">IF(C51=0,"",C51)</f>
        <v/>
      </c>
      <c r="D161" s="161" t="str">
        <f t="shared" si="110"/>
        <v/>
      </c>
      <c r="E161" s="2132" t="s">
        <v>1267</v>
      </c>
      <c r="F161" s="2120" t="str">
        <f>IF(F57&gt;0,$C49,"")</f>
        <v/>
      </c>
      <c r="G161" s="2121"/>
      <c r="H161" s="2120" t="str">
        <f>IF(H57&gt;0,$C49,"")</f>
        <v/>
      </c>
      <c r="I161" s="2121"/>
      <c r="J161" s="2120" t="str">
        <f>IF(J57&gt;0,$C49,"")</f>
        <v/>
      </c>
      <c r="K161" s="2121"/>
      <c r="L161" s="2120" t="str">
        <f>IF(L57&gt;0,$C49,"")</f>
        <v/>
      </c>
      <c r="M161" s="2121"/>
      <c r="N161" s="2120" t="str">
        <f>IF(N57&gt;0,$C49,"")</f>
        <v/>
      </c>
      <c r="O161" s="2121"/>
      <c r="P161" s="2120" t="str">
        <f>IF(P57&gt;0,$C49,"")</f>
        <v/>
      </c>
      <c r="Q161" s="2121"/>
      <c r="R161" s="2120" t="str">
        <f>IF(R57&gt;0,$C49,"")</f>
        <v/>
      </c>
      <c r="S161" s="2121"/>
      <c r="T161" s="2120" t="str">
        <f>IF(T57&gt;0,$C49,"")</f>
        <v/>
      </c>
      <c r="U161" s="2121"/>
      <c r="V161" s="131"/>
      <c r="W161" s="135"/>
      <c r="X161" s="135"/>
      <c r="Y161" s="135"/>
    </row>
    <row r="162" spans="2:25" ht="12.75" customHeight="1">
      <c r="B162" s="1244" t="str">
        <f t="shared" si="109"/>
        <v/>
      </c>
      <c r="C162" s="162" t="str">
        <f t="shared" si="110"/>
        <v/>
      </c>
      <c r="D162" s="163" t="str">
        <f t="shared" si="110"/>
        <v/>
      </c>
      <c r="E162" s="2133"/>
      <c r="F162" s="2122"/>
      <c r="G162" s="2123"/>
      <c r="H162" s="2122"/>
      <c r="I162" s="2123"/>
      <c r="J162" s="2122"/>
      <c r="K162" s="2123"/>
      <c r="L162" s="2122"/>
      <c r="M162" s="2123"/>
      <c r="N162" s="2122"/>
      <c r="O162" s="2123"/>
      <c r="P162" s="2122"/>
      <c r="Q162" s="2123"/>
      <c r="R162" s="2122"/>
      <c r="S162" s="2123"/>
      <c r="T162" s="2122"/>
      <c r="U162" s="2123"/>
      <c r="V162" s="131"/>
      <c r="W162" s="135"/>
      <c r="X162" s="135"/>
      <c r="Y162" s="135"/>
    </row>
    <row r="163" spans="2:25" ht="12.75" customHeight="1">
      <c r="B163" s="1244" t="str">
        <f t="shared" si="109"/>
        <v/>
      </c>
      <c r="C163" s="162" t="str">
        <f t="shared" si="110"/>
        <v/>
      </c>
      <c r="D163" s="163" t="str">
        <f t="shared" si="110"/>
        <v/>
      </c>
      <c r="E163" s="2134"/>
      <c r="F163" s="2124"/>
      <c r="G163" s="2125"/>
      <c r="H163" s="2124"/>
      <c r="I163" s="2125"/>
      <c r="J163" s="2124"/>
      <c r="K163" s="2125"/>
      <c r="L163" s="2124"/>
      <c r="M163" s="2125"/>
      <c r="N163" s="2124"/>
      <c r="O163" s="2125"/>
      <c r="P163" s="2124"/>
      <c r="Q163" s="2125"/>
      <c r="R163" s="2124"/>
      <c r="S163" s="2125"/>
      <c r="T163" s="2124"/>
      <c r="U163" s="2125"/>
      <c r="V163" s="131"/>
      <c r="W163" s="135"/>
      <c r="X163" s="135"/>
      <c r="Y163" s="135"/>
    </row>
    <row r="164" spans="2:25" ht="12.75" customHeight="1">
      <c r="B164" s="1244" t="str">
        <f t="shared" si="109"/>
        <v/>
      </c>
      <c r="C164" s="162" t="str">
        <f t="shared" si="110"/>
        <v/>
      </c>
      <c r="D164" s="163" t="str">
        <f t="shared" si="110"/>
        <v/>
      </c>
      <c r="E164" s="2156" t="s">
        <v>1268</v>
      </c>
      <c r="F164" s="1974" t="str">
        <f>IF(AND(G51=MAX(G52:G56),G51=LARGE(G52:G56,2)),"","Część stada")</f>
        <v/>
      </c>
      <c r="G164" s="1975"/>
      <c r="H164" s="1974" t="str">
        <f>IF(AND(I51=MAX(I52:I56),I51=LARGE(I52:I56,2)),"","Część stada")</f>
        <v/>
      </c>
      <c r="I164" s="1975"/>
      <c r="J164" s="1974" t="str">
        <f>IF(AND(K51=MAX(K52:K56),K51=LARGE(K52:K56,2)),"","Część stada")</f>
        <v/>
      </c>
      <c r="K164" s="1975"/>
      <c r="L164" s="1974" t="str">
        <f>IF(AND(M51=MAX(M52:M56),M51=LARGE(M52:M56,2)),"","Część stada")</f>
        <v/>
      </c>
      <c r="M164" s="1975"/>
      <c r="N164" s="1974" t="str">
        <f>IF(AND(O51=MAX(O52:O56),O51=LARGE(O52:O56,2)),"","Część stada")</f>
        <v/>
      </c>
      <c r="O164" s="1975"/>
      <c r="P164" s="1974" t="str">
        <f>IF(AND(Q51=MAX(Q52:Q56),Q51=LARGE(Q52:Q56,2)),"","Część stada")</f>
        <v/>
      </c>
      <c r="Q164" s="1975"/>
      <c r="R164" s="1974" t="str">
        <f>IF(AND(S51=MAX(S52:S56),S51=LARGE(S52:S56,2)),"","Część stada")</f>
        <v/>
      </c>
      <c r="S164" s="1975"/>
      <c r="T164" s="1974" t="str">
        <f>IF(AND(U51=MAX(U52:U56),U51=LARGE(U52:U56,2)),"","Część stada")</f>
        <v/>
      </c>
      <c r="U164" s="1975"/>
      <c r="V164" s="131"/>
      <c r="W164" s="135"/>
      <c r="X164" s="135"/>
      <c r="Y164" s="135"/>
    </row>
    <row r="165" spans="2:25" ht="12.75" customHeight="1">
      <c r="B165" s="1244" t="str">
        <f t="shared" si="109"/>
        <v/>
      </c>
      <c r="C165" s="162" t="str">
        <f t="shared" si="110"/>
        <v/>
      </c>
      <c r="D165" s="163" t="str">
        <f t="shared" si="110"/>
        <v/>
      </c>
      <c r="E165" s="2157"/>
      <c r="F165" s="1976" t="str">
        <f>IF(F57&gt;0,MAX(G51:G56),"")</f>
        <v/>
      </c>
      <c r="G165" s="1977"/>
      <c r="H165" s="1976" t="str">
        <f>IF(H57&gt;0,MAX(I51:I56),"")</f>
        <v/>
      </c>
      <c r="I165" s="1977"/>
      <c r="J165" s="1976" t="str">
        <f>IF(J57&gt;0,MAX(K51:K56),"")</f>
        <v/>
      </c>
      <c r="K165" s="1977"/>
      <c r="L165" s="1976" t="str">
        <f>IF(L57&gt;0,MAX(M51:M56),"")</f>
        <v/>
      </c>
      <c r="M165" s="1977"/>
      <c r="N165" s="1976" t="str">
        <f>IF(N57&gt;0,MAX(O51:O56),"")</f>
        <v/>
      </c>
      <c r="O165" s="1977"/>
      <c r="P165" s="1976" t="str">
        <f>IF(P57&gt;0,MAX(Q51:Q56),"")</f>
        <v/>
      </c>
      <c r="Q165" s="1977"/>
      <c r="R165" s="1976" t="str">
        <f>IF(R57&gt;0,MAX(S51:S56),"")</f>
        <v/>
      </c>
      <c r="S165" s="1977"/>
      <c r="T165" s="1976" t="str">
        <f>IF(T57&gt;0,MAX(U51:U56),"")</f>
        <v/>
      </c>
      <c r="U165" s="1977"/>
      <c r="V165" s="131"/>
      <c r="W165" s="135"/>
      <c r="X165" s="135"/>
      <c r="Y165" s="135"/>
    </row>
    <row r="166" spans="2:25" ht="12.75" customHeight="1" thickBot="1">
      <c r="B166" s="1244" t="str">
        <f t="shared" si="109"/>
        <v/>
      </c>
      <c r="C166" s="164" t="str">
        <f t="shared" si="110"/>
        <v/>
      </c>
      <c r="D166" s="165" t="str">
        <f t="shared" si="110"/>
        <v/>
      </c>
      <c r="E166" s="2158"/>
      <c r="F166" s="1978"/>
      <c r="G166" s="1979"/>
      <c r="H166" s="1978"/>
      <c r="I166" s="1979"/>
      <c r="J166" s="1978"/>
      <c r="K166" s="1979"/>
      <c r="L166" s="1978"/>
      <c r="M166" s="1979"/>
      <c r="N166" s="1978"/>
      <c r="O166" s="1979"/>
      <c r="P166" s="1978"/>
      <c r="Q166" s="1979"/>
      <c r="R166" s="1978"/>
      <c r="S166" s="1979"/>
      <c r="T166" s="1978"/>
      <c r="U166" s="1979"/>
      <c r="V166" s="131"/>
      <c r="W166" s="135"/>
      <c r="X166" s="135"/>
      <c r="Y166" s="135"/>
    </row>
    <row r="167" spans="2:25" ht="12.75" customHeight="1" thickTop="1">
      <c r="B167" s="1244" t="str">
        <f t="shared" ref="B167:B172" si="111">IF(SUM(F$71:U$76)&gt;0,"Wypełnione","")</f>
        <v/>
      </c>
      <c r="C167" s="166" t="str">
        <f t="shared" ref="C167:D172" si="112">IF(C71=0,"",C71)</f>
        <v/>
      </c>
      <c r="D167" s="167" t="str">
        <f t="shared" si="112"/>
        <v/>
      </c>
      <c r="E167" s="2135" t="s">
        <v>1267</v>
      </c>
      <c r="F167" s="1940" t="str">
        <f>IF(F77&gt;0,$C69,"")</f>
        <v/>
      </c>
      <c r="G167" s="1941"/>
      <c r="H167" s="1940" t="str">
        <f>IF(H77&gt;0,$C69,"")</f>
        <v/>
      </c>
      <c r="I167" s="1941"/>
      <c r="J167" s="1940" t="str">
        <f>IF(J77&gt;0,$C69,"")</f>
        <v/>
      </c>
      <c r="K167" s="1941"/>
      <c r="L167" s="1940" t="str">
        <f>IF(L77&gt;0,$C69,"")</f>
        <v/>
      </c>
      <c r="M167" s="1941"/>
      <c r="N167" s="1940" t="str">
        <f>IF(N77&gt;0,$C69,"")</f>
        <v/>
      </c>
      <c r="O167" s="1941"/>
      <c r="P167" s="1940" t="str">
        <f>IF(P77&gt;0,$C69,"")</f>
        <v/>
      </c>
      <c r="Q167" s="1941"/>
      <c r="R167" s="1940" t="str">
        <f>IF(R77&gt;0,$C69,"")</f>
        <v/>
      </c>
      <c r="S167" s="1941"/>
      <c r="T167" s="1940" t="str">
        <f>IF(T77&gt;0,$C69,"")</f>
        <v/>
      </c>
      <c r="U167" s="1941"/>
      <c r="V167" s="131"/>
      <c r="W167" s="135"/>
      <c r="X167" s="135"/>
      <c r="Y167" s="135"/>
    </row>
    <row r="168" spans="2:25" ht="12.75" customHeight="1">
      <c r="B168" s="1244" t="str">
        <f t="shared" si="111"/>
        <v/>
      </c>
      <c r="C168" s="168" t="str">
        <f t="shared" si="112"/>
        <v/>
      </c>
      <c r="D168" s="169" t="str">
        <f t="shared" si="112"/>
        <v/>
      </c>
      <c r="E168" s="2136"/>
      <c r="F168" s="1942"/>
      <c r="G168" s="1943"/>
      <c r="H168" s="1942"/>
      <c r="I168" s="1943"/>
      <c r="J168" s="1942"/>
      <c r="K168" s="1943"/>
      <c r="L168" s="1942"/>
      <c r="M168" s="1943"/>
      <c r="N168" s="1942"/>
      <c r="O168" s="1943"/>
      <c r="P168" s="1942"/>
      <c r="Q168" s="1943"/>
      <c r="R168" s="1942"/>
      <c r="S168" s="1943"/>
      <c r="T168" s="1942"/>
      <c r="U168" s="1943"/>
      <c r="V168" s="131"/>
      <c r="W168" s="135"/>
      <c r="X168" s="135"/>
      <c r="Y168" s="135"/>
    </row>
    <row r="169" spans="2:25" ht="12.75" customHeight="1">
      <c r="B169" s="1244" t="str">
        <f t="shared" si="111"/>
        <v/>
      </c>
      <c r="C169" s="168" t="str">
        <f t="shared" si="112"/>
        <v/>
      </c>
      <c r="D169" s="169" t="str">
        <f t="shared" si="112"/>
        <v/>
      </c>
      <c r="E169" s="2137"/>
      <c r="F169" s="1944"/>
      <c r="G169" s="1945"/>
      <c r="H169" s="1944"/>
      <c r="I169" s="1945"/>
      <c r="J169" s="1944"/>
      <c r="K169" s="1945"/>
      <c r="L169" s="1944"/>
      <c r="M169" s="1945"/>
      <c r="N169" s="1944"/>
      <c r="O169" s="1945"/>
      <c r="P169" s="1944"/>
      <c r="Q169" s="1945"/>
      <c r="R169" s="1944"/>
      <c r="S169" s="1945"/>
      <c r="T169" s="1944"/>
      <c r="U169" s="1945"/>
      <c r="V169" s="131"/>
      <c r="W169" s="135"/>
      <c r="X169" s="135"/>
      <c r="Y169" s="135"/>
    </row>
    <row r="170" spans="2:25" ht="12.75" customHeight="1">
      <c r="B170" s="1244" t="str">
        <f t="shared" si="111"/>
        <v/>
      </c>
      <c r="C170" s="168" t="str">
        <f t="shared" si="112"/>
        <v/>
      </c>
      <c r="D170" s="169" t="str">
        <f t="shared" si="112"/>
        <v/>
      </c>
      <c r="E170" s="2153" t="s">
        <v>1268</v>
      </c>
      <c r="F170" s="1980" t="str">
        <f>IF(AND(G71=MAX(G72:G76),G71=LARGE(G72:G76,2)),"","Część stada")</f>
        <v/>
      </c>
      <c r="G170" s="1981"/>
      <c r="H170" s="1980" t="str">
        <f>IF(AND(I71=MAX(I72:I76),I71=LARGE(I72:I76,2)),"","Część stada")</f>
        <v/>
      </c>
      <c r="I170" s="1981"/>
      <c r="J170" s="1980" t="str">
        <f>IF(AND(K71=MAX(K72:K76),K71=LARGE(K72:K76,2)),"","Część stada")</f>
        <v/>
      </c>
      <c r="K170" s="1981"/>
      <c r="L170" s="1980" t="str">
        <f>IF(AND(M71=MAX(M72:M76),M71=LARGE(M72:M76,2)),"","Część stada")</f>
        <v/>
      </c>
      <c r="M170" s="1981"/>
      <c r="N170" s="1980" t="str">
        <f>IF(AND(O71=MAX(O72:O76),O71=LARGE(O72:O76,2)),"","Część stada")</f>
        <v/>
      </c>
      <c r="O170" s="1981"/>
      <c r="P170" s="1980" t="str">
        <f>IF(AND(Q71=MAX(Q72:Q76),Q71=LARGE(Q72:Q76,2)),"","Część stada")</f>
        <v/>
      </c>
      <c r="Q170" s="1981"/>
      <c r="R170" s="1980" t="str">
        <f>IF(AND(S71=MAX(S72:S76),S71=LARGE(S72:S76,2)),"","Część stada")</f>
        <v/>
      </c>
      <c r="S170" s="1981"/>
      <c r="T170" s="1980" t="str">
        <f>IF(AND(U71=MAX(U72:U76),U71=LARGE(U72:U76,2)),"","Część stada")</f>
        <v/>
      </c>
      <c r="U170" s="1981"/>
      <c r="V170" s="131"/>
      <c r="W170" s="135"/>
      <c r="X170" s="135"/>
      <c r="Y170" s="135"/>
    </row>
    <row r="171" spans="2:25" ht="12.75" customHeight="1">
      <c r="B171" s="1244" t="str">
        <f t="shared" si="111"/>
        <v/>
      </c>
      <c r="C171" s="168" t="str">
        <f t="shared" si="112"/>
        <v/>
      </c>
      <c r="D171" s="169" t="str">
        <f t="shared" si="112"/>
        <v/>
      </c>
      <c r="E171" s="2154"/>
      <c r="F171" s="1958" t="str">
        <f>IF(F77&gt;0,MAX(G71:G76),"")</f>
        <v/>
      </c>
      <c r="G171" s="1959"/>
      <c r="H171" s="1958" t="str">
        <f>IF(H77&gt;0,MAX(I71:I76),"")</f>
        <v/>
      </c>
      <c r="I171" s="1959"/>
      <c r="J171" s="1958" t="str">
        <f>IF(J77&gt;0,MAX(K71:K76),"")</f>
        <v/>
      </c>
      <c r="K171" s="1959"/>
      <c r="L171" s="1958" t="str">
        <f>IF(L77&gt;0,MAX(M71:M76),"")</f>
        <v/>
      </c>
      <c r="M171" s="1959"/>
      <c r="N171" s="1958" t="str">
        <f>IF(N77&gt;0,MAX(O71:O76),"")</f>
        <v/>
      </c>
      <c r="O171" s="1959"/>
      <c r="P171" s="1958" t="str">
        <f>IF(P77&gt;0,MAX(Q71:Q76),"")</f>
        <v/>
      </c>
      <c r="Q171" s="1959"/>
      <c r="R171" s="1958" t="str">
        <f>IF(R77&gt;0,MAX(S71:S76),"")</f>
        <v/>
      </c>
      <c r="S171" s="1959"/>
      <c r="T171" s="1958" t="str">
        <f>IF(T77&gt;0,MAX(U71:U76),"")</f>
        <v/>
      </c>
      <c r="U171" s="1959"/>
      <c r="V171" s="131"/>
      <c r="W171" s="135"/>
      <c r="X171" s="135"/>
      <c r="Y171" s="135"/>
    </row>
    <row r="172" spans="2:25" ht="12.75" customHeight="1" thickBot="1">
      <c r="B172" s="1244" t="str">
        <f t="shared" si="111"/>
        <v/>
      </c>
      <c r="C172" s="170" t="str">
        <f t="shared" si="112"/>
        <v/>
      </c>
      <c r="D172" s="171" t="str">
        <f t="shared" si="112"/>
        <v/>
      </c>
      <c r="E172" s="2155"/>
      <c r="F172" s="1960"/>
      <c r="G172" s="1961"/>
      <c r="H172" s="1960"/>
      <c r="I172" s="1961"/>
      <c r="J172" s="1960"/>
      <c r="K172" s="1961"/>
      <c r="L172" s="1960"/>
      <c r="M172" s="1961"/>
      <c r="N172" s="1960"/>
      <c r="O172" s="1961"/>
      <c r="P172" s="1960"/>
      <c r="Q172" s="1961"/>
      <c r="R172" s="1960"/>
      <c r="S172" s="1961"/>
      <c r="T172" s="1960"/>
      <c r="U172" s="1961"/>
      <c r="V172" s="131"/>
      <c r="W172" s="135"/>
      <c r="X172" s="135"/>
      <c r="Y172" s="135"/>
    </row>
    <row r="173" spans="2:25" ht="12.75" customHeight="1" thickTop="1">
      <c r="B173" s="1244" t="str">
        <f t="shared" ref="B173:B178" si="113">IF(SUM(F$82:U$87)&gt;0,"Wypełnione","")</f>
        <v/>
      </c>
      <c r="C173" s="172" t="str">
        <f t="shared" ref="C173:D178" si="114">IF(C82=0,"",C82)</f>
        <v/>
      </c>
      <c r="D173" s="173" t="str">
        <f t="shared" si="114"/>
        <v/>
      </c>
      <c r="E173" s="2147" t="s">
        <v>1267</v>
      </c>
      <c r="F173" s="1946" t="str">
        <f>IF(F88&gt;0,$C80,"")</f>
        <v/>
      </c>
      <c r="G173" s="1947"/>
      <c r="H173" s="1946" t="str">
        <f>IF(H88&gt;0,$C80,"")</f>
        <v/>
      </c>
      <c r="I173" s="1947"/>
      <c r="J173" s="1946" t="str">
        <f>IF(J88&gt;0,$C80,"")</f>
        <v/>
      </c>
      <c r="K173" s="1947"/>
      <c r="L173" s="1946" t="str">
        <f>IF(L88&gt;0,$C80,"")</f>
        <v/>
      </c>
      <c r="M173" s="1947"/>
      <c r="N173" s="1946" t="str">
        <f>IF(N88&gt;0,$C80,"")</f>
        <v/>
      </c>
      <c r="O173" s="1947"/>
      <c r="P173" s="1946" t="str">
        <f>IF(P88&gt;0,$C80,"")</f>
        <v/>
      </c>
      <c r="Q173" s="1947"/>
      <c r="R173" s="1946" t="str">
        <f>IF(R88&gt;0,$C80,"")</f>
        <v/>
      </c>
      <c r="S173" s="1947"/>
      <c r="T173" s="1946" t="str">
        <f>IF(T88&gt;0,$C80,"")</f>
        <v/>
      </c>
      <c r="U173" s="1947"/>
      <c r="V173" s="131"/>
      <c r="W173" s="135"/>
      <c r="X173" s="135"/>
      <c r="Y173" s="135"/>
    </row>
    <row r="174" spans="2:25" ht="12.75" customHeight="1">
      <c r="B174" s="1244" t="str">
        <f t="shared" si="113"/>
        <v/>
      </c>
      <c r="C174" s="174" t="str">
        <f t="shared" si="114"/>
        <v/>
      </c>
      <c r="D174" s="175" t="str">
        <f t="shared" si="114"/>
        <v/>
      </c>
      <c r="E174" s="2148"/>
      <c r="F174" s="1948"/>
      <c r="G174" s="1949"/>
      <c r="H174" s="1948"/>
      <c r="I174" s="1949"/>
      <c r="J174" s="1948"/>
      <c r="K174" s="1949"/>
      <c r="L174" s="1948"/>
      <c r="M174" s="1949"/>
      <c r="N174" s="1948"/>
      <c r="O174" s="1949"/>
      <c r="P174" s="1948"/>
      <c r="Q174" s="1949"/>
      <c r="R174" s="1948"/>
      <c r="S174" s="1949"/>
      <c r="T174" s="1948"/>
      <c r="U174" s="1949"/>
      <c r="V174" s="131"/>
      <c r="W174" s="135"/>
      <c r="X174" s="135"/>
      <c r="Y174" s="135"/>
    </row>
    <row r="175" spans="2:25" ht="12.75" customHeight="1">
      <c r="B175" s="1244" t="str">
        <f t="shared" si="113"/>
        <v/>
      </c>
      <c r="C175" s="174" t="str">
        <f t="shared" si="114"/>
        <v/>
      </c>
      <c r="D175" s="175" t="str">
        <f t="shared" si="114"/>
        <v/>
      </c>
      <c r="E175" s="2149"/>
      <c r="F175" s="1950"/>
      <c r="G175" s="1951"/>
      <c r="H175" s="1950"/>
      <c r="I175" s="1951"/>
      <c r="J175" s="1950"/>
      <c r="K175" s="1951"/>
      <c r="L175" s="1950"/>
      <c r="M175" s="1951"/>
      <c r="N175" s="1950"/>
      <c r="O175" s="1951"/>
      <c r="P175" s="1950"/>
      <c r="Q175" s="1951"/>
      <c r="R175" s="1950"/>
      <c r="S175" s="1951"/>
      <c r="T175" s="1950"/>
      <c r="U175" s="1951"/>
      <c r="V175" s="131"/>
      <c r="W175" s="135"/>
      <c r="X175" s="135"/>
      <c r="Y175" s="135"/>
    </row>
    <row r="176" spans="2:25" ht="12.75" customHeight="1">
      <c r="B176" s="1244" t="str">
        <f t="shared" si="113"/>
        <v/>
      </c>
      <c r="C176" s="174" t="str">
        <f t="shared" si="114"/>
        <v/>
      </c>
      <c r="D176" s="175" t="str">
        <f t="shared" si="114"/>
        <v/>
      </c>
      <c r="E176" s="2173" t="s">
        <v>1268</v>
      </c>
      <c r="F176" s="1952" t="str">
        <f>IF(AND(G82=MAX(G83:G87),G82=LARGE(G83:G87,2)),"","Część stada")</f>
        <v/>
      </c>
      <c r="G176" s="1953"/>
      <c r="H176" s="1952" t="str">
        <f>IF(AND(I82=MAX(I83:I87),I82=LARGE(I83:I87,2)),"","Część stada")</f>
        <v/>
      </c>
      <c r="I176" s="1953"/>
      <c r="J176" s="1952" t="str">
        <f>IF(AND(K82=MAX(K83:K87),K82=LARGE(K83:K87,2)),"","Część stada")</f>
        <v/>
      </c>
      <c r="K176" s="1953"/>
      <c r="L176" s="1952" t="str">
        <f>IF(AND(M82=MAX(M83:M87),M82=LARGE(M83:M87,2)),"","Część stada")</f>
        <v/>
      </c>
      <c r="M176" s="1953"/>
      <c r="N176" s="1952" t="str">
        <f>IF(AND(O82=MAX(O83:O87),O82=LARGE(O83:O87,2)),"","Część stada")</f>
        <v/>
      </c>
      <c r="O176" s="1953"/>
      <c r="P176" s="1952" t="str">
        <f>IF(AND(Q82=MAX(Q83:Q87),Q82=LARGE(Q83:Q87,2)),"","Część stada")</f>
        <v/>
      </c>
      <c r="Q176" s="1953"/>
      <c r="R176" s="1952" t="str">
        <f>IF(AND(S82=MAX(S83:S87),S82=LARGE(S83:S87,2)),"","Część stada")</f>
        <v/>
      </c>
      <c r="S176" s="1953"/>
      <c r="T176" s="1952" t="str">
        <f>IF(AND(U82=MAX(U83:U87),U82=LARGE(U83:U87,2)),"","Część stada")</f>
        <v/>
      </c>
      <c r="U176" s="1953"/>
      <c r="V176" s="131"/>
      <c r="W176" s="135"/>
      <c r="X176" s="135"/>
      <c r="Y176" s="135"/>
    </row>
    <row r="177" spans="2:25" ht="12.75" customHeight="1">
      <c r="B177" s="1244" t="str">
        <f t="shared" si="113"/>
        <v/>
      </c>
      <c r="C177" s="174" t="str">
        <f t="shared" si="114"/>
        <v/>
      </c>
      <c r="D177" s="175" t="str">
        <f t="shared" si="114"/>
        <v/>
      </c>
      <c r="E177" s="2174"/>
      <c r="F177" s="1954" t="str">
        <f>IF(F88&gt;0,MAX(G82:G87),"")</f>
        <v/>
      </c>
      <c r="G177" s="1955"/>
      <c r="H177" s="1954" t="str">
        <f>IF(H88&gt;0,MAX(I82:I87),"")</f>
        <v/>
      </c>
      <c r="I177" s="1955"/>
      <c r="J177" s="1954" t="str">
        <f>IF(J88&gt;0,MAX(K82:K87),"")</f>
        <v/>
      </c>
      <c r="K177" s="1955"/>
      <c r="L177" s="1954" t="str">
        <f>IF(L88&gt;0,MAX(M82:M87),"")</f>
        <v/>
      </c>
      <c r="M177" s="1955"/>
      <c r="N177" s="1954" t="str">
        <f>IF(N88&gt;0,MAX(O82:O87),"")</f>
        <v/>
      </c>
      <c r="O177" s="1955"/>
      <c r="P177" s="1954" t="str">
        <f>IF(P88&gt;0,MAX(Q82:Q87),"")</f>
        <v/>
      </c>
      <c r="Q177" s="1955"/>
      <c r="R177" s="1954" t="str">
        <f>IF(R88&gt;0,MAX(S82:S87),"")</f>
        <v/>
      </c>
      <c r="S177" s="1955"/>
      <c r="T177" s="1954" t="str">
        <f>IF(T88&gt;0,MAX(U82:U87),"")</f>
        <v/>
      </c>
      <c r="U177" s="1955"/>
      <c r="V177" s="131"/>
      <c r="W177" s="135"/>
      <c r="X177" s="135"/>
      <c r="Y177" s="135"/>
    </row>
    <row r="178" spans="2:25" ht="12.75" customHeight="1" thickBot="1">
      <c r="B178" s="1244" t="str">
        <f t="shared" si="113"/>
        <v/>
      </c>
      <c r="C178" s="176" t="str">
        <f t="shared" si="114"/>
        <v/>
      </c>
      <c r="D178" s="177" t="str">
        <f t="shared" si="114"/>
        <v/>
      </c>
      <c r="E178" s="2175"/>
      <c r="F178" s="1956"/>
      <c r="G178" s="1957"/>
      <c r="H178" s="1956"/>
      <c r="I178" s="1957"/>
      <c r="J178" s="1956"/>
      <c r="K178" s="1957"/>
      <c r="L178" s="1956"/>
      <c r="M178" s="1957"/>
      <c r="N178" s="1956"/>
      <c r="O178" s="1957"/>
      <c r="P178" s="1956"/>
      <c r="Q178" s="1957"/>
      <c r="R178" s="1956"/>
      <c r="S178" s="1957"/>
      <c r="T178" s="1956"/>
      <c r="U178" s="1957"/>
      <c r="V178" s="131"/>
      <c r="W178" s="135"/>
      <c r="X178" s="135"/>
      <c r="Y178" s="135"/>
    </row>
    <row r="179" spans="2:25" ht="12.75" customHeight="1" thickTop="1">
      <c r="B179" s="1244" t="str">
        <f t="shared" ref="B179:B184" si="115">IF(SUM(F$93:U$98)&gt;0,"Wypełnione","")</f>
        <v/>
      </c>
      <c r="C179" s="178" t="str">
        <f t="shared" ref="C179:D184" si="116">IF(C93=0,"",C93)</f>
        <v/>
      </c>
      <c r="D179" s="179" t="str">
        <f t="shared" si="116"/>
        <v/>
      </c>
      <c r="E179" s="2165" t="s">
        <v>1267</v>
      </c>
      <c r="F179" s="2159" t="str">
        <f>IF(F99&gt;0,$C91,"")</f>
        <v/>
      </c>
      <c r="G179" s="2160"/>
      <c r="H179" s="2159" t="str">
        <f>IF(H99&gt;0,$C91,"")</f>
        <v/>
      </c>
      <c r="I179" s="2160"/>
      <c r="J179" s="2159" t="str">
        <f>IF(J99&gt;0,$C91,"")</f>
        <v/>
      </c>
      <c r="K179" s="2160"/>
      <c r="L179" s="2159" t="str">
        <f>IF(L99&gt;0,$C91,"")</f>
        <v/>
      </c>
      <c r="M179" s="2160"/>
      <c r="N179" s="2159" t="str">
        <f>IF(N99&gt;0,$C91,"")</f>
        <v/>
      </c>
      <c r="O179" s="2160"/>
      <c r="P179" s="2159" t="str">
        <f>IF(P99&gt;0,$C91,"")</f>
        <v/>
      </c>
      <c r="Q179" s="2160"/>
      <c r="R179" s="2159" t="str">
        <f>IF(R99&gt;0,$C91,"")</f>
        <v/>
      </c>
      <c r="S179" s="2160"/>
      <c r="T179" s="2159" t="str">
        <f>IF(T99&gt;0,$C91,"")</f>
        <v/>
      </c>
      <c r="U179" s="2160"/>
      <c r="V179" s="131"/>
      <c r="W179" s="135"/>
      <c r="X179" s="135"/>
      <c r="Y179" s="135"/>
    </row>
    <row r="180" spans="2:25" ht="12.75" customHeight="1">
      <c r="B180" s="1244" t="str">
        <f t="shared" si="115"/>
        <v/>
      </c>
      <c r="C180" s="180" t="str">
        <f t="shared" si="116"/>
        <v/>
      </c>
      <c r="D180" s="181" t="str">
        <f t="shared" si="116"/>
        <v/>
      </c>
      <c r="E180" s="2166"/>
      <c r="F180" s="2161"/>
      <c r="G180" s="2162"/>
      <c r="H180" s="2161"/>
      <c r="I180" s="2162"/>
      <c r="J180" s="2161"/>
      <c r="K180" s="2162"/>
      <c r="L180" s="2161"/>
      <c r="M180" s="2162"/>
      <c r="N180" s="2161"/>
      <c r="O180" s="2162"/>
      <c r="P180" s="2161"/>
      <c r="Q180" s="2162"/>
      <c r="R180" s="2161"/>
      <c r="S180" s="2162"/>
      <c r="T180" s="2161"/>
      <c r="U180" s="2162"/>
      <c r="V180" s="131"/>
      <c r="W180" s="135"/>
      <c r="X180" s="135"/>
      <c r="Y180" s="135"/>
    </row>
    <row r="181" spans="2:25" ht="12.75" customHeight="1">
      <c r="B181" s="1244" t="str">
        <f t="shared" si="115"/>
        <v/>
      </c>
      <c r="C181" s="180" t="str">
        <f t="shared" si="116"/>
        <v/>
      </c>
      <c r="D181" s="181" t="str">
        <f t="shared" si="116"/>
        <v/>
      </c>
      <c r="E181" s="2167"/>
      <c r="F181" s="2163"/>
      <c r="G181" s="2164"/>
      <c r="H181" s="2163"/>
      <c r="I181" s="2164"/>
      <c r="J181" s="2163"/>
      <c r="K181" s="2164"/>
      <c r="L181" s="2163"/>
      <c r="M181" s="2164"/>
      <c r="N181" s="2163"/>
      <c r="O181" s="2164"/>
      <c r="P181" s="2163"/>
      <c r="Q181" s="2164"/>
      <c r="R181" s="2163"/>
      <c r="S181" s="2164"/>
      <c r="T181" s="2163"/>
      <c r="U181" s="2164"/>
      <c r="V181" s="131"/>
      <c r="W181" s="135"/>
      <c r="X181" s="135"/>
      <c r="Y181" s="135"/>
    </row>
    <row r="182" spans="2:25" ht="12.75" customHeight="1">
      <c r="B182" s="1244" t="str">
        <f t="shared" si="115"/>
        <v/>
      </c>
      <c r="C182" s="180" t="str">
        <f t="shared" si="116"/>
        <v/>
      </c>
      <c r="D182" s="181" t="str">
        <f t="shared" si="116"/>
        <v/>
      </c>
      <c r="E182" s="2182" t="s">
        <v>1268</v>
      </c>
      <c r="F182" s="2168" t="str">
        <f>IF(AND(G93=MAX(G94:G98),G93=LARGE(G94:G98,2)),"","Część stada")</f>
        <v/>
      </c>
      <c r="G182" s="2169"/>
      <c r="H182" s="2168" t="str">
        <f>IF(AND(I93=MAX(I94:I98),I93=LARGE(I94:I98,2)),"","Część stada")</f>
        <v/>
      </c>
      <c r="I182" s="2169"/>
      <c r="J182" s="2168" t="str">
        <f>IF(AND(K93=MAX(K94:K98),K93=LARGE(K94:K98,2)),"","Część stada")</f>
        <v/>
      </c>
      <c r="K182" s="2169"/>
      <c r="L182" s="2168" t="str">
        <f>IF(AND(M93=MAX(M94:M98),M93=LARGE(M94:M98,2)),"","Część stada")</f>
        <v/>
      </c>
      <c r="M182" s="2169"/>
      <c r="N182" s="2168" t="str">
        <f>IF(AND(O93=MAX(O94:O98),O93=LARGE(O94:O98,2)),"","Część stada")</f>
        <v/>
      </c>
      <c r="O182" s="2169"/>
      <c r="P182" s="2168" t="str">
        <f>IF(AND(Q93=MAX(Q94:Q98),Q93=LARGE(Q94:Q98,2)),"","Część stada")</f>
        <v/>
      </c>
      <c r="Q182" s="2169"/>
      <c r="R182" s="2168" t="str">
        <f>IF(AND(S93=MAX(S94:S98),S93=LARGE(S94:S98,2)),"","Część stada")</f>
        <v/>
      </c>
      <c r="S182" s="2169"/>
      <c r="T182" s="2168" t="str">
        <f>IF(AND(U93=MAX(U94:U98),U93=LARGE(U94:U98,2)),"","Część stada")</f>
        <v/>
      </c>
      <c r="U182" s="2169"/>
      <c r="V182" s="131"/>
      <c r="W182" s="135"/>
      <c r="X182" s="135"/>
      <c r="Y182" s="135"/>
    </row>
    <row r="183" spans="2:25" ht="12.75" customHeight="1">
      <c r="B183" s="1244" t="str">
        <f t="shared" si="115"/>
        <v/>
      </c>
      <c r="C183" s="180" t="str">
        <f t="shared" si="116"/>
        <v/>
      </c>
      <c r="D183" s="181" t="str">
        <f t="shared" si="116"/>
        <v/>
      </c>
      <c r="E183" s="2183"/>
      <c r="F183" s="1928" t="str">
        <f>IF(F99&gt;0,MAX(G93:G98),"")</f>
        <v/>
      </c>
      <c r="G183" s="1929"/>
      <c r="H183" s="1928" t="str">
        <f>IF(H99&gt;0,MAX(I93:I98),"")</f>
        <v/>
      </c>
      <c r="I183" s="1929"/>
      <c r="J183" s="1928" t="str">
        <f>IF(J99&gt;0,MAX(K93:K98),"")</f>
        <v/>
      </c>
      <c r="K183" s="1929"/>
      <c r="L183" s="1928" t="str">
        <f>IF(L99&gt;0,MAX(M93:M98),"")</f>
        <v/>
      </c>
      <c r="M183" s="1929"/>
      <c r="N183" s="1928" t="str">
        <f>IF(N99&gt;0,MAX(O93:O98),"")</f>
        <v/>
      </c>
      <c r="O183" s="1929"/>
      <c r="P183" s="1928" t="str">
        <f>IF(P99&gt;0,MAX(Q93:Q98),"")</f>
        <v/>
      </c>
      <c r="Q183" s="1929"/>
      <c r="R183" s="1928" t="str">
        <f>IF(R99&gt;0,MAX(S93:S98),"")</f>
        <v/>
      </c>
      <c r="S183" s="1929"/>
      <c r="T183" s="1928" t="str">
        <f>IF(T99&gt;0,MAX(U93:U98),"")</f>
        <v/>
      </c>
      <c r="U183" s="1929"/>
      <c r="V183" s="131"/>
      <c r="W183" s="135"/>
      <c r="X183" s="135"/>
      <c r="Y183" s="135"/>
    </row>
    <row r="184" spans="2:25" ht="12.75" customHeight="1" thickBot="1">
      <c r="B184" s="1244" t="str">
        <f t="shared" si="115"/>
        <v/>
      </c>
      <c r="C184" s="182" t="str">
        <f t="shared" si="116"/>
        <v/>
      </c>
      <c r="D184" s="183" t="str">
        <f t="shared" si="116"/>
        <v/>
      </c>
      <c r="E184" s="2184"/>
      <c r="F184" s="1930"/>
      <c r="G184" s="1931"/>
      <c r="H184" s="1930"/>
      <c r="I184" s="1931"/>
      <c r="J184" s="1930"/>
      <c r="K184" s="1931"/>
      <c r="L184" s="1930"/>
      <c r="M184" s="1931"/>
      <c r="N184" s="1930"/>
      <c r="O184" s="1931"/>
      <c r="P184" s="1930"/>
      <c r="Q184" s="1931"/>
      <c r="R184" s="1930"/>
      <c r="S184" s="1931"/>
      <c r="T184" s="1930"/>
      <c r="U184" s="1931"/>
      <c r="V184" s="131"/>
      <c r="W184" s="135"/>
      <c r="X184" s="135"/>
      <c r="Y184" s="135"/>
    </row>
    <row r="185" spans="2:25" ht="12.75" customHeight="1" thickTop="1">
      <c r="B185" s="1244" t="str">
        <f t="shared" ref="B185:B190" si="117">IF(SUM(F$104:U$109)&gt;0,"Wypełnione","")</f>
        <v/>
      </c>
      <c r="C185" s="142" t="str">
        <f t="shared" ref="C185:D190" si="118">IF(C104=0,"",C104)</f>
        <v/>
      </c>
      <c r="D185" s="143" t="str">
        <f t="shared" si="118"/>
        <v/>
      </c>
      <c r="E185" s="2114" t="s">
        <v>1267</v>
      </c>
      <c r="F185" s="1934" t="str">
        <f>IF(F110&gt;0,$C102,"")</f>
        <v/>
      </c>
      <c r="G185" s="1935"/>
      <c r="H185" s="1934" t="str">
        <f>IF(H110&gt;0,$C102,"")</f>
        <v/>
      </c>
      <c r="I185" s="1935"/>
      <c r="J185" s="1934" t="str">
        <f>IF(J110&gt;0,$C102,"")</f>
        <v/>
      </c>
      <c r="K185" s="1935"/>
      <c r="L185" s="1934" t="str">
        <f>IF(L110&gt;0,$C102,"")</f>
        <v/>
      </c>
      <c r="M185" s="1935"/>
      <c r="N185" s="1934" t="str">
        <f>IF(N110&gt;0,$C102,"")</f>
        <v/>
      </c>
      <c r="O185" s="1935"/>
      <c r="P185" s="1934" t="str">
        <f>IF(P110&gt;0,$C102,"")</f>
        <v/>
      </c>
      <c r="Q185" s="1935"/>
      <c r="R185" s="1934" t="str">
        <f>IF(R110&gt;0,$C102,"")</f>
        <v/>
      </c>
      <c r="S185" s="1935"/>
      <c r="T185" s="1934" t="str">
        <f>IF(T110&gt;0,$C102,"")</f>
        <v/>
      </c>
      <c r="U185" s="1935"/>
      <c r="V185" s="131"/>
      <c r="W185" s="135"/>
      <c r="X185" s="135"/>
      <c r="Y185" s="135"/>
    </row>
    <row r="186" spans="2:25" ht="12.75" customHeight="1">
      <c r="B186" s="1244" t="str">
        <f t="shared" si="117"/>
        <v/>
      </c>
      <c r="C186" s="144" t="str">
        <f t="shared" si="118"/>
        <v/>
      </c>
      <c r="D186" s="145" t="str">
        <f t="shared" si="118"/>
        <v/>
      </c>
      <c r="E186" s="2115"/>
      <c r="F186" s="1936"/>
      <c r="G186" s="1937"/>
      <c r="H186" s="1936"/>
      <c r="I186" s="1937"/>
      <c r="J186" s="1936"/>
      <c r="K186" s="1937"/>
      <c r="L186" s="1936"/>
      <c r="M186" s="1937"/>
      <c r="N186" s="1936"/>
      <c r="O186" s="1937"/>
      <c r="P186" s="1936"/>
      <c r="Q186" s="1937"/>
      <c r="R186" s="1936"/>
      <c r="S186" s="1937"/>
      <c r="T186" s="1936"/>
      <c r="U186" s="1937"/>
      <c r="V186" s="131"/>
      <c r="W186" s="135"/>
      <c r="X186" s="135"/>
      <c r="Y186" s="135"/>
    </row>
    <row r="187" spans="2:25" ht="12.75" customHeight="1">
      <c r="B187" s="1244" t="str">
        <f t="shared" si="117"/>
        <v/>
      </c>
      <c r="C187" s="144" t="str">
        <f t="shared" si="118"/>
        <v/>
      </c>
      <c r="D187" s="145" t="str">
        <f t="shared" si="118"/>
        <v/>
      </c>
      <c r="E187" s="2116"/>
      <c r="F187" s="1938"/>
      <c r="G187" s="1939"/>
      <c r="H187" s="1938"/>
      <c r="I187" s="1939"/>
      <c r="J187" s="1938"/>
      <c r="K187" s="1939"/>
      <c r="L187" s="1938"/>
      <c r="M187" s="1939"/>
      <c r="N187" s="1938"/>
      <c r="O187" s="1939"/>
      <c r="P187" s="1938"/>
      <c r="Q187" s="1939"/>
      <c r="R187" s="1938"/>
      <c r="S187" s="1939"/>
      <c r="T187" s="1938"/>
      <c r="U187" s="1939"/>
      <c r="V187" s="131"/>
      <c r="W187" s="135"/>
      <c r="X187" s="135"/>
      <c r="Y187" s="135"/>
    </row>
    <row r="188" spans="2:25" ht="12.75" customHeight="1">
      <c r="B188" s="1244" t="str">
        <f t="shared" si="117"/>
        <v/>
      </c>
      <c r="C188" s="144" t="str">
        <f t="shared" si="118"/>
        <v/>
      </c>
      <c r="D188" s="145" t="str">
        <f t="shared" si="118"/>
        <v/>
      </c>
      <c r="E188" s="2102" t="s">
        <v>1268</v>
      </c>
      <c r="F188" s="1932" t="str">
        <f>IF(AND(G104=MAX(G105:G109),G104=LARGE(G105:G109,2)),"","Część stada")</f>
        <v/>
      </c>
      <c r="G188" s="1933"/>
      <c r="H188" s="1932" t="str">
        <f>IF(AND(I104=MAX(I105:I109),I104=LARGE(I105:I109,2)),"","Część stada")</f>
        <v/>
      </c>
      <c r="I188" s="1933"/>
      <c r="J188" s="1932" t="str">
        <f>IF(AND(K104=MAX(K105:K109),K104=LARGE(K105:K109,2)),"","Część stada")</f>
        <v/>
      </c>
      <c r="K188" s="1933"/>
      <c r="L188" s="1932" t="str">
        <f>IF(AND(M104=MAX(M105:M109),M104=LARGE(M105:M109,2)),"","Część stada")</f>
        <v/>
      </c>
      <c r="M188" s="1933"/>
      <c r="N188" s="1932" t="str">
        <f>IF(AND(O104=MAX(O105:O109),O104=LARGE(O105:O109,2)),"","Część stada")</f>
        <v/>
      </c>
      <c r="O188" s="1933"/>
      <c r="P188" s="1932" t="str">
        <f>IF(AND(Q104=MAX(Q105:Q109),Q104=LARGE(Q105:Q109,2)),"","Część stada")</f>
        <v/>
      </c>
      <c r="Q188" s="1933"/>
      <c r="R188" s="1932" t="str">
        <f>IF(AND(S104=MAX(S105:S109),S104=LARGE(S105:S109,2)),"","Część stada")</f>
        <v/>
      </c>
      <c r="S188" s="1933"/>
      <c r="T188" s="1932" t="str">
        <f>IF(AND(U104=MAX(U105:U109),U104=LARGE(U105:U109,2)),"","Część stada")</f>
        <v/>
      </c>
      <c r="U188" s="1933"/>
      <c r="V188" s="131"/>
      <c r="W188" s="135"/>
      <c r="X188" s="135"/>
      <c r="Y188" s="135"/>
    </row>
    <row r="189" spans="2:25" ht="12.75" customHeight="1">
      <c r="B189" s="1244" t="str">
        <f t="shared" si="117"/>
        <v/>
      </c>
      <c r="C189" s="144" t="str">
        <f t="shared" si="118"/>
        <v/>
      </c>
      <c r="D189" s="145" t="str">
        <f t="shared" si="118"/>
        <v/>
      </c>
      <c r="E189" s="2103"/>
      <c r="F189" s="1924" t="str">
        <f>IF(F110&gt;0,MAX(G104:G109),"")</f>
        <v/>
      </c>
      <c r="G189" s="1925"/>
      <c r="H189" s="1924" t="str">
        <f>IF(H110&gt;0,MAX(I104:I109),"")</f>
        <v/>
      </c>
      <c r="I189" s="1925"/>
      <c r="J189" s="1924" t="str">
        <f>IF(J110&gt;0,MAX(K104:K109),"")</f>
        <v/>
      </c>
      <c r="K189" s="1925"/>
      <c r="L189" s="1924" t="str">
        <f>IF(L110&gt;0,MAX(M104:M109),"")</f>
        <v/>
      </c>
      <c r="M189" s="1925"/>
      <c r="N189" s="1924" t="str">
        <f>IF(N110&gt;0,MAX(O104:O109),"")</f>
        <v/>
      </c>
      <c r="O189" s="1925"/>
      <c r="P189" s="1924" t="str">
        <f>IF(P110&gt;0,MAX(Q104:Q109),"")</f>
        <v/>
      </c>
      <c r="Q189" s="1925"/>
      <c r="R189" s="1924" t="str">
        <f>IF(R110&gt;0,MAX(S104:S109),"")</f>
        <v/>
      </c>
      <c r="S189" s="1925"/>
      <c r="T189" s="1924" t="str">
        <f>IF(T110&gt;0,MAX(U104:U109),"")</f>
        <v/>
      </c>
      <c r="U189" s="1925"/>
      <c r="V189" s="131"/>
      <c r="W189" s="135"/>
      <c r="X189" s="135"/>
      <c r="Y189" s="135"/>
    </row>
    <row r="190" spans="2:25" ht="12.75" customHeight="1" thickBot="1">
      <c r="B190" s="1244" t="str">
        <f t="shared" si="117"/>
        <v/>
      </c>
      <c r="C190" s="146" t="str">
        <f t="shared" si="118"/>
        <v/>
      </c>
      <c r="D190" s="147" t="str">
        <f t="shared" si="118"/>
        <v/>
      </c>
      <c r="E190" s="2104"/>
      <c r="F190" s="1926"/>
      <c r="G190" s="1927"/>
      <c r="H190" s="1926"/>
      <c r="I190" s="1927"/>
      <c r="J190" s="1926"/>
      <c r="K190" s="1927"/>
      <c r="L190" s="1926"/>
      <c r="M190" s="1927"/>
      <c r="N190" s="1926"/>
      <c r="O190" s="1927"/>
      <c r="P190" s="1926"/>
      <c r="Q190" s="1927"/>
      <c r="R190" s="1926"/>
      <c r="S190" s="1927"/>
      <c r="T190" s="1926"/>
      <c r="U190" s="1927"/>
      <c r="V190" s="131"/>
      <c r="W190" s="135"/>
      <c r="X190" s="135"/>
      <c r="Y190" s="135"/>
    </row>
    <row r="191" spans="2:25" ht="12.75" customHeight="1" thickTop="1">
      <c r="B191" s="1244" t="str">
        <f t="shared" ref="B191:B196" si="119">IF(SUM(F$115:U$120)&gt;0,"Wypełnione","")</f>
        <v/>
      </c>
      <c r="C191" s="184" t="str">
        <f t="shared" ref="C191:D196" si="120">IF(C115=0,"",C115)</f>
        <v/>
      </c>
      <c r="D191" s="185" t="str">
        <f t="shared" si="120"/>
        <v/>
      </c>
      <c r="E191" s="2185" t="s">
        <v>1267</v>
      </c>
      <c r="F191" s="2176" t="str">
        <f>IF(F121&gt;0,$C113,"")</f>
        <v/>
      </c>
      <c r="G191" s="2177"/>
      <c r="H191" s="2176" t="str">
        <f>IF(H121&gt;0,$C113,"")</f>
        <v/>
      </c>
      <c r="I191" s="2177"/>
      <c r="J191" s="2176" t="str">
        <f>IF(J121&gt;0,$C113,"")</f>
        <v/>
      </c>
      <c r="K191" s="2177"/>
      <c r="L191" s="2176" t="str">
        <f>IF(L121&gt;0,$C113,"")</f>
        <v/>
      </c>
      <c r="M191" s="2177"/>
      <c r="N191" s="2176" t="str">
        <f>IF(N121&gt;0,$C113,"")</f>
        <v/>
      </c>
      <c r="O191" s="2177"/>
      <c r="P191" s="2176" t="str">
        <f>IF(P121&gt;0,$C113,"")</f>
        <v/>
      </c>
      <c r="Q191" s="2177"/>
      <c r="R191" s="2176" t="str">
        <f>IF(R121&gt;0,$C113,"")</f>
        <v/>
      </c>
      <c r="S191" s="2177"/>
      <c r="T191" s="2176" t="str">
        <f>IF(T121&gt;0,$C113,"")</f>
        <v/>
      </c>
      <c r="U191" s="2177"/>
      <c r="V191" s="131"/>
      <c r="W191" s="135"/>
      <c r="X191" s="135"/>
      <c r="Y191" s="135"/>
    </row>
    <row r="192" spans="2:25" ht="12.75" customHeight="1">
      <c r="B192" s="1244" t="str">
        <f t="shared" si="119"/>
        <v/>
      </c>
      <c r="C192" s="186" t="str">
        <f t="shared" si="120"/>
        <v/>
      </c>
      <c r="D192" s="187" t="str">
        <f t="shared" si="120"/>
        <v/>
      </c>
      <c r="E192" s="2186"/>
      <c r="F192" s="2178"/>
      <c r="G192" s="2179"/>
      <c r="H192" s="2178"/>
      <c r="I192" s="2179"/>
      <c r="J192" s="2178"/>
      <c r="K192" s="2179"/>
      <c r="L192" s="2178"/>
      <c r="M192" s="2179"/>
      <c r="N192" s="2178"/>
      <c r="O192" s="2179"/>
      <c r="P192" s="2178"/>
      <c r="Q192" s="2179"/>
      <c r="R192" s="2178"/>
      <c r="S192" s="2179"/>
      <c r="T192" s="2178"/>
      <c r="U192" s="2179"/>
      <c r="V192" s="131"/>
      <c r="W192" s="135"/>
      <c r="X192" s="135"/>
      <c r="Y192" s="135"/>
    </row>
    <row r="193" spans="2:25" ht="12.75" customHeight="1">
      <c r="B193" s="1244" t="str">
        <f t="shared" si="119"/>
        <v/>
      </c>
      <c r="C193" s="186" t="str">
        <f t="shared" si="120"/>
        <v/>
      </c>
      <c r="D193" s="187" t="str">
        <f t="shared" si="120"/>
        <v/>
      </c>
      <c r="E193" s="2187"/>
      <c r="F193" s="2180"/>
      <c r="G193" s="2181"/>
      <c r="H193" s="2180"/>
      <c r="I193" s="2181"/>
      <c r="J193" s="2180"/>
      <c r="K193" s="2181"/>
      <c r="L193" s="2180"/>
      <c r="M193" s="2181"/>
      <c r="N193" s="2180"/>
      <c r="O193" s="2181"/>
      <c r="P193" s="2180"/>
      <c r="Q193" s="2181"/>
      <c r="R193" s="2180"/>
      <c r="S193" s="2181"/>
      <c r="T193" s="2180"/>
      <c r="U193" s="2181"/>
      <c r="V193" s="131"/>
      <c r="W193" s="135"/>
      <c r="X193" s="135"/>
      <c r="Y193" s="135"/>
    </row>
    <row r="194" spans="2:25" ht="12.75" customHeight="1">
      <c r="B194" s="1244" t="str">
        <f t="shared" si="119"/>
        <v/>
      </c>
      <c r="C194" s="186" t="str">
        <f t="shared" si="120"/>
        <v/>
      </c>
      <c r="D194" s="187" t="str">
        <f t="shared" si="120"/>
        <v/>
      </c>
      <c r="E194" s="2170" t="s">
        <v>1268</v>
      </c>
      <c r="F194" s="1918" t="str">
        <f>IF(AND(G115=MAX(G116:G120),G115=LARGE(G116:G120,2)),"","Część stada")</f>
        <v/>
      </c>
      <c r="G194" s="1919"/>
      <c r="H194" s="1918" t="str">
        <f>IF(AND(I115=MAX(I116:I120),I115=LARGE(I116:I120,2)),"","Część stada")</f>
        <v/>
      </c>
      <c r="I194" s="1919"/>
      <c r="J194" s="1918" t="str">
        <f>IF(AND(K115=MAX(K116:K120),K115=LARGE(K116:K120,2)),"","Część stada")</f>
        <v/>
      </c>
      <c r="K194" s="1919"/>
      <c r="L194" s="1918" t="str">
        <f>IF(AND(M115=MAX(M116:M120),M115=LARGE(M116:M120,2)),"","Część stada")</f>
        <v/>
      </c>
      <c r="M194" s="1919"/>
      <c r="N194" s="1918" t="str">
        <f>IF(AND(O115=MAX(O116:O120),O115=LARGE(O116:O120,2)),"","Część stada")</f>
        <v/>
      </c>
      <c r="O194" s="1919"/>
      <c r="P194" s="1918" t="str">
        <f>IF(AND(Q115=MAX(Q116:Q120),Q115=LARGE(Q116:Q120,2)),"","Część stada")</f>
        <v/>
      </c>
      <c r="Q194" s="1919"/>
      <c r="R194" s="1918" t="str">
        <f>IF(AND(S115=MAX(S116:S120),S115=LARGE(S116:S120,2)),"","Część stada")</f>
        <v/>
      </c>
      <c r="S194" s="1919"/>
      <c r="T194" s="1918" t="str">
        <f>IF(AND(U115=MAX(U116:U120),U115=LARGE(U116:U120,2)),"","Część stada")</f>
        <v/>
      </c>
      <c r="U194" s="1919"/>
      <c r="V194" s="131"/>
      <c r="W194" s="135"/>
      <c r="X194" s="135"/>
      <c r="Y194" s="135"/>
    </row>
    <row r="195" spans="2:25" ht="12.75" customHeight="1">
      <c r="B195" s="1244" t="str">
        <f t="shared" si="119"/>
        <v/>
      </c>
      <c r="C195" s="186" t="str">
        <f t="shared" si="120"/>
        <v/>
      </c>
      <c r="D195" s="187" t="str">
        <f t="shared" si="120"/>
        <v/>
      </c>
      <c r="E195" s="2171"/>
      <c r="F195" s="1920" t="str">
        <f>IF(F121&gt;0,MAX(G115:G120),"")</f>
        <v/>
      </c>
      <c r="G195" s="1921"/>
      <c r="H195" s="1920" t="str">
        <f>IF(H121&gt;0,MAX(I115:I120),"")</f>
        <v/>
      </c>
      <c r="I195" s="1921"/>
      <c r="J195" s="1920" t="str">
        <f>IF(J121&gt;0,MAX(K115:K120),"")</f>
        <v/>
      </c>
      <c r="K195" s="1921"/>
      <c r="L195" s="1920" t="str">
        <f>IF(L121&gt;0,MAX(M115:M120),"")</f>
        <v/>
      </c>
      <c r="M195" s="1921"/>
      <c r="N195" s="1920" t="str">
        <f>IF(N121&gt;0,MAX(O115:O120),"")</f>
        <v/>
      </c>
      <c r="O195" s="1921"/>
      <c r="P195" s="1920" t="str">
        <f>IF(P121&gt;0,MAX(Q115:Q120),"")</f>
        <v/>
      </c>
      <c r="Q195" s="1921"/>
      <c r="R195" s="1920" t="str">
        <f>IF(R121&gt;0,MAX(S115:S120),"")</f>
        <v/>
      </c>
      <c r="S195" s="1921"/>
      <c r="T195" s="1920" t="str">
        <f>IF(T121&gt;0,MAX(U115:U120),"")</f>
        <v/>
      </c>
      <c r="U195" s="1921"/>
      <c r="V195" s="131"/>
      <c r="W195" s="135"/>
      <c r="X195" s="135"/>
      <c r="Y195" s="135"/>
    </row>
    <row r="196" spans="2:25" ht="12.75" customHeight="1" thickBot="1">
      <c r="B196" s="1244" t="str">
        <f t="shared" si="119"/>
        <v/>
      </c>
      <c r="C196" s="188" t="str">
        <f t="shared" si="120"/>
        <v/>
      </c>
      <c r="D196" s="189" t="str">
        <f t="shared" si="120"/>
        <v/>
      </c>
      <c r="E196" s="2172"/>
      <c r="F196" s="1922"/>
      <c r="G196" s="1923"/>
      <c r="H196" s="1922"/>
      <c r="I196" s="1923"/>
      <c r="J196" s="1922"/>
      <c r="K196" s="1923"/>
      <c r="L196" s="1922"/>
      <c r="M196" s="1923"/>
      <c r="N196" s="1922"/>
      <c r="O196" s="1923"/>
      <c r="P196" s="1922"/>
      <c r="Q196" s="1923"/>
      <c r="R196" s="1922"/>
      <c r="S196" s="1923"/>
      <c r="T196" s="1922"/>
      <c r="U196" s="1923"/>
      <c r="V196" s="131"/>
      <c r="W196" s="135"/>
      <c r="X196" s="135"/>
      <c r="Y196" s="135"/>
    </row>
    <row r="197" spans="2:25" ht="22.5" customHeight="1" thickTop="1">
      <c r="B197" s="1244" t="s">
        <v>56</v>
      </c>
      <c r="C197" s="190" t="s">
        <v>1269</v>
      </c>
      <c r="D197" s="191"/>
      <c r="E197" s="131"/>
      <c r="F197" s="131"/>
      <c r="G197" s="131"/>
      <c r="H197" s="131"/>
      <c r="I197" s="131"/>
      <c r="J197" s="131"/>
      <c r="K197" s="131"/>
      <c r="L197" s="131"/>
      <c r="M197" s="131"/>
      <c r="N197" s="131"/>
      <c r="O197" s="131"/>
      <c r="P197" s="131"/>
      <c r="Q197" s="131"/>
      <c r="R197" s="131"/>
      <c r="S197" s="131"/>
      <c r="T197" s="131"/>
      <c r="U197" s="131"/>
      <c r="V197" s="131"/>
      <c r="W197" s="135"/>
      <c r="X197" s="135"/>
      <c r="Y197" s="135"/>
    </row>
    <row r="198" spans="2:25" ht="69.75" customHeight="1">
      <c r="B198" s="1244" t="s">
        <v>56</v>
      </c>
      <c r="C198" s="2044"/>
      <c r="D198" s="2045"/>
      <c r="E198" s="2045"/>
      <c r="F198" s="2045"/>
      <c r="G198" s="2045"/>
      <c r="H198" s="2045"/>
      <c r="I198" s="2045"/>
      <c r="J198" s="2045"/>
      <c r="K198" s="2045"/>
      <c r="L198" s="2045"/>
      <c r="M198" s="2045"/>
      <c r="N198" s="2045"/>
      <c r="O198" s="2045"/>
      <c r="P198" s="2045"/>
      <c r="Q198" s="2045"/>
      <c r="R198" s="2045"/>
      <c r="S198" s="2045"/>
      <c r="T198" s="2045"/>
      <c r="U198" s="2046"/>
      <c r="V198" s="131"/>
      <c r="W198" s="135"/>
      <c r="X198" s="135"/>
      <c r="Y198" s="135"/>
    </row>
    <row r="199" spans="2:25" ht="69.75" customHeight="1">
      <c r="B199" s="1244" t="s">
        <v>56</v>
      </c>
      <c r="C199" s="2047"/>
      <c r="D199" s="2048"/>
      <c r="E199" s="2048"/>
      <c r="F199" s="2048"/>
      <c r="G199" s="2048"/>
      <c r="H199" s="2048"/>
      <c r="I199" s="2048"/>
      <c r="J199" s="2048"/>
      <c r="K199" s="2048"/>
      <c r="L199" s="2048"/>
      <c r="M199" s="2048"/>
      <c r="N199" s="2048"/>
      <c r="O199" s="2048"/>
      <c r="P199" s="2048"/>
      <c r="Q199" s="2048"/>
      <c r="R199" s="2048"/>
      <c r="S199" s="2048"/>
      <c r="T199" s="2048"/>
      <c r="U199" s="2049"/>
      <c r="V199" s="131"/>
      <c r="W199" s="135"/>
      <c r="X199" s="135"/>
      <c r="Y199" s="135"/>
    </row>
    <row r="200" spans="2:25" ht="4.5" customHeight="1">
      <c r="B200" s="1244" t="s">
        <v>56</v>
      </c>
      <c r="C200" s="131"/>
      <c r="D200" s="131"/>
      <c r="E200" s="131"/>
      <c r="F200" s="131"/>
      <c r="G200" s="131"/>
      <c r="H200" s="131"/>
      <c r="I200" s="131"/>
      <c r="J200" s="131"/>
      <c r="K200" s="131"/>
      <c r="L200" s="131"/>
      <c r="M200" s="131"/>
      <c r="N200" s="131"/>
      <c r="O200" s="131"/>
      <c r="P200" s="131"/>
      <c r="Q200" s="131"/>
      <c r="R200" s="131"/>
      <c r="S200" s="131"/>
      <c r="T200" s="131"/>
      <c r="U200" s="131"/>
      <c r="V200" s="131"/>
      <c r="W200" s="135"/>
      <c r="X200" s="135"/>
      <c r="Y200" s="135"/>
    </row>
    <row r="201" spans="2:25" ht="2.25" customHeight="1">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row>
    <row r="202" spans="2:25" ht="2.25" customHeight="1">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row>
    <row r="203" spans="2:25" ht="2.25" customHeight="1">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row>
    <row r="204" spans="2:25" ht="2.25" customHeight="1">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row>
    <row r="205" spans="2:25" ht="2.25" customHeight="1">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row>
    <row r="206" spans="2:25" ht="2.25" customHeight="1">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row>
    <row r="207" spans="2:2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row>
    <row r="208" spans="2:2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row>
    <row r="209" spans="2:2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row>
  </sheetData>
  <sheetProtection sheet="1" objects="1" scenarios="1" formatCells="0" formatRows="0" autoFilter="0"/>
  <autoFilter ref="A6:B200"/>
  <mergeCells count="528">
    <mergeCell ref="L179:M181"/>
    <mergeCell ref="N179:O181"/>
    <mergeCell ref="R179:S181"/>
    <mergeCell ref="P179:Q181"/>
    <mergeCell ref="L182:M182"/>
    <mergeCell ref="T182:U182"/>
    <mergeCell ref="T179:U181"/>
    <mergeCell ref="Z1:AA1"/>
    <mergeCell ref="T13:U13"/>
    <mergeCell ref="T5:U5"/>
    <mergeCell ref="L5:M5"/>
    <mergeCell ref="R13:S13"/>
    <mergeCell ref="Y4:Z4"/>
    <mergeCell ref="L13:M13"/>
    <mergeCell ref="N5:O5"/>
    <mergeCell ref="R4:S4"/>
    <mergeCell ref="R5:S5"/>
    <mergeCell ref="T170:U170"/>
    <mergeCell ref="T171:U172"/>
    <mergeCell ref="P173:Q175"/>
    <mergeCell ref="P167:Q169"/>
    <mergeCell ref="N167:O169"/>
    <mergeCell ref="L77:M77"/>
    <mergeCell ref="L79:M79"/>
    <mergeCell ref="F4:G4"/>
    <mergeCell ref="H4:I4"/>
    <mergeCell ref="J13:K13"/>
    <mergeCell ref="F5:G5"/>
    <mergeCell ref="H5:I5"/>
    <mergeCell ref="F13:G13"/>
    <mergeCell ref="J5:K5"/>
    <mergeCell ref="H13:I13"/>
    <mergeCell ref="L46:M46"/>
    <mergeCell ref="F15:G15"/>
    <mergeCell ref="L90:M90"/>
    <mergeCell ref="N88:O88"/>
    <mergeCell ref="N90:O90"/>
    <mergeCell ref="N68:O68"/>
    <mergeCell ref="N49:O49"/>
    <mergeCell ref="L49:M49"/>
    <mergeCell ref="L48:M48"/>
    <mergeCell ref="R191:S193"/>
    <mergeCell ref="R167:S169"/>
    <mergeCell ref="P170:Q170"/>
    <mergeCell ref="R170:S170"/>
    <mergeCell ref="N182:O182"/>
    <mergeCell ref="R182:S182"/>
    <mergeCell ref="N189:O190"/>
    <mergeCell ref="N173:O175"/>
    <mergeCell ref="P185:Q187"/>
    <mergeCell ref="R185:S187"/>
    <mergeCell ref="R173:S175"/>
    <mergeCell ref="L161:M163"/>
    <mergeCell ref="R159:S160"/>
    <mergeCell ref="P161:Q163"/>
    <mergeCell ref="R161:S163"/>
    <mergeCell ref="R77:S77"/>
    <mergeCell ref="R137:S139"/>
    <mergeCell ref="E188:E190"/>
    <mergeCell ref="E194:E196"/>
    <mergeCell ref="E176:E178"/>
    <mergeCell ref="F176:G176"/>
    <mergeCell ref="L189:M190"/>
    <mergeCell ref="H182:I182"/>
    <mergeCell ref="J182:K182"/>
    <mergeCell ref="T191:U193"/>
    <mergeCell ref="E182:E184"/>
    <mergeCell ref="E185:E187"/>
    <mergeCell ref="E191:E193"/>
    <mergeCell ref="F191:G193"/>
    <mergeCell ref="F185:G187"/>
    <mergeCell ref="H185:I187"/>
    <mergeCell ref="T185:U187"/>
    <mergeCell ref="R176:S176"/>
    <mergeCell ref="P182:Q182"/>
    <mergeCell ref="N191:O193"/>
    <mergeCell ref="P191:Q193"/>
    <mergeCell ref="H191:I193"/>
    <mergeCell ref="J191:K193"/>
    <mergeCell ref="L191:M193"/>
    <mergeCell ref="H189:I190"/>
    <mergeCell ref="J189:K190"/>
    <mergeCell ref="J179:K181"/>
    <mergeCell ref="E179:E181"/>
    <mergeCell ref="F179:G181"/>
    <mergeCell ref="H179:I181"/>
    <mergeCell ref="J173:K175"/>
    <mergeCell ref="H171:I172"/>
    <mergeCell ref="J171:K172"/>
    <mergeCell ref="F182:G182"/>
    <mergeCell ref="F183:G184"/>
    <mergeCell ref="E149:E151"/>
    <mergeCell ref="J155:K157"/>
    <mergeCell ref="F155:G157"/>
    <mergeCell ref="F152:G152"/>
    <mergeCell ref="F153:G154"/>
    <mergeCell ref="J159:K160"/>
    <mergeCell ref="H159:I160"/>
    <mergeCell ref="F158:G158"/>
    <mergeCell ref="E173:E175"/>
    <mergeCell ref="E152:E154"/>
    <mergeCell ref="F164:G164"/>
    <mergeCell ref="F165:G166"/>
    <mergeCell ref="F170:G170"/>
    <mergeCell ref="F171:G172"/>
    <mergeCell ref="H170:I170"/>
    <mergeCell ref="J170:K170"/>
    <mergeCell ref="J167:K169"/>
    <mergeCell ref="F167:G169"/>
    <mergeCell ref="F173:G175"/>
    <mergeCell ref="E170:E172"/>
    <mergeCell ref="H173:I175"/>
    <mergeCell ref="E164:E166"/>
    <mergeCell ref="J161:K163"/>
    <mergeCell ref="F161:G163"/>
    <mergeCell ref="E161:E163"/>
    <mergeCell ref="H161:I163"/>
    <mergeCell ref="H164:I164"/>
    <mergeCell ref="E167:E169"/>
    <mergeCell ref="E155:E157"/>
    <mergeCell ref="E158:E160"/>
    <mergeCell ref="L159:M160"/>
    <mergeCell ref="L164:M164"/>
    <mergeCell ref="L167:M169"/>
    <mergeCell ref="F159:G160"/>
    <mergeCell ref="H158:I158"/>
    <mergeCell ref="J158:K158"/>
    <mergeCell ref="L158:M158"/>
    <mergeCell ref="P141:Q142"/>
    <mergeCell ref="T141:U142"/>
    <mergeCell ref="R146:S146"/>
    <mergeCell ref="T161:U163"/>
    <mergeCell ref="P155:Q157"/>
    <mergeCell ref="T159:U160"/>
    <mergeCell ref="R158:S158"/>
    <mergeCell ref="T158:U158"/>
    <mergeCell ref="L155:M157"/>
    <mergeCell ref="L149:M151"/>
    <mergeCell ref="T149:U151"/>
    <mergeCell ref="L152:M152"/>
    <mergeCell ref="R152:S152"/>
    <mergeCell ref="T152:U152"/>
    <mergeCell ref="N161:O163"/>
    <mergeCell ref="R149:S151"/>
    <mergeCell ref="P149:Q151"/>
    <mergeCell ref="R155:S157"/>
    <mergeCell ref="N152:O152"/>
    <mergeCell ref="P152:Q152"/>
    <mergeCell ref="N159:O160"/>
    <mergeCell ref="P159:Q160"/>
    <mergeCell ref="H113:I113"/>
    <mergeCell ref="L110:M110"/>
    <mergeCell ref="L102:M102"/>
    <mergeCell ref="J110:K110"/>
    <mergeCell ref="F121:G121"/>
    <mergeCell ref="L121:M121"/>
    <mergeCell ref="L101:M101"/>
    <mergeCell ref="E146:E148"/>
    <mergeCell ref="F143:G145"/>
    <mergeCell ref="E135:E136"/>
    <mergeCell ref="E137:E139"/>
    <mergeCell ref="F137:G139"/>
    <mergeCell ref="F136:G136"/>
    <mergeCell ref="H136:I136"/>
    <mergeCell ref="H137:I139"/>
    <mergeCell ref="E140:E142"/>
    <mergeCell ref="E143:E145"/>
    <mergeCell ref="F135:U135"/>
    <mergeCell ref="T146:U146"/>
    <mergeCell ref="P140:Q140"/>
    <mergeCell ref="R140:S140"/>
    <mergeCell ref="T140:U140"/>
    <mergeCell ref="L141:M142"/>
    <mergeCell ref="N141:O142"/>
    <mergeCell ref="N121:O121"/>
    <mergeCell ref="H80:I80"/>
    <mergeCell ref="F90:G90"/>
    <mergeCell ref="J102:K102"/>
    <mergeCell ref="J101:K101"/>
    <mergeCell ref="H102:I102"/>
    <mergeCell ref="H101:I101"/>
    <mergeCell ref="J99:K99"/>
    <mergeCell ref="J91:K91"/>
    <mergeCell ref="F99:G99"/>
    <mergeCell ref="H99:I99"/>
    <mergeCell ref="F102:G102"/>
    <mergeCell ref="H91:I91"/>
    <mergeCell ref="H121:I121"/>
    <mergeCell ref="F110:G110"/>
    <mergeCell ref="F91:G91"/>
    <mergeCell ref="F101:G101"/>
    <mergeCell ref="J113:K113"/>
    <mergeCell ref="J121:K121"/>
    <mergeCell ref="J112:K112"/>
    <mergeCell ref="F112:G112"/>
    <mergeCell ref="H112:I112"/>
    <mergeCell ref="F113:G113"/>
    <mergeCell ref="L113:M113"/>
    <mergeCell ref="H49:I49"/>
    <mergeCell ref="J49:K49"/>
    <mergeCell ref="J79:K79"/>
    <mergeCell ref="H69:I69"/>
    <mergeCell ref="H77:I77"/>
    <mergeCell ref="J69:K69"/>
    <mergeCell ref="J90:K90"/>
    <mergeCell ref="J77:K77"/>
    <mergeCell ref="F69:G69"/>
    <mergeCell ref="F79:G79"/>
    <mergeCell ref="F80:G80"/>
    <mergeCell ref="H90:I90"/>
    <mergeCell ref="F77:G77"/>
    <mergeCell ref="F88:G88"/>
    <mergeCell ref="T113:U113"/>
    <mergeCell ref="R121:S121"/>
    <mergeCell ref="P121:Q121"/>
    <mergeCell ref="L80:M80"/>
    <mergeCell ref="L88:M88"/>
    <mergeCell ref="N101:O101"/>
    <mergeCell ref="N99:O99"/>
    <mergeCell ref="L112:M112"/>
    <mergeCell ref="P113:Q113"/>
    <mergeCell ref="N113:O113"/>
    <mergeCell ref="T121:U121"/>
    <mergeCell ref="N110:O110"/>
    <mergeCell ref="N112:O112"/>
    <mergeCell ref="R112:S112"/>
    <mergeCell ref="R80:S80"/>
    <mergeCell ref="P110:Q110"/>
    <mergeCell ref="N80:O80"/>
    <mergeCell ref="N102:O102"/>
    <mergeCell ref="N91:O91"/>
    <mergeCell ref="R102:S102"/>
    <mergeCell ref="P102:Q102"/>
    <mergeCell ref="R101:S101"/>
    <mergeCell ref="P112:Q112"/>
    <mergeCell ref="R113:S113"/>
    <mergeCell ref="T137:U139"/>
    <mergeCell ref="R136:S136"/>
    <mergeCell ref="T143:U145"/>
    <mergeCell ref="T136:U136"/>
    <mergeCell ref="F147:G148"/>
    <mergeCell ref="H146:I146"/>
    <mergeCell ref="J146:K146"/>
    <mergeCell ref="L146:M146"/>
    <mergeCell ref="N146:O146"/>
    <mergeCell ref="N137:O139"/>
    <mergeCell ref="N136:O136"/>
    <mergeCell ref="J136:K136"/>
    <mergeCell ref="L136:M136"/>
    <mergeCell ref="P136:Q136"/>
    <mergeCell ref="J137:K139"/>
    <mergeCell ref="P137:Q139"/>
    <mergeCell ref="H143:I145"/>
    <mergeCell ref="P146:Q146"/>
    <mergeCell ref="L140:M140"/>
    <mergeCell ref="N140:O140"/>
    <mergeCell ref="J141:K142"/>
    <mergeCell ref="J140:K140"/>
    <mergeCell ref="N143:O145"/>
    <mergeCell ref="L143:M145"/>
    <mergeCell ref="T48:U48"/>
    <mergeCell ref="T57:U57"/>
    <mergeCell ref="T102:U102"/>
    <mergeCell ref="P91:Q91"/>
    <mergeCell ref="R91:S91"/>
    <mergeCell ref="R90:S90"/>
    <mergeCell ref="T90:U90"/>
    <mergeCell ref="T91:U91"/>
    <mergeCell ref="T99:U99"/>
    <mergeCell ref="T101:U101"/>
    <mergeCell ref="T88:U88"/>
    <mergeCell ref="R88:S88"/>
    <mergeCell ref="T80:U80"/>
    <mergeCell ref="T79:U79"/>
    <mergeCell ref="R79:S79"/>
    <mergeCell ref="R99:S99"/>
    <mergeCell ref="P79:Q79"/>
    <mergeCell ref="P90:Q90"/>
    <mergeCell ref="P99:Q99"/>
    <mergeCell ref="P101:Q101"/>
    <mergeCell ref="P88:Q88"/>
    <mergeCell ref="P80:Q80"/>
    <mergeCell ref="R57:S57"/>
    <mergeCell ref="H3:I3"/>
    <mergeCell ref="H26:I26"/>
    <mergeCell ref="J26:K26"/>
    <mergeCell ref="L26:M26"/>
    <mergeCell ref="H15:I15"/>
    <mergeCell ref="J15:K15"/>
    <mergeCell ref="H24:I24"/>
    <mergeCell ref="J4:K4"/>
    <mergeCell ref="J16:K16"/>
    <mergeCell ref="J24:K24"/>
    <mergeCell ref="D26:D28"/>
    <mergeCell ref="D37:D39"/>
    <mergeCell ref="H27:I27"/>
    <mergeCell ref="L27:M27"/>
    <mergeCell ref="T46:U46"/>
    <mergeCell ref="R27:S27"/>
    <mergeCell ref="N57:O57"/>
    <mergeCell ref="P57:Q57"/>
    <mergeCell ref="T27:U27"/>
    <mergeCell ref="T37:U37"/>
    <mergeCell ref="N27:O27"/>
    <mergeCell ref="R35:S35"/>
    <mergeCell ref="P27:Q27"/>
    <mergeCell ref="P48:Q48"/>
    <mergeCell ref="N38:O38"/>
    <mergeCell ref="N37:O37"/>
    <mergeCell ref="R46:S46"/>
    <mergeCell ref="P46:Q46"/>
    <mergeCell ref="N46:O46"/>
    <mergeCell ref="N48:O48"/>
    <mergeCell ref="P49:Q49"/>
    <mergeCell ref="R49:S49"/>
    <mergeCell ref="R48:S48"/>
    <mergeCell ref="T49:U49"/>
    <mergeCell ref="C198:U199"/>
    <mergeCell ref="D90:D92"/>
    <mergeCell ref="D68:D70"/>
    <mergeCell ref="D79:D81"/>
    <mergeCell ref="L137:M139"/>
    <mergeCell ref="N69:O69"/>
    <mergeCell ref="T112:U112"/>
    <mergeCell ref="F146:G146"/>
    <mergeCell ref="T110:U110"/>
    <mergeCell ref="T69:U69"/>
    <mergeCell ref="P69:Q69"/>
    <mergeCell ref="N77:O77"/>
    <mergeCell ref="P77:Q77"/>
    <mergeCell ref="T77:U77"/>
    <mergeCell ref="L69:M69"/>
    <mergeCell ref="R69:S69"/>
    <mergeCell ref="R68:S68"/>
    <mergeCell ref="P68:Q68"/>
    <mergeCell ref="T68:U68"/>
    <mergeCell ref="H110:I110"/>
    <mergeCell ref="R110:S110"/>
    <mergeCell ref="H88:I88"/>
    <mergeCell ref="H79:I79"/>
    <mergeCell ref="L91:M91"/>
    <mergeCell ref="P15:Q15"/>
    <mergeCell ref="P13:Q13"/>
    <mergeCell ref="N4:O4"/>
    <mergeCell ref="P26:Q26"/>
    <mergeCell ref="T4:U4"/>
    <mergeCell ref="C135:C136"/>
    <mergeCell ref="D135:D136"/>
    <mergeCell ref="D101:D103"/>
    <mergeCell ref="D112:D114"/>
    <mergeCell ref="J38:K38"/>
    <mergeCell ref="F38:G38"/>
    <mergeCell ref="J48:K48"/>
    <mergeCell ref="T26:U26"/>
    <mergeCell ref="D48:D50"/>
    <mergeCell ref="F46:G46"/>
    <mergeCell ref="F48:G48"/>
    <mergeCell ref="F27:G27"/>
    <mergeCell ref="F49:G49"/>
    <mergeCell ref="F35:G35"/>
    <mergeCell ref="F37:G37"/>
    <mergeCell ref="H38:I38"/>
    <mergeCell ref="L38:M38"/>
    <mergeCell ref="J35:K35"/>
    <mergeCell ref="J27:K27"/>
    <mergeCell ref="D4:D6"/>
    <mergeCell ref="D15:D17"/>
    <mergeCell ref="P35:Q35"/>
    <mergeCell ref="P38:Q38"/>
    <mergeCell ref="T35:U35"/>
    <mergeCell ref="R38:S38"/>
    <mergeCell ref="P37:Q37"/>
    <mergeCell ref="R37:S37"/>
    <mergeCell ref="T38:U38"/>
    <mergeCell ref="R24:S24"/>
    <mergeCell ref="T15:U15"/>
    <mergeCell ref="R15:S15"/>
    <mergeCell ref="L35:M35"/>
    <mergeCell ref="R16:S16"/>
    <mergeCell ref="T16:U16"/>
    <mergeCell ref="T24:U24"/>
    <mergeCell ref="L15:M15"/>
    <mergeCell ref="L16:M16"/>
    <mergeCell ref="R26:S26"/>
    <mergeCell ref="P4:Q4"/>
    <mergeCell ref="P5:Q5"/>
    <mergeCell ref="P16:Q16"/>
    <mergeCell ref="L4:M4"/>
    <mergeCell ref="N13:O13"/>
    <mergeCell ref="N15:O15"/>
    <mergeCell ref="N35:O35"/>
    <mergeCell ref="L37:M37"/>
    <mergeCell ref="F26:G26"/>
    <mergeCell ref="H16:I16"/>
    <mergeCell ref="H35:I35"/>
    <mergeCell ref="J37:K37"/>
    <mergeCell ref="N26:O26"/>
    <mergeCell ref="F24:G24"/>
    <mergeCell ref="L24:M24"/>
    <mergeCell ref="N16:O16"/>
    <mergeCell ref="F16:G16"/>
    <mergeCell ref="N24:O24"/>
    <mergeCell ref="H37:I37"/>
    <mergeCell ref="P24:Q24"/>
    <mergeCell ref="H140:I140"/>
    <mergeCell ref="H141:I142"/>
    <mergeCell ref="R141:S142"/>
    <mergeCell ref="R143:S145"/>
    <mergeCell ref="P143:Q145"/>
    <mergeCell ref="J143:K145"/>
    <mergeCell ref="F140:G140"/>
    <mergeCell ref="F141:G142"/>
    <mergeCell ref="L99:M99"/>
    <mergeCell ref="N79:O79"/>
    <mergeCell ref="F57:G57"/>
    <mergeCell ref="H57:I57"/>
    <mergeCell ref="H68:I68"/>
    <mergeCell ref="F68:G68"/>
    <mergeCell ref="J68:K68"/>
    <mergeCell ref="L57:M57"/>
    <mergeCell ref="L68:M68"/>
    <mergeCell ref="H46:I46"/>
    <mergeCell ref="J46:K46"/>
    <mergeCell ref="J80:K80"/>
    <mergeCell ref="J88:K88"/>
    <mergeCell ref="J57:K57"/>
    <mergeCell ref="H48:I48"/>
    <mergeCell ref="N158:O158"/>
    <mergeCell ref="P158:Q158"/>
    <mergeCell ref="T147:U148"/>
    <mergeCell ref="H153:I154"/>
    <mergeCell ref="J153:K154"/>
    <mergeCell ref="L153:M154"/>
    <mergeCell ref="N153:O154"/>
    <mergeCell ref="P153:Q154"/>
    <mergeCell ref="R153:S154"/>
    <mergeCell ref="T153:U154"/>
    <mergeCell ref="H147:I148"/>
    <mergeCell ref="J147:K148"/>
    <mergeCell ref="L147:M148"/>
    <mergeCell ref="N147:O148"/>
    <mergeCell ref="P147:Q148"/>
    <mergeCell ref="R147:S148"/>
    <mergeCell ref="N149:O151"/>
    <mergeCell ref="H149:I151"/>
    <mergeCell ref="J149:K151"/>
    <mergeCell ref="H155:I157"/>
    <mergeCell ref="H152:I152"/>
    <mergeCell ref="J152:K152"/>
    <mergeCell ref="F149:G151"/>
    <mergeCell ref="N155:O157"/>
    <mergeCell ref="T155:U157"/>
    <mergeCell ref="F177:G178"/>
    <mergeCell ref="H176:I176"/>
    <mergeCell ref="J176:K176"/>
    <mergeCell ref="L176:M176"/>
    <mergeCell ref="N176:O176"/>
    <mergeCell ref="P176:Q176"/>
    <mergeCell ref="R164:S164"/>
    <mergeCell ref="T164:U164"/>
    <mergeCell ref="H165:I166"/>
    <mergeCell ref="J165:K166"/>
    <mergeCell ref="L165:M166"/>
    <mergeCell ref="N165:O166"/>
    <mergeCell ref="P165:Q166"/>
    <mergeCell ref="R165:S166"/>
    <mergeCell ref="T165:U166"/>
    <mergeCell ref="J164:K164"/>
    <mergeCell ref="H167:I169"/>
    <mergeCell ref="N164:O164"/>
    <mergeCell ref="P164:Q164"/>
    <mergeCell ref="L170:M170"/>
    <mergeCell ref="N170:O170"/>
    <mergeCell ref="T167:U169"/>
    <mergeCell ref="T173:U175"/>
    <mergeCell ref="L173:M175"/>
    <mergeCell ref="T176:U176"/>
    <mergeCell ref="H177:I178"/>
    <mergeCell ref="J177:K178"/>
    <mergeCell ref="L177:M178"/>
    <mergeCell ref="N177:O178"/>
    <mergeCell ref="P177:Q178"/>
    <mergeCell ref="R177:S178"/>
    <mergeCell ref="T177:U178"/>
    <mergeCell ref="L171:M172"/>
    <mergeCell ref="N171:O172"/>
    <mergeCell ref="P171:Q172"/>
    <mergeCell ref="R171:S172"/>
    <mergeCell ref="H188:I188"/>
    <mergeCell ref="J188:K188"/>
    <mergeCell ref="L188:M188"/>
    <mergeCell ref="N188:O188"/>
    <mergeCell ref="P188:Q188"/>
    <mergeCell ref="R188:S188"/>
    <mergeCell ref="T188:U188"/>
    <mergeCell ref="H183:I184"/>
    <mergeCell ref="J183:K184"/>
    <mergeCell ref="L183:M184"/>
    <mergeCell ref="N183:O184"/>
    <mergeCell ref="P183:Q184"/>
    <mergeCell ref="R183:S184"/>
    <mergeCell ref="L185:M187"/>
    <mergeCell ref="N185:O187"/>
    <mergeCell ref="J185:K187"/>
    <mergeCell ref="B1:B3"/>
    <mergeCell ref="B4:B5"/>
    <mergeCell ref="R194:S194"/>
    <mergeCell ref="T194:U194"/>
    <mergeCell ref="H195:I196"/>
    <mergeCell ref="J195:K196"/>
    <mergeCell ref="L195:M196"/>
    <mergeCell ref="N195:O196"/>
    <mergeCell ref="P195:Q196"/>
    <mergeCell ref="R195:S196"/>
    <mergeCell ref="T195:U196"/>
    <mergeCell ref="P189:Q190"/>
    <mergeCell ref="R189:S190"/>
    <mergeCell ref="T189:U190"/>
    <mergeCell ref="F194:G194"/>
    <mergeCell ref="F195:G196"/>
    <mergeCell ref="H194:I194"/>
    <mergeCell ref="J194:K194"/>
    <mergeCell ref="L194:M194"/>
    <mergeCell ref="N194:O194"/>
    <mergeCell ref="P194:Q194"/>
    <mergeCell ref="T183:U184"/>
    <mergeCell ref="F188:G188"/>
    <mergeCell ref="F189:G190"/>
  </mergeCells>
  <phoneticPr fontId="78" type="noConversion"/>
  <conditionalFormatting sqref="C4 C15 C26 C37 C48 C68 C79 C90 C101 C112">
    <cfRule type="expression" dxfId="162" priority="37" stopIfTrue="1">
      <formula>AA3&gt;10</formula>
    </cfRule>
  </conditionalFormatting>
  <conditionalFormatting sqref="Z3 Z100 Z14 Z25 Z36 Z47 Z67 Z78 Z89 Z111">
    <cfRule type="expression" dxfId="161" priority="39" stopIfTrue="1">
      <formula>AA3&gt;10</formula>
    </cfRule>
  </conditionalFormatting>
  <conditionalFormatting sqref="U14 U25 U36 U47 U67 U78 U89 U100 U111">
    <cfRule type="expression" dxfId="160" priority="40" stopIfTrue="1">
      <formula>AD14&lt;0</formula>
    </cfRule>
  </conditionalFormatting>
  <conditionalFormatting sqref="Q111 Q14 Q25 Q36 Q47 Q67 Q78 Q89 Q100">
    <cfRule type="expression" dxfId="159" priority="42" stopIfTrue="1">
      <formula>AD14&lt;0</formula>
    </cfRule>
  </conditionalFormatting>
  <conditionalFormatting sqref="R111 R14 R25 R36 R47 R67 R78 R89 R100">
    <cfRule type="expression" dxfId="158" priority="43" stopIfTrue="1">
      <formula>AD14&lt;0</formula>
    </cfRule>
  </conditionalFormatting>
  <conditionalFormatting sqref="S111 S14 S25 S36 S47 S67 S78 S89 S100">
    <cfRule type="expression" dxfId="157" priority="44" stopIfTrue="1">
      <formula>AD14&lt;0</formula>
    </cfRule>
  </conditionalFormatting>
  <conditionalFormatting sqref="T111 T14 T25 T36 T47 T67 T78 T89 T100">
    <cfRule type="expression" dxfId="156" priority="45" stopIfTrue="1">
      <formula>AD14&lt;0</formula>
    </cfRule>
  </conditionalFormatting>
  <conditionalFormatting sqref="AA3 AA14 AA25 AA36 AA47 AA67 AA78 AA89 AA100 AA111">
    <cfRule type="expression" dxfId="155" priority="38" stopIfTrue="1">
      <formula>AA3&gt;10</formula>
    </cfRule>
  </conditionalFormatting>
  <conditionalFormatting sqref="G123">
    <cfRule type="expression" dxfId="154" priority="36" stopIfTrue="1">
      <formula>G123&gt;30</formula>
    </cfRule>
  </conditionalFormatting>
  <conditionalFormatting sqref="G59">
    <cfRule type="expression" dxfId="153" priority="32" stopIfTrue="1">
      <formula>G59&gt;30</formula>
    </cfRule>
  </conditionalFormatting>
  <conditionalFormatting sqref="P14 P25 P36 P47 P67 P78 P89 P100 P111">
    <cfRule type="expression" dxfId="152" priority="67" stopIfTrue="1">
      <formula>AD14&lt;0</formula>
    </cfRule>
  </conditionalFormatting>
  <conditionalFormatting sqref="P1:U1">
    <cfRule type="expression" dxfId="151" priority="126" stopIfTrue="1">
      <formula>$AD$3&lt;0</formula>
    </cfRule>
  </conditionalFormatting>
  <conditionalFormatting sqref="S123">
    <cfRule type="expression" dxfId="150" priority="9" stopIfTrue="1">
      <formula>S123&gt;31</formula>
    </cfRule>
  </conditionalFormatting>
  <conditionalFormatting sqref="I59">
    <cfRule type="expression" dxfId="149" priority="7" stopIfTrue="1">
      <formula>I59&gt;31</formula>
    </cfRule>
  </conditionalFormatting>
  <conditionalFormatting sqref="U59">
    <cfRule type="expression" dxfId="148" priority="1" stopIfTrue="1">
      <formula>U59&gt;30</formula>
    </cfRule>
  </conditionalFormatting>
  <conditionalFormatting sqref="I123">
    <cfRule type="expression" dxfId="147" priority="14" stopIfTrue="1">
      <formula>I123&gt;31</formula>
    </cfRule>
  </conditionalFormatting>
  <conditionalFormatting sqref="K123">
    <cfRule type="expression" dxfId="146" priority="13" stopIfTrue="1">
      <formula>K123&gt;30</formula>
    </cfRule>
  </conditionalFormatting>
  <conditionalFormatting sqref="M123">
    <cfRule type="expression" dxfId="145" priority="12" stopIfTrue="1">
      <formula>M123&gt;31</formula>
    </cfRule>
  </conditionalFormatting>
  <conditionalFormatting sqref="O123">
    <cfRule type="expression" dxfId="144" priority="11" stopIfTrue="1">
      <formula>O123&gt;31</formula>
    </cfRule>
  </conditionalFormatting>
  <conditionalFormatting sqref="Q123">
    <cfRule type="expression" dxfId="143" priority="10" stopIfTrue="1">
      <formula>Q123&gt;30</formula>
    </cfRule>
  </conditionalFormatting>
  <conditionalFormatting sqref="U123">
    <cfRule type="expression" dxfId="142" priority="8" stopIfTrue="1">
      <formula>U123&gt;30</formula>
    </cfRule>
  </conditionalFormatting>
  <conditionalFormatting sqref="K59">
    <cfRule type="expression" dxfId="141" priority="6" stopIfTrue="1">
      <formula>K59&gt;30</formula>
    </cfRule>
  </conditionalFormatting>
  <conditionalFormatting sqref="M59">
    <cfRule type="expression" dxfId="140" priority="5" stopIfTrue="1">
      <formula>M59&gt;31</formula>
    </cfRule>
  </conditionalFormatting>
  <conditionalFormatting sqref="O59">
    <cfRule type="expression" dxfId="139" priority="4" stopIfTrue="1">
      <formula>O59&gt;31</formula>
    </cfRule>
  </conditionalFormatting>
  <conditionalFormatting sqref="Q59">
    <cfRule type="expression" dxfId="138" priority="3" stopIfTrue="1">
      <formula>Q59&gt;30</formula>
    </cfRule>
  </conditionalFormatting>
  <conditionalFormatting sqref="S59">
    <cfRule type="expression" dxfId="137" priority="2" stopIfTrue="1">
      <formula>S59&gt;31</formula>
    </cfRule>
  </conditionalFormatting>
  <dataValidations count="17">
    <dataValidation type="whole" allowBlank="1" showInputMessage="1" showErrorMessage="1" errorTitle="Plan Rolnośrodowiskowy" error="Miesiąc ma 30 dni." prompt="Max. 30 dni." sqref="K40 K51 K7 K104 Q104 Q40 Q7 K93 Q51 K18 Q18 Q93 K71 K29 Q29 K82 Q82 Q71 K115 Q115">
      <formula1>0</formula1>
      <formula2>30</formula2>
    </dataValidation>
    <dataValidation type="whole" allowBlank="1" showInputMessage="1" showErrorMessage="1" errorTitle="Plan Rolnośrodowiskowy" error="Ten miesiąc ma 31 dni." prompt="Max. 31 dni." sqref="I82 I7 M7 M82 I93 I18 O82 O7 M18 O18 I104 M104 I29 M29 O29 O104 I40 I51 M51 M40 O40 O51 M93 O93 I71 M71 O71 I115 M115 O115">
      <formula1>0</formula1>
      <formula2>31</formula2>
    </dataValidation>
    <dataValidation type="decimal" allowBlank="1" showErrorMessage="1" errorTitle="Plan Rolnośrodowiskowy" error="Dla buhaja DJP=1,4. Nie prowadzimy wypasu słoni." sqref="E82:E87 E7:E12 E93:E98 E104:E109 E18:E23 E29:E34 E40:E45 E51:E56 E115:E120 E71:E76">
      <formula1>0</formula1>
      <formula2>1.4</formula2>
    </dataValidation>
    <dataValidation type="decimal" allowBlank="1" showErrorMessage="1" errorTitle="Plan Rolnośrodowiskowy" error="Tak się nie da. Wpisz liczbę." sqref="F4:G4 F79:G79 F68:G68 F15:G15 F90:G90 F101:G101 F26:G26 F112:G112 F48:G48 F37:G37">
      <formula1>0</formula1>
      <formula2>999999</formula2>
    </dataValidation>
    <dataValidation type="whole" allowBlank="1" showErrorMessage="1" errorTitle="Plan Rolnośrodowiskowy" error="To nie apteka, wpisz całkowitą liczbę zwierząt." sqref="D7:D12 D104:D109 D18:D23 D29:D34 D40:D45 D51:D56 D115:D120 D82:D87 D93:D98 D71:D76">
      <formula1>0</formula1>
      <formula2>999999</formula2>
    </dataValidation>
    <dataValidation type="whole" allowBlank="1" showInputMessage="1" showErrorMessage="1" errorTitle="Plan Rolnośrodowiskowy" error="Miesiąc ma 30 dni." prompt="Sezon pastwiskowy zaczyna się nie wcześniej jak 1 maja, lecz  nie jest taki sam dla pak. 3 oraz 4 i 5.               Najlepiej  sprawdź.               Informnacje po prawej stronie arkusza." sqref="G7 G104 U104 U7 G18 U18 G29 U29 G40 U40 G51 U51 G71 U71 G82 U82 G93 U93 G115 U115">
      <formula1>0</formula1>
      <formula2>30</formula2>
    </dataValidation>
    <dataValidation type="whole" allowBlank="1" showInputMessage="1" showErrorMessage="1" errorTitle="Plan Rolnośrodowiskowy" error="Ten miesiąc ma 31 dni." prompt="Sezon nie trwa dłużej jak do 15 października              Sprawdź - informacje po prawej stronie arkusza." sqref="S104 S7 S18 S29 S40 S51 S71 S82 S93 S115">
      <formula1>0</formula1>
      <formula2>31</formula2>
    </dataValidation>
    <dataValidation type="list" errorStyle="information" allowBlank="1" showErrorMessage="1" errorTitle="Plan Rolnośrodowiskowy" error="Według wymagań poszczególnych pakietów sezon pastwiskowy może trwać: 168 dni, 133 dni lub 86 dni. A dla koników polskich i koni huculskich cały rok - czyli 365 dni. Chcesz ustalić własny okres wypasania stada?" sqref="N4:O4 N112:O112 N101:O101 N90:O90 N79:O79 N68:O68 N48:O48 N37:O37 N26:O26 N15:O15">
      <formula1>$AD$5:$AD$9</formula1>
    </dataValidation>
    <dataValidation type="decimal" errorStyle="information" allowBlank="1" showErrorMessage="1" errorTitle="Plan Rolnośrodowiskowy" error="Wpisz obsadę zwierząt - ilość DJP/ha.  W pakietach maksymalna wielkość obsady to - 1 DJP/ha. Sprawdź - informacja po prawej stronie tabeli." sqref="J4:K4 J15:K15 J26:K26 J37:K37 J48:K48 J68:K68 J79:K79 J90:K90 J101:K101 J112:K112">
      <formula1>0</formula1>
      <formula2>1</formula2>
    </dataValidation>
    <dataValidation type="whole" allowBlank="1" showInputMessage="1" showErrorMessage="1" errorTitle="Plan rolnośrodowiskowy" error="Kwiecień ma przecież tylko 30 dni." prompt="Na pewno chcesz tu wpisać?" sqref="G8:G12 G94:G98 G19:G23 G30:G34 G41:G45 G105:G109 G52:G56 G72:G76 G83:G87 G116:G120">
      <formula1>0</formula1>
      <formula2>30</formula2>
    </dataValidation>
    <dataValidation type="whole" allowBlank="1" showInputMessage="1" showErrorMessage="1" errorTitle="Plan rolnośrodowiskowy" error="Maj ma przecież tylko 31 dni." prompt="Na pewno chcesz tu wpisać?" sqref="I8:I12 I94:I98 I19:I23 I30:I34 I41:I45 I105:I109 I52:I56 I72:I76 I83:I87 I116:I120">
      <formula1>0</formula1>
      <formula2>31</formula2>
    </dataValidation>
    <dataValidation type="whole" allowBlank="1" showInputMessage="1" showErrorMessage="1" errorTitle="Plan rolnośrodowiskowy" error="Czerwiec ma przecież tylko 30 dni." prompt="Na pewno chcesz tu wpisać?" sqref="K116:K120 K94:K98 K19:K23 K30:K34 K41:K45 K105:K109 K52:K56 K72:K76 K83:K87 K8:K12">
      <formula1>0</formula1>
      <formula2>30</formula2>
    </dataValidation>
    <dataValidation type="whole" allowBlank="1" showInputMessage="1" showErrorMessage="1" errorTitle="Plan rolnośrodowiskowy" error="Lipiec ma przecież tylko 31 dni." prompt="Na pewno chcesz tu wpisać?" sqref="M8:M12 M94:M98 M19:M23 M30:M34 M41:M45 M105:M109 M52:M56 M72:M76 M83:M87 M116:M120">
      <formula1>0</formula1>
      <formula2>31</formula2>
    </dataValidation>
    <dataValidation type="whole" allowBlank="1" showInputMessage="1" showErrorMessage="1" errorTitle="Plan rolnośrodowiskowy" error="Sierpień ma przecież tylko 31 dni." prompt="Na pewno chcesz tu wpisać?" sqref="O8:O12 O94:O98 O19:O23 O30:O34 O41:O45 O105:O109 O52:O56 O72:O76 O83:O87 O116:O120">
      <formula1>0</formula1>
      <formula2>31</formula2>
    </dataValidation>
    <dataValidation type="whole" allowBlank="1" showInputMessage="1" showErrorMessage="1" errorTitle="Plan rolnośrodowiskowy" error="Wrzesień ma przecież tylko 30 dni." prompt="Na pewno chcesz tu wpisać?" sqref="Q8:Q12 Q94:Q98 Q19:Q23 Q30:Q34 Q41:Q45 Q105:Q109 Q52:Q56 Q72:Q76 Q83:Q87 Q116:Q120">
      <formula1>0</formula1>
      <formula2>30</formula2>
    </dataValidation>
    <dataValidation type="whole" allowBlank="1" showInputMessage="1" showErrorMessage="1" errorTitle="Plan rolnośrodowiskowy" error="Październik ma przecież tylko 31 dni." prompt="Na pewno chcesz tu wpisać?" sqref="S8:S12 S94:S98 S19:S23 S30:S34 S41:S45 S105:S109 S52:S56 S72:S76 S83:S87 S116:S120">
      <formula1>0</formula1>
      <formula2>31</formula2>
    </dataValidation>
    <dataValidation type="whole" allowBlank="1" showInputMessage="1" showErrorMessage="1" errorTitle="Plan rolnośrodowiskowy" error="Listopad ma przecież tylko 30 dni." prompt="Na pewno chcesz tu wpisać?" sqref="U8:U12 U94:U98 U19:U23 U30:U34 U41:U45 U105:U109 U52:U56 U72:U76 U83:U87 U116:U120">
      <formula1>0</formula1>
      <formula2>30</formula2>
    </dataValidation>
  </dataValidations>
  <printOptions horizontalCentered="1"/>
  <pageMargins left="0.51" right="0.23" top="0.82677165354330717" bottom="0.62" header="0.51181102362204722" footer="0.36"/>
  <pageSetup paperSize="9" scale="75" orientation="portrait" blackAndWhite="1" horizontalDpi="4294967295" verticalDpi="300" r:id="rId1"/>
  <headerFooter alignWithMargins="0">
    <oddHeader>&amp;CPLAN DZIAŁALNOŚCI ROLNOŚRODOWISKOWEJ</oddHeader>
    <oddFooter>&amp;C&amp;8&amp;A (str. &amp;P z &amp;N)&amp;R&amp;8Podpis doradcy/eksperta .........................</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3"/>
  </sheetPr>
  <dimension ref="A1:AG209"/>
  <sheetViews>
    <sheetView showGridLines="0" showZeros="0" topLeftCell="B1" zoomScaleNormal="100" workbookViewId="0">
      <selection activeCell="C5" sqref="C5"/>
    </sheetView>
  </sheetViews>
  <sheetFormatPr defaultRowHeight="12.75"/>
  <cols>
    <col min="1" max="1" width="4.7109375" style="73" hidden="1" customWidth="1"/>
    <col min="2" max="2" width="7.5703125" style="73" customWidth="1"/>
    <col min="3" max="3" width="23.140625" style="73" customWidth="1"/>
    <col min="4" max="4" width="6.28515625" style="73" customWidth="1"/>
    <col min="5" max="5" width="10.28515625" style="73" customWidth="1"/>
    <col min="6" max="21" width="4.85546875" style="73" customWidth="1"/>
    <col min="22" max="24" width="1" style="73" customWidth="1"/>
    <col min="25" max="25" width="32.7109375" style="73" customWidth="1"/>
    <col min="26" max="26" width="7.7109375" style="73" customWidth="1"/>
    <col min="27" max="27" width="12.28515625" style="73" customWidth="1"/>
    <col min="28" max="28" width="69.140625" style="73" customWidth="1"/>
    <col min="29" max="29" width="14.85546875" style="73" customWidth="1"/>
    <col min="30" max="30" width="15.5703125" style="73" hidden="1" customWidth="1"/>
    <col min="31" max="33" width="9.140625" style="73" hidden="1" customWidth="1"/>
    <col min="34" max="16384" width="9.140625" style="73"/>
  </cols>
  <sheetData>
    <row r="1" spans="2:30" s="67" customFormat="1" ht="12.75" customHeight="1">
      <c r="B1" s="1581" t="s">
        <v>89</v>
      </c>
      <c r="C1" s="68" t="s">
        <v>2037</v>
      </c>
      <c r="D1" s="69"/>
      <c r="E1" s="70"/>
      <c r="F1" s="71"/>
      <c r="G1" s="71"/>
      <c r="H1" s="71"/>
      <c r="I1" s="71"/>
      <c r="J1" s="71"/>
      <c r="K1" s="71"/>
      <c r="L1" s="71"/>
      <c r="M1" s="71"/>
      <c r="N1" s="71"/>
      <c r="O1" s="71"/>
      <c r="P1" s="72"/>
      <c r="Q1" s="72"/>
      <c r="R1" s="72"/>
      <c r="S1" s="72"/>
      <c r="T1" s="70"/>
      <c r="U1" s="589" t="str">
        <f>IF(R4-T4&gt;=0,"","Przekroczona maksymalna obsada.")</f>
        <v/>
      </c>
      <c r="V1" s="71"/>
      <c r="Y1" s="289" t="s">
        <v>2119</v>
      </c>
      <c r="Z1" s="2188">
        <v>10</v>
      </c>
      <c r="AA1" s="2188"/>
      <c r="AB1" s="575"/>
      <c r="AD1" s="67" t="s">
        <v>295</v>
      </c>
    </row>
    <row r="2" spans="2:30" ht="3.75" customHeight="1">
      <c r="B2" s="1581"/>
      <c r="C2" s="72"/>
      <c r="D2" s="72"/>
      <c r="E2" s="72"/>
      <c r="F2" s="72"/>
      <c r="G2" s="72"/>
      <c r="H2" s="72"/>
      <c r="I2" s="72"/>
      <c r="J2" s="72"/>
      <c r="K2" s="72"/>
      <c r="L2" s="72"/>
      <c r="M2" s="72"/>
      <c r="N2" s="72"/>
      <c r="O2" s="72"/>
      <c r="P2" s="72"/>
      <c r="Q2" s="72"/>
      <c r="R2" s="72"/>
      <c r="S2" s="72"/>
      <c r="T2" s="72"/>
      <c r="U2" s="72"/>
      <c r="V2" s="70"/>
    </row>
    <row r="3" spans="2:30" ht="16.5" customHeight="1">
      <c r="B3" s="1581"/>
      <c r="C3" s="72"/>
      <c r="D3" s="74" t="s">
        <v>1965</v>
      </c>
      <c r="E3" s="559">
        <f>'Og s1'!K8</f>
        <v>2016</v>
      </c>
      <c r="F3" s="555"/>
      <c r="G3" s="556"/>
      <c r="H3" s="2071"/>
      <c r="I3" s="2071"/>
      <c r="J3" s="556"/>
      <c r="K3" s="556"/>
      <c r="L3" s="556"/>
      <c r="M3" s="557"/>
      <c r="N3" s="556"/>
      <c r="O3" s="556"/>
      <c r="P3" s="556"/>
      <c r="Q3" s="556"/>
      <c r="R3" s="556"/>
      <c r="S3" s="556"/>
      <c r="T3" s="558"/>
      <c r="V3" s="70"/>
      <c r="Z3" s="292" t="str">
        <f>"Osiagnięte obciążenie pastwiska: "&amp;C5</f>
        <v xml:space="preserve">Osiagnięte obciążenie pastwiska: </v>
      </c>
      <c r="AA3" s="293">
        <f>IF(F4=0,0,(D7*E7+D8*E8+D9*E9+D10*E10+D11*E11+D12*E12)/F4)</f>
        <v>0</v>
      </c>
      <c r="AD3" s="294">
        <f>R4-T4</f>
        <v>0</v>
      </c>
    </row>
    <row r="4" spans="2:30" ht="36" customHeight="1" thickBot="1">
      <c r="B4" s="1580" t="s">
        <v>2339</v>
      </c>
      <c r="C4" s="345" t="str">
        <f>IF(AA3&gt;10,"Zbyt dużo zwierząt na pastwisku!","Nazwa działki")</f>
        <v>Nazwa działki</v>
      </c>
      <c r="D4" s="2008" t="s">
        <v>812</v>
      </c>
      <c r="E4" s="358" t="s">
        <v>1966</v>
      </c>
      <c r="F4" s="2000"/>
      <c r="G4" s="2001"/>
      <c r="H4" s="2025" t="s">
        <v>1967</v>
      </c>
      <c r="I4" s="2026"/>
      <c r="J4" s="2004"/>
      <c r="K4" s="2004"/>
      <c r="L4" s="2025" t="s">
        <v>1968</v>
      </c>
      <c r="M4" s="2026"/>
      <c r="N4" s="1996"/>
      <c r="O4" s="1997"/>
      <c r="P4" s="2021" t="s">
        <v>1969</v>
      </c>
      <c r="Q4" s="2022"/>
      <c r="R4" s="2031">
        <f>F4*J4*N4</f>
        <v>0</v>
      </c>
      <c r="S4" s="2031"/>
      <c r="T4" s="2031">
        <f>F13+H13+J13+L13+N13+P13+R13+T13</f>
        <v>0</v>
      </c>
      <c r="U4" s="2032"/>
      <c r="V4" s="70"/>
      <c r="Y4" s="2189" t="s">
        <v>1270</v>
      </c>
      <c r="Z4" s="2189"/>
      <c r="AB4" s="1300" t="s">
        <v>225</v>
      </c>
    </row>
    <row r="5" spans="2:30" ht="17.25" customHeight="1" thickBot="1">
      <c r="B5" s="1580"/>
      <c r="C5" s="79"/>
      <c r="D5" s="2009"/>
      <c r="E5" s="80" t="s">
        <v>1970</v>
      </c>
      <c r="F5" s="2023" t="s">
        <v>1971</v>
      </c>
      <c r="G5" s="2024"/>
      <c r="H5" s="2023" t="s">
        <v>1229</v>
      </c>
      <c r="I5" s="2024"/>
      <c r="J5" s="2023" t="s">
        <v>1230</v>
      </c>
      <c r="K5" s="2024"/>
      <c r="L5" s="2023" t="s">
        <v>1231</v>
      </c>
      <c r="M5" s="2024"/>
      <c r="N5" s="2023" t="s">
        <v>1232</v>
      </c>
      <c r="O5" s="2024"/>
      <c r="P5" s="2023" t="s">
        <v>1233</v>
      </c>
      <c r="Q5" s="2024"/>
      <c r="R5" s="2023" t="s">
        <v>1234</v>
      </c>
      <c r="S5" s="2024"/>
      <c r="T5" s="2023" t="s">
        <v>1972</v>
      </c>
      <c r="U5" s="2024"/>
      <c r="V5" s="70"/>
      <c r="AB5" s="1301" t="s">
        <v>1734</v>
      </c>
      <c r="AC5" s="578" t="s">
        <v>1136</v>
      </c>
      <c r="AD5" s="579"/>
    </row>
    <row r="6" spans="2:30" ht="17.25" customHeight="1" thickBot="1">
      <c r="B6" s="1366"/>
      <c r="C6" s="81" t="s">
        <v>1973</v>
      </c>
      <c r="D6" s="2010"/>
      <c r="E6" s="973" t="s">
        <v>850</v>
      </c>
      <c r="F6" s="82" t="s">
        <v>1974</v>
      </c>
      <c r="G6" s="83" t="s">
        <v>1975</v>
      </c>
      <c r="H6" s="82" t="s">
        <v>1974</v>
      </c>
      <c r="I6" s="83" t="s">
        <v>1975</v>
      </c>
      <c r="J6" s="82" t="s">
        <v>1974</v>
      </c>
      <c r="K6" s="83" t="s">
        <v>1975</v>
      </c>
      <c r="L6" s="82" t="s">
        <v>1974</v>
      </c>
      <c r="M6" s="83" t="s">
        <v>1975</v>
      </c>
      <c r="N6" s="82" t="s">
        <v>1974</v>
      </c>
      <c r="O6" s="83" t="s">
        <v>1975</v>
      </c>
      <c r="P6" s="82" t="s">
        <v>1974</v>
      </c>
      <c r="Q6" s="83" t="s">
        <v>1975</v>
      </c>
      <c r="R6" s="82" t="s">
        <v>1974</v>
      </c>
      <c r="S6" s="83" t="s">
        <v>1975</v>
      </c>
      <c r="T6" s="82" t="s">
        <v>1974</v>
      </c>
      <c r="U6" s="83" t="s">
        <v>1975</v>
      </c>
      <c r="V6" s="70"/>
      <c r="Y6" s="84" t="s">
        <v>660</v>
      </c>
      <c r="Z6" s="85" t="s">
        <v>850</v>
      </c>
      <c r="AB6" s="1302" t="s">
        <v>1063</v>
      </c>
      <c r="AC6" s="582">
        <f>31+30+31+31+30+15</f>
        <v>168</v>
      </c>
      <c r="AD6" s="580">
        <f>31+30+31+31+30+15</f>
        <v>168</v>
      </c>
    </row>
    <row r="7" spans="2:30" ht="15" customHeight="1" thickBot="1">
      <c r="B7" s="1228" t="s">
        <v>56</v>
      </c>
      <c r="C7" s="86"/>
      <c r="D7" s="91"/>
      <c r="E7" s="551"/>
      <c r="F7" s="87">
        <f t="shared" ref="F7:F12" si="0">IF(G7&gt;0,D7,0)</f>
        <v>0</v>
      </c>
      <c r="G7" s="88"/>
      <c r="H7" s="101">
        <f t="shared" ref="H7:H12" si="1">IF(I7&gt;0,D7,0)</f>
        <v>0</v>
      </c>
      <c r="I7" s="1364"/>
      <c r="J7" s="101">
        <f t="shared" ref="J7:J12" si="2">IF(K7&gt;0,D7,0)</f>
        <v>0</v>
      </c>
      <c r="K7" s="88"/>
      <c r="L7" s="101">
        <f t="shared" ref="L7:L12" si="3">IF(M7&gt;0,D7,0)</f>
        <v>0</v>
      </c>
      <c r="M7" s="88"/>
      <c r="N7" s="101">
        <f t="shared" ref="N7:N12" si="4">IF(O7&gt;0,D7,0)</f>
        <v>0</v>
      </c>
      <c r="O7" s="88">
        <v>0</v>
      </c>
      <c r="P7" s="101">
        <f t="shared" ref="P7:P12" si="5">IF(Q7&gt;0,D7,0)</f>
        <v>0</v>
      </c>
      <c r="Q7" s="88"/>
      <c r="R7" s="101">
        <f t="shared" ref="R7:R12" si="6">IF(S7&gt;0,D7,0)</f>
        <v>0</v>
      </c>
      <c r="S7" s="88"/>
      <c r="T7" s="101">
        <f t="shared" ref="T7:T12" si="7">IF(U7&gt;0,D7,0)</f>
        <v>0</v>
      </c>
      <c r="U7" s="88"/>
      <c r="V7" s="70"/>
      <c r="Y7" s="89" t="str">
        <f>'Og s6'!C14</f>
        <v>Buhaje</v>
      </c>
      <c r="Z7" s="90">
        <f>'Og s6'!E14</f>
        <v>1.4</v>
      </c>
      <c r="AB7" s="1302" t="s">
        <v>1064</v>
      </c>
      <c r="AC7" s="582">
        <f>11+30+31+31+30</f>
        <v>133</v>
      </c>
      <c r="AD7" s="580">
        <f>11+30+31+31+30</f>
        <v>133</v>
      </c>
    </row>
    <row r="8" spans="2:30" ht="15" customHeight="1" thickBot="1">
      <c r="B8" s="1228" t="s">
        <v>56</v>
      </c>
      <c r="C8" s="86"/>
      <c r="D8" s="91"/>
      <c r="E8" s="551"/>
      <c r="F8" s="87">
        <f t="shared" si="0"/>
        <v>0</v>
      </c>
      <c r="G8" s="1365">
        <f>IF($D8&gt;0,G$7,0)</f>
        <v>0</v>
      </c>
      <c r="H8" s="101">
        <f t="shared" si="1"/>
        <v>0</v>
      </c>
      <c r="I8" s="1365">
        <f>IF($D8&gt;0,I$7,0)</f>
        <v>0</v>
      </c>
      <c r="J8" s="101">
        <f t="shared" si="2"/>
        <v>0</v>
      </c>
      <c r="K8" s="1365">
        <f>IF($D8&gt;0,K$7,0)</f>
        <v>0</v>
      </c>
      <c r="L8" s="101">
        <f t="shared" si="3"/>
        <v>0</v>
      </c>
      <c r="M8" s="1365">
        <f>IF($D8&gt;0,M$7,0)</f>
        <v>0</v>
      </c>
      <c r="N8" s="101">
        <f t="shared" si="4"/>
        <v>0</v>
      </c>
      <c r="O8" s="1365">
        <f>IF($D8&gt;0,O$7,0)</f>
        <v>0</v>
      </c>
      <c r="P8" s="101">
        <f t="shared" si="5"/>
        <v>0</v>
      </c>
      <c r="Q8" s="1365">
        <f>IF($D8&gt;0,Q$7,0)</f>
        <v>0</v>
      </c>
      <c r="R8" s="101">
        <f t="shared" si="6"/>
        <v>0</v>
      </c>
      <c r="S8" s="1365">
        <f>IF($D8&gt;0,S$7,0)</f>
        <v>0</v>
      </c>
      <c r="T8" s="101">
        <f t="shared" si="7"/>
        <v>0</v>
      </c>
      <c r="U8" s="1365">
        <f>IF($D8&gt;0,U$7,0)</f>
        <v>0</v>
      </c>
      <c r="V8" s="70"/>
      <c r="Y8" s="89" t="str">
        <f>'Og s6'!C15</f>
        <v>Krowy</v>
      </c>
      <c r="Z8" s="90">
        <f>'Og s6'!E15</f>
        <v>1</v>
      </c>
      <c r="AB8" s="1301" t="s">
        <v>1065</v>
      </c>
      <c r="AD8" s="580">
        <f>10+31+30+15</f>
        <v>86</v>
      </c>
    </row>
    <row r="9" spans="2:30" ht="15" customHeight="1" thickBot="1">
      <c r="B9" s="1228" t="s">
        <v>56</v>
      </c>
      <c r="C9" s="86"/>
      <c r="D9" s="91"/>
      <c r="E9" s="551"/>
      <c r="F9" s="87">
        <f t="shared" si="0"/>
        <v>0</v>
      </c>
      <c r="G9" s="1365">
        <f>IF($D9&gt;0,G$7,0)</f>
        <v>0</v>
      </c>
      <c r="H9" s="101">
        <f t="shared" si="1"/>
        <v>0</v>
      </c>
      <c r="I9" s="1365">
        <f>IF($D9&gt;0,I$7,0)</f>
        <v>0</v>
      </c>
      <c r="J9" s="101">
        <f t="shared" si="2"/>
        <v>0</v>
      </c>
      <c r="K9" s="1365">
        <f>IF($D9&gt;0,K$7,0)</f>
        <v>0</v>
      </c>
      <c r="L9" s="101">
        <f t="shared" si="3"/>
        <v>0</v>
      </c>
      <c r="M9" s="1365">
        <f>IF($D9&gt;0,M$7,0)</f>
        <v>0</v>
      </c>
      <c r="N9" s="101">
        <f t="shared" si="4"/>
        <v>0</v>
      </c>
      <c r="O9" s="1365">
        <f>IF($D9&gt;0,O$7,0)</f>
        <v>0</v>
      </c>
      <c r="P9" s="101">
        <f t="shared" si="5"/>
        <v>0</v>
      </c>
      <c r="Q9" s="1365">
        <f>IF($D9&gt;0,Q$7,0)</f>
        <v>0</v>
      </c>
      <c r="R9" s="101">
        <f t="shared" si="6"/>
        <v>0</v>
      </c>
      <c r="S9" s="1365">
        <f>IF($D9&gt;0,S$7,0)</f>
        <v>0</v>
      </c>
      <c r="T9" s="101">
        <f t="shared" si="7"/>
        <v>0</v>
      </c>
      <c r="U9" s="1365">
        <f>IF($D9&gt;0,U$7,0)</f>
        <v>0</v>
      </c>
      <c r="V9" s="70"/>
      <c r="Y9" s="89" t="str">
        <f>'Og s6'!C16</f>
        <v>Jałówki cielne</v>
      </c>
      <c r="Z9" s="90">
        <f>'Og s6'!E16</f>
        <v>1</v>
      </c>
      <c r="AB9" s="1301" t="s">
        <v>1066</v>
      </c>
      <c r="AD9" s="580">
        <f>AC11</f>
        <v>244</v>
      </c>
    </row>
    <row r="10" spans="2:30" ht="15" customHeight="1" thickBot="1">
      <c r="B10" s="1228" t="s">
        <v>56</v>
      </c>
      <c r="C10" s="86"/>
      <c r="D10" s="91"/>
      <c r="E10" s="551"/>
      <c r="F10" s="87">
        <f t="shared" si="0"/>
        <v>0</v>
      </c>
      <c r="G10" s="1365">
        <f>IF($D10&gt;0,G$7,0)</f>
        <v>0</v>
      </c>
      <c r="H10" s="101">
        <f t="shared" si="1"/>
        <v>0</v>
      </c>
      <c r="I10" s="1365">
        <f>IF($D10&gt;0,I$7,0)</f>
        <v>0</v>
      </c>
      <c r="J10" s="101">
        <f t="shared" si="2"/>
        <v>0</v>
      </c>
      <c r="K10" s="1365">
        <f>IF($D10&gt;0,K$7,0)</f>
        <v>0</v>
      </c>
      <c r="L10" s="101">
        <f t="shared" si="3"/>
        <v>0</v>
      </c>
      <c r="M10" s="1365">
        <f>IF($D10&gt;0,M$7,0)</f>
        <v>0</v>
      </c>
      <c r="N10" s="101">
        <f t="shared" si="4"/>
        <v>0</v>
      </c>
      <c r="O10" s="1365">
        <f>IF($D10&gt;0,O$7,0)</f>
        <v>0</v>
      </c>
      <c r="P10" s="101">
        <f t="shared" si="5"/>
        <v>0</v>
      </c>
      <c r="Q10" s="1365">
        <f>IF($D10&gt;0,Q$7,0)</f>
        <v>0</v>
      </c>
      <c r="R10" s="101">
        <f t="shared" si="6"/>
        <v>0</v>
      </c>
      <c r="S10" s="1365">
        <f>IF($D10&gt;0,S$7,0)</f>
        <v>0</v>
      </c>
      <c r="T10" s="101">
        <f t="shared" si="7"/>
        <v>0</v>
      </c>
      <c r="U10" s="1365">
        <f>IF($D10&gt;0,U$7,0)</f>
        <v>0</v>
      </c>
      <c r="V10" s="70"/>
      <c r="Y10" s="89" t="str">
        <f>'Og s6'!C17</f>
        <v>Jałówki powyżej 1 roku</v>
      </c>
      <c r="Z10" s="90">
        <f>'Og s6'!E17</f>
        <v>0.8</v>
      </c>
      <c r="AB10" s="1301" t="s">
        <v>1074</v>
      </c>
      <c r="AC10" s="1303" t="s">
        <v>1062</v>
      </c>
      <c r="AD10" s="73" t="s">
        <v>1137</v>
      </c>
    </row>
    <row r="11" spans="2:30" ht="15" customHeight="1" thickBot="1">
      <c r="B11" s="1228" t="s">
        <v>56</v>
      </c>
      <c r="C11" s="86"/>
      <c r="D11" s="91"/>
      <c r="E11" s="551"/>
      <c r="F11" s="87">
        <f t="shared" si="0"/>
        <v>0</v>
      </c>
      <c r="G11" s="1365">
        <f>IF($D11&gt;0,G$7,0)</f>
        <v>0</v>
      </c>
      <c r="H11" s="101">
        <f t="shared" si="1"/>
        <v>0</v>
      </c>
      <c r="I11" s="1365">
        <f>IF($D11&gt;0,I$7,0)</f>
        <v>0</v>
      </c>
      <c r="J11" s="101">
        <f t="shared" si="2"/>
        <v>0</v>
      </c>
      <c r="K11" s="1365">
        <f>IF($D11&gt;0,K$7,0)</f>
        <v>0</v>
      </c>
      <c r="L11" s="101">
        <f t="shared" si="3"/>
        <v>0</v>
      </c>
      <c r="M11" s="1365">
        <f>IF($D11&gt;0,M$7,0)</f>
        <v>0</v>
      </c>
      <c r="N11" s="101">
        <f t="shared" si="4"/>
        <v>0</v>
      </c>
      <c r="O11" s="1365">
        <f>IF($D11&gt;0,O$7,0)</f>
        <v>0</v>
      </c>
      <c r="P11" s="101">
        <f t="shared" si="5"/>
        <v>0</v>
      </c>
      <c r="Q11" s="1365">
        <f>IF($D11&gt;0,Q$7,0)</f>
        <v>0</v>
      </c>
      <c r="R11" s="101">
        <f t="shared" si="6"/>
        <v>0</v>
      </c>
      <c r="S11" s="1365">
        <f>IF($D11&gt;0,S$7,0)</f>
        <v>0</v>
      </c>
      <c r="T11" s="101">
        <f t="shared" si="7"/>
        <v>0</v>
      </c>
      <c r="U11" s="1365">
        <f>IF($D11&gt;0,U$7,0)</f>
        <v>0</v>
      </c>
      <c r="V11" s="70"/>
      <c r="Y11" s="89" t="str">
        <f>'Og s6'!C18</f>
        <v>Jałówki od ½ do 1 roku</v>
      </c>
      <c r="Z11" s="90">
        <f>'Og s6'!E18</f>
        <v>0.3</v>
      </c>
      <c r="AB11" s="1302" t="s">
        <v>1134</v>
      </c>
      <c r="AC11" s="590">
        <f>30+31+30+31+31+30+31+30</f>
        <v>244</v>
      </c>
      <c r="AD11" s="586"/>
    </row>
    <row r="12" spans="2:30" ht="15" customHeight="1">
      <c r="B12" s="1228" t="s">
        <v>56</v>
      </c>
      <c r="C12" s="86"/>
      <c r="D12" s="92"/>
      <c r="E12" s="551"/>
      <c r="F12" s="87">
        <f t="shared" si="0"/>
        <v>0</v>
      </c>
      <c r="G12" s="1365">
        <f>IF($D12&gt;0,G$7,0)</f>
        <v>0</v>
      </c>
      <c r="H12" s="101">
        <f t="shared" si="1"/>
        <v>0</v>
      </c>
      <c r="I12" s="1365">
        <f>IF($D12&gt;0,I$7,0)</f>
        <v>0</v>
      </c>
      <c r="J12" s="101">
        <f t="shared" si="2"/>
        <v>0</v>
      </c>
      <c r="K12" s="1365">
        <f>IF($D12&gt;0,K$7,0)</f>
        <v>0</v>
      </c>
      <c r="L12" s="101">
        <f t="shared" si="3"/>
        <v>0</v>
      </c>
      <c r="M12" s="1365">
        <f>IF($D12&gt;0,M$7,0)</f>
        <v>0</v>
      </c>
      <c r="N12" s="101">
        <f t="shared" si="4"/>
        <v>0</v>
      </c>
      <c r="O12" s="1365">
        <f>IF($D12&gt;0,O$7,0)</f>
        <v>0</v>
      </c>
      <c r="P12" s="101">
        <f t="shared" si="5"/>
        <v>0</v>
      </c>
      <c r="Q12" s="1365">
        <f>IF($D12&gt;0,Q$7,0)</f>
        <v>0</v>
      </c>
      <c r="R12" s="101">
        <f t="shared" si="6"/>
        <v>0</v>
      </c>
      <c r="S12" s="1365">
        <f>IF($D12&gt;0,S$7,0)</f>
        <v>0</v>
      </c>
      <c r="T12" s="101">
        <f t="shared" si="7"/>
        <v>0</v>
      </c>
      <c r="U12" s="1365">
        <f>IF($D12&gt;0,U$7,0)</f>
        <v>0</v>
      </c>
      <c r="V12" s="70"/>
      <c r="Y12" s="89" t="str">
        <f>'Og s6'!C19</f>
        <v>Cielęta do ½ roku</v>
      </c>
      <c r="Z12" s="90">
        <f>'Og s6'!E19</f>
        <v>0.15</v>
      </c>
      <c r="AB12" s="1301" t="s">
        <v>226</v>
      </c>
      <c r="AD12" s="587">
        <v>0.5</v>
      </c>
    </row>
    <row r="13" spans="2:30" ht="16.5" customHeight="1" thickBot="1">
      <c r="B13" s="1228" t="s">
        <v>56</v>
      </c>
      <c r="C13" s="93" t="s">
        <v>661</v>
      </c>
      <c r="D13" s="94"/>
      <c r="E13" s="94"/>
      <c r="F13" s="2005">
        <f>$E7*F7*G7+$E8*F8*G8+$E9*F9*G9+$E10*F10*G10+$E11*F11*G11+$E12*F12*G12</f>
        <v>0</v>
      </c>
      <c r="G13" s="2006"/>
      <c r="H13" s="1988">
        <f>$E7*H7*I7+$E8*H8*I8+$E9*H9*I9+$E10*H10*I10+$E11*H11*I11+$E12*H12*I12</f>
        <v>0</v>
      </c>
      <c r="I13" s="1989"/>
      <c r="J13" s="1988">
        <f>$E7*J7*K7+$E8*J8*K8+$E9*J9*K9+$E10*J10*K10+$E11*J11*K11+$E12*J12*K12</f>
        <v>0</v>
      </c>
      <c r="K13" s="1989"/>
      <c r="L13" s="1988">
        <f>$E7*L7*M7+$E8*L8*M8+$E9*L9*M9+$E10*L10*M10+$E11*L11*M11+$E12*L12*M12</f>
        <v>0</v>
      </c>
      <c r="M13" s="1989"/>
      <c r="N13" s="1988">
        <f>$E7*N7*O7+$E8*N8*O8+$E9*N9*O9+$E10*N10*O10+$E11*N11*O11+$E12*N12*O12</f>
        <v>0</v>
      </c>
      <c r="O13" s="1989"/>
      <c r="P13" s="1988">
        <f>$E7*P7*Q7+$E8*P8*Q8+$E9*P9*Q9+$E10*P10*Q10+$E11*P11*Q11+$E12*P12*Q12</f>
        <v>0</v>
      </c>
      <c r="Q13" s="1989"/>
      <c r="R13" s="1988">
        <f>$E7*R7*S7+$E8*R8*S8+$E9*R9*S9+$E10*R10*S10+$E11*R11*S11+$E12*R12*S12</f>
        <v>0</v>
      </c>
      <c r="S13" s="1989"/>
      <c r="T13" s="1988">
        <f>$E7*T7*U7+$E8*T8*U8+$E9*T9*U9+$E10*T10*U10+$E11*T11*U11+$E12*T12*U12</f>
        <v>0</v>
      </c>
      <c r="U13" s="1989"/>
      <c r="V13" s="70"/>
      <c r="AB13" s="1301" t="s">
        <v>1135</v>
      </c>
      <c r="AD13" s="588">
        <v>1</v>
      </c>
    </row>
    <row r="14" spans="2:30" ht="12.75" customHeight="1">
      <c r="B14" s="1228" t="s">
        <v>56</v>
      </c>
      <c r="C14" s="72"/>
      <c r="D14" s="74"/>
      <c r="E14" s="95"/>
      <c r="F14" s="75"/>
      <c r="G14" s="72"/>
      <c r="H14" s="72"/>
      <c r="I14" s="72"/>
      <c r="J14" s="72"/>
      <c r="K14" s="72"/>
      <c r="L14" s="72"/>
      <c r="M14" s="76"/>
      <c r="N14" s="72"/>
      <c r="O14" s="72"/>
      <c r="P14" s="72"/>
      <c r="Q14" s="72"/>
      <c r="R14" s="72"/>
      <c r="S14" s="72"/>
      <c r="T14" s="70"/>
      <c r="U14" s="77" t="str">
        <f>IF(R15-T15&gt;=0,"","Przekroczona maksymalna obsada.")</f>
        <v/>
      </c>
      <c r="V14" s="70"/>
      <c r="Z14" s="292" t="str">
        <f>"Osiagnięte obciążenie pastwiska: "&amp;C16</f>
        <v xml:space="preserve">Osiagnięte obciążenie pastwiska: </v>
      </c>
      <c r="AA14" s="293">
        <f>IF(F15=0,0,(D18*E18+D19*E19+D20*E20+D21*E21+D22*E22+D23*E23)/F15)</f>
        <v>0</v>
      </c>
      <c r="AB14" s="1301" t="s">
        <v>1069</v>
      </c>
      <c r="AD14" s="294">
        <f>R15-T15</f>
        <v>0</v>
      </c>
    </row>
    <row r="15" spans="2:30" ht="36" customHeight="1" thickBot="1">
      <c r="B15" s="1228" t="str">
        <f>IF(SUM(F$18:U$23)&gt;0,"Wypełnione","")</f>
        <v/>
      </c>
      <c r="C15" s="96" t="str">
        <f>IF(AA14&gt;10,"Zbyt dużo zwierząt na pastwisku!","Nazwa działki")</f>
        <v>Nazwa działki</v>
      </c>
      <c r="D15" s="2008" t="s">
        <v>812</v>
      </c>
      <c r="E15" s="97" t="s">
        <v>1966</v>
      </c>
      <c r="F15" s="2000">
        <f>F4</f>
        <v>0</v>
      </c>
      <c r="G15" s="2001"/>
      <c r="H15" s="2018" t="s">
        <v>1967</v>
      </c>
      <c r="I15" s="2019"/>
      <c r="J15" s="2004">
        <f>J4</f>
        <v>0</v>
      </c>
      <c r="K15" s="2004"/>
      <c r="L15" s="2018" t="s">
        <v>1968</v>
      </c>
      <c r="M15" s="2019"/>
      <c r="N15" s="1996">
        <f>N4</f>
        <v>0</v>
      </c>
      <c r="O15" s="1997"/>
      <c r="P15" s="2027" t="s">
        <v>1969</v>
      </c>
      <c r="Q15" s="2028"/>
      <c r="R15" s="2016">
        <f>F15*J15*N15</f>
        <v>0</v>
      </c>
      <c r="S15" s="2016"/>
      <c r="T15" s="2016">
        <f>F24+H24+J24+L24+N24+P24+R24+T24</f>
        <v>0</v>
      </c>
      <c r="U15" s="2017"/>
      <c r="V15" s="70"/>
      <c r="AB15" s="572" t="s">
        <v>872</v>
      </c>
      <c r="AC15" s="578" t="s">
        <v>1136</v>
      </c>
    </row>
    <row r="16" spans="2:30" ht="17.25" customHeight="1" thickBot="1">
      <c r="B16" s="1228" t="str">
        <f t="shared" ref="B16:B24" si="8">IF(SUM(F$18:U$23)&gt;0,"Wypełnione","")</f>
        <v/>
      </c>
      <c r="C16" s="98"/>
      <c r="D16" s="2009"/>
      <c r="E16" s="80" t="s">
        <v>1970</v>
      </c>
      <c r="F16" s="2007" t="s">
        <v>1971</v>
      </c>
      <c r="G16" s="2003"/>
      <c r="H16" s="2002" t="s">
        <v>1229</v>
      </c>
      <c r="I16" s="2003"/>
      <c r="J16" s="2002" t="s">
        <v>1230</v>
      </c>
      <c r="K16" s="2003"/>
      <c r="L16" s="2002" t="s">
        <v>1231</v>
      </c>
      <c r="M16" s="2003"/>
      <c r="N16" s="2002" t="s">
        <v>1232</v>
      </c>
      <c r="O16" s="2003"/>
      <c r="P16" s="2002" t="s">
        <v>1233</v>
      </c>
      <c r="Q16" s="2003"/>
      <c r="R16" s="2002" t="s">
        <v>1234</v>
      </c>
      <c r="S16" s="2003"/>
      <c r="T16" s="2002" t="s">
        <v>1972</v>
      </c>
      <c r="U16" s="2003"/>
      <c r="V16" s="70"/>
      <c r="AB16" s="583" t="s">
        <v>1068</v>
      </c>
      <c r="AC16" s="582">
        <f>31+30+31+31+30+15</f>
        <v>168</v>
      </c>
    </row>
    <row r="17" spans="2:30" ht="17.25" customHeight="1" thickBot="1">
      <c r="B17" s="1228" t="str">
        <f t="shared" si="8"/>
        <v/>
      </c>
      <c r="C17" s="81" t="s">
        <v>1973</v>
      </c>
      <c r="D17" s="2010"/>
      <c r="E17" s="973" t="s">
        <v>850</v>
      </c>
      <c r="F17" s="99" t="s">
        <v>1974</v>
      </c>
      <c r="G17" s="100" t="s">
        <v>1975</v>
      </c>
      <c r="H17" s="99" t="s">
        <v>1974</v>
      </c>
      <c r="I17" s="100" t="s">
        <v>1975</v>
      </c>
      <c r="J17" s="99" t="s">
        <v>1974</v>
      </c>
      <c r="K17" s="100" t="s">
        <v>1975</v>
      </c>
      <c r="L17" s="99" t="s">
        <v>1974</v>
      </c>
      <c r="M17" s="100" t="s">
        <v>1975</v>
      </c>
      <c r="N17" s="99" t="s">
        <v>1974</v>
      </c>
      <c r="O17" s="100" t="s">
        <v>1975</v>
      </c>
      <c r="P17" s="99" t="s">
        <v>1974</v>
      </c>
      <c r="Q17" s="100" t="s">
        <v>1975</v>
      </c>
      <c r="R17" s="99" t="s">
        <v>1974</v>
      </c>
      <c r="S17" s="100" t="s">
        <v>1975</v>
      </c>
      <c r="T17" s="99" t="s">
        <v>1974</v>
      </c>
      <c r="U17" s="100" t="s">
        <v>1975</v>
      </c>
      <c r="V17" s="70"/>
      <c r="Y17" s="84" t="s">
        <v>662</v>
      </c>
      <c r="Z17" s="85" t="s">
        <v>850</v>
      </c>
      <c r="AB17" s="573" t="s">
        <v>873</v>
      </c>
    </row>
    <row r="18" spans="2:30" ht="15" customHeight="1" thickBot="1">
      <c r="B18" s="1228" t="str">
        <f t="shared" si="8"/>
        <v/>
      </c>
      <c r="C18" s="86">
        <f t="shared" ref="C18:E23" si="9">C7</f>
        <v>0</v>
      </c>
      <c r="D18" s="91">
        <f t="shared" si="9"/>
        <v>0</v>
      </c>
      <c r="E18" s="551">
        <f t="shared" si="9"/>
        <v>0</v>
      </c>
      <c r="F18" s="87">
        <f t="shared" ref="F18:F23" si="10">IF(G18&gt;0,D18,0)</f>
        <v>0</v>
      </c>
      <c r="G18" s="88"/>
      <c r="H18" s="101">
        <f t="shared" ref="H18:H23" si="11">IF(I18&gt;0,D18,0)</f>
        <v>0</v>
      </c>
      <c r="I18" s="88"/>
      <c r="J18" s="101">
        <f t="shared" ref="J18:J23" si="12">IF(K18&gt;0,D18,0)</f>
        <v>0</v>
      </c>
      <c r="K18" s="88"/>
      <c r="L18" s="101">
        <f t="shared" ref="L18:L23" si="13">IF(M18&gt;0,D18,0)</f>
        <v>0</v>
      </c>
      <c r="M18" s="88"/>
      <c r="N18" s="101">
        <f t="shared" ref="N18:N23" si="14">IF(O18&gt;0,D18,0)</f>
        <v>0</v>
      </c>
      <c r="O18" s="88"/>
      <c r="P18" s="101">
        <f t="shared" ref="P18:P23" si="15">IF(Q18&gt;0,D18,0)</f>
        <v>0</v>
      </c>
      <c r="Q18" s="88"/>
      <c r="R18" s="101">
        <f t="shared" ref="R18:R23" si="16">IF(S18&gt;0,D18,0)</f>
        <v>0</v>
      </c>
      <c r="S18" s="88"/>
      <c r="T18" s="101">
        <f t="shared" ref="T18:T23" si="17">IF(U18&gt;0,D18,0)</f>
        <v>0</v>
      </c>
      <c r="U18" s="88"/>
      <c r="V18" s="70"/>
      <c r="Y18" s="89" t="str">
        <f>'Og s6'!C7</f>
        <v>Ogiery</v>
      </c>
      <c r="Z18" s="102">
        <f>'Og s6'!E7</f>
        <v>1.2</v>
      </c>
      <c r="AB18" s="583" t="s">
        <v>1070</v>
      </c>
      <c r="AC18" s="582">
        <f>11+30+31+31+30</f>
        <v>133</v>
      </c>
    </row>
    <row r="19" spans="2:30" ht="15" customHeight="1" thickBot="1">
      <c r="B19" s="1228" t="str">
        <f t="shared" si="8"/>
        <v/>
      </c>
      <c r="C19" s="86">
        <f t="shared" si="9"/>
        <v>0</v>
      </c>
      <c r="D19" s="91">
        <f t="shared" si="9"/>
        <v>0</v>
      </c>
      <c r="E19" s="551">
        <f t="shared" si="9"/>
        <v>0</v>
      </c>
      <c r="F19" s="87">
        <f t="shared" si="10"/>
        <v>0</v>
      </c>
      <c r="G19" s="1365">
        <f>IF($D19&gt;0,G$18,0)</f>
        <v>0</v>
      </c>
      <c r="H19" s="101">
        <f t="shared" si="11"/>
        <v>0</v>
      </c>
      <c r="I19" s="1365">
        <f>IF($D19&gt;0,I$18,0)</f>
        <v>0</v>
      </c>
      <c r="J19" s="101">
        <f t="shared" si="12"/>
        <v>0</v>
      </c>
      <c r="K19" s="1365">
        <f>IF($D19&gt;0,K$18,0)</f>
        <v>0</v>
      </c>
      <c r="L19" s="101">
        <f t="shared" si="13"/>
        <v>0</v>
      </c>
      <c r="M19" s="1365">
        <f>IF($D19&gt;0,M$18,0)</f>
        <v>0</v>
      </c>
      <c r="N19" s="101">
        <f t="shared" si="14"/>
        <v>0</v>
      </c>
      <c r="O19" s="1365">
        <f>IF($D19&gt;0,O$18,0)</f>
        <v>0</v>
      </c>
      <c r="P19" s="101">
        <f t="shared" si="15"/>
        <v>0</v>
      </c>
      <c r="Q19" s="1365">
        <f>IF($D19&gt;0,Q$18,0)</f>
        <v>0</v>
      </c>
      <c r="R19" s="101">
        <f t="shared" si="16"/>
        <v>0</v>
      </c>
      <c r="S19" s="1365">
        <f>IF($D19&gt;0,S$18,0)</f>
        <v>0</v>
      </c>
      <c r="T19" s="101">
        <f t="shared" si="17"/>
        <v>0</v>
      </c>
      <c r="U19" s="1365">
        <f>IF($D19&gt;0,U$18,0)</f>
        <v>0</v>
      </c>
      <c r="V19" s="70"/>
      <c r="Y19" s="89" t="str">
        <f>'Og s6'!C8</f>
        <v>Klacze, wałachy</v>
      </c>
      <c r="Z19" s="102">
        <f>'Og s6'!E8</f>
        <v>1.2</v>
      </c>
      <c r="AB19" s="573" t="s">
        <v>874</v>
      </c>
    </row>
    <row r="20" spans="2:30" ht="15" customHeight="1" thickBot="1">
      <c r="B20" s="1228" t="str">
        <f t="shared" si="8"/>
        <v/>
      </c>
      <c r="C20" s="86">
        <f t="shared" si="9"/>
        <v>0</v>
      </c>
      <c r="D20" s="91">
        <f t="shared" si="9"/>
        <v>0</v>
      </c>
      <c r="E20" s="551">
        <f t="shared" si="9"/>
        <v>0</v>
      </c>
      <c r="F20" s="87">
        <f t="shared" si="10"/>
        <v>0</v>
      </c>
      <c r="G20" s="1365">
        <f>IF($D20&gt;0,G$18,0)</f>
        <v>0</v>
      </c>
      <c r="H20" s="101">
        <f t="shared" si="11"/>
        <v>0</v>
      </c>
      <c r="I20" s="1365">
        <f>IF($D20&gt;0,I$18,0)</f>
        <v>0</v>
      </c>
      <c r="J20" s="101">
        <f t="shared" si="12"/>
        <v>0</v>
      </c>
      <c r="K20" s="1365">
        <f>IF($D20&gt;0,K$18,0)</f>
        <v>0</v>
      </c>
      <c r="L20" s="101">
        <f t="shared" si="13"/>
        <v>0</v>
      </c>
      <c r="M20" s="1365">
        <f>IF($D20&gt;0,M$18,0)</f>
        <v>0</v>
      </c>
      <c r="N20" s="101">
        <f t="shared" si="14"/>
        <v>0</v>
      </c>
      <c r="O20" s="1365">
        <f>IF($D20&gt;0,O$18,0)</f>
        <v>0</v>
      </c>
      <c r="P20" s="101">
        <f t="shared" si="15"/>
        <v>0</v>
      </c>
      <c r="Q20" s="1365">
        <f>IF($D20&gt;0,Q$18,0)</f>
        <v>0</v>
      </c>
      <c r="R20" s="101">
        <f t="shared" si="16"/>
        <v>0</v>
      </c>
      <c r="S20" s="1365">
        <f>IF($D20&gt;0,S$18,0)</f>
        <v>0</v>
      </c>
      <c r="T20" s="101">
        <f t="shared" si="17"/>
        <v>0</v>
      </c>
      <c r="U20" s="1365">
        <f>IF($D20&gt;0,U$18,0)</f>
        <v>0</v>
      </c>
      <c r="V20" s="70"/>
      <c r="Y20" s="89" t="str">
        <f>'Og s6'!C9</f>
        <v>Małe konie: hucuły, koniki polskie, kuce</v>
      </c>
      <c r="Z20" s="102">
        <f>'Og s6'!E9</f>
        <v>0.6</v>
      </c>
      <c r="AB20" s="573" t="s">
        <v>1071</v>
      </c>
    </row>
    <row r="21" spans="2:30" ht="15" customHeight="1" thickBot="1">
      <c r="B21" s="1228" t="str">
        <f t="shared" si="8"/>
        <v/>
      </c>
      <c r="C21" s="86">
        <f t="shared" si="9"/>
        <v>0</v>
      </c>
      <c r="D21" s="91">
        <f t="shared" si="9"/>
        <v>0</v>
      </c>
      <c r="E21" s="551">
        <f t="shared" si="9"/>
        <v>0</v>
      </c>
      <c r="F21" s="87">
        <f t="shared" si="10"/>
        <v>0</v>
      </c>
      <c r="G21" s="1365">
        <f>IF($D21&gt;0,G$18,0)</f>
        <v>0</v>
      </c>
      <c r="H21" s="101">
        <f t="shared" si="11"/>
        <v>0</v>
      </c>
      <c r="I21" s="1365">
        <f>IF($D21&gt;0,I$18,0)</f>
        <v>0</v>
      </c>
      <c r="J21" s="101">
        <f t="shared" si="12"/>
        <v>0</v>
      </c>
      <c r="K21" s="1365">
        <f>IF($D21&gt;0,K$18,0)</f>
        <v>0</v>
      </c>
      <c r="L21" s="101">
        <f t="shared" si="13"/>
        <v>0</v>
      </c>
      <c r="M21" s="1365">
        <f>IF($D21&gt;0,M$18,0)</f>
        <v>0</v>
      </c>
      <c r="N21" s="101">
        <f t="shared" si="14"/>
        <v>0</v>
      </c>
      <c r="O21" s="1365">
        <f>IF($D21&gt;0,O$18,0)</f>
        <v>0</v>
      </c>
      <c r="P21" s="101">
        <f t="shared" si="15"/>
        <v>0</v>
      </c>
      <c r="Q21" s="1365">
        <f>IF($D21&gt;0,Q$18,0)</f>
        <v>0</v>
      </c>
      <c r="R21" s="101">
        <f t="shared" si="16"/>
        <v>0</v>
      </c>
      <c r="S21" s="1365">
        <f>IF($D21&gt;0,S$18,0)</f>
        <v>0</v>
      </c>
      <c r="T21" s="101">
        <f t="shared" si="17"/>
        <v>0</v>
      </c>
      <c r="U21" s="1365">
        <f>IF($D21&gt;0,U$18,0)</f>
        <v>0</v>
      </c>
      <c r="V21" s="70"/>
      <c r="Y21" s="89" t="str">
        <f>'Og s6'!C10</f>
        <v>Źrebaki powyżej 2 lat</v>
      </c>
      <c r="Z21" s="102">
        <f>'Og s6'!E10</f>
        <v>1</v>
      </c>
      <c r="AB21" s="573" t="s">
        <v>1072</v>
      </c>
    </row>
    <row r="22" spans="2:30" ht="15" customHeight="1" thickBot="1">
      <c r="B22" s="1228" t="str">
        <f t="shared" si="8"/>
        <v/>
      </c>
      <c r="C22" s="86">
        <f t="shared" si="9"/>
        <v>0</v>
      </c>
      <c r="D22" s="91">
        <f t="shared" si="9"/>
        <v>0</v>
      </c>
      <c r="E22" s="551">
        <f t="shared" si="9"/>
        <v>0</v>
      </c>
      <c r="F22" s="87">
        <f t="shared" si="10"/>
        <v>0</v>
      </c>
      <c r="G22" s="1365">
        <f>IF($D22&gt;0,G$18,0)</f>
        <v>0</v>
      </c>
      <c r="H22" s="101">
        <f t="shared" si="11"/>
        <v>0</v>
      </c>
      <c r="I22" s="1365">
        <f>IF($D22&gt;0,I$18,0)</f>
        <v>0</v>
      </c>
      <c r="J22" s="101">
        <f t="shared" si="12"/>
        <v>0</v>
      </c>
      <c r="K22" s="1365">
        <f>IF($D22&gt;0,K$18,0)</f>
        <v>0</v>
      </c>
      <c r="L22" s="101">
        <f t="shared" si="13"/>
        <v>0</v>
      </c>
      <c r="M22" s="1365">
        <f>IF($D22&gt;0,M$18,0)</f>
        <v>0</v>
      </c>
      <c r="N22" s="101">
        <f t="shared" si="14"/>
        <v>0</v>
      </c>
      <c r="O22" s="1365">
        <f>IF($D22&gt;0,O$18,0)</f>
        <v>0</v>
      </c>
      <c r="P22" s="101">
        <f t="shared" si="15"/>
        <v>0</v>
      </c>
      <c r="Q22" s="1365">
        <f>IF($D22&gt;0,Q$18,0)</f>
        <v>0</v>
      </c>
      <c r="R22" s="101">
        <f t="shared" si="16"/>
        <v>0</v>
      </c>
      <c r="S22" s="1365">
        <f>IF($D22&gt;0,S$18,0)</f>
        <v>0</v>
      </c>
      <c r="T22" s="101">
        <f t="shared" si="17"/>
        <v>0</v>
      </c>
      <c r="U22" s="1365">
        <f>IF($D22&gt;0,U$18,0)</f>
        <v>0</v>
      </c>
      <c r="V22" s="70"/>
      <c r="Y22" s="89" t="str">
        <f>'Og s6'!C11</f>
        <v>Źrebaki powyżej 1 roku</v>
      </c>
      <c r="Z22" s="102">
        <f>'Og s6'!E11</f>
        <v>0.8</v>
      </c>
      <c r="AB22" s="573" t="s">
        <v>1073</v>
      </c>
    </row>
    <row r="23" spans="2:30" ht="15" customHeight="1" thickBot="1">
      <c r="B23" s="1228" t="str">
        <f t="shared" si="8"/>
        <v/>
      </c>
      <c r="C23" s="86">
        <f t="shared" si="9"/>
        <v>0</v>
      </c>
      <c r="D23" s="91">
        <f t="shared" si="9"/>
        <v>0</v>
      </c>
      <c r="E23" s="551">
        <f t="shared" si="9"/>
        <v>0</v>
      </c>
      <c r="F23" s="87">
        <f t="shared" si="10"/>
        <v>0</v>
      </c>
      <c r="G23" s="1365">
        <f>IF($D23&gt;0,G$18,0)</f>
        <v>0</v>
      </c>
      <c r="H23" s="101">
        <f t="shared" si="11"/>
        <v>0</v>
      </c>
      <c r="I23" s="1365">
        <f>IF($D23&gt;0,I$18,0)</f>
        <v>0</v>
      </c>
      <c r="J23" s="101">
        <f t="shared" si="12"/>
        <v>0</v>
      </c>
      <c r="K23" s="1365">
        <f>IF($D23&gt;0,K$18,0)</f>
        <v>0</v>
      </c>
      <c r="L23" s="101">
        <f t="shared" si="13"/>
        <v>0</v>
      </c>
      <c r="M23" s="1365">
        <f>IF($D23&gt;0,M$18,0)</f>
        <v>0</v>
      </c>
      <c r="N23" s="101">
        <f t="shared" si="14"/>
        <v>0</v>
      </c>
      <c r="O23" s="1365">
        <f>IF($D23&gt;0,O$18,0)</f>
        <v>0</v>
      </c>
      <c r="P23" s="101">
        <f t="shared" si="15"/>
        <v>0</v>
      </c>
      <c r="Q23" s="1365">
        <f>IF($D23&gt;0,Q$18,0)</f>
        <v>0</v>
      </c>
      <c r="R23" s="101">
        <f t="shared" si="16"/>
        <v>0</v>
      </c>
      <c r="S23" s="1365">
        <f>IF($D23&gt;0,S$18,0)</f>
        <v>0</v>
      </c>
      <c r="T23" s="101">
        <f t="shared" si="17"/>
        <v>0</v>
      </c>
      <c r="U23" s="1365">
        <f>IF($D23&gt;0,U$18,0)</f>
        <v>0</v>
      </c>
      <c r="V23" s="70"/>
      <c r="Y23" s="89" t="str">
        <f>'Og s6'!C12</f>
        <v>Źrebaki od ½ do 1 roku</v>
      </c>
      <c r="Z23" s="102">
        <f>'Og s6'!E12</f>
        <v>0.5</v>
      </c>
      <c r="AB23" s="573" t="s">
        <v>875</v>
      </c>
    </row>
    <row r="24" spans="2:30" ht="16.5" customHeight="1" thickBot="1">
      <c r="B24" s="1228" t="str">
        <f t="shared" si="8"/>
        <v/>
      </c>
      <c r="C24" s="93" t="s">
        <v>661</v>
      </c>
      <c r="D24" s="94"/>
      <c r="E24" s="94"/>
      <c r="F24" s="2005">
        <f>$E18*F18*G18+$E19*F19*G19+$E20*F20*G20+$E21*F21*G21+$E22*F22*G22+$E23*F23*G23</f>
        <v>0</v>
      </c>
      <c r="G24" s="2006"/>
      <c r="H24" s="1988">
        <f>$E18*H18*I18+$E19*H19*I19+$E20*H20*I20+$E21*H21*I21+$E22*H22*I22+$E23*H23*I23</f>
        <v>0</v>
      </c>
      <c r="I24" s="1989"/>
      <c r="J24" s="1988">
        <f>$E18*J18*K18+$E19*J19*K19+$E20*J20*K20+$E21*J21*K21+$E22*J22*K22+$E23*J23*K23</f>
        <v>0</v>
      </c>
      <c r="K24" s="1989"/>
      <c r="L24" s="1988">
        <f>$E18*L18*M18+$E19*L19*M19+$E20*L20*M20+$E21*L21*M21+$E22*L22*M22+$E23*L23*M23</f>
        <v>0</v>
      </c>
      <c r="M24" s="1989"/>
      <c r="N24" s="1988">
        <f>$E18*N18*O18+$E19*N19*O19+$E20*N20*O20+$E21*N21*O21+$E22*N22*O22+$E23*N23*O23</f>
        <v>0</v>
      </c>
      <c r="O24" s="1989"/>
      <c r="P24" s="1988">
        <f>$E18*P18*Q18+$E19*P19*Q19+$E20*P20*Q20+$E21*P21*Q21+$E22*P22*Q22+$E23*P23*Q23</f>
        <v>0</v>
      </c>
      <c r="Q24" s="1989"/>
      <c r="R24" s="1988">
        <f>$E18*R18*S18+$E19*R19*S19+$E20*R20*S20+$E21*R21*S21+$E22*R22*S22+$E23*R23*S23</f>
        <v>0</v>
      </c>
      <c r="S24" s="1989"/>
      <c r="T24" s="1988">
        <f>$E18*T18*U18+$E19*T19*U19+$E20*T20*U20+$E21*T21*U21+$E22*T22*U22+$E23*T23*U23</f>
        <v>0</v>
      </c>
      <c r="U24" s="1989"/>
      <c r="V24" s="70"/>
      <c r="Y24" s="89" t="str">
        <f>'Og s6'!C13</f>
        <v>Źrebięta do ½ roku</v>
      </c>
      <c r="Z24" s="102">
        <f>'Og s6'!E13</f>
        <v>0.3</v>
      </c>
      <c r="AB24" s="573" t="s">
        <v>2107</v>
      </c>
      <c r="AC24" s="1303" t="s">
        <v>1062</v>
      </c>
    </row>
    <row r="25" spans="2:30" ht="12.75" customHeight="1">
      <c r="B25" s="1228" t="str">
        <f>IF(SUM(F$18:U$23)&gt;0,"Wypełnione","")</f>
        <v/>
      </c>
      <c r="C25" s="72"/>
      <c r="D25" s="74"/>
      <c r="E25" s="95"/>
      <c r="F25" s="75"/>
      <c r="G25" s="72"/>
      <c r="H25" s="72"/>
      <c r="I25" s="72"/>
      <c r="J25" s="72"/>
      <c r="K25" s="72"/>
      <c r="L25" s="72"/>
      <c r="M25" s="76"/>
      <c r="N25" s="72"/>
      <c r="O25" s="72"/>
      <c r="P25" s="72"/>
      <c r="Q25" s="72"/>
      <c r="R25" s="72"/>
      <c r="S25" s="72"/>
      <c r="T25" s="70"/>
      <c r="U25" s="77" t="str">
        <f>IF(R26-T26&gt;=0,"","Przekroczona maksymalna obsada.")</f>
        <v/>
      </c>
      <c r="V25" s="70"/>
      <c r="Z25" s="292" t="str">
        <f>"Osiagnięte obciążenie pastwiska: "&amp;C27</f>
        <v xml:space="preserve">Osiagnięte obciążenie pastwiska: </v>
      </c>
      <c r="AA25" s="293">
        <f>IF(F26=0,0,(D29*E29+D30*E30+D31*E31+D32*E32+D33*E33+D34*E34)/F26)</f>
        <v>0</v>
      </c>
      <c r="AB25" s="583" t="s">
        <v>2108</v>
      </c>
      <c r="AC25" s="590">
        <f>30+31+30+31+31+30+31+30</f>
        <v>244</v>
      </c>
      <c r="AD25" s="294">
        <f>R26-T26</f>
        <v>0</v>
      </c>
    </row>
    <row r="26" spans="2:30" ht="36" customHeight="1" thickBot="1">
      <c r="B26" s="1228" t="str">
        <f>IF(SUM(F$29:U$34)&gt;0,"Wypełnione","")</f>
        <v/>
      </c>
      <c r="C26" s="103" t="str">
        <f>IF(AA25&gt;10,"Zbyt dużo zwierząt na pastwisku!","Nazwa działki")</f>
        <v>Nazwa działki</v>
      </c>
      <c r="D26" s="2008" t="s">
        <v>812</v>
      </c>
      <c r="E26" s="104" t="s">
        <v>1966</v>
      </c>
      <c r="F26" s="2000"/>
      <c r="G26" s="2001"/>
      <c r="H26" s="2072" t="s">
        <v>1967</v>
      </c>
      <c r="I26" s="2073"/>
      <c r="J26" s="2004"/>
      <c r="K26" s="2004"/>
      <c r="L26" s="2072" t="s">
        <v>1968</v>
      </c>
      <c r="M26" s="2073"/>
      <c r="N26" s="1996"/>
      <c r="O26" s="1997"/>
      <c r="P26" s="2029" t="s">
        <v>1969</v>
      </c>
      <c r="Q26" s="2030"/>
      <c r="R26" s="2020">
        <f>F26*J26*N26</f>
        <v>0</v>
      </c>
      <c r="S26" s="2020"/>
      <c r="T26" s="2020">
        <f>F35+H35+J35+L35+N35+P35+R35+T35</f>
        <v>0</v>
      </c>
      <c r="U26" s="2038"/>
      <c r="V26" s="70"/>
      <c r="AB26" s="1304" t="s">
        <v>1067</v>
      </c>
    </row>
    <row r="27" spans="2:30" ht="17.25" customHeight="1" thickBot="1">
      <c r="B27" s="1228" t="str">
        <f t="shared" ref="B27:B36" si="18">IF(SUM(F$29:U$34)&gt;0,"Wypełnione","")</f>
        <v/>
      </c>
      <c r="C27" s="105"/>
      <c r="D27" s="2009"/>
      <c r="E27" s="80" t="s">
        <v>1970</v>
      </c>
      <c r="F27" s="2039" t="s">
        <v>1971</v>
      </c>
      <c r="G27" s="2040"/>
      <c r="H27" s="2043" t="s">
        <v>1229</v>
      </c>
      <c r="I27" s="2040"/>
      <c r="J27" s="2043" t="s">
        <v>1230</v>
      </c>
      <c r="K27" s="2040"/>
      <c r="L27" s="2043" t="s">
        <v>1231</v>
      </c>
      <c r="M27" s="2040"/>
      <c r="N27" s="2043" t="s">
        <v>1232</v>
      </c>
      <c r="O27" s="2040"/>
      <c r="P27" s="2043" t="s">
        <v>1233</v>
      </c>
      <c r="Q27" s="2040"/>
      <c r="R27" s="2043" t="s">
        <v>1234</v>
      </c>
      <c r="S27" s="2040"/>
      <c r="T27" s="2043" t="s">
        <v>1972</v>
      </c>
      <c r="U27" s="2040"/>
      <c r="V27" s="70"/>
    </row>
    <row r="28" spans="2:30" ht="17.25" customHeight="1" thickBot="1">
      <c r="B28" s="1228" t="str">
        <f t="shared" si="18"/>
        <v/>
      </c>
      <c r="C28" s="81" t="s">
        <v>1973</v>
      </c>
      <c r="D28" s="2010"/>
      <c r="E28" s="973" t="s">
        <v>850</v>
      </c>
      <c r="F28" s="106" t="s">
        <v>1974</v>
      </c>
      <c r="G28" s="107" t="s">
        <v>1975</v>
      </c>
      <c r="H28" s="106" t="s">
        <v>1974</v>
      </c>
      <c r="I28" s="107" t="s">
        <v>1975</v>
      </c>
      <c r="J28" s="106" t="s">
        <v>1974</v>
      </c>
      <c r="K28" s="107" t="s">
        <v>1975</v>
      </c>
      <c r="L28" s="106" t="s">
        <v>1974</v>
      </c>
      <c r="M28" s="107" t="s">
        <v>1975</v>
      </c>
      <c r="N28" s="106" t="s">
        <v>1974</v>
      </c>
      <c r="O28" s="107" t="s">
        <v>1975</v>
      </c>
      <c r="P28" s="106" t="s">
        <v>1974</v>
      </c>
      <c r="Q28" s="107" t="s">
        <v>1975</v>
      </c>
      <c r="R28" s="106" t="s">
        <v>1974</v>
      </c>
      <c r="S28" s="107" t="s">
        <v>1975</v>
      </c>
      <c r="T28" s="106" t="s">
        <v>1974</v>
      </c>
      <c r="U28" s="107" t="s">
        <v>1975</v>
      </c>
      <c r="V28" s="70"/>
      <c r="Y28" s="108" t="s">
        <v>1272</v>
      </c>
      <c r="Z28" s="85" t="s">
        <v>850</v>
      </c>
      <c r="AB28" s="960" t="s">
        <v>2110</v>
      </c>
    </row>
    <row r="29" spans="2:30" ht="15" customHeight="1" thickBot="1">
      <c r="B29" s="1228" t="str">
        <f t="shared" si="18"/>
        <v/>
      </c>
      <c r="C29" s="86">
        <f t="shared" ref="C29:E34" si="19">C18</f>
        <v>0</v>
      </c>
      <c r="D29" s="91">
        <f t="shared" si="19"/>
        <v>0</v>
      </c>
      <c r="E29" s="551">
        <f t="shared" si="19"/>
        <v>0</v>
      </c>
      <c r="F29" s="87">
        <f t="shared" ref="F29:F34" si="20">IF(G29&gt;0,D29,0)</f>
        <v>0</v>
      </c>
      <c r="G29" s="88"/>
      <c r="H29" s="101">
        <f t="shared" ref="H29:H34" si="21">IF(I29&gt;0,D29,0)</f>
        <v>0</v>
      </c>
      <c r="I29" s="88"/>
      <c r="J29" s="101">
        <f t="shared" ref="J29:J34" si="22">IF(K29&gt;0,D29,0)</f>
        <v>0</v>
      </c>
      <c r="K29" s="88"/>
      <c r="L29" s="101">
        <f t="shared" ref="L29:L34" si="23">IF(M29&gt;0,D29,0)</f>
        <v>0</v>
      </c>
      <c r="M29" s="88"/>
      <c r="N29" s="101">
        <f t="shared" ref="N29:N34" si="24">IF(O29&gt;0,D29,0)</f>
        <v>0</v>
      </c>
      <c r="O29" s="88">
        <v>0</v>
      </c>
      <c r="P29" s="101">
        <f t="shared" ref="P29:P34" si="25">IF(Q29&gt;0,D29,0)</f>
        <v>0</v>
      </c>
      <c r="Q29" s="88"/>
      <c r="R29" s="101">
        <f t="shared" ref="R29:R34" si="26">IF(S29&gt;0,D29,0)</f>
        <v>0</v>
      </c>
      <c r="S29" s="88"/>
      <c r="T29" s="101">
        <f t="shared" ref="T29:T34" si="27">IF(U29&gt;0,D29,0)</f>
        <v>0</v>
      </c>
      <c r="U29" s="88"/>
      <c r="V29" s="70"/>
      <c r="Y29" s="109" t="str">
        <f>'Og s6'!C28</f>
        <v>Tryki powyżej 1½ roku</v>
      </c>
      <c r="Z29" s="110">
        <f>'Og s6'!E28</f>
        <v>0.12</v>
      </c>
      <c r="AB29" s="961" t="s">
        <v>2111</v>
      </c>
    </row>
    <row r="30" spans="2:30" ht="15" customHeight="1" thickBot="1">
      <c r="B30" s="1228" t="str">
        <f t="shared" si="18"/>
        <v/>
      </c>
      <c r="C30" s="86">
        <f t="shared" si="19"/>
        <v>0</v>
      </c>
      <c r="D30" s="91">
        <f t="shared" si="19"/>
        <v>0</v>
      </c>
      <c r="E30" s="551">
        <f t="shared" si="19"/>
        <v>0</v>
      </c>
      <c r="F30" s="87">
        <f t="shared" si="20"/>
        <v>0</v>
      </c>
      <c r="G30" s="1365">
        <f>IF($D30&gt;0,G$29,0)</f>
        <v>0</v>
      </c>
      <c r="H30" s="101">
        <f t="shared" si="21"/>
        <v>0</v>
      </c>
      <c r="I30" s="1365">
        <f>IF($D30&gt;0,I$29,0)</f>
        <v>0</v>
      </c>
      <c r="J30" s="101">
        <f t="shared" si="22"/>
        <v>0</v>
      </c>
      <c r="K30" s="1365">
        <f>IF($D30&gt;0,K$29,0)</f>
        <v>0</v>
      </c>
      <c r="L30" s="101">
        <f t="shared" si="23"/>
        <v>0</v>
      </c>
      <c r="M30" s="1365">
        <f>IF($D30&gt;0,M$29,0)</f>
        <v>0</v>
      </c>
      <c r="N30" s="101">
        <f t="shared" si="24"/>
        <v>0</v>
      </c>
      <c r="O30" s="1365">
        <f>IF($D30&gt;0,O$29,0)</f>
        <v>0</v>
      </c>
      <c r="P30" s="101">
        <f t="shared" si="25"/>
        <v>0</v>
      </c>
      <c r="Q30" s="1365">
        <f>IF($D30&gt;0,Q$29,0)</f>
        <v>0</v>
      </c>
      <c r="R30" s="101">
        <f t="shared" si="26"/>
        <v>0</v>
      </c>
      <c r="S30" s="1365">
        <f>IF($D30&gt;0,S$29,0)</f>
        <v>0</v>
      </c>
      <c r="T30" s="101">
        <f t="shared" si="27"/>
        <v>0</v>
      </c>
      <c r="U30" s="1365">
        <f>IF($D30&gt;0,U$29,0)</f>
        <v>0</v>
      </c>
      <c r="V30" s="70"/>
      <c r="Y30" s="109" t="str">
        <f>'Og s6'!C29</f>
        <v>Owce powyżej 1½ roku</v>
      </c>
      <c r="Z30" s="110">
        <f>'Og s6'!E29</f>
        <v>0.1</v>
      </c>
      <c r="AB30" s="961" t="s">
        <v>1075</v>
      </c>
    </row>
    <row r="31" spans="2:30" ht="15" customHeight="1" thickBot="1">
      <c r="B31" s="1228" t="str">
        <f t="shared" si="18"/>
        <v/>
      </c>
      <c r="C31" s="86">
        <f t="shared" si="19"/>
        <v>0</v>
      </c>
      <c r="D31" s="91">
        <f t="shared" si="19"/>
        <v>0</v>
      </c>
      <c r="E31" s="551">
        <f t="shared" si="19"/>
        <v>0</v>
      </c>
      <c r="F31" s="87">
        <f t="shared" si="20"/>
        <v>0</v>
      </c>
      <c r="G31" s="1365">
        <f>IF($D31&gt;0,G$29,0)</f>
        <v>0</v>
      </c>
      <c r="H31" s="101">
        <f t="shared" si="21"/>
        <v>0</v>
      </c>
      <c r="I31" s="1365">
        <f>IF($D31&gt;0,I$29,0)</f>
        <v>0</v>
      </c>
      <c r="J31" s="101">
        <f t="shared" si="22"/>
        <v>0</v>
      </c>
      <c r="K31" s="1365">
        <f>IF($D31&gt;0,K$29,0)</f>
        <v>0</v>
      </c>
      <c r="L31" s="101">
        <f t="shared" si="23"/>
        <v>0</v>
      </c>
      <c r="M31" s="1365">
        <f>IF($D31&gt;0,M$29,0)</f>
        <v>0</v>
      </c>
      <c r="N31" s="101">
        <f t="shared" si="24"/>
        <v>0</v>
      </c>
      <c r="O31" s="1365">
        <f>IF($D31&gt;0,O$29,0)</f>
        <v>0</v>
      </c>
      <c r="P31" s="101">
        <f t="shared" si="25"/>
        <v>0</v>
      </c>
      <c r="Q31" s="1365">
        <f>IF($D31&gt;0,Q$29,0)</f>
        <v>0</v>
      </c>
      <c r="R31" s="101">
        <f t="shared" si="26"/>
        <v>0</v>
      </c>
      <c r="S31" s="1365">
        <f>IF($D31&gt;0,S$29,0)</f>
        <v>0</v>
      </c>
      <c r="T31" s="101">
        <f t="shared" si="27"/>
        <v>0</v>
      </c>
      <c r="U31" s="1365">
        <f>IF($D31&gt;0,U$29,0)</f>
        <v>0</v>
      </c>
      <c r="V31" s="70"/>
      <c r="Y31" s="109" t="str">
        <f>'Og s6'!C30</f>
        <v>Jagnięta do 3½ miesiąca</v>
      </c>
      <c r="Z31" s="110">
        <f>'Og s6'!E30</f>
        <v>0.05</v>
      </c>
      <c r="AB31" s="961" t="s">
        <v>1076</v>
      </c>
      <c r="AC31" s="584" t="s">
        <v>1136</v>
      </c>
    </row>
    <row r="32" spans="2:30" ht="15" customHeight="1" thickBot="1">
      <c r="B32" s="1228" t="str">
        <f t="shared" si="18"/>
        <v/>
      </c>
      <c r="C32" s="86">
        <f t="shared" si="19"/>
        <v>0</v>
      </c>
      <c r="D32" s="91">
        <f t="shared" si="19"/>
        <v>0</v>
      </c>
      <c r="E32" s="551">
        <f t="shared" si="19"/>
        <v>0</v>
      </c>
      <c r="F32" s="87">
        <f t="shared" si="20"/>
        <v>0</v>
      </c>
      <c r="G32" s="1365">
        <f>IF($D32&gt;0,G$29,0)</f>
        <v>0</v>
      </c>
      <c r="H32" s="101">
        <f t="shared" si="21"/>
        <v>0</v>
      </c>
      <c r="I32" s="1365">
        <f>IF($D32&gt;0,I$29,0)</f>
        <v>0</v>
      </c>
      <c r="J32" s="101">
        <f t="shared" si="22"/>
        <v>0</v>
      </c>
      <c r="K32" s="1365">
        <f>IF($D32&gt;0,K$29,0)</f>
        <v>0</v>
      </c>
      <c r="L32" s="101">
        <f t="shared" si="23"/>
        <v>0</v>
      </c>
      <c r="M32" s="1365">
        <f>IF($D32&gt;0,M$29,0)</f>
        <v>0</v>
      </c>
      <c r="N32" s="101">
        <f t="shared" si="24"/>
        <v>0</v>
      </c>
      <c r="O32" s="1365">
        <f>IF($D32&gt;0,O$29,0)</f>
        <v>0</v>
      </c>
      <c r="P32" s="101">
        <f t="shared" si="25"/>
        <v>0</v>
      </c>
      <c r="Q32" s="1365">
        <f>IF($D32&gt;0,Q$29,0)</f>
        <v>0</v>
      </c>
      <c r="R32" s="101">
        <f t="shared" si="26"/>
        <v>0</v>
      </c>
      <c r="S32" s="1365">
        <f>IF($D32&gt;0,S$29,0)</f>
        <v>0</v>
      </c>
      <c r="T32" s="101">
        <f t="shared" si="27"/>
        <v>0</v>
      </c>
      <c r="U32" s="1365">
        <f>IF($D32&gt;0,U$29,0)</f>
        <v>0</v>
      </c>
      <c r="V32" s="70"/>
      <c r="Y32" s="109" t="str">
        <f>'Og s6'!C31</f>
        <v>Jarlaki tryczki</v>
      </c>
      <c r="Z32" s="110">
        <f>'Og s6'!E31</f>
        <v>0.08</v>
      </c>
      <c r="AB32" s="962" t="s">
        <v>1077</v>
      </c>
      <c r="AC32" s="582" t="s">
        <v>2112</v>
      </c>
    </row>
    <row r="33" spans="2:30" ht="15" customHeight="1">
      <c r="B33" s="1228" t="str">
        <f t="shared" si="18"/>
        <v/>
      </c>
      <c r="C33" s="86">
        <f t="shared" si="19"/>
        <v>0</v>
      </c>
      <c r="D33" s="91">
        <f t="shared" si="19"/>
        <v>0</v>
      </c>
      <c r="E33" s="551">
        <f t="shared" si="19"/>
        <v>0</v>
      </c>
      <c r="F33" s="87">
        <f t="shared" si="20"/>
        <v>0</v>
      </c>
      <c r="G33" s="1365">
        <f>IF($D33&gt;0,G$29,0)</f>
        <v>0</v>
      </c>
      <c r="H33" s="101">
        <f t="shared" si="21"/>
        <v>0</v>
      </c>
      <c r="I33" s="1365">
        <f>IF($D33&gt;0,I$29,0)</f>
        <v>0</v>
      </c>
      <c r="J33" s="101">
        <f t="shared" si="22"/>
        <v>0</v>
      </c>
      <c r="K33" s="1365">
        <f>IF($D33&gt;0,K$29,0)</f>
        <v>0</v>
      </c>
      <c r="L33" s="101">
        <f t="shared" si="23"/>
        <v>0</v>
      </c>
      <c r="M33" s="1365">
        <f>IF($D33&gt;0,M$29,0)</f>
        <v>0</v>
      </c>
      <c r="N33" s="101">
        <f t="shared" si="24"/>
        <v>0</v>
      </c>
      <c r="O33" s="1365">
        <f>IF($D33&gt;0,O$29,0)</f>
        <v>0</v>
      </c>
      <c r="P33" s="101">
        <f t="shared" si="25"/>
        <v>0</v>
      </c>
      <c r="Q33" s="1365">
        <f>IF($D33&gt;0,Q$29,0)</f>
        <v>0</v>
      </c>
      <c r="R33" s="101">
        <f t="shared" si="26"/>
        <v>0</v>
      </c>
      <c r="S33" s="1365">
        <f>IF($D33&gt;0,S$29,0)</f>
        <v>0</v>
      </c>
      <c r="T33" s="101">
        <f t="shared" si="27"/>
        <v>0</v>
      </c>
      <c r="U33" s="1365">
        <f>IF($D33&gt;0,U$29,0)</f>
        <v>0</v>
      </c>
      <c r="V33" s="70"/>
      <c r="Y33" s="109" t="str">
        <f>'Og s6'!C32</f>
        <v>Jarlaki maciorki</v>
      </c>
      <c r="Z33" s="110">
        <f>'Og s6'!E32</f>
        <v>0.1</v>
      </c>
      <c r="AB33" s="961" t="s">
        <v>223</v>
      </c>
    </row>
    <row r="34" spans="2:30" ht="15" customHeight="1">
      <c r="B34" s="1228" t="str">
        <f t="shared" si="18"/>
        <v/>
      </c>
      <c r="C34" s="86">
        <f t="shared" si="19"/>
        <v>0</v>
      </c>
      <c r="D34" s="91">
        <f t="shared" si="19"/>
        <v>0</v>
      </c>
      <c r="E34" s="551">
        <f t="shared" si="19"/>
        <v>0</v>
      </c>
      <c r="F34" s="87">
        <f t="shared" si="20"/>
        <v>0</v>
      </c>
      <c r="G34" s="1365">
        <f>IF($D34&gt;0,G$29,0)</f>
        <v>0</v>
      </c>
      <c r="H34" s="101">
        <f t="shared" si="21"/>
        <v>0</v>
      </c>
      <c r="I34" s="1365">
        <f>IF($D34&gt;0,I$29,0)</f>
        <v>0</v>
      </c>
      <c r="J34" s="101">
        <f t="shared" si="22"/>
        <v>0</v>
      </c>
      <c r="K34" s="1365">
        <f>IF($D34&gt;0,K$29,0)</f>
        <v>0</v>
      </c>
      <c r="L34" s="101">
        <f t="shared" si="23"/>
        <v>0</v>
      </c>
      <c r="M34" s="1365">
        <f>IF($D34&gt;0,M$29,0)</f>
        <v>0</v>
      </c>
      <c r="N34" s="101">
        <f t="shared" si="24"/>
        <v>0</v>
      </c>
      <c r="O34" s="1365">
        <f>IF($D34&gt;0,O$29,0)</f>
        <v>0</v>
      </c>
      <c r="P34" s="101">
        <f t="shared" si="25"/>
        <v>0</v>
      </c>
      <c r="Q34" s="1365">
        <f>IF($D34&gt;0,Q$29,0)</f>
        <v>0</v>
      </c>
      <c r="R34" s="101">
        <f t="shared" si="26"/>
        <v>0</v>
      </c>
      <c r="S34" s="1365">
        <f>IF($D34&gt;0,S$29,0)</f>
        <v>0</v>
      </c>
      <c r="T34" s="101">
        <f t="shared" si="27"/>
        <v>0</v>
      </c>
      <c r="U34" s="1365">
        <f>IF($D34&gt;0,U$29,0)</f>
        <v>0</v>
      </c>
      <c r="V34" s="70"/>
      <c r="AB34" s="961" t="s">
        <v>224</v>
      </c>
    </row>
    <row r="35" spans="2:30" ht="16.5" customHeight="1" thickBot="1">
      <c r="B35" s="1228" t="str">
        <f t="shared" si="18"/>
        <v/>
      </c>
      <c r="C35" s="93" t="s">
        <v>661</v>
      </c>
      <c r="D35" s="94"/>
      <c r="E35" s="94"/>
      <c r="F35" s="2005">
        <f>$E29*F29*G29+$E30*F30*G30+$E31*F31*G31+$E32*F32*G32+$E33*F33*G33+$E34*F34*G34</f>
        <v>0</v>
      </c>
      <c r="G35" s="2006"/>
      <c r="H35" s="1988">
        <f>$E29*H29*I29+$E30*H30*I30+$E31*H31*I31+$E32*H32*I32+$E33*H33*I33+$E34*H34*I34</f>
        <v>0</v>
      </c>
      <c r="I35" s="1989"/>
      <c r="J35" s="1988">
        <f>$E29*J29*K29+$E30*J30*K30+$E31*J31*K31+$E32*J32*K32+$E33*J33*K33+$E34*J34*K34</f>
        <v>0</v>
      </c>
      <c r="K35" s="1989"/>
      <c r="L35" s="1988">
        <f>$E29*L29*M29+$E30*L30*M30+$E31*L31*M31+$E32*L32*M32+$E33*L33*M33+$E34*L34*M34</f>
        <v>0</v>
      </c>
      <c r="M35" s="1989"/>
      <c r="N35" s="1988">
        <f>$E29*N29*O29+$E30*N30*O30+$E31*N31*O31+$E32*N32*O32+$E33*N33*O33+$E34*N34*O34</f>
        <v>0</v>
      </c>
      <c r="O35" s="1989"/>
      <c r="P35" s="1988">
        <f>$E29*P29*Q29+$E30*P30*Q30+$E31*P31*Q31+$E32*P32*Q32+$E33*P33*Q33+$E34*P34*Q34</f>
        <v>0</v>
      </c>
      <c r="Q35" s="1989"/>
      <c r="R35" s="1988">
        <f>$E29*R29*S29+$E30*R30*S30+$E31*R31*S31+$E32*R32*S32+$E33*R33*S33+$E34*R34*S34</f>
        <v>0</v>
      </c>
      <c r="S35" s="1989"/>
      <c r="T35" s="1988">
        <f>$E29*T29*U29+$E30*T30*U30+$E31*T31*U31+$E32*T32*U32+$E33*T33*U33+$E34*T34*U34</f>
        <v>0</v>
      </c>
      <c r="U35" s="1989"/>
      <c r="V35" s="70"/>
      <c r="AB35" s="961"/>
    </row>
    <row r="36" spans="2:30" ht="12.75" customHeight="1">
      <c r="B36" s="1228" t="str">
        <f t="shared" si="18"/>
        <v/>
      </c>
      <c r="C36" s="72"/>
      <c r="D36" s="74"/>
      <c r="E36" s="95"/>
      <c r="F36" s="75"/>
      <c r="G36" s="72"/>
      <c r="H36" s="72"/>
      <c r="I36" s="72"/>
      <c r="J36" s="72"/>
      <c r="K36" s="72"/>
      <c r="L36" s="72"/>
      <c r="M36" s="76"/>
      <c r="N36" s="72"/>
      <c r="O36" s="72"/>
      <c r="P36" s="72"/>
      <c r="Q36" s="72"/>
      <c r="R36" s="72"/>
      <c r="S36" s="72"/>
      <c r="T36" s="70"/>
      <c r="U36" s="77" t="str">
        <f>IF(R37-T37&gt;=0,"","Przekroczona maksymalna obsada.")</f>
        <v/>
      </c>
      <c r="V36" s="70"/>
      <c r="Z36" s="292" t="str">
        <f>"Osiagnięte obciążenie pastwiska: "&amp;C38</f>
        <v xml:space="preserve">Osiagnięte obciążenie pastwiska: </v>
      </c>
      <c r="AA36" s="293">
        <f>IF(F37=0,0,(D40*E40+D41*E41+D42*E42+D43*E43+D44*E44+D45*E45)/F37)</f>
        <v>0</v>
      </c>
      <c r="AB36" s="961"/>
      <c r="AD36" s="294">
        <f>R37-T37</f>
        <v>0</v>
      </c>
    </row>
    <row r="37" spans="2:30" ht="36" customHeight="1" thickBot="1">
      <c r="B37" s="1228" t="str">
        <f>IF(SUM(F$40:U$45)&gt;0,"Wypełnione","")</f>
        <v/>
      </c>
      <c r="C37" s="290" t="str">
        <f>IF(AA36&gt;10,"Zbyt dużo zwierząt na pastwisku!","Nazwa działki")</f>
        <v>Nazwa działki</v>
      </c>
      <c r="D37" s="2008" t="s">
        <v>812</v>
      </c>
      <c r="E37" s="291" t="s">
        <v>1966</v>
      </c>
      <c r="F37" s="2000"/>
      <c r="G37" s="2001"/>
      <c r="H37" s="1998" t="s">
        <v>1967</v>
      </c>
      <c r="I37" s="1999"/>
      <c r="J37" s="2004"/>
      <c r="K37" s="2004"/>
      <c r="L37" s="1998" t="s">
        <v>1968</v>
      </c>
      <c r="M37" s="1999"/>
      <c r="N37" s="1996"/>
      <c r="O37" s="1997"/>
      <c r="P37" s="2013" t="s">
        <v>1969</v>
      </c>
      <c r="Q37" s="2014"/>
      <c r="R37" s="2015">
        <f>F37*J37*N37</f>
        <v>0</v>
      </c>
      <c r="S37" s="2015"/>
      <c r="T37" s="2015">
        <f>F46+H46+J46+L46+N46+P46+R46+T46</f>
        <v>0</v>
      </c>
      <c r="U37" s="2067"/>
      <c r="V37" s="70"/>
    </row>
    <row r="38" spans="2:30" ht="17.25" customHeight="1" thickBot="1">
      <c r="B38" s="1228" t="str">
        <f t="shared" ref="B38:B47" si="28">IF(SUM(F$40:U$45)&gt;0,"Wypełnione","")</f>
        <v/>
      </c>
      <c r="C38" s="111"/>
      <c r="D38" s="2009"/>
      <c r="E38" s="80" t="s">
        <v>1970</v>
      </c>
      <c r="F38" s="2037" t="s">
        <v>1971</v>
      </c>
      <c r="G38" s="2012"/>
      <c r="H38" s="2011" t="s">
        <v>1229</v>
      </c>
      <c r="I38" s="2012"/>
      <c r="J38" s="2011" t="s">
        <v>1230</v>
      </c>
      <c r="K38" s="2012"/>
      <c r="L38" s="2011" t="s">
        <v>1231</v>
      </c>
      <c r="M38" s="2012"/>
      <c r="N38" s="2011" t="s">
        <v>1232</v>
      </c>
      <c r="O38" s="2012"/>
      <c r="P38" s="2011" t="s">
        <v>1233</v>
      </c>
      <c r="Q38" s="2012"/>
      <c r="R38" s="2011" t="s">
        <v>1234</v>
      </c>
      <c r="S38" s="2012"/>
      <c r="T38" s="2011" t="s">
        <v>1972</v>
      </c>
      <c r="U38" s="2012"/>
      <c r="V38" s="70"/>
    </row>
    <row r="39" spans="2:30" ht="17.25" customHeight="1" thickBot="1">
      <c r="B39" s="1228" t="str">
        <f t="shared" si="28"/>
        <v/>
      </c>
      <c r="C39" s="81" t="s">
        <v>1973</v>
      </c>
      <c r="D39" s="2010"/>
      <c r="E39" s="973" t="s">
        <v>850</v>
      </c>
      <c r="F39" s="112" t="s">
        <v>1974</v>
      </c>
      <c r="G39" s="113" t="s">
        <v>1975</v>
      </c>
      <c r="H39" s="112" t="s">
        <v>1974</v>
      </c>
      <c r="I39" s="113" t="s">
        <v>1975</v>
      </c>
      <c r="J39" s="112" t="s">
        <v>1974</v>
      </c>
      <c r="K39" s="113" t="s">
        <v>1975</v>
      </c>
      <c r="L39" s="112" t="s">
        <v>1974</v>
      </c>
      <c r="M39" s="113" t="s">
        <v>1975</v>
      </c>
      <c r="N39" s="112" t="s">
        <v>1974</v>
      </c>
      <c r="O39" s="113" t="s">
        <v>1975</v>
      </c>
      <c r="P39" s="112" t="s">
        <v>1974</v>
      </c>
      <c r="Q39" s="113" t="s">
        <v>1975</v>
      </c>
      <c r="R39" s="112" t="s">
        <v>1974</v>
      </c>
      <c r="S39" s="113" t="s">
        <v>1975</v>
      </c>
      <c r="T39" s="112" t="s">
        <v>1974</v>
      </c>
      <c r="U39" s="113" t="s">
        <v>1975</v>
      </c>
      <c r="V39" s="70"/>
      <c r="Y39" s="108" t="s">
        <v>1271</v>
      </c>
      <c r="Z39" s="85" t="s">
        <v>850</v>
      </c>
      <c r="AB39" s="576" t="s">
        <v>2113</v>
      </c>
    </row>
    <row r="40" spans="2:30" ht="15" customHeight="1" thickBot="1">
      <c r="B40" s="1228" t="str">
        <f t="shared" si="28"/>
        <v/>
      </c>
      <c r="C40" s="86">
        <f t="shared" ref="C40:E45" si="29">C29</f>
        <v>0</v>
      </c>
      <c r="D40" s="91">
        <f t="shared" si="29"/>
        <v>0</v>
      </c>
      <c r="E40" s="551">
        <f t="shared" si="29"/>
        <v>0</v>
      </c>
      <c r="F40" s="87">
        <f t="shared" ref="F40:F45" si="30">IF(G40&gt;0,D40,0)</f>
        <v>0</v>
      </c>
      <c r="G40" s="88"/>
      <c r="H40" s="101">
        <f t="shared" ref="H40:H45" si="31">IF(I40&gt;0,D40,0)</f>
        <v>0</v>
      </c>
      <c r="I40" s="88"/>
      <c r="J40" s="101">
        <f t="shared" ref="J40:J45" si="32">IF(K40&gt;0,D40,0)</f>
        <v>0</v>
      </c>
      <c r="K40" s="88"/>
      <c r="L40" s="101">
        <f t="shared" ref="L40:L45" si="33">IF(M40&gt;0,D40,0)</f>
        <v>0</v>
      </c>
      <c r="M40" s="88"/>
      <c r="N40" s="101">
        <f t="shared" ref="N40:N45" si="34">IF(O40&gt;0,D40,0)</f>
        <v>0</v>
      </c>
      <c r="O40" s="88">
        <v>0</v>
      </c>
      <c r="P40" s="101">
        <f t="shared" ref="P40:P45" si="35">IF(Q40&gt;0,D40,0)</f>
        <v>0</v>
      </c>
      <c r="Q40" s="88"/>
      <c r="R40" s="101">
        <f t="shared" ref="R40:R45" si="36">IF(S40&gt;0,D40,0)</f>
        <v>0</v>
      </c>
      <c r="S40" s="88"/>
      <c r="T40" s="101">
        <f t="shared" ref="T40:T45" si="37">IF(U40&gt;0,D40,0)</f>
        <v>0</v>
      </c>
      <c r="U40" s="88"/>
      <c r="V40" s="70"/>
      <c r="Y40" s="109" t="str">
        <f>'Og s6'!C20</f>
        <v>Kozy</v>
      </c>
      <c r="Z40" s="110">
        <f>'Og s6'!E20</f>
        <v>0.15</v>
      </c>
      <c r="AB40" s="577" t="s">
        <v>1734</v>
      </c>
      <c r="AC40" s="578" t="s">
        <v>1136</v>
      </c>
    </row>
    <row r="41" spans="2:30" ht="15" customHeight="1" thickBot="1">
      <c r="B41" s="1228" t="str">
        <f t="shared" si="28"/>
        <v/>
      </c>
      <c r="C41" s="86">
        <f t="shared" si="29"/>
        <v>0</v>
      </c>
      <c r="D41" s="91">
        <f t="shared" si="29"/>
        <v>0</v>
      </c>
      <c r="E41" s="551">
        <f t="shared" si="29"/>
        <v>0</v>
      </c>
      <c r="F41" s="87">
        <f t="shared" si="30"/>
        <v>0</v>
      </c>
      <c r="G41" s="1365">
        <f>IF($D41&gt;0,G40,0)</f>
        <v>0</v>
      </c>
      <c r="H41" s="101">
        <f t="shared" si="31"/>
        <v>0</v>
      </c>
      <c r="I41" s="1365">
        <f>IF($D41&gt;0,I40,0)</f>
        <v>0</v>
      </c>
      <c r="J41" s="101">
        <f t="shared" si="32"/>
        <v>0</v>
      </c>
      <c r="K41" s="1365">
        <f>IF($D41&gt;0,K40,0)</f>
        <v>0</v>
      </c>
      <c r="L41" s="101">
        <f t="shared" si="33"/>
        <v>0</v>
      </c>
      <c r="M41" s="1365">
        <f>IF($D41&gt;0,M40,0)</f>
        <v>0</v>
      </c>
      <c r="N41" s="101">
        <f t="shared" si="34"/>
        <v>0</v>
      </c>
      <c r="O41" s="1365">
        <f>IF($D41&gt;0,O40,0)</f>
        <v>0</v>
      </c>
      <c r="P41" s="101">
        <f t="shared" si="35"/>
        <v>0</v>
      </c>
      <c r="Q41" s="1365">
        <f>IF($D41&gt;0,Q40,0)</f>
        <v>0</v>
      </c>
      <c r="R41" s="101">
        <f t="shared" si="36"/>
        <v>0</v>
      </c>
      <c r="S41" s="1365">
        <f>IF($D41&gt;0,S40,0)</f>
        <v>0</v>
      </c>
      <c r="T41" s="101">
        <f t="shared" si="37"/>
        <v>0</v>
      </c>
      <c r="U41" s="1365">
        <f>IF($D41&gt;0,U40,0)</f>
        <v>0</v>
      </c>
      <c r="V41" s="70"/>
      <c r="Y41" s="109" t="str">
        <f>'Og s6'!C21</f>
        <v>Jelenie</v>
      </c>
      <c r="Z41" s="110">
        <f>'Og s6'!E21</f>
        <v>0.28999999999999998</v>
      </c>
      <c r="AB41" s="581" t="s">
        <v>1063</v>
      </c>
      <c r="AC41" s="582">
        <f>31+30+31+31+30+15</f>
        <v>168</v>
      </c>
    </row>
    <row r="42" spans="2:30" ht="15" customHeight="1">
      <c r="B42" s="1228" t="str">
        <f t="shared" si="28"/>
        <v/>
      </c>
      <c r="C42" s="86">
        <f t="shared" si="29"/>
        <v>0</v>
      </c>
      <c r="D42" s="91">
        <f t="shared" si="29"/>
        <v>0</v>
      </c>
      <c r="E42" s="551">
        <f t="shared" si="29"/>
        <v>0</v>
      </c>
      <c r="F42" s="87">
        <f t="shared" si="30"/>
        <v>0</v>
      </c>
      <c r="G42" s="1365">
        <f>IF($D42&gt;0,G40,0)</f>
        <v>0</v>
      </c>
      <c r="H42" s="101">
        <f t="shared" si="31"/>
        <v>0</v>
      </c>
      <c r="I42" s="1365">
        <f>IF($D42&gt;0,I40,0)</f>
        <v>0</v>
      </c>
      <c r="J42" s="101">
        <f t="shared" si="32"/>
        <v>0</v>
      </c>
      <c r="K42" s="1365">
        <f>IF($D42&gt;0,K40,0)</f>
        <v>0</v>
      </c>
      <c r="L42" s="101">
        <f t="shared" si="33"/>
        <v>0</v>
      </c>
      <c r="M42" s="1365">
        <f>IF($D42&gt;0,M40,0)</f>
        <v>0</v>
      </c>
      <c r="N42" s="101">
        <f t="shared" si="34"/>
        <v>0</v>
      </c>
      <c r="O42" s="1365">
        <f>IF($D42&gt;0,O40,0)</f>
        <v>0</v>
      </c>
      <c r="P42" s="101">
        <f t="shared" si="35"/>
        <v>0</v>
      </c>
      <c r="Q42" s="1365">
        <f>IF($D42&gt;0,Q40,0)</f>
        <v>0</v>
      </c>
      <c r="R42" s="101">
        <f t="shared" si="36"/>
        <v>0</v>
      </c>
      <c r="S42" s="1365">
        <f>IF($D42&gt;0,S40,0)</f>
        <v>0</v>
      </c>
      <c r="T42" s="101">
        <f t="shared" si="37"/>
        <v>0</v>
      </c>
      <c r="U42" s="1365">
        <f>IF($D42&gt;0,U40,0)</f>
        <v>0</v>
      </c>
      <c r="V42" s="70"/>
      <c r="Y42" s="109" t="str">
        <f>'Og s6'!C22</f>
        <v>Daniele</v>
      </c>
      <c r="Z42" s="110">
        <f>'Og s6'!E22</f>
        <v>0.12</v>
      </c>
      <c r="AB42" s="581" t="s">
        <v>1078</v>
      </c>
      <c r="AC42" s="582">
        <f>11+30+31+31+30</f>
        <v>133</v>
      </c>
    </row>
    <row r="43" spans="2:30" ht="15" customHeight="1">
      <c r="B43" s="1228" t="str">
        <f t="shared" si="28"/>
        <v/>
      </c>
      <c r="C43" s="86">
        <f t="shared" si="29"/>
        <v>0</v>
      </c>
      <c r="D43" s="91">
        <f t="shared" si="29"/>
        <v>0</v>
      </c>
      <c r="E43" s="551">
        <f t="shared" si="29"/>
        <v>0</v>
      </c>
      <c r="F43" s="87">
        <f t="shared" si="30"/>
        <v>0</v>
      </c>
      <c r="G43" s="1365">
        <f>IF($D43&gt;0,G40,0)</f>
        <v>0</v>
      </c>
      <c r="H43" s="101">
        <f t="shared" si="31"/>
        <v>0</v>
      </c>
      <c r="I43" s="1365">
        <f>IF($D43&gt;0,I40,0)</f>
        <v>0</v>
      </c>
      <c r="J43" s="101">
        <f t="shared" si="32"/>
        <v>0</v>
      </c>
      <c r="K43" s="1365">
        <f>IF($D43&gt;0,K40,0)</f>
        <v>0</v>
      </c>
      <c r="L43" s="101">
        <f t="shared" si="33"/>
        <v>0</v>
      </c>
      <c r="M43" s="1365">
        <f>IF($D43&gt;0,M40,0)</f>
        <v>0</v>
      </c>
      <c r="N43" s="101">
        <f t="shared" si="34"/>
        <v>0</v>
      </c>
      <c r="O43" s="1365">
        <f>IF($D43&gt;0,O40,0)</f>
        <v>0</v>
      </c>
      <c r="P43" s="101">
        <f t="shared" si="35"/>
        <v>0</v>
      </c>
      <c r="Q43" s="1365">
        <f>IF($D43&gt;0,Q40,0)</f>
        <v>0</v>
      </c>
      <c r="R43" s="101">
        <f t="shared" si="36"/>
        <v>0</v>
      </c>
      <c r="S43" s="1365">
        <f>IF($D43&gt;0,S40,0)</f>
        <v>0</v>
      </c>
      <c r="T43" s="101">
        <f t="shared" si="37"/>
        <v>0</v>
      </c>
      <c r="U43" s="1365">
        <f>IF($D43&gt;0,U40,0)</f>
        <v>0</v>
      </c>
      <c r="V43" s="70"/>
      <c r="AB43" s="577" t="s">
        <v>1079</v>
      </c>
    </row>
    <row r="44" spans="2:30" ht="15" customHeight="1">
      <c r="B44" s="1228" t="str">
        <f t="shared" si="28"/>
        <v/>
      </c>
      <c r="C44" s="86">
        <f t="shared" si="29"/>
        <v>0</v>
      </c>
      <c r="D44" s="91">
        <f t="shared" si="29"/>
        <v>0</v>
      </c>
      <c r="E44" s="551">
        <f t="shared" si="29"/>
        <v>0</v>
      </c>
      <c r="F44" s="87">
        <f t="shared" si="30"/>
        <v>0</v>
      </c>
      <c r="G44" s="1365">
        <f>IF($D44&gt;0,G40,0)</f>
        <v>0</v>
      </c>
      <c r="H44" s="101">
        <f t="shared" si="31"/>
        <v>0</v>
      </c>
      <c r="I44" s="1365">
        <f>IF($D44&gt;0,I40,0)</f>
        <v>0</v>
      </c>
      <c r="J44" s="101">
        <f t="shared" si="32"/>
        <v>0</v>
      </c>
      <c r="K44" s="1365">
        <f>IF($D44&gt;0,K40,0)</f>
        <v>0</v>
      </c>
      <c r="L44" s="101">
        <f t="shared" si="33"/>
        <v>0</v>
      </c>
      <c r="M44" s="1365">
        <f>IF($D44&gt;0,M40,0)</f>
        <v>0</v>
      </c>
      <c r="N44" s="101">
        <f t="shared" si="34"/>
        <v>0</v>
      </c>
      <c r="O44" s="1365">
        <f>IF($D44&gt;0,O40,0)</f>
        <v>0</v>
      </c>
      <c r="P44" s="101">
        <f t="shared" si="35"/>
        <v>0</v>
      </c>
      <c r="Q44" s="1365">
        <f>IF($D44&gt;0,Q40,0)</f>
        <v>0</v>
      </c>
      <c r="R44" s="101">
        <f t="shared" si="36"/>
        <v>0</v>
      </c>
      <c r="S44" s="1365">
        <f>IF($D44&gt;0,S40,0)</f>
        <v>0</v>
      </c>
      <c r="T44" s="101">
        <f t="shared" si="37"/>
        <v>0</v>
      </c>
      <c r="U44" s="1365">
        <f>IF($D44&gt;0,U40,0)</f>
        <v>0</v>
      </c>
      <c r="V44" s="70"/>
      <c r="AB44" s="577" t="s">
        <v>1080</v>
      </c>
    </row>
    <row r="45" spans="2:30" ht="15" customHeight="1">
      <c r="B45" s="1228" t="str">
        <f t="shared" si="28"/>
        <v/>
      </c>
      <c r="C45" s="86">
        <f t="shared" si="29"/>
        <v>0</v>
      </c>
      <c r="D45" s="91">
        <f t="shared" si="29"/>
        <v>0</v>
      </c>
      <c r="E45" s="551">
        <f t="shared" si="29"/>
        <v>0</v>
      </c>
      <c r="F45" s="87">
        <f t="shared" si="30"/>
        <v>0</v>
      </c>
      <c r="G45" s="1365">
        <f>IF($D45&gt;0,G40,0)</f>
        <v>0</v>
      </c>
      <c r="H45" s="101">
        <f t="shared" si="31"/>
        <v>0</v>
      </c>
      <c r="I45" s="1365">
        <f>IF($D45&gt;0,I40,0)</f>
        <v>0</v>
      </c>
      <c r="J45" s="101">
        <f t="shared" si="32"/>
        <v>0</v>
      </c>
      <c r="K45" s="1365">
        <f>IF($D45&gt;0,K40,0)</f>
        <v>0</v>
      </c>
      <c r="L45" s="101">
        <f t="shared" si="33"/>
        <v>0</v>
      </c>
      <c r="M45" s="1365">
        <f>IF($D45&gt;0,M40,0)</f>
        <v>0</v>
      </c>
      <c r="N45" s="101">
        <f t="shared" si="34"/>
        <v>0</v>
      </c>
      <c r="O45" s="1365">
        <f>IF($D45&gt;0,O40,0)</f>
        <v>0</v>
      </c>
      <c r="P45" s="101">
        <f t="shared" si="35"/>
        <v>0</v>
      </c>
      <c r="Q45" s="1365">
        <f>IF($D45&gt;0,Q40,0)</f>
        <v>0</v>
      </c>
      <c r="R45" s="101">
        <f t="shared" si="36"/>
        <v>0</v>
      </c>
      <c r="S45" s="1365">
        <f>IF($D45&gt;0,S40,0)</f>
        <v>0</v>
      </c>
      <c r="T45" s="101">
        <f t="shared" si="37"/>
        <v>0</v>
      </c>
      <c r="U45" s="1365">
        <f>IF($D45&gt;0,U40,0)</f>
        <v>0</v>
      </c>
      <c r="V45" s="70"/>
      <c r="AB45" s="577"/>
    </row>
    <row r="46" spans="2:30" ht="16.5" customHeight="1" thickBot="1">
      <c r="B46" s="1228" t="str">
        <f t="shared" si="28"/>
        <v/>
      </c>
      <c r="C46" s="93" t="s">
        <v>661</v>
      </c>
      <c r="D46" s="94"/>
      <c r="E46" s="94"/>
      <c r="F46" s="2005">
        <f>$E40*F40*G40+$E41*F41*G41+$E42*F42*G42+$E43*F43*G43+$E44*F44*G44+$E45*F45*G45</f>
        <v>0</v>
      </c>
      <c r="G46" s="2006"/>
      <c r="H46" s="1988">
        <f>$E40*H40*I40+$E41*H41*I41+$E42*H42*I42+$E43*H43*I43+$E44*H44*I44+$E45*H45*I45</f>
        <v>0</v>
      </c>
      <c r="I46" s="1989"/>
      <c r="J46" s="1988">
        <f>$E40*J40*K40+$E41*J41*K41+$E42*J42*K42+$E43*J43*K43+$E44*J44*K44+$E45*J45*K45</f>
        <v>0</v>
      </c>
      <c r="K46" s="1989"/>
      <c r="L46" s="1988">
        <f>$E40*L40*M40+$E41*L41*M41+$E42*L42*M42+$E43*L43*M43+$E44*L44*M44+$E45*L45*M45</f>
        <v>0</v>
      </c>
      <c r="M46" s="1989"/>
      <c r="N46" s="1988">
        <f>$E40*N40*O40+$E41*N41*O41+$E42*N42*O42+$E43*N43*O43+$E44*N44*O44+$E45*N45*O45</f>
        <v>0</v>
      </c>
      <c r="O46" s="1989"/>
      <c r="P46" s="1988">
        <f>$E40*P40*Q40+$E41*P41*Q41+$E42*P42*Q42+$E43*P43*Q43+$E44*P44*Q44+$E45*P45*Q45</f>
        <v>0</v>
      </c>
      <c r="Q46" s="1989"/>
      <c r="R46" s="1988">
        <f>$E40*R40*S40+$E41*R41*S41+$E42*R42*S42+$E43*R43*S43+$E44*R44*S44+$E45*R45*S45</f>
        <v>0</v>
      </c>
      <c r="S46" s="1989"/>
      <c r="T46" s="1988">
        <f>$E40*T40*U40+$E41*T41*U41+$E42*T42*U42+$E43*T43*U43+$E44*T44*U44+$E45*T45*U45</f>
        <v>0</v>
      </c>
      <c r="U46" s="1989"/>
      <c r="V46" s="70"/>
      <c r="AB46" s="577"/>
    </row>
    <row r="47" spans="2:30" ht="12.75" customHeight="1">
      <c r="B47" s="1228" t="str">
        <f t="shared" si="28"/>
        <v/>
      </c>
      <c r="C47" s="72"/>
      <c r="D47" s="74"/>
      <c r="E47" s="95"/>
      <c r="F47" s="75"/>
      <c r="G47" s="72"/>
      <c r="H47" s="72"/>
      <c r="I47" s="72"/>
      <c r="J47" s="72"/>
      <c r="K47" s="72"/>
      <c r="L47" s="72"/>
      <c r="M47" s="76"/>
      <c r="N47" s="72"/>
      <c r="O47" s="72"/>
      <c r="P47" s="72"/>
      <c r="Q47" s="72"/>
      <c r="R47" s="72"/>
      <c r="S47" s="72"/>
      <c r="T47" s="70"/>
      <c r="U47" s="77" t="str">
        <f>IF(R48-T48&gt;=0,"","Przekroczona maksymalna obsada.")</f>
        <v/>
      </c>
      <c r="V47" s="70"/>
      <c r="Z47" s="292" t="str">
        <f>"Osiagnięte obciążenie pastwiska: "&amp;C49</f>
        <v xml:space="preserve">Osiagnięte obciążenie pastwiska: </v>
      </c>
      <c r="AA47" s="293">
        <f>IF(F48=0,0,(D51*E51+D52*E52+D53*E53+D54*E54+D55*E55+D56*E56)/F48)</f>
        <v>0</v>
      </c>
      <c r="AB47" s="577"/>
      <c r="AD47" s="294">
        <f>R48-T48</f>
        <v>0</v>
      </c>
    </row>
    <row r="48" spans="2:30" ht="36" customHeight="1" thickBot="1">
      <c r="B48" s="1228" t="str">
        <f>IF(SUM(F$51:U$56)&gt;0,"Wypełnione","")</f>
        <v/>
      </c>
      <c r="C48" s="78" t="str">
        <f>IF(AA47&gt;10,"Zbyt dużo zwierząt na pastwisku!","Nazwa działki")</f>
        <v>Nazwa działki</v>
      </c>
      <c r="D48" s="2008" t="s">
        <v>812</v>
      </c>
      <c r="E48" s="114" t="s">
        <v>1966</v>
      </c>
      <c r="F48" s="2000"/>
      <c r="G48" s="2001"/>
      <c r="H48" s="2095" t="s">
        <v>1967</v>
      </c>
      <c r="I48" s="2096"/>
      <c r="J48" s="2004"/>
      <c r="K48" s="2004"/>
      <c r="L48" s="2095" t="s">
        <v>1968</v>
      </c>
      <c r="M48" s="2096"/>
      <c r="N48" s="1996"/>
      <c r="O48" s="1997"/>
      <c r="P48" s="2068" t="s">
        <v>1969</v>
      </c>
      <c r="Q48" s="2069"/>
      <c r="R48" s="2070">
        <f>F48*J48*N48</f>
        <v>0</v>
      </c>
      <c r="S48" s="2070"/>
      <c r="T48" s="2070">
        <f>F57+H57+J57+L57+N57+P57+R57+T57</f>
        <v>0</v>
      </c>
      <c r="U48" s="2074"/>
      <c r="V48" s="70"/>
    </row>
    <row r="49" spans="1:29" ht="17.25" customHeight="1" thickBot="1">
      <c r="B49" s="1228" t="str">
        <f t="shared" ref="B49:B58" si="38">IF(SUM(F$51:U$56)&gt;0,"Wypełnione","")</f>
        <v/>
      </c>
      <c r="C49" s="79"/>
      <c r="D49" s="2009"/>
      <c r="E49" s="80" t="s">
        <v>1970</v>
      </c>
      <c r="F49" s="2041" t="s">
        <v>1971</v>
      </c>
      <c r="G49" s="2042"/>
      <c r="H49" s="2056" t="s">
        <v>1229</v>
      </c>
      <c r="I49" s="2042"/>
      <c r="J49" s="2056" t="s">
        <v>1230</v>
      </c>
      <c r="K49" s="2042"/>
      <c r="L49" s="2056" t="s">
        <v>1231</v>
      </c>
      <c r="M49" s="2042"/>
      <c r="N49" s="2056" t="s">
        <v>1232</v>
      </c>
      <c r="O49" s="2042"/>
      <c r="P49" s="2056" t="s">
        <v>1233</v>
      </c>
      <c r="Q49" s="2042"/>
      <c r="R49" s="2056" t="s">
        <v>1234</v>
      </c>
      <c r="S49" s="2042"/>
      <c r="T49" s="2056" t="s">
        <v>1972</v>
      </c>
      <c r="U49" s="2042"/>
      <c r="V49" s="70"/>
      <c r="AB49" s="574" t="s">
        <v>273</v>
      </c>
    </row>
    <row r="50" spans="1:29" ht="17.25" customHeight="1">
      <c r="B50" s="1228" t="str">
        <f t="shared" si="38"/>
        <v/>
      </c>
      <c r="C50" s="81" t="s">
        <v>1973</v>
      </c>
      <c r="D50" s="2010"/>
      <c r="E50" s="973" t="s">
        <v>850</v>
      </c>
      <c r="F50" s="115" t="s">
        <v>1974</v>
      </c>
      <c r="G50" s="116" t="s">
        <v>1975</v>
      </c>
      <c r="H50" s="115" t="s">
        <v>1974</v>
      </c>
      <c r="I50" s="116" t="s">
        <v>1975</v>
      </c>
      <c r="J50" s="115" t="s">
        <v>1974</v>
      </c>
      <c r="K50" s="116" t="s">
        <v>1975</v>
      </c>
      <c r="L50" s="115" t="s">
        <v>1974</v>
      </c>
      <c r="M50" s="116" t="s">
        <v>1975</v>
      </c>
      <c r="N50" s="115" t="s">
        <v>1974</v>
      </c>
      <c r="O50" s="116" t="s">
        <v>1975</v>
      </c>
      <c r="P50" s="115" t="s">
        <v>1974</v>
      </c>
      <c r="Q50" s="116" t="s">
        <v>1975</v>
      </c>
      <c r="R50" s="115" t="s">
        <v>1974</v>
      </c>
      <c r="S50" s="116" t="s">
        <v>1975</v>
      </c>
      <c r="T50" s="115" t="s">
        <v>1974</v>
      </c>
      <c r="U50" s="116" t="s">
        <v>1975</v>
      </c>
      <c r="V50" s="70"/>
      <c r="AB50" s="571" t="s">
        <v>274</v>
      </c>
    </row>
    <row r="51" spans="1:29" ht="15" customHeight="1">
      <c r="B51" s="1228" t="str">
        <f t="shared" si="38"/>
        <v/>
      </c>
      <c r="C51" s="86">
        <f t="shared" ref="C51:E56" si="39">C40</f>
        <v>0</v>
      </c>
      <c r="D51" s="91">
        <f t="shared" si="39"/>
        <v>0</v>
      </c>
      <c r="E51" s="551">
        <f t="shared" si="39"/>
        <v>0</v>
      </c>
      <c r="F51" s="87">
        <f t="shared" ref="F51:F56" si="40">IF(G51&gt;0,D51,0)</f>
        <v>0</v>
      </c>
      <c r="G51" s="88"/>
      <c r="H51" s="101">
        <f t="shared" ref="H51:H56" si="41">IF(I51&gt;0,D51,0)</f>
        <v>0</v>
      </c>
      <c r="I51" s="88"/>
      <c r="J51" s="101">
        <f t="shared" ref="J51:J56" si="42">IF(K51&gt;0,D51,0)</f>
        <v>0</v>
      </c>
      <c r="K51" s="88"/>
      <c r="L51" s="101">
        <f t="shared" ref="L51:L56" si="43">IF(M51&gt;0,D51,0)</f>
        <v>0</v>
      </c>
      <c r="M51" s="88"/>
      <c r="N51" s="101">
        <f t="shared" ref="N51:N56" si="44">IF(O51&gt;0,D51,0)</f>
        <v>0</v>
      </c>
      <c r="O51" s="88">
        <v>0</v>
      </c>
      <c r="P51" s="101">
        <f t="shared" ref="P51:P56" si="45">IF(Q51&gt;0,D51,0)</f>
        <v>0</v>
      </c>
      <c r="Q51" s="88"/>
      <c r="R51" s="101">
        <f t="shared" ref="R51:R56" si="46">IF(S51&gt;0,D51,0)</f>
        <v>0</v>
      </c>
      <c r="S51" s="88"/>
      <c r="T51" s="101">
        <f t="shared" ref="T51:T56" si="47">IF(U51&gt;0,D51,0)</f>
        <v>0</v>
      </c>
      <c r="U51" s="88"/>
      <c r="V51" s="70"/>
      <c r="AB51" s="571" t="s">
        <v>1081</v>
      </c>
    </row>
    <row r="52" spans="1:29" ht="15" customHeight="1">
      <c r="B52" s="1228" t="str">
        <f t="shared" si="38"/>
        <v/>
      </c>
      <c r="C52" s="86">
        <f t="shared" si="39"/>
        <v>0</v>
      </c>
      <c r="D52" s="91">
        <f t="shared" si="39"/>
        <v>0</v>
      </c>
      <c r="E52" s="551">
        <f t="shared" si="39"/>
        <v>0</v>
      </c>
      <c r="F52" s="87">
        <f t="shared" si="40"/>
        <v>0</v>
      </c>
      <c r="G52" s="1365">
        <f>IF($D52&gt;0,G51,0)</f>
        <v>0</v>
      </c>
      <c r="H52" s="101">
        <f t="shared" si="41"/>
        <v>0</v>
      </c>
      <c r="I52" s="1365">
        <f>IF($D52&gt;0,I51,0)</f>
        <v>0</v>
      </c>
      <c r="J52" s="101">
        <f t="shared" si="42"/>
        <v>0</v>
      </c>
      <c r="K52" s="1365">
        <f>IF($D52&gt;0,K51,0)</f>
        <v>0</v>
      </c>
      <c r="L52" s="101">
        <f t="shared" si="43"/>
        <v>0</v>
      </c>
      <c r="M52" s="1365">
        <f>IF($D52&gt;0,M51,0)</f>
        <v>0</v>
      </c>
      <c r="N52" s="101">
        <f t="shared" si="44"/>
        <v>0</v>
      </c>
      <c r="O52" s="1365">
        <f>IF($D52&gt;0,O51,0)</f>
        <v>0</v>
      </c>
      <c r="P52" s="101">
        <f t="shared" si="45"/>
        <v>0</v>
      </c>
      <c r="Q52" s="1365">
        <f>IF($D52&gt;0,Q51,0)</f>
        <v>0</v>
      </c>
      <c r="R52" s="101">
        <f t="shared" si="46"/>
        <v>0</v>
      </c>
      <c r="S52" s="1365">
        <f>IF($D52&gt;0,S51,0)</f>
        <v>0</v>
      </c>
      <c r="T52" s="101">
        <f t="shared" si="47"/>
        <v>0</v>
      </c>
      <c r="U52" s="1365">
        <f>IF($D52&gt;0,U51,0)</f>
        <v>0</v>
      </c>
      <c r="V52" s="70"/>
      <c r="AB52" s="571" t="s">
        <v>1082</v>
      </c>
      <c r="AC52" s="584" t="s">
        <v>1136</v>
      </c>
    </row>
    <row r="53" spans="1:29" ht="15" customHeight="1">
      <c r="B53" s="1228" t="str">
        <f t="shared" si="38"/>
        <v/>
      </c>
      <c r="C53" s="86">
        <f t="shared" si="39"/>
        <v>0</v>
      </c>
      <c r="D53" s="91">
        <f t="shared" si="39"/>
        <v>0</v>
      </c>
      <c r="E53" s="551">
        <f t="shared" si="39"/>
        <v>0</v>
      </c>
      <c r="F53" s="87">
        <f t="shared" si="40"/>
        <v>0</v>
      </c>
      <c r="G53" s="1365">
        <f>IF($D53&gt;0,G51,0)</f>
        <v>0</v>
      </c>
      <c r="H53" s="101">
        <f t="shared" si="41"/>
        <v>0</v>
      </c>
      <c r="I53" s="1365">
        <f>IF($D53&gt;0,I51,0)</f>
        <v>0</v>
      </c>
      <c r="J53" s="101">
        <f t="shared" si="42"/>
        <v>0</v>
      </c>
      <c r="K53" s="1365">
        <f>IF($D53&gt;0,K51,0)</f>
        <v>0</v>
      </c>
      <c r="L53" s="101">
        <f t="shared" si="43"/>
        <v>0</v>
      </c>
      <c r="M53" s="1365">
        <f>IF($D53&gt;0,M51,0)</f>
        <v>0</v>
      </c>
      <c r="N53" s="101">
        <f t="shared" si="44"/>
        <v>0</v>
      </c>
      <c r="O53" s="1365">
        <f>IF($D53&gt;0,O51,0)</f>
        <v>0</v>
      </c>
      <c r="P53" s="101">
        <f t="shared" si="45"/>
        <v>0</v>
      </c>
      <c r="Q53" s="1365">
        <f>IF($D53&gt;0,Q51,0)</f>
        <v>0</v>
      </c>
      <c r="R53" s="101">
        <f t="shared" si="46"/>
        <v>0</v>
      </c>
      <c r="S53" s="1365">
        <f>IF($D53&gt;0,S51,0)</f>
        <v>0</v>
      </c>
      <c r="T53" s="101">
        <f t="shared" si="47"/>
        <v>0</v>
      </c>
      <c r="U53" s="1365">
        <f>IF($D53&gt;0,U51,0)</f>
        <v>0</v>
      </c>
      <c r="V53" s="70"/>
      <c r="AB53" s="585" t="s">
        <v>1083</v>
      </c>
      <c r="AC53" s="582">
        <f>10+31+30+15</f>
        <v>86</v>
      </c>
    </row>
    <row r="54" spans="1:29" ht="15" customHeight="1">
      <c r="B54" s="1228" t="str">
        <f t="shared" si="38"/>
        <v/>
      </c>
      <c r="C54" s="86">
        <f t="shared" si="39"/>
        <v>0</v>
      </c>
      <c r="D54" s="91">
        <f t="shared" si="39"/>
        <v>0</v>
      </c>
      <c r="E54" s="551">
        <f t="shared" si="39"/>
        <v>0</v>
      </c>
      <c r="F54" s="87">
        <f t="shared" si="40"/>
        <v>0</v>
      </c>
      <c r="G54" s="1365">
        <f>IF($D54&gt;0,G51,0)</f>
        <v>0</v>
      </c>
      <c r="H54" s="101">
        <f t="shared" si="41"/>
        <v>0</v>
      </c>
      <c r="I54" s="1365">
        <f>IF($D54&gt;0,I51,0)</f>
        <v>0</v>
      </c>
      <c r="J54" s="101">
        <f t="shared" si="42"/>
        <v>0</v>
      </c>
      <c r="K54" s="1365">
        <f>IF($D54&gt;0,K51,0)</f>
        <v>0</v>
      </c>
      <c r="L54" s="101">
        <f t="shared" si="43"/>
        <v>0</v>
      </c>
      <c r="M54" s="1365">
        <f>IF($D54&gt;0,M51,0)</f>
        <v>0</v>
      </c>
      <c r="N54" s="101">
        <f t="shared" si="44"/>
        <v>0</v>
      </c>
      <c r="O54" s="1365">
        <f>IF($D54&gt;0,O51,0)</f>
        <v>0</v>
      </c>
      <c r="P54" s="101">
        <f t="shared" si="45"/>
        <v>0</v>
      </c>
      <c r="Q54" s="1365">
        <f>IF($D54&gt;0,Q51,0)</f>
        <v>0</v>
      </c>
      <c r="R54" s="101">
        <f t="shared" si="46"/>
        <v>0</v>
      </c>
      <c r="S54" s="1365">
        <f>IF($D54&gt;0,S51,0)</f>
        <v>0</v>
      </c>
      <c r="T54" s="101">
        <f t="shared" si="47"/>
        <v>0</v>
      </c>
      <c r="U54" s="1365">
        <f>IF($D54&gt;0,U51,0)</f>
        <v>0</v>
      </c>
      <c r="V54" s="70"/>
      <c r="AB54" s="571" t="s">
        <v>223</v>
      </c>
    </row>
    <row r="55" spans="1:29" ht="15" customHeight="1">
      <c r="B55" s="1228" t="str">
        <f t="shared" si="38"/>
        <v/>
      </c>
      <c r="C55" s="86">
        <f t="shared" si="39"/>
        <v>0</v>
      </c>
      <c r="D55" s="91">
        <f t="shared" si="39"/>
        <v>0</v>
      </c>
      <c r="E55" s="551">
        <f t="shared" si="39"/>
        <v>0</v>
      </c>
      <c r="F55" s="87">
        <f t="shared" si="40"/>
        <v>0</v>
      </c>
      <c r="G55" s="1365">
        <f>IF($D55&gt;0,G51,0)</f>
        <v>0</v>
      </c>
      <c r="H55" s="101">
        <f t="shared" si="41"/>
        <v>0</v>
      </c>
      <c r="I55" s="1365">
        <f>IF($D55&gt;0,I51,0)</f>
        <v>0</v>
      </c>
      <c r="J55" s="101">
        <f t="shared" si="42"/>
        <v>0</v>
      </c>
      <c r="K55" s="1365">
        <f>IF($D55&gt;0,K51,0)</f>
        <v>0</v>
      </c>
      <c r="L55" s="101">
        <f t="shared" si="43"/>
        <v>0</v>
      </c>
      <c r="M55" s="1365">
        <f>IF($D55&gt;0,M51,0)</f>
        <v>0</v>
      </c>
      <c r="N55" s="101">
        <f t="shared" si="44"/>
        <v>0</v>
      </c>
      <c r="O55" s="1365">
        <f>IF($D55&gt;0,O51,0)</f>
        <v>0</v>
      </c>
      <c r="P55" s="101">
        <f t="shared" si="45"/>
        <v>0</v>
      </c>
      <c r="Q55" s="1365">
        <f>IF($D55&gt;0,Q51,0)</f>
        <v>0</v>
      </c>
      <c r="R55" s="101">
        <f t="shared" si="46"/>
        <v>0</v>
      </c>
      <c r="S55" s="1365">
        <f>IF($D55&gt;0,S51,0)</f>
        <v>0</v>
      </c>
      <c r="T55" s="101">
        <f t="shared" si="47"/>
        <v>0</v>
      </c>
      <c r="U55" s="1365">
        <f>IF($D55&gt;0,U51,0)</f>
        <v>0</v>
      </c>
      <c r="V55" s="70"/>
      <c r="AB55" s="571" t="s">
        <v>224</v>
      </c>
    </row>
    <row r="56" spans="1:29" ht="15" customHeight="1">
      <c r="B56" s="1228" t="str">
        <f t="shared" si="38"/>
        <v/>
      </c>
      <c r="C56" s="86">
        <f t="shared" si="39"/>
        <v>0</v>
      </c>
      <c r="D56" s="91">
        <f t="shared" si="39"/>
        <v>0</v>
      </c>
      <c r="E56" s="551">
        <f t="shared" si="39"/>
        <v>0</v>
      </c>
      <c r="F56" s="87">
        <f t="shared" si="40"/>
        <v>0</v>
      </c>
      <c r="G56" s="1365">
        <f>IF($D56&gt;0,G51,0)</f>
        <v>0</v>
      </c>
      <c r="H56" s="101">
        <f t="shared" si="41"/>
        <v>0</v>
      </c>
      <c r="I56" s="1365">
        <f>IF($D56&gt;0,I51,0)</f>
        <v>0</v>
      </c>
      <c r="J56" s="101">
        <f t="shared" si="42"/>
        <v>0</v>
      </c>
      <c r="K56" s="1365">
        <f>IF($D56&gt;0,K51,0)</f>
        <v>0</v>
      </c>
      <c r="L56" s="101">
        <f t="shared" si="43"/>
        <v>0</v>
      </c>
      <c r="M56" s="1365">
        <f>IF($D56&gt;0,M51,0)</f>
        <v>0</v>
      </c>
      <c r="N56" s="101">
        <f t="shared" si="44"/>
        <v>0</v>
      </c>
      <c r="O56" s="1365">
        <f>IF($D56&gt;0,O51,0)</f>
        <v>0</v>
      </c>
      <c r="P56" s="101">
        <f t="shared" si="45"/>
        <v>0</v>
      </c>
      <c r="Q56" s="1365">
        <f>IF($D56&gt;0,Q51,0)</f>
        <v>0</v>
      </c>
      <c r="R56" s="101">
        <f t="shared" si="46"/>
        <v>0</v>
      </c>
      <c r="S56" s="1365">
        <f>IF($D56&gt;0,S51,0)</f>
        <v>0</v>
      </c>
      <c r="T56" s="101">
        <f t="shared" si="47"/>
        <v>0</v>
      </c>
      <c r="U56" s="1365">
        <f>IF($D56&gt;0,U51,0)</f>
        <v>0</v>
      </c>
      <c r="V56" s="70"/>
      <c r="AB56" s="571"/>
    </row>
    <row r="57" spans="1:29" ht="16.5" customHeight="1" thickBot="1">
      <c r="B57" s="1228" t="str">
        <f t="shared" si="38"/>
        <v/>
      </c>
      <c r="C57" s="93" t="s">
        <v>661</v>
      </c>
      <c r="D57" s="94"/>
      <c r="E57" s="94"/>
      <c r="F57" s="2005">
        <f>$E51*F51*G51+$E52*F52*G52+$E53*F53*G53+$E54*F54*G54+$E55*F55*G55+$E56*F56*G56</f>
        <v>0</v>
      </c>
      <c r="G57" s="2006"/>
      <c r="H57" s="1988">
        <f>$E51*H51*I51+$E52*H52*I52+$E53*H53*I53+$E54*H54*I54+$E55*H55*I55+$E56*H56*I56</f>
        <v>0</v>
      </c>
      <c r="I57" s="1989"/>
      <c r="J57" s="1988">
        <f>$E51*J51*K51+$E52*J52*K52+$E53*J53*K53+$E54*J54*K54+$E55*J55*K55+$E56*J56*K56</f>
        <v>0</v>
      </c>
      <c r="K57" s="1989"/>
      <c r="L57" s="1988">
        <f>$E51*L51*M51+$E52*L52*M52+$E53*L53*M53+$E54*L54*M54+$E55*L55*M55+$E56*L56*M56</f>
        <v>0</v>
      </c>
      <c r="M57" s="1989"/>
      <c r="N57" s="1988">
        <f>$E51*N51*O51+$E52*N52*O52+$E53*N53*O53+$E54*N54*O54+$E55*N55*O55+$E56*N56*O56</f>
        <v>0</v>
      </c>
      <c r="O57" s="1989"/>
      <c r="P57" s="1988">
        <f>$E51*P51*Q51+$E52*P52*Q52+$E53*P53*Q53+$E54*P54*Q54+$E55*P55*Q55+$E56*P56*Q56</f>
        <v>0</v>
      </c>
      <c r="Q57" s="1989"/>
      <c r="R57" s="1988">
        <f>$E51*R51*S51+$E52*R52*S52+$E53*R53*S53+$E54*R54*S54+$E55*R55*S55+$E56*R56*S56</f>
        <v>0</v>
      </c>
      <c r="S57" s="1989"/>
      <c r="T57" s="1988">
        <f>$E51*T51*U51+$E52*T52*U52+$E53*T53*U53+$E54*T54*U54+$E55*T55*U55+$E56*T56*U56</f>
        <v>0</v>
      </c>
      <c r="U57" s="1989"/>
      <c r="V57" s="70"/>
      <c r="AB57" s="571"/>
    </row>
    <row r="58" spans="1:29" ht="4.5" customHeight="1">
      <c r="B58" s="1228" t="str">
        <f t="shared" si="38"/>
        <v/>
      </c>
      <c r="C58" s="117"/>
      <c r="D58" s="70"/>
      <c r="E58" s="70"/>
      <c r="F58" s="70"/>
      <c r="G58" s="70"/>
      <c r="H58" s="70"/>
      <c r="I58" s="70"/>
      <c r="J58" s="70"/>
      <c r="K58" s="70"/>
      <c r="L58" s="70"/>
      <c r="M58" s="70"/>
      <c r="N58" s="70"/>
      <c r="O58" s="70"/>
      <c r="P58" s="70"/>
      <c r="Q58" s="70"/>
      <c r="R58" s="70"/>
      <c r="S58" s="70"/>
      <c r="T58" s="70"/>
      <c r="U58" s="70"/>
      <c r="V58" s="70"/>
    </row>
    <row r="59" spans="1:29" ht="27" customHeight="1">
      <c r="A59" s="1235"/>
      <c r="B59" s="1228" t="str">
        <f>IF(A123&gt;0,"","Wypełnione")</f>
        <v>Wypełnione</v>
      </c>
      <c r="C59" s="984"/>
      <c r="D59" s="985"/>
      <c r="E59" s="988" t="s">
        <v>683</v>
      </c>
      <c r="F59" s="986" t="s">
        <v>684</v>
      </c>
      <c r="G59" s="987">
        <f>MAX(G7:G12)+MAX(G18:G23)+MAX(G29:G34)+MAX(G40:G45)+MAX(G51:G56)+MAX(G71:G76)+MAX(G82:G87)+MAX(G93:G98)+MAX(G104:G109)+MAX(G115:G120)</f>
        <v>0</v>
      </c>
      <c r="H59" s="986" t="s">
        <v>685</v>
      </c>
      <c r="I59" s="987">
        <f>MAX(I7:I12)+MAX(I18:I23)+MAX(I29:I34)+MAX(I40:I45)+MAX(I51:I56)+MAX(I71:I76)+MAX(I82:I87)+MAX(I93:I98)+MAX(I104:I109)+MAX(I115:I120)</f>
        <v>0</v>
      </c>
      <c r="J59" s="986" t="s">
        <v>684</v>
      </c>
      <c r="K59" s="987">
        <f>MAX(K7:K12)+MAX(K18:K23)+MAX(K29:K34)+MAX(K40:K45)+MAX(K51:K56)+MAX(K71:K76)+MAX(K82:K87)+MAX(K93:K98)+MAX(K104:K109)+MAX(K115:K120)</f>
        <v>0</v>
      </c>
      <c r="L59" s="986" t="s">
        <v>685</v>
      </c>
      <c r="M59" s="987">
        <f>MAX(M7:M12)+MAX(M18:M23)+MAX(M29:M34)+MAX(M40:M45)+MAX(M51:M56)+MAX(M71:M76)+MAX(M82:M87)+MAX(M93:M98)+MAX(M104:M109)+MAX(M115:M120)</f>
        <v>0</v>
      </c>
      <c r="N59" s="986" t="s">
        <v>685</v>
      </c>
      <c r="O59" s="987">
        <f>MAX(O7:O12)+MAX(O18:O23)+MAX(O29:O34)+MAX(O40:O45)+MAX(O51:O56)+MAX(O71:O76)+MAX(O82:O87)+MAX(O93:O98)+MAX(O104:O109)+MAX(O115:O120)</f>
        <v>0</v>
      </c>
      <c r="P59" s="986" t="s">
        <v>684</v>
      </c>
      <c r="Q59" s="987">
        <f>MAX(Q7:Q12)+MAX(Q18:Q23)+MAX(Q29:Q34)+MAX(Q40:Q45)+MAX(Q51:Q56)+MAX(Q71:Q76)+MAX(Q82:Q87)+MAX(Q93:Q98)+MAX(Q104:Q109)+MAX(Q115:Q120)</f>
        <v>0</v>
      </c>
      <c r="R59" s="986" t="s">
        <v>685</v>
      </c>
      <c r="S59" s="987">
        <f>MAX(S7:S12)+MAX(S18:S23)+MAX(S29:S34)+MAX(S40:S45)+MAX(S51:S56)+MAX(S71:S76)+MAX(S82:S87)+MAX(S93:S98)+MAX(S104:S109)+MAX(S115:S120)</f>
        <v>0</v>
      </c>
      <c r="T59" s="986" t="s">
        <v>684</v>
      </c>
      <c r="U59" s="987">
        <f>MAX(U7:U12)+MAX(U18:U23)+MAX(U29:U34)+MAX(U40:U45)+MAX(U51:U56)+MAX(U71:U76)+MAX(U82:U87)+MAX(U93:U98)+MAX(U104:U109)+MAX(U115:U120)</f>
        <v>0</v>
      </c>
      <c r="V59" s="70"/>
    </row>
    <row r="60" spans="1:29" ht="6" customHeight="1">
      <c r="B60" s="1228" t="str">
        <f>IF(A$123&gt;0,"","Wypełnione")</f>
        <v>Wypełnione</v>
      </c>
      <c r="C60" s="70"/>
      <c r="D60" s="70"/>
      <c r="E60" s="70"/>
      <c r="F60" s="70"/>
      <c r="G60" s="70"/>
      <c r="H60" s="70"/>
      <c r="I60" s="70"/>
      <c r="J60" s="70"/>
      <c r="K60" s="70"/>
      <c r="L60" s="70"/>
      <c r="M60" s="70"/>
      <c r="N60" s="70"/>
      <c r="O60" s="70"/>
      <c r="P60" s="70"/>
      <c r="Q60" s="70"/>
      <c r="R60" s="70"/>
      <c r="S60" s="70"/>
      <c r="T60" s="70"/>
      <c r="U60" s="70"/>
      <c r="V60" s="70"/>
    </row>
    <row r="61" spans="1:29" ht="2.25" customHeight="1">
      <c r="B61" s="1228" t="str">
        <f t="shared" ref="B61:B66" si="48">IF(A$123&gt;0,"","Wypełnione")</f>
        <v>Wypełnione</v>
      </c>
    </row>
    <row r="62" spans="1:29" ht="2.25" customHeight="1">
      <c r="B62" s="1228" t="str">
        <f t="shared" si="48"/>
        <v>Wypełnione</v>
      </c>
    </row>
    <row r="63" spans="1:29" ht="2.25" customHeight="1">
      <c r="B63" s="1228" t="str">
        <f t="shared" si="48"/>
        <v>Wypełnione</v>
      </c>
    </row>
    <row r="64" spans="1:29" ht="2.25" customHeight="1">
      <c r="B64" s="1228" t="str">
        <f t="shared" si="48"/>
        <v>Wypełnione</v>
      </c>
    </row>
    <row r="65" spans="2:30" ht="2.25" customHeight="1">
      <c r="B65" s="1228" t="str">
        <f t="shared" si="48"/>
        <v>Wypełnione</v>
      </c>
    </row>
    <row r="66" spans="2:30" ht="3" customHeight="1">
      <c r="B66" s="1228" t="str">
        <f t="shared" si="48"/>
        <v>Wypełnione</v>
      </c>
      <c r="C66" s="72"/>
      <c r="D66" s="72"/>
      <c r="E66" s="72"/>
      <c r="F66" s="72"/>
      <c r="G66" s="72"/>
      <c r="H66" s="72"/>
      <c r="I66" s="72"/>
      <c r="J66" s="72"/>
      <c r="K66" s="72"/>
      <c r="L66" s="72"/>
      <c r="M66" s="72"/>
      <c r="N66" s="72"/>
      <c r="O66" s="72"/>
      <c r="P66" s="72"/>
      <c r="Q66" s="72"/>
      <c r="R66" s="72"/>
      <c r="S66" s="72"/>
      <c r="T66" s="72"/>
      <c r="U66" s="72"/>
      <c r="V66" s="70"/>
    </row>
    <row r="67" spans="2:30" ht="16.5" customHeight="1">
      <c r="B67" s="1228" t="str">
        <f>IF(A$123&gt;0,"Wypełnione","")</f>
        <v/>
      </c>
      <c r="C67" s="72"/>
      <c r="D67" s="74" t="s">
        <v>1965</v>
      </c>
      <c r="E67" s="95">
        <f>E3</f>
        <v>2016</v>
      </c>
      <c r="F67" s="118" t="s">
        <v>663</v>
      </c>
      <c r="G67" s="72"/>
      <c r="H67" s="72"/>
      <c r="I67" s="72"/>
      <c r="J67" s="72"/>
      <c r="K67" s="72"/>
      <c r="L67" s="72"/>
      <c r="M67" s="76"/>
      <c r="N67" s="72"/>
      <c r="O67" s="72"/>
      <c r="P67" s="72"/>
      <c r="Q67" s="72"/>
      <c r="R67" s="72"/>
      <c r="S67" s="72"/>
      <c r="T67" s="70"/>
      <c r="U67" s="77" t="str">
        <f>IF(R68-T68&gt;=0,"","Przekroczona maksymalna obsada.")</f>
        <v/>
      </c>
      <c r="V67" s="70"/>
      <c r="Z67" s="292" t="str">
        <f>"Osiagnięte obciążenie pastwiska: "&amp;C69</f>
        <v xml:space="preserve">Osiagnięte obciążenie pastwiska: </v>
      </c>
      <c r="AA67" s="293">
        <f>IF(F68=0,0,(D71*E71+D72*E72+D73*E73+D74*E74+D75*E75+D76*E76)/F68)</f>
        <v>0</v>
      </c>
      <c r="AD67" s="294">
        <f>R68-T68</f>
        <v>0</v>
      </c>
    </row>
    <row r="68" spans="2:30" ht="36" customHeight="1" thickBot="1">
      <c r="B68" s="1228" t="str">
        <f>IF(SUM(F$71:U$76)&gt;0,"Wypełnione","")</f>
        <v/>
      </c>
      <c r="C68" s="119" t="str">
        <f>IF(AA67&gt;10,"Zbyt dużo zwierząt na pastwisku!","Nazwa działki")</f>
        <v>Nazwa działki</v>
      </c>
      <c r="D68" s="2008" t="s">
        <v>812</v>
      </c>
      <c r="E68" s="120" t="s">
        <v>1966</v>
      </c>
      <c r="F68" s="2000"/>
      <c r="G68" s="2001"/>
      <c r="H68" s="2093" t="s">
        <v>1967</v>
      </c>
      <c r="I68" s="2094"/>
      <c r="J68" s="2004"/>
      <c r="K68" s="2004"/>
      <c r="L68" s="2093" t="s">
        <v>1968</v>
      </c>
      <c r="M68" s="2094"/>
      <c r="N68" s="1996"/>
      <c r="O68" s="1997"/>
      <c r="P68" s="2060" t="s">
        <v>1969</v>
      </c>
      <c r="Q68" s="2061"/>
      <c r="R68" s="2059">
        <f>F68*J68*N68</f>
        <v>0</v>
      </c>
      <c r="S68" s="2059"/>
      <c r="T68" s="2059">
        <f>F77+H77+J77+L77+N77+P77+R77+T77</f>
        <v>0</v>
      </c>
      <c r="U68" s="2062"/>
      <c r="V68" s="70"/>
      <c r="AB68" s="572" t="s">
        <v>2114</v>
      </c>
      <c r="AC68" s="578" t="s">
        <v>1136</v>
      </c>
    </row>
    <row r="69" spans="2:30" ht="17.25" customHeight="1" thickBot="1">
      <c r="B69" s="1228" t="str">
        <f t="shared" ref="B69:B78" si="49">IF(SUM(F$71:U$76)&gt;0,"Wypełnione","")</f>
        <v/>
      </c>
      <c r="C69" s="121"/>
      <c r="D69" s="2009"/>
      <c r="E69" s="80" t="s">
        <v>1970</v>
      </c>
      <c r="F69" s="2041" t="s">
        <v>1971</v>
      </c>
      <c r="G69" s="2042"/>
      <c r="H69" s="2056" t="s">
        <v>1229</v>
      </c>
      <c r="I69" s="2042"/>
      <c r="J69" s="2056" t="s">
        <v>1230</v>
      </c>
      <c r="K69" s="2042"/>
      <c r="L69" s="2056" t="s">
        <v>1231</v>
      </c>
      <c r="M69" s="2042"/>
      <c r="N69" s="2056" t="s">
        <v>1232</v>
      </c>
      <c r="O69" s="2042"/>
      <c r="P69" s="2056" t="s">
        <v>1233</v>
      </c>
      <c r="Q69" s="2042"/>
      <c r="R69" s="2056" t="s">
        <v>1234</v>
      </c>
      <c r="S69" s="2042"/>
      <c r="T69" s="2056" t="s">
        <v>1972</v>
      </c>
      <c r="U69" s="2042"/>
      <c r="V69" s="70"/>
      <c r="AB69" s="583" t="s">
        <v>1068</v>
      </c>
      <c r="AC69" s="582">
        <f>31+30+31+31+30+15</f>
        <v>168</v>
      </c>
    </row>
    <row r="70" spans="2:30" ht="17.25" customHeight="1">
      <c r="B70" s="1228" t="str">
        <f t="shared" si="49"/>
        <v/>
      </c>
      <c r="C70" s="81" t="s">
        <v>1973</v>
      </c>
      <c r="D70" s="2010"/>
      <c r="E70" s="975" t="s">
        <v>850</v>
      </c>
      <c r="F70" s="115" t="s">
        <v>1974</v>
      </c>
      <c r="G70" s="116" t="s">
        <v>1975</v>
      </c>
      <c r="H70" s="115" t="s">
        <v>1974</v>
      </c>
      <c r="I70" s="116" t="s">
        <v>1975</v>
      </c>
      <c r="J70" s="115" t="s">
        <v>1974</v>
      </c>
      <c r="K70" s="116" t="s">
        <v>1975</v>
      </c>
      <c r="L70" s="115" t="s">
        <v>1974</v>
      </c>
      <c r="M70" s="116" t="s">
        <v>1975</v>
      </c>
      <c r="N70" s="115" t="s">
        <v>1974</v>
      </c>
      <c r="O70" s="116" t="s">
        <v>1975</v>
      </c>
      <c r="P70" s="115" t="s">
        <v>1974</v>
      </c>
      <c r="Q70" s="116" t="s">
        <v>1975</v>
      </c>
      <c r="R70" s="115" t="s">
        <v>1974</v>
      </c>
      <c r="S70" s="116" t="s">
        <v>1975</v>
      </c>
      <c r="T70" s="115" t="s">
        <v>1974</v>
      </c>
      <c r="U70" s="116" t="s">
        <v>1975</v>
      </c>
      <c r="V70" s="70"/>
      <c r="AB70" s="573" t="s">
        <v>873</v>
      </c>
    </row>
    <row r="71" spans="2:30" ht="15" customHeight="1">
      <c r="B71" s="1228" t="str">
        <f t="shared" si="49"/>
        <v/>
      </c>
      <c r="C71" s="86">
        <f t="shared" ref="C71:E76" si="50">C51</f>
        <v>0</v>
      </c>
      <c r="D71" s="91">
        <f t="shared" si="50"/>
        <v>0</v>
      </c>
      <c r="E71" s="551">
        <f t="shared" si="50"/>
        <v>0</v>
      </c>
      <c r="F71" s="87">
        <f t="shared" ref="F71:F76" si="51">IF(G71&gt;0,D71,0)</f>
        <v>0</v>
      </c>
      <c r="G71" s="88"/>
      <c r="H71" s="101">
        <f t="shared" ref="H71:H76" si="52">IF(I71&gt;0,D71,0)</f>
        <v>0</v>
      </c>
      <c r="I71" s="88"/>
      <c r="J71" s="101">
        <f t="shared" ref="J71:J76" si="53">IF(K71&gt;0,D71,0)</f>
        <v>0</v>
      </c>
      <c r="K71" s="88"/>
      <c r="L71" s="101">
        <f t="shared" ref="L71:L76" si="54">IF(M71&gt;0,D71,0)</f>
        <v>0</v>
      </c>
      <c r="M71" s="88"/>
      <c r="N71" s="101">
        <f t="shared" ref="N71:N76" si="55">IF(O71&gt;0,D71,0)</f>
        <v>0</v>
      </c>
      <c r="O71" s="88">
        <v>0</v>
      </c>
      <c r="P71" s="101">
        <f t="shared" ref="P71:P76" si="56">IF(Q71&gt;0,D71,0)</f>
        <v>0</v>
      </c>
      <c r="Q71" s="88"/>
      <c r="R71" s="101">
        <f t="shared" ref="R71:R76" si="57">IF(S71&gt;0,D71,0)</f>
        <v>0</v>
      </c>
      <c r="S71" s="88"/>
      <c r="T71" s="101">
        <f t="shared" ref="T71:T76" si="58">IF(U71&gt;0,D71,0)</f>
        <v>0</v>
      </c>
      <c r="U71" s="88"/>
      <c r="V71" s="70"/>
      <c r="AB71" s="583" t="s">
        <v>1070</v>
      </c>
      <c r="AC71" s="582">
        <f>11+30+31+31+30</f>
        <v>133</v>
      </c>
    </row>
    <row r="72" spans="2:30" ht="15" customHeight="1">
      <c r="B72" s="1228" t="str">
        <f t="shared" si="49"/>
        <v/>
      </c>
      <c r="C72" s="86">
        <f t="shared" si="50"/>
        <v>0</v>
      </c>
      <c r="D72" s="91">
        <f t="shared" si="50"/>
        <v>0</v>
      </c>
      <c r="E72" s="551">
        <f t="shared" si="50"/>
        <v>0</v>
      </c>
      <c r="F72" s="87">
        <f t="shared" si="51"/>
        <v>0</v>
      </c>
      <c r="G72" s="1365">
        <f>IF($D72&gt;0,G71,0)</f>
        <v>0</v>
      </c>
      <c r="H72" s="101">
        <f t="shared" si="52"/>
        <v>0</v>
      </c>
      <c r="I72" s="1365">
        <f>IF($D72&gt;0,I71,0)</f>
        <v>0</v>
      </c>
      <c r="J72" s="101">
        <f t="shared" si="53"/>
        <v>0</v>
      </c>
      <c r="K72" s="1365">
        <f>IF($D72&gt;0,K71,0)</f>
        <v>0</v>
      </c>
      <c r="L72" s="101">
        <f t="shared" si="54"/>
        <v>0</v>
      </c>
      <c r="M72" s="1365">
        <f>IF($D72&gt;0,M71,0)</f>
        <v>0</v>
      </c>
      <c r="N72" s="101">
        <f t="shared" si="55"/>
        <v>0</v>
      </c>
      <c r="O72" s="1365">
        <f>IF($D72&gt;0,O71,0)</f>
        <v>0</v>
      </c>
      <c r="P72" s="101">
        <f t="shared" si="56"/>
        <v>0</v>
      </c>
      <c r="Q72" s="1365">
        <f>IF($D72&gt;0,Q71,0)</f>
        <v>0</v>
      </c>
      <c r="R72" s="101">
        <f t="shared" si="57"/>
        <v>0</v>
      </c>
      <c r="S72" s="1365">
        <f>IF($D72&gt;0,S71,0)</f>
        <v>0</v>
      </c>
      <c r="T72" s="101">
        <f t="shared" si="58"/>
        <v>0</v>
      </c>
      <c r="U72" s="1365">
        <f>IF($D72&gt;0,U71,0)</f>
        <v>0</v>
      </c>
      <c r="V72" s="70"/>
      <c r="AB72" s="573" t="s">
        <v>874</v>
      </c>
    </row>
    <row r="73" spans="2:30" ht="15" customHeight="1">
      <c r="B73" s="1228" t="str">
        <f t="shared" si="49"/>
        <v/>
      </c>
      <c r="C73" s="86">
        <f t="shared" si="50"/>
        <v>0</v>
      </c>
      <c r="D73" s="91">
        <f t="shared" si="50"/>
        <v>0</v>
      </c>
      <c r="E73" s="551">
        <f t="shared" si="50"/>
        <v>0</v>
      </c>
      <c r="F73" s="87">
        <f t="shared" si="51"/>
        <v>0</v>
      </c>
      <c r="G73" s="1365">
        <f>IF($D73&gt;0,G71,0)</f>
        <v>0</v>
      </c>
      <c r="H73" s="101">
        <f t="shared" si="52"/>
        <v>0</v>
      </c>
      <c r="I73" s="1365">
        <f>IF($D73&gt;0,I71,0)</f>
        <v>0</v>
      </c>
      <c r="J73" s="101">
        <f t="shared" si="53"/>
        <v>0</v>
      </c>
      <c r="K73" s="1365">
        <f>IF($D73&gt;0,K71,0)</f>
        <v>0</v>
      </c>
      <c r="L73" s="101">
        <f t="shared" si="54"/>
        <v>0</v>
      </c>
      <c r="M73" s="1365">
        <f>IF($D73&gt;0,M71,0)</f>
        <v>0</v>
      </c>
      <c r="N73" s="101">
        <f t="shared" si="55"/>
        <v>0</v>
      </c>
      <c r="O73" s="1365">
        <f>IF($D73&gt;0,O71,0)</f>
        <v>0</v>
      </c>
      <c r="P73" s="101">
        <f t="shared" si="56"/>
        <v>0</v>
      </c>
      <c r="Q73" s="1365">
        <f>IF($D73&gt;0,Q71,0)</f>
        <v>0</v>
      </c>
      <c r="R73" s="101">
        <f t="shared" si="57"/>
        <v>0</v>
      </c>
      <c r="S73" s="1365">
        <f>IF($D73&gt;0,S71,0)</f>
        <v>0</v>
      </c>
      <c r="T73" s="101">
        <f t="shared" si="58"/>
        <v>0</v>
      </c>
      <c r="U73" s="1365">
        <f>IF($D73&gt;0,U71,0)</f>
        <v>0</v>
      </c>
      <c r="V73" s="70"/>
      <c r="AB73" s="573" t="s">
        <v>1084</v>
      </c>
    </row>
    <row r="74" spans="2:30" ht="15" customHeight="1">
      <c r="B74" s="1228" t="str">
        <f t="shared" si="49"/>
        <v/>
      </c>
      <c r="C74" s="86">
        <f t="shared" si="50"/>
        <v>0</v>
      </c>
      <c r="D74" s="91">
        <f t="shared" si="50"/>
        <v>0</v>
      </c>
      <c r="E74" s="551">
        <f t="shared" si="50"/>
        <v>0</v>
      </c>
      <c r="F74" s="87">
        <f t="shared" si="51"/>
        <v>0</v>
      </c>
      <c r="G74" s="1365">
        <f>IF($D74&gt;0,G71,0)</f>
        <v>0</v>
      </c>
      <c r="H74" s="101">
        <f t="shared" si="52"/>
        <v>0</v>
      </c>
      <c r="I74" s="1365">
        <f>IF($D74&gt;0,I71,0)</f>
        <v>0</v>
      </c>
      <c r="J74" s="101">
        <f t="shared" si="53"/>
        <v>0</v>
      </c>
      <c r="K74" s="1365">
        <f>IF($D74&gt;0,K71,0)</f>
        <v>0</v>
      </c>
      <c r="L74" s="101">
        <f t="shared" si="54"/>
        <v>0</v>
      </c>
      <c r="M74" s="1365">
        <f>IF($D74&gt;0,M71,0)</f>
        <v>0</v>
      </c>
      <c r="N74" s="101">
        <f t="shared" si="55"/>
        <v>0</v>
      </c>
      <c r="O74" s="1365">
        <f>IF($D74&gt;0,O71,0)</f>
        <v>0</v>
      </c>
      <c r="P74" s="101">
        <f t="shared" si="56"/>
        <v>0</v>
      </c>
      <c r="Q74" s="1365">
        <f>IF($D74&gt;0,Q71,0)</f>
        <v>0</v>
      </c>
      <c r="R74" s="101">
        <f t="shared" si="57"/>
        <v>0</v>
      </c>
      <c r="S74" s="1365">
        <f>IF($D74&gt;0,S71,0)</f>
        <v>0</v>
      </c>
      <c r="T74" s="101">
        <f t="shared" si="58"/>
        <v>0</v>
      </c>
      <c r="U74" s="1365">
        <f>IF($D74&gt;0,U71,0)</f>
        <v>0</v>
      </c>
      <c r="V74" s="70"/>
      <c r="AB74" s="573" t="s">
        <v>1085</v>
      </c>
    </row>
    <row r="75" spans="2:30" ht="15" customHeight="1">
      <c r="B75" s="1228" t="str">
        <f t="shared" si="49"/>
        <v/>
      </c>
      <c r="C75" s="86">
        <f t="shared" si="50"/>
        <v>0</v>
      </c>
      <c r="D75" s="91">
        <f t="shared" si="50"/>
        <v>0</v>
      </c>
      <c r="E75" s="551">
        <f t="shared" si="50"/>
        <v>0</v>
      </c>
      <c r="F75" s="87">
        <f t="shared" si="51"/>
        <v>0</v>
      </c>
      <c r="G75" s="1365">
        <f>IF($D75&gt;0,G71,0)</f>
        <v>0</v>
      </c>
      <c r="H75" s="101">
        <f t="shared" si="52"/>
        <v>0</v>
      </c>
      <c r="I75" s="1365">
        <f>IF($D75&gt;0,I71,0)</f>
        <v>0</v>
      </c>
      <c r="J75" s="101">
        <f t="shared" si="53"/>
        <v>0</v>
      </c>
      <c r="K75" s="1365">
        <f>IF($D75&gt;0,K71,0)</f>
        <v>0</v>
      </c>
      <c r="L75" s="101">
        <f t="shared" si="54"/>
        <v>0</v>
      </c>
      <c r="M75" s="1365">
        <f>IF($D75&gt;0,M71,0)</f>
        <v>0</v>
      </c>
      <c r="N75" s="101">
        <f t="shared" si="55"/>
        <v>0</v>
      </c>
      <c r="O75" s="1365">
        <f>IF($D75&gt;0,O71,0)</f>
        <v>0</v>
      </c>
      <c r="P75" s="101">
        <f t="shared" si="56"/>
        <v>0</v>
      </c>
      <c r="Q75" s="1365">
        <f>IF($D75&gt;0,Q71,0)</f>
        <v>0</v>
      </c>
      <c r="R75" s="101">
        <f t="shared" si="57"/>
        <v>0</v>
      </c>
      <c r="S75" s="1365">
        <f>IF($D75&gt;0,S71,0)</f>
        <v>0</v>
      </c>
      <c r="T75" s="101">
        <f t="shared" si="58"/>
        <v>0</v>
      </c>
      <c r="U75" s="1365">
        <f>IF($D75&gt;0,U71,0)</f>
        <v>0</v>
      </c>
      <c r="V75" s="70"/>
      <c r="AB75" s="573" t="s">
        <v>875</v>
      </c>
    </row>
    <row r="76" spans="2:30" ht="15" customHeight="1">
      <c r="B76" s="1228" t="str">
        <f t="shared" si="49"/>
        <v/>
      </c>
      <c r="C76" s="86">
        <f t="shared" si="50"/>
        <v>0</v>
      </c>
      <c r="D76" s="91">
        <f t="shared" si="50"/>
        <v>0</v>
      </c>
      <c r="E76" s="551">
        <f t="shared" si="50"/>
        <v>0</v>
      </c>
      <c r="F76" s="87">
        <f t="shared" si="51"/>
        <v>0</v>
      </c>
      <c r="G76" s="1365">
        <f>IF($D76&gt;0,G71,0)</f>
        <v>0</v>
      </c>
      <c r="H76" s="101">
        <f t="shared" si="52"/>
        <v>0</v>
      </c>
      <c r="I76" s="1365">
        <f>IF($D76&gt;0,I71,0)</f>
        <v>0</v>
      </c>
      <c r="J76" s="101">
        <f t="shared" si="53"/>
        <v>0</v>
      </c>
      <c r="K76" s="1365">
        <f>IF($D76&gt;0,K71,0)</f>
        <v>0</v>
      </c>
      <c r="L76" s="101">
        <f t="shared" si="54"/>
        <v>0</v>
      </c>
      <c r="M76" s="1365">
        <f>IF($D76&gt;0,M71,0)</f>
        <v>0</v>
      </c>
      <c r="N76" s="101">
        <f t="shared" si="55"/>
        <v>0</v>
      </c>
      <c r="O76" s="1365">
        <f>IF($D76&gt;0,O71,0)</f>
        <v>0</v>
      </c>
      <c r="P76" s="101">
        <f t="shared" si="56"/>
        <v>0</v>
      </c>
      <c r="Q76" s="1365">
        <f>IF($D76&gt;0,Q71,0)</f>
        <v>0</v>
      </c>
      <c r="R76" s="101">
        <f t="shared" si="57"/>
        <v>0</v>
      </c>
      <c r="S76" s="1365">
        <f>IF($D76&gt;0,S71,0)</f>
        <v>0</v>
      </c>
      <c r="T76" s="101">
        <f t="shared" si="58"/>
        <v>0</v>
      </c>
      <c r="U76" s="1365">
        <f>IF($D76&gt;0,U71,0)</f>
        <v>0</v>
      </c>
      <c r="V76" s="70"/>
      <c r="AB76" s="573" t="s">
        <v>2115</v>
      </c>
    </row>
    <row r="77" spans="2:30" ht="16.5" customHeight="1" thickBot="1">
      <c r="B77" s="1228" t="str">
        <f t="shared" si="49"/>
        <v/>
      </c>
      <c r="C77" s="93" t="s">
        <v>661</v>
      </c>
      <c r="D77" s="94"/>
      <c r="E77" s="94"/>
      <c r="F77" s="2005">
        <f>$E71*F71*G71+$E72*F72*G72+$E73*F73*G73+$E74*F74*G74+$E75*F75*G75+$E76*F76*G76</f>
        <v>0</v>
      </c>
      <c r="G77" s="2006"/>
      <c r="H77" s="1988">
        <f>$E71*H71*I71+$E72*H72*I72+$E73*H73*I73+$E74*H74*I74+$E75*H75*I75+$E76*H76*I76</f>
        <v>0</v>
      </c>
      <c r="I77" s="1989"/>
      <c r="J77" s="1988">
        <f>$E71*J71*K71+$E72*J72*K72+$E73*J73*K73+$E74*J74*K74+$E75*J75*K75+$E76*J76*K76</f>
        <v>0</v>
      </c>
      <c r="K77" s="1989"/>
      <c r="L77" s="1988">
        <f>$E71*L71*M71+$E72*L72*M72+$E73*L73*M73+$E74*L74*M74+$E75*L75*M75+$E76*L76*M76</f>
        <v>0</v>
      </c>
      <c r="M77" s="1989"/>
      <c r="N77" s="1988">
        <f>$E71*N71*O71+$E72*N72*O72+$E73*N73*O73+$E74*N74*O74+$E75*N75*O75+$E76*N76*O76</f>
        <v>0</v>
      </c>
      <c r="O77" s="1989"/>
      <c r="P77" s="1988">
        <f>$E71*P71*Q71+$E72*P72*Q72+$E73*P73*Q73+$E74*P74*Q74+$E75*P75*Q75+$E76*P76*Q76</f>
        <v>0</v>
      </c>
      <c r="Q77" s="1989"/>
      <c r="R77" s="1988">
        <f>$E71*R71*S71+$E72*R72*S72+$E73*R73*S73+$E74*R74*S74+$E75*R75*S75+$E76*R76*S76</f>
        <v>0</v>
      </c>
      <c r="S77" s="1989"/>
      <c r="T77" s="1988">
        <f>$E71*T71*U71+$E72*T72*U72+$E73*T73*U73+$E74*T74*U74+$E75*T75*U75+$E76*T76*U76</f>
        <v>0</v>
      </c>
      <c r="U77" s="1989"/>
      <c r="V77" s="70"/>
      <c r="AB77" s="963"/>
    </row>
    <row r="78" spans="2:30" ht="12.75" customHeight="1">
      <c r="B78" s="1228" t="str">
        <f t="shared" si="49"/>
        <v/>
      </c>
      <c r="C78" s="72"/>
      <c r="D78" s="74"/>
      <c r="E78" s="95"/>
      <c r="F78" s="70"/>
      <c r="G78" s="72"/>
      <c r="H78" s="72"/>
      <c r="I78" s="72"/>
      <c r="J78" s="72"/>
      <c r="K78" s="72"/>
      <c r="L78" s="72"/>
      <c r="M78" s="76"/>
      <c r="N78" s="72"/>
      <c r="O78" s="72"/>
      <c r="P78" s="72"/>
      <c r="Q78" s="72"/>
      <c r="R78" s="72"/>
      <c r="S78" s="72"/>
      <c r="T78" s="70"/>
      <c r="U78" s="77" t="str">
        <f>IF(R79-T79&gt;=0,"","Przekroczona maksymalna obsada.")</f>
        <v/>
      </c>
      <c r="V78" s="70"/>
      <c r="Z78" s="292" t="str">
        <f>"Osiagnięte obciążenie pastwiska: "&amp;C80</f>
        <v xml:space="preserve">Osiagnięte obciążenie pastwiska: </v>
      </c>
      <c r="AA78" s="293">
        <f>IF(F79=0,0,(D82*E82+D83*E83+D84*E84+D85*E85+D86*E86+D87*E87)/F79)</f>
        <v>0</v>
      </c>
      <c r="AB78" s="963"/>
      <c r="AC78" s="964"/>
      <c r="AD78" s="294">
        <f>R79-T79</f>
        <v>0</v>
      </c>
    </row>
    <row r="79" spans="2:30" ht="36" customHeight="1" thickBot="1">
      <c r="B79" s="1228" t="str">
        <f>IF(SUM(F$82:U$87)&gt;0,"Wypełnione","")</f>
        <v/>
      </c>
      <c r="C79" s="122" t="str">
        <f>IF(AA78&gt;10,"Zbyt dużo zwierząt na pastwisku!","Nazwa działki")</f>
        <v>Nazwa działki</v>
      </c>
      <c r="D79" s="2008" t="s">
        <v>812</v>
      </c>
      <c r="E79" s="123" t="s">
        <v>1966</v>
      </c>
      <c r="F79" s="2000"/>
      <c r="G79" s="2001"/>
      <c r="H79" s="2063" t="s">
        <v>1967</v>
      </c>
      <c r="I79" s="2064"/>
      <c r="J79" s="2004"/>
      <c r="K79" s="2004"/>
      <c r="L79" s="2063" t="s">
        <v>1968</v>
      </c>
      <c r="M79" s="2064"/>
      <c r="N79" s="1996"/>
      <c r="O79" s="1997"/>
      <c r="P79" s="2081" t="s">
        <v>1969</v>
      </c>
      <c r="Q79" s="2082"/>
      <c r="R79" s="2079">
        <f>F79*J79*N79</f>
        <v>0</v>
      </c>
      <c r="S79" s="2079"/>
      <c r="T79" s="2079">
        <f>F88+H88+J88+L88+N88+P88+R88+T88</f>
        <v>0</v>
      </c>
      <c r="U79" s="2080"/>
      <c r="V79" s="70"/>
      <c r="AB79" s="576" t="s">
        <v>2116</v>
      </c>
      <c r="AC79" s="578" t="s">
        <v>1136</v>
      </c>
    </row>
    <row r="80" spans="2:30" ht="17.25" customHeight="1" thickBot="1">
      <c r="B80" s="1228" t="str">
        <f t="shared" ref="B80:B89" si="59">IF(SUM(F$82:U$87)&gt;0,"Wypełnione","")</f>
        <v/>
      </c>
      <c r="C80" s="124"/>
      <c r="D80" s="2009"/>
      <c r="E80" s="80" t="s">
        <v>1970</v>
      </c>
      <c r="F80" s="2023" t="s">
        <v>1971</v>
      </c>
      <c r="G80" s="2024"/>
      <c r="H80" s="2023" t="s">
        <v>1229</v>
      </c>
      <c r="I80" s="2024"/>
      <c r="J80" s="2023" t="s">
        <v>1230</v>
      </c>
      <c r="K80" s="2024"/>
      <c r="L80" s="2023" t="s">
        <v>1231</v>
      </c>
      <c r="M80" s="2024"/>
      <c r="N80" s="2023" t="s">
        <v>1232</v>
      </c>
      <c r="O80" s="2024"/>
      <c r="P80" s="2023" t="s">
        <v>1233</v>
      </c>
      <c r="Q80" s="2024"/>
      <c r="R80" s="2023" t="s">
        <v>1234</v>
      </c>
      <c r="S80" s="2024"/>
      <c r="T80" s="2023" t="s">
        <v>1972</v>
      </c>
      <c r="U80" s="2024"/>
      <c r="V80" s="70"/>
      <c r="AB80" s="581" t="s">
        <v>1068</v>
      </c>
      <c r="AC80" s="582">
        <f>31+30+31+31+30+15</f>
        <v>168</v>
      </c>
    </row>
    <row r="81" spans="2:30" ht="17.25" customHeight="1">
      <c r="B81" s="1228" t="str">
        <f t="shared" si="59"/>
        <v/>
      </c>
      <c r="C81" s="81" t="s">
        <v>1973</v>
      </c>
      <c r="D81" s="2010"/>
      <c r="E81" s="973" t="s">
        <v>850</v>
      </c>
      <c r="F81" s="82" t="s">
        <v>1974</v>
      </c>
      <c r="G81" s="83" t="s">
        <v>1975</v>
      </c>
      <c r="H81" s="82" t="s">
        <v>1974</v>
      </c>
      <c r="I81" s="83" t="s">
        <v>1975</v>
      </c>
      <c r="J81" s="82" t="s">
        <v>1974</v>
      </c>
      <c r="K81" s="83" t="s">
        <v>1975</v>
      </c>
      <c r="L81" s="82" t="s">
        <v>1974</v>
      </c>
      <c r="M81" s="83" t="s">
        <v>1975</v>
      </c>
      <c r="N81" s="82" t="s">
        <v>1974</v>
      </c>
      <c r="O81" s="83" t="s">
        <v>1975</v>
      </c>
      <c r="P81" s="82" t="s">
        <v>1974</v>
      </c>
      <c r="Q81" s="83" t="s">
        <v>1975</v>
      </c>
      <c r="R81" s="82" t="s">
        <v>1974</v>
      </c>
      <c r="S81" s="83" t="s">
        <v>1975</v>
      </c>
      <c r="T81" s="82" t="s">
        <v>1974</v>
      </c>
      <c r="U81" s="83" t="s">
        <v>1975</v>
      </c>
      <c r="V81" s="70"/>
      <c r="AB81" s="577" t="s">
        <v>873</v>
      </c>
    </row>
    <row r="82" spans="2:30" ht="15" customHeight="1">
      <c r="B82" s="1228" t="str">
        <f t="shared" si="59"/>
        <v/>
      </c>
      <c r="C82" s="86">
        <f t="shared" ref="C82:E87" si="60">C71</f>
        <v>0</v>
      </c>
      <c r="D82" s="91">
        <f t="shared" si="60"/>
        <v>0</v>
      </c>
      <c r="E82" s="551">
        <f t="shared" si="60"/>
        <v>0</v>
      </c>
      <c r="F82" s="87">
        <f t="shared" ref="F82:F87" si="61">IF(G82&gt;0,D82,0)</f>
        <v>0</v>
      </c>
      <c r="G82" s="88"/>
      <c r="H82" s="101">
        <f t="shared" ref="H82:H87" si="62">IF(I82&gt;0,D82,0)</f>
        <v>0</v>
      </c>
      <c r="I82" s="88"/>
      <c r="J82" s="101">
        <f t="shared" ref="J82:J87" si="63">IF(K82&gt;0,D82,0)</f>
        <v>0</v>
      </c>
      <c r="K82" s="88"/>
      <c r="L82" s="101">
        <f t="shared" ref="L82:L87" si="64">IF(M82&gt;0,D82,0)</f>
        <v>0</v>
      </c>
      <c r="M82" s="88"/>
      <c r="N82" s="101">
        <f t="shared" ref="N82:N87" si="65">IF(O82&gt;0,D82,0)</f>
        <v>0</v>
      </c>
      <c r="O82" s="88">
        <v>0</v>
      </c>
      <c r="P82" s="101">
        <f t="shared" ref="P82:P87" si="66">IF(Q82&gt;0,D82,0)</f>
        <v>0</v>
      </c>
      <c r="Q82" s="88"/>
      <c r="R82" s="101">
        <f t="shared" ref="R82:R87" si="67">IF(S82&gt;0,D82,0)</f>
        <v>0</v>
      </c>
      <c r="S82" s="88"/>
      <c r="T82" s="101">
        <f t="shared" ref="T82:T87" si="68">IF(U82&gt;0,D82,0)</f>
        <v>0</v>
      </c>
      <c r="U82" s="88"/>
      <c r="V82" s="70"/>
      <c r="AB82" s="581" t="s">
        <v>1070</v>
      </c>
      <c r="AC82" s="582">
        <f>11+30+31+31+30</f>
        <v>133</v>
      </c>
    </row>
    <row r="83" spans="2:30" ht="15" customHeight="1">
      <c r="B83" s="1228" t="str">
        <f t="shared" si="59"/>
        <v/>
      </c>
      <c r="C83" s="86">
        <f t="shared" si="60"/>
        <v>0</v>
      </c>
      <c r="D83" s="91">
        <f t="shared" si="60"/>
        <v>0</v>
      </c>
      <c r="E83" s="551">
        <f t="shared" si="60"/>
        <v>0</v>
      </c>
      <c r="F83" s="87">
        <f t="shared" si="61"/>
        <v>0</v>
      </c>
      <c r="G83" s="1365">
        <f>IF($D83&gt;0,G82,0)</f>
        <v>0</v>
      </c>
      <c r="H83" s="101">
        <f t="shared" si="62"/>
        <v>0</v>
      </c>
      <c r="I83" s="1365">
        <f>IF($D83&gt;0,I82,0)</f>
        <v>0</v>
      </c>
      <c r="J83" s="101">
        <f t="shared" si="63"/>
        <v>0</v>
      </c>
      <c r="K83" s="1365">
        <f>IF($D83&gt;0,K82,0)</f>
        <v>0</v>
      </c>
      <c r="L83" s="101">
        <f t="shared" si="64"/>
        <v>0</v>
      </c>
      <c r="M83" s="1365">
        <f>IF($D83&gt;0,M82,0)</f>
        <v>0</v>
      </c>
      <c r="N83" s="101">
        <f t="shared" si="65"/>
        <v>0</v>
      </c>
      <c r="O83" s="1365">
        <f>IF($D83&gt;0,O82,0)</f>
        <v>0</v>
      </c>
      <c r="P83" s="101">
        <f t="shared" si="66"/>
        <v>0</v>
      </c>
      <c r="Q83" s="1365">
        <f>IF($D83&gt;0,Q82,0)</f>
        <v>0</v>
      </c>
      <c r="R83" s="101">
        <f t="shared" si="67"/>
        <v>0</v>
      </c>
      <c r="S83" s="1365">
        <f>IF($D83&gt;0,S82,0)</f>
        <v>0</v>
      </c>
      <c r="T83" s="101">
        <f t="shared" si="68"/>
        <v>0</v>
      </c>
      <c r="U83" s="1365">
        <f>IF($D83&gt;0,U82,0)</f>
        <v>0</v>
      </c>
      <c r="V83" s="70"/>
      <c r="AB83" s="577" t="s">
        <v>874</v>
      </c>
    </row>
    <row r="84" spans="2:30" ht="15" customHeight="1">
      <c r="B84" s="1228" t="str">
        <f t="shared" si="59"/>
        <v/>
      </c>
      <c r="C84" s="86">
        <f t="shared" si="60"/>
        <v>0</v>
      </c>
      <c r="D84" s="91">
        <f t="shared" si="60"/>
        <v>0</v>
      </c>
      <c r="E84" s="551">
        <f t="shared" si="60"/>
        <v>0</v>
      </c>
      <c r="F84" s="87">
        <f t="shared" si="61"/>
        <v>0</v>
      </c>
      <c r="G84" s="1365">
        <f>IF($D84&gt;0,G82,0)</f>
        <v>0</v>
      </c>
      <c r="H84" s="101">
        <f t="shared" si="62"/>
        <v>0</v>
      </c>
      <c r="I84" s="1365">
        <f>IF($D84&gt;0,I82,0)</f>
        <v>0</v>
      </c>
      <c r="J84" s="101">
        <f t="shared" si="63"/>
        <v>0</v>
      </c>
      <c r="K84" s="1365">
        <f>IF($D84&gt;0,K82,0)</f>
        <v>0</v>
      </c>
      <c r="L84" s="101">
        <f t="shared" si="64"/>
        <v>0</v>
      </c>
      <c r="M84" s="1365">
        <f>IF($D84&gt;0,M82,0)</f>
        <v>0</v>
      </c>
      <c r="N84" s="101">
        <f t="shared" si="65"/>
        <v>0</v>
      </c>
      <c r="O84" s="1365">
        <f>IF($D84&gt;0,O82,0)</f>
        <v>0</v>
      </c>
      <c r="P84" s="101">
        <f t="shared" si="66"/>
        <v>0</v>
      </c>
      <c r="Q84" s="1365">
        <f>IF($D84&gt;0,Q82,0)</f>
        <v>0</v>
      </c>
      <c r="R84" s="101">
        <f t="shared" si="67"/>
        <v>0</v>
      </c>
      <c r="S84" s="1365">
        <f>IF($D84&gt;0,S82,0)</f>
        <v>0</v>
      </c>
      <c r="T84" s="101">
        <f t="shared" si="68"/>
        <v>0</v>
      </c>
      <c r="U84" s="1365">
        <f>IF($D84&gt;0,U82,0)</f>
        <v>0</v>
      </c>
      <c r="V84" s="70"/>
      <c r="AB84" s="577" t="s">
        <v>1087</v>
      </c>
    </row>
    <row r="85" spans="2:30" ht="15" customHeight="1">
      <c r="B85" s="1228" t="str">
        <f t="shared" si="59"/>
        <v/>
      </c>
      <c r="C85" s="86">
        <f t="shared" si="60"/>
        <v>0</v>
      </c>
      <c r="D85" s="91">
        <f t="shared" si="60"/>
        <v>0</v>
      </c>
      <c r="E85" s="551">
        <f t="shared" si="60"/>
        <v>0</v>
      </c>
      <c r="F85" s="87">
        <f t="shared" si="61"/>
        <v>0</v>
      </c>
      <c r="G85" s="1365">
        <f>IF($D85&gt;0,G82,0)</f>
        <v>0</v>
      </c>
      <c r="H85" s="101">
        <f t="shared" si="62"/>
        <v>0</v>
      </c>
      <c r="I85" s="1365">
        <f>IF($D85&gt;0,I82,0)</f>
        <v>0</v>
      </c>
      <c r="J85" s="101">
        <f t="shared" si="63"/>
        <v>0</v>
      </c>
      <c r="K85" s="1365">
        <f>IF($D85&gt;0,K82,0)</f>
        <v>0</v>
      </c>
      <c r="L85" s="101">
        <f t="shared" si="64"/>
        <v>0</v>
      </c>
      <c r="M85" s="1365">
        <f>IF($D85&gt;0,M82,0)</f>
        <v>0</v>
      </c>
      <c r="N85" s="101">
        <f t="shared" si="65"/>
        <v>0</v>
      </c>
      <c r="O85" s="1365">
        <f>IF($D85&gt;0,O82,0)</f>
        <v>0</v>
      </c>
      <c r="P85" s="101">
        <f t="shared" si="66"/>
        <v>0</v>
      </c>
      <c r="Q85" s="1365">
        <f>IF($D85&gt;0,Q82,0)</f>
        <v>0</v>
      </c>
      <c r="R85" s="101">
        <f t="shared" si="67"/>
        <v>0</v>
      </c>
      <c r="S85" s="1365">
        <f>IF($D85&gt;0,S82,0)</f>
        <v>0</v>
      </c>
      <c r="T85" s="101">
        <f t="shared" si="68"/>
        <v>0</v>
      </c>
      <c r="U85" s="1365">
        <f>IF($D85&gt;0,U82,0)</f>
        <v>0</v>
      </c>
      <c r="V85" s="70"/>
      <c r="AB85" s="577" t="s">
        <v>875</v>
      </c>
    </row>
    <row r="86" spans="2:30" ht="15" customHeight="1">
      <c r="B86" s="1228" t="str">
        <f t="shared" si="59"/>
        <v/>
      </c>
      <c r="C86" s="86">
        <f t="shared" si="60"/>
        <v>0</v>
      </c>
      <c r="D86" s="91">
        <f t="shared" si="60"/>
        <v>0</v>
      </c>
      <c r="E86" s="551">
        <f t="shared" si="60"/>
        <v>0</v>
      </c>
      <c r="F86" s="87">
        <f t="shared" si="61"/>
        <v>0</v>
      </c>
      <c r="G86" s="1365">
        <f>IF($D86&gt;0,G82,0)</f>
        <v>0</v>
      </c>
      <c r="H86" s="101">
        <f t="shared" si="62"/>
        <v>0</v>
      </c>
      <c r="I86" s="1365">
        <f>IF($D86&gt;0,I82,0)</f>
        <v>0</v>
      </c>
      <c r="J86" s="101">
        <f t="shared" si="63"/>
        <v>0</v>
      </c>
      <c r="K86" s="1365">
        <f>IF($D86&gt;0,K82,0)</f>
        <v>0</v>
      </c>
      <c r="L86" s="101">
        <f t="shared" si="64"/>
        <v>0</v>
      </c>
      <c r="M86" s="1365">
        <f>IF($D86&gt;0,M82,0)</f>
        <v>0</v>
      </c>
      <c r="N86" s="101">
        <f t="shared" si="65"/>
        <v>0</v>
      </c>
      <c r="O86" s="1365">
        <f>IF($D86&gt;0,O82,0)</f>
        <v>0</v>
      </c>
      <c r="P86" s="101">
        <f t="shared" si="66"/>
        <v>0</v>
      </c>
      <c r="Q86" s="1365">
        <f>IF($D86&gt;0,Q82,0)</f>
        <v>0</v>
      </c>
      <c r="R86" s="101">
        <f t="shared" si="67"/>
        <v>0</v>
      </c>
      <c r="S86" s="1365">
        <f>IF($D86&gt;0,S82,0)</f>
        <v>0</v>
      </c>
      <c r="T86" s="101">
        <f t="shared" si="68"/>
        <v>0</v>
      </c>
      <c r="U86" s="1365">
        <f>IF($D86&gt;0,U82,0)</f>
        <v>0</v>
      </c>
      <c r="V86" s="70"/>
      <c r="AB86" s="577" t="s">
        <v>2115</v>
      </c>
    </row>
    <row r="87" spans="2:30" ht="15" customHeight="1">
      <c r="B87" s="1228" t="str">
        <f t="shared" si="59"/>
        <v/>
      </c>
      <c r="C87" s="86">
        <f t="shared" si="60"/>
        <v>0</v>
      </c>
      <c r="D87" s="91">
        <f t="shared" si="60"/>
        <v>0</v>
      </c>
      <c r="E87" s="551">
        <f t="shared" si="60"/>
        <v>0</v>
      </c>
      <c r="F87" s="87">
        <f t="shared" si="61"/>
        <v>0</v>
      </c>
      <c r="G87" s="1365">
        <f>IF($D87&gt;0,G82,0)</f>
        <v>0</v>
      </c>
      <c r="H87" s="101">
        <f t="shared" si="62"/>
        <v>0</v>
      </c>
      <c r="I87" s="1365">
        <f>IF($D87&gt;0,I82,0)</f>
        <v>0</v>
      </c>
      <c r="J87" s="101">
        <f t="shared" si="63"/>
        <v>0</v>
      </c>
      <c r="K87" s="1365">
        <f>IF($D87&gt;0,K82,0)</f>
        <v>0</v>
      </c>
      <c r="L87" s="101">
        <f t="shared" si="64"/>
        <v>0</v>
      </c>
      <c r="M87" s="1365">
        <f>IF($D87&gt;0,M82,0)</f>
        <v>0</v>
      </c>
      <c r="N87" s="101">
        <f t="shared" si="65"/>
        <v>0</v>
      </c>
      <c r="O87" s="1365">
        <f>IF($D87&gt;0,O82,0)</f>
        <v>0</v>
      </c>
      <c r="P87" s="101">
        <f t="shared" si="66"/>
        <v>0</v>
      </c>
      <c r="Q87" s="1365">
        <f>IF($D87&gt;0,Q82,0)</f>
        <v>0</v>
      </c>
      <c r="R87" s="101">
        <f t="shared" si="67"/>
        <v>0</v>
      </c>
      <c r="S87" s="1365">
        <f>IF($D87&gt;0,S82,0)</f>
        <v>0</v>
      </c>
      <c r="T87" s="101">
        <f t="shared" si="68"/>
        <v>0</v>
      </c>
      <c r="U87" s="1365">
        <f>IF($D87&gt;0,U82,0)</f>
        <v>0</v>
      </c>
      <c r="V87" s="70"/>
      <c r="AB87" s="1305" t="s">
        <v>1086</v>
      </c>
    </row>
    <row r="88" spans="2:30" ht="16.5" customHeight="1" thickBot="1">
      <c r="B88" s="1228" t="str">
        <f t="shared" si="59"/>
        <v/>
      </c>
      <c r="C88" s="93" t="s">
        <v>661</v>
      </c>
      <c r="D88" s="94"/>
      <c r="E88" s="94"/>
      <c r="F88" s="2005">
        <f>$E82*F82*G82+$E83*F83*G83+$E84*F84*G84+$E85*F85*G85+$E86*F86*G86+$E87*F87*G87</f>
        <v>0</v>
      </c>
      <c r="G88" s="2006"/>
      <c r="H88" s="1988">
        <f>$E82*H82*I82+$E83*H83*I83+$E84*H84*I84+$E85*H85*I85+$E86*H86*I86+$E87*H87*I87</f>
        <v>0</v>
      </c>
      <c r="I88" s="1989"/>
      <c r="J88" s="1988">
        <f>$E82*J82*K82+$E83*J83*K83+$E84*J84*K84+$E85*J85*K85+$E86*J86*K86+$E87*J87*K87</f>
        <v>0</v>
      </c>
      <c r="K88" s="1989"/>
      <c r="L88" s="1988">
        <f>$E82*L82*M82+$E83*L83*M83+$E84*L84*M84+$E85*L85*M85+$E86*L86*M86+$E87*L87*M87</f>
        <v>0</v>
      </c>
      <c r="M88" s="1989"/>
      <c r="N88" s="1988">
        <f>$E82*N82*O82+$E83*N83*O83+$E84*N84*O84+$E85*N85*O85+$E86*N86*O86+$E87*N87*O87</f>
        <v>0</v>
      </c>
      <c r="O88" s="1989"/>
      <c r="P88" s="1988">
        <f>$E82*P82*Q82+$E83*P83*Q83+$E84*P84*Q84+$E85*P85*Q85+$E86*P86*Q86+$E87*P87*Q87</f>
        <v>0</v>
      </c>
      <c r="Q88" s="1989"/>
      <c r="R88" s="1988">
        <f>$E82*R82*S82+$E83*R83*S83+$E84*R84*S84+$E85*R85*S85+$E86*R86*S86+$E87*R87*S87</f>
        <v>0</v>
      </c>
      <c r="S88" s="1989"/>
      <c r="T88" s="1988">
        <f>$E82*T82*U82+$E83*T83*U83+$E84*T84*U84+$E85*T85*U85+$E86*T86*U86+$E87*T87*U87</f>
        <v>0</v>
      </c>
      <c r="U88" s="1989"/>
      <c r="V88" s="70"/>
    </row>
    <row r="89" spans="2:30" ht="12.75" customHeight="1">
      <c r="B89" s="1228" t="str">
        <f t="shared" si="59"/>
        <v/>
      </c>
      <c r="C89" s="72"/>
      <c r="D89" s="74"/>
      <c r="E89" s="95"/>
      <c r="F89" s="70"/>
      <c r="G89" s="72"/>
      <c r="H89" s="72"/>
      <c r="I89" s="72"/>
      <c r="J89" s="72"/>
      <c r="K89" s="72"/>
      <c r="L89" s="72"/>
      <c r="M89" s="76"/>
      <c r="N89" s="72"/>
      <c r="O89" s="72"/>
      <c r="P89" s="72"/>
      <c r="Q89" s="72"/>
      <c r="R89" s="72"/>
      <c r="S89" s="72"/>
      <c r="T89" s="70"/>
      <c r="U89" s="77" t="str">
        <f>IF(R90-T90&gt;=0,"","Przekroczona maksymalna obsada.")</f>
        <v/>
      </c>
      <c r="V89" s="70"/>
      <c r="Z89" s="292" t="str">
        <f>"Osiagnięte obciążenie pastwiska: "&amp;C91</f>
        <v xml:space="preserve">Osiagnięte obciążenie pastwiska: </v>
      </c>
      <c r="AA89" s="293">
        <f>IF(F90=0,0,(D93*E93+D94*E94+D95*E95+D96*E96+D97*E97+D98*E98)/F90)</f>
        <v>0</v>
      </c>
      <c r="AD89" s="294">
        <f>R90-T90</f>
        <v>0</v>
      </c>
    </row>
    <row r="90" spans="2:30" ht="36" customHeight="1" thickBot="1">
      <c r="B90" s="1228" t="str">
        <f>IF(SUM(F$93:U$98)&gt;0,"Wypełnione","")</f>
        <v/>
      </c>
      <c r="C90" s="125" t="str">
        <f>IF(AA89&gt;10,"Zbyt dużo zwierząt na pastwisku!","Nazwa działki")</f>
        <v>Nazwa działki</v>
      </c>
      <c r="D90" s="2008" t="s">
        <v>812</v>
      </c>
      <c r="E90" s="126" t="s">
        <v>1966</v>
      </c>
      <c r="F90" s="2000"/>
      <c r="G90" s="2001"/>
      <c r="H90" s="2097" t="s">
        <v>1967</v>
      </c>
      <c r="I90" s="2098"/>
      <c r="J90" s="2004"/>
      <c r="K90" s="2004"/>
      <c r="L90" s="2097" t="s">
        <v>1968</v>
      </c>
      <c r="M90" s="2098"/>
      <c r="N90" s="1996"/>
      <c r="O90" s="1997"/>
      <c r="P90" s="2083" t="s">
        <v>1969</v>
      </c>
      <c r="Q90" s="2084"/>
      <c r="R90" s="2075">
        <f>F90*J90*N90</f>
        <v>0</v>
      </c>
      <c r="S90" s="2075"/>
      <c r="T90" s="2075">
        <f>F99+H99+J99+L99+N99+P99+R99+T99</f>
        <v>0</v>
      </c>
      <c r="U90" s="2076"/>
      <c r="V90" s="70"/>
    </row>
    <row r="91" spans="2:30" ht="17.25" customHeight="1" thickBot="1">
      <c r="B91" s="1228" t="str">
        <f t="shared" ref="B91:B100" si="69">IF(SUM(F$93:U$98)&gt;0,"Wypełnione","")</f>
        <v/>
      </c>
      <c r="C91" s="79"/>
      <c r="D91" s="2009"/>
      <c r="E91" s="80" t="s">
        <v>1970</v>
      </c>
      <c r="F91" s="2101" t="s">
        <v>1971</v>
      </c>
      <c r="G91" s="2066"/>
      <c r="H91" s="2065" t="s">
        <v>1229</v>
      </c>
      <c r="I91" s="2066"/>
      <c r="J91" s="2065" t="s">
        <v>1230</v>
      </c>
      <c r="K91" s="2066"/>
      <c r="L91" s="2065" t="s">
        <v>1231</v>
      </c>
      <c r="M91" s="2066"/>
      <c r="N91" s="2065" t="s">
        <v>1232</v>
      </c>
      <c r="O91" s="2066"/>
      <c r="P91" s="2065" t="s">
        <v>1233</v>
      </c>
      <c r="Q91" s="2066"/>
      <c r="R91" s="2065" t="s">
        <v>1234</v>
      </c>
      <c r="S91" s="2066"/>
      <c r="T91" s="2065" t="s">
        <v>1972</v>
      </c>
      <c r="U91" s="2066"/>
      <c r="V91" s="70"/>
    </row>
    <row r="92" spans="2:30" ht="17.25" customHeight="1">
      <c r="B92" s="1228" t="str">
        <f t="shared" si="69"/>
        <v/>
      </c>
      <c r="C92" s="81" t="s">
        <v>1973</v>
      </c>
      <c r="D92" s="2010"/>
      <c r="E92" s="973" t="s">
        <v>850</v>
      </c>
      <c r="F92" s="127" t="s">
        <v>1974</v>
      </c>
      <c r="G92" s="128" t="s">
        <v>1975</v>
      </c>
      <c r="H92" s="127" t="s">
        <v>1974</v>
      </c>
      <c r="I92" s="128" t="s">
        <v>1975</v>
      </c>
      <c r="J92" s="127" t="s">
        <v>1974</v>
      </c>
      <c r="K92" s="128" t="s">
        <v>1975</v>
      </c>
      <c r="L92" s="127" t="s">
        <v>1974</v>
      </c>
      <c r="M92" s="128" t="s">
        <v>1975</v>
      </c>
      <c r="N92" s="127" t="s">
        <v>1974</v>
      </c>
      <c r="O92" s="128" t="s">
        <v>1975</v>
      </c>
      <c r="P92" s="127" t="s">
        <v>1974</v>
      </c>
      <c r="Q92" s="128" t="s">
        <v>1975</v>
      </c>
      <c r="R92" s="127" t="s">
        <v>1974</v>
      </c>
      <c r="S92" s="128" t="s">
        <v>1975</v>
      </c>
      <c r="T92" s="127" t="s">
        <v>1974</v>
      </c>
      <c r="U92" s="128" t="s">
        <v>1975</v>
      </c>
      <c r="V92" s="70"/>
    </row>
    <row r="93" spans="2:30" ht="15" customHeight="1">
      <c r="B93" s="1228" t="str">
        <f t="shared" si="69"/>
        <v/>
      </c>
      <c r="C93" s="86">
        <f t="shared" ref="C93:E98" si="70">C82</f>
        <v>0</v>
      </c>
      <c r="D93" s="91">
        <f t="shared" si="70"/>
        <v>0</v>
      </c>
      <c r="E93" s="551">
        <f t="shared" si="70"/>
        <v>0</v>
      </c>
      <c r="F93" s="87">
        <f t="shared" ref="F93:F98" si="71">IF(G93&gt;0,D93,0)</f>
        <v>0</v>
      </c>
      <c r="G93" s="88"/>
      <c r="H93" s="101">
        <f t="shared" ref="H93:H98" si="72">IF(I93&gt;0,D93,0)</f>
        <v>0</v>
      </c>
      <c r="I93" s="88"/>
      <c r="J93" s="101">
        <f t="shared" ref="J93:J98" si="73">IF(K93&gt;0,D93,0)</f>
        <v>0</v>
      </c>
      <c r="K93" s="88"/>
      <c r="L93" s="101">
        <f t="shared" ref="L93:L98" si="74">IF(M93&gt;0,D93,0)</f>
        <v>0</v>
      </c>
      <c r="M93" s="88"/>
      <c r="N93" s="101">
        <f t="shared" ref="N93:N98" si="75">IF(O93&gt;0,D93,0)</f>
        <v>0</v>
      </c>
      <c r="O93" s="88"/>
      <c r="P93" s="101">
        <f t="shared" ref="P93:P98" si="76">IF(Q93&gt;0,D93,0)</f>
        <v>0</v>
      </c>
      <c r="Q93" s="88"/>
      <c r="R93" s="101">
        <f t="shared" ref="R93:R98" si="77">IF(S93&gt;0,D93,0)</f>
        <v>0</v>
      </c>
      <c r="S93" s="88"/>
      <c r="T93" s="101">
        <f t="shared" ref="T93:T98" si="78">IF(U93&gt;0,D93,0)</f>
        <v>0</v>
      </c>
      <c r="U93" s="88"/>
      <c r="V93" s="70"/>
    </row>
    <row r="94" spans="2:30" ht="15" customHeight="1">
      <c r="B94" s="1228" t="str">
        <f t="shared" si="69"/>
        <v/>
      </c>
      <c r="C94" s="86">
        <f t="shared" si="70"/>
        <v>0</v>
      </c>
      <c r="D94" s="91">
        <f t="shared" si="70"/>
        <v>0</v>
      </c>
      <c r="E94" s="551">
        <f t="shared" si="70"/>
        <v>0</v>
      </c>
      <c r="F94" s="87">
        <f t="shared" si="71"/>
        <v>0</v>
      </c>
      <c r="G94" s="1365">
        <f>IF($D94&gt;0,G93,0)</f>
        <v>0</v>
      </c>
      <c r="H94" s="101">
        <f t="shared" si="72"/>
        <v>0</v>
      </c>
      <c r="I94" s="1365">
        <f>IF($D94&gt;0,I93,0)</f>
        <v>0</v>
      </c>
      <c r="J94" s="101">
        <f t="shared" si="73"/>
        <v>0</v>
      </c>
      <c r="K94" s="1365">
        <f>IF($D94&gt;0,K93,0)</f>
        <v>0</v>
      </c>
      <c r="L94" s="101">
        <f t="shared" si="74"/>
        <v>0</v>
      </c>
      <c r="M94" s="1365">
        <f>IF($D94&gt;0,M93,0)</f>
        <v>0</v>
      </c>
      <c r="N94" s="101">
        <f t="shared" si="75"/>
        <v>0</v>
      </c>
      <c r="O94" s="1365">
        <f>IF($D94&gt;0,O93,0)</f>
        <v>0</v>
      </c>
      <c r="P94" s="101">
        <f t="shared" si="76"/>
        <v>0</v>
      </c>
      <c r="Q94" s="1365">
        <f>IF($D94&gt;0,Q93,0)</f>
        <v>0</v>
      </c>
      <c r="R94" s="101">
        <f t="shared" si="77"/>
        <v>0</v>
      </c>
      <c r="S94" s="1365">
        <f>IF($D94&gt;0,S93,0)</f>
        <v>0</v>
      </c>
      <c r="T94" s="101">
        <f t="shared" si="78"/>
        <v>0</v>
      </c>
      <c r="U94" s="1365">
        <f>IF($D94&gt;0,U93,0)</f>
        <v>0</v>
      </c>
      <c r="V94" s="70"/>
    </row>
    <row r="95" spans="2:30" ht="15" customHeight="1">
      <c r="B95" s="1228" t="str">
        <f t="shared" si="69"/>
        <v/>
      </c>
      <c r="C95" s="86">
        <f t="shared" si="70"/>
        <v>0</v>
      </c>
      <c r="D95" s="91">
        <f t="shared" si="70"/>
        <v>0</v>
      </c>
      <c r="E95" s="551">
        <f t="shared" si="70"/>
        <v>0</v>
      </c>
      <c r="F95" s="87">
        <f t="shared" si="71"/>
        <v>0</v>
      </c>
      <c r="G95" s="1365">
        <f>IF($D95&gt;0,G93,0)</f>
        <v>0</v>
      </c>
      <c r="H95" s="101">
        <f t="shared" si="72"/>
        <v>0</v>
      </c>
      <c r="I95" s="1365">
        <f>IF($D95&gt;0,I93,0)</f>
        <v>0</v>
      </c>
      <c r="J95" s="101">
        <f t="shared" si="73"/>
        <v>0</v>
      </c>
      <c r="K95" s="1365">
        <f>IF($D95&gt;0,K93,0)</f>
        <v>0</v>
      </c>
      <c r="L95" s="101">
        <f t="shared" si="74"/>
        <v>0</v>
      </c>
      <c r="M95" s="1365">
        <f>IF($D95&gt;0,M93,0)</f>
        <v>0</v>
      </c>
      <c r="N95" s="101">
        <f t="shared" si="75"/>
        <v>0</v>
      </c>
      <c r="O95" s="1365">
        <f>IF($D95&gt;0,O93,0)</f>
        <v>0</v>
      </c>
      <c r="P95" s="101">
        <f t="shared" si="76"/>
        <v>0</v>
      </c>
      <c r="Q95" s="1365">
        <f>IF($D95&gt;0,Q93,0)</f>
        <v>0</v>
      </c>
      <c r="R95" s="101">
        <f t="shared" si="77"/>
        <v>0</v>
      </c>
      <c r="S95" s="1365">
        <f>IF($D95&gt;0,S93,0)</f>
        <v>0</v>
      </c>
      <c r="T95" s="101">
        <f t="shared" si="78"/>
        <v>0</v>
      </c>
      <c r="U95" s="1365">
        <f>IF($D95&gt;0,U93,0)</f>
        <v>0</v>
      </c>
      <c r="V95" s="70"/>
    </row>
    <row r="96" spans="2:30" ht="15" customHeight="1">
      <c r="B96" s="1228" t="str">
        <f t="shared" si="69"/>
        <v/>
      </c>
      <c r="C96" s="86">
        <f t="shared" si="70"/>
        <v>0</v>
      </c>
      <c r="D96" s="91">
        <f t="shared" si="70"/>
        <v>0</v>
      </c>
      <c r="E96" s="551">
        <f t="shared" si="70"/>
        <v>0</v>
      </c>
      <c r="F96" s="87">
        <f t="shared" si="71"/>
        <v>0</v>
      </c>
      <c r="G96" s="1365">
        <f>IF($D96&gt;0,G93,0)</f>
        <v>0</v>
      </c>
      <c r="H96" s="101">
        <f t="shared" si="72"/>
        <v>0</v>
      </c>
      <c r="I96" s="1365">
        <f>IF($D96&gt;0,I93,0)</f>
        <v>0</v>
      </c>
      <c r="J96" s="101">
        <f t="shared" si="73"/>
        <v>0</v>
      </c>
      <c r="K96" s="1365">
        <f>IF($D96&gt;0,K93,0)</f>
        <v>0</v>
      </c>
      <c r="L96" s="101">
        <f t="shared" si="74"/>
        <v>0</v>
      </c>
      <c r="M96" s="1365">
        <f>IF($D96&gt;0,M93,0)</f>
        <v>0</v>
      </c>
      <c r="N96" s="101">
        <f t="shared" si="75"/>
        <v>0</v>
      </c>
      <c r="O96" s="1365">
        <f>IF($D96&gt;0,O93,0)</f>
        <v>0</v>
      </c>
      <c r="P96" s="101">
        <f t="shared" si="76"/>
        <v>0</v>
      </c>
      <c r="Q96" s="1365">
        <f>IF($D96&gt;0,Q93,0)</f>
        <v>0</v>
      </c>
      <c r="R96" s="101">
        <f t="shared" si="77"/>
        <v>0</v>
      </c>
      <c r="S96" s="1365">
        <f>IF($D96&gt;0,S93,0)</f>
        <v>0</v>
      </c>
      <c r="T96" s="101">
        <f t="shared" si="78"/>
        <v>0</v>
      </c>
      <c r="U96" s="1365">
        <f>IF($D96&gt;0,U93,0)</f>
        <v>0</v>
      </c>
      <c r="V96" s="70"/>
    </row>
    <row r="97" spans="2:30" ht="15" customHeight="1">
      <c r="B97" s="1228" t="str">
        <f t="shared" si="69"/>
        <v/>
      </c>
      <c r="C97" s="86">
        <f t="shared" si="70"/>
        <v>0</v>
      </c>
      <c r="D97" s="91">
        <f t="shared" si="70"/>
        <v>0</v>
      </c>
      <c r="E97" s="551">
        <f t="shared" si="70"/>
        <v>0</v>
      </c>
      <c r="F97" s="87">
        <f t="shared" si="71"/>
        <v>0</v>
      </c>
      <c r="G97" s="1365">
        <f>IF($D97&gt;0,G93,0)</f>
        <v>0</v>
      </c>
      <c r="H97" s="101">
        <f t="shared" si="72"/>
        <v>0</v>
      </c>
      <c r="I97" s="1365">
        <f>IF($D97&gt;0,I93,0)</f>
        <v>0</v>
      </c>
      <c r="J97" s="101">
        <f t="shared" si="73"/>
        <v>0</v>
      </c>
      <c r="K97" s="1365">
        <f>IF($D97&gt;0,K93,0)</f>
        <v>0</v>
      </c>
      <c r="L97" s="101">
        <f t="shared" si="74"/>
        <v>0</v>
      </c>
      <c r="M97" s="1365">
        <f>IF($D97&gt;0,M93,0)</f>
        <v>0</v>
      </c>
      <c r="N97" s="101">
        <f t="shared" si="75"/>
        <v>0</v>
      </c>
      <c r="O97" s="1365">
        <f>IF($D97&gt;0,O93,0)</f>
        <v>0</v>
      </c>
      <c r="P97" s="101">
        <f t="shared" si="76"/>
        <v>0</v>
      </c>
      <c r="Q97" s="1365">
        <f>IF($D97&gt;0,Q93,0)</f>
        <v>0</v>
      </c>
      <c r="R97" s="101">
        <f t="shared" si="77"/>
        <v>0</v>
      </c>
      <c r="S97" s="1365">
        <f>IF($D97&gt;0,S93,0)</f>
        <v>0</v>
      </c>
      <c r="T97" s="101">
        <f t="shared" si="78"/>
        <v>0</v>
      </c>
      <c r="U97" s="1365">
        <f>IF($D97&gt;0,U93,0)</f>
        <v>0</v>
      </c>
      <c r="V97" s="70"/>
    </row>
    <row r="98" spans="2:30" ht="15" customHeight="1">
      <c r="B98" s="1228" t="str">
        <f t="shared" si="69"/>
        <v/>
      </c>
      <c r="C98" s="86">
        <f t="shared" si="70"/>
        <v>0</v>
      </c>
      <c r="D98" s="91">
        <f t="shared" si="70"/>
        <v>0</v>
      </c>
      <c r="E98" s="551">
        <f t="shared" si="70"/>
        <v>0</v>
      </c>
      <c r="F98" s="87">
        <f t="shared" si="71"/>
        <v>0</v>
      </c>
      <c r="G98" s="1365">
        <f>IF($D98&gt;0,G93,0)</f>
        <v>0</v>
      </c>
      <c r="H98" s="101">
        <f t="shared" si="72"/>
        <v>0</v>
      </c>
      <c r="I98" s="1365">
        <f>IF($D98&gt;0,I93,0)</f>
        <v>0</v>
      </c>
      <c r="J98" s="101">
        <f t="shared" si="73"/>
        <v>0</v>
      </c>
      <c r="K98" s="1365">
        <f>IF($D98&gt;0,K93,0)</f>
        <v>0</v>
      </c>
      <c r="L98" s="101">
        <f t="shared" si="74"/>
        <v>0</v>
      </c>
      <c r="M98" s="1365">
        <f>IF($D98&gt;0,M93,0)</f>
        <v>0</v>
      </c>
      <c r="N98" s="101">
        <f t="shared" si="75"/>
        <v>0</v>
      </c>
      <c r="O98" s="1365">
        <f>IF($D98&gt;0,O93,0)</f>
        <v>0</v>
      </c>
      <c r="P98" s="101">
        <f t="shared" si="76"/>
        <v>0</v>
      </c>
      <c r="Q98" s="1365">
        <f>IF($D98&gt;0,Q93,0)</f>
        <v>0</v>
      </c>
      <c r="R98" s="101">
        <f t="shared" si="77"/>
        <v>0</v>
      </c>
      <c r="S98" s="1365">
        <f>IF($D98&gt;0,S93,0)</f>
        <v>0</v>
      </c>
      <c r="T98" s="101">
        <f t="shared" si="78"/>
        <v>0</v>
      </c>
      <c r="U98" s="1365">
        <f>IF($D98&gt;0,U93,0)</f>
        <v>0</v>
      </c>
      <c r="V98" s="70"/>
    </row>
    <row r="99" spans="2:30" ht="16.5" customHeight="1" thickBot="1">
      <c r="B99" s="1228" t="str">
        <f t="shared" si="69"/>
        <v/>
      </c>
      <c r="C99" s="93" t="s">
        <v>661</v>
      </c>
      <c r="D99" s="94"/>
      <c r="E99" s="94"/>
      <c r="F99" s="2005">
        <f>$E93*F93*G93+$E94*F94*G94+$E95*F95*G95+$E96*F96*G96+$E97*F97*G97+$E98*F98*G98</f>
        <v>0</v>
      </c>
      <c r="G99" s="2006"/>
      <c r="H99" s="1988">
        <f>$E93*H93*I93+$E94*H94*I94+$E95*H95*I95+$E96*H96*I96+$E97*H97*I97+$E98*H98*I98</f>
        <v>0</v>
      </c>
      <c r="I99" s="1989"/>
      <c r="J99" s="1988">
        <f>$E93*J93*K93+$E94*J94*K94+$E95*J95*K95+$E96*J96*K96+$E97*J97*K97+$E98*J98*K98</f>
        <v>0</v>
      </c>
      <c r="K99" s="1989"/>
      <c r="L99" s="1988">
        <f>$E93*L93*M93+$E94*L94*M94+$E95*L95*M95+$E96*L96*M96+$E97*L97*M97+$E98*L98*M98</f>
        <v>0</v>
      </c>
      <c r="M99" s="1989"/>
      <c r="N99" s="1988">
        <f>$E93*N93*O93+$E94*N94*O94+$E95*N95*O95+$E96*N96*O96+$E97*N97*O97+$E98*N98*O98</f>
        <v>0</v>
      </c>
      <c r="O99" s="1989"/>
      <c r="P99" s="1988">
        <f>$E93*P93*Q93+$E94*P94*Q94+$E95*P95*Q95+$E96*P96*Q96+$E97*P97*Q97+$E98*P98*Q98</f>
        <v>0</v>
      </c>
      <c r="Q99" s="1989"/>
      <c r="R99" s="1988">
        <f>$E93*R93*S93+$E94*R94*S94+$E95*R95*S95+$E96*R96*S96+$E97*R97*S97+$E98*R98*S98</f>
        <v>0</v>
      </c>
      <c r="S99" s="1989"/>
      <c r="T99" s="1988">
        <f>$E93*T93*U93+$E94*T94*U94+$E95*T95*U95+$E96*T96*U96+$E97*T97*U97+$E98*T98*U98</f>
        <v>0</v>
      </c>
      <c r="U99" s="1989"/>
      <c r="V99" s="70"/>
    </row>
    <row r="100" spans="2:30" ht="12.75" customHeight="1">
      <c r="B100" s="1228" t="str">
        <f t="shared" si="69"/>
        <v/>
      </c>
      <c r="C100" s="72"/>
      <c r="D100" s="74"/>
      <c r="E100" s="95"/>
      <c r="F100" s="70"/>
      <c r="G100" s="72"/>
      <c r="H100" s="72"/>
      <c r="I100" s="72"/>
      <c r="J100" s="72"/>
      <c r="K100" s="72"/>
      <c r="L100" s="72"/>
      <c r="M100" s="76"/>
      <c r="N100" s="72"/>
      <c r="O100" s="72"/>
      <c r="P100" s="72"/>
      <c r="Q100" s="72"/>
      <c r="R100" s="72"/>
      <c r="S100" s="72"/>
      <c r="T100" s="70"/>
      <c r="U100" s="77" t="str">
        <f>IF(R101-T101&gt;=0,"","Przekroczona maksymalna obsada.")</f>
        <v/>
      </c>
      <c r="V100" s="70"/>
      <c r="Z100" s="292" t="str">
        <f>"Osiagnięte obciążenie pastwiska: "&amp;C102</f>
        <v xml:space="preserve">Osiagnięte obciążenie pastwiska: </v>
      </c>
      <c r="AA100" s="293">
        <f>IF(F101=0,0,(D104*E104+D105*E105+D106*E106+D107*E107+D108*E108+D109*E109)/F101)</f>
        <v>0</v>
      </c>
      <c r="AD100" s="294">
        <f>R101-T101</f>
        <v>0</v>
      </c>
    </row>
    <row r="101" spans="2:30" ht="36" customHeight="1" thickBot="1">
      <c r="B101" s="1228" t="str">
        <f>IF(SUM(F$104:U$109)&gt;0,"Wypełnione","")</f>
        <v/>
      </c>
      <c r="C101" s="96" t="str">
        <f>IF(AA100&gt;10,"Zbyt dużo zwierząt na pastwisku!","Nazwa działki")</f>
        <v>Nazwa działki</v>
      </c>
      <c r="D101" s="2008" t="s">
        <v>812</v>
      </c>
      <c r="E101" s="97" t="s">
        <v>1966</v>
      </c>
      <c r="F101" s="2000"/>
      <c r="G101" s="2001"/>
      <c r="H101" s="2099" t="s">
        <v>1967</v>
      </c>
      <c r="I101" s="2100"/>
      <c r="J101" s="2004"/>
      <c r="K101" s="2004"/>
      <c r="L101" s="2099" t="s">
        <v>1968</v>
      </c>
      <c r="M101" s="2100"/>
      <c r="N101" s="1996"/>
      <c r="O101" s="1997"/>
      <c r="P101" s="2085" t="s">
        <v>1969</v>
      </c>
      <c r="Q101" s="2086"/>
      <c r="R101" s="2077">
        <f>F101*J101*N101</f>
        <v>0</v>
      </c>
      <c r="S101" s="2077"/>
      <c r="T101" s="2077">
        <f>F110+H110+J110+L110+N110+P110+R110+T110</f>
        <v>0</v>
      </c>
      <c r="U101" s="2078"/>
      <c r="V101" s="70"/>
    </row>
    <row r="102" spans="2:30" ht="17.25" customHeight="1" thickBot="1">
      <c r="B102" s="1228" t="str">
        <f t="shared" ref="B102:B111" si="79">IF(SUM(F$104:U$109)&gt;0,"Wypełnione","")</f>
        <v/>
      </c>
      <c r="C102" s="121"/>
      <c r="D102" s="2009"/>
      <c r="E102" s="80" t="s">
        <v>1970</v>
      </c>
      <c r="F102" s="2023" t="s">
        <v>1971</v>
      </c>
      <c r="G102" s="2024"/>
      <c r="H102" s="2023" t="s">
        <v>1229</v>
      </c>
      <c r="I102" s="2024"/>
      <c r="J102" s="2023" t="s">
        <v>1230</v>
      </c>
      <c r="K102" s="2024"/>
      <c r="L102" s="2023" t="s">
        <v>1231</v>
      </c>
      <c r="M102" s="2024"/>
      <c r="N102" s="2023" t="s">
        <v>1232</v>
      </c>
      <c r="O102" s="2024"/>
      <c r="P102" s="2023" t="s">
        <v>1233</v>
      </c>
      <c r="Q102" s="2024"/>
      <c r="R102" s="2023" t="s">
        <v>1234</v>
      </c>
      <c r="S102" s="2024"/>
      <c r="T102" s="2023" t="s">
        <v>1972</v>
      </c>
      <c r="U102" s="2024"/>
      <c r="V102" s="70"/>
    </row>
    <row r="103" spans="2:30" ht="17.25" customHeight="1">
      <c r="B103" s="1228" t="str">
        <f t="shared" si="79"/>
        <v/>
      </c>
      <c r="C103" s="81" t="s">
        <v>1973</v>
      </c>
      <c r="D103" s="2010"/>
      <c r="E103" s="974" t="s">
        <v>850</v>
      </c>
      <c r="F103" s="82" t="s">
        <v>1974</v>
      </c>
      <c r="G103" s="83" t="s">
        <v>1975</v>
      </c>
      <c r="H103" s="82" t="s">
        <v>1974</v>
      </c>
      <c r="I103" s="83" t="s">
        <v>1975</v>
      </c>
      <c r="J103" s="82" t="s">
        <v>1974</v>
      </c>
      <c r="K103" s="83" t="s">
        <v>1975</v>
      </c>
      <c r="L103" s="82" t="s">
        <v>1974</v>
      </c>
      <c r="M103" s="83" t="s">
        <v>1975</v>
      </c>
      <c r="N103" s="82" t="s">
        <v>1974</v>
      </c>
      <c r="O103" s="83" t="s">
        <v>1975</v>
      </c>
      <c r="P103" s="82" t="s">
        <v>1974</v>
      </c>
      <c r="Q103" s="83" t="s">
        <v>1975</v>
      </c>
      <c r="R103" s="82" t="s">
        <v>1974</v>
      </c>
      <c r="S103" s="83" t="s">
        <v>1975</v>
      </c>
      <c r="T103" s="82" t="s">
        <v>1974</v>
      </c>
      <c r="U103" s="83" t="s">
        <v>1975</v>
      </c>
      <c r="V103" s="70"/>
    </row>
    <row r="104" spans="2:30" ht="15" customHeight="1">
      <c r="B104" s="1228" t="str">
        <f t="shared" si="79"/>
        <v/>
      </c>
      <c r="C104" s="86">
        <f t="shared" ref="C104:E109" si="80">C93</f>
        <v>0</v>
      </c>
      <c r="D104" s="91">
        <f t="shared" si="80"/>
        <v>0</v>
      </c>
      <c r="E104" s="551">
        <f t="shared" si="80"/>
        <v>0</v>
      </c>
      <c r="F104" s="87">
        <f t="shared" ref="F104:F109" si="81">IF(G104&gt;0,D104,0)</f>
        <v>0</v>
      </c>
      <c r="G104" s="88"/>
      <c r="H104" s="101">
        <f t="shared" ref="H104:H109" si="82">IF(I104&gt;0,D104,0)</f>
        <v>0</v>
      </c>
      <c r="I104" s="88"/>
      <c r="J104" s="101">
        <f t="shared" ref="J104:J109" si="83">IF(K104&gt;0,D104,0)</f>
        <v>0</v>
      </c>
      <c r="K104" s="88"/>
      <c r="L104" s="101">
        <f t="shared" ref="L104:L109" si="84">IF(M104&gt;0,D104,0)</f>
        <v>0</v>
      </c>
      <c r="M104" s="88"/>
      <c r="N104" s="101">
        <f t="shared" ref="N104:N109" si="85">IF(O104&gt;0,D104,0)</f>
        <v>0</v>
      </c>
      <c r="O104" s="88">
        <v>0</v>
      </c>
      <c r="P104" s="101">
        <f t="shared" ref="P104:P109" si="86">IF(Q104&gt;0,D104,0)</f>
        <v>0</v>
      </c>
      <c r="Q104" s="88"/>
      <c r="R104" s="101">
        <f t="shared" ref="R104:R109" si="87">IF(S104&gt;0,D104,0)</f>
        <v>0</v>
      </c>
      <c r="S104" s="88"/>
      <c r="T104" s="101">
        <f t="shared" ref="T104:T109" si="88">IF(U104&gt;0,D104,0)</f>
        <v>0</v>
      </c>
      <c r="U104" s="88"/>
      <c r="V104" s="70"/>
    </row>
    <row r="105" spans="2:30" ht="15" customHeight="1">
      <c r="B105" s="1228" t="str">
        <f t="shared" si="79"/>
        <v/>
      </c>
      <c r="C105" s="86">
        <f t="shared" si="80"/>
        <v>0</v>
      </c>
      <c r="D105" s="91">
        <f t="shared" si="80"/>
        <v>0</v>
      </c>
      <c r="E105" s="551">
        <f t="shared" si="80"/>
        <v>0</v>
      </c>
      <c r="F105" s="87">
        <f t="shared" si="81"/>
        <v>0</v>
      </c>
      <c r="G105" s="1365">
        <f>IF($D105&gt;0,G104,0)</f>
        <v>0</v>
      </c>
      <c r="H105" s="101">
        <f t="shared" si="82"/>
        <v>0</v>
      </c>
      <c r="I105" s="1365">
        <f>IF($D105&gt;0,I104,0)</f>
        <v>0</v>
      </c>
      <c r="J105" s="101">
        <f t="shared" si="83"/>
        <v>0</v>
      </c>
      <c r="K105" s="1365">
        <f>IF($D105&gt;0,K104,0)</f>
        <v>0</v>
      </c>
      <c r="L105" s="101">
        <f t="shared" si="84"/>
        <v>0</v>
      </c>
      <c r="M105" s="1365">
        <f>IF($D105&gt;0,M104,0)</f>
        <v>0</v>
      </c>
      <c r="N105" s="101">
        <f t="shared" si="85"/>
        <v>0</v>
      </c>
      <c r="O105" s="1365">
        <f>IF($D105&gt;0,O104,0)</f>
        <v>0</v>
      </c>
      <c r="P105" s="101">
        <f t="shared" si="86"/>
        <v>0</v>
      </c>
      <c r="Q105" s="1365">
        <f>IF($D105&gt;0,Q104,0)</f>
        <v>0</v>
      </c>
      <c r="R105" s="101">
        <f t="shared" si="87"/>
        <v>0</v>
      </c>
      <c r="S105" s="1365">
        <f>IF($D105&gt;0,S104,0)</f>
        <v>0</v>
      </c>
      <c r="T105" s="101">
        <f t="shared" si="88"/>
        <v>0</v>
      </c>
      <c r="U105" s="1365">
        <f>IF($D105&gt;0,U104,0)</f>
        <v>0</v>
      </c>
      <c r="V105" s="70"/>
    </row>
    <row r="106" spans="2:30" ht="15" customHeight="1">
      <c r="B106" s="1228" t="str">
        <f t="shared" si="79"/>
        <v/>
      </c>
      <c r="C106" s="86">
        <f t="shared" si="80"/>
        <v>0</v>
      </c>
      <c r="D106" s="91">
        <f t="shared" si="80"/>
        <v>0</v>
      </c>
      <c r="E106" s="551">
        <f t="shared" si="80"/>
        <v>0</v>
      </c>
      <c r="F106" s="87">
        <f t="shared" si="81"/>
        <v>0</v>
      </c>
      <c r="G106" s="1365">
        <f>IF($D106&gt;0,G104,0)</f>
        <v>0</v>
      </c>
      <c r="H106" s="101">
        <f t="shared" si="82"/>
        <v>0</v>
      </c>
      <c r="I106" s="1365">
        <f>IF($D106&gt;0,I104,0)</f>
        <v>0</v>
      </c>
      <c r="J106" s="101">
        <f t="shared" si="83"/>
        <v>0</v>
      </c>
      <c r="K106" s="1365">
        <f>IF($D106&gt;0,K104,0)</f>
        <v>0</v>
      </c>
      <c r="L106" s="101">
        <f t="shared" si="84"/>
        <v>0</v>
      </c>
      <c r="M106" s="1365">
        <f>IF($D106&gt;0,M104,0)</f>
        <v>0</v>
      </c>
      <c r="N106" s="101">
        <f t="shared" si="85"/>
        <v>0</v>
      </c>
      <c r="O106" s="1365">
        <f>IF($D106&gt;0,O104,0)</f>
        <v>0</v>
      </c>
      <c r="P106" s="101">
        <f t="shared" si="86"/>
        <v>0</v>
      </c>
      <c r="Q106" s="1365">
        <f>IF($D106&gt;0,Q104,0)</f>
        <v>0</v>
      </c>
      <c r="R106" s="101">
        <f t="shared" si="87"/>
        <v>0</v>
      </c>
      <c r="S106" s="1365">
        <f>IF($D106&gt;0,S104,0)</f>
        <v>0</v>
      </c>
      <c r="T106" s="101">
        <f t="shared" si="88"/>
        <v>0</v>
      </c>
      <c r="U106" s="1365">
        <f>IF($D106&gt;0,U104,0)</f>
        <v>0</v>
      </c>
      <c r="V106" s="70"/>
    </row>
    <row r="107" spans="2:30" ht="15" customHeight="1">
      <c r="B107" s="1228" t="str">
        <f t="shared" si="79"/>
        <v/>
      </c>
      <c r="C107" s="86">
        <f t="shared" si="80"/>
        <v>0</v>
      </c>
      <c r="D107" s="91">
        <f t="shared" si="80"/>
        <v>0</v>
      </c>
      <c r="E107" s="551">
        <f t="shared" si="80"/>
        <v>0</v>
      </c>
      <c r="F107" s="87">
        <f t="shared" si="81"/>
        <v>0</v>
      </c>
      <c r="G107" s="1365">
        <f>IF($D107&gt;0,G104,0)</f>
        <v>0</v>
      </c>
      <c r="H107" s="101">
        <f t="shared" si="82"/>
        <v>0</v>
      </c>
      <c r="I107" s="1365">
        <f>IF($D107&gt;0,I104,0)</f>
        <v>0</v>
      </c>
      <c r="J107" s="101">
        <f t="shared" si="83"/>
        <v>0</v>
      </c>
      <c r="K107" s="1365">
        <f>IF($D107&gt;0,K104,0)</f>
        <v>0</v>
      </c>
      <c r="L107" s="101">
        <f t="shared" si="84"/>
        <v>0</v>
      </c>
      <c r="M107" s="1365">
        <f>IF($D107&gt;0,M104,0)</f>
        <v>0</v>
      </c>
      <c r="N107" s="101">
        <f t="shared" si="85"/>
        <v>0</v>
      </c>
      <c r="O107" s="1365">
        <f>IF($D107&gt;0,O104,0)</f>
        <v>0</v>
      </c>
      <c r="P107" s="101">
        <f t="shared" si="86"/>
        <v>0</v>
      </c>
      <c r="Q107" s="1365">
        <f>IF($D107&gt;0,Q104,0)</f>
        <v>0</v>
      </c>
      <c r="R107" s="101">
        <f t="shared" si="87"/>
        <v>0</v>
      </c>
      <c r="S107" s="1365">
        <f>IF($D107&gt;0,S104,0)</f>
        <v>0</v>
      </c>
      <c r="T107" s="101">
        <f t="shared" si="88"/>
        <v>0</v>
      </c>
      <c r="U107" s="1365">
        <f>IF($D107&gt;0,U104,0)</f>
        <v>0</v>
      </c>
      <c r="V107" s="70"/>
    </row>
    <row r="108" spans="2:30" ht="15" customHeight="1">
      <c r="B108" s="1228" t="str">
        <f t="shared" si="79"/>
        <v/>
      </c>
      <c r="C108" s="86">
        <f t="shared" si="80"/>
        <v>0</v>
      </c>
      <c r="D108" s="91">
        <f t="shared" si="80"/>
        <v>0</v>
      </c>
      <c r="E108" s="551">
        <f t="shared" si="80"/>
        <v>0</v>
      </c>
      <c r="F108" s="87">
        <f t="shared" si="81"/>
        <v>0</v>
      </c>
      <c r="G108" s="1365">
        <f>IF($D108&gt;0,G104,0)</f>
        <v>0</v>
      </c>
      <c r="H108" s="101">
        <f t="shared" si="82"/>
        <v>0</v>
      </c>
      <c r="I108" s="1365">
        <f>IF($D108&gt;0,I104,0)</f>
        <v>0</v>
      </c>
      <c r="J108" s="101">
        <f t="shared" si="83"/>
        <v>0</v>
      </c>
      <c r="K108" s="1365">
        <f>IF($D108&gt;0,K104,0)</f>
        <v>0</v>
      </c>
      <c r="L108" s="101">
        <f t="shared" si="84"/>
        <v>0</v>
      </c>
      <c r="M108" s="1365">
        <f>IF($D108&gt;0,M104,0)</f>
        <v>0</v>
      </c>
      <c r="N108" s="101">
        <f t="shared" si="85"/>
        <v>0</v>
      </c>
      <c r="O108" s="1365">
        <f>IF($D108&gt;0,O104,0)</f>
        <v>0</v>
      </c>
      <c r="P108" s="101">
        <f t="shared" si="86"/>
        <v>0</v>
      </c>
      <c r="Q108" s="1365">
        <f>IF($D108&gt;0,Q104,0)</f>
        <v>0</v>
      </c>
      <c r="R108" s="101">
        <f t="shared" si="87"/>
        <v>0</v>
      </c>
      <c r="S108" s="1365">
        <f>IF($D108&gt;0,S104,0)</f>
        <v>0</v>
      </c>
      <c r="T108" s="101">
        <f t="shared" si="88"/>
        <v>0</v>
      </c>
      <c r="U108" s="1365">
        <f>IF($D108&gt;0,U104,0)</f>
        <v>0</v>
      </c>
      <c r="V108" s="70"/>
    </row>
    <row r="109" spans="2:30" ht="15" customHeight="1">
      <c r="B109" s="1228" t="str">
        <f t="shared" si="79"/>
        <v/>
      </c>
      <c r="C109" s="86">
        <f t="shared" si="80"/>
        <v>0</v>
      </c>
      <c r="D109" s="91">
        <f t="shared" si="80"/>
        <v>0</v>
      </c>
      <c r="E109" s="551">
        <f t="shared" si="80"/>
        <v>0</v>
      </c>
      <c r="F109" s="87">
        <f t="shared" si="81"/>
        <v>0</v>
      </c>
      <c r="G109" s="1365">
        <f>IF($D109&gt;0,G104,0)</f>
        <v>0</v>
      </c>
      <c r="H109" s="101">
        <f t="shared" si="82"/>
        <v>0</v>
      </c>
      <c r="I109" s="1365">
        <f>IF($D109&gt;0,I104,0)</f>
        <v>0</v>
      </c>
      <c r="J109" s="101">
        <f t="shared" si="83"/>
        <v>0</v>
      </c>
      <c r="K109" s="1365">
        <f>IF($D109&gt;0,K104,0)</f>
        <v>0</v>
      </c>
      <c r="L109" s="101">
        <f t="shared" si="84"/>
        <v>0</v>
      </c>
      <c r="M109" s="1365">
        <f>IF($D109&gt;0,M104,0)</f>
        <v>0</v>
      </c>
      <c r="N109" s="101">
        <f t="shared" si="85"/>
        <v>0</v>
      </c>
      <c r="O109" s="1365">
        <f>IF($D109&gt;0,O104,0)</f>
        <v>0</v>
      </c>
      <c r="P109" s="101">
        <f t="shared" si="86"/>
        <v>0</v>
      </c>
      <c r="Q109" s="1365">
        <f>IF($D109&gt;0,Q104,0)</f>
        <v>0</v>
      </c>
      <c r="R109" s="101">
        <f t="shared" si="87"/>
        <v>0</v>
      </c>
      <c r="S109" s="1365">
        <f>IF($D109&gt;0,S104,0)</f>
        <v>0</v>
      </c>
      <c r="T109" s="101">
        <f t="shared" si="88"/>
        <v>0</v>
      </c>
      <c r="U109" s="1365">
        <f>IF($D109&gt;0,U104,0)</f>
        <v>0</v>
      </c>
      <c r="V109" s="70"/>
    </row>
    <row r="110" spans="2:30" ht="16.5" customHeight="1" thickBot="1">
      <c r="B110" s="1228" t="str">
        <f t="shared" si="79"/>
        <v/>
      </c>
      <c r="C110" s="93" t="s">
        <v>661</v>
      </c>
      <c r="D110" s="94"/>
      <c r="E110" s="94"/>
      <c r="F110" s="2005">
        <f>$E104*F104*G104+$E105*F105*G105+$E106*F106*G106+$E107*F107*G107+$E108*F108*G108+$E109*F109*G109</f>
        <v>0</v>
      </c>
      <c r="G110" s="2006"/>
      <c r="H110" s="1988">
        <f>$E104*H104*I104+$E105*H105*I105+$E106*H106*I106+$E107*H107*I107+$E108*H108*I108+$E109*H109*I109</f>
        <v>0</v>
      </c>
      <c r="I110" s="1989"/>
      <c r="J110" s="1988">
        <f>$E104*J104*K104+$E105*J105*K105+$E106*J106*K106+$E107*J107*K107+$E108*J108*K108+$E109*J109*K109</f>
        <v>0</v>
      </c>
      <c r="K110" s="1989"/>
      <c r="L110" s="1988">
        <f>$E104*L104*M104+$E105*L105*M105+$E106*L106*M106+$E107*L107*M107+$E108*L108*M108+$E109*L109*M109</f>
        <v>0</v>
      </c>
      <c r="M110" s="1989"/>
      <c r="N110" s="1988">
        <f>$E104*N104*O104+$E105*N105*O105+$E106*N106*O106+$E107*N107*O107+$E108*N108*O108+$E109*N109*O109</f>
        <v>0</v>
      </c>
      <c r="O110" s="1989"/>
      <c r="P110" s="1988">
        <f>$E104*P104*Q104+$E105*P105*Q105+$E106*P106*Q106+$E107*P107*Q107+$E108*P108*Q108+$E109*P109*Q109</f>
        <v>0</v>
      </c>
      <c r="Q110" s="1989"/>
      <c r="R110" s="1988">
        <f>$E104*R104*S104+$E105*R105*S105+$E106*R106*S106+$E107*R107*S107+$E108*R108*S108+$E109*R109*S109</f>
        <v>0</v>
      </c>
      <c r="S110" s="1989"/>
      <c r="T110" s="1988">
        <f>$E104*T104*U104+$E105*T105*U105+$E106*T106*U106+$E107*T107*U107+$E108*T108*U108+$E109*T109*U109</f>
        <v>0</v>
      </c>
      <c r="U110" s="1989"/>
      <c r="V110" s="70"/>
    </row>
    <row r="111" spans="2:30" ht="12.75" customHeight="1">
      <c r="B111" s="1228" t="str">
        <f t="shared" si="79"/>
        <v/>
      </c>
      <c r="C111" s="72"/>
      <c r="D111" s="74"/>
      <c r="E111" s="95"/>
      <c r="F111" s="70"/>
      <c r="G111" s="72"/>
      <c r="H111" s="72"/>
      <c r="I111" s="72"/>
      <c r="J111" s="72"/>
      <c r="K111" s="72"/>
      <c r="L111" s="72"/>
      <c r="M111" s="76"/>
      <c r="N111" s="72"/>
      <c r="O111" s="72"/>
      <c r="P111" s="72"/>
      <c r="Q111" s="72"/>
      <c r="R111" s="72"/>
      <c r="S111" s="72"/>
      <c r="T111" s="70"/>
      <c r="U111" s="77" t="str">
        <f>IF(R112-T112&gt;=0,"","Przekroczona maksymalna obsada.")</f>
        <v/>
      </c>
      <c r="V111" s="70"/>
      <c r="Z111" s="292" t="str">
        <f>"Osiagnięte obciążenie pastwiska: "&amp;C113</f>
        <v xml:space="preserve">Osiagnięte obciążenie pastwiska: </v>
      </c>
      <c r="AA111" s="293">
        <f>IF(F112=0,0,(D115*E115+D116*E116+D117*E117+D118*E118+D119*E119+D120*E120)/F112)</f>
        <v>0</v>
      </c>
      <c r="AD111" s="294">
        <f>R112-T112</f>
        <v>0</v>
      </c>
    </row>
    <row r="112" spans="2:30" ht="36" customHeight="1" thickBot="1">
      <c r="B112" s="1228" t="str">
        <f>IF(SUM(F$115:U$120)&gt;0,"Wypełnione","")</f>
        <v/>
      </c>
      <c r="C112" s="129" t="str">
        <f>IF(AA111&gt;10,"Zbyt dużo zwierząt na pastwisku!","Nazwa działki")</f>
        <v>Nazwa działki</v>
      </c>
      <c r="D112" s="2008" t="s">
        <v>812</v>
      </c>
      <c r="E112" s="130" t="s">
        <v>1966</v>
      </c>
      <c r="F112" s="2000"/>
      <c r="G112" s="2001"/>
      <c r="H112" s="2089" t="s">
        <v>1967</v>
      </c>
      <c r="I112" s="2090"/>
      <c r="J112" s="2004"/>
      <c r="K112" s="2004"/>
      <c r="L112" s="2089" t="s">
        <v>1968</v>
      </c>
      <c r="M112" s="2090"/>
      <c r="N112" s="1996"/>
      <c r="O112" s="1997"/>
      <c r="P112" s="2091" t="s">
        <v>1969</v>
      </c>
      <c r="Q112" s="2092"/>
      <c r="R112" s="2057">
        <f>F112*J112*N112</f>
        <v>0</v>
      </c>
      <c r="S112" s="2057"/>
      <c r="T112" s="2057">
        <f>F121+H121+J121+L121+N121+P121+R121+T121</f>
        <v>0</v>
      </c>
      <c r="U112" s="2058"/>
      <c r="V112" s="70"/>
    </row>
    <row r="113" spans="1:22" ht="17.25" customHeight="1" thickBot="1">
      <c r="B113" s="1228" t="str">
        <f t="shared" ref="B113:B122" si="89">IF(SUM(F$115:U$120)&gt;0,"Wypełnione","")</f>
        <v/>
      </c>
      <c r="C113" s="124"/>
      <c r="D113" s="2009"/>
      <c r="E113" s="80" t="s">
        <v>1970</v>
      </c>
      <c r="F113" s="2023" t="s">
        <v>1971</v>
      </c>
      <c r="G113" s="2024"/>
      <c r="H113" s="2023" t="s">
        <v>1229</v>
      </c>
      <c r="I113" s="2024"/>
      <c r="J113" s="2023" t="s">
        <v>1230</v>
      </c>
      <c r="K113" s="2024"/>
      <c r="L113" s="2023" t="s">
        <v>1231</v>
      </c>
      <c r="M113" s="2024"/>
      <c r="N113" s="2023" t="s">
        <v>1232</v>
      </c>
      <c r="O113" s="2024"/>
      <c r="P113" s="2023" t="s">
        <v>1233</v>
      </c>
      <c r="Q113" s="2024"/>
      <c r="R113" s="2023" t="s">
        <v>1234</v>
      </c>
      <c r="S113" s="2024"/>
      <c r="T113" s="2023" t="s">
        <v>1972</v>
      </c>
      <c r="U113" s="2024"/>
      <c r="V113" s="70"/>
    </row>
    <row r="114" spans="1:22" ht="17.25" customHeight="1">
      <c r="B114" s="1228" t="str">
        <f t="shared" si="89"/>
        <v/>
      </c>
      <c r="C114" s="81" t="s">
        <v>1973</v>
      </c>
      <c r="D114" s="2010"/>
      <c r="E114" s="974" t="s">
        <v>850</v>
      </c>
      <c r="F114" s="82" t="s">
        <v>1974</v>
      </c>
      <c r="G114" s="83" t="s">
        <v>1975</v>
      </c>
      <c r="H114" s="82" t="s">
        <v>1974</v>
      </c>
      <c r="I114" s="83" t="s">
        <v>1975</v>
      </c>
      <c r="J114" s="82" t="s">
        <v>1974</v>
      </c>
      <c r="K114" s="83" t="s">
        <v>1975</v>
      </c>
      <c r="L114" s="82" t="s">
        <v>1974</v>
      </c>
      <c r="M114" s="83" t="s">
        <v>1975</v>
      </c>
      <c r="N114" s="82" t="s">
        <v>1974</v>
      </c>
      <c r="O114" s="83" t="s">
        <v>1975</v>
      </c>
      <c r="P114" s="82" t="s">
        <v>1974</v>
      </c>
      <c r="Q114" s="83" t="s">
        <v>1975</v>
      </c>
      <c r="R114" s="82" t="s">
        <v>1974</v>
      </c>
      <c r="S114" s="83" t="s">
        <v>1975</v>
      </c>
      <c r="T114" s="82" t="s">
        <v>1974</v>
      </c>
      <c r="U114" s="83" t="s">
        <v>1975</v>
      </c>
      <c r="V114" s="70"/>
    </row>
    <row r="115" spans="1:22" ht="15" customHeight="1">
      <c r="B115" s="1228" t="str">
        <f t="shared" si="89"/>
        <v/>
      </c>
      <c r="C115" s="86">
        <f t="shared" ref="C115:E120" si="90">C104</f>
        <v>0</v>
      </c>
      <c r="D115" s="91">
        <f t="shared" si="90"/>
        <v>0</v>
      </c>
      <c r="E115" s="551">
        <f t="shared" si="90"/>
        <v>0</v>
      </c>
      <c r="F115" s="87">
        <f t="shared" ref="F115:F120" si="91">IF(G115&gt;0,D115,0)</f>
        <v>0</v>
      </c>
      <c r="G115" s="88"/>
      <c r="H115" s="101">
        <f t="shared" ref="H115:H120" si="92">IF(I115&gt;0,D115,0)</f>
        <v>0</v>
      </c>
      <c r="I115" s="88"/>
      <c r="J115" s="101">
        <f t="shared" ref="J115:J120" si="93">IF(K115&gt;0,D115,0)</f>
        <v>0</v>
      </c>
      <c r="K115" s="88"/>
      <c r="L115" s="101">
        <f t="shared" ref="L115:L120" si="94">IF(M115&gt;0,D115,0)</f>
        <v>0</v>
      </c>
      <c r="M115" s="88"/>
      <c r="N115" s="101">
        <f t="shared" ref="N115:N120" si="95">IF(O115&gt;0,D115,0)</f>
        <v>0</v>
      </c>
      <c r="O115" s="88">
        <v>0</v>
      </c>
      <c r="P115" s="101">
        <f t="shared" ref="P115:P120" si="96">IF(Q115&gt;0,D115,0)</f>
        <v>0</v>
      </c>
      <c r="Q115" s="88"/>
      <c r="R115" s="101">
        <f t="shared" ref="R115:R120" si="97">IF(S115&gt;0,D115,0)</f>
        <v>0</v>
      </c>
      <c r="S115" s="88"/>
      <c r="T115" s="101">
        <f t="shared" ref="T115:T120" si="98">IF(U115&gt;0,D115,0)</f>
        <v>0</v>
      </c>
      <c r="U115" s="88"/>
      <c r="V115" s="70"/>
    </row>
    <row r="116" spans="1:22" ht="15" customHeight="1">
      <c r="B116" s="1228" t="str">
        <f t="shared" si="89"/>
        <v/>
      </c>
      <c r="C116" s="86">
        <f t="shared" si="90"/>
        <v>0</v>
      </c>
      <c r="D116" s="91">
        <f t="shared" si="90"/>
        <v>0</v>
      </c>
      <c r="E116" s="551">
        <f t="shared" si="90"/>
        <v>0</v>
      </c>
      <c r="F116" s="87">
        <f t="shared" si="91"/>
        <v>0</v>
      </c>
      <c r="G116" s="1365">
        <f>IF($D116&gt;0,G115,0)</f>
        <v>0</v>
      </c>
      <c r="H116" s="101">
        <f t="shared" si="92"/>
        <v>0</v>
      </c>
      <c r="I116" s="1365">
        <f>IF($D116&gt;0,I115,0)</f>
        <v>0</v>
      </c>
      <c r="J116" s="101">
        <f t="shared" si="93"/>
        <v>0</v>
      </c>
      <c r="K116" s="1365">
        <f>IF($D116&gt;0,K115,0)</f>
        <v>0</v>
      </c>
      <c r="L116" s="101">
        <f t="shared" si="94"/>
        <v>0</v>
      </c>
      <c r="M116" s="1365">
        <f>IF($D116&gt;0,M115,0)</f>
        <v>0</v>
      </c>
      <c r="N116" s="101">
        <f t="shared" si="95"/>
        <v>0</v>
      </c>
      <c r="O116" s="1365">
        <f>IF($D116&gt;0,O115,0)</f>
        <v>0</v>
      </c>
      <c r="P116" s="101">
        <f t="shared" si="96"/>
        <v>0</v>
      </c>
      <c r="Q116" s="1365">
        <f>IF($D116&gt;0,Q115,0)</f>
        <v>0</v>
      </c>
      <c r="R116" s="101">
        <f t="shared" si="97"/>
        <v>0</v>
      </c>
      <c r="S116" s="1365">
        <f>IF($D116&gt;0,S115,0)</f>
        <v>0</v>
      </c>
      <c r="T116" s="101">
        <f t="shared" si="98"/>
        <v>0</v>
      </c>
      <c r="U116" s="1365">
        <f>IF($D116&gt;0,U115,0)</f>
        <v>0</v>
      </c>
      <c r="V116" s="70"/>
    </row>
    <row r="117" spans="1:22" ht="15" customHeight="1">
      <c r="B117" s="1228" t="str">
        <f t="shared" si="89"/>
        <v/>
      </c>
      <c r="C117" s="86">
        <f t="shared" si="90"/>
        <v>0</v>
      </c>
      <c r="D117" s="91">
        <f t="shared" si="90"/>
        <v>0</v>
      </c>
      <c r="E117" s="551">
        <f t="shared" si="90"/>
        <v>0</v>
      </c>
      <c r="F117" s="87">
        <f t="shared" si="91"/>
        <v>0</v>
      </c>
      <c r="G117" s="1365">
        <f>IF($D117&gt;0,G115,0)</f>
        <v>0</v>
      </c>
      <c r="H117" s="101">
        <f t="shared" si="92"/>
        <v>0</v>
      </c>
      <c r="I117" s="1365">
        <f>IF($D117&gt;0,I115,0)</f>
        <v>0</v>
      </c>
      <c r="J117" s="101">
        <f t="shared" si="93"/>
        <v>0</v>
      </c>
      <c r="K117" s="1365">
        <f>IF($D117&gt;0,K115,0)</f>
        <v>0</v>
      </c>
      <c r="L117" s="101">
        <f t="shared" si="94"/>
        <v>0</v>
      </c>
      <c r="M117" s="1365">
        <f>IF($D117&gt;0,M115,0)</f>
        <v>0</v>
      </c>
      <c r="N117" s="101">
        <f t="shared" si="95"/>
        <v>0</v>
      </c>
      <c r="O117" s="1365">
        <f>IF($D117&gt;0,O115,0)</f>
        <v>0</v>
      </c>
      <c r="P117" s="101">
        <f t="shared" si="96"/>
        <v>0</v>
      </c>
      <c r="Q117" s="1365">
        <f>IF($D117&gt;0,Q115,0)</f>
        <v>0</v>
      </c>
      <c r="R117" s="101">
        <f t="shared" si="97"/>
        <v>0</v>
      </c>
      <c r="S117" s="1365">
        <f>IF($D117&gt;0,S115,0)</f>
        <v>0</v>
      </c>
      <c r="T117" s="101">
        <f t="shared" si="98"/>
        <v>0</v>
      </c>
      <c r="U117" s="1365">
        <f>IF($D117&gt;0,U115,0)</f>
        <v>0</v>
      </c>
      <c r="V117" s="70"/>
    </row>
    <row r="118" spans="1:22" ht="15" customHeight="1">
      <c r="B118" s="1228" t="str">
        <f t="shared" si="89"/>
        <v/>
      </c>
      <c r="C118" s="86">
        <f t="shared" si="90"/>
        <v>0</v>
      </c>
      <c r="D118" s="91">
        <f t="shared" si="90"/>
        <v>0</v>
      </c>
      <c r="E118" s="551">
        <f t="shared" si="90"/>
        <v>0</v>
      </c>
      <c r="F118" s="87">
        <f t="shared" si="91"/>
        <v>0</v>
      </c>
      <c r="G118" s="1365">
        <f>IF($D118&gt;0,G115,0)</f>
        <v>0</v>
      </c>
      <c r="H118" s="101">
        <f t="shared" si="92"/>
        <v>0</v>
      </c>
      <c r="I118" s="1365">
        <f>IF($D118&gt;0,I115,0)</f>
        <v>0</v>
      </c>
      <c r="J118" s="101">
        <f t="shared" si="93"/>
        <v>0</v>
      </c>
      <c r="K118" s="1365">
        <f>IF($D118&gt;0,K115,0)</f>
        <v>0</v>
      </c>
      <c r="L118" s="101">
        <f t="shared" si="94"/>
        <v>0</v>
      </c>
      <c r="M118" s="1365">
        <f>IF($D118&gt;0,M115,0)</f>
        <v>0</v>
      </c>
      <c r="N118" s="101">
        <f t="shared" si="95"/>
        <v>0</v>
      </c>
      <c r="O118" s="1365">
        <f>IF($D118&gt;0,O115,0)</f>
        <v>0</v>
      </c>
      <c r="P118" s="101">
        <f t="shared" si="96"/>
        <v>0</v>
      </c>
      <c r="Q118" s="1365">
        <f>IF($D118&gt;0,Q115,0)</f>
        <v>0</v>
      </c>
      <c r="R118" s="101">
        <f t="shared" si="97"/>
        <v>0</v>
      </c>
      <c r="S118" s="1365">
        <f>IF($D118&gt;0,S115,0)</f>
        <v>0</v>
      </c>
      <c r="T118" s="101">
        <f t="shared" si="98"/>
        <v>0</v>
      </c>
      <c r="U118" s="1365">
        <f>IF($D118&gt;0,U115,0)</f>
        <v>0</v>
      </c>
      <c r="V118" s="70"/>
    </row>
    <row r="119" spans="1:22" ht="15" customHeight="1">
      <c r="B119" s="1228" t="str">
        <f t="shared" si="89"/>
        <v/>
      </c>
      <c r="C119" s="86">
        <f t="shared" si="90"/>
        <v>0</v>
      </c>
      <c r="D119" s="91">
        <f t="shared" si="90"/>
        <v>0</v>
      </c>
      <c r="E119" s="551">
        <f t="shared" si="90"/>
        <v>0</v>
      </c>
      <c r="F119" s="87">
        <f t="shared" si="91"/>
        <v>0</v>
      </c>
      <c r="G119" s="1365">
        <f>IF($D119&gt;0,G115,0)</f>
        <v>0</v>
      </c>
      <c r="H119" s="101">
        <f t="shared" si="92"/>
        <v>0</v>
      </c>
      <c r="I119" s="1365">
        <f>IF($D119&gt;0,I115,0)</f>
        <v>0</v>
      </c>
      <c r="J119" s="101">
        <f t="shared" si="93"/>
        <v>0</v>
      </c>
      <c r="K119" s="1365">
        <f>IF($D119&gt;0,K115,0)</f>
        <v>0</v>
      </c>
      <c r="L119" s="101">
        <f t="shared" si="94"/>
        <v>0</v>
      </c>
      <c r="M119" s="1365">
        <f>IF($D119&gt;0,M115,0)</f>
        <v>0</v>
      </c>
      <c r="N119" s="101">
        <f t="shared" si="95"/>
        <v>0</v>
      </c>
      <c r="O119" s="1365">
        <f>IF($D119&gt;0,O115,0)</f>
        <v>0</v>
      </c>
      <c r="P119" s="101">
        <f t="shared" si="96"/>
        <v>0</v>
      </c>
      <c r="Q119" s="1365">
        <f>IF($D119&gt;0,Q115,0)</f>
        <v>0</v>
      </c>
      <c r="R119" s="101">
        <f t="shared" si="97"/>
        <v>0</v>
      </c>
      <c r="S119" s="1365">
        <f>IF($D119&gt;0,S115,0)</f>
        <v>0</v>
      </c>
      <c r="T119" s="101">
        <f t="shared" si="98"/>
        <v>0</v>
      </c>
      <c r="U119" s="1365">
        <f>IF($D119&gt;0,U115,0)</f>
        <v>0</v>
      </c>
      <c r="V119" s="70"/>
    </row>
    <row r="120" spans="1:22" ht="15" customHeight="1">
      <c r="B120" s="1228" t="str">
        <f t="shared" si="89"/>
        <v/>
      </c>
      <c r="C120" s="86">
        <f t="shared" si="90"/>
        <v>0</v>
      </c>
      <c r="D120" s="91">
        <f t="shared" si="90"/>
        <v>0</v>
      </c>
      <c r="E120" s="551">
        <f t="shared" si="90"/>
        <v>0</v>
      </c>
      <c r="F120" s="87">
        <f t="shared" si="91"/>
        <v>0</v>
      </c>
      <c r="G120" s="1365">
        <f>IF($D120&gt;0,G115,0)</f>
        <v>0</v>
      </c>
      <c r="H120" s="101">
        <f t="shared" si="92"/>
        <v>0</v>
      </c>
      <c r="I120" s="1365">
        <f>IF($D120&gt;0,I115,0)</f>
        <v>0</v>
      </c>
      <c r="J120" s="101">
        <f t="shared" si="93"/>
        <v>0</v>
      </c>
      <c r="K120" s="1365">
        <f>IF($D120&gt;0,K115,0)</f>
        <v>0</v>
      </c>
      <c r="L120" s="101">
        <f t="shared" si="94"/>
        <v>0</v>
      </c>
      <c r="M120" s="1365">
        <f>IF($D120&gt;0,M115,0)</f>
        <v>0</v>
      </c>
      <c r="N120" s="101">
        <f t="shared" si="95"/>
        <v>0</v>
      </c>
      <c r="O120" s="1365">
        <f>IF($D120&gt;0,O115,0)</f>
        <v>0</v>
      </c>
      <c r="P120" s="101">
        <f t="shared" si="96"/>
        <v>0</v>
      </c>
      <c r="Q120" s="1365">
        <f>IF($D120&gt;0,Q115,0)</f>
        <v>0</v>
      </c>
      <c r="R120" s="101">
        <f t="shared" si="97"/>
        <v>0</v>
      </c>
      <c r="S120" s="1365">
        <f>IF($D120&gt;0,S115,0)</f>
        <v>0</v>
      </c>
      <c r="T120" s="101">
        <f t="shared" si="98"/>
        <v>0</v>
      </c>
      <c r="U120" s="1365">
        <f>IF($D120&gt;0,U115,0)</f>
        <v>0</v>
      </c>
      <c r="V120" s="70"/>
    </row>
    <row r="121" spans="1:22" ht="16.5" customHeight="1" thickBot="1">
      <c r="B121" s="1228" t="str">
        <f t="shared" si="89"/>
        <v/>
      </c>
      <c r="C121" s="93" t="s">
        <v>661</v>
      </c>
      <c r="D121" s="94"/>
      <c r="E121" s="94"/>
      <c r="F121" s="2005">
        <f>$E115*F115*G115+$E116*F116*G116+$E117*F117*G117+$E118*F118*G118+$E119*F119*G119+$E120*F120*G120</f>
        <v>0</v>
      </c>
      <c r="G121" s="2006"/>
      <c r="H121" s="1988">
        <f>$E115*H115*I115+$E116*H116*I116+$E117*H117*I117+$E118*H118*I118+$E119*H119*I119+$E120*H120*I120</f>
        <v>0</v>
      </c>
      <c r="I121" s="1989"/>
      <c r="J121" s="1988">
        <f>$E115*J115*K115+$E116*J116*K116+$E117*J117*K117+$E118*J118*K118+$E119*J119*K119+$E120*J120*K120</f>
        <v>0</v>
      </c>
      <c r="K121" s="1989"/>
      <c r="L121" s="1988">
        <f>$E115*L115*M115+$E116*L116*M116+$E117*L117*M117+$E118*L118*M118+$E119*L119*M119+$E120*L120*M120</f>
        <v>0</v>
      </c>
      <c r="M121" s="1989"/>
      <c r="N121" s="1988">
        <f>$E115*N115*O115+$E116*N116*O116+$E117*N117*O117+$E118*N118*O118+$E119*N119*O119+$E120*N120*O120</f>
        <v>0</v>
      </c>
      <c r="O121" s="1989"/>
      <c r="P121" s="1988">
        <f>$E115*P115*Q115+$E116*P116*Q116+$E117*P117*Q117+$E118*P118*Q118+$E119*P119*Q119+$E120*P120*Q120</f>
        <v>0</v>
      </c>
      <c r="Q121" s="1989"/>
      <c r="R121" s="1988">
        <f>$E115*R115*S115+$E116*R116*S116+$E117*R117*S117+$E118*R118*S118+$E119*R119*S119+$E120*R120*S120</f>
        <v>0</v>
      </c>
      <c r="S121" s="1989"/>
      <c r="T121" s="1988">
        <f>$E115*T115*U115+$E116*T116*U116+$E117*T117*U117+$E118*T118*U118+$E119*T119*U119+$E120*T120*U120</f>
        <v>0</v>
      </c>
      <c r="U121" s="1989"/>
      <c r="V121" s="70"/>
    </row>
    <row r="122" spans="1:22" ht="6" customHeight="1">
      <c r="B122" s="1228" t="str">
        <f t="shared" si="89"/>
        <v/>
      </c>
      <c r="C122" s="70"/>
      <c r="D122" s="70"/>
      <c r="E122" s="70"/>
      <c r="F122" s="70"/>
      <c r="G122" s="70"/>
      <c r="H122" s="70"/>
      <c r="I122" s="70"/>
      <c r="J122" s="70"/>
      <c r="K122" s="70"/>
      <c r="L122" s="70"/>
      <c r="M122" s="70"/>
      <c r="N122" s="70"/>
      <c r="O122" s="70"/>
      <c r="P122" s="70"/>
      <c r="Q122" s="70"/>
      <c r="R122" s="70"/>
      <c r="S122" s="70"/>
      <c r="T122" s="70"/>
      <c r="U122" s="70"/>
      <c r="V122" s="70"/>
    </row>
    <row r="123" spans="1:22" ht="31.5" customHeight="1">
      <c r="A123" s="1235">
        <f>SUM(F71:U76)+SUM(F82:U87)+SUM(F93:U98)+SUM(F104:U109)+SUM(F115:U120)</f>
        <v>0</v>
      </c>
      <c r="B123" s="1228" t="str">
        <f>IF(A123&gt;0,"Wypełnione","")</f>
        <v/>
      </c>
      <c r="C123" s="984"/>
      <c r="D123" s="985"/>
      <c r="E123" s="988" t="s">
        <v>683</v>
      </c>
      <c r="F123" s="986" t="s">
        <v>684</v>
      </c>
      <c r="G123" s="987">
        <f>MAX(G7:G12)+MAX(G18:G23)+MAX(G29:G34)+MAX(G40:G45)+MAX(G51:G56)+MAX(G71:G76)+MAX(G82:G87)+MAX(G93:G98)+MAX(G104:G109)+MAX(G115:G120)</f>
        <v>0</v>
      </c>
      <c r="H123" s="986" t="s">
        <v>685</v>
      </c>
      <c r="I123" s="987">
        <f>MAX(I7:I12)+MAX(I18:I23)+MAX(I29:I34)+MAX(I40:I45)+MAX(I51:I56)+MAX(I71:I76)+MAX(I82:I87)+MAX(I93:I98)+MAX(I104:I109)+MAX(I115:I120)</f>
        <v>0</v>
      </c>
      <c r="J123" s="986" t="s">
        <v>684</v>
      </c>
      <c r="K123" s="987">
        <f>MAX(K7:K12)+MAX(K18:K23)+MAX(K29:K34)+MAX(K40:K45)+MAX(K51:K56)+MAX(K71:K76)+MAX(K82:K87)+MAX(K93:K98)+MAX(K104:K109)+MAX(K115:K120)</f>
        <v>0</v>
      </c>
      <c r="L123" s="986" t="s">
        <v>685</v>
      </c>
      <c r="M123" s="987">
        <f>MAX(M7:M12)+MAX(M18:M23)+MAX(M29:M34)+MAX(M40:M45)+MAX(M51:M56)+MAX(M71:M76)+MAX(M82:M87)+MAX(M93:M98)+MAX(M104:M109)+MAX(M115:M120)</f>
        <v>0</v>
      </c>
      <c r="N123" s="986" t="s">
        <v>685</v>
      </c>
      <c r="O123" s="987">
        <f>MAX(O7:O12)+MAX(O18:O23)+MAX(O29:O34)+MAX(O40:O45)+MAX(O51:O56)+MAX(O71:O76)+MAX(O82:O87)+MAX(O93:O98)+MAX(O104:O109)+MAX(O115:O120)</f>
        <v>0</v>
      </c>
      <c r="P123" s="986" t="s">
        <v>684</v>
      </c>
      <c r="Q123" s="987">
        <f>MAX(Q7:Q12)+MAX(Q18:Q23)+MAX(Q29:Q34)+MAX(Q40:Q45)+MAX(Q51:Q56)+MAX(Q71:Q76)+MAX(Q82:Q87)+MAX(Q93:Q98)+MAX(Q104:Q109)+MAX(Q115:Q120)</f>
        <v>0</v>
      </c>
      <c r="R123" s="986" t="s">
        <v>685</v>
      </c>
      <c r="S123" s="987">
        <f>MAX(S7:S12)+MAX(S18:S23)+MAX(S29:S34)+MAX(S40:S45)+MAX(S51:S56)+MAX(S71:S76)+MAX(S82:S87)+MAX(S93:S98)+MAX(S104:S109)+MAX(S115:S120)</f>
        <v>0</v>
      </c>
      <c r="T123" s="986" t="s">
        <v>684</v>
      </c>
      <c r="U123" s="987">
        <f>MAX(U7:U12)+MAX(U18:U23)+MAX(U29:U34)+MAX(U40:U45)+MAX(U51:U56)+MAX(U71:U76)+MAX(U82:U87)+MAX(U93:U98)+MAX(U104:U109)+MAX(U115:U120)</f>
        <v>0</v>
      </c>
      <c r="V123" s="70"/>
    </row>
    <row r="124" spans="1:22" ht="7.5" customHeight="1">
      <c r="B124" s="1228" t="str">
        <f>IF(A$123&gt;0,"Wypełnione","")</f>
        <v/>
      </c>
      <c r="C124" s="70"/>
      <c r="D124" s="70"/>
      <c r="E124" s="70"/>
      <c r="F124" s="70"/>
      <c r="G124" s="70"/>
      <c r="H124" s="70"/>
      <c r="I124" s="70"/>
      <c r="J124" s="70"/>
      <c r="K124" s="70"/>
      <c r="L124" s="70"/>
      <c r="M124" s="70"/>
      <c r="N124" s="70"/>
      <c r="O124" s="70"/>
      <c r="P124" s="70"/>
      <c r="Q124" s="70"/>
      <c r="R124" s="70"/>
      <c r="S124" s="70"/>
      <c r="T124" s="70"/>
      <c r="U124" s="70"/>
      <c r="V124" s="70"/>
    </row>
    <row r="125" spans="1:22" ht="2.25" customHeight="1">
      <c r="B125" s="1233" t="str">
        <f t="shared" ref="B125:B133" si="99">IF(A$123&gt;0,"Wypełnione","")</f>
        <v/>
      </c>
    </row>
    <row r="126" spans="1:22" ht="2.25" customHeight="1">
      <c r="B126" s="1233" t="str">
        <f t="shared" si="99"/>
        <v/>
      </c>
    </row>
    <row r="127" spans="1:22" ht="2.25" customHeight="1">
      <c r="B127" s="1233" t="str">
        <f t="shared" si="99"/>
        <v/>
      </c>
    </row>
    <row r="128" spans="1:22" ht="2.25" customHeight="1">
      <c r="B128" s="1233" t="str">
        <f t="shared" si="99"/>
        <v/>
      </c>
    </row>
    <row r="129" spans="2:25" ht="2.25" customHeight="1">
      <c r="B129" s="1233" t="str">
        <f t="shared" si="99"/>
        <v/>
      </c>
    </row>
    <row r="130" spans="2:25" ht="2.25" customHeight="1">
      <c r="B130" s="1233" t="str">
        <f t="shared" si="99"/>
        <v/>
      </c>
    </row>
    <row r="131" spans="2:25" ht="2.25" customHeight="1">
      <c r="B131" s="1233" t="str">
        <f t="shared" si="99"/>
        <v/>
      </c>
    </row>
    <row r="132" spans="2:25" ht="2.25" customHeight="1">
      <c r="B132" s="1233" t="str">
        <f t="shared" si="99"/>
        <v/>
      </c>
    </row>
    <row r="133" spans="2:25" ht="2.25" customHeight="1">
      <c r="B133" s="1233" t="str">
        <f t="shared" si="99"/>
        <v/>
      </c>
    </row>
    <row r="134" spans="2:25" ht="13.5" thickBot="1">
      <c r="B134" s="1244" t="s">
        <v>56</v>
      </c>
      <c r="C134" s="132"/>
      <c r="D134" s="133" t="s">
        <v>664</v>
      </c>
      <c r="E134" s="134">
        <f>E3</f>
        <v>2016</v>
      </c>
      <c r="F134" s="131"/>
      <c r="G134" s="134"/>
      <c r="H134" s="132"/>
      <c r="I134" s="132"/>
      <c r="J134" s="132"/>
      <c r="K134" s="132"/>
      <c r="L134" s="132"/>
      <c r="M134" s="132"/>
      <c r="N134" s="132"/>
      <c r="O134" s="132"/>
      <c r="P134" s="132"/>
      <c r="Q134" s="132"/>
      <c r="R134" s="132"/>
      <c r="S134" s="132"/>
      <c r="T134" s="132"/>
      <c r="U134" s="132"/>
      <c r="V134" s="131"/>
      <c r="W134" s="135"/>
      <c r="X134" s="135"/>
      <c r="Y134" s="135"/>
    </row>
    <row r="135" spans="2:25" ht="18" customHeight="1" thickTop="1">
      <c r="B135" s="1244" t="s">
        <v>56</v>
      </c>
      <c r="C135" s="2033" t="s">
        <v>665</v>
      </c>
      <c r="D135" s="2035" t="s">
        <v>666</v>
      </c>
      <c r="E135" s="2105"/>
      <c r="F135" s="2117" t="s">
        <v>1266</v>
      </c>
      <c r="G135" s="2118"/>
      <c r="H135" s="2118"/>
      <c r="I135" s="2118"/>
      <c r="J135" s="2118"/>
      <c r="K135" s="2118"/>
      <c r="L135" s="2118"/>
      <c r="M135" s="2118"/>
      <c r="N135" s="2118"/>
      <c r="O135" s="2118"/>
      <c r="P135" s="2118"/>
      <c r="Q135" s="2118"/>
      <c r="R135" s="2118"/>
      <c r="S135" s="2118"/>
      <c r="T135" s="2118"/>
      <c r="U135" s="2119"/>
      <c r="V135" s="131"/>
      <c r="W135" s="135"/>
      <c r="X135" s="135"/>
      <c r="Y135" s="135"/>
    </row>
    <row r="136" spans="2:25" ht="21.75" customHeight="1" thickBot="1">
      <c r="B136" s="1244" t="s">
        <v>56</v>
      </c>
      <c r="C136" s="2034"/>
      <c r="D136" s="2036"/>
      <c r="E136" s="2106"/>
      <c r="F136" s="2110" t="s">
        <v>1971</v>
      </c>
      <c r="G136" s="2088"/>
      <c r="H136" s="2087" t="s">
        <v>1229</v>
      </c>
      <c r="I136" s="2088"/>
      <c r="J136" s="2087" t="s">
        <v>1230</v>
      </c>
      <c r="K136" s="2088"/>
      <c r="L136" s="2087" t="s">
        <v>1231</v>
      </c>
      <c r="M136" s="2088"/>
      <c r="N136" s="2087" t="s">
        <v>1232</v>
      </c>
      <c r="O136" s="2088"/>
      <c r="P136" s="2087" t="s">
        <v>1233</v>
      </c>
      <c r="Q136" s="2088"/>
      <c r="R136" s="2087" t="s">
        <v>1234</v>
      </c>
      <c r="S136" s="2088"/>
      <c r="T136" s="2087" t="s">
        <v>1972</v>
      </c>
      <c r="U136" s="2088"/>
      <c r="V136" s="131"/>
      <c r="W136" s="135"/>
      <c r="X136" s="135"/>
      <c r="Y136" s="135"/>
    </row>
    <row r="137" spans="2:25" ht="12.75" customHeight="1" thickTop="1">
      <c r="B137" s="1244" t="s">
        <v>56</v>
      </c>
      <c r="C137" s="136" t="str">
        <f t="shared" ref="C137:D142" si="100">IF(C7=0,"",C7)</f>
        <v/>
      </c>
      <c r="D137" s="137" t="str">
        <f t="shared" si="100"/>
        <v/>
      </c>
      <c r="E137" s="2107" t="s">
        <v>1267</v>
      </c>
      <c r="F137" s="2050" t="str">
        <f>IF(F13&gt;0,$C5,"")</f>
        <v/>
      </c>
      <c r="G137" s="2051"/>
      <c r="H137" s="2050" t="str">
        <f>IF(H13&gt;0,$C5,"")</f>
        <v/>
      </c>
      <c r="I137" s="2051"/>
      <c r="J137" s="2050" t="str">
        <f>IF(J13&gt;0,$C5,"")</f>
        <v/>
      </c>
      <c r="K137" s="2051"/>
      <c r="L137" s="2050" t="str">
        <f>IF(L13&gt;0,$C5,"")</f>
        <v/>
      </c>
      <c r="M137" s="2051"/>
      <c r="N137" s="2050" t="str">
        <f>IF(N13&gt;0,$C5,"")</f>
        <v/>
      </c>
      <c r="O137" s="2051"/>
      <c r="P137" s="2050" t="str">
        <f>IF(P13&gt;0,$C5,"")</f>
        <v/>
      </c>
      <c r="Q137" s="2051"/>
      <c r="R137" s="2050" t="str">
        <f>IF(R13&gt;0,$C5,"")</f>
        <v/>
      </c>
      <c r="S137" s="2051"/>
      <c r="T137" s="2050" t="str">
        <f>IF(T13&gt;0,$C5,"")</f>
        <v/>
      </c>
      <c r="U137" s="2051"/>
      <c r="V137" s="131"/>
      <c r="W137" s="135"/>
      <c r="X137" s="135"/>
      <c r="Y137" s="135"/>
    </row>
    <row r="138" spans="2:25" ht="12.75" customHeight="1">
      <c r="B138" s="1244" t="s">
        <v>56</v>
      </c>
      <c r="C138" s="138" t="str">
        <f t="shared" si="100"/>
        <v/>
      </c>
      <c r="D138" s="139" t="str">
        <f t="shared" si="100"/>
        <v/>
      </c>
      <c r="E138" s="2108"/>
      <c r="F138" s="2052"/>
      <c r="G138" s="2053"/>
      <c r="H138" s="2052"/>
      <c r="I138" s="2053"/>
      <c r="J138" s="2052"/>
      <c r="K138" s="2053"/>
      <c r="L138" s="2052"/>
      <c r="M138" s="2053"/>
      <c r="N138" s="2052"/>
      <c r="O138" s="2053"/>
      <c r="P138" s="2052"/>
      <c r="Q138" s="2053"/>
      <c r="R138" s="2052"/>
      <c r="S138" s="2053"/>
      <c r="T138" s="2052"/>
      <c r="U138" s="2053"/>
      <c r="V138" s="131"/>
      <c r="W138" s="135"/>
      <c r="X138" s="135"/>
      <c r="Y138" s="135"/>
    </row>
    <row r="139" spans="2:25" ht="12.75" customHeight="1">
      <c r="B139" s="1244" t="s">
        <v>56</v>
      </c>
      <c r="C139" s="138" t="str">
        <f t="shared" si="100"/>
        <v/>
      </c>
      <c r="D139" s="139" t="str">
        <f t="shared" si="100"/>
        <v/>
      </c>
      <c r="E139" s="2109"/>
      <c r="F139" s="2054"/>
      <c r="G139" s="2055"/>
      <c r="H139" s="2054"/>
      <c r="I139" s="2055"/>
      <c r="J139" s="2054"/>
      <c r="K139" s="2055"/>
      <c r="L139" s="2054"/>
      <c r="M139" s="2055"/>
      <c r="N139" s="2054"/>
      <c r="O139" s="2055"/>
      <c r="P139" s="2054"/>
      <c r="Q139" s="2055"/>
      <c r="R139" s="2054"/>
      <c r="S139" s="2055"/>
      <c r="T139" s="2054"/>
      <c r="U139" s="2055"/>
      <c r="V139" s="131"/>
      <c r="W139" s="135"/>
      <c r="X139" s="135"/>
      <c r="Y139" s="135"/>
    </row>
    <row r="140" spans="2:25" ht="12.75" customHeight="1">
      <c r="B140" s="1244" t="s">
        <v>56</v>
      </c>
      <c r="C140" s="138" t="str">
        <f t="shared" si="100"/>
        <v/>
      </c>
      <c r="D140" s="139" t="str">
        <f t="shared" si="100"/>
        <v/>
      </c>
      <c r="E140" s="2111" t="s">
        <v>1268</v>
      </c>
      <c r="F140" s="1990" t="str">
        <f>IF(AND(G7=MAX(G8:G12),G7=LARGE(G8:G12,2)),"","Część stada")</f>
        <v/>
      </c>
      <c r="G140" s="1991"/>
      <c r="H140" s="1990" t="str">
        <f>IF(AND(I7=MAX(I8:I12),I7=LARGE(I8:I12,2)),"","Część stada")</f>
        <v/>
      </c>
      <c r="I140" s="1991"/>
      <c r="J140" s="1990" t="str">
        <f>IF(AND(K7=MAX(K8:K12),K7=LARGE(K8:K12,2)),"","Część stada")</f>
        <v/>
      </c>
      <c r="K140" s="1991"/>
      <c r="L140" s="1990" t="str">
        <f t="shared" ref="L140:T140" si="101">IF(AND(M7=MAX(M8:M12),M7=LARGE(M8:M12,2)),"","Część stada")</f>
        <v/>
      </c>
      <c r="M140" s="1991"/>
      <c r="N140" s="1990" t="str">
        <f t="shared" si="101"/>
        <v/>
      </c>
      <c r="O140" s="1991"/>
      <c r="P140" s="1990" t="str">
        <f t="shared" si="101"/>
        <v/>
      </c>
      <c r="Q140" s="1991"/>
      <c r="R140" s="1990" t="str">
        <f t="shared" si="101"/>
        <v/>
      </c>
      <c r="S140" s="1991"/>
      <c r="T140" s="1990" t="str">
        <f t="shared" si="101"/>
        <v/>
      </c>
      <c r="U140" s="1991"/>
      <c r="V140" s="131"/>
      <c r="W140" s="135"/>
      <c r="X140" s="135"/>
      <c r="Y140" s="135"/>
    </row>
    <row r="141" spans="2:25" ht="12.75" customHeight="1">
      <c r="B141" s="1244" t="s">
        <v>56</v>
      </c>
      <c r="C141" s="138" t="str">
        <f t="shared" si="100"/>
        <v/>
      </c>
      <c r="D141" s="139" t="str">
        <f t="shared" si="100"/>
        <v/>
      </c>
      <c r="E141" s="2112"/>
      <c r="F141" s="1992" t="str">
        <f>IF(F13&gt;0,MAX(G7:G12),"")</f>
        <v/>
      </c>
      <c r="G141" s="1993"/>
      <c r="H141" s="1992" t="str">
        <f>IF(H13&gt;0,MAX(I7:I12),"")</f>
        <v/>
      </c>
      <c r="I141" s="1993"/>
      <c r="J141" s="1992" t="str">
        <f>IF(J13&gt;0,MAX(K7:K12),"")</f>
        <v/>
      </c>
      <c r="K141" s="1993"/>
      <c r="L141" s="1992" t="str">
        <f>IF(L13&gt;0,MAX(M7:M12),"")</f>
        <v/>
      </c>
      <c r="M141" s="1993"/>
      <c r="N141" s="1992" t="str">
        <f>IF(N13&gt;0,MAX(O7:O12),"")</f>
        <v/>
      </c>
      <c r="O141" s="1993"/>
      <c r="P141" s="1992" t="str">
        <f>IF(P13&gt;0,MAX(Q7:Q12),"")</f>
        <v/>
      </c>
      <c r="Q141" s="1993"/>
      <c r="R141" s="1992" t="str">
        <f>IF(R13&gt;0,MAX(S7:S12),"")</f>
        <v/>
      </c>
      <c r="S141" s="1993"/>
      <c r="T141" s="1992" t="str">
        <f>IF(T13&gt;0,MAX(U7:U12),"")</f>
        <v/>
      </c>
      <c r="U141" s="1993"/>
      <c r="V141" s="131"/>
      <c r="W141" s="135"/>
      <c r="X141" s="135"/>
      <c r="Y141" s="135"/>
    </row>
    <row r="142" spans="2:25" ht="12.75" customHeight="1" thickBot="1">
      <c r="B142" s="1244" t="s">
        <v>56</v>
      </c>
      <c r="C142" s="140" t="str">
        <f t="shared" si="100"/>
        <v/>
      </c>
      <c r="D142" s="141" t="str">
        <f t="shared" si="100"/>
        <v/>
      </c>
      <c r="E142" s="2113"/>
      <c r="F142" s="1994"/>
      <c r="G142" s="1995"/>
      <c r="H142" s="1994"/>
      <c r="I142" s="1995"/>
      <c r="J142" s="1994"/>
      <c r="K142" s="1995"/>
      <c r="L142" s="1994"/>
      <c r="M142" s="1995"/>
      <c r="N142" s="1994"/>
      <c r="O142" s="1995"/>
      <c r="P142" s="1994"/>
      <c r="Q142" s="1995"/>
      <c r="R142" s="1994"/>
      <c r="S142" s="1995"/>
      <c r="T142" s="1994"/>
      <c r="U142" s="1995"/>
      <c r="V142" s="131"/>
      <c r="W142" s="135"/>
      <c r="X142" s="135"/>
      <c r="Y142" s="135"/>
    </row>
    <row r="143" spans="2:25" ht="12.75" customHeight="1" thickTop="1">
      <c r="B143" s="1244" t="str">
        <f t="shared" ref="B143:B148" si="102">IF(SUM(F$18:U$23)&gt;0,"Wypełnione","")</f>
        <v/>
      </c>
      <c r="C143" s="142" t="str">
        <f t="shared" ref="C143:D148" si="103">IF(C18=0,"",C18)</f>
        <v/>
      </c>
      <c r="D143" s="143" t="str">
        <f t="shared" si="103"/>
        <v/>
      </c>
      <c r="E143" s="2114" t="s">
        <v>1267</v>
      </c>
      <c r="F143" s="1934" t="str">
        <f>IF(F24&gt;0,$C16,"")</f>
        <v/>
      </c>
      <c r="G143" s="1935"/>
      <c r="H143" s="1934" t="str">
        <f>IF(H24&gt;0,$C16,"")</f>
        <v/>
      </c>
      <c r="I143" s="1935"/>
      <c r="J143" s="1934" t="str">
        <f>IF(J24&gt;0,$C16,"")</f>
        <v/>
      </c>
      <c r="K143" s="1935"/>
      <c r="L143" s="1934" t="str">
        <f>IF(L24&gt;0,$C16,"")</f>
        <v/>
      </c>
      <c r="M143" s="1935"/>
      <c r="N143" s="1934" t="str">
        <f>IF(N24&gt;0,$C16,"")</f>
        <v/>
      </c>
      <c r="O143" s="1935"/>
      <c r="P143" s="1934" t="str">
        <f>IF(P24&gt;0,$C16,"")</f>
        <v/>
      </c>
      <c r="Q143" s="1935"/>
      <c r="R143" s="1934" t="str">
        <f>IF(R24&gt;0,$C16,"")</f>
        <v/>
      </c>
      <c r="S143" s="1935"/>
      <c r="T143" s="1934" t="str">
        <f>IF(T24&gt;0,$C16,"")</f>
        <v/>
      </c>
      <c r="U143" s="1935"/>
      <c r="V143" s="131"/>
      <c r="W143" s="135"/>
      <c r="X143" s="135"/>
      <c r="Y143" s="135"/>
    </row>
    <row r="144" spans="2:25" ht="12.75" customHeight="1">
      <c r="B144" s="1244" t="str">
        <f t="shared" si="102"/>
        <v/>
      </c>
      <c r="C144" s="144" t="str">
        <f t="shared" si="103"/>
        <v/>
      </c>
      <c r="D144" s="145" t="str">
        <f t="shared" si="103"/>
        <v/>
      </c>
      <c r="E144" s="2115"/>
      <c r="F144" s="1936"/>
      <c r="G144" s="1937"/>
      <c r="H144" s="1936"/>
      <c r="I144" s="1937"/>
      <c r="J144" s="1936"/>
      <c r="K144" s="1937"/>
      <c r="L144" s="1936"/>
      <c r="M144" s="1937"/>
      <c r="N144" s="1936"/>
      <c r="O144" s="1937"/>
      <c r="P144" s="1936"/>
      <c r="Q144" s="1937"/>
      <c r="R144" s="1936"/>
      <c r="S144" s="1937"/>
      <c r="T144" s="1936"/>
      <c r="U144" s="1937"/>
      <c r="V144" s="131"/>
      <c r="W144" s="135"/>
      <c r="X144" s="135"/>
      <c r="Y144" s="135"/>
    </row>
    <row r="145" spans="2:25" ht="12.75" customHeight="1">
      <c r="B145" s="1244" t="str">
        <f t="shared" si="102"/>
        <v/>
      </c>
      <c r="C145" s="144" t="str">
        <f t="shared" si="103"/>
        <v/>
      </c>
      <c r="D145" s="145" t="str">
        <f t="shared" si="103"/>
        <v/>
      </c>
      <c r="E145" s="2116"/>
      <c r="F145" s="1938"/>
      <c r="G145" s="1939"/>
      <c r="H145" s="1938"/>
      <c r="I145" s="1939"/>
      <c r="J145" s="1938"/>
      <c r="K145" s="1939"/>
      <c r="L145" s="1938"/>
      <c r="M145" s="1939"/>
      <c r="N145" s="1938"/>
      <c r="O145" s="1939"/>
      <c r="P145" s="1938"/>
      <c r="Q145" s="1939"/>
      <c r="R145" s="1938"/>
      <c r="S145" s="1939"/>
      <c r="T145" s="1938"/>
      <c r="U145" s="1939"/>
      <c r="V145" s="131"/>
      <c r="W145" s="135"/>
      <c r="X145" s="135"/>
      <c r="Y145" s="135"/>
    </row>
    <row r="146" spans="2:25" ht="12.75" customHeight="1">
      <c r="B146" s="1244" t="str">
        <f t="shared" si="102"/>
        <v/>
      </c>
      <c r="C146" s="144" t="str">
        <f t="shared" si="103"/>
        <v/>
      </c>
      <c r="D146" s="145" t="str">
        <f t="shared" si="103"/>
        <v/>
      </c>
      <c r="E146" s="2102" t="s">
        <v>1268</v>
      </c>
      <c r="F146" s="1932" t="str">
        <f>IF(AND(G18=MAX(G19:G23),G18=LARGE(G19:G23,2)),"","Część stada")</f>
        <v/>
      </c>
      <c r="G146" s="1933"/>
      <c r="H146" s="1932" t="str">
        <f>IF(AND(I18=MAX(I19:I23),I18=LARGE(I19:I23,2)),"","Część stada")</f>
        <v/>
      </c>
      <c r="I146" s="1933"/>
      <c r="J146" s="1932" t="str">
        <f>IF(AND(K18=MAX(K19:K23),K18=LARGE(K19:K23,2)),"","Część stada")</f>
        <v/>
      </c>
      <c r="K146" s="1933"/>
      <c r="L146" s="1932" t="str">
        <f>IF(AND(M18=MAX(M19:M23),M18=LARGE(M19:M23,2)),"","Część stada")</f>
        <v/>
      </c>
      <c r="M146" s="1933"/>
      <c r="N146" s="1932" t="str">
        <f>IF(AND(O18=MAX(O19:O23),O18=LARGE(O19:O23,2)),"","Część stada")</f>
        <v/>
      </c>
      <c r="O146" s="1933"/>
      <c r="P146" s="1932" t="str">
        <f>IF(AND(Q18=MAX(Q19:Q23),Q18=LARGE(Q19:Q23,2)),"","Część stada")</f>
        <v/>
      </c>
      <c r="Q146" s="1933"/>
      <c r="R146" s="1932" t="str">
        <f>IF(AND(S18=MAX(S19:S23),S18=LARGE(S19:S23,2)),"","Część stada")</f>
        <v/>
      </c>
      <c r="S146" s="1933"/>
      <c r="T146" s="1932" t="str">
        <f>IF(AND(U18=MAX(U19:U23),U18=LARGE(U19:U23,2)),"","Część stada")</f>
        <v/>
      </c>
      <c r="U146" s="1933"/>
      <c r="V146" s="131"/>
      <c r="W146" s="135"/>
      <c r="X146" s="135"/>
      <c r="Y146" s="135"/>
    </row>
    <row r="147" spans="2:25" ht="12.75" customHeight="1">
      <c r="B147" s="1244" t="str">
        <f t="shared" si="102"/>
        <v/>
      </c>
      <c r="C147" s="144" t="str">
        <f t="shared" si="103"/>
        <v/>
      </c>
      <c r="D147" s="145" t="str">
        <f t="shared" si="103"/>
        <v/>
      </c>
      <c r="E147" s="2103"/>
      <c r="F147" s="1924" t="str">
        <f>IF(F24&gt;0,MAX(G18:G23),"")</f>
        <v/>
      </c>
      <c r="G147" s="1925"/>
      <c r="H147" s="1924" t="str">
        <f>IF(H24&gt;0,MAX(I18:I23),"")</f>
        <v/>
      </c>
      <c r="I147" s="1925"/>
      <c r="J147" s="1924" t="str">
        <f>IF(J24&gt;0,MAX(K18:K23),"")</f>
        <v/>
      </c>
      <c r="K147" s="1925"/>
      <c r="L147" s="1924" t="str">
        <f>IF(L24&gt;0,MAX(M18:M23),"")</f>
        <v/>
      </c>
      <c r="M147" s="1925"/>
      <c r="N147" s="1924" t="str">
        <f>IF(N24&gt;0,MAX(O18:O23),"")</f>
        <v/>
      </c>
      <c r="O147" s="1925"/>
      <c r="P147" s="1924" t="str">
        <f>IF(P24&gt;0,MAX(Q18:Q23),"")</f>
        <v/>
      </c>
      <c r="Q147" s="1925"/>
      <c r="R147" s="1924" t="str">
        <f>IF(R24&gt;0,MAX(S18:S23),"")</f>
        <v/>
      </c>
      <c r="S147" s="1925"/>
      <c r="T147" s="1924" t="str">
        <f>IF(T24&gt;0,MAX(U18:U23),"")</f>
        <v/>
      </c>
      <c r="U147" s="1925"/>
      <c r="V147" s="131"/>
      <c r="W147" s="135"/>
      <c r="X147" s="135"/>
      <c r="Y147" s="135"/>
    </row>
    <row r="148" spans="2:25" ht="12.75" customHeight="1" thickBot="1">
      <c r="B148" s="1244" t="str">
        <f t="shared" si="102"/>
        <v/>
      </c>
      <c r="C148" s="146" t="str">
        <f t="shared" si="103"/>
        <v/>
      </c>
      <c r="D148" s="147" t="str">
        <f t="shared" si="103"/>
        <v/>
      </c>
      <c r="E148" s="2104"/>
      <c r="F148" s="1926"/>
      <c r="G148" s="1927"/>
      <c r="H148" s="1926"/>
      <c r="I148" s="1927"/>
      <c r="J148" s="1926"/>
      <c r="K148" s="1927"/>
      <c r="L148" s="1926"/>
      <c r="M148" s="1927"/>
      <c r="N148" s="1926"/>
      <c r="O148" s="1927"/>
      <c r="P148" s="1926"/>
      <c r="Q148" s="1927"/>
      <c r="R148" s="1926"/>
      <c r="S148" s="1927"/>
      <c r="T148" s="1926"/>
      <c r="U148" s="1927"/>
      <c r="V148" s="131"/>
      <c r="W148" s="135"/>
      <c r="X148" s="135"/>
      <c r="Y148" s="135"/>
    </row>
    <row r="149" spans="2:25" ht="12.75" customHeight="1" thickTop="1">
      <c r="B149" s="1244" t="str">
        <f t="shared" ref="B149:B154" si="104">IF(SUM(F$29:U$34)&gt;0,"Wypełnione","")</f>
        <v/>
      </c>
      <c r="C149" s="148" t="str">
        <f t="shared" ref="C149:D154" si="105">IF(C29=0,"",C29)</f>
        <v/>
      </c>
      <c r="D149" s="149" t="str">
        <f t="shared" si="105"/>
        <v/>
      </c>
      <c r="E149" s="2144" t="s">
        <v>1267</v>
      </c>
      <c r="F149" s="1962" t="str">
        <f>IF(F35&gt;0,$C27,"")</f>
        <v/>
      </c>
      <c r="G149" s="1963"/>
      <c r="H149" s="1962" t="str">
        <f>IF(H35&gt;0,$C27,"")</f>
        <v/>
      </c>
      <c r="I149" s="1963"/>
      <c r="J149" s="1962" t="str">
        <f>IF(J35&gt;0,$C27,"")</f>
        <v/>
      </c>
      <c r="K149" s="1963"/>
      <c r="L149" s="1962" t="str">
        <f>IF(L35&gt;0,$C27,"")</f>
        <v/>
      </c>
      <c r="M149" s="1963"/>
      <c r="N149" s="1962" t="str">
        <f>IF(N35&gt;0,$C27,"")</f>
        <v/>
      </c>
      <c r="O149" s="1963"/>
      <c r="P149" s="1962" t="str">
        <f>IF(P35&gt;0,$C27,"")</f>
        <v/>
      </c>
      <c r="Q149" s="1963"/>
      <c r="R149" s="1962" t="str">
        <f>IF(R35&gt;0,$C27,"")</f>
        <v/>
      </c>
      <c r="S149" s="1963"/>
      <c r="T149" s="1962" t="str">
        <f>IF(T35&gt;0,$C27,"")</f>
        <v/>
      </c>
      <c r="U149" s="1963"/>
      <c r="V149" s="131"/>
      <c r="W149" s="135"/>
      <c r="X149" s="135"/>
      <c r="Y149" s="135"/>
    </row>
    <row r="150" spans="2:25" ht="12.75" customHeight="1">
      <c r="B150" s="1244" t="str">
        <f t="shared" si="104"/>
        <v/>
      </c>
      <c r="C150" s="150" t="str">
        <f t="shared" si="105"/>
        <v/>
      </c>
      <c r="D150" s="151" t="str">
        <f t="shared" si="105"/>
        <v/>
      </c>
      <c r="E150" s="2145"/>
      <c r="F150" s="1964"/>
      <c r="G150" s="1965"/>
      <c r="H150" s="1964"/>
      <c r="I150" s="1965"/>
      <c r="J150" s="1964"/>
      <c r="K150" s="1965"/>
      <c r="L150" s="1964"/>
      <c r="M150" s="1965"/>
      <c r="N150" s="1964"/>
      <c r="O150" s="1965"/>
      <c r="P150" s="1964"/>
      <c r="Q150" s="1965"/>
      <c r="R150" s="1964"/>
      <c r="S150" s="1965"/>
      <c r="T150" s="1964"/>
      <c r="U150" s="1965"/>
      <c r="V150" s="131"/>
      <c r="W150" s="135"/>
      <c r="X150" s="135"/>
      <c r="Y150" s="135"/>
    </row>
    <row r="151" spans="2:25" ht="12.75" customHeight="1">
      <c r="B151" s="1244" t="str">
        <f t="shared" si="104"/>
        <v/>
      </c>
      <c r="C151" s="150" t="str">
        <f t="shared" si="105"/>
        <v/>
      </c>
      <c r="D151" s="151" t="str">
        <f t="shared" si="105"/>
        <v/>
      </c>
      <c r="E151" s="2146"/>
      <c r="F151" s="1966"/>
      <c r="G151" s="1967"/>
      <c r="H151" s="1966"/>
      <c r="I151" s="1967"/>
      <c r="J151" s="1966"/>
      <c r="K151" s="1967"/>
      <c r="L151" s="1966"/>
      <c r="M151" s="1967"/>
      <c r="N151" s="1966"/>
      <c r="O151" s="1967"/>
      <c r="P151" s="1966"/>
      <c r="Q151" s="1967"/>
      <c r="R151" s="1966"/>
      <c r="S151" s="1967"/>
      <c r="T151" s="1966"/>
      <c r="U151" s="1967"/>
      <c r="V151" s="131"/>
      <c r="W151" s="135"/>
      <c r="X151" s="135"/>
      <c r="Y151" s="135"/>
    </row>
    <row r="152" spans="2:25" ht="12.75" customHeight="1">
      <c r="B152" s="1244" t="str">
        <f t="shared" si="104"/>
        <v/>
      </c>
      <c r="C152" s="150" t="str">
        <f t="shared" si="105"/>
        <v/>
      </c>
      <c r="D152" s="151" t="str">
        <f t="shared" si="105"/>
        <v/>
      </c>
      <c r="E152" s="2150" t="s">
        <v>1268</v>
      </c>
      <c r="F152" s="2130" t="str">
        <f>IF(AND(G29=MAX(G30:G34),G29=LARGE(G30:G34,2)),"","Część stada")</f>
        <v/>
      </c>
      <c r="G152" s="2131"/>
      <c r="H152" s="2130" t="str">
        <f>IF(AND(I29=MAX(I30:I34),I29=LARGE(I30:I34,2)),"","Część stada")</f>
        <v/>
      </c>
      <c r="I152" s="2131"/>
      <c r="J152" s="2130" t="str">
        <f>IF(AND(K29=MAX(K30:K34),K29=LARGE(K30:K34,2)),"","Część stada")</f>
        <v/>
      </c>
      <c r="K152" s="2131"/>
      <c r="L152" s="2130" t="str">
        <f>IF(AND(M29=MAX(M30:M34),M29=LARGE(M30:M34,2)),"","Część stada")</f>
        <v/>
      </c>
      <c r="M152" s="2131"/>
      <c r="N152" s="2130" t="str">
        <f>IF(AND(O29=MAX(O30:O34),O29=LARGE(O30:O34,2)),"","Część stada")</f>
        <v/>
      </c>
      <c r="O152" s="2131"/>
      <c r="P152" s="2130" t="str">
        <f>IF(AND(Q29=MAX(Q30:Q34),Q29=LARGE(Q30:Q34,2)),"","Część stada")</f>
        <v/>
      </c>
      <c r="Q152" s="2131"/>
      <c r="R152" s="2130" t="str">
        <f>IF(AND(S29=MAX(S30:S34),S29=LARGE(S30:S34,2)),"","Część stada")</f>
        <v/>
      </c>
      <c r="S152" s="2131"/>
      <c r="T152" s="2130" t="str">
        <f>IF(AND(U29=MAX(U30:U34),U29=LARGE(U30:U34,2)),"","Część stada")</f>
        <v/>
      </c>
      <c r="U152" s="2131"/>
      <c r="V152" s="131"/>
      <c r="W152" s="135"/>
      <c r="X152" s="135"/>
      <c r="Y152" s="135"/>
    </row>
    <row r="153" spans="2:25" ht="12.75" customHeight="1">
      <c r="B153" s="1244" t="str">
        <f t="shared" si="104"/>
        <v/>
      </c>
      <c r="C153" s="150" t="str">
        <f t="shared" si="105"/>
        <v/>
      </c>
      <c r="D153" s="151" t="str">
        <f t="shared" si="105"/>
        <v/>
      </c>
      <c r="E153" s="2151"/>
      <c r="F153" s="1984" t="str">
        <f>IF(F35&gt;0,MAX(G29:G34),"")</f>
        <v/>
      </c>
      <c r="G153" s="1985"/>
      <c r="H153" s="1984" t="str">
        <f>IF(H35&gt;0,MAX(I29:I34),"")</f>
        <v/>
      </c>
      <c r="I153" s="1985"/>
      <c r="J153" s="1984" t="str">
        <f>IF(J35&gt;0,MAX(K29:K34),"")</f>
        <v/>
      </c>
      <c r="K153" s="1985"/>
      <c r="L153" s="1984" t="str">
        <f>IF(L35&gt;0,MAX(M29:M34),"")</f>
        <v/>
      </c>
      <c r="M153" s="1985"/>
      <c r="N153" s="1984" t="str">
        <f>IF(N35&gt;0,MAX(O29:O34),"")</f>
        <v/>
      </c>
      <c r="O153" s="1985"/>
      <c r="P153" s="1984" t="str">
        <f>IF(P35&gt;0,MAX(Q29:Q34),"")</f>
        <v/>
      </c>
      <c r="Q153" s="1985"/>
      <c r="R153" s="1984" t="str">
        <f>IF(R35&gt;0,MAX(S29:S34),"")</f>
        <v/>
      </c>
      <c r="S153" s="1985"/>
      <c r="T153" s="1984" t="str">
        <f>IF(T35&gt;0,MAX(U29:U34),"")</f>
        <v/>
      </c>
      <c r="U153" s="1985"/>
      <c r="V153" s="131"/>
      <c r="W153" s="135"/>
      <c r="X153" s="135"/>
      <c r="Y153" s="135"/>
    </row>
    <row r="154" spans="2:25" ht="12.75" customHeight="1" thickBot="1">
      <c r="B154" s="1244" t="str">
        <f t="shared" si="104"/>
        <v/>
      </c>
      <c r="C154" s="152" t="str">
        <f t="shared" si="105"/>
        <v/>
      </c>
      <c r="D154" s="153" t="str">
        <f t="shared" si="105"/>
        <v/>
      </c>
      <c r="E154" s="2152"/>
      <c r="F154" s="1986"/>
      <c r="G154" s="1987"/>
      <c r="H154" s="1986"/>
      <c r="I154" s="1987"/>
      <c r="J154" s="1986"/>
      <c r="K154" s="1987"/>
      <c r="L154" s="1986"/>
      <c r="M154" s="1987"/>
      <c r="N154" s="1986"/>
      <c r="O154" s="1987"/>
      <c r="P154" s="1986"/>
      <c r="Q154" s="1987"/>
      <c r="R154" s="1986"/>
      <c r="S154" s="1987"/>
      <c r="T154" s="1986"/>
      <c r="U154" s="1987"/>
      <c r="V154" s="131"/>
      <c r="W154" s="135"/>
      <c r="X154" s="135"/>
      <c r="Y154" s="135"/>
    </row>
    <row r="155" spans="2:25" ht="12.75" customHeight="1" thickTop="1">
      <c r="B155" s="1244" t="str">
        <f t="shared" ref="B155:B160" si="106">IF(SUM(F$40:U$45)&gt;0,"Wypełnione","")</f>
        <v/>
      </c>
      <c r="C155" s="154" t="str">
        <f t="shared" ref="C155:D160" si="107">IF(C40=0,"",C40)</f>
        <v/>
      </c>
      <c r="D155" s="155" t="str">
        <f t="shared" si="107"/>
        <v/>
      </c>
      <c r="E155" s="2138" t="s">
        <v>1267</v>
      </c>
      <c r="F155" s="1968" t="str">
        <f>IF(F46&gt;0,$C38,"")</f>
        <v/>
      </c>
      <c r="G155" s="1969"/>
      <c r="H155" s="1968" t="str">
        <f>IF(H46&gt;0,$C38,"")</f>
        <v/>
      </c>
      <c r="I155" s="1969"/>
      <c r="J155" s="1968" t="str">
        <f>IF(J46&gt;0,$C38,"")</f>
        <v/>
      </c>
      <c r="K155" s="1969"/>
      <c r="L155" s="1968" t="str">
        <f>IF(L46&gt;0,$C38,"")</f>
        <v/>
      </c>
      <c r="M155" s="1969"/>
      <c r="N155" s="1968" t="str">
        <f>IF(N46&gt;0,$C38,"")</f>
        <v/>
      </c>
      <c r="O155" s="1969"/>
      <c r="P155" s="1968" t="str">
        <f>IF(P46&gt;0,$C38,"")</f>
        <v/>
      </c>
      <c r="Q155" s="1969"/>
      <c r="R155" s="1968" t="str">
        <f>IF(R46&gt;0,$C38,"")</f>
        <v/>
      </c>
      <c r="S155" s="1969"/>
      <c r="T155" s="1968" t="str">
        <f>IF(T46&gt;0,$C38,"")</f>
        <v/>
      </c>
      <c r="U155" s="1969"/>
      <c r="V155" s="131"/>
      <c r="W155" s="135"/>
      <c r="X155" s="135"/>
      <c r="Y155" s="135"/>
    </row>
    <row r="156" spans="2:25" ht="12.75" customHeight="1">
      <c r="B156" s="1244" t="str">
        <f t="shared" si="106"/>
        <v/>
      </c>
      <c r="C156" s="156" t="str">
        <f t="shared" si="107"/>
        <v/>
      </c>
      <c r="D156" s="157" t="str">
        <f t="shared" si="107"/>
        <v/>
      </c>
      <c r="E156" s="2139"/>
      <c r="F156" s="1970"/>
      <c r="G156" s="1971"/>
      <c r="H156" s="1970"/>
      <c r="I156" s="1971"/>
      <c r="J156" s="1970"/>
      <c r="K156" s="1971"/>
      <c r="L156" s="1970"/>
      <c r="M156" s="1971"/>
      <c r="N156" s="1970"/>
      <c r="O156" s="1971"/>
      <c r="P156" s="1970"/>
      <c r="Q156" s="1971"/>
      <c r="R156" s="1970"/>
      <c r="S156" s="1971"/>
      <c r="T156" s="1970"/>
      <c r="U156" s="1971"/>
      <c r="V156" s="131"/>
      <c r="W156" s="135"/>
      <c r="X156" s="135"/>
      <c r="Y156" s="135"/>
    </row>
    <row r="157" spans="2:25" ht="12.75" customHeight="1">
      <c r="B157" s="1244" t="str">
        <f t="shared" si="106"/>
        <v/>
      </c>
      <c r="C157" s="156" t="str">
        <f t="shared" si="107"/>
        <v/>
      </c>
      <c r="D157" s="157" t="str">
        <f t="shared" si="107"/>
        <v/>
      </c>
      <c r="E157" s="2140"/>
      <c r="F157" s="1972"/>
      <c r="G157" s="1973"/>
      <c r="H157" s="1972"/>
      <c r="I157" s="1973"/>
      <c r="J157" s="1972"/>
      <c r="K157" s="1973"/>
      <c r="L157" s="1972"/>
      <c r="M157" s="1973"/>
      <c r="N157" s="1972"/>
      <c r="O157" s="1973"/>
      <c r="P157" s="1972"/>
      <c r="Q157" s="1973"/>
      <c r="R157" s="1972"/>
      <c r="S157" s="1973"/>
      <c r="T157" s="1972"/>
      <c r="U157" s="1973"/>
      <c r="V157" s="131"/>
      <c r="W157" s="135"/>
      <c r="X157" s="135"/>
      <c r="Y157" s="135"/>
    </row>
    <row r="158" spans="2:25" ht="12.75" customHeight="1">
      <c r="B158" s="1244" t="str">
        <f t="shared" si="106"/>
        <v/>
      </c>
      <c r="C158" s="156" t="str">
        <f t="shared" si="107"/>
        <v/>
      </c>
      <c r="D158" s="157" t="str">
        <f t="shared" si="107"/>
        <v/>
      </c>
      <c r="E158" s="2141" t="s">
        <v>1268</v>
      </c>
      <c r="F158" s="1982" t="str">
        <f>IF(AND(G40=MAX(G41:G45),G40=LARGE(G41:G45,2)),"","Część stada")</f>
        <v/>
      </c>
      <c r="G158" s="1983"/>
      <c r="H158" s="1982" t="str">
        <f>IF(AND(I40=MAX(I41:I45),I40=LARGE(I41:I45,2)),"","Część stada")</f>
        <v/>
      </c>
      <c r="I158" s="1983"/>
      <c r="J158" s="1982" t="str">
        <f>IF(AND(K40=MAX(K41:K45),K40=LARGE(K41:K45,2)),"","Część stada")</f>
        <v/>
      </c>
      <c r="K158" s="1983"/>
      <c r="L158" s="1982" t="str">
        <f>IF(AND(M40=MAX(M41:M45),M40=LARGE(M41:M45,2)),"","Część stada")</f>
        <v/>
      </c>
      <c r="M158" s="1983"/>
      <c r="N158" s="1982" t="str">
        <f>IF(AND(O40=MAX(O41:O45),O40=LARGE(O41:O45,2)),"","Część stada")</f>
        <v/>
      </c>
      <c r="O158" s="1983"/>
      <c r="P158" s="1982" t="str">
        <f>IF(AND(Q40=MAX(Q41:Q45),Q40=LARGE(Q41:Q45,2)),"","Część stada")</f>
        <v/>
      </c>
      <c r="Q158" s="1983"/>
      <c r="R158" s="1982" t="str">
        <f>IF(AND(S40=MAX(S41:S45),S40=LARGE(S41:S45,2)),"","Część stada")</f>
        <v/>
      </c>
      <c r="S158" s="1983"/>
      <c r="T158" s="1982" t="str">
        <f>IF(AND(U40=MAX(U41:U45),U40=LARGE(U41:U45,2)),"","Część stada")</f>
        <v/>
      </c>
      <c r="U158" s="1983"/>
      <c r="V158" s="131"/>
      <c r="W158" s="135"/>
      <c r="X158" s="135"/>
      <c r="Y158" s="135"/>
    </row>
    <row r="159" spans="2:25" ht="12.75" customHeight="1">
      <c r="B159" s="1244" t="str">
        <f t="shared" si="106"/>
        <v/>
      </c>
      <c r="C159" s="156" t="str">
        <f t="shared" si="107"/>
        <v/>
      </c>
      <c r="D159" s="157" t="str">
        <f t="shared" si="107"/>
        <v/>
      </c>
      <c r="E159" s="2142"/>
      <c r="F159" s="2126" t="str">
        <f>IF(F46&gt;0,MAX(G40:G45),"")</f>
        <v/>
      </c>
      <c r="G159" s="2127"/>
      <c r="H159" s="2126" t="str">
        <f>IF(H46&gt;0,MAX(I40:I45),"")</f>
        <v/>
      </c>
      <c r="I159" s="2127"/>
      <c r="J159" s="2126" t="str">
        <f>IF(J46&gt;0,MAX(K40:K45),"")</f>
        <v/>
      </c>
      <c r="K159" s="2127"/>
      <c r="L159" s="2126" t="str">
        <f>IF(L46&gt;0,MAX(M40:M45),"")</f>
        <v/>
      </c>
      <c r="M159" s="2127"/>
      <c r="N159" s="2126" t="str">
        <f>IF(N46&gt;0,MAX(O40:O45),"")</f>
        <v/>
      </c>
      <c r="O159" s="2127"/>
      <c r="P159" s="2126" t="str">
        <f>IF(P46&gt;0,MAX(Q40:Q45),"")</f>
        <v/>
      </c>
      <c r="Q159" s="2127"/>
      <c r="R159" s="2126" t="str">
        <f>IF(R46&gt;0,MAX(S40:S45),"")</f>
        <v/>
      </c>
      <c r="S159" s="2127"/>
      <c r="T159" s="2126" t="str">
        <f>IF(T46&gt;0,MAX(U40:U45),"")</f>
        <v/>
      </c>
      <c r="U159" s="2127"/>
      <c r="V159" s="131"/>
      <c r="W159" s="135"/>
      <c r="X159" s="135"/>
      <c r="Y159" s="135"/>
    </row>
    <row r="160" spans="2:25" ht="12.75" customHeight="1" thickBot="1">
      <c r="B160" s="1244" t="str">
        <f t="shared" si="106"/>
        <v/>
      </c>
      <c r="C160" s="158" t="str">
        <f t="shared" si="107"/>
        <v/>
      </c>
      <c r="D160" s="159" t="str">
        <f t="shared" si="107"/>
        <v/>
      </c>
      <c r="E160" s="2143"/>
      <c r="F160" s="2128"/>
      <c r="G160" s="2129"/>
      <c r="H160" s="2128"/>
      <c r="I160" s="2129"/>
      <c r="J160" s="2128"/>
      <c r="K160" s="2129"/>
      <c r="L160" s="2128"/>
      <c r="M160" s="2129"/>
      <c r="N160" s="2128"/>
      <c r="O160" s="2129"/>
      <c r="P160" s="2128"/>
      <c r="Q160" s="2129"/>
      <c r="R160" s="2128"/>
      <c r="S160" s="2129"/>
      <c r="T160" s="2128"/>
      <c r="U160" s="2129"/>
      <c r="V160" s="131"/>
      <c r="W160" s="135"/>
      <c r="X160" s="135"/>
      <c r="Y160" s="135"/>
    </row>
    <row r="161" spans="2:25" ht="12.75" customHeight="1" thickTop="1">
      <c r="B161" s="1244" t="str">
        <f t="shared" ref="B161:B166" si="108">IF(SUM(F$51:U$56)&gt;0,"Wypełnione","")</f>
        <v/>
      </c>
      <c r="C161" s="160" t="str">
        <f t="shared" ref="C161:D166" si="109">IF(C51=0,"",C51)</f>
        <v/>
      </c>
      <c r="D161" s="161" t="str">
        <f t="shared" si="109"/>
        <v/>
      </c>
      <c r="E161" s="2132" t="s">
        <v>1267</v>
      </c>
      <c r="F161" s="2120" t="str">
        <f>IF(F57&gt;0,$C49,"")</f>
        <v/>
      </c>
      <c r="G161" s="2121"/>
      <c r="H161" s="2120" t="str">
        <f>IF(H57&gt;0,$C49,"")</f>
        <v/>
      </c>
      <c r="I161" s="2121"/>
      <c r="J161" s="2120" t="str">
        <f>IF(J57&gt;0,$C49,"")</f>
        <v/>
      </c>
      <c r="K161" s="2121"/>
      <c r="L161" s="2120" t="str">
        <f>IF(L57&gt;0,$C49,"")</f>
        <v/>
      </c>
      <c r="M161" s="2121"/>
      <c r="N161" s="2120" t="str">
        <f>IF(N57&gt;0,$C49,"")</f>
        <v/>
      </c>
      <c r="O161" s="2121"/>
      <c r="P161" s="2120" t="str">
        <f>IF(P57&gt;0,$C49,"")</f>
        <v/>
      </c>
      <c r="Q161" s="2121"/>
      <c r="R161" s="2120" t="str">
        <f>IF(R57&gt;0,$C49,"")</f>
        <v/>
      </c>
      <c r="S161" s="2121"/>
      <c r="T161" s="2120" t="str">
        <f>IF(T57&gt;0,$C49,"")</f>
        <v/>
      </c>
      <c r="U161" s="2121"/>
      <c r="V161" s="131"/>
      <c r="W161" s="135"/>
      <c r="X161" s="135"/>
      <c r="Y161" s="135"/>
    </row>
    <row r="162" spans="2:25" ht="12.75" customHeight="1">
      <c r="B162" s="1244" t="str">
        <f t="shared" si="108"/>
        <v/>
      </c>
      <c r="C162" s="162" t="str">
        <f t="shared" si="109"/>
        <v/>
      </c>
      <c r="D162" s="163" t="str">
        <f t="shared" si="109"/>
        <v/>
      </c>
      <c r="E162" s="2133"/>
      <c r="F162" s="2122"/>
      <c r="G162" s="2123"/>
      <c r="H162" s="2122"/>
      <c r="I162" s="2123"/>
      <c r="J162" s="2122"/>
      <c r="K162" s="2123"/>
      <c r="L162" s="2122"/>
      <c r="M162" s="2123"/>
      <c r="N162" s="2122"/>
      <c r="O162" s="2123"/>
      <c r="P162" s="2122"/>
      <c r="Q162" s="2123"/>
      <c r="R162" s="2122"/>
      <c r="S162" s="2123"/>
      <c r="T162" s="2122"/>
      <c r="U162" s="2123"/>
      <c r="V162" s="131"/>
      <c r="W162" s="135"/>
      <c r="X162" s="135"/>
      <c r="Y162" s="135"/>
    </row>
    <row r="163" spans="2:25" ht="12.75" customHeight="1">
      <c r="B163" s="1244" t="str">
        <f t="shared" si="108"/>
        <v/>
      </c>
      <c r="C163" s="162" t="str">
        <f t="shared" si="109"/>
        <v/>
      </c>
      <c r="D163" s="163" t="str">
        <f t="shared" si="109"/>
        <v/>
      </c>
      <c r="E163" s="2134"/>
      <c r="F163" s="2124"/>
      <c r="G163" s="2125"/>
      <c r="H163" s="2124"/>
      <c r="I163" s="2125"/>
      <c r="J163" s="2124"/>
      <c r="K163" s="2125"/>
      <c r="L163" s="2124"/>
      <c r="M163" s="2125"/>
      <c r="N163" s="2124"/>
      <c r="O163" s="2125"/>
      <c r="P163" s="2124"/>
      <c r="Q163" s="2125"/>
      <c r="R163" s="2124"/>
      <c r="S163" s="2125"/>
      <c r="T163" s="2124"/>
      <c r="U163" s="2125"/>
      <c r="V163" s="131"/>
      <c r="W163" s="135"/>
      <c r="X163" s="135"/>
      <c r="Y163" s="135"/>
    </row>
    <row r="164" spans="2:25" ht="12.75" customHeight="1">
      <c r="B164" s="1244" t="str">
        <f t="shared" si="108"/>
        <v/>
      </c>
      <c r="C164" s="162" t="str">
        <f t="shared" si="109"/>
        <v/>
      </c>
      <c r="D164" s="163" t="str">
        <f t="shared" si="109"/>
        <v/>
      </c>
      <c r="E164" s="2156" t="s">
        <v>1268</v>
      </c>
      <c r="F164" s="1974" t="str">
        <f>IF(AND(G51=MAX(G52:G56),G51=LARGE(G52:G56,2)),"","Część stada")</f>
        <v/>
      </c>
      <c r="G164" s="1975"/>
      <c r="H164" s="1974" t="str">
        <f>IF(AND(I51=MAX(I52:I56),I51=LARGE(I52:I56,2)),"","Część stada")</f>
        <v/>
      </c>
      <c r="I164" s="1975"/>
      <c r="J164" s="1974" t="str">
        <f>IF(AND(K51=MAX(K52:K56),K51=LARGE(K52:K56,2)),"","Część stada")</f>
        <v/>
      </c>
      <c r="K164" s="1975"/>
      <c r="L164" s="1974" t="str">
        <f>IF(AND(M51=MAX(M52:M56),M51=LARGE(M52:M56,2)),"","Część stada")</f>
        <v/>
      </c>
      <c r="M164" s="1975"/>
      <c r="N164" s="1974" t="str">
        <f>IF(AND(O51=MAX(O52:O56),O51=LARGE(O52:O56,2)),"","Część stada")</f>
        <v/>
      </c>
      <c r="O164" s="1975"/>
      <c r="P164" s="1974" t="str">
        <f>IF(AND(Q51=MAX(Q52:Q56),Q51=LARGE(Q52:Q56,2)),"","Część stada")</f>
        <v/>
      </c>
      <c r="Q164" s="1975"/>
      <c r="R164" s="1974" t="str">
        <f>IF(AND(S51=MAX(S52:S56),S51=LARGE(S52:S56,2)),"","Część stada")</f>
        <v/>
      </c>
      <c r="S164" s="1975"/>
      <c r="T164" s="1974" t="str">
        <f>IF(AND(U51=MAX(U52:U56),U51=LARGE(U52:U56,2)),"","Część stada")</f>
        <v/>
      </c>
      <c r="U164" s="1975"/>
      <c r="V164" s="131"/>
      <c r="W164" s="135"/>
      <c r="X164" s="135"/>
      <c r="Y164" s="135"/>
    </row>
    <row r="165" spans="2:25" ht="12.75" customHeight="1">
      <c r="B165" s="1244" t="str">
        <f t="shared" si="108"/>
        <v/>
      </c>
      <c r="C165" s="162" t="str">
        <f t="shared" si="109"/>
        <v/>
      </c>
      <c r="D165" s="163" t="str">
        <f t="shared" si="109"/>
        <v/>
      </c>
      <c r="E165" s="2157"/>
      <c r="F165" s="1976" t="str">
        <f>IF(F57&gt;0,MAX(G51:G56),"")</f>
        <v/>
      </c>
      <c r="G165" s="1977"/>
      <c r="H165" s="1976" t="str">
        <f>IF(H57&gt;0,MAX(I51:I56),"")</f>
        <v/>
      </c>
      <c r="I165" s="1977"/>
      <c r="J165" s="1976" t="str">
        <f>IF(J57&gt;0,MAX(K51:K56),"")</f>
        <v/>
      </c>
      <c r="K165" s="1977"/>
      <c r="L165" s="1976" t="str">
        <f>IF(L57&gt;0,MAX(M51:M56),"")</f>
        <v/>
      </c>
      <c r="M165" s="1977"/>
      <c r="N165" s="1976" t="str">
        <f>IF(N57&gt;0,MAX(O51:O56),"")</f>
        <v/>
      </c>
      <c r="O165" s="1977"/>
      <c r="P165" s="1976" t="str">
        <f>IF(P57&gt;0,MAX(Q51:Q56),"")</f>
        <v/>
      </c>
      <c r="Q165" s="1977"/>
      <c r="R165" s="1976" t="str">
        <f>IF(R57&gt;0,MAX(S51:S56),"")</f>
        <v/>
      </c>
      <c r="S165" s="1977"/>
      <c r="T165" s="1976" t="str">
        <f>IF(T57&gt;0,MAX(U51:U56),"")</f>
        <v/>
      </c>
      <c r="U165" s="1977"/>
      <c r="V165" s="131"/>
      <c r="W165" s="135"/>
      <c r="X165" s="135"/>
      <c r="Y165" s="135"/>
    </row>
    <row r="166" spans="2:25" ht="12.75" customHeight="1" thickBot="1">
      <c r="B166" s="1244" t="str">
        <f t="shared" si="108"/>
        <v/>
      </c>
      <c r="C166" s="164" t="str">
        <f t="shared" si="109"/>
        <v/>
      </c>
      <c r="D166" s="165" t="str">
        <f t="shared" si="109"/>
        <v/>
      </c>
      <c r="E166" s="2158"/>
      <c r="F166" s="1978"/>
      <c r="G166" s="1979"/>
      <c r="H166" s="1978"/>
      <c r="I166" s="1979"/>
      <c r="J166" s="1978"/>
      <c r="K166" s="1979"/>
      <c r="L166" s="1978"/>
      <c r="M166" s="1979"/>
      <c r="N166" s="1978"/>
      <c r="O166" s="1979"/>
      <c r="P166" s="1978"/>
      <c r="Q166" s="1979"/>
      <c r="R166" s="1978"/>
      <c r="S166" s="1979"/>
      <c r="T166" s="1978"/>
      <c r="U166" s="1979"/>
      <c r="V166" s="131"/>
      <c r="W166" s="135"/>
      <c r="X166" s="135"/>
      <c r="Y166" s="135"/>
    </row>
    <row r="167" spans="2:25" ht="12.75" customHeight="1" thickTop="1">
      <c r="B167" s="1244" t="str">
        <f t="shared" ref="B167:B172" si="110">IF(SUM(F$71:U$76)&gt;0,"Wypełnione","")</f>
        <v/>
      </c>
      <c r="C167" s="166" t="str">
        <f t="shared" ref="C167:D172" si="111">IF(C71=0,"",C71)</f>
        <v/>
      </c>
      <c r="D167" s="167" t="str">
        <f t="shared" si="111"/>
        <v/>
      </c>
      <c r="E167" s="2135" t="s">
        <v>1267</v>
      </c>
      <c r="F167" s="1940" t="str">
        <f>IF(F77&gt;0,$C69,"")</f>
        <v/>
      </c>
      <c r="G167" s="1941"/>
      <c r="H167" s="1940" t="str">
        <f>IF(H77&gt;0,$C69,"")</f>
        <v/>
      </c>
      <c r="I167" s="1941"/>
      <c r="J167" s="1940" t="str">
        <f>IF(J77&gt;0,$C69,"")</f>
        <v/>
      </c>
      <c r="K167" s="1941"/>
      <c r="L167" s="1940" t="str">
        <f>IF(L77&gt;0,$C69,"")</f>
        <v/>
      </c>
      <c r="M167" s="1941"/>
      <c r="N167" s="1940" t="str">
        <f>IF(N77&gt;0,$C69,"")</f>
        <v/>
      </c>
      <c r="O167" s="1941"/>
      <c r="P167" s="1940" t="str">
        <f>IF(P77&gt;0,$C69,"")</f>
        <v/>
      </c>
      <c r="Q167" s="1941"/>
      <c r="R167" s="1940" t="str">
        <f>IF(R77&gt;0,$C69,"")</f>
        <v/>
      </c>
      <c r="S167" s="1941"/>
      <c r="T167" s="1940" t="str">
        <f>IF(T77&gt;0,$C69,"")</f>
        <v/>
      </c>
      <c r="U167" s="1941"/>
      <c r="V167" s="131"/>
      <c r="W167" s="135"/>
      <c r="X167" s="135"/>
      <c r="Y167" s="135"/>
    </row>
    <row r="168" spans="2:25" ht="12.75" customHeight="1">
      <c r="B168" s="1244" t="str">
        <f t="shared" si="110"/>
        <v/>
      </c>
      <c r="C168" s="168" t="str">
        <f t="shared" si="111"/>
        <v/>
      </c>
      <c r="D168" s="169" t="str">
        <f t="shared" si="111"/>
        <v/>
      </c>
      <c r="E168" s="2136"/>
      <c r="F168" s="1942"/>
      <c r="G168" s="1943"/>
      <c r="H168" s="1942"/>
      <c r="I168" s="1943"/>
      <c r="J168" s="1942"/>
      <c r="K168" s="1943"/>
      <c r="L168" s="1942"/>
      <c r="M168" s="1943"/>
      <c r="N168" s="1942"/>
      <c r="O168" s="1943"/>
      <c r="P168" s="1942"/>
      <c r="Q168" s="1943"/>
      <c r="R168" s="1942"/>
      <c r="S168" s="1943"/>
      <c r="T168" s="1942"/>
      <c r="U168" s="1943"/>
      <c r="V168" s="131"/>
      <c r="W168" s="135"/>
      <c r="X168" s="135"/>
      <c r="Y168" s="135"/>
    </row>
    <row r="169" spans="2:25" ht="12.75" customHeight="1">
      <c r="B169" s="1244" t="str">
        <f t="shared" si="110"/>
        <v/>
      </c>
      <c r="C169" s="168" t="str">
        <f t="shared" si="111"/>
        <v/>
      </c>
      <c r="D169" s="169" t="str">
        <f t="shared" si="111"/>
        <v/>
      </c>
      <c r="E169" s="2137"/>
      <c r="F169" s="1944"/>
      <c r="G169" s="1945"/>
      <c r="H169" s="1944"/>
      <c r="I169" s="1945"/>
      <c r="J169" s="1944"/>
      <c r="K169" s="1945"/>
      <c r="L169" s="1944"/>
      <c r="M169" s="1945"/>
      <c r="N169" s="1944"/>
      <c r="O169" s="1945"/>
      <c r="P169" s="1944"/>
      <c r="Q169" s="1945"/>
      <c r="R169" s="1944"/>
      <c r="S169" s="1945"/>
      <c r="T169" s="1944"/>
      <c r="U169" s="1945"/>
      <c r="V169" s="131"/>
      <c r="W169" s="135"/>
      <c r="X169" s="135"/>
      <c r="Y169" s="135"/>
    </row>
    <row r="170" spans="2:25" ht="12.75" customHeight="1">
      <c r="B170" s="1244" t="str">
        <f t="shared" si="110"/>
        <v/>
      </c>
      <c r="C170" s="168" t="str">
        <f t="shared" si="111"/>
        <v/>
      </c>
      <c r="D170" s="169" t="str">
        <f t="shared" si="111"/>
        <v/>
      </c>
      <c r="E170" s="2153" t="s">
        <v>1268</v>
      </c>
      <c r="F170" s="1980" t="str">
        <f>IF(AND(G71=MAX(G72:G76),G71=LARGE(G72:G76,2)),"","Część stada")</f>
        <v/>
      </c>
      <c r="G170" s="1981"/>
      <c r="H170" s="1980" t="str">
        <f>IF(AND(I71=MAX(I72:I76),I71=LARGE(I72:I76,2)),"","Część stada")</f>
        <v/>
      </c>
      <c r="I170" s="1981"/>
      <c r="J170" s="1980" t="str">
        <f>IF(AND(K71=MAX(K72:K76),K71=LARGE(K72:K76,2)),"","Część stada")</f>
        <v/>
      </c>
      <c r="K170" s="1981"/>
      <c r="L170" s="1980" t="str">
        <f>IF(AND(M71=MAX(M72:M76),M71=LARGE(M72:M76,2)),"","Część stada")</f>
        <v/>
      </c>
      <c r="M170" s="1981"/>
      <c r="N170" s="1980" t="str">
        <f>IF(AND(O71=MAX(O72:O76),O71=LARGE(O72:O76,2)),"","Część stada")</f>
        <v/>
      </c>
      <c r="O170" s="1981"/>
      <c r="P170" s="1980" t="str">
        <f>IF(AND(Q71=MAX(Q72:Q76),Q71=LARGE(Q72:Q76,2)),"","Część stada")</f>
        <v/>
      </c>
      <c r="Q170" s="1981"/>
      <c r="R170" s="1980" t="str">
        <f>IF(AND(S71=MAX(S72:S76),S71=LARGE(S72:S76,2)),"","Część stada")</f>
        <v/>
      </c>
      <c r="S170" s="1981"/>
      <c r="T170" s="1980" t="str">
        <f>IF(AND(U71=MAX(U72:U76),U71=LARGE(U72:U76,2)),"","Część stada")</f>
        <v/>
      </c>
      <c r="U170" s="1981"/>
      <c r="V170" s="131"/>
      <c r="W170" s="135"/>
      <c r="X170" s="135"/>
      <c r="Y170" s="135"/>
    </row>
    <row r="171" spans="2:25" ht="12.75" customHeight="1">
      <c r="B171" s="1244" t="str">
        <f t="shared" si="110"/>
        <v/>
      </c>
      <c r="C171" s="168" t="str">
        <f t="shared" si="111"/>
        <v/>
      </c>
      <c r="D171" s="169" t="str">
        <f t="shared" si="111"/>
        <v/>
      </c>
      <c r="E171" s="2154"/>
      <c r="F171" s="1958" t="str">
        <f>IF(F77&gt;0,MAX(G71:G76),"")</f>
        <v/>
      </c>
      <c r="G171" s="1959"/>
      <c r="H171" s="1958" t="str">
        <f>IF(H77&gt;0,MAX(I71:I76),"")</f>
        <v/>
      </c>
      <c r="I171" s="1959"/>
      <c r="J171" s="1958" t="str">
        <f>IF(J77&gt;0,MAX(K71:K76),"")</f>
        <v/>
      </c>
      <c r="K171" s="1959"/>
      <c r="L171" s="1958" t="str">
        <f>IF(L77&gt;0,MAX(M71:M76),"")</f>
        <v/>
      </c>
      <c r="M171" s="1959"/>
      <c r="N171" s="1958" t="str">
        <f>IF(N77&gt;0,MAX(O71:O76),"")</f>
        <v/>
      </c>
      <c r="O171" s="1959"/>
      <c r="P171" s="1958" t="str">
        <f>IF(P77&gt;0,MAX(Q71:Q76),"")</f>
        <v/>
      </c>
      <c r="Q171" s="1959"/>
      <c r="R171" s="1958" t="str">
        <f>IF(R77&gt;0,MAX(S71:S76),"")</f>
        <v/>
      </c>
      <c r="S171" s="1959"/>
      <c r="T171" s="1958" t="str">
        <f>IF(T77&gt;0,MAX(U71:U76),"")</f>
        <v/>
      </c>
      <c r="U171" s="1959"/>
      <c r="V171" s="131"/>
      <c r="W171" s="135"/>
      <c r="X171" s="135"/>
      <c r="Y171" s="135"/>
    </row>
    <row r="172" spans="2:25" ht="12.75" customHeight="1" thickBot="1">
      <c r="B172" s="1244" t="str">
        <f t="shared" si="110"/>
        <v/>
      </c>
      <c r="C172" s="170" t="str">
        <f t="shared" si="111"/>
        <v/>
      </c>
      <c r="D172" s="171" t="str">
        <f t="shared" si="111"/>
        <v/>
      </c>
      <c r="E172" s="2155"/>
      <c r="F172" s="1960"/>
      <c r="G172" s="1961"/>
      <c r="H172" s="1960"/>
      <c r="I172" s="1961"/>
      <c r="J172" s="1960"/>
      <c r="K172" s="1961"/>
      <c r="L172" s="1960"/>
      <c r="M172" s="1961"/>
      <c r="N172" s="1960"/>
      <c r="O172" s="1961"/>
      <c r="P172" s="1960"/>
      <c r="Q172" s="1961"/>
      <c r="R172" s="1960"/>
      <c r="S172" s="1961"/>
      <c r="T172" s="1960"/>
      <c r="U172" s="1961"/>
      <c r="V172" s="131"/>
      <c r="W172" s="135"/>
      <c r="X172" s="135"/>
      <c r="Y172" s="135"/>
    </row>
    <row r="173" spans="2:25" ht="12.75" customHeight="1" thickTop="1">
      <c r="B173" s="1244" t="str">
        <f t="shared" ref="B173:B178" si="112">IF(SUM(F$82:U$87)&gt;0,"Wypełnione","")</f>
        <v/>
      </c>
      <c r="C173" s="172" t="str">
        <f t="shared" ref="C173:D178" si="113">IF(C82=0,"",C82)</f>
        <v/>
      </c>
      <c r="D173" s="173" t="str">
        <f t="shared" si="113"/>
        <v/>
      </c>
      <c r="E173" s="2147" t="s">
        <v>1267</v>
      </c>
      <c r="F173" s="1946" t="str">
        <f>IF(F88&gt;0,$C80,"")</f>
        <v/>
      </c>
      <c r="G173" s="1947"/>
      <c r="H173" s="1946" t="str">
        <f>IF(H88&gt;0,$C80,"")</f>
        <v/>
      </c>
      <c r="I173" s="1947"/>
      <c r="J173" s="1946" t="str">
        <f>IF(J88&gt;0,$C80,"")</f>
        <v/>
      </c>
      <c r="K173" s="1947"/>
      <c r="L173" s="1946" t="str">
        <f>IF(L88&gt;0,$C80,"")</f>
        <v/>
      </c>
      <c r="M173" s="1947"/>
      <c r="N173" s="1946" t="str">
        <f>IF(N88&gt;0,$C80,"")</f>
        <v/>
      </c>
      <c r="O173" s="1947"/>
      <c r="P173" s="1946" t="str">
        <f>IF(P88&gt;0,$C80,"")</f>
        <v/>
      </c>
      <c r="Q173" s="1947"/>
      <c r="R173" s="1946" t="str">
        <f>IF(R88&gt;0,$C80,"")</f>
        <v/>
      </c>
      <c r="S173" s="1947"/>
      <c r="T173" s="1946" t="str">
        <f>IF(T88&gt;0,$C80,"")</f>
        <v/>
      </c>
      <c r="U173" s="1947"/>
      <c r="V173" s="131"/>
      <c r="W173" s="135"/>
      <c r="X173" s="135"/>
      <c r="Y173" s="135"/>
    </row>
    <row r="174" spans="2:25" ht="12.75" customHeight="1">
      <c r="B174" s="1244" t="str">
        <f t="shared" si="112"/>
        <v/>
      </c>
      <c r="C174" s="174" t="str">
        <f t="shared" si="113"/>
        <v/>
      </c>
      <c r="D174" s="175" t="str">
        <f t="shared" si="113"/>
        <v/>
      </c>
      <c r="E174" s="2148"/>
      <c r="F174" s="1948"/>
      <c r="G174" s="1949"/>
      <c r="H174" s="1948"/>
      <c r="I174" s="1949"/>
      <c r="J174" s="1948"/>
      <c r="K174" s="1949"/>
      <c r="L174" s="1948"/>
      <c r="M174" s="1949"/>
      <c r="N174" s="1948"/>
      <c r="O174" s="1949"/>
      <c r="P174" s="1948"/>
      <c r="Q174" s="1949"/>
      <c r="R174" s="1948"/>
      <c r="S174" s="1949"/>
      <c r="T174" s="1948"/>
      <c r="U174" s="1949"/>
      <c r="V174" s="131"/>
      <c r="W174" s="135"/>
      <c r="X174" s="135"/>
      <c r="Y174" s="135"/>
    </row>
    <row r="175" spans="2:25" ht="12.75" customHeight="1">
      <c r="B175" s="1244" t="str">
        <f t="shared" si="112"/>
        <v/>
      </c>
      <c r="C175" s="174" t="str">
        <f t="shared" si="113"/>
        <v/>
      </c>
      <c r="D175" s="175" t="str">
        <f t="shared" si="113"/>
        <v/>
      </c>
      <c r="E175" s="2149"/>
      <c r="F175" s="1950"/>
      <c r="G175" s="1951"/>
      <c r="H175" s="1950"/>
      <c r="I175" s="1951"/>
      <c r="J175" s="1950"/>
      <c r="K175" s="1951"/>
      <c r="L175" s="1950"/>
      <c r="M175" s="1951"/>
      <c r="N175" s="1950"/>
      <c r="O175" s="1951"/>
      <c r="P175" s="1950"/>
      <c r="Q175" s="1951"/>
      <c r="R175" s="1950"/>
      <c r="S175" s="1951"/>
      <c r="T175" s="1950"/>
      <c r="U175" s="1951"/>
      <c r="V175" s="131"/>
      <c r="W175" s="135"/>
      <c r="X175" s="135"/>
      <c r="Y175" s="135"/>
    </row>
    <row r="176" spans="2:25" ht="12.75" customHeight="1">
      <c r="B176" s="1244" t="str">
        <f t="shared" si="112"/>
        <v/>
      </c>
      <c r="C176" s="174" t="str">
        <f t="shared" si="113"/>
        <v/>
      </c>
      <c r="D176" s="175" t="str">
        <f t="shared" si="113"/>
        <v/>
      </c>
      <c r="E176" s="2173" t="s">
        <v>1268</v>
      </c>
      <c r="F176" s="1952" t="str">
        <f>IF(AND(G82=MAX(G83:G87),G82=LARGE(G83:G87,2)),"","Część stada")</f>
        <v/>
      </c>
      <c r="G176" s="1953"/>
      <c r="H176" s="1952" t="str">
        <f>IF(AND(I82=MAX(I83:I87),I82=LARGE(I83:I87,2)),"","Część stada")</f>
        <v/>
      </c>
      <c r="I176" s="1953"/>
      <c r="J176" s="1952" t="str">
        <f>IF(AND(K82=MAX(K83:K87),K82=LARGE(K83:K87,2)),"","Część stada")</f>
        <v/>
      </c>
      <c r="K176" s="1953"/>
      <c r="L176" s="1952" t="str">
        <f>IF(AND(M82=MAX(M83:M87),M82=LARGE(M83:M87,2)),"","Część stada")</f>
        <v/>
      </c>
      <c r="M176" s="1953"/>
      <c r="N176" s="1952" t="str">
        <f>IF(AND(O82=MAX(O83:O87),O82=LARGE(O83:O87,2)),"","Część stada")</f>
        <v/>
      </c>
      <c r="O176" s="1953"/>
      <c r="P176" s="1952" t="str">
        <f>IF(AND(Q82=MAX(Q83:Q87),Q82=LARGE(Q83:Q87,2)),"","Część stada")</f>
        <v/>
      </c>
      <c r="Q176" s="1953"/>
      <c r="R176" s="1952" t="str">
        <f>IF(AND(S82=MAX(S83:S87),S82=LARGE(S83:S87,2)),"","Część stada")</f>
        <v/>
      </c>
      <c r="S176" s="1953"/>
      <c r="T176" s="1952" t="str">
        <f>IF(AND(U82=MAX(U83:U87),U82=LARGE(U83:U87,2)),"","Część stada")</f>
        <v/>
      </c>
      <c r="U176" s="1953"/>
      <c r="V176" s="131"/>
      <c r="W176" s="135"/>
      <c r="X176" s="135"/>
      <c r="Y176" s="135"/>
    </row>
    <row r="177" spans="2:25" ht="12.75" customHeight="1">
      <c r="B177" s="1244" t="str">
        <f t="shared" si="112"/>
        <v/>
      </c>
      <c r="C177" s="174" t="str">
        <f t="shared" si="113"/>
        <v/>
      </c>
      <c r="D177" s="175" t="str">
        <f t="shared" si="113"/>
        <v/>
      </c>
      <c r="E177" s="2174"/>
      <c r="F177" s="1954" t="str">
        <f>IF(F88&gt;0,MAX(G82:G87),"")</f>
        <v/>
      </c>
      <c r="G177" s="1955"/>
      <c r="H177" s="1954" t="str">
        <f>IF(H88&gt;0,MAX(I82:I87),"")</f>
        <v/>
      </c>
      <c r="I177" s="1955"/>
      <c r="J177" s="1954" t="str">
        <f>IF(J88&gt;0,MAX(K82:K87),"")</f>
        <v/>
      </c>
      <c r="K177" s="1955"/>
      <c r="L177" s="1954" t="str">
        <f>IF(L88&gt;0,MAX(M82:M87),"")</f>
        <v/>
      </c>
      <c r="M177" s="1955"/>
      <c r="N177" s="1954" t="str">
        <f>IF(N88&gt;0,MAX(O82:O87),"")</f>
        <v/>
      </c>
      <c r="O177" s="1955"/>
      <c r="P177" s="1954" t="str">
        <f>IF(P88&gt;0,MAX(Q82:Q87),"")</f>
        <v/>
      </c>
      <c r="Q177" s="1955"/>
      <c r="R177" s="1954" t="str">
        <f>IF(R88&gt;0,MAX(S82:S87),"")</f>
        <v/>
      </c>
      <c r="S177" s="1955"/>
      <c r="T177" s="1954" t="str">
        <f>IF(T88&gt;0,MAX(U82:U87),"")</f>
        <v/>
      </c>
      <c r="U177" s="1955"/>
      <c r="V177" s="131"/>
      <c r="W177" s="135"/>
      <c r="X177" s="135"/>
      <c r="Y177" s="135"/>
    </row>
    <row r="178" spans="2:25" ht="12.75" customHeight="1" thickBot="1">
      <c r="B178" s="1244" t="str">
        <f t="shared" si="112"/>
        <v/>
      </c>
      <c r="C178" s="176" t="str">
        <f t="shared" si="113"/>
        <v/>
      </c>
      <c r="D178" s="177" t="str">
        <f t="shared" si="113"/>
        <v/>
      </c>
      <c r="E178" s="2175"/>
      <c r="F178" s="1956"/>
      <c r="G178" s="1957"/>
      <c r="H178" s="1956"/>
      <c r="I178" s="1957"/>
      <c r="J178" s="1956"/>
      <c r="K178" s="1957"/>
      <c r="L178" s="1956"/>
      <c r="M178" s="1957"/>
      <c r="N178" s="1956"/>
      <c r="O178" s="1957"/>
      <c r="P178" s="1956"/>
      <c r="Q178" s="1957"/>
      <c r="R178" s="1956"/>
      <c r="S178" s="1957"/>
      <c r="T178" s="1956"/>
      <c r="U178" s="1957"/>
      <c r="V178" s="131"/>
      <c r="W178" s="135"/>
      <c r="X178" s="135"/>
      <c r="Y178" s="135"/>
    </row>
    <row r="179" spans="2:25" ht="12.75" customHeight="1" thickTop="1">
      <c r="B179" s="1244" t="str">
        <f t="shared" ref="B179:B184" si="114">IF(SUM(F$93:U$98)&gt;0,"Wypełnione","")</f>
        <v/>
      </c>
      <c r="C179" s="178" t="str">
        <f t="shared" ref="C179:D184" si="115">IF(C93=0,"",C93)</f>
        <v/>
      </c>
      <c r="D179" s="179" t="str">
        <f t="shared" si="115"/>
        <v/>
      </c>
      <c r="E179" s="2165" t="s">
        <v>1267</v>
      </c>
      <c r="F179" s="2159" t="str">
        <f>IF(F99&gt;0,$C91,"")</f>
        <v/>
      </c>
      <c r="G179" s="2160"/>
      <c r="H179" s="2159" t="str">
        <f>IF(H99&gt;0,$C91,"")</f>
        <v/>
      </c>
      <c r="I179" s="2160"/>
      <c r="J179" s="2159" t="str">
        <f>IF(J99&gt;0,$C91,"")</f>
        <v/>
      </c>
      <c r="K179" s="2160"/>
      <c r="L179" s="2159" t="str">
        <f>IF(L99&gt;0,$C91,"")</f>
        <v/>
      </c>
      <c r="M179" s="2160"/>
      <c r="N179" s="2159" t="str">
        <f>IF(N99&gt;0,$C91,"")</f>
        <v/>
      </c>
      <c r="O179" s="2160"/>
      <c r="P179" s="2159" t="str">
        <f>IF(P99&gt;0,$C91,"")</f>
        <v/>
      </c>
      <c r="Q179" s="2160"/>
      <c r="R179" s="2159" t="str">
        <f>IF(R99&gt;0,$C91,"")</f>
        <v/>
      </c>
      <c r="S179" s="2160"/>
      <c r="T179" s="2159" t="str">
        <f>IF(T99&gt;0,$C91,"")</f>
        <v/>
      </c>
      <c r="U179" s="2160"/>
      <c r="V179" s="131"/>
      <c r="W179" s="135"/>
      <c r="X179" s="135"/>
      <c r="Y179" s="135"/>
    </row>
    <row r="180" spans="2:25" ht="12.75" customHeight="1">
      <c r="B180" s="1244" t="str">
        <f t="shared" si="114"/>
        <v/>
      </c>
      <c r="C180" s="180" t="str">
        <f t="shared" si="115"/>
        <v/>
      </c>
      <c r="D180" s="181" t="str">
        <f t="shared" si="115"/>
        <v/>
      </c>
      <c r="E180" s="2166"/>
      <c r="F180" s="2161"/>
      <c r="G180" s="2162"/>
      <c r="H180" s="2161"/>
      <c r="I180" s="2162"/>
      <c r="J180" s="2161"/>
      <c r="K180" s="2162"/>
      <c r="L180" s="2161"/>
      <c r="M180" s="2162"/>
      <c r="N180" s="2161"/>
      <c r="O180" s="2162"/>
      <c r="P180" s="2161"/>
      <c r="Q180" s="2162"/>
      <c r="R180" s="2161"/>
      <c r="S180" s="2162"/>
      <c r="T180" s="2161"/>
      <c r="U180" s="2162"/>
      <c r="V180" s="131"/>
      <c r="W180" s="135"/>
      <c r="X180" s="135"/>
      <c r="Y180" s="135"/>
    </row>
    <row r="181" spans="2:25" ht="12.75" customHeight="1">
      <c r="B181" s="1244" t="str">
        <f t="shared" si="114"/>
        <v/>
      </c>
      <c r="C181" s="180" t="str">
        <f t="shared" si="115"/>
        <v/>
      </c>
      <c r="D181" s="181" t="str">
        <f t="shared" si="115"/>
        <v/>
      </c>
      <c r="E181" s="2167"/>
      <c r="F181" s="2163"/>
      <c r="G181" s="2164"/>
      <c r="H181" s="2163"/>
      <c r="I181" s="2164"/>
      <c r="J181" s="2163"/>
      <c r="K181" s="2164"/>
      <c r="L181" s="2163"/>
      <c r="M181" s="2164"/>
      <c r="N181" s="2163"/>
      <c r="O181" s="2164"/>
      <c r="P181" s="2163"/>
      <c r="Q181" s="2164"/>
      <c r="R181" s="2163"/>
      <c r="S181" s="2164"/>
      <c r="T181" s="2163"/>
      <c r="U181" s="2164"/>
      <c r="V181" s="131"/>
      <c r="W181" s="135"/>
      <c r="X181" s="135"/>
      <c r="Y181" s="135"/>
    </row>
    <row r="182" spans="2:25" ht="12.75" customHeight="1">
      <c r="B182" s="1244" t="str">
        <f t="shared" si="114"/>
        <v/>
      </c>
      <c r="C182" s="180" t="str">
        <f t="shared" si="115"/>
        <v/>
      </c>
      <c r="D182" s="181" t="str">
        <f t="shared" si="115"/>
        <v/>
      </c>
      <c r="E182" s="2182" t="s">
        <v>1268</v>
      </c>
      <c r="F182" s="2168" t="str">
        <f>IF(AND(G93=MAX(G94:G98),G93=LARGE(G94:G98,2)),"","Część stada")</f>
        <v/>
      </c>
      <c r="G182" s="2169"/>
      <c r="H182" s="2168" t="str">
        <f>IF(AND(I93=MAX(I94:I98),I93=LARGE(I94:I98,2)),"","Część stada")</f>
        <v/>
      </c>
      <c r="I182" s="2169"/>
      <c r="J182" s="2168" t="str">
        <f>IF(AND(K93=MAX(K94:K98),K93=LARGE(K94:K98,2)),"","Część stada")</f>
        <v/>
      </c>
      <c r="K182" s="2169"/>
      <c r="L182" s="2168" t="str">
        <f>IF(AND(M93=MAX(M94:M98),M93=LARGE(M94:M98,2)),"","Część stada")</f>
        <v/>
      </c>
      <c r="M182" s="2169"/>
      <c r="N182" s="2168" t="str">
        <f>IF(AND(O93=MAX(O94:O98),O93=LARGE(O94:O98,2)),"","Część stada")</f>
        <v/>
      </c>
      <c r="O182" s="2169"/>
      <c r="P182" s="2168" t="str">
        <f>IF(AND(Q93=MAX(Q94:Q98),Q93=LARGE(Q94:Q98,2)),"","Część stada")</f>
        <v/>
      </c>
      <c r="Q182" s="2169"/>
      <c r="R182" s="2168" t="str">
        <f>IF(AND(S93=MAX(S94:S98),S93=LARGE(S94:S98,2)),"","Część stada")</f>
        <v/>
      </c>
      <c r="S182" s="2169"/>
      <c r="T182" s="2168" t="str">
        <f>IF(AND(U93=MAX(U94:U98),U93=LARGE(U94:U98,2)),"","Część stada")</f>
        <v/>
      </c>
      <c r="U182" s="2169"/>
      <c r="V182" s="131"/>
      <c r="W182" s="135"/>
      <c r="X182" s="135"/>
      <c r="Y182" s="135"/>
    </row>
    <row r="183" spans="2:25" ht="12.75" customHeight="1">
      <c r="B183" s="1244" t="str">
        <f t="shared" si="114"/>
        <v/>
      </c>
      <c r="C183" s="180" t="str">
        <f t="shared" si="115"/>
        <v/>
      </c>
      <c r="D183" s="181" t="str">
        <f t="shared" si="115"/>
        <v/>
      </c>
      <c r="E183" s="2183"/>
      <c r="F183" s="1928" t="str">
        <f>IF(F99&gt;0,MAX(G93:G98),"")</f>
        <v/>
      </c>
      <c r="G183" s="1929"/>
      <c r="H183" s="1928" t="str">
        <f>IF(H99&gt;0,MAX(I93:I98),"")</f>
        <v/>
      </c>
      <c r="I183" s="1929"/>
      <c r="J183" s="1928" t="str">
        <f>IF(J99&gt;0,MAX(K93:K98),"")</f>
        <v/>
      </c>
      <c r="K183" s="1929"/>
      <c r="L183" s="1928" t="str">
        <f>IF(L99&gt;0,MAX(M93:M98),"")</f>
        <v/>
      </c>
      <c r="M183" s="1929"/>
      <c r="N183" s="1928" t="str">
        <f>IF(N99&gt;0,MAX(O93:O98),"")</f>
        <v/>
      </c>
      <c r="O183" s="1929"/>
      <c r="P183" s="1928" t="str">
        <f>IF(P99&gt;0,MAX(Q93:Q98),"")</f>
        <v/>
      </c>
      <c r="Q183" s="1929"/>
      <c r="R183" s="1928" t="str">
        <f>IF(R99&gt;0,MAX(S93:S98),"")</f>
        <v/>
      </c>
      <c r="S183" s="1929"/>
      <c r="T183" s="1928" t="str">
        <f>IF(T99&gt;0,MAX(U93:U98),"")</f>
        <v/>
      </c>
      <c r="U183" s="1929"/>
      <c r="V183" s="131"/>
      <c r="W183" s="135"/>
      <c r="X183" s="135"/>
      <c r="Y183" s="135"/>
    </row>
    <row r="184" spans="2:25" ht="12.75" customHeight="1" thickBot="1">
      <c r="B184" s="1244" t="str">
        <f t="shared" si="114"/>
        <v/>
      </c>
      <c r="C184" s="182" t="str">
        <f t="shared" si="115"/>
        <v/>
      </c>
      <c r="D184" s="183" t="str">
        <f t="shared" si="115"/>
        <v/>
      </c>
      <c r="E184" s="2184"/>
      <c r="F184" s="1930"/>
      <c r="G184" s="1931"/>
      <c r="H184" s="1930"/>
      <c r="I184" s="1931"/>
      <c r="J184" s="1930"/>
      <c r="K184" s="1931"/>
      <c r="L184" s="1930"/>
      <c r="M184" s="1931"/>
      <c r="N184" s="1930"/>
      <c r="O184" s="1931"/>
      <c r="P184" s="1930"/>
      <c r="Q184" s="1931"/>
      <c r="R184" s="1930"/>
      <c r="S184" s="1931"/>
      <c r="T184" s="1930"/>
      <c r="U184" s="1931"/>
      <c r="V184" s="131"/>
      <c r="W184" s="135"/>
      <c r="X184" s="135"/>
      <c r="Y184" s="135"/>
    </row>
    <row r="185" spans="2:25" ht="12.75" customHeight="1" thickTop="1">
      <c r="B185" s="1244" t="str">
        <f t="shared" ref="B185:B190" si="116">IF(SUM(F$104:U$109)&gt;0,"Wypełnione","")</f>
        <v/>
      </c>
      <c r="C185" s="142" t="str">
        <f t="shared" ref="C185:D190" si="117">IF(C104=0,"",C104)</f>
        <v/>
      </c>
      <c r="D185" s="143" t="str">
        <f t="shared" si="117"/>
        <v/>
      </c>
      <c r="E185" s="2114" t="s">
        <v>1267</v>
      </c>
      <c r="F185" s="1934" t="str">
        <f>IF(F110&gt;0,$C102,"")</f>
        <v/>
      </c>
      <c r="G185" s="1935"/>
      <c r="H185" s="1934" t="str">
        <f>IF(H110&gt;0,$C102,"")</f>
        <v/>
      </c>
      <c r="I185" s="1935"/>
      <c r="J185" s="1934" t="str">
        <f>IF(J110&gt;0,$C102,"")</f>
        <v/>
      </c>
      <c r="K185" s="1935"/>
      <c r="L185" s="1934" t="str">
        <f>IF(L110&gt;0,$C102,"")</f>
        <v/>
      </c>
      <c r="M185" s="1935"/>
      <c r="N185" s="1934" t="str">
        <f>IF(N110&gt;0,$C102,"")</f>
        <v/>
      </c>
      <c r="O185" s="1935"/>
      <c r="P185" s="1934" t="str">
        <f>IF(P110&gt;0,$C102,"")</f>
        <v/>
      </c>
      <c r="Q185" s="1935"/>
      <c r="R185" s="1934" t="str">
        <f>IF(R110&gt;0,$C102,"")</f>
        <v/>
      </c>
      <c r="S185" s="1935"/>
      <c r="T185" s="1934" t="str">
        <f>IF(T110&gt;0,$C102,"")</f>
        <v/>
      </c>
      <c r="U185" s="1935"/>
      <c r="V185" s="131"/>
      <c r="W185" s="135"/>
      <c r="X185" s="135"/>
      <c r="Y185" s="135"/>
    </row>
    <row r="186" spans="2:25" ht="12.75" customHeight="1">
      <c r="B186" s="1244" t="str">
        <f t="shared" si="116"/>
        <v/>
      </c>
      <c r="C186" s="144" t="str">
        <f t="shared" si="117"/>
        <v/>
      </c>
      <c r="D186" s="145" t="str">
        <f t="shared" si="117"/>
        <v/>
      </c>
      <c r="E186" s="2115"/>
      <c r="F186" s="1936"/>
      <c r="G186" s="1937"/>
      <c r="H186" s="1936"/>
      <c r="I186" s="1937"/>
      <c r="J186" s="1936"/>
      <c r="K186" s="1937"/>
      <c r="L186" s="1936"/>
      <c r="M186" s="1937"/>
      <c r="N186" s="1936"/>
      <c r="O186" s="1937"/>
      <c r="P186" s="1936"/>
      <c r="Q186" s="1937"/>
      <c r="R186" s="1936"/>
      <c r="S186" s="1937"/>
      <c r="T186" s="1936"/>
      <c r="U186" s="1937"/>
      <c r="V186" s="131"/>
      <c r="W186" s="135"/>
      <c r="X186" s="135"/>
      <c r="Y186" s="135"/>
    </row>
    <row r="187" spans="2:25" ht="12.75" customHeight="1">
      <c r="B187" s="1244" t="str">
        <f t="shared" si="116"/>
        <v/>
      </c>
      <c r="C187" s="144" t="str">
        <f t="shared" si="117"/>
        <v/>
      </c>
      <c r="D187" s="145" t="str">
        <f t="shared" si="117"/>
        <v/>
      </c>
      <c r="E187" s="2116"/>
      <c r="F187" s="1938"/>
      <c r="G187" s="1939"/>
      <c r="H187" s="1938"/>
      <c r="I187" s="1939"/>
      <c r="J187" s="1938"/>
      <c r="K187" s="1939"/>
      <c r="L187" s="1938"/>
      <c r="M187" s="1939"/>
      <c r="N187" s="1938"/>
      <c r="O187" s="1939"/>
      <c r="P187" s="1938"/>
      <c r="Q187" s="1939"/>
      <c r="R187" s="1938"/>
      <c r="S187" s="1939"/>
      <c r="T187" s="1938"/>
      <c r="U187" s="1939"/>
      <c r="V187" s="131"/>
      <c r="W187" s="135"/>
      <c r="X187" s="135"/>
      <c r="Y187" s="135"/>
    </row>
    <row r="188" spans="2:25" ht="12.75" customHeight="1">
      <c r="B188" s="1244" t="str">
        <f t="shared" si="116"/>
        <v/>
      </c>
      <c r="C188" s="144" t="str">
        <f t="shared" si="117"/>
        <v/>
      </c>
      <c r="D188" s="145" t="str">
        <f t="shared" si="117"/>
        <v/>
      </c>
      <c r="E188" s="2102" t="s">
        <v>1268</v>
      </c>
      <c r="F188" s="1932" t="str">
        <f>IF(AND(G104=MAX(G105:G109),G104=LARGE(G105:G109,2)),"","Część stada")</f>
        <v/>
      </c>
      <c r="G188" s="1933"/>
      <c r="H188" s="1932" t="str">
        <f>IF(AND(I104=MAX(I105:I109),I104=LARGE(I105:I109,2)),"","Część stada")</f>
        <v/>
      </c>
      <c r="I188" s="1933"/>
      <c r="J188" s="1932" t="str">
        <f>IF(AND(K104=MAX(K105:K109),K104=LARGE(K105:K109,2)),"","Część stada")</f>
        <v/>
      </c>
      <c r="K188" s="1933"/>
      <c r="L188" s="1932" t="str">
        <f>IF(AND(M104=MAX(M105:M109),M104=LARGE(M105:M109,2)),"","Część stada")</f>
        <v/>
      </c>
      <c r="M188" s="1933"/>
      <c r="N188" s="1932" t="str">
        <f>IF(AND(O104=MAX(O105:O109),O104=LARGE(O105:O109,2)),"","Część stada")</f>
        <v/>
      </c>
      <c r="O188" s="1933"/>
      <c r="P188" s="1932" t="str">
        <f>IF(AND(Q104=MAX(Q105:Q109),Q104=LARGE(Q105:Q109,2)),"","Część stada")</f>
        <v/>
      </c>
      <c r="Q188" s="1933"/>
      <c r="R188" s="1932" t="str">
        <f>IF(AND(S104=MAX(S105:S109),S104=LARGE(S105:S109,2)),"","Część stada")</f>
        <v/>
      </c>
      <c r="S188" s="1933"/>
      <c r="T188" s="1932" t="str">
        <f>IF(AND(U104=MAX(U105:U109),U104=LARGE(U105:U109,2)),"","Część stada")</f>
        <v/>
      </c>
      <c r="U188" s="1933"/>
      <c r="V188" s="131"/>
      <c r="W188" s="135"/>
      <c r="X188" s="135"/>
      <c r="Y188" s="135"/>
    </row>
    <row r="189" spans="2:25" ht="12.75" customHeight="1">
      <c r="B189" s="1244" t="str">
        <f t="shared" si="116"/>
        <v/>
      </c>
      <c r="C189" s="144" t="str">
        <f t="shared" si="117"/>
        <v/>
      </c>
      <c r="D189" s="145" t="str">
        <f t="shared" si="117"/>
        <v/>
      </c>
      <c r="E189" s="2103"/>
      <c r="F189" s="1924" t="str">
        <f>IF(F110&gt;0,MAX(G104:G109),"")</f>
        <v/>
      </c>
      <c r="G189" s="1925"/>
      <c r="H189" s="1924" t="str">
        <f>IF(H110&gt;0,MAX(I104:I109),"")</f>
        <v/>
      </c>
      <c r="I189" s="1925"/>
      <c r="J189" s="1924" t="str">
        <f>IF(J110&gt;0,MAX(K104:K109),"")</f>
        <v/>
      </c>
      <c r="K189" s="1925"/>
      <c r="L189" s="1924" t="str">
        <f>IF(L110&gt;0,MAX(M104:M109),"")</f>
        <v/>
      </c>
      <c r="M189" s="1925"/>
      <c r="N189" s="1924" t="str">
        <f>IF(N110&gt;0,MAX(O104:O109),"")</f>
        <v/>
      </c>
      <c r="O189" s="1925"/>
      <c r="P189" s="1924" t="str">
        <f>IF(P110&gt;0,MAX(Q104:Q109),"")</f>
        <v/>
      </c>
      <c r="Q189" s="1925"/>
      <c r="R189" s="1924" t="str">
        <f>IF(R110&gt;0,MAX(S104:S109),"")</f>
        <v/>
      </c>
      <c r="S189" s="1925"/>
      <c r="T189" s="1924" t="str">
        <f>IF(T110&gt;0,MAX(U104:U109),"")</f>
        <v/>
      </c>
      <c r="U189" s="1925"/>
      <c r="V189" s="131"/>
      <c r="W189" s="135"/>
      <c r="X189" s="135"/>
      <c r="Y189" s="135"/>
    </row>
    <row r="190" spans="2:25" ht="12.75" customHeight="1" thickBot="1">
      <c r="B190" s="1244" t="str">
        <f t="shared" si="116"/>
        <v/>
      </c>
      <c r="C190" s="146" t="str">
        <f t="shared" si="117"/>
        <v/>
      </c>
      <c r="D190" s="147" t="str">
        <f t="shared" si="117"/>
        <v/>
      </c>
      <c r="E190" s="2104"/>
      <c r="F190" s="1926"/>
      <c r="G190" s="1927"/>
      <c r="H190" s="1926"/>
      <c r="I190" s="1927"/>
      <c r="J190" s="1926"/>
      <c r="K190" s="1927"/>
      <c r="L190" s="1926"/>
      <c r="M190" s="1927"/>
      <c r="N190" s="1926"/>
      <c r="O190" s="1927"/>
      <c r="P190" s="1926"/>
      <c r="Q190" s="1927"/>
      <c r="R190" s="1926"/>
      <c r="S190" s="1927"/>
      <c r="T190" s="1926"/>
      <c r="U190" s="1927"/>
      <c r="V190" s="131"/>
      <c r="W190" s="135"/>
      <c r="X190" s="135"/>
      <c r="Y190" s="135"/>
    </row>
    <row r="191" spans="2:25" ht="12.75" customHeight="1" thickTop="1">
      <c r="B191" s="1244" t="str">
        <f t="shared" ref="B191:B196" si="118">IF(SUM(F$115:U$120)&gt;0,"Wypełnione","")</f>
        <v/>
      </c>
      <c r="C191" s="184" t="str">
        <f t="shared" ref="C191:D196" si="119">IF(C115=0,"",C115)</f>
        <v/>
      </c>
      <c r="D191" s="185" t="str">
        <f t="shared" si="119"/>
        <v/>
      </c>
      <c r="E191" s="2185" t="s">
        <v>1267</v>
      </c>
      <c r="F191" s="2176" t="str">
        <f>IF(F121&gt;0,$C113,"")</f>
        <v/>
      </c>
      <c r="G191" s="2177"/>
      <c r="H191" s="2176" t="str">
        <f>IF(H121&gt;0,$C113,"")</f>
        <v/>
      </c>
      <c r="I191" s="2177"/>
      <c r="J191" s="2176" t="str">
        <f>IF(J121&gt;0,$C113,"")</f>
        <v/>
      </c>
      <c r="K191" s="2177"/>
      <c r="L191" s="2176" t="str">
        <f>IF(L121&gt;0,$C113,"")</f>
        <v/>
      </c>
      <c r="M191" s="2177"/>
      <c r="N191" s="2176" t="str">
        <f>IF(N121&gt;0,$C113,"")</f>
        <v/>
      </c>
      <c r="O191" s="2177"/>
      <c r="P191" s="2176" t="str">
        <f>IF(P121&gt;0,$C113,"")</f>
        <v/>
      </c>
      <c r="Q191" s="2177"/>
      <c r="R191" s="2176" t="str">
        <f>IF(R121&gt;0,$C113,"")</f>
        <v/>
      </c>
      <c r="S191" s="2177"/>
      <c r="T191" s="2176" t="str">
        <f>IF(T121&gt;0,$C113,"")</f>
        <v/>
      </c>
      <c r="U191" s="2177"/>
      <c r="V191" s="131"/>
      <c r="W191" s="135"/>
      <c r="X191" s="135"/>
      <c r="Y191" s="135"/>
    </row>
    <row r="192" spans="2:25" ht="12.75" customHeight="1">
      <c r="B192" s="1244" t="str">
        <f t="shared" si="118"/>
        <v/>
      </c>
      <c r="C192" s="186" t="str">
        <f t="shared" si="119"/>
        <v/>
      </c>
      <c r="D192" s="187" t="str">
        <f t="shared" si="119"/>
        <v/>
      </c>
      <c r="E192" s="2186"/>
      <c r="F192" s="2178"/>
      <c r="G192" s="2179"/>
      <c r="H192" s="2178"/>
      <c r="I192" s="2179"/>
      <c r="J192" s="2178"/>
      <c r="K192" s="2179"/>
      <c r="L192" s="2178"/>
      <c r="M192" s="2179"/>
      <c r="N192" s="2178"/>
      <c r="O192" s="2179"/>
      <c r="P192" s="2178"/>
      <c r="Q192" s="2179"/>
      <c r="R192" s="2178"/>
      <c r="S192" s="2179"/>
      <c r="T192" s="2178"/>
      <c r="U192" s="2179"/>
      <c r="V192" s="131"/>
      <c r="W192" s="135"/>
      <c r="X192" s="135"/>
      <c r="Y192" s="135"/>
    </row>
    <row r="193" spans="2:25" ht="12.75" customHeight="1">
      <c r="B193" s="1244" t="str">
        <f t="shared" si="118"/>
        <v/>
      </c>
      <c r="C193" s="186" t="str">
        <f t="shared" si="119"/>
        <v/>
      </c>
      <c r="D193" s="187" t="str">
        <f t="shared" si="119"/>
        <v/>
      </c>
      <c r="E193" s="2187"/>
      <c r="F193" s="2180"/>
      <c r="G193" s="2181"/>
      <c r="H193" s="2180"/>
      <c r="I193" s="2181"/>
      <c r="J193" s="2180"/>
      <c r="K193" s="2181"/>
      <c r="L193" s="2180"/>
      <c r="M193" s="2181"/>
      <c r="N193" s="2180"/>
      <c r="O193" s="2181"/>
      <c r="P193" s="2180"/>
      <c r="Q193" s="2181"/>
      <c r="R193" s="2180"/>
      <c r="S193" s="2181"/>
      <c r="T193" s="2180"/>
      <c r="U193" s="2181"/>
      <c r="V193" s="131"/>
      <c r="W193" s="135"/>
      <c r="X193" s="135"/>
      <c r="Y193" s="135"/>
    </row>
    <row r="194" spans="2:25" ht="12.75" customHeight="1">
      <c r="B194" s="1244" t="str">
        <f t="shared" si="118"/>
        <v/>
      </c>
      <c r="C194" s="186" t="str">
        <f t="shared" si="119"/>
        <v/>
      </c>
      <c r="D194" s="187" t="str">
        <f t="shared" si="119"/>
        <v/>
      </c>
      <c r="E194" s="2170" t="s">
        <v>1268</v>
      </c>
      <c r="F194" s="1918" t="str">
        <f>IF(AND(G115=MAX(G116:G120),G115=LARGE(G116:G120,2)),"","Część stada")</f>
        <v/>
      </c>
      <c r="G194" s="1919"/>
      <c r="H194" s="1918" t="str">
        <f>IF(AND(I115=MAX(I116:I120),I115=LARGE(I116:I120,2)),"","Część stada")</f>
        <v/>
      </c>
      <c r="I194" s="1919"/>
      <c r="J194" s="1918" t="str">
        <f>IF(AND(K115=MAX(K116:K120),K115=LARGE(K116:K120,2)),"","Część stada")</f>
        <v/>
      </c>
      <c r="K194" s="1919"/>
      <c r="L194" s="1918" t="str">
        <f>IF(AND(M115=MAX(M116:M120),M115=LARGE(M116:M120,2)),"","Część stada")</f>
        <v/>
      </c>
      <c r="M194" s="1919"/>
      <c r="N194" s="1918" t="str">
        <f>IF(AND(O115=MAX(O116:O120),O115=LARGE(O116:O120,2)),"","Część stada")</f>
        <v/>
      </c>
      <c r="O194" s="1919"/>
      <c r="P194" s="1918" t="str">
        <f>IF(AND(Q115=MAX(Q116:Q120),Q115=LARGE(Q116:Q120,2)),"","Część stada")</f>
        <v/>
      </c>
      <c r="Q194" s="1919"/>
      <c r="R194" s="1918" t="str">
        <f>IF(AND(S115=MAX(S116:S120),S115=LARGE(S116:S120,2)),"","Część stada")</f>
        <v/>
      </c>
      <c r="S194" s="1919"/>
      <c r="T194" s="1918" t="str">
        <f>IF(AND(U115=MAX(U116:U120),U115=LARGE(U116:U120,2)),"","Część stada")</f>
        <v/>
      </c>
      <c r="U194" s="1919"/>
      <c r="V194" s="131"/>
      <c r="W194" s="135"/>
      <c r="X194" s="135"/>
      <c r="Y194" s="135"/>
    </row>
    <row r="195" spans="2:25" ht="12.75" customHeight="1">
      <c r="B195" s="1244" t="str">
        <f t="shared" si="118"/>
        <v/>
      </c>
      <c r="C195" s="186" t="str">
        <f t="shared" si="119"/>
        <v/>
      </c>
      <c r="D195" s="187" t="str">
        <f t="shared" si="119"/>
        <v/>
      </c>
      <c r="E195" s="2171"/>
      <c r="F195" s="1920" t="str">
        <f>IF(F121&gt;0,MAX(G115:G120),"")</f>
        <v/>
      </c>
      <c r="G195" s="1921"/>
      <c r="H195" s="1920" t="str">
        <f>IF(H121&gt;0,MAX(I115:I120),"")</f>
        <v/>
      </c>
      <c r="I195" s="1921"/>
      <c r="J195" s="1920" t="str">
        <f>IF(J121&gt;0,MAX(K115:K120),"")</f>
        <v/>
      </c>
      <c r="K195" s="1921"/>
      <c r="L195" s="1920" t="str">
        <f>IF(L121&gt;0,MAX(M115:M120),"")</f>
        <v/>
      </c>
      <c r="M195" s="1921"/>
      <c r="N195" s="1920" t="str">
        <f>IF(N121&gt;0,MAX(O115:O120),"")</f>
        <v/>
      </c>
      <c r="O195" s="1921"/>
      <c r="P195" s="1920" t="str">
        <f>IF(P121&gt;0,MAX(Q115:Q120),"")</f>
        <v/>
      </c>
      <c r="Q195" s="1921"/>
      <c r="R195" s="1920" t="str">
        <f>IF(R121&gt;0,MAX(S115:S120),"")</f>
        <v/>
      </c>
      <c r="S195" s="1921"/>
      <c r="T195" s="1920" t="str">
        <f>IF(T121&gt;0,MAX(U115:U120),"")</f>
        <v/>
      </c>
      <c r="U195" s="1921"/>
      <c r="V195" s="131"/>
      <c r="W195" s="135"/>
      <c r="X195" s="135"/>
      <c r="Y195" s="135"/>
    </row>
    <row r="196" spans="2:25" ht="12.75" customHeight="1" thickBot="1">
      <c r="B196" s="1244" t="str">
        <f t="shared" si="118"/>
        <v/>
      </c>
      <c r="C196" s="188" t="str">
        <f t="shared" si="119"/>
        <v/>
      </c>
      <c r="D196" s="189" t="str">
        <f t="shared" si="119"/>
        <v/>
      </c>
      <c r="E196" s="2172"/>
      <c r="F196" s="1922"/>
      <c r="G196" s="1923"/>
      <c r="H196" s="1922"/>
      <c r="I196" s="1923"/>
      <c r="J196" s="1922"/>
      <c r="K196" s="1923"/>
      <c r="L196" s="1922"/>
      <c r="M196" s="1923"/>
      <c r="N196" s="1922"/>
      <c r="O196" s="1923"/>
      <c r="P196" s="1922"/>
      <c r="Q196" s="1923"/>
      <c r="R196" s="1922"/>
      <c r="S196" s="1923"/>
      <c r="T196" s="1922"/>
      <c r="U196" s="1923"/>
      <c r="V196" s="131"/>
      <c r="W196" s="135"/>
      <c r="X196" s="135"/>
      <c r="Y196" s="135"/>
    </row>
    <row r="197" spans="2:25" ht="22.5" customHeight="1" thickTop="1">
      <c r="B197" s="1244" t="s">
        <v>56</v>
      </c>
      <c r="C197" s="190" t="s">
        <v>1269</v>
      </c>
      <c r="D197" s="191"/>
      <c r="E197" s="131"/>
      <c r="F197" s="131"/>
      <c r="G197" s="131"/>
      <c r="H197" s="131"/>
      <c r="I197" s="131"/>
      <c r="J197" s="131"/>
      <c r="K197" s="131"/>
      <c r="L197" s="131"/>
      <c r="M197" s="131"/>
      <c r="N197" s="131"/>
      <c r="O197" s="131"/>
      <c r="P197" s="131"/>
      <c r="Q197" s="131"/>
      <c r="R197" s="131"/>
      <c r="S197" s="131"/>
      <c r="T197" s="131"/>
      <c r="U197" s="131"/>
      <c r="V197" s="131"/>
      <c r="W197" s="135"/>
      <c r="X197" s="135"/>
      <c r="Y197" s="135"/>
    </row>
    <row r="198" spans="2:25" ht="69.75" customHeight="1">
      <c r="B198" s="1244" t="s">
        <v>56</v>
      </c>
      <c r="C198" s="2044"/>
      <c r="D198" s="2045"/>
      <c r="E198" s="2045"/>
      <c r="F198" s="2045"/>
      <c r="G198" s="2045"/>
      <c r="H198" s="2045"/>
      <c r="I198" s="2045"/>
      <c r="J198" s="2045"/>
      <c r="K198" s="2045"/>
      <c r="L198" s="2045"/>
      <c r="M198" s="2045"/>
      <c r="N198" s="2045"/>
      <c r="O198" s="2045"/>
      <c r="P198" s="2045"/>
      <c r="Q198" s="2045"/>
      <c r="R198" s="2045"/>
      <c r="S198" s="2045"/>
      <c r="T198" s="2045"/>
      <c r="U198" s="2046"/>
      <c r="V198" s="131"/>
      <c r="W198" s="135"/>
      <c r="X198" s="135"/>
      <c r="Y198" s="135"/>
    </row>
    <row r="199" spans="2:25" ht="69.75" customHeight="1">
      <c r="B199" s="1244" t="s">
        <v>56</v>
      </c>
      <c r="C199" s="2047"/>
      <c r="D199" s="2048"/>
      <c r="E199" s="2048"/>
      <c r="F199" s="2048"/>
      <c r="G199" s="2048"/>
      <c r="H199" s="2048"/>
      <c r="I199" s="2048"/>
      <c r="J199" s="2048"/>
      <c r="K199" s="2048"/>
      <c r="L199" s="2048"/>
      <c r="M199" s="2048"/>
      <c r="N199" s="2048"/>
      <c r="O199" s="2048"/>
      <c r="P199" s="2048"/>
      <c r="Q199" s="2048"/>
      <c r="R199" s="2048"/>
      <c r="S199" s="2048"/>
      <c r="T199" s="2048"/>
      <c r="U199" s="2049"/>
      <c r="V199" s="131"/>
      <c r="W199" s="135"/>
      <c r="X199" s="135"/>
      <c r="Y199" s="135"/>
    </row>
    <row r="200" spans="2:25" ht="4.5" customHeight="1">
      <c r="B200" s="1244" t="s">
        <v>56</v>
      </c>
      <c r="C200" s="131"/>
      <c r="D200" s="131"/>
      <c r="E200" s="131"/>
      <c r="F200" s="131"/>
      <c r="G200" s="131"/>
      <c r="H200" s="131"/>
      <c r="I200" s="131"/>
      <c r="J200" s="131"/>
      <c r="K200" s="131"/>
      <c r="L200" s="131"/>
      <c r="M200" s="131"/>
      <c r="N200" s="131"/>
      <c r="O200" s="131"/>
      <c r="P200" s="131"/>
      <c r="Q200" s="131"/>
      <c r="R200" s="131"/>
      <c r="S200" s="131"/>
      <c r="T200" s="131"/>
      <c r="U200" s="131"/>
      <c r="V200" s="131"/>
      <c r="W200" s="135"/>
      <c r="X200" s="135"/>
      <c r="Y200" s="135"/>
    </row>
    <row r="201" spans="2:25" ht="2.25" customHeight="1">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row>
    <row r="202" spans="2:25" ht="2.25" customHeight="1">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row>
    <row r="203" spans="2:25" ht="2.25" customHeight="1">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row>
    <row r="204" spans="2:25" ht="2.25" customHeight="1">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row>
    <row r="205" spans="2:25" ht="2.25" customHeight="1">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row>
    <row r="206" spans="2:25" ht="2.25" customHeight="1">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row>
    <row r="207" spans="2:2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row>
    <row r="208" spans="2:2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row>
    <row r="209" spans="2:2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row>
  </sheetData>
  <sheetProtection sheet="1" objects="1" scenarios="1" formatCells="0" formatRows="0" autoFilter="0"/>
  <autoFilter ref="A6:B200"/>
  <mergeCells count="528">
    <mergeCell ref="B1:B3"/>
    <mergeCell ref="Z1:AA1"/>
    <mergeCell ref="H3:I3"/>
    <mergeCell ref="B4:B5"/>
    <mergeCell ref="D4:D6"/>
    <mergeCell ref="F4:G4"/>
    <mergeCell ref="H4:I4"/>
    <mergeCell ref="J4:K4"/>
    <mergeCell ref="L4:M4"/>
    <mergeCell ref="N4:O4"/>
    <mergeCell ref="P4:Q4"/>
    <mergeCell ref="R4:S4"/>
    <mergeCell ref="T4:U4"/>
    <mergeCell ref="Y4:Z4"/>
    <mergeCell ref="F5:G5"/>
    <mergeCell ref="H5:I5"/>
    <mergeCell ref="J5:K5"/>
    <mergeCell ref="L5:M5"/>
    <mergeCell ref="N5:O5"/>
    <mergeCell ref="P5:Q5"/>
    <mergeCell ref="D15:D17"/>
    <mergeCell ref="F15:G15"/>
    <mergeCell ref="H15:I15"/>
    <mergeCell ref="J15:K15"/>
    <mergeCell ref="L15:M15"/>
    <mergeCell ref="N15:O15"/>
    <mergeCell ref="R5:S5"/>
    <mergeCell ref="T5:U5"/>
    <mergeCell ref="F13:G13"/>
    <mergeCell ref="H13:I13"/>
    <mergeCell ref="J13:K13"/>
    <mergeCell ref="L13:M13"/>
    <mergeCell ref="N13:O13"/>
    <mergeCell ref="P13:Q13"/>
    <mergeCell ref="R13:S13"/>
    <mergeCell ref="T13:U13"/>
    <mergeCell ref="P15:Q15"/>
    <mergeCell ref="R15:S15"/>
    <mergeCell ref="T15:U15"/>
    <mergeCell ref="F16:G16"/>
    <mergeCell ref="H16:I16"/>
    <mergeCell ref="J16:K16"/>
    <mergeCell ref="L16:M16"/>
    <mergeCell ref="N16:O16"/>
    <mergeCell ref="P16:Q16"/>
    <mergeCell ref="R16:S16"/>
    <mergeCell ref="T16:U16"/>
    <mergeCell ref="F24:G24"/>
    <mergeCell ref="H24:I24"/>
    <mergeCell ref="J24:K24"/>
    <mergeCell ref="L24:M24"/>
    <mergeCell ref="N24:O24"/>
    <mergeCell ref="P24:Q24"/>
    <mergeCell ref="R24:S24"/>
    <mergeCell ref="T24:U24"/>
    <mergeCell ref="P26:Q26"/>
    <mergeCell ref="R26:S26"/>
    <mergeCell ref="T26:U26"/>
    <mergeCell ref="F27:G27"/>
    <mergeCell ref="H27:I27"/>
    <mergeCell ref="J27:K27"/>
    <mergeCell ref="L27:M27"/>
    <mergeCell ref="N27:O27"/>
    <mergeCell ref="P27:Q27"/>
    <mergeCell ref="R27:S27"/>
    <mergeCell ref="F26:G26"/>
    <mergeCell ref="H26:I26"/>
    <mergeCell ref="J26:K26"/>
    <mergeCell ref="L26:M26"/>
    <mergeCell ref="N26:O26"/>
    <mergeCell ref="D37:D39"/>
    <mergeCell ref="F37:G37"/>
    <mergeCell ref="H37:I37"/>
    <mergeCell ref="J37:K37"/>
    <mergeCell ref="L37:M37"/>
    <mergeCell ref="N37:O37"/>
    <mergeCell ref="T27:U27"/>
    <mergeCell ref="F35:G35"/>
    <mergeCell ref="H35:I35"/>
    <mergeCell ref="J35:K35"/>
    <mergeCell ref="L35:M35"/>
    <mergeCell ref="N35:O35"/>
    <mergeCell ref="P35:Q35"/>
    <mergeCell ref="R35:S35"/>
    <mergeCell ref="T35:U35"/>
    <mergeCell ref="D26:D28"/>
    <mergeCell ref="P37:Q37"/>
    <mergeCell ref="R37:S37"/>
    <mergeCell ref="T37:U37"/>
    <mergeCell ref="F38:G38"/>
    <mergeCell ref="H38:I38"/>
    <mergeCell ref="J38:K38"/>
    <mergeCell ref="L38:M38"/>
    <mergeCell ref="N38:O38"/>
    <mergeCell ref="P38:Q38"/>
    <mergeCell ref="R38:S38"/>
    <mergeCell ref="T38:U38"/>
    <mergeCell ref="F46:G46"/>
    <mergeCell ref="H46:I46"/>
    <mergeCell ref="J46:K46"/>
    <mergeCell ref="L46:M46"/>
    <mergeCell ref="N46:O46"/>
    <mergeCell ref="P46:Q46"/>
    <mergeCell ref="R46:S46"/>
    <mergeCell ref="T46:U46"/>
    <mergeCell ref="P48:Q48"/>
    <mergeCell ref="R48:S48"/>
    <mergeCell ref="T48:U48"/>
    <mergeCell ref="F49:G49"/>
    <mergeCell ref="H49:I49"/>
    <mergeCell ref="J49:K49"/>
    <mergeCell ref="L49:M49"/>
    <mergeCell ref="N49:O49"/>
    <mergeCell ref="P49:Q49"/>
    <mergeCell ref="R49:S49"/>
    <mergeCell ref="F48:G48"/>
    <mergeCell ref="H48:I48"/>
    <mergeCell ref="J48:K48"/>
    <mergeCell ref="L48:M48"/>
    <mergeCell ref="N48:O48"/>
    <mergeCell ref="D68:D70"/>
    <mergeCell ref="F68:G68"/>
    <mergeCell ref="H68:I68"/>
    <mergeCell ref="J68:K68"/>
    <mergeCell ref="L68:M68"/>
    <mergeCell ref="N68:O68"/>
    <mergeCell ref="T49:U49"/>
    <mergeCell ref="F57:G57"/>
    <mergeCell ref="H57:I57"/>
    <mergeCell ref="J57:K57"/>
    <mergeCell ref="L57:M57"/>
    <mergeCell ref="N57:O57"/>
    <mergeCell ref="P57:Q57"/>
    <mergeCell ref="R57:S57"/>
    <mergeCell ref="T57:U57"/>
    <mergeCell ref="D48:D50"/>
    <mergeCell ref="P68:Q68"/>
    <mergeCell ref="R68:S68"/>
    <mergeCell ref="T68:U68"/>
    <mergeCell ref="F69:G69"/>
    <mergeCell ref="H69:I69"/>
    <mergeCell ref="J69:K69"/>
    <mergeCell ref="L69:M69"/>
    <mergeCell ref="N69:O69"/>
    <mergeCell ref="P69:Q69"/>
    <mergeCell ref="R69:S69"/>
    <mergeCell ref="T69:U69"/>
    <mergeCell ref="F77:G77"/>
    <mergeCell ref="H77:I77"/>
    <mergeCell ref="J77:K77"/>
    <mergeCell ref="L77:M77"/>
    <mergeCell ref="N77:O77"/>
    <mergeCell ref="P77:Q77"/>
    <mergeCell ref="R77:S77"/>
    <mergeCell ref="T77:U77"/>
    <mergeCell ref="P79:Q79"/>
    <mergeCell ref="R79:S79"/>
    <mergeCell ref="T79:U79"/>
    <mergeCell ref="F80:G80"/>
    <mergeCell ref="H80:I80"/>
    <mergeCell ref="J80:K80"/>
    <mergeCell ref="L80:M80"/>
    <mergeCell ref="N80:O80"/>
    <mergeCell ref="P80:Q80"/>
    <mergeCell ref="R80:S80"/>
    <mergeCell ref="F79:G79"/>
    <mergeCell ref="H79:I79"/>
    <mergeCell ref="J79:K79"/>
    <mergeCell ref="L79:M79"/>
    <mergeCell ref="N79:O79"/>
    <mergeCell ref="D90:D92"/>
    <mergeCell ref="F90:G90"/>
    <mergeCell ref="H90:I90"/>
    <mergeCell ref="J90:K90"/>
    <mergeCell ref="L90:M90"/>
    <mergeCell ref="N90:O90"/>
    <mergeCell ref="T80:U80"/>
    <mergeCell ref="F88:G88"/>
    <mergeCell ref="H88:I88"/>
    <mergeCell ref="J88:K88"/>
    <mergeCell ref="L88:M88"/>
    <mergeCell ref="N88:O88"/>
    <mergeCell ref="P88:Q88"/>
    <mergeCell ref="R88:S88"/>
    <mergeCell ref="T88:U88"/>
    <mergeCell ref="D79:D81"/>
    <mergeCell ref="P90:Q90"/>
    <mergeCell ref="R90:S90"/>
    <mergeCell ref="T90:U90"/>
    <mergeCell ref="F91:G91"/>
    <mergeCell ref="H91:I91"/>
    <mergeCell ref="J91:K91"/>
    <mergeCell ref="L91:M91"/>
    <mergeCell ref="N91:O91"/>
    <mergeCell ref="P91:Q91"/>
    <mergeCell ref="R91:S91"/>
    <mergeCell ref="T91:U91"/>
    <mergeCell ref="F99:G99"/>
    <mergeCell ref="H99:I99"/>
    <mergeCell ref="J99:K99"/>
    <mergeCell ref="L99:M99"/>
    <mergeCell ref="N99:O99"/>
    <mergeCell ref="P99:Q99"/>
    <mergeCell ref="R99:S99"/>
    <mergeCell ref="T99:U99"/>
    <mergeCell ref="P101:Q101"/>
    <mergeCell ref="R101:S101"/>
    <mergeCell ref="T101:U101"/>
    <mergeCell ref="F102:G102"/>
    <mergeCell ref="H102:I102"/>
    <mergeCell ref="J102:K102"/>
    <mergeCell ref="L102:M102"/>
    <mergeCell ref="N102:O102"/>
    <mergeCell ref="P102:Q102"/>
    <mergeCell ref="R102:S102"/>
    <mergeCell ref="F101:G101"/>
    <mergeCell ref="H101:I101"/>
    <mergeCell ref="J101:K101"/>
    <mergeCell ref="L101:M101"/>
    <mergeCell ref="N101:O101"/>
    <mergeCell ref="D112:D114"/>
    <mergeCell ref="F112:G112"/>
    <mergeCell ref="H112:I112"/>
    <mergeCell ref="J112:K112"/>
    <mergeCell ref="L112:M112"/>
    <mergeCell ref="N112:O112"/>
    <mergeCell ref="T102:U102"/>
    <mergeCell ref="F110:G110"/>
    <mergeCell ref="H110:I110"/>
    <mergeCell ref="J110:K110"/>
    <mergeCell ref="L110:M110"/>
    <mergeCell ref="N110:O110"/>
    <mergeCell ref="P110:Q110"/>
    <mergeCell ref="R110:S110"/>
    <mergeCell ref="T110:U110"/>
    <mergeCell ref="D101:D103"/>
    <mergeCell ref="P112:Q112"/>
    <mergeCell ref="R112:S112"/>
    <mergeCell ref="T112:U112"/>
    <mergeCell ref="F113:G113"/>
    <mergeCell ref="H113:I113"/>
    <mergeCell ref="J113:K113"/>
    <mergeCell ref="L113:M113"/>
    <mergeCell ref="N113:O113"/>
    <mergeCell ref="P113:Q113"/>
    <mergeCell ref="R113:S113"/>
    <mergeCell ref="T113:U113"/>
    <mergeCell ref="F121:G121"/>
    <mergeCell ref="H121:I121"/>
    <mergeCell ref="J121:K121"/>
    <mergeCell ref="L121:M121"/>
    <mergeCell ref="N121:O121"/>
    <mergeCell ref="P121:Q121"/>
    <mergeCell ref="R121:S121"/>
    <mergeCell ref="T121:U121"/>
    <mergeCell ref="C135:C136"/>
    <mergeCell ref="D135:D136"/>
    <mergeCell ref="E135:E136"/>
    <mergeCell ref="F135:U135"/>
    <mergeCell ref="F136:G136"/>
    <mergeCell ref="H136:I136"/>
    <mergeCell ref="J136:K136"/>
    <mergeCell ref="L136:M136"/>
    <mergeCell ref="N136:O136"/>
    <mergeCell ref="P136:Q136"/>
    <mergeCell ref="R136:S136"/>
    <mergeCell ref="T136:U136"/>
    <mergeCell ref="T140:U140"/>
    <mergeCell ref="R141:S142"/>
    <mergeCell ref="T141:U142"/>
    <mergeCell ref="E137:E139"/>
    <mergeCell ref="F137:G139"/>
    <mergeCell ref="H137:I139"/>
    <mergeCell ref="J137:K139"/>
    <mergeCell ref="L137:M139"/>
    <mergeCell ref="N137:O139"/>
    <mergeCell ref="P137:Q139"/>
    <mergeCell ref="R137:S139"/>
    <mergeCell ref="T137:U139"/>
    <mergeCell ref="P143:Q145"/>
    <mergeCell ref="R143:S145"/>
    <mergeCell ref="F141:G142"/>
    <mergeCell ref="H141:I142"/>
    <mergeCell ref="J141:K142"/>
    <mergeCell ref="L141:M142"/>
    <mergeCell ref="N141:O142"/>
    <mergeCell ref="P141:Q142"/>
    <mergeCell ref="E140:E142"/>
    <mergeCell ref="F140:G140"/>
    <mergeCell ref="H140:I140"/>
    <mergeCell ref="J140:K140"/>
    <mergeCell ref="L140:M140"/>
    <mergeCell ref="N140:O140"/>
    <mergeCell ref="P140:Q140"/>
    <mergeCell ref="R140:S140"/>
    <mergeCell ref="F147:G148"/>
    <mergeCell ref="H147:I148"/>
    <mergeCell ref="J147:K148"/>
    <mergeCell ref="L147:M148"/>
    <mergeCell ref="N147:O148"/>
    <mergeCell ref="P147:Q148"/>
    <mergeCell ref="T143:U145"/>
    <mergeCell ref="E146:E148"/>
    <mergeCell ref="F146:G146"/>
    <mergeCell ref="H146:I146"/>
    <mergeCell ref="J146:K146"/>
    <mergeCell ref="L146:M146"/>
    <mergeCell ref="N146:O146"/>
    <mergeCell ref="P146:Q146"/>
    <mergeCell ref="R146:S146"/>
    <mergeCell ref="T146:U146"/>
    <mergeCell ref="R147:S148"/>
    <mergeCell ref="T147:U148"/>
    <mergeCell ref="E143:E145"/>
    <mergeCell ref="F143:G145"/>
    <mergeCell ref="H143:I145"/>
    <mergeCell ref="J143:K145"/>
    <mergeCell ref="L143:M145"/>
    <mergeCell ref="N143:O145"/>
    <mergeCell ref="T149:U151"/>
    <mergeCell ref="E152:E154"/>
    <mergeCell ref="F152:G152"/>
    <mergeCell ref="H152:I152"/>
    <mergeCell ref="J152:K152"/>
    <mergeCell ref="L152:M152"/>
    <mergeCell ref="N152:O152"/>
    <mergeCell ref="P152:Q152"/>
    <mergeCell ref="R152:S152"/>
    <mergeCell ref="T152:U152"/>
    <mergeCell ref="R153:S154"/>
    <mergeCell ref="T153:U154"/>
    <mergeCell ref="E149:E151"/>
    <mergeCell ref="F149:G151"/>
    <mergeCell ref="H149:I151"/>
    <mergeCell ref="J149:K151"/>
    <mergeCell ref="L149:M151"/>
    <mergeCell ref="N149:O151"/>
    <mergeCell ref="P149:Q151"/>
    <mergeCell ref="R149:S151"/>
    <mergeCell ref="E155:E157"/>
    <mergeCell ref="F155:G157"/>
    <mergeCell ref="H155:I157"/>
    <mergeCell ref="J155:K157"/>
    <mergeCell ref="L155:M157"/>
    <mergeCell ref="N155:O157"/>
    <mergeCell ref="P155:Q157"/>
    <mergeCell ref="R155:S157"/>
    <mergeCell ref="F153:G154"/>
    <mergeCell ref="H153:I154"/>
    <mergeCell ref="J153:K154"/>
    <mergeCell ref="L153:M154"/>
    <mergeCell ref="N153:O154"/>
    <mergeCell ref="P153:Q154"/>
    <mergeCell ref="E158:E160"/>
    <mergeCell ref="F158:G158"/>
    <mergeCell ref="H158:I158"/>
    <mergeCell ref="J158:K158"/>
    <mergeCell ref="L158:M158"/>
    <mergeCell ref="N158:O158"/>
    <mergeCell ref="P158:Q158"/>
    <mergeCell ref="R158:S158"/>
    <mergeCell ref="T158:U158"/>
    <mergeCell ref="R159:S160"/>
    <mergeCell ref="T159:U160"/>
    <mergeCell ref="P161:Q163"/>
    <mergeCell ref="R161:S163"/>
    <mergeCell ref="F159:G160"/>
    <mergeCell ref="H159:I160"/>
    <mergeCell ref="J159:K160"/>
    <mergeCell ref="L159:M160"/>
    <mergeCell ref="N159:O160"/>
    <mergeCell ref="P159:Q160"/>
    <mergeCell ref="T155:U157"/>
    <mergeCell ref="F165:G166"/>
    <mergeCell ref="H165:I166"/>
    <mergeCell ref="J165:K166"/>
    <mergeCell ref="L165:M166"/>
    <mergeCell ref="N165:O166"/>
    <mergeCell ref="P165:Q166"/>
    <mergeCell ref="T161:U163"/>
    <mergeCell ref="E164:E166"/>
    <mergeCell ref="F164:G164"/>
    <mergeCell ref="H164:I164"/>
    <mergeCell ref="J164:K164"/>
    <mergeCell ref="L164:M164"/>
    <mergeCell ref="N164:O164"/>
    <mergeCell ref="P164:Q164"/>
    <mergeCell ref="R164:S164"/>
    <mergeCell ref="T164:U164"/>
    <mergeCell ref="R165:S166"/>
    <mergeCell ref="T165:U166"/>
    <mergeCell ref="E161:E163"/>
    <mergeCell ref="F161:G163"/>
    <mergeCell ref="H161:I163"/>
    <mergeCell ref="J161:K163"/>
    <mergeCell ref="L161:M163"/>
    <mergeCell ref="N161:O163"/>
    <mergeCell ref="T167:U169"/>
    <mergeCell ref="E170:E172"/>
    <mergeCell ref="F170:G170"/>
    <mergeCell ref="H170:I170"/>
    <mergeCell ref="J170:K170"/>
    <mergeCell ref="L170:M170"/>
    <mergeCell ref="N170:O170"/>
    <mergeCell ref="P170:Q170"/>
    <mergeCell ref="R170:S170"/>
    <mergeCell ref="T170:U170"/>
    <mergeCell ref="R171:S172"/>
    <mergeCell ref="T171:U172"/>
    <mergeCell ref="E167:E169"/>
    <mergeCell ref="F167:G169"/>
    <mergeCell ref="H167:I169"/>
    <mergeCell ref="J167:K169"/>
    <mergeCell ref="L167:M169"/>
    <mergeCell ref="N167:O169"/>
    <mergeCell ref="P167:Q169"/>
    <mergeCell ref="R167:S169"/>
    <mergeCell ref="E173:E175"/>
    <mergeCell ref="F173:G175"/>
    <mergeCell ref="H173:I175"/>
    <mergeCell ref="J173:K175"/>
    <mergeCell ref="L173:M175"/>
    <mergeCell ref="N173:O175"/>
    <mergeCell ref="P173:Q175"/>
    <mergeCell ref="R173:S175"/>
    <mergeCell ref="F171:G172"/>
    <mergeCell ref="H171:I172"/>
    <mergeCell ref="J171:K172"/>
    <mergeCell ref="L171:M172"/>
    <mergeCell ref="N171:O172"/>
    <mergeCell ref="P171:Q172"/>
    <mergeCell ref="E176:E178"/>
    <mergeCell ref="F176:G176"/>
    <mergeCell ref="H176:I176"/>
    <mergeCell ref="J176:K176"/>
    <mergeCell ref="L176:M176"/>
    <mergeCell ref="N176:O176"/>
    <mergeCell ref="P176:Q176"/>
    <mergeCell ref="R176:S176"/>
    <mergeCell ref="T176:U176"/>
    <mergeCell ref="R177:S178"/>
    <mergeCell ref="T177:U178"/>
    <mergeCell ref="P179:Q181"/>
    <mergeCell ref="R179:S181"/>
    <mergeCell ref="F177:G178"/>
    <mergeCell ref="H177:I178"/>
    <mergeCell ref="J177:K178"/>
    <mergeCell ref="L177:M178"/>
    <mergeCell ref="N177:O178"/>
    <mergeCell ref="P177:Q178"/>
    <mergeCell ref="T173:U175"/>
    <mergeCell ref="F183:G184"/>
    <mergeCell ref="H183:I184"/>
    <mergeCell ref="J183:K184"/>
    <mergeCell ref="L183:M184"/>
    <mergeCell ref="N183:O184"/>
    <mergeCell ref="P183:Q184"/>
    <mergeCell ref="T179:U181"/>
    <mergeCell ref="E182:E184"/>
    <mergeCell ref="F182:G182"/>
    <mergeCell ref="H182:I182"/>
    <mergeCell ref="J182:K182"/>
    <mergeCell ref="L182:M182"/>
    <mergeCell ref="N182:O182"/>
    <mergeCell ref="P182:Q182"/>
    <mergeCell ref="R182:S182"/>
    <mergeCell ref="T182:U182"/>
    <mergeCell ref="R183:S184"/>
    <mergeCell ref="T183:U184"/>
    <mergeCell ref="E179:E181"/>
    <mergeCell ref="F179:G181"/>
    <mergeCell ref="H179:I181"/>
    <mergeCell ref="J179:K181"/>
    <mergeCell ref="L179:M181"/>
    <mergeCell ref="N179:O181"/>
    <mergeCell ref="T185:U187"/>
    <mergeCell ref="E188:E190"/>
    <mergeCell ref="F188:G188"/>
    <mergeCell ref="H188:I188"/>
    <mergeCell ref="J188:K188"/>
    <mergeCell ref="L188:M188"/>
    <mergeCell ref="N188:O188"/>
    <mergeCell ref="P188:Q188"/>
    <mergeCell ref="R188:S188"/>
    <mergeCell ref="T188:U188"/>
    <mergeCell ref="R189:S190"/>
    <mergeCell ref="T189:U190"/>
    <mergeCell ref="E185:E187"/>
    <mergeCell ref="F185:G187"/>
    <mergeCell ref="H185:I187"/>
    <mergeCell ref="J185:K187"/>
    <mergeCell ref="L185:M187"/>
    <mergeCell ref="N185:O187"/>
    <mergeCell ref="P185:Q187"/>
    <mergeCell ref="R185:S187"/>
    <mergeCell ref="N191:O193"/>
    <mergeCell ref="P191:Q193"/>
    <mergeCell ref="R191:S193"/>
    <mergeCell ref="F189:G190"/>
    <mergeCell ref="H189:I190"/>
    <mergeCell ref="J189:K190"/>
    <mergeCell ref="L189:M190"/>
    <mergeCell ref="N189:O190"/>
    <mergeCell ref="P189:Q190"/>
    <mergeCell ref="C198:U199"/>
    <mergeCell ref="F195:G196"/>
    <mergeCell ref="H195:I196"/>
    <mergeCell ref="J195:K196"/>
    <mergeCell ref="L195:M196"/>
    <mergeCell ref="N195:O196"/>
    <mergeCell ref="P195:Q196"/>
    <mergeCell ref="T191:U193"/>
    <mergeCell ref="E194:E196"/>
    <mergeCell ref="F194:G194"/>
    <mergeCell ref="H194:I194"/>
    <mergeCell ref="J194:K194"/>
    <mergeCell ref="L194:M194"/>
    <mergeCell ref="N194:O194"/>
    <mergeCell ref="P194:Q194"/>
    <mergeCell ref="R194:S194"/>
    <mergeCell ref="T194:U194"/>
    <mergeCell ref="R195:S196"/>
    <mergeCell ref="T195:U196"/>
    <mergeCell ref="E191:E193"/>
    <mergeCell ref="F191:G193"/>
    <mergeCell ref="H191:I193"/>
    <mergeCell ref="J191:K193"/>
    <mergeCell ref="L191:M193"/>
  </mergeCells>
  <conditionalFormatting sqref="C4 C15 C26 C37 C48 C68 C79 C90 C101 C112">
    <cfRule type="expression" dxfId="136" priority="17" stopIfTrue="1">
      <formula>AA3&gt;10</formula>
    </cfRule>
  </conditionalFormatting>
  <conditionalFormatting sqref="Z3 Z100 Z14 Z25 Z36 Z47 Z67 Z78 Z89 Z111">
    <cfRule type="expression" dxfId="135" priority="19" stopIfTrue="1">
      <formula>AA3&gt;10</formula>
    </cfRule>
  </conditionalFormatting>
  <conditionalFormatting sqref="U14 U25 U36 U47 U67 U78 U89 U100 U111">
    <cfRule type="expression" dxfId="134" priority="20" stopIfTrue="1">
      <formula>AD14&lt;0</formula>
    </cfRule>
  </conditionalFormatting>
  <conditionalFormatting sqref="Q111 Q14 Q25 Q36 Q47 Q67 Q78 Q89 Q100">
    <cfRule type="expression" dxfId="133" priority="21" stopIfTrue="1">
      <formula>AD14&lt;0</formula>
    </cfRule>
  </conditionalFormatting>
  <conditionalFormatting sqref="R111 R14 R25 R36 R47 R67 R78 R89 R100">
    <cfRule type="expression" dxfId="132" priority="22" stopIfTrue="1">
      <formula>AD14&lt;0</formula>
    </cfRule>
  </conditionalFormatting>
  <conditionalFormatting sqref="S111 S14 S25 S36 S47 S67 S78 S89 S100">
    <cfRule type="expression" dxfId="131" priority="23" stopIfTrue="1">
      <formula>AD14&lt;0</formula>
    </cfRule>
  </conditionalFormatting>
  <conditionalFormatting sqref="T111 T14 T25 T36 T47 T67 T78 T89 T100">
    <cfRule type="expression" dxfId="130" priority="24" stopIfTrue="1">
      <formula>AD14&lt;0</formula>
    </cfRule>
  </conditionalFormatting>
  <conditionalFormatting sqref="AA3 AA14 AA25 AA36 AA47 AA67 AA78 AA89 AA100 AA111">
    <cfRule type="expression" dxfId="129" priority="18" stopIfTrue="1">
      <formula>AA3&gt;10</formula>
    </cfRule>
  </conditionalFormatting>
  <conditionalFormatting sqref="G123">
    <cfRule type="expression" dxfId="128" priority="16" stopIfTrue="1">
      <formula>G123&gt;30</formula>
    </cfRule>
  </conditionalFormatting>
  <conditionalFormatting sqref="G59">
    <cfRule type="expression" dxfId="127" priority="15" stopIfTrue="1">
      <formula>G59&gt;30</formula>
    </cfRule>
  </conditionalFormatting>
  <conditionalFormatting sqref="P14 P25 P36 P47 P67 P78 P89 P100 P111">
    <cfRule type="expression" dxfId="126" priority="25" stopIfTrue="1">
      <formula>AD14&lt;0</formula>
    </cfRule>
  </conditionalFormatting>
  <conditionalFormatting sqref="P1:U1">
    <cfRule type="expression" dxfId="125" priority="26" stopIfTrue="1">
      <formula>$AD$3&lt;0</formula>
    </cfRule>
  </conditionalFormatting>
  <conditionalFormatting sqref="S123">
    <cfRule type="expression" dxfId="124" priority="9" stopIfTrue="1">
      <formula>S123&gt;31</formula>
    </cfRule>
  </conditionalFormatting>
  <conditionalFormatting sqref="I59">
    <cfRule type="expression" dxfId="123" priority="7" stopIfTrue="1">
      <formula>I59&gt;31</formula>
    </cfRule>
  </conditionalFormatting>
  <conditionalFormatting sqref="U59">
    <cfRule type="expression" dxfId="122" priority="1" stopIfTrue="1">
      <formula>U59&gt;30</formula>
    </cfRule>
  </conditionalFormatting>
  <conditionalFormatting sqref="I123">
    <cfRule type="expression" dxfId="121" priority="14" stopIfTrue="1">
      <formula>I123&gt;31</formula>
    </cfRule>
  </conditionalFormatting>
  <conditionalFormatting sqref="K123">
    <cfRule type="expression" dxfId="120" priority="13" stopIfTrue="1">
      <formula>K123&gt;30</formula>
    </cfRule>
  </conditionalFormatting>
  <conditionalFormatting sqref="M123">
    <cfRule type="expression" dxfId="119" priority="12" stopIfTrue="1">
      <formula>M123&gt;31</formula>
    </cfRule>
  </conditionalFormatting>
  <conditionalFormatting sqref="O123">
    <cfRule type="expression" dxfId="118" priority="11" stopIfTrue="1">
      <formula>O123&gt;31</formula>
    </cfRule>
  </conditionalFormatting>
  <conditionalFormatting sqref="Q123">
    <cfRule type="expression" dxfId="117" priority="10" stopIfTrue="1">
      <formula>Q123&gt;30</formula>
    </cfRule>
  </conditionalFormatting>
  <conditionalFormatting sqref="U123">
    <cfRule type="expression" dxfId="116" priority="8" stopIfTrue="1">
      <formula>U123&gt;30</formula>
    </cfRule>
  </conditionalFormatting>
  <conditionalFormatting sqref="K59">
    <cfRule type="expression" dxfId="115" priority="6" stopIfTrue="1">
      <formula>K59&gt;30</formula>
    </cfRule>
  </conditionalFormatting>
  <conditionalFormatting sqref="M59">
    <cfRule type="expression" dxfId="114" priority="5" stopIfTrue="1">
      <formula>M59&gt;31</formula>
    </cfRule>
  </conditionalFormatting>
  <conditionalFormatting sqref="O59">
    <cfRule type="expression" dxfId="113" priority="4" stopIfTrue="1">
      <formula>O59&gt;31</formula>
    </cfRule>
  </conditionalFormatting>
  <conditionalFormatting sqref="Q59">
    <cfRule type="expression" dxfId="112" priority="3" stopIfTrue="1">
      <formula>Q59&gt;30</formula>
    </cfRule>
  </conditionalFormatting>
  <conditionalFormatting sqref="S59">
    <cfRule type="expression" dxfId="111" priority="2" stopIfTrue="1">
      <formula>S59&gt;31</formula>
    </cfRule>
  </conditionalFormatting>
  <dataValidations count="17">
    <dataValidation type="whole" allowBlank="1" showInputMessage="1" showErrorMessage="1" errorTitle="Plan rolnośrodowiskowy" error="Listopad ma przecież tylko 30 dni." prompt="Na pewno chcesz tu wpisać?" sqref="U8:U12 U94:U98 U19:U23 U30:U34 U41:U45 U105:U109 U52:U56 U72:U76 U83:U87 U116:U120">
      <formula1>0</formula1>
      <formula2>30</formula2>
    </dataValidation>
    <dataValidation type="whole" allowBlank="1" showInputMessage="1" showErrorMessage="1" errorTitle="Plan rolnośrodowiskowy" error="Październik ma przecież tylko 31 dni." prompt="Na pewno chcesz tu wpisać?" sqref="S8:S12 S94:S98 S19:S23 S30:S34 S41:S45 S105:S109 S52:S56 S72:S76 S83:S87 S116:S120">
      <formula1>0</formula1>
      <formula2>31</formula2>
    </dataValidation>
    <dataValidation type="whole" allowBlank="1" showInputMessage="1" showErrorMessage="1" errorTitle="Plan rolnośrodowiskowy" error="Wrzesień ma przecież tylko 30 dni." prompt="Na pewno chcesz tu wpisać?" sqref="Q8:Q12 Q94:Q98 Q19:Q23 Q30:Q34 Q41:Q45 Q105:Q109 Q52:Q56 Q72:Q76 Q83:Q87 Q116:Q120">
      <formula1>0</formula1>
      <formula2>30</formula2>
    </dataValidation>
    <dataValidation type="whole" allowBlank="1" showInputMessage="1" showErrorMessage="1" errorTitle="Plan rolnośrodowiskowy" error="Sierpień ma przecież tylko 31 dni." prompt="Na pewno chcesz tu wpisać?" sqref="O8:O12 O94:O98 O19:O23 O30:O34 O41:O45 O105:O109 O52:O56 O72:O76 O83:O87 O116:O120">
      <formula1>0</formula1>
      <formula2>31</formula2>
    </dataValidation>
    <dataValidation type="whole" allowBlank="1" showInputMessage="1" showErrorMessage="1" errorTitle="Plan rolnośrodowiskowy" error="Lipiec ma przecież tylko 31 dni." prompt="Na pewno chcesz tu wpisać?" sqref="M8:M12 M94:M98 M19:M23 M30:M34 M41:M45 M105:M109 M52:M56 M72:M76 M83:M87 M116:M120">
      <formula1>0</formula1>
      <formula2>31</formula2>
    </dataValidation>
    <dataValidation type="whole" allowBlank="1" showInputMessage="1" showErrorMessage="1" errorTitle="Plan rolnośrodowiskowy" error="Czerwiec ma przecież tylko 30 dni." prompt="Na pewno chcesz tu wpisać?" sqref="K116:K120 K94:K98 K19:K23 K30:K34 K41:K45 K105:K109 K52:K56 K72:K76 K83:K87 K8:K12">
      <formula1>0</formula1>
      <formula2>30</formula2>
    </dataValidation>
    <dataValidation type="whole" allowBlank="1" showInputMessage="1" showErrorMessage="1" errorTitle="Plan rolnośrodowiskowy" error="Maj ma przecież tylko 31 dni." prompt="Na pewno chcesz tu wpisać?" sqref="I8:I12 I94:I98 I19:I23 I30:I34 I41:I45 I105:I109 I52:I56 I72:I76 I83:I87 I116:I120">
      <formula1>0</formula1>
      <formula2>31</formula2>
    </dataValidation>
    <dataValidation type="whole" allowBlank="1" showInputMessage="1" showErrorMessage="1" errorTitle="Plan rolnośrodowiskowy" error="Kwiecień ma przecież tylko 30 dni." prompt="Na pewno chcesz tu wpisać?" sqref="G8:G12 G94:G98 G19:G23 G30:G34 G41:G45 G105:G109 G52:G56 G72:G76 G83:G87 G116:G120">
      <formula1>0</formula1>
      <formula2>30</formula2>
    </dataValidation>
    <dataValidation type="decimal" errorStyle="information" allowBlank="1" showErrorMessage="1" errorTitle="Plan Rolnośrodowiskowy" error="Wpisz obsadę zwierząt - ilość DJP/ha.  W pakietach maksymalna wielkość obsady to - 1 DJP/ha. Sprawdź - informacja po prawej stronie tabeli." sqref="J4:K4 J15:K15 J26:K26 J37:K37 J48:K48 J68:K68 J79:K79 J90:K90 J101:K101 J112:K112">
      <formula1>0</formula1>
      <formula2>1</formula2>
    </dataValidation>
    <dataValidation type="list" errorStyle="information" allowBlank="1" showErrorMessage="1" errorTitle="Plan Rolnośrodowiskowy" error="Według wymagań poszczególnych pakietów sezon pastwiskowy może trwać: 168 dni, 133 dni lub 86 dni. A dla koników polskich i koni huculskich cały rok - czyli 365 dni. Chcesz ustalić własny okres wypasania stada?" sqref="N4:O4 N112:O112 N101:O101 N90:O90 N79:O79 N68:O68 N48:O48 N37:O37 N26:O26 N15:O15">
      <formula1>$AD$5:$AD$9</formula1>
    </dataValidation>
    <dataValidation type="whole" allowBlank="1" showInputMessage="1" showErrorMessage="1" errorTitle="Plan Rolnośrodowiskowy" error="Ten miesiąc ma 31 dni." prompt="Sezon nie trwa dłużej jak do 15 października              Sprawdź - informacje po prawej stronie arkusza." sqref="S104 S7 S18 S29 S40 S51 S71 S82 S93 S115">
      <formula1>0</formula1>
      <formula2>31</formula2>
    </dataValidation>
    <dataValidation type="whole" allowBlank="1" showInputMessage="1" showErrorMessage="1" errorTitle="Plan Rolnośrodowiskowy" error="Miesiąc ma 30 dni." prompt="Sezon pastwiskowy zaczyna się nie wcześniej jak 1 maja, lecz  nie jest taki sam dla pak. 3 oraz 4 i 5.               Najlepiej  sprawdź.               Informnacje po prawej stronie arkusza." sqref="G7 G104 U104 U7 G18 U18 G29 U29 G40 U40 G51 U51 G71 U71 G82 U82 G93 U93 G115 U115">
      <formula1>0</formula1>
      <formula2>30</formula2>
    </dataValidation>
    <dataValidation type="whole" allowBlank="1" showErrorMessage="1" errorTitle="Plan Rolnośrodowiskowy" error="To nie apteka, wpisz całkowitą liczbę zwierząt." sqref="D7:D12 D104:D109 D18:D23 D29:D34 D40:D45 D51:D56 D115:D120 D82:D87 D93:D98 D71:D76">
      <formula1>0</formula1>
      <formula2>999999</formula2>
    </dataValidation>
    <dataValidation type="decimal" allowBlank="1" showErrorMessage="1" errorTitle="Plan Rolnośrodowiskowy" error="Tak się nie da. Wpisz liczbę." sqref="F4:G4 F79:G79 F68:G68 F15:G15 F90:G90 F101:G101 F26:G26 F112:G112 F48:G48 F37:G37">
      <formula1>0</formula1>
      <formula2>999999</formula2>
    </dataValidation>
    <dataValidation type="decimal" allowBlank="1" showErrorMessage="1" errorTitle="Plan Rolnośrodowiskowy" error="Dla buhaja DJP=1,4. Nie prowadzimy wypasu słoni." sqref="E82:E87 E7:E12 E93:E98 E104:E109 E18:E23 E29:E34 E40:E45 E51:E56 E115:E120 E71:E76">
      <formula1>0</formula1>
      <formula2>1.4</formula2>
    </dataValidation>
    <dataValidation type="whole" allowBlank="1" showInputMessage="1" showErrorMessage="1" errorTitle="Plan Rolnośrodowiskowy" error="Ten miesiąc ma 31 dni." prompt="Max. 31 dni." sqref="I82 I7 M7 M82 I93 I18 O82 O7 M18 O18 I104 M104 I29 M29 O29 O104 I40 I51 M51 M40 O40 O51 M93 O93 I71 M71 O71 I115 M115 O115">
      <formula1>0</formula1>
      <formula2>31</formula2>
    </dataValidation>
    <dataValidation type="whole" allowBlank="1" showInputMessage="1" showErrorMessage="1" errorTitle="Plan Rolnośrodowiskowy" error="Miesiąc ma 30 dni." prompt="Max. 30 dni." sqref="K40 K51 K7 K104 Q104 Q40 Q7 K93 Q51 K18 Q18 Q93 K71 K29 Q29 K82 Q82 Q71 K115 Q115">
      <formula1>0</formula1>
      <formula2>30</formula2>
    </dataValidation>
  </dataValidations>
  <printOptions horizontalCentered="1"/>
  <pageMargins left="0.51" right="0.23" top="0.82677165354330717" bottom="0.62" header="0.51181102362204722" footer="0.36"/>
  <pageSetup paperSize="9" scale="75" orientation="portrait" blackAndWhite="1" horizontalDpi="4294967295" verticalDpi="300" r:id="rId1"/>
  <headerFooter alignWithMargins="0">
    <oddHeader>&amp;CPLAN DZIAŁALNOŚCI ROLNOŚRODOWISKOWEJ</oddHeader>
    <oddFooter>&amp;C&amp;8&amp;A (str. &amp;P z &amp;N)&amp;R&amp;8Podpis doradcy/eksperta .........................</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1"/>
  </sheetPr>
  <dimension ref="A1:AU350"/>
  <sheetViews>
    <sheetView showGridLines="0" showZeros="0" topLeftCell="B63" workbookViewId="0">
      <selection activeCell="Q70" sqref="Q70"/>
    </sheetView>
  </sheetViews>
  <sheetFormatPr defaultColWidth="3.140625" defaultRowHeight="12.75"/>
  <cols>
    <col min="1" max="1" width="8.140625" style="28" hidden="1" customWidth="1"/>
    <col min="2" max="2" width="8.140625" style="28" customWidth="1"/>
    <col min="3" max="3" width="3.140625" style="28" customWidth="1"/>
    <col min="4" max="4" width="4.42578125" style="28" customWidth="1"/>
    <col min="5" max="5" width="4" style="28" customWidth="1"/>
    <col min="6" max="6" width="4.7109375" style="28" customWidth="1"/>
    <col min="7" max="7" width="11.5703125" style="28" customWidth="1"/>
    <col min="8" max="8" width="4.85546875" style="28" customWidth="1"/>
    <col min="9" max="9" width="1.7109375" style="28" customWidth="1"/>
    <col min="10" max="13" width="2.42578125" style="28" customWidth="1"/>
    <col min="14" max="14" width="4" style="28" customWidth="1"/>
    <col min="15" max="16" width="7" style="28" customWidth="1"/>
    <col min="17" max="17" width="4.28515625" style="28" customWidth="1"/>
    <col min="18" max="18" width="4" style="28" customWidth="1"/>
    <col min="19" max="20" width="2.85546875" style="28" customWidth="1"/>
    <col min="21" max="21" width="4.28515625" style="28" customWidth="1"/>
    <col min="22" max="23" width="5.140625" style="28" customWidth="1"/>
    <col min="24" max="24" width="4.28515625" style="28" customWidth="1"/>
    <col min="25" max="25" width="5.140625" style="28" customWidth="1"/>
    <col min="26" max="26" width="3.7109375" style="28" customWidth="1"/>
    <col min="27" max="27" width="4.28515625" style="28" customWidth="1"/>
    <col min="28" max="28" width="7.140625" style="28" customWidth="1"/>
    <col min="29" max="29" width="3.28515625" style="28" customWidth="1"/>
    <col min="30" max="30" width="3.140625" style="28"/>
    <col min="31" max="31" width="3.140625" style="28" hidden="1" customWidth="1"/>
    <col min="32" max="32" width="7.5703125" style="28" hidden="1" customWidth="1"/>
    <col min="33" max="38" width="10.140625" style="28" hidden="1" customWidth="1"/>
    <col min="39" max="47" width="3.140625" style="28" hidden="1" customWidth="1"/>
    <col min="48" max="49" width="3.140625" style="28" customWidth="1"/>
    <col min="50" max="50" width="3.140625" style="28"/>
    <col min="51" max="62" width="5.85546875" style="28" customWidth="1"/>
    <col min="63" max="16384" width="3.140625" style="28"/>
  </cols>
  <sheetData>
    <row r="1" spans="2:46" ht="8.25" customHeight="1">
      <c r="B1" s="1581" t="s">
        <v>89</v>
      </c>
    </row>
    <row r="2" spans="2:46" ht="18.75" customHeight="1">
      <c r="B2" s="1581"/>
      <c r="D2" s="1806" t="s">
        <v>291</v>
      </c>
      <c r="E2" s="1807"/>
      <c r="F2" s="1807"/>
      <c r="G2" s="1807"/>
      <c r="H2" s="1807"/>
      <c r="I2" s="1807"/>
      <c r="J2" s="1807"/>
      <c r="K2" s="1807"/>
      <c r="L2" s="1807"/>
      <c r="M2" s="1807"/>
      <c r="N2" s="1807"/>
      <c r="O2" s="1807"/>
      <c r="P2" s="1807"/>
      <c r="Q2" s="1807"/>
      <c r="R2" s="1807"/>
      <c r="S2" s="1807"/>
      <c r="T2" s="1807"/>
      <c r="U2" s="1807"/>
      <c r="V2" s="1807"/>
      <c r="W2" s="1807"/>
      <c r="X2" s="1807"/>
      <c r="Y2" s="1807"/>
      <c r="Z2" s="1807"/>
      <c r="AA2" s="1807"/>
      <c r="AB2" s="1807"/>
      <c r="AC2" s="1807"/>
      <c r="AE2" s="28" t="s">
        <v>295</v>
      </c>
      <c r="AT2" s="28" t="s">
        <v>295</v>
      </c>
    </row>
    <row r="3" spans="2:46" ht="4.5" customHeight="1">
      <c r="B3" s="1581"/>
      <c r="D3" s="822"/>
    </row>
    <row r="4" spans="2:46" ht="18.75" customHeight="1">
      <c r="B4" s="1580" t="s">
        <v>2339</v>
      </c>
      <c r="C4" s="783" t="s">
        <v>1416</v>
      </c>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row>
    <row r="5" spans="2:46" ht="18.75" customHeight="1">
      <c r="B5" s="1580"/>
      <c r="C5" s="783" t="s">
        <v>1417</v>
      </c>
      <c r="D5" s="222"/>
      <c r="E5" s="222"/>
      <c r="F5" s="222"/>
      <c r="G5" s="222"/>
      <c r="H5" s="222"/>
      <c r="I5" s="222"/>
      <c r="J5" s="222"/>
      <c r="K5" s="222"/>
      <c r="L5" s="222"/>
      <c r="M5" s="222"/>
      <c r="N5" s="222"/>
      <c r="O5" s="222"/>
      <c r="P5" s="222"/>
      <c r="Q5" s="222"/>
      <c r="R5" s="222"/>
      <c r="S5" s="222"/>
      <c r="T5" s="222"/>
      <c r="U5" s="222"/>
      <c r="V5" s="222"/>
      <c r="W5" s="222"/>
      <c r="X5" s="222"/>
      <c r="Y5" s="222"/>
      <c r="Z5" s="222"/>
      <c r="AA5" s="222"/>
      <c r="AB5" s="222"/>
      <c r="AC5" s="222"/>
    </row>
    <row r="6" spans="2:46" ht="21" customHeight="1">
      <c r="B6" s="1366"/>
      <c r="C6" s="783"/>
      <c r="D6" s="758"/>
      <c r="E6" s="758"/>
      <c r="F6" s="758"/>
      <c r="G6" s="758"/>
      <c r="H6" s="758"/>
      <c r="I6" s="758"/>
      <c r="J6" s="758"/>
      <c r="K6" s="758"/>
      <c r="L6" s="758"/>
      <c r="M6" s="758"/>
      <c r="N6" s="758"/>
      <c r="O6" s="758"/>
      <c r="P6" s="758"/>
      <c r="Q6" s="758"/>
      <c r="R6" s="758"/>
      <c r="S6" s="758"/>
      <c r="T6" s="758"/>
      <c r="U6" s="758"/>
      <c r="V6" s="758"/>
      <c r="W6" s="758"/>
      <c r="X6" s="758"/>
      <c r="Y6" s="758"/>
      <c r="Z6" s="758"/>
      <c r="AA6" s="758"/>
      <c r="AB6" s="758"/>
      <c r="AC6" s="758"/>
      <c r="AJ6" s="665"/>
      <c r="AK6" s="665"/>
    </row>
    <row r="7" spans="2:46" ht="20.25" customHeight="1">
      <c r="B7" s="1411" t="s">
        <v>56</v>
      </c>
      <c r="D7" s="823"/>
      <c r="G7" s="608" t="s">
        <v>2038</v>
      </c>
      <c r="Q7" s="200" t="str">
        <f>IF(AK7=4,"X","")</f>
        <v>X</v>
      </c>
      <c r="R7" s="608" t="s">
        <v>1381</v>
      </c>
      <c r="U7" s="200" t="str">
        <f>IF(AK7=5,"X","")</f>
        <v/>
      </c>
      <c r="V7" s="608" t="s">
        <v>1382</v>
      </c>
      <c r="X7" s="200" t="str">
        <f>IF(AK7&gt;13,"X","")</f>
        <v/>
      </c>
      <c r="Y7" s="608" t="s">
        <v>1385</v>
      </c>
      <c r="AJ7" s="415" t="b">
        <v>1</v>
      </c>
      <c r="AK7" s="415">
        <f>IF(AJ7=TRUE,4,5)+AK9</f>
        <v>4</v>
      </c>
    </row>
    <row r="8" spans="2:46" ht="15.75" customHeight="1">
      <c r="B8" s="1411" t="s">
        <v>56</v>
      </c>
      <c r="D8" s="823"/>
      <c r="G8" s="608"/>
      <c r="Y8" s="608"/>
      <c r="AJ8" s="415"/>
      <c r="AK8" s="415"/>
    </row>
    <row r="9" spans="2:46" ht="18.75" customHeight="1">
      <c r="B9" s="1411" t="s">
        <v>56</v>
      </c>
      <c r="C9" s="222"/>
      <c r="D9" s="824" t="str">
        <f>IF(AK7=4,AJ10,IF(AK7=5,AJ12,AJ10))</f>
        <v>PAKIET 4.</v>
      </c>
      <c r="E9" s="758"/>
      <c r="F9" s="758"/>
      <c r="G9" s="758"/>
      <c r="H9" s="758"/>
      <c r="I9" s="758"/>
      <c r="J9" s="758"/>
      <c r="K9" s="758"/>
      <c r="L9" s="758"/>
      <c r="M9" s="758"/>
      <c r="N9" s="758"/>
      <c r="O9" s="758"/>
      <c r="P9" s="758"/>
      <c r="Q9" s="758"/>
      <c r="R9" s="758"/>
      <c r="S9" s="758"/>
      <c r="T9" s="758"/>
      <c r="U9" s="758"/>
      <c r="V9" s="758"/>
      <c r="W9" s="758"/>
      <c r="X9" s="758"/>
      <c r="Y9" s="758"/>
      <c r="Z9" s="758"/>
      <c r="AA9" s="758"/>
      <c r="AB9" s="758"/>
      <c r="AC9" s="758"/>
      <c r="AJ9" s="415" t="b">
        <v>0</v>
      </c>
      <c r="AK9" s="415">
        <f>IF(AJ9=TRUE,10,0)</f>
        <v>0</v>
      </c>
    </row>
    <row r="10" spans="2:46" ht="22.5" customHeight="1">
      <c r="B10" s="1411" t="s">
        <v>56</v>
      </c>
      <c r="C10" s="824" t="str">
        <f>IF(AK7=4,AL10,IF(AK7=5,AL12,AL10))</f>
        <v xml:space="preserve">OCHRONA ZAGROŻONYCH GATUNKÓW PTAKÓW I SIEDLISK PRZYRODNICZYCH POZA OBSZARAMI NATURA 2000 </v>
      </c>
      <c r="D10" s="222"/>
      <c r="E10" s="758"/>
      <c r="F10" s="758"/>
      <c r="H10" s="758"/>
      <c r="I10" s="758"/>
      <c r="J10" s="758"/>
      <c r="K10" s="758"/>
      <c r="L10" s="758"/>
      <c r="M10" s="758"/>
      <c r="N10" s="758"/>
      <c r="O10" s="758"/>
      <c r="P10" s="758"/>
      <c r="Q10" s="758"/>
      <c r="R10" s="758"/>
      <c r="S10" s="758"/>
      <c r="T10" s="758"/>
      <c r="U10" s="758"/>
      <c r="V10" s="758"/>
      <c r="W10" s="758"/>
      <c r="X10" s="758"/>
      <c r="Y10" s="758"/>
      <c r="Z10" s="758"/>
      <c r="AA10" s="758"/>
      <c r="AB10" s="758"/>
      <c r="AC10" s="758"/>
      <c r="AJ10" s="749" t="s">
        <v>1377</v>
      </c>
      <c r="AK10" s="782"/>
      <c r="AL10" s="749" t="s">
        <v>1383</v>
      </c>
    </row>
    <row r="11" spans="2:46" ht="18.75" customHeight="1">
      <c r="B11" s="1411" t="s">
        <v>56</v>
      </c>
      <c r="C11" s="222"/>
      <c r="D11" s="824" t="str">
        <f>IF(AK7&gt;13,AJ12,"")</f>
        <v/>
      </c>
      <c r="E11" s="758"/>
      <c r="F11" s="758"/>
      <c r="G11" s="611"/>
      <c r="H11" s="611"/>
      <c r="I11" s="611"/>
      <c r="J11" s="611"/>
      <c r="K11" s="611"/>
      <c r="L11" s="611"/>
      <c r="M11" s="611"/>
      <c r="N11" s="611"/>
      <c r="O11" s="611"/>
      <c r="P11" s="611"/>
      <c r="Q11" s="611"/>
      <c r="R11" s="611"/>
      <c r="S11" s="611"/>
      <c r="T11" s="611"/>
      <c r="U11" s="611"/>
      <c r="V11" s="611"/>
      <c r="W11" s="611"/>
      <c r="X11" s="611"/>
      <c r="Y11" s="611"/>
      <c r="Z11" s="611"/>
      <c r="AA11" s="611"/>
      <c r="AB11" s="611"/>
      <c r="AC11" s="611"/>
      <c r="AJ11" s="611"/>
      <c r="AK11" s="758"/>
      <c r="AL11" s="611"/>
    </row>
    <row r="12" spans="2:46" ht="22.5" customHeight="1">
      <c r="B12" s="1411" t="s">
        <v>56</v>
      </c>
      <c r="C12" s="824" t="str">
        <f>IF(AK7&gt;13,AL12,"")</f>
        <v/>
      </c>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J12" s="611" t="s">
        <v>1379</v>
      </c>
      <c r="AK12" s="758"/>
      <c r="AL12" s="611" t="s">
        <v>1384</v>
      </c>
    </row>
    <row r="13" spans="2:46" ht="19.5" customHeight="1">
      <c r="B13" s="1411" t="s">
        <v>56</v>
      </c>
      <c r="C13" s="824"/>
      <c r="D13" s="785" t="s">
        <v>2239</v>
      </c>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J13" s="611"/>
      <c r="AK13" s="758"/>
      <c r="AL13" s="611"/>
    </row>
    <row r="14" spans="2:46" ht="23.25" customHeight="1">
      <c r="B14" s="1411" t="s">
        <v>56</v>
      </c>
      <c r="C14" s="824"/>
      <c r="D14" s="222"/>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F14" s="610" t="s">
        <v>75</v>
      </c>
      <c r="AG14" s="610">
        <v>5</v>
      </c>
      <c r="AH14" s="610" t="s">
        <v>47</v>
      </c>
      <c r="AI14" s="665">
        <v>4</v>
      </c>
      <c r="AJ14" s="610">
        <v>5</v>
      </c>
      <c r="AK14" s="665">
        <v>4</v>
      </c>
      <c r="AL14" s="611"/>
    </row>
    <row r="15" spans="2:46" ht="21.75" customHeight="1">
      <c r="B15" s="1411" t="s">
        <v>56</v>
      </c>
      <c r="C15" s="824"/>
      <c r="D15" s="2206" t="s">
        <v>74</v>
      </c>
      <c r="F15" s="501" t="str">
        <f>IF(AL15=TRUE,"X","")</f>
        <v/>
      </c>
      <c r="G15" s="825" t="str">
        <f>IF(AK$7=4,"4.1",IF(AK$7=5,"5.1",IF(AK$7&gt;13,AI15&amp;AH15&amp;AG15)))&amp;AF15</f>
        <v>4.1</v>
      </c>
      <c r="H15" s="2207" t="s">
        <v>1186</v>
      </c>
      <c r="I15" s="2207"/>
      <c r="J15" s="2207"/>
      <c r="K15" s="2207"/>
      <c r="L15" s="2207"/>
      <c r="M15" s="2207"/>
      <c r="N15" s="2207"/>
      <c r="O15" s="2207"/>
      <c r="P15" s="2207"/>
      <c r="Q15" s="2207"/>
      <c r="R15" s="2207"/>
      <c r="S15" s="222"/>
      <c r="T15" s="222"/>
      <c r="U15" s="222"/>
      <c r="V15" s="222"/>
      <c r="W15" s="827"/>
      <c r="X15" s="205"/>
      <c r="Y15" s="205"/>
      <c r="Z15" s="205"/>
      <c r="AA15" s="205"/>
      <c r="AB15" s="205"/>
      <c r="AC15" s="205"/>
      <c r="AF15" s="418" t="str">
        <f>IF(AK$7&lt;13,"",IF(AND(AJ15=FALSE,AK15=FALSE),"4.1 i 5.1",""))</f>
        <v/>
      </c>
      <c r="AG15" s="418" t="str">
        <f>IF(AJ15=TRUE,"5.1","")</f>
        <v/>
      </c>
      <c r="AH15" s="418" t="str">
        <f>IF(AND(AK15=TRUE,AJ15=TRUE)," i ","")</f>
        <v/>
      </c>
      <c r="AI15" s="418" t="str">
        <f>IF(AK15=TRUE,"4.1","")</f>
        <v/>
      </c>
      <c r="AJ15" s="828" t="b">
        <v>0</v>
      </c>
      <c r="AK15" s="829" t="b">
        <v>0</v>
      </c>
      <c r="AL15" s="504" t="b">
        <v>0</v>
      </c>
      <c r="AM15" s="28">
        <f>IF(AL15=TRUE,1,0)</f>
        <v>0</v>
      </c>
    </row>
    <row r="16" spans="2:46" ht="21.75" customHeight="1">
      <c r="B16" s="1411" t="s">
        <v>56</v>
      </c>
      <c r="C16" s="824"/>
      <c r="D16" s="2206"/>
      <c r="F16" s="501" t="str">
        <f t="shared" ref="F16:F24" si="0">IF(AL16=TRUE,"X","")</f>
        <v/>
      </c>
      <c r="G16" s="825" t="str">
        <f>IF(AK$7=4,"4.2",IF(AK$7=5,"5.2",IF(AK$7&gt;13,AI16&amp;AH16&amp;AG16)))&amp;AF16</f>
        <v>4.2</v>
      </c>
      <c r="H16" s="2190" t="s">
        <v>1187</v>
      </c>
      <c r="I16" s="2190"/>
      <c r="J16" s="2190"/>
      <c r="K16" s="2190"/>
      <c r="L16" s="2190"/>
      <c r="M16" s="2190"/>
      <c r="N16" s="2190"/>
      <c r="O16" s="2190"/>
      <c r="P16" s="2190"/>
      <c r="Q16" s="2190"/>
      <c r="R16" s="2190"/>
      <c r="S16" s="827"/>
      <c r="T16" s="827"/>
      <c r="U16" s="827"/>
      <c r="V16" s="827"/>
      <c r="W16" s="205"/>
      <c r="X16" s="205"/>
      <c r="Y16" s="205"/>
      <c r="Z16" s="205"/>
      <c r="AA16" s="205"/>
      <c r="AB16" s="205"/>
      <c r="AC16" s="205"/>
      <c r="AF16" s="418" t="str">
        <f>IF(AK$7&lt;13,"",IF(AND(AJ16=FALSE,AK16=FALSE),"4.2 i 5.2",""))</f>
        <v/>
      </c>
      <c r="AG16" s="418" t="str">
        <f>IF(AJ16=TRUE,"5.2","")</f>
        <v/>
      </c>
      <c r="AH16" s="418" t="str">
        <f t="shared" ref="AH16:AH24" si="1">IF(AND(AK16=TRUE,AJ16=TRUE)," i ","")</f>
        <v/>
      </c>
      <c r="AI16" s="418" t="str">
        <f>IF(AK16=TRUE,"4.2","")</f>
        <v/>
      </c>
      <c r="AJ16" s="828" t="b">
        <v>0</v>
      </c>
      <c r="AK16" s="829" t="b">
        <v>0</v>
      </c>
      <c r="AL16" s="504" t="b">
        <v>0</v>
      </c>
      <c r="AM16" s="28">
        <f t="shared" ref="AM16:AM24" si="2">IF(AL16=TRUE,1,0)</f>
        <v>0</v>
      </c>
    </row>
    <row r="17" spans="2:39" ht="21.75" customHeight="1">
      <c r="B17" s="1411" t="s">
        <v>56</v>
      </c>
      <c r="C17" s="824"/>
      <c r="D17" s="2206"/>
      <c r="F17" s="501" t="str">
        <f t="shared" si="0"/>
        <v/>
      </c>
      <c r="G17" s="825" t="str">
        <f>IF(AK$7=4,"4.3",IF(AK$7=5,"5.3",IF(AK$7&gt;13,AI17&amp;AH17&amp;AG17)))&amp;AF17</f>
        <v>4.3</v>
      </c>
      <c r="H17" s="2190" t="s">
        <v>67</v>
      </c>
      <c r="I17" s="2190"/>
      <c r="J17" s="2190"/>
      <c r="K17" s="2190"/>
      <c r="L17" s="2190"/>
      <c r="M17" s="2190"/>
      <c r="N17" s="2190"/>
      <c r="O17" s="2190"/>
      <c r="P17" s="2190"/>
      <c r="Q17" s="2190"/>
      <c r="R17" s="2190"/>
      <c r="S17" s="827"/>
      <c r="T17" s="827"/>
      <c r="U17" s="827"/>
      <c r="V17" s="827"/>
      <c r="W17" s="205"/>
      <c r="X17" s="205"/>
      <c r="Y17" s="205"/>
      <c r="Z17" s="205"/>
      <c r="AA17" s="205"/>
      <c r="AB17" s="205"/>
      <c r="AC17" s="205"/>
      <c r="AF17" s="418" t="str">
        <f>IF(AK$7&lt;13,"",IF(AND(AJ17=FALSE,AK17=FALSE),"4.3 i 5.3",""))</f>
        <v/>
      </c>
      <c r="AG17" s="418" t="str">
        <f>IF(AJ17=TRUE,"5.3","")</f>
        <v/>
      </c>
      <c r="AH17" s="418" t="str">
        <f t="shared" si="1"/>
        <v/>
      </c>
      <c r="AI17" s="418" t="str">
        <f>IF(AK17=TRUE,"4.3","")</f>
        <v/>
      </c>
      <c r="AJ17" s="828" t="b">
        <v>0</v>
      </c>
      <c r="AK17" s="829" t="b">
        <v>0</v>
      </c>
      <c r="AL17" s="504" t="b">
        <v>0</v>
      </c>
      <c r="AM17" s="28">
        <f t="shared" si="2"/>
        <v>0</v>
      </c>
    </row>
    <row r="18" spans="2:39" ht="21.75" customHeight="1">
      <c r="B18" s="1411" t="s">
        <v>56</v>
      </c>
      <c r="C18" s="824"/>
      <c r="D18" s="2206"/>
      <c r="F18" s="501" t="str">
        <f t="shared" si="0"/>
        <v/>
      </c>
      <c r="G18" s="825" t="str">
        <f>IF(AK$7=4,"4.4",IF(AK$7=5,"5.4",IF(AK$7&gt;13,AI18&amp;AH18&amp;AG18)))&amp;AF18</f>
        <v>4.4</v>
      </c>
      <c r="H18" s="2190" t="s">
        <v>68</v>
      </c>
      <c r="I18" s="2190"/>
      <c r="J18" s="2190"/>
      <c r="K18" s="2190"/>
      <c r="L18" s="2190"/>
      <c r="M18" s="2190"/>
      <c r="N18" s="2190"/>
      <c r="O18" s="2190"/>
      <c r="P18" s="2190"/>
      <c r="Q18" s="2190"/>
      <c r="R18" s="2190"/>
      <c r="S18" s="827"/>
      <c r="T18" s="827"/>
      <c r="U18" s="827"/>
      <c r="V18" s="827"/>
      <c r="W18" s="205"/>
      <c r="X18" s="205"/>
      <c r="Y18" s="205"/>
      <c r="Z18" s="205"/>
      <c r="AA18" s="205"/>
      <c r="AB18" s="205"/>
      <c r="AC18" s="205"/>
      <c r="AF18" s="418" t="str">
        <f>IF(AK$7&lt;13,"",IF(AND(AJ18=FALSE,AK18=FALSE),"4.4 i 5.4",""))</f>
        <v/>
      </c>
      <c r="AG18" s="418" t="str">
        <f>IF(AJ18=TRUE,"5.4","")</f>
        <v/>
      </c>
      <c r="AH18" s="418" t="str">
        <f t="shared" si="1"/>
        <v/>
      </c>
      <c r="AI18" s="418" t="str">
        <f>IF(AK18=TRUE,"4.4","")</f>
        <v/>
      </c>
      <c r="AJ18" s="828" t="b">
        <v>0</v>
      </c>
      <c r="AK18" s="829" t="b">
        <v>0</v>
      </c>
      <c r="AL18" s="504" t="b">
        <v>0</v>
      </c>
      <c r="AM18" s="28">
        <f t="shared" si="2"/>
        <v>0</v>
      </c>
    </row>
    <row r="19" spans="2:39" ht="21.75" customHeight="1">
      <c r="B19" s="1411" t="s">
        <v>56</v>
      </c>
      <c r="C19" s="824"/>
      <c r="D19" s="2206"/>
      <c r="F19" s="501" t="str">
        <f t="shared" si="0"/>
        <v/>
      </c>
      <c r="G19" s="825" t="str">
        <f>IF(AK$7=4,"4.5",IF(AK$7=5,"5.5",IF(AK$7&gt;13,AI19&amp;AH19&amp;AG19)))&amp;AF19</f>
        <v>4.5</v>
      </c>
      <c r="H19" s="2190" t="s">
        <v>69</v>
      </c>
      <c r="I19" s="2190"/>
      <c r="J19" s="2190"/>
      <c r="K19" s="2190"/>
      <c r="L19" s="2190"/>
      <c r="M19" s="2190"/>
      <c r="N19" s="2190"/>
      <c r="O19" s="2190"/>
      <c r="P19" s="2190"/>
      <c r="Q19" s="2190"/>
      <c r="R19" s="2190"/>
      <c r="S19" s="827"/>
      <c r="T19" s="827"/>
      <c r="U19" s="827"/>
      <c r="V19" s="827"/>
      <c r="W19" s="205"/>
      <c r="X19" s="205"/>
      <c r="Y19" s="205"/>
      <c r="Z19" s="205"/>
      <c r="AA19" s="205"/>
      <c r="AB19" s="205"/>
      <c r="AC19" s="205"/>
      <c r="AF19" s="418" t="str">
        <f>IF(AK$7&lt;13,"",IF(AND(AJ19=FALSE,AK19=FALSE),"4.5 i 5.5",""))</f>
        <v/>
      </c>
      <c r="AG19" s="418" t="str">
        <f>IF(AJ19=TRUE,"5.5","")</f>
        <v/>
      </c>
      <c r="AH19" s="418" t="str">
        <f t="shared" si="1"/>
        <v/>
      </c>
      <c r="AI19" s="418" t="str">
        <f>IF(AK19=TRUE,"4.5","")</f>
        <v/>
      </c>
      <c r="AJ19" s="828" t="b">
        <v>0</v>
      </c>
      <c r="AK19" s="829" t="b">
        <v>0</v>
      </c>
      <c r="AL19" s="504" t="b">
        <v>0</v>
      </c>
      <c r="AM19" s="28">
        <f t="shared" si="2"/>
        <v>0</v>
      </c>
    </row>
    <row r="20" spans="2:39" ht="21.75" customHeight="1">
      <c r="B20" s="1411" t="s">
        <v>56</v>
      </c>
      <c r="C20" s="824"/>
      <c r="D20" s="2206"/>
      <c r="F20" s="501" t="str">
        <f t="shared" si="0"/>
        <v/>
      </c>
      <c r="G20" s="825" t="str">
        <f>IF(AK$7=4,"4.6",IF(AK$7=5,"5.6",IF(AK$7&gt;13,AI20&amp;AH20&amp;AG20)))&amp;AF20</f>
        <v>4.6</v>
      </c>
      <c r="H20" s="2190" t="s">
        <v>70</v>
      </c>
      <c r="I20" s="2190"/>
      <c r="J20" s="2190"/>
      <c r="K20" s="2190"/>
      <c r="L20" s="2190"/>
      <c r="M20" s="2190"/>
      <c r="N20" s="2190"/>
      <c r="O20" s="2190"/>
      <c r="P20" s="2190"/>
      <c r="Q20" s="2190"/>
      <c r="R20" s="2190"/>
      <c r="S20" s="827"/>
      <c r="T20" s="827"/>
      <c r="U20" s="827"/>
      <c r="V20" s="827"/>
      <c r="W20" s="205"/>
      <c r="X20" s="205"/>
      <c r="Y20" s="205"/>
      <c r="Z20" s="205"/>
      <c r="AA20" s="205"/>
      <c r="AB20" s="205"/>
      <c r="AC20" s="205"/>
      <c r="AF20" s="418" t="str">
        <f>IF(AK$7&lt;13,"",IF(AND(AJ20=FALSE,AK20=FALSE),"4.6 i 5.6",""))</f>
        <v/>
      </c>
      <c r="AG20" s="418" t="str">
        <f>IF(AJ20=TRUE,"5.6","")</f>
        <v/>
      </c>
      <c r="AH20" s="418" t="str">
        <f t="shared" si="1"/>
        <v/>
      </c>
      <c r="AI20" s="418" t="str">
        <f>IF(AK20=TRUE,"4.6","")</f>
        <v/>
      </c>
      <c r="AJ20" s="828" t="b">
        <v>0</v>
      </c>
      <c r="AK20" s="829" t="b">
        <v>0</v>
      </c>
      <c r="AL20" s="504" t="b">
        <v>0</v>
      </c>
      <c r="AM20" s="28">
        <f t="shared" si="2"/>
        <v>0</v>
      </c>
    </row>
    <row r="21" spans="2:39" ht="21.75" customHeight="1">
      <c r="B21" s="1411" t="s">
        <v>56</v>
      </c>
      <c r="C21" s="824"/>
      <c r="D21" s="2206"/>
      <c r="F21" s="501" t="str">
        <f t="shared" si="0"/>
        <v/>
      </c>
      <c r="G21" s="825" t="str">
        <f>IF(AK$7=4,"4.7",IF(AK$7=5,"5.7",IF(AK$7&gt;13,AI21&amp;AH21&amp;AG21)))&amp;AF21</f>
        <v>4.7</v>
      </c>
      <c r="H21" s="2190" t="s">
        <v>71</v>
      </c>
      <c r="I21" s="2190"/>
      <c r="J21" s="2190"/>
      <c r="K21" s="2190"/>
      <c r="L21" s="2190"/>
      <c r="M21" s="2190"/>
      <c r="N21" s="2190"/>
      <c r="O21" s="2190"/>
      <c r="P21" s="2190"/>
      <c r="Q21" s="2190"/>
      <c r="R21" s="2190"/>
      <c r="S21" s="827"/>
      <c r="T21" s="827"/>
      <c r="U21" s="827"/>
      <c r="V21" s="827"/>
      <c r="W21" s="205"/>
      <c r="X21" s="205"/>
      <c r="Y21" s="205"/>
      <c r="Z21" s="205"/>
      <c r="AA21" s="205"/>
      <c r="AB21" s="205"/>
      <c r="AC21" s="205"/>
      <c r="AF21" s="418" t="str">
        <f>IF(AK$7&lt;13,"",IF(AND(AJ21=FALSE,AK21=FALSE),"4.7 i 5.7",""))</f>
        <v/>
      </c>
      <c r="AG21" s="418" t="str">
        <f>IF(AJ21=TRUE,"5.7","")</f>
        <v/>
      </c>
      <c r="AH21" s="418" t="str">
        <f t="shared" si="1"/>
        <v/>
      </c>
      <c r="AI21" s="418" t="str">
        <f>IF(AK21=TRUE,"4.7","")</f>
        <v/>
      </c>
      <c r="AJ21" s="828" t="b">
        <v>0</v>
      </c>
      <c r="AK21" s="829" t="b">
        <v>0</v>
      </c>
      <c r="AL21" s="504" t="b">
        <v>0</v>
      </c>
      <c r="AM21" s="28">
        <f t="shared" si="2"/>
        <v>0</v>
      </c>
    </row>
    <row r="22" spans="2:39" ht="21.75" customHeight="1">
      <c r="B22" s="1411" t="s">
        <v>56</v>
      </c>
      <c r="C22" s="824"/>
      <c r="D22" s="2206"/>
      <c r="F22" s="501" t="str">
        <f t="shared" si="0"/>
        <v/>
      </c>
      <c r="G22" s="825" t="str">
        <f>IF(AK$7=4,"4.8",IF(AK$7=5,"5.8",IF(AK$7&gt;13,AI22&amp;AH22&amp;AG22)))&amp;AF22</f>
        <v>4.8</v>
      </c>
      <c r="H22" s="2190" t="s">
        <v>72</v>
      </c>
      <c r="I22" s="2190"/>
      <c r="J22" s="2190"/>
      <c r="K22" s="2190"/>
      <c r="L22" s="2190"/>
      <c r="M22" s="2190"/>
      <c r="N22" s="2190"/>
      <c r="O22" s="2190"/>
      <c r="P22" s="2190"/>
      <c r="Q22" s="2190"/>
      <c r="R22" s="2190"/>
      <c r="S22" s="827"/>
      <c r="T22" s="827"/>
      <c r="U22" s="827"/>
      <c r="V22" s="827"/>
      <c r="W22" s="205"/>
      <c r="X22" s="205"/>
      <c r="Y22" s="205"/>
      <c r="Z22" s="205"/>
      <c r="AA22" s="205"/>
      <c r="AB22" s="205"/>
      <c r="AC22" s="205"/>
      <c r="AF22" s="418" t="str">
        <f>IF(AK$7&lt;13,"",IF(AND(AJ22=FALSE,AK22=FALSE),"4.8 i 5.8",""))</f>
        <v/>
      </c>
      <c r="AG22" s="418" t="str">
        <f>IF(AJ22=TRUE,"5.8","")</f>
        <v/>
      </c>
      <c r="AH22" s="418" t="str">
        <f t="shared" si="1"/>
        <v/>
      </c>
      <c r="AI22" s="418" t="str">
        <f>IF(AK22=TRUE,"4.8","")</f>
        <v/>
      </c>
      <c r="AJ22" s="828" t="b">
        <v>0</v>
      </c>
      <c r="AK22" s="829" t="b">
        <v>0</v>
      </c>
      <c r="AL22" s="504" t="b">
        <v>0</v>
      </c>
      <c r="AM22" s="28">
        <f t="shared" si="2"/>
        <v>0</v>
      </c>
    </row>
    <row r="23" spans="2:39" ht="21.75" customHeight="1">
      <c r="B23" s="1411" t="s">
        <v>56</v>
      </c>
      <c r="C23" s="824"/>
      <c r="D23" s="2206"/>
      <c r="F23" s="501" t="str">
        <f t="shared" si="0"/>
        <v/>
      </c>
      <c r="G23" s="825" t="str">
        <f>IF(AK$7=4,"4.9",IF(AK$7=5,"5.9",IF(AK$7&gt;13,AI23&amp;AH23&amp;AG23)))&amp;AF23</f>
        <v>4.9</v>
      </c>
      <c r="H23" s="2190" t="s">
        <v>73</v>
      </c>
      <c r="I23" s="2190"/>
      <c r="J23" s="2190"/>
      <c r="K23" s="2190"/>
      <c r="L23" s="2190"/>
      <c r="M23" s="2190"/>
      <c r="N23" s="2190"/>
      <c r="O23" s="2190"/>
      <c r="P23" s="2190"/>
      <c r="Q23" s="2190"/>
      <c r="R23" s="2190"/>
      <c r="S23" s="827"/>
      <c r="T23" s="827"/>
      <c r="U23" s="827"/>
      <c r="V23" s="827"/>
      <c r="W23" s="205"/>
      <c r="X23" s="205"/>
      <c r="Y23" s="205"/>
      <c r="Z23" s="205"/>
      <c r="AA23" s="205"/>
      <c r="AB23" s="205"/>
      <c r="AC23" s="205"/>
      <c r="AF23" s="418" t="str">
        <f>IF(AK$7&lt;13,"",IF(AND(AJ23=FALSE,AK23=FALSE),"4.9 i 5.9",""))</f>
        <v/>
      </c>
      <c r="AG23" s="418" t="str">
        <f>IF(AJ23=TRUE,"5.9","")</f>
        <v/>
      </c>
      <c r="AH23" s="418" t="str">
        <f t="shared" si="1"/>
        <v/>
      </c>
      <c r="AI23" s="418" t="str">
        <f>IF(AK23=TRUE,"4.9","")</f>
        <v/>
      </c>
      <c r="AJ23" s="828" t="b">
        <v>0</v>
      </c>
      <c r="AK23" s="829" t="b">
        <v>0</v>
      </c>
      <c r="AL23" s="504" t="b">
        <v>0</v>
      </c>
      <c r="AM23" s="28">
        <f t="shared" si="2"/>
        <v>0</v>
      </c>
    </row>
    <row r="24" spans="2:39" ht="21.75" customHeight="1">
      <c r="B24" s="1411" t="s">
        <v>56</v>
      </c>
      <c r="C24" s="824"/>
      <c r="D24" s="2206"/>
      <c r="F24" s="501" t="str">
        <f t="shared" si="0"/>
        <v/>
      </c>
      <c r="G24" s="825" t="str">
        <f>IF(AK$7=4,"4.10",IF(AK$7=5,"5.10",IF(AK$7&gt;13,AI24&amp;AH24&amp;AG24)))&amp;AF24</f>
        <v>4.10</v>
      </c>
      <c r="H24" s="2190" t="s">
        <v>1279</v>
      </c>
      <c r="I24" s="2190"/>
      <c r="J24" s="2190"/>
      <c r="K24" s="2190"/>
      <c r="L24" s="2190"/>
      <c r="M24" s="2190"/>
      <c r="N24" s="2190"/>
      <c r="O24" s="2190"/>
      <c r="P24" s="2190"/>
      <c r="Q24" s="2190"/>
      <c r="R24" s="2190"/>
      <c r="S24" s="827"/>
      <c r="T24" s="827"/>
      <c r="U24" s="827"/>
      <c r="V24" s="827"/>
      <c r="W24" s="205"/>
      <c r="X24" s="205"/>
      <c r="Y24" s="205"/>
      <c r="Z24" s="205"/>
      <c r="AA24" s="205"/>
      <c r="AB24" s="205"/>
      <c r="AC24" s="205"/>
      <c r="AF24" s="418" t="str">
        <f>IF(AK$7&lt;13,"",IF(AND(AJ24=FALSE,AK24=FALSE),"4.10 i 5.10",""))</f>
        <v/>
      </c>
      <c r="AG24" s="418" t="str">
        <f>IF(AJ24=TRUE,"5.10","")</f>
        <v/>
      </c>
      <c r="AH24" s="418" t="str">
        <f t="shared" si="1"/>
        <v/>
      </c>
      <c r="AI24" s="418" t="str">
        <f>IF(AK24=TRUE,"4.10","")</f>
        <v/>
      </c>
      <c r="AJ24" s="828" t="b">
        <v>0</v>
      </c>
      <c r="AK24" s="829" t="b">
        <v>0</v>
      </c>
      <c r="AL24" s="504" t="b">
        <v>0</v>
      </c>
      <c r="AM24" s="28">
        <f t="shared" si="2"/>
        <v>0</v>
      </c>
    </row>
    <row r="25" spans="2:39" ht="14.25" customHeight="1">
      <c r="B25" s="1411" t="s">
        <v>56</v>
      </c>
      <c r="C25" s="824"/>
      <c r="D25" s="222"/>
      <c r="E25" s="28" t="s">
        <v>1389</v>
      </c>
      <c r="G25" s="827"/>
      <c r="H25" s="827"/>
      <c r="I25" s="827"/>
      <c r="J25" s="827"/>
      <c r="K25" s="827"/>
      <c r="L25" s="827"/>
      <c r="M25" s="827"/>
      <c r="N25" s="827"/>
      <c r="O25" s="827"/>
      <c r="P25" s="827"/>
      <c r="Q25" s="827"/>
      <c r="R25" s="827"/>
      <c r="S25" s="827"/>
      <c r="T25" s="827"/>
      <c r="U25" s="827"/>
      <c r="V25" s="827"/>
      <c r="W25" s="205"/>
      <c r="X25" s="205"/>
      <c r="Y25" s="205"/>
      <c r="Z25" s="205"/>
      <c r="AA25" s="205"/>
      <c r="AB25" s="205"/>
      <c r="AC25" s="205"/>
      <c r="AJ25" s="611"/>
      <c r="AK25" s="758"/>
      <c r="AL25" s="611"/>
    </row>
    <row r="26" spans="2:39" ht="5.25" customHeight="1">
      <c r="B26" s="1411" t="s">
        <v>56</v>
      </c>
      <c r="C26" s="824"/>
      <c r="D26" s="222"/>
      <c r="G26" s="827"/>
      <c r="H26" s="827"/>
      <c r="I26" s="827"/>
      <c r="J26" s="827"/>
      <c r="K26" s="827"/>
      <c r="L26" s="827"/>
      <c r="M26" s="827"/>
      <c r="N26" s="827"/>
      <c r="O26" s="827"/>
      <c r="P26" s="827"/>
      <c r="Q26" s="827"/>
      <c r="R26" s="827"/>
      <c r="S26" s="827"/>
      <c r="T26" s="827"/>
      <c r="U26" s="827"/>
      <c r="V26" s="827"/>
      <c r="W26" s="205"/>
      <c r="X26" s="205"/>
      <c r="Y26" s="205"/>
      <c r="Z26" s="205"/>
      <c r="AA26" s="205"/>
      <c r="AB26" s="205"/>
      <c r="AC26" s="205"/>
      <c r="AJ26" s="611"/>
      <c r="AK26" s="758"/>
      <c r="AL26" s="611"/>
    </row>
    <row r="27" spans="2:39" ht="5.25" customHeight="1">
      <c r="B27" s="1411" t="s">
        <v>56</v>
      </c>
      <c r="C27" s="824"/>
      <c r="D27" s="222"/>
      <c r="G27" s="205"/>
      <c r="H27" s="205"/>
      <c r="I27" s="205"/>
      <c r="J27" s="205"/>
      <c r="K27" s="205"/>
      <c r="L27" s="205"/>
      <c r="M27" s="205"/>
      <c r="N27" s="205"/>
      <c r="O27" s="205"/>
      <c r="P27" s="205"/>
      <c r="Q27" s="205"/>
      <c r="R27" s="205"/>
      <c r="S27" s="205"/>
      <c r="T27" s="205"/>
      <c r="U27" s="205"/>
      <c r="V27" s="205"/>
      <c r="W27" s="205"/>
      <c r="X27" s="205"/>
      <c r="Y27" s="205"/>
      <c r="Z27" s="205"/>
      <c r="AA27" s="205"/>
      <c r="AB27" s="205"/>
      <c r="AC27" s="205"/>
      <c r="AJ27" s="611"/>
      <c r="AK27" s="758"/>
      <c r="AL27" s="611"/>
    </row>
    <row r="28" spans="2:39" ht="15" customHeight="1">
      <c r="B28" s="1411" t="s">
        <v>56</v>
      </c>
      <c r="D28" s="827" t="s">
        <v>1419</v>
      </c>
      <c r="E28" s="783" t="s">
        <v>1431</v>
      </c>
      <c r="F28" s="777"/>
      <c r="G28" s="777"/>
      <c r="H28" s="408"/>
      <c r="I28" s="408"/>
      <c r="J28" s="408"/>
      <c r="K28" s="408"/>
      <c r="L28" s="408"/>
      <c r="M28" s="408"/>
      <c r="N28" s="408"/>
      <c r="O28" s="408"/>
      <c r="P28" s="408"/>
      <c r="Q28" s="408"/>
      <c r="R28" s="408"/>
      <c r="S28" s="408"/>
      <c r="T28" s="408"/>
      <c r="U28" s="408"/>
      <c r="V28" s="408"/>
      <c r="W28" s="408"/>
      <c r="X28" s="408"/>
      <c r="Y28" s="408"/>
      <c r="AJ28" s="758"/>
      <c r="AK28" s="758"/>
      <c r="AL28" s="611"/>
    </row>
    <row r="29" spans="2:39" ht="6" customHeight="1">
      <c r="B29" s="1411" t="s">
        <v>56</v>
      </c>
      <c r="E29" s="608"/>
    </row>
    <row r="30" spans="2:39" ht="75.75" customHeight="1">
      <c r="B30" s="1411" t="s">
        <v>56</v>
      </c>
      <c r="D30" s="222"/>
      <c r="E30" s="774" t="s">
        <v>1844</v>
      </c>
      <c r="F30" s="1910" t="s">
        <v>1284</v>
      </c>
      <c r="G30" s="1910"/>
      <c r="H30" s="1910"/>
      <c r="I30" s="1910"/>
      <c r="J30" s="1910"/>
      <c r="K30" s="1910"/>
      <c r="L30" s="1910"/>
      <c r="M30" s="1910"/>
      <c r="N30" s="1910"/>
      <c r="O30" s="1910"/>
      <c r="P30" s="1910"/>
      <c r="Q30" s="1910"/>
      <c r="R30" s="1910"/>
      <c r="S30" s="1910"/>
      <c r="T30" s="1910"/>
      <c r="U30" s="1910"/>
      <c r="V30" s="1910"/>
      <c r="W30" s="1910"/>
      <c r="X30" s="1910"/>
      <c r="Y30" s="1910"/>
      <c r="Z30" s="1910"/>
      <c r="AA30" s="1910"/>
      <c r="AB30" s="1910"/>
      <c r="AC30" s="1910"/>
    </row>
    <row r="31" spans="2:39" ht="2.25" customHeight="1">
      <c r="B31" s="1411" t="s">
        <v>56</v>
      </c>
      <c r="D31" s="222"/>
      <c r="E31" s="774"/>
      <c r="F31" s="774"/>
      <c r="G31" s="774"/>
      <c r="H31" s="774"/>
      <c r="I31" s="774"/>
      <c r="J31" s="774"/>
      <c r="K31" s="774"/>
      <c r="L31" s="774"/>
      <c r="M31" s="774"/>
      <c r="N31" s="774"/>
      <c r="O31" s="774"/>
      <c r="P31" s="774"/>
      <c r="Q31" s="774"/>
      <c r="R31" s="774"/>
      <c r="S31" s="774"/>
      <c r="T31" s="774"/>
      <c r="U31" s="774"/>
      <c r="V31" s="774"/>
      <c r="W31" s="774"/>
      <c r="X31" s="774"/>
      <c r="Y31" s="774"/>
      <c r="Z31" s="774"/>
      <c r="AA31" s="774"/>
      <c r="AB31" s="774"/>
      <c r="AC31" s="774"/>
    </row>
    <row r="32" spans="2:39" ht="15.75" customHeight="1">
      <c r="B32" s="1411" t="s">
        <v>56</v>
      </c>
      <c r="D32" s="222"/>
      <c r="E32" s="774"/>
      <c r="F32" s="1496" t="s">
        <v>1360</v>
      </c>
      <c r="G32" s="774"/>
      <c r="H32" s="774"/>
      <c r="I32" s="774"/>
      <c r="J32" s="774"/>
      <c r="K32" s="774"/>
      <c r="L32" s="774"/>
      <c r="M32" s="774"/>
      <c r="N32" s="774"/>
      <c r="O32" s="774"/>
      <c r="P32" s="774"/>
      <c r="Q32" s="774"/>
      <c r="R32" s="774"/>
      <c r="S32" s="774"/>
      <c r="T32" s="774"/>
      <c r="U32" s="774"/>
      <c r="V32" s="774"/>
      <c r="W32" s="774"/>
      <c r="X32" s="774"/>
      <c r="Y32" s="774"/>
      <c r="Z32" s="774"/>
      <c r="AA32" s="774"/>
      <c r="AB32" s="774"/>
      <c r="AC32" s="774"/>
    </row>
    <row r="33" spans="2:29" ht="15.75" customHeight="1">
      <c r="B33" s="1411" t="s">
        <v>56</v>
      </c>
      <c r="D33" s="222"/>
      <c r="E33" s="774"/>
      <c r="F33" s="1496" t="s">
        <v>1396</v>
      </c>
      <c r="G33" s="774"/>
      <c r="H33" s="774"/>
      <c r="I33" s="774"/>
      <c r="J33" s="774"/>
      <c r="K33" s="774"/>
      <c r="L33" s="774"/>
      <c r="M33" s="774"/>
      <c r="N33" s="774"/>
      <c r="O33" s="774"/>
      <c r="P33" s="774"/>
      <c r="Q33" s="774"/>
      <c r="R33" s="774"/>
      <c r="S33" s="774"/>
      <c r="T33" s="774"/>
      <c r="U33" s="774"/>
      <c r="V33" s="774"/>
      <c r="W33" s="774"/>
      <c r="X33" s="774"/>
      <c r="Y33" s="774"/>
      <c r="Z33" s="774"/>
      <c r="AA33" s="774"/>
      <c r="AB33" s="774"/>
      <c r="AC33" s="774"/>
    </row>
    <row r="34" spans="2:29" ht="3.75" customHeight="1">
      <c r="B34" s="1411" t="s">
        <v>56</v>
      </c>
      <c r="D34" s="222"/>
      <c r="E34" s="774"/>
      <c r="F34" s="774"/>
      <c r="G34" s="774"/>
      <c r="H34" s="774"/>
      <c r="I34" s="774"/>
      <c r="J34" s="774"/>
      <c r="K34" s="774"/>
      <c r="L34" s="774"/>
      <c r="M34" s="774"/>
      <c r="N34" s="774"/>
      <c r="O34" s="774"/>
      <c r="P34" s="774"/>
      <c r="Q34" s="774"/>
      <c r="R34" s="774"/>
      <c r="S34" s="774"/>
      <c r="T34" s="774"/>
      <c r="U34" s="774"/>
      <c r="V34" s="774"/>
      <c r="W34" s="774"/>
      <c r="X34" s="774"/>
      <c r="Y34" s="774"/>
      <c r="Z34" s="774"/>
      <c r="AA34" s="774"/>
      <c r="AB34" s="774"/>
      <c r="AC34" s="774"/>
    </row>
    <row r="35" spans="2:29" ht="19.5" customHeight="1">
      <c r="B35" s="1411" t="s">
        <v>56</v>
      </c>
      <c r="D35" s="777"/>
      <c r="E35" s="774" t="s">
        <v>1728</v>
      </c>
      <c r="F35" s="1910" t="s">
        <v>1729</v>
      </c>
      <c r="G35" s="1910"/>
      <c r="H35" s="1910"/>
      <c r="I35" s="1910"/>
      <c r="J35" s="1910"/>
      <c r="K35" s="1910"/>
      <c r="L35" s="1910"/>
      <c r="M35" s="1910"/>
      <c r="N35" s="1910"/>
      <c r="O35" s="1910"/>
      <c r="P35" s="1910"/>
      <c r="Q35" s="1910"/>
      <c r="R35" s="1910"/>
      <c r="S35" s="1910"/>
      <c r="T35" s="1910"/>
      <c r="U35" s="1910"/>
      <c r="V35" s="1910"/>
      <c r="W35" s="1910"/>
      <c r="X35" s="1910"/>
      <c r="Y35" s="1910"/>
      <c r="Z35" s="1910"/>
      <c r="AA35" s="1910"/>
      <c r="AB35" s="1910"/>
      <c r="AC35" s="1910"/>
    </row>
    <row r="36" spans="2:29" ht="19.5" customHeight="1">
      <c r="B36" s="1411" t="s">
        <v>56</v>
      </c>
      <c r="D36" s="777"/>
      <c r="E36" s="765" t="s">
        <v>1225</v>
      </c>
      <c r="F36" s="1910" t="s">
        <v>829</v>
      </c>
      <c r="G36" s="1910"/>
      <c r="H36" s="1910"/>
      <c r="I36" s="1910"/>
      <c r="J36" s="1910"/>
      <c r="K36" s="1910"/>
      <c r="L36" s="1910"/>
      <c r="M36" s="1910"/>
      <c r="N36" s="1910"/>
      <c r="O36" s="1910"/>
      <c r="P36" s="1910"/>
      <c r="Q36" s="1910"/>
      <c r="R36" s="1910"/>
      <c r="S36" s="1910"/>
      <c r="T36" s="1910"/>
      <c r="U36" s="1910"/>
      <c r="V36" s="1910"/>
      <c r="W36" s="1910"/>
      <c r="X36" s="1910"/>
      <c r="Y36" s="1910"/>
      <c r="Z36" s="1910"/>
      <c r="AA36" s="1910"/>
      <c r="AB36" s="1910"/>
      <c r="AC36" s="1910"/>
    </row>
    <row r="37" spans="2:29" ht="48" customHeight="1">
      <c r="B37" s="1411" t="s">
        <v>56</v>
      </c>
      <c r="D37" s="777"/>
      <c r="E37" s="774" t="s">
        <v>1730</v>
      </c>
      <c r="F37" s="1910" t="s">
        <v>1731</v>
      </c>
      <c r="G37" s="1910"/>
      <c r="H37" s="1910"/>
      <c r="I37" s="1910"/>
      <c r="J37" s="1910"/>
      <c r="K37" s="1910"/>
      <c r="L37" s="1910"/>
      <c r="M37" s="1910"/>
      <c r="N37" s="1910"/>
      <c r="O37" s="1910"/>
      <c r="P37" s="1910"/>
      <c r="Q37" s="1910"/>
      <c r="R37" s="1910"/>
      <c r="S37" s="1910"/>
      <c r="T37" s="1910"/>
      <c r="U37" s="1910"/>
      <c r="V37" s="1910"/>
      <c r="W37" s="1910"/>
      <c r="X37" s="1910"/>
      <c r="Y37" s="1910"/>
      <c r="Z37" s="1910"/>
      <c r="AA37" s="1910"/>
      <c r="AB37" s="1910"/>
      <c r="AC37" s="1910"/>
    </row>
    <row r="38" spans="2:29" ht="46.5" customHeight="1">
      <c r="B38" s="1411" t="s">
        <v>56</v>
      </c>
      <c r="D38" s="777"/>
      <c r="E38" s="774" t="s">
        <v>1732</v>
      </c>
      <c r="F38" s="1910" t="s">
        <v>827</v>
      </c>
      <c r="G38" s="1910"/>
      <c r="H38" s="1910"/>
      <c r="I38" s="1910"/>
      <c r="J38" s="1910"/>
      <c r="K38" s="1910"/>
      <c r="L38" s="1910"/>
      <c r="M38" s="1910"/>
      <c r="N38" s="1910"/>
      <c r="O38" s="1910"/>
      <c r="P38" s="1910"/>
      <c r="Q38" s="1910"/>
      <c r="R38" s="1910"/>
      <c r="S38" s="1910"/>
      <c r="T38" s="1910"/>
      <c r="U38" s="1910"/>
      <c r="V38" s="1910"/>
      <c r="W38" s="1910"/>
      <c r="X38" s="1910"/>
      <c r="Y38" s="1910"/>
      <c r="Z38" s="1910"/>
      <c r="AA38" s="1910"/>
      <c r="AB38" s="1910"/>
      <c r="AC38" s="1910"/>
    </row>
    <row r="39" spans="2:29" ht="8.25" customHeight="1">
      <c r="B39" s="1411" t="s">
        <v>56</v>
      </c>
      <c r="D39" s="777"/>
      <c r="E39" s="774"/>
      <c r="F39" s="1910"/>
      <c r="G39" s="1910"/>
      <c r="H39" s="1910"/>
      <c r="I39" s="1910"/>
      <c r="J39" s="1910"/>
      <c r="K39" s="1910"/>
      <c r="L39" s="1910"/>
      <c r="M39" s="1910"/>
      <c r="N39" s="1910"/>
      <c r="O39" s="1910"/>
      <c r="P39" s="1910"/>
      <c r="Q39" s="1910"/>
      <c r="R39" s="1910"/>
      <c r="S39" s="1910"/>
      <c r="T39" s="1910"/>
      <c r="U39" s="1910"/>
      <c r="V39" s="1910"/>
      <c r="W39" s="1910"/>
      <c r="X39" s="1910"/>
      <c r="Y39" s="1910"/>
      <c r="Z39" s="1910"/>
      <c r="AA39" s="1910"/>
      <c r="AB39" s="1910"/>
      <c r="AC39" s="1910"/>
    </row>
    <row r="40" spans="2:29" ht="8.25" customHeight="1">
      <c r="B40" s="1411" t="s">
        <v>56</v>
      </c>
      <c r="D40" s="777"/>
      <c r="E40" s="774"/>
      <c r="F40" s="774"/>
      <c r="G40" s="774"/>
      <c r="H40" s="774"/>
      <c r="I40" s="774"/>
      <c r="J40" s="774"/>
      <c r="K40" s="774"/>
      <c r="L40" s="774"/>
      <c r="M40" s="774"/>
      <c r="N40" s="774"/>
      <c r="O40" s="774"/>
      <c r="P40" s="774"/>
      <c r="Q40" s="774"/>
      <c r="R40" s="774"/>
      <c r="S40" s="774"/>
      <c r="T40" s="774"/>
      <c r="U40" s="774"/>
      <c r="V40" s="774"/>
      <c r="W40" s="774"/>
      <c r="X40" s="774"/>
      <c r="Y40" s="774"/>
      <c r="Z40" s="774"/>
      <c r="AA40" s="774"/>
      <c r="AB40" s="774"/>
      <c r="AC40" s="774"/>
    </row>
    <row r="41" spans="2:29" ht="60.75" customHeight="1">
      <c r="B41" s="1411" t="s">
        <v>56</v>
      </c>
      <c r="D41" s="777"/>
      <c r="E41" s="774"/>
      <c r="F41" s="2191"/>
      <c r="G41" s="2192"/>
      <c r="H41" s="2192"/>
      <c r="I41" s="2192"/>
      <c r="J41" s="2192"/>
      <c r="K41" s="2192"/>
      <c r="L41" s="2192"/>
      <c r="M41" s="2192"/>
      <c r="N41" s="2192"/>
      <c r="O41" s="2192"/>
      <c r="P41" s="2192"/>
      <c r="Q41" s="2192"/>
      <c r="R41" s="2192"/>
      <c r="S41" s="2192"/>
      <c r="T41" s="2192"/>
      <c r="U41" s="2192"/>
      <c r="V41" s="2192"/>
      <c r="W41" s="2192"/>
      <c r="X41" s="2192"/>
      <c r="Y41" s="2192"/>
      <c r="Z41" s="2192"/>
      <c r="AA41" s="2192"/>
      <c r="AB41" s="2192"/>
      <c r="AC41" s="2193"/>
    </row>
    <row r="42" spans="2:29" ht="16.5" customHeight="1">
      <c r="B42" s="1411" t="s">
        <v>56</v>
      </c>
      <c r="D42" s="777"/>
      <c r="E42" s="774"/>
      <c r="F42" s="2208" t="s">
        <v>1707</v>
      </c>
      <c r="G42" s="2208"/>
      <c r="H42" s="2208"/>
      <c r="I42" s="2208"/>
      <c r="J42" s="2208"/>
      <c r="K42" s="2208"/>
      <c r="L42" s="2208"/>
      <c r="M42" s="2208"/>
      <c r="N42" s="2208"/>
      <c r="O42" s="2208"/>
      <c r="P42" s="2208"/>
      <c r="Q42" s="2208"/>
      <c r="R42" s="2208"/>
      <c r="S42" s="2208"/>
      <c r="T42" s="2208"/>
      <c r="U42" s="2208"/>
      <c r="V42" s="2208"/>
      <c r="W42" s="2208"/>
      <c r="X42" s="2208"/>
      <c r="Y42" s="2208"/>
      <c r="Z42" s="2208"/>
      <c r="AA42" s="2208"/>
      <c r="AB42" s="2208"/>
      <c r="AC42" s="2208"/>
    </row>
    <row r="43" spans="2:29" ht="16.5" customHeight="1">
      <c r="B43" s="1411" t="s">
        <v>56</v>
      </c>
      <c r="D43" s="777"/>
      <c r="E43" s="774"/>
      <c r="F43" s="830"/>
      <c r="G43" s="830"/>
      <c r="H43" s="830"/>
      <c r="I43" s="830"/>
      <c r="J43" s="830"/>
      <c r="K43" s="830"/>
      <c r="L43" s="830"/>
      <c r="M43" s="830"/>
      <c r="N43" s="830"/>
      <c r="O43" s="830"/>
      <c r="P43" s="830"/>
      <c r="Q43" s="830"/>
      <c r="R43" s="830"/>
      <c r="S43" s="830"/>
      <c r="T43" s="830"/>
      <c r="U43" s="830"/>
      <c r="V43" s="830"/>
      <c r="W43" s="830"/>
      <c r="X43" s="830"/>
      <c r="Y43" s="830"/>
      <c r="Z43" s="830"/>
      <c r="AA43" s="830"/>
      <c r="AB43" s="830"/>
      <c r="AC43" s="830"/>
    </row>
    <row r="44" spans="2:29" ht="19.5" customHeight="1">
      <c r="B44" s="1411" t="s">
        <v>56</v>
      </c>
      <c r="D44" s="777"/>
      <c r="E44" s="774" t="s">
        <v>2296</v>
      </c>
      <c r="F44" s="1910" t="s">
        <v>2291</v>
      </c>
      <c r="G44" s="1910"/>
      <c r="H44" s="1910"/>
      <c r="I44" s="1910"/>
      <c r="J44" s="1910"/>
      <c r="K44" s="1910"/>
      <c r="L44" s="1910"/>
      <c r="M44" s="1910"/>
      <c r="N44" s="1910"/>
      <c r="O44" s="1910"/>
      <c r="P44" s="1910"/>
      <c r="Q44" s="1910"/>
      <c r="R44" s="1910"/>
      <c r="S44" s="1910"/>
      <c r="T44" s="1910"/>
      <c r="U44" s="1910"/>
      <c r="V44" s="1910"/>
      <c r="W44" s="1910"/>
      <c r="X44" s="1910"/>
      <c r="Y44" s="1910"/>
      <c r="Z44" s="1910"/>
      <c r="AA44" s="1910"/>
      <c r="AB44" s="1910"/>
      <c r="AC44" s="1910"/>
    </row>
    <row r="45" spans="2:29" ht="60.75" customHeight="1">
      <c r="B45" s="1411" t="s">
        <v>56</v>
      </c>
      <c r="D45" s="777"/>
      <c r="E45" s="774"/>
      <c r="F45" s="2191"/>
      <c r="G45" s="2192"/>
      <c r="H45" s="2192"/>
      <c r="I45" s="2192"/>
      <c r="J45" s="2192"/>
      <c r="K45" s="2192"/>
      <c r="L45" s="2192"/>
      <c r="M45" s="2192"/>
      <c r="N45" s="2192"/>
      <c r="O45" s="2192"/>
      <c r="P45" s="2192"/>
      <c r="Q45" s="2192"/>
      <c r="R45" s="2192"/>
      <c r="S45" s="2192"/>
      <c r="T45" s="2192"/>
      <c r="U45" s="2192"/>
      <c r="V45" s="2192"/>
      <c r="W45" s="2192"/>
      <c r="X45" s="2192"/>
      <c r="Y45" s="2192"/>
      <c r="Z45" s="2192"/>
      <c r="AA45" s="2192"/>
      <c r="AB45" s="2192"/>
      <c r="AC45" s="2193"/>
    </row>
    <row r="46" spans="2:29" ht="16.5" customHeight="1">
      <c r="B46" s="1411" t="s">
        <v>56</v>
      </c>
      <c r="D46" s="777"/>
      <c r="E46" s="774"/>
      <c r="F46" s="830"/>
      <c r="G46" s="830"/>
      <c r="H46" s="830"/>
      <c r="I46" s="830"/>
      <c r="J46" s="830"/>
      <c r="K46" s="830"/>
      <c r="L46" s="830"/>
      <c r="M46" s="830"/>
      <c r="N46" s="830"/>
      <c r="O46" s="830"/>
      <c r="P46" s="830"/>
      <c r="Q46" s="830"/>
      <c r="R46" s="830"/>
      <c r="S46" s="830"/>
      <c r="T46" s="830"/>
      <c r="U46" s="830"/>
      <c r="V46" s="830"/>
      <c r="W46" s="830"/>
      <c r="X46" s="830"/>
      <c r="Y46" s="830"/>
      <c r="Z46" s="830"/>
      <c r="AA46" s="830"/>
      <c r="AB46" s="830"/>
      <c r="AC46" s="830"/>
    </row>
    <row r="47" spans="2:29" ht="8.25" customHeight="1">
      <c r="B47" s="1411" t="s">
        <v>56</v>
      </c>
      <c r="D47" s="777"/>
      <c r="E47" s="774"/>
      <c r="F47" s="830"/>
      <c r="G47" s="830"/>
      <c r="H47" s="830"/>
      <c r="I47" s="830"/>
      <c r="J47" s="830"/>
      <c r="K47" s="830"/>
      <c r="L47" s="830"/>
      <c r="M47" s="830"/>
      <c r="N47" s="830"/>
      <c r="O47" s="830"/>
      <c r="P47" s="830"/>
      <c r="Q47" s="830"/>
      <c r="R47" s="830"/>
      <c r="S47" s="830"/>
      <c r="T47" s="830"/>
      <c r="U47" s="830"/>
      <c r="V47" s="830"/>
      <c r="W47" s="830"/>
      <c r="X47" s="830"/>
      <c r="Y47" s="830"/>
      <c r="Z47" s="830"/>
      <c r="AA47" s="830"/>
      <c r="AB47" s="830"/>
      <c r="AC47" s="830"/>
    </row>
    <row r="48" spans="2:29" ht="6.75" customHeight="1">
      <c r="B48" s="1411" t="s">
        <v>56</v>
      </c>
      <c r="D48" s="777"/>
      <c r="E48" s="774"/>
      <c r="F48" s="830"/>
      <c r="G48" s="830"/>
      <c r="H48" s="830"/>
      <c r="I48" s="830"/>
      <c r="J48" s="830"/>
      <c r="K48" s="830"/>
      <c r="L48" s="830"/>
      <c r="M48" s="830"/>
      <c r="N48" s="830"/>
      <c r="O48" s="830"/>
      <c r="P48" s="830"/>
      <c r="Q48" s="830"/>
      <c r="R48" s="830"/>
      <c r="S48" s="830"/>
      <c r="T48" s="830"/>
      <c r="U48" s="830"/>
      <c r="V48" s="830"/>
      <c r="W48" s="830"/>
      <c r="X48" s="830"/>
      <c r="Y48" s="830"/>
      <c r="Z48" s="830"/>
      <c r="AA48" s="830"/>
      <c r="AB48" s="830"/>
      <c r="AC48" s="830"/>
    </row>
    <row r="49" spans="2:37" ht="6.75" customHeight="1">
      <c r="B49" s="1411" t="s">
        <v>56</v>
      </c>
      <c r="D49" s="777"/>
      <c r="E49" s="774"/>
      <c r="F49" s="830"/>
      <c r="G49" s="830"/>
      <c r="H49" s="830"/>
      <c r="I49" s="830"/>
      <c r="J49" s="830"/>
      <c r="K49" s="830"/>
      <c r="L49" s="830"/>
      <c r="M49" s="830"/>
      <c r="N49" s="830"/>
      <c r="O49" s="830"/>
      <c r="P49" s="830"/>
      <c r="Q49" s="830"/>
      <c r="R49" s="830"/>
      <c r="S49" s="830"/>
      <c r="T49" s="830"/>
      <c r="U49" s="830"/>
      <c r="V49" s="830"/>
      <c r="W49" s="830"/>
      <c r="X49" s="830"/>
      <c r="Y49" s="830"/>
      <c r="Z49" s="830"/>
      <c r="AA49" s="830"/>
      <c r="AB49" s="830"/>
      <c r="AC49" s="830"/>
    </row>
    <row r="50" spans="2:37" ht="6" customHeight="1">
      <c r="B50" s="1411" t="s">
        <v>56</v>
      </c>
      <c r="D50" s="777"/>
      <c r="E50" s="774"/>
      <c r="F50" s="830"/>
      <c r="G50" s="830"/>
      <c r="H50" s="830"/>
      <c r="I50" s="830"/>
      <c r="J50" s="830"/>
      <c r="K50" s="830"/>
      <c r="L50" s="830"/>
      <c r="M50" s="830"/>
      <c r="N50" s="830"/>
      <c r="O50" s="830"/>
      <c r="P50" s="830"/>
      <c r="Q50" s="830"/>
      <c r="R50" s="830"/>
      <c r="S50" s="830"/>
      <c r="T50" s="830"/>
      <c r="U50" s="830"/>
      <c r="V50" s="830"/>
      <c r="W50" s="830"/>
      <c r="X50" s="830"/>
      <c r="Y50" s="830"/>
      <c r="Z50" s="830"/>
      <c r="AA50" s="830"/>
      <c r="AB50" s="830"/>
      <c r="AC50" s="830"/>
    </row>
    <row r="51" spans="2:37" ht="6" customHeight="1">
      <c r="B51" s="1411" t="s">
        <v>56</v>
      </c>
      <c r="D51" s="777"/>
      <c r="E51" s="774"/>
      <c r="F51" s="830"/>
      <c r="G51" s="830"/>
      <c r="H51" s="830"/>
      <c r="I51" s="830"/>
      <c r="J51" s="830"/>
      <c r="K51" s="830"/>
      <c r="L51" s="830"/>
      <c r="M51" s="830"/>
      <c r="N51" s="830"/>
      <c r="O51" s="830"/>
      <c r="P51" s="830"/>
      <c r="Q51" s="830"/>
      <c r="R51" s="830"/>
      <c r="S51" s="830"/>
      <c r="T51" s="830"/>
      <c r="U51" s="830"/>
      <c r="V51" s="830"/>
      <c r="W51" s="830"/>
      <c r="X51" s="830"/>
      <c r="Y51" s="830"/>
      <c r="Z51" s="830"/>
      <c r="AA51" s="830"/>
      <c r="AB51" s="830"/>
      <c r="AC51" s="830"/>
    </row>
    <row r="52" spans="2:37" ht="6" customHeight="1">
      <c r="B52" s="1411" t="s">
        <v>56</v>
      </c>
      <c r="D52" s="777"/>
      <c r="E52" s="774"/>
      <c r="F52" s="830"/>
      <c r="G52" s="830"/>
      <c r="H52" s="830"/>
      <c r="I52" s="830"/>
      <c r="J52" s="830"/>
      <c r="K52" s="830"/>
      <c r="L52" s="830"/>
      <c r="M52" s="830"/>
      <c r="N52" s="830"/>
      <c r="O52" s="830"/>
      <c r="P52" s="830"/>
      <c r="Q52" s="830"/>
      <c r="R52" s="830"/>
      <c r="S52" s="830"/>
      <c r="T52" s="830"/>
      <c r="U52" s="830"/>
      <c r="V52" s="830"/>
      <c r="W52" s="830"/>
      <c r="X52" s="830"/>
      <c r="Y52" s="830"/>
      <c r="Z52" s="830"/>
      <c r="AA52" s="830"/>
      <c r="AB52" s="830"/>
      <c r="AC52" s="830"/>
    </row>
    <row r="53" spans="2:37" ht="7.5" customHeight="1">
      <c r="B53" s="1411" t="s">
        <v>56</v>
      </c>
      <c r="D53" s="777"/>
      <c r="E53" s="765"/>
      <c r="F53" s="831"/>
      <c r="G53" s="831"/>
      <c r="H53" s="831"/>
      <c r="I53" s="831"/>
      <c r="J53" s="831"/>
      <c r="K53" s="831"/>
      <c r="L53" s="831"/>
      <c r="M53" s="831"/>
      <c r="N53" s="831"/>
      <c r="O53" s="831"/>
      <c r="P53" s="831"/>
      <c r="Q53" s="831"/>
      <c r="R53" s="831"/>
      <c r="S53" s="831"/>
      <c r="T53" s="831"/>
      <c r="U53" s="831"/>
      <c r="V53" s="831"/>
      <c r="W53" s="831"/>
      <c r="X53" s="831"/>
      <c r="Y53" s="831"/>
      <c r="Z53" s="831"/>
      <c r="AA53" s="831"/>
      <c r="AB53" s="831"/>
      <c r="AC53" s="831"/>
    </row>
    <row r="54" spans="2:37" ht="17.25" customHeight="1">
      <c r="B54" s="1411" t="str">
        <f>IF(AM$15=1,"Wypełnione","")</f>
        <v/>
      </c>
      <c r="D54" s="601" t="s">
        <v>1022</v>
      </c>
      <c r="E54" s="601" t="s">
        <v>1357</v>
      </c>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row>
    <row r="55" spans="2:37" ht="17.25" customHeight="1">
      <c r="B55" s="1411" t="str">
        <f t="shared" ref="B55:B115" si="3">IF(AM$15=1,"Wypełnione","")</f>
        <v/>
      </c>
      <c r="D55" s="601"/>
      <c r="E55" s="601" t="s">
        <v>1358</v>
      </c>
      <c r="F55" s="222"/>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row>
    <row r="56" spans="2:37">
      <c r="B56" s="1411" t="str">
        <f t="shared" si="3"/>
        <v/>
      </c>
    </row>
    <row r="57" spans="2:37" ht="21.75" customHeight="1">
      <c r="B57" s="1411" t="str">
        <f t="shared" si="3"/>
        <v/>
      </c>
      <c r="E57" s="782" t="s">
        <v>1844</v>
      </c>
      <c r="F57" s="1910" t="s">
        <v>2149</v>
      </c>
      <c r="G57" s="1786"/>
      <c r="H57" s="1786"/>
      <c r="I57" s="1786"/>
      <c r="J57" s="1786"/>
      <c r="K57" s="1786"/>
      <c r="L57" s="1786"/>
      <c r="M57" s="1786"/>
      <c r="N57" s="1786"/>
      <c r="O57" s="1786"/>
      <c r="P57" s="1786"/>
      <c r="Q57" s="1786"/>
      <c r="R57" s="1786"/>
      <c r="S57" s="1786"/>
      <c r="T57" s="1786"/>
      <c r="U57" s="1786"/>
      <c r="V57" s="1786"/>
      <c r="W57" s="1786"/>
      <c r="X57" s="1786"/>
      <c r="Y57" s="1786"/>
      <c r="Z57" s="1786"/>
      <c r="AA57" s="1786"/>
      <c r="AB57" s="1786"/>
      <c r="AC57" s="1786"/>
    </row>
    <row r="58" spans="2:37" ht="6.75" customHeight="1">
      <c r="B58" s="1411" t="str">
        <f t="shared" si="3"/>
        <v/>
      </c>
    </row>
    <row r="59" spans="2:37" s="6" customFormat="1" ht="23.25" customHeight="1">
      <c r="B59" s="1411" t="str">
        <f t="shared" si="3"/>
        <v/>
      </c>
      <c r="C59" s="731"/>
      <c r="D59" s="734"/>
      <c r="E59" s="734"/>
      <c r="F59" s="501" t="str">
        <f>IF(AJ59=TRUE,"X","")</f>
        <v/>
      </c>
      <c r="G59" s="734" t="s">
        <v>54</v>
      </c>
      <c r="I59" s="734"/>
      <c r="J59" s="731"/>
      <c r="L59" s="734"/>
      <c r="M59" s="734"/>
      <c r="N59" s="734"/>
      <c r="O59" s="806"/>
      <c r="P59" s="806"/>
      <c r="AD59" s="28"/>
      <c r="AJ59" s="499" t="b">
        <v>0</v>
      </c>
      <c r="AK59" s="500">
        <f>IF(AJ59=TRUE,1,0)</f>
        <v>0</v>
      </c>
    </row>
    <row r="60" spans="2:37" ht="5.25" customHeight="1">
      <c r="B60" s="1411" t="str">
        <f t="shared" si="3"/>
        <v/>
      </c>
      <c r="E60" s="408"/>
      <c r="F60" s="408"/>
      <c r="G60" s="408"/>
      <c r="H60" s="408"/>
      <c r="I60" s="408"/>
      <c r="J60" s="408"/>
      <c r="K60" s="408"/>
      <c r="L60" s="408"/>
      <c r="M60" s="408"/>
      <c r="N60" s="408"/>
      <c r="O60" s="408"/>
      <c r="P60" s="408"/>
      <c r="Q60" s="408"/>
      <c r="R60" s="408"/>
      <c r="S60" s="408"/>
      <c r="T60" s="408"/>
      <c r="U60" s="408"/>
      <c r="V60" s="408"/>
      <c r="W60" s="408"/>
    </row>
    <row r="61" spans="2:37" ht="18" customHeight="1">
      <c r="B61" s="1411" t="str">
        <f t="shared" si="3"/>
        <v/>
      </c>
      <c r="E61" s="777" t="s">
        <v>1421</v>
      </c>
    </row>
    <row r="62" spans="2:37" ht="15" customHeight="1">
      <c r="B62" s="1411" t="str">
        <f t="shared" si="3"/>
        <v/>
      </c>
      <c r="D62" s="2197"/>
      <c r="E62" s="2198"/>
      <c r="F62" s="2198"/>
      <c r="G62" s="2198"/>
      <c r="H62" s="2198"/>
      <c r="I62" s="2198"/>
      <c r="J62" s="2198"/>
      <c r="K62" s="2198"/>
      <c r="L62" s="2198"/>
      <c r="M62" s="2198"/>
      <c r="N62" s="2198"/>
      <c r="O62" s="2198"/>
      <c r="P62" s="2198"/>
      <c r="Q62" s="2198"/>
      <c r="R62" s="2198"/>
      <c r="S62" s="2198"/>
      <c r="T62" s="2198"/>
      <c r="U62" s="2198"/>
      <c r="V62" s="2198"/>
      <c r="W62" s="2198"/>
      <c r="X62" s="2198"/>
      <c r="Y62" s="2198"/>
      <c r="Z62" s="2198"/>
      <c r="AA62" s="2198"/>
      <c r="AB62" s="2198"/>
      <c r="AC62" s="2199"/>
    </row>
    <row r="63" spans="2:37" ht="15" customHeight="1">
      <c r="B63" s="1411" t="str">
        <f t="shared" si="3"/>
        <v/>
      </c>
      <c r="D63" s="2200"/>
      <c r="E63" s="2201"/>
      <c r="F63" s="2201"/>
      <c r="G63" s="2201"/>
      <c r="H63" s="2201"/>
      <c r="I63" s="2201"/>
      <c r="J63" s="2201"/>
      <c r="K63" s="2201"/>
      <c r="L63" s="2201"/>
      <c r="M63" s="2201"/>
      <c r="N63" s="2201"/>
      <c r="O63" s="2201"/>
      <c r="P63" s="2201"/>
      <c r="Q63" s="2201"/>
      <c r="R63" s="2201"/>
      <c r="S63" s="2201"/>
      <c r="T63" s="2201"/>
      <c r="U63" s="2201"/>
      <c r="V63" s="2201"/>
      <c r="W63" s="2201"/>
      <c r="X63" s="2201"/>
      <c r="Y63" s="2201"/>
      <c r="Z63" s="2201"/>
      <c r="AA63" s="2201"/>
      <c r="AB63" s="2201"/>
      <c r="AC63" s="2202"/>
    </row>
    <row r="64" spans="2:37" ht="15" customHeight="1">
      <c r="B64" s="1411" t="str">
        <f t="shared" si="3"/>
        <v/>
      </c>
      <c r="D64" s="2200"/>
      <c r="E64" s="2201"/>
      <c r="F64" s="2201"/>
      <c r="G64" s="2201"/>
      <c r="H64" s="2201"/>
      <c r="I64" s="2201"/>
      <c r="J64" s="2201"/>
      <c r="K64" s="2201"/>
      <c r="L64" s="2201"/>
      <c r="M64" s="2201"/>
      <c r="N64" s="2201"/>
      <c r="O64" s="2201"/>
      <c r="P64" s="2201"/>
      <c r="Q64" s="2201"/>
      <c r="R64" s="2201"/>
      <c r="S64" s="2201"/>
      <c r="T64" s="2201"/>
      <c r="U64" s="2201"/>
      <c r="V64" s="2201"/>
      <c r="W64" s="2201"/>
      <c r="X64" s="2201"/>
      <c r="Y64" s="2201"/>
      <c r="Z64" s="2201"/>
      <c r="AA64" s="2201"/>
      <c r="AB64" s="2201"/>
      <c r="AC64" s="2202"/>
    </row>
    <row r="65" spans="2:29" ht="15" customHeight="1">
      <c r="B65" s="1411" t="str">
        <f t="shared" si="3"/>
        <v/>
      </c>
      <c r="D65" s="2203"/>
      <c r="E65" s="2204"/>
      <c r="F65" s="2204"/>
      <c r="G65" s="2204"/>
      <c r="H65" s="2204"/>
      <c r="I65" s="2204"/>
      <c r="J65" s="2204"/>
      <c r="K65" s="2204"/>
      <c r="L65" s="2204"/>
      <c r="M65" s="2204"/>
      <c r="N65" s="2204"/>
      <c r="O65" s="2204"/>
      <c r="P65" s="2204"/>
      <c r="Q65" s="2204"/>
      <c r="R65" s="2204"/>
      <c r="S65" s="2204"/>
      <c r="T65" s="2204"/>
      <c r="U65" s="2204"/>
      <c r="V65" s="2204"/>
      <c r="W65" s="2204"/>
      <c r="X65" s="2204"/>
      <c r="Y65" s="2204"/>
      <c r="Z65" s="2204"/>
      <c r="AA65" s="2204"/>
      <c r="AB65" s="2204"/>
      <c r="AC65" s="2205"/>
    </row>
    <row r="66" spans="2:29">
      <c r="B66" s="1411" t="str">
        <f t="shared" si="3"/>
        <v/>
      </c>
    </row>
    <row r="67" spans="2:29" ht="84" customHeight="1">
      <c r="B67" s="1411" t="str">
        <f t="shared" si="3"/>
        <v/>
      </c>
      <c r="E67" s="782" t="s">
        <v>1224</v>
      </c>
      <c r="F67" s="1786" t="s">
        <v>2566</v>
      </c>
      <c r="G67" s="1786"/>
      <c r="H67" s="1786"/>
      <c r="I67" s="1786"/>
      <c r="J67" s="1786"/>
      <c r="K67" s="1786"/>
      <c r="L67" s="1786"/>
      <c r="M67" s="1786"/>
      <c r="N67" s="1786"/>
      <c r="O67" s="1786"/>
      <c r="P67" s="1786"/>
      <c r="Q67" s="1786"/>
      <c r="R67" s="1786"/>
      <c r="S67" s="1786"/>
      <c r="T67" s="1786"/>
      <c r="U67" s="1786"/>
      <c r="V67" s="1786"/>
      <c r="W67" s="1786"/>
      <c r="X67" s="1786"/>
      <c r="Y67" s="1786"/>
      <c r="Z67" s="1786"/>
      <c r="AA67" s="1786"/>
      <c r="AB67" s="1786"/>
      <c r="AC67" s="1786"/>
    </row>
    <row r="68" spans="2:29" ht="15" customHeight="1">
      <c r="B68" s="1411" t="str">
        <f t="shared" si="3"/>
        <v/>
      </c>
      <c r="E68" s="2220" t="s">
        <v>1225</v>
      </c>
      <c r="F68" s="20" t="s">
        <v>2015</v>
      </c>
      <c r="G68" s="20"/>
      <c r="H68" s="20"/>
      <c r="I68" s="20"/>
      <c r="J68" s="20"/>
      <c r="K68" s="20"/>
      <c r="L68" s="20"/>
      <c r="M68" s="20"/>
      <c r="N68" s="20"/>
      <c r="O68" s="20"/>
      <c r="P68" s="20"/>
      <c r="Q68" s="20"/>
      <c r="R68" s="20"/>
      <c r="S68" s="20"/>
      <c r="T68" s="20"/>
      <c r="U68" s="20"/>
      <c r="V68" s="20"/>
      <c r="W68" s="20"/>
      <c r="X68" s="20"/>
      <c r="Y68" s="20"/>
      <c r="Z68" s="20"/>
      <c r="AA68" s="20"/>
      <c r="AB68" s="20"/>
      <c r="AC68" s="20"/>
    </row>
    <row r="69" spans="2:29" ht="21" customHeight="1">
      <c r="B69" s="1411" t="str">
        <f t="shared" si="3"/>
        <v/>
      </c>
      <c r="E69" s="2220"/>
      <c r="F69" s="20" t="s">
        <v>2713</v>
      </c>
      <c r="G69" s="20"/>
      <c r="H69" s="20"/>
      <c r="I69" s="20"/>
      <c r="J69" s="20"/>
      <c r="K69" s="20"/>
      <c r="L69" s="20"/>
      <c r="M69" s="20"/>
      <c r="N69" s="20"/>
      <c r="O69" s="20"/>
      <c r="P69" s="20"/>
      <c r="Q69" s="20"/>
      <c r="R69" s="20"/>
      <c r="S69" s="20"/>
      <c r="T69" s="20"/>
      <c r="U69" s="20"/>
      <c r="V69" s="20"/>
      <c r="W69" s="20"/>
      <c r="X69" s="20"/>
      <c r="Y69" s="20"/>
      <c r="Z69" s="20"/>
      <c r="AA69" s="20"/>
      <c r="AB69" s="20"/>
      <c r="AC69" s="20"/>
    </row>
    <row r="70" spans="2:29" ht="15" customHeight="1">
      <c r="B70" s="1411" t="str">
        <f t="shared" si="3"/>
        <v/>
      </c>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2:29" ht="15" customHeight="1">
      <c r="B71" s="1411" t="str">
        <f t="shared" si="3"/>
        <v/>
      </c>
      <c r="E71" s="770" t="s">
        <v>997</v>
      </c>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2:29" ht="6" customHeight="1">
      <c r="B72" s="1411" t="str">
        <f t="shared" si="3"/>
        <v/>
      </c>
      <c r="E72" s="77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2:29" ht="15" customHeight="1">
      <c r="B73" s="1411" t="str">
        <f t="shared" si="3"/>
        <v/>
      </c>
      <c r="E73" s="20"/>
      <c r="F73" s="20" t="s">
        <v>1859</v>
      </c>
      <c r="G73" s="832" t="s">
        <v>998</v>
      </c>
      <c r="H73" s="20"/>
      <c r="I73" s="20"/>
      <c r="J73" s="20"/>
      <c r="K73" s="20"/>
      <c r="L73" s="20"/>
      <c r="M73" s="20"/>
      <c r="N73" s="20"/>
      <c r="O73" s="20"/>
      <c r="P73" s="20"/>
      <c r="Q73" s="20"/>
      <c r="R73" s="20"/>
      <c r="S73" s="20"/>
      <c r="T73" s="20"/>
      <c r="U73" s="20"/>
      <c r="V73" s="20"/>
      <c r="W73" s="20"/>
      <c r="X73" s="20"/>
      <c r="Y73" s="20"/>
      <c r="Z73" s="20"/>
      <c r="AA73" s="20"/>
      <c r="AB73" s="20"/>
      <c r="AC73" s="20"/>
    </row>
    <row r="74" spans="2:29" ht="6.75" customHeight="1">
      <c r="B74" s="1411" t="str">
        <f t="shared" si="3"/>
        <v/>
      </c>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2:29" ht="20.25" customHeight="1">
      <c r="B75" s="1411" t="str">
        <f t="shared" si="3"/>
        <v/>
      </c>
      <c r="E75" s="20"/>
      <c r="F75" s="833" t="s">
        <v>76</v>
      </c>
      <c r="G75" s="20" t="s">
        <v>999</v>
      </c>
      <c r="H75" s="20"/>
      <c r="I75" s="20"/>
      <c r="J75" s="20"/>
      <c r="K75" s="20"/>
      <c r="L75" s="20"/>
      <c r="M75" s="20"/>
      <c r="N75" s="20"/>
      <c r="O75" s="20"/>
      <c r="P75" s="20"/>
      <c r="Q75" s="20"/>
      <c r="R75" s="20"/>
      <c r="S75" s="20"/>
      <c r="T75" s="20"/>
      <c r="U75" s="20"/>
      <c r="V75" s="20"/>
      <c r="W75" s="20"/>
      <c r="X75" s="20"/>
      <c r="Y75" s="20"/>
      <c r="Z75" s="20"/>
      <c r="AA75" s="20"/>
      <c r="AB75" s="20"/>
      <c r="AC75" s="20"/>
    </row>
    <row r="76" spans="2:29" ht="15" customHeight="1">
      <c r="B76" s="1411" t="str">
        <f t="shared" si="3"/>
        <v/>
      </c>
      <c r="E76" s="20"/>
      <c r="F76" s="833" t="s">
        <v>76</v>
      </c>
      <c r="G76" s="20" t="s">
        <v>1000</v>
      </c>
      <c r="H76" s="20"/>
      <c r="I76" s="20"/>
      <c r="J76" s="20"/>
      <c r="K76" s="20"/>
      <c r="L76" s="20"/>
      <c r="M76" s="20"/>
      <c r="N76" s="20"/>
      <c r="O76" s="20"/>
      <c r="P76" s="20"/>
      <c r="Q76" s="20"/>
      <c r="R76" s="20"/>
      <c r="S76" s="20"/>
      <c r="T76" s="20"/>
      <c r="U76" s="20"/>
      <c r="V76" s="20"/>
      <c r="W76" s="20"/>
      <c r="X76" s="20"/>
      <c r="Y76" s="20"/>
      <c r="Z76" s="20"/>
      <c r="AA76" s="20"/>
      <c r="AB76" s="20"/>
      <c r="AC76" s="20"/>
    </row>
    <row r="77" spans="2:29" s="1497" customFormat="1" ht="15" customHeight="1">
      <c r="B77" s="210" t="str">
        <f t="shared" si="3"/>
        <v/>
      </c>
      <c r="E77" s="20"/>
      <c r="F77" s="20"/>
      <c r="G77" s="20" t="s">
        <v>2819</v>
      </c>
      <c r="H77" s="20"/>
      <c r="I77" s="20"/>
      <c r="J77" s="20"/>
      <c r="K77" s="20"/>
      <c r="L77" s="20"/>
      <c r="M77" s="20"/>
      <c r="N77" s="20"/>
      <c r="O77" s="20"/>
      <c r="P77" s="20"/>
      <c r="Q77" s="20"/>
      <c r="R77" s="20"/>
      <c r="S77" s="20"/>
      <c r="T77" s="20"/>
      <c r="U77" s="20"/>
      <c r="V77" s="20"/>
      <c r="W77" s="20"/>
      <c r="X77" s="20"/>
      <c r="Y77" s="20"/>
      <c r="Z77" s="20"/>
      <c r="AA77" s="20"/>
      <c r="AB77" s="20"/>
      <c r="AC77" s="20"/>
    </row>
    <row r="78" spans="2:29" s="1497" customFormat="1" ht="20.25" customHeight="1">
      <c r="B78" s="210" t="str">
        <f t="shared" si="3"/>
        <v/>
      </c>
      <c r="E78" s="20"/>
      <c r="F78" s="20"/>
      <c r="G78" s="20" t="s">
        <v>2712</v>
      </c>
      <c r="H78" s="20"/>
      <c r="I78" s="20"/>
      <c r="J78" s="20"/>
      <c r="K78" s="20"/>
      <c r="L78" s="20"/>
      <c r="M78" s="20"/>
      <c r="N78" s="20"/>
      <c r="O78" s="20"/>
      <c r="P78" s="20"/>
      <c r="Q78" s="20"/>
      <c r="R78" s="20"/>
      <c r="S78" s="20"/>
      <c r="T78" s="20"/>
      <c r="U78" s="20"/>
      <c r="V78" s="20"/>
      <c r="W78" s="20"/>
      <c r="X78" s="20"/>
      <c r="Y78" s="20"/>
      <c r="Z78" s="20"/>
      <c r="AA78" s="20"/>
      <c r="AB78" s="20"/>
      <c r="AC78" s="20"/>
    </row>
    <row r="79" spans="2:29" s="1497" customFormat="1" ht="12.75" customHeight="1">
      <c r="B79" s="210" t="str">
        <f t="shared" si="3"/>
        <v/>
      </c>
      <c r="E79" s="1498"/>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2:29" s="1497" customFormat="1" ht="15" customHeight="1">
      <c r="B80" s="210" t="str">
        <f t="shared" si="3"/>
        <v/>
      </c>
      <c r="D80" s="20"/>
      <c r="E80" s="20"/>
      <c r="F80" s="20"/>
      <c r="G80" s="20" t="s">
        <v>2</v>
      </c>
      <c r="H80" s="20"/>
      <c r="I80" s="20"/>
      <c r="J80" s="20"/>
      <c r="K80" s="20"/>
      <c r="L80" s="20"/>
      <c r="M80" s="20"/>
      <c r="N80" s="20"/>
      <c r="O80" s="20"/>
      <c r="P80" s="20"/>
      <c r="Q80" s="20"/>
      <c r="R80" s="20"/>
      <c r="S80" s="20"/>
      <c r="T80" s="20"/>
      <c r="U80" s="20"/>
      <c r="V80" s="20"/>
      <c r="W80" s="20"/>
      <c r="X80" s="20"/>
      <c r="Y80" s="20"/>
      <c r="Z80" s="20"/>
      <c r="AA80" s="20"/>
      <c r="AB80" s="20"/>
      <c r="AC80" s="20"/>
    </row>
    <row r="81" spans="2:29" s="1497" customFormat="1" ht="15" customHeight="1">
      <c r="B81" s="210" t="str">
        <f t="shared" si="3"/>
        <v/>
      </c>
      <c r="D81" s="20"/>
      <c r="E81" s="20"/>
      <c r="F81" s="20"/>
      <c r="G81" s="20" t="s">
        <v>1</v>
      </c>
      <c r="H81" s="20"/>
      <c r="I81" s="20"/>
      <c r="J81" s="20"/>
      <c r="K81" s="20"/>
      <c r="L81" s="20"/>
      <c r="M81" s="20"/>
      <c r="N81" s="20"/>
      <c r="O81" s="20"/>
      <c r="P81" s="20"/>
      <c r="Q81" s="20"/>
      <c r="R81" s="20"/>
      <c r="S81" s="20"/>
      <c r="T81" s="20"/>
      <c r="U81" s="20"/>
      <c r="V81" s="20"/>
      <c r="W81" s="20"/>
      <c r="X81" s="20"/>
      <c r="Y81" s="20"/>
      <c r="Z81" s="20"/>
      <c r="AA81" s="20"/>
      <c r="AB81" s="20"/>
      <c r="AC81" s="20"/>
    </row>
    <row r="82" spans="2:29" s="1497" customFormat="1" ht="15" customHeight="1">
      <c r="B82" s="210" t="str">
        <f t="shared" si="3"/>
        <v/>
      </c>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2:29" s="1497" customFormat="1" ht="15" customHeight="1">
      <c r="B83" s="210" t="str">
        <f t="shared" si="3"/>
        <v/>
      </c>
      <c r="E83" s="20"/>
      <c r="F83" s="833" t="s">
        <v>76</v>
      </c>
      <c r="G83" s="20" t="s">
        <v>1278</v>
      </c>
      <c r="H83" s="20"/>
      <c r="I83" s="20"/>
      <c r="J83" s="20"/>
      <c r="K83" s="20"/>
      <c r="L83" s="20"/>
      <c r="M83" s="20"/>
      <c r="N83" s="20"/>
      <c r="O83" s="20"/>
      <c r="P83" s="20"/>
      <c r="Q83" s="20"/>
      <c r="R83" s="20"/>
      <c r="S83" s="20"/>
      <c r="T83" s="20"/>
      <c r="U83" s="20"/>
      <c r="V83" s="20"/>
      <c r="W83" s="20"/>
      <c r="X83" s="20"/>
      <c r="Y83" s="20"/>
      <c r="Z83" s="20"/>
      <c r="AA83" s="20"/>
      <c r="AB83" s="20"/>
      <c r="AC83" s="20"/>
    </row>
    <row r="84" spans="2:29" s="1497" customFormat="1" ht="15" customHeight="1">
      <c r="B84" s="210" t="str">
        <f t="shared" si="3"/>
        <v/>
      </c>
      <c r="E84" s="20"/>
      <c r="F84" s="20"/>
      <c r="G84" s="20" t="s">
        <v>1001</v>
      </c>
      <c r="H84" s="20"/>
      <c r="I84" s="20"/>
      <c r="J84" s="20"/>
      <c r="K84" s="20"/>
      <c r="L84" s="20"/>
      <c r="M84" s="20"/>
      <c r="N84" s="20"/>
      <c r="O84" s="20"/>
      <c r="P84" s="20"/>
      <c r="Q84" s="20"/>
      <c r="R84" s="20"/>
      <c r="S84" s="20"/>
      <c r="T84" s="20"/>
      <c r="U84" s="20"/>
      <c r="V84" s="20"/>
      <c r="W84" s="20"/>
      <c r="X84" s="20"/>
      <c r="Y84" s="20"/>
      <c r="Z84" s="20"/>
      <c r="AA84" s="20"/>
      <c r="AB84" s="20"/>
      <c r="AC84" s="20"/>
    </row>
    <row r="85" spans="2:29" s="1497" customFormat="1" ht="20.25" customHeight="1">
      <c r="B85" s="210" t="str">
        <f t="shared" si="3"/>
        <v/>
      </c>
      <c r="E85" s="20"/>
      <c r="F85" s="20"/>
      <c r="G85" s="20" t="s">
        <v>1002</v>
      </c>
      <c r="H85" s="20"/>
      <c r="I85" s="20"/>
      <c r="J85" s="20"/>
      <c r="K85" s="20"/>
      <c r="L85" s="20"/>
      <c r="M85" s="20"/>
      <c r="N85" s="20"/>
      <c r="O85" s="20"/>
      <c r="P85" s="20"/>
      <c r="Q85" s="20"/>
      <c r="R85" s="20"/>
      <c r="S85" s="20"/>
      <c r="T85" s="20"/>
      <c r="U85" s="20"/>
      <c r="V85" s="20"/>
      <c r="W85" s="20"/>
      <c r="X85" s="20"/>
      <c r="Y85" s="20"/>
      <c r="Z85" s="20"/>
      <c r="AA85" s="20"/>
      <c r="AB85" s="20"/>
      <c r="AC85" s="20"/>
    </row>
    <row r="86" spans="2:29" s="1497" customFormat="1" ht="15" customHeight="1">
      <c r="B86" s="210" t="str">
        <f t="shared" si="3"/>
        <v/>
      </c>
      <c r="E86" s="20"/>
      <c r="F86" s="833" t="s">
        <v>76</v>
      </c>
      <c r="G86" s="20" t="s">
        <v>1003</v>
      </c>
      <c r="H86" s="20"/>
      <c r="I86" s="20"/>
      <c r="J86" s="20"/>
      <c r="K86" s="20"/>
      <c r="L86" s="20"/>
      <c r="M86" s="20"/>
      <c r="N86" s="20"/>
      <c r="O86" s="20"/>
      <c r="P86" s="20"/>
      <c r="Q86" s="20"/>
      <c r="R86" s="20"/>
      <c r="S86" s="20"/>
      <c r="T86" s="20"/>
      <c r="U86" s="20"/>
      <c r="V86" s="20"/>
      <c r="W86" s="20"/>
      <c r="X86" s="20"/>
      <c r="Y86" s="20"/>
      <c r="Z86" s="20"/>
      <c r="AA86" s="20"/>
      <c r="AB86" s="20"/>
      <c r="AC86" s="20"/>
    </row>
    <row r="87" spans="2:29" s="1497" customFormat="1" ht="6.75" customHeight="1">
      <c r="B87" s="210" t="str">
        <f t="shared" si="3"/>
        <v/>
      </c>
      <c r="E87" s="20"/>
      <c r="F87" s="833"/>
      <c r="G87" s="20"/>
      <c r="H87" s="20"/>
      <c r="I87" s="20"/>
      <c r="J87" s="20"/>
      <c r="K87" s="20"/>
      <c r="L87" s="20"/>
      <c r="M87" s="20"/>
      <c r="N87" s="20"/>
      <c r="O87" s="20"/>
      <c r="P87" s="20"/>
      <c r="Q87" s="20"/>
      <c r="R87" s="20"/>
      <c r="S87" s="20"/>
      <c r="T87" s="20"/>
      <c r="U87" s="20"/>
      <c r="V87" s="20"/>
      <c r="W87" s="20"/>
      <c r="X87" s="20"/>
      <c r="Y87" s="20"/>
      <c r="Z87" s="20"/>
      <c r="AA87" s="20"/>
      <c r="AB87" s="20"/>
      <c r="AC87" s="20"/>
    </row>
    <row r="88" spans="2:29" s="1497" customFormat="1" ht="15" customHeight="1">
      <c r="B88" s="210" t="str">
        <f t="shared" si="3"/>
        <v/>
      </c>
      <c r="E88" s="20"/>
      <c r="F88" s="20" t="s">
        <v>1867</v>
      </c>
      <c r="G88" s="832" t="s">
        <v>1004</v>
      </c>
      <c r="H88" s="20"/>
      <c r="I88" s="20"/>
      <c r="J88" s="20"/>
      <c r="K88" s="20"/>
      <c r="L88" s="20"/>
      <c r="M88" s="20"/>
      <c r="N88" s="20"/>
      <c r="O88" s="20"/>
      <c r="P88" s="20"/>
      <c r="Q88" s="20"/>
      <c r="R88" s="20"/>
      <c r="S88" s="20"/>
      <c r="T88" s="20"/>
      <c r="U88" s="20"/>
      <c r="V88" s="20"/>
      <c r="W88" s="20"/>
      <c r="X88" s="20"/>
      <c r="Y88" s="20"/>
      <c r="Z88" s="1460"/>
      <c r="AA88" s="1460"/>
      <c r="AB88" s="20"/>
      <c r="AC88" s="20"/>
    </row>
    <row r="89" spans="2:29" s="1497" customFormat="1" ht="6.75" customHeight="1">
      <c r="B89" s="210" t="str">
        <f t="shared" si="3"/>
        <v/>
      </c>
      <c r="E89" s="20"/>
      <c r="F89" s="1460"/>
      <c r="G89" s="20"/>
      <c r="H89" s="20"/>
      <c r="I89" s="20"/>
      <c r="J89" s="20"/>
      <c r="K89" s="20"/>
      <c r="L89" s="20"/>
      <c r="M89" s="20"/>
      <c r="N89" s="20"/>
      <c r="O89" s="20"/>
      <c r="P89" s="20"/>
      <c r="Q89" s="20"/>
      <c r="R89" s="20"/>
      <c r="S89" s="20"/>
      <c r="T89" s="20"/>
      <c r="U89" s="20"/>
      <c r="V89" s="20"/>
      <c r="W89" s="20"/>
      <c r="X89" s="20"/>
      <c r="Y89" s="20"/>
      <c r="Z89" s="1460"/>
      <c r="AA89" s="1460"/>
      <c r="AB89" s="20"/>
      <c r="AC89" s="20"/>
    </row>
    <row r="90" spans="2:29" s="1497" customFormat="1" ht="15" customHeight="1">
      <c r="B90" s="210" t="str">
        <f t="shared" si="3"/>
        <v/>
      </c>
      <c r="E90" s="20"/>
      <c r="F90" s="1461" t="s">
        <v>76</v>
      </c>
      <c r="G90" s="20" t="s">
        <v>1005</v>
      </c>
      <c r="H90" s="20"/>
      <c r="I90" s="20"/>
      <c r="J90" s="20"/>
      <c r="K90" s="20"/>
      <c r="L90" s="20"/>
      <c r="M90" s="20"/>
      <c r="N90" s="20"/>
      <c r="O90" s="20"/>
      <c r="P90" s="20"/>
      <c r="Q90" s="20"/>
      <c r="R90" s="20"/>
      <c r="S90" s="20"/>
      <c r="T90" s="20"/>
      <c r="U90" s="20"/>
      <c r="V90" s="20"/>
      <c r="W90" s="20"/>
      <c r="X90" s="20"/>
      <c r="Y90" s="20"/>
      <c r="Z90" s="1460"/>
      <c r="AA90" s="1460"/>
      <c r="AB90" s="20"/>
      <c r="AC90" s="20"/>
    </row>
    <row r="91" spans="2:29" s="1497" customFormat="1" ht="15" customHeight="1">
      <c r="B91" s="210" t="str">
        <f t="shared" si="3"/>
        <v/>
      </c>
      <c r="E91" s="20"/>
      <c r="F91" s="1460"/>
      <c r="G91" s="20" t="s">
        <v>1998</v>
      </c>
      <c r="H91" s="20"/>
      <c r="I91" s="20"/>
      <c r="J91" s="20"/>
      <c r="K91" s="20"/>
      <c r="L91" s="20"/>
      <c r="M91" s="20"/>
      <c r="N91" s="20"/>
      <c r="O91" s="20"/>
      <c r="P91" s="20"/>
      <c r="Q91" s="20"/>
      <c r="R91" s="20"/>
      <c r="S91" s="20"/>
      <c r="T91" s="20"/>
      <c r="U91" s="20"/>
      <c r="V91" s="20"/>
      <c r="W91" s="20"/>
      <c r="X91" s="20"/>
      <c r="Y91" s="20"/>
      <c r="Z91" s="1460"/>
      <c r="AA91" s="1460"/>
      <c r="AB91" s="20"/>
      <c r="AC91" s="20"/>
    </row>
    <row r="92" spans="2:29" s="1497" customFormat="1" ht="15" customHeight="1">
      <c r="B92" s="210" t="str">
        <f t="shared" si="3"/>
        <v/>
      </c>
      <c r="E92" s="20"/>
      <c r="F92" s="1460"/>
      <c r="G92" s="20" t="s">
        <v>648</v>
      </c>
      <c r="H92" s="20"/>
      <c r="I92" s="20"/>
      <c r="J92" s="20"/>
      <c r="K92" s="20"/>
      <c r="L92" s="20"/>
      <c r="M92" s="20"/>
      <c r="N92" s="20"/>
      <c r="O92" s="20"/>
      <c r="P92" s="20"/>
      <c r="Q92" s="20"/>
      <c r="R92" s="20"/>
      <c r="S92" s="20"/>
      <c r="T92" s="20"/>
      <c r="U92" s="20"/>
      <c r="V92" s="20"/>
      <c r="W92" s="20"/>
      <c r="X92" s="20"/>
      <c r="Y92" s="20"/>
      <c r="Z92" s="1460"/>
      <c r="AA92" s="1460"/>
      <c r="AB92" s="20"/>
      <c r="AC92" s="20"/>
    </row>
    <row r="93" spans="2:29" s="1497" customFormat="1" ht="15" customHeight="1">
      <c r="B93" s="210" t="str">
        <f t="shared" si="3"/>
        <v/>
      </c>
      <c r="E93" s="20"/>
      <c r="F93" s="1460"/>
      <c r="G93" s="20" t="s">
        <v>1059</v>
      </c>
      <c r="H93" s="20"/>
      <c r="I93" s="20"/>
      <c r="J93" s="20"/>
      <c r="K93" s="20"/>
      <c r="L93" s="20"/>
      <c r="M93" s="20"/>
      <c r="N93" s="20"/>
      <c r="O93" s="20"/>
      <c r="P93" s="20"/>
      <c r="Q93" s="20"/>
      <c r="R93" s="20"/>
      <c r="S93" s="20"/>
      <c r="T93" s="20"/>
      <c r="U93" s="20"/>
      <c r="V93" s="20"/>
      <c r="W93" s="20"/>
      <c r="X93" s="20"/>
      <c r="Y93" s="20"/>
      <c r="Z93" s="1460"/>
      <c r="AA93" s="1460"/>
      <c r="AB93" s="20"/>
      <c r="AC93" s="20"/>
    </row>
    <row r="94" spans="2:29" s="1497" customFormat="1" ht="15" customHeight="1">
      <c r="B94" s="210" t="str">
        <f t="shared" si="3"/>
        <v/>
      </c>
      <c r="E94" s="20"/>
      <c r="F94" s="1460"/>
      <c r="G94" s="20" t="s">
        <v>1060</v>
      </c>
      <c r="H94" s="20"/>
      <c r="I94" s="20"/>
      <c r="J94" s="20"/>
      <c r="K94" s="20"/>
      <c r="L94" s="20"/>
      <c r="M94" s="20"/>
      <c r="N94" s="20"/>
      <c r="O94" s="20"/>
      <c r="P94" s="20"/>
      <c r="Q94" s="20"/>
      <c r="R94" s="20"/>
      <c r="S94" s="20"/>
      <c r="T94" s="20"/>
      <c r="U94" s="20"/>
      <c r="V94" s="20"/>
      <c r="W94" s="20"/>
      <c r="X94" s="20"/>
      <c r="Y94" s="20"/>
      <c r="Z94" s="1460"/>
      <c r="AA94" s="1460"/>
      <c r="AB94" s="20"/>
      <c r="AC94" s="20"/>
    </row>
    <row r="95" spans="2:29" s="1497" customFormat="1" ht="15" customHeight="1">
      <c r="B95" s="210" t="str">
        <f t="shared" si="3"/>
        <v/>
      </c>
      <c r="E95" s="20"/>
      <c r="F95" s="1460"/>
      <c r="G95" s="20" t="s">
        <v>1999</v>
      </c>
      <c r="H95" s="20"/>
      <c r="I95" s="20"/>
      <c r="J95" s="20"/>
      <c r="K95" s="20"/>
      <c r="L95" s="20"/>
      <c r="M95" s="20"/>
      <c r="N95" s="20"/>
      <c r="O95" s="20"/>
      <c r="P95" s="20"/>
      <c r="Q95" s="20"/>
      <c r="R95" s="20"/>
      <c r="S95" s="20"/>
      <c r="T95" s="20"/>
      <c r="U95" s="20"/>
      <c r="V95" s="20"/>
      <c r="W95" s="20"/>
      <c r="X95" s="20"/>
      <c r="Y95" s="20"/>
      <c r="Z95" s="1460"/>
      <c r="AA95" s="1460"/>
      <c r="AB95" s="20"/>
      <c r="AC95" s="20"/>
    </row>
    <row r="96" spans="2:29" s="1497" customFormat="1" ht="15" customHeight="1">
      <c r="B96" s="210" t="str">
        <f t="shared" si="3"/>
        <v/>
      </c>
      <c r="E96" s="20"/>
      <c r="F96" s="1460"/>
      <c r="G96" s="20" t="s">
        <v>2568</v>
      </c>
      <c r="H96" s="20"/>
      <c r="I96" s="20"/>
      <c r="J96" s="20"/>
      <c r="K96" s="20"/>
      <c r="L96" s="20"/>
      <c r="M96" s="20"/>
      <c r="N96" s="20"/>
      <c r="O96" s="20"/>
      <c r="P96" s="20"/>
      <c r="Q96" s="20"/>
      <c r="R96" s="20"/>
      <c r="S96" s="20"/>
      <c r="T96" s="20"/>
      <c r="U96" s="20"/>
      <c r="V96" s="20"/>
      <c r="W96" s="20"/>
      <c r="X96" s="20"/>
      <c r="Y96" s="20"/>
      <c r="Z96" s="1460"/>
      <c r="AA96" s="1460"/>
      <c r="AB96" s="20"/>
      <c r="AC96" s="20"/>
    </row>
    <row r="97" spans="2:29" s="1497" customFormat="1" ht="15" customHeight="1">
      <c r="B97" s="210" t="str">
        <f t="shared" si="3"/>
        <v/>
      </c>
      <c r="E97" s="20"/>
      <c r="F97" s="1460"/>
      <c r="G97" s="20" t="s">
        <v>2567</v>
      </c>
      <c r="H97" s="20"/>
      <c r="I97" s="20"/>
      <c r="J97" s="20"/>
      <c r="K97" s="20"/>
      <c r="L97" s="20"/>
      <c r="M97" s="20"/>
      <c r="N97" s="20"/>
      <c r="O97" s="20"/>
      <c r="P97" s="20"/>
      <c r="Q97" s="20"/>
      <c r="R97" s="20"/>
      <c r="S97" s="20"/>
      <c r="T97" s="20"/>
      <c r="U97" s="20"/>
      <c r="V97" s="20"/>
      <c r="W97" s="20"/>
      <c r="X97" s="20"/>
      <c r="Y97" s="20"/>
      <c r="Z97" s="1460"/>
      <c r="AA97" s="1460"/>
      <c r="AB97" s="20"/>
      <c r="AC97" s="20"/>
    </row>
    <row r="98" spans="2:29" s="1497" customFormat="1" ht="15" customHeight="1">
      <c r="B98" s="210" t="str">
        <f t="shared" si="3"/>
        <v/>
      </c>
      <c r="E98" s="20"/>
      <c r="F98" s="1461" t="s">
        <v>76</v>
      </c>
      <c r="G98" s="20" t="s">
        <v>60</v>
      </c>
      <c r="H98" s="20"/>
      <c r="I98" s="20"/>
      <c r="J98" s="20"/>
      <c r="K98" s="20"/>
      <c r="L98" s="20"/>
      <c r="M98" s="20"/>
      <c r="N98" s="20"/>
      <c r="O98" s="20"/>
      <c r="P98" s="20"/>
      <c r="Q98" s="20"/>
      <c r="R98" s="20"/>
      <c r="S98" s="20"/>
      <c r="T98" s="20"/>
      <c r="U98" s="20"/>
      <c r="V98" s="20"/>
      <c r="W98" s="20"/>
      <c r="X98" s="20"/>
      <c r="Y98" s="20"/>
      <c r="Z98" s="1460"/>
      <c r="AA98" s="1460"/>
      <c r="AB98" s="20"/>
      <c r="AC98" s="20"/>
    </row>
    <row r="99" spans="2:29" s="1497" customFormat="1" ht="6" customHeight="1">
      <c r="B99" s="210" t="str">
        <f t="shared" si="3"/>
        <v/>
      </c>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2:29" s="1497" customFormat="1" ht="15" customHeight="1">
      <c r="B100" s="210" t="str">
        <f t="shared" si="3"/>
        <v/>
      </c>
      <c r="E100" s="20"/>
      <c r="F100" s="20" t="s">
        <v>1869</v>
      </c>
      <c r="G100" s="832" t="s">
        <v>61</v>
      </c>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2:29" s="1497" customFormat="1" ht="6.75" customHeight="1">
      <c r="B101" s="210" t="str">
        <f t="shared" si="3"/>
        <v/>
      </c>
      <c r="E101" s="20"/>
      <c r="F101" s="833"/>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2:29" s="1497" customFormat="1" ht="20.25" customHeight="1">
      <c r="B102" s="210" t="str">
        <f t="shared" si="3"/>
        <v/>
      </c>
      <c r="E102" s="20"/>
      <c r="F102" s="833" t="s">
        <v>76</v>
      </c>
      <c r="G102" s="20" t="s">
        <v>999</v>
      </c>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2:29" s="1497" customFormat="1" ht="15" customHeight="1">
      <c r="B103" s="210" t="str">
        <f t="shared" si="3"/>
        <v/>
      </c>
      <c r="E103" s="20"/>
      <c r="F103" s="833" t="s">
        <v>76</v>
      </c>
      <c r="G103" s="20" t="s">
        <v>62</v>
      </c>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2:29" s="1497" customFormat="1" ht="20.25" customHeight="1">
      <c r="B104" s="210" t="str">
        <f t="shared" si="3"/>
        <v/>
      </c>
      <c r="E104" s="20"/>
      <c r="F104" s="20"/>
      <c r="G104" s="20" t="s">
        <v>2820</v>
      </c>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2:29" s="1497" customFormat="1" ht="21.75" customHeight="1">
      <c r="B105" s="210" t="str">
        <f t="shared" si="3"/>
        <v/>
      </c>
      <c r="E105" s="1498"/>
      <c r="F105" s="20"/>
      <c r="G105" s="20" t="s">
        <v>2712</v>
      </c>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2:29" s="1497" customFormat="1" ht="15" customHeight="1">
      <c r="B106" s="210" t="str">
        <f t="shared" si="3"/>
        <v/>
      </c>
      <c r="D106" s="20"/>
      <c r="E106" s="20"/>
      <c r="F106" s="20"/>
      <c r="G106" s="20" t="s">
        <v>2</v>
      </c>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2:29" s="1497" customFormat="1" ht="15" customHeight="1">
      <c r="B107" s="210" t="str">
        <f t="shared" si="3"/>
        <v/>
      </c>
      <c r="D107" s="20"/>
      <c r="E107" s="20"/>
      <c r="F107" s="20"/>
      <c r="G107" s="20" t="s">
        <v>1</v>
      </c>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2:29" s="1497" customFormat="1" ht="11.25" customHeight="1">
      <c r="B108" s="210" t="str">
        <f t="shared" si="3"/>
        <v/>
      </c>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2:29" s="1497" customFormat="1" ht="15" customHeight="1">
      <c r="B109" s="210" t="str">
        <f t="shared" si="3"/>
        <v/>
      </c>
      <c r="E109" s="20"/>
      <c r="F109" s="833" t="s">
        <v>76</v>
      </c>
      <c r="G109" s="20" t="s">
        <v>1278</v>
      </c>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2:29" s="1497" customFormat="1" ht="15" customHeight="1">
      <c r="B110" s="210" t="str">
        <f t="shared" si="3"/>
        <v/>
      </c>
      <c r="E110" s="20"/>
      <c r="F110" s="20"/>
      <c r="G110" s="20" t="s">
        <v>1001</v>
      </c>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2:29" s="1497" customFormat="1" ht="19.5" customHeight="1">
      <c r="B111" s="210" t="str">
        <f t="shared" si="3"/>
        <v/>
      </c>
      <c r="E111" s="20"/>
      <c r="F111" s="20"/>
      <c r="G111" s="20" t="s">
        <v>1002</v>
      </c>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2:29" s="1497" customFormat="1" ht="20.25" customHeight="1">
      <c r="B112" s="210" t="str">
        <f t="shared" si="3"/>
        <v/>
      </c>
      <c r="E112" s="20"/>
      <c r="F112" s="833" t="s">
        <v>76</v>
      </c>
      <c r="G112" s="20" t="s">
        <v>1003</v>
      </c>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2:29" s="1497" customFormat="1" ht="15" customHeight="1">
      <c r="B113" s="210" t="str">
        <f t="shared" si="3"/>
        <v/>
      </c>
      <c r="E113" s="20"/>
      <c r="F113" s="833" t="s">
        <v>76</v>
      </c>
      <c r="G113" s="20" t="s">
        <v>1005</v>
      </c>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2:29" s="1497" customFormat="1" ht="15" customHeight="1">
      <c r="B114" s="210" t="str">
        <f t="shared" si="3"/>
        <v/>
      </c>
      <c r="E114" s="20"/>
      <c r="F114" s="20"/>
      <c r="G114" s="20" t="s">
        <v>1998</v>
      </c>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2:29" s="1497" customFormat="1" ht="15" customHeight="1">
      <c r="B115" s="210" t="str">
        <f t="shared" si="3"/>
        <v/>
      </c>
      <c r="E115" s="20"/>
      <c r="F115" s="20"/>
      <c r="G115" s="20" t="s">
        <v>1018</v>
      </c>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2:29" s="1497" customFormat="1" ht="15" customHeight="1">
      <c r="B116" s="210" t="str">
        <f t="shared" ref="B116:B122" si="4">IF(AM$15=1,"Wypełnione","")</f>
        <v/>
      </c>
      <c r="E116" s="20"/>
      <c r="F116" s="20"/>
      <c r="G116" s="20" t="s">
        <v>1019</v>
      </c>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2:29" s="1497" customFormat="1" ht="15" customHeight="1">
      <c r="B117" s="210" t="str">
        <f t="shared" si="4"/>
        <v/>
      </c>
      <c r="E117" s="20"/>
      <c r="F117" s="20"/>
      <c r="G117" s="20" t="s">
        <v>1020</v>
      </c>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2:29" s="1497" customFormat="1" ht="15" customHeight="1">
      <c r="B118" s="210" t="str">
        <f t="shared" si="4"/>
        <v/>
      </c>
      <c r="E118" s="20"/>
      <c r="F118" s="20"/>
      <c r="G118" s="20" t="s">
        <v>2570</v>
      </c>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2:29" s="1497" customFormat="1" ht="20.25" customHeight="1">
      <c r="B119" s="210" t="str">
        <f t="shared" si="4"/>
        <v/>
      </c>
      <c r="E119" s="20"/>
      <c r="F119" s="20"/>
      <c r="G119" s="20" t="s">
        <v>2569</v>
      </c>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2:29" s="1497" customFormat="1" ht="15" customHeight="1">
      <c r="B120" s="210" t="str">
        <f t="shared" si="4"/>
        <v/>
      </c>
      <c r="E120" s="20"/>
      <c r="F120" s="833" t="s">
        <v>76</v>
      </c>
      <c r="G120" s="20" t="s">
        <v>1226</v>
      </c>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2:29" s="1497" customFormat="1" ht="15" customHeight="1">
      <c r="B121" s="210" t="str">
        <f t="shared" si="4"/>
        <v/>
      </c>
      <c r="E121" s="20"/>
      <c r="F121" s="833"/>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2:29" s="1497" customFormat="1" ht="15" customHeight="1">
      <c r="B122" s="210" t="str">
        <f t="shared" si="4"/>
        <v/>
      </c>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2:29" s="1497" customFormat="1" ht="15" customHeight="1">
      <c r="B123" s="210" t="str">
        <f>IF(AM$16=1,"Wypełnione","")</f>
        <v/>
      </c>
      <c r="D123" s="203" t="s">
        <v>1023</v>
      </c>
      <c r="E123" s="770" t="s">
        <v>1021</v>
      </c>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2:29" s="1497" customFormat="1" ht="15" customHeight="1">
      <c r="B124" s="210" t="str">
        <f t="shared" ref="B124:B149" si="5">IF(AM$16=1,"Wypełnione","")</f>
        <v/>
      </c>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2:29" s="1497" customFormat="1" ht="15" customHeight="1">
      <c r="B125" s="210" t="str">
        <f t="shared" si="5"/>
        <v/>
      </c>
      <c r="E125" s="20" t="s">
        <v>1844</v>
      </c>
      <c r="F125" s="20" t="s">
        <v>578</v>
      </c>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2:29" s="1497" customFormat="1" ht="20.25" customHeight="1">
      <c r="B126" s="210" t="str">
        <f t="shared" si="5"/>
        <v/>
      </c>
      <c r="E126" s="20"/>
      <c r="F126" s="20" t="s">
        <v>1370</v>
      </c>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2:29" s="1497" customFormat="1" ht="17.25" customHeight="1">
      <c r="B127" s="210" t="str">
        <f t="shared" si="5"/>
        <v/>
      </c>
      <c r="E127" s="20" t="s">
        <v>1224</v>
      </c>
      <c r="F127" s="20" t="s">
        <v>2553</v>
      </c>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2:29" s="1497" customFormat="1" ht="17.25" customHeight="1">
      <c r="B128" s="210" t="str">
        <f t="shared" si="5"/>
        <v/>
      </c>
      <c r="E128" s="833" t="s">
        <v>1859</v>
      </c>
      <c r="F128" s="20" t="s">
        <v>2714</v>
      </c>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2:29" s="1497" customFormat="1" ht="17.25" customHeight="1">
      <c r="B129" s="210" t="str">
        <f t="shared" si="5"/>
        <v/>
      </c>
      <c r="E129" s="833"/>
      <c r="F129" s="20" t="s">
        <v>2715</v>
      </c>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2:29" s="1497" customFormat="1" ht="17.25" customHeight="1">
      <c r="B130" s="210" t="str">
        <f t="shared" si="5"/>
        <v/>
      </c>
      <c r="E130" s="833" t="s">
        <v>1867</v>
      </c>
      <c r="F130" s="20" t="s">
        <v>2554</v>
      </c>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2:29" s="1497" customFormat="1" ht="17.25" customHeight="1">
      <c r="B131" s="210" t="str">
        <f t="shared" si="5"/>
        <v/>
      </c>
      <c r="E131" s="833"/>
      <c r="F131" s="20" t="s">
        <v>2555</v>
      </c>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2:29" s="1497" customFormat="1" ht="17.25" customHeight="1">
      <c r="B132" s="210" t="str">
        <f t="shared" si="5"/>
        <v/>
      </c>
      <c r="E132" s="833" t="s">
        <v>1869</v>
      </c>
      <c r="F132" s="20" t="s">
        <v>2556</v>
      </c>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2:29" s="1497" customFormat="1" ht="17.25" customHeight="1">
      <c r="B133" s="210" t="str">
        <f t="shared" si="5"/>
        <v/>
      </c>
      <c r="E133" s="833"/>
      <c r="F133" s="20" t="s">
        <v>2557</v>
      </c>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2:29" s="1497" customFormat="1" ht="17.25" customHeight="1">
      <c r="B134" s="210" t="str">
        <f t="shared" si="5"/>
        <v/>
      </c>
      <c r="E134" s="833"/>
      <c r="F134" s="20" t="s">
        <v>2558</v>
      </c>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2:29" s="1497" customFormat="1" ht="9" customHeight="1">
      <c r="B135" s="210" t="str">
        <f t="shared" si="5"/>
        <v/>
      </c>
      <c r="E135" s="20"/>
      <c r="F135" s="20"/>
      <c r="G135" s="1412"/>
      <c r="H135" s="1412"/>
      <c r="I135" s="1412"/>
      <c r="J135" s="1412"/>
      <c r="K135" s="1412"/>
      <c r="L135" s="1412"/>
      <c r="M135" s="1412"/>
      <c r="N135" s="1412"/>
      <c r="O135" s="1412"/>
      <c r="P135" s="1412"/>
      <c r="Q135" s="1412"/>
      <c r="R135" s="1412"/>
      <c r="S135" s="1412"/>
      <c r="T135" s="1412"/>
      <c r="U135" s="1412"/>
      <c r="V135" s="1412"/>
      <c r="W135" s="1412"/>
      <c r="X135" s="1412"/>
      <c r="Y135" s="1412"/>
      <c r="Z135" s="1412"/>
      <c r="AA135" s="1412"/>
      <c r="AB135" s="1412"/>
      <c r="AC135" s="1412"/>
    </row>
    <row r="136" spans="2:29" s="1497" customFormat="1" ht="10.5" customHeight="1">
      <c r="B136" s="210" t="str">
        <f t="shared" si="5"/>
        <v/>
      </c>
      <c r="E136" s="1498"/>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2:29" s="1497" customFormat="1" ht="15" customHeight="1">
      <c r="B137" s="210" t="str">
        <f t="shared" si="5"/>
        <v/>
      </c>
      <c r="E137" s="1498"/>
      <c r="F137" s="20" t="s">
        <v>2</v>
      </c>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2:29" s="1497" customFormat="1" ht="15" customHeight="1">
      <c r="B138" s="210" t="str">
        <f t="shared" si="5"/>
        <v/>
      </c>
      <c r="E138" s="1498"/>
      <c r="F138" s="20" t="s">
        <v>2571</v>
      </c>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2:29" s="1497" customFormat="1" ht="6" customHeight="1">
      <c r="B139" s="210" t="str">
        <f t="shared" si="5"/>
        <v/>
      </c>
      <c r="E139" s="1498"/>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2:29" s="1497" customFormat="1" ht="15" customHeight="1">
      <c r="B140" s="210" t="str">
        <f t="shared" si="5"/>
        <v/>
      </c>
      <c r="E140" s="1498"/>
      <c r="F140" s="770" t="s">
        <v>2572</v>
      </c>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2:29" s="1497" customFormat="1" ht="21.75" customHeight="1">
      <c r="B141" s="210" t="str">
        <f>IF(AM$16=1,"Wypełnione","")</f>
        <v/>
      </c>
      <c r="E141" s="1498"/>
      <c r="F141" s="20"/>
      <c r="H141" s="20"/>
      <c r="I141" s="20"/>
      <c r="J141" s="20"/>
      <c r="K141" s="20"/>
      <c r="L141" s="20"/>
      <c r="M141" s="20"/>
      <c r="N141" s="20"/>
      <c r="O141" s="20"/>
      <c r="P141" s="20"/>
      <c r="Q141" s="20"/>
      <c r="R141" s="20"/>
      <c r="S141" s="1424" t="s">
        <v>2637</v>
      </c>
      <c r="T141" s="20"/>
      <c r="U141" s="2194"/>
      <c r="V141" s="2195"/>
      <c r="W141" s="2196"/>
      <c r="X141" s="20"/>
      <c r="Y141" s="20"/>
      <c r="Z141" s="20"/>
      <c r="AA141" s="20"/>
      <c r="AB141" s="20"/>
      <c r="AC141" s="20"/>
    </row>
    <row r="142" spans="2:29" s="1497" customFormat="1" ht="10.5" customHeight="1">
      <c r="B142" s="210" t="str">
        <f t="shared" si="5"/>
        <v/>
      </c>
      <c r="E142" s="1498"/>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2:29" s="1497" customFormat="1" ht="15" customHeight="1">
      <c r="B143" s="210" t="str">
        <f t="shared" si="5"/>
        <v/>
      </c>
      <c r="E143" s="20" t="s">
        <v>1225</v>
      </c>
      <c r="F143" s="20" t="s">
        <v>1278</v>
      </c>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2:29" s="1497" customFormat="1" ht="15" customHeight="1">
      <c r="B144" s="210" t="str">
        <f t="shared" si="5"/>
        <v/>
      </c>
      <c r="E144" s="20"/>
      <c r="F144" s="20" t="s">
        <v>1001</v>
      </c>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2:29" s="1497" customFormat="1" ht="19.5" customHeight="1">
      <c r="B145" s="210" t="str">
        <f t="shared" si="5"/>
        <v/>
      </c>
      <c r="E145" s="20"/>
      <c r="F145" s="20" t="s">
        <v>2090</v>
      </c>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2:29" s="1497" customFormat="1" ht="19.5" customHeight="1">
      <c r="B146" s="210" t="str">
        <f t="shared" si="5"/>
        <v/>
      </c>
      <c r="E146" s="20" t="s">
        <v>824</v>
      </c>
      <c r="F146" s="20" t="s">
        <v>1413</v>
      </c>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2:29" s="1497" customFormat="1" ht="19.5" customHeight="1">
      <c r="B147" s="210" t="str">
        <f t="shared" si="5"/>
        <v/>
      </c>
      <c r="E147" s="20" t="s">
        <v>825</v>
      </c>
      <c r="F147" s="20" t="s">
        <v>2559</v>
      </c>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2:29" s="1497" customFormat="1" ht="19.5" customHeight="1">
      <c r="B148" s="210" t="str">
        <f t="shared" si="5"/>
        <v/>
      </c>
      <c r="E148" s="20" t="s">
        <v>2173</v>
      </c>
      <c r="F148" s="20" t="s">
        <v>2097</v>
      </c>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2:29" s="1497" customFormat="1" ht="15" customHeight="1">
      <c r="B149" s="210" t="str">
        <f t="shared" si="5"/>
        <v/>
      </c>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2:29" s="1497" customFormat="1" ht="15" customHeight="1">
      <c r="B150" s="210" t="str">
        <f>IF(AM$17=1,"Wypełnione","")</f>
        <v/>
      </c>
      <c r="D150" s="203" t="s">
        <v>2092</v>
      </c>
      <c r="E150" s="770" t="s">
        <v>2093</v>
      </c>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2:29" s="1497" customFormat="1" ht="15" customHeight="1">
      <c r="B151" s="210" t="str">
        <f t="shared" ref="B151:B172" si="6">IF(AM$17=1,"Wypełnione","")</f>
        <v/>
      </c>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2:29" s="1497" customFormat="1" ht="15" customHeight="1">
      <c r="B152" s="210" t="str">
        <f t="shared" si="6"/>
        <v/>
      </c>
      <c r="E152" s="20" t="s">
        <v>1844</v>
      </c>
      <c r="F152" s="20" t="s">
        <v>578</v>
      </c>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2:29" s="1497" customFormat="1" ht="19.5" customHeight="1">
      <c r="B153" s="210" t="str">
        <f t="shared" si="6"/>
        <v/>
      </c>
      <c r="E153" s="20"/>
      <c r="F153" s="20" t="s">
        <v>1370</v>
      </c>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2:29" s="1497" customFormat="1" ht="15" customHeight="1">
      <c r="B154" s="210" t="str">
        <f t="shared" si="6"/>
        <v/>
      </c>
      <c r="E154" s="20" t="s">
        <v>1224</v>
      </c>
      <c r="F154" s="20" t="s">
        <v>2716</v>
      </c>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2:29" s="1497" customFormat="1" ht="19.5" customHeight="1">
      <c r="B155" s="210" t="str">
        <f t="shared" si="6"/>
        <v/>
      </c>
      <c r="E155" s="20" t="s">
        <v>1225</v>
      </c>
      <c r="F155" s="20" t="s">
        <v>2821</v>
      </c>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2:29" s="1497" customFormat="1" ht="13.5" customHeight="1">
      <c r="B156" s="210" t="str">
        <f t="shared" si="6"/>
        <v/>
      </c>
      <c r="E156" s="1498"/>
      <c r="F156" s="20" t="s">
        <v>2717</v>
      </c>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2:29" s="1497" customFormat="1" ht="23.25" customHeight="1">
      <c r="B157" s="210" t="str">
        <f t="shared" si="6"/>
        <v/>
      </c>
      <c r="E157" s="1498"/>
      <c r="F157" s="1440" t="s">
        <v>2</v>
      </c>
      <c r="G157" s="1449"/>
      <c r="H157" s="1449"/>
      <c r="I157" s="1449"/>
      <c r="J157" s="1449"/>
      <c r="K157" s="1449"/>
      <c r="L157" s="1449"/>
      <c r="M157" s="1449"/>
      <c r="N157" s="1449"/>
      <c r="O157" s="1449"/>
      <c r="P157" s="20"/>
      <c r="Q157" s="20"/>
      <c r="R157" s="20"/>
      <c r="S157" s="20"/>
      <c r="T157" s="20"/>
      <c r="U157" s="20"/>
      <c r="V157" s="20"/>
      <c r="W157" s="20"/>
      <c r="X157" s="20"/>
      <c r="Y157" s="20"/>
      <c r="Z157" s="20"/>
      <c r="AA157" s="20"/>
      <c r="AB157" s="20"/>
      <c r="AC157" s="20"/>
    </row>
    <row r="158" spans="2:29" s="1497" customFormat="1" ht="15" customHeight="1">
      <c r="B158" s="210" t="str">
        <f t="shared" si="6"/>
        <v/>
      </c>
      <c r="E158" s="1498"/>
      <c r="F158" s="1449" t="s">
        <v>2571</v>
      </c>
      <c r="G158" s="1449"/>
      <c r="H158" s="1449"/>
      <c r="I158" s="1449"/>
      <c r="J158" s="1449"/>
      <c r="K158" s="1449"/>
      <c r="L158" s="1449"/>
      <c r="M158" s="1449"/>
      <c r="N158" s="1449"/>
      <c r="O158" s="1449"/>
      <c r="P158" s="20"/>
      <c r="Q158" s="20"/>
      <c r="R158" s="20"/>
      <c r="S158" s="20"/>
      <c r="T158" s="20"/>
      <c r="U158" s="20"/>
      <c r="V158" s="20"/>
      <c r="W158" s="20"/>
      <c r="X158" s="20"/>
      <c r="Y158" s="20"/>
      <c r="Z158" s="20"/>
      <c r="AA158" s="20"/>
      <c r="AB158" s="20"/>
      <c r="AC158" s="20"/>
    </row>
    <row r="159" spans="2:29" s="1497" customFormat="1" ht="15" customHeight="1">
      <c r="B159" s="210" t="str">
        <f t="shared" si="6"/>
        <v/>
      </c>
      <c r="E159" s="1498"/>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2:29" s="1497" customFormat="1" ht="15" customHeight="1">
      <c r="B160" s="210" t="str">
        <f t="shared" si="6"/>
        <v/>
      </c>
      <c r="E160" s="1498"/>
      <c r="F160" s="770" t="s">
        <v>2572</v>
      </c>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2:29" s="1497" customFormat="1" ht="29.25" customHeight="1">
      <c r="B161" s="210" t="str">
        <f t="shared" si="6"/>
        <v/>
      </c>
      <c r="E161" s="1498"/>
      <c r="F161" s="20"/>
      <c r="H161" s="20"/>
      <c r="I161" s="20"/>
      <c r="J161" s="20"/>
      <c r="K161" s="20"/>
      <c r="L161" s="20"/>
      <c r="M161" s="20"/>
      <c r="N161" s="20"/>
      <c r="O161" s="20"/>
      <c r="P161" s="20"/>
      <c r="Q161" s="20"/>
      <c r="R161" s="20"/>
      <c r="S161" s="1424" t="s">
        <v>2637</v>
      </c>
      <c r="T161" s="20"/>
      <c r="U161" s="2194"/>
      <c r="V161" s="2195"/>
      <c r="W161" s="2196"/>
      <c r="X161" s="20"/>
      <c r="Y161" s="20"/>
      <c r="Z161" s="20"/>
      <c r="AA161" s="20"/>
      <c r="AB161" s="20"/>
      <c r="AC161" s="20"/>
    </row>
    <row r="162" spans="2:29" s="1497" customFormat="1" ht="7.5" customHeight="1">
      <c r="B162" s="210" t="str">
        <f t="shared" si="6"/>
        <v/>
      </c>
      <c r="E162" s="1498"/>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2:29" s="1497" customFormat="1" ht="9.75" customHeight="1">
      <c r="B163" s="210" t="str">
        <f t="shared" si="6"/>
        <v/>
      </c>
      <c r="E163" s="1498"/>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2:29" s="1497" customFormat="1" ht="15" customHeight="1">
      <c r="B164" s="210" t="str">
        <f t="shared" si="6"/>
        <v/>
      </c>
      <c r="E164" s="20" t="s">
        <v>1225</v>
      </c>
      <c r="F164" s="20" t="s">
        <v>1278</v>
      </c>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2:29" s="1497" customFormat="1" ht="15" customHeight="1">
      <c r="B165" s="210" t="str">
        <f t="shared" si="6"/>
        <v/>
      </c>
      <c r="E165" s="20"/>
      <c r="F165" s="20" t="s">
        <v>1001</v>
      </c>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2:29" s="1497" customFormat="1" ht="19.5" customHeight="1">
      <c r="B166" s="210" t="str">
        <f t="shared" si="6"/>
        <v/>
      </c>
      <c r="E166" s="20"/>
      <c r="F166" s="20" t="s">
        <v>2090</v>
      </c>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2:29" s="1497" customFormat="1" ht="20.25" customHeight="1">
      <c r="B167" s="210" t="str">
        <f t="shared" si="6"/>
        <v/>
      </c>
      <c r="E167" s="20" t="s">
        <v>824</v>
      </c>
      <c r="F167" s="20" t="s">
        <v>1413</v>
      </c>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2:29" s="1497" customFormat="1" ht="15" customHeight="1">
      <c r="B168" s="210" t="str">
        <f t="shared" si="6"/>
        <v/>
      </c>
      <c r="E168" s="20" t="s">
        <v>825</v>
      </c>
      <c r="F168" s="20" t="s">
        <v>2094</v>
      </c>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2:29" s="1497" customFormat="1" ht="15" customHeight="1">
      <c r="B169" s="210" t="str">
        <f t="shared" si="6"/>
        <v/>
      </c>
      <c r="E169" s="20"/>
      <c r="F169" s="20" t="s">
        <v>2095</v>
      </c>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2:29" s="1497" customFormat="1" ht="19.5" customHeight="1">
      <c r="B170" s="210" t="str">
        <f t="shared" si="6"/>
        <v/>
      </c>
      <c r="E170" s="20"/>
      <c r="F170" s="20" t="s">
        <v>2096</v>
      </c>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2:29" s="1497" customFormat="1" ht="15" customHeight="1">
      <c r="B171" s="210" t="str">
        <f t="shared" si="6"/>
        <v/>
      </c>
      <c r="E171" s="20" t="s">
        <v>2173</v>
      </c>
      <c r="F171" s="20" t="s">
        <v>2097</v>
      </c>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2:29" s="1497" customFormat="1" ht="15" customHeight="1">
      <c r="B172" s="210" t="str">
        <f t="shared" si="6"/>
        <v/>
      </c>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2:29" s="1497" customFormat="1" ht="15" customHeight="1">
      <c r="B173" s="210" t="str">
        <f>IF(AM$18=1,"Wypełnione","")</f>
        <v/>
      </c>
      <c r="D173" s="203" t="s">
        <v>2098</v>
      </c>
      <c r="E173" s="770" t="s">
        <v>2099</v>
      </c>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row>
    <row r="174" spans="2:29" s="1497" customFormat="1" ht="15" customHeight="1">
      <c r="B174" s="210" t="str">
        <f t="shared" ref="B174:B195" si="7">IF(AM$18=1,"Wypełnione","")</f>
        <v/>
      </c>
      <c r="E174" s="770" t="s">
        <v>2100</v>
      </c>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row>
    <row r="175" spans="2:29" s="1497" customFormat="1" ht="15" customHeight="1">
      <c r="B175" s="210" t="str">
        <f t="shared" si="7"/>
        <v/>
      </c>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row>
    <row r="176" spans="2:29" s="1497" customFormat="1" ht="15" customHeight="1">
      <c r="B176" s="210" t="str">
        <f t="shared" si="7"/>
        <v/>
      </c>
      <c r="E176" s="20" t="s">
        <v>1844</v>
      </c>
      <c r="F176" s="20" t="s">
        <v>2101</v>
      </c>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row>
    <row r="177" spans="2:29" s="1497" customFormat="1" ht="19.5" customHeight="1">
      <c r="B177" s="210" t="str">
        <f t="shared" si="7"/>
        <v/>
      </c>
      <c r="E177" s="20"/>
      <c r="F177" s="20" t="s">
        <v>2102</v>
      </c>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row>
    <row r="178" spans="2:29" s="1497" customFormat="1" ht="15" customHeight="1">
      <c r="B178" s="210" t="str">
        <f t="shared" si="7"/>
        <v/>
      </c>
      <c r="E178" s="20" t="s">
        <v>1224</v>
      </c>
      <c r="F178" s="20" t="s">
        <v>2822</v>
      </c>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row>
    <row r="179" spans="2:29" s="1497" customFormat="1" ht="15" customHeight="1">
      <c r="B179" s="210" t="str">
        <f t="shared" si="7"/>
        <v/>
      </c>
      <c r="E179" s="20"/>
      <c r="F179" s="20" t="s">
        <v>2718</v>
      </c>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row>
    <row r="180" spans="2:29" s="1497" customFormat="1" ht="11.25" customHeight="1">
      <c r="B180" s="210" t="str">
        <f t="shared" si="7"/>
        <v/>
      </c>
      <c r="E180" s="1498"/>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row>
    <row r="181" spans="2:29" s="1497" customFormat="1" ht="26.25" customHeight="1">
      <c r="B181" s="210"/>
      <c r="E181" s="777" t="s">
        <v>1225</v>
      </c>
      <c r="F181" s="777" t="s">
        <v>2823</v>
      </c>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row>
    <row r="182" spans="2:29" s="1497" customFormat="1" ht="29.25" customHeight="1">
      <c r="B182" s="210"/>
      <c r="E182" s="1498"/>
      <c r="F182" s="20" t="s">
        <v>2717</v>
      </c>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row>
    <row r="183" spans="2:29" s="1497" customFormat="1" ht="15" customHeight="1">
      <c r="B183" s="210" t="str">
        <f t="shared" si="7"/>
        <v/>
      </c>
      <c r="E183" s="1498"/>
      <c r="F183" s="1449" t="s">
        <v>2</v>
      </c>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row>
    <row r="184" spans="2:29" s="1497" customFormat="1" ht="15" customHeight="1">
      <c r="B184" s="210" t="str">
        <f t="shared" si="7"/>
        <v/>
      </c>
      <c r="E184" s="1498"/>
      <c r="F184" s="1449" t="s">
        <v>2571</v>
      </c>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row>
    <row r="185" spans="2:29" s="1497" customFormat="1" ht="15" customHeight="1">
      <c r="B185" s="210" t="str">
        <f t="shared" si="7"/>
        <v/>
      </c>
      <c r="E185" s="1498"/>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row>
    <row r="186" spans="2:29" s="1497" customFormat="1" ht="15" customHeight="1">
      <c r="B186" s="210" t="str">
        <f t="shared" si="7"/>
        <v/>
      </c>
      <c r="E186" s="1498"/>
      <c r="F186" s="770" t="s">
        <v>2572</v>
      </c>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row>
    <row r="187" spans="2:29" s="1497" customFormat="1" ht="24" customHeight="1">
      <c r="B187" s="210" t="str">
        <f t="shared" si="7"/>
        <v/>
      </c>
      <c r="E187" s="1498"/>
      <c r="F187" s="20"/>
      <c r="H187" s="20"/>
      <c r="I187" s="20"/>
      <c r="J187" s="20"/>
      <c r="K187" s="20"/>
      <c r="L187" s="20"/>
      <c r="M187" s="20"/>
      <c r="N187" s="20"/>
      <c r="O187" s="20"/>
      <c r="P187" s="20"/>
      <c r="Q187" s="20"/>
      <c r="R187" s="20"/>
      <c r="S187" s="1424" t="s">
        <v>2637</v>
      </c>
      <c r="T187" s="20"/>
      <c r="U187" s="2194"/>
      <c r="V187" s="2195"/>
      <c r="W187" s="2196"/>
      <c r="X187" s="20"/>
      <c r="Y187" s="20"/>
      <c r="Z187" s="20"/>
      <c r="AA187" s="20"/>
      <c r="AB187" s="20"/>
      <c r="AC187" s="20"/>
    </row>
    <row r="188" spans="2:29" s="1497" customFormat="1" ht="4.5" customHeight="1">
      <c r="B188" s="210" t="str">
        <f t="shared" si="7"/>
        <v/>
      </c>
      <c r="E188" s="1498"/>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row>
    <row r="189" spans="2:29" s="1497" customFormat="1" ht="12" customHeight="1">
      <c r="B189" s="210" t="str">
        <f t="shared" si="7"/>
        <v/>
      </c>
      <c r="E189" s="1498"/>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row>
    <row r="190" spans="2:29" s="1497" customFormat="1" ht="15" customHeight="1">
      <c r="B190" s="210" t="str">
        <f t="shared" si="7"/>
        <v/>
      </c>
      <c r="E190" s="20" t="s">
        <v>1225</v>
      </c>
      <c r="F190" s="20" t="s">
        <v>1278</v>
      </c>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row>
    <row r="191" spans="2:29" s="1497" customFormat="1" ht="15" customHeight="1">
      <c r="B191" s="210" t="str">
        <f t="shared" si="7"/>
        <v/>
      </c>
      <c r="E191" s="20"/>
      <c r="F191" s="20" t="s">
        <v>1001</v>
      </c>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row>
    <row r="192" spans="2:29" s="1497" customFormat="1" ht="19.5" customHeight="1">
      <c r="B192" s="210" t="str">
        <f t="shared" si="7"/>
        <v/>
      </c>
      <c r="E192" s="20"/>
      <c r="F192" s="20" t="s">
        <v>2090</v>
      </c>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row>
    <row r="193" spans="2:29" s="1497" customFormat="1" ht="19.5" customHeight="1">
      <c r="B193" s="210" t="str">
        <f t="shared" si="7"/>
        <v/>
      </c>
      <c r="E193" s="20" t="s">
        <v>824</v>
      </c>
      <c r="F193" s="20" t="s">
        <v>1413</v>
      </c>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row>
    <row r="194" spans="2:29" s="1497" customFormat="1" ht="15" customHeight="1">
      <c r="B194" s="210" t="str">
        <f t="shared" si="7"/>
        <v/>
      </c>
      <c r="E194" s="20" t="s">
        <v>825</v>
      </c>
      <c r="F194" s="20" t="s">
        <v>2091</v>
      </c>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row>
    <row r="195" spans="2:29" s="1497" customFormat="1" ht="15" customHeight="1">
      <c r="B195" s="210" t="str">
        <f t="shared" si="7"/>
        <v/>
      </c>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row>
    <row r="196" spans="2:29" s="1497" customFormat="1" ht="15" customHeight="1">
      <c r="B196" s="210" t="str">
        <f>IF(AM$19=1,"Wypełnione","")</f>
        <v/>
      </c>
      <c r="D196" s="203" t="s">
        <v>2103</v>
      </c>
      <c r="E196" s="770" t="s">
        <v>2104</v>
      </c>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row>
    <row r="197" spans="2:29" s="1497" customFormat="1" ht="15" customHeight="1">
      <c r="B197" s="210" t="str">
        <f t="shared" ref="B197:B232" si="8">IF(AM$19=1,"Wypełnione","")</f>
        <v/>
      </c>
      <c r="E197" s="770" t="s">
        <v>2105</v>
      </c>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row>
    <row r="198" spans="2:29" s="1497" customFormat="1" ht="15" customHeight="1">
      <c r="B198" s="210" t="str">
        <f t="shared" si="8"/>
        <v/>
      </c>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row>
    <row r="199" spans="2:29" s="1497" customFormat="1" ht="19.5" customHeight="1">
      <c r="B199" s="210" t="str">
        <f t="shared" si="8"/>
        <v/>
      </c>
      <c r="E199" s="20" t="s">
        <v>1844</v>
      </c>
      <c r="F199" s="20" t="s">
        <v>998</v>
      </c>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row>
    <row r="200" spans="2:29" s="1497" customFormat="1" ht="15" customHeight="1">
      <c r="B200" s="210" t="str">
        <f t="shared" si="8"/>
        <v/>
      </c>
      <c r="E200" s="20"/>
      <c r="F200" s="20" t="s">
        <v>1859</v>
      </c>
      <c r="G200" s="20" t="s">
        <v>2106</v>
      </c>
      <c r="H200" s="20"/>
      <c r="I200" s="20"/>
      <c r="J200" s="20"/>
      <c r="K200" s="20"/>
      <c r="L200" s="20"/>
      <c r="M200" s="20"/>
      <c r="N200" s="20"/>
      <c r="O200" s="20"/>
      <c r="P200" s="20"/>
      <c r="Q200" s="20"/>
      <c r="R200" s="20"/>
      <c r="S200" s="20"/>
      <c r="T200" s="20"/>
      <c r="U200" s="20"/>
      <c r="V200" s="20"/>
      <c r="W200" s="20"/>
      <c r="X200" s="20"/>
      <c r="Y200" s="20"/>
      <c r="Z200" s="20"/>
      <c r="AA200" s="20"/>
      <c r="AB200" s="20"/>
      <c r="AC200" s="20"/>
    </row>
    <row r="201" spans="2:29" s="1497" customFormat="1" ht="18.75" customHeight="1">
      <c r="B201" s="210" t="str">
        <f t="shared" si="8"/>
        <v/>
      </c>
      <c r="E201" s="20"/>
      <c r="F201" s="20"/>
      <c r="G201" s="20" t="s">
        <v>272</v>
      </c>
      <c r="H201" s="20"/>
      <c r="I201" s="20"/>
      <c r="J201" s="20"/>
      <c r="K201" s="20"/>
      <c r="L201" s="20"/>
      <c r="M201" s="20"/>
      <c r="N201" s="20"/>
      <c r="O201" s="20"/>
      <c r="P201" s="20"/>
      <c r="Q201" s="20"/>
      <c r="R201" s="20"/>
      <c r="S201" s="20"/>
      <c r="T201" s="20"/>
      <c r="U201" s="20"/>
      <c r="V201" s="20"/>
      <c r="W201" s="20"/>
      <c r="X201" s="20"/>
      <c r="Y201" s="20"/>
      <c r="Z201" s="20"/>
      <c r="AA201" s="20"/>
      <c r="AB201" s="20"/>
      <c r="AC201" s="20"/>
    </row>
    <row r="202" spans="2:29" s="1497" customFormat="1" ht="15" customHeight="1">
      <c r="B202" s="210" t="str">
        <f t="shared" si="8"/>
        <v/>
      </c>
      <c r="E202" s="20"/>
      <c r="F202" s="20" t="s">
        <v>1867</v>
      </c>
      <c r="G202" s="20" t="s">
        <v>2824</v>
      </c>
      <c r="H202" s="20"/>
      <c r="I202" s="20"/>
      <c r="J202" s="20"/>
      <c r="K202" s="20"/>
      <c r="L202" s="20"/>
      <c r="M202" s="20"/>
      <c r="N202" s="20"/>
      <c r="O202" s="20"/>
      <c r="P202" s="20"/>
      <c r="Q202" s="20"/>
      <c r="R202" s="20"/>
      <c r="S202" s="20"/>
      <c r="T202" s="20"/>
      <c r="U202" s="20"/>
      <c r="V202" s="20"/>
      <c r="W202" s="20"/>
      <c r="X202" s="20"/>
      <c r="Y202" s="20"/>
      <c r="Z202" s="20"/>
      <c r="AA202" s="20"/>
      <c r="AB202" s="20"/>
      <c r="AC202" s="20"/>
    </row>
    <row r="203" spans="2:29" s="1497" customFormat="1" ht="15" customHeight="1">
      <c r="B203" s="210" t="str">
        <f t="shared" si="8"/>
        <v/>
      </c>
      <c r="E203" s="20"/>
      <c r="F203" s="20"/>
      <c r="G203" s="20" t="s">
        <v>2719</v>
      </c>
      <c r="H203" s="20"/>
      <c r="I203" s="20"/>
      <c r="J203" s="20"/>
      <c r="K203" s="20"/>
      <c r="L203" s="20"/>
      <c r="M203" s="20"/>
      <c r="N203" s="20"/>
      <c r="O203" s="20"/>
      <c r="P203" s="20"/>
      <c r="Q203" s="20"/>
      <c r="R203" s="20"/>
      <c r="S203" s="20"/>
      <c r="T203" s="20"/>
      <c r="U203" s="20"/>
      <c r="V203" s="20"/>
      <c r="W203" s="20"/>
      <c r="X203" s="20"/>
      <c r="Y203" s="20"/>
      <c r="Z203" s="20"/>
      <c r="AA203" s="20"/>
      <c r="AB203" s="20"/>
      <c r="AC203" s="20"/>
    </row>
    <row r="204" spans="2:29" s="1497" customFormat="1" ht="9" customHeight="1">
      <c r="B204" s="210" t="str">
        <f t="shared" si="8"/>
        <v/>
      </c>
      <c r="E204" s="1498"/>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row>
    <row r="205" spans="2:29" s="1497" customFormat="1" ht="15" customHeight="1">
      <c r="B205" s="210" t="str">
        <f t="shared" si="8"/>
        <v/>
      </c>
      <c r="E205" s="1498"/>
      <c r="F205" s="1449" t="s">
        <v>2</v>
      </c>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row>
    <row r="206" spans="2:29" s="1497" customFormat="1" ht="15" customHeight="1">
      <c r="B206" s="210" t="str">
        <f t="shared" si="8"/>
        <v/>
      </c>
      <c r="E206" s="1498"/>
      <c r="F206" s="1449" t="s">
        <v>1</v>
      </c>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row>
    <row r="207" spans="2:29" s="1497" customFormat="1" ht="9" customHeight="1">
      <c r="B207" s="210" t="str">
        <f t="shared" si="8"/>
        <v/>
      </c>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row>
    <row r="208" spans="2:29" s="1497" customFormat="1" ht="15" customHeight="1">
      <c r="B208" s="210" t="str">
        <f t="shared" si="8"/>
        <v/>
      </c>
      <c r="E208" s="20"/>
      <c r="F208" s="20" t="s">
        <v>1869</v>
      </c>
      <c r="G208" s="20" t="s">
        <v>1278</v>
      </c>
      <c r="H208" s="20"/>
      <c r="I208" s="20"/>
      <c r="J208" s="20"/>
      <c r="K208" s="20"/>
      <c r="L208" s="20"/>
      <c r="M208" s="20"/>
      <c r="N208" s="20"/>
      <c r="O208" s="20"/>
      <c r="P208" s="20"/>
      <c r="Q208" s="20"/>
      <c r="R208" s="20"/>
      <c r="S208" s="20"/>
      <c r="T208" s="20"/>
      <c r="U208" s="20"/>
      <c r="V208" s="20"/>
      <c r="W208" s="20"/>
      <c r="X208" s="20"/>
      <c r="Y208" s="20"/>
      <c r="Z208" s="20"/>
      <c r="AA208" s="20"/>
      <c r="AB208" s="20"/>
      <c r="AC208" s="20"/>
    </row>
    <row r="209" spans="2:29" s="1497" customFormat="1" ht="15" customHeight="1">
      <c r="B209" s="210" t="str">
        <f t="shared" si="8"/>
        <v/>
      </c>
      <c r="E209" s="20"/>
      <c r="F209" s="20"/>
      <c r="G209" s="20" t="s">
        <v>1001</v>
      </c>
      <c r="H209" s="20"/>
      <c r="I209" s="20"/>
      <c r="J209" s="20"/>
      <c r="K209" s="20"/>
      <c r="L209" s="20"/>
      <c r="M209" s="20"/>
      <c r="N209" s="20"/>
      <c r="O209" s="20"/>
      <c r="P209" s="20"/>
      <c r="Q209" s="20"/>
      <c r="R209" s="20"/>
      <c r="S209" s="20"/>
      <c r="T209" s="20"/>
      <c r="U209" s="20"/>
      <c r="V209" s="20"/>
      <c r="W209" s="20"/>
      <c r="X209" s="20"/>
      <c r="Y209" s="20"/>
      <c r="Z209" s="20"/>
      <c r="AA209" s="20"/>
      <c r="AB209" s="20"/>
      <c r="AC209" s="20"/>
    </row>
    <row r="210" spans="2:29" s="1497" customFormat="1" ht="19.5" customHeight="1">
      <c r="B210" s="210" t="str">
        <f t="shared" si="8"/>
        <v/>
      </c>
      <c r="E210" s="20"/>
      <c r="F210" s="20"/>
      <c r="G210" s="20" t="s">
        <v>1002</v>
      </c>
      <c r="H210" s="20"/>
      <c r="I210" s="20"/>
      <c r="J210" s="20"/>
      <c r="K210" s="20"/>
      <c r="L210" s="20"/>
      <c r="M210" s="20"/>
      <c r="N210" s="20"/>
      <c r="O210" s="20"/>
      <c r="P210" s="20"/>
      <c r="Q210" s="20"/>
      <c r="R210" s="20"/>
      <c r="S210" s="20"/>
      <c r="T210" s="20"/>
      <c r="U210" s="20"/>
      <c r="V210" s="20"/>
      <c r="W210" s="20"/>
      <c r="X210" s="20"/>
      <c r="Y210" s="20"/>
      <c r="Z210" s="20"/>
      <c r="AA210" s="20"/>
      <c r="AB210" s="20"/>
      <c r="AC210" s="20"/>
    </row>
    <row r="211" spans="2:29" s="1497" customFormat="1" ht="19.5" customHeight="1">
      <c r="B211" s="210" t="str">
        <f t="shared" si="8"/>
        <v/>
      </c>
      <c r="E211" s="20"/>
      <c r="F211" s="20" t="s">
        <v>1094</v>
      </c>
      <c r="G211" s="20" t="s">
        <v>1138</v>
      </c>
      <c r="H211" s="20"/>
      <c r="I211" s="20"/>
      <c r="J211" s="20"/>
      <c r="K211" s="20"/>
      <c r="L211" s="20"/>
      <c r="M211" s="20"/>
      <c r="N211" s="20"/>
      <c r="O211" s="20"/>
      <c r="P211" s="20"/>
      <c r="Q211" s="20"/>
      <c r="R211" s="20"/>
      <c r="S211" s="20"/>
      <c r="T211" s="20"/>
      <c r="U211" s="20"/>
      <c r="V211" s="20"/>
      <c r="W211" s="20"/>
      <c r="X211" s="20"/>
      <c r="Y211" s="20"/>
      <c r="Z211" s="20"/>
      <c r="AA211" s="20"/>
      <c r="AB211" s="20"/>
      <c r="AC211" s="20"/>
    </row>
    <row r="212" spans="2:29" s="1497" customFormat="1" ht="19.5" customHeight="1">
      <c r="B212" s="210" t="str">
        <f t="shared" si="8"/>
        <v/>
      </c>
      <c r="E212" s="20"/>
      <c r="F212" s="20" t="s">
        <v>1096</v>
      </c>
      <c r="G212" s="20" t="s">
        <v>2097</v>
      </c>
      <c r="H212" s="20"/>
      <c r="I212" s="20"/>
      <c r="J212" s="20"/>
      <c r="K212" s="20"/>
      <c r="L212" s="20"/>
      <c r="M212" s="20"/>
      <c r="N212" s="20"/>
      <c r="O212" s="20"/>
      <c r="P212" s="20"/>
      <c r="Q212" s="20"/>
      <c r="R212" s="20"/>
      <c r="S212" s="20"/>
      <c r="T212" s="20"/>
      <c r="U212" s="20"/>
      <c r="V212" s="20"/>
      <c r="W212" s="20"/>
      <c r="X212" s="20"/>
      <c r="Y212" s="20"/>
      <c r="Z212" s="20"/>
      <c r="AA212" s="20"/>
      <c r="AB212" s="20"/>
      <c r="AC212" s="20"/>
    </row>
    <row r="213" spans="2:29" s="1497" customFormat="1" ht="9" customHeight="1">
      <c r="B213" s="210" t="str">
        <f t="shared" si="8"/>
        <v/>
      </c>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row>
    <row r="214" spans="2:29" s="1497" customFormat="1" ht="15" customHeight="1">
      <c r="B214" s="210" t="str">
        <f t="shared" si="8"/>
        <v/>
      </c>
      <c r="E214" s="20" t="s">
        <v>1224</v>
      </c>
      <c r="F214" s="20" t="s">
        <v>1004</v>
      </c>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row>
    <row r="215" spans="2:29" s="1497" customFormat="1" ht="15" customHeight="1">
      <c r="B215" s="210" t="str">
        <f t="shared" si="8"/>
        <v/>
      </c>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row>
    <row r="216" spans="2:29" s="1497" customFormat="1" ht="15" customHeight="1">
      <c r="B216" s="210" t="str">
        <f t="shared" si="8"/>
        <v/>
      </c>
      <c r="E216" s="20"/>
      <c r="F216" s="20" t="s">
        <v>1859</v>
      </c>
      <c r="G216" s="20" t="s">
        <v>1005</v>
      </c>
      <c r="H216" s="20"/>
      <c r="I216" s="20"/>
      <c r="J216" s="20"/>
      <c r="K216" s="20"/>
      <c r="L216" s="20"/>
      <c r="M216" s="20"/>
      <c r="N216" s="20"/>
      <c r="O216" s="20"/>
      <c r="P216" s="20"/>
      <c r="Q216" s="20"/>
      <c r="R216" s="20"/>
      <c r="S216" s="20"/>
      <c r="T216" s="20"/>
      <c r="U216" s="20"/>
      <c r="V216" s="20"/>
      <c r="W216" s="20"/>
      <c r="X216" s="20"/>
      <c r="Y216" s="20"/>
      <c r="Z216" s="20"/>
      <c r="AA216" s="20"/>
      <c r="AB216" s="20"/>
      <c r="AC216" s="20"/>
    </row>
    <row r="217" spans="2:29" s="1497" customFormat="1" ht="15" customHeight="1">
      <c r="B217" s="210" t="str">
        <f t="shared" si="8"/>
        <v/>
      </c>
      <c r="E217" s="20"/>
      <c r="F217" s="20"/>
      <c r="G217" s="20" t="s">
        <v>1140</v>
      </c>
      <c r="H217" s="20"/>
      <c r="I217" s="20"/>
      <c r="J217" s="20"/>
      <c r="K217" s="20"/>
      <c r="L217" s="20"/>
      <c r="M217" s="20"/>
      <c r="N217" s="20"/>
      <c r="O217" s="20"/>
      <c r="P217" s="20"/>
      <c r="Q217" s="20"/>
      <c r="R217" s="20"/>
      <c r="S217" s="20"/>
      <c r="T217" s="20"/>
      <c r="U217" s="20"/>
      <c r="V217" s="20"/>
      <c r="W217" s="20"/>
      <c r="X217" s="20"/>
      <c r="Y217" s="20"/>
      <c r="Z217" s="20"/>
      <c r="AA217" s="20"/>
      <c r="AB217" s="20"/>
      <c r="AC217" s="20"/>
    </row>
    <row r="218" spans="2:29" s="1497" customFormat="1" ht="19.5" customHeight="1">
      <c r="B218" s="210" t="str">
        <f t="shared" si="8"/>
        <v/>
      </c>
      <c r="E218" s="20"/>
      <c r="F218" s="20"/>
      <c r="G218" s="20" t="s">
        <v>1141</v>
      </c>
      <c r="H218" s="20"/>
      <c r="I218" s="20"/>
      <c r="J218" s="20"/>
      <c r="K218" s="20"/>
      <c r="L218" s="20"/>
      <c r="M218" s="20"/>
      <c r="N218" s="20"/>
      <c r="O218" s="20"/>
      <c r="P218" s="20"/>
      <c r="Q218" s="20"/>
      <c r="R218" s="20"/>
      <c r="S218" s="20"/>
      <c r="T218" s="20"/>
      <c r="U218" s="20"/>
      <c r="V218" s="20"/>
      <c r="W218" s="20"/>
      <c r="X218" s="20"/>
      <c r="Y218" s="20"/>
      <c r="Z218" s="20"/>
      <c r="AA218" s="20"/>
      <c r="AB218" s="20"/>
      <c r="AC218" s="20"/>
    </row>
    <row r="219" spans="2:29" s="1497" customFormat="1" ht="19.5" customHeight="1">
      <c r="B219" s="210" t="str">
        <f>IF(AM$19=1,"Wypełnione","")</f>
        <v/>
      </c>
      <c r="E219" s="20"/>
      <c r="F219" s="20" t="s">
        <v>1867</v>
      </c>
      <c r="G219" s="20" t="s">
        <v>1142</v>
      </c>
      <c r="H219" s="20"/>
      <c r="I219" s="20"/>
      <c r="J219" s="20"/>
      <c r="K219" s="20"/>
      <c r="L219" s="20"/>
      <c r="M219" s="20"/>
      <c r="N219" s="20"/>
      <c r="O219" s="20"/>
      <c r="P219" s="20"/>
      <c r="Q219" s="20"/>
      <c r="R219" s="20"/>
      <c r="S219" s="20"/>
      <c r="T219" s="20"/>
      <c r="U219" s="20"/>
      <c r="V219" s="20"/>
      <c r="W219" s="20"/>
      <c r="X219" s="20"/>
      <c r="Y219" s="20"/>
      <c r="Z219" s="20"/>
      <c r="AA219" s="20"/>
      <c r="AB219" s="20"/>
      <c r="AC219" s="20"/>
    </row>
    <row r="220" spans="2:29" s="1497" customFormat="1" ht="15" customHeight="1">
      <c r="B220" s="210" t="str">
        <f t="shared" si="8"/>
        <v/>
      </c>
      <c r="E220" s="20"/>
      <c r="F220" s="20" t="s">
        <v>1869</v>
      </c>
      <c r="G220" s="20" t="s">
        <v>1143</v>
      </c>
      <c r="H220" s="20"/>
      <c r="I220" s="20"/>
      <c r="J220" s="20"/>
      <c r="K220" s="20"/>
      <c r="L220" s="20"/>
      <c r="M220" s="20"/>
      <c r="N220" s="20"/>
      <c r="O220" s="20"/>
      <c r="P220" s="20"/>
      <c r="Q220" s="20"/>
      <c r="R220" s="20"/>
      <c r="S220" s="20"/>
      <c r="T220" s="20"/>
      <c r="U220" s="20"/>
      <c r="V220" s="20"/>
      <c r="W220" s="20"/>
      <c r="X220" s="20"/>
      <c r="Y220" s="20"/>
      <c r="Z220" s="20"/>
      <c r="AA220" s="20"/>
      <c r="AB220" s="20"/>
      <c r="AC220" s="20"/>
    </row>
    <row r="221" spans="2:29" s="1497" customFormat="1" ht="19.5" customHeight="1">
      <c r="B221" s="210" t="str">
        <f t="shared" si="8"/>
        <v/>
      </c>
      <c r="E221" s="20"/>
      <c r="F221" s="20"/>
      <c r="G221" s="20" t="s">
        <v>1144</v>
      </c>
      <c r="H221" s="20"/>
      <c r="I221" s="20"/>
      <c r="J221" s="20"/>
      <c r="K221" s="20"/>
      <c r="L221" s="20"/>
      <c r="M221" s="20"/>
      <c r="N221" s="20"/>
      <c r="O221" s="20"/>
      <c r="P221" s="20"/>
      <c r="Q221" s="20"/>
      <c r="R221" s="20"/>
      <c r="S221" s="20"/>
      <c r="T221" s="20"/>
      <c r="U221" s="20"/>
      <c r="V221" s="20"/>
      <c r="W221" s="20"/>
      <c r="X221" s="20"/>
      <c r="Y221" s="20"/>
      <c r="Z221" s="20"/>
      <c r="AA221" s="20"/>
      <c r="AB221" s="20"/>
      <c r="AC221" s="20"/>
    </row>
    <row r="222" spans="2:29" s="1497" customFormat="1" ht="15" customHeight="1">
      <c r="B222" s="210" t="str">
        <f t="shared" si="8"/>
        <v/>
      </c>
      <c r="E222" s="20"/>
      <c r="F222" s="20" t="s">
        <v>1094</v>
      </c>
      <c r="G222" s="20" t="s">
        <v>2825</v>
      </c>
      <c r="H222" s="20"/>
      <c r="I222" s="20"/>
      <c r="J222" s="20"/>
      <c r="K222" s="20"/>
      <c r="L222" s="20"/>
      <c r="M222" s="20"/>
      <c r="N222" s="20"/>
      <c r="O222" s="20"/>
      <c r="P222" s="20"/>
      <c r="Q222" s="20"/>
      <c r="R222" s="20"/>
      <c r="S222" s="20"/>
      <c r="T222" s="20"/>
      <c r="U222" s="20"/>
      <c r="V222" s="20"/>
      <c r="W222" s="20"/>
      <c r="X222" s="20"/>
      <c r="Y222" s="20"/>
      <c r="Z222" s="20"/>
      <c r="AA222" s="20"/>
      <c r="AB222" s="20"/>
      <c r="AC222" s="20"/>
    </row>
    <row r="223" spans="2:29" s="1497" customFormat="1" ht="15" customHeight="1">
      <c r="B223" s="210" t="str">
        <f t="shared" si="8"/>
        <v/>
      </c>
      <c r="E223" s="20"/>
      <c r="F223" s="20"/>
      <c r="G223" s="20" t="s">
        <v>2719</v>
      </c>
      <c r="H223" s="20"/>
      <c r="I223" s="20"/>
      <c r="J223" s="20"/>
      <c r="K223" s="20"/>
      <c r="L223" s="20"/>
      <c r="M223" s="20"/>
      <c r="N223" s="20"/>
      <c r="O223" s="20"/>
      <c r="P223" s="20"/>
      <c r="Q223" s="20"/>
      <c r="R223" s="20"/>
      <c r="S223" s="20"/>
      <c r="T223" s="20"/>
      <c r="U223" s="20"/>
      <c r="V223" s="20"/>
      <c r="W223" s="20"/>
      <c r="X223" s="20"/>
      <c r="Y223" s="20"/>
      <c r="Z223" s="20"/>
      <c r="AA223" s="20"/>
      <c r="AB223" s="20"/>
      <c r="AC223" s="20"/>
    </row>
    <row r="224" spans="2:29" s="1497" customFormat="1" ht="9" customHeight="1">
      <c r="B224" s="210" t="str">
        <f t="shared" si="8"/>
        <v/>
      </c>
      <c r="E224" s="1498"/>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row>
    <row r="225" spans="2:29" s="1497" customFormat="1" ht="15" customHeight="1">
      <c r="B225" s="210" t="str">
        <f t="shared" si="8"/>
        <v/>
      </c>
      <c r="E225" s="1498"/>
      <c r="F225" s="1449" t="s">
        <v>2</v>
      </c>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row>
    <row r="226" spans="2:29" s="1497" customFormat="1" ht="15" customHeight="1">
      <c r="B226" s="210" t="str">
        <f t="shared" si="8"/>
        <v/>
      </c>
      <c r="E226" s="1498"/>
      <c r="F226" s="1449" t="s">
        <v>1</v>
      </c>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row>
    <row r="227" spans="2:29" s="1497" customFormat="1" ht="10.5" customHeight="1">
      <c r="B227" s="210" t="str">
        <f t="shared" si="8"/>
        <v/>
      </c>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row>
    <row r="228" spans="2:29" s="1497" customFormat="1" ht="15" customHeight="1">
      <c r="B228" s="210" t="str">
        <f t="shared" si="8"/>
        <v/>
      </c>
      <c r="E228" s="20"/>
      <c r="F228" s="20" t="s">
        <v>1096</v>
      </c>
      <c r="G228" s="20" t="s">
        <v>1278</v>
      </c>
      <c r="H228" s="20"/>
      <c r="I228" s="20"/>
      <c r="J228" s="20"/>
      <c r="K228" s="20"/>
      <c r="L228" s="20"/>
      <c r="M228" s="20"/>
      <c r="N228" s="20"/>
      <c r="O228" s="20"/>
      <c r="P228" s="20"/>
      <c r="Q228" s="20"/>
      <c r="R228" s="20"/>
      <c r="S228" s="20"/>
      <c r="T228" s="20"/>
      <c r="U228" s="20"/>
      <c r="V228" s="20"/>
      <c r="W228" s="20"/>
      <c r="X228" s="20"/>
      <c r="Y228" s="20"/>
      <c r="Z228" s="20"/>
      <c r="AA228" s="20"/>
      <c r="AB228" s="20"/>
      <c r="AC228" s="20"/>
    </row>
    <row r="229" spans="2:29" s="1497" customFormat="1" ht="15" customHeight="1">
      <c r="B229" s="210" t="str">
        <f t="shared" si="8"/>
        <v/>
      </c>
      <c r="E229" s="20"/>
      <c r="F229" s="20"/>
      <c r="G229" s="20" t="s">
        <v>1001</v>
      </c>
      <c r="H229" s="20"/>
      <c r="I229" s="20"/>
      <c r="J229" s="20"/>
      <c r="K229" s="20"/>
      <c r="L229" s="20"/>
      <c r="M229" s="20"/>
      <c r="N229" s="20"/>
      <c r="O229" s="20"/>
      <c r="P229" s="20"/>
      <c r="Q229" s="20"/>
      <c r="R229" s="20"/>
      <c r="S229" s="20"/>
      <c r="T229" s="20"/>
      <c r="U229" s="20"/>
      <c r="V229" s="20"/>
      <c r="W229" s="20"/>
      <c r="X229" s="20"/>
      <c r="Y229" s="20"/>
      <c r="Z229" s="20"/>
      <c r="AA229" s="20"/>
      <c r="AB229" s="20"/>
      <c r="AC229" s="20"/>
    </row>
    <row r="230" spans="2:29" s="1497" customFormat="1" ht="19.5" customHeight="1">
      <c r="B230" s="210" t="str">
        <f t="shared" si="8"/>
        <v/>
      </c>
      <c r="E230" s="20"/>
      <c r="F230" s="20"/>
      <c r="G230" s="20" t="s">
        <v>1002</v>
      </c>
      <c r="H230" s="20"/>
      <c r="I230" s="20"/>
      <c r="J230" s="20"/>
      <c r="K230" s="20"/>
      <c r="L230" s="20"/>
      <c r="M230" s="20"/>
      <c r="N230" s="20"/>
      <c r="O230" s="20"/>
      <c r="P230" s="20"/>
      <c r="Q230" s="20"/>
      <c r="R230" s="20"/>
      <c r="S230" s="20"/>
      <c r="T230" s="20"/>
      <c r="U230" s="20"/>
      <c r="V230" s="20"/>
      <c r="W230" s="20"/>
      <c r="X230" s="20"/>
      <c r="Y230" s="20"/>
      <c r="Z230" s="20"/>
      <c r="AA230" s="20"/>
      <c r="AB230" s="20"/>
      <c r="AC230" s="20"/>
    </row>
    <row r="231" spans="2:29" s="1497" customFormat="1" ht="15" customHeight="1">
      <c r="B231" s="210" t="str">
        <f t="shared" si="8"/>
        <v/>
      </c>
      <c r="E231" s="20"/>
      <c r="F231" s="20" t="s">
        <v>1748</v>
      </c>
      <c r="G231" s="20" t="s">
        <v>784</v>
      </c>
      <c r="H231" s="20"/>
      <c r="I231" s="20"/>
      <c r="J231" s="20"/>
      <c r="K231" s="20"/>
      <c r="L231" s="20"/>
      <c r="M231" s="20"/>
      <c r="N231" s="20"/>
      <c r="O231" s="20"/>
      <c r="P231" s="20"/>
      <c r="Q231" s="20"/>
      <c r="R231" s="20"/>
      <c r="S231" s="20"/>
      <c r="T231" s="20"/>
      <c r="U231" s="20"/>
      <c r="V231" s="20"/>
      <c r="W231" s="20"/>
      <c r="X231" s="20"/>
      <c r="Y231" s="20"/>
      <c r="Z231" s="20"/>
      <c r="AA231" s="20"/>
      <c r="AB231" s="20"/>
      <c r="AC231" s="20"/>
    </row>
    <row r="232" spans="2:29" s="1497" customFormat="1" ht="15" customHeight="1">
      <c r="B232" s="210" t="str">
        <f t="shared" si="8"/>
        <v/>
      </c>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row>
    <row r="233" spans="2:29" s="1497" customFormat="1" ht="15" customHeight="1">
      <c r="B233" s="210" t="str">
        <f>IF(OR(AM$20=1,AM$21=1),"Wypełnione","")</f>
        <v/>
      </c>
      <c r="D233" s="203" t="s">
        <v>785</v>
      </c>
      <c r="E233" s="770" t="s">
        <v>1182</v>
      </c>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row>
    <row r="234" spans="2:29" s="1497" customFormat="1" ht="15" customHeight="1">
      <c r="B234" s="210" t="str">
        <f t="shared" ref="B234:B257" si="9">IF(OR(AM$20=1,AM$21=1),"Wypełnione","")</f>
        <v/>
      </c>
      <c r="E234" s="770" t="s">
        <v>1183</v>
      </c>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row>
    <row r="235" spans="2:29" s="1497" customFormat="1" ht="15" customHeight="1">
      <c r="B235" s="210" t="str">
        <f t="shared" si="9"/>
        <v/>
      </c>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row>
    <row r="236" spans="2:29" s="1497" customFormat="1" ht="15" customHeight="1">
      <c r="B236" s="210" t="str">
        <f t="shared" si="9"/>
        <v/>
      </c>
      <c r="E236" s="20" t="s">
        <v>1844</v>
      </c>
      <c r="F236" s="20" t="s">
        <v>1184</v>
      </c>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row>
    <row r="237" spans="2:29" s="1497" customFormat="1" ht="19.5" customHeight="1">
      <c r="B237" s="210" t="str">
        <f t="shared" si="9"/>
        <v/>
      </c>
      <c r="E237" s="20"/>
      <c r="F237" s="20" t="s">
        <v>292</v>
      </c>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row>
    <row r="238" spans="2:29" s="1497" customFormat="1" ht="15" customHeight="1">
      <c r="B238" s="210" t="str">
        <f t="shared" si="9"/>
        <v/>
      </c>
      <c r="E238" s="20" t="s">
        <v>1224</v>
      </c>
      <c r="F238" s="20" t="s">
        <v>2826</v>
      </c>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row>
    <row r="239" spans="2:29" s="1497" customFormat="1" ht="15" customHeight="1">
      <c r="B239" s="210" t="str">
        <f t="shared" si="9"/>
        <v/>
      </c>
      <c r="E239" s="20"/>
      <c r="F239" s="20" t="s">
        <v>2720</v>
      </c>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row>
    <row r="240" spans="2:29" s="1497" customFormat="1" ht="18" customHeight="1">
      <c r="B240" s="210" t="str">
        <f t="shared" si="9"/>
        <v/>
      </c>
      <c r="E240" s="1498"/>
      <c r="F240" s="20" t="s">
        <v>2721</v>
      </c>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row>
    <row r="241" spans="2:29" s="1497" customFormat="1" ht="15" customHeight="1">
      <c r="B241" s="210" t="str">
        <f t="shared" si="9"/>
        <v/>
      </c>
      <c r="E241" s="1498"/>
      <c r="F241" s="1449" t="s">
        <v>2</v>
      </c>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row>
    <row r="242" spans="2:29" s="1497" customFormat="1" ht="15" customHeight="1">
      <c r="B242" s="210" t="str">
        <f t="shared" si="9"/>
        <v/>
      </c>
      <c r="E242" s="1498"/>
      <c r="F242" s="1449" t="s">
        <v>1</v>
      </c>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row>
    <row r="243" spans="2:29" s="1497" customFormat="1" ht="8.25" customHeight="1">
      <c r="B243" s="210" t="str">
        <f t="shared" si="9"/>
        <v/>
      </c>
      <c r="E243" s="1498"/>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row>
    <row r="244" spans="2:29" s="1497" customFormat="1" ht="15" customHeight="1">
      <c r="B244" s="210" t="str">
        <f t="shared" si="9"/>
        <v/>
      </c>
      <c r="E244" s="20" t="s">
        <v>1225</v>
      </c>
      <c r="F244" s="20" t="s">
        <v>1955</v>
      </c>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row>
    <row r="245" spans="2:29" s="1497" customFormat="1" ht="15" customHeight="1">
      <c r="B245" s="210" t="str">
        <f t="shared" si="9"/>
        <v/>
      </c>
      <c r="E245" s="20"/>
      <c r="F245" s="20" t="s">
        <v>1956</v>
      </c>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row>
    <row r="246" spans="2:29" s="1497" customFormat="1" ht="19.5" customHeight="1">
      <c r="B246" s="210" t="str">
        <f t="shared" si="9"/>
        <v/>
      </c>
      <c r="E246" s="20"/>
      <c r="F246" s="20" t="s">
        <v>1957</v>
      </c>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row>
    <row r="247" spans="2:29" s="1497" customFormat="1" ht="19.5" customHeight="1">
      <c r="B247" s="210" t="str">
        <f t="shared" si="9"/>
        <v/>
      </c>
      <c r="E247" s="20" t="s">
        <v>824</v>
      </c>
      <c r="F247" s="20" t="s">
        <v>1958</v>
      </c>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row>
    <row r="248" spans="2:29" s="1497" customFormat="1" ht="8.25" customHeight="1">
      <c r="B248" s="210" t="str">
        <f t="shared" si="9"/>
        <v/>
      </c>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row>
    <row r="249" spans="2:29" s="1497" customFormat="1" ht="15" customHeight="1">
      <c r="B249" s="210" t="str">
        <f t="shared" si="9"/>
        <v/>
      </c>
      <c r="E249" s="20" t="s">
        <v>825</v>
      </c>
      <c r="F249" s="20" t="s">
        <v>1959</v>
      </c>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row>
    <row r="250" spans="2:29" s="1497" customFormat="1" ht="15" customHeight="1">
      <c r="B250" s="210" t="str">
        <f t="shared" si="9"/>
        <v/>
      </c>
      <c r="E250" s="20"/>
      <c r="F250" s="20" t="s">
        <v>1960</v>
      </c>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row>
    <row r="251" spans="2:29" s="1497" customFormat="1" ht="30" customHeight="1">
      <c r="B251" s="210" t="str">
        <f t="shared" si="9"/>
        <v/>
      </c>
      <c r="E251" s="20"/>
      <c r="F251" s="20" t="s">
        <v>1961</v>
      </c>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row>
    <row r="252" spans="2:29" s="1497" customFormat="1" ht="15" customHeight="1">
      <c r="B252" s="210" t="str">
        <f t="shared" si="9"/>
        <v/>
      </c>
      <c r="E252" s="20" t="s">
        <v>2173</v>
      </c>
      <c r="F252" s="20" t="s">
        <v>2573</v>
      </c>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row>
    <row r="253" spans="2:29" s="1497" customFormat="1" ht="15" customHeight="1">
      <c r="B253" s="210" t="str">
        <f t="shared" si="9"/>
        <v/>
      </c>
      <c r="E253" s="20"/>
      <c r="F253" s="20" t="s">
        <v>2574</v>
      </c>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row>
    <row r="254" spans="2:29" s="1497" customFormat="1" ht="15" customHeight="1">
      <c r="B254" s="210" t="str">
        <f t="shared" si="9"/>
        <v/>
      </c>
      <c r="E254" s="20"/>
      <c r="F254" s="20" t="s">
        <v>2575</v>
      </c>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row>
    <row r="255" spans="2:29" s="1497" customFormat="1" ht="15" customHeight="1">
      <c r="B255" s="210" t="str">
        <f t="shared" si="9"/>
        <v/>
      </c>
      <c r="E255" s="20"/>
      <c r="F255" s="20" t="s">
        <v>2576</v>
      </c>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row>
    <row r="256" spans="2:29" s="1497" customFormat="1" ht="15" customHeight="1">
      <c r="B256" s="210" t="str">
        <f>IF(OR(AM$20=1,AM$21=1),"Wypełnione","")</f>
        <v/>
      </c>
      <c r="E256" s="20"/>
      <c r="F256" s="20" t="s">
        <v>2577</v>
      </c>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row>
    <row r="257" spans="2:29" s="1497" customFormat="1" ht="15" customHeight="1">
      <c r="B257" s="210" t="str">
        <f t="shared" si="9"/>
        <v/>
      </c>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row>
    <row r="258" spans="2:29" s="1497" customFormat="1" ht="15" customHeight="1">
      <c r="B258" s="210" t="str">
        <f t="shared" ref="B258:B267" si="10">IF(AM$22=1,"Wypełnione","")</f>
        <v/>
      </c>
      <c r="D258" s="203" t="s">
        <v>2140</v>
      </c>
      <c r="E258" s="770" t="s">
        <v>2141</v>
      </c>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row>
    <row r="259" spans="2:29" s="1497" customFormat="1" ht="15" customHeight="1">
      <c r="B259" s="210" t="str">
        <f t="shared" si="10"/>
        <v/>
      </c>
      <c r="E259" s="770" t="s">
        <v>2142</v>
      </c>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row>
    <row r="260" spans="2:29" s="1497" customFormat="1" ht="15" customHeight="1">
      <c r="B260" s="210" t="str">
        <f t="shared" si="10"/>
        <v/>
      </c>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row>
    <row r="261" spans="2:29" s="1497" customFormat="1" ht="15" customHeight="1">
      <c r="B261" s="210" t="str">
        <f t="shared" si="10"/>
        <v/>
      </c>
      <c r="E261" s="20" t="s">
        <v>1844</v>
      </c>
      <c r="F261" s="20" t="s">
        <v>1005</v>
      </c>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row>
    <row r="262" spans="2:29" s="1497" customFormat="1" ht="15" customHeight="1">
      <c r="B262" s="210" t="str">
        <f t="shared" si="10"/>
        <v/>
      </c>
      <c r="E262" s="20"/>
      <c r="F262" s="20" t="s">
        <v>1998</v>
      </c>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row>
    <row r="263" spans="2:29" s="1497" customFormat="1" ht="15" customHeight="1">
      <c r="B263" s="210" t="str">
        <f t="shared" si="10"/>
        <v/>
      </c>
      <c r="E263" s="20"/>
      <c r="F263" s="20" t="s">
        <v>2143</v>
      </c>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row>
    <row r="264" spans="2:29" s="1497" customFormat="1" ht="15" customHeight="1">
      <c r="B264" s="210" t="str">
        <f t="shared" si="10"/>
        <v/>
      </c>
      <c r="E264" s="20"/>
      <c r="F264" s="20" t="s">
        <v>2144</v>
      </c>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row>
    <row r="265" spans="2:29" s="1497" customFormat="1" ht="18.75" customHeight="1">
      <c r="B265" s="210" t="str">
        <f t="shared" si="10"/>
        <v/>
      </c>
      <c r="E265" s="20"/>
      <c r="F265" s="20" t="s">
        <v>2145</v>
      </c>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row>
    <row r="266" spans="2:29" s="1497" customFormat="1" ht="15" customHeight="1">
      <c r="B266" s="210" t="str">
        <f t="shared" si="10"/>
        <v/>
      </c>
      <c r="E266" s="20" t="s">
        <v>1224</v>
      </c>
      <c r="F266" s="20" t="s">
        <v>2097</v>
      </c>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row>
    <row r="267" spans="2:29" s="1497" customFormat="1" ht="15" customHeight="1">
      <c r="B267" s="210" t="str">
        <f t="shared" si="10"/>
        <v/>
      </c>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row>
    <row r="268" spans="2:29" s="1497" customFormat="1" ht="15" customHeight="1">
      <c r="B268" s="210" t="str">
        <f>IF(AM$23=1,"Wypełnione","")</f>
        <v/>
      </c>
      <c r="D268" s="203" t="s">
        <v>2146</v>
      </c>
      <c r="E268" s="770" t="s">
        <v>2147</v>
      </c>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row>
    <row r="269" spans="2:29" s="1497" customFormat="1" ht="15" customHeight="1">
      <c r="B269" s="210" t="str">
        <f t="shared" ref="B269:B320" si="11">IF(AM$23=1,"Wypełnione","")</f>
        <v/>
      </c>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row>
    <row r="270" spans="2:29" s="1497" customFormat="1" ht="15" customHeight="1">
      <c r="B270" s="210" t="str">
        <f t="shared" si="11"/>
        <v/>
      </c>
      <c r="E270" s="20" t="s">
        <v>1844</v>
      </c>
      <c r="F270" s="20" t="s">
        <v>2148</v>
      </c>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row>
    <row r="271" spans="2:29" s="1497" customFormat="1" ht="15" customHeight="1">
      <c r="B271" s="210" t="str">
        <f t="shared" si="11"/>
        <v/>
      </c>
      <c r="E271" s="20"/>
      <c r="F271" s="20" t="s">
        <v>1859</v>
      </c>
      <c r="G271" s="20" t="s">
        <v>217</v>
      </c>
      <c r="H271" s="20"/>
      <c r="I271" s="20"/>
      <c r="J271" s="20"/>
      <c r="K271" s="20"/>
      <c r="L271" s="20"/>
      <c r="M271" s="20"/>
      <c r="N271" s="20"/>
      <c r="O271" s="20"/>
      <c r="P271" s="20"/>
      <c r="Q271" s="20"/>
      <c r="R271" s="20"/>
      <c r="S271" s="20"/>
      <c r="T271" s="20"/>
      <c r="U271" s="20"/>
      <c r="V271" s="20"/>
      <c r="W271" s="20"/>
      <c r="X271" s="20"/>
      <c r="Y271" s="20"/>
      <c r="Z271" s="20"/>
      <c r="AA271" s="20"/>
      <c r="AB271" s="20"/>
      <c r="AC271" s="20"/>
    </row>
    <row r="272" spans="2:29" s="1497" customFormat="1" ht="15" customHeight="1">
      <c r="B272" s="210" t="str">
        <f t="shared" si="11"/>
        <v/>
      </c>
      <c r="E272" s="20"/>
      <c r="F272" s="20"/>
      <c r="G272" s="20" t="s">
        <v>1998</v>
      </c>
      <c r="H272" s="20"/>
      <c r="I272" s="20"/>
      <c r="J272" s="20"/>
      <c r="K272" s="20"/>
      <c r="L272" s="20"/>
      <c r="M272" s="20"/>
      <c r="N272" s="20"/>
      <c r="O272" s="20"/>
      <c r="P272" s="20"/>
      <c r="Q272" s="20"/>
      <c r="R272" s="20"/>
      <c r="S272" s="20"/>
      <c r="T272" s="20"/>
      <c r="U272" s="20"/>
      <c r="V272" s="20"/>
      <c r="W272" s="20"/>
      <c r="X272" s="20"/>
      <c r="Y272" s="20"/>
      <c r="Z272" s="20"/>
      <c r="AA272" s="20"/>
      <c r="AB272" s="20"/>
      <c r="AC272" s="20"/>
    </row>
    <row r="273" spans="2:29" s="1497" customFormat="1" ht="15" customHeight="1">
      <c r="B273" s="210" t="str">
        <f t="shared" si="11"/>
        <v/>
      </c>
      <c r="E273" s="20"/>
      <c r="F273" s="20"/>
      <c r="G273" s="20" t="s">
        <v>218</v>
      </c>
      <c r="H273" s="20"/>
      <c r="I273" s="20"/>
      <c r="J273" s="20"/>
      <c r="K273" s="20"/>
      <c r="L273" s="20"/>
      <c r="M273" s="20"/>
      <c r="N273" s="20"/>
      <c r="O273" s="20"/>
      <c r="P273" s="20"/>
      <c r="Q273" s="20"/>
      <c r="R273" s="20"/>
      <c r="S273" s="20"/>
      <c r="T273" s="20"/>
      <c r="U273" s="20"/>
      <c r="V273" s="20"/>
      <c r="W273" s="20"/>
      <c r="X273" s="20"/>
      <c r="Y273" s="20"/>
      <c r="Z273" s="20"/>
      <c r="AA273" s="20"/>
      <c r="AB273" s="20"/>
      <c r="AC273" s="20"/>
    </row>
    <row r="274" spans="2:29" s="1497" customFormat="1" ht="19.5" customHeight="1">
      <c r="B274" s="210" t="str">
        <f t="shared" si="11"/>
        <v/>
      </c>
      <c r="E274" s="20"/>
      <c r="F274" s="20"/>
      <c r="G274" s="20" t="s">
        <v>219</v>
      </c>
      <c r="H274" s="20"/>
      <c r="I274" s="20"/>
      <c r="J274" s="20"/>
      <c r="K274" s="20"/>
      <c r="L274" s="20"/>
      <c r="M274" s="20"/>
      <c r="N274" s="20"/>
      <c r="O274" s="20"/>
      <c r="P274" s="20"/>
      <c r="Q274" s="20"/>
      <c r="R274" s="20"/>
      <c r="S274" s="20"/>
      <c r="T274" s="20"/>
      <c r="U274" s="20"/>
      <c r="V274" s="20"/>
      <c r="W274" s="20"/>
      <c r="X274" s="20"/>
      <c r="Y274" s="20"/>
      <c r="Z274" s="20"/>
      <c r="AA274" s="20"/>
      <c r="AB274" s="20"/>
      <c r="AC274" s="20"/>
    </row>
    <row r="275" spans="2:29" s="1497" customFormat="1" ht="15" customHeight="1">
      <c r="B275" s="210" t="str">
        <f t="shared" si="11"/>
        <v/>
      </c>
      <c r="E275" s="20"/>
      <c r="F275" s="20" t="s">
        <v>1867</v>
      </c>
      <c r="G275" s="20" t="s">
        <v>220</v>
      </c>
      <c r="H275" s="20"/>
      <c r="I275" s="20"/>
      <c r="J275" s="20"/>
      <c r="K275" s="20"/>
      <c r="L275" s="20"/>
      <c r="M275" s="20"/>
      <c r="N275" s="20"/>
      <c r="O275" s="20"/>
      <c r="P275" s="20"/>
      <c r="Q275" s="20"/>
      <c r="R275" s="20"/>
      <c r="S275" s="20"/>
      <c r="T275" s="20"/>
      <c r="U275" s="20"/>
      <c r="V275" s="20"/>
      <c r="W275" s="20"/>
      <c r="X275" s="20"/>
      <c r="Y275" s="20"/>
      <c r="Z275" s="20"/>
      <c r="AA275" s="20"/>
      <c r="AB275" s="20"/>
      <c r="AC275" s="20"/>
    </row>
    <row r="276" spans="2:29" s="1497" customFormat="1" ht="15" customHeight="1">
      <c r="B276" s="210" t="str">
        <f t="shared" si="11"/>
        <v/>
      </c>
      <c r="E276" s="20"/>
      <c r="F276" s="20"/>
      <c r="G276" s="20" t="s">
        <v>221</v>
      </c>
      <c r="H276" s="20"/>
      <c r="I276" s="20"/>
      <c r="J276" s="20"/>
      <c r="K276" s="20"/>
      <c r="L276" s="20"/>
      <c r="M276" s="20"/>
      <c r="N276" s="20"/>
      <c r="O276" s="20"/>
      <c r="P276" s="20"/>
      <c r="Q276" s="20"/>
      <c r="R276" s="20"/>
      <c r="S276" s="20"/>
      <c r="T276" s="20"/>
      <c r="U276" s="20"/>
      <c r="V276" s="20"/>
      <c r="W276" s="20"/>
      <c r="X276" s="20"/>
      <c r="Y276" s="20"/>
      <c r="Z276" s="20"/>
      <c r="AA276" s="20"/>
      <c r="AB276" s="20"/>
      <c r="AC276" s="20"/>
    </row>
    <row r="277" spans="2:29" s="1497" customFormat="1" ht="19.5" customHeight="1">
      <c r="B277" s="210" t="str">
        <f t="shared" si="11"/>
        <v/>
      </c>
      <c r="E277" s="20"/>
      <c r="F277" s="408" t="s">
        <v>1869</v>
      </c>
      <c r="G277" s="408" t="s">
        <v>2097</v>
      </c>
      <c r="H277" s="20"/>
      <c r="I277" s="20"/>
      <c r="J277" s="20"/>
      <c r="K277" s="20"/>
      <c r="L277" s="20"/>
      <c r="M277" s="20"/>
      <c r="N277" s="20"/>
      <c r="O277" s="20"/>
      <c r="P277" s="20"/>
      <c r="Q277" s="20"/>
      <c r="R277" s="20"/>
      <c r="S277" s="20"/>
      <c r="T277" s="20"/>
      <c r="U277" s="20"/>
      <c r="V277" s="20"/>
      <c r="W277" s="20"/>
      <c r="X277" s="20"/>
      <c r="Y277" s="20"/>
      <c r="Z277" s="20"/>
      <c r="AA277" s="20"/>
      <c r="AB277" s="20"/>
      <c r="AC277" s="20"/>
    </row>
    <row r="278" spans="2:29" s="1497" customFormat="1" ht="15" customHeight="1">
      <c r="B278" s="210" t="str">
        <f t="shared" si="11"/>
        <v/>
      </c>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row>
    <row r="279" spans="2:29" s="1497" customFormat="1" ht="15" customHeight="1">
      <c r="B279" s="210" t="str">
        <f t="shared" si="11"/>
        <v/>
      </c>
      <c r="E279" s="20" t="s">
        <v>1224</v>
      </c>
      <c r="F279" s="20" t="s">
        <v>222</v>
      </c>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row>
    <row r="280" spans="2:29" s="1497" customFormat="1" ht="15" customHeight="1">
      <c r="B280" s="210" t="str">
        <f t="shared" si="11"/>
        <v/>
      </c>
      <c r="E280" s="20"/>
      <c r="F280" s="20" t="s">
        <v>1859</v>
      </c>
      <c r="G280" s="20" t="s">
        <v>1110</v>
      </c>
      <c r="H280" s="20"/>
      <c r="I280" s="20"/>
      <c r="J280" s="20"/>
      <c r="K280" s="20"/>
      <c r="L280" s="20"/>
      <c r="M280" s="20"/>
      <c r="N280" s="20"/>
      <c r="O280" s="20"/>
      <c r="P280" s="20"/>
      <c r="Q280" s="20"/>
      <c r="R280" s="20"/>
      <c r="S280" s="20"/>
      <c r="T280" s="20"/>
      <c r="U280" s="20"/>
      <c r="V280" s="20"/>
      <c r="W280" s="20"/>
      <c r="X280" s="20"/>
      <c r="Y280" s="20"/>
      <c r="Z280" s="20"/>
      <c r="AA280" s="20"/>
      <c r="AB280" s="20"/>
      <c r="AC280" s="20"/>
    </row>
    <row r="281" spans="2:29" s="1497" customFormat="1" ht="19.5" customHeight="1">
      <c r="B281" s="210" t="str">
        <f t="shared" si="11"/>
        <v/>
      </c>
      <c r="E281" s="20"/>
      <c r="F281" s="20"/>
      <c r="G281" s="20" t="s">
        <v>1111</v>
      </c>
      <c r="H281" s="20"/>
      <c r="I281" s="20"/>
      <c r="J281" s="20"/>
      <c r="K281" s="20"/>
      <c r="L281" s="20"/>
      <c r="M281" s="20"/>
      <c r="N281" s="20"/>
      <c r="O281" s="20"/>
      <c r="P281" s="20"/>
      <c r="Q281" s="20"/>
      <c r="R281" s="20"/>
      <c r="S281" s="20"/>
      <c r="T281" s="20"/>
      <c r="U281" s="20"/>
      <c r="V281" s="20"/>
      <c r="W281" s="20"/>
      <c r="X281" s="20"/>
      <c r="Y281" s="20"/>
      <c r="Z281" s="20"/>
      <c r="AA281" s="20"/>
      <c r="AB281" s="20"/>
      <c r="AC281" s="20"/>
    </row>
    <row r="282" spans="2:29" s="1497" customFormat="1" ht="15" customHeight="1">
      <c r="B282" s="210" t="str">
        <f t="shared" si="11"/>
        <v/>
      </c>
      <c r="E282" s="20"/>
      <c r="F282" s="20" t="s">
        <v>1867</v>
      </c>
      <c r="G282" s="20" t="s">
        <v>1112</v>
      </c>
      <c r="H282" s="20"/>
      <c r="I282" s="20"/>
      <c r="J282" s="20"/>
      <c r="K282" s="20"/>
      <c r="L282" s="20"/>
      <c r="M282" s="20"/>
      <c r="N282" s="20"/>
      <c r="O282" s="20"/>
      <c r="P282" s="20"/>
      <c r="Q282" s="20"/>
      <c r="R282" s="20"/>
      <c r="S282" s="20"/>
      <c r="T282" s="20"/>
      <c r="U282" s="20"/>
      <c r="V282" s="20"/>
      <c r="W282" s="20"/>
      <c r="X282" s="20"/>
      <c r="Y282" s="20"/>
      <c r="Z282" s="20"/>
      <c r="AA282" s="20"/>
      <c r="AB282" s="20"/>
      <c r="AC282" s="20"/>
    </row>
    <row r="283" spans="2:29" s="1497" customFormat="1" ht="19.5" customHeight="1">
      <c r="B283" s="210" t="str">
        <f t="shared" si="11"/>
        <v/>
      </c>
      <c r="E283" s="1498"/>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row>
    <row r="284" spans="2:29" s="1497" customFormat="1" ht="15" customHeight="1">
      <c r="B284" s="210" t="str">
        <f t="shared" si="11"/>
        <v/>
      </c>
      <c r="E284" s="1498"/>
      <c r="F284" s="20" t="s">
        <v>2</v>
      </c>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row>
    <row r="285" spans="2:29" s="1497" customFormat="1" ht="15" customHeight="1">
      <c r="B285" s="210" t="str">
        <f t="shared" si="11"/>
        <v/>
      </c>
      <c r="E285" s="1498"/>
      <c r="F285" s="20" t="s">
        <v>2579</v>
      </c>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row>
    <row r="286" spans="2:29" s="1497" customFormat="1" ht="11.25" customHeight="1">
      <c r="B286" s="210" t="str">
        <f t="shared" si="11"/>
        <v/>
      </c>
      <c r="E286" s="1498"/>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row>
    <row r="287" spans="2:29" s="1497" customFormat="1" ht="15" customHeight="1">
      <c r="B287" s="210" t="str">
        <f t="shared" si="11"/>
        <v/>
      </c>
      <c r="E287" s="1498"/>
      <c r="F287" s="770" t="s">
        <v>2638</v>
      </c>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row>
    <row r="288" spans="2:29" s="1497" customFormat="1" ht="24" customHeight="1">
      <c r="B288" s="210" t="str">
        <f t="shared" si="11"/>
        <v/>
      </c>
      <c r="E288" s="1498"/>
      <c r="F288" s="20"/>
      <c r="H288" s="20"/>
      <c r="I288" s="20"/>
      <c r="J288" s="20"/>
      <c r="K288" s="20"/>
      <c r="L288" s="20"/>
      <c r="M288" s="20"/>
      <c r="N288" s="20"/>
      <c r="O288" s="20"/>
      <c r="P288" s="20"/>
      <c r="Q288" s="20"/>
      <c r="R288" s="20"/>
      <c r="S288" s="1424" t="s">
        <v>2578</v>
      </c>
      <c r="T288" s="20"/>
      <c r="U288" s="2194"/>
      <c r="V288" s="2195"/>
      <c r="W288" s="2196"/>
      <c r="X288" s="20"/>
      <c r="Y288" s="20"/>
      <c r="Z288" s="20"/>
      <c r="AA288" s="20"/>
      <c r="AB288" s="20"/>
      <c r="AC288" s="20"/>
    </row>
    <row r="289" spans="2:29" s="1497" customFormat="1" ht="6" customHeight="1">
      <c r="B289" s="210" t="str">
        <f t="shared" si="11"/>
        <v/>
      </c>
      <c r="E289" s="1498"/>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row>
    <row r="290" spans="2:29" s="1497" customFormat="1" ht="9" customHeight="1">
      <c r="B290" s="210" t="str">
        <f t="shared" si="11"/>
        <v/>
      </c>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row>
    <row r="291" spans="2:29" s="1497" customFormat="1" ht="15" customHeight="1">
      <c r="B291" s="210" t="str">
        <f t="shared" si="11"/>
        <v/>
      </c>
      <c r="E291" s="20"/>
      <c r="F291" s="20" t="s">
        <v>1869</v>
      </c>
      <c r="G291" s="20" t="s">
        <v>1955</v>
      </c>
      <c r="H291" s="20"/>
      <c r="I291" s="20"/>
      <c r="J291" s="20"/>
      <c r="K291" s="20"/>
      <c r="L291" s="20"/>
      <c r="M291" s="20"/>
      <c r="N291" s="20"/>
      <c r="O291" s="20"/>
      <c r="P291" s="20"/>
      <c r="Q291" s="20"/>
      <c r="R291" s="20"/>
      <c r="S291" s="20"/>
      <c r="T291" s="20"/>
      <c r="U291" s="20"/>
      <c r="V291" s="20"/>
      <c r="W291" s="20"/>
      <c r="X291" s="20"/>
      <c r="Y291" s="20"/>
      <c r="Z291" s="20"/>
      <c r="AA291" s="20"/>
      <c r="AB291" s="20"/>
      <c r="AC291" s="20"/>
    </row>
    <row r="292" spans="2:29" s="1497" customFormat="1" ht="15" customHeight="1">
      <c r="B292" s="210" t="str">
        <f t="shared" si="11"/>
        <v/>
      </c>
      <c r="E292" s="20"/>
      <c r="F292" s="20"/>
      <c r="G292" s="20" t="s">
        <v>1956</v>
      </c>
      <c r="H292" s="20"/>
      <c r="I292" s="20"/>
      <c r="J292" s="20"/>
      <c r="K292" s="20"/>
      <c r="L292" s="20"/>
      <c r="M292" s="20"/>
      <c r="N292" s="20"/>
      <c r="O292" s="20"/>
      <c r="P292" s="20"/>
      <c r="Q292" s="20"/>
      <c r="R292" s="20"/>
      <c r="S292" s="20"/>
      <c r="T292" s="20"/>
      <c r="U292" s="20"/>
      <c r="V292" s="20"/>
      <c r="W292" s="20"/>
      <c r="X292" s="20"/>
      <c r="Y292" s="20"/>
      <c r="Z292" s="20"/>
      <c r="AA292" s="20"/>
      <c r="AB292" s="20"/>
      <c r="AC292" s="20"/>
    </row>
    <row r="293" spans="2:29" s="1497" customFormat="1" ht="19.5" customHeight="1">
      <c r="B293" s="210" t="str">
        <f t="shared" si="11"/>
        <v/>
      </c>
      <c r="E293" s="20"/>
      <c r="F293" s="20"/>
      <c r="G293" s="20" t="s">
        <v>1113</v>
      </c>
      <c r="H293" s="20"/>
      <c r="I293" s="20"/>
      <c r="J293" s="20"/>
      <c r="K293" s="20"/>
      <c r="L293" s="20"/>
      <c r="M293" s="20"/>
      <c r="N293" s="20"/>
      <c r="O293" s="20"/>
      <c r="P293" s="20"/>
      <c r="Q293" s="20"/>
      <c r="R293" s="20"/>
      <c r="S293" s="20"/>
      <c r="T293" s="20"/>
      <c r="U293" s="20"/>
      <c r="V293" s="20"/>
      <c r="W293" s="20"/>
      <c r="X293" s="20"/>
      <c r="Y293" s="20"/>
      <c r="Z293" s="20"/>
      <c r="AA293" s="20"/>
      <c r="AB293" s="20"/>
      <c r="AC293" s="20"/>
    </row>
    <row r="294" spans="2:29" s="1497" customFormat="1" ht="15" customHeight="1">
      <c r="B294" s="210" t="str">
        <f t="shared" si="11"/>
        <v/>
      </c>
      <c r="E294" s="20"/>
      <c r="F294" s="20" t="s">
        <v>1094</v>
      </c>
      <c r="G294" s="20" t="s">
        <v>1114</v>
      </c>
      <c r="H294" s="20"/>
      <c r="I294" s="20"/>
      <c r="J294" s="20"/>
      <c r="K294" s="20"/>
      <c r="L294" s="20"/>
      <c r="M294" s="20"/>
      <c r="N294" s="20"/>
      <c r="O294" s="20"/>
      <c r="P294" s="20"/>
      <c r="Q294" s="20"/>
      <c r="R294" s="20"/>
      <c r="S294" s="20"/>
      <c r="T294" s="20"/>
      <c r="U294" s="20"/>
      <c r="V294" s="20"/>
      <c r="W294" s="20"/>
      <c r="X294" s="20"/>
      <c r="Y294" s="20"/>
      <c r="Z294" s="20"/>
      <c r="AA294" s="20"/>
      <c r="AB294" s="20"/>
      <c r="AC294" s="20"/>
    </row>
    <row r="295" spans="2:29" s="1497" customFormat="1" ht="19.5" customHeight="1">
      <c r="B295" s="210" t="str">
        <f t="shared" si="11"/>
        <v/>
      </c>
      <c r="E295" s="20"/>
      <c r="F295" s="408" t="s">
        <v>1096</v>
      </c>
      <c r="G295" s="408" t="s">
        <v>2097</v>
      </c>
      <c r="H295" s="20"/>
      <c r="I295" s="20"/>
      <c r="J295" s="20"/>
      <c r="K295" s="20"/>
      <c r="L295" s="20"/>
      <c r="M295" s="20"/>
      <c r="N295" s="20"/>
      <c r="O295" s="20"/>
      <c r="P295" s="20"/>
      <c r="Q295" s="20"/>
      <c r="R295" s="20"/>
      <c r="S295" s="20"/>
      <c r="T295" s="20"/>
      <c r="U295" s="20"/>
      <c r="V295" s="20"/>
      <c r="W295" s="20"/>
      <c r="X295" s="20"/>
      <c r="Y295" s="20"/>
      <c r="Z295" s="20"/>
      <c r="AA295" s="20"/>
      <c r="AB295" s="20"/>
      <c r="AC295" s="20"/>
    </row>
    <row r="296" spans="2:29" s="1497" customFormat="1" ht="15" customHeight="1">
      <c r="B296" s="210" t="str">
        <f t="shared" si="11"/>
        <v/>
      </c>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row>
    <row r="297" spans="2:29" s="1497" customFormat="1" ht="19.5" customHeight="1">
      <c r="B297" s="210" t="str">
        <f t="shared" si="11"/>
        <v/>
      </c>
      <c r="E297" s="20" t="s">
        <v>1225</v>
      </c>
      <c r="F297" s="20" t="s">
        <v>2246</v>
      </c>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row>
    <row r="298" spans="2:29" s="1497" customFormat="1" ht="15" customHeight="1">
      <c r="B298" s="210" t="str">
        <f t="shared" si="11"/>
        <v/>
      </c>
      <c r="E298" s="20"/>
      <c r="F298" s="20" t="s">
        <v>1859</v>
      </c>
      <c r="G298" s="20" t="s">
        <v>217</v>
      </c>
      <c r="H298" s="20"/>
      <c r="I298" s="20"/>
      <c r="J298" s="20"/>
      <c r="K298" s="20"/>
      <c r="L298" s="20"/>
      <c r="M298" s="20"/>
      <c r="N298" s="20"/>
      <c r="O298" s="20"/>
      <c r="P298" s="20"/>
      <c r="Q298" s="20"/>
      <c r="R298" s="20"/>
      <c r="S298" s="20"/>
      <c r="T298" s="20"/>
      <c r="U298" s="20"/>
      <c r="V298" s="20"/>
      <c r="W298" s="20"/>
      <c r="X298" s="20"/>
      <c r="Y298" s="20"/>
      <c r="Z298" s="20"/>
      <c r="AA298" s="20"/>
      <c r="AB298" s="20"/>
      <c r="AC298" s="20"/>
    </row>
    <row r="299" spans="2:29" s="1497" customFormat="1" ht="15" customHeight="1">
      <c r="B299" s="210" t="str">
        <f t="shared" si="11"/>
        <v/>
      </c>
      <c r="E299" s="20"/>
      <c r="F299" s="20"/>
      <c r="G299" s="20" t="s">
        <v>1998</v>
      </c>
      <c r="H299" s="20"/>
      <c r="I299" s="20"/>
      <c r="J299" s="20"/>
      <c r="K299" s="20"/>
      <c r="L299" s="20"/>
      <c r="M299" s="20"/>
      <c r="N299" s="20"/>
      <c r="O299" s="20"/>
      <c r="P299" s="20"/>
      <c r="Q299" s="20"/>
      <c r="R299" s="20"/>
      <c r="S299" s="20"/>
      <c r="T299" s="20"/>
      <c r="U299" s="20"/>
      <c r="V299" s="20"/>
      <c r="W299" s="20"/>
      <c r="X299" s="20"/>
      <c r="Y299" s="20"/>
      <c r="Z299" s="20"/>
      <c r="AA299" s="20"/>
      <c r="AB299" s="20"/>
      <c r="AC299" s="20"/>
    </row>
    <row r="300" spans="2:29" s="1497" customFormat="1" ht="15" customHeight="1">
      <c r="B300" s="210" t="str">
        <f t="shared" si="11"/>
        <v/>
      </c>
      <c r="E300" s="20"/>
      <c r="F300" s="20"/>
      <c r="G300" s="20" t="s">
        <v>218</v>
      </c>
      <c r="H300" s="20"/>
      <c r="I300" s="20"/>
      <c r="J300" s="20"/>
      <c r="K300" s="20"/>
      <c r="L300" s="20"/>
      <c r="M300" s="20"/>
      <c r="N300" s="20"/>
      <c r="O300" s="20"/>
      <c r="P300" s="20"/>
      <c r="Q300" s="20"/>
      <c r="R300" s="20"/>
      <c r="S300" s="20"/>
      <c r="T300" s="20"/>
      <c r="U300" s="20"/>
      <c r="V300" s="20"/>
      <c r="W300" s="20"/>
      <c r="X300" s="20"/>
      <c r="Y300" s="20"/>
      <c r="Z300" s="20"/>
      <c r="AA300" s="20"/>
      <c r="AB300" s="20"/>
      <c r="AC300" s="20"/>
    </row>
    <row r="301" spans="2:29" s="1497" customFormat="1" ht="19.5" customHeight="1">
      <c r="B301" s="210" t="str">
        <f t="shared" si="11"/>
        <v/>
      </c>
      <c r="E301" s="20"/>
      <c r="F301" s="20"/>
      <c r="G301" s="20" t="s">
        <v>219</v>
      </c>
      <c r="H301" s="20"/>
      <c r="I301" s="20"/>
      <c r="J301" s="20"/>
      <c r="K301" s="20"/>
      <c r="L301" s="20"/>
      <c r="M301" s="20"/>
      <c r="N301" s="20"/>
      <c r="O301" s="20"/>
      <c r="P301" s="20"/>
      <c r="Q301" s="20"/>
      <c r="R301" s="20"/>
      <c r="S301" s="20"/>
      <c r="T301" s="20"/>
      <c r="U301" s="20"/>
      <c r="V301" s="20"/>
      <c r="W301" s="20"/>
      <c r="X301" s="20"/>
      <c r="Y301" s="20"/>
      <c r="Z301" s="20"/>
      <c r="AA301" s="20"/>
      <c r="AB301" s="20"/>
      <c r="AC301" s="20"/>
    </row>
    <row r="302" spans="2:29" s="1497" customFormat="1" ht="15" customHeight="1">
      <c r="B302" s="210" t="str">
        <f t="shared" si="11"/>
        <v/>
      </c>
      <c r="E302" s="20"/>
      <c r="F302" s="20" t="s">
        <v>1867</v>
      </c>
      <c r="G302" s="20" t="s">
        <v>2247</v>
      </c>
      <c r="H302" s="20"/>
      <c r="I302" s="20"/>
      <c r="J302" s="20"/>
      <c r="K302" s="20"/>
      <c r="L302" s="20"/>
      <c r="M302" s="20"/>
      <c r="N302" s="20"/>
      <c r="O302" s="20"/>
      <c r="P302" s="20"/>
      <c r="Q302" s="20"/>
      <c r="R302" s="20"/>
      <c r="S302" s="20"/>
      <c r="T302" s="20"/>
      <c r="U302" s="20"/>
      <c r="V302" s="20"/>
      <c r="W302" s="20"/>
      <c r="X302" s="20"/>
      <c r="Y302" s="20"/>
      <c r="Z302" s="20"/>
      <c r="AA302" s="20"/>
      <c r="AB302" s="20"/>
      <c r="AC302" s="20"/>
    </row>
    <row r="303" spans="2:29" s="1497" customFormat="1" ht="19.5" customHeight="1">
      <c r="B303" s="210" t="str">
        <f t="shared" si="11"/>
        <v/>
      </c>
      <c r="E303" s="20"/>
      <c r="F303" s="20"/>
      <c r="G303" s="20" t="s">
        <v>2248</v>
      </c>
      <c r="H303" s="20"/>
      <c r="I303" s="20"/>
      <c r="J303" s="20"/>
      <c r="K303" s="20"/>
      <c r="L303" s="20"/>
      <c r="M303" s="20"/>
      <c r="N303" s="20"/>
      <c r="O303" s="20"/>
      <c r="P303" s="20"/>
      <c r="Q303" s="20"/>
      <c r="R303" s="20"/>
      <c r="S303" s="20"/>
      <c r="T303" s="20"/>
      <c r="U303" s="20"/>
      <c r="V303" s="20"/>
      <c r="W303" s="20"/>
      <c r="X303" s="20"/>
      <c r="Y303" s="20"/>
      <c r="Z303" s="20"/>
      <c r="AA303" s="20"/>
      <c r="AB303" s="20"/>
      <c r="AC303" s="20"/>
    </row>
    <row r="304" spans="2:29" s="1497" customFormat="1" ht="15" customHeight="1">
      <c r="B304" s="210" t="str">
        <f t="shared" si="11"/>
        <v/>
      </c>
      <c r="E304" s="20"/>
      <c r="F304" s="20" t="s">
        <v>1869</v>
      </c>
      <c r="G304" s="20" t="s">
        <v>1110</v>
      </c>
      <c r="H304" s="20"/>
      <c r="I304" s="20"/>
      <c r="J304" s="20"/>
      <c r="K304" s="20"/>
      <c r="L304" s="20"/>
      <c r="M304" s="20"/>
      <c r="N304" s="20"/>
      <c r="O304" s="20"/>
      <c r="P304" s="20"/>
      <c r="Q304" s="20"/>
      <c r="R304" s="20"/>
      <c r="S304" s="20"/>
      <c r="T304" s="20"/>
      <c r="U304" s="20"/>
      <c r="V304" s="20"/>
      <c r="W304" s="20"/>
      <c r="X304" s="20"/>
      <c r="Y304" s="20"/>
      <c r="Z304" s="20"/>
      <c r="AA304" s="20"/>
      <c r="AB304" s="20"/>
      <c r="AC304" s="20"/>
    </row>
    <row r="305" spans="2:29" s="1497" customFormat="1" ht="19.5" customHeight="1">
      <c r="B305" s="210" t="str">
        <f t="shared" si="11"/>
        <v/>
      </c>
      <c r="E305" s="20"/>
      <c r="F305" s="20"/>
      <c r="G305" s="20" t="s">
        <v>1111</v>
      </c>
      <c r="H305" s="20"/>
      <c r="I305" s="20"/>
      <c r="J305" s="20"/>
      <c r="K305" s="20"/>
      <c r="L305" s="20"/>
      <c r="M305" s="20"/>
      <c r="N305" s="20"/>
      <c r="O305" s="20"/>
      <c r="P305" s="20"/>
      <c r="Q305" s="20"/>
      <c r="R305" s="20"/>
      <c r="S305" s="20"/>
      <c r="T305" s="20"/>
      <c r="U305" s="20"/>
      <c r="V305" s="20"/>
      <c r="W305" s="20"/>
      <c r="X305" s="20"/>
      <c r="Y305" s="20"/>
      <c r="Z305" s="20"/>
      <c r="AA305" s="20"/>
      <c r="AB305" s="20"/>
      <c r="AC305" s="20"/>
    </row>
    <row r="306" spans="2:29" s="1497" customFormat="1" ht="15" customHeight="1">
      <c r="B306" s="210" t="str">
        <f t="shared" si="11"/>
        <v/>
      </c>
      <c r="E306" s="20"/>
      <c r="F306" s="20" t="s">
        <v>1094</v>
      </c>
      <c r="G306" s="20" t="s">
        <v>1112</v>
      </c>
      <c r="H306" s="20"/>
      <c r="I306" s="20"/>
      <c r="J306" s="20"/>
      <c r="K306" s="20"/>
      <c r="L306" s="20"/>
      <c r="M306" s="20"/>
      <c r="N306" s="20"/>
      <c r="O306" s="20"/>
      <c r="P306" s="20"/>
      <c r="Q306" s="20"/>
      <c r="R306" s="20"/>
      <c r="S306" s="20"/>
      <c r="T306" s="20"/>
      <c r="U306" s="20"/>
      <c r="V306" s="20"/>
      <c r="W306" s="20"/>
      <c r="X306" s="20"/>
      <c r="Y306" s="20"/>
      <c r="Z306" s="20"/>
      <c r="AA306" s="20"/>
      <c r="AB306" s="20"/>
      <c r="AC306" s="20"/>
    </row>
    <row r="307" spans="2:29" s="1497" customFormat="1" ht="5.25" customHeight="1">
      <c r="B307" s="210" t="str">
        <f t="shared" si="11"/>
        <v/>
      </c>
      <c r="E307" s="20"/>
      <c r="F307" s="408"/>
      <c r="G307" s="408"/>
      <c r="H307" s="20"/>
      <c r="I307" s="20"/>
      <c r="J307" s="20"/>
      <c r="K307" s="20"/>
      <c r="L307" s="20"/>
      <c r="M307" s="20"/>
      <c r="N307" s="20"/>
      <c r="O307" s="20"/>
      <c r="P307" s="20"/>
      <c r="Q307" s="20"/>
      <c r="R307" s="20"/>
      <c r="S307" s="20"/>
      <c r="T307" s="20"/>
      <c r="U307" s="20"/>
      <c r="V307" s="20"/>
      <c r="W307" s="20"/>
      <c r="X307" s="20"/>
      <c r="Y307" s="20"/>
      <c r="Z307" s="20"/>
      <c r="AA307" s="20"/>
      <c r="AB307" s="20"/>
      <c r="AC307" s="20"/>
    </row>
    <row r="308" spans="2:29" s="1497" customFormat="1" ht="13.5" customHeight="1">
      <c r="B308" s="210" t="str">
        <f t="shared" si="11"/>
        <v/>
      </c>
      <c r="E308" s="1498"/>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row>
    <row r="309" spans="2:29" s="1497" customFormat="1" ht="15" customHeight="1">
      <c r="B309" s="210" t="str">
        <f t="shared" si="11"/>
        <v/>
      </c>
      <c r="E309" s="1498"/>
      <c r="F309" s="20" t="s">
        <v>2</v>
      </c>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row>
    <row r="310" spans="2:29" s="1497" customFormat="1" ht="15" customHeight="1">
      <c r="B310" s="210" t="str">
        <f t="shared" si="11"/>
        <v/>
      </c>
      <c r="E310" s="1498"/>
      <c r="F310" s="20" t="s">
        <v>1</v>
      </c>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row>
    <row r="311" spans="2:29" s="1497" customFormat="1" ht="8.25" customHeight="1">
      <c r="B311" s="210" t="str">
        <f t="shared" si="11"/>
        <v/>
      </c>
      <c r="E311" s="1498"/>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row>
    <row r="312" spans="2:29" s="1497" customFormat="1" ht="15" customHeight="1">
      <c r="B312" s="210" t="str">
        <f t="shared" si="11"/>
        <v/>
      </c>
      <c r="E312" s="1498"/>
      <c r="F312" s="770" t="s">
        <v>2638</v>
      </c>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row>
    <row r="313" spans="2:29" s="1497" customFormat="1" ht="21.75" customHeight="1">
      <c r="B313" s="210" t="str">
        <f t="shared" si="11"/>
        <v/>
      </c>
      <c r="E313" s="1498"/>
      <c r="F313" s="20"/>
      <c r="H313" s="20"/>
      <c r="I313" s="20"/>
      <c r="J313" s="20"/>
      <c r="K313" s="20"/>
      <c r="L313" s="20"/>
      <c r="M313" s="20"/>
      <c r="N313" s="20"/>
      <c r="O313" s="20"/>
      <c r="P313" s="20"/>
      <c r="Q313" s="20"/>
      <c r="R313" s="20"/>
      <c r="S313" s="1424" t="s">
        <v>2578</v>
      </c>
      <c r="T313" s="20"/>
      <c r="U313" s="2194"/>
      <c r="V313" s="2195"/>
      <c r="W313" s="2196"/>
      <c r="X313" s="20"/>
      <c r="Y313" s="20"/>
      <c r="Z313" s="20"/>
      <c r="AA313" s="20"/>
      <c r="AB313" s="20"/>
      <c r="AC313" s="20"/>
    </row>
    <row r="314" spans="2:29" s="1497" customFormat="1" ht="8.25" customHeight="1">
      <c r="B314" s="210" t="str">
        <f t="shared" si="11"/>
        <v/>
      </c>
      <c r="E314" s="1498"/>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row>
    <row r="315" spans="2:29" s="1497" customFormat="1" ht="9.75" customHeight="1">
      <c r="B315" s="210" t="str">
        <f t="shared" si="11"/>
        <v/>
      </c>
      <c r="E315" s="1498"/>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row>
    <row r="316" spans="2:29" s="1497" customFormat="1" ht="15" customHeight="1">
      <c r="B316" s="210" t="str">
        <f t="shared" si="11"/>
        <v/>
      </c>
      <c r="E316" s="20"/>
      <c r="F316" s="20" t="s">
        <v>1096</v>
      </c>
      <c r="G316" s="20" t="s">
        <v>1955</v>
      </c>
      <c r="H316" s="20"/>
      <c r="I316" s="20"/>
      <c r="J316" s="20"/>
      <c r="K316" s="20"/>
      <c r="L316" s="20"/>
      <c r="M316" s="20"/>
      <c r="N316" s="20"/>
      <c r="O316" s="20"/>
      <c r="P316" s="20"/>
      <c r="Q316" s="20"/>
      <c r="R316" s="20"/>
      <c r="S316" s="20"/>
      <c r="T316" s="20"/>
      <c r="U316" s="20"/>
      <c r="V316" s="20"/>
      <c r="W316" s="20"/>
      <c r="X316" s="20"/>
      <c r="Y316" s="20"/>
      <c r="Z316" s="20"/>
      <c r="AA316" s="20"/>
      <c r="AB316" s="20"/>
      <c r="AC316" s="20"/>
    </row>
    <row r="317" spans="2:29" s="1497" customFormat="1" ht="15" customHeight="1">
      <c r="B317" s="210" t="str">
        <f t="shared" si="11"/>
        <v/>
      </c>
      <c r="E317" s="20"/>
      <c r="F317" s="20"/>
      <c r="G317" s="20" t="s">
        <v>1956</v>
      </c>
      <c r="H317" s="20"/>
      <c r="I317" s="20"/>
      <c r="J317" s="20"/>
      <c r="K317" s="20"/>
      <c r="L317" s="20"/>
      <c r="M317" s="20"/>
      <c r="N317" s="20"/>
      <c r="O317" s="20"/>
      <c r="P317" s="20"/>
      <c r="Q317" s="20"/>
      <c r="R317" s="20"/>
      <c r="S317" s="20"/>
      <c r="T317" s="20"/>
      <c r="U317" s="20"/>
      <c r="V317" s="20"/>
      <c r="W317" s="20"/>
      <c r="X317" s="20"/>
      <c r="Y317" s="20"/>
      <c r="Z317" s="20"/>
      <c r="AA317" s="20"/>
      <c r="AB317" s="20"/>
      <c r="AC317" s="20"/>
    </row>
    <row r="318" spans="2:29" s="1497" customFormat="1" ht="19.5" customHeight="1">
      <c r="B318" s="210" t="str">
        <f t="shared" si="11"/>
        <v/>
      </c>
      <c r="E318" s="20"/>
      <c r="F318" s="20"/>
      <c r="G318" s="20" t="s">
        <v>1113</v>
      </c>
      <c r="H318" s="20"/>
      <c r="I318" s="20"/>
      <c r="J318" s="20"/>
      <c r="K318" s="20"/>
      <c r="L318" s="20"/>
      <c r="M318" s="20"/>
      <c r="N318" s="20"/>
      <c r="O318" s="20"/>
      <c r="P318" s="20"/>
      <c r="Q318" s="20"/>
      <c r="R318" s="20"/>
      <c r="S318" s="20"/>
      <c r="T318" s="20"/>
      <c r="U318" s="20"/>
      <c r="V318" s="20"/>
      <c r="W318" s="20"/>
      <c r="X318" s="20"/>
      <c r="Y318" s="20"/>
      <c r="Z318" s="20"/>
      <c r="AA318" s="20"/>
      <c r="AB318" s="20"/>
      <c r="AC318" s="20"/>
    </row>
    <row r="319" spans="2:29" s="1497" customFormat="1" ht="29.25" customHeight="1">
      <c r="B319" s="210" t="str">
        <f t="shared" si="11"/>
        <v/>
      </c>
      <c r="E319" s="20"/>
      <c r="F319" s="20" t="s">
        <v>1748</v>
      </c>
      <c r="G319" s="1786" t="s">
        <v>2636</v>
      </c>
      <c r="H319" s="1786"/>
      <c r="I319" s="1786"/>
      <c r="J319" s="1786"/>
      <c r="K319" s="1786"/>
      <c r="L319" s="1786"/>
      <c r="M319" s="1786"/>
      <c r="N319" s="1786"/>
      <c r="O319" s="1786"/>
      <c r="P319" s="1786"/>
      <c r="Q319" s="1786"/>
      <c r="R319" s="1786"/>
      <c r="S319" s="1786"/>
      <c r="T319" s="1786"/>
      <c r="U319" s="1786"/>
      <c r="V319" s="1786"/>
      <c r="W319" s="1786"/>
      <c r="X319" s="1786"/>
      <c r="Y319" s="1786"/>
      <c r="Z319" s="1786"/>
      <c r="AA319" s="20"/>
      <c r="AB319" s="20"/>
      <c r="AC319" s="20"/>
    </row>
    <row r="320" spans="2:29" s="1497" customFormat="1" ht="35.25" customHeight="1">
      <c r="B320" s="210" t="str">
        <f t="shared" si="11"/>
        <v/>
      </c>
      <c r="E320" s="20"/>
      <c r="F320" s="20" t="s">
        <v>1749</v>
      </c>
      <c r="G320" s="20" t="s">
        <v>2635</v>
      </c>
      <c r="H320" s="20"/>
      <c r="I320" s="20"/>
      <c r="J320" s="20"/>
      <c r="K320" s="20"/>
      <c r="L320" s="20"/>
      <c r="M320" s="20"/>
      <c r="N320" s="20"/>
      <c r="O320" s="20"/>
      <c r="P320" s="20"/>
      <c r="Q320" s="20"/>
      <c r="R320" s="20"/>
      <c r="S320" s="20"/>
      <c r="T320" s="20"/>
      <c r="U320" s="20"/>
      <c r="V320" s="20"/>
      <c r="W320" s="20"/>
      <c r="X320" s="20"/>
      <c r="Y320" s="20"/>
      <c r="Z320" s="20"/>
      <c r="AA320" s="20"/>
      <c r="AB320" s="20"/>
      <c r="AC320" s="20"/>
    </row>
    <row r="321" spans="2:29" s="1497" customFormat="1" ht="15" customHeight="1">
      <c r="B321" s="210" t="str">
        <f>IF(AM$24=1,"Wypełnione","")</f>
        <v/>
      </c>
      <c r="E321" s="203" t="s">
        <v>2125</v>
      </c>
      <c r="F321" s="770" t="s">
        <v>2126</v>
      </c>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row>
    <row r="322" spans="2:29" s="1497" customFormat="1" ht="15" customHeight="1">
      <c r="B322" s="210" t="str">
        <f t="shared" ref="B322:B335" si="12">IF(AM$24=1,"Wypełnione","")</f>
        <v/>
      </c>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row>
    <row r="323" spans="2:29" s="1497" customFormat="1" ht="15" customHeight="1">
      <c r="B323" s="210" t="str">
        <f t="shared" si="12"/>
        <v/>
      </c>
      <c r="E323" s="20" t="s">
        <v>1844</v>
      </c>
      <c r="F323" s="20" t="s">
        <v>2127</v>
      </c>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row>
    <row r="324" spans="2:29" s="1497" customFormat="1" ht="15" customHeight="1">
      <c r="B324" s="210" t="str">
        <f t="shared" si="12"/>
        <v/>
      </c>
      <c r="E324" s="20" t="s">
        <v>1224</v>
      </c>
      <c r="F324" s="20" t="s">
        <v>2128</v>
      </c>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row>
    <row r="325" spans="2:29" s="1497" customFormat="1" ht="15" customHeight="1">
      <c r="B325" s="210" t="str">
        <f t="shared" si="12"/>
        <v/>
      </c>
      <c r="E325" s="20" t="s">
        <v>1225</v>
      </c>
      <c r="F325" s="20" t="s">
        <v>2129</v>
      </c>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row>
    <row r="326" spans="2:29" s="1497" customFormat="1" ht="15" customHeight="1">
      <c r="B326" s="210" t="str">
        <f t="shared" si="12"/>
        <v/>
      </c>
      <c r="E326" s="20" t="s">
        <v>824</v>
      </c>
      <c r="F326" s="20" t="s">
        <v>1139</v>
      </c>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row>
    <row r="327" spans="2:29" s="1497" customFormat="1" ht="15" customHeight="1">
      <c r="B327" s="210" t="str">
        <f t="shared" si="12"/>
        <v/>
      </c>
      <c r="E327" s="20" t="s">
        <v>825</v>
      </c>
      <c r="F327" s="20" t="s">
        <v>2130</v>
      </c>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row>
    <row r="328" spans="2:29" s="1497" customFormat="1" ht="15" customHeight="1">
      <c r="B328" s="210" t="str">
        <f t="shared" si="12"/>
        <v/>
      </c>
      <c r="E328" s="20" t="s">
        <v>2173</v>
      </c>
      <c r="F328" s="20" t="s">
        <v>2131</v>
      </c>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row>
    <row r="329" spans="2:29" s="1497" customFormat="1" ht="15" customHeight="1">
      <c r="B329" s="210" t="str">
        <f t="shared" si="12"/>
        <v/>
      </c>
      <c r="E329" s="20" t="s">
        <v>831</v>
      </c>
      <c r="F329" s="20" t="s">
        <v>2132</v>
      </c>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row>
    <row r="330" spans="2:29" s="1497" customFormat="1" ht="15" customHeight="1">
      <c r="B330" s="210" t="str">
        <f t="shared" si="12"/>
        <v/>
      </c>
      <c r="E330" s="20" t="s">
        <v>2191</v>
      </c>
      <c r="F330" s="20" t="s">
        <v>2133</v>
      </c>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row>
    <row r="331" spans="2:29" s="1497" customFormat="1" ht="15" customHeight="1">
      <c r="B331" s="210" t="str">
        <f t="shared" si="12"/>
        <v/>
      </c>
      <c r="E331" s="20"/>
      <c r="F331" s="20" t="s">
        <v>2163</v>
      </c>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row>
    <row r="332" spans="2:29" s="1497" customFormat="1" ht="16.5" customHeight="1">
      <c r="B332" s="210" t="str">
        <f t="shared" si="12"/>
        <v/>
      </c>
      <c r="E332" s="2219" t="s">
        <v>2665</v>
      </c>
      <c r="F332" s="2219"/>
      <c r="G332" s="2219"/>
      <c r="H332" s="2219"/>
      <c r="I332" s="2219"/>
      <c r="J332" s="2219"/>
      <c r="K332" s="2219"/>
      <c r="L332" s="2219"/>
      <c r="M332" s="2219"/>
      <c r="N332" s="2219"/>
      <c r="O332" s="2219"/>
      <c r="P332" s="2219"/>
      <c r="Q332" s="2219"/>
      <c r="R332" s="2219"/>
      <c r="S332" s="2219"/>
      <c r="T332" s="2219"/>
      <c r="U332" s="2219"/>
      <c r="V332" s="2219"/>
      <c r="W332" s="2219"/>
      <c r="X332" s="2219"/>
      <c r="Y332" s="20"/>
      <c r="Z332" s="20"/>
      <c r="AA332" s="20"/>
      <c r="AB332" s="20"/>
      <c r="AC332" s="20"/>
    </row>
    <row r="333" spans="2:29" s="1497" customFormat="1" ht="15" customHeight="1">
      <c r="B333" s="210" t="str">
        <f t="shared" si="12"/>
        <v/>
      </c>
      <c r="E333" s="1498"/>
      <c r="F333" s="20" t="s">
        <v>2</v>
      </c>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row>
    <row r="334" spans="2:29" s="1497" customFormat="1" ht="15" customHeight="1">
      <c r="B334" s="210" t="str">
        <f t="shared" si="12"/>
        <v/>
      </c>
      <c r="E334" s="1498"/>
      <c r="F334" s="20" t="s">
        <v>1</v>
      </c>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row>
    <row r="335" spans="2:29" s="1497" customFormat="1" ht="11.25" customHeight="1">
      <c r="B335" s="210" t="str">
        <f t="shared" si="12"/>
        <v/>
      </c>
      <c r="E335" s="1498"/>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row>
    <row r="336" spans="2:29" s="1497" customFormat="1" ht="9" customHeight="1">
      <c r="B336" s="210" t="s">
        <v>56</v>
      </c>
      <c r="E336" s="1498"/>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row>
    <row r="337" spans="2:29" s="1497" customFormat="1" ht="31.5" customHeight="1">
      <c r="B337" s="210" t="s">
        <v>56</v>
      </c>
      <c r="E337" s="2218" t="s">
        <v>1854</v>
      </c>
      <c r="F337" s="2218"/>
      <c r="G337" s="2218"/>
      <c r="H337" s="2218"/>
      <c r="I337" s="2218"/>
      <c r="J337" s="2218"/>
      <c r="K337" s="2218"/>
      <c r="L337" s="2218"/>
      <c r="M337" s="2218"/>
      <c r="N337" s="2218"/>
      <c r="O337" s="2218"/>
      <c r="P337" s="2218"/>
      <c r="Q337" s="2218"/>
      <c r="R337" s="2218"/>
      <c r="S337" s="2218"/>
      <c r="T337" s="2218"/>
      <c r="U337" s="2218"/>
      <c r="V337" s="2218"/>
      <c r="W337" s="2218"/>
      <c r="X337" s="2218"/>
      <c r="Y337" s="2218"/>
      <c r="Z337" s="2218"/>
      <c r="AA337" s="2218"/>
      <c r="AB337" s="2218"/>
    </row>
    <row r="338" spans="2:29" s="1497" customFormat="1" ht="42" customHeight="1">
      <c r="B338" s="210" t="s">
        <v>56</v>
      </c>
      <c r="D338" s="2209"/>
      <c r="E338" s="2210"/>
      <c r="F338" s="2210"/>
      <c r="G338" s="2210"/>
      <c r="H338" s="2210"/>
      <c r="I338" s="2210"/>
      <c r="J338" s="2210"/>
      <c r="K338" s="2210"/>
      <c r="L338" s="2210"/>
      <c r="M338" s="2210"/>
      <c r="N338" s="2210"/>
      <c r="O338" s="2210"/>
      <c r="P338" s="2210"/>
      <c r="Q338" s="2210"/>
      <c r="R338" s="2210"/>
      <c r="S338" s="2210"/>
      <c r="T338" s="2210"/>
      <c r="U338" s="2210"/>
      <c r="V338" s="2210"/>
      <c r="W338" s="2210"/>
      <c r="X338" s="2210"/>
      <c r="Y338" s="2210"/>
      <c r="Z338" s="2210"/>
      <c r="AA338" s="2210"/>
      <c r="AB338" s="2210"/>
      <c r="AC338" s="2211"/>
    </row>
    <row r="339" spans="2:29" s="1497" customFormat="1" ht="42" customHeight="1">
      <c r="B339" s="210" t="s">
        <v>56</v>
      </c>
      <c r="D339" s="2212"/>
      <c r="E339" s="2213"/>
      <c r="F339" s="2213"/>
      <c r="G339" s="2213"/>
      <c r="H339" s="2213"/>
      <c r="I339" s="2213"/>
      <c r="J339" s="2213"/>
      <c r="K339" s="2213"/>
      <c r="L339" s="2213"/>
      <c r="M339" s="2213"/>
      <c r="N339" s="2213"/>
      <c r="O339" s="2213"/>
      <c r="P339" s="2213"/>
      <c r="Q339" s="2213"/>
      <c r="R339" s="2213"/>
      <c r="S339" s="2213"/>
      <c r="T339" s="2213"/>
      <c r="U339" s="2213"/>
      <c r="V339" s="2213"/>
      <c r="W339" s="2213"/>
      <c r="X339" s="2213"/>
      <c r="Y339" s="2213"/>
      <c r="Z339" s="2213"/>
      <c r="AA339" s="2213"/>
      <c r="AB339" s="2213"/>
      <c r="AC339" s="2214"/>
    </row>
    <row r="340" spans="2:29" s="1497" customFormat="1" ht="42" customHeight="1">
      <c r="B340" s="210" t="s">
        <v>56</v>
      </c>
      <c r="D340" s="2212"/>
      <c r="E340" s="2213"/>
      <c r="F340" s="2213"/>
      <c r="G340" s="2213"/>
      <c r="H340" s="2213"/>
      <c r="I340" s="2213"/>
      <c r="J340" s="2213"/>
      <c r="K340" s="2213"/>
      <c r="L340" s="2213"/>
      <c r="M340" s="2213"/>
      <c r="N340" s="2213"/>
      <c r="O340" s="2213"/>
      <c r="P340" s="2213"/>
      <c r="Q340" s="2213"/>
      <c r="R340" s="2213"/>
      <c r="S340" s="2213"/>
      <c r="T340" s="2213"/>
      <c r="U340" s="2213"/>
      <c r="V340" s="2213"/>
      <c r="W340" s="2213"/>
      <c r="X340" s="2213"/>
      <c r="Y340" s="2213"/>
      <c r="Z340" s="2213"/>
      <c r="AA340" s="2213"/>
      <c r="AB340" s="2213"/>
      <c r="AC340" s="2214"/>
    </row>
    <row r="341" spans="2:29" s="1497" customFormat="1" ht="42" customHeight="1">
      <c r="B341" s="210" t="s">
        <v>56</v>
      </c>
      <c r="D341" s="2215"/>
      <c r="E341" s="2216"/>
      <c r="F341" s="2216"/>
      <c r="G341" s="2216"/>
      <c r="H341" s="2216"/>
      <c r="I341" s="2216"/>
      <c r="J341" s="2216"/>
      <c r="K341" s="2216"/>
      <c r="L341" s="2216"/>
      <c r="M341" s="2216"/>
      <c r="N341" s="2216"/>
      <c r="O341" s="2216"/>
      <c r="P341" s="2216"/>
      <c r="Q341" s="2216"/>
      <c r="R341" s="2216"/>
      <c r="S341" s="2216"/>
      <c r="T341" s="2216"/>
      <c r="U341" s="2216"/>
      <c r="V341" s="2216"/>
      <c r="W341" s="2216"/>
      <c r="X341" s="2216"/>
      <c r="Y341" s="2216"/>
      <c r="Z341" s="2216"/>
      <c r="AA341" s="2216"/>
      <c r="AB341" s="2216"/>
      <c r="AC341" s="2217"/>
    </row>
    <row r="342" spans="2:29" s="1497" customFormat="1" ht="21.75" customHeight="1">
      <c r="B342" s="210" t="s">
        <v>56</v>
      </c>
      <c r="E342" s="20"/>
      <c r="F342" s="774"/>
      <c r="G342" s="774"/>
      <c r="H342" s="774"/>
      <c r="I342" s="774"/>
      <c r="J342" s="774"/>
      <c r="K342" s="774"/>
      <c r="L342" s="774"/>
      <c r="M342" s="774"/>
      <c r="N342" s="774"/>
      <c r="O342" s="774"/>
      <c r="P342" s="774"/>
      <c r="Q342" s="774"/>
      <c r="R342" s="774"/>
      <c r="S342" s="774"/>
      <c r="T342" s="774"/>
      <c r="U342" s="774"/>
      <c r="V342" s="774"/>
      <c r="W342" s="774"/>
      <c r="X342" s="774"/>
      <c r="Y342" s="774"/>
      <c r="Z342" s="774"/>
      <c r="AA342" s="774"/>
      <c r="AB342" s="774"/>
      <c r="AC342" s="774"/>
    </row>
    <row r="343" spans="2:29" s="1497" customFormat="1" ht="20.25" customHeight="1">
      <c r="B343" s="210" t="s">
        <v>56</v>
      </c>
      <c r="E343" s="727" t="s">
        <v>1097</v>
      </c>
      <c r="F343" s="774"/>
      <c r="G343" s="774"/>
      <c r="H343" s="774"/>
      <c r="I343" s="774"/>
      <c r="J343" s="774"/>
      <c r="K343" s="774"/>
      <c r="L343" s="774"/>
      <c r="M343" s="774"/>
      <c r="N343" s="774"/>
      <c r="O343" s="774"/>
      <c r="P343" s="774"/>
      <c r="Q343" s="774"/>
      <c r="R343" s="774"/>
      <c r="S343" s="774"/>
      <c r="T343" s="774"/>
      <c r="U343" s="774"/>
      <c r="V343" s="774"/>
      <c r="W343" s="774"/>
      <c r="X343" s="774"/>
      <c r="Y343" s="774"/>
      <c r="Z343" s="774"/>
      <c r="AA343" s="774"/>
      <c r="AB343" s="774"/>
      <c r="AC343" s="774"/>
    </row>
    <row r="344" spans="2:29" s="1497" customFormat="1" ht="42" customHeight="1">
      <c r="B344" s="210" t="s">
        <v>56</v>
      </c>
      <c r="D344" s="2209"/>
      <c r="E344" s="2210"/>
      <c r="F344" s="2210"/>
      <c r="G344" s="2210"/>
      <c r="H344" s="2210"/>
      <c r="I344" s="2210"/>
      <c r="J344" s="2210"/>
      <c r="K344" s="2210"/>
      <c r="L344" s="2210"/>
      <c r="M344" s="2210"/>
      <c r="N344" s="2210"/>
      <c r="O344" s="2210"/>
      <c r="P344" s="2210"/>
      <c r="Q344" s="2210"/>
      <c r="R344" s="2210"/>
      <c r="S344" s="2210"/>
      <c r="T344" s="2210"/>
      <c r="U344" s="2210"/>
      <c r="V344" s="2210"/>
      <c r="W344" s="2210"/>
      <c r="X344" s="2210"/>
      <c r="Y344" s="2210"/>
      <c r="Z344" s="2210"/>
      <c r="AA344" s="2210"/>
      <c r="AB344" s="2210"/>
      <c r="AC344" s="2211"/>
    </row>
    <row r="345" spans="2:29" s="1497" customFormat="1" ht="42" customHeight="1">
      <c r="B345" s="210" t="s">
        <v>56</v>
      </c>
      <c r="D345" s="2212"/>
      <c r="E345" s="2213"/>
      <c r="F345" s="2213"/>
      <c r="G345" s="2213"/>
      <c r="H345" s="2213"/>
      <c r="I345" s="2213"/>
      <c r="J345" s="2213"/>
      <c r="K345" s="2213"/>
      <c r="L345" s="2213"/>
      <c r="M345" s="2213"/>
      <c r="N345" s="2213"/>
      <c r="O345" s="2213"/>
      <c r="P345" s="2213"/>
      <c r="Q345" s="2213"/>
      <c r="R345" s="2213"/>
      <c r="S345" s="2213"/>
      <c r="T345" s="2213"/>
      <c r="U345" s="2213"/>
      <c r="V345" s="2213"/>
      <c r="W345" s="2213"/>
      <c r="X345" s="2213"/>
      <c r="Y345" s="2213"/>
      <c r="Z345" s="2213"/>
      <c r="AA345" s="2213"/>
      <c r="AB345" s="2213"/>
      <c r="AC345" s="2214"/>
    </row>
    <row r="346" spans="2:29" s="1497" customFormat="1" ht="42" customHeight="1">
      <c r="B346" s="210" t="s">
        <v>56</v>
      </c>
      <c r="D346" s="2212"/>
      <c r="E346" s="2213"/>
      <c r="F346" s="2213"/>
      <c r="G346" s="2213"/>
      <c r="H346" s="2213"/>
      <c r="I346" s="2213"/>
      <c r="J346" s="2213"/>
      <c r="K346" s="2213"/>
      <c r="L346" s="2213"/>
      <c r="M346" s="2213"/>
      <c r="N346" s="2213"/>
      <c r="O346" s="2213"/>
      <c r="P346" s="2213"/>
      <c r="Q346" s="2213"/>
      <c r="R346" s="2213"/>
      <c r="S346" s="2213"/>
      <c r="T346" s="2213"/>
      <c r="U346" s="2213"/>
      <c r="V346" s="2213"/>
      <c r="W346" s="2213"/>
      <c r="X346" s="2213"/>
      <c r="Y346" s="2213"/>
      <c r="Z346" s="2213"/>
      <c r="AA346" s="2213"/>
      <c r="AB346" s="2213"/>
      <c r="AC346" s="2214"/>
    </row>
    <row r="347" spans="2:29" s="1497" customFormat="1" ht="42" customHeight="1">
      <c r="B347" s="210" t="s">
        <v>56</v>
      </c>
      <c r="D347" s="2215"/>
      <c r="E347" s="2216"/>
      <c r="F347" s="2216"/>
      <c r="G347" s="2216"/>
      <c r="H347" s="2216"/>
      <c r="I347" s="2216"/>
      <c r="J347" s="2216"/>
      <c r="K347" s="2216"/>
      <c r="L347" s="2216"/>
      <c r="M347" s="2216"/>
      <c r="N347" s="2216"/>
      <c r="O347" s="2216"/>
      <c r="P347" s="2216"/>
      <c r="Q347" s="2216"/>
      <c r="R347" s="2216"/>
      <c r="S347" s="2216"/>
      <c r="T347" s="2216"/>
      <c r="U347" s="2216"/>
      <c r="V347" s="2216"/>
      <c r="W347" s="2216"/>
      <c r="X347" s="2216"/>
      <c r="Y347" s="2216"/>
      <c r="Z347" s="2216"/>
      <c r="AA347" s="2216"/>
      <c r="AB347" s="2216"/>
      <c r="AC347" s="2217"/>
    </row>
    <row r="348" spans="2:29" s="1497" customFormat="1" ht="3" customHeight="1">
      <c r="B348" s="210" t="s">
        <v>56</v>
      </c>
      <c r="E348" s="1449"/>
      <c r="F348" s="765"/>
      <c r="G348" s="765"/>
      <c r="H348" s="765"/>
      <c r="I348" s="765"/>
      <c r="J348" s="765"/>
      <c r="K348" s="765"/>
      <c r="L348" s="765"/>
      <c r="M348" s="765"/>
      <c r="N348" s="765"/>
      <c r="O348" s="765"/>
      <c r="P348" s="765"/>
      <c r="Q348" s="765"/>
      <c r="R348" s="765"/>
      <c r="S348" s="765"/>
      <c r="T348" s="765"/>
      <c r="U348" s="765"/>
      <c r="V348" s="765"/>
      <c r="W348" s="765"/>
      <c r="X348" s="765"/>
      <c r="Y348" s="765"/>
      <c r="Z348" s="765"/>
      <c r="AA348" s="765"/>
      <c r="AB348" s="765"/>
      <c r="AC348" s="765"/>
    </row>
    <row r="349" spans="2:29" s="1497" customFormat="1"/>
    <row r="350" spans="2:29" s="1497" customFormat="1"/>
  </sheetData>
  <sheetProtection formatCells="0" formatRows="0" autoFilter="0"/>
  <autoFilter ref="B6:B348"/>
  <mergeCells count="38">
    <mergeCell ref="F42:AC42"/>
    <mergeCell ref="F57:AC57"/>
    <mergeCell ref="D344:AC347"/>
    <mergeCell ref="E337:AB337"/>
    <mergeCell ref="D338:AC341"/>
    <mergeCell ref="U141:W141"/>
    <mergeCell ref="U161:W161"/>
    <mergeCell ref="E332:X332"/>
    <mergeCell ref="E68:E69"/>
    <mergeCell ref="U187:W187"/>
    <mergeCell ref="F41:AC41"/>
    <mergeCell ref="H18:R18"/>
    <mergeCell ref="U288:W288"/>
    <mergeCell ref="U313:W313"/>
    <mergeCell ref="G319:Z319"/>
    <mergeCell ref="F45:AC45"/>
    <mergeCell ref="F39:AC39"/>
    <mergeCell ref="F44:AC44"/>
    <mergeCell ref="F67:AC67"/>
    <mergeCell ref="D62:AC65"/>
    <mergeCell ref="F35:AC35"/>
    <mergeCell ref="F36:AC36"/>
    <mergeCell ref="D15:D24"/>
    <mergeCell ref="H15:R15"/>
    <mergeCell ref="H16:R16"/>
    <mergeCell ref="H23:R23"/>
    <mergeCell ref="F38:AC38"/>
    <mergeCell ref="B1:B3"/>
    <mergeCell ref="B4:B5"/>
    <mergeCell ref="F37:AC37"/>
    <mergeCell ref="H24:R24"/>
    <mergeCell ref="H20:R20"/>
    <mergeCell ref="H21:R21"/>
    <mergeCell ref="H22:R22"/>
    <mergeCell ref="D2:AC2"/>
    <mergeCell ref="F30:AC30"/>
    <mergeCell ref="H17:R17"/>
    <mergeCell ref="H19:R19"/>
  </mergeCells>
  <phoneticPr fontId="25" type="noConversion"/>
  <conditionalFormatting sqref="C10 D9 R7">
    <cfRule type="expression" dxfId="110" priority="1" stopIfTrue="1">
      <formula>$AK$7=4</formula>
    </cfRule>
  </conditionalFormatting>
  <conditionalFormatting sqref="V7">
    <cfRule type="expression" dxfId="109" priority="2" stopIfTrue="1">
      <formula>$AK$7=5</formula>
    </cfRule>
  </conditionalFormatting>
  <conditionalFormatting sqref="D11 C12:C27">
    <cfRule type="expression" dxfId="108" priority="3" stopIfTrue="1">
      <formula>$AK$7=5</formula>
    </cfRule>
  </conditionalFormatting>
  <conditionalFormatting sqref="Y7:Y8">
    <cfRule type="expression" dxfId="107" priority="4" stopIfTrue="1">
      <formula>$AK$7&gt;13</formula>
    </cfRule>
  </conditionalFormatting>
  <conditionalFormatting sqref="S15:V15">
    <cfRule type="expression" dxfId="106" priority="5" stopIfTrue="1">
      <formula>$AM$11=1</formula>
    </cfRule>
  </conditionalFormatting>
  <conditionalFormatting sqref="G15:R15">
    <cfRule type="expression" dxfId="105" priority="6" stopIfTrue="1">
      <formula>$AM$15=1</formula>
    </cfRule>
  </conditionalFormatting>
  <conditionalFormatting sqref="G16:R16">
    <cfRule type="expression" dxfId="104" priority="7" stopIfTrue="1">
      <formula>$AM$16=1</formula>
    </cfRule>
  </conditionalFormatting>
  <conditionalFormatting sqref="G17:R17">
    <cfRule type="expression" dxfId="103" priority="8" stopIfTrue="1">
      <formula>$AM$17=1</formula>
    </cfRule>
  </conditionalFormatting>
  <conditionalFormatting sqref="G18:R18">
    <cfRule type="expression" dxfId="102" priority="9" stopIfTrue="1">
      <formula>$AM$18=1</formula>
    </cfRule>
  </conditionalFormatting>
  <conditionalFormatting sqref="G19:R19">
    <cfRule type="expression" dxfId="101" priority="10" stopIfTrue="1">
      <formula>$AM$19=1</formula>
    </cfRule>
  </conditionalFormatting>
  <conditionalFormatting sqref="G20:R20">
    <cfRule type="expression" dxfId="100" priority="11" stopIfTrue="1">
      <formula>$AM$20=1</formula>
    </cfRule>
  </conditionalFormatting>
  <conditionalFormatting sqref="G21:R21">
    <cfRule type="expression" dxfId="99" priority="12" stopIfTrue="1">
      <formula>$AM$21=1</formula>
    </cfRule>
  </conditionalFormatting>
  <conditionalFormatting sqref="G22:R22">
    <cfRule type="expression" dxfId="98" priority="13" stopIfTrue="1">
      <formula>$AM$22=1</formula>
    </cfRule>
  </conditionalFormatting>
  <conditionalFormatting sqref="G23:R23">
    <cfRule type="expression" dxfId="97" priority="14" stopIfTrue="1">
      <formula>$AM$23=1</formula>
    </cfRule>
  </conditionalFormatting>
  <conditionalFormatting sqref="G24:R24">
    <cfRule type="expression" dxfId="96" priority="15" stopIfTrue="1">
      <formula>$AM$24=1</formula>
    </cfRule>
  </conditionalFormatting>
  <printOptions horizontalCentered="1"/>
  <pageMargins left="0.47244094488188981" right="0.31496062992125984" top="0.51181102362204722" bottom="0.74803149606299213" header="0.31496062992125984" footer="0.51181102362204722"/>
  <pageSetup paperSize="9" scale="80" orientation="portrait" blackAndWhite="1" horizontalDpi="4294967295" r:id="rId1"/>
  <headerFooter alignWithMargins="0">
    <oddHeader>&amp;CPLAN DZIAŁALNOŚCI ROLNOŚRODOWISKOWEJ</oddHeader>
    <oddFooter>&amp;C&amp;8&amp;A (str. &amp;P z &amp;N)&amp;R&amp;8Podpis eksperta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97" r:id="rId4" name="Check Box 13">
              <controlPr defaultSize="0" print="0" autoFill="0" autoLine="0" autoPict="0">
                <anchor moveWithCells="1">
                  <from>
                    <xdr:col>15</xdr:col>
                    <xdr:colOff>323850</xdr:colOff>
                    <xdr:row>6</xdr:row>
                    <xdr:rowOff>19050</xdr:rowOff>
                  </from>
                  <to>
                    <xdr:col>22</xdr:col>
                    <xdr:colOff>200025</xdr:colOff>
                    <xdr:row>6</xdr:row>
                    <xdr:rowOff>238125</xdr:rowOff>
                  </to>
                </anchor>
              </controlPr>
            </control>
          </mc:Choice>
        </mc:AlternateContent>
        <mc:AlternateContent xmlns:mc="http://schemas.openxmlformats.org/markup-compatibility/2006">
          <mc:Choice Requires="x14">
            <control shapeId="16402" r:id="rId5" name="Check Box 18">
              <controlPr defaultSize="0" print="0" autoFill="0" autoLine="0" autoPict="0">
                <anchor moveWithCells="1">
                  <from>
                    <xdr:col>22</xdr:col>
                    <xdr:colOff>228600</xdr:colOff>
                    <xdr:row>6</xdr:row>
                    <xdr:rowOff>28575</xdr:rowOff>
                  </from>
                  <to>
                    <xdr:col>28</xdr:col>
                    <xdr:colOff>133350</xdr:colOff>
                    <xdr:row>6</xdr:row>
                    <xdr:rowOff>247650</xdr:rowOff>
                  </to>
                </anchor>
              </controlPr>
            </control>
          </mc:Choice>
        </mc:AlternateContent>
        <mc:AlternateContent xmlns:mc="http://schemas.openxmlformats.org/markup-compatibility/2006">
          <mc:Choice Requires="x14">
            <control shapeId="16409" r:id="rId6" name="Check Box 25">
              <controlPr defaultSize="0" print="0" autoFill="0" autoLine="0" autoPict="0">
                <anchor moveWithCells="1">
                  <from>
                    <xdr:col>3</xdr:col>
                    <xdr:colOff>247650</xdr:colOff>
                    <xdr:row>14</xdr:row>
                    <xdr:rowOff>28575</xdr:rowOff>
                  </from>
                  <to>
                    <xdr:col>17</xdr:col>
                    <xdr:colOff>257175</xdr:colOff>
                    <xdr:row>14</xdr:row>
                    <xdr:rowOff>247650</xdr:rowOff>
                  </to>
                </anchor>
              </controlPr>
            </control>
          </mc:Choice>
        </mc:AlternateContent>
        <mc:AlternateContent xmlns:mc="http://schemas.openxmlformats.org/markup-compatibility/2006">
          <mc:Choice Requires="x14">
            <control shapeId="16410" r:id="rId7" name="Check Box 26">
              <controlPr defaultSize="0" print="0" autoFill="0" autoLine="0" autoPict="0">
                <anchor moveWithCells="1">
                  <from>
                    <xdr:col>3</xdr:col>
                    <xdr:colOff>238125</xdr:colOff>
                    <xdr:row>15</xdr:row>
                    <xdr:rowOff>28575</xdr:rowOff>
                  </from>
                  <to>
                    <xdr:col>17</xdr:col>
                    <xdr:colOff>247650</xdr:colOff>
                    <xdr:row>15</xdr:row>
                    <xdr:rowOff>247650</xdr:rowOff>
                  </to>
                </anchor>
              </controlPr>
            </control>
          </mc:Choice>
        </mc:AlternateContent>
        <mc:AlternateContent xmlns:mc="http://schemas.openxmlformats.org/markup-compatibility/2006">
          <mc:Choice Requires="x14">
            <control shapeId="16411" r:id="rId8" name="Check Box 27">
              <controlPr defaultSize="0" print="0" autoFill="0" autoLine="0" autoPict="0">
                <anchor moveWithCells="1">
                  <from>
                    <xdr:col>3</xdr:col>
                    <xdr:colOff>238125</xdr:colOff>
                    <xdr:row>16</xdr:row>
                    <xdr:rowOff>28575</xdr:rowOff>
                  </from>
                  <to>
                    <xdr:col>17</xdr:col>
                    <xdr:colOff>161925</xdr:colOff>
                    <xdr:row>16</xdr:row>
                    <xdr:rowOff>247650</xdr:rowOff>
                  </to>
                </anchor>
              </controlPr>
            </control>
          </mc:Choice>
        </mc:AlternateContent>
        <mc:AlternateContent xmlns:mc="http://schemas.openxmlformats.org/markup-compatibility/2006">
          <mc:Choice Requires="x14">
            <control shapeId="16412" r:id="rId9" name="Check Box 28">
              <controlPr defaultSize="0" print="0" autoFill="0" autoLine="0" autoPict="0">
                <anchor moveWithCells="1">
                  <from>
                    <xdr:col>3</xdr:col>
                    <xdr:colOff>247650</xdr:colOff>
                    <xdr:row>17</xdr:row>
                    <xdr:rowOff>28575</xdr:rowOff>
                  </from>
                  <to>
                    <xdr:col>17</xdr:col>
                    <xdr:colOff>228600</xdr:colOff>
                    <xdr:row>17</xdr:row>
                    <xdr:rowOff>247650</xdr:rowOff>
                  </to>
                </anchor>
              </controlPr>
            </control>
          </mc:Choice>
        </mc:AlternateContent>
        <mc:AlternateContent xmlns:mc="http://schemas.openxmlformats.org/markup-compatibility/2006">
          <mc:Choice Requires="x14">
            <control shapeId="16413" r:id="rId10" name="Check Box 29">
              <controlPr defaultSize="0" print="0" autoFill="0" autoLine="0" autoPict="0">
                <anchor moveWithCells="1">
                  <from>
                    <xdr:col>3</xdr:col>
                    <xdr:colOff>247650</xdr:colOff>
                    <xdr:row>18</xdr:row>
                    <xdr:rowOff>28575</xdr:rowOff>
                  </from>
                  <to>
                    <xdr:col>17</xdr:col>
                    <xdr:colOff>219075</xdr:colOff>
                    <xdr:row>18</xdr:row>
                    <xdr:rowOff>247650</xdr:rowOff>
                  </to>
                </anchor>
              </controlPr>
            </control>
          </mc:Choice>
        </mc:AlternateContent>
        <mc:AlternateContent xmlns:mc="http://schemas.openxmlformats.org/markup-compatibility/2006">
          <mc:Choice Requires="x14">
            <control shapeId="16414" r:id="rId11" name="Check Box 30">
              <controlPr defaultSize="0" print="0" autoFill="0" autoLine="0" autoPict="0">
                <anchor moveWithCells="1">
                  <from>
                    <xdr:col>3</xdr:col>
                    <xdr:colOff>238125</xdr:colOff>
                    <xdr:row>19</xdr:row>
                    <xdr:rowOff>28575</xdr:rowOff>
                  </from>
                  <to>
                    <xdr:col>17</xdr:col>
                    <xdr:colOff>219075</xdr:colOff>
                    <xdr:row>19</xdr:row>
                    <xdr:rowOff>247650</xdr:rowOff>
                  </to>
                </anchor>
              </controlPr>
            </control>
          </mc:Choice>
        </mc:AlternateContent>
        <mc:AlternateContent xmlns:mc="http://schemas.openxmlformats.org/markup-compatibility/2006">
          <mc:Choice Requires="x14">
            <control shapeId="16415" r:id="rId12" name="Check Box 31">
              <controlPr defaultSize="0" print="0" autoFill="0" autoLine="0" autoPict="0">
                <anchor moveWithCells="1">
                  <from>
                    <xdr:col>3</xdr:col>
                    <xdr:colOff>238125</xdr:colOff>
                    <xdr:row>20</xdr:row>
                    <xdr:rowOff>19050</xdr:rowOff>
                  </from>
                  <to>
                    <xdr:col>17</xdr:col>
                    <xdr:colOff>219075</xdr:colOff>
                    <xdr:row>20</xdr:row>
                    <xdr:rowOff>238125</xdr:rowOff>
                  </to>
                </anchor>
              </controlPr>
            </control>
          </mc:Choice>
        </mc:AlternateContent>
        <mc:AlternateContent xmlns:mc="http://schemas.openxmlformats.org/markup-compatibility/2006">
          <mc:Choice Requires="x14">
            <control shapeId="16416" r:id="rId13" name="Check Box 32">
              <controlPr defaultSize="0" print="0" autoFill="0" autoLine="0" autoPict="0">
                <anchor moveWithCells="1">
                  <from>
                    <xdr:col>3</xdr:col>
                    <xdr:colOff>238125</xdr:colOff>
                    <xdr:row>21</xdr:row>
                    <xdr:rowOff>28575</xdr:rowOff>
                  </from>
                  <to>
                    <xdr:col>17</xdr:col>
                    <xdr:colOff>209550</xdr:colOff>
                    <xdr:row>21</xdr:row>
                    <xdr:rowOff>247650</xdr:rowOff>
                  </to>
                </anchor>
              </controlPr>
            </control>
          </mc:Choice>
        </mc:AlternateContent>
        <mc:AlternateContent xmlns:mc="http://schemas.openxmlformats.org/markup-compatibility/2006">
          <mc:Choice Requires="x14">
            <control shapeId="16417" r:id="rId14" name="Check Box 33">
              <controlPr defaultSize="0" print="0" autoFill="0" autoLine="0" autoPict="0">
                <anchor moveWithCells="1">
                  <from>
                    <xdr:col>3</xdr:col>
                    <xdr:colOff>238125</xdr:colOff>
                    <xdr:row>22</xdr:row>
                    <xdr:rowOff>19050</xdr:rowOff>
                  </from>
                  <to>
                    <xdr:col>17</xdr:col>
                    <xdr:colOff>219075</xdr:colOff>
                    <xdr:row>22</xdr:row>
                    <xdr:rowOff>238125</xdr:rowOff>
                  </to>
                </anchor>
              </controlPr>
            </control>
          </mc:Choice>
        </mc:AlternateContent>
        <mc:AlternateContent xmlns:mc="http://schemas.openxmlformats.org/markup-compatibility/2006">
          <mc:Choice Requires="x14">
            <control shapeId="16418" r:id="rId15" name="Check Box 34">
              <controlPr defaultSize="0" print="0" autoFill="0" autoLine="0" autoPict="0">
                <anchor moveWithCells="1">
                  <from>
                    <xdr:col>3</xdr:col>
                    <xdr:colOff>238125</xdr:colOff>
                    <xdr:row>23</xdr:row>
                    <xdr:rowOff>28575</xdr:rowOff>
                  </from>
                  <to>
                    <xdr:col>17</xdr:col>
                    <xdr:colOff>238125</xdr:colOff>
                    <xdr:row>23</xdr:row>
                    <xdr:rowOff>247650</xdr:rowOff>
                  </to>
                </anchor>
              </controlPr>
            </control>
          </mc:Choice>
        </mc:AlternateContent>
        <mc:AlternateContent xmlns:mc="http://schemas.openxmlformats.org/markup-compatibility/2006">
          <mc:Choice Requires="x14">
            <control shapeId="16419" r:id="rId16" name="Check Box 35">
              <controlPr defaultSize="0" print="0" autoFill="0" autoLine="0" autoPict="0">
                <anchor moveWithCells="1">
                  <from>
                    <xdr:col>20</xdr:col>
                    <xdr:colOff>123825</xdr:colOff>
                    <xdr:row>14</xdr:row>
                    <xdr:rowOff>38100</xdr:rowOff>
                  </from>
                  <to>
                    <xdr:col>23</xdr:col>
                    <xdr:colOff>19050</xdr:colOff>
                    <xdr:row>14</xdr:row>
                    <xdr:rowOff>257175</xdr:rowOff>
                  </to>
                </anchor>
              </controlPr>
            </control>
          </mc:Choice>
        </mc:AlternateContent>
        <mc:AlternateContent xmlns:mc="http://schemas.openxmlformats.org/markup-compatibility/2006">
          <mc:Choice Requires="x14">
            <control shapeId="16420" r:id="rId17" name="Check Box 36">
              <controlPr defaultSize="0" print="0" autoFill="0" autoLine="0" autoPict="0">
                <anchor moveWithCells="1">
                  <from>
                    <xdr:col>23</xdr:col>
                    <xdr:colOff>114300</xdr:colOff>
                    <xdr:row>14</xdr:row>
                    <xdr:rowOff>19050</xdr:rowOff>
                  </from>
                  <to>
                    <xdr:col>26</xdr:col>
                    <xdr:colOff>104775</xdr:colOff>
                    <xdr:row>14</xdr:row>
                    <xdr:rowOff>238125</xdr:rowOff>
                  </to>
                </anchor>
              </controlPr>
            </control>
          </mc:Choice>
        </mc:AlternateContent>
        <mc:AlternateContent xmlns:mc="http://schemas.openxmlformats.org/markup-compatibility/2006">
          <mc:Choice Requires="x14">
            <control shapeId="16422" r:id="rId18" name="Check Box 38">
              <controlPr defaultSize="0" print="0" autoFill="0" autoLine="0" autoPict="0">
                <anchor moveWithCells="1">
                  <from>
                    <xdr:col>23</xdr:col>
                    <xdr:colOff>114300</xdr:colOff>
                    <xdr:row>15</xdr:row>
                    <xdr:rowOff>28575</xdr:rowOff>
                  </from>
                  <to>
                    <xdr:col>26</xdr:col>
                    <xdr:colOff>104775</xdr:colOff>
                    <xdr:row>15</xdr:row>
                    <xdr:rowOff>247650</xdr:rowOff>
                  </to>
                </anchor>
              </controlPr>
            </control>
          </mc:Choice>
        </mc:AlternateContent>
        <mc:AlternateContent xmlns:mc="http://schemas.openxmlformats.org/markup-compatibility/2006">
          <mc:Choice Requires="x14">
            <control shapeId="16423" r:id="rId19" name="Check Box 39">
              <controlPr defaultSize="0" print="0" autoFill="0" autoLine="0" autoPict="0">
                <anchor moveWithCells="1">
                  <from>
                    <xdr:col>23</xdr:col>
                    <xdr:colOff>114300</xdr:colOff>
                    <xdr:row>16</xdr:row>
                    <xdr:rowOff>19050</xdr:rowOff>
                  </from>
                  <to>
                    <xdr:col>26</xdr:col>
                    <xdr:colOff>104775</xdr:colOff>
                    <xdr:row>16</xdr:row>
                    <xdr:rowOff>238125</xdr:rowOff>
                  </to>
                </anchor>
              </controlPr>
            </control>
          </mc:Choice>
        </mc:AlternateContent>
        <mc:AlternateContent xmlns:mc="http://schemas.openxmlformats.org/markup-compatibility/2006">
          <mc:Choice Requires="x14">
            <control shapeId="16424" r:id="rId20" name="Check Box 40">
              <controlPr defaultSize="0" print="0" autoFill="0" autoLine="0" autoPict="0">
                <anchor moveWithCells="1">
                  <from>
                    <xdr:col>23</xdr:col>
                    <xdr:colOff>114300</xdr:colOff>
                    <xdr:row>17</xdr:row>
                    <xdr:rowOff>47625</xdr:rowOff>
                  </from>
                  <to>
                    <xdr:col>26</xdr:col>
                    <xdr:colOff>104775</xdr:colOff>
                    <xdr:row>17</xdr:row>
                    <xdr:rowOff>266700</xdr:rowOff>
                  </to>
                </anchor>
              </controlPr>
            </control>
          </mc:Choice>
        </mc:AlternateContent>
        <mc:AlternateContent xmlns:mc="http://schemas.openxmlformats.org/markup-compatibility/2006">
          <mc:Choice Requires="x14">
            <control shapeId="16425" r:id="rId21" name="Check Box 41">
              <controlPr defaultSize="0" print="0" autoFill="0" autoLine="0" autoPict="0">
                <anchor moveWithCells="1">
                  <from>
                    <xdr:col>23</xdr:col>
                    <xdr:colOff>114300</xdr:colOff>
                    <xdr:row>18</xdr:row>
                    <xdr:rowOff>28575</xdr:rowOff>
                  </from>
                  <to>
                    <xdr:col>26</xdr:col>
                    <xdr:colOff>104775</xdr:colOff>
                    <xdr:row>18</xdr:row>
                    <xdr:rowOff>247650</xdr:rowOff>
                  </to>
                </anchor>
              </controlPr>
            </control>
          </mc:Choice>
        </mc:AlternateContent>
        <mc:AlternateContent xmlns:mc="http://schemas.openxmlformats.org/markup-compatibility/2006">
          <mc:Choice Requires="x14">
            <control shapeId="16426" r:id="rId22" name="Check Box 42">
              <controlPr defaultSize="0" print="0" autoFill="0" autoLine="0" autoPict="0">
                <anchor moveWithCells="1">
                  <from>
                    <xdr:col>23</xdr:col>
                    <xdr:colOff>114300</xdr:colOff>
                    <xdr:row>19</xdr:row>
                    <xdr:rowOff>47625</xdr:rowOff>
                  </from>
                  <to>
                    <xdr:col>26</xdr:col>
                    <xdr:colOff>104775</xdr:colOff>
                    <xdr:row>19</xdr:row>
                    <xdr:rowOff>266700</xdr:rowOff>
                  </to>
                </anchor>
              </controlPr>
            </control>
          </mc:Choice>
        </mc:AlternateContent>
        <mc:AlternateContent xmlns:mc="http://schemas.openxmlformats.org/markup-compatibility/2006">
          <mc:Choice Requires="x14">
            <control shapeId="16427" r:id="rId23" name="Check Box 43">
              <controlPr defaultSize="0" print="0" autoFill="0" autoLine="0" autoPict="0">
                <anchor moveWithCells="1">
                  <from>
                    <xdr:col>23</xdr:col>
                    <xdr:colOff>114300</xdr:colOff>
                    <xdr:row>20</xdr:row>
                    <xdr:rowOff>28575</xdr:rowOff>
                  </from>
                  <to>
                    <xdr:col>26</xdr:col>
                    <xdr:colOff>104775</xdr:colOff>
                    <xdr:row>20</xdr:row>
                    <xdr:rowOff>247650</xdr:rowOff>
                  </to>
                </anchor>
              </controlPr>
            </control>
          </mc:Choice>
        </mc:AlternateContent>
        <mc:AlternateContent xmlns:mc="http://schemas.openxmlformats.org/markup-compatibility/2006">
          <mc:Choice Requires="x14">
            <control shapeId="16428" r:id="rId24" name="Check Box 44">
              <controlPr defaultSize="0" print="0" autoFill="0" autoLine="0" autoPict="0">
                <anchor moveWithCells="1">
                  <from>
                    <xdr:col>23</xdr:col>
                    <xdr:colOff>114300</xdr:colOff>
                    <xdr:row>21</xdr:row>
                    <xdr:rowOff>28575</xdr:rowOff>
                  </from>
                  <to>
                    <xdr:col>26</xdr:col>
                    <xdr:colOff>104775</xdr:colOff>
                    <xdr:row>21</xdr:row>
                    <xdr:rowOff>247650</xdr:rowOff>
                  </to>
                </anchor>
              </controlPr>
            </control>
          </mc:Choice>
        </mc:AlternateContent>
        <mc:AlternateContent xmlns:mc="http://schemas.openxmlformats.org/markup-compatibility/2006">
          <mc:Choice Requires="x14">
            <control shapeId="16429" r:id="rId25" name="Check Box 45">
              <controlPr defaultSize="0" print="0" autoFill="0" autoLine="0" autoPict="0">
                <anchor moveWithCells="1">
                  <from>
                    <xdr:col>23</xdr:col>
                    <xdr:colOff>114300</xdr:colOff>
                    <xdr:row>22</xdr:row>
                    <xdr:rowOff>38100</xdr:rowOff>
                  </from>
                  <to>
                    <xdr:col>26</xdr:col>
                    <xdr:colOff>104775</xdr:colOff>
                    <xdr:row>22</xdr:row>
                    <xdr:rowOff>257175</xdr:rowOff>
                  </to>
                </anchor>
              </controlPr>
            </control>
          </mc:Choice>
        </mc:AlternateContent>
        <mc:AlternateContent xmlns:mc="http://schemas.openxmlformats.org/markup-compatibility/2006">
          <mc:Choice Requires="x14">
            <control shapeId="16430" r:id="rId26" name="Check Box 46">
              <controlPr defaultSize="0" print="0" autoFill="0" autoLine="0" autoPict="0">
                <anchor moveWithCells="1">
                  <from>
                    <xdr:col>23</xdr:col>
                    <xdr:colOff>114300</xdr:colOff>
                    <xdr:row>23</xdr:row>
                    <xdr:rowOff>28575</xdr:rowOff>
                  </from>
                  <to>
                    <xdr:col>26</xdr:col>
                    <xdr:colOff>104775</xdr:colOff>
                    <xdr:row>23</xdr:row>
                    <xdr:rowOff>247650</xdr:rowOff>
                  </to>
                </anchor>
              </controlPr>
            </control>
          </mc:Choice>
        </mc:AlternateContent>
        <mc:AlternateContent xmlns:mc="http://schemas.openxmlformats.org/markup-compatibility/2006">
          <mc:Choice Requires="x14">
            <control shapeId="16431" r:id="rId27" name="Check Box 47">
              <controlPr defaultSize="0" print="0" autoFill="0" autoLine="0" autoPict="0">
                <anchor moveWithCells="1">
                  <from>
                    <xdr:col>20</xdr:col>
                    <xdr:colOff>123825</xdr:colOff>
                    <xdr:row>15</xdr:row>
                    <xdr:rowOff>38100</xdr:rowOff>
                  </from>
                  <to>
                    <xdr:col>23</xdr:col>
                    <xdr:colOff>19050</xdr:colOff>
                    <xdr:row>15</xdr:row>
                    <xdr:rowOff>257175</xdr:rowOff>
                  </to>
                </anchor>
              </controlPr>
            </control>
          </mc:Choice>
        </mc:AlternateContent>
        <mc:AlternateContent xmlns:mc="http://schemas.openxmlformats.org/markup-compatibility/2006">
          <mc:Choice Requires="x14">
            <control shapeId="16432" r:id="rId28" name="Check Box 48">
              <controlPr defaultSize="0" print="0" autoFill="0" autoLine="0" autoPict="0">
                <anchor moveWithCells="1">
                  <from>
                    <xdr:col>20</xdr:col>
                    <xdr:colOff>123825</xdr:colOff>
                    <xdr:row>16</xdr:row>
                    <xdr:rowOff>38100</xdr:rowOff>
                  </from>
                  <to>
                    <xdr:col>23</xdr:col>
                    <xdr:colOff>19050</xdr:colOff>
                    <xdr:row>16</xdr:row>
                    <xdr:rowOff>257175</xdr:rowOff>
                  </to>
                </anchor>
              </controlPr>
            </control>
          </mc:Choice>
        </mc:AlternateContent>
        <mc:AlternateContent xmlns:mc="http://schemas.openxmlformats.org/markup-compatibility/2006">
          <mc:Choice Requires="x14">
            <control shapeId="16433" r:id="rId29" name="Check Box 49">
              <controlPr defaultSize="0" print="0" autoFill="0" autoLine="0" autoPict="0">
                <anchor moveWithCells="1">
                  <from>
                    <xdr:col>20</xdr:col>
                    <xdr:colOff>123825</xdr:colOff>
                    <xdr:row>17</xdr:row>
                    <xdr:rowOff>38100</xdr:rowOff>
                  </from>
                  <to>
                    <xdr:col>23</xdr:col>
                    <xdr:colOff>19050</xdr:colOff>
                    <xdr:row>17</xdr:row>
                    <xdr:rowOff>257175</xdr:rowOff>
                  </to>
                </anchor>
              </controlPr>
            </control>
          </mc:Choice>
        </mc:AlternateContent>
        <mc:AlternateContent xmlns:mc="http://schemas.openxmlformats.org/markup-compatibility/2006">
          <mc:Choice Requires="x14">
            <control shapeId="16434" r:id="rId30" name="Check Box 50">
              <controlPr defaultSize="0" print="0" autoFill="0" autoLine="0" autoPict="0">
                <anchor moveWithCells="1">
                  <from>
                    <xdr:col>20</xdr:col>
                    <xdr:colOff>123825</xdr:colOff>
                    <xdr:row>18</xdr:row>
                    <xdr:rowOff>38100</xdr:rowOff>
                  </from>
                  <to>
                    <xdr:col>23</xdr:col>
                    <xdr:colOff>19050</xdr:colOff>
                    <xdr:row>18</xdr:row>
                    <xdr:rowOff>257175</xdr:rowOff>
                  </to>
                </anchor>
              </controlPr>
            </control>
          </mc:Choice>
        </mc:AlternateContent>
        <mc:AlternateContent xmlns:mc="http://schemas.openxmlformats.org/markup-compatibility/2006">
          <mc:Choice Requires="x14">
            <control shapeId="16435" r:id="rId31" name="Check Box 51">
              <controlPr defaultSize="0" print="0" autoFill="0" autoLine="0" autoPict="0">
                <anchor moveWithCells="1">
                  <from>
                    <xdr:col>20</xdr:col>
                    <xdr:colOff>123825</xdr:colOff>
                    <xdr:row>19</xdr:row>
                    <xdr:rowOff>38100</xdr:rowOff>
                  </from>
                  <to>
                    <xdr:col>23</xdr:col>
                    <xdr:colOff>19050</xdr:colOff>
                    <xdr:row>19</xdr:row>
                    <xdr:rowOff>257175</xdr:rowOff>
                  </to>
                </anchor>
              </controlPr>
            </control>
          </mc:Choice>
        </mc:AlternateContent>
        <mc:AlternateContent xmlns:mc="http://schemas.openxmlformats.org/markup-compatibility/2006">
          <mc:Choice Requires="x14">
            <control shapeId="16436" r:id="rId32" name="Check Box 52">
              <controlPr defaultSize="0" print="0" autoFill="0" autoLine="0" autoPict="0">
                <anchor moveWithCells="1">
                  <from>
                    <xdr:col>20</xdr:col>
                    <xdr:colOff>123825</xdr:colOff>
                    <xdr:row>20</xdr:row>
                    <xdr:rowOff>38100</xdr:rowOff>
                  </from>
                  <to>
                    <xdr:col>23</xdr:col>
                    <xdr:colOff>19050</xdr:colOff>
                    <xdr:row>20</xdr:row>
                    <xdr:rowOff>257175</xdr:rowOff>
                  </to>
                </anchor>
              </controlPr>
            </control>
          </mc:Choice>
        </mc:AlternateContent>
        <mc:AlternateContent xmlns:mc="http://schemas.openxmlformats.org/markup-compatibility/2006">
          <mc:Choice Requires="x14">
            <control shapeId="16437" r:id="rId33" name="Check Box 53">
              <controlPr defaultSize="0" print="0" autoFill="0" autoLine="0" autoPict="0">
                <anchor moveWithCells="1">
                  <from>
                    <xdr:col>20</xdr:col>
                    <xdr:colOff>123825</xdr:colOff>
                    <xdr:row>21</xdr:row>
                    <xdr:rowOff>38100</xdr:rowOff>
                  </from>
                  <to>
                    <xdr:col>23</xdr:col>
                    <xdr:colOff>19050</xdr:colOff>
                    <xdr:row>21</xdr:row>
                    <xdr:rowOff>257175</xdr:rowOff>
                  </to>
                </anchor>
              </controlPr>
            </control>
          </mc:Choice>
        </mc:AlternateContent>
        <mc:AlternateContent xmlns:mc="http://schemas.openxmlformats.org/markup-compatibility/2006">
          <mc:Choice Requires="x14">
            <control shapeId="16438" r:id="rId34" name="Check Box 54">
              <controlPr defaultSize="0" print="0" autoFill="0" autoLine="0" autoPict="0">
                <anchor moveWithCells="1">
                  <from>
                    <xdr:col>20</xdr:col>
                    <xdr:colOff>123825</xdr:colOff>
                    <xdr:row>22</xdr:row>
                    <xdr:rowOff>38100</xdr:rowOff>
                  </from>
                  <to>
                    <xdr:col>23</xdr:col>
                    <xdr:colOff>19050</xdr:colOff>
                    <xdr:row>22</xdr:row>
                    <xdr:rowOff>257175</xdr:rowOff>
                  </to>
                </anchor>
              </controlPr>
            </control>
          </mc:Choice>
        </mc:AlternateContent>
        <mc:AlternateContent xmlns:mc="http://schemas.openxmlformats.org/markup-compatibility/2006">
          <mc:Choice Requires="x14">
            <control shapeId="16439" r:id="rId35" name="Check Box 55">
              <controlPr defaultSize="0" print="0" autoFill="0" autoLine="0" autoPict="0">
                <anchor moveWithCells="1">
                  <from>
                    <xdr:col>20</xdr:col>
                    <xdr:colOff>123825</xdr:colOff>
                    <xdr:row>23</xdr:row>
                    <xdr:rowOff>38100</xdr:rowOff>
                  </from>
                  <to>
                    <xdr:col>23</xdr:col>
                    <xdr:colOff>19050</xdr:colOff>
                    <xdr:row>23</xdr:row>
                    <xdr:rowOff>257175</xdr:rowOff>
                  </to>
                </anchor>
              </controlPr>
            </control>
          </mc:Choice>
        </mc:AlternateContent>
        <mc:AlternateContent xmlns:mc="http://schemas.openxmlformats.org/markup-compatibility/2006">
          <mc:Choice Requires="x14">
            <control shapeId="16445" r:id="rId36" name="Check Box 61">
              <controlPr defaultSize="0" print="0" autoFill="0" autoLine="0" autoPict="0">
                <anchor moveWithCells="1">
                  <from>
                    <xdr:col>3</xdr:col>
                    <xdr:colOff>47625</xdr:colOff>
                    <xdr:row>58</xdr:row>
                    <xdr:rowOff>28575</xdr:rowOff>
                  </from>
                  <to>
                    <xdr:col>23</xdr:col>
                    <xdr:colOff>19050</xdr:colOff>
                    <xdr:row>58</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2"/>
  <sheetViews>
    <sheetView showGridLines="0" topLeftCell="A77" zoomScaleNormal="100" workbookViewId="0">
      <selection activeCell="M18" sqref="M18"/>
    </sheetView>
  </sheetViews>
  <sheetFormatPr defaultRowHeight="14.25"/>
  <cols>
    <col min="1" max="1" width="1.7109375" style="1038" customWidth="1"/>
    <col min="2" max="2" width="4.140625" style="1038" customWidth="1"/>
    <col min="3" max="3" width="17.7109375" style="1038" customWidth="1"/>
    <col min="4" max="4" width="33" style="1038" customWidth="1"/>
    <col min="5" max="5" width="42.5703125" style="1038" customWidth="1"/>
    <col min="6" max="6" width="4.5703125" style="1038" customWidth="1"/>
    <col min="7" max="11" width="1.5703125" style="1038" customWidth="1"/>
    <col min="12" max="16384" width="9.140625" style="1038"/>
  </cols>
  <sheetData>
    <row r="1" spans="2:5" ht="6" customHeight="1"/>
    <row r="2" spans="2:5" ht="15">
      <c r="B2" s="1039" t="s">
        <v>90</v>
      </c>
    </row>
    <row r="3" spans="2:5" ht="5.25" customHeight="1" thickBot="1"/>
    <row r="4" spans="2:5" ht="26.25" thickBot="1">
      <c r="B4" s="1040" t="s">
        <v>91</v>
      </c>
      <c r="C4" s="1041" t="s">
        <v>92</v>
      </c>
      <c r="D4" s="1041" t="s">
        <v>93</v>
      </c>
      <c r="E4" s="1042" t="s">
        <v>94</v>
      </c>
    </row>
    <row r="5" spans="2:5" ht="13.5" customHeight="1">
      <c r="B5" s="1509">
        <v>1</v>
      </c>
      <c r="C5" s="1512" t="s">
        <v>95</v>
      </c>
      <c r="D5" s="1043" t="s">
        <v>96</v>
      </c>
      <c r="E5" s="1515" t="s">
        <v>97</v>
      </c>
    </row>
    <row r="6" spans="2:5" ht="13.5" customHeight="1">
      <c r="B6" s="1510"/>
      <c r="C6" s="1513"/>
      <c r="D6" s="1044" t="s">
        <v>98</v>
      </c>
      <c r="E6" s="1516"/>
    </row>
    <row r="7" spans="2:5" ht="13.5" customHeight="1">
      <c r="B7" s="1510"/>
      <c r="C7" s="1513"/>
      <c r="D7" s="1044" t="s">
        <v>99</v>
      </c>
      <c r="E7" s="1516"/>
    </row>
    <row r="8" spans="2:5" ht="13.5" customHeight="1">
      <c r="B8" s="1510"/>
      <c r="C8" s="1513"/>
      <c r="D8" s="1044" t="s">
        <v>100</v>
      </c>
      <c r="E8" s="1516"/>
    </row>
    <row r="9" spans="2:5" ht="13.5" customHeight="1">
      <c r="B9" s="1510"/>
      <c r="C9" s="1513"/>
      <c r="D9" s="1044" t="s">
        <v>101</v>
      </c>
      <c r="E9" s="1516"/>
    </row>
    <row r="10" spans="2:5" ht="13.5" customHeight="1" thickBot="1">
      <c r="B10" s="1511"/>
      <c r="C10" s="1514"/>
      <c r="D10" s="1045" t="s">
        <v>102</v>
      </c>
      <c r="E10" s="1517"/>
    </row>
    <row r="11" spans="2:5" ht="13.5" customHeight="1">
      <c r="B11" s="1509">
        <v>2</v>
      </c>
      <c r="C11" s="1512" t="s">
        <v>103</v>
      </c>
      <c r="D11" s="1043" t="s">
        <v>104</v>
      </c>
      <c r="E11" s="1515" t="s">
        <v>105</v>
      </c>
    </row>
    <row r="12" spans="2:5" ht="27.75" customHeight="1">
      <c r="B12" s="1510"/>
      <c r="C12" s="1513"/>
      <c r="D12" s="1044" t="s">
        <v>106</v>
      </c>
      <c r="E12" s="1516"/>
    </row>
    <row r="13" spans="2:5" ht="13.5" customHeight="1">
      <c r="B13" s="1510"/>
      <c r="C13" s="1513"/>
      <c r="D13" s="1044" t="s">
        <v>107</v>
      </c>
      <c r="E13" s="1516"/>
    </row>
    <row r="14" spans="2:5" ht="13.5" customHeight="1">
      <c r="B14" s="1510"/>
      <c r="C14" s="1513"/>
      <c r="D14" s="1044" t="s">
        <v>108</v>
      </c>
      <c r="E14" s="1516"/>
    </row>
    <row r="15" spans="2:5" ht="13.5" customHeight="1">
      <c r="B15" s="1510"/>
      <c r="C15" s="1513"/>
      <c r="D15" s="1044" t="s">
        <v>109</v>
      </c>
      <c r="E15" s="1516"/>
    </row>
    <row r="16" spans="2:5" ht="13.5" customHeight="1">
      <c r="B16" s="1510"/>
      <c r="C16" s="1513"/>
      <c r="D16" s="1044" t="s">
        <v>110</v>
      </c>
      <c r="E16" s="1516"/>
    </row>
    <row r="17" spans="2:6" ht="13.5" customHeight="1">
      <c r="B17" s="1510"/>
      <c r="C17" s="1513"/>
      <c r="D17" s="1044" t="s">
        <v>111</v>
      </c>
      <c r="E17" s="1516"/>
    </row>
    <row r="18" spans="2:6" ht="13.5" customHeight="1">
      <c r="B18" s="1510"/>
      <c r="C18" s="1513"/>
      <c r="D18" s="1044" t="s">
        <v>2381</v>
      </c>
      <c r="E18" s="1516"/>
    </row>
    <row r="19" spans="2:6" ht="13.5" customHeight="1" thickBot="1">
      <c r="B19" s="1510"/>
      <c r="C19" s="1513"/>
      <c r="D19" s="1044" t="s">
        <v>2390</v>
      </c>
      <c r="E19" s="1516"/>
    </row>
    <row r="20" spans="2:6" ht="13.5" customHeight="1">
      <c r="B20" s="1509">
        <v>3</v>
      </c>
      <c r="C20" s="1512" t="s">
        <v>112</v>
      </c>
      <c r="D20" s="1043" t="s">
        <v>113</v>
      </c>
      <c r="E20" s="1515"/>
    </row>
    <row r="21" spans="2:6" ht="13.5" customHeight="1">
      <c r="B21" s="1510"/>
      <c r="C21" s="1513"/>
      <c r="D21" s="1044" t="s">
        <v>2384</v>
      </c>
      <c r="E21" s="1516"/>
      <c r="F21" s="1380" t="s">
        <v>2382</v>
      </c>
    </row>
    <row r="22" spans="2:6" ht="13.5" customHeight="1">
      <c r="B22" s="1510"/>
      <c r="C22" s="1513"/>
      <c r="D22" s="1044" t="s">
        <v>114</v>
      </c>
      <c r="E22" s="1516"/>
      <c r="F22" s="1380" t="s">
        <v>2383</v>
      </c>
    </row>
    <row r="23" spans="2:6" ht="13.5" customHeight="1">
      <c r="B23" s="1510"/>
      <c r="C23" s="1513"/>
      <c r="D23" s="1044" t="s">
        <v>115</v>
      </c>
      <c r="E23" s="1516"/>
    </row>
    <row r="24" spans="2:6" ht="13.5" customHeight="1" thickBot="1">
      <c r="B24" s="1511"/>
      <c r="C24" s="1514"/>
      <c r="D24" s="1045" t="s">
        <v>116</v>
      </c>
      <c r="E24" s="1517"/>
    </row>
    <row r="25" spans="2:6" ht="13.5" customHeight="1">
      <c r="B25" s="1509">
        <v>4</v>
      </c>
      <c r="C25" s="1512" t="s">
        <v>117</v>
      </c>
      <c r="D25" s="1043" t="s">
        <v>118</v>
      </c>
      <c r="E25" s="1515" t="s">
        <v>119</v>
      </c>
    </row>
    <row r="26" spans="2:6" ht="13.5" customHeight="1">
      <c r="B26" s="1510"/>
      <c r="C26" s="1513"/>
      <c r="D26" s="1044" t="s">
        <v>120</v>
      </c>
      <c r="E26" s="1516"/>
    </row>
    <row r="27" spans="2:6" ht="13.5" customHeight="1">
      <c r="B27" s="1510"/>
      <c r="C27" s="1513"/>
      <c r="D27" s="1044" t="s">
        <v>121</v>
      </c>
      <c r="E27" s="1516"/>
    </row>
    <row r="28" spans="2:6" ht="13.5" customHeight="1">
      <c r="B28" s="1510"/>
      <c r="C28" s="1513"/>
      <c r="D28" s="1044" t="s">
        <v>122</v>
      </c>
      <c r="E28" s="1516"/>
    </row>
    <row r="29" spans="2:6" ht="13.5" customHeight="1" thickBot="1">
      <c r="B29" s="1511"/>
      <c r="C29" s="1514"/>
      <c r="D29" s="1045" t="s">
        <v>123</v>
      </c>
      <c r="E29" s="1517"/>
    </row>
    <row r="30" spans="2:6" ht="13.5" customHeight="1">
      <c r="B30" s="1509">
        <v>5</v>
      </c>
      <c r="C30" s="1512" t="s">
        <v>124</v>
      </c>
      <c r="D30" s="1043" t="s">
        <v>125</v>
      </c>
      <c r="E30" s="1515" t="s">
        <v>126</v>
      </c>
    </row>
    <row r="31" spans="2:6" ht="13.5" customHeight="1">
      <c r="B31" s="1510"/>
      <c r="C31" s="1513"/>
      <c r="D31" s="1044" t="s">
        <v>127</v>
      </c>
      <c r="E31" s="1516"/>
    </row>
    <row r="32" spans="2:6" ht="13.5" customHeight="1">
      <c r="B32" s="1510"/>
      <c r="C32" s="1513"/>
      <c r="D32" s="1044" t="s">
        <v>128</v>
      </c>
      <c r="E32" s="1516"/>
    </row>
    <row r="33" spans="2:6" ht="13.5" customHeight="1">
      <c r="B33" s="1510"/>
      <c r="C33" s="1513"/>
      <c r="D33" s="1044" t="s">
        <v>129</v>
      </c>
      <c r="E33" s="1516"/>
    </row>
    <row r="34" spans="2:6" ht="13.5" customHeight="1">
      <c r="B34" s="1510"/>
      <c r="C34" s="1513"/>
      <c r="D34" s="1044" t="s">
        <v>130</v>
      </c>
      <c r="E34" s="1516"/>
    </row>
    <row r="35" spans="2:6" ht="13.5" customHeight="1" thickBot="1">
      <c r="B35" s="1511"/>
      <c r="C35" s="1514"/>
      <c r="D35" s="1045" t="s">
        <v>2385</v>
      </c>
      <c r="E35" s="1517"/>
    </row>
    <row r="36" spans="2:6" ht="13.5" customHeight="1">
      <c r="B36" s="1509">
        <v>6</v>
      </c>
      <c r="C36" s="1512" t="s">
        <v>132</v>
      </c>
      <c r="D36" s="1043" t="s">
        <v>133</v>
      </c>
      <c r="E36" s="1515" t="s">
        <v>134</v>
      </c>
    </row>
    <row r="37" spans="2:6" ht="13.5" customHeight="1">
      <c r="B37" s="1510"/>
      <c r="C37" s="1513"/>
      <c r="D37" s="1044" t="s">
        <v>135</v>
      </c>
      <c r="E37" s="1516"/>
    </row>
    <row r="38" spans="2:6" ht="13.5" customHeight="1">
      <c r="B38" s="1510"/>
      <c r="C38" s="1513"/>
      <c r="D38" s="1044" t="s">
        <v>131</v>
      </c>
      <c r="E38" s="1516"/>
      <c r="F38" s="1380" t="s">
        <v>2382</v>
      </c>
    </row>
    <row r="39" spans="2:6" ht="15" customHeight="1" thickBot="1">
      <c r="B39" s="1511"/>
      <c r="C39" s="1514"/>
      <c r="D39" s="1045" t="s">
        <v>2386</v>
      </c>
      <c r="E39" s="1517"/>
      <c r="F39" s="1380" t="s">
        <v>2383</v>
      </c>
    </row>
    <row r="40" spans="2:6" ht="57" customHeight="1" thickBot="1">
      <c r="B40" s="1046">
        <v>7</v>
      </c>
      <c r="C40" s="1047" t="s">
        <v>136</v>
      </c>
      <c r="D40" s="1048" t="s">
        <v>2387</v>
      </c>
      <c r="E40" s="1049" t="s">
        <v>137</v>
      </c>
      <c r="F40" s="1382" t="s">
        <v>2382</v>
      </c>
    </row>
    <row r="41" spans="2:6" ht="18" customHeight="1" thickBot="1">
      <c r="B41" s="1046">
        <v>8</v>
      </c>
      <c r="C41" s="1047" t="s">
        <v>303</v>
      </c>
      <c r="D41" s="1048" t="s">
        <v>2388</v>
      </c>
      <c r="E41" s="1049"/>
      <c r="F41" s="1380" t="s">
        <v>2383</v>
      </c>
    </row>
    <row r="42" spans="2:6" ht="18" customHeight="1" thickBot="1">
      <c r="B42" s="1046">
        <v>9</v>
      </c>
      <c r="C42" s="1047" t="s">
        <v>138</v>
      </c>
      <c r="D42" s="1048" t="s">
        <v>139</v>
      </c>
      <c r="E42" s="1049" t="s">
        <v>140</v>
      </c>
      <c r="F42" s="1379"/>
    </row>
    <row r="43" spans="2:6" ht="18" customHeight="1" thickBot="1">
      <c r="B43" s="1046">
        <v>10</v>
      </c>
      <c r="C43" s="1047" t="s">
        <v>141</v>
      </c>
      <c r="D43" s="1048" t="s">
        <v>142</v>
      </c>
      <c r="E43" s="1049" t="s">
        <v>143</v>
      </c>
    </row>
    <row r="44" spans="2:6" ht="18" customHeight="1" thickBot="1">
      <c r="B44" s="1046">
        <v>11</v>
      </c>
      <c r="C44" s="1047" t="s">
        <v>144</v>
      </c>
      <c r="D44" s="1048" t="s">
        <v>145</v>
      </c>
      <c r="E44" s="1049" t="s">
        <v>146</v>
      </c>
    </row>
    <row r="45" spans="2:6" ht="18" customHeight="1" thickBot="1">
      <c r="B45" s="1046">
        <v>12</v>
      </c>
      <c r="C45" s="1047" t="s">
        <v>147</v>
      </c>
      <c r="D45" s="1048" t="s">
        <v>148</v>
      </c>
      <c r="E45" s="1049" t="s">
        <v>149</v>
      </c>
    </row>
    <row r="46" spans="2:6" ht="18" customHeight="1" thickBot="1">
      <c r="B46" s="1046">
        <v>13</v>
      </c>
      <c r="C46" s="1047" t="s">
        <v>150</v>
      </c>
      <c r="D46" s="1048" t="s">
        <v>151</v>
      </c>
      <c r="E46" s="1049" t="s">
        <v>152</v>
      </c>
    </row>
    <row r="47" spans="2:6" ht="18" customHeight="1" thickBot="1">
      <c r="B47" s="1046">
        <v>14</v>
      </c>
      <c r="C47" s="1047" t="s">
        <v>153</v>
      </c>
      <c r="D47" s="1048" t="s">
        <v>154</v>
      </c>
      <c r="E47" s="1049" t="s">
        <v>155</v>
      </c>
    </row>
    <row r="48" spans="2:6" ht="18" customHeight="1" thickBot="1">
      <c r="B48" s="1046">
        <v>15</v>
      </c>
      <c r="C48" s="1047" t="s">
        <v>156</v>
      </c>
      <c r="D48" s="1048" t="s">
        <v>157</v>
      </c>
      <c r="E48" s="1049" t="s">
        <v>158</v>
      </c>
    </row>
    <row r="49" spans="2:5" ht="12.75" hidden="1" customHeight="1"/>
    <row r="50" spans="2:5" ht="12.75" hidden="1" customHeight="1"/>
    <row r="51" spans="2:5" ht="12.75" hidden="1" customHeight="1"/>
    <row r="52" spans="2:5" ht="12.75" hidden="1" customHeight="1" thickBot="1"/>
    <row r="53" spans="2:5" ht="13.5" customHeight="1">
      <c r="B53" s="1509">
        <v>16</v>
      </c>
      <c r="C53" s="1512" t="s">
        <v>159</v>
      </c>
      <c r="D53" s="1043" t="s">
        <v>160</v>
      </c>
      <c r="E53" s="1515" t="s">
        <v>161</v>
      </c>
    </row>
    <row r="54" spans="2:5" ht="13.5" customHeight="1">
      <c r="B54" s="1510"/>
      <c r="C54" s="1513"/>
      <c r="D54" s="1044" t="s">
        <v>162</v>
      </c>
      <c r="E54" s="1516"/>
    </row>
    <row r="55" spans="2:5" ht="13.5" customHeight="1">
      <c r="B55" s="1510"/>
      <c r="C55" s="1513"/>
      <c r="D55" s="1044" t="s">
        <v>163</v>
      </c>
      <c r="E55" s="1516"/>
    </row>
    <row r="56" spans="2:5" ht="28.5" customHeight="1">
      <c r="B56" s="1510"/>
      <c r="C56" s="1513"/>
      <c r="D56" s="1044" t="s">
        <v>164</v>
      </c>
      <c r="E56" s="1516"/>
    </row>
    <row r="57" spans="2:5" ht="13.5" customHeight="1">
      <c r="B57" s="1510"/>
      <c r="C57" s="1513"/>
      <c r="D57" s="1044" t="s">
        <v>165</v>
      </c>
      <c r="E57" s="1516"/>
    </row>
    <row r="58" spans="2:5" ht="13.5" customHeight="1">
      <c r="B58" s="1510"/>
      <c r="C58" s="1513"/>
      <c r="D58" s="1044" t="s">
        <v>166</v>
      </c>
      <c r="E58" s="1516"/>
    </row>
    <row r="59" spans="2:5" ht="13.5" customHeight="1" thickBot="1">
      <c r="B59" s="1511"/>
      <c r="C59" s="1514"/>
      <c r="D59" s="1045" t="s">
        <v>167</v>
      </c>
      <c r="E59" s="1517"/>
    </row>
    <row r="60" spans="2:5" ht="13.5" customHeight="1">
      <c r="B60" s="1509">
        <v>17</v>
      </c>
      <c r="C60" s="1512" t="s">
        <v>168</v>
      </c>
      <c r="D60" s="1043" t="s">
        <v>169</v>
      </c>
      <c r="E60" s="1515"/>
    </row>
    <row r="61" spans="2:5" ht="13.5" customHeight="1">
      <c r="B61" s="1510"/>
      <c r="C61" s="1513"/>
      <c r="D61" s="1044" t="s">
        <v>170</v>
      </c>
      <c r="E61" s="1516"/>
    </row>
    <row r="62" spans="2:5" ht="13.5" customHeight="1">
      <c r="B62" s="1510"/>
      <c r="C62" s="1513"/>
      <c r="D62" s="1044" t="s">
        <v>171</v>
      </c>
      <c r="E62" s="1516"/>
    </row>
    <row r="63" spans="2:5" ht="13.5" customHeight="1">
      <c r="B63" s="1510"/>
      <c r="C63" s="1513"/>
      <c r="D63" s="1044" t="s">
        <v>172</v>
      </c>
      <c r="E63" s="1516"/>
    </row>
    <row r="64" spans="2:5" ht="13.5" customHeight="1">
      <c r="B64" s="1510"/>
      <c r="C64" s="1513"/>
      <c r="D64" s="1044" t="s">
        <v>173</v>
      </c>
      <c r="E64" s="1516"/>
    </row>
    <row r="65" spans="2:5" ht="13.5" customHeight="1">
      <c r="B65" s="1510"/>
      <c r="C65" s="1513"/>
      <c r="D65" s="1044" t="s">
        <v>174</v>
      </c>
      <c r="E65" s="1516"/>
    </row>
    <row r="66" spans="2:5" ht="13.5" customHeight="1">
      <c r="B66" s="1510"/>
      <c r="C66" s="1513"/>
      <c r="D66" s="1044" t="s">
        <v>175</v>
      </c>
      <c r="E66" s="1516"/>
    </row>
    <row r="67" spans="2:5" ht="13.5" customHeight="1">
      <c r="B67" s="1510"/>
      <c r="C67" s="1513"/>
      <c r="D67" s="1044" t="s">
        <v>176</v>
      </c>
      <c r="E67" s="1516"/>
    </row>
    <row r="68" spans="2:5" ht="13.5" customHeight="1">
      <c r="B68" s="1510"/>
      <c r="C68" s="1513"/>
      <c r="D68" s="1044" t="s">
        <v>177</v>
      </c>
      <c r="E68" s="1516"/>
    </row>
    <row r="69" spans="2:5" ht="13.5" customHeight="1">
      <c r="B69" s="1510"/>
      <c r="C69" s="1513"/>
      <c r="D69" s="1044" t="s">
        <v>178</v>
      </c>
      <c r="E69" s="1516"/>
    </row>
    <row r="70" spans="2:5" ht="13.5" customHeight="1">
      <c r="B70" s="1510"/>
      <c r="C70" s="1513"/>
      <c r="D70" s="1044" t="s">
        <v>179</v>
      </c>
      <c r="E70" s="1516"/>
    </row>
    <row r="71" spans="2:5" ht="13.5" customHeight="1">
      <c r="B71" s="1510"/>
      <c r="C71" s="1513"/>
      <c r="D71" s="1044" t="s">
        <v>122</v>
      </c>
      <c r="E71" s="1516"/>
    </row>
    <row r="72" spans="2:5" ht="13.5" customHeight="1">
      <c r="B72" s="1510"/>
      <c r="C72" s="1513"/>
      <c r="D72" s="1044" t="s">
        <v>180</v>
      </c>
      <c r="E72" s="1516"/>
    </row>
    <row r="73" spans="2:5" ht="13.5" customHeight="1">
      <c r="B73" s="1510"/>
      <c r="C73" s="1513"/>
      <c r="D73" s="1044" t="s">
        <v>181</v>
      </c>
      <c r="E73" s="1516"/>
    </row>
    <row r="74" spans="2:5" ht="13.5" customHeight="1">
      <c r="B74" s="1510"/>
      <c r="C74" s="1513"/>
      <c r="D74" s="1044" t="s">
        <v>182</v>
      </c>
      <c r="E74" s="1516"/>
    </row>
    <row r="75" spans="2:5" ht="13.5" customHeight="1">
      <c r="B75" s="1510"/>
      <c r="C75" s="1513"/>
      <c r="D75" s="1044" t="s">
        <v>183</v>
      </c>
      <c r="E75" s="1516"/>
    </row>
    <row r="76" spans="2:5" ht="13.5" customHeight="1">
      <c r="B76" s="1510"/>
      <c r="C76" s="1513"/>
      <c r="D76" s="1044" t="s">
        <v>184</v>
      </c>
      <c r="E76" s="1516"/>
    </row>
    <row r="77" spans="2:5" ht="13.5" customHeight="1">
      <c r="B77" s="1510"/>
      <c r="C77" s="1513"/>
      <c r="D77" s="1044" t="s">
        <v>185</v>
      </c>
      <c r="E77" s="1516"/>
    </row>
    <row r="78" spans="2:5" ht="13.5" customHeight="1">
      <c r="B78" s="1510"/>
      <c r="C78" s="1513"/>
      <c r="D78" s="1044" t="s">
        <v>186</v>
      </c>
      <c r="E78" s="1516"/>
    </row>
    <row r="79" spans="2:5" ht="13.5" customHeight="1">
      <c r="B79" s="1510"/>
      <c r="C79" s="1513"/>
      <c r="D79" s="1044" t="s">
        <v>187</v>
      </c>
      <c r="E79" s="1516"/>
    </row>
    <row r="80" spans="2:5" ht="13.5" customHeight="1">
      <c r="B80" s="1510"/>
      <c r="C80" s="1513"/>
      <c r="D80" s="1044" t="s">
        <v>188</v>
      </c>
      <c r="E80" s="1516"/>
    </row>
    <row r="81" spans="2:5" ht="13.5" customHeight="1">
      <c r="B81" s="1510"/>
      <c r="C81" s="1513"/>
      <c r="D81" s="1044" t="s">
        <v>189</v>
      </c>
      <c r="E81" s="1516"/>
    </row>
    <row r="82" spans="2:5" ht="13.5" customHeight="1">
      <c r="B82" s="1510"/>
      <c r="C82" s="1513"/>
      <c r="D82" s="1044" t="s">
        <v>190</v>
      </c>
      <c r="E82" s="1516"/>
    </row>
    <row r="83" spans="2:5" ht="13.5" customHeight="1">
      <c r="B83" s="1510"/>
      <c r="C83" s="1513"/>
      <c r="D83" s="1044" t="s">
        <v>191</v>
      </c>
      <c r="E83" s="1516"/>
    </row>
    <row r="84" spans="2:5" ht="13.5" customHeight="1">
      <c r="B84" s="1510"/>
      <c r="C84" s="1513"/>
      <c r="D84" s="1044" t="s">
        <v>192</v>
      </c>
      <c r="E84" s="1516"/>
    </row>
    <row r="85" spans="2:5" ht="13.5" customHeight="1">
      <c r="B85" s="1510"/>
      <c r="C85" s="1513"/>
      <c r="D85" s="1044" t="s">
        <v>193</v>
      </c>
      <c r="E85" s="1516"/>
    </row>
    <row r="86" spans="2:5" ht="13.5" customHeight="1">
      <c r="B86" s="1510"/>
      <c r="C86" s="1513"/>
      <c r="D86" s="1044" t="s">
        <v>194</v>
      </c>
      <c r="E86" s="1516"/>
    </row>
    <row r="87" spans="2:5" ht="13.5" customHeight="1">
      <c r="B87" s="1510"/>
      <c r="C87" s="1513"/>
      <c r="D87" s="1044" t="s">
        <v>195</v>
      </c>
      <c r="E87" s="1516"/>
    </row>
    <row r="88" spans="2:5" ht="13.5" customHeight="1">
      <c r="B88" s="1510"/>
      <c r="C88" s="1513"/>
      <c r="D88" s="1044" t="s">
        <v>196</v>
      </c>
      <c r="E88" s="1516"/>
    </row>
    <row r="89" spans="2:5" ht="13.5" customHeight="1">
      <c r="B89" s="1510"/>
      <c r="C89" s="1513"/>
      <c r="D89" s="1044" t="s">
        <v>197</v>
      </c>
      <c r="E89" s="1516"/>
    </row>
    <row r="90" spans="2:5" ht="13.5" customHeight="1">
      <c r="B90" s="1510"/>
      <c r="C90" s="1513"/>
      <c r="D90" s="1044" t="s">
        <v>198</v>
      </c>
      <c r="E90" s="1516"/>
    </row>
    <row r="91" spans="2:5" ht="13.5" customHeight="1">
      <c r="B91" s="1510"/>
      <c r="C91" s="1513"/>
      <c r="D91" s="1044" t="s">
        <v>199</v>
      </c>
      <c r="E91" s="1516"/>
    </row>
    <row r="92" spans="2:5" ht="13.5" customHeight="1">
      <c r="B92" s="1510"/>
      <c r="C92" s="1513"/>
      <c r="D92" s="1044" t="s">
        <v>200</v>
      </c>
      <c r="E92" s="1516"/>
    </row>
    <row r="93" spans="2:5" ht="13.5" customHeight="1">
      <c r="B93" s="1510"/>
      <c r="C93" s="1513"/>
      <c r="D93" s="1044" t="s">
        <v>201</v>
      </c>
      <c r="E93" s="1516"/>
    </row>
    <row r="94" spans="2:5" ht="13.5" customHeight="1">
      <c r="B94" s="1510"/>
      <c r="C94" s="1513"/>
      <c r="D94" s="1044" t="s">
        <v>202</v>
      </c>
      <c r="E94" s="1516"/>
    </row>
    <row r="95" spans="2:5" ht="13.5" customHeight="1" thickBot="1">
      <c r="B95" s="1511"/>
      <c r="C95" s="1514"/>
      <c r="D95" s="1045" t="s">
        <v>203</v>
      </c>
      <c r="E95" s="1517"/>
    </row>
    <row r="96" spans="2:5" ht="16.5" customHeight="1" thickBot="1">
      <c r="B96" s="1046">
        <v>18</v>
      </c>
      <c r="C96" s="1047" t="s">
        <v>204</v>
      </c>
      <c r="D96" s="1048" t="s">
        <v>205</v>
      </c>
      <c r="E96" s="1049"/>
    </row>
    <row r="97" spans="2:3">
      <c r="B97" s="1381" t="s">
        <v>2382</v>
      </c>
    </row>
    <row r="98" spans="2:3">
      <c r="B98" s="1381" t="s">
        <v>2383</v>
      </c>
    </row>
    <row r="99" spans="2:3">
      <c r="C99" s="1379"/>
    </row>
    <row r="100" spans="2:3">
      <c r="B100" s="1038" t="s">
        <v>206</v>
      </c>
    </row>
    <row r="101" spans="2:3">
      <c r="B101" s="1038" t="s">
        <v>207</v>
      </c>
    </row>
    <row r="102" spans="2:3">
      <c r="B102" s="1038" t="s">
        <v>208</v>
      </c>
    </row>
  </sheetData>
  <sheetProtection sheet="1" objects="1" scenarios="1" formatCells="0" formatRows="0" autoFilter="0"/>
  <mergeCells count="24">
    <mergeCell ref="B53:B59"/>
    <mergeCell ref="C53:C59"/>
    <mergeCell ref="E53:E59"/>
    <mergeCell ref="B60:B95"/>
    <mergeCell ref="C60:C95"/>
    <mergeCell ref="E60:E95"/>
    <mergeCell ref="B30:B35"/>
    <mergeCell ref="C30:C35"/>
    <mergeCell ref="E30:E35"/>
    <mergeCell ref="B36:B39"/>
    <mergeCell ref="C36:C39"/>
    <mergeCell ref="E36:E39"/>
    <mergeCell ref="B20:B24"/>
    <mergeCell ref="C20:C24"/>
    <mergeCell ref="E20:E24"/>
    <mergeCell ref="B25:B29"/>
    <mergeCell ref="C25:C29"/>
    <mergeCell ref="E25:E29"/>
    <mergeCell ref="B5:B10"/>
    <mergeCell ref="C5:C10"/>
    <mergeCell ref="E5:E10"/>
    <mergeCell ref="B11:B19"/>
    <mergeCell ref="C11:C19"/>
    <mergeCell ref="E11:E19"/>
  </mergeCells>
  <phoneticPr fontId="0" type="noConversion"/>
  <printOptions horizontalCentered="1"/>
  <pageMargins left="0.35433070866141736" right="0.23622047244094491" top="0.74803149606299213" bottom="0.59055118110236227" header="0.31496062992125984" footer="0.31496062992125984"/>
  <pageSetup paperSize="9" scale="95" orientation="portrait" blackAndWhite="1" r:id="rId1"/>
  <rowBreaks count="1" manualBreakCount="1">
    <brk id="52" min="1" max="4" man="1"/>
  </rowBreak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1"/>
  </sheetPr>
  <dimension ref="B1:BE419"/>
  <sheetViews>
    <sheetView showZeros="0" topLeftCell="B1" workbookViewId="0">
      <selection activeCell="P8" sqref="P8"/>
    </sheetView>
  </sheetViews>
  <sheetFormatPr defaultColWidth="3.140625" defaultRowHeight="12.75"/>
  <cols>
    <col min="1" max="1" width="0" style="28" hidden="1" customWidth="1"/>
    <col min="2" max="2" width="7.5703125" style="28" customWidth="1"/>
    <col min="3" max="8" width="2.42578125" style="28" customWidth="1"/>
    <col min="9" max="14" width="2.85546875" style="28" customWidth="1"/>
    <col min="15" max="15" width="15.85546875" style="28" customWidth="1"/>
    <col min="16" max="16" width="47.140625" style="28" customWidth="1"/>
    <col min="17" max="17" width="16.85546875" style="28" customWidth="1"/>
    <col min="18" max="19" width="3.140625" style="28"/>
    <col min="20" max="20" width="8.85546875" style="28" customWidth="1"/>
    <col min="21" max="21" width="16" style="28" customWidth="1"/>
    <col min="22" max="23" width="7.42578125" style="28" hidden="1" customWidth="1"/>
    <col min="24" max="25" width="3.140625" style="28" customWidth="1"/>
    <col min="26" max="26" width="4.42578125" style="28" hidden="1" customWidth="1"/>
    <col min="27" max="27" width="8.42578125" style="28" hidden="1" customWidth="1"/>
    <col min="28" max="28" width="4.42578125" style="28" hidden="1" customWidth="1"/>
    <col min="29" max="29" width="6.7109375" style="28" hidden="1" customWidth="1"/>
    <col min="30" max="30" width="7.28515625" style="28" hidden="1" customWidth="1"/>
    <col min="31" max="31" width="9.28515625" style="28" hidden="1" customWidth="1"/>
    <col min="32" max="32" width="3.140625" style="28" customWidth="1"/>
    <col min="33" max="16384" width="3.140625" style="28"/>
  </cols>
  <sheetData>
    <row r="1" spans="2:57" ht="32.25" customHeight="1">
      <c r="B1" s="1603" t="s">
        <v>2339</v>
      </c>
      <c r="C1" s="16"/>
      <c r="D1" s="16"/>
      <c r="E1" s="16"/>
      <c r="F1" s="16"/>
      <c r="G1" s="16"/>
      <c r="H1" s="16"/>
      <c r="I1" s="16"/>
      <c r="J1" s="16"/>
      <c r="K1" s="16"/>
      <c r="L1" s="16"/>
      <c r="M1" s="16"/>
      <c r="N1" s="16"/>
      <c r="O1" s="560"/>
      <c r="P1" s="16"/>
      <c r="Q1" s="16"/>
      <c r="R1" s="31"/>
      <c r="S1" s="48"/>
      <c r="T1" s="48"/>
      <c r="U1" s="48"/>
      <c r="V1" s="48"/>
      <c r="W1" s="48"/>
      <c r="X1" s="48"/>
      <c r="Y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row>
    <row r="2" spans="2:57" ht="3.75" customHeight="1">
      <c r="B2" s="1603"/>
      <c r="C2" s="359"/>
      <c r="D2" s="359"/>
      <c r="E2" s="359"/>
      <c r="F2" s="359"/>
      <c r="G2" s="359"/>
      <c r="H2" s="359"/>
      <c r="I2" s="359"/>
      <c r="J2" s="359"/>
      <c r="K2" s="359"/>
      <c r="L2" s="359"/>
      <c r="M2" s="359"/>
      <c r="N2" s="359"/>
      <c r="O2" s="359"/>
      <c r="P2" s="359"/>
      <c r="Q2" s="359"/>
      <c r="R2" s="31"/>
      <c r="S2" s="48"/>
      <c r="T2" s="48"/>
      <c r="V2" s="48"/>
      <c r="W2" s="48"/>
      <c r="X2" s="48"/>
      <c r="Y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row>
    <row r="3" spans="2:57" ht="3.75" customHeight="1">
      <c r="B3" s="1603"/>
      <c r="C3" s="412"/>
      <c r="D3" s="412"/>
      <c r="E3" s="412"/>
      <c r="F3" s="412"/>
      <c r="G3" s="412"/>
      <c r="H3" s="412"/>
      <c r="I3" s="412"/>
      <c r="J3" s="412"/>
      <c r="K3" s="412"/>
      <c r="L3" s="412"/>
      <c r="M3" s="412"/>
      <c r="N3" s="412"/>
      <c r="O3" s="412"/>
      <c r="P3" s="412"/>
      <c r="Q3" s="412"/>
      <c r="R3" s="31"/>
      <c r="S3" s="48"/>
      <c r="T3" s="1823" t="s">
        <v>1822</v>
      </c>
      <c r="U3" s="1890" t="s">
        <v>811</v>
      </c>
      <c r="V3" s="299"/>
      <c r="W3" s="16"/>
      <c r="X3" s="48"/>
      <c r="Y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row>
    <row r="4" spans="2:57" ht="12.75" customHeight="1">
      <c r="B4" s="1603"/>
      <c r="C4" s="416" t="str">
        <f>IF(AA7=4,AA8,IF(AA7=5,AA10,AA12))</f>
        <v>PAKIET 4.</v>
      </c>
      <c r="D4" s="409"/>
      <c r="E4" s="409"/>
      <c r="F4" s="409"/>
      <c r="G4" s="48"/>
      <c r="H4" s="409"/>
      <c r="I4" s="416" t="str">
        <f>IF(AA7=4,AC8,AC10)</f>
        <v>OCHRONA ZAGROŻONYCH GATUNKÓW PTAKÓW I SIEDLISK PRZYRODNICZYCH</v>
      </c>
      <c r="J4" s="409"/>
      <c r="K4" s="409"/>
      <c r="L4" s="409"/>
      <c r="M4" s="409"/>
      <c r="N4" s="409"/>
      <c r="O4" s="412"/>
      <c r="P4" s="409"/>
      <c r="Q4" s="409"/>
      <c r="R4" s="31"/>
      <c r="S4" s="48"/>
      <c r="T4" s="1892"/>
      <c r="U4" s="1891"/>
      <c r="V4" s="16"/>
      <c r="W4" s="16"/>
      <c r="X4" s="48"/>
      <c r="Y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row>
    <row r="5" spans="2:57" ht="13.5" customHeight="1">
      <c r="B5" s="2227" t="s">
        <v>89</v>
      </c>
      <c r="C5" s="353"/>
      <c r="D5" s="353"/>
      <c r="E5" s="353"/>
      <c r="F5" s="353"/>
      <c r="G5" s="48"/>
      <c r="H5" s="353"/>
      <c r="I5" s="416" t="str">
        <f>IF(AA7=4,AC9,IF(AA7=5,AC11,AC13))</f>
        <v xml:space="preserve">POZA OBSZARAMI NATURA 2000 </v>
      </c>
      <c r="J5" s="353"/>
      <c r="K5" s="353"/>
      <c r="L5" s="353"/>
      <c r="M5" s="353"/>
      <c r="N5" s="353"/>
      <c r="O5" s="409"/>
      <c r="P5" s="353"/>
      <c r="Q5" s="353"/>
      <c r="R5" s="31"/>
      <c r="S5" s="48"/>
      <c r="T5" s="1892"/>
      <c r="U5" s="1891"/>
      <c r="V5" s="2229" t="str">
        <f>"Płatności  w: "&amp;U7&amp;" roku - pakiet 4 "</f>
        <v xml:space="preserve">Płatności  w: 2016 roku - pakiet 4 </v>
      </c>
      <c r="W5" s="1915" t="str">
        <f>"Płatności  w: "&amp;U7&amp;" roku - pakiet 5 "</f>
        <v xml:space="preserve">Płatności  w: 2016 roku - pakiet 5 </v>
      </c>
      <c r="X5" s="48"/>
      <c r="Y5" s="48"/>
      <c r="Z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2:57" ht="24" customHeight="1">
      <c r="B6" s="2227"/>
      <c r="C6" s="354" t="s">
        <v>1983</v>
      </c>
      <c r="D6" s="354" t="s">
        <v>646</v>
      </c>
      <c r="E6" s="48"/>
      <c r="F6" s="48"/>
      <c r="G6" s="48"/>
      <c r="H6" s="48"/>
      <c r="I6" s="48"/>
      <c r="J6" s="48"/>
      <c r="K6" s="48"/>
      <c r="L6" s="48"/>
      <c r="M6" s="48"/>
      <c r="N6" s="48"/>
      <c r="O6" s="48"/>
      <c r="P6" s="48"/>
      <c r="Q6" s="48"/>
      <c r="R6" s="31"/>
      <c r="S6" s="48"/>
      <c r="T6" s="1892"/>
      <c r="U6" s="1891"/>
      <c r="V6" s="2230"/>
      <c r="W6" s="1916"/>
      <c r="X6" s="48"/>
      <c r="Y6" s="48"/>
      <c r="Z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row>
    <row r="7" spans="2:57" ht="40.5" customHeight="1">
      <c r="B7" s="1373"/>
      <c r="C7" s="2228" t="s">
        <v>794</v>
      </c>
      <c r="D7" s="2228"/>
      <c r="E7" s="2228"/>
      <c r="F7" s="2228"/>
      <c r="G7" s="2228"/>
      <c r="H7" s="2228"/>
      <c r="I7" s="2228" t="s">
        <v>1061</v>
      </c>
      <c r="J7" s="2228"/>
      <c r="K7" s="2228"/>
      <c r="L7" s="2228"/>
      <c r="M7" s="2228"/>
      <c r="N7" s="2228"/>
      <c r="O7" s="1220" t="s">
        <v>1422</v>
      </c>
      <c r="P7" s="1220" t="s">
        <v>813</v>
      </c>
      <c r="Q7" s="208" t="s">
        <v>579</v>
      </c>
      <c r="R7" s="31"/>
      <c r="S7" s="48"/>
      <c r="T7" s="1893"/>
      <c r="U7" s="56">
        <f>'Og s1'!K8</f>
        <v>2016</v>
      </c>
      <c r="V7" s="2231"/>
      <c r="W7" s="1917"/>
      <c r="X7" s="48"/>
      <c r="Y7" s="48"/>
      <c r="Z7" s="48"/>
      <c r="AA7" s="418">
        <f>'Pak4i5 s1'!AK7</f>
        <v>4</v>
      </c>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row>
    <row r="8" spans="2:57" ht="20.100000000000001" customHeight="1">
      <c r="B8" s="1245" t="str">
        <f>IF(O8&gt;0,"Wypełnione","")</f>
        <v/>
      </c>
      <c r="C8" s="2224">
        <f>'Og s3a'!C6</f>
        <v>0</v>
      </c>
      <c r="D8" s="2225"/>
      <c r="E8" s="2225"/>
      <c r="F8" s="2225"/>
      <c r="G8" s="2225"/>
      <c r="H8" s="2226"/>
      <c r="I8" s="2221">
        <f>'Og s3a'!E6</f>
        <v>0</v>
      </c>
      <c r="J8" s="2222"/>
      <c r="K8" s="2222"/>
      <c r="L8" s="2222"/>
      <c r="M8" s="2222"/>
      <c r="N8" s="2223"/>
      <c r="O8" s="978">
        <f>'Og s3a'!F6</f>
        <v>0</v>
      </c>
      <c r="P8" s="1236">
        <f>'Pak3 s1'!J29</f>
        <v>0</v>
      </c>
      <c r="Q8" s="1236" t="str">
        <f t="shared" ref="Q8:Q72" si="0">IF(AND(V8=0,W8=0),"",IF(AND(V8&gt;0,W8=0),V8,IF(AND(V8=0,W8&gt;0),W8,IF(AND(V8&gt;0,W8&gt;0),"Nie może być pak. 4 i 5 jednocześnie."))))</f>
        <v/>
      </c>
      <c r="R8" s="31"/>
      <c r="S8" s="48"/>
      <c r="T8" s="502">
        <f>'Og s3a'!G6</f>
        <v>0</v>
      </c>
      <c r="U8" s="57">
        <f>'Og s3a'!D6</f>
        <v>0</v>
      </c>
      <c r="V8" s="295">
        <f>Import!K4</f>
        <v>0</v>
      </c>
      <c r="W8" s="296">
        <f>Import!L4</f>
        <v>0</v>
      </c>
      <c r="X8" s="48"/>
      <c r="Y8" s="48"/>
      <c r="Z8" s="48"/>
      <c r="AA8" s="413" t="s">
        <v>1377</v>
      </c>
      <c r="AB8" s="359"/>
      <c r="AC8" s="413" t="s">
        <v>1378</v>
      </c>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row>
    <row r="9" spans="2:57" ht="20.100000000000001" customHeight="1">
      <c r="B9" s="1245" t="str">
        <f>IF(O9&gt;0,"Wypełnione","")</f>
        <v/>
      </c>
      <c r="C9" s="2224">
        <f>'Og s3a'!C7</f>
        <v>0</v>
      </c>
      <c r="D9" s="2225"/>
      <c r="E9" s="2225"/>
      <c r="F9" s="2225"/>
      <c r="G9" s="2225"/>
      <c r="H9" s="2226"/>
      <c r="I9" s="2221">
        <f>'Og s3a'!E7</f>
        <v>0</v>
      </c>
      <c r="J9" s="2222"/>
      <c r="K9" s="2222"/>
      <c r="L9" s="2222"/>
      <c r="M9" s="2222"/>
      <c r="N9" s="2223"/>
      <c r="O9" s="978">
        <f>'Og s3a'!F7</f>
        <v>0</v>
      </c>
      <c r="P9" s="1236">
        <f>'Pak3 s1'!J30</f>
        <v>0</v>
      </c>
      <c r="Q9" s="1236" t="str">
        <f t="shared" si="0"/>
        <v/>
      </c>
      <c r="R9" s="31"/>
      <c r="S9" s="48"/>
      <c r="T9" s="502">
        <f>'Og s3a'!G7</f>
        <v>0</v>
      </c>
      <c r="U9" s="57">
        <f>'Og s3a'!D7</f>
        <v>0</v>
      </c>
      <c r="V9" s="295">
        <f>Import!K5</f>
        <v>0</v>
      </c>
      <c r="W9" s="296">
        <f>Import!L5</f>
        <v>0</v>
      </c>
      <c r="X9" s="48"/>
      <c r="Y9" s="48"/>
      <c r="Z9" s="48"/>
      <c r="AA9" s="412"/>
      <c r="AB9" s="409"/>
      <c r="AC9" s="414" t="s">
        <v>1429</v>
      </c>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row>
    <row r="10" spans="2:57" ht="20.100000000000001" customHeight="1">
      <c r="B10" s="1245" t="str">
        <f t="shared" ref="B10:B73" si="1">IF(O10&gt;0,"Wypełnione","")</f>
        <v/>
      </c>
      <c r="C10" s="2224">
        <f>'Og s3a'!C8</f>
        <v>0</v>
      </c>
      <c r="D10" s="2225"/>
      <c r="E10" s="2225"/>
      <c r="F10" s="2225"/>
      <c r="G10" s="2225"/>
      <c r="H10" s="2226"/>
      <c r="I10" s="2221">
        <f>'Og s3a'!E8</f>
        <v>0</v>
      </c>
      <c r="J10" s="2222"/>
      <c r="K10" s="2222"/>
      <c r="L10" s="2222"/>
      <c r="M10" s="2222"/>
      <c r="N10" s="2223"/>
      <c r="O10" s="978">
        <f>'Og s3a'!F8</f>
        <v>0</v>
      </c>
      <c r="P10" s="1236">
        <f>'Pak3 s1'!J31</f>
        <v>0</v>
      </c>
      <c r="Q10" s="1236" t="str">
        <f t="shared" si="0"/>
        <v/>
      </c>
      <c r="R10" s="31"/>
      <c r="S10" s="48"/>
      <c r="T10" s="502">
        <f>'Og s3a'!G8</f>
        <v>0</v>
      </c>
      <c r="U10" s="57">
        <f>'Og s3a'!D8</f>
        <v>0</v>
      </c>
      <c r="V10" s="295">
        <f>Import!K6</f>
        <v>0</v>
      </c>
      <c r="W10" s="296">
        <f>Import!L6</f>
        <v>0</v>
      </c>
      <c r="X10" s="48"/>
      <c r="Y10" s="48"/>
      <c r="Z10" s="48"/>
      <c r="AA10" s="414" t="s">
        <v>1379</v>
      </c>
      <c r="AB10" s="409"/>
      <c r="AC10" s="414" t="s">
        <v>1380</v>
      </c>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row>
    <row r="11" spans="2:57" ht="20.100000000000001" customHeight="1">
      <c r="B11" s="1245" t="str">
        <f t="shared" si="1"/>
        <v/>
      </c>
      <c r="C11" s="2224">
        <f>'Og s3a'!C9</f>
        <v>0</v>
      </c>
      <c r="D11" s="2225"/>
      <c r="E11" s="2225"/>
      <c r="F11" s="2225"/>
      <c r="G11" s="2225"/>
      <c r="H11" s="2226"/>
      <c r="I11" s="2221">
        <f>'Og s3a'!E9</f>
        <v>0</v>
      </c>
      <c r="J11" s="2222"/>
      <c r="K11" s="2222"/>
      <c r="L11" s="2222"/>
      <c r="M11" s="2222"/>
      <c r="N11" s="2223"/>
      <c r="O11" s="978">
        <f>'Og s3a'!F9</f>
        <v>0</v>
      </c>
      <c r="P11" s="1236">
        <f>'Pak3 s1'!J32</f>
        <v>0</v>
      </c>
      <c r="Q11" s="1236" t="str">
        <f t="shared" si="0"/>
        <v/>
      </c>
      <c r="R11" s="31"/>
      <c r="S11" s="48"/>
      <c r="T11" s="502">
        <f>'Og s3a'!G9</f>
        <v>0</v>
      </c>
      <c r="U11" s="57">
        <f>'Og s3a'!D9</f>
        <v>0</v>
      </c>
      <c r="V11" s="295">
        <f>Import!K7</f>
        <v>0</v>
      </c>
      <c r="W11" s="296">
        <f>Import!L7</f>
        <v>0</v>
      </c>
      <c r="X11" s="48"/>
      <c r="Y11" s="48"/>
      <c r="Z11" s="48"/>
      <c r="AA11" s="409"/>
      <c r="AB11" s="409"/>
      <c r="AC11" s="414" t="s">
        <v>1430</v>
      </c>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row>
    <row r="12" spans="2:57" ht="20.100000000000001" customHeight="1">
      <c r="B12" s="1245" t="str">
        <f t="shared" si="1"/>
        <v/>
      </c>
      <c r="C12" s="2224">
        <f>'Og s3a'!C10</f>
        <v>0</v>
      </c>
      <c r="D12" s="2225"/>
      <c r="E12" s="2225"/>
      <c r="F12" s="2225"/>
      <c r="G12" s="2225"/>
      <c r="H12" s="2226"/>
      <c r="I12" s="2221">
        <f>'Og s3a'!E10</f>
        <v>0</v>
      </c>
      <c r="J12" s="2222"/>
      <c r="K12" s="2222"/>
      <c r="L12" s="2222"/>
      <c r="M12" s="2222"/>
      <c r="N12" s="2223"/>
      <c r="O12" s="978">
        <f>'Og s3a'!F10</f>
        <v>0</v>
      </c>
      <c r="P12" s="1236">
        <f>'Pak3 s1'!J33</f>
        <v>0</v>
      </c>
      <c r="Q12" s="1236" t="str">
        <f t="shared" si="0"/>
        <v/>
      </c>
      <c r="R12" s="31"/>
      <c r="S12" s="48"/>
      <c r="T12" s="502">
        <f>'Og s3a'!G10</f>
        <v>0</v>
      </c>
      <c r="U12" s="57">
        <f>'Og s3a'!D10</f>
        <v>0</v>
      </c>
      <c r="V12" s="295">
        <f>Import!K8</f>
        <v>0</v>
      </c>
      <c r="W12" s="296">
        <f>Import!L8</f>
        <v>0</v>
      </c>
      <c r="X12" s="48"/>
      <c r="Y12" s="48"/>
      <c r="Z12" s="48"/>
      <c r="AA12" s="419" t="s">
        <v>1726</v>
      </c>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row>
    <row r="13" spans="2:57" ht="20.100000000000001" customHeight="1">
      <c r="B13" s="1245" t="str">
        <f t="shared" si="1"/>
        <v/>
      </c>
      <c r="C13" s="2224">
        <f>'Og s3a'!C11</f>
        <v>0</v>
      </c>
      <c r="D13" s="2225"/>
      <c r="E13" s="2225"/>
      <c r="F13" s="2225"/>
      <c r="G13" s="2225"/>
      <c r="H13" s="2226"/>
      <c r="I13" s="2221">
        <f>'Og s3a'!E11</f>
        <v>0</v>
      </c>
      <c r="J13" s="2222"/>
      <c r="K13" s="2222"/>
      <c r="L13" s="2222"/>
      <c r="M13" s="2222"/>
      <c r="N13" s="2223"/>
      <c r="O13" s="978">
        <f>'Og s3a'!F11</f>
        <v>0</v>
      </c>
      <c r="P13" s="1236">
        <f>'Pak3 s1'!J34</f>
        <v>0</v>
      </c>
      <c r="Q13" s="1236" t="str">
        <f t="shared" si="0"/>
        <v/>
      </c>
      <c r="R13" s="31"/>
      <c r="S13" s="48"/>
      <c r="T13" s="502">
        <f>'Og s3a'!G11</f>
        <v>0</v>
      </c>
      <c r="U13" s="57">
        <f>'Og s3a'!D11</f>
        <v>0</v>
      </c>
      <c r="V13" s="295">
        <f>Import!K9</f>
        <v>0</v>
      </c>
      <c r="W13" s="296">
        <f>Import!L9</f>
        <v>0</v>
      </c>
      <c r="X13" s="48"/>
      <c r="Y13" s="48"/>
      <c r="Z13" s="48"/>
      <c r="AA13" s="48"/>
      <c r="AB13" s="48"/>
      <c r="AC13" s="419" t="s">
        <v>1386</v>
      </c>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row>
    <row r="14" spans="2:57" ht="20.100000000000001" customHeight="1">
      <c r="B14" s="1245" t="str">
        <f t="shared" si="1"/>
        <v/>
      </c>
      <c r="C14" s="2224">
        <f>'Og s3a'!C12</f>
        <v>0</v>
      </c>
      <c r="D14" s="2225"/>
      <c r="E14" s="2225"/>
      <c r="F14" s="2225"/>
      <c r="G14" s="2225"/>
      <c r="H14" s="2226"/>
      <c r="I14" s="2221">
        <f>'Og s3a'!E12</f>
        <v>0</v>
      </c>
      <c r="J14" s="2222"/>
      <c r="K14" s="2222"/>
      <c r="L14" s="2222"/>
      <c r="M14" s="2222"/>
      <c r="N14" s="2223"/>
      <c r="O14" s="978">
        <f>'Og s3a'!F12</f>
        <v>0</v>
      </c>
      <c r="P14" s="1236">
        <f>'Pak3 s1'!J35</f>
        <v>0</v>
      </c>
      <c r="Q14" s="1236" t="str">
        <f t="shared" si="0"/>
        <v/>
      </c>
      <c r="R14" s="31"/>
      <c r="S14" s="48"/>
      <c r="T14" s="502">
        <f>'Og s3a'!G12</f>
        <v>0</v>
      </c>
      <c r="U14" s="57">
        <f>'Og s3a'!D12</f>
        <v>0</v>
      </c>
      <c r="V14" s="295">
        <f>Import!K10</f>
        <v>0</v>
      </c>
      <c r="W14" s="296">
        <f>Import!L10</f>
        <v>0</v>
      </c>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row>
    <row r="15" spans="2:57" ht="20.100000000000001" customHeight="1">
      <c r="B15" s="1245" t="str">
        <f t="shared" si="1"/>
        <v/>
      </c>
      <c r="C15" s="2224">
        <f>'Og s3a'!C13</f>
        <v>0</v>
      </c>
      <c r="D15" s="2225"/>
      <c r="E15" s="2225"/>
      <c r="F15" s="2225"/>
      <c r="G15" s="2225"/>
      <c r="H15" s="2226"/>
      <c r="I15" s="2221">
        <f>'Og s3a'!E13</f>
        <v>0</v>
      </c>
      <c r="J15" s="2222"/>
      <c r="K15" s="2222"/>
      <c r="L15" s="2222"/>
      <c r="M15" s="2222"/>
      <c r="N15" s="2223"/>
      <c r="O15" s="978">
        <f>'Og s3a'!F13</f>
        <v>0</v>
      </c>
      <c r="P15" s="1236">
        <f>'Pak3 s1'!J36</f>
        <v>0</v>
      </c>
      <c r="Q15" s="1236" t="str">
        <f t="shared" si="0"/>
        <v/>
      </c>
      <c r="R15" s="31"/>
      <c r="S15" s="48"/>
      <c r="T15" s="502">
        <f>'Og s3a'!G13</f>
        <v>0</v>
      </c>
      <c r="U15" s="57">
        <f>'Og s3a'!D13</f>
        <v>0</v>
      </c>
      <c r="V15" s="295">
        <f>Import!K11</f>
        <v>0</v>
      </c>
      <c r="W15" s="296">
        <f>Import!L11</f>
        <v>0</v>
      </c>
      <c r="X15" s="48"/>
      <c r="Y15" s="48"/>
      <c r="Z15" s="48"/>
      <c r="AA15" s="329"/>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row>
    <row r="16" spans="2:57" ht="20.100000000000001" customHeight="1">
      <c r="B16" s="1245" t="str">
        <f t="shared" si="1"/>
        <v/>
      </c>
      <c r="C16" s="2224">
        <f>'Og s3a'!C14</f>
        <v>0</v>
      </c>
      <c r="D16" s="2225"/>
      <c r="E16" s="2225"/>
      <c r="F16" s="2225"/>
      <c r="G16" s="2225"/>
      <c r="H16" s="2226"/>
      <c r="I16" s="2221">
        <f>'Og s3a'!E14</f>
        <v>0</v>
      </c>
      <c r="J16" s="2222"/>
      <c r="K16" s="2222"/>
      <c r="L16" s="2222"/>
      <c r="M16" s="2222"/>
      <c r="N16" s="2223"/>
      <c r="O16" s="978">
        <f>'Og s3a'!F14</f>
        <v>0</v>
      </c>
      <c r="P16" s="1236">
        <f>'Pak3 s1'!J37</f>
        <v>0</v>
      </c>
      <c r="Q16" s="1236" t="str">
        <f t="shared" si="0"/>
        <v/>
      </c>
      <c r="R16" s="31"/>
      <c r="S16" s="48"/>
      <c r="T16" s="502">
        <f>'Og s3a'!G14</f>
        <v>0</v>
      </c>
      <c r="U16" s="57">
        <f>'Og s3a'!D14</f>
        <v>0</v>
      </c>
      <c r="V16" s="295">
        <f>Import!K12</f>
        <v>0</v>
      </c>
      <c r="W16" s="296">
        <f>Import!L12</f>
        <v>0</v>
      </c>
      <c r="X16" s="48"/>
      <c r="Y16" s="48"/>
      <c r="Z16" s="48"/>
      <c r="AA16" s="329" t="s">
        <v>2345</v>
      </c>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row>
    <row r="17" spans="2:57" ht="20.100000000000001" customHeight="1">
      <c r="B17" s="1245" t="str">
        <f t="shared" si="1"/>
        <v/>
      </c>
      <c r="C17" s="2224">
        <f>'Og s3a'!C15</f>
        <v>0</v>
      </c>
      <c r="D17" s="2225"/>
      <c r="E17" s="2225"/>
      <c r="F17" s="2225"/>
      <c r="G17" s="2225"/>
      <c r="H17" s="2226"/>
      <c r="I17" s="2221">
        <f>'Og s3a'!E15</f>
        <v>0</v>
      </c>
      <c r="J17" s="2222"/>
      <c r="K17" s="2222"/>
      <c r="L17" s="2222"/>
      <c r="M17" s="2222"/>
      <c r="N17" s="2223"/>
      <c r="O17" s="978">
        <f>'Og s3a'!F15</f>
        <v>0</v>
      </c>
      <c r="P17" s="1236">
        <f>'Pak3 s1'!J38</f>
        <v>0</v>
      </c>
      <c r="Q17" s="1236" t="str">
        <f t="shared" si="0"/>
        <v/>
      </c>
      <c r="R17" s="31"/>
      <c r="S17" s="48"/>
      <c r="T17" s="502">
        <f>'Og s3a'!G15</f>
        <v>0</v>
      </c>
      <c r="U17" s="57">
        <f>'Og s3a'!D15</f>
        <v>0</v>
      </c>
      <c r="V17" s="295">
        <f>Import!K13</f>
        <v>0</v>
      </c>
      <c r="W17" s="296">
        <f>Import!L13</f>
        <v>0</v>
      </c>
      <c r="X17" s="48"/>
      <c r="Y17" s="48"/>
      <c r="Z17" s="48"/>
      <c r="AA17" s="329" t="s">
        <v>2346</v>
      </c>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row>
    <row r="18" spans="2:57" ht="20.100000000000001" customHeight="1">
      <c r="B18" s="1245" t="str">
        <f t="shared" si="1"/>
        <v/>
      </c>
      <c r="C18" s="2224">
        <f>'Og s3a'!C16</f>
        <v>0</v>
      </c>
      <c r="D18" s="2225"/>
      <c r="E18" s="2225"/>
      <c r="F18" s="2225"/>
      <c r="G18" s="2225"/>
      <c r="H18" s="2226"/>
      <c r="I18" s="2221">
        <f>'Og s3a'!E16</f>
        <v>0</v>
      </c>
      <c r="J18" s="2222"/>
      <c r="K18" s="2222"/>
      <c r="L18" s="2222"/>
      <c r="M18" s="2222"/>
      <c r="N18" s="2223"/>
      <c r="O18" s="978">
        <f>'Og s3a'!F16</f>
        <v>0</v>
      </c>
      <c r="P18" s="1236">
        <f>'Pak3 s1'!J39</f>
        <v>0</v>
      </c>
      <c r="Q18" s="1236" t="str">
        <f t="shared" si="0"/>
        <v/>
      </c>
      <c r="R18" s="31"/>
      <c r="S18" s="48"/>
      <c r="T18" s="502">
        <f>'Og s3a'!G16</f>
        <v>0</v>
      </c>
      <c r="U18" s="57">
        <f>'Og s3a'!D16</f>
        <v>0</v>
      </c>
      <c r="V18" s="295">
        <f>Import!K14</f>
        <v>0</v>
      </c>
      <c r="W18" s="296">
        <f>Import!L14</f>
        <v>0</v>
      </c>
      <c r="X18" s="48"/>
      <c r="Y18" s="48"/>
      <c r="Z18" s="48"/>
      <c r="AA18" s="329" t="s">
        <v>2347</v>
      </c>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c r="BC18" s="48"/>
      <c r="BD18" s="48"/>
      <c r="BE18" s="48"/>
    </row>
    <row r="19" spans="2:57" ht="20.100000000000001" customHeight="1">
      <c r="B19" s="1245" t="str">
        <f t="shared" si="1"/>
        <v/>
      </c>
      <c r="C19" s="2224">
        <f>'Og s3a'!C17</f>
        <v>0</v>
      </c>
      <c r="D19" s="2225"/>
      <c r="E19" s="2225"/>
      <c r="F19" s="2225"/>
      <c r="G19" s="2225"/>
      <c r="H19" s="2226"/>
      <c r="I19" s="2221">
        <f>'Og s3a'!E17</f>
        <v>0</v>
      </c>
      <c r="J19" s="2222"/>
      <c r="K19" s="2222"/>
      <c r="L19" s="2222"/>
      <c r="M19" s="2222"/>
      <c r="N19" s="2223"/>
      <c r="O19" s="978">
        <f>'Og s3a'!F17</f>
        <v>0</v>
      </c>
      <c r="P19" s="1236">
        <f>'Pak3 s1'!J40</f>
        <v>0</v>
      </c>
      <c r="Q19" s="1236" t="str">
        <f t="shared" si="0"/>
        <v/>
      </c>
      <c r="R19" s="31"/>
      <c r="S19" s="48"/>
      <c r="T19" s="502">
        <f>'Og s3a'!G17</f>
        <v>0</v>
      </c>
      <c r="U19" s="57">
        <f>'Og s3a'!D17</f>
        <v>0</v>
      </c>
      <c r="V19" s="295">
        <f>Import!K15</f>
        <v>0</v>
      </c>
      <c r="W19" s="296">
        <f>Import!L15</f>
        <v>0</v>
      </c>
      <c r="X19" s="48"/>
      <c r="Y19" s="48"/>
      <c r="Z19" s="48"/>
      <c r="AA19" s="329" t="s">
        <v>2348</v>
      </c>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row>
    <row r="20" spans="2:57" ht="20.100000000000001" customHeight="1">
      <c r="B20" s="1245" t="str">
        <f t="shared" si="1"/>
        <v/>
      </c>
      <c r="C20" s="2224">
        <f>'Og s3a'!C18</f>
        <v>0</v>
      </c>
      <c r="D20" s="2225"/>
      <c r="E20" s="2225"/>
      <c r="F20" s="2225"/>
      <c r="G20" s="2225"/>
      <c r="H20" s="2226"/>
      <c r="I20" s="2221">
        <f>'Og s3a'!E18</f>
        <v>0</v>
      </c>
      <c r="J20" s="2222"/>
      <c r="K20" s="2222"/>
      <c r="L20" s="2222"/>
      <c r="M20" s="2222"/>
      <c r="N20" s="2223"/>
      <c r="O20" s="978">
        <f>'Og s3a'!F18</f>
        <v>0</v>
      </c>
      <c r="P20" s="1236">
        <f>'Pak3 s1'!J41</f>
        <v>0</v>
      </c>
      <c r="Q20" s="1236" t="str">
        <f t="shared" si="0"/>
        <v/>
      </c>
      <c r="R20" s="31"/>
      <c r="S20" s="48"/>
      <c r="T20" s="502">
        <f>'Og s3a'!G18</f>
        <v>0</v>
      </c>
      <c r="U20" s="57">
        <f>'Og s3a'!D18</f>
        <v>0</v>
      </c>
      <c r="V20" s="295">
        <f>Import!K16</f>
        <v>0</v>
      </c>
      <c r="W20" s="296">
        <f>Import!L16</f>
        <v>0</v>
      </c>
      <c r="X20" s="48"/>
      <c r="Y20" s="48"/>
      <c r="Z20" s="48"/>
      <c r="AA20" s="329" t="s">
        <v>2349</v>
      </c>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row>
    <row r="21" spans="2:57" ht="20.100000000000001" customHeight="1">
      <c r="B21" s="1245" t="str">
        <f t="shared" si="1"/>
        <v/>
      </c>
      <c r="C21" s="2224">
        <f>'Og s3a'!C19</f>
        <v>0</v>
      </c>
      <c r="D21" s="2225"/>
      <c r="E21" s="2225"/>
      <c r="F21" s="2225"/>
      <c r="G21" s="2225"/>
      <c r="H21" s="2226"/>
      <c r="I21" s="2221">
        <f>'Og s3a'!E19</f>
        <v>0</v>
      </c>
      <c r="J21" s="2222"/>
      <c r="K21" s="2222"/>
      <c r="L21" s="2222"/>
      <c r="M21" s="2222"/>
      <c r="N21" s="2223"/>
      <c r="O21" s="978">
        <f>'Og s3a'!F19</f>
        <v>0</v>
      </c>
      <c r="P21" s="1236">
        <f>'Pak3 s1'!J42</f>
        <v>0</v>
      </c>
      <c r="Q21" s="1236" t="str">
        <f t="shared" si="0"/>
        <v/>
      </c>
      <c r="R21" s="31"/>
      <c r="S21" s="48"/>
      <c r="T21" s="502">
        <f>'Og s3a'!G19</f>
        <v>0</v>
      </c>
      <c r="U21" s="57">
        <f>'Og s3a'!D19</f>
        <v>0</v>
      </c>
      <c r="V21" s="295">
        <f>Import!K17</f>
        <v>0</v>
      </c>
      <c r="W21" s="296">
        <f>Import!L17</f>
        <v>0</v>
      </c>
      <c r="X21" s="48"/>
      <c r="Y21" s="48"/>
      <c r="Z21" s="48"/>
      <c r="AA21" s="329" t="s">
        <v>2350</v>
      </c>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row>
    <row r="22" spans="2:57" ht="20.100000000000001" customHeight="1">
      <c r="B22" s="1245" t="str">
        <f t="shared" si="1"/>
        <v/>
      </c>
      <c r="C22" s="2224">
        <f>'Og s3a'!C20</f>
        <v>0</v>
      </c>
      <c r="D22" s="2225"/>
      <c r="E22" s="2225"/>
      <c r="F22" s="2225"/>
      <c r="G22" s="2225"/>
      <c r="H22" s="2226"/>
      <c r="I22" s="2221">
        <f>'Og s3a'!E20</f>
        <v>0</v>
      </c>
      <c r="J22" s="2222"/>
      <c r="K22" s="2222"/>
      <c r="L22" s="2222"/>
      <c r="M22" s="2222"/>
      <c r="N22" s="2223"/>
      <c r="O22" s="978">
        <f>'Og s3a'!F20</f>
        <v>0</v>
      </c>
      <c r="P22" s="1236">
        <f>'Pak3 s1'!J43</f>
        <v>0</v>
      </c>
      <c r="Q22" s="1236" t="str">
        <f t="shared" si="0"/>
        <v/>
      </c>
      <c r="R22" s="31"/>
      <c r="S22" s="48"/>
      <c r="T22" s="502">
        <f>'Og s3a'!G20</f>
        <v>0</v>
      </c>
      <c r="U22" s="57">
        <f>'Og s3a'!D20</f>
        <v>0</v>
      </c>
      <c r="V22" s="295">
        <f>Import!K18</f>
        <v>0</v>
      </c>
      <c r="W22" s="296">
        <f>Import!L18</f>
        <v>0</v>
      </c>
      <c r="X22" s="48"/>
      <c r="Y22" s="48"/>
      <c r="Z22" s="48"/>
      <c r="AA22" s="329" t="s">
        <v>2351</v>
      </c>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row>
    <row r="23" spans="2:57" ht="20.100000000000001" customHeight="1">
      <c r="B23" s="1245" t="str">
        <f t="shared" si="1"/>
        <v/>
      </c>
      <c r="C23" s="2224">
        <f>'Og s3a'!C21</f>
        <v>0</v>
      </c>
      <c r="D23" s="2225"/>
      <c r="E23" s="2225"/>
      <c r="F23" s="2225"/>
      <c r="G23" s="2225"/>
      <c r="H23" s="2226"/>
      <c r="I23" s="2221">
        <f>'Og s3a'!E21</f>
        <v>0</v>
      </c>
      <c r="J23" s="2222"/>
      <c r="K23" s="2222"/>
      <c r="L23" s="2222"/>
      <c r="M23" s="2222"/>
      <c r="N23" s="2223"/>
      <c r="O23" s="978">
        <f>'Og s3a'!F21</f>
        <v>0</v>
      </c>
      <c r="P23" s="1236">
        <f>'Pak3 s1'!J44</f>
        <v>0</v>
      </c>
      <c r="Q23" s="1236" t="str">
        <f t="shared" si="0"/>
        <v/>
      </c>
      <c r="R23" s="31"/>
      <c r="S23" s="48"/>
      <c r="T23" s="502">
        <f>'Og s3a'!G21</f>
        <v>0</v>
      </c>
      <c r="U23" s="57">
        <f>'Og s3a'!D21</f>
        <v>0</v>
      </c>
      <c r="V23" s="295">
        <f>Import!K19</f>
        <v>0</v>
      </c>
      <c r="W23" s="296">
        <f>Import!L19</f>
        <v>0</v>
      </c>
      <c r="X23" s="48"/>
      <c r="Y23" s="48"/>
      <c r="Z23" s="48"/>
      <c r="AA23" s="329" t="s">
        <v>2352</v>
      </c>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row>
    <row r="24" spans="2:57" ht="20.100000000000001" customHeight="1">
      <c r="B24" s="1245" t="str">
        <f t="shared" si="1"/>
        <v/>
      </c>
      <c r="C24" s="2224">
        <f>'Og s3a'!C22</f>
        <v>0</v>
      </c>
      <c r="D24" s="2225"/>
      <c r="E24" s="2225"/>
      <c r="F24" s="2225"/>
      <c r="G24" s="2225"/>
      <c r="H24" s="2226"/>
      <c r="I24" s="2221">
        <f>'Og s3a'!E22</f>
        <v>0</v>
      </c>
      <c r="J24" s="2222"/>
      <c r="K24" s="2222"/>
      <c r="L24" s="2222"/>
      <c r="M24" s="2222"/>
      <c r="N24" s="2223"/>
      <c r="O24" s="978">
        <f>'Og s3a'!F22</f>
        <v>0</v>
      </c>
      <c r="P24" s="1236">
        <f>'Pak3 s1'!J45</f>
        <v>0</v>
      </c>
      <c r="Q24" s="1236" t="str">
        <f t="shared" si="0"/>
        <v/>
      </c>
      <c r="R24" s="31"/>
      <c r="S24" s="48"/>
      <c r="T24" s="502">
        <f>'Og s3a'!G22</f>
        <v>0</v>
      </c>
      <c r="U24" s="57">
        <f>'Og s3a'!D22</f>
        <v>0</v>
      </c>
      <c r="V24" s="295">
        <f>Import!K20</f>
        <v>0</v>
      </c>
      <c r="W24" s="296">
        <f>Import!L20</f>
        <v>0</v>
      </c>
      <c r="X24" s="48"/>
      <c r="Y24" s="48"/>
      <c r="Z24" s="48"/>
      <c r="AA24" s="329" t="s">
        <v>2353</v>
      </c>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row>
    <row r="25" spans="2:57" ht="20.100000000000001" customHeight="1">
      <c r="B25" s="1245" t="str">
        <f t="shared" si="1"/>
        <v/>
      </c>
      <c r="C25" s="2224">
        <f>'Og s3a'!C23</f>
        <v>0</v>
      </c>
      <c r="D25" s="2225"/>
      <c r="E25" s="2225"/>
      <c r="F25" s="2225"/>
      <c r="G25" s="2225"/>
      <c r="H25" s="2226"/>
      <c r="I25" s="2221">
        <f>'Og s3a'!E23</f>
        <v>0</v>
      </c>
      <c r="J25" s="2222"/>
      <c r="K25" s="2222"/>
      <c r="L25" s="2222"/>
      <c r="M25" s="2222"/>
      <c r="N25" s="2223"/>
      <c r="O25" s="978">
        <f>'Og s3a'!F23</f>
        <v>0</v>
      </c>
      <c r="P25" s="1236">
        <f>'Pak3 s1'!J46</f>
        <v>0</v>
      </c>
      <c r="Q25" s="1236" t="str">
        <f t="shared" si="0"/>
        <v/>
      </c>
      <c r="R25" s="31"/>
      <c r="S25" s="48"/>
      <c r="T25" s="502">
        <f>'Og s3a'!G23</f>
        <v>0</v>
      </c>
      <c r="U25" s="57">
        <f>'Og s3a'!D23</f>
        <v>0</v>
      </c>
      <c r="V25" s="295">
        <f>Import!K21</f>
        <v>0</v>
      </c>
      <c r="W25" s="296">
        <f>Import!L21</f>
        <v>0</v>
      </c>
      <c r="X25" s="48"/>
      <c r="Y25" s="48"/>
      <c r="Z25" s="48"/>
      <c r="AA25" s="329" t="s">
        <v>2354</v>
      </c>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row>
    <row r="26" spans="2:57" ht="20.100000000000001" customHeight="1">
      <c r="B26" s="1245" t="str">
        <f t="shared" si="1"/>
        <v/>
      </c>
      <c r="C26" s="2224">
        <f>'Og s3a'!C24</f>
        <v>0</v>
      </c>
      <c r="D26" s="2225"/>
      <c r="E26" s="2225"/>
      <c r="F26" s="2225"/>
      <c r="G26" s="2225"/>
      <c r="H26" s="2226"/>
      <c r="I26" s="2221">
        <f>'Og s3a'!E24</f>
        <v>0</v>
      </c>
      <c r="J26" s="2222"/>
      <c r="K26" s="2222"/>
      <c r="L26" s="2222"/>
      <c r="M26" s="2222"/>
      <c r="N26" s="2223"/>
      <c r="O26" s="978">
        <f>'Og s3a'!F24</f>
        <v>0</v>
      </c>
      <c r="P26" s="1236">
        <f>'Pak3 s1'!J47</f>
        <v>0</v>
      </c>
      <c r="Q26" s="1236" t="str">
        <f t="shared" si="0"/>
        <v/>
      </c>
      <c r="R26" s="31"/>
      <c r="S26" s="48"/>
      <c r="T26" s="502">
        <f>'Og s3a'!G24</f>
        <v>0</v>
      </c>
      <c r="U26" s="57">
        <f>'Og s3a'!D24</f>
        <v>0</v>
      </c>
      <c r="V26" s="295">
        <f>Import!K22</f>
        <v>0</v>
      </c>
      <c r="W26" s="296">
        <f>Import!L22</f>
        <v>0</v>
      </c>
      <c r="X26" s="48"/>
      <c r="Y26" s="48"/>
      <c r="Z26" s="48"/>
      <c r="AA26" s="329"/>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row>
    <row r="27" spans="2:57" ht="20.100000000000001" customHeight="1">
      <c r="B27" s="1245" t="str">
        <f t="shared" si="1"/>
        <v/>
      </c>
      <c r="C27" s="2224">
        <f>'Og s3a'!C25</f>
        <v>0</v>
      </c>
      <c r="D27" s="2225"/>
      <c r="E27" s="2225"/>
      <c r="F27" s="2225"/>
      <c r="G27" s="2225"/>
      <c r="H27" s="2226"/>
      <c r="I27" s="2221">
        <f>'Og s3a'!E25</f>
        <v>0</v>
      </c>
      <c r="J27" s="2222"/>
      <c r="K27" s="2222"/>
      <c r="L27" s="2222"/>
      <c r="M27" s="2222"/>
      <c r="N27" s="2223"/>
      <c r="O27" s="978">
        <f>'Og s3a'!F25</f>
        <v>0</v>
      </c>
      <c r="P27" s="1236">
        <f>'Pak3 s1'!J48</f>
        <v>0</v>
      </c>
      <c r="Q27" s="1236" t="str">
        <f t="shared" si="0"/>
        <v/>
      </c>
      <c r="R27" s="31"/>
      <c r="S27" s="48"/>
      <c r="T27" s="502">
        <f>'Og s3a'!G25</f>
        <v>0</v>
      </c>
      <c r="U27" s="57">
        <f>'Og s3a'!D25</f>
        <v>0</v>
      </c>
      <c r="V27" s="295">
        <f>Import!K23</f>
        <v>0</v>
      </c>
      <c r="W27" s="296">
        <f>Import!L23</f>
        <v>0</v>
      </c>
      <c r="X27" s="48"/>
      <c r="Y27" s="48"/>
      <c r="Z27" s="48"/>
      <c r="AA27" s="329" t="s">
        <v>2355</v>
      </c>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row>
    <row r="28" spans="2:57" ht="20.100000000000001" customHeight="1">
      <c r="B28" s="1245" t="str">
        <f t="shared" si="1"/>
        <v/>
      </c>
      <c r="C28" s="2224">
        <f>'Og s3a'!C26</f>
        <v>0</v>
      </c>
      <c r="D28" s="2225"/>
      <c r="E28" s="2225"/>
      <c r="F28" s="2225"/>
      <c r="G28" s="2225"/>
      <c r="H28" s="2226"/>
      <c r="I28" s="2221">
        <f>'Og s3a'!E26</f>
        <v>0</v>
      </c>
      <c r="J28" s="2222"/>
      <c r="K28" s="2222"/>
      <c r="L28" s="2222"/>
      <c r="M28" s="2222"/>
      <c r="N28" s="2223"/>
      <c r="O28" s="978">
        <f>'Og s3a'!F26</f>
        <v>0</v>
      </c>
      <c r="P28" s="1236">
        <f>'Pak3 s1'!J49</f>
        <v>0</v>
      </c>
      <c r="Q28" s="1236" t="str">
        <f t="shared" si="0"/>
        <v/>
      </c>
      <c r="R28" s="31"/>
      <c r="S28" s="48"/>
      <c r="T28" s="502">
        <f>'Og s3a'!G26</f>
        <v>0</v>
      </c>
      <c r="U28" s="57">
        <f>'Og s3a'!D26</f>
        <v>0</v>
      </c>
      <c r="V28" s="295">
        <f>Import!K24</f>
        <v>0</v>
      </c>
      <c r="W28" s="296">
        <f>Import!L24</f>
        <v>0</v>
      </c>
      <c r="X28" s="48"/>
      <c r="Y28" s="48"/>
      <c r="Z28" s="48"/>
      <c r="AA28" s="329" t="s">
        <v>2356</v>
      </c>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row>
    <row r="29" spans="2:57" ht="20.100000000000001" customHeight="1">
      <c r="B29" s="1245" t="str">
        <f t="shared" si="1"/>
        <v/>
      </c>
      <c r="C29" s="2224">
        <f>'Og s3a'!C27</f>
        <v>0</v>
      </c>
      <c r="D29" s="2225"/>
      <c r="E29" s="2225"/>
      <c r="F29" s="2225"/>
      <c r="G29" s="2225"/>
      <c r="H29" s="2226"/>
      <c r="I29" s="2221">
        <f>'Og s3a'!E27</f>
        <v>0</v>
      </c>
      <c r="J29" s="2222"/>
      <c r="K29" s="2222"/>
      <c r="L29" s="2222"/>
      <c r="M29" s="2222"/>
      <c r="N29" s="2223"/>
      <c r="O29" s="978">
        <f>'Og s3a'!F27</f>
        <v>0</v>
      </c>
      <c r="P29" s="1236">
        <f>'Pak3 s1'!J50</f>
        <v>0</v>
      </c>
      <c r="Q29" s="1236" t="str">
        <f t="shared" si="0"/>
        <v/>
      </c>
      <c r="R29" s="31"/>
      <c r="S29" s="48"/>
      <c r="T29" s="502">
        <f>'Og s3a'!G27</f>
        <v>0</v>
      </c>
      <c r="U29" s="57">
        <f>'Og s3a'!D27</f>
        <v>0</v>
      </c>
      <c r="V29" s="295">
        <f>Import!K25</f>
        <v>0</v>
      </c>
      <c r="W29" s="296">
        <f>Import!L25</f>
        <v>0</v>
      </c>
      <c r="X29" s="48"/>
      <c r="Y29" s="48"/>
      <c r="Z29" s="48"/>
      <c r="AA29" s="329" t="s">
        <v>2357</v>
      </c>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row>
    <row r="30" spans="2:57" ht="20.100000000000001" customHeight="1">
      <c r="B30" s="1245" t="str">
        <f t="shared" si="1"/>
        <v/>
      </c>
      <c r="C30" s="2224">
        <f>'Og s3a'!C28</f>
        <v>0</v>
      </c>
      <c r="D30" s="2225"/>
      <c r="E30" s="2225"/>
      <c r="F30" s="2225"/>
      <c r="G30" s="2225"/>
      <c r="H30" s="2226"/>
      <c r="I30" s="2221">
        <f>'Og s3a'!E28</f>
        <v>0</v>
      </c>
      <c r="J30" s="2222"/>
      <c r="K30" s="2222"/>
      <c r="L30" s="2222"/>
      <c r="M30" s="2222"/>
      <c r="N30" s="2223"/>
      <c r="O30" s="978">
        <f>'Og s3a'!F28</f>
        <v>0</v>
      </c>
      <c r="P30" s="1236">
        <f>'Pak3 s1'!J51</f>
        <v>0</v>
      </c>
      <c r="Q30" s="1236" t="str">
        <f t="shared" si="0"/>
        <v/>
      </c>
      <c r="R30" s="31"/>
      <c r="S30" s="48"/>
      <c r="T30" s="502">
        <f>'Og s3a'!G28</f>
        <v>0</v>
      </c>
      <c r="U30" s="57">
        <f>'Og s3a'!D28</f>
        <v>0</v>
      </c>
      <c r="V30" s="295">
        <f>Import!K26</f>
        <v>0</v>
      </c>
      <c r="W30" s="296">
        <f>Import!L26</f>
        <v>0</v>
      </c>
      <c r="X30" s="48"/>
      <c r="Y30" s="48"/>
      <c r="Z30" s="48"/>
      <c r="AA30" s="329" t="s">
        <v>2358</v>
      </c>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row>
    <row r="31" spans="2:57" ht="20.100000000000001" customHeight="1">
      <c r="B31" s="1245" t="str">
        <f t="shared" si="1"/>
        <v/>
      </c>
      <c r="C31" s="2224">
        <f>'Og s3a'!C29</f>
        <v>0</v>
      </c>
      <c r="D31" s="2225"/>
      <c r="E31" s="2225"/>
      <c r="F31" s="2225"/>
      <c r="G31" s="2225"/>
      <c r="H31" s="2226"/>
      <c r="I31" s="2221">
        <f>'Og s3a'!E29</f>
        <v>0</v>
      </c>
      <c r="J31" s="2222"/>
      <c r="K31" s="2222"/>
      <c r="L31" s="2222"/>
      <c r="M31" s="2222"/>
      <c r="N31" s="2223"/>
      <c r="O31" s="978">
        <f>'Og s3a'!F29</f>
        <v>0</v>
      </c>
      <c r="P31" s="1236">
        <f>'Pak3 s1'!J52</f>
        <v>0</v>
      </c>
      <c r="Q31" s="1236" t="str">
        <f t="shared" si="0"/>
        <v/>
      </c>
      <c r="R31" s="31"/>
      <c r="S31" s="48"/>
      <c r="T31" s="502">
        <f>'Og s3a'!G29</f>
        <v>0</v>
      </c>
      <c r="U31" s="57">
        <f>'Og s3a'!D29</f>
        <v>0</v>
      </c>
      <c r="V31" s="295">
        <f>Import!K27</f>
        <v>0</v>
      </c>
      <c r="W31" s="296">
        <f>Import!L27</f>
        <v>0</v>
      </c>
      <c r="X31" s="48"/>
      <c r="Y31" s="48"/>
      <c r="Z31" s="48"/>
      <c r="AA31" s="329" t="s">
        <v>2359</v>
      </c>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row>
    <row r="32" spans="2:57" ht="20.100000000000001" customHeight="1">
      <c r="B32" s="1245" t="str">
        <f t="shared" si="1"/>
        <v/>
      </c>
      <c r="C32" s="2224">
        <f>'Og s3a'!C30</f>
        <v>0</v>
      </c>
      <c r="D32" s="2225"/>
      <c r="E32" s="2225"/>
      <c r="F32" s="2225"/>
      <c r="G32" s="2225"/>
      <c r="H32" s="2226"/>
      <c r="I32" s="2221">
        <f>'Og s3a'!E30</f>
        <v>0</v>
      </c>
      <c r="J32" s="2222"/>
      <c r="K32" s="2222"/>
      <c r="L32" s="2222"/>
      <c r="M32" s="2222"/>
      <c r="N32" s="2223"/>
      <c r="O32" s="978">
        <f>'Og s3a'!F30</f>
        <v>0</v>
      </c>
      <c r="P32" s="1236">
        <f>'Pak3 s1'!J53</f>
        <v>0</v>
      </c>
      <c r="Q32" s="1236" t="str">
        <f t="shared" si="0"/>
        <v/>
      </c>
      <c r="R32" s="31"/>
      <c r="S32" s="48"/>
      <c r="T32" s="502">
        <f>'Og s3a'!G30</f>
        <v>0</v>
      </c>
      <c r="U32" s="57">
        <f>'Og s3a'!D30</f>
        <v>0</v>
      </c>
      <c r="V32" s="295">
        <f>Import!K28</f>
        <v>0</v>
      </c>
      <c r="W32" s="296">
        <f>Import!L28</f>
        <v>0</v>
      </c>
      <c r="X32" s="48"/>
      <c r="Y32" s="48"/>
      <c r="Z32" s="48"/>
      <c r="AA32" s="329" t="s">
        <v>2360</v>
      </c>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row>
    <row r="33" spans="2:57" ht="20.100000000000001" customHeight="1">
      <c r="B33" s="1245" t="str">
        <f t="shared" si="1"/>
        <v/>
      </c>
      <c r="C33" s="2224">
        <f>'Og s3a'!C31</f>
        <v>0</v>
      </c>
      <c r="D33" s="2225"/>
      <c r="E33" s="2225"/>
      <c r="F33" s="2225"/>
      <c r="G33" s="2225"/>
      <c r="H33" s="2226"/>
      <c r="I33" s="2221">
        <f>'Og s3a'!E31</f>
        <v>0</v>
      </c>
      <c r="J33" s="2222"/>
      <c r="K33" s="2222"/>
      <c r="L33" s="2222"/>
      <c r="M33" s="2222"/>
      <c r="N33" s="2223"/>
      <c r="O33" s="978">
        <f>'Og s3a'!F31</f>
        <v>0</v>
      </c>
      <c r="P33" s="1236">
        <f>'Pak3 s1'!J54</f>
        <v>0</v>
      </c>
      <c r="Q33" s="1236" t="str">
        <f t="shared" si="0"/>
        <v/>
      </c>
      <c r="R33" s="31"/>
      <c r="S33" s="48"/>
      <c r="T33" s="502">
        <f>'Og s3a'!G31</f>
        <v>0</v>
      </c>
      <c r="U33" s="57">
        <f>'Og s3a'!D31</f>
        <v>0</v>
      </c>
      <c r="V33" s="295">
        <f>Import!K29</f>
        <v>0</v>
      </c>
      <c r="W33" s="296">
        <f>Import!L29</f>
        <v>0</v>
      </c>
      <c r="X33" s="48"/>
      <c r="Y33" s="48"/>
      <c r="Z33" s="48"/>
      <c r="AA33" s="329" t="s">
        <v>2361</v>
      </c>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row>
    <row r="34" spans="2:57" ht="20.100000000000001" customHeight="1">
      <c r="B34" s="1245" t="str">
        <f t="shared" si="1"/>
        <v/>
      </c>
      <c r="C34" s="2224">
        <f>'Og s3a'!C32</f>
        <v>0</v>
      </c>
      <c r="D34" s="2225"/>
      <c r="E34" s="2225"/>
      <c r="F34" s="2225"/>
      <c r="G34" s="2225"/>
      <c r="H34" s="2226"/>
      <c r="I34" s="2221">
        <f>'Og s3a'!E32</f>
        <v>0</v>
      </c>
      <c r="J34" s="2222"/>
      <c r="K34" s="2222"/>
      <c r="L34" s="2222"/>
      <c r="M34" s="2222"/>
      <c r="N34" s="2223"/>
      <c r="O34" s="978">
        <f>'Og s3a'!F32</f>
        <v>0</v>
      </c>
      <c r="P34" s="1236">
        <f>'Pak3 s1'!J55</f>
        <v>0</v>
      </c>
      <c r="Q34" s="1236" t="str">
        <f t="shared" si="0"/>
        <v/>
      </c>
      <c r="R34" s="31"/>
      <c r="S34" s="48"/>
      <c r="T34" s="502">
        <f>'Og s3a'!G32</f>
        <v>0</v>
      </c>
      <c r="U34" s="57">
        <f>'Og s3a'!D32</f>
        <v>0</v>
      </c>
      <c r="V34" s="295">
        <f>Import!K30</f>
        <v>0</v>
      </c>
      <c r="W34" s="296">
        <f>Import!L30</f>
        <v>0</v>
      </c>
      <c r="X34" s="48"/>
      <c r="Y34" s="48"/>
      <c r="Z34" s="48"/>
      <c r="AA34" s="329" t="s">
        <v>2362</v>
      </c>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row>
    <row r="35" spans="2:57" ht="20.100000000000001" customHeight="1">
      <c r="B35" s="1245" t="str">
        <f t="shared" si="1"/>
        <v/>
      </c>
      <c r="C35" s="2224">
        <f>'Og s3a'!C33</f>
        <v>0</v>
      </c>
      <c r="D35" s="2225"/>
      <c r="E35" s="2225"/>
      <c r="F35" s="2225"/>
      <c r="G35" s="2225"/>
      <c r="H35" s="2226"/>
      <c r="I35" s="2221">
        <f>'Og s3a'!E33</f>
        <v>0</v>
      </c>
      <c r="J35" s="2222"/>
      <c r="K35" s="2222"/>
      <c r="L35" s="2222"/>
      <c r="M35" s="2222"/>
      <c r="N35" s="2223"/>
      <c r="O35" s="978">
        <f>'Og s3a'!F33</f>
        <v>0</v>
      </c>
      <c r="P35" s="1236">
        <f>'Pak3 s1'!J56</f>
        <v>0</v>
      </c>
      <c r="Q35" s="1236" t="str">
        <f t="shared" si="0"/>
        <v/>
      </c>
      <c r="R35" s="31"/>
      <c r="S35" s="48"/>
      <c r="T35" s="502">
        <f>'Og s3a'!G33</f>
        <v>0</v>
      </c>
      <c r="U35" s="57">
        <f>'Og s3a'!D33</f>
        <v>0</v>
      </c>
      <c r="V35" s="295">
        <f>Import!K31</f>
        <v>0</v>
      </c>
      <c r="W35" s="296">
        <f>Import!L31</f>
        <v>0</v>
      </c>
      <c r="X35" s="48"/>
      <c r="Y35" s="48"/>
      <c r="Z35" s="48"/>
      <c r="AA35" s="329" t="s">
        <v>2363</v>
      </c>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row>
    <row r="36" spans="2:57" ht="20.100000000000001" customHeight="1">
      <c r="B36" s="1245" t="str">
        <f t="shared" si="1"/>
        <v/>
      </c>
      <c r="C36" s="2224">
        <f>'Og s3a'!C34</f>
        <v>0</v>
      </c>
      <c r="D36" s="2225"/>
      <c r="E36" s="2225"/>
      <c r="F36" s="2225"/>
      <c r="G36" s="2225"/>
      <c r="H36" s="2226"/>
      <c r="I36" s="2221">
        <f>'Og s3a'!E34</f>
        <v>0</v>
      </c>
      <c r="J36" s="2222"/>
      <c r="K36" s="2222"/>
      <c r="L36" s="2222"/>
      <c r="M36" s="2222"/>
      <c r="N36" s="2223"/>
      <c r="O36" s="978">
        <f>'Og s3a'!F34</f>
        <v>0</v>
      </c>
      <c r="P36" s="1236">
        <f>'Pak3 s1'!J57</f>
        <v>0</v>
      </c>
      <c r="Q36" s="1236" t="str">
        <f t="shared" si="0"/>
        <v/>
      </c>
      <c r="R36" s="31"/>
      <c r="S36" s="48"/>
      <c r="T36" s="502">
        <f>'Og s3a'!G34</f>
        <v>0</v>
      </c>
      <c r="U36" s="57">
        <f>'Og s3a'!D34</f>
        <v>0</v>
      </c>
      <c r="V36" s="295">
        <f>Import!K32</f>
        <v>0</v>
      </c>
      <c r="W36" s="296">
        <f>Import!L32</f>
        <v>0</v>
      </c>
      <c r="X36" s="48"/>
      <c r="Y36" s="48"/>
      <c r="Z36" s="48"/>
      <c r="AA36" s="329" t="s">
        <v>2364</v>
      </c>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row>
    <row r="37" spans="2:57" ht="20.100000000000001" customHeight="1">
      <c r="B37" s="1245" t="str">
        <f t="shared" si="1"/>
        <v/>
      </c>
      <c r="C37" s="2224">
        <f>'Og s3a'!C35</f>
        <v>0</v>
      </c>
      <c r="D37" s="2225"/>
      <c r="E37" s="2225"/>
      <c r="F37" s="2225"/>
      <c r="G37" s="2225"/>
      <c r="H37" s="2226"/>
      <c r="I37" s="2221">
        <f>'Og s3a'!E35</f>
        <v>0</v>
      </c>
      <c r="J37" s="2222"/>
      <c r="K37" s="2222"/>
      <c r="L37" s="2222"/>
      <c r="M37" s="2222"/>
      <c r="N37" s="2223"/>
      <c r="O37" s="978">
        <f>'Og s3a'!F35</f>
        <v>0</v>
      </c>
      <c r="P37" s="1236">
        <f>'Pak3 s1'!J58</f>
        <v>0</v>
      </c>
      <c r="Q37" s="1236" t="str">
        <f t="shared" si="0"/>
        <v/>
      </c>
      <c r="R37" s="31"/>
      <c r="S37" s="48"/>
      <c r="T37" s="502">
        <f>'Og s3a'!G35</f>
        <v>0</v>
      </c>
      <c r="U37" s="57">
        <f>'Og s3a'!D35</f>
        <v>0</v>
      </c>
      <c r="V37" s="295">
        <f>Import!K33</f>
        <v>0</v>
      </c>
      <c r="W37" s="296">
        <f>Import!L33</f>
        <v>0</v>
      </c>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row>
    <row r="38" spans="2:57" ht="20.100000000000001" customHeight="1">
      <c r="B38" s="1245" t="str">
        <f t="shared" si="1"/>
        <v/>
      </c>
      <c r="C38" s="2224">
        <f>'Og s3a'!C36</f>
        <v>0</v>
      </c>
      <c r="D38" s="2225"/>
      <c r="E38" s="2225"/>
      <c r="F38" s="2225"/>
      <c r="G38" s="2225"/>
      <c r="H38" s="2226"/>
      <c r="I38" s="2221">
        <f>'Og s3a'!E36</f>
        <v>0</v>
      </c>
      <c r="J38" s="2222"/>
      <c r="K38" s="2222"/>
      <c r="L38" s="2222"/>
      <c r="M38" s="2222"/>
      <c r="N38" s="2223"/>
      <c r="O38" s="978">
        <f>'Og s3a'!F36</f>
        <v>0</v>
      </c>
      <c r="P38" s="1236">
        <f>'Pak3 s1'!J59</f>
        <v>0</v>
      </c>
      <c r="Q38" s="1236" t="str">
        <f t="shared" si="0"/>
        <v/>
      </c>
      <c r="R38" s="31"/>
      <c r="S38" s="48"/>
      <c r="T38" s="502">
        <f>'Og s3a'!G36</f>
        <v>0</v>
      </c>
      <c r="U38" s="57">
        <f>'Og s3a'!D36</f>
        <v>0</v>
      </c>
      <c r="V38" s="295">
        <f>Import!K34</f>
        <v>0</v>
      </c>
      <c r="W38" s="296">
        <f>Import!L34</f>
        <v>0</v>
      </c>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row>
    <row r="39" spans="2:57" ht="20.100000000000001" customHeight="1">
      <c r="B39" s="1245" t="str">
        <f t="shared" si="1"/>
        <v/>
      </c>
      <c r="C39" s="2224">
        <f>'Og s3a'!C37</f>
        <v>0</v>
      </c>
      <c r="D39" s="2225"/>
      <c r="E39" s="2225"/>
      <c r="F39" s="2225"/>
      <c r="G39" s="2225"/>
      <c r="H39" s="2226"/>
      <c r="I39" s="2221">
        <f>'Og s3a'!E37</f>
        <v>0</v>
      </c>
      <c r="J39" s="2222"/>
      <c r="K39" s="2222"/>
      <c r="L39" s="2222"/>
      <c r="M39" s="2222"/>
      <c r="N39" s="2223"/>
      <c r="O39" s="978">
        <f>'Og s3a'!F37</f>
        <v>0</v>
      </c>
      <c r="P39" s="1236">
        <f>'Pak3 s1'!J60</f>
        <v>0</v>
      </c>
      <c r="Q39" s="1236" t="str">
        <f t="shared" si="0"/>
        <v/>
      </c>
      <c r="R39" s="31"/>
      <c r="S39" s="48"/>
      <c r="T39" s="502">
        <f>'Og s3a'!G37</f>
        <v>0</v>
      </c>
      <c r="U39" s="57">
        <f>'Og s3a'!D37</f>
        <v>0</v>
      </c>
      <c r="V39" s="295">
        <f>Import!K35</f>
        <v>0</v>
      </c>
      <c r="W39" s="296">
        <f>Import!L35</f>
        <v>0</v>
      </c>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row>
    <row r="40" spans="2:57" ht="20.100000000000001" customHeight="1">
      <c r="B40" s="1245" t="str">
        <f t="shared" si="1"/>
        <v/>
      </c>
      <c r="C40" s="2224">
        <f>'Og s3a'!C38</f>
        <v>0</v>
      </c>
      <c r="D40" s="2225"/>
      <c r="E40" s="2225"/>
      <c r="F40" s="2225"/>
      <c r="G40" s="2225"/>
      <c r="H40" s="2226"/>
      <c r="I40" s="2221">
        <f>'Og s3a'!E38</f>
        <v>0</v>
      </c>
      <c r="J40" s="2222"/>
      <c r="K40" s="2222"/>
      <c r="L40" s="2222"/>
      <c r="M40" s="2222"/>
      <c r="N40" s="2223"/>
      <c r="O40" s="978">
        <f>'Og s3a'!F38</f>
        <v>0</v>
      </c>
      <c r="P40" s="1236">
        <f>'Pak3 s1'!J61</f>
        <v>0</v>
      </c>
      <c r="Q40" s="1236" t="str">
        <f t="shared" si="0"/>
        <v/>
      </c>
      <c r="R40" s="31"/>
      <c r="S40" s="48"/>
      <c r="T40" s="502">
        <f>'Og s3a'!G38</f>
        <v>0</v>
      </c>
      <c r="U40" s="57">
        <f>'Og s3a'!D38</f>
        <v>0</v>
      </c>
      <c r="V40" s="295">
        <f>Import!K36</f>
        <v>0</v>
      </c>
      <c r="W40" s="296">
        <f>Import!L36</f>
        <v>0</v>
      </c>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row>
    <row r="41" spans="2:57" ht="20.100000000000001" customHeight="1">
      <c r="B41" s="1245" t="str">
        <f t="shared" si="1"/>
        <v/>
      </c>
      <c r="C41" s="2224">
        <f>'Og s3a'!C39</f>
        <v>0</v>
      </c>
      <c r="D41" s="2225"/>
      <c r="E41" s="2225"/>
      <c r="F41" s="2225"/>
      <c r="G41" s="2225"/>
      <c r="H41" s="2226"/>
      <c r="I41" s="2221">
        <f>'Og s3a'!E39</f>
        <v>0</v>
      </c>
      <c r="J41" s="2222"/>
      <c r="K41" s="2222"/>
      <c r="L41" s="2222"/>
      <c r="M41" s="2222"/>
      <c r="N41" s="2223"/>
      <c r="O41" s="978">
        <f>'Og s3a'!F39</f>
        <v>0</v>
      </c>
      <c r="P41" s="1236">
        <f>'Pak3 s1'!J62</f>
        <v>0</v>
      </c>
      <c r="Q41" s="1236" t="str">
        <f t="shared" si="0"/>
        <v/>
      </c>
      <c r="R41" s="31"/>
      <c r="S41" s="48"/>
      <c r="T41" s="502">
        <f>'Og s3a'!G39</f>
        <v>0</v>
      </c>
      <c r="U41" s="57">
        <f>'Og s3a'!D39</f>
        <v>0</v>
      </c>
      <c r="V41" s="295">
        <f>Import!K37</f>
        <v>0</v>
      </c>
      <c r="W41" s="296">
        <f>Import!L37</f>
        <v>0</v>
      </c>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row>
    <row r="42" spans="2:57" ht="20.100000000000001" customHeight="1">
      <c r="B42" s="1245" t="str">
        <f t="shared" si="1"/>
        <v/>
      </c>
      <c r="C42" s="2224">
        <f>'Og s3a'!C40</f>
        <v>0</v>
      </c>
      <c r="D42" s="2225"/>
      <c r="E42" s="2225"/>
      <c r="F42" s="2225"/>
      <c r="G42" s="2225"/>
      <c r="H42" s="2226"/>
      <c r="I42" s="2221">
        <f>'Og s3a'!E40</f>
        <v>0</v>
      </c>
      <c r="J42" s="2222"/>
      <c r="K42" s="2222"/>
      <c r="L42" s="2222"/>
      <c r="M42" s="2222"/>
      <c r="N42" s="2223"/>
      <c r="O42" s="978">
        <f>'Og s3a'!F40</f>
        <v>0</v>
      </c>
      <c r="P42" s="1236">
        <f>'Pak3 s1'!J63</f>
        <v>0</v>
      </c>
      <c r="Q42" s="1236" t="str">
        <f t="shared" si="0"/>
        <v/>
      </c>
      <c r="R42" s="31"/>
      <c r="S42" s="48"/>
      <c r="T42" s="502">
        <f>'Og s3a'!G40</f>
        <v>0</v>
      </c>
      <c r="U42" s="57">
        <f>'Og s3a'!D40</f>
        <v>0</v>
      </c>
      <c r="V42" s="295">
        <f>Import!K38</f>
        <v>0</v>
      </c>
      <c r="W42" s="296">
        <f>Import!L38</f>
        <v>0</v>
      </c>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row>
    <row r="43" spans="2:57" ht="20.100000000000001" customHeight="1">
      <c r="B43" s="1245" t="str">
        <f t="shared" si="1"/>
        <v/>
      </c>
      <c r="C43" s="2224">
        <f>'Og s3a'!C41</f>
        <v>0</v>
      </c>
      <c r="D43" s="2225"/>
      <c r="E43" s="2225"/>
      <c r="F43" s="2225"/>
      <c r="G43" s="2225"/>
      <c r="H43" s="2226"/>
      <c r="I43" s="2221">
        <f>'Og s3a'!E41</f>
        <v>0</v>
      </c>
      <c r="J43" s="2222"/>
      <c r="K43" s="2222"/>
      <c r="L43" s="2222"/>
      <c r="M43" s="2222"/>
      <c r="N43" s="2223"/>
      <c r="O43" s="978">
        <f>'Og s3a'!F41</f>
        <v>0</v>
      </c>
      <c r="P43" s="1236">
        <f>'Pak3 s1'!J64</f>
        <v>0</v>
      </c>
      <c r="Q43" s="1236" t="str">
        <f t="shared" si="0"/>
        <v/>
      </c>
      <c r="R43" s="31"/>
      <c r="S43" s="48"/>
      <c r="T43" s="502">
        <f>'Og s3a'!G41</f>
        <v>0</v>
      </c>
      <c r="U43" s="57">
        <f>'Og s3a'!D41</f>
        <v>0</v>
      </c>
      <c r="V43" s="295">
        <f>Import!K39</f>
        <v>0</v>
      </c>
      <c r="W43" s="296">
        <f>Import!L39</f>
        <v>0</v>
      </c>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row>
    <row r="44" spans="2:57" ht="20.100000000000001" customHeight="1">
      <c r="B44" s="1245" t="str">
        <f t="shared" si="1"/>
        <v/>
      </c>
      <c r="C44" s="2224">
        <f>'Og s3a'!C42</f>
        <v>0</v>
      </c>
      <c r="D44" s="2225"/>
      <c r="E44" s="2225"/>
      <c r="F44" s="2225"/>
      <c r="G44" s="2225"/>
      <c r="H44" s="2226"/>
      <c r="I44" s="2221">
        <f>'Og s3a'!E42</f>
        <v>0</v>
      </c>
      <c r="J44" s="2222"/>
      <c r="K44" s="2222"/>
      <c r="L44" s="2222"/>
      <c r="M44" s="2222"/>
      <c r="N44" s="2223"/>
      <c r="O44" s="978">
        <f>'Og s3a'!F42</f>
        <v>0</v>
      </c>
      <c r="P44" s="1236">
        <f>'Pak3 s1'!J65</f>
        <v>0</v>
      </c>
      <c r="Q44" s="1236" t="str">
        <f t="shared" si="0"/>
        <v/>
      </c>
      <c r="R44" s="31"/>
      <c r="S44" s="48"/>
      <c r="T44" s="502">
        <f>'Og s3a'!G42</f>
        <v>0</v>
      </c>
      <c r="U44" s="57">
        <f>'Og s3a'!D42</f>
        <v>0</v>
      </c>
      <c r="V44" s="295">
        <f>Import!K40</f>
        <v>0</v>
      </c>
      <c r="W44" s="296">
        <f>Import!L40</f>
        <v>0</v>
      </c>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row>
    <row r="45" spans="2:57" ht="20.100000000000001" customHeight="1">
      <c r="B45" s="1245" t="str">
        <f t="shared" si="1"/>
        <v/>
      </c>
      <c r="C45" s="2224">
        <f>'Og s3a'!C43</f>
        <v>0</v>
      </c>
      <c r="D45" s="2225"/>
      <c r="E45" s="2225"/>
      <c r="F45" s="2225"/>
      <c r="G45" s="2225"/>
      <c r="H45" s="2226"/>
      <c r="I45" s="2221">
        <f>'Og s3a'!E43</f>
        <v>0</v>
      </c>
      <c r="J45" s="2222"/>
      <c r="K45" s="2222"/>
      <c r="L45" s="2222"/>
      <c r="M45" s="2222"/>
      <c r="N45" s="2223"/>
      <c r="O45" s="978">
        <f>'Og s3a'!F43</f>
        <v>0</v>
      </c>
      <c r="P45" s="1236">
        <f>'Pak3 s1'!J66</f>
        <v>0</v>
      </c>
      <c r="Q45" s="1236" t="str">
        <f t="shared" si="0"/>
        <v/>
      </c>
      <c r="R45" s="31"/>
      <c r="S45" s="48"/>
      <c r="T45" s="502">
        <f>'Og s3a'!G43</f>
        <v>0</v>
      </c>
      <c r="U45" s="57">
        <f>'Og s3a'!D43</f>
        <v>0</v>
      </c>
      <c r="V45" s="295">
        <f>Import!K41</f>
        <v>0</v>
      </c>
      <c r="W45" s="296">
        <f>Import!L41</f>
        <v>0</v>
      </c>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row>
    <row r="46" spans="2:57" ht="20.100000000000001" customHeight="1">
      <c r="B46" s="1245" t="str">
        <f t="shared" si="1"/>
        <v/>
      </c>
      <c r="C46" s="2224">
        <f>'Og s3a'!C44</f>
        <v>0</v>
      </c>
      <c r="D46" s="2225"/>
      <c r="E46" s="2225"/>
      <c r="F46" s="2225"/>
      <c r="G46" s="2225"/>
      <c r="H46" s="2226"/>
      <c r="I46" s="2221">
        <f>'Og s3a'!E44</f>
        <v>0</v>
      </c>
      <c r="J46" s="2222"/>
      <c r="K46" s="2222"/>
      <c r="L46" s="2222"/>
      <c r="M46" s="2222"/>
      <c r="N46" s="2223"/>
      <c r="O46" s="978">
        <f>'Og s3a'!F44</f>
        <v>0</v>
      </c>
      <c r="P46" s="1236">
        <f>'Pak3 s1'!J67</f>
        <v>0</v>
      </c>
      <c r="Q46" s="1236" t="str">
        <f t="shared" si="0"/>
        <v/>
      </c>
      <c r="R46" s="31"/>
      <c r="S46" s="48"/>
      <c r="T46" s="502">
        <f>'Og s3a'!G44</f>
        <v>0</v>
      </c>
      <c r="U46" s="57">
        <f>'Og s3a'!D44</f>
        <v>0</v>
      </c>
      <c r="V46" s="295">
        <f>Import!K42</f>
        <v>0</v>
      </c>
      <c r="W46" s="296">
        <f>Import!L42</f>
        <v>0</v>
      </c>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row>
    <row r="47" spans="2:57" ht="20.100000000000001" customHeight="1">
      <c r="B47" s="1245" t="str">
        <f t="shared" si="1"/>
        <v/>
      </c>
      <c r="C47" s="2224">
        <f>'Og s3a'!C45</f>
        <v>0</v>
      </c>
      <c r="D47" s="2225"/>
      <c r="E47" s="2225"/>
      <c r="F47" s="2225"/>
      <c r="G47" s="2225"/>
      <c r="H47" s="2226"/>
      <c r="I47" s="2221">
        <f>'Og s3a'!E45</f>
        <v>0</v>
      </c>
      <c r="J47" s="2222"/>
      <c r="K47" s="2222"/>
      <c r="L47" s="2222"/>
      <c r="M47" s="2222"/>
      <c r="N47" s="2223"/>
      <c r="O47" s="978">
        <f>'Og s3a'!F45</f>
        <v>0</v>
      </c>
      <c r="P47" s="1236">
        <f>'Pak3 s1'!J68</f>
        <v>0</v>
      </c>
      <c r="Q47" s="1236" t="str">
        <f t="shared" si="0"/>
        <v/>
      </c>
      <c r="R47" s="31"/>
      <c r="S47" s="48"/>
      <c r="T47" s="502">
        <f>'Og s3a'!G45</f>
        <v>0</v>
      </c>
      <c r="U47" s="57">
        <f>'Og s3a'!D45</f>
        <v>0</v>
      </c>
      <c r="V47" s="295">
        <f>Import!K43</f>
        <v>0</v>
      </c>
      <c r="W47" s="296">
        <f>Import!L43</f>
        <v>0</v>
      </c>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row>
    <row r="48" spans="2:57" ht="20.100000000000001" customHeight="1">
      <c r="B48" s="1245" t="str">
        <f t="shared" si="1"/>
        <v/>
      </c>
      <c r="C48" s="2224">
        <f>'Og s3a'!C46</f>
        <v>0</v>
      </c>
      <c r="D48" s="2225"/>
      <c r="E48" s="2225"/>
      <c r="F48" s="2225"/>
      <c r="G48" s="2225"/>
      <c r="H48" s="2226"/>
      <c r="I48" s="2221">
        <f>'Og s3a'!E46</f>
        <v>0</v>
      </c>
      <c r="J48" s="2222"/>
      <c r="K48" s="2222"/>
      <c r="L48" s="2222"/>
      <c r="M48" s="2222"/>
      <c r="N48" s="2223"/>
      <c r="O48" s="978">
        <f>'Og s3a'!F46</f>
        <v>0</v>
      </c>
      <c r="P48" s="1236">
        <f>'Pak3 s1'!J69</f>
        <v>0</v>
      </c>
      <c r="Q48" s="1236" t="str">
        <f t="shared" si="0"/>
        <v/>
      </c>
      <c r="R48" s="31"/>
      <c r="S48" s="48"/>
      <c r="T48" s="502">
        <f>'Og s3a'!G46</f>
        <v>0</v>
      </c>
      <c r="U48" s="57">
        <f>'Og s3a'!D46</f>
        <v>0</v>
      </c>
      <c r="V48" s="295">
        <f>Import!K44</f>
        <v>0</v>
      </c>
      <c r="W48" s="296">
        <f>Import!L44</f>
        <v>0</v>
      </c>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row>
    <row r="49" spans="2:57" ht="20.100000000000001" customHeight="1">
      <c r="B49" s="1245" t="str">
        <f t="shared" si="1"/>
        <v/>
      </c>
      <c r="C49" s="2224">
        <f>'Og s3a'!C47</f>
        <v>0</v>
      </c>
      <c r="D49" s="2225"/>
      <c r="E49" s="2225"/>
      <c r="F49" s="2225"/>
      <c r="G49" s="2225"/>
      <c r="H49" s="2226"/>
      <c r="I49" s="2221">
        <f>'Og s3a'!E47</f>
        <v>0</v>
      </c>
      <c r="J49" s="2222"/>
      <c r="K49" s="2222"/>
      <c r="L49" s="2222"/>
      <c r="M49" s="2222"/>
      <c r="N49" s="2223"/>
      <c r="O49" s="978">
        <f>'Og s3a'!F47</f>
        <v>0</v>
      </c>
      <c r="P49" s="1236">
        <f>'Pak3 s1'!J70</f>
        <v>0</v>
      </c>
      <c r="Q49" s="1236" t="str">
        <f t="shared" si="0"/>
        <v/>
      </c>
      <c r="R49" s="31"/>
      <c r="S49" s="48"/>
      <c r="T49" s="502">
        <f>'Og s3a'!G47</f>
        <v>0</v>
      </c>
      <c r="U49" s="57">
        <f>'Og s3a'!D47</f>
        <v>0</v>
      </c>
      <c r="V49" s="295">
        <f>Import!K45</f>
        <v>0</v>
      </c>
      <c r="W49" s="296">
        <f>Import!L45</f>
        <v>0</v>
      </c>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row>
    <row r="50" spans="2:57" ht="20.100000000000001" customHeight="1">
      <c r="B50" s="1245" t="str">
        <f t="shared" si="1"/>
        <v/>
      </c>
      <c r="C50" s="2224">
        <f>'Og s3a'!C48</f>
        <v>0</v>
      </c>
      <c r="D50" s="2225"/>
      <c r="E50" s="2225"/>
      <c r="F50" s="2225"/>
      <c r="G50" s="2225"/>
      <c r="H50" s="2226"/>
      <c r="I50" s="2221">
        <f>'Og s3a'!E48</f>
        <v>0</v>
      </c>
      <c r="J50" s="2222"/>
      <c r="K50" s="2222"/>
      <c r="L50" s="2222"/>
      <c r="M50" s="2222"/>
      <c r="N50" s="2223"/>
      <c r="O50" s="978">
        <f>'Og s3a'!F48</f>
        <v>0</v>
      </c>
      <c r="P50" s="1236">
        <f>'Pak3 s1'!J71</f>
        <v>0</v>
      </c>
      <c r="Q50" s="1236" t="str">
        <f t="shared" si="0"/>
        <v/>
      </c>
      <c r="R50" s="31"/>
      <c r="S50" s="48"/>
      <c r="T50" s="502">
        <f>'Og s3a'!G48</f>
        <v>0</v>
      </c>
      <c r="U50" s="57">
        <f>'Og s3a'!D48</f>
        <v>0</v>
      </c>
      <c r="V50" s="295">
        <f>Import!K46</f>
        <v>0</v>
      </c>
      <c r="W50" s="296">
        <f>Import!L46</f>
        <v>0</v>
      </c>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row>
    <row r="51" spans="2:57" ht="20.100000000000001" customHeight="1">
      <c r="B51" s="1245" t="str">
        <f t="shared" si="1"/>
        <v/>
      </c>
      <c r="C51" s="2224">
        <f>'Og s3a'!C49</f>
        <v>0</v>
      </c>
      <c r="D51" s="2225"/>
      <c r="E51" s="2225"/>
      <c r="F51" s="2225"/>
      <c r="G51" s="2225"/>
      <c r="H51" s="2226"/>
      <c r="I51" s="2221">
        <f>'Og s3a'!E49</f>
        <v>0</v>
      </c>
      <c r="J51" s="2222"/>
      <c r="K51" s="2222"/>
      <c r="L51" s="2222"/>
      <c r="M51" s="2222"/>
      <c r="N51" s="2223"/>
      <c r="O51" s="978">
        <f>'Og s3a'!F49</f>
        <v>0</v>
      </c>
      <c r="P51" s="1236">
        <f>'Pak3 s1'!J72</f>
        <v>0</v>
      </c>
      <c r="Q51" s="1236" t="str">
        <f t="shared" si="0"/>
        <v/>
      </c>
      <c r="R51" s="31"/>
      <c r="S51" s="48"/>
      <c r="T51" s="502">
        <f>'Og s3a'!G49</f>
        <v>0</v>
      </c>
      <c r="U51" s="57">
        <f>'Og s3a'!D49</f>
        <v>0</v>
      </c>
      <c r="V51" s="295">
        <f>Import!K47</f>
        <v>0</v>
      </c>
      <c r="W51" s="296">
        <f>Import!L47</f>
        <v>0</v>
      </c>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row>
    <row r="52" spans="2:57" ht="20.100000000000001" customHeight="1">
      <c r="B52" s="1245" t="str">
        <f t="shared" si="1"/>
        <v/>
      </c>
      <c r="C52" s="2224">
        <f>'Og s3a'!C50</f>
        <v>0</v>
      </c>
      <c r="D52" s="2225"/>
      <c r="E52" s="2225"/>
      <c r="F52" s="2225"/>
      <c r="G52" s="2225"/>
      <c r="H52" s="2226"/>
      <c r="I52" s="2221">
        <f>'Og s3a'!E50</f>
        <v>0</v>
      </c>
      <c r="J52" s="2222"/>
      <c r="K52" s="2222"/>
      <c r="L52" s="2222"/>
      <c r="M52" s="2222"/>
      <c r="N52" s="2223"/>
      <c r="O52" s="978">
        <f>'Og s3a'!F50</f>
        <v>0</v>
      </c>
      <c r="P52" s="1236">
        <f>'Pak3 s1'!J73</f>
        <v>0</v>
      </c>
      <c r="Q52" s="1236" t="str">
        <f t="shared" si="0"/>
        <v/>
      </c>
      <c r="R52" s="31"/>
      <c r="S52" s="48"/>
      <c r="T52" s="502">
        <f>'Og s3a'!G50</f>
        <v>0</v>
      </c>
      <c r="U52" s="57">
        <f>'Og s3a'!D50</f>
        <v>0</v>
      </c>
      <c r="V52" s="295">
        <f>Import!K48</f>
        <v>0</v>
      </c>
      <c r="W52" s="296">
        <f>Import!L48</f>
        <v>0</v>
      </c>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row>
    <row r="53" spans="2:57" ht="20.100000000000001" customHeight="1">
      <c r="B53" s="1245" t="str">
        <f t="shared" si="1"/>
        <v/>
      </c>
      <c r="C53" s="2224">
        <f>'Og s3a'!C51</f>
        <v>0</v>
      </c>
      <c r="D53" s="2225"/>
      <c r="E53" s="2225"/>
      <c r="F53" s="2225"/>
      <c r="G53" s="2225"/>
      <c r="H53" s="2226"/>
      <c r="I53" s="2221">
        <f>'Og s3a'!E51</f>
        <v>0</v>
      </c>
      <c r="J53" s="2222"/>
      <c r="K53" s="2222"/>
      <c r="L53" s="2222"/>
      <c r="M53" s="2222"/>
      <c r="N53" s="2223"/>
      <c r="O53" s="978">
        <f>'Og s3a'!F51</f>
        <v>0</v>
      </c>
      <c r="P53" s="1236">
        <f>'Pak3 s1'!J74</f>
        <v>0</v>
      </c>
      <c r="Q53" s="1236" t="str">
        <f t="shared" si="0"/>
        <v/>
      </c>
      <c r="R53" s="31"/>
      <c r="S53" s="48"/>
      <c r="T53" s="502">
        <f>'Og s3a'!G51</f>
        <v>0</v>
      </c>
      <c r="U53" s="57">
        <f>'Og s3a'!D51</f>
        <v>0</v>
      </c>
      <c r="V53" s="295">
        <f>Import!K49</f>
        <v>0</v>
      </c>
      <c r="W53" s="296">
        <f>Import!L49</f>
        <v>0</v>
      </c>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row>
    <row r="54" spans="2:57" ht="20.100000000000001" customHeight="1">
      <c r="B54" s="1245" t="str">
        <f t="shared" si="1"/>
        <v/>
      </c>
      <c r="C54" s="2224">
        <f>'Og s3a'!C52</f>
        <v>0</v>
      </c>
      <c r="D54" s="2225"/>
      <c r="E54" s="2225"/>
      <c r="F54" s="2225"/>
      <c r="G54" s="2225"/>
      <c r="H54" s="2226"/>
      <c r="I54" s="2221">
        <f>'Og s3a'!E52</f>
        <v>0</v>
      </c>
      <c r="J54" s="2222"/>
      <c r="K54" s="2222"/>
      <c r="L54" s="2222"/>
      <c r="M54" s="2222"/>
      <c r="N54" s="2223"/>
      <c r="O54" s="978">
        <f>'Og s3a'!F52</f>
        <v>0</v>
      </c>
      <c r="P54" s="1236">
        <f>'Pak3 s1'!J75</f>
        <v>0</v>
      </c>
      <c r="Q54" s="1236" t="str">
        <f t="shared" si="0"/>
        <v/>
      </c>
      <c r="R54" s="31"/>
      <c r="S54" s="48"/>
      <c r="T54" s="502">
        <f>'Og s3a'!G52</f>
        <v>0</v>
      </c>
      <c r="U54" s="57">
        <f>'Og s3a'!D52</f>
        <v>0</v>
      </c>
      <c r="V54" s="295">
        <f>Import!K50</f>
        <v>0</v>
      </c>
      <c r="W54" s="296">
        <f>Import!L50</f>
        <v>0</v>
      </c>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row>
    <row r="55" spans="2:57" ht="20.100000000000001" customHeight="1">
      <c r="B55" s="1245" t="str">
        <f t="shared" si="1"/>
        <v/>
      </c>
      <c r="C55" s="2224">
        <f>'Og s3a'!C53</f>
        <v>0</v>
      </c>
      <c r="D55" s="2225"/>
      <c r="E55" s="2225"/>
      <c r="F55" s="2225"/>
      <c r="G55" s="2225"/>
      <c r="H55" s="2226"/>
      <c r="I55" s="2221">
        <f>'Og s3a'!E53</f>
        <v>0</v>
      </c>
      <c r="J55" s="2222"/>
      <c r="K55" s="2222"/>
      <c r="L55" s="2222"/>
      <c r="M55" s="2222"/>
      <c r="N55" s="2223"/>
      <c r="O55" s="978">
        <f>'Og s3a'!F53</f>
        <v>0</v>
      </c>
      <c r="P55" s="1236">
        <f>'Pak3 s1'!J76</f>
        <v>0</v>
      </c>
      <c r="Q55" s="1236" t="str">
        <f t="shared" si="0"/>
        <v/>
      </c>
      <c r="R55" s="31"/>
      <c r="S55" s="48"/>
      <c r="T55" s="502">
        <f>'Og s3a'!G53</f>
        <v>0</v>
      </c>
      <c r="U55" s="57">
        <f>'Og s3a'!D53</f>
        <v>0</v>
      </c>
      <c r="V55" s="295">
        <f>Import!K51</f>
        <v>0</v>
      </c>
      <c r="W55" s="296">
        <f>Import!L51</f>
        <v>0</v>
      </c>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row>
    <row r="56" spans="2:57" ht="20.100000000000001" customHeight="1">
      <c r="B56" s="1245" t="str">
        <f t="shared" si="1"/>
        <v/>
      </c>
      <c r="C56" s="2224">
        <f>'Og s3a'!C54</f>
        <v>0</v>
      </c>
      <c r="D56" s="2225"/>
      <c r="E56" s="2225"/>
      <c r="F56" s="2225"/>
      <c r="G56" s="2225"/>
      <c r="H56" s="2226"/>
      <c r="I56" s="2221">
        <f>'Og s3a'!E54</f>
        <v>0</v>
      </c>
      <c r="J56" s="2222"/>
      <c r="K56" s="2222"/>
      <c r="L56" s="2222"/>
      <c r="M56" s="2222"/>
      <c r="N56" s="2223"/>
      <c r="O56" s="978">
        <f>'Og s3a'!F54</f>
        <v>0</v>
      </c>
      <c r="P56" s="1236">
        <f>'Pak3 s1'!J77</f>
        <v>0</v>
      </c>
      <c r="Q56" s="1236" t="str">
        <f t="shared" si="0"/>
        <v/>
      </c>
      <c r="R56" s="31"/>
      <c r="S56" s="48"/>
      <c r="T56" s="502">
        <f>'Og s3a'!G54</f>
        <v>0</v>
      </c>
      <c r="U56" s="57">
        <f>'Og s3a'!D54</f>
        <v>0</v>
      </c>
      <c r="V56" s="295">
        <f>Import!K52</f>
        <v>0</v>
      </c>
      <c r="W56" s="296">
        <f>Import!L52</f>
        <v>0</v>
      </c>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c r="BD56" s="48"/>
      <c r="BE56" s="48"/>
    </row>
    <row r="57" spans="2:57" ht="20.100000000000001" customHeight="1">
      <c r="B57" s="1245" t="str">
        <f t="shared" si="1"/>
        <v/>
      </c>
      <c r="C57" s="2224">
        <f>'Og s3a'!C55</f>
        <v>0</v>
      </c>
      <c r="D57" s="2225"/>
      <c r="E57" s="2225"/>
      <c r="F57" s="2225"/>
      <c r="G57" s="2225"/>
      <c r="H57" s="2226"/>
      <c r="I57" s="2221">
        <f>'Og s3a'!E55</f>
        <v>0</v>
      </c>
      <c r="J57" s="2222"/>
      <c r="K57" s="2222"/>
      <c r="L57" s="2222"/>
      <c r="M57" s="2222"/>
      <c r="N57" s="2223"/>
      <c r="O57" s="978">
        <f>'Og s3a'!F55</f>
        <v>0</v>
      </c>
      <c r="P57" s="1236">
        <f>'Pak3 s1'!J78</f>
        <v>0</v>
      </c>
      <c r="Q57" s="1236" t="str">
        <f t="shared" si="0"/>
        <v/>
      </c>
      <c r="R57" s="31"/>
      <c r="S57" s="48"/>
      <c r="T57" s="502">
        <f>'Og s3a'!G55</f>
        <v>0</v>
      </c>
      <c r="U57" s="57">
        <f>'Og s3a'!D55</f>
        <v>0</v>
      </c>
      <c r="V57" s="295">
        <f>Import!K53</f>
        <v>0</v>
      </c>
      <c r="W57" s="296">
        <f>Import!L53</f>
        <v>0</v>
      </c>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c r="BD57" s="48"/>
      <c r="BE57" s="48"/>
    </row>
    <row r="58" spans="2:57" ht="20.100000000000001" customHeight="1">
      <c r="B58" s="1245" t="str">
        <f t="shared" si="1"/>
        <v/>
      </c>
      <c r="C58" s="2224">
        <f>'Og s3a'!C56</f>
        <v>0</v>
      </c>
      <c r="D58" s="2225"/>
      <c r="E58" s="2225"/>
      <c r="F58" s="2225"/>
      <c r="G58" s="2225"/>
      <c r="H58" s="2226"/>
      <c r="I58" s="2221">
        <f>'Og s3a'!E56</f>
        <v>0</v>
      </c>
      <c r="J58" s="2222"/>
      <c r="K58" s="2222"/>
      <c r="L58" s="2222"/>
      <c r="M58" s="2222"/>
      <c r="N58" s="2223"/>
      <c r="O58" s="978">
        <f>'Og s3a'!F56</f>
        <v>0</v>
      </c>
      <c r="P58" s="1236">
        <f>'Pak3 s1'!J79</f>
        <v>0</v>
      </c>
      <c r="Q58" s="1236" t="str">
        <f t="shared" si="0"/>
        <v/>
      </c>
      <c r="R58" s="31"/>
      <c r="S58" s="48"/>
      <c r="T58" s="502">
        <f>'Og s3a'!G56</f>
        <v>0</v>
      </c>
      <c r="U58" s="57">
        <f>'Og s3a'!D56</f>
        <v>0</v>
      </c>
      <c r="V58" s="295">
        <f>Import!K54</f>
        <v>0</v>
      </c>
      <c r="W58" s="296">
        <f>Import!L54</f>
        <v>0</v>
      </c>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row>
    <row r="59" spans="2:57" ht="20.100000000000001" customHeight="1">
      <c r="B59" s="1245" t="str">
        <f t="shared" si="1"/>
        <v/>
      </c>
      <c r="C59" s="2224">
        <f>'Og s3a'!C57</f>
        <v>0</v>
      </c>
      <c r="D59" s="2225"/>
      <c r="E59" s="2225"/>
      <c r="F59" s="2225"/>
      <c r="G59" s="2225"/>
      <c r="H59" s="2226"/>
      <c r="I59" s="2221">
        <f>'Og s3a'!E57</f>
        <v>0</v>
      </c>
      <c r="J59" s="2222"/>
      <c r="K59" s="2222"/>
      <c r="L59" s="2222"/>
      <c r="M59" s="2222"/>
      <c r="N59" s="2223"/>
      <c r="O59" s="978">
        <f>'Og s3a'!F57</f>
        <v>0</v>
      </c>
      <c r="P59" s="1236">
        <f>'Pak3 s1'!J80</f>
        <v>0</v>
      </c>
      <c r="Q59" s="1236" t="str">
        <f t="shared" si="0"/>
        <v/>
      </c>
      <c r="R59" s="31"/>
      <c r="S59" s="48"/>
      <c r="T59" s="502">
        <f>'Og s3a'!G57</f>
        <v>0</v>
      </c>
      <c r="U59" s="57">
        <f>'Og s3a'!D57</f>
        <v>0</v>
      </c>
      <c r="V59" s="295">
        <f>Import!K55</f>
        <v>0</v>
      </c>
      <c r="W59" s="296">
        <f>Import!L55</f>
        <v>0</v>
      </c>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row>
    <row r="60" spans="2:57" ht="20.100000000000001" customHeight="1">
      <c r="B60" s="1245" t="str">
        <f t="shared" si="1"/>
        <v/>
      </c>
      <c r="C60" s="2224">
        <f>'Og s3a'!C58</f>
        <v>0</v>
      </c>
      <c r="D60" s="2225"/>
      <c r="E60" s="2225"/>
      <c r="F60" s="2225"/>
      <c r="G60" s="2225"/>
      <c r="H60" s="2226"/>
      <c r="I60" s="2221">
        <f>'Og s3a'!E58</f>
        <v>0</v>
      </c>
      <c r="J60" s="2222"/>
      <c r="K60" s="2222"/>
      <c r="L60" s="2222"/>
      <c r="M60" s="2222"/>
      <c r="N60" s="2223"/>
      <c r="O60" s="978">
        <f>'Og s3a'!F58</f>
        <v>0</v>
      </c>
      <c r="P60" s="1236">
        <f>'Pak3 s1'!J81</f>
        <v>0</v>
      </c>
      <c r="Q60" s="1236" t="str">
        <f t="shared" si="0"/>
        <v/>
      </c>
      <c r="R60" s="31"/>
      <c r="S60" s="48"/>
      <c r="T60" s="502">
        <f>'Og s3a'!G58</f>
        <v>0</v>
      </c>
      <c r="U60" s="57">
        <f>'Og s3a'!D58</f>
        <v>0</v>
      </c>
      <c r="V60" s="295">
        <f>Import!K56</f>
        <v>0</v>
      </c>
      <c r="W60" s="296">
        <f>Import!L56</f>
        <v>0</v>
      </c>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row>
    <row r="61" spans="2:57" ht="20.100000000000001" customHeight="1">
      <c r="B61" s="1245" t="str">
        <f t="shared" si="1"/>
        <v/>
      </c>
      <c r="C61" s="2224">
        <f>'Og s3a'!C59</f>
        <v>0</v>
      </c>
      <c r="D61" s="2225"/>
      <c r="E61" s="2225"/>
      <c r="F61" s="2225"/>
      <c r="G61" s="2225"/>
      <c r="H61" s="2226"/>
      <c r="I61" s="2221">
        <f>'Og s3a'!E59</f>
        <v>0</v>
      </c>
      <c r="J61" s="2222"/>
      <c r="K61" s="2222"/>
      <c r="L61" s="2222"/>
      <c r="M61" s="2222"/>
      <c r="N61" s="2223"/>
      <c r="O61" s="978">
        <f>'Og s3a'!F59</f>
        <v>0</v>
      </c>
      <c r="P61" s="1236">
        <f>'Pak3 s1'!J82</f>
        <v>0</v>
      </c>
      <c r="Q61" s="1236" t="str">
        <f t="shared" si="0"/>
        <v/>
      </c>
      <c r="R61" s="31"/>
      <c r="S61" s="48"/>
      <c r="T61" s="502">
        <f>'Og s3a'!G59</f>
        <v>0</v>
      </c>
      <c r="U61" s="57">
        <f>'Og s3a'!D59</f>
        <v>0</v>
      </c>
      <c r="V61" s="295">
        <f>Import!K57</f>
        <v>0</v>
      </c>
      <c r="W61" s="296">
        <f>Import!L57</f>
        <v>0</v>
      </c>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row>
    <row r="62" spans="2:57" ht="20.100000000000001" customHeight="1">
      <c r="B62" s="1245" t="str">
        <f t="shared" si="1"/>
        <v/>
      </c>
      <c r="C62" s="2224">
        <f>'Og s3a'!C60</f>
        <v>0</v>
      </c>
      <c r="D62" s="2225"/>
      <c r="E62" s="2225"/>
      <c r="F62" s="2225"/>
      <c r="G62" s="2225"/>
      <c r="H62" s="2226"/>
      <c r="I62" s="2221">
        <f>'Og s3a'!E60</f>
        <v>0</v>
      </c>
      <c r="J62" s="2222"/>
      <c r="K62" s="2222"/>
      <c r="L62" s="2222"/>
      <c r="M62" s="2222"/>
      <c r="N62" s="2223"/>
      <c r="O62" s="978">
        <f>'Og s3a'!F60</f>
        <v>0</v>
      </c>
      <c r="P62" s="1236">
        <f>'Pak3 s1'!J83</f>
        <v>0</v>
      </c>
      <c r="Q62" s="1236" t="str">
        <f t="shared" si="0"/>
        <v/>
      </c>
      <c r="R62" s="31"/>
      <c r="S62" s="48"/>
      <c r="T62" s="502">
        <f>'Og s3a'!G60</f>
        <v>0</v>
      </c>
      <c r="U62" s="57">
        <f>'Og s3a'!D60</f>
        <v>0</v>
      </c>
      <c r="V62" s="295">
        <f>Import!K58</f>
        <v>0</v>
      </c>
      <c r="W62" s="296">
        <f>Import!L58</f>
        <v>0</v>
      </c>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row>
    <row r="63" spans="2:57" ht="20.100000000000001" customHeight="1">
      <c r="B63" s="1245" t="str">
        <f t="shared" si="1"/>
        <v/>
      </c>
      <c r="C63" s="2224">
        <f>'Og s3a'!C61</f>
        <v>0</v>
      </c>
      <c r="D63" s="2225"/>
      <c r="E63" s="2225"/>
      <c r="F63" s="2225"/>
      <c r="G63" s="2225"/>
      <c r="H63" s="2226"/>
      <c r="I63" s="2221">
        <f>'Og s3a'!E61</f>
        <v>0</v>
      </c>
      <c r="J63" s="2222"/>
      <c r="K63" s="2222"/>
      <c r="L63" s="2222"/>
      <c r="M63" s="2222"/>
      <c r="N63" s="2223"/>
      <c r="O63" s="978">
        <f>'Og s3a'!F61</f>
        <v>0</v>
      </c>
      <c r="P63" s="1236">
        <f>'Pak3 s1'!J84</f>
        <v>0</v>
      </c>
      <c r="Q63" s="1236" t="str">
        <f t="shared" si="0"/>
        <v/>
      </c>
      <c r="R63" s="31"/>
      <c r="S63" s="48"/>
      <c r="T63" s="502">
        <f>'Og s3a'!G61</f>
        <v>0</v>
      </c>
      <c r="U63" s="57">
        <f>'Og s3a'!D61</f>
        <v>0</v>
      </c>
      <c r="V63" s="295">
        <f>Import!K59</f>
        <v>0</v>
      </c>
      <c r="W63" s="296">
        <f>Import!L59</f>
        <v>0</v>
      </c>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row>
    <row r="64" spans="2:57" ht="20.100000000000001" customHeight="1">
      <c r="B64" s="1245" t="str">
        <f t="shared" si="1"/>
        <v/>
      </c>
      <c r="C64" s="2224">
        <f>'Og s3a'!C62</f>
        <v>0</v>
      </c>
      <c r="D64" s="2225"/>
      <c r="E64" s="2225"/>
      <c r="F64" s="2225"/>
      <c r="G64" s="2225"/>
      <c r="H64" s="2226"/>
      <c r="I64" s="2221">
        <f>'Og s3a'!E62</f>
        <v>0</v>
      </c>
      <c r="J64" s="2222"/>
      <c r="K64" s="2222"/>
      <c r="L64" s="2222"/>
      <c r="M64" s="2222"/>
      <c r="N64" s="2223"/>
      <c r="O64" s="978">
        <f>'Og s3a'!F62</f>
        <v>0</v>
      </c>
      <c r="P64" s="1236">
        <f>'Pak3 s1'!J85</f>
        <v>0</v>
      </c>
      <c r="Q64" s="1236" t="str">
        <f t="shared" si="0"/>
        <v/>
      </c>
      <c r="R64" s="31"/>
      <c r="S64" s="48"/>
      <c r="T64" s="502">
        <f>'Og s3a'!G62</f>
        <v>0</v>
      </c>
      <c r="U64" s="57">
        <f>'Og s3a'!D62</f>
        <v>0</v>
      </c>
      <c r="V64" s="295">
        <f>Import!K60</f>
        <v>0</v>
      </c>
      <c r="W64" s="296">
        <f>Import!L60</f>
        <v>0</v>
      </c>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row>
    <row r="65" spans="2:57" ht="20.100000000000001" customHeight="1">
      <c r="B65" s="1245" t="str">
        <f t="shared" si="1"/>
        <v/>
      </c>
      <c r="C65" s="2224">
        <f>'Og s3a'!C63</f>
        <v>0</v>
      </c>
      <c r="D65" s="2225"/>
      <c r="E65" s="2225"/>
      <c r="F65" s="2225"/>
      <c r="G65" s="2225"/>
      <c r="H65" s="2226"/>
      <c r="I65" s="2221">
        <f>'Og s3a'!E63</f>
        <v>0</v>
      </c>
      <c r="J65" s="2222"/>
      <c r="K65" s="2222"/>
      <c r="L65" s="2222"/>
      <c r="M65" s="2222"/>
      <c r="N65" s="2223"/>
      <c r="O65" s="978">
        <f>'Og s3a'!F63</f>
        <v>0</v>
      </c>
      <c r="P65" s="1236">
        <f>'Pak3 s1'!J86</f>
        <v>0</v>
      </c>
      <c r="Q65" s="1236" t="str">
        <f t="shared" si="0"/>
        <v/>
      </c>
      <c r="R65" s="31"/>
      <c r="S65" s="48"/>
      <c r="T65" s="502">
        <f>'Og s3a'!G63</f>
        <v>0</v>
      </c>
      <c r="U65" s="57">
        <f>'Og s3a'!D63</f>
        <v>0</v>
      </c>
      <c r="V65" s="295">
        <f>Import!K61</f>
        <v>0</v>
      </c>
      <c r="W65" s="296">
        <f>Import!L61</f>
        <v>0</v>
      </c>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row>
    <row r="66" spans="2:57" ht="20.100000000000001" customHeight="1">
      <c r="B66" s="1245" t="str">
        <f t="shared" si="1"/>
        <v/>
      </c>
      <c r="C66" s="2224">
        <f>'Og s3a'!C64</f>
        <v>0</v>
      </c>
      <c r="D66" s="2225"/>
      <c r="E66" s="2225"/>
      <c r="F66" s="2225"/>
      <c r="G66" s="2225"/>
      <c r="H66" s="2226"/>
      <c r="I66" s="2221">
        <f>'Og s3a'!E64</f>
        <v>0</v>
      </c>
      <c r="J66" s="2222"/>
      <c r="K66" s="2222"/>
      <c r="L66" s="2222"/>
      <c r="M66" s="2222"/>
      <c r="N66" s="2223"/>
      <c r="O66" s="978">
        <f>'Og s3a'!F64</f>
        <v>0</v>
      </c>
      <c r="P66" s="1236">
        <f>'Pak3 s1'!J87</f>
        <v>0</v>
      </c>
      <c r="Q66" s="1236" t="str">
        <f t="shared" si="0"/>
        <v/>
      </c>
      <c r="R66" s="31"/>
      <c r="S66" s="48"/>
      <c r="T66" s="502">
        <f>'Og s3a'!G64</f>
        <v>0</v>
      </c>
      <c r="U66" s="57">
        <f>'Og s3a'!D64</f>
        <v>0</v>
      </c>
      <c r="V66" s="295">
        <f>Import!K62</f>
        <v>0</v>
      </c>
      <c r="W66" s="296">
        <f>Import!L62</f>
        <v>0</v>
      </c>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row>
    <row r="67" spans="2:57" ht="20.100000000000001" customHeight="1">
      <c r="B67" s="1245" t="str">
        <f t="shared" si="1"/>
        <v/>
      </c>
      <c r="C67" s="2224">
        <f>'Og s3a'!C65</f>
        <v>0</v>
      </c>
      <c r="D67" s="2225"/>
      <c r="E67" s="2225"/>
      <c r="F67" s="2225"/>
      <c r="G67" s="2225"/>
      <c r="H67" s="2226"/>
      <c r="I67" s="2221">
        <f>'Og s3a'!E65</f>
        <v>0</v>
      </c>
      <c r="J67" s="2222"/>
      <c r="K67" s="2222"/>
      <c r="L67" s="2222"/>
      <c r="M67" s="2222"/>
      <c r="N67" s="2223"/>
      <c r="O67" s="978">
        <f>'Og s3a'!F65</f>
        <v>0</v>
      </c>
      <c r="P67" s="1236">
        <f>'Pak3 s1'!J88</f>
        <v>0</v>
      </c>
      <c r="Q67" s="1236" t="str">
        <f t="shared" si="0"/>
        <v/>
      </c>
      <c r="R67" s="31"/>
      <c r="S67" s="48"/>
      <c r="T67" s="502">
        <f>'Og s3a'!G65</f>
        <v>0</v>
      </c>
      <c r="U67" s="57">
        <f>'Og s3a'!D65</f>
        <v>0</v>
      </c>
      <c r="V67" s="295">
        <f>Import!K63</f>
        <v>0</v>
      </c>
      <c r="W67" s="296">
        <f>Import!L63</f>
        <v>0</v>
      </c>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row>
    <row r="68" spans="2:57" ht="20.100000000000001" customHeight="1">
      <c r="B68" s="1245" t="str">
        <f t="shared" si="1"/>
        <v/>
      </c>
      <c r="C68" s="2224">
        <f>'Og s3a'!C66</f>
        <v>0</v>
      </c>
      <c r="D68" s="2225"/>
      <c r="E68" s="2225"/>
      <c r="F68" s="2225"/>
      <c r="G68" s="2225"/>
      <c r="H68" s="2226"/>
      <c r="I68" s="2221">
        <f>'Og s3a'!E66</f>
        <v>0</v>
      </c>
      <c r="J68" s="2222"/>
      <c r="K68" s="2222"/>
      <c r="L68" s="2222"/>
      <c r="M68" s="2222"/>
      <c r="N68" s="2223"/>
      <c r="O68" s="978">
        <f>'Og s3a'!F66</f>
        <v>0</v>
      </c>
      <c r="P68" s="1236">
        <f>'Pak3 s1'!J89</f>
        <v>0</v>
      </c>
      <c r="Q68" s="1236" t="str">
        <f t="shared" si="0"/>
        <v/>
      </c>
      <c r="R68" s="31"/>
      <c r="S68" s="48"/>
      <c r="T68" s="502">
        <f>'Og s3a'!G66</f>
        <v>0</v>
      </c>
      <c r="U68" s="57">
        <f>'Og s3a'!D66</f>
        <v>0</v>
      </c>
      <c r="V68" s="295">
        <f>Import!K64</f>
        <v>0</v>
      </c>
      <c r="W68" s="296">
        <f>Import!L64</f>
        <v>0</v>
      </c>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row>
    <row r="69" spans="2:57" ht="20.100000000000001" customHeight="1">
      <c r="B69" s="1245" t="str">
        <f t="shared" si="1"/>
        <v/>
      </c>
      <c r="C69" s="2224">
        <f>'Og s3a'!C67</f>
        <v>0</v>
      </c>
      <c r="D69" s="2225"/>
      <c r="E69" s="2225"/>
      <c r="F69" s="2225"/>
      <c r="G69" s="2225"/>
      <c r="H69" s="2226"/>
      <c r="I69" s="2221">
        <f>'Og s3a'!E67</f>
        <v>0</v>
      </c>
      <c r="J69" s="2222"/>
      <c r="K69" s="2222"/>
      <c r="L69" s="2222"/>
      <c r="M69" s="2222"/>
      <c r="N69" s="2223"/>
      <c r="O69" s="978">
        <f>'Og s3a'!F67</f>
        <v>0</v>
      </c>
      <c r="P69" s="1236">
        <f>'Pak3 s1'!J90</f>
        <v>0</v>
      </c>
      <c r="Q69" s="1236" t="str">
        <f t="shared" si="0"/>
        <v/>
      </c>
      <c r="R69" s="31"/>
      <c r="S69" s="48"/>
      <c r="T69" s="502">
        <f>'Og s3a'!G67</f>
        <v>0</v>
      </c>
      <c r="U69" s="57">
        <f>'Og s3a'!D67</f>
        <v>0</v>
      </c>
      <c r="V69" s="295">
        <f>Import!K65</f>
        <v>0</v>
      </c>
      <c r="W69" s="296">
        <f>Import!L65</f>
        <v>0</v>
      </c>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row>
    <row r="70" spans="2:57" ht="20.100000000000001" customHeight="1">
      <c r="B70" s="1245" t="str">
        <f t="shared" si="1"/>
        <v/>
      </c>
      <c r="C70" s="2224">
        <f>'Og s3a'!C68</f>
        <v>0</v>
      </c>
      <c r="D70" s="2225"/>
      <c r="E70" s="2225"/>
      <c r="F70" s="2225"/>
      <c r="G70" s="2225"/>
      <c r="H70" s="2226"/>
      <c r="I70" s="2221">
        <f>'Og s3a'!E68</f>
        <v>0</v>
      </c>
      <c r="J70" s="2222"/>
      <c r="K70" s="2222"/>
      <c r="L70" s="2222"/>
      <c r="M70" s="2222"/>
      <c r="N70" s="2223"/>
      <c r="O70" s="978">
        <f>'Og s3a'!F68</f>
        <v>0</v>
      </c>
      <c r="P70" s="1236">
        <f>'Pak3 s1'!J91</f>
        <v>0</v>
      </c>
      <c r="Q70" s="1236" t="str">
        <f t="shared" si="0"/>
        <v/>
      </c>
      <c r="R70" s="31"/>
      <c r="S70" s="48"/>
      <c r="T70" s="502">
        <f>'Og s3a'!G68</f>
        <v>0</v>
      </c>
      <c r="U70" s="57">
        <f>'Og s3a'!D68</f>
        <v>0</v>
      </c>
      <c r="V70" s="295">
        <f>Import!K66</f>
        <v>0</v>
      </c>
      <c r="W70" s="296">
        <f>Import!L66</f>
        <v>0</v>
      </c>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row>
    <row r="71" spans="2:57" ht="20.100000000000001" customHeight="1">
      <c r="B71" s="1245" t="str">
        <f t="shared" si="1"/>
        <v/>
      </c>
      <c r="C71" s="2224">
        <f>'Og s3a'!C69</f>
        <v>0</v>
      </c>
      <c r="D71" s="2225"/>
      <c r="E71" s="2225"/>
      <c r="F71" s="2225"/>
      <c r="G71" s="2225"/>
      <c r="H71" s="2226"/>
      <c r="I71" s="2221">
        <f>'Og s3a'!E69</f>
        <v>0</v>
      </c>
      <c r="J71" s="2222"/>
      <c r="K71" s="2222"/>
      <c r="L71" s="2222"/>
      <c r="M71" s="2222"/>
      <c r="N71" s="2223"/>
      <c r="O71" s="978">
        <f>'Og s3a'!F69</f>
        <v>0</v>
      </c>
      <c r="P71" s="1236">
        <f>'Pak3 s1'!J92</f>
        <v>0</v>
      </c>
      <c r="Q71" s="1236" t="str">
        <f t="shared" si="0"/>
        <v/>
      </c>
      <c r="R71" s="31"/>
      <c r="S71" s="48"/>
      <c r="T71" s="502">
        <f>'Og s3a'!G69</f>
        <v>0</v>
      </c>
      <c r="U71" s="57">
        <f>'Og s3a'!D69</f>
        <v>0</v>
      </c>
      <c r="V71" s="295">
        <f>Import!K67</f>
        <v>0</v>
      </c>
      <c r="W71" s="296">
        <f>Import!L67</f>
        <v>0</v>
      </c>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row>
    <row r="72" spans="2:57" ht="20.100000000000001" customHeight="1">
      <c r="B72" s="1245" t="str">
        <f t="shared" si="1"/>
        <v/>
      </c>
      <c r="C72" s="2224">
        <f>'Og s3a'!C70</f>
        <v>0</v>
      </c>
      <c r="D72" s="2225"/>
      <c r="E72" s="2225"/>
      <c r="F72" s="2225"/>
      <c r="G72" s="2225"/>
      <c r="H72" s="2226"/>
      <c r="I72" s="2221">
        <f>'Og s3a'!E70</f>
        <v>0</v>
      </c>
      <c r="J72" s="2222"/>
      <c r="K72" s="2222"/>
      <c r="L72" s="2222"/>
      <c r="M72" s="2222"/>
      <c r="N72" s="2223"/>
      <c r="O72" s="978">
        <f>'Og s3a'!F70</f>
        <v>0</v>
      </c>
      <c r="P72" s="1236">
        <f>'Pak3 s1'!J93</f>
        <v>0</v>
      </c>
      <c r="Q72" s="1236" t="str">
        <f t="shared" si="0"/>
        <v/>
      </c>
      <c r="R72" s="31"/>
      <c r="S72" s="48"/>
      <c r="T72" s="502">
        <f>'Og s3a'!G70</f>
        <v>0</v>
      </c>
      <c r="U72" s="57">
        <f>'Og s3a'!D70</f>
        <v>0</v>
      </c>
      <c r="V72" s="295">
        <f>Import!K68</f>
        <v>0</v>
      </c>
      <c r="W72" s="296">
        <f>Import!L68</f>
        <v>0</v>
      </c>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row>
    <row r="73" spans="2:57" ht="20.100000000000001" customHeight="1">
      <c r="B73" s="1245" t="str">
        <f t="shared" si="1"/>
        <v/>
      </c>
      <c r="C73" s="2224">
        <f>'Og s3a'!C71</f>
        <v>0</v>
      </c>
      <c r="D73" s="2225"/>
      <c r="E73" s="2225"/>
      <c r="F73" s="2225"/>
      <c r="G73" s="2225"/>
      <c r="H73" s="2226"/>
      <c r="I73" s="2221">
        <f>'Og s3a'!E71</f>
        <v>0</v>
      </c>
      <c r="J73" s="2222"/>
      <c r="K73" s="2222"/>
      <c r="L73" s="2222"/>
      <c r="M73" s="2222"/>
      <c r="N73" s="2223"/>
      <c r="O73" s="978">
        <f>'Og s3a'!F71</f>
        <v>0</v>
      </c>
      <c r="P73" s="1236">
        <f>'Pak3 s1'!J94</f>
        <v>0</v>
      </c>
      <c r="Q73" s="1236" t="str">
        <f t="shared" ref="Q73:Q136" si="2">IF(AND(V73=0,W73=0),"",IF(AND(V73&gt;0,W73=0),V73,IF(AND(V73=0,W73&gt;0),W73,IF(AND(V73&gt;0,W73&gt;0),"Nie może być pak. 4 i 5 jednocześnie."))))</f>
        <v/>
      </c>
      <c r="R73" s="31"/>
      <c r="S73" s="48"/>
      <c r="T73" s="502">
        <f>'Og s3a'!G71</f>
        <v>0</v>
      </c>
      <c r="U73" s="57">
        <f>'Og s3a'!D71</f>
        <v>0</v>
      </c>
      <c r="V73" s="295">
        <f>Import!K69</f>
        <v>0</v>
      </c>
      <c r="W73" s="296">
        <f>Import!L69</f>
        <v>0</v>
      </c>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row>
    <row r="74" spans="2:57" ht="20.100000000000001" customHeight="1">
      <c r="B74" s="1245" t="str">
        <f t="shared" ref="B74:B137" si="3">IF(O74&gt;0,"Wypełnione","")</f>
        <v/>
      </c>
      <c r="C74" s="2224">
        <f>'Og s3a'!C72</f>
        <v>0</v>
      </c>
      <c r="D74" s="2225"/>
      <c r="E74" s="2225"/>
      <c r="F74" s="2225"/>
      <c r="G74" s="2225"/>
      <c r="H74" s="2226"/>
      <c r="I74" s="2221">
        <f>'Og s3a'!E72</f>
        <v>0</v>
      </c>
      <c r="J74" s="2222"/>
      <c r="K74" s="2222"/>
      <c r="L74" s="2222"/>
      <c r="M74" s="2222"/>
      <c r="N74" s="2223"/>
      <c r="O74" s="978">
        <f>'Og s3a'!F72</f>
        <v>0</v>
      </c>
      <c r="P74" s="1236">
        <f>'Pak3 s1'!J95</f>
        <v>0</v>
      </c>
      <c r="Q74" s="1236" t="str">
        <f t="shared" si="2"/>
        <v/>
      </c>
      <c r="R74" s="31"/>
      <c r="S74" s="48"/>
      <c r="T74" s="502">
        <f>'Og s3a'!G72</f>
        <v>0</v>
      </c>
      <c r="U74" s="57">
        <f>'Og s3a'!D72</f>
        <v>0</v>
      </c>
      <c r="V74" s="295">
        <f>Import!K70</f>
        <v>0</v>
      </c>
      <c r="W74" s="296">
        <f>Import!L70</f>
        <v>0</v>
      </c>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row>
    <row r="75" spans="2:57" ht="20.100000000000001" customHeight="1">
      <c r="B75" s="1245" t="str">
        <f t="shared" si="3"/>
        <v/>
      </c>
      <c r="C75" s="2224">
        <f>'Og s3a'!C73</f>
        <v>0</v>
      </c>
      <c r="D75" s="2225"/>
      <c r="E75" s="2225"/>
      <c r="F75" s="2225"/>
      <c r="G75" s="2225"/>
      <c r="H75" s="2226"/>
      <c r="I75" s="2221">
        <f>'Og s3a'!E73</f>
        <v>0</v>
      </c>
      <c r="J75" s="2222"/>
      <c r="K75" s="2222"/>
      <c r="L75" s="2222"/>
      <c r="M75" s="2222"/>
      <c r="N75" s="2223"/>
      <c r="O75" s="978">
        <f>'Og s3a'!F73</f>
        <v>0</v>
      </c>
      <c r="P75" s="1236">
        <f>'Pak3 s1'!J96</f>
        <v>0</v>
      </c>
      <c r="Q75" s="1236" t="str">
        <f t="shared" si="2"/>
        <v/>
      </c>
      <c r="R75" s="31"/>
      <c r="S75" s="48"/>
      <c r="T75" s="502">
        <f>'Og s3a'!G73</f>
        <v>0</v>
      </c>
      <c r="U75" s="57">
        <f>'Og s3a'!D73</f>
        <v>0</v>
      </c>
      <c r="V75" s="295">
        <f>Import!K71</f>
        <v>0</v>
      </c>
      <c r="W75" s="296">
        <f>Import!L71</f>
        <v>0</v>
      </c>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row>
    <row r="76" spans="2:57" ht="20.100000000000001" customHeight="1">
      <c r="B76" s="1245" t="str">
        <f t="shared" si="3"/>
        <v/>
      </c>
      <c r="C76" s="2224">
        <f>'Og s3a'!C74</f>
        <v>0</v>
      </c>
      <c r="D76" s="2225"/>
      <c r="E76" s="2225"/>
      <c r="F76" s="2225"/>
      <c r="G76" s="2225"/>
      <c r="H76" s="2226"/>
      <c r="I76" s="2221">
        <f>'Og s3a'!E74</f>
        <v>0</v>
      </c>
      <c r="J76" s="2222"/>
      <c r="K76" s="2222"/>
      <c r="L76" s="2222"/>
      <c r="M76" s="2222"/>
      <c r="N76" s="2223"/>
      <c r="O76" s="978">
        <f>'Og s3a'!F74</f>
        <v>0</v>
      </c>
      <c r="P76" s="1236">
        <f>'Pak3 s1'!J97</f>
        <v>0</v>
      </c>
      <c r="Q76" s="1236" t="str">
        <f t="shared" si="2"/>
        <v/>
      </c>
      <c r="R76" s="31"/>
      <c r="S76" s="48"/>
      <c r="T76" s="502">
        <f>'Og s3a'!G74</f>
        <v>0</v>
      </c>
      <c r="U76" s="57">
        <f>'Og s3a'!D74</f>
        <v>0</v>
      </c>
      <c r="V76" s="295">
        <f>Import!K72</f>
        <v>0</v>
      </c>
      <c r="W76" s="296">
        <f>Import!L72</f>
        <v>0</v>
      </c>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row>
    <row r="77" spans="2:57" ht="20.100000000000001" customHeight="1">
      <c r="B77" s="1245" t="str">
        <f t="shared" si="3"/>
        <v/>
      </c>
      <c r="C77" s="2224">
        <f>'Og s3a'!C75</f>
        <v>0</v>
      </c>
      <c r="D77" s="2225"/>
      <c r="E77" s="2225"/>
      <c r="F77" s="2225"/>
      <c r="G77" s="2225"/>
      <c r="H77" s="2226"/>
      <c r="I77" s="2221">
        <f>'Og s3a'!E75</f>
        <v>0</v>
      </c>
      <c r="J77" s="2222"/>
      <c r="K77" s="2222"/>
      <c r="L77" s="2222"/>
      <c r="M77" s="2222"/>
      <c r="N77" s="2223"/>
      <c r="O77" s="978">
        <f>'Og s3a'!F75</f>
        <v>0</v>
      </c>
      <c r="P77" s="1236">
        <f>'Pak3 s1'!J98</f>
        <v>0</v>
      </c>
      <c r="Q77" s="1236" t="str">
        <f t="shared" si="2"/>
        <v/>
      </c>
      <c r="R77" s="31"/>
      <c r="S77" s="48"/>
      <c r="T77" s="502">
        <f>'Og s3a'!G75</f>
        <v>0</v>
      </c>
      <c r="U77" s="57">
        <f>'Og s3a'!D75</f>
        <v>0</v>
      </c>
      <c r="V77" s="295">
        <f>Import!K73</f>
        <v>0</v>
      </c>
      <c r="W77" s="296">
        <f>Import!L73</f>
        <v>0</v>
      </c>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row>
    <row r="78" spans="2:57" ht="20.100000000000001" customHeight="1">
      <c r="B78" s="1245" t="str">
        <f t="shared" si="3"/>
        <v/>
      </c>
      <c r="C78" s="2224">
        <f>'Og s3a'!C76</f>
        <v>0</v>
      </c>
      <c r="D78" s="2225"/>
      <c r="E78" s="2225"/>
      <c r="F78" s="2225"/>
      <c r="G78" s="2225"/>
      <c r="H78" s="2226"/>
      <c r="I78" s="2221">
        <f>'Og s3a'!E76</f>
        <v>0</v>
      </c>
      <c r="J78" s="2222"/>
      <c r="K78" s="2222"/>
      <c r="L78" s="2222"/>
      <c r="M78" s="2222"/>
      <c r="N78" s="2223"/>
      <c r="O78" s="978">
        <f>'Og s3a'!F76</f>
        <v>0</v>
      </c>
      <c r="P78" s="1236">
        <f>'Pak3 s1'!J99</f>
        <v>0</v>
      </c>
      <c r="Q78" s="1236" t="str">
        <f t="shared" si="2"/>
        <v/>
      </c>
      <c r="R78" s="31"/>
      <c r="S78" s="48"/>
      <c r="T78" s="502">
        <f>'Og s3a'!G76</f>
        <v>0</v>
      </c>
      <c r="U78" s="57">
        <f>'Og s3a'!D76</f>
        <v>0</v>
      </c>
      <c r="V78" s="295">
        <f>Import!K74</f>
        <v>0</v>
      </c>
      <c r="W78" s="296">
        <f>Import!L74</f>
        <v>0</v>
      </c>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row>
    <row r="79" spans="2:57" ht="20.100000000000001" customHeight="1">
      <c r="B79" s="1245" t="str">
        <f t="shared" si="3"/>
        <v/>
      </c>
      <c r="C79" s="2224">
        <f>'Og s3a'!C77</f>
        <v>0</v>
      </c>
      <c r="D79" s="2225"/>
      <c r="E79" s="2225"/>
      <c r="F79" s="2225"/>
      <c r="G79" s="2225"/>
      <c r="H79" s="2226"/>
      <c r="I79" s="2221">
        <f>'Og s3a'!E77</f>
        <v>0</v>
      </c>
      <c r="J79" s="2222"/>
      <c r="K79" s="2222"/>
      <c r="L79" s="2222"/>
      <c r="M79" s="2222"/>
      <c r="N79" s="2223"/>
      <c r="O79" s="978">
        <f>'Og s3a'!F77</f>
        <v>0</v>
      </c>
      <c r="P79" s="1236">
        <f>'Pak3 s1'!J100</f>
        <v>0</v>
      </c>
      <c r="Q79" s="1236" t="str">
        <f t="shared" si="2"/>
        <v/>
      </c>
      <c r="R79" s="31"/>
      <c r="S79" s="48"/>
      <c r="T79" s="502">
        <f>'Og s3a'!G77</f>
        <v>0</v>
      </c>
      <c r="U79" s="57">
        <f>'Og s3a'!D77</f>
        <v>0</v>
      </c>
      <c r="V79" s="295">
        <f>Import!K75</f>
        <v>0</v>
      </c>
      <c r="W79" s="296">
        <f>Import!L75</f>
        <v>0</v>
      </c>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row>
    <row r="80" spans="2:57" ht="20.100000000000001" customHeight="1">
      <c r="B80" s="1245" t="str">
        <f t="shared" si="3"/>
        <v/>
      </c>
      <c r="C80" s="2224">
        <f>'Og s3a'!C78</f>
        <v>0</v>
      </c>
      <c r="D80" s="2225"/>
      <c r="E80" s="2225"/>
      <c r="F80" s="2225"/>
      <c r="G80" s="2225"/>
      <c r="H80" s="2226"/>
      <c r="I80" s="2221">
        <f>'Og s3a'!E78</f>
        <v>0</v>
      </c>
      <c r="J80" s="2222"/>
      <c r="K80" s="2222"/>
      <c r="L80" s="2222"/>
      <c r="M80" s="2222"/>
      <c r="N80" s="2223"/>
      <c r="O80" s="978">
        <f>'Og s3a'!F78</f>
        <v>0</v>
      </c>
      <c r="P80" s="1236">
        <f>'Pak3 s1'!J101</f>
        <v>0</v>
      </c>
      <c r="Q80" s="1236" t="str">
        <f t="shared" si="2"/>
        <v/>
      </c>
      <c r="R80" s="31"/>
      <c r="S80" s="48"/>
      <c r="T80" s="502">
        <f>'Og s3a'!G78</f>
        <v>0</v>
      </c>
      <c r="U80" s="57">
        <f>'Og s3a'!D78</f>
        <v>0</v>
      </c>
      <c r="V80" s="295">
        <f>Import!K76</f>
        <v>0</v>
      </c>
      <c r="W80" s="296">
        <f>Import!L76</f>
        <v>0</v>
      </c>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row>
    <row r="81" spans="2:57" ht="20.100000000000001" customHeight="1">
      <c r="B81" s="1245" t="str">
        <f t="shared" si="3"/>
        <v/>
      </c>
      <c r="C81" s="2224">
        <f>'Og s3a'!C79</f>
        <v>0</v>
      </c>
      <c r="D81" s="2225"/>
      <c r="E81" s="2225"/>
      <c r="F81" s="2225"/>
      <c r="G81" s="2225"/>
      <c r="H81" s="2226"/>
      <c r="I81" s="2221">
        <f>'Og s3a'!E79</f>
        <v>0</v>
      </c>
      <c r="J81" s="2222"/>
      <c r="K81" s="2222"/>
      <c r="L81" s="2222"/>
      <c r="M81" s="2222"/>
      <c r="N81" s="2223"/>
      <c r="O81" s="978">
        <f>'Og s3a'!F79</f>
        <v>0</v>
      </c>
      <c r="P81" s="1236">
        <f>'Pak3 s1'!J102</f>
        <v>0</v>
      </c>
      <c r="Q81" s="1236" t="str">
        <f t="shared" si="2"/>
        <v/>
      </c>
      <c r="R81" s="31"/>
      <c r="S81" s="48"/>
      <c r="T81" s="502">
        <f>'Og s3a'!G79</f>
        <v>0</v>
      </c>
      <c r="U81" s="57">
        <f>'Og s3a'!D79</f>
        <v>0</v>
      </c>
      <c r="V81" s="295">
        <f>Import!K77</f>
        <v>0</v>
      </c>
      <c r="W81" s="296">
        <f>Import!L77</f>
        <v>0</v>
      </c>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row>
    <row r="82" spans="2:57" ht="20.100000000000001" customHeight="1">
      <c r="B82" s="1245" t="str">
        <f t="shared" si="3"/>
        <v/>
      </c>
      <c r="C82" s="2224">
        <f>'Og s3a'!C80</f>
        <v>0</v>
      </c>
      <c r="D82" s="2225"/>
      <c r="E82" s="2225"/>
      <c r="F82" s="2225"/>
      <c r="G82" s="2225"/>
      <c r="H82" s="2226"/>
      <c r="I82" s="2221">
        <f>'Og s3a'!E80</f>
        <v>0</v>
      </c>
      <c r="J82" s="2222"/>
      <c r="K82" s="2222"/>
      <c r="L82" s="2222"/>
      <c r="M82" s="2222"/>
      <c r="N82" s="2223"/>
      <c r="O82" s="978">
        <f>'Og s3a'!F80</f>
        <v>0</v>
      </c>
      <c r="P82" s="1236">
        <f>'Pak3 s1'!J103</f>
        <v>0</v>
      </c>
      <c r="Q82" s="1236" t="str">
        <f t="shared" si="2"/>
        <v/>
      </c>
      <c r="R82" s="31"/>
      <c r="S82" s="48"/>
      <c r="T82" s="502">
        <f>'Og s3a'!G80</f>
        <v>0</v>
      </c>
      <c r="U82" s="57">
        <f>'Og s3a'!D80</f>
        <v>0</v>
      </c>
      <c r="V82" s="295">
        <f>Import!K78</f>
        <v>0</v>
      </c>
      <c r="W82" s="296">
        <f>Import!L78</f>
        <v>0</v>
      </c>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row>
    <row r="83" spans="2:57" ht="20.100000000000001" customHeight="1">
      <c r="B83" s="1245" t="str">
        <f t="shared" si="3"/>
        <v/>
      </c>
      <c r="C83" s="2224">
        <f>'Og s3a'!C81</f>
        <v>0</v>
      </c>
      <c r="D83" s="2225"/>
      <c r="E83" s="2225"/>
      <c r="F83" s="2225"/>
      <c r="G83" s="2225"/>
      <c r="H83" s="2226"/>
      <c r="I83" s="2221">
        <f>'Og s3a'!E81</f>
        <v>0</v>
      </c>
      <c r="J83" s="2222"/>
      <c r="K83" s="2222"/>
      <c r="L83" s="2222"/>
      <c r="M83" s="2222"/>
      <c r="N83" s="2223"/>
      <c r="O83" s="978">
        <f>'Og s3a'!F81</f>
        <v>0</v>
      </c>
      <c r="P83" s="1236">
        <f>'Pak3 s1'!J104</f>
        <v>0</v>
      </c>
      <c r="Q83" s="1236" t="str">
        <f t="shared" si="2"/>
        <v/>
      </c>
      <c r="R83" s="31"/>
      <c r="S83" s="48"/>
      <c r="T83" s="502">
        <f>'Og s3a'!G81</f>
        <v>0</v>
      </c>
      <c r="U83" s="57">
        <f>'Og s3a'!D81</f>
        <v>0</v>
      </c>
      <c r="V83" s="295">
        <f>Import!K79</f>
        <v>0</v>
      </c>
      <c r="W83" s="296">
        <f>Import!L79</f>
        <v>0</v>
      </c>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c r="BD83" s="48"/>
      <c r="BE83" s="48"/>
    </row>
    <row r="84" spans="2:57" ht="20.100000000000001" customHeight="1">
      <c r="B84" s="1245" t="str">
        <f t="shared" si="3"/>
        <v/>
      </c>
      <c r="C84" s="2224">
        <f>'Og s3a'!C82</f>
        <v>0</v>
      </c>
      <c r="D84" s="2225"/>
      <c r="E84" s="2225"/>
      <c r="F84" s="2225"/>
      <c r="G84" s="2225"/>
      <c r="H84" s="2226"/>
      <c r="I84" s="2221">
        <f>'Og s3a'!E82</f>
        <v>0</v>
      </c>
      <c r="J84" s="2222"/>
      <c r="K84" s="2222"/>
      <c r="L84" s="2222"/>
      <c r="M84" s="2222"/>
      <c r="N84" s="2223"/>
      <c r="O84" s="978">
        <f>'Og s3a'!F82</f>
        <v>0</v>
      </c>
      <c r="P84" s="1236">
        <f>'Pak3 s1'!J105</f>
        <v>0</v>
      </c>
      <c r="Q84" s="1236" t="str">
        <f t="shared" si="2"/>
        <v/>
      </c>
      <c r="R84" s="31"/>
      <c r="S84" s="48"/>
      <c r="T84" s="502">
        <f>'Og s3a'!G82</f>
        <v>0</v>
      </c>
      <c r="U84" s="57">
        <f>'Og s3a'!D82</f>
        <v>0</v>
      </c>
      <c r="V84" s="295">
        <f>Import!K80</f>
        <v>0</v>
      </c>
      <c r="W84" s="296">
        <f>Import!L80</f>
        <v>0</v>
      </c>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row>
    <row r="85" spans="2:57" ht="20.100000000000001" customHeight="1">
      <c r="B85" s="1245" t="str">
        <f t="shared" si="3"/>
        <v/>
      </c>
      <c r="C85" s="2224">
        <f>'Og s3a'!C83</f>
        <v>0</v>
      </c>
      <c r="D85" s="2225"/>
      <c r="E85" s="2225"/>
      <c r="F85" s="2225"/>
      <c r="G85" s="2225"/>
      <c r="H85" s="2226"/>
      <c r="I85" s="2221">
        <f>'Og s3a'!E83</f>
        <v>0</v>
      </c>
      <c r="J85" s="2222"/>
      <c r="K85" s="2222"/>
      <c r="L85" s="2222"/>
      <c r="M85" s="2222"/>
      <c r="N85" s="2223"/>
      <c r="O85" s="978">
        <f>'Og s3a'!F83</f>
        <v>0</v>
      </c>
      <c r="P85" s="1236">
        <f>'Pak3 s1'!J106</f>
        <v>0</v>
      </c>
      <c r="Q85" s="1236" t="str">
        <f t="shared" si="2"/>
        <v/>
      </c>
      <c r="R85" s="31"/>
      <c r="S85" s="48"/>
      <c r="T85" s="502">
        <f>'Og s3a'!G83</f>
        <v>0</v>
      </c>
      <c r="U85" s="57">
        <f>'Og s3a'!D83</f>
        <v>0</v>
      </c>
      <c r="V85" s="295">
        <f>Import!K81</f>
        <v>0</v>
      </c>
      <c r="W85" s="296">
        <f>Import!L81</f>
        <v>0</v>
      </c>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row>
    <row r="86" spans="2:57" ht="20.100000000000001" customHeight="1">
      <c r="B86" s="1245" t="str">
        <f t="shared" si="3"/>
        <v/>
      </c>
      <c r="C86" s="2224">
        <f>'Og s3a'!C84</f>
        <v>0</v>
      </c>
      <c r="D86" s="2225"/>
      <c r="E86" s="2225"/>
      <c r="F86" s="2225"/>
      <c r="G86" s="2225"/>
      <c r="H86" s="2226"/>
      <c r="I86" s="2221">
        <f>'Og s3a'!E84</f>
        <v>0</v>
      </c>
      <c r="J86" s="2222"/>
      <c r="K86" s="2222"/>
      <c r="L86" s="2222"/>
      <c r="M86" s="2222"/>
      <c r="N86" s="2223"/>
      <c r="O86" s="978">
        <f>'Og s3a'!F84</f>
        <v>0</v>
      </c>
      <c r="P86" s="1236">
        <f>'Pak3 s1'!J107</f>
        <v>0</v>
      </c>
      <c r="Q86" s="1236" t="str">
        <f t="shared" si="2"/>
        <v/>
      </c>
      <c r="R86" s="31"/>
      <c r="S86" s="48"/>
      <c r="T86" s="502">
        <f>'Og s3a'!G84</f>
        <v>0</v>
      </c>
      <c r="U86" s="57">
        <f>'Og s3a'!D84</f>
        <v>0</v>
      </c>
      <c r="V86" s="295">
        <f>Import!K82</f>
        <v>0</v>
      </c>
      <c r="W86" s="296">
        <f>Import!L82</f>
        <v>0</v>
      </c>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row>
    <row r="87" spans="2:57" ht="20.100000000000001" customHeight="1">
      <c r="B87" s="1245" t="str">
        <f t="shared" si="3"/>
        <v/>
      </c>
      <c r="C87" s="2224">
        <f>'Og s3a'!C85</f>
        <v>0</v>
      </c>
      <c r="D87" s="2225"/>
      <c r="E87" s="2225"/>
      <c r="F87" s="2225"/>
      <c r="G87" s="2225"/>
      <c r="H87" s="2226"/>
      <c r="I87" s="2221">
        <f>'Og s3a'!E85</f>
        <v>0</v>
      </c>
      <c r="J87" s="2222"/>
      <c r="K87" s="2222"/>
      <c r="L87" s="2222"/>
      <c r="M87" s="2222"/>
      <c r="N87" s="2223"/>
      <c r="O87" s="978">
        <f>'Og s3a'!F85</f>
        <v>0</v>
      </c>
      <c r="P87" s="1236">
        <f>'Pak3 s1'!J108</f>
        <v>0</v>
      </c>
      <c r="Q87" s="1236" t="str">
        <f t="shared" si="2"/>
        <v/>
      </c>
      <c r="R87" s="31"/>
      <c r="S87" s="48"/>
      <c r="T87" s="502">
        <f>'Og s3a'!G85</f>
        <v>0</v>
      </c>
      <c r="U87" s="57">
        <f>'Og s3a'!D85</f>
        <v>0</v>
      </c>
      <c r="V87" s="295">
        <f>Import!K83</f>
        <v>0</v>
      </c>
      <c r="W87" s="296">
        <f>Import!L83</f>
        <v>0</v>
      </c>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row>
    <row r="88" spans="2:57" ht="20.100000000000001" customHeight="1">
      <c r="B88" s="1245" t="str">
        <f t="shared" si="3"/>
        <v/>
      </c>
      <c r="C88" s="2224">
        <f>'Og s3a'!C86</f>
        <v>0</v>
      </c>
      <c r="D88" s="2225"/>
      <c r="E88" s="2225"/>
      <c r="F88" s="2225"/>
      <c r="G88" s="2225"/>
      <c r="H88" s="2226"/>
      <c r="I88" s="2221">
        <f>'Og s3a'!E86</f>
        <v>0</v>
      </c>
      <c r="J88" s="2222"/>
      <c r="K88" s="2222"/>
      <c r="L88" s="2222"/>
      <c r="M88" s="2222"/>
      <c r="N88" s="2223"/>
      <c r="O88" s="978">
        <f>'Og s3a'!F86</f>
        <v>0</v>
      </c>
      <c r="P88" s="1236">
        <f>'Pak3 s1'!J109</f>
        <v>0</v>
      </c>
      <c r="Q88" s="1236" t="str">
        <f t="shared" si="2"/>
        <v/>
      </c>
      <c r="R88" s="31"/>
      <c r="S88" s="48"/>
      <c r="T88" s="502">
        <f>'Og s3a'!G86</f>
        <v>0</v>
      </c>
      <c r="U88" s="57">
        <f>'Og s3a'!D86</f>
        <v>0</v>
      </c>
      <c r="V88" s="295">
        <f>Import!K84</f>
        <v>0</v>
      </c>
      <c r="W88" s="296">
        <f>Import!L84</f>
        <v>0</v>
      </c>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row>
    <row r="89" spans="2:57" ht="20.100000000000001" customHeight="1">
      <c r="B89" s="1245" t="str">
        <f t="shared" si="3"/>
        <v/>
      </c>
      <c r="C89" s="2224">
        <f>'Og s3a'!C87</f>
        <v>0</v>
      </c>
      <c r="D89" s="2225"/>
      <c r="E89" s="2225"/>
      <c r="F89" s="2225"/>
      <c r="G89" s="2225"/>
      <c r="H89" s="2226"/>
      <c r="I89" s="2221">
        <f>'Og s3a'!E87</f>
        <v>0</v>
      </c>
      <c r="J89" s="2222"/>
      <c r="K89" s="2222"/>
      <c r="L89" s="2222"/>
      <c r="M89" s="2222"/>
      <c r="N89" s="2223"/>
      <c r="O89" s="978">
        <f>'Og s3a'!F87</f>
        <v>0</v>
      </c>
      <c r="P89" s="1236">
        <f>'Pak3 s1'!J110</f>
        <v>0</v>
      </c>
      <c r="Q89" s="1236" t="str">
        <f t="shared" si="2"/>
        <v/>
      </c>
      <c r="R89" s="31"/>
      <c r="S89" s="48"/>
      <c r="T89" s="502">
        <f>'Og s3a'!G87</f>
        <v>0</v>
      </c>
      <c r="U89" s="57">
        <f>'Og s3a'!D87</f>
        <v>0</v>
      </c>
      <c r="V89" s="295">
        <f>Import!K85</f>
        <v>0</v>
      </c>
      <c r="W89" s="296">
        <f>Import!L85</f>
        <v>0</v>
      </c>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row>
    <row r="90" spans="2:57" ht="20.100000000000001" customHeight="1">
      <c r="B90" s="1245" t="str">
        <f t="shared" si="3"/>
        <v/>
      </c>
      <c r="C90" s="2224">
        <f>'Og s3a'!C88</f>
        <v>0</v>
      </c>
      <c r="D90" s="2225"/>
      <c r="E90" s="2225"/>
      <c r="F90" s="2225"/>
      <c r="G90" s="2225"/>
      <c r="H90" s="2226"/>
      <c r="I90" s="2221">
        <f>'Og s3a'!E88</f>
        <v>0</v>
      </c>
      <c r="J90" s="2222"/>
      <c r="K90" s="2222"/>
      <c r="L90" s="2222"/>
      <c r="M90" s="2222"/>
      <c r="N90" s="2223"/>
      <c r="O90" s="978">
        <f>'Og s3a'!F88</f>
        <v>0</v>
      </c>
      <c r="P90" s="1236">
        <f>'Pak3 s1'!J111</f>
        <v>0</v>
      </c>
      <c r="Q90" s="1236" t="str">
        <f t="shared" si="2"/>
        <v/>
      </c>
      <c r="R90" s="31"/>
      <c r="S90" s="48"/>
      <c r="T90" s="502">
        <f>'Og s3a'!G88</f>
        <v>0</v>
      </c>
      <c r="U90" s="57">
        <f>'Og s3a'!D88</f>
        <v>0</v>
      </c>
      <c r="V90" s="295">
        <f>Import!K86</f>
        <v>0</v>
      </c>
      <c r="W90" s="296">
        <f>Import!L86</f>
        <v>0</v>
      </c>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c r="BC90" s="48"/>
      <c r="BD90" s="48"/>
      <c r="BE90" s="48"/>
    </row>
    <row r="91" spans="2:57" ht="20.100000000000001" customHeight="1">
      <c r="B91" s="1245" t="str">
        <f t="shared" si="3"/>
        <v/>
      </c>
      <c r="C91" s="2224">
        <f>'Og s3a'!C89</f>
        <v>0</v>
      </c>
      <c r="D91" s="2225"/>
      <c r="E91" s="2225"/>
      <c r="F91" s="2225"/>
      <c r="G91" s="2225"/>
      <c r="H91" s="2226"/>
      <c r="I91" s="2221">
        <f>'Og s3a'!E89</f>
        <v>0</v>
      </c>
      <c r="J91" s="2222"/>
      <c r="K91" s="2222"/>
      <c r="L91" s="2222"/>
      <c r="M91" s="2222"/>
      <c r="N91" s="2223"/>
      <c r="O91" s="978">
        <f>'Og s3a'!F89</f>
        <v>0</v>
      </c>
      <c r="P91" s="1236">
        <f>'Pak3 s1'!J112</f>
        <v>0</v>
      </c>
      <c r="Q91" s="1236" t="str">
        <f t="shared" si="2"/>
        <v/>
      </c>
      <c r="R91" s="31"/>
      <c r="S91" s="48"/>
      <c r="T91" s="502">
        <f>'Og s3a'!G89</f>
        <v>0</v>
      </c>
      <c r="U91" s="57">
        <f>'Og s3a'!D89</f>
        <v>0</v>
      </c>
      <c r="V91" s="295">
        <f>Import!K87</f>
        <v>0</v>
      </c>
      <c r="W91" s="296">
        <f>Import!L87</f>
        <v>0</v>
      </c>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row>
    <row r="92" spans="2:57" ht="20.100000000000001" customHeight="1">
      <c r="B92" s="1245" t="str">
        <f t="shared" si="3"/>
        <v/>
      </c>
      <c r="C92" s="2224">
        <f>'Og s3a'!C90</f>
        <v>0</v>
      </c>
      <c r="D92" s="2225"/>
      <c r="E92" s="2225"/>
      <c r="F92" s="2225"/>
      <c r="G92" s="2225"/>
      <c r="H92" s="2226"/>
      <c r="I92" s="2221">
        <f>'Og s3a'!E90</f>
        <v>0</v>
      </c>
      <c r="J92" s="2222"/>
      <c r="K92" s="2222"/>
      <c r="L92" s="2222"/>
      <c r="M92" s="2222"/>
      <c r="N92" s="2223"/>
      <c r="O92" s="978">
        <f>'Og s3a'!F90</f>
        <v>0</v>
      </c>
      <c r="P92" s="1236">
        <f>'Pak3 s1'!J113</f>
        <v>0</v>
      </c>
      <c r="Q92" s="1236" t="str">
        <f t="shared" si="2"/>
        <v/>
      </c>
      <c r="R92" s="31"/>
      <c r="S92" s="48"/>
      <c r="T92" s="502">
        <f>'Og s3a'!G90</f>
        <v>0</v>
      </c>
      <c r="U92" s="57">
        <f>'Og s3a'!D90</f>
        <v>0</v>
      </c>
      <c r="V92" s="295">
        <f>Import!K88</f>
        <v>0</v>
      </c>
      <c r="W92" s="296">
        <f>Import!L88</f>
        <v>0</v>
      </c>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row>
    <row r="93" spans="2:57" ht="20.100000000000001" customHeight="1">
      <c r="B93" s="1245" t="str">
        <f t="shared" si="3"/>
        <v/>
      </c>
      <c r="C93" s="2224">
        <f>'Og s3a'!C91</f>
        <v>0</v>
      </c>
      <c r="D93" s="2225"/>
      <c r="E93" s="2225"/>
      <c r="F93" s="2225"/>
      <c r="G93" s="2225"/>
      <c r="H93" s="2226"/>
      <c r="I93" s="2221">
        <f>'Og s3a'!E91</f>
        <v>0</v>
      </c>
      <c r="J93" s="2222"/>
      <c r="K93" s="2222"/>
      <c r="L93" s="2222"/>
      <c r="M93" s="2222"/>
      <c r="N93" s="2223"/>
      <c r="O93" s="978">
        <f>'Og s3a'!F91</f>
        <v>0</v>
      </c>
      <c r="P93" s="1236">
        <f>'Pak3 s1'!J114</f>
        <v>0</v>
      </c>
      <c r="Q93" s="1236" t="str">
        <f t="shared" si="2"/>
        <v/>
      </c>
      <c r="R93" s="31"/>
      <c r="S93" s="48"/>
      <c r="T93" s="502">
        <f>'Og s3a'!G91</f>
        <v>0</v>
      </c>
      <c r="U93" s="57">
        <f>'Og s3a'!D91</f>
        <v>0</v>
      </c>
      <c r="V93" s="295">
        <f>Import!K89</f>
        <v>0</v>
      </c>
      <c r="W93" s="296">
        <f>Import!L89</f>
        <v>0</v>
      </c>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row>
    <row r="94" spans="2:57" ht="20.100000000000001" customHeight="1">
      <c r="B94" s="1245" t="str">
        <f t="shared" si="3"/>
        <v/>
      </c>
      <c r="C94" s="2224">
        <f>'Og s3a'!C92</f>
        <v>0</v>
      </c>
      <c r="D94" s="2225"/>
      <c r="E94" s="2225"/>
      <c r="F94" s="2225"/>
      <c r="G94" s="2225"/>
      <c r="H94" s="2226"/>
      <c r="I94" s="2221">
        <f>'Og s3a'!E92</f>
        <v>0</v>
      </c>
      <c r="J94" s="2222"/>
      <c r="K94" s="2222"/>
      <c r="L94" s="2222"/>
      <c r="M94" s="2222"/>
      <c r="N94" s="2223"/>
      <c r="O94" s="978">
        <f>'Og s3a'!F92</f>
        <v>0</v>
      </c>
      <c r="P94" s="1236">
        <f>'Pak3 s1'!J115</f>
        <v>0</v>
      </c>
      <c r="Q94" s="1236" t="str">
        <f t="shared" si="2"/>
        <v/>
      </c>
      <c r="R94" s="31"/>
      <c r="S94" s="48"/>
      <c r="T94" s="502">
        <f>'Og s3a'!G92</f>
        <v>0</v>
      </c>
      <c r="U94" s="57">
        <f>'Og s3a'!D92</f>
        <v>0</v>
      </c>
      <c r="V94" s="295">
        <f>Import!K90</f>
        <v>0</v>
      </c>
      <c r="W94" s="296">
        <f>Import!L90</f>
        <v>0</v>
      </c>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48"/>
      <c r="BA94" s="48"/>
      <c r="BB94" s="48"/>
      <c r="BC94" s="48"/>
      <c r="BD94" s="48"/>
      <c r="BE94" s="48"/>
    </row>
    <row r="95" spans="2:57" ht="20.100000000000001" customHeight="1">
      <c r="B95" s="1245" t="str">
        <f t="shared" si="3"/>
        <v/>
      </c>
      <c r="C95" s="2224">
        <f>'Og s3a'!C93</f>
        <v>0</v>
      </c>
      <c r="D95" s="2225"/>
      <c r="E95" s="2225"/>
      <c r="F95" s="2225"/>
      <c r="G95" s="2225"/>
      <c r="H95" s="2226"/>
      <c r="I95" s="2221">
        <f>'Og s3a'!E93</f>
        <v>0</v>
      </c>
      <c r="J95" s="2222"/>
      <c r="K95" s="2222"/>
      <c r="L95" s="2222"/>
      <c r="M95" s="2222"/>
      <c r="N95" s="2223"/>
      <c r="O95" s="978">
        <f>'Og s3a'!F93</f>
        <v>0</v>
      </c>
      <c r="P95" s="1236">
        <f>'Pak3 s1'!J116</f>
        <v>0</v>
      </c>
      <c r="Q95" s="1236" t="str">
        <f t="shared" si="2"/>
        <v/>
      </c>
      <c r="R95" s="31"/>
      <c r="S95" s="48"/>
      <c r="T95" s="502">
        <f>'Og s3a'!G93</f>
        <v>0</v>
      </c>
      <c r="U95" s="57">
        <f>'Og s3a'!D93</f>
        <v>0</v>
      </c>
      <c r="V95" s="295">
        <f>Import!K91</f>
        <v>0</v>
      </c>
      <c r="W95" s="296">
        <f>Import!L91</f>
        <v>0</v>
      </c>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c r="AZ95" s="48"/>
      <c r="BA95" s="48"/>
      <c r="BB95" s="48"/>
      <c r="BC95" s="48"/>
      <c r="BD95" s="48"/>
      <c r="BE95" s="48"/>
    </row>
    <row r="96" spans="2:57" ht="20.100000000000001" customHeight="1">
      <c r="B96" s="1245" t="str">
        <f t="shared" si="3"/>
        <v/>
      </c>
      <c r="C96" s="2224">
        <f>'Og s3a'!C94</f>
        <v>0</v>
      </c>
      <c r="D96" s="2225"/>
      <c r="E96" s="2225"/>
      <c r="F96" s="2225"/>
      <c r="G96" s="2225"/>
      <c r="H96" s="2226"/>
      <c r="I96" s="2221">
        <f>'Og s3a'!E94</f>
        <v>0</v>
      </c>
      <c r="J96" s="2222"/>
      <c r="K96" s="2222"/>
      <c r="L96" s="2222"/>
      <c r="M96" s="2222"/>
      <c r="N96" s="2223"/>
      <c r="O96" s="978">
        <f>'Og s3a'!F94</f>
        <v>0</v>
      </c>
      <c r="P96" s="1236">
        <f>'Pak3 s1'!J117</f>
        <v>0</v>
      </c>
      <c r="Q96" s="1236" t="str">
        <f t="shared" si="2"/>
        <v/>
      </c>
      <c r="R96" s="31"/>
      <c r="S96" s="48"/>
      <c r="T96" s="502">
        <f>'Og s3a'!G94</f>
        <v>0</v>
      </c>
      <c r="U96" s="57">
        <f>'Og s3a'!D94</f>
        <v>0</v>
      </c>
      <c r="V96" s="295">
        <f>Import!K92</f>
        <v>0</v>
      </c>
      <c r="W96" s="296">
        <f>Import!L92</f>
        <v>0</v>
      </c>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c r="BD96" s="48"/>
      <c r="BE96" s="48"/>
    </row>
    <row r="97" spans="2:57" ht="20.100000000000001" customHeight="1">
      <c r="B97" s="1245" t="str">
        <f t="shared" si="3"/>
        <v/>
      </c>
      <c r="C97" s="2224">
        <f>'Og s3a'!C95</f>
        <v>0</v>
      </c>
      <c r="D97" s="2225"/>
      <c r="E97" s="2225"/>
      <c r="F97" s="2225"/>
      <c r="G97" s="2225"/>
      <c r="H97" s="2226"/>
      <c r="I97" s="2221">
        <f>'Og s3a'!E95</f>
        <v>0</v>
      </c>
      <c r="J97" s="2222"/>
      <c r="K97" s="2222"/>
      <c r="L97" s="2222"/>
      <c r="M97" s="2222"/>
      <c r="N97" s="2223"/>
      <c r="O97" s="978">
        <f>'Og s3a'!F95</f>
        <v>0</v>
      </c>
      <c r="P97" s="1236">
        <f>'Pak3 s1'!J118</f>
        <v>0</v>
      </c>
      <c r="Q97" s="1236" t="str">
        <f t="shared" si="2"/>
        <v/>
      </c>
      <c r="R97" s="31"/>
      <c r="S97" s="48"/>
      <c r="T97" s="502">
        <f>'Og s3a'!G95</f>
        <v>0</v>
      </c>
      <c r="U97" s="57">
        <f>'Og s3a'!D95</f>
        <v>0</v>
      </c>
      <c r="V97" s="295">
        <f>Import!K93</f>
        <v>0</v>
      </c>
      <c r="W97" s="296">
        <f>Import!L93</f>
        <v>0</v>
      </c>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48"/>
      <c r="BA97" s="48"/>
      <c r="BB97" s="48"/>
      <c r="BC97" s="48"/>
      <c r="BD97" s="48"/>
      <c r="BE97" s="48"/>
    </row>
    <row r="98" spans="2:57" ht="20.100000000000001" customHeight="1">
      <c r="B98" s="1245" t="str">
        <f t="shared" si="3"/>
        <v/>
      </c>
      <c r="C98" s="2224">
        <f>'Og s3a'!C96</f>
        <v>0</v>
      </c>
      <c r="D98" s="2225"/>
      <c r="E98" s="2225"/>
      <c r="F98" s="2225"/>
      <c r="G98" s="2225"/>
      <c r="H98" s="2226"/>
      <c r="I98" s="2221">
        <f>'Og s3a'!E96</f>
        <v>0</v>
      </c>
      <c r="J98" s="2222"/>
      <c r="K98" s="2222"/>
      <c r="L98" s="2222"/>
      <c r="M98" s="2222"/>
      <c r="N98" s="2223"/>
      <c r="O98" s="978">
        <f>'Og s3a'!F96</f>
        <v>0</v>
      </c>
      <c r="P98" s="1236">
        <f>'Pak3 s1'!J119</f>
        <v>0</v>
      </c>
      <c r="Q98" s="1236" t="str">
        <f t="shared" si="2"/>
        <v/>
      </c>
      <c r="R98" s="31"/>
      <c r="S98" s="48"/>
      <c r="T98" s="502">
        <f>'Og s3a'!G96</f>
        <v>0</v>
      </c>
      <c r="U98" s="57">
        <f>'Og s3a'!D96</f>
        <v>0</v>
      </c>
      <c r="V98" s="295">
        <f>Import!K94</f>
        <v>0</v>
      </c>
      <c r="W98" s="296">
        <f>Import!L94</f>
        <v>0</v>
      </c>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c r="BC98" s="48"/>
      <c r="BD98" s="48"/>
      <c r="BE98" s="48"/>
    </row>
    <row r="99" spans="2:57" ht="20.100000000000001" customHeight="1">
      <c r="B99" s="1245" t="str">
        <f t="shared" si="3"/>
        <v/>
      </c>
      <c r="C99" s="2224">
        <f>'Og s3a'!C97</f>
        <v>0</v>
      </c>
      <c r="D99" s="2225"/>
      <c r="E99" s="2225"/>
      <c r="F99" s="2225"/>
      <c r="G99" s="2225"/>
      <c r="H99" s="2226"/>
      <c r="I99" s="2221">
        <f>'Og s3a'!E97</f>
        <v>0</v>
      </c>
      <c r="J99" s="2222"/>
      <c r="K99" s="2222"/>
      <c r="L99" s="2222"/>
      <c r="M99" s="2222"/>
      <c r="N99" s="2223"/>
      <c r="O99" s="978">
        <f>'Og s3a'!F97</f>
        <v>0</v>
      </c>
      <c r="P99" s="1236">
        <f>'Pak3 s1'!J120</f>
        <v>0</v>
      </c>
      <c r="Q99" s="1236" t="str">
        <f t="shared" si="2"/>
        <v/>
      </c>
      <c r="R99" s="31"/>
      <c r="S99" s="48"/>
      <c r="T99" s="502">
        <f>'Og s3a'!G97</f>
        <v>0</v>
      </c>
      <c r="U99" s="57">
        <f>'Og s3a'!D97</f>
        <v>0</v>
      </c>
      <c r="V99" s="295">
        <f>Import!K95</f>
        <v>0</v>
      </c>
      <c r="W99" s="296">
        <f>Import!L95</f>
        <v>0</v>
      </c>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row>
    <row r="100" spans="2:57" ht="20.100000000000001" customHeight="1">
      <c r="B100" s="1245" t="str">
        <f t="shared" si="3"/>
        <v/>
      </c>
      <c r="C100" s="2224">
        <f>'Og s3a'!C98</f>
        <v>0</v>
      </c>
      <c r="D100" s="2225"/>
      <c r="E100" s="2225"/>
      <c r="F100" s="2225"/>
      <c r="G100" s="2225"/>
      <c r="H100" s="2226"/>
      <c r="I100" s="2221">
        <f>'Og s3a'!E98</f>
        <v>0</v>
      </c>
      <c r="J100" s="2222"/>
      <c r="K100" s="2222"/>
      <c r="L100" s="2222"/>
      <c r="M100" s="2222"/>
      <c r="N100" s="2223"/>
      <c r="O100" s="978">
        <f>'Og s3a'!F98</f>
        <v>0</v>
      </c>
      <c r="P100" s="1236">
        <f>'Pak3 s1'!J121</f>
        <v>0</v>
      </c>
      <c r="Q100" s="1236" t="str">
        <f t="shared" si="2"/>
        <v/>
      </c>
      <c r="R100" s="31"/>
      <c r="S100" s="48"/>
      <c r="T100" s="502">
        <f>'Og s3a'!G98</f>
        <v>0</v>
      </c>
      <c r="U100" s="57">
        <f>'Og s3a'!D98</f>
        <v>0</v>
      </c>
      <c r="V100" s="295">
        <f>Import!K96</f>
        <v>0</v>
      </c>
      <c r="W100" s="296">
        <f>Import!L96</f>
        <v>0</v>
      </c>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c r="BC100" s="48"/>
      <c r="BD100" s="48"/>
      <c r="BE100" s="48"/>
    </row>
    <row r="101" spans="2:57" ht="20.100000000000001" customHeight="1">
      <c r="B101" s="1245" t="str">
        <f t="shared" si="3"/>
        <v/>
      </c>
      <c r="C101" s="2224">
        <f>'Og s3a'!C99</f>
        <v>0</v>
      </c>
      <c r="D101" s="2225"/>
      <c r="E101" s="2225"/>
      <c r="F101" s="2225"/>
      <c r="G101" s="2225"/>
      <c r="H101" s="2226"/>
      <c r="I101" s="2221">
        <f>'Og s3a'!E99</f>
        <v>0</v>
      </c>
      <c r="J101" s="2222"/>
      <c r="K101" s="2222"/>
      <c r="L101" s="2222"/>
      <c r="M101" s="2222"/>
      <c r="N101" s="2223"/>
      <c r="O101" s="978">
        <f>'Og s3a'!F99</f>
        <v>0</v>
      </c>
      <c r="P101" s="1236">
        <f>'Pak3 s1'!J122</f>
        <v>0</v>
      </c>
      <c r="Q101" s="1236" t="str">
        <f t="shared" si="2"/>
        <v/>
      </c>
      <c r="R101" s="31"/>
      <c r="S101" s="48"/>
      <c r="T101" s="502">
        <f>'Og s3a'!G99</f>
        <v>0</v>
      </c>
      <c r="U101" s="57">
        <f>'Og s3a'!D99</f>
        <v>0</v>
      </c>
      <c r="V101" s="295">
        <f>Import!K97</f>
        <v>0</v>
      </c>
      <c r="W101" s="296">
        <f>Import!L97</f>
        <v>0</v>
      </c>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row>
    <row r="102" spans="2:57" ht="20.100000000000001" customHeight="1">
      <c r="B102" s="1245" t="str">
        <f t="shared" si="3"/>
        <v/>
      </c>
      <c r="C102" s="2224">
        <f>'Og s3a'!C100</f>
        <v>0</v>
      </c>
      <c r="D102" s="2225"/>
      <c r="E102" s="2225"/>
      <c r="F102" s="2225"/>
      <c r="G102" s="2225"/>
      <c r="H102" s="2226"/>
      <c r="I102" s="2221">
        <f>'Og s3a'!E100</f>
        <v>0</v>
      </c>
      <c r="J102" s="2222"/>
      <c r="K102" s="2222"/>
      <c r="L102" s="2222"/>
      <c r="M102" s="2222"/>
      <c r="N102" s="2223"/>
      <c r="O102" s="978">
        <f>'Og s3a'!F100</f>
        <v>0</v>
      </c>
      <c r="P102" s="1236">
        <f>'Pak3 s1'!J123</f>
        <v>0</v>
      </c>
      <c r="Q102" s="1236" t="str">
        <f t="shared" si="2"/>
        <v/>
      </c>
      <c r="R102" s="31"/>
      <c r="S102" s="48"/>
      <c r="T102" s="502">
        <f>'Og s3a'!G100</f>
        <v>0</v>
      </c>
      <c r="U102" s="57">
        <f>'Og s3a'!D100</f>
        <v>0</v>
      </c>
      <c r="V102" s="295">
        <f>Import!K98</f>
        <v>0</v>
      </c>
      <c r="W102" s="296">
        <f>Import!L98</f>
        <v>0</v>
      </c>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row>
    <row r="103" spans="2:57" ht="20.100000000000001" customHeight="1">
      <c r="B103" s="1245" t="str">
        <f t="shared" si="3"/>
        <v/>
      </c>
      <c r="C103" s="2224">
        <f>'Og s3a'!C101</f>
        <v>0</v>
      </c>
      <c r="D103" s="2225"/>
      <c r="E103" s="2225"/>
      <c r="F103" s="2225"/>
      <c r="G103" s="2225"/>
      <c r="H103" s="2226"/>
      <c r="I103" s="2221">
        <f>'Og s3a'!E101</f>
        <v>0</v>
      </c>
      <c r="J103" s="2222"/>
      <c r="K103" s="2222"/>
      <c r="L103" s="2222"/>
      <c r="M103" s="2222"/>
      <c r="N103" s="2223"/>
      <c r="O103" s="978">
        <f>'Og s3a'!F101</f>
        <v>0</v>
      </c>
      <c r="P103" s="1236">
        <f>'Pak3 s1'!J124</f>
        <v>0</v>
      </c>
      <c r="Q103" s="1236" t="str">
        <f t="shared" si="2"/>
        <v/>
      </c>
      <c r="R103" s="31"/>
      <c r="S103" s="48"/>
      <c r="T103" s="502">
        <f>'Og s3a'!G101</f>
        <v>0</v>
      </c>
      <c r="U103" s="57">
        <f>'Og s3a'!D101</f>
        <v>0</v>
      </c>
      <c r="V103" s="295">
        <f>Import!K99</f>
        <v>0</v>
      </c>
      <c r="W103" s="296">
        <f>Import!L99</f>
        <v>0</v>
      </c>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c r="BC103" s="48"/>
      <c r="BD103" s="48"/>
      <c r="BE103" s="48"/>
    </row>
    <row r="104" spans="2:57" ht="20.100000000000001" customHeight="1">
      <c r="B104" s="1245" t="str">
        <f t="shared" si="3"/>
        <v/>
      </c>
      <c r="C104" s="2224">
        <f>'Og s3a'!C102</f>
        <v>0</v>
      </c>
      <c r="D104" s="2225"/>
      <c r="E104" s="2225"/>
      <c r="F104" s="2225"/>
      <c r="G104" s="2225"/>
      <c r="H104" s="2226"/>
      <c r="I104" s="2221">
        <f>'Og s3a'!E102</f>
        <v>0</v>
      </c>
      <c r="J104" s="2222"/>
      <c r="K104" s="2222"/>
      <c r="L104" s="2222"/>
      <c r="M104" s="2222"/>
      <c r="N104" s="2223"/>
      <c r="O104" s="978">
        <f>'Og s3a'!F102</f>
        <v>0</v>
      </c>
      <c r="P104" s="1236">
        <f>'Pak3 s1'!J125</f>
        <v>0</v>
      </c>
      <c r="Q104" s="1236" t="str">
        <f t="shared" si="2"/>
        <v/>
      </c>
      <c r="R104" s="31"/>
      <c r="S104" s="48"/>
      <c r="T104" s="502">
        <f>'Og s3a'!G102</f>
        <v>0</v>
      </c>
      <c r="U104" s="57">
        <f>'Og s3a'!D102</f>
        <v>0</v>
      </c>
      <c r="V104" s="295">
        <f>Import!K100</f>
        <v>0</v>
      </c>
      <c r="W104" s="296">
        <f>Import!L100</f>
        <v>0</v>
      </c>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row>
    <row r="105" spans="2:57" ht="20.100000000000001" customHeight="1">
      <c r="B105" s="1245" t="str">
        <f t="shared" si="3"/>
        <v/>
      </c>
      <c r="C105" s="2224">
        <f>'Og s3a'!C103</f>
        <v>0</v>
      </c>
      <c r="D105" s="2225"/>
      <c r="E105" s="2225"/>
      <c r="F105" s="2225"/>
      <c r="G105" s="2225"/>
      <c r="H105" s="2226"/>
      <c r="I105" s="2221">
        <f>'Og s3a'!E103</f>
        <v>0</v>
      </c>
      <c r="J105" s="2222"/>
      <c r="K105" s="2222"/>
      <c r="L105" s="2222"/>
      <c r="M105" s="2222"/>
      <c r="N105" s="2223"/>
      <c r="O105" s="978">
        <f>'Og s3a'!F103</f>
        <v>0</v>
      </c>
      <c r="P105" s="1236">
        <f>'Pak3 s1'!J126</f>
        <v>0</v>
      </c>
      <c r="Q105" s="1236" t="str">
        <f t="shared" si="2"/>
        <v/>
      </c>
      <c r="R105" s="31"/>
      <c r="S105" s="48"/>
      <c r="T105" s="502">
        <f>'Og s3a'!G103</f>
        <v>0</v>
      </c>
      <c r="U105" s="57">
        <f>'Og s3a'!D103</f>
        <v>0</v>
      </c>
      <c r="V105" s="295">
        <f>Import!K101</f>
        <v>0</v>
      </c>
      <c r="W105" s="296">
        <f>Import!L101</f>
        <v>0</v>
      </c>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c r="BC105" s="48"/>
      <c r="BD105" s="48"/>
      <c r="BE105" s="48"/>
    </row>
    <row r="106" spans="2:57" ht="20.100000000000001" customHeight="1">
      <c r="B106" s="1245" t="str">
        <f t="shared" si="3"/>
        <v/>
      </c>
      <c r="C106" s="2224">
        <f>'Og s3a'!C104</f>
        <v>0</v>
      </c>
      <c r="D106" s="2225"/>
      <c r="E106" s="2225"/>
      <c r="F106" s="2225"/>
      <c r="G106" s="2225"/>
      <c r="H106" s="2226"/>
      <c r="I106" s="2221">
        <f>'Og s3a'!E104</f>
        <v>0</v>
      </c>
      <c r="J106" s="2222"/>
      <c r="K106" s="2222"/>
      <c r="L106" s="2222"/>
      <c r="M106" s="2222"/>
      <c r="N106" s="2223"/>
      <c r="O106" s="978">
        <f>'Og s3a'!F104</f>
        <v>0</v>
      </c>
      <c r="P106" s="1236">
        <f>'Pak3 s1'!J127</f>
        <v>0</v>
      </c>
      <c r="Q106" s="1236" t="str">
        <f t="shared" si="2"/>
        <v/>
      </c>
      <c r="R106" s="31"/>
      <c r="S106" s="48"/>
      <c r="T106" s="502">
        <f>'Og s3a'!G104</f>
        <v>0</v>
      </c>
      <c r="U106" s="57">
        <f>'Og s3a'!D104</f>
        <v>0</v>
      </c>
      <c r="V106" s="295">
        <f>Import!K102</f>
        <v>0</v>
      </c>
      <c r="W106" s="296">
        <f>Import!L102</f>
        <v>0</v>
      </c>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row>
    <row r="107" spans="2:57" ht="20.100000000000001" customHeight="1">
      <c r="B107" s="1245" t="str">
        <f t="shared" si="3"/>
        <v/>
      </c>
      <c r="C107" s="2224">
        <f>'Og s3a'!C105</f>
        <v>0</v>
      </c>
      <c r="D107" s="2225"/>
      <c r="E107" s="2225"/>
      <c r="F107" s="2225"/>
      <c r="G107" s="2225"/>
      <c r="H107" s="2226"/>
      <c r="I107" s="2221">
        <f>'Og s3a'!E105</f>
        <v>0</v>
      </c>
      <c r="J107" s="2222"/>
      <c r="K107" s="2222"/>
      <c r="L107" s="2222"/>
      <c r="M107" s="2222"/>
      <c r="N107" s="2223"/>
      <c r="O107" s="978">
        <f>'Og s3a'!F105</f>
        <v>0</v>
      </c>
      <c r="P107" s="1236">
        <f>'Pak3 s1'!J128</f>
        <v>0</v>
      </c>
      <c r="Q107" s="1236" t="str">
        <f t="shared" si="2"/>
        <v/>
      </c>
      <c r="R107" s="31"/>
      <c r="S107" s="48"/>
      <c r="T107" s="502">
        <f>'Og s3a'!G105</f>
        <v>0</v>
      </c>
      <c r="U107" s="57">
        <f>'Og s3a'!D105</f>
        <v>0</v>
      </c>
      <c r="V107" s="295">
        <f>Import!K103</f>
        <v>0</v>
      </c>
      <c r="W107" s="296">
        <f>Import!L103</f>
        <v>0</v>
      </c>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row>
    <row r="108" spans="2:57" ht="20.100000000000001" customHeight="1">
      <c r="B108" s="1245" t="str">
        <f t="shared" si="3"/>
        <v/>
      </c>
      <c r="C108" s="2224">
        <f>'Og s3a'!C106</f>
        <v>0</v>
      </c>
      <c r="D108" s="2225"/>
      <c r="E108" s="2225"/>
      <c r="F108" s="2225"/>
      <c r="G108" s="2225"/>
      <c r="H108" s="2226"/>
      <c r="I108" s="2221">
        <f>'Og s3a'!E106</f>
        <v>0</v>
      </c>
      <c r="J108" s="2222"/>
      <c r="K108" s="2222"/>
      <c r="L108" s="2222"/>
      <c r="M108" s="2222"/>
      <c r="N108" s="2223"/>
      <c r="O108" s="978">
        <f>'Og s3a'!F106</f>
        <v>0</v>
      </c>
      <c r="P108" s="1236">
        <f>'Pak3 s1'!J129</f>
        <v>0</v>
      </c>
      <c r="Q108" s="1236" t="str">
        <f t="shared" si="2"/>
        <v/>
      </c>
      <c r="R108" s="31"/>
      <c r="S108" s="48"/>
      <c r="T108" s="502">
        <f>'Og s3a'!G106</f>
        <v>0</v>
      </c>
      <c r="U108" s="57">
        <f>'Og s3a'!D106</f>
        <v>0</v>
      </c>
      <c r="V108" s="295">
        <f>Import!K104</f>
        <v>0</v>
      </c>
      <c r="W108" s="296">
        <f>Import!L104</f>
        <v>0</v>
      </c>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row>
    <row r="109" spans="2:57" ht="20.100000000000001" customHeight="1">
      <c r="B109" s="1245" t="str">
        <f t="shared" si="3"/>
        <v/>
      </c>
      <c r="C109" s="2224">
        <f>'Og s3a'!C107</f>
        <v>0</v>
      </c>
      <c r="D109" s="2225"/>
      <c r="E109" s="2225"/>
      <c r="F109" s="2225"/>
      <c r="G109" s="2225"/>
      <c r="H109" s="2226"/>
      <c r="I109" s="2221">
        <f>'Og s3a'!E107</f>
        <v>0</v>
      </c>
      <c r="J109" s="2222"/>
      <c r="K109" s="2222"/>
      <c r="L109" s="2222"/>
      <c r="M109" s="2222"/>
      <c r="N109" s="2223"/>
      <c r="O109" s="978">
        <f>'Og s3a'!F107</f>
        <v>0</v>
      </c>
      <c r="P109" s="1236">
        <f>'Pak3 s1'!J130</f>
        <v>0</v>
      </c>
      <c r="Q109" s="1236" t="str">
        <f t="shared" si="2"/>
        <v/>
      </c>
      <c r="R109" s="31"/>
      <c r="S109" s="48"/>
      <c r="T109" s="502">
        <f>'Og s3a'!G107</f>
        <v>0</v>
      </c>
      <c r="U109" s="57">
        <f>'Og s3a'!D107</f>
        <v>0</v>
      </c>
      <c r="V109" s="295">
        <f>Import!K105</f>
        <v>0</v>
      </c>
      <c r="W109" s="296">
        <f>Import!L105</f>
        <v>0</v>
      </c>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row>
    <row r="110" spans="2:57" ht="20.100000000000001" customHeight="1">
      <c r="B110" s="1245" t="str">
        <f t="shared" si="3"/>
        <v/>
      </c>
      <c r="C110" s="2224">
        <f>'Og s3a'!C108</f>
        <v>0</v>
      </c>
      <c r="D110" s="2225"/>
      <c r="E110" s="2225"/>
      <c r="F110" s="2225"/>
      <c r="G110" s="2225"/>
      <c r="H110" s="2226"/>
      <c r="I110" s="2221">
        <f>'Og s3a'!E108</f>
        <v>0</v>
      </c>
      <c r="J110" s="2222"/>
      <c r="K110" s="2222"/>
      <c r="L110" s="2222"/>
      <c r="M110" s="2222"/>
      <c r="N110" s="2223"/>
      <c r="O110" s="978">
        <f>'Og s3a'!F108</f>
        <v>0</v>
      </c>
      <c r="P110" s="1236">
        <f>'Pak3 s1'!J131</f>
        <v>0</v>
      </c>
      <c r="Q110" s="1236" t="str">
        <f t="shared" si="2"/>
        <v/>
      </c>
      <c r="R110" s="31"/>
      <c r="S110" s="48"/>
      <c r="T110" s="502">
        <f>'Og s3a'!G108</f>
        <v>0</v>
      </c>
      <c r="U110" s="57">
        <f>'Og s3a'!D108</f>
        <v>0</v>
      </c>
      <c r="V110" s="295">
        <f>Import!K106</f>
        <v>0</v>
      </c>
      <c r="W110" s="296">
        <f>Import!L106</f>
        <v>0</v>
      </c>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c r="BD110" s="48"/>
      <c r="BE110" s="48"/>
    </row>
    <row r="111" spans="2:57" ht="20.100000000000001" customHeight="1">
      <c r="B111" s="1245" t="str">
        <f t="shared" si="3"/>
        <v/>
      </c>
      <c r="C111" s="2224">
        <f>'Og s3a'!C109</f>
        <v>0</v>
      </c>
      <c r="D111" s="2225"/>
      <c r="E111" s="2225"/>
      <c r="F111" s="2225"/>
      <c r="G111" s="2225"/>
      <c r="H111" s="2226"/>
      <c r="I111" s="2221">
        <f>'Og s3a'!E109</f>
        <v>0</v>
      </c>
      <c r="J111" s="2222"/>
      <c r="K111" s="2222"/>
      <c r="L111" s="2222"/>
      <c r="M111" s="2222"/>
      <c r="N111" s="2223"/>
      <c r="O111" s="978">
        <f>'Og s3a'!F109</f>
        <v>0</v>
      </c>
      <c r="P111" s="1236">
        <f>'Pak3 s1'!J132</f>
        <v>0</v>
      </c>
      <c r="Q111" s="1236" t="str">
        <f t="shared" si="2"/>
        <v/>
      </c>
      <c r="R111" s="31"/>
      <c r="S111" s="48"/>
      <c r="T111" s="502">
        <f>'Og s3a'!G109</f>
        <v>0</v>
      </c>
      <c r="U111" s="57">
        <f>'Og s3a'!D109</f>
        <v>0</v>
      </c>
      <c r="V111" s="295">
        <f>Import!K107</f>
        <v>0</v>
      </c>
      <c r="W111" s="296">
        <f>Import!L107</f>
        <v>0</v>
      </c>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row>
    <row r="112" spans="2:57" ht="20.100000000000001" customHeight="1">
      <c r="B112" s="1245" t="str">
        <f t="shared" si="3"/>
        <v/>
      </c>
      <c r="C112" s="2224">
        <f>'Og s3a'!C110</f>
        <v>0</v>
      </c>
      <c r="D112" s="2225"/>
      <c r="E112" s="2225"/>
      <c r="F112" s="2225"/>
      <c r="G112" s="2225"/>
      <c r="H112" s="2226"/>
      <c r="I112" s="2221">
        <f>'Og s3a'!E110</f>
        <v>0</v>
      </c>
      <c r="J112" s="2222"/>
      <c r="K112" s="2222"/>
      <c r="L112" s="2222"/>
      <c r="M112" s="2222"/>
      <c r="N112" s="2223"/>
      <c r="O112" s="978">
        <f>'Og s3a'!F110</f>
        <v>0</v>
      </c>
      <c r="P112" s="1236">
        <f>'Pak3 s1'!J133</f>
        <v>0</v>
      </c>
      <c r="Q112" s="1236" t="str">
        <f t="shared" si="2"/>
        <v/>
      </c>
      <c r="R112" s="31"/>
      <c r="S112" s="48"/>
      <c r="T112" s="502">
        <f>'Og s3a'!G110</f>
        <v>0</v>
      </c>
      <c r="U112" s="57">
        <f>'Og s3a'!D110</f>
        <v>0</v>
      </c>
      <c r="V112" s="295">
        <f>Import!K108</f>
        <v>0</v>
      </c>
      <c r="W112" s="296">
        <f>Import!L108</f>
        <v>0</v>
      </c>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48"/>
    </row>
    <row r="113" spans="2:57" ht="20.100000000000001" customHeight="1">
      <c r="B113" s="1245" t="str">
        <f t="shared" si="3"/>
        <v/>
      </c>
      <c r="C113" s="2224">
        <f>'Og s3a'!C111</f>
        <v>0</v>
      </c>
      <c r="D113" s="2225"/>
      <c r="E113" s="2225"/>
      <c r="F113" s="2225"/>
      <c r="G113" s="2225"/>
      <c r="H113" s="2226"/>
      <c r="I113" s="2221">
        <f>'Og s3a'!E111</f>
        <v>0</v>
      </c>
      <c r="J113" s="2222"/>
      <c r="K113" s="2222"/>
      <c r="L113" s="2222"/>
      <c r="M113" s="2222"/>
      <c r="N113" s="2223"/>
      <c r="O113" s="978">
        <f>'Og s3a'!F111</f>
        <v>0</v>
      </c>
      <c r="P113" s="1236">
        <f>'Pak3 s1'!J134</f>
        <v>0</v>
      </c>
      <c r="Q113" s="1236" t="str">
        <f t="shared" si="2"/>
        <v/>
      </c>
      <c r="R113" s="31"/>
      <c r="S113" s="48"/>
      <c r="T113" s="502">
        <f>'Og s3a'!G111</f>
        <v>0</v>
      </c>
      <c r="U113" s="57">
        <f>'Og s3a'!D111</f>
        <v>0</v>
      </c>
      <c r="V113" s="295">
        <f>Import!K109</f>
        <v>0</v>
      </c>
      <c r="W113" s="296">
        <f>Import!L109</f>
        <v>0</v>
      </c>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row>
    <row r="114" spans="2:57" ht="20.100000000000001" customHeight="1">
      <c r="B114" s="1245" t="str">
        <f t="shared" si="3"/>
        <v/>
      </c>
      <c r="C114" s="2224">
        <f>'Og s3a'!C112</f>
        <v>0</v>
      </c>
      <c r="D114" s="2225"/>
      <c r="E114" s="2225"/>
      <c r="F114" s="2225"/>
      <c r="G114" s="2225"/>
      <c r="H114" s="2226"/>
      <c r="I114" s="2221">
        <f>'Og s3a'!E112</f>
        <v>0</v>
      </c>
      <c r="J114" s="2222"/>
      <c r="K114" s="2222"/>
      <c r="L114" s="2222"/>
      <c r="M114" s="2222"/>
      <c r="N114" s="2223"/>
      <c r="O114" s="978">
        <f>'Og s3a'!F112</f>
        <v>0</v>
      </c>
      <c r="P114" s="1236">
        <f>'Pak3 s1'!J135</f>
        <v>0</v>
      </c>
      <c r="Q114" s="1236" t="str">
        <f t="shared" si="2"/>
        <v/>
      </c>
      <c r="R114" s="31"/>
      <c r="S114" s="48"/>
      <c r="T114" s="502">
        <f>'Og s3a'!G112</f>
        <v>0</v>
      </c>
      <c r="U114" s="57">
        <f>'Og s3a'!D112</f>
        <v>0</v>
      </c>
      <c r="V114" s="295">
        <f>Import!K110</f>
        <v>0</v>
      </c>
      <c r="W114" s="296">
        <f>Import!L110</f>
        <v>0</v>
      </c>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row>
    <row r="115" spans="2:57" ht="20.100000000000001" customHeight="1">
      <c r="B115" s="1245" t="str">
        <f t="shared" si="3"/>
        <v/>
      </c>
      <c r="C115" s="2224">
        <f>'Og s3a'!C113</f>
        <v>0</v>
      </c>
      <c r="D115" s="2225"/>
      <c r="E115" s="2225"/>
      <c r="F115" s="2225"/>
      <c r="G115" s="2225"/>
      <c r="H115" s="2226"/>
      <c r="I115" s="2221">
        <f>'Og s3a'!E113</f>
        <v>0</v>
      </c>
      <c r="J115" s="2222"/>
      <c r="K115" s="2222"/>
      <c r="L115" s="2222"/>
      <c r="M115" s="2222"/>
      <c r="N115" s="2223"/>
      <c r="O115" s="978">
        <f>'Og s3a'!F113</f>
        <v>0</v>
      </c>
      <c r="P115" s="1236">
        <f>'Pak3 s1'!J136</f>
        <v>0</v>
      </c>
      <c r="Q115" s="1236" t="str">
        <f t="shared" si="2"/>
        <v/>
      </c>
      <c r="R115" s="31"/>
      <c r="S115" s="48"/>
      <c r="T115" s="502">
        <f>'Og s3a'!G113</f>
        <v>0</v>
      </c>
      <c r="U115" s="57">
        <f>'Og s3a'!D113</f>
        <v>0</v>
      </c>
      <c r="V115" s="295">
        <f>Import!K111</f>
        <v>0</v>
      </c>
      <c r="W115" s="296">
        <f>Import!L111</f>
        <v>0</v>
      </c>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c r="BC115" s="48"/>
      <c r="BD115" s="48"/>
      <c r="BE115" s="48"/>
    </row>
    <row r="116" spans="2:57" ht="20.100000000000001" customHeight="1">
      <c r="B116" s="1245" t="str">
        <f t="shared" si="3"/>
        <v/>
      </c>
      <c r="C116" s="2224">
        <f>'Og s3a'!C114</f>
        <v>0</v>
      </c>
      <c r="D116" s="2225"/>
      <c r="E116" s="2225"/>
      <c r="F116" s="2225"/>
      <c r="G116" s="2225"/>
      <c r="H116" s="2226"/>
      <c r="I116" s="2221">
        <f>'Og s3a'!E114</f>
        <v>0</v>
      </c>
      <c r="J116" s="2222"/>
      <c r="K116" s="2222"/>
      <c r="L116" s="2222"/>
      <c r="M116" s="2222"/>
      <c r="N116" s="2223"/>
      <c r="O116" s="978">
        <f>'Og s3a'!F114</f>
        <v>0</v>
      </c>
      <c r="P116" s="1236">
        <f>'Pak3 s1'!J137</f>
        <v>0</v>
      </c>
      <c r="Q116" s="1236" t="str">
        <f t="shared" si="2"/>
        <v/>
      </c>
      <c r="R116" s="31"/>
      <c r="S116" s="48"/>
      <c r="T116" s="502">
        <f>'Og s3a'!G114</f>
        <v>0</v>
      </c>
      <c r="U116" s="57">
        <f>'Og s3a'!D114</f>
        <v>0</v>
      </c>
      <c r="V116" s="295">
        <f>Import!K112</f>
        <v>0</v>
      </c>
      <c r="W116" s="296">
        <f>Import!L112</f>
        <v>0</v>
      </c>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8"/>
    </row>
    <row r="117" spans="2:57" ht="20.100000000000001" customHeight="1">
      <c r="B117" s="1245" t="str">
        <f t="shared" si="3"/>
        <v/>
      </c>
      <c r="C117" s="2224">
        <f>'Og s3a'!C115</f>
        <v>0</v>
      </c>
      <c r="D117" s="2225"/>
      <c r="E117" s="2225"/>
      <c r="F117" s="2225"/>
      <c r="G117" s="2225"/>
      <c r="H117" s="2226"/>
      <c r="I117" s="2221">
        <f>'Og s3a'!E115</f>
        <v>0</v>
      </c>
      <c r="J117" s="2222"/>
      <c r="K117" s="2222"/>
      <c r="L117" s="2222"/>
      <c r="M117" s="2222"/>
      <c r="N117" s="2223"/>
      <c r="O117" s="978">
        <f>'Og s3a'!F115</f>
        <v>0</v>
      </c>
      <c r="P117" s="1236">
        <f>'Pak3 s1'!J138</f>
        <v>0</v>
      </c>
      <c r="Q117" s="1236" t="str">
        <f t="shared" si="2"/>
        <v/>
      </c>
      <c r="R117" s="31"/>
      <c r="S117" s="48"/>
      <c r="T117" s="502">
        <f>'Og s3a'!G115</f>
        <v>0</v>
      </c>
      <c r="U117" s="57">
        <f>'Og s3a'!D115</f>
        <v>0</v>
      </c>
      <c r="V117" s="295">
        <f>Import!K113</f>
        <v>0</v>
      </c>
      <c r="W117" s="296">
        <f>Import!L113</f>
        <v>0</v>
      </c>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row>
    <row r="118" spans="2:57" ht="20.100000000000001" customHeight="1">
      <c r="B118" s="1245" t="str">
        <f t="shared" si="3"/>
        <v/>
      </c>
      <c r="C118" s="2224">
        <f>'Og s3a'!C116</f>
        <v>0</v>
      </c>
      <c r="D118" s="2225"/>
      <c r="E118" s="2225"/>
      <c r="F118" s="2225"/>
      <c r="G118" s="2225"/>
      <c r="H118" s="2226"/>
      <c r="I118" s="2221">
        <f>'Og s3a'!E116</f>
        <v>0</v>
      </c>
      <c r="J118" s="2222"/>
      <c r="K118" s="2222"/>
      <c r="L118" s="2222"/>
      <c r="M118" s="2222"/>
      <c r="N118" s="2223"/>
      <c r="O118" s="978">
        <f>'Og s3a'!F116</f>
        <v>0</v>
      </c>
      <c r="P118" s="1236">
        <f>'Pak3 s1'!J139</f>
        <v>0</v>
      </c>
      <c r="Q118" s="1236" t="str">
        <f t="shared" si="2"/>
        <v/>
      </c>
      <c r="R118" s="31"/>
      <c r="S118" s="48"/>
      <c r="T118" s="502">
        <f>'Og s3a'!G116</f>
        <v>0</v>
      </c>
      <c r="U118" s="57">
        <f>'Og s3a'!D116</f>
        <v>0</v>
      </c>
      <c r="V118" s="295">
        <f>Import!K114</f>
        <v>0</v>
      </c>
      <c r="W118" s="296">
        <f>Import!L114</f>
        <v>0</v>
      </c>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row>
    <row r="119" spans="2:57" ht="20.100000000000001" customHeight="1">
      <c r="B119" s="1245" t="str">
        <f t="shared" si="3"/>
        <v/>
      </c>
      <c r="C119" s="2224">
        <f>'Og s3a'!C117</f>
        <v>0</v>
      </c>
      <c r="D119" s="2225"/>
      <c r="E119" s="2225"/>
      <c r="F119" s="2225"/>
      <c r="G119" s="2225"/>
      <c r="H119" s="2226"/>
      <c r="I119" s="2221">
        <f>'Og s3a'!E117</f>
        <v>0</v>
      </c>
      <c r="J119" s="2222"/>
      <c r="K119" s="2222"/>
      <c r="L119" s="2222"/>
      <c r="M119" s="2222"/>
      <c r="N119" s="2223"/>
      <c r="O119" s="978">
        <f>'Og s3a'!F117</f>
        <v>0</v>
      </c>
      <c r="P119" s="1236">
        <f>'Pak3 s1'!J140</f>
        <v>0</v>
      </c>
      <c r="Q119" s="1236" t="str">
        <f t="shared" si="2"/>
        <v/>
      </c>
      <c r="R119" s="31"/>
      <c r="S119" s="48"/>
      <c r="T119" s="502">
        <f>'Og s3a'!G117</f>
        <v>0</v>
      </c>
      <c r="U119" s="57">
        <f>'Og s3a'!D117</f>
        <v>0</v>
      </c>
      <c r="V119" s="295">
        <f>Import!K115</f>
        <v>0</v>
      </c>
      <c r="W119" s="296">
        <f>Import!L115</f>
        <v>0</v>
      </c>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c r="BD119" s="48"/>
      <c r="BE119" s="48"/>
    </row>
    <row r="120" spans="2:57" ht="20.100000000000001" customHeight="1">
      <c r="B120" s="1245" t="str">
        <f t="shared" si="3"/>
        <v/>
      </c>
      <c r="C120" s="2224">
        <f>'Og s3a'!C118</f>
        <v>0</v>
      </c>
      <c r="D120" s="2225"/>
      <c r="E120" s="2225"/>
      <c r="F120" s="2225"/>
      <c r="G120" s="2225"/>
      <c r="H120" s="2226"/>
      <c r="I120" s="2221">
        <f>'Og s3a'!E118</f>
        <v>0</v>
      </c>
      <c r="J120" s="2222"/>
      <c r="K120" s="2222"/>
      <c r="L120" s="2222"/>
      <c r="M120" s="2222"/>
      <c r="N120" s="2223"/>
      <c r="O120" s="978">
        <f>'Og s3a'!F118</f>
        <v>0</v>
      </c>
      <c r="P120" s="1236">
        <f>'Pak3 s1'!J141</f>
        <v>0</v>
      </c>
      <c r="Q120" s="1236" t="str">
        <f t="shared" si="2"/>
        <v/>
      </c>
      <c r="R120" s="31"/>
      <c r="S120" s="48"/>
      <c r="T120" s="502">
        <f>'Og s3a'!G118</f>
        <v>0</v>
      </c>
      <c r="U120" s="57">
        <f>'Og s3a'!D118</f>
        <v>0</v>
      </c>
      <c r="V120" s="295">
        <f>Import!K116</f>
        <v>0</v>
      </c>
      <c r="W120" s="296">
        <f>Import!L116</f>
        <v>0</v>
      </c>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48"/>
      <c r="BA120" s="48"/>
      <c r="BB120" s="48"/>
      <c r="BC120" s="48"/>
      <c r="BD120" s="48"/>
      <c r="BE120" s="48"/>
    </row>
    <row r="121" spans="2:57" ht="20.100000000000001" customHeight="1">
      <c r="B121" s="1245" t="str">
        <f t="shared" si="3"/>
        <v/>
      </c>
      <c r="C121" s="2224">
        <f>'Og s3a'!C119</f>
        <v>0</v>
      </c>
      <c r="D121" s="2225"/>
      <c r="E121" s="2225"/>
      <c r="F121" s="2225"/>
      <c r="G121" s="2225"/>
      <c r="H121" s="2226"/>
      <c r="I121" s="2221">
        <f>'Og s3a'!E119</f>
        <v>0</v>
      </c>
      <c r="J121" s="2222"/>
      <c r="K121" s="2222"/>
      <c r="L121" s="2222"/>
      <c r="M121" s="2222"/>
      <c r="N121" s="2223"/>
      <c r="O121" s="978">
        <f>'Og s3a'!F119</f>
        <v>0</v>
      </c>
      <c r="P121" s="1236">
        <f>'Pak3 s1'!J142</f>
        <v>0</v>
      </c>
      <c r="Q121" s="1236" t="str">
        <f t="shared" si="2"/>
        <v/>
      </c>
      <c r="R121" s="31"/>
      <c r="S121" s="48"/>
      <c r="T121" s="502">
        <f>'Og s3a'!G119</f>
        <v>0</v>
      </c>
      <c r="U121" s="57">
        <f>'Og s3a'!D119</f>
        <v>0</v>
      </c>
      <c r="V121" s="295">
        <f>Import!K117</f>
        <v>0</v>
      </c>
      <c r="W121" s="296">
        <f>Import!L117</f>
        <v>0</v>
      </c>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c r="BE121" s="48"/>
    </row>
    <row r="122" spans="2:57" ht="20.100000000000001" customHeight="1">
      <c r="B122" s="1245" t="str">
        <f t="shared" si="3"/>
        <v/>
      </c>
      <c r="C122" s="2224">
        <f>'Og s3a'!C120</f>
        <v>0</v>
      </c>
      <c r="D122" s="2225"/>
      <c r="E122" s="2225"/>
      <c r="F122" s="2225"/>
      <c r="G122" s="2225"/>
      <c r="H122" s="2226"/>
      <c r="I122" s="2221">
        <f>'Og s3a'!E120</f>
        <v>0</v>
      </c>
      <c r="J122" s="2222"/>
      <c r="K122" s="2222"/>
      <c r="L122" s="2222"/>
      <c r="M122" s="2222"/>
      <c r="N122" s="2223"/>
      <c r="O122" s="978">
        <f>'Og s3a'!F120</f>
        <v>0</v>
      </c>
      <c r="P122" s="1236">
        <f>'Pak3 s1'!J143</f>
        <v>0</v>
      </c>
      <c r="Q122" s="1236" t="str">
        <f t="shared" si="2"/>
        <v/>
      </c>
      <c r="R122" s="31"/>
      <c r="S122" s="48"/>
      <c r="T122" s="502">
        <f>'Og s3a'!G120</f>
        <v>0</v>
      </c>
      <c r="U122" s="57">
        <f>'Og s3a'!D120</f>
        <v>0</v>
      </c>
      <c r="V122" s="295">
        <f>Import!K118</f>
        <v>0</v>
      </c>
      <c r="W122" s="296">
        <f>Import!L118</f>
        <v>0</v>
      </c>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c r="BD122" s="48"/>
      <c r="BE122" s="48"/>
    </row>
    <row r="123" spans="2:57" ht="20.100000000000001" customHeight="1">
      <c r="B123" s="1245" t="str">
        <f t="shared" si="3"/>
        <v/>
      </c>
      <c r="C123" s="2224">
        <f>'Og s3a'!C121</f>
        <v>0</v>
      </c>
      <c r="D123" s="2225"/>
      <c r="E123" s="2225"/>
      <c r="F123" s="2225"/>
      <c r="G123" s="2225"/>
      <c r="H123" s="2226"/>
      <c r="I123" s="2221">
        <f>'Og s3a'!E121</f>
        <v>0</v>
      </c>
      <c r="J123" s="2222"/>
      <c r="K123" s="2222"/>
      <c r="L123" s="2222"/>
      <c r="M123" s="2222"/>
      <c r="N123" s="2223"/>
      <c r="O123" s="978">
        <f>'Og s3a'!F121</f>
        <v>0</v>
      </c>
      <c r="P123" s="1236">
        <f>'Pak3 s1'!J144</f>
        <v>0</v>
      </c>
      <c r="Q123" s="1236" t="str">
        <f t="shared" si="2"/>
        <v/>
      </c>
      <c r="R123" s="31"/>
      <c r="S123" s="48"/>
      <c r="T123" s="502">
        <f>'Og s3a'!G121</f>
        <v>0</v>
      </c>
      <c r="U123" s="57">
        <f>'Og s3a'!D121</f>
        <v>0</v>
      </c>
      <c r="V123" s="295">
        <f>Import!K119</f>
        <v>0</v>
      </c>
      <c r="W123" s="296">
        <f>Import!L119</f>
        <v>0</v>
      </c>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8"/>
      <c r="BA123" s="48"/>
      <c r="BB123" s="48"/>
      <c r="BC123" s="48"/>
      <c r="BD123" s="48"/>
      <c r="BE123" s="48"/>
    </row>
    <row r="124" spans="2:57" ht="20.100000000000001" customHeight="1">
      <c r="B124" s="1245" t="str">
        <f t="shared" si="3"/>
        <v/>
      </c>
      <c r="C124" s="2224">
        <f>'Og s3a'!C122</f>
        <v>0</v>
      </c>
      <c r="D124" s="2225"/>
      <c r="E124" s="2225"/>
      <c r="F124" s="2225"/>
      <c r="G124" s="2225"/>
      <c r="H124" s="2226"/>
      <c r="I124" s="2221">
        <f>'Og s3a'!E122</f>
        <v>0</v>
      </c>
      <c r="J124" s="2222"/>
      <c r="K124" s="2222"/>
      <c r="L124" s="2222"/>
      <c r="M124" s="2222"/>
      <c r="N124" s="2223"/>
      <c r="O124" s="978">
        <f>'Og s3a'!F122</f>
        <v>0</v>
      </c>
      <c r="P124" s="1236">
        <f>'Pak3 s1'!J145</f>
        <v>0</v>
      </c>
      <c r="Q124" s="1236" t="str">
        <f t="shared" si="2"/>
        <v/>
      </c>
      <c r="R124" s="31"/>
      <c r="S124" s="48"/>
      <c r="T124" s="502">
        <f>'Og s3a'!G122</f>
        <v>0</v>
      </c>
      <c r="U124" s="57">
        <f>'Og s3a'!D122</f>
        <v>0</v>
      </c>
      <c r="V124" s="295">
        <f>Import!K120</f>
        <v>0</v>
      </c>
      <c r="W124" s="296">
        <f>Import!L120</f>
        <v>0</v>
      </c>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8"/>
    </row>
    <row r="125" spans="2:57" ht="20.100000000000001" customHeight="1">
      <c r="B125" s="1245" t="str">
        <f t="shared" si="3"/>
        <v/>
      </c>
      <c r="C125" s="2224">
        <f>'Og s3a'!C123</f>
        <v>0</v>
      </c>
      <c r="D125" s="2225"/>
      <c r="E125" s="2225"/>
      <c r="F125" s="2225"/>
      <c r="G125" s="2225"/>
      <c r="H125" s="2226"/>
      <c r="I125" s="2221">
        <f>'Og s3a'!E123</f>
        <v>0</v>
      </c>
      <c r="J125" s="2222"/>
      <c r="K125" s="2222"/>
      <c r="L125" s="2222"/>
      <c r="M125" s="2222"/>
      <c r="N125" s="2223"/>
      <c r="O125" s="978">
        <f>'Og s3a'!F123</f>
        <v>0</v>
      </c>
      <c r="P125" s="1236">
        <f>'Pak3 s1'!J146</f>
        <v>0</v>
      </c>
      <c r="Q125" s="1236" t="str">
        <f t="shared" si="2"/>
        <v/>
      </c>
      <c r="R125" s="31"/>
      <c r="S125" s="48"/>
      <c r="T125" s="502">
        <f>'Og s3a'!G123</f>
        <v>0</v>
      </c>
      <c r="U125" s="57">
        <f>'Og s3a'!D123</f>
        <v>0</v>
      </c>
      <c r="V125" s="295">
        <f>Import!K121</f>
        <v>0</v>
      </c>
      <c r="W125" s="296">
        <f>Import!L121</f>
        <v>0</v>
      </c>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row>
    <row r="126" spans="2:57" ht="20.100000000000001" customHeight="1">
      <c r="B126" s="1245" t="str">
        <f t="shared" si="3"/>
        <v/>
      </c>
      <c r="C126" s="2224">
        <f>'Og s3a'!C124</f>
        <v>0</v>
      </c>
      <c r="D126" s="2225"/>
      <c r="E126" s="2225"/>
      <c r="F126" s="2225"/>
      <c r="G126" s="2225"/>
      <c r="H126" s="2226"/>
      <c r="I126" s="2221">
        <f>'Og s3a'!E124</f>
        <v>0</v>
      </c>
      <c r="J126" s="2222"/>
      <c r="K126" s="2222"/>
      <c r="L126" s="2222"/>
      <c r="M126" s="2222"/>
      <c r="N126" s="2223"/>
      <c r="O126" s="978">
        <f>'Og s3a'!F124</f>
        <v>0</v>
      </c>
      <c r="P126" s="1236">
        <f>'Pak3 s1'!J147</f>
        <v>0</v>
      </c>
      <c r="Q126" s="1236" t="str">
        <f t="shared" si="2"/>
        <v/>
      </c>
      <c r="R126" s="31"/>
      <c r="S126" s="48"/>
      <c r="T126" s="502">
        <f>'Og s3a'!G124</f>
        <v>0</v>
      </c>
      <c r="U126" s="57">
        <f>'Og s3a'!D124</f>
        <v>0</v>
      </c>
      <c r="V126" s="295">
        <f>Import!K122</f>
        <v>0</v>
      </c>
      <c r="W126" s="296">
        <f>Import!L122</f>
        <v>0</v>
      </c>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8"/>
      <c r="BD126" s="48"/>
      <c r="BE126" s="48"/>
    </row>
    <row r="127" spans="2:57" ht="20.100000000000001" customHeight="1">
      <c r="B127" s="1245" t="str">
        <f t="shared" si="3"/>
        <v/>
      </c>
      <c r="C127" s="2224">
        <f>'Og s3a'!C125</f>
        <v>0</v>
      </c>
      <c r="D127" s="2225"/>
      <c r="E127" s="2225"/>
      <c r="F127" s="2225"/>
      <c r="G127" s="2225"/>
      <c r="H127" s="2226"/>
      <c r="I127" s="2221">
        <f>'Og s3a'!E125</f>
        <v>0</v>
      </c>
      <c r="J127" s="2222"/>
      <c r="K127" s="2222"/>
      <c r="L127" s="2222"/>
      <c r="M127" s="2222"/>
      <c r="N127" s="2223"/>
      <c r="O127" s="978">
        <f>'Og s3a'!F125</f>
        <v>0</v>
      </c>
      <c r="P127" s="1236">
        <f>'Pak3 s1'!J148</f>
        <v>0</v>
      </c>
      <c r="Q127" s="1236" t="str">
        <f t="shared" si="2"/>
        <v/>
      </c>
      <c r="R127" s="31"/>
      <c r="S127" s="48"/>
      <c r="T127" s="502">
        <f>'Og s3a'!G125</f>
        <v>0</v>
      </c>
      <c r="U127" s="57">
        <f>'Og s3a'!D125</f>
        <v>0</v>
      </c>
      <c r="V127" s="295">
        <f>Import!K123</f>
        <v>0</v>
      </c>
      <c r="W127" s="296">
        <f>Import!L123</f>
        <v>0</v>
      </c>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row>
    <row r="128" spans="2:57" ht="20.100000000000001" customHeight="1">
      <c r="B128" s="1245" t="str">
        <f t="shared" si="3"/>
        <v/>
      </c>
      <c r="C128" s="2224">
        <f>'Og s3a'!C126</f>
        <v>0</v>
      </c>
      <c r="D128" s="2225"/>
      <c r="E128" s="2225"/>
      <c r="F128" s="2225"/>
      <c r="G128" s="2225"/>
      <c r="H128" s="2226"/>
      <c r="I128" s="2221">
        <f>'Og s3a'!E126</f>
        <v>0</v>
      </c>
      <c r="J128" s="2222"/>
      <c r="K128" s="2222"/>
      <c r="L128" s="2222"/>
      <c r="M128" s="2222"/>
      <c r="N128" s="2223"/>
      <c r="O128" s="978">
        <f>'Og s3a'!F126</f>
        <v>0</v>
      </c>
      <c r="P128" s="1236">
        <f>'Pak3 s1'!J149</f>
        <v>0</v>
      </c>
      <c r="Q128" s="1236" t="str">
        <f t="shared" si="2"/>
        <v/>
      </c>
      <c r="R128" s="31"/>
      <c r="S128" s="48"/>
      <c r="T128" s="502">
        <f>'Og s3a'!G126</f>
        <v>0</v>
      </c>
      <c r="U128" s="57">
        <f>'Og s3a'!D126</f>
        <v>0</v>
      </c>
      <c r="V128" s="295">
        <f>Import!K124</f>
        <v>0</v>
      </c>
      <c r="W128" s="296">
        <f>Import!L124</f>
        <v>0</v>
      </c>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row>
    <row r="129" spans="2:57" ht="20.100000000000001" customHeight="1">
      <c r="B129" s="1245" t="str">
        <f t="shared" si="3"/>
        <v/>
      </c>
      <c r="C129" s="2224">
        <f>'Og s3a'!C127</f>
        <v>0</v>
      </c>
      <c r="D129" s="2225"/>
      <c r="E129" s="2225"/>
      <c r="F129" s="2225"/>
      <c r="G129" s="2225"/>
      <c r="H129" s="2226"/>
      <c r="I129" s="2221">
        <f>'Og s3a'!E127</f>
        <v>0</v>
      </c>
      <c r="J129" s="2222"/>
      <c r="K129" s="2222"/>
      <c r="L129" s="2222"/>
      <c r="M129" s="2222"/>
      <c r="N129" s="2223"/>
      <c r="O129" s="978">
        <f>'Og s3a'!F127</f>
        <v>0</v>
      </c>
      <c r="P129" s="1236">
        <f>'Pak3 s1'!J150</f>
        <v>0</v>
      </c>
      <c r="Q129" s="1236" t="str">
        <f t="shared" si="2"/>
        <v/>
      </c>
      <c r="R129" s="31"/>
      <c r="S129" s="48"/>
      <c r="T129" s="502">
        <f>'Og s3a'!G127</f>
        <v>0</v>
      </c>
      <c r="U129" s="57">
        <f>'Og s3a'!D127</f>
        <v>0</v>
      </c>
      <c r="V129" s="295">
        <f>Import!K125</f>
        <v>0</v>
      </c>
      <c r="W129" s="296">
        <f>Import!L125</f>
        <v>0</v>
      </c>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row>
    <row r="130" spans="2:57" ht="20.100000000000001" customHeight="1">
      <c r="B130" s="1245" t="str">
        <f t="shared" si="3"/>
        <v/>
      </c>
      <c r="C130" s="2224">
        <f>'Og s3a'!C128</f>
        <v>0</v>
      </c>
      <c r="D130" s="2225"/>
      <c r="E130" s="2225"/>
      <c r="F130" s="2225"/>
      <c r="G130" s="2225"/>
      <c r="H130" s="2226"/>
      <c r="I130" s="2221">
        <f>'Og s3a'!E128</f>
        <v>0</v>
      </c>
      <c r="J130" s="2222"/>
      <c r="K130" s="2222"/>
      <c r="L130" s="2222"/>
      <c r="M130" s="2222"/>
      <c r="N130" s="2223"/>
      <c r="O130" s="978">
        <f>'Og s3a'!F128</f>
        <v>0</v>
      </c>
      <c r="P130" s="1236">
        <f>'Pak3 s1'!J151</f>
        <v>0</v>
      </c>
      <c r="Q130" s="1236" t="str">
        <f t="shared" si="2"/>
        <v/>
      </c>
      <c r="R130" s="31"/>
      <c r="S130" s="48"/>
      <c r="T130" s="502">
        <f>'Og s3a'!G128</f>
        <v>0</v>
      </c>
      <c r="U130" s="57">
        <f>'Og s3a'!D128</f>
        <v>0</v>
      </c>
      <c r="V130" s="295">
        <f>Import!K126</f>
        <v>0</v>
      </c>
      <c r="W130" s="296">
        <f>Import!L126</f>
        <v>0</v>
      </c>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row>
    <row r="131" spans="2:57" ht="20.100000000000001" customHeight="1">
      <c r="B131" s="1245" t="str">
        <f t="shared" si="3"/>
        <v/>
      </c>
      <c r="C131" s="2224">
        <f>'Og s3a'!C129</f>
        <v>0</v>
      </c>
      <c r="D131" s="2225"/>
      <c r="E131" s="2225"/>
      <c r="F131" s="2225"/>
      <c r="G131" s="2225"/>
      <c r="H131" s="2226"/>
      <c r="I131" s="2221">
        <f>'Og s3a'!E129</f>
        <v>0</v>
      </c>
      <c r="J131" s="2222"/>
      <c r="K131" s="2222"/>
      <c r="L131" s="2222"/>
      <c r="M131" s="2222"/>
      <c r="N131" s="2223"/>
      <c r="O131" s="978">
        <f>'Og s3a'!F129</f>
        <v>0</v>
      </c>
      <c r="P131" s="1236">
        <f>'Pak3 s1'!J152</f>
        <v>0</v>
      </c>
      <c r="Q131" s="1236" t="str">
        <f t="shared" si="2"/>
        <v/>
      </c>
      <c r="R131" s="31"/>
      <c r="S131" s="48"/>
      <c r="T131" s="502">
        <f>'Og s3a'!G129</f>
        <v>0</v>
      </c>
      <c r="U131" s="57">
        <f>'Og s3a'!D129</f>
        <v>0</v>
      </c>
      <c r="V131" s="295">
        <f>Import!K127</f>
        <v>0</v>
      </c>
      <c r="W131" s="296">
        <f>Import!L127</f>
        <v>0</v>
      </c>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row>
    <row r="132" spans="2:57" ht="20.100000000000001" customHeight="1">
      <c r="B132" s="1245" t="str">
        <f t="shared" si="3"/>
        <v/>
      </c>
      <c r="C132" s="2224">
        <f>'Og s3a'!C130</f>
        <v>0</v>
      </c>
      <c r="D132" s="2225"/>
      <c r="E132" s="2225"/>
      <c r="F132" s="2225"/>
      <c r="G132" s="2225"/>
      <c r="H132" s="2226"/>
      <c r="I132" s="2221">
        <f>'Og s3a'!E130</f>
        <v>0</v>
      </c>
      <c r="J132" s="2222"/>
      <c r="K132" s="2222"/>
      <c r="L132" s="2222"/>
      <c r="M132" s="2222"/>
      <c r="N132" s="2223"/>
      <c r="O132" s="978">
        <f>'Og s3a'!F130</f>
        <v>0</v>
      </c>
      <c r="P132" s="1236">
        <f>'Pak3 s1'!J153</f>
        <v>0</v>
      </c>
      <c r="Q132" s="1236" t="str">
        <f t="shared" si="2"/>
        <v/>
      </c>
      <c r="R132" s="31"/>
      <c r="S132" s="48"/>
      <c r="T132" s="502">
        <f>'Og s3a'!G130</f>
        <v>0</v>
      </c>
      <c r="U132" s="57">
        <f>'Og s3a'!D130</f>
        <v>0</v>
      </c>
      <c r="V132" s="295">
        <f>Import!K128</f>
        <v>0</v>
      </c>
      <c r="W132" s="296">
        <f>Import!L128</f>
        <v>0</v>
      </c>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8"/>
    </row>
    <row r="133" spans="2:57" ht="20.100000000000001" customHeight="1">
      <c r="B133" s="1245" t="str">
        <f t="shared" si="3"/>
        <v/>
      </c>
      <c r="C133" s="2224">
        <f>'Og s3a'!C131</f>
        <v>0</v>
      </c>
      <c r="D133" s="2225"/>
      <c r="E133" s="2225"/>
      <c r="F133" s="2225"/>
      <c r="G133" s="2225"/>
      <c r="H133" s="2226"/>
      <c r="I133" s="2221">
        <f>'Og s3a'!E131</f>
        <v>0</v>
      </c>
      <c r="J133" s="2222"/>
      <c r="K133" s="2222"/>
      <c r="L133" s="2222"/>
      <c r="M133" s="2222"/>
      <c r="N133" s="2223"/>
      <c r="O133" s="978">
        <f>'Og s3a'!F131</f>
        <v>0</v>
      </c>
      <c r="P133" s="1236">
        <f>'Pak3 s1'!J154</f>
        <v>0</v>
      </c>
      <c r="Q133" s="1236" t="str">
        <f t="shared" si="2"/>
        <v/>
      </c>
      <c r="R133" s="31"/>
      <c r="S133" s="48"/>
      <c r="T133" s="502">
        <f>'Og s3a'!G131</f>
        <v>0</v>
      </c>
      <c r="U133" s="57">
        <f>'Og s3a'!D131</f>
        <v>0</v>
      </c>
      <c r="V133" s="295">
        <f>Import!K129</f>
        <v>0</v>
      </c>
      <c r="W133" s="296">
        <f>Import!L129</f>
        <v>0</v>
      </c>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8"/>
      <c r="BD133" s="48"/>
      <c r="BE133" s="48"/>
    </row>
    <row r="134" spans="2:57" ht="20.100000000000001" customHeight="1">
      <c r="B134" s="1245" t="str">
        <f t="shared" si="3"/>
        <v/>
      </c>
      <c r="C134" s="2224">
        <f>'Og s3a'!C132</f>
        <v>0</v>
      </c>
      <c r="D134" s="2225"/>
      <c r="E134" s="2225"/>
      <c r="F134" s="2225"/>
      <c r="G134" s="2225"/>
      <c r="H134" s="2226"/>
      <c r="I134" s="2221">
        <f>'Og s3a'!E132</f>
        <v>0</v>
      </c>
      <c r="J134" s="2222"/>
      <c r="K134" s="2222"/>
      <c r="L134" s="2222"/>
      <c r="M134" s="2222"/>
      <c r="N134" s="2223"/>
      <c r="O134" s="978">
        <f>'Og s3a'!F132</f>
        <v>0</v>
      </c>
      <c r="P134" s="1236">
        <f>'Pak3 s1'!J155</f>
        <v>0</v>
      </c>
      <c r="Q134" s="1236" t="str">
        <f t="shared" si="2"/>
        <v/>
      </c>
      <c r="R134" s="31"/>
      <c r="S134" s="48"/>
      <c r="T134" s="502">
        <f>'Og s3a'!G132</f>
        <v>0</v>
      </c>
      <c r="U134" s="57">
        <f>'Og s3a'!D132</f>
        <v>0</v>
      </c>
      <c r="V134" s="295">
        <f>Import!K130</f>
        <v>0</v>
      </c>
      <c r="W134" s="296">
        <f>Import!L130</f>
        <v>0</v>
      </c>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c r="BC134" s="48"/>
      <c r="BD134" s="48"/>
      <c r="BE134" s="48"/>
    </row>
    <row r="135" spans="2:57" ht="20.100000000000001" customHeight="1">
      <c r="B135" s="1245" t="str">
        <f t="shared" si="3"/>
        <v/>
      </c>
      <c r="C135" s="2224">
        <f>'Og s3a'!C133</f>
        <v>0</v>
      </c>
      <c r="D135" s="2225"/>
      <c r="E135" s="2225"/>
      <c r="F135" s="2225"/>
      <c r="G135" s="2225"/>
      <c r="H135" s="2226"/>
      <c r="I135" s="2221">
        <f>'Og s3a'!E133</f>
        <v>0</v>
      </c>
      <c r="J135" s="2222"/>
      <c r="K135" s="2222"/>
      <c r="L135" s="2222"/>
      <c r="M135" s="2222"/>
      <c r="N135" s="2223"/>
      <c r="O135" s="978">
        <f>'Og s3a'!F133</f>
        <v>0</v>
      </c>
      <c r="P135" s="1236">
        <f>'Pak3 s1'!J156</f>
        <v>0</v>
      </c>
      <c r="Q135" s="1236" t="str">
        <f t="shared" si="2"/>
        <v/>
      </c>
      <c r="R135" s="31"/>
      <c r="S135" s="48"/>
      <c r="T135" s="502">
        <f>'Og s3a'!G133</f>
        <v>0</v>
      </c>
      <c r="U135" s="57">
        <f>'Og s3a'!D133</f>
        <v>0</v>
      </c>
      <c r="V135" s="295">
        <f>Import!K131</f>
        <v>0</v>
      </c>
      <c r="W135" s="296">
        <f>Import!L131</f>
        <v>0</v>
      </c>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c r="BD135" s="48"/>
      <c r="BE135" s="48"/>
    </row>
    <row r="136" spans="2:57" ht="20.100000000000001" customHeight="1">
      <c r="B136" s="1245" t="str">
        <f t="shared" si="3"/>
        <v/>
      </c>
      <c r="C136" s="2224">
        <f>'Og s3a'!C134</f>
        <v>0</v>
      </c>
      <c r="D136" s="2225"/>
      <c r="E136" s="2225"/>
      <c r="F136" s="2225"/>
      <c r="G136" s="2225"/>
      <c r="H136" s="2226"/>
      <c r="I136" s="2221">
        <f>'Og s3a'!E134</f>
        <v>0</v>
      </c>
      <c r="J136" s="2222"/>
      <c r="K136" s="2222"/>
      <c r="L136" s="2222"/>
      <c r="M136" s="2222"/>
      <c r="N136" s="2223"/>
      <c r="O136" s="978">
        <f>'Og s3a'!F134</f>
        <v>0</v>
      </c>
      <c r="P136" s="1236">
        <f>'Pak3 s1'!J157</f>
        <v>0</v>
      </c>
      <c r="Q136" s="1236" t="str">
        <f t="shared" si="2"/>
        <v/>
      </c>
      <c r="R136" s="31"/>
      <c r="S136" s="48"/>
      <c r="T136" s="502">
        <f>'Og s3a'!G134</f>
        <v>0</v>
      </c>
      <c r="U136" s="57">
        <f>'Og s3a'!D134</f>
        <v>0</v>
      </c>
      <c r="V136" s="295">
        <f>Import!K132</f>
        <v>0</v>
      </c>
      <c r="W136" s="296">
        <f>Import!L132</f>
        <v>0</v>
      </c>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row>
    <row r="137" spans="2:57" ht="20.100000000000001" customHeight="1">
      <c r="B137" s="1245" t="str">
        <f t="shared" si="3"/>
        <v/>
      </c>
      <c r="C137" s="2224">
        <f>'Og s3a'!C135</f>
        <v>0</v>
      </c>
      <c r="D137" s="2225"/>
      <c r="E137" s="2225"/>
      <c r="F137" s="2225"/>
      <c r="G137" s="2225"/>
      <c r="H137" s="2226"/>
      <c r="I137" s="2221">
        <f>'Og s3a'!E135</f>
        <v>0</v>
      </c>
      <c r="J137" s="2222"/>
      <c r="K137" s="2222"/>
      <c r="L137" s="2222"/>
      <c r="M137" s="2222"/>
      <c r="N137" s="2223"/>
      <c r="O137" s="978">
        <f>'Og s3a'!F135</f>
        <v>0</v>
      </c>
      <c r="P137" s="1236">
        <f>'Pak3 s1'!J158</f>
        <v>0</v>
      </c>
      <c r="Q137" s="1236" t="str">
        <f t="shared" ref="Q137:Q200" si="4">IF(AND(V137=0,W137=0),"",IF(AND(V137&gt;0,W137=0),V137,IF(AND(V137=0,W137&gt;0),W137,IF(AND(V137&gt;0,W137&gt;0),"Nie może być pak. 4 i 5 jednocześnie."))))</f>
        <v/>
      </c>
      <c r="R137" s="31"/>
      <c r="S137" s="48"/>
      <c r="T137" s="502">
        <f>'Og s3a'!G135</f>
        <v>0</v>
      </c>
      <c r="U137" s="57">
        <f>'Og s3a'!D135</f>
        <v>0</v>
      </c>
      <c r="V137" s="295">
        <f>Import!K133</f>
        <v>0</v>
      </c>
      <c r="W137" s="296">
        <f>Import!L133</f>
        <v>0</v>
      </c>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row>
    <row r="138" spans="2:57" ht="20.100000000000001" customHeight="1">
      <c r="B138" s="1245" t="str">
        <f t="shared" ref="B138:B201" si="5">IF(O138&gt;0,"Wypełnione","")</f>
        <v/>
      </c>
      <c r="C138" s="2224">
        <f>'Og s3a'!C136</f>
        <v>0</v>
      </c>
      <c r="D138" s="2225"/>
      <c r="E138" s="2225"/>
      <c r="F138" s="2225"/>
      <c r="G138" s="2225"/>
      <c r="H138" s="2226"/>
      <c r="I138" s="2221">
        <f>'Og s3a'!E136</f>
        <v>0</v>
      </c>
      <c r="J138" s="2222"/>
      <c r="K138" s="2222"/>
      <c r="L138" s="2222"/>
      <c r="M138" s="2222"/>
      <c r="N138" s="2223"/>
      <c r="O138" s="978">
        <f>'Og s3a'!F136</f>
        <v>0</v>
      </c>
      <c r="P138" s="1236">
        <f>'Pak3 s1'!J159</f>
        <v>0</v>
      </c>
      <c r="Q138" s="1236" t="str">
        <f t="shared" si="4"/>
        <v/>
      </c>
      <c r="R138" s="31"/>
      <c r="S138" s="48"/>
      <c r="T138" s="502">
        <f>'Og s3a'!G136</f>
        <v>0</v>
      </c>
      <c r="U138" s="57">
        <f>'Og s3a'!D136</f>
        <v>0</v>
      </c>
      <c r="V138" s="295">
        <f>Import!K134</f>
        <v>0</v>
      </c>
      <c r="W138" s="296">
        <f>Import!L134</f>
        <v>0</v>
      </c>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row>
    <row r="139" spans="2:57" ht="20.100000000000001" customHeight="1">
      <c r="B139" s="1245" t="str">
        <f t="shared" si="5"/>
        <v/>
      </c>
      <c r="C139" s="2224">
        <f>'Og s3a'!C137</f>
        <v>0</v>
      </c>
      <c r="D139" s="2225"/>
      <c r="E139" s="2225"/>
      <c r="F139" s="2225"/>
      <c r="G139" s="2225"/>
      <c r="H139" s="2226"/>
      <c r="I139" s="2221">
        <f>'Og s3a'!E137</f>
        <v>0</v>
      </c>
      <c r="J139" s="2222"/>
      <c r="K139" s="2222"/>
      <c r="L139" s="2222"/>
      <c r="M139" s="2222"/>
      <c r="N139" s="2223"/>
      <c r="O139" s="978">
        <f>'Og s3a'!F137</f>
        <v>0</v>
      </c>
      <c r="P139" s="1236">
        <f>'Pak3 s1'!J160</f>
        <v>0</v>
      </c>
      <c r="Q139" s="1236" t="str">
        <f t="shared" si="4"/>
        <v/>
      </c>
      <c r="R139" s="31"/>
      <c r="S139" s="48"/>
      <c r="T139" s="502">
        <f>'Og s3a'!G137</f>
        <v>0</v>
      </c>
      <c r="U139" s="57">
        <f>'Og s3a'!D137</f>
        <v>0</v>
      </c>
      <c r="V139" s="295">
        <f>Import!K135</f>
        <v>0</v>
      </c>
      <c r="W139" s="296">
        <f>Import!L135</f>
        <v>0</v>
      </c>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row>
    <row r="140" spans="2:57" ht="20.100000000000001" customHeight="1">
      <c r="B140" s="1245" t="str">
        <f t="shared" si="5"/>
        <v/>
      </c>
      <c r="C140" s="2224">
        <f>'Og s3a'!C138</f>
        <v>0</v>
      </c>
      <c r="D140" s="2225"/>
      <c r="E140" s="2225"/>
      <c r="F140" s="2225"/>
      <c r="G140" s="2225"/>
      <c r="H140" s="2226"/>
      <c r="I140" s="2221">
        <f>'Og s3a'!E138</f>
        <v>0</v>
      </c>
      <c r="J140" s="2222"/>
      <c r="K140" s="2222"/>
      <c r="L140" s="2222"/>
      <c r="M140" s="2222"/>
      <c r="N140" s="2223"/>
      <c r="O140" s="978">
        <f>'Og s3a'!F138</f>
        <v>0</v>
      </c>
      <c r="P140" s="1236">
        <f>'Pak3 s1'!J161</f>
        <v>0</v>
      </c>
      <c r="Q140" s="1236" t="str">
        <f t="shared" si="4"/>
        <v/>
      </c>
      <c r="R140" s="31"/>
      <c r="S140" s="48"/>
      <c r="T140" s="502">
        <f>'Og s3a'!G138</f>
        <v>0</v>
      </c>
      <c r="U140" s="57">
        <f>'Og s3a'!D138</f>
        <v>0</v>
      </c>
      <c r="V140" s="295">
        <f>Import!K136</f>
        <v>0</v>
      </c>
      <c r="W140" s="296">
        <f>Import!L136</f>
        <v>0</v>
      </c>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row>
    <row r="141" spans="2:57" ht="20.100000000000001" customHeight="1">
      <c r="B141" s="1245" t="str">
        <f t="shared" si="5"/>
        <v/>
      </c>
      <c r="C141" s="2224">
        <f>'Og s3a'!C139</f>
        <v>0</v>
      </c>
      <c r="D141" s="2225"/>
      <c r="E141" s="2225"/>
      <c r="F141" s="2225"/>
      <c r="G141" s="2225"/>
      <c r="H141" s="2226"/>
      <c r="I141" s="2221">
        <f>'Og s3a'!E139</f>
        <v>0</v>
      </c>
      <c r="J141" s="2222"/>
      <c r="K141" s="2222"/>
      <c r="L141" s="2222"/>
      <c r="M141" s="2222"/>
      <c r="N141" s="2223"/>
      <c r="O141" s="978">
        <f>'Og s3a'!F139</f>
        <v>0</v>
      </c>
      <c r="P141" s="1236">
        <f>'Pak3 s1'!J162</f>
        <v>0</v>
      </c>
      <c r="Q141" s="1236" t="str">
        <f t="shared" si="4"/>
        <v/>
      </c>
      <c r="R141" s="31"/>
      <c r="S141" s="48"/>
      <c r="T141" s="502">
        <f>'Og s3a'!G139</f>
        <v>0</v>
      </c>
      <c r="U141" s="57">
        <f>'Og s3a'!D139</f>
        <v>0</v>
      </c>
      <c r="V141" s="295">
        <f>Import!K137</f>
        <v>0</v>
      </c>
      <c r="W141" s="296">
        <f>Import!L137</f>
        <v>0</v>
      </c>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row>
    <row r="142" spans="2:57" ht="20.100000000000001" customHeight="1">
      <c r="B142" s="1245" t="str">
        <f t="shared" si="5"/>
        <v/>
      </c>
      <c r="C142" s="2224">
        <f>'Og s3a'!C140</f>
        <v>0</v>
      </c>
      <c r="D142" s="2225"/>
      <c r="E142" s="2225"/>
      <c r="F142" s="2225"/>
      <c r="G142" s="2225"/>
      <c r="H142" s="2226"/>
      <c r="I142" s="2221">
        <f>'Og s3a'!E140</f>
        <v>0</v>
      </c>
      <c r="J142" s="2222"/>
      <c r="K142" s="2222"/>
      <c r="L142" s="2222"/>
      <c r="M142" s="2222"/>
      <c r="N142" s="2223"/>
      <c r="O142" s="978">
        <f>'Og s3a'!F140</f>
        <v>0</v>
      </c>
      <c r="P142" s="1236">
        <f>'Pak3 s1'!J163</f>
        <v>0</v>
      </c>
      <c r="Q142" s="1236" t="str">
        <f t="shared" si="4"/>
        <v/>
      </c>
      <c r="R142" s="31"/>
      <c r="S142" s="48"/>
      <c r="T142" s="502">
        <f>'Og s3a'!G140</f>
        <v>0</v>
      </c>
      <c r="U142" s="57">
        <f>'Og s3a'!D140</f>
        <v>0</v>
      </c>
      <c r="V142" s="295">
        <f>Import!K138</f>
        <v>0</v>
      </c>
      <c r="W142" s="296">
        <f>Import!L138</f>
        <v>0</v>
      </c>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row>
    <row r="143" spans="2:57" ht="20.100000000000001" customHeight="1">
      <c r="B143" s="1245" t="str">
        <f t="shared" si="5"/>
        <v/>
      </c>
      <c r="C143" s="2224">
        <f>'Og s3a'!C141</f>
        <v>0</v>
      </c>
      <c r="D143" s="2225"/>
      <c r="E143" s="2225"/>
      <c r="F143" s="2225"/>
      <c r="G143" s="2225"/>
      <c r="H143" s="2226"/>
      <c r="I143" s="2221">
        <f>'Og s3a'!E141</f>
        <v>0</v>
      </c>
      <c r="J143" s="2222"/>
      <c r="K143" s="2222"/>
      <c r="L143" s="2222"/>
      <c r="M143" s="2222"/>
      <c r="N143" s="2223"/>
      <c r="O143" s="978">
        <f>'Og s3a'!F141</f>
        <v>0</v>
      </c>
      <c r="P143" s="1236">
        <f>'Pak3 s1'!J164</f>
        <v>0</v>
      </c>
      <c r="Q143" s="1236" t="str">
        <f t="shared" si="4"/>
        <v/>
      </c>
      <c r="R143" s="31"/>
      <c r="S143" s="48"/>
      <c r="T143" s="502">
        <f>'Og s3a'!G141</f>
        <v>0</v>
      </c>
      <c r="U143" s="57">
        <f>'Og s3a'!D141</f>
        <v>0</v>
      </c>
      <c r="V143" s="295">
        <f>Import!K139</f>
        <v>0</v>
      </c>
      <c r="W143" s="296">
        <f>Import!L139</f>
        <v>0</v>
      </c>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row>
    <row r="144" spans="2:57" ht="20.100000000000001" customHeight="1">
      <c r="B144" s="1245" t="str">
        <f t="shared" si="5"/>
        <v/>
      </c>
      <c r="C144" s="2224">
        <f>'Og s3a'!C142</f>
        <v>0</v>
      </c>
      <c r="D144" s="2225"/>
      <c r="E144" s="2225"/>
      <c r="F144" s="2225"/>
      <c r="G144" s="2225"/>
      <c r="H144" s="2226"/>
      <c r="I144" s="2221">
        <f>'Og s3a'!E142</f>
        <v>0</v>
      </c>
      <c r="J144" s="2222"/>
      <c r="K144" s="2222"/>
      <c r="L144" s="2222"/>
      <c r="M144" s="2222"/>
      <c r="N144" s="2223"/>
      <c r="O144" s="978">
        <f>'Og s3a'!F142</f>
        <v>0</v>
      </c>
      <c r="P144" s="1236">
        <f>'Pak3 s1'!J165</f>
        <v>0</v>
      </c>
      <c r="Q144" s="1236" t="str">
        <f t="shared" si="4"/>
        <v/>
      </c>
      <c r="R144" s="31"/>
      <c r="S144" s="48"/>
      <c r="T144" s="502">
        <f>'Og s3a'!G142</f>
        <v>0</v>
      </c>
      <c r="U144" s="57">
        <f>'Og s3a'!D142</f>
        <v>0</v>
      </c>
      <c r="V144" s="295">
        <f>Import!K140</f>
        <v>0</v>
      </c>
      <c r="W144" s="296">
        <f>Import!L140</f>
        <v>0</v>
      </c>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row>
    <row r="145" spans="2:57" ht="20.100000000000001" customHeight="1">
      <c r="B145" s="1245" t="str">
        <f t="shared" si="5"/>
        <v/>
      </c>
      <c r="C145" s="2224">
        <f>'Og s3a'!C143</f>
        <v>0</v>
      </c>
      <c r="D145" s="2225"/>
      <c r="E145" s="2225"/>
      <c r="F145" s="2225"/>
      <c r="G145" s="2225"/>
      <c r="H145" s="2226"/>
      <c r="I145" s="2221">
        <f>'Og s3a'!E143</f>
        <v>0</v>
      </c>
      <c r="J145" s="2222"/>
      <c r="K145" s="2222"/>
      <c r="L145" s="2222"/>
      <c r="M145" s="2222"/>
      <c r="N145" s="2223"/>
      <c r="O145" s="978">
        <f>'Og s3a'!F143</f>
        <v>0</v>
      </c>
      <c r="P145" s="1236">
        <f>'Pak3 s1'!J166</f>
        <v>0</v>
      </c>
      <c r="Q145" s="1236" t="str">
        <f t="shared" si="4"/>
        <v/>
      </c>
      <c r="R145" s="31"/>
      <c r="S145" s="48"/>
      <c r="T145" s="502">
        <f>'Og s3a'!G143</f>
        <v>0</v>
      </c>
      <c r="U145" s="57">
        <f>'Og s3a'!D143</f>
        <v>0</v>
      </c>
      <c r="V145" s="295">
        <f>Import!K141</f>
        <v>0</v>
      </c>
      <c r="W145" s="296">
        <f>Import!L141</f>
        <v>0</v>
      </c>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c r="BC145" s="48"/>
      <c r="BD145" s="48"/>
      <c r="BE145" s="48"/>
    </row>
    <row r="146" spans="2:57" ht="20.100000000000001" customHeight="1">
      <c r="B146" s="1245" t="str">
        <f t="shared" si="5"/>
        <v/>
      </c>
      <c r="C146" s="2224">
        <f>'Og s3a'!C144</f>
        <v>0</v>
      </c>
      <c r="D146" s="2225"/>
      <c r="E146" s="2225"/>
      <c r="F146" s="2225"/>
      <c r="G146" s="2225"/>
      <c r="H146" s="2226"/>
      <c r="I146" s="2221">
        <f>'Og s3a'!E144</f>
        <v>0</v>
      </c>
      <c r="J146" s="2222"/>
      <c r="K146" s="2222"/>
      <c r="L146" s="2222"/>
      <c r="M146" s="2222"/>
      <c r="N146" s="2223"/>
      <c r="O146" s="978">
        <f>'Og s3a'!F144</f>
        <v>0</v>
      </c>
      <c r="P146" s="1236">
        <f>'Pak3 s1'!J167</f>
        <v>0</v>
      </c>
      <c r="Q146" s="1236" t="str">
        <f t="shared" si="4"/>
        <v/>
      </c>
      <c r="R146" s="31"/>
      <c r="S146" s="48"/>
      <c r="T146" s="502">
        <f>'Og s3a'!G144</f>
        <v>0</v>
      </c>
      <c r="U146" s="57">
        <f>'Og s3a'!D144</f>
        <v>0</v>
      </c>
      <c r="V146" s="295">
        <f>Import!K142</f>
        <v>0</v>
      </c>
      <c r="W146" s="296">
        <f>Import!L142</f>
        <v>0</v>
      </c>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48"/>
      <c r="BA146" s="48"/>
      <c r="BB146" s="48"/>
      <c r="BC146" s="48"/>
      <c r="BD146" s="48"/>
      <c r="BE146" s="48"/>
    </row>
    <row r="147" spans="2:57" ht="20.100000000000001" customHeight="1">
      <c r="B147" s="1245" t="str">
        <f t="shared" si="5"/>
        <v/>
      </c>
      <c r="C147" s="2224">
        <f>'Og s3a'!C145</f>
        <v>0</v>
      </c>
      <c r="D147" s="2225"/>
      <c r="E147" s="2225"/>
      <c r="F147" s="2225"/>
      <c r="G147" s="2225"/>
      <c r="H147" s="2226"/>
      <c r="I147" s="2221">
        <f>'Og s3a'!E145</f>
        <v>0</v>
      </c>
      <c r="J147" s="2222"/>
      <c r="K147" s="2222"/>
      <c r="L147" s="2222"/>
      <c r="M147" s="2222"/>
      <c r="N147" s="2223"/>
      <c r="O147" s="978">
        <f>'Og s3a'!F145</f>
        <v>0</v>
      </c>
      <c r="P147" s="1236">
        <f>'Pak3 s1'!J168</f>
        <v>0</v>
      </c>
      <c r="Q147" s="1236" t="str">
        <f t="shared" si="4"/>
        <v/>
      </c>
      <c r="R147" s="31"/>
      <c r="S147" s="48"/>
      <c r="T147" s="502">
        <f>'Og s3a'!G145</f>
        <v>0</v>
      </c>
      <c r="U147" s="57">
        <f>'Og s3a'!D145</f>
        <v>0</v>
      </c>
      <c r="V147" s="295">
        <f>Import!K143</f>
        <v>0</v>
      </c>
      <c r="W147" s="296">
        <f>Import!L143</f>
        <v>0</v>
      </c>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c r="BD147" s="48"/>
      <c r="BE147" s="48"/>
    </row>
    <row r="148" spans="2:57" ht="20.100000000000001" customHeight="1">
      <c r="B148" s="1245" t="str">
        <f t="shared" si="5"/>
        <v/>
      </c>
      <c r="C148" s="2224">
        <f>'Og s3a'!C146</f>
        <v>0</v>
      </c>
      <c r="D148" s="2225"/>
      <c r="E148" s="2225"/>
      <c r="F148" s="2225"/>
      <c r="G148" s="2225"/>
      <c r="H148" s="2226"/>
      <c r="I148" s="2221">
        <f>'Og s3a'!E146</f>
        <v>0</v>
      </c>
      <c r="J148" s="2222"/>
      <c r="K148" s="2222"/>
      <c r="L148" s="2222"/>
      <c r="M148" s="2222"/>
      <c r="N148" s="2223"/>
      <c r="O148" s="978">
        <f>'Og s3a'!F146</f>
        <v>0</v>
      </c>
      <c r="P148" s="1236">
        <f>'Pak3 s1'!J169</f>
        <v>0</v>
      </c>
      <c r="Q148" s="1236" t="str">
        <f t="shared" si="4"/>
        <v/>
      </c>
      <c r="R148" s="31"/>
      <c r="S148" s="48"/>
      <c r="T148" s="502">
        <f>'Og s3a'!G146</f>
        <v>0</v>
      </c>
      <c r="U148" s="57">
        <f>'Og s3a'!D146</f>
        <v>0</v>
      </c>
      <c r="V148" s="295">
        <f>Import!K144</f>
        <v>0</v>
      </c>
      <c r="W148" s="296">
        <f>Import!L144</f>
        <v>0</v>
      </c>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48"/>
      <c r="BA148" s="48"/>
      <c r="BB148" s="48"/>
      <c r="BC148" s="48"/>
      <c r="BD148" s="48"/>
      <c r="BE148" s="48"/>
    </row>
    <row r="149" spans="2:57" ht="20.100000000000001" customHeight="1">
      <c r="B149" s="1245" t="str">
        <f t="shared" si="5"/>
        <v/>
      </c>
      <c r="C149" s="2224">
        <f>'Og s3a'!C147</f>
        <v>0</v>
      </c>
      <c r="D149" s="2225"/>
      <c r="E149" s="2225"/>
      <c r="F149" s="2225"/>
      <c r="G149" s="2225"/>
      <c r="H149" s="2226"/>
      <c r="I149" s="2221">
        <f>'Og s3a'!E147</f>
        <v>0</v>
      </c>
      <c r="J149" s="2222"/>
      <c r="K149" s="2222"/>
      <c r="L149" s="2222"/>
      <c r="M149" s="2222"/>
      <c r="N149" s="2223"/>
      <c r="O149" s="978">
        <f>'Og s3a'!F147</f>
        <v>0</v>
      </c>
      <c r="P149" s="1236">
        <f>'Pak3 s1'!J170</f>
        <v>0</v>
      </c>
      <c r="Q149" s="1236" t="str">
        <f t="shared" si="4"/>
        <v/>
      </c>
      <c r="R149" s="31"/>
      <c r="S149" s="48"/>
      <c r="T149" s="502">
        <f>'Og s3a'!G147</f>
        <v>0</v>
      </c>
      <c r="U149" s="57">
        <f>'Og s3a'!D147</f>
        <v>0</v>
      </c>
      <c r="V149" s="295">
        <f>Import!K145</f>
        <v>0</v>
      </c>
      <c r="W149" s="296">
        <f>Import!L145</f>
        <v>0</v>
      </c>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row>
    <row r="150" spans="2:57" ht="20.100000000000001" customHeight="1">
      <c r="B150" s="1245" t="str">
        <f t="shared" si="5"/>
        <v/>
      </c>
      <c r="C150" s="2224">
        <f>'Og s3a'!C148</f>
        <v>0</v>
      </c>
      <c r="D150" s="2225"/>
      <c r="E150" s="2225"/>
      <c r="F150" s="2225"/>
      <c r="G150" s="2225"/>
      <c r="H150" s="2226"/>
      <c r="I150" s="2221">
        <f>'Og s3a'!E148</f>
        <v>0</v>
      </c>
      <c r="J150" s="2222"/>
      <c r="K150" s="2222"/>
      <c r="L150" s="2222"/>
      <c r="M150" s="2222"/>
      <c r="N150" s="2223"/>
      <c r="O150" s="978">
        <f>'Og s3a'!F148</f>
        <v>0</v>
      </c>
      <c r="P150" s="1236">
        <f>'Pak3 s1'!J171</f>
        <v>0</v>
      </c>
      <c r="Q150" s="1236" t="str">
        <f t="shared" si="4"/>
        <v/>
      </c>
      <c r="R150" s="31"/>
      <c r="S150" s="48"/>
      <c r="T150" s="502">
        <f>'Og s3a'!G148</f>
        <v>0</v>
      </c>
      <c r="U150" s="57">
        <f>'Og s3a'!D148</f>
        <v>0</v>
      </c>
      <c r="V150" s="295">
        <f>Import!K146</f>
        <v>0</v>
      </c>
      <c r="W150" s="296">
        <f>Import!L146</f>
        <v>0</v>
      </c>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48"/>
      <c r="BA150" s="48"/>
      <c r="BB150" s="48"/>
      <c r="BC150" s="48"/>
      <c r="BD150" s="48"/>
      <c r="BE150" s="48"/>
    </row>
    <row r="151" spans="2:57" ht="20.100000000000001" customHeight="1">
      <c r="B151" s="1245" t="str">
        <f t="shared" si="5"/>
        <v/>
      </c>
      <c r="C151" s="2224">
        <f>'Og s3a'!C149</f>
        <v>0</v>
      </c>
      <c r="D151" s="2225"/>
      <c r="E151" s="2225"/>
      <c r="F151" s="2225"/>
      <c r="G151" s="2225"/>
      <c r="H151" s="2226"/>
      <c r="I151" s="2221">
        <f>'Og s3a'!E149</f>
        <v>0</v>
      </c>
      <c r="J151" s="2222"/>
      <c r="K151" s="2222"/>
      <c r="L151" s="2222"/>
      <c r="M151" s="2222"/>
      <c r="N151" s="2223"/>
      <c r="O151" s="978">
        <f>'Og s3a'!F149</f>
        <v>0</v>
      </c>
      <c r="P151" s="1236">
        <f>'Pak3 s1'!J172</f>
        <v>0</v>
      </c>
      <c r="Q151" s="1236" t="str">
        <f t="shared" si="4"/>
        <v/>
      </c>
      <c r="R151" s="31"/>
      <c r="S151" s="48"/>
      <c r="T151" s="502">
        <f>'Og s3a'!G149</f>
        <v>0</v>
      </c>
      <c r="U151" s="57">
        <f>'Og s3a'!D149</f>
        <v>0</v>
      </c>
      <c r="V151" s="295">
        <f>Import!K147</f>
        <v>0</v>
      </c>
      <c r="W151" s="296">
        <f>Import!L147</f>
        <v>0</v>
      </c>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48"/>
      <c r="BA151" s="48"/>
      <c r="BB151" s="48"/>
      <c r="BC151" s="48"/>
      <c r="BD151" s="48"/>
      <c r="BE151" s="48"/>
    </row>
    <row r="152" spans="2:57" ht="20.100000000000001" customHeight="1">
      <c r="B152" s="1245" t="str">
        <f t="shared" si="5"/>
        <v/>
      </c>
      <c r="C152" s="2224">
        <f>'Og s3a'!C150</f>
        <v>0</v>
      </c>
      <c r="D152" s="2225"/>
      <c r="E152" s="2225"/>
      <c r="F152" s="2225"/>
      <c r="G152" s="2225"/>
      <c r="H152" s="2226"/>
      <c r="I152" s="2221">
        <f>'Og s3a'!E150</f>
        <v>0</v>
      </c>
      <c r="J152" s="2222"/>
      <c r="K152" s="2222"/>
      <c r="L152" s="2222"/>
      <c r="M152" s="2222"/>
      <c r="N152" s="2223"/>
      <c r="O152" s="978">
        <f>'Og s3a'!F150</f>
        <v>0</v>
      </c>
      <c r="P152" s="1236">
        <f>'Pak3 s1'!J173</f>
        <v>0</v>
      </c>
      <c r="Q152" s="1236" t="str">
        <f t="shared" si="4"/>
        <v/>
      </c>
      <c r="R152" s="31"/>
      <c r="S152" s="48"/>
      <c r="T152" s="502">
        <f>'Og s3a'!G150</f>
        <v>0</v>
      </c>
      <c r="U152" s="57">
        <f>'Og s3a'!D150</f>
        <v>0</v>
      </c>
      <c r="V152" s="295">
        <f>Import!K148</f>
        <v>0</v>
      </c>
      <c r="W152" s="296">
        <f>Import!L148</f>
        <v>0</v>
      </c>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c r="BD152" s="48"/>
      <c r="BE152" s="48"/>
    </row>
    <row r="153" spans="2:57" ht="20.100000000000001" customHeight="1">
      <c r="B153" s="1245" t="str">
        <f t="shared" si="5"/>
        <v/>
      </c>
      <c r="C153" s="2224">
        <f>'Og s3a'!C151</f>
        <v>0</v>
      </c>
      <c r="D153" s="2225"/>
      <c r="E153" s="2225"/>
      <c r="F153" s="2225"/>
      <c r="G153" s="2225"/>
      <c r="H153" s="2226"/>
      <c r="I153" s="2221">
        <f>'Og s3a'!E151</f>
        <v>0</v>
      </c>
      <c r="J153" s="2222"/>
      <c r="K153" s="2222"/>
      <c r="L153" s="2222"/>
      <c r="M153" s="2222"/>
      <c r="N153" s="2223"/>
      <c r="O153" s="978">
        <f>'Og s3a'!F151</f>
        <v>0</v>
      </c>
      <c r="P153" s="1236">
        <f>'Pak3 s1'!J174</f>
        <v>0</v>
      </c>
      <c r="Q153" s="1236" t="str">
        <f t="shared" si="4"/>
        <v/>
      </c>
      <c r="R153" s="31"/>
      <c r="S153" s="48"/>
      <c r="T153" s="502">
        <f>'Og s3a'!G151</f>
        <v>0</v>
      </c>
      <c r="U153" s="57">
        <f>'Og s3a'!D151</f>
        <v>0</v>
      </c>
      <c r="V153" s="295">
        <f>Import!K149</f>
        <v>0</v>
      </c>
      <c r="W153" s="296">
        <f>Import!L149</f>
        <v>0</v>
      </c>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c r="BC153" s="48"/>
      <c r="BD153" s="48"/>
      <c r="BE153" s="48"/>
    </row>
    <row r="154" spans="2:57" ht="20.100000000000001" customHeight="1">
      <c r="B154" s="1245" t="str">
        <f t="shared" si="5"/>
        <v/>
      </c>
      <c r="C154" s="2224">
        <f>'Og s3a'!C152</f>
        <v>0</v>
      </c>
      <c r="D154" s="2225"/>
      <c r="E154" s="2225"/>
      <c r="F154" s="2225"/>
      <c r="G154" s="2225"/>
      <c r="H154" s="2226"/>
      <c r="I154" s="2221">
        <f>'Og s3a'!E152</f>
        <v>0</v>
      </c>
      <c r="J154" s="2222"/>
      <c r="K154" s="2222"/>
      <c r="L154" s="2222"/>
      <c r="M154" s="2222"/>
      <c r="N154" s="2223"/>
      <c r="O154" s="978">
        <f>'Og s3a'!F152</f>
        <v>0</v>
      </c>
      <c r="P154" s="1236">
        <f>'Pak3 s1'!J175</f>
        <v>0</v>
      </c>
      <c r="Q154" s="1236" t="str">
        <f t="shared" si="4"/>
        <v/>
      </c>
      <c r="R154" s="31"/>
      <c r="S154" s="48"/>
      <c r="T154" s="502">
        <f>'Og s3a'!G152</f>
        <v>0</v>
      </c>
      <c r="U154" s="57">
        <f>'Og s3a'!D152</f>
        <v>0</v>
      </c>
      <c r="V154" s="295">
        <f>Import!K150</f>
        <v>0</v>
      </c>
      <c r="W154" s="296">
        <f>Import!L150</f>
        <v>0</v>
      </c>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row>
    <row r="155" spans="2:57" ht="20.100000000000001" customHeight="1">
      <c r="B155" s="1245" t="str">
        <f t="shared" si="5"/>
        <v/>
      </c>
      <c r="C155" s="2224">
        <f>'Og s3a'!C153</f>
        <v>0</v>
      </c>
      <c r="D155" s="2225"/>
      <c r="E155" s="2225"/>
      <c r="F155" s="2225"/>
      <c r="G155" s="2225"/>
      <c r="H155" s="2226"/>
      <c r="I155" s="2221">
        <f>'Og s3a'!E153</f>
        <v>0</v>
      </c>
      <c r="J155" s="2222"/>
      <c r="K155" s="2222"/>
      <c r="L155" s="2222"/>
      <c r="M155" s="2222"/>
      <c r="N155" s="2223"/>
      <c r="O155" s="978">
        <f>'Og s3a'!F153</f>
        <v>0</v>
      </c>
      <c r="P155" s="1236">
        <f>'Pak3 s1'!J176</f>
        <v>0</v>
      </c>
      <c r="Q155" s="1236" t="str">
        <f t="shared" si="4"/>
        <v/>
      </c>
      <c r="R155" s="31"/>
      <c r="S155" s="48"/>
      <c r="T155" s="502">
        <f>'Og s3a'!G153</f>
        <v>0</v>
      </c>
      <c r="U155" s="57">
        <f>'Og s3a'!D153</f>
        <v>0</v>
      </c>
      <c r="V155" s="295">
        <f>Import!K151</f>
        <v>0</v>
      </c>
      <c r="W155" s="296">
        <f>Import!L151</f>
        <v>0</v>
      </c>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row>
    <row r="156" spans="2:57" ht="20.100000000000001" customHeight="1">
      <c r="B156" s="1245" t="str">
        <f t="shared" si="5"/>
        <v/>
      </c>
      <c r="C156" s="2224">
        <f>'Og s3a'!C154</f>
        <v>0</v>
      </c>
      <c r="D156" s="2225"/>
      <c r="E156" s="2225"/>
      <c r="F156" s="2225"/>
      <c r="G156" s="2225"/>
      <c r="H156" s="2226"/>
      <c r="I156" s="2221">
        <f>'Og s3a'!E154</f>
        <v>0</v>
      </c>
      <c r="J156" s="2222"/>
      <c r="K156" s="2222"/>
      <c r="L156" s="2222"/>
      <c r="M156" s="2222"/>
      <c r="N156" s="2223"/>
      <c r="O156" s="978">
        <f>'Og s3a'!F154</f>
        <v>0</v>
      </c>
      <c r="P156" s="1236">
        <f>'Pak3 s1'!J177</f>
        <v>0</v>
      </c>
      <c r="Q156" s="1236" t="str">
        <f t="shared" si="4"/>
        <v/>
      </c>
      <c r="R156" s="31"/>
      <c r="S156" s="48"/>
      <c r="T156" s="502">
        <f>'Og s3a'!G154</f>
        <v>0</v>
      </c>
      <c r="U156" s="57">
        <f>'Og s3a'!D154</f>
        <v>0</v>
      </c>
      <c r="V156" s="295">
        <f>Import!K152</f>
        <v>0</v>
      </c>
      <c r="W156" s="296">
        <f>Import!L152</f>
        <v>0</v>
      </c>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row>
    <row r="157" spans="2:57" ht="20.100000000000001" customHeight="1">
      <c r="B157" s="1245" t="str">
        <f t="shared" si="5"/>
        <v/>
      </c>
      <c r="C157" s="2224">
        <f>'Og s3a'!C155</f>
        <v>0</v>
      </c>
      <c r="D157" s="2225"/>
      <c r="E157" s="2225"/>
      <c r="F157" s="2225"/>
      <c r="G157" s="2225"/>
      <c r="H157" s="2226"/>
      <c r="I157" s="2221">
        <f>'Og s3a'!E155</f>
        <v>0</v>
      </c>
      <c r="J157" s="2222"/>
      <c r="K157" s="2222"/>
      <c r="L157" s="2222"/>
      <c r="M157" s="2222"/>
      <c r="N157" s="2223"/>
      <c r="O157" s="978">
        <f>'Og s3a'!F155</f>
        <v>0</v>
      </c>
      <c r="P157" s="1236">
        <f>'Pak3 s1'!J178</f>
        <v>0</v>
      </c>
      <c r="Q157" s="1236" t="str">
        <f t="shared" si="4"/>
        <v/>
      </c>
      <c r="R157" s="31"/>
      <c r="S157" s="48"/>
      <c r="T157" s="502">
        <f>'Og s3a'!G155</f>
        <v>0</v>
      </c>
      <c r="U157" s="57">
        <f>'Og s3a'!D155</f>
        <v>0</v>
      </c>
      <c r="V157" s="295">
        <f>Import!K153</f>
        <v>0</v>
      </c>
      <c r="W157" s="296">
        <f>Import!L153</f>
        <v>0</v>
      </c>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row>
    <row r="158" spans="2:57" ht="20.100000000000001" customHeight="1">
      <c r="B158" s="1245" t="str">
        <f t="shared" si="5"/>
        <v/>
      </c>
      <c r="C158" s="2224">
        <f>'Og s3a'!C156</f>
        <v>0</v>
      </c>
      <c r="D158" s="2225"/>
      <c r="E158" s="2225"/>
      <c r="F158" s="2225"/>
      <c r="G158" s="2225"/>
      <c r="H158" s="2226"/>
      <c r="I158" s="2221">
        <f>'Og s3a'!E156</f>
        <v>0</v>
      </c>
      <c r="J158" s="2222"/>
      <c r="K158" s="2222"/>
      <c r="L158" s="2222"/>
      <c r="M158" s="2222"/>
      <c r="N158" s="2223"/>
      <c r="O158" s="978">
        <f>'Og s3a'!F156</f>
        <v>0</v>
      </c>
      <c r="P158" s="1236">
        <f>'Pak3 s1'!J179</f>
        <v>0</v>
      </c>
      <c r="Q158" s="1236" t="str">
        <f t="shared" si="4"/>
        <v/>
      </c>
      <c r="R158" s="31"/>
      <c r="S158" s="48"/>
      <c r="T158" s="502">
        <f>'Og s3a'!G156</f>
        <v>0</v>
      </c>
      <c r="U158" s="57">
        <f>'Og s3a'!D156</f>
        <v>0</v>
      </c>
      <c r="V158" s="295">
        <f>Import!K154</f>
        <v>0</v>
      </c>
      <c r="W158" s="296">
        <f>Import!L154</f>
        <v>0</v>
      </c>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48"/>
      <c r="BA158" s="48"/>
      <c r="BB158" s="48"/>
      <c r="BC158" s="48"/>
      <c r="BD158" s="48"/>
      <c r="BE158" s="48"/>
    </row>
    <row r="159" spans="2:57" ht="20.100000000000001" customHeight="1">
      <c r="B159" s="1245" t="str">
        <f t="shared" si="5"/>
        <v/>
      </c>
      <c r="C159" s="2224">
        <f>'Og s3a'!C157</f>
        <v>0</v>
      </c>
      <c r="D159" s="2225"/>
      <c r="E159" s="2225"/>
      <c r="F159" s="2225"/>
      <c r="G159" s="2225"/>
      <c r="H159" s="2226"/>
      <c r="I159" s="2221">
        <f>'Og s3a'!E157</f>
        <v>0</v>
      </c>
      <c r="J159" s="2222"/>
      <c r="K159" s="2222"/>
      <c r="L159" s="2222"/>
      <c r="M159" s="2222"/>
      <c r="N159" s="2223"/>
      <c r="O159" s="978">
        <f>'Og s3a'!F157</f>
        <v>0</v>
      </c>
      <c r="P159" s="1236">
        <f>'Pak3 s1'!J180</f>
        <v>0</v>
      </c>
      <c r="Q159" s="1236" t="str">
        <f t="shared" si="4"/>
        <v/>
      </c>
      <c r="R159" s="31"/>
      <c r="S159" s="48"/>
      <c r="T159" s="502">
        <f>'Og s3a'!G157</f>
        <v>0</v>
      </c>
      <c r="U159" s="57">
        <f>'Og s3a'!D157</f>
        <v>0</v>
      </c>
      <c r="V159" s="295">
        <f>Import!K155</f>
        <v>0</v>
      </c>
      <c r="W159" s="296">
        <f>Import!L155</f>
        <v>0</v>
      </c>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row>
    <row r="160" spans="2:57" ht="20.100000000000001" customHeight="1">
      <c r="B160" s="1245" t="str">
        <f t="shared" si="5"/>
        <v/>
      </c>
      <c r="C160" s="2224">
        <f>'Og s3a'!C158</f>
        <v>0</v>
      </c>
      <c r="D160" s="2225"/>
      <c r="E160" s="2225"/>
      <c r="F160" s="2225"/>
      <c r="G160" s="2225"/>
      <c r="H160" s="2226"/>
      <c r="I160" s="2221">
        <f>'Og s3a'!E158</f>
        <v>0</v>
      </c>
      <c r="J160" s="2222"/>
      <c r="K160" s="2222"/>
      <c r="L160" s="2222"/>
      <c r="M160" s="2222"/>
      <c r="N160" s="2223"/>
      <c r="O160" s="978">
        <f>'Og s3a'!F158</f>
        <v>0</v>
      </c>
      <c r="P160" s="1236">
        <f>'Pak3 s1'!J181</f>
        <v>0</v>
      </c>
      <c r="Q160" s="1236" t="str">
        <f t="shared" si="4"/>
        <v/>
      </c>
      <c r="R160" s="31"/>
      <c r="S160" s="48"/>
      <c r="T160" s="502">
        <f>'Og s3a'!G158</f>
        <v>0</v>
      </c>
      <c r="U160" s="57">
        <f>'Og s3a'!D158</f>
        <v>0</v>
      </c>
      <c r="V160" s="295">
        <f>Import!K156</f>
        <v>0</v>
      </c>
      <c r="W160" s="296">
        <f>Import!L156</f>
        <v>0</v>
      </c>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row>
    <row r="161" spans="2:57" ht="20.100000000000001" customHeight="1">
      <c r="B161" s="1245" t="str">
        <f t="shared" si="5"/>
        <v/>
      </c>
      <c r="C161" s="2224">
        <f>'Og s3a'!C159</f>
        <v>0</v>
      </c>
      <c r="D161" s="2225"/>
      <c r="E161" s="2225"/>
      <c r="F161" s="2225"/>
      <c r="G161" s="2225"/>
      <c r="H161" s="2226"/>
      <c r="I161" s="2221">
        <f>'Og s3a'!E159</f>
        <v>0</v>
      </c>
      <c r="J161" s="2222"/>
      <c r="K161" s="2222"/>
      <c r="L161" s="2222"/>
      <c r="M161" s="2222"/>
      <c r="N161" s="2223"/>
      <c r="O161" s="978">
        <f>'Og s3a'!F159</f>
        <v>0</v>
      </c>
      <c r="P161" s="1236">
        <f>'Pak3 s1'!J182</f>
        <v>0</v>
      </c>
      <c r="Q161" s="1236" t="str">
        <f t="shared" si="4"/>
        <v/>
      </c>
      <c r="R161" s="31"/>
      <c r="S161" s="48"/>
      <c r="T161" s="502">
        <f>'Og s3a'!G159</f>
        <v>0</v>
      </c>
      <c r="U161" s="57">
        <f>'Og s3a'!D159</f>
        <v>0</v>
      </c>
      <c r="V161" s="295">
        <f>Import!K157</f>
        <v>0</v>
      </c>
      <c r="W161" s="296">
        <f>Import!L157</f>
        <v>0</v>
      </c>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row>
    <row r="162" spans="2:57" ht="20.100000000000001" customHeight="1">
      <c r="B162" s="1245" t="str">
        <f t="shared" si="5"/>
        <v/>
      </c>
      <c r="C162" s="2224">
        <f>'Og s3a'!C160</f>
        <v>0</v>
      </c>
      <c r="D162" s="2225"/>
      <c r="E162" s="2225"/>
      <c r="F162" s="2225"/>
      <c r="G162" s="2225"/>
      <c r="H162" s="2226"/>
      <c r="I162" s="2221">
        <f>'Og s3a'!E160</f>
        <v>0</v>
      </c>
      <c r="J162" s="2222"/>
      <c r="K162" s="2222"/>
      <c r="L162" s="2222"/>
      <c r="M162" s="2222"/>
      <c r="N162" s="2223"/>
      <c r="O162" s="978">
        <f>'Og s3a'!F160</f>
        <v>0</v>
      </c>
      <c r="P162" s="1236">
        <f>'Pak3 s1'!J183</f>
        <v>0</v>
      </c>
      <c r="Q162" s="1236" t="str">
        <f t="shared" si="4"/>
        <v/>
      </c>
      <c r="R162" s="31"/>
      <c r="S162" s="48"/>
      <c r="T162" s="502">
        <f>'Og s3a'!G160</f>
        <v>0</v>
      </c>
      <c r="U162" s="57">
        <f>'Og s3a'!D160</f>
        <v>0</v>
      </c>
      <c r="V162" s="295">
        <f>Import!K158</f>
        <v>0</v>
      </c>
      <c r="W162" s="296">
        <f>Import!L158</f>
        <v>0</v>
      </c>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row>
    <row r="163" spans="2:57" ht="20.100000000000001" customHeight="1">
      <c r="B163" s="1245" t="str">
        <f t="shared" si="5"/>
        <v/>
      </c>
      <c r="C163" s="2224">
        <f>'Og s3a'!C161</f>
        <v>0</v>
      </c>
      <c r="D163" s="2225"/>
      <c r="E163" s="2225"/>
      <c r="F163" s="2225"/>
      <c r="G163" s="2225"/>
      <c r="H163" s="2226"/>
      <c r="I163" s="2221">
        <f>'Og s3a'!E161</f>
        <v>0</v>
      </c>
      <c r="J163" s="2222"/>
      <c r="K163" s="2222"/>
      <c r="L163" s="2222"/>
      <c r="M163" s="2222"/>
      <c r="N163" s="2223"/>
      <c r="O163" s="978">
        <f>'Og s3a'!F161</f>
        <v>0</v>
      </c>
      <c r="P163" s="1236">
        <f>'Pak3 s1'!J184</f>
        <v>0</v>
      </c>
      <c r="Q163" s="1236" t="str">
        <f t="shared" si="4"/>
        <v/>
      </c>
      <c r="R163" s="31"/>
      <c r="S163" s="48"/>
      <c r="T163" s="502">
        <f>'Og s3a'!G161</f>
        <v>0</v>
      </c>
      <c r="U163" s="57">
        <f>'Og s3a'!D161</f>
        <v>0</v>
      </c>
      <c r="V163" s="295">
        <f>Import!K159</f>
        <v>0</v>
      </c>
      <c r="W163" s="296">
        <f>Import!L159</f>
        <v>0</v>
      </c>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row>
    <row r="164" spans="2:57" ht="20.100000000000001" customHeight="1">
      <c r="B164" s="1245" t="str">
        <f t="shared" si="5"/>
        <v/>
      </c>
      <c r="C164" s="2224">
        <f>'Og s3a'!C162</f>
        <v>0</v>
      </c>
      <c r="D164" s="2225"/>
      <c r="E164" s="2225"/>
      <c r="F164" s="2225"/>
      <c r="G164" s="2225"/>
      <c r="H164" s="2226"/>
      <c r="I164" s="2221">
        <f>'Og s3a'!E162</f>
        <v>0</v>
      </c>
      <c r="J164" s="2222"/>
      <c r="K164" s="2222"/>
      <c r="L164" s="2222"/>
      <c r="M164" s="2222"/>
      <c r="N164" s="2223"/>
      <c r="O164" s="978">
        <f>'Og s3a'!F162</f>
        <v>0</v>
      </c>
      <c r="P164" s="1236">
        <f>'Pak3 s1'!J185</f>
        <v>0</v>
      </c>
      <c r="Q164" s="1236" t="str">
        <f t="shared" si="4"/>
        <v/>
      </c>
      <c r="R164" s="31"/>
      <c r="S164" s="48"/>
      <c r="T164" s="502">
        <f>'Og s3a'!G162</f>
        <v>0</v>
      </c>
      <c r="U164" s="57">
        <f>'Og s3a'!D162</f>
        <v>0</v>
      </c>
      <c r="V164" s="295">
        <f>Import!K160</f>
        <v>0</v>
      </c>
      <c r="W164" s="296">
        <f>Import!L160</f>
        <v>0</v>
      </c>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row>
    <row r="165" spans="2:57" ht="20.100000000000001" customHeight="1">
      <c r="B165" s="1245" t="str">
        <f t="shared" si="5"/>
        <v/>
      </c>
      <c r="C165" s="2224">
        <f>'Og s3a'!C163</f>
        <v>0</v>
      </c>
      <c r="D165" s="2225"/>
      <c r="E165" s="2225"/>
      <c r="F165" s="2225"/>
      <c r="G165" s="2225"/>
      <c r="H165" s="2226"/>
      <c r="I165" s="2221">
        <f>'Og s3a'!E163</f>
        <v>0</v>
      </c>
      <c r="J165" s="2222"/>
      <c r="K165" s="2222"/>
      <c r="L165" s="2222"/>
      <c r="M165" s="2222"/>
      <c r="N165" s="2223"/>
      <c r="O165" s="978">
        <f>'Og s3a'!F163</f>
        <v>0</v>
      </c>
      <c r="P165" s="1236">
        <f>'Pak3 s1'!J186</f>
        <v>0</v>
      </c>
      <c r="Q165" s="1236" t="str">
        <f t="shared" si="4"/>
        <v/>
      </c>
      <c r="R165" s="31"/>
      <c r="S165" s="48"/>
      <c r="T165" s="502">
        <f>'Og s3a'!G163</f>
        <v>0</v>
      </c>
      <c r="U165" s="57">
        <f>'Og s3a'!D163</f>
        <v>0</v>
      </c>
      <c r="V165" s="295">
        <f>Import!K161</f>
        <v>0</v>
      </c>
      <c r="W165" s="296">
        <f>Import!L161</f>
        <v>0</v>
      </c>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row>
    <row r="166" spans="2:57" ht="20.100000000000001" customHeight="1">
      <c r="B166" s="1245" t="str">
        <f t="shared" si="5"/>
        <v/>
      </c>
      <c r="C166" s="2224">
        <f>'Og s3a'!C164</f>
        <v>0</v>
      </c>
      <c r="D166" s="2225"/>
      <c r="E166" s="2225"/>
      <c r="F166" s="2225"/>
      <c r="G166" s="2225"/>
      <c r="H166" s="2226"/>
      <c r="I166" s="2221">
        <f>'Og s3a'!E164</f>
        <v>0</v>
      </c>
      <c r="J166" s="2222"/>
      <c r="K166" s="2222"/>
      <c r="L166" s="2222"/>
      <c r="M166" s="2222"/>
      <c r="N166" s="2223"/>
      <c r="O166" s="978">
        <f>'Og s3a'!F164</f>
        <v>0</v>
      </c>
      <c r="P166" s="1236">
        <f>'Pak3 s1'!J187</f>
        <v>0</v>
      </c>
      <c r="Q166" s="1236" t="str">
        <f t="shared" si="4"/>
        <v/>
      </c>
      <c r="R166" s="31"/>
      <c r="S166" s="48"/>
      <c r="T166" s="502">
        <f>'Og s3a'!G164</f>
        <v>0</v>
      </c>
      <c r="U166" s="57">
        <f>'Og s3a'!D164</f>
        <v>0</v>
      </c>
      <c r="V166" s="295">
        <f>Import!K162</f>
        <v>0</v>
      </c>
      <c r="W166" s="296">
        <f>Import!L162</f>
        <v>0</v>
      </c>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row>
    <row r="167" spans="2:57" ht="20.100000000000001" customHeight="1">
      <c r="B167" s="1245" t="str">
        <f t="shared" si="5"/>
        <v/>
      </c>
      <c r="C167" s="2224">
        <f>'Og s3a'!C165</f>
        <v>0</v>
      </c>
      <c r="D167" s="2225"/>
      <c r="E167" s="2225"/>
      <c r="F167" s="2225"/>
      <c r="G167" s="2225"/>
      <c r="H167" s="2226"/>
      <c r="I167" s="2221">
        <f>'Og s3a'!E165</f>
        <v>0</v>
      </c>
      <c r="J167" s="2222"/>
      <c r="K167" s="2222"/>
      <c r="L167" s="2222"/>
      <c r="M167" s="2222"/>
      <c r="N167" s="2223"/>
      <c r="O167" s="978">
        <f>'Og s3a'!F165</f>
        <v>0</v>
      </c>
      <c r="P167" s="1236">
        <f>'Pak3 s1'!J188</f>
        <v>0</v>
      </c>
      <c r="Q167" s="1236" t="str">
        <f t="shared" si="4"/>
        <v/>
      </c>
      <c r="R167" s="31"/>
      <c r="S167" s="48"/>
      <c r="T167" s="502">
        <f>'Og s3a'!G165</f>
        <v>0</v>
      </c>
      <c r="U167" s="57">
        <f>'Og s3a'!D165</f>
        <v>0</v>
      </c>
      <c r="V167" s="295">
        <f>Import!K163</f>
        <v>0</v>
      </c>
      <c r="W167" s="296">
        <f>Import!L163</f>
        <v>0</v>
      </c>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row>
    <row r="168" spans="2:57" ht="20.100000000000001" customHeight="1">
      <c r="B168" s="1245" t="str">
        <f t="shared" si="5"/>
        <v/>
      </c>
      <c r="C168" s="2224">
        <f>'Og s3a'!C166</f>
        <v>0</v>
      </c>
      <c r="D168" s="2225"/>
      <c r="E168" s="2225"/>
      <c r="F168" s="2225"/>
      <c r="G168" s="2225"/>
      <c r="H168" s="2226"/>
      <c r="I168" s="2221">
        <f>'Og s3a'!E166</f>
        <v>0</v>
      </c>
      <c r="J168" s="2222"/>
      <c r="K168" s="2222"/>
      <c r="L168" s="2222"/>
      <c r="M168" s="2222"/>
      <c r="N168" s="2223"/>
      <c r="O168" s="978">
        <f>'Og s3a'!F166</f>
        <v>0</v>
      </c>
      <c r="P168" s="1236">
        <f>'Pak3 s1'!J189</f>
        <v>0</v>
      </c>
      <c r="Q168" s="1236" t="str">
        <f t="shared" si="4"/>
        <v/>
      </c>
      <c r="R168" s="31"/>
      <c r="S168" s="48"/>
      <c r="T168" s="502">
        <f>'Og s3a'!G166</f>
        <v>0</v>
      </c>
      <c r="U168" s="57">
        <f>'Og s3a'!D166</f>
        <v>0</v>
      </c>
      <c r="V168" s="295">
        <f>Import!K164</f>
        <v>0</v>
      </c>
      <c r="W168" s="296">
        <f>Import!L164</f>
        <v>0</v>
      </c>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row>
    <row r="169" spans="2:57" ht="20.100000000000001" customHeight="1">
      <c r="B169" s="1245" t="str">
        <f t="shared" si="5"/>
        <v/>
      </c>
      <c r="C169" s="2224">
        <f>'Og s3a'!C167</f>
        <v>0</v>
      </c>
      <c r="D169" s="2225"/>
      <c r="E169" s="2225"/>
      <c r="F169" s="2225"/>
      <c r="G169" s="2225"/>
      <c r="H169" s="2226"/>
      <c r="I169" s="2221">
        <f>'Og s3a'!E167</f>
        <v>0</v>
      </c>
      <c r="J169" s="2222"/>
      <c r="K169" s="2222"/>
      <c r="L169" s="2222"/>
      <c r="M169" s="2222"/>
      <c r="N169" s="2223"/>
      <c r="O169" s="978">
        <f>'Og s3a'!F167</f>
        <v>0</v>
      </c>
      <c r="P169" s="1236">
        <f>'Pak3 s1'!J190</f>
        <v>0</v>
      </c>
      <c r="Q169" s="1236" t="str">
        <f t="shared" si="4"/>
        <v/>
      </c>
      <c r="R169" s="31"/>
      <c r="S169" s="48"/>
      <c r="T169" s="502">
        <f>'Og s3a'!G167</f>
        <v>0</v>
      </c>
      <c r="U169" s="57">
        <f>'Og s3a'!D167</f>
        <v>0</v>
      </c>
      <c r="V169" s="295">
        <f>Import!K165</f>
        <v>0</v>
      </c>
      <c r="W169" s="296">
        <f>Import!L165</f>
        <v>0</v>
      </c>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row>
    <row r="170" spans="2:57" ht="20.100000000000001" customHeight="1">
      <c r="B170" s="1245" t="str">
        <f t="shared" si="5"/>
        <v/>
      </c>
      <c r="C170" s="2224">
        <f>'Og s3a'!C168</f>
        <v>0</v>
      </c>
      <c r="D170" s="2225"/>
      <c r="E170" s="2225"/>
      <c r="F170" s="2225"/>
      <c r="G170" s="2225"/>
      <c r="H170" s="2226"/>
      <c r="I170" s="2221">
        <f>'Og s3a'!E168</f>
        <v>0</v>
      </c>
      <c r="J170" s="2222"/>
      <c r="K170" s="2222"/>
      <c r="L170" s="2222"/>
      <c r="M170" s="2222"/>
      <c r="N170" s="2223"/>
      <c r="O170" s="978">
        <f>'Og s3a'!F168</f>
        <v>0</v>
      </c>
      <c r="P170" s="1236">
        <f>'Pak3 s1'!J191</f>
        <v>0</v>
      </c>
      <c r="Q170" s="1236" t="str">
        <f t="shared" si="4"/>
        <v/>
      </c>
      <c r="R170" s="31"/>
      <c r="S170" s="48"/>
      <c r="T170" s="502">
        <f>'Og s3a'!G168</f>
        <v>0</v>
      </c>
      <c r="U170" s="57">
        <f>'Og s3a'!D168</f>
        <v>0</v>
      </c>
      <c r="V170" s="295">
        <f>Import!K166</f>
        <v>0</v>
      </c>
      <c r="W170" s="296">
        <f>Import!L166</f>
        <v>0</v>
      </c>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row>
    <row r="171" spans="2:57" ht="20.100000000000001" customHeight="1">
      <c r="B171" s="1245" t="str">
        <f t="shared" si="5"/>
        <v/>
      </c>
      <c r="C171" s="2224">
        <f>'Og s3a'!C169</f>
        <v>0</v>
      </c>
      <c r="D171" s="2225"/>
      <c r="E171" s="2225"/>
      <c r="F171" s="2225"/>
      <c r="G171" s="2225"/>
      <c r="H171" s="2226"/>
      <c r="I171" s="2221">
        <f>'Og s3a'!E169</f>
        <v>0</v>
      </c>
      <c r="J171" s="2222"/>
      <c r="K171" s="2222"/>
      <c r="L171" s="2222"/>
      <c r="M171" s="2222"/>
      <c r="N171" s="2223"/>
      <c r="O171" s="978">
        <f>'Og s3a'!F169</f>
        <v>0</v>
      </c>
      <c r="P171" s="1236">
        <f>'Pak3 s1'!J192</f>
        <v>0</v>
      </c>
      <c r="Q171" s="1236" t="str">
        <f t="shared" si="4"/>
        <v/>
      </c>
      <c r="R171" s="31"/>
      <c r="S171" s="48"/>
      <c r="T171" s="502">
        <f>'Og s3a'!G169</f>
        <v>0</v>
      </c>
      <c r="U171" s="57">
        <f>'Og s3a'!D169</f>
        <v>0</v>
      </c>
      <c r="V171" s="295">
        <f>Import!K167</f>
        <v>0</v>
      </c>
      <c r="W171" s="296">
        <f>Import!L167</f>
        <v>0</v>
      </c>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row>
    <row r="172" spans="2:57" ht="20.100000000000001" customHeight="1">
      <c r="B172" s="1245" t="str">
        <f t="shared" si="5"/>
        <v/>
      </c>
      <c r="C172" s="2224">
        <f>'Og s3a'!C170</f>
        <v>0</v>
      </c>
      <c r="D172" s="2225"/>
      <c r="E172" s="2225"/>
      <c r="F172" s="2225"/>
      <c r="G172" s="2225"/>
      <c r="H172" s="2226"/>
      <c r="I172" s="2221">
        <f>'Og s3a'!E170</f>
        <v>0</v>
      </c>
      <c r="J172" s="2222"/>
      <c r="K172" s="2222"/>
      <c r="L172" s="2222"/>
      <c r="M172" s="2222"/>
      <c r="N172" s="2223"/>
      <c r="O172" s="978">
        <f>'Og s3a'!F170</f>
        <v>0</v>
      </c>
      <c r="P172" s="1236">
        <f>'Pak3 s1'!J193</f>
        <v>0</v>
      </c>
      <c r="Q172" s="1236" t="str">
        <f t="shared" si="4"/>
        <v/>
      </c>
      <c r="R172" s="31"/>
      <c r="S172" s="48"/>
      <c r="T172" s="502">
        <f>'Og s3a'!G170</f>
        <v>0</v>
      </c>
      <c r="U172" s="57">
        <f>'Og s3a'!D170</f>
        <v>0</v>
      </c>
      <c r="V172" s="295">
        <f>Import!K168</f>
        <v>0</v>
      </c>
      <c r="W172" s="296">
        <f>Import!L168</f>
        <v>0</v>
      </c>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row>
    <row r="173" spans="2:57" ht="20.100000000000001" customHeight="1">
      <c r="B173" s="1245" t="str">
        <f t="shared" si="5"/>
        <v/>
      </c>
      <c r="C173" s="2224">
        <f>'Og s3a'!C171</f>
        <v>0</v>
      </c>
      <c r="D173" s="2225"/>
      <c r="E173" s="2225"/>
      <c r="F173" s="2225"/>
      <c r="G173" s="2225"/>
      <c r="H173" s="2226"/>
      <c r="I173" s="2221">
        <f>'Og s3a'!E171</f>
        <v>0</v>
      </c>
      <c r="J173" s="2222"/>
      <c r="K173" s="2222"/>
      <c r="L173" s="2222"/>
      <c r="M173" s="2222"/>
      <c r="N173" s="2223"/>
      <c r="O173" s="978">
        <f>'Og s3a'!F171</f>
        <v>0</v>
      </c>
      <c r="P173" s="1236">
        <f>'Pak3 s1'!J194</f>
        <v>0</v>
      </c>
      <c r="Q173" s="1236" t="str">
        <f t="shared" si="4"/>
        <v/>
      </c>
      <c r="R173" s="31"/>
      <c r="S173" s="48"/>
      <c r="T173" s="502">
        <f>'Og s3a'!G171</f>
        <v>0</v>
      </c>
      <c r="U173" s="57">
        <f>'Og s3a'!D171</f>
        <v>0</v>
      </c>
      <c r="V173" s="295">
        <f>Import!K169</f>
        <v>0</v>
      </c>
      <c r="W173" s="296">
        <f>Import!L169</f>
        <v>0</v>
      </c>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row>
    <row r="174" spans="2:57" ht="20.100000000000001" customHeight="1">
      <c r="B174" s="1245" t="str">
        <f t="shared" si="5"/>
        <v/>
      </c>
      <c r="C174" s="2224">
        <f>'Og s3a'!C172</f>
        <v>0</v>
      </c>
      <c r="D174" s="2225"/>
      <c r="E174" s="2225"/>
      <c r="F174" s="2225"/>
      <c r="G174" s="2225"/>
      <c r="H174" s="2226"/>
      <c r="I174" s="2221">
        <f>'Og s3a'!E172</f>
        <v>0</v>
      </c>
      <c r="J174" s="2222"/>
      <c r="K174" s="2222"/>
      <c r="L174" s="2222"/>
      <c r="M174" s="2222"/>
      <c r="N174" s="2223"/>
      <c r="O174" s="978">
        <f>'Og s3a'!F172</f>
        <v>0</v>
      </c>
      <c r="P174" s="1236">
        <f>'Pak3 s1'!J195</f>
        <v>0</v>
      </c>
      <c r="Q174" s="1236" t="str">
        <f t="shared" si="4"/>
        <v/>
      </c>
      <c r="R174" s="31"/>
      <c r="S174" s="48"/>
      <c r="T174" s="502">
        <f>'Og s3a'!G172</f>
        <v>0</v>
      </c>
      <c r="U174" s="57">
        <f>'Og s3a'!D172</f>
        <v>0</v>
      </c>
      <c r="V174" s="295">
        <f>Import!K170</f>
        <v>0</v>
      </c>
      <c r="W174" s="296">
        <f>Import!L170</f>
        <v>0</v>
      </c>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row>
    <row r="175" spans="2:57" ht="20.100000000000001" customHeight="1">
      <c r="B175" s="1245" t="str">
        <f t="shared" si="5"/>
        <v/>
      </c>
      <c r="C175" s="2224">
        <f>'Og s3a'!C173</f>
        <v>0</v>
      </c>
      <c r="D175" s="2225"/>
      <c r="E175" s="2225"/>
      <c r="F175" s="2225"/>
      <c r="G175" s="2225"/>
      <c r="H175" s="2226"/>
      <c r="I175" s="2221">
        <f>'Og s3a'!E173</f>
        <v>0</v>
      </c>
      <c r="J175" s="2222"/>
      <c r="K175" s="2222"/>
      <c r="L175" s="2222"/>
      <c r="M175" s="2222"/>
      <c r="N175" s="2223"/>
      <c r="O175" s="978">
        <f>'Og s3a'!F173</f>
        <v>0</v>
      </c>
      <c r="P175" s="1236">
        <f>'Pak3 s1'!J196</f>
        <v>0</v>
      </c>
      <c r="Q175" s="1236" t="str">
        <f t="shared" si="4"/>
        <v/>
      </c>
      <c r="R175" s="31"/>
      <c r="S175" s="48"/>
      <c r="T175" s="502">
        <f>'Og s3a'!G173</f>
        <v>0</v>
      </c>
      <c r="U175" s="57">
        <f>'Og s3a'!D173</f>
        <v>0</v>
      </c>
      <c r="V175" s="295">
        <f>Import!K171</f>
        <v>0</v>
      </c>
      <c r="W175" s="296">
        <f>Import!L171</f>
        <v>0</v>
      </c>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row>
    <row r="176" spans="2:57" ht="20.100000000000001" customHeight="1">
      <c r="B176" s="1245" t="str">
        <f t="shared" si="5"/>
        <v/>
      </c>
      <c r="C176" s="2224">
        <f>'Og s3a'!C174</f>
        <v>0</v>
      </c>
      <c r="D176" s="2225"/>
      <c r="E176" s="2225"/>
      <c r="F176" s="2225"/>
      <c r="G176" s="2225"/>
      <c r="H176" s="2226"/>
      <c r="I176" s="2221">
        <f>'Og s3a'!E174</f>
        <v>0</v>
      </c>
      <c r="J176" s="2222"/>
      <c r="K176" s="2222"/>
      <c r="L176" s="2222"/>
      <c r="M176" s="2222"/>
      <c r="N176" s="2223"/>
      <c r="O176" s="978">
        <f>'Og s3a'!F174</f>
        <v>0</v>
      </c>
      <c r="P176" s="1236">
        <f>'Pak3 s1'!J197</f>
        <v>0</v>
      </c>
      <c r="Q176" s="1236" t="str">
        <f t="shared" si="4"/>
        <v/>
      </c>
      <c r="R176" s="31"/>
      <c r="S176" s="48"/>
      <c r="T176" s="502">
        <f>'Og s3a'!G174</f>
        <v>0</v>
      </c>
      <c r="U176" s="57">
        <f>'Og s3a'!D174</f>
        <v>0</v>
      </c>
      <c r="V176" s="295">
        <f>Import!K172</f>
        <v>0</v>
      </c>
      <c r="W176" s="296">
        <f>Import!L172</f>
        <v>0</v>
      </c>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row>
    <row r="177" spans="2:57" ht="20.100000000000001" customHeight="1">
      <c r="B177" s="1245" t="str">
        <f t="shared" si="5"/>
        <v/>
      </c>
      <c r="C177" s="2224">
        <f>'Og s3a'!C175</f>
        <v>0</v>
      </c>
      <c r="D177" s="2225"/>
      <c r="E177" s="2225"/>
      <c r="F177" s="2225"/>
      <c r="G177" s="2225"/>
      <c r="H177" s="2226"/>
      <c r="I177" s="2221">
        <f>'Og s3a'!E175</f>
        <v>0</v>
      </c>
      <c r="J177" s="2222"/>
      <c r="K177" s="2222"/>
      <c r="L177" s="2222"/>
      <c r="M177" s="2222"/>
      <c r="N177" s="2223"/>
      <c r="O177" s="978">
        <f>'Og s3a'!F175</f>
        <v>0</v>
      </c>
      <c r="P177" s="1236">
        <f>'Pak3 s1'!J198</f>
        <v>0</v>
      </c>
      <c r="Q177" s="1236" t="str">
        <f t="shared" si="4"/>
        <v/>
      </c>
      <c r="R177" s="31"/>
      <c r="S177" s="48"/>
      <c r="T177" s="502">
        <f>'Og s3a'!G175</f>
        <v>0</v>
      </c>
      <c r="U177" s="57">
        <f>'Og s3a'!D175</f>
        <v>0</v>
      </c>
      <c r="V177" s="295">
        <f>Import!K173</f>
        <v>0</v>
      </c>
      <c r="W177" s="296">
        <f>Import!L173</f>
        <v>0</v>
      </c>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row>
    <row r="178" spans="2:57" ht="20.100000000000001" customHeight="1">
      <c r="B178" s="1245" t="str">
        <f t="shared" si="5"/>
        <v/>
      </c>
      <c r="C178" s="2224">
        <f>'Og s3a'!C176</f>
        <v>0</v>
      </c>
      <c r="D178" s="2225"/>
      <c r="E178" s="2225"/>
      <c r="F178" s="2225"/>
      <c r="G178" s="2225"/>
      <c r="H178" s="2226"/>
      <c r="I178" s="2221">
        <f>'Og s3a'!E176</f>
        <v>0</v>
      </c>
      <c r="J178" s="2222"/>
      <c r="K178" s="2222"/>
      <c r="L178" s="2222"/>
      <c r="M178" s="2222"/>
      <c r="N178" s="2223"/>
      <c r="O178" s="978">
        <f>'Og s3a'!F176</f>
        <v>0</v>
      </c>
      <c r="P178" s="1236">
        <f>'Pak3 s1'!J199</f>
        <v>0</v>
      </c>
      <c r="Q178" s="1236" t="str">
        <f t="shared" si="4"/>
        <v/>
      </c>
      <c r="R178" s="31"/>
      <c r="S178" s="48"/>
      <c r="T178" s="502">
        <f>'Og s3a'!G176</f>
        <v>0</v>
      </c>
      <c r="U178" s="57">
        <f>'Og s3a'!D176</f>
        <v>0</v>
      </c>
      <c r="V178" s="295">
        <f>Import!K174</f>
        <v>0</v>
      </c>
      <c r="W178" s="296">
        <f>Import!L174</f>
        <v>0</v>
      </c>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row>
    <row r="179" spans="2:57" ht="20.100000000000001" customHeight="1">
      <c r="B179" s="1245" t="str">
        <f t="shared" si="5"/>
        <v/>
      </c>
      <c r="C179" s="2224">
        <f>'Og s3a'!C177</f>
        <v>0</v>
      </c>
      <c r="D179" s="2225"/>
      <c r="E179" s="2225"/>
      <c r="F179" s="2225"/>
      <c r="G179" s="2225"/>
      <c r="H179" s="2226"/>
      <c r="I179" s="2221">
        <f>'Og s3a'!E177</f>
        <v>0</v>
      </c>
      <c r="J179" s="2222"/>
      <c r="K179" s="2222"/>
      <c r="L179" s="2222"/>
      <c r="M179" s="2222"/>
      <c r="N179" s="2223"/>
      <c r="O179" s="978">
        <f>'Og s3a'!F177</f>
        <v>0</v>
      </c>
      <c r="P179" s="1236">
        <f>'Pak3 s1'!J200</f>
        <v>0</v>
      </c>
      <c r="Q179" s="1236" t="str">
        <f t="shared" si="4"/>
        <v/>
      </c>
      <c r="R179" s="31"/>
      <c r="S179" s="48"/>
      <c r="T179" s="502">
        <f>'Og s3a'!G177</f>
        <v>0</v>
      </c>
      <c r="U179" s="57">
        <f>'Og s3a'!D177</f>
        <v>0</v>
      </c>
      <c r="V179" s="295">
        <f>Import!K175</f>
        <v>0</v>
      </c>
      <c r="W179" s="296">
        <f>Import!L175</f>
        <v>0</v>
      </c>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row>
    <row r="180" spans="2:57" ht="20.100000000000001" customHeight="1">
      <c r="B180" s="1245" t="str">
        <f t="shared" si="5"/>
        <v/>
      </c>
      <c r="C180" s="2224">
        <f>'Og s3a'!C178</f>
        <v>0</v>
      </c>
      <c r="D180" s="2225"/>
      <c r="E180" s="2225"/>
      <c r="F180" s="2225"/>
      <c r="G180" s="2225"/>
      <c r="H180" s="2226"/>
      <c r="I180" s="2221">
        <f>'Og s3a'!E178</f>
        <v>0</v>
      </c>
      <c r="J180" s="2222"/>
      <c r="K180" s="2222"/>
      <c r="L180" s="2222"/>
      <c r="M180" s="2222"/>
      <c r="N180" s="2223"/>
      <c r="O180" s="978">
        <f>'Og s3a'!F178</f>
        <v>0</v>
      </c>
      <c r="P180" s="1236">
        <f>'Pak3 s1'!J201</f>
        <v>0</v>
      </c>
      <c r="Q180" s="1236" t="str">
        <f t="shared" si="4"/>
        <v/>
      </c>
      <c r="R180" s="31"/>
      <c r="S180" s="48"/>
      <c r="T180" s="502">
        <f>'Og s3a'!G178</f>
        <v>0</v>
      </c>
      <c r="U180" s="57">
        <f>'Og s3a'!D178</f>
        <v>0</v>
      </c>
      <c r="V180" s="295">
        <f>Import!K176</f>
        <v>0</v>
      </c>
      <c r="W180" s="296">
        <f>Import!L176</f>
        <v>0</v>
      </c>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row>
    <row r="181" spans="2:57" ht="20.100000000000001" customHeight="1">
      <c r="B181" s="1245" t="str">
        <f t="shared" si="5"/>
        <v/>
      </c>
      <c r="C181" s="2224">
        <f>'Og s3a'!C179</f>
        <v>0</v>
      </c>
      <c r="D181" s="2225"/>
      <c r="E181" s="2225"/>
      <c r="F181" s="2225"/>
      <c r="G181" s="2225"/>
      <c r="H181" s="2226"/>
      <c r="I181" s="2221">
        <f>'Og s3a'!E179</f>
        <v>0</v>
      </c>
      <c r="J181" s="2222"/>
      <c r="K181" s="2222"/>
      <c r="L181" s="2222"/>
      <c r="M181" s="2222"/>
      <c r="N181" s="2223"/>
      <c r="O181" s="978">
        <f>'Og s3a'!F179</f>
        <v>0</v>
      </c>
      <c r="P181" s="1236">
        <f>'Pak3 s1'!J202</f>
        <v>0</v>
      </c>
      <c r="Q181" s="1236" t="str">
        <f t="shared" si="4"/>
        <v/>
      </c>
      <c r="R181" s="31"/>
      <c r="S181" s="48"/>
      <c r="T181" s="502">
        <f>'Og s3a'!G179</f>
        <v>0</v>
      </c>
      <c r="U181" s="57">
        <f>'Og s3a'!D179</f>
        <v>0</v>
      </c>
      <c r="V181" s="295">
        <f>Import!K177</f>
        <v>0</v>
      </c>
      <c r="W181" s="296">
        <f>Import!L177</f>
        <v>0</v>
      </c>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row>
    <row r="182" spans="2:57" ht="20.100000000000001" customHeight="1">
      <c r="B182" s="1245" t="str">
        <f t="shared" si="5"/>
        <v/>
      </c>
      <c r="C182" s="2224">
        <f>'Og s3a'!C180</f>
        <v>0</v>
      </c>
      <c r="D182" s="2225"/>
      <c r="E182" s="2225"/>
      <c r="F182" s="2225"/>
      <c r="G182" s="2225"/>
      <c r="H182" s="2226"/>
      <c r="I182" s="2221">
        <f>'Og s3a'!E180</f>
        <v>0</v>
      </c>
      <c r="J182" s="2222"/>
      <c r="K182" s="2222"/>
      <c r="L182" s="2222"/>
      <c r="M182" s="2222"/>
      <c r="N182" s="2223"/>
      <c r="O182" s="978">
        <f>'Og s3a'!F180</f>
        <v>0</v>
      </c>
      <c r="P182" s="1236">
        <f>'Pak3 s1'!J203</f>
        <v>0</v>
      </c>
      <c r="Q182" s="1236" t="str">
        <f t="shared" si="4"/>
        <v/>
      </c>
      <c r="R182" s="31"/>
      <c r="S182" s="48"/>
      <c r="T182" s="502">
        <f>'Og s3a'!G180</f>
        <v>0</v>
      </c>
      <c r="U182" s="57">
        <f>'Og s3a'!D180</f>
        <v>0</v>
      </c>
      <c r="V182" s="295">
        <f>Import!K178</f>
        <v>0</v>
      </c>
      <c r="W182" s="296">
        <f>Import!L178</f>
        <v>0</v>
      </c>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row>
    <row r="183" spans="2:57" ht="20.100000000000001" customHeight="1">
      <c r="B183" s="1245" t="str">
        <f t="shared" si="5"/>
        <v/>
      </c>
      <c r="C183" s="2224">
        <f>'Og s3a'!C181</f>
        <v>0</v>
      </c>
      <c r="D183" s="2225"/>
      <c r="E183" s="2225"/>
      <c r="F183" s="2225"/>
      <c r="G183" s="2225"/>
      <c r="H183" s="2226"/>
      <c r="I183" s="2221">
        <f>'Og s3a'!E181</f>
        <v>0</v>
      </c>
      <c r="J183" s="2222"/>
      <c r="K183" s="2222"/>
      <c r="L183" s="2222"/>
      <c r="M183" s="2222"/>
      <c r="N183" s="2223"/>
      <c r="O183" s="978">
        <f>'Og s3a'!F181</f>
        <v>0</v>
      </c>
      <c r="P183" s="1236">
        <f>'Pak3 s1'!J204</f>
        <v>0</v>
      </c>
      <c r="Q183" s="1236" t="str">
        <f t="shared" si="4"/>
        <v/>
      </c>
      <c r="R183" s="31"/>
      <c r="S183" s="48"/>
      <c r="T183" s="502">
        <f>'Og s3a'!G181</f>
        <v>0</v>
      </c>
      <c r="U183" s="57">
        <f>'Og s3a'!D181</f>
        <v>0</v>
      </c>
      <c r="V183" s="295">
        <f>Import!K179</f>
        <v>0</v>
      </c>
      <c r="W183" s="296">
        <f>Import!L179</f>
        <v>0</v>
      </c>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row>
    <row r="184" spans="2:57" ht="20.100000000000001" customHeight="1">
      <c r="B184" s="1245" t="str">
        <f t="shared" si="5"/>
        <v/>
      </c>
      <c r="C184" s="2224">
        <f>'Og s3a'!C182</f>
        <v>0</v>
      </c>
      <c r="D184" s="2225"/>
      <c r="E184" s="2225"/>
      <c r="F184" s="2225"/>
      <c r="G184" s="2225"/>
      <c r="H184" s="2226"/>
      <c r="I184" s="2221">
        <f>'Og s3a'!E182</f>
        <v>0</v>
      </c>
      <c r="J184" s="2222"/>
      <c r="K184" s="2222"/>
      <c r="L184" s="2222"/>
      <c r="M184" s="2222"/>
      <c r="N184" s="2223"/>
      <c r="O184" s="978">
        <f>'Og s3a'!F182</f>
        <v>0</v>
      </c>
      <c r="P184" s="1236">
        <f>'Pak3 s1'!J205</f>
        <v>0</v>
      </c>
      <c r="Q184" s="1236" t="str">
        <f t="shared" si="4"/>
        <v/>
      </c>
      <c r="R184" s="31"/>
      <c r="S184" s="48"/>
      <c r="T184" s="502">
        <f>'Og s3a'!G182</f>
        <v>0</v>
      </c>
      <c r="U184" s="57">
        <f>'Og s3a'!D182</f>
        <v>0</v>
      </c>
      <c r="V184" s="295">
        <f>Import!K180</f>
        <v>0</v>
      </c>
      <c r="W184" s="296">
        <f>Import!L180</f>
        <v>0</v>
      </c>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row>
    <row r="185" spans="2:57" ht="20.100000000000001" customHeight="1">
      <c r="B185" s="1245" t="str">
        <f t="shared" si="5"/>
        <v/>
      </c>
      <c r="C185" s="2224">
        <f>'Og s3a'!C183</f>
        <v>0</v>
      </c>
      <c r="D185" s="2225"/>
      <c r="E185" s="2225"/>
      <c r="F185" s="2225"/>
      <c r="G185" s="2225"/>
      <c r="H185" s="2226"/>
      <c r="I185" s="2221">
        <f>'Og s3a'!E183</f>
        <v>0</v>
      </c>
      <c r="J185" s="2222"/>
      <c r="K185" s="2222"/>
      <c r="L185" s="2222"/>
      <c r="M185" s="2222"/>
      <c r="N185" s="2223"/>
      <c r="O185" s="978">
        <f>'Og s3a'!F183</f>
        <v>0</v>
      </c>
      <c r="P185" s="1236">
        <f>'Pak3 s1'!J206</f>
        <v>0</v>
      </c>
      <c r="Q185" s="1236" t="str">
        <f t="shared" si="4"/>
        <v/>
      </c>
      <c r="R185" s="31"/>
      <c r="S185" s="48"/>
      <c r="T185" s="502">
        <f>'Og s3a'!G183</f>
        <v>0</v>
      </c>
      <c r="U185" s="57">
        <f>'Og s3a'!D183</f>
        <v>0</v>
      </c>
      <c r="V185" s="295">
        <f>Import!K181</f>
        <v>0</v>
      </c>
      <c r="W185" s="296">
        <f>Import!L181</f>
        <v>0</v>
      </c>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row>
    <row r="186" spans="2:57" ht="20.100000000000001" customHeight="1">
      <c r="B186" s="1245" t="str">
        <f t="shared" si="5"/>
        <v/>
      </c>
      <c r="C186" s="2224">
        <f>'Og s3a'!C184</f>
        <v>0</v>
      </c>
      <c r="D186" s="2225"/>
      <c r="E186" s="2225"/>
      <c r="F186" s="2225"/>
      <c r="G186" s="2225"/>
      <c r="H186" s="2226"/>
      <c r="I186" s="2221">
        <f>'Og s3a'!E184</f>
        <v>0</v>
      </c>
      <c r="J186" s="2222"/>
      <c r="K186" s="2222"/>
      <c r="L186" s="2222"/>
      <c r="M186" s="2222"/>
      <c r="N186" s="2223"/>
      <c r="O186" s="978">
        <f>'Og s3a'!F184</f>
        <v>0</v>
      </c>
      <c r="P186" s="1236">
        <f>'Pak3 s1'!J207</f>
        <v>0</v>
      </c>
      <c r="Q186" s="1236" t="str">
        <f t="shared" si="4"/>
        <v/>
      </c>
      <c r="R186" s="31"/>
      <c r="S186" s="48"/>
      <c r="T186" s="502">
        <f>'Og s3a'!G184</f>
        <v>0</v>
      </c>
      <c r="U186" s="57">
        <f>'Og s3a'!D184</f>
        <v>0</v>
      </c>
      <c r="V186" s="295">
        <f>Import!K182</f>
        <v>0</v>
      </c>
      <c r="W186" s="296">
        <f>Import!L182</f>
        <v>0</v>
      </c>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row>
    <row r="187" spans="2:57" ht="20.100000000000001" customHeight="1">
      <c r="B187" s="1245" t="str">
        <f t="shared" si="5"/>
        <v/>
      </c>
      <c r="C187" s="2224">
        <f>'Og s3a'!C185</f>
        <v>0</v>
      </c>
      <c r="D187" s="2225"/>
      <c r="E187" s="2225"/>
      <c r="F187" s="2225"/>
      <c r="G187" s="2225"/>
      <c r="H187" s="2226"/>
      <c r="I187" s="2221">
        <f>'Og s3a'!E185</f>
        <v>0</v>
      </c>
      <c r="J187" s="2222"/>
      <c r="K187" s="2222"/>
      <c r="L187" s="2222"/>
      <c r="M187" s="2222"/>
      <c r="N187" s="2223"/>
      <c r="O187" s="978">
        <f>'Og s3a'!F185</f>
        <v>0</v>
      </c>
      <c r="P187" s="1236">
        <f>'Pak3 s1'!J208</f>
        <v>0</v>
      </c>
      <c r="Q187" s="1236" t="str">
        <f t="shared" si="4"/>
        <v/>
      </c>
      <c r="R187" s="31"/>
      <c r="S187" s="48"/>
      <c r="T187" s="502">
        <f>'Og s3a'!G185</f>
        <v>0</v>
      </c>
      <c r="U187" s="57">
        <f>'Og s3a'!D185</f>
        <v>0</v>
      </c>
      <c r="V187" s="295">
        <f>Import!K183</f>
        <v>0</v>
      </c>
      <c r="W187" s="296">
        <f>Import!L183</f>
        <v>0</v>
      </c>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row>
    <row r="188" spans="2:57" ht="20.100000000000001" customHeight="1">
      <c r="B188" s="1245" t="str">
        <f t="shared" si="5"/>
        <v/>
      </c>
      <c r="C188" s="2224">
        <f>'Og s3a'!C186</f>
        <v>0</v>
      </c>
      <c r="D188" s="2225"/>
      <c r="E188" s="2225"/>
      <c r="F188" s="2225"/>
      <c r="G188" s="2225"/>
      <c r="H188" s="2226"/>
      <c r="I188" s="2221">
        <f>'Og s3a'!E186</f>
        <v>0</v>
      </c>
      <c r="J188" s="2222"/>
      <c r="K188" s="2222"/>
      <c r="L188" s="2222"/>
      <c r="M188" s="2222"/>
      <c r="N188" s="2223"/>
      <c r="O188" s="978">
        <f>'Og s3a'!F186</f>
        <v>0</v>
      </c>
      <c r="P188" s="1236">
        <f>'Pak3 s1'!J209</f>
        <v>0</v>
      </c>
      <c r="Q188" s="1236" t="str">
        <f t="shared" si="4"/>
        <v/>
      </c>
      <c r="R188" s="31"/>
      <c r="S188" s="48"/>
      <c r="T188" s="502">
        <f>'Og s3a'!G186</f>
        <v>0</v>
      </c>
      <c r="U188" s="57">
        <f>'Og s3a'!D186</f>
        <v>0</v>
      </c>
      <c r="V188" s="295">
        <f>Import!K184</f>
        <v>0</v>
      </c>
      <c r="W188" s="296">
        <f>Import!L184</f>
        <v>0</v>
      </c>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row>
    <row r="189" spans="2:57" ht="20.100000000000001" customHeight="1">
      <c r="B189" s="1245" t="str">
        <f t="shared" si="5"/>
        <v/>
      </c>
      <c r="C189" s="2224">
        <f>'Og s3a'!C187</f>
        <v>0</v>
      </c>
      <c r="D189" s="2225"/>
      <c r="E189" s="2225"/>
      <c r="F189" s="2225"/>
      <c r="G189" s="2225"/>
      <c r="H189" s="2226"/>
      <c r="I189" s="2221">
        <f>'Og s3a'!E187</f>
        <v>0</v>
      </c>
      <c r="J189" s="2222"/>
      <c r="K189" s="2222"/>
      <c r="L189" s="2222"/>
      <c r="M189" s="2222"/>
      <c r="N189" s="2223"/>
      <c r="O189" s="978">
        <f>'Og s3a'!F187</f>
        <v>0</v>
      </c>
      <c r="P189" s="1236">
        <f>'Pak3 s1'!J210</f>
        <v>0</v>
      </c>
      <c r="Q189" s="1236" t="str">
        <f t="shared" si="4"/>
        <v/>
      </c>
      <c r="R189" s="31"/>
      <c r="S189" s="48"/>
      <c r="T189" s="502">
        <f>'Og s3a'!G187</f>
        <v>0</v>
      </c>
      <c r="U189" s="57">
        <f>'Og s3a'!D187</f>
        <v>0</v>
      </c>
      <c r="V189" s="295">
        <f>Import!K185</f>
        <v>0</v>
      </c>
      <c r="W189" s="296">
        <f>Import!L185</f>
        <v>0</v>
      </c>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row>
    <row r="190" spans="2:57" ht="20.100000000000001" customHeight="1">
      <c r="B190" s="1245" t="str">
        <f t="shared" si="5"/>
        <v/>
      </c>
      <c r="C190" s="2224">
        <f>'Og s3a'!C188</f>
        <v>0</v>
      </c>
      <c r="D190" s="2225"/>
      <c r="E190" s="2225"/>
      <c r="F190" s="2225"/>
      <c r="G190" s="2225"/>
      <c r="H190" s="2226"/>
      <c r="I190" s="2221">
        <f>'Og s3a'!E188</f>
        <v>0</v>
      </c>
      <c r="J190" s="2222"/>
      <c r="K190" s="2222"/>
      <c r="L190" s="2222"/>
      <c r="M190" s="2222"/>
      <c r="N190" s="2223"/>
      <c r="O190" s="978">
        <f>'Og s3a'!F188</f>
        <v>0</v>
      </c>
      <c r="P190" s="1236">
        <f>'Pak3 s1'!J211</f>
        <v>0</v>
      </c>
      <c r="Q190" s="1236" t="str">
        <f t="shared" si="4"/>
        <v/>
      </c>
      <c r="R190" s="31"/>
      <c r="S190" s="48"/>
      <c r="T190" s="502">
        <f>'Og s3a'!G188</f>
        <v>0</v>
      </c>
      <c r="U190" s="57">
        <f>'Og s3a'!D188</f>
        <v>0</v>
      </c>
      <c r="V190" s="295">
        <f>Import!K186</f>
        <v>0</v>
      </c>
      <c r="W190" s="296">
        <f>Import!L186</f>
        <v>0</v>
      </c>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row>
    <row r="191" spans="2:57" ht="20.100000000000001" customHeight="1">
      <c r="B191" s="1245" t="str">
        <f t="shared" si="5"/>
        <v/>
      </c>
      <c r="C191" s="2224">
        <f>'Og s3a'!C189</f>
        <v>0</v>
      </c>
      <c r="D191" s="2225"/>
      <c r="E191" s="2225"/>
      <c r="F191" s="2225"/>
      <c r="G191" s="2225"/>
      <c r="H191" s="2226"/>
      <c r="I191" s="2221">
        <f>'Og s3a'!E189</f>
        <v>0</v>
      </c>
      <c r="J191" s="2222"/>
      <c r="K191" s="2222"/>
      <c r="L191" s="2222"/>
      <c r="M191" s="2222"/>
      <c r="N191" s="2223"/>
      <c r="O191" s="978">
        <f>'Og s3a'!F189</f>
        <v>0</v>
      </c>
      <c r="P191" s="1236">
        <f>'Pak3 s1'!J212</f>
        <v>0</v>
      </c>
      <c r="Q191" s="1236" t="str">
        <f t="shared" si="4"/>
        <v/>
      </c>
      <c r="R191" s="31"/>
      <c r="S191" s="48"/>
      <c r="T191" s="502">
        <f>'Og s3a'!G189</f>
        <v>0</v>
      </c>
      <c r="U191" s="57">
        <f>'Og s3a'!D189</f>
        <v>0</v>
      </c>
      <c r="V191" s="295">
        <f>Import!K187</f>
        <v>0</v>
      </c>
      <c r="W191" s="296">
        <f>Import!L187</f>
        <v>0</v>
      </c>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row>
    <row r="192" spans="2:57" ht="20.100000000000001" customHeight="1">
      <c r="B192" s="1245" t="str">
        <f t="shared" si="5"/>
        <v/>
      </c>
      <c r="C192" s="2224">
        <f>'Og s3a'!C190</f>
        <v>0</v>
      </c>
      <c r="D192" s="2225"/>
      <c r="E192" s="2225"/>
      <c r="F192" s="2225"/>
      <c r="G192" s="2225"/>
      <c r="H192" s="2226"/>
      <c r="I192" s="2221">
        <f>'Og s3a'!E190</f>
        <v>0</v>
      </c>
      <c r="J192" s="2222"/>
      <c r="K192" s="2222"/>
      <c r="L192" s="2222"/>
      <c r="M192" s="2222"/>
      <c r="N192" s="2223"/>
      <c r="O192" s="978">
        <f>'Og s3a'!F190</f>
        <v>0</v>
      </c>
      <c r="P192" s="1236">
        <f>'Pak3 s1'!J213</f>
        <v>0</v>
      </c>
      <c r="Q192" s="1236" t="str">
        <f t="shared" si="4"/>
        <v/>
      </c>
      <c r="R192" s="31"/>
      <c r="S192" s="48"/>
      <c r="T192" s="502">
        <f>'Og s3a'!G190</f>
        <v>0</v>
      </c>
      <c r="U192" s="57">
        <f>'Og s3a'!D190</f>
        <v>0</v>
      </c>
      <c r="V192" s="295">
        <f>Import!K188</f>
        <v>0</v>
      </c>
      <c r="W192" s="296">
        <f>Import!L188</f>
        <v>0</v>
      </c>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row>
    <row r="193" spans="2:57" ht="20.100000000000001" customHeight="1">
      <c r="B193" s="1245" t="str">
        <f t="shared" si="5"/>
        <v/>
      </c>
      <c r="C193" s="2224">
        <f>'Og s3a'!C191</f>
        <v>0</v>
      </c>
      <c r="D193" s="2225"/>
      <c r="E193" s="2225"/>
      <c r="F193" s="2225"/>
      <c r="G193" s="2225"/>
      <c r="H193" s="2226"/>
      <c r="I193" s="2221">
        <f>'Og s3a'!E191</f>
        <v>0</v>
      </c>
      <c r="J193" s="2222"/>
      <c r="K193" s="2222"/>
      <c r="L193" s="2222"/>
      <c r="M193" s="2222"/>
      <c r="N193" s="2223"/>
      <c r="O193" s="978">
        <f>'Og s3a'!F191</f>
        <v>0</v>
      </c>
      <c r="P193" s="1236">
        <f>'Pak3 s1'!J214</f>
        <v>0</v>
      </c>
      <c r="Q193" s="1236" t="str">
        <f t="shared" si="4"/>
        <v/>
      </c>
      <c r="R193" s="31"/>
      <c r="S193" s="48"/>
      <c r="T193" s="502">
        <f>'Og s3a'!G191</f>
        <v>0</v>
      </c>
      <c r="U193" s="57">
        <f>'Og s3a'!D191</f>
        <v>0</v>
      </c>
      <c r="V193" s="295">
        <f>Import!K189</f>
        <v>0</v>
      </c>
      <c r="W193" s="296">
        <f>Import!L189</f>
        <v>0</v>
      </c>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row>
    <row r="194" spans="2:57" ht="20.100000000000001" customHeight="1">
      <c r="B194" s="1245" t="str">
        <f t="shared" si="5"/>
        <v/>
      </c>
      <c r="C194" s="2224">
        <f>'Og s3a'!C192</f>
        <v>0</v>
      </c>
      <c r="D194" s="2225"/>
      <c r="E194" s="2225"/>
      <c r="F194" s="2225"/>
      <c r="G194" s="2225"/>
      <c r="H194" s="2226"/>
      <c r="I194" s="2221">
        <f>'Og s3a'!E192</f>
        <v>0</v>
      </c>
      <c r="J194" s="2222"/>
      <c r="K194" s="2222"/>
      <c r="L194" s="2222"/>
      <c r="M194" s="2222"/>
      <c r="N194" s="2223"/>
      <c r="O194" s="978">
        <f>'Og s3a'!F192</f>
        <v>0</v>
      </c>
      <c r="P194" s="1236">
        <f>'Pak3 s1'!J215</f>
        <v>0</v>
      </c>
      <c r="Q194" s="1236" t="str">
        <f t="shared" si="4"/>
        <v/>
      </c>
      <c r="R194" s="31"/>
      <c r="S194" s="48"/>
      <c r="T194" s="502">
        <f>'Og s3a'!G192</f>
        <v>0</v>
      </c>
      <c r="U194" s="57">
        <f>'Og s3a'!D192</f>
        <v>0</v>
      </c>
      <c r="V194" s="295">
        <f>Import!K190</f>
        <v>0</v>
      </c>
      <c r="W194" s="296">
        <f>Import!L190</f>
        <v>0</v>
      </c>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row>
    <row r="195" spans="2:57" ht="20.100000000000001" customHeight="1">
      <c r="B195" s="1245" t="str">
        <f t="shared" si="5"/>
        <v/>
      </c>
      <c r="C195" s="2224">
        <f>'Og s3a'!C193</f>
        <v>0</v>
      </c>
      <c r="D195" s="2225"/>
      <c r="E195" s="2225"/>
      <c r="F195" s="2225"/>
      <c r="G195" s="2225"/>
      <c r="H195" s="2226"/>
      <c r="I195" s="2221">
        <f>'Og s3a'!E193</f>
        <v>0</v>
      </c>
      <c r="J195" s="2222"/>
      <c r="K195" s="2222"/>
      <c r="L195" s="2222"/>
      <c r="M195" s="2222"/>
      <c r="N195" s="2223"/>
      <c r="O195" s="978">
        <f>'Og s3a'!F193</f>
        <v>0</v>
      </c>
      <c r="P195" s="1236">
        <f>'Pak3 s1'!J216</f>
        <v>0</v>
      </c>
      <c r="Q195" s="1236" t="str">
        <f t="shared" si="4"/>
        <v/>
      </c>
      <c r="R195" s="31"/>
      <c r="S195" s="48"/>
      <c r="T195" s="502">
        <f>'Og s3a'!G193</f>
        <v>0</v>
      </c>
      <c r="U195" s="57">
        <f>'Og s3a'!D193</f>
        <v>0</v>
      </c>
      <c r="V195" s="295">
        <f>Import!K191</f>
        <v>0</v>
      </c>
      <c r="W195" s="296">
        <f>Import!L191</f>
        <v>0</v>
      </c>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row>
    <row r="196" spans="2:57" ht="20.100000000000001" customHeight="1">
      <c r="B196" s="1245" t="str">
        <f t="shared" si="5"/>
        <v/>
      </c>
      <c r="C196" s="2224">
        <f>'Og s3a'!C194</f>
        <v>0</v>
      </c>
      <c r="D196" s="2225"/>
      <c r="E196" s="2225"/>
      <c r="F196" s="2225"/>
      <c r="G196" s="2225"/>
      <c r="H196" s="2226"/>
      <c r="I196" s="2221">
        <f>'Og s3a'!E194</f>
        <v>0</v>
      </c>
      <c r="J196" s="2222"/>
      <c r="K196" s="2222"/>
      <c r="L196" s="2222"/>
      <c r="M196" s="2222"/>
      <c r="N196" s="2223"/>
      <c r="O196" s="978">
        <f>'Og s3a'!F194</f>
        <v>0</v>
      </c>
      <c r="P196" s="1236">
        <f>'Pak3 s1'!J217</f>
        <v>0</v>
      </c>
      <c r="Q196" s="1236" t="str">
        <f t="shared" si="4"/>
        <v/>
      </c>
      <c r="R196" s="31"/>
      <c r="S196" s="48"/>
      <c r="T196" s="502">
        <f>'Og s3a'!G194</f>
        <v>0</v>
      </c>
      <c r="U196" s="57">
        <f>'Og s3a'!D194</f>
        <v>0</v>
      </c>
      <c r="V196" s="295">
        <f>Import!K192</f>
        <v>0</v>
      </c>
      <c r="W196" s="296">
        <f>Import!L192</f>
        <v>0</v>
      </c>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row>
    <row r="197" spans="2:57" ht="20.100000000000001" customHeight="1">
      <c r="B197" s="1245" t="str">
        <f t="shared" si="5"/>
        <v/>
      </c>
      <c r="C197" s="2224">
        <f>'Og s3a'!C195</f>
        <v>0</v>
      </c>
      <c r="D197" s="2225"/>
      <c r="E197" s="2225"/>
      <c r="F197" s="2225"/>
      <c r="G197" s="2225"/>
      <c r="H197" s="2226"/>
      <c r="I197" s="2221">
        <f>'Og s3a'!E195</f>
        <v>0</v>
      </c>
      <c r="J197" s="2222"/>
      <c r="K197" s="2222"/>
      <c r="L197" s="2222"/>
      <c r="M197" s="2222"/>
      <c r="N197" s="2223"/>
      <c r="O197" s="978">
        <f>'Og s3a'!F195</f>
        <v>0</v>
      </c>
      <c r="P197" s="1236">
        <f>'Pak3 s1'!J218</f>
        <v>0</v>
      </c>
      <c r="Q197" s="1236" t="str">
        <f t="shared" si="4"/>
        <v/>
      </c>
      <c r="R197" s="31"/>
      <c r="S197" s="48"/>
      <c r="T197" s="502">
        <f>'Og s3a'!G195</f>
        <v>0</v>
      </c>
      <c r="U197" s="57">
        <f>'Og s3a'!D195</f>
        <v>0</v>
      </c>
      <c r="V197" s="295">
        <f>Import!K193</f>
        <v>0</v>
      </c>
      <c r="W197" s="296">
        <f>Import!L193</f>
        <v>0</v>
      </c>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row>
    <row r="198" spans="2:57" ht="20.100000000000001" customHeight="1">
      <c r="B198" s="1245" t="str">
        <f t="shared" si="5"/>
        <v/>
      </c>
      <c r="C198" s="2224">
        <f>'Og s3a'!C196</f>
        <v>0</v>
      </c>
      <c r="D198" s="2225"/>
      <c r="E198" s="2225"/>
      <c r="F198" s="2225"/>
      <c r="G198" s="2225"/>
      <c r="H198" s="2226"/>
      <c r="I198" s="2221">
        <f>'Og s3a'!E196</f>
        <v>0</v>
      </c>
      <c r="J198" s="2222"/>
      <c r="K198" s="2222"/>
      <c r="L198" s="2222"/>
      <c r="M198" s="2222"/>
      <c r="N198" s="2223"/>
      <c r="O198" s="978">
        <f>'Og s3a'!F196</f>
        <v>0</v>
      </c>
      <c r="P198" s="1236">
        <f>'Pak3 s1'!J219</f>
        <v>0</v>
      </c>
      <c r="Q198" s="1236" t="str">
        <f t="shared" si="4"/>
        <v/>
      </c>
      <c r="R198" s="31"/>
      <c r="S198" s="48"/>
      <c r="T198" s="502">
        <f>'Og s3a'!G196</f>
        <v>0</v>
      </c>
      <c r="U198" s="57">
        <f>'Og s3a'!D196</f>
        <v>0</v>
      </c>
      <c r="V198" s="295">
        <f>Import!K194</f>
        <v>0</v>
      </c>
      <c r="W198" s="296">
        <f>Import!L194</f>
        <v>0</v>
      </c>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row>
    <row r="199" spans="2:57" ht="20.100000000000001" customHeight="1">
      <c r="B199" s="1245" t="str">
        <f t="shared" si="5"/>
        <v/>
      </c>
      <c r="C199" s="2224">
        <f>'Og s3a'!C197</f>
        <v>0</v>
      </c>
      <c r="D199" s="2225"/>
      <c r="E199" s="2225"/>
      <c r="F199" s="2225"/>
      <c r="G199" s="2225"/>
      <c r="H199" s="2226"/>
      <c r="I199" s="2221">
        <f>'Og s3a'!E197</f>
        <v>0</v>
      </c>
      <c r="J199" s="2222"/>
      <c r="K199" s="2222"/>
      <c r="L199" s="2222"/>
      <c r="M199" s="2222"/>
      <c r="N199" s="2223"/>
      <c r="O199" s="978">
        <f>'Og s3a'!F197</f>
        <v>0</v>
      </c>
      <c r="P199" s="1236">
        <f>'Pak3 s1'!J220</f>
        <v>0</v>
      </c>
      <c r="Q199" s="1236" t="str">
        <f t="shared" si="4"/>
        <v/>
      </c>
      <c r="R199" s="31"/>
      <c r="S199" s="48"/>
      <c r="T199" s="502">
        <f>'Og s3a'!G197</f>
        <v>0</v>
      </c>
      <c r="U199" s="57">
        <f>'Og s3a'!D197</f>
        <v>0</v>
      </c>
      <c r="V199" s="295">
        <f>Import!K195</f>
        <v>0</v>
      </c>
      <c r="W199" s="296">
        <f>Import!L195</f>
        <v>0</v>
      </c>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row>
    <row r="200" spans="2:57" ht="20.100000000000001" customHeight="1">
      <c r="B200" s="1245" t="str">
        <f t="shared" si="5"/>
        <v/>
      </c>
      <c r="C200" s="2224">
        <f>'Og s3a'!C198</f>
        <v>0</v>
      </c>
      <c r="D200" s="2225"/>
      <c r="E200" s="2225"/>
      <c r="F200" s="2225"/>
      <c r="G200" s="2225"/>
      <c r="H200" s="2226"/>
      <c r="I200" s="2221">
        <f>'Og s3a'!E198</f>
        <v>0</v>
      </c>
      <c r="J200" s="2222"/>
      <c r="K200" s="2222"/>
      <c r="L200" s="2222"/>
      <c r="M200" s="2222"/>
      <c r="N200" s="2223"/>
      <c r="O200" s="978">
        <f>'Og s3a'!F198</f>
        <v>0</v>
      </c>
      <c r="P200" s="1236">
        <f>'Pak3 s1'!J221</f>
        <v>0</v>
      </c>
      <c r="Q200" s="1236" t="str">
        <f t="shared" si="4"/>
        <v/>
      </c>
      <c r="R200" s="31"/>
      <c r="S200" s="48"/>
      <c r="T200" s="502">
        <f>'Og s3a'!G198</f>
        <v>0</v>
      </c>
      <c r="U200" s="57">
        <f>'Og s3a'!D198</f>
        <v>0</v>
      </c>
      <c r="V200" s="295">
        <f>Import!K196</f>
        <v>0</v>
      </c>
      <c r="W200" s="296">
        <f>Import!L196</f>
        <v>0</v>
      </c>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row>
    <row r="201" spans="2:57" ht="20.100000000000001" customHeight="1">
      <c r="B201" s="1245" t="str">
        <f t="shared" si="5"/>
        <v/>
      </c>
      <c r="C201" s="2224">
        <f>'Og s3a'!C199</f>
        <v>0</v>
      </c>
      <c r="D201" s="2225"/>
      <c r="E201" s="2225"/>
      <c r="F201" s="2225"/>
      <c r="G201" s="2225"/>
      <c r="H201" s="2226"/>
      <c r="I201" s="2221">
        <f>'Og s3a'!E199</f>
        <v>0</v>
      </c>
      <c r="J201" s="2222"/>
      <c r="K201" s="2222"/>
      <c r="L201" s="2222"/>
      <c r="M201" s="2222"/>
      <c r="N201" s="2223"/>
      <c r="O201" s="978">
        <f>'Og s3a'!F199</f>
        <v>0</v>
      </c>
      <c r="P201" s="1236">
        <f>'Pak3 s1'!J222</f>
        <v>0</v>
      </c>
      <c r="Q201" s="1236" t="str">
        <f t="shared" ref="Q201:Q264" si="6">IF(AND(V201=0,W201=0),"",IF(AND(V201&gt;0,W201=0),V201,IF(AND(V201=0,W201&gt;0),W201,IF(AND(V201&gt;0,W201&gt;0),"Nie może być pak. 4 i 5 jednocześnie."))))</f>
        <v/>
      </c>
      <c r="R201" s="31"/>
      <c r="S201" s="48"/>
      <c r="T201" s="502">
        <f>'Og s3a'!G199</f>
        <v>0</v>
      </c>
      <c r="U201" s="57">
        <f>'Og s3a'!D199</f>
        <v>0</v>
      </c>
      <c r="V201" s="295">
        <f>Import!K197</f>
        <v>0</v>
      </c>
      <c r="W201" s="296">
        <f>Import!L197</f>
        <v>0</v>
      </c>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row>
    <row r="202" spans="2:57" ht="20.100000000000001" customHeight="1">
      <c r="B202" s="1245" t="str">
        <f t="shared" ref="B202:B265" si="7">IF(O202&gt;0,"Wypełnione","")</f>
        <v/>
      </c>
      <c r="C202" s="2224">
        <f>'Og s3a'!C200</f>
        <v>0</v>
      </c>
      <c r="D202" s="2225"/>
      <c r="E202" s="2225"/>
      <c r="F202" s="2225"/>
      <c r="G202" s="2225"/>
      <c r="H202" s="2226"/>
      <c r="I202" s="2221">
        <f>'Og s3a'!E200</f>
        <v>0</v>
      </c>
      <c r="J202" s="2222"/>
      <c r="K202" s="2222"/>
      <c r="L202" s="2222"/>
      <c r="M202" s="2222"/>
      <c r="N202" s="2223"/>
      <c r="O202" s="978">
        <f>'Og s3a'!F200</f>
        <v>0</v>
      </c>
      <c r="P202" s="1236">
        <f>'Pak3 s1'!J223</f>
        <v>0</v>
      </c>
      <c r="Q202" s="1236" t="str">
        <f t="shared" si="6"/>
        <v/>
      </c>
      <c r="R202" s="31"/>
      <c r="S202" s="48"/>
      <c r="T202" s="502">
        <f>'Og s3a'!G200</f>
        <v>0</v>
      </c>
      <c r="U202" s="57">
        <f>'Og s3a'!D200</f>
        <v>0</v>
      </c>
      <c r="V202" s="295">
        <f>Import!K198</f>
        <v>0</v>
      </c>
      <c r="W202" s="296">
        <f>Import!L198</f>
        <v>0</v>
      </c>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row>
    <row r="203" spans="2:57" ht="20.100000000000001" customHeight="1">
      <c r="B203" s="1245" t="str">
        <f t="shared" si="7"/>
        <v/>
      </c>
      <c r="C203" s="2224">
        <f>'Og s3a'!C201</f>
        <v>0</v>
      </c>
      <c r="D203" s="2225"/>
      <c r="E203" s="2225"/>
      <c r="F203" s="2225"/>
      <c r="G203" s="2225"/>
      <c r="H203" s="2226"/>
      <c r="I203" s="2221">
        <f>'Og s3a'!E201</f>
        <v>0</v>
      </c>
      <c r="J203" s="2222"/>
      <c r="K203" s="2222"/>
      <c r="L203" s="2222"/>
      <c r="M203" s="2222"/>
      <c r="N203" s="2223"/>
      <c r="O203" s="978">
        <f>'Og s3a'!F201</f>
        <v>0</v>
      </c>
      <c r="P203" s="1236">
        <f>'Pak3 s1'!J224</f>
        <v>0</v>
      </c>
      <c r="Q203" s="1236" t="str">
        <f t="shared" si="6"/>
        <v/>
      </c>
      <c r="R203" s="31"/>
      <c r="S203" s="48"/>
      <c r="T203" s="502">
        <f>'Og s3a'!G201</f>
        <v>0</v>
      </c>
      <c r="U203" s="57">
        <f>'Og s3a'!D201</f>
        <v>0</v>
      </c>
      <c r="V203" s="295">
        <f>Import!K199</f>
        <v>0</v>
      </c>
      <c r="W203" s="296">
        <f>Import!L199</f>
        <v>0</v>
      </c>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row>
    <row r="204" spans="2:57" ht="20.100000000000001" customHeight="1">
      <c r="B204" s="1245" t="str">
        <f t="shared" si="7"/>
        <v/>
      </c>
      <c r="C204" s="2224">
        <f>'Og s3a'!C202</f>
        <v>0</v>
      </c>
      <c r="D204" s="2225"/>
      <c r="E204" s="2225"/>
      <c r="F204" s="2225"/>
      <c r="G204" s="2225"/>
      <c r="H204" s="2226"/>
      <c r="I204" s="2221">
        <f>'Og s3a'!E202</f>
        <v>0</v>
      </c>
      <c r="J204" s="2222"/>
      <c r="K204" s="2222"/>
      <c r="L204" s="2222"/>
      <c r="M204" s="2222"/>
      <c r="N204" s="2223"/>
      <c r="O204" s="978">
        <f>'Og s3a'!F202</f>
        <v>0</v>
      </c>
      <c r="P204" s="1236">
        <f>'Pak3 s1'!J225</f>
        <v>0</v>
      </c>
      <c r="Q204" s="1236" t="str">
        <f t="shared" si="6"/>
        <v/>
      </c>
      <c r="R204" s="31"/>
      <c r="S204" s="48"/>
      <c r="T204" s="502">
        <f>'Og s3a'!G202</f>
        <v>0</v>
      </c>
      <c r="U204" s="57">
        <f>'Og s3a'!D202</f>
        <v>0</v>
      </c>
      <c r="V204" s="295">
        <f>Import!K200</f>
        <v>0</v>
      </c>
      <c r="W204" s="296">
        <f>Import!L200</f>
        <v>0</v>
      </c>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row>
    <row r="205" spans="2:57" ht="20.100000000000001" customHeight="1">
      <c r="B205" s="1245" t="str">
        <f t="shared" si="7"/>
        <v/>
      </c>
      <c r="C205" s="2224">
        <f>'Og s3a'!C203</f>
        <v>0</v>
      </c>
      <c r="D205" s="2225"/>
      <c r="E205" s="2225"/>
      <c r="F205" s="2225"/>
      <c r="G205" s="2225"/>
      <c r="H205" s="2226"/>
      <c r="I205" s="2221">
        <f>'Og s3a'!E203</f>
        <v>0</v>
      </c>
      <c r="J205" s="2222"/>
      <c r="K205" s="2222"/>
      <c r="L205" s="2222"/>
      <c r="M205" s="2222"/>
      <c r="N205" s="2223"/>
      <c r="O205" s="978">
        <f>'Og s3a'!F203</f>
        <v>0</v>
      </c>
      <c r="P205" s="1236">
        <f>'Pak3 s1'!J226</f>
        <v>0</v>
      </c>
      <c r="Q205" s="1236" t="str">
        <f t="shared" si="6"/>
        <v/>
      </c>
      <c r="R205" s="31"/>
      <c r="S205" s="48"/>
      <c r="T205" s="502">
        <f>'Og s3a'!G203</f>
        <v>0</v>
      </c>
      <c r="U205" s="57">
        <f>'Og s3a'!D203</f>
        <v>0</v>
      </c>
      <c r="V205" s="295">
        <f>Import!K201</f>
        <v>0</v>
      </c>
      <c r="W205" s="296">
        <f>Import!L201</f>
        <v>0</v>
      </c>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row>
    <row r="206" spans="2:57" ht="20.100000000000001" customHeight="1">
      <c r="B206" s="1245" t="str">
        <f t="shared" si="7"/>
        <v/>
      </c>
      <c r="C206" s="2224">
        <f>'Og s3a'!C204</f>
        <v>0</v>
      </c>
      <c r="D206" s="2225"/>
      <c r="E206" s="2225"/>
      <c r="F206" s="2225"/>
      <c r="G206" s="2225"/>
      <c r="H206" s="2226"/>
      <c r="I206" s="2221">
        <f>'Og s3a'!E204</f>
        <v>0</v>
      </c>
      <c r="J206" s="2222"/>
      <c r="K206" s="2222"/>
      <c r="L206" s="2222"/>
      <c r="M206" s="2222"/>
      <c r="N206" s="2223"/>
      <c r="O206" s="978">
        <f>'Og s3a'!F204</f>
        <v>0</v>
      </c>
      <c r="P206" s="1236">
        <f>'Pak3 s1'!J227</f>
        <v>0</v>
      </c>
      <c r="Q206" s="1236" t="str">
        <f t="shared" si="6"/>
        <v/>
      </c>
      <c r="R206" s="31"/>
      <c r="S206" s="48"/>
      <c r="T206" s="502">
        <f>'Og s3a'!G204</f>
        <v>0</v>
      </c>
      <c r="U206" s="57">
        <f>'Og s3a'!D204</f>
        <v>0</v>
      </c>
      <c r="V206" s="295">
        <f>Import!K202</f>
        <v>0</v>
      </c>
      <c r="W206" s="296">
        <f>Import!L202</f>
        <v>0</v>
      </c>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row>
    <row r="207" spans="2:57" ht="20.100000000000001" customHeight="1">
      <c r="B207" s="1245" t="str">
        <f t="shared" si="7"/>
        <v/>
      </c>
      <c r="C207" s="2224">
        <f>'Og s3a'!C205</f>
        <v>0</v>
      </c>
      <c r="D207" s="2225"/>
      <c r="E207" s="2225"/>
      <c r="F207" s="2225"/>
      <c r="G207" s="2225"/>
      <c r="H207" s="2226"/>
      <c r="I207" s="2221">
        <f>'Og s3a'!E205</f>
        <v>0</v>
      </c>
      <c r="J207" s="2222"/>
      <c r="K207" s="2222"/>
      <c r="L207" s="2222"/>
      <c r="M207" s="2222"/>
      <c r="N207" s="2223"/>
      <c r="O207" s="978">
        <f>'Og s3a'!F205</f>
        <v>0</v>
      </c>
      <c r="P207" s="1236">
        <f>'Pak3 s1'!J228</f>
        <v>0</v>
      </c>
      <c r="Q207" s="1236" t="str">
        <f t="shared" si="6"/>
        <v/>
      </c>
      <c r="R207" s="31"/>
      <c r="S207" s="48"/>
      <c r="T207" s="502">
        <f>'Og s3a'!G205</f>
        <v>0</v>
      </c>
      <c r="U207" s="57">
        <f>'Og s3a'!D205</f>
        <v>0</v>
      </c>
      <c r="V207" s="295">
        <f>Import!K203</f>
        <v>0</v>
      </c>
      <c r="W207" s="296">
        <f>Import!L203</f>
        <v>0</v>
      </c>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row>
    <row r="208" spans="2:57" ht="20.100000000000001" customHeight="1">
      <c r="B208" s="1245" t="str">
        <f t="shared" si="7"/>
        <v/>
      </c>
      <c r="C208" s="2224">
        <f>'Og s3a'!C206</f>
        <v>0</v>
      </c>
      <c r="D208" s="2225"/>
      <c r="E208" s="2225"/>
      <c r="F208" s="2225"/>
      <c r="G208" s="2225"/>
      <c r="H208" s="2226"/>
      <c r="I208" s="2221">
        <f>'Og s3a'!E206</f>
        <v>0</v>
      </c>
      <c r="J208" s="2222"/>
      <c r="K208" s="2222"/>
      <c r="L208" s="2222"/>
      <c r="M208" s="2222"/>
      <c r="N208" s="2223"/>
      <c r="O208" s="978">
        <f>'Og s3a'!F206</f>
        <v>0</v>
      </c>
      <c r="P208" s="1236">
        <f>'Pak3 s1'!J229</f>
        <v>0</v>
      </c>
      <c r="Q208" s="1236" t="str">
        <f t="shared" si="6"/>
        <v/>
      </c>
      <c r="R208" s="31"/>
      <c r="S208" s="48"/>
      <c r="T208" s="502">
        <f>'Og s3a'!G206</f>
        <v>0</v>
      </c>
      <c r="U208" s="57">
        <f>'Og s3a'!D206</f>
        <v>0</v>
      </c>
      <c r="V208" s="295">
        <f>Import!K204</f>
        <v>0</v>
      </c>
      <c r="W208" s="296">
        <f>Import!L204</f>
        <v>0</v>
      </c>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row>
    <row r="209" spans="2:57" ht="20.100000000000001" customHeight="1">
      <c r="B209" s="1245" t="str">
        <f t="shared" si="7"/>
        <v/>
      </c>
      <c r="C209" s="2224">
        <f>'Og s3a'!C207</f>
        <v>0</v>
      </c>
      <c r="D209" s="2225"/>
      <c r="E209" s="2225"/>
      <c r="F209" s="2225"/>
      <c r="G209" s="2225"/>
      <c r="H209" s="2226"/>
      <c r="I209" s="2221">
        <f>'Og s3a'!E207</f>
        <v>0</v>
      </c>
      <c r="J209" s="2222"/>
      <c r="K209" s="2222"/>
      <c r="L209" s="2222"/>
      <c r="M209" s="2222"/>
      <c r="N209" s="2223"/>
      <c r="O209" s="978">
        <f>'Og s3a'!F207</f>
        <v>0</v>
      </c>
      <c r="P209" s="1236">
        <f>'Pak3 s1'!J230</f>
        <v>0</v>
      </c>
      <c r="Q209" s="1236" t="str">
        <f t="shared" si="6"/>
        <v/>
      </c>
      <c r="R209" s="31"/>
      <c r="S209" s="48"/>
      <c r="T209" s="502">
        <f>'Og s3a'!G207</f>
        <v>0</v>
      </c>
      <c r="U209" s="57">
        <f>'Og s3a'!D207</f>
        <v>0</v>
      </c>
      <c r="V209" s="295">
        <f>Import!K205</f>
        <v>0</v>
      </c>
      <c r="W209" s="296">
        <f>Import!L205</f>
        <v>0</v>
      </c>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row>
    <row r="210" spans="2:57" ht="20.100000000000001" customHeight="1">
      <c r="B210" s="1245" t="str">
        <f t="shared" si="7"/>
        <v/>
      </c>
      <c r="C210" s="2224">
        <f>'Og s3a'!C208</f>
        <v>0</v>
      </c>
      <c r="D210" s="2225"/>
      <c r="E210" s="2225"/>
      <c r="F210" s="2225"/>
      <c r="G210" s="2225"/>
      <c r="H210" s="2226"/>
      <c r="I210" s="2221">
        <f>'Og s3a'!E208</f>
        <v>0</v>
      </c>
      <c r="J210" s="2222"/>
      <c r="K210" s="2222"/>
      <c r="L210" s="2222"/>
      <c r="M210" s="2222"/>
      <c r="N210" s="2223"/>
      <c r="O210" s="978">
        <f>'Og s3a'!F208</f>
        <v>0</v>
      </c>
      <c r="P210" s="1236">
        <f>'Pak3 s1'!J231</f>
        <v>0</v>
      </c>
      <c r="Q210" s="1236" t="str">
        <f t="shared" si="6"/>
        <v/>
      </c>
      <c r="R210" s="31"/>
      <c r="S210" s="48"/>
      <c r="T210" s="502">
        <f>'Og s3a'!G208</f>
        <v>0</v>
      </c>
      <c r="U210" s="57">
        <f>'Og s3a'!D208</f>
        <v>0</v>
      </c>
      <c r="V210" s="295">
        <f>Import!K206</f>
        <v>0</v>
      </c>
      <c r="W210" s="296">
        <f>Import!L206</f>
        <v>0</v>
      </c>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row>
    <row r="211" spans="2:57" ht="20.100000000000001" customHeight="1">
      <c r="B211" s="1245" t="str">
        <f t="shared" si="7"/>
        <v/>
      </c>
      <c r="C211" s="2224">
        <f>'Og s3a'!C209</f>
        <v>0</v>
      </c>
      <c r="D211" s="2225"/>
      <c r="E211" s="2225"/>
      <c r="F211" s="2225"/>
      <c r="G211" s="2225"/>
      <c r="H211" s="2226"/>
      <c r="I211" s="2221">
        <f>'Og s3a'!E209</f>
        <v>0</v>
      </c>
      <c r="J211" s="2222"/>
      <c r="K211" s="2222"/>
      <c r="L211" s="2222"/>
      <c r="M211" s="2222"/>
      <c r="N211" s="2223"/>
      <c r="O211" s="978">
        <f>'Og s3a'!F209</f>
        <v>0</v>
      </c>
      <c r="P211" s="1236">
        <f>'Pak3 s1'!J232</f>
        <v>0</v>
      </c>
      <c r="Q211" s="1236" t="str">
        <f t="shared" si="6"/>
        <v/>
      </c>
      <c r="R211" s="31"/>
      <c r="S211" s="48"/>
      <c r="T211" s="502">
        <f>'Og s3a'!G209</f>
        <v>0</v>
      </c>
      <c r="U211" s="57">
        <f>'Og s3a'!D209</f>
        <v>0</v>
      </c>
      <c r="V211" s="295">
        <f>Import!K207</f>
        <v>0</v>
      </c>
      <c r="W211" s="296">
        <f>Import!L207</f>
        <v>0</v>
      </c>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row>
    <row r="212" spans="2:57" ht="20.100000000000001" customHeight="1">
      <c r="B212" s="1245" t="str">
        <f t="shared" si="7"/>
        <v/>
      </c>
      <c r="C212" s="2224">
        <f>'Og s3a'!C210</f>
        <v>0</v>
      </c>
      <c r="D212" s="2225"/>
      <c r="E212" s="2225"/>
      <c r="F212" s="2225"/>
      <c r="G212" s="2225"/>
      <c r="H212" s="2226"/>
      <c r="I212" s="2221">
        <f>'Og s3a'!E210</f>
        <v>0</v>
      </c>
      <c r="J212" s="2222"/>
      <c r="K212" s="2222"/>
      <c r="L212" s="2222"/>
      <c r="M212" s="2222"/>
      <c r="N212" s="2223"/>
      <c r="O212" s="978">
        <f>'Og s3a'!F210</f>
        <v>0</v>
      </c>
      <c r="P212" s="1236">
        <f>'Pak3 s1'!J233</f>
        <v>0</v>
      </c>
      <c r="Q212" s="1236" t="str">
        <f t="shared" si="6"/>
        <v/>
      </c>
      <c r="R212" s="31"/>
      <c r="S212" s="48"/>
      <c r="T212" s="502">
        <f>'Og s3a'!G210</f>
        <v>0</v>
      </c>
      <c r="U212" s="57">
        <f>'Og s3a'!D210</f>
        <v>0</v>
      </c>
      <c r="V212" s="295">
        <f>Import!K208</f>
        <v>0</v>
      </c>
      <c r="W212" s="296">
        <f>Import!L208</f>
        <v>0</v>
      </c>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row>
    <row r="213" spans="2:57" ht="20.100000000000001" customHeight="1">
      <c r="B213" s="1245" t="str">
        <f t="shared" si="7"/>
        <v/>
      </c>
      <c r="C213" s="2224">
        <f>'Og s3a'!C211</f>
        <v>0</v>
      </c>
      <c r="D213" s="2225"/>
      <c r="E213" s="2225"/>
      <c r="F213" s="2225"/>
      <c r="G213" s="2225"/>
      <c r="H213" s="2226"/>
      <c r="I213" s="2221">
        <f>'Og s3a'!E211</f>
        <v>0</v>
      </c>
      <c r="J213" s="2222"/>
      <c r="K213" s="2222"/>
      <c r="L213" s="2222"/>
      <c r="M213" s="2222"/>
      <c r="N213" s="2223"/>
      <c r="O213" s="978">
        <f>'Og s3a'!F211</f>
        <v>0</v>
      </c>
      <c r="P213" s="1236">
        <f>'Pak3 s1'!J234</f>
        <v>0</v>
      </c>
      <c r="Q213" s="1236" t="str">
        <f t="shared" si="6"/>
        <v/>
      </c>
      <c r="R213" s="31"/>
      <c r="S213" s="48"/>
      <c r="T213" s="502">
        <f>'Og s3a'!G211</f>
        <v>0</v>
      </c>
      <c r="U213" s="57">
        <f>'Og s3a'!D211</f>
        <v>0</v>
      </c>
      <c r="V213" s="295">
        <f>Import!K209</f>
        <v>0</v>
      </c>
      <c r="W213" s="296">
        <f>Import!L209</f>
        <v>0</v>
      </c>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row>
    <row r="214" spans="2:57" ht="20.100000000000001" customHeight="1">
      <c r="B214" s="1245" t="str">
        <f t="shared" si="7"/>
        <v/>
      </c>
      <c r="C214" s="2224">
        <f>'Og s3a'!C212</f>
        <v>0</v>
      </c>
      <c r="D214" s="2225"/>
      <c r="E214" s="2225"/>
      <c r="F214" s="2225"/>
      <c r="G214" s="2225"/>
      <c r="H214" s="2226"/>
      <c r="I214" s="2221">
        <f>'Og s3a'!E212</f>
        <v>0</v>
      </c>
      <c r="J214" s="2222"/>
      <c r="K214" s="2222"/>
      <c r="L214" s="2222"/>
      <c r="M214" s="2222"/>
      <c r="N214" s="2223"/>
      <c r="O214" s="978">
        <f>'Og s3a'!F212</f>
        <v>0</v>
      </c>
      <c r="P214" s="1236">
        <f>'Pak3 s1'!J235</f>
        <v>0</v>
      </c>
      <c r="Q214" s="1236" t="str">
        <f t="shared" si="6"/>
        <v/>
      </c>
      <c r="R214" s="31"/>
      <c r="S214" s="48"/>
      <c r="T214" s="502">
        <f>'Og s3a'!G212</f>
        <v>0</v>
      </c>
      <c r="U214" s="57">
        <f>'Og s3a'!D212</f>
        <v>0</v>
      </c>
      <c r="V214" s="295">
        <f>Import!K210</f>
        <v>0</v>
      </c>
      <c r="W214" s="296">
        <f>Import!L210</f>
        <v>0</v>
      </c>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row>
    <row r="215" spans="2:57" ht="20.100000000000001" customHeight="1">
      <c r="B215" s="1245" t="str">
        <f t="shared" si="7"/>
        <v/>
      </c>
      <c r="C215" s="2224">
        <f>'Og s3a'!C213</f>
        <v>0</v>
      </c>
      <c r="D215" s="2225"/>
      <c r="E215" s="2225"/>
      <c r="F215" s="2225"/>
      <c r="G215" s="2225"/>
      <c r="H215" s="2226"/>
      <c r="I215" s="2221">
        <f>'Og s3a'!E213</f>
        <v>0</v>
      </c>
      <c r="J215" s="2222"/>
      <c r="K215" s="2222"/>
      <c r="L215" s="2222"/>
      <c r="M215" s="2222"/>
      <c r="N215" s="2223"/>
      <c r="O215" s="978">
        <f>'Og s3a'!F213</f>
        <v>0</v>
      </c>
      <c r="P215" s="1236">
        <f>'Pak3 s1'!J236</f>
        <v>0</v>
      </c>
      <c r="Q215" s="1236" t="str">
        <f t="shared" si="6"/>
        <v/>
      </c>
      <c r="R215" s="31"/>
      <c r="S215" s="48"/>
      <c r="T215" s="502">
        <f>'Og s3a'!G213</f>
        <v>0</v>
      </c>
      <c r="U215" s="57">
        <f>'Og s3a'!D213</f>
        <v>0</v>
      </c>
      <c r="V215" s="295">
        <f>Import!K211</f>
        <v>0</v>
      </c>
      <c r="W215" s="296">
        <f>Import!L211</f>
        <v>0</v>
      </c>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row>
    <row r="216" spans="2:57" ht="20.100000000000001" customHeight="1">
      <c r="B216" s="1245" t="str">
        <f t="shared" si="7"/>
        <v/>
      </c>
      <c r="C216" s="2224">
        <f>'Og s3a'!C214</f>
        <v>0</v>
      </c>
      <c r="D216" s="2225"/>
      <c r="E216" s="2225"/>
      <c r="F216" s="2225"/>
      <c r="G216" s="2225"/>
      <c r="H216" s="2226"/>
      <c r="I216" s="2221">
        <f>'Og s3a'!E214</f>
        <v>0</v>
      </c>
      <c r="J216" s="2222"/>
      <c r="K216" s="2222"/>
      <c r="L216" s="2222"/>
      <c r="M216" s="2222"/>
      <c r="N216" s="2223"/>
      <c r="O216" s="978">
        <f>'Og s3a'!F214</f>
        <v>0</v>
      </c>
      <c r="P216" s="1236">
        <f>'Pak3 s1'!J237</f>
        <v>0</v>
      </c>
      <c r="Q216" s="1236" t="str">
        <f t="shared" si="6"/>
        <v/>
      </c>
      <c r="R216" s="31"/>
      <c r="S216" s="48"/>
      <c r="T216" s="502">
        <f>'Og s3a'!G214</f>
        <v>0</v>
      </c>
      <c r="U216" s="57">
        <f>'Og s3a'!D214</f>
        <v>0</v>
      </c>
      <c r="V216" s="295">
        <f>Import!K212</f>
        <v>0</v>
      </c>
      <c r="W216" s="296">
        <f>Import!L212</f>
        <v>0</v>
      </c>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row>
    <row r="217" spans="2:57" ht="20.100000000000001" customHeight="1">
      <c r="B217" s="1245" t="str">
        <f t="shared" si="7"/>
        <v/>
      </c>
      <c r="C217" s="2224">
        <f>'Og s3a'!C215</f>
        <v>0</v>
      </c>
      <c r="D217" s="2225"/>
      <c r="E217" s="2225"/>
      <c r="F217" s="2225"/>
      <c r="G217" s="2225"/>
      <c r="H217" s="2226"/>
      <c r="I217" s="2221">
        <f>'Og s3a'!E215</f>
        <v>0</v>
      </c>
      <c r="J217" s="2222"/>
      <c r="K217" s="2222"/>
      <c r="L217" s="2222"/>
      <c r="M217" s="2222"/>
      <c r="N217" s="2223"/>
      <c r="O217" s="978">
        <f>'Og s3a'!F215</f>
        <v>0</v>
      </c>
      <c r="P217" s="1236">
        <f>'Pak3 s1'!J238</f>
        <v>0</v>
      </c>
      <c r="Q217" s="1236" t="str">
        <f t="shared" si="6"/>
        <v/>
      </c>
      <c r="R217" s="31"/>
      <c r="S217" s="48"/>
      <c r="T217" s="502">
        <f>'Og s3a'!G215</f>
        <v>0</v>
      </c>
      <c r="U217" s="57">
        <f>'Og s3a'!D215</f>
        <v>0</v>
      </c>
      <c r="V217" s="295">
        <f>Import!K213</f>
        <v>0</v>
      </c>
      <c r="W217" s="296">
        <f>Import!L213</f>
        <v>0</v>
      </c>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row>
    <row r="218" spans="2:57" ht="20.100000000000001" customHeight="1">
      <c r="B218" s="1245" t="str">
        <f t="shared" si="7"/>
        <v/>
      </c>
      <c r="C218" s="2224">
        <f>'Og s3a'!C216</f>
        <v>0</v>
      </c>
      <c r="D218" s="2225"/>
      <c r="E218" s="2225"/>
      <c r="F218" s="2225"/>
      <c r="G218" s="2225"/>
      <c r="H218" s="2226"/>
      <c r="I218" s="2221">
        <f>'Og s3a'!E216</f>
        <v>0</v>
      </c>
      <c r="J218" s="2222"/>
      <c r="K218" s="2222"/>
      <c r="L218" s="2222"/>
      <c r="M218" s="2222"/>
      <c r="N218" s="2223"/>
      <c r="O218" s="978">
        <f>'Og s3a'!F216</f>
        <v>0</v>
      </c>
      <c r="P218" s="1236">
        <f>'Pak3 s1'!J239</f>
        <v>0</v>
      </c>
      <c r="Q218" s="1236" t="str">
        <f t="shared" si="6"/>
        <v/>
      </c>
      <c r="R218" s="31"/>
      <c r="S218" s="48"/>
      <c r="T218" s="502">
        <f>'Og s3a'!G216</f>
        <v>0</v>
      </c>
      <c r="U218" s="57">
        <f>'Og s3a'!D216</f>
        <v>0</v>
      </c>
      <c r="V218" s="295">
        <f>Import!K214</f>
        <v>0</v>
      </c>
      <c r="W218" s="296">
        <f>Import!L214</f>
        <v>0</v>
      </c>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row>
    <row r="219" spans="2:57" ht="20.100000000000001" customHeight="1">
      <c r="B219" s="1245" t="str">
        <f t="shared" si="7"/>
        <v/>
      </c>
      <c r="C219" s="2224">
        <f>'Og s3a'!C217</f>
        <v>0</v>
      </c>
      <c r="D219" s="2225"/>
      <c r="E219" s="2225"/>
      <c r="F219" s="2225"/>
      <c r="G219" s="2225"/>
      <c r="H219" s="2226"/>
      <c r="I219" s="2221">
        <f>'Og s3a'!E217</f>
        <v>0</v>
      </c>
      <c r="J219" s="2222"/>
      <c r="K219" s="2222"/>
      <c r="L219" s="2222"/>
      <c r="M219" s="2222"/>
      <c r="N219" s="2223"/>
      <c r="O219" s="978">
        <f>'Og s3a'!F217</f>
        <v>0</v>
      </c>
      <c r="P219" s="1236">
        <f>'Pak3 s1'!J240</f>
        <v>0</v>
      </c>
      <c r="Q219" s="1236" t="str">
        <f t="shared" si="6"/>
        <v/>
      </c>
      <c r="R219" s="31"/>
      <c r="S219" s="48"/>
      <c r="T219" s="502">
        <f>'Og s3a'!G217</f>
        <v>0</v>
      </c>
      <c r="U219" s="57">
        <f>'Og s3a'!D217</f>
        <v>0</v>
      </c>
      <c r="V219" s="295">
        <f>Import!K215</f>
        <v>0</v>
      </c>
      <c r="W219" s="296">
        <f>Import!L215</f>
        <v>0</v>
      </c>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row>
    <row r="220" spans="2:57" ht="20.100000000000001" customHeight="1">
      <c r="B220" s="1245" t="str">
        <f t="shared" si="7"/>
        <v/>
      </c>
      <c r="C220" s="2224">
        <f>'Og s3a'!C218</f>
        <v>0</v>
      </c>
      <c r="D220" s="2225"/>
      <c r="E220" s="2225"/>
      <c r="F220" s="2225"/>
      <c r="G220" s="2225"/>
      <c r="H220" s="2226"/>
      <c r="I220" s="2221">
        <f>'Og s3a'!E218</f>
        <v>0</v>
      </c>
      <c r="J220" s="2222"/>
      <c r="K220" s="2222"/>
      <c r="L220" s="2222"/>
      <c r="M220" s="2222"/>
      <c r="N220" s="2223"/>
      <c r="O220" s="978">
        <f>'Og s3a'!F218</f>
        <v>0</v>
      </c>
      <c r="P220" s="1236">
        <f>'Pak3 s1'!J241</f>
        <v>0</v>
      </c>
      <c r="Q220" s="1236" t="str">
        <f t="shared" si="6"/>
        <v/>
      </c>
      <c r="R220" s="31"/>
      <c r="S220" s="48"/>
      <c r="T220" s="502">
        <f>'Og s3a'!G218</f>
        <v>0</v>
      </c>
      <c r="U220" s="57">
        <f>'Og s3a'!D218</f>
        <v>0</v>
      </c>
      <c r="V220" s="295">
        <f>Import!K216</f>
        <v>0</v>
      </c>
      <c r="W220" s="296">
        <f>Import!L216</f>
        <v>0</v>
      </c>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row>
    <row r="221" spans="2:57" ht="20.100000000000001" customHeight="1">
      <c r="B221" s="1245" t="str">
        <f t="shared" si="7"/>
        <v/>
      </c>
      <c r="C221" s="2224">
        <f>'Og s3a'!C219</f>
        <v>0</v>
      </c>
      <c r="D221" s="2225"/>
      <c r="E221" s="2225"/>
      <c r="F221" s="2225"/>
      <c r="G221" s="2225"/>
      <c r="H221" s="2226"/>
      <c r="I221" s="2221">
        <f>'Og s3a'!E219</f>
        <v>0</v>
      </c>
      <c r="J221" s="2222"/>
      <c r="K221" s="2222"/>
      <c r="L221" s="2222"/>
      <c r="M221" s="2222"/>
      <c r="N221" s="2223"/>
      <c r="O221" s="978">
        <f>'Og s3a'!F219</f>
        <v>0</v>
      </c>
      <c r="P221" s="1236">
        <f>'Pak3 s1'!J242</f>
        <v>0</v>
      </c>
      <c r="Q221" s="1236" t="str">
        <f t="shared" si="6"/>
        <v/>
      </c>
      <c r="R221" s="31"/>
      <c r="S221" s="48"/>
      <c r="T221" s="502">
        <f>'Og s3a'!G219</f>
        <v>0</v>
      </c>
      <c r="U221" s="57">
        <f>'Og s3a'!D219</f>
        <v>0</v>
      </c>
      <c r="V221" s="295">
        <f>Import!K217</f>
        <v>0</v>
      </c>
      <c r="W221" s="296">
        <f>Import!L217</f>
        <v>0</v>
      </c>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row>
    <row r="222" spans="2:57" ht="20.100000000000001" customHeight="1">
      <c r="B222" s="1245" t="str">
        <f t="shared" si="7"/>
        <v/>
      </c>
      <c r="C222" s="2224">
        <f>'Og s3a'!C220</f>
        <v>0</v>
      </c>
      <c r="D222" s="2225"/>
      <c r="E222" s="2225"/>
      <c r="F222" s="2225"/>
      <c r="G222" s="2225"/>
      <c r="H222" s="2226"/>
      <c r="I222" s="2221">
        <f>'Og s3a'!E220</f>
        <v>0</v>
      </c>
      <c r="J222" s="2222"/>
      <c r="K222" s="2222"/>
      <c r="L222" s="2222"/>
      <c r="M222" s="2222"/>
      <c r="N222" s="2223"/>
      <c r="O222" s="978">
        <f>'Og s3a'!F220</f>
        <v>0</v>
      </c>
      <c r="P222" s="1236">
        <f>'Pak3 s1'!J243</f>
        <v>0</v>
      </c>
      <c r="Q222" s="1236" t="str">
        <f t="shared" si="6"/>
        <v/>
      </c>
      <c r="R222" s="31"/>
      <c r="S222" s="48"/>
      <c r="T222" s="502">
        <f>'Og s3a'!G220</f>
        <v>0</v>
      </c>
      <c r="U222" s="57">
        <f>'Og s3a'!D220</f>
        <v>0</v>
      </c>
      <c r="V222" s="295">
        <f>Import!K218</f>
        <v>0</v>
      </c>
      <c r="W222" s="296">
        <f>Import!L218</f>
        <v>0</v>
      </c>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row>
    <row r="223" spans="2:57" ht="20.100000000000001" customHeight="1">
      <c r="B223" s="1245" t="str">
        <f t="shared" si="7"/>
        <v/>
      </c>
      <c r="C223" s="2224">
        <f>'Og s3a'!C221</f>
        <v>0</v>
      </c>
      <c r="D223" s="2225"/>
      <c r="E223" s="2225"/>
      <c r="F223" s="2225"/>
      <c r="G223" s="2225"/>
      <c r="H223" s="2226"/>
      <c r="I223" s="2221">
        <f>'Og s3a'!E221</f>
        <v>0</v>
      </c>
      <c r="J223" s="2222"/>
      <c r="K223" s="2222"/>
      <c r="L223" s="2222"/>
      <c r="M223" s="2222"/>
      <c r="N223" s="2223"/>
      <c r="O223" s="978">
        <f>'Og s3a'!F221</f>
        <v>0</v>
      </c>
      <c r="P223" s="1236">
        <f>'Pak3 s1'!J244</f>
        <v>0</v>
      </c>
      <c r="Q223" s="1236" t="str">
        <f t="shared" si="6"/>
        <v/>
      </c>
      <c r="R223" s="31"/>
      <c r="S223" s="48"/>
      <c r="T223" s="502">
        <f>'Og s3a'!G221</f>
        <v>0</v>
      </c>
      <c r="U223" s="57">
        <f>'Og s3a'!D221</f>
        <v>0</v>
      </c>
      <c r="V223" s="295">
        <f>Import!K219</f>
        <v>0</v>
      </c>
      <c r="W223" s="296">
        <f>Import!L219</f>
        <v>0</v>
      </c>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row>
    <row r="224" spans="2:57" ht="20.100000000000001" customHeight="1">
      <c r="B224" s="1245" t="str">
        <f t="shared" si="7"/>
        <v/>
      </c>
      <c r="C224" s="2224">
        <f>'Og s3a'!C222</f>
        <v>0</v>
      </c>
      <c r="D224" s="2225"/>
      <c r="E224" s="2225"/>
      <c r="F224" s="2225"/>
      <c r="G224" s="2225"/>
      <c r="H224" s="2226"/>
      <c r="I224" s="2221">
        <f>'Og s3a'!E222</f>
        <v>0</v>
      </c>
      <c r="J224" s="2222"/>
      <c r="K224" s="2222"/>
      <c r="L224" s="2222"/>
      <c r="M224" s="2222"/>
      <c r="N224" s="2223"/>
      <c r="O224" s="978">
        <f>'Og s3a'!F222</f>
        <v>0</v>
      </c>
      <c r="P224" s="1236">
        <f>'Pak3 s1'!J245</f>
        <v>0</v>
      </c>
      <c r="Q224" s="1236" t="str">
        <f t="shared" si="6"/>
        <v/>
      </c>
      <c r="R224" s="31"/>
      <c r="S224" s="48"/>
      <c r="T224" s="502">
        <f>'Og s3a'!G222</f>
        <v>0</v>
      </c>
      <c r="U224" s="57">
        <f>'Og s3a'!D222</f>
        <v>0</v>
      </c>
      <c r="V224" s="295">
        <f>Import!K220</f>
        <v>0</v>
      </c>
      <c r="W224" s="296">
        <f>Import!L220</f>
        <v>0</v>
      </c>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row>
    <row r="225" spans="2:57" ht="20.100000000000001" customHeight="1">
      <c r="B225" s="1245" t="str">
        <f t="shared" si="7"/>
        <v/>
      </c>
      <c r="C225" s="2224">
        <f>'Og s3a'!C223</f>
        <v>0</v>
      </c>
      <c r="D225" s="2225"/>
      <c r="E225" s="2225"/>
      <c r="F225" s="2225"/>
      <c r="G225" s="2225"/>
      <c r="H225" s="2226"/>
      <c r="I225" s="2221">
        <f>'Og s3a'!E223</f>
        <v>0</v>
      </c>
      <c r="J225" s="2222"/>
      <c r="K225" s="2222"/>
      <c r="L225" s="2222"/>
      <c r="M225" s="2222"/>
      <c r="N225" s="2223"/>
      <c r="O225" s="978">
        <f>'Og s3a'!F223</f>
        <v>0</v>
      </c>
      <c r="P225" s="1236">
        <f>'Pak3 s1'!J246</f>
        <v>0</v>
      </c>
      <c r="Q225" s="1236" t="str">
        <f t="shared" si="6"/>
        <v/>
      </c>
      <c r="R225" s="31"/>
      <c r="S225" s="48"/>
      <c r="T225" s="502">
        <f>'Og s3a'!G223</f>
        <v>0</v>
      </c>
      <c r="U225" s="57">
        <f>'Og s3a'!D223</f>
        <v>0</v>
      </c>
      <c r="V225" s="295">
        <f>Import!K221</f>
        <v>0</v>
      </c>
      <c r="W225" s="296">
        <f>Import!L221</f>
        <v>0</v>
      </c>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row>
    <row r="226" spans="2:57" ht="20.100000000000001" customHeight="1">
      <c r="B226" s="1245" t="str">
        <f t="shared" si="7"/>
        <v/>
      </c>
      <c r="C226" s="2224">
        <f>'Og s3a'!C224</f>
        <v>0</v>
      </c>
      <c r="D226" s="2225"/>
      <c r="E226" s="2225"/>
      <c r="F226" s="2225"/>
      <c r="G226" s="2225"/>
      <c r="H226" s="2226"/>
      <c r="I226" s="2221">
        <f>'Og s3a'!E224</f>
        <v>0</v>
      </c>
      <c r="J226" s="2222"/>
      <c r="K226" s="2222"/>
      <c r="L226" s="2222"/>
      <c r="M226" s="2222"/>
      <c r="N226" s="2223"/>
      <c r="O226" s="978">
        <f>'Og s3a'!F224</f>
        <v>0</v>
      </c>
      <c r="P226" s="1236">
        <f>'Pak3 s1'!J247</f>
        <v>0</v>
      </c>
      <c r="Q226" s="1236" t="str">
        <f t="shared" si="6"/>
        <v/>
      </c>
      <c r="R226" s="31"/>
      <c r="S226" s="48"/>
      <c r="T226" s="502">
        <f>'Og s3a'!G224</f>
        <v>0</v>
      </c>
      <c r="U226" s="57">
        <f>'Og s3a'!D224</f>
        <v>0</v>
      </c>
      <c r="V226" s="295">
        <f>Import!K222</f>
        <v>0</v>
      </c>
      <c r="W226" s="296">
        <f>Import!L222</f>
        <v>0</v>
      </c>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row>
    <row r="227" spans="2:57" ht="20.100000000000001" customHeight="1">
      <c r="B227" s="1245" t="str">
        <f t="shared" si="7"/>
        <v/>
      </c>
      <c r="C227" s="2224">
        <f>'Og s3a'!C225</f>
        <v>0</v>
      </c>
      <c r="D227" s="2225"/>
      <c r="E227" s="2225"/>
      <c r="F227" s="2225"/>
      <c r="G227" s="2225"/>
      <c r="H227" s="2226"/>
      <c r="I227" s="2221">
        <f>'Og s3a'!E225</f>
        <v>0</v>
      </c>
      <c r="J227" s="2222"/>
      <c r="K227" s="2222"/>
      <c r="L227" s="2222"/>
      <c r="M227" s="2222"/>
      <c r="N227" s="2223"/>
      <c r="O227" s="978">
        <f>'Og s3a'!F225</f>
        <v>0</v>
      </c>
      <c r="P227" s="1236">
        <f>'Pak3 s1'!J248</f>
        <v>0</v>
      </c>
      <c r="Q227" s="1236" t="str">
        <f t="shared" si="6"/>
        <v/>
      </c>
      <c r="R227" s="31"/>
      <c r="S227" s="48"/>
      <c r="T227" s="502">
        <f>'Og s3a'!G225</f>
        <v>0</v>
      </c>
      <c r="U227" s="57">
        <f>'Og s3a'!D225</f>
        <v>0</v>
      </c>
      <c r="V227" s="295">
        <f>Import!K223</f>
        <v>0</v>
      </c>
      <c r="W227" s="296">
        <f>Import!L223</f>
        <v>0</v>
      </c>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row>
    <row r="228" spans="2:57" ht="20.100000000000001" customHeight="1">
      <c r="B228" s="1245" t="str">
        <f t="shared" si="7"/>
        <v/>
      </c>
      <c r="C228" s="2224">
        <f>'Og s3a'!C226</f>
        <v>0</v>
      </c>
      <c r="D228" s="2225"/>
      <c r="E228" s="2225"/>
      <c r="F228" s="2225"/>
      <c r="G228" s="2225"/>
      <c r="H228" s="2226"/>
      <c r="I228" s="2221">
        <f>'Og s3a'!E226</f>
        <v>0</v>
      </c>
      <c r="J228" s="2222"/>
      <c r="K228" s="2222"/>
      <c r="L228" s="2222"/>
      <c r="M228" s="2222"/>
      <c r="N228" s="2223"/>
      <c r="O228" s="978">
        <f>'Og s3a'!F226</f>
        <v>0</v>
      </c>
      <c r="P228" s="1236">
        <f>'Pak3 s1'!J249</f>
        <v>0</v>
      </c>
      <c r="Q228" s="1236" t="str">
        <f t="shared" si="6"/>
        <v/>
      </c>
      <c r="R228" s="31"/>
      <c r="S228" s="48"/>
      <c r="T228" s="502">
        <f>'Og s3a'!G226</f>
        <v>0</v>
      </c>
      <c r="U228" s="57">
        <f>'Og s3a'!D226</f>
        <v>0</v>
      </c>
      <c r="V228" s="295">
        <f>Import!K224</f>
        <v>0</v>
      </c>
      <c r="W228" s="296">
        <f>Import!L224</f>
        <v>0</v>
      </c>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row>
    <row r="229" spans="2:57" ht="20.100000000000001" customHeight="1">
      <c r="B229" s="1245" t="str">
        <f t="shared" si="7"/>
        <v/>
      </c>
      <c r="C229" s="2224">
        <f>'Og s3a'!C227</f>
        <v>0</v>
      </c>
      <c r="D229" s="2225"/>
      <c r="E229" s="2225"/>
      <c r="F229" s="2225"/>
      <c r="G229" s="2225"/>
      <c r="H229" s="2226"/>
      <c r="I229" s="2221">
        <f>'Og s3a'!E227</f>
        <v>0</v>
      </c>
      <c r="J229" s="2222"/>
      <c r="K229" s="2222"/>
      <c r="L229" s="2222"/>
      <c r="M229" s="2222"/>
      <c r="N229" s="2223"/>
      <c r="O229" s="978">
        <f>'Og s3a'!F227</f>
        <v>0</v>
      </c>
      <c r="P229" s="1236">
        <f>'Pak3 s1'!J250</f>
        <v>0</v>
      </c>
      <c r="Q229" s="1236" t="str">
        <f t="shared" si="6"/>
        <v/>
      </c>
      <c r="R229" s="31"/>
      <c r="S229" s="48"/>
      <c r="T229" s="502">
        <f>'Og s3a'!G227</f>
        <v>0</v>
      </c>
      <c r="U229" s="57">
        <f>'Og s3a'!D227</f>
        <v>0</v>
      </c>
      <c r="V229" s="295">
        <f>Import!K225</f>
        <v>0</v>
      </c>
      <c r="W229" s="296">
        <f>Import!L225</f>
        <v>0</v>
      </c>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row>
    <row r="230" spans="2:57" ht="20.100000000000001" customHeight="1">
      <c r="B230" s="1245" t="str">
        <f t="shared" si="7"/>
        <v/>
      </c>
      <c r="C230" s="2224">
        <f>'Og s3a'!C228</f>
        <v>0</v>
      </c>
      <c r="D230" s="2225"/>
      <c r="E230" s="2225"/>
      <c r="F230" s="2225"/>
      <c r="G230" s="2225"/>
      <c r="H230" s="2226"/>
      <c r="I230" s="2221">
        <f>'Og s3a'!E228</f>
        <v>0</v>
      </c>
      <c r="J230" s="2222"/>
      <c r="K230" s="2222"/>
      <c r="L230" s="2222"/>
      <c r="M230" s="2222"/>
      <c r="N230" s="2223"/>
      <c r="O230" s="978">
        <f>'Og s3a'!F228</f>
        <v>0</v>
      </c>
      <c r="P230" s="1236">
        <f>'Pak3 s1'!J251</f>
        <v>0</v>
      </c>
      <c r="Q230" s="1236" t="str">
        <f t="shared" si="6"/>
        <v/>
      </c>
      <c r="R230" s="31"/>
      <c r="S230" s="48"/>
      <c r="T230" s="502">
        <f>'Og s3a'!G228</f>
        <v>0</v>
      </c>
      <c r="U230" s="57">
        <f>'Og s3a'!D228</f>
        <v>0</v>
      </c>
      <c r="V230" s="295">
        <f>Import!K226</f>
        <v>0</v>
      </c>
      <c r="W230" s="296">
        <f>Import!L226</f>
        <v>0</v>
      </c>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row>
    <row r="231" spans="2:57" ht="20.100000000000001" customHeight="1">
      <c r="B231" s="1245" t="str">
        <f t="shared" si="7"/>
        <v/>
      </c>
      <c r="C231" s="2224">
        <f>'Og s3a'!C229</f>
        <v>0</v>
      </c>
      <c r="D231" s="2225"/>
      <c r="E231" s="2225"/>
      <c r="F231" s="2225"/>
      <c r="G231" s="2225"/>
      <c r="H231" s="2226"/>
      <c r="I231" s="2221">
        <f>'Og s3a'!E229</f>
        <v>0</v>
      </c>
      <c r="J231" s="2222"/>
      <c r="K231" s="2222"/>
      <c r="L231" s="2222"/>
      <c r="M231" s="2222"/>
      <c r="N231" s="2223"/>
      <c r="O231" s="978">
        <f>'Og s3a'!F229</f>
        <v>0</v>
      </c>
      <c r="P231" s="1236">
        <f>'Pak3 s1'!J252</f>
        <v>0</v>
      </c>
      <c r="Q231" s="1236" t="str">
        <f t="shared" si="6"/>
        <v/>
      </c>
      <c r="R231" s="31"/>
      <c r="S231" s="48"/>
      <c r="T231" s="502">
        <f>'Og s3a'!G229</f>
        <v>0</v>
      </c>
      <c r="U231" s="57">
        <f>'Og s3a'!D229</f>
        <v>0</v>
      </c>
      <c r="V231" s="295">
        <f>Import!K227</f>
        <v>0</v>
      </c>
      <c r="W231" s="296">
        <f>Import!L227</f>
        <v>0</v>
      </c>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row>
    <row r="232" spans="2:57" ht="20.100000000000001" customHeight="1">
      <c r="B232" s="1245" t="str">
        <f t="shared" si="7"/>
        <v/>
      </c>
      <c r="C232" s="2224">
        <f>'Og s3a'!C230</f>
        <v>0</v>
      </c>
      <c r="D232" s="2225"/>
      <c r="E232" s="2225"/>
      <c r="F232" s="2225"/>
      <c r="G232" s="2225"/>
      <c r="H232" s="2226"/>
      <c r="I232" s="2221">
        <f>'Og s3a'!E230</f>
        <v>0</v>
      </c>
      <c r="J232" s="2222"/>
      <c r="K232" s="2222"/>
      <c r="L232" s="2222"/>
      <c r="M232" s="2222"/>
      <c r="N232" s="2223"/>
      <c r="O232" s="978">
        <f>'Og s3a'!F230</f>
        <v>0</v>
      </c>
      <c r="P232" s="1236">
        <f>'Pak3 s1'!J253</f>
        <v>0</v>
      </c>
      <c r="Q232" s="1236" t="str">
        <f t="shared" si="6"/>
        <v/>
      </c>
      <c r="R232" s="31"/>
      <c r="S232" s="48"/>
      <c r="T232" s="502">
        <f>'Og s3a'!G230</f>
        <v>0</v>
      </c>
      <c r="U232" s="57">
        <f>'Og s3a'!D230</f>
        <v>0</v>
      </c>
      <c r="V232" s="295">
        <f>Import!K228</f>
        <v>0</v>
      </c>
      <c r="W232" s="296">
        <f>Import!L228</f>
        <v>0</v>
      </c>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row>
    <row r="233" spans="2:57" ht="20.100000000000001" customHeight="1">
      <c r="B233" s="1245" t="str">
        <f t="shared" si="7"/>
        <v/>
      </c>
      <c r="C233" s="2224">
        <f>'Og s3a'!C231</f>
        <v>0</v>
      </c>
      <c r="D233" s="2225"/>
      <c r="E233" s="2225"/>
      <c r="F233" s="2225"/>
      <c r="G233" s="2225"/>
      <c r="H233" s="2226"/>
      <c r="I233" s="2221">
        <f>'Og s3a'!E231</f>
        <v>0</v>
      </c>
      <c r="J233" s="2222"/>
      <c r="K233" s="2222"/>
      <c r="L233" s="2222"/>
      <c r="M233" s="2222"/>
      <c r="N233" s="2223"/>
      <c r="O233" s="978">
        <f>'Og s3a'!F231</f>
        <v>0</v>
      </c>
      <c r="P233" s="1236">
        <f>'Pak3 s1'!J254</f>
        <v>0</v>
      </c>
      <c r="Q233" s="1236" t="str">
        <f t="shared" si="6"/>
        <v/>
      </c>
      <c r="R233" s="31"/>
      <c r="S233" s="48"/>
      <c r="T233" s="502">
        <f>'Og s3a'!G231</f>
        <v>0</v>
      </c>
      <c r="U233" s="57">
        <f>'Og s3a'!D231</f>
        <v>0</v>
      </c>
      <c r="V233" s="295">
        <f>Import!K229</f>
        <v>0</v>
      </c>
      <c r="W233" s="296">
        <f>Import!L229</f>
        <v>0</v>
      </c>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row>
    <row r="234" spans="2:57" ht="20.100000000000001" customHeight="1">
      <c r="B234" s="1245" t="str">
        <f t="shared" si="7"/>
        <v/>
      </c>
      <c r="C234" s="2224">
        <f>'Og s3a'!C232</f>
        <v>0</v>
      </c>
      <c r="D234" s="2225"/>
      <c r="E234" s="2225"/>
      <c r="F234" s="2225"/>
      <c r="G234" s="2225"/>
      <c r="H234" s="2226"/>
      <c r="I234" s="2221">
        <f>'Og s3a'!E232</f>
        <v>0</v>
      </c>
      <c r="J234" s="2222"/>
      <c r="K234" s="2222"/>
      <c r="L234" s="2222"/>
      <c r="M234" s="2222"/>
      <c r="N234" s="2223"/>
      <c r="O234" s="978">
        <f>'Og s3a'!F232</f>
        <v>0</v>
      </c>
      <c r="P234" s="1236">
        <f>'Pak3 s1'!J255</f>
        <v>0</v>
      </c>
      <c r="Q234" s="1236" t="str">
        <f t="shared" si="6"/>
        <v/>
      </c>
      <c r="R234" s="31"/>
      <c r="S234" s="48"/>
      <c r="T234" s="502">
        <f>'Og s3a'!G232</f>
        <v>0</v>
      </c>
      <c r="U234" s="57">
        <f>'Og s3a'!D232</f>
        <v>0</v>
      </c>
      <c r="V234" s="295">
        <f>Import!K230</f>
        <v>0</v>
      </c>
      <c r="W234" s="296">
        <f>Import!L230</f>
        <v>0</v>
      </c>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row>
    <row r="235" spans="2:57" ht="20.100000000000001" customHeight="1">
      <c r="B235" s="1245" t="str">
        <f t="shared" si="7"/>
        <v/>
      </c>
      <c r="C235" s="2224">
        <f>'Og s3a'!C233</f>
        <v>0</v>
      </c>
      <c r="D235" s="2225"/>
      <c r="E235" s="2225"/>
      <c r="F235" s="2225"/>
      <c r="G235" s="2225"/>
      <c r="H235" s="2226"/>
      <c r="I235" s="2221">
        <f>'Og s3a'!E233</f>
        <v>0</v>
      </c>
      <c r="J235" s="2222"/>
      <c r="K235" s="2222"/>
      <c r="L235" s="2222"/>
      <c r="M235" s="2222"/>
      <c r="N235" s="2223"/>
      <c r="O235" s="978">
        <f>'Og s3a'!F233</f>
        <v>0</v>
      </c>
      <c r="P235" s="1236">
        <f>'Pak3 s1'!J256</f>
        <v>0</v>
      </c>
      <c r="Q235" s="1236" t="str">
        <f t="shared" si="6"/>
        <v/>
      </c>
      <c r="R235" s="31"/>
      <c r="S235" s="48"/>
      <c r="T235" s="502">
        <f>'Og s3a'!G233</f>
        <v>0</v>
      </c>
      <c r="U235" s="57">
        <f>'Og s3a'!D233</f>
        <v>0</v>
      </c>
      <c r="V235" s="295">
        <f>Import!K231</f>
        <v>0</v>
      </c>
      <c r="W235" s="296">
        <f>Import!L231</f>
        <v>0</v>
      </c>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row>
    <row r="236" spans="2:57" ht="20.100000000000001" customHeight="1">
      <c r="B236" s="1245" t="str">
        <f t="shared" si="7"/>
        <v/>
      </c>
      <c r="C236" s="2224">
        <f>'Og s3a'!C234</f>
        <v>0</v>
      </c>
      <c r="D236" s="2225"/>
      <c r="E236" s="2225"/>
      <c r="F236" s="2225"/>
      <c r="G236" s="2225"/>
      <c r="H236" s="2226"/>
      <c r="I236" s="2221">
        <f>'Og s3a'!E234</f>
        <v>0</v>
      </c>
      <c r="J236" s="2222"/>
      <c r="K236" s="2222"/>
      <c r="L236" s="2222"/>
      <c r="M236" s="2222"/>
      <c r="N236" s="2223"/>
      <c r="O236" s="978">
        <f>'Og s3a'!F234</f>
        <v>0</v>
      </c>
      <c r="P236" s="1236">
        <f>'Pak3 s1'!J257</f>
        <v>0</v>
      </c>
      <c r="Q236" s="1236" t="str">
        <f t="shared" si="6"/>
        <v/>
      </c>
      <c r="R236" s="31"/>
      <c r="S236" s="48"/>
      <c r="T236" s="502">
        <f>'Og s3a'!G234</f>
        <v>0</v>
      </c>
      <c r="U236" s="57">
        <f>'Og s3a'!D234</f>
        <v>0</v>
      </c>
      <c r="V236" s="295">
        <f>Import!K232</f>
        <v>0</v>
      </c>
      <c r="W236" s="296">
        <f>Import!L232</f>
        <v>0</v>
      </c>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row>
    <row r="237" spans="2:57" ht="20.100000000000001" customHeight="1">
      <c r="B237" s="1245" t="str">
        <f t="shared" si="7"/>
        <v/>
      </c>
      <c r="C237" s="2224">
        <f>'Og s3a'!C235</f>
        <v>0</v>
      </c>
      <c r="D237" s="2225"/>
      <c r="E237" s="2225"/>
      <c r="F237" s="2225"/>
      <c r="G237" s="2225"/>
      <c r="H237" s="2226"/>
      <c r="I237" s="2221">
        <f>'Og s3a'!E235</f>
        <v>0</v>
      </c>
      <c r="J237" s="2222"/>
      <c r="K237" s="2222"/>
      <c r="L237" s="2222"/>
      <c r="M237" s="2222"/>
      <c r="N237" s="2223"/>
      <c r="O237" s="978">
        <f>'Og s3a'!F235</f>
        <v>0</v>
      </c>
      <c r="P237" s="1236">
        <f>'Pak3 s1'!J258</f>
        <v>0</v>
      </c>
      <c r="Q237" s="1236" t="str">
        <f t="shared" si="6"/>
        <v/>
      </c>
      <c r="R237" s="31"/>
      <c r="S237" s="48"/>
      <c r="T237" s="502">
        <f>'Og s3a'!G235</f>
        <v>0</v>
      </c>
      <c r="U237" s="57">
        <f>'Og s3a'!D235</f>
        <v>0</v>
      </c>
      <c r="V237" s="295">
        <f>Import!K233</f>
        <v>0</v>
      </c>
      <c r="W237" s="296">
        <f>Import!L233</f>
        <v>0</v>
      </c>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row>
    <row r="238" spans="2:57" ht="20.100000000000001" customHeight="1">
      <c r="B238" s="1245" t="str">
        <f t="shared" si="7"/>
        <v/>
      </c>
      <c r="C238" s="2224">
        <f>'Og s3a'!C236</f>
        <v>0</v>
      </c>
      <c r="D238" s="2225"/>
      <c r="E238" s="2225"/>
      <c r="F238" s="2225"/>
      <c r="G238" s="2225"/>
      <c r="H238" s="2226"/>
      <c r="I238" s="2221">
        <f>'Og s3a'!E236</f>
        <v>0</v>
      </c>
      <c r="J238" s="2222"/>
      <c r="K238" s="2222"/>
      <c r="L238" s="2222"/>
      <c r="M238" s="2222"/>
      <c r="N238" s="2223"/>
      <c r="O238" s="978">
        <f>'Og s3a'!F236</f>
        <v>0</v>
      </c>
      <c r="P238" s="1236">
        <f>'Pak3 s1'!J259</f>
        <v>0</v>
      </c>
      <c r="Q238" s="1236" t="str">
        <f t="shared" si="6"/>
        <v/>
      </c>
      <c r="R238" s="31"/>
      <c r="S238" s="48"/>
      <c r="T238" s="502">
        <f>'Og s3a'!G236</f>
        <v>0</v>
      </c>
      <c r="U238" s="57">
        <f>'Og s3a'!D236</f>
        <v>0</v>
      </c>
      <c r="V238" s="295">
        <f>Import!K234</f>
        <v>0</v>
      </c>
      <c r="W238" s="296">
        <f>Import!L234</f>
        <v>0</v>
      </c>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row>
    <row r="239" spans="2:57" ht="20.100000000000001" customHeight="1">
      <c r="B239" s="1245" t="str">
        <f t="shared" si="7"/>
        <v/>
      </c>
      <c r="C239" s="2224">
        <f>'Og s3a'!C237</f>
        <v>0</v>
      </c>
      <c r="D239" s="2225"/>
      <c r="E239" s="2225"/>
      <c r="F239" s="2225"/>
      <c r="G239" s="2225"/>
      <c r="H239" s="2226"/>
      <c r="I239" s="2221">
        <f>'Og s3a'!E237</f>
        <v>0</v>
      </c>
      <c r="J239" s="2222"/>
      <c r="K239" s="2222"/>
      <c r="L239" s="2222"/>
      <c r="M239" s="2222"/>
      <c r="N239" s="2223"/>
      <c r="O239" s="978">
        <f>'Og s3a'!F237</f>
        <v>0</v>
      </c>
      <c r="P239" s="1236">
        <f>'Pak3 s1'!J260</f>
        <v>0</v>
      </c>
      <c r="Q239" s="1236" t="str">
        <f t="shared" si="6"/>
        <v/>
      </c>
      <c r="R239" s="31"/>
      <c r="S239" s="48"/>
      <c r="T239" s="502">
        <f>'Og s3a'!G237</f>
        <v>0</v>
      </c>
      <c r="U239" s="57">
        <f>'Og s3a'!D237</f>
        <v>0</v>
      </c>
      <c r="V239" s="295">
        <f>Import!K235</f>
        <v>0</v>
      </c>
      <c r="W239" s="296">
        <f>Import!L235</f>
        <v>0</v>
      </c>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row>
    <row r="240" spans="2:57" ht="20.100000000000001" customHeight="1">
      <c r="B240" s="1245" t="str">
        <f t="shared" si="7"/>
        <v/>
      </c>
      <c r="C240" s="2224">
        <f>'Og s3a'!C238</f>
        <v>0</v>
      </c>
      <c r="D240" s="2225"/>
      <c r="E240" s="2225"/>
      <c r="F240" s="2225"/>
      <c r="G240" s="2225"/>
      <c r="H240" s="2226"/>
      <c r="I240" s="2221">
        <f>'Og s3a'!E238</f>
        <v>0</v>
      </c>
      <c r="J240" s="2222"/>
      <c r="K240" s="2222"/>
      <c r="L240" s="2222"/>
      <c r="M240" s="2222"/>
      <c r="N240" s="2223"/>
      <c r="O240" s="978">
        <f>'Og s3a'!F238</f>
        <v>0</v>
      </c>
      <c r="P240" s="1236">
        <f>'Pak3 s1'!J261</f>
        <v>0</v>
      </c>
      <c r="Q240" s="1236" t="str">
        <f t="shared" si="6"/>
        <v/>
      </c>
      <c r="R240" s="31"/>
      <c r="S240" s="48"/>
      <c r="T240" s="502">
        <f>'Og s3a'!G238</f>
        <v>0</v>
      </c>
      <c r="U240" s="57">
        <f>'Og s3a'!D238</f>
        <v>0</v>
      </c>
      <c r="V240" s="295">
        <f>Import!K236</f>
        <v>0</v>
      </c>
      <c r="W240" s="296">
        <f>Import!L236</f>
        <v>0</v>
      </c>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row>
    <row r="241" spans="2:57" ht="20.100000000000001" customHeight="1">
      <c r="B241" s="1245" t="str">
        <f t="shared" si="7"/>
        <v/>
      </c>
      <c r="C241" s="2224">
        <f>'Og s3a'!C239</f>
        <v>0</v>
      </c>
      <c r="D241" s="2225"/>
      <c r="E241" s="2225"/>
      <c r="F241" s="2225"/>
      <c r="G241" s="2225"/>
      <c r="H241" s="2226"/>
      <c r="I241" s="2221">
        <f>'Og s3a'!E239</f>
        <v>0</v>
      </c>
      <c r="J241" s="2222"/>
      <c r="K241" s="2222"/>
      <c r="L241" s="2222"/>
      <c r="M241" s="2222"/>
      <c r="N241" s="2223"/>
      <c r="O241" s="978">
        <f>'Og s3a'!F239</f>
        <v>0</v>
      </c>
      <c r="P241" s="1236">
        <f>'Pak3 s1'!J262</f>
        <v>0</v>
      </c>
      <c r="Q241" s="1236" t="str">
        <f t="shared" si="6"/>
        <v/>
      </c>
      <c r="R241" s="31"/>
      <c r="S241" s="48"/>
      <c r="T241" s="502">
        <f>'Og s3a'!G239</f>
        <v>0</v>
      </c>
      <c r="U241" s="57">
        <f>'Og s3a'!D239</f>
        <v>0</v>
      </c>
      <c r="V241" s="295">
        <f>Import!K237</f>
        <v>0</v>
      </c>
      <c r="W241" s="296">
        <f>Import!L237</f>
        <v>0</v>
      </c>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row>
    <row r="242" spans="2:57" ht="20.100000000000001" customHeight="1">
      <c r="B242" s="1245" t="str">
        <f t="shared" si="7"/>
        <v/>
      </c>
      <c r="C242" s="2224">
        <f>'Og s3a'!C240</f>
        <v>0</v>
      </c>
      <c r="D242" s="2225"/>
      <c r="E242" s="2225"/>
      <c r="F242" s="2225"/>
      <c r="G242" s="2225"/>
      <c r="H242" s="2226"/>
      <c r="I242" s="2221">
        <f>'Og s3a'!E240</f>
        <v>0</v>
      </c>
      <c r="J242" s="2222"/>
      <c r="K242" s="2222"/>
      <c r="L242" s="2222"/>
      <c r="M242" s="2222"/>
      <c r="N242" s="2223"/>
      <c r="O242" s="978">
        <f>'Og s3a'!F240</f>
        <v>0</v>
      </c>
      <c r="P242" s="1236">
        <f>'Pak3 s1'!J263</f>
        <v>0</v>
      </c>
      <c r="Q242" s="1236" t="str">
        <f t="shared" si="6"/>
        <v/>
      </c>
      <c r="R242" s="31"/>
      <c r="S242" s="48"/>
      <c r="T242" s="502">
        <f>'Og s3a'!G240</f>
        <v>0</v>
      </c>
      <c r="U242" s="57">
        <f>'Og s3a'!D240</f>
        <v>0</v>
      </c>
      <c r="V242" s="295">
        <f>Import!K238</f>
        <v>0</v>
      </c>
      <c r="W242" s="296">
        <f>Import!L238</f>
        <v>0</v>
      </c>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row>
    <row r="243" spans="2:57" ht="20.100000000000001" customHeight="1">
      <c r="B243" s="1245" t="str">
        <f t="shared" si="7"/>
        <v/>
      </c>
      <c r="C243" s="2224">
        <f>'Og s3a'!C241</f>
        <v>0</v>
      </c>
      <c r="D243" s="2225"/>
      <c r="E243" s="2225"/>
      <c r="F243" s="2225"/>
      <c r="G243" s="2225"/>
      <c r="H243" s="2226"/>
      <c r="I243" s="2221">
        <f>'Og s3a'!E241</f>
        <v>0</v>
      </c>
      <c r="J243" s="2222"/>
      <c r="K243" s="2222"/>
      <c r="L243" s="2222"/>
      <c r="M243" s="2222"/>
      <c r="N243" s="2223"/>
      <c r="O243" s="978">
        <f>'Og s3a'!F241</f>
        <v>0</v>
      </c>
      <c r="P243" s="1236">
        <f>'Pak3 s1'!J264</f>
        <v>0</v>
      </c>
      <c r="Q243" s="1236" t="str">
        <f t="shared" si="6"/>
        <v/>
      </c>
      <c r="R243" s="31"/>
      <c r="S243" s="48"/>
      <c r="T243" s="502">
        <f>'Og s3a'!G241</f>
        <v>0</v>
      </c>
      <c r="U243" s="57">
        <f>'Og s3a'!D241</f>
        <v>0</v>
      </c>
      <c r="V243" s="295">
        <f>Import!K239</f>
        <v>0</v>
      </c>
      <c r="W243" s="296">
        <f>Import!L239</f>
        <v>0</v>
      </c>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row>
    <row r="244" spans="2:57" ht="20.100000000000001" customHeight="1">
      <c r="B244" s="1245" t="str">
        <f t="shared" si="7"/>
        <v/>
      </c>
      <c r="C244" s="2224">
        <f>'Og s3a'!C242</f>
        <v>0</v>
      </c>
      <c r="D244" s="2225"/>
      <c r="E244" s="2225"/>
      <c r="F244" s="2225"/>
      <c r="G244" s="2225"/>
      <c r="H244" s="2226"/>
      <c r="I244" s="2221">
        <f>'Og s3a'!E242</f>
        <v>0</v>
      </c>
      <c r="J244" s="2222"/>
      <c r="K244" s="2222"/>
      <c r="L244" s="2222"/>
      <c r="M244" s="2222"/>
      <c r="N244" s="2223"/>
      <c r="O244" s="978">
        <f>'Og s3a'!F242</f>
        <v>0</v>
      </c>
      <c r="P244" s="1236">
        <f>'Pak3 s1'!J265</f>
        <v>0</v>
      </c>
      <c r="Q244" s="1236" t="str">
        <f t="shared" si="6"/>
        <v/>
      </c>
      <c r="R244" s="31"/>
      <c r="S244" s="48"/>
      <c r="T244" s="502">
        <f>'Og s3a'!G242</f>
        <v>0</v>
      </c>
      <c r="U244" s="57">
        <f>'Og s3a'!D242</f>
        <v>0</v>
      </c>
      <c r="V244" s="295">
        <f>Import!K240</f>
        <v>0</v>
      </c>
      <c r="W244" s="296">
        <f>Import!L240</f>
        <v>0</v>
      </c>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row>
    <row r="245" spans="2:57" ht="20.100000000000001" customHeight="1">
      <c r="B245" s="1245" t="str">
        <f t="shared" si="7"/>
        <v/>
      </c>
      <c r="C245" s="2224">
        <f>'Og s3a'!C243</f>
        <v>0</v>
      </c>
      <c r="D245" s="2225"/>
      <c r="E245" s="2225"/>
      <c r="F245" s="2225"/>
      <c r="G245" s="2225"/>
      <c r="H245" s="2226"/>
      <c r="I245" s="2221">
        <f>'Og s3a'!E243</f>
        <v>0</v>
      </c>
      <c r="J245" s="2222"/>
      <c r="K245" s="2222"/>
      <c r="L245" s="2222"/>
      <c r="M245" s="2222"/>
      <c r="N245" s="2223"/>
      <c r="O245" s="978">
        <f>'Og s3a'!F243</f>
        <v>0</v>
      </c>
      <c r="P245" s="1236">
        <f>'Pak3 s1'!J266</f>
        <v>0</v>
      </c>
      <c r="Q245" s="1236" t="str">
        <f t="shared" si="6"/>
        <v/>
      </c>
      <c r="R245" s="31"/>
      <c r="S245" s="48"/>
      <c r="T245" s="502">
        <f>'Og s3a'!G243</f>
        <v>0</v>
      </c>
      <c r="U245" s="57">
        <f>'Og s3a'!D243</f>
        <v>0</v>
      </c>
      <c r="V245" s="295">
        <f>Import!K241</f>
        <v>0</v>
      </c>
      <c r="W245" s="296">
        <f>Import!L241</f>
        <v>0</v>
      </c>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row>
    <row r="246" spans="2:57" ht="20.100000000000001" customHeight="1">
      <c r="B246" s="1245" t="str">
        <f t="shared" si="7"/>
        <v/>
      </c>
      <c r="C246" s="2224">
        <f>'Og s3a'!C244</f>
        <v>0</v>
      </c>
      <c r="D246" s="2225"/>
      <c r="E246" s="2225"/>
      <c r="F246" s="2225"/>
      <c r="G246" s="2225"/>
      <c r="H246" s="2226"/>
      <c r="I246" s="2221">
        <f>'Og s3a'!E244</f>
        <v>0</v>
      </c>
      <c r="J246" s="2222"/>
      <c r="K246" s="2222"/>
      <c r="L246" s="2222"/>
      <c r="M246" s="2222"/>
      <c r="N246" s="2223"/>
      <c r="O246" s="978">
        <f>'Og s3a'!F244</f>
        <v>0</v>
      </c>
      <c r="P246" s="1236">
        <f>'Pak3 s1'!J267</f>
        <v>0</v>
      </c>
      <c r="Q246" s="1236" t="str">
        <f t="shared" si="6"/>
        <v/>
      </c>
      <c r="R246" s="31"/>
      <c r="S246" s="48"/>
      <c r="T246" s="502">
        <f>'Og s3a'!G244</f>
        <v>0</v>
      </c>
      <c r="U246" s="57">
        <f>'Og s3a'!D244</f>
        <v>0</v>
      </c>
      <c r="V246" s="295">
        <f>Import!K242</f>
        <v>0</v>
      </c>
      <c r="W246" s="296">
        <f>Import!L242</f>
        <v>0</v>
      </c>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row>
    <row r="247" spans="2:57" ht="20.100000000000001" customHeight="1">
      <c r="B247" s="1245" t="str">
        <f t="shared" si="7"/>
        <v/>
      </c>
      <c r="C247" s="2224">
        <f>'Og s3a'!C245</f>
        <v>0</v>
      </c>
      <c r="D247" s="2225"/>
      <c r="E247" s="2225"/>
      <c r="F247" s="2225"/>
      <c r="G247" s="2225"/>
      <c r="H247" s="2226"/>
      <c r="I247" s="2221">
        <f>'Og s3a'!E245</f>
        <v>0</v>
      </c>
      <c r="J247" s="2222"/>
      <c r="K247" s="2222"/>
      <c r="L247" s="2222"/>
      <c r="M247" s="2222"/>
      <c r="N247" s="2223"/>
      <c r="O247" s="978">
        <f>'Og s3a'!F245</f>
        <v>0</v>
      </c>
      <c r="P247" s="1236">
        <f>'Pak3 s1'!J268</f>
        <v>0</v>
      </c>
      <c r="Q247" s="1236" t="str">
        <f t="shared" si="6"/>
        <v/>
      </c>
      <c r="R247" s="31"/>
      <c r="S247" s="48"/>
      <c r="T247" s="502">
        <f>'Og s3a'!G245</f>
        <v>0</v>
      </c>
      <c r="U247" s="57">
        <f>'Og s3a'!D245</f>
        <v>0</v>
      </c>
      <c r="V247" s="295">
        <f>Import!K243</f>
        <v>0</v>
      </c>
      <c r="W247" s="296">
        <f>Import!L243</f>
        <v>0</v>
      </c>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row>
    <row r="248" spans="2:57" ht="20.100000000000001" customHeight="1">
      <c r="B248" s="1245" t="str">
        <f t="shared" si="7"/>
        <v/>
      </c>
      <c r="C248" s="2224">
        <f>'Og s3a'!C246</f>
        <v>0</v>
      </c>
      <c r="D248" s="2225"/>
      <c r="E248" s="2225"/>
      <c r="F248" s="2225"/>
      <c r="G248" s="2225"/>
      <c r="H248" s="2226"/>
      <c r="I248" s="2221">
        <f>'Og s3a'!E246</f>
        <v>0</v>
      </c>
      <c r="J248" s="2222"/>
      <c r="K248" s="2222"/>
      <c r="L248" s="2222"/>
      <c r="M248" s="2222"/>
      <c r="N248" s="2223"/>
      <c r="O248" s="978">
        <f>'Og s3a'!F246</f>
        <v>0</v>
      </c>
      <c r="P248" s="1236">
        <f>'Pak3 s1'!J269</f>
        <v>0</v>
      </c>
      <c r="Q248" s="1236" t="str">
        <f t="shared" si="6"/>
        <v/>
      </c>
      <c r="R248" s="31"/>
      <c r="S248" s="48"/>
      <c r="T248" s="502">
        <f>'Og s3a'!G246</f>
        <v>0</v>
      </c>
      <c r="U248" s="57">
        <f>'Og s3a'!D246</f>
        <v>0</v>
      </c>
      <c r="V248" s="295">
        <f>Import!K244</f>
        <v>0</v>
      </c>
      <c r="W248" s="296">
        <f>Import!L244</f>
        <v>0</v>
      </c>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row>
    <row r="249" spans="2:57" ht="20.100000000000001" customHeight="1">
      <c r="B249" s="1245" t="str">
        <f t="shared" si="7"/>
        <v/>
      </c>
      <c r="C249" s="2224">
        <f>'Og s3a'!C247</f>
        <v>0</v>
      </c>
      <c r="D249" s="2225"/>
      <c r="E249" s="2225"/>
      <c r="F249" s="2225"/>
      <c r="G249" s="2225"/>
      <c r="H249" s="2226"/>
      <c r="I249" s="2221">
        <f>'Og s3a'!E247</f>
        <v>0</v>
      </c>
      <c r="J249" s="2222"/>
      <c r="K249" s="2222"/>
      <c r="L249" s="2222"/>
      <c r="M249" s="2222"/>
      <c r="N249" s="2223"/>
      <c r="O249" s="978">
        <f>'Og s3a'!F247</f>
        <v>0</v>
      </c>
      <c r="P249" s="1236">
        <f>'Pak3 s1'!J270</f>
        <v>0</v>
      </c>
      <c r="Q249" s="1236" t="str">
        <f t="shared" si="6"/>
        <v/>
      </c>
      <c r="R249" s="31"/>
      <c r="S249" s="48"/>
      <c r="T249" s="502">
        <f>'Og s3a'!G247</f>
        <v>0</v>
      </c>
      <c r="U249" s="57">
        <f>'Og s3a'!D247</f>
        <v>0</v>
      </c>
      <c r="V249" s="295">
        <f>Import!K245</f>
        <v>0</v>
      </c>
      <c r="W249" s="296">
        <f>Import!L245</f>
        <v>0</v>
      </c>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row>
    <row r="250" spans="2:57" ht="20.100000000000001" customHeight="1">
      <c r="B250" s="1245" t="str">
        <f t="shared" si="7"/>
        <v/>
      </c>
      <c r="C250" s="2224">
        <f>'Og s3a'!C248</f>
        <v>0</v>
      </c>
      <c r="D250" s="2225"/>
      <c r="E250" s="2225"/>
      <c r="F250" s="2225"/>
      <c r="G250" s="2225"/>
      <c r="H250" s="2226"/>
      <c r="I250" s="2221">
        <f>'Og s3a'!E248</f>
        <v>0</v>
      </c>
      <c r="J250" s="2222"/>
      <c r="K250" s="2222"/>
      <c r="L250" s="2222"/>
      <c r="M250" s="2222"/>
      <c r="N250" s="2223"/>
      <c r="O250" s="978">
        <f>'Og s3a'!F248</f>
        <v>0</v>
      </c>
      <c r="P250" s="1236">
        <f>'Pak3 s1'!J271</f>
        <v>0</v>
      </c>
      <c r="Q250" s="1236" t="str">
        <f t="shared" si="6"/>
        <v/>
      </c>
      <c r="R250" s="31"/>
      <c r="S250" s="48"/>
      <c r="T250" s="502">
        <f>'Og s3a'!G248</f>
        <v>0</v>
      </c>
      <c r="U250" s="57">
        <f>'Og s3a'!D248</f>
        <v>0</v>
      </c>
      <c r="V250" s="295">
        <f>Import!K246</f>
        <v>0</v>
      </c>
      <c r="W250" s="296">
        <f>Import!L246</f>
        <v>0</v>
      </c>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row>
    <row r="251" spans="2:57" ht="20.100000000000001" customHeight="1">
      <c r="B251" s="1245" t="str">
        <f t="shared" si="7"/>
        <v/>
      </c>
      <c r="C251" s="2224">
        <f>'Og s3a'!C249</f>
        <v>0</v>
      </c>
      <c r="D251" s="2225"/>
      <c r="E251" s="2225"/>
      <c r="F251" s="2225"/>
      <c r="G251" s="2225"/>
      <c r="H251" s="2226"/>
      <c r="I251" s="2221">
        <f>'Og s3a'!E249</f>
        <v>0</v>
      </c>
      <c r="J251" s="2222"/>
      <c r="K251" s="2222"/>
      <c r="L251" s="2222"/>
      <c r="M251" s="2222"/>
      <c r="N251" s="2223"/>
      <c r="O251" s="978">
        <f>'Og s3a'!F249</f>
        <v>0</v>
      </c>
      <c r="P251" s="1236">
        <f>'Pak3 s1'!J272</f>
        <v>0</v>
      </c>
      <c r="Q251" s="1236" t="str">
        <f t="shared" si="6"/>
        <v/>
      </c>
      <c r="R251" s="31"/>
      <c r="S251" s="48"/>
      <c r="T251" s="502">
        <f>'Og s3a'!G249</f>
        <v>0</v>
      </c>
      <c r="U251" s="57">
        <f>'Og s3a'!D249</f>
        <v>0</v>
      </c>
      <c r="V251" s="295">
        <f>Import!K247</f>
        <v>0</v>
      </c>
      <c r="W251" s="296">
        <f>Import!L247</f>
        <v>0</v>
      </c>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row>
    <row r="252" spans="2:57" ht="20.100000000000001" customHeight="1">
      <c r="B252" s="1245" t="str">
        <f t="shared" si="7"/>
        <v/>
      </c>
      <c r="C252" s="2224">
        <f>'Og s3a'!C250</f>
        <v>0</v>
      </c>
      <c r="D252" s="2225"/>
      <c r="E252" s="2225"/>
      <c r="F252" s="2225"/>
      <c r="G252" s="2225"/>
      <c r="H252" s="2226"/>
      <c r="I252" s="2221">
        <f>'Og s3a'!E250</f>
        <v>0</v>
      </c>
      <c r="J252" s="2222"/>
      <c r="K252" s="2222"/>
      <c r="L252" s="2222"/>
      <c r="M252" s="2222"/>
      <c r="N252" s="2223"/>
      <c r="O252" s="978">
        <f>'Og s3a'!F250</f>
        <v>0</v>
      </c>
      <c r="P252" s="1236">
        <f>'Pak3 s1'!J273</f>
        <v>0</v>
      </c>
      <c r="Q252" s="1236" t="str">
        <f t="shared" si="6"/>
        <v/>
      </c>
      <c r="R252" s="31"/>
      <c r="S252" s="48"/>
      <c r="T252" s="502">
        <f>'Og s3a'!G250</f>
        <v>0</v>
      </c>
      <c r="U252" s="57">
        <f>'Og s3a'!D250</f>
        <v>0</v>
      </c>
      <c r="V252" s="295">
        <f>Import!K248</f>
        <v>0</v>
      </c>
      <c r="W252" s="296">
        <f>Import!L248</f>
        <v>0</v>
      </c>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row>
    <row r="253" spans="2:57" ht="20.100000000000001" customHeight="1">
      <c r="B253" s="1245" t="str">
        <f t="shared" si="7"/>
        <v/>
      </c>
      <c r="C253" s="2224">
        <f>'Og s3a'!C251</f>
        <v>0</v>
      </c>
      <c r="D253" s="2225"/>
      <c r="E253" s="2225"/>
      <c r="F253" s="2225"/>
      <c r="G253" s="2225"/>
      <c r="H253" s="2226"/>
      <c r="I253" s="2221">
        <f>'Og s3a'!E251</f>
        <v>0</v>
      </c>
      <c r="J253" s="2222"/>
      <c r="K253" s="2222"/>
      <c r="L253" s="2222"/>
      <c r="M253" s="2222"/>
      <c r="N253" s="2223"/>
      <c r="O253" s="978">
        <f>'Og s3a'!F251</f>
        <v>0</v>
      </c>
      <c r="P253" s="1236">
        <f>'Pak3 s1'!J274</f>
        <v>0</v>
      </c>
      <c r="Q253" s="1236" t="str">
        <f t="shared" si="6"/>
        <v/>
      </c>
      <c r="R253" s="31"/>
      <c r="S253" s="48"/>
      <c r="T253" s="502">
        <f>'Og s3a'!G251</f>
        <v>0</v>
      </c>
      <c r="U253" s="57">
        <f>'Og s3a'!D251</f>
        <v>0</v>
      </c>
      <c r="V253" s="295">
        <f>Import!K249</f>
        <v>0</v>
      </c>
      <c r="W253" s="296">
        <f>Import!L249</f>
        <v>0</v>
      </c>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row>
    <row r="254" spans="2:57" ht="20.100000000000001" customHeight="1">
      <c r="B254" s="1245" t="str">
        <f t="shared" si="7"/>
        <v/>
      </c>
      <c r="C254" s="2224">
        <f>'Og s3a'!C252</f>
        <v>0</v>
      </c>
      <c r="D254" s="2225"/>
      <c r="E254" s="2225"/>
      <c r="F254" s="2225"/>
      <c r="G254" s="2225"/>
      <c r="H254" s="2226"/>
      <c r="I254" s="2221">
        <f>'Og s3a'!E252</f>
        <v>0</v>
      </c>
      <c r="J254" s="2222"/>
      <c r="K254" s="2222"/>
      <c r="L254" s="2222"/>
      <c r="M254" s="2222"/>
      <c r="N254" s="2223"/>
      <c r="O254" s="978">
        <f>'Og s3a'!F252</f>
        <v>0</v>
      </c>
      <c r="P254" s="1236">
        <f>'Pak3 s1'!J275</f>
        <v>0</v>
      </c>
      <c r="Q254" s="1236" t="str">
        <f t="shared" si="6"/>
        <v/>
      </c>
      <c r="R254" s="31"/>
      <c r="S254" s="48"/>
      <c r="T254" s="502">
        <f>'Og s3a'!G252</f>
        <v>0</v>
      </c>
      <c r="U254" s="57">
        <f>'Og s3a'!D252</f>
        <v>0</v>
      </c>
      <c r="V254" s="295">
        <f>Import!K250</f>
        <v>0</v>
      </c>
      <c r="W254" s="296">
        <f>Import!L250</f>
        <v>0</v>
      </c>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row>
    <row r="255" spans="2:57" ht="20.100000000000001" customHeight="1">
      <c r="B255" s="1245" t="str">
        <f t="shared" si="7"/>
        <v/>
      </c>
      <c r="C255" s="2224">
        <f>'Og s3a'!C253</f>
        <v>0</v>
      </c>
      <c r="D255" s="2225"/>
      <c r="E255" s="2225"/>
      <c r="F255" s="2225"/>
      <c r="G255" s="2225"/>
      <c r="H255" s="2226"/>
      <c r="I255" s="2221">
        <f>'Og s3a'!E253</f>
        <v>0</v>
      </c>
      <c r="J255" s="2222"/>
      <c r="K255" s="2222"/>
      <c r="L255" s="2222"/>
      <c r="M255" s="2222"/>
      <c r="N255" s="2223"/>
      <c r="O255" s="978">
        <f>'Og s3a'!F253</f>
        <v>0</v>
      </c>
      <c r="P255" s="1236">
        <f>'Pak3 s1'!J276</f>
        <v>0</v>
      </c>
      <c r="Q255" s="1236" t="str">
        <f t="shared" si="6"/>
        <v/>
      </c>
      <c r="R255" s="31"/>
      <c r="S255" s="48"/>
      <c r="T255" s="502">
        <f>'Og s3a'!G253</f>
        <v>0</v>
      </c>
      <c r="U255" s="57">
        <f>'Og s3a'!D253</f>
        <v>0</v>
      </c>
      <c r="V255" s="295">
        <f>Import!K251</f>
        <v>0</v>
      </c>
      <c r="W255" s="296">
        <f>Import!L251</f>
        <v>0</v>
      </c>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row>
    <row r="256" spans="2:57" ht="20.100000000000001" customHeight="1">
      <c r="B256" s="1245" t="str">
        <f t="shared" si="7"/>
        <v/>
      </c>
      <c r="C256" s="2224">
        <f>'Og s3a'!C254</f>
        <v>0</v>
      </c>
      <c r="D256" s="2225"/>
      <c r="E256" s="2225"/>
      <c r="F256" s="2225"/>
      <c r="G256" s="2225"/>
      <c r="H256" s="2226"/>
      <c r="I256" s="2221">
        <f>'Og s3a'!E254</f>
        <v>0</v>
      </c>
      <c r="J256" s="2222"/>
      <c r="K256" s="2222"/>
      <c r="L256" s="2222"/>
      <c r="M256" s="2222"/>
      <c r="N256" s="2223"/>
      <c r="O256" s="978">
        <f>'Og s3a'!F254</f>
        <v>0</v>
      </c>
      <c r="P256" s="1236">
        <f>'Pak3 s1'!J277</f>
        <v>0</v>
      </c>
      <c r="Q256" s="1236" t="str">
        <f t="shared" si="6"/>
        <v/>
      </c>
      <c r="R256" s="31"/>
      <c r="S256" s="48"/>
      <c r="T256" s="502">
        <f>'Og s3a'!G254</f>
        <v>0</v>
      </c>
      <c r="U256" s="57">
        <f>'Og s3a'!D254</f>
        <v>0</v>
      </c>
      <c r="V256" s="295">
        <f>Import!K252</f>
        <v>0</v>
      </c>
      <c r="W256" s="296">
        <f>Import!L252</f>
        <v>0</v>
      </c>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row>
    <row r="257" spans="2:57" ht="20.100000000000001" customHeight="1">
      <c r="B257" s="1245" t="str">
        <f t="shared" si="7"/>
        <v/>
      </c>
      <c r="C257" s="2224">
        <f>'Og s3a'!C255</f>
        <v>0</v>
      </c>
      <c r="D257" s="2225"/>
      <c r="E257" s="2225"/>
      <c r="F257" s="2225"/>
      <c r="G257" s="2225"/>
      <c r="H257" s="2226"/>
      <c r="I257" s="2221">
        <f>'Og s3a'!E255</f>
        <v>0</v>
      </c>
      <c r="J257" s="2222"/>
      <c r="K257" s="2222"/>
      <c r="L257" s="2222"/>
      <c r="M257" s="2222"/>
      <c r="N257" s="2223"/>
      <c r="O257" s="978">
        <f>'Og s3a'!F255</f>
        <v>0</v>
      </c>
      <c r="P257" s="1236">
        <f>'Pak3 s1'!J278</f>
        <v>0</v>
      </c>
      <c r="Q257" s="1236" t="str">
        <f t="shared" si="6"/>
        <v/>
      </c>
      <c r="R257" s="31"/>
      <c r="S257" s="48"/>
      <c r="T257" s="502">
        <f>'Og s3a'!G255</f>
        <v>0</v>
      </c>
      <c r="U257" s="57">
        <f>'Og s3a'!D255</f>
        <v>0</v>
      </c>
      <c r="V257" s="295">
        <f>Import!K253</f>
        <v>0</v>
      </c>
      <c r="W257" s="296">
        <f>Import!L253</f>
        <v>0</v>
      </c>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row>
    <row r="258" spans="2:57" ht="20.100000000000001" customHeight="1">
      <c r="B258" s="1245" t="str">
        <f t="shared" si="7"/>
        <v/>
      </c>
      <c r="C258" s="2224">
        <f>'Og s3a'!C256</f>
        <v>0</v>
      </c>
      <c r="D258" s="2225"/>
      <c r="E258" s="2225"/>
      <c r="F258" s="2225"/>
      <c r="G258" s="2225"/>
      <c r="H258" s="2226"/>
      <c r="I258" s="2221">
        <f>'Og s3a'!E256</f>
        <v>0</v>
      </c>
      <c r="J258" s="2222"/>
      <c r="K258" s="2222"/>
      <c r="L258" s="2222"/>
      <c r="M258" s="2222"/>
      <c r="N258" s="2223"/>
      <c r="O258" s="978">
        <f>'Og s3a'!F256</f>
        <v>0</v>
      </c>
      <c r="P258" s="1236">
        <f>'Pak3 s1'!J279</f>
        <v>0</v>
      </c>
      <c r="Q258" s="1236" t="str">
        <f t="shared" si="6"/>
        <v/>
      </c>
      <c r="R258" s="31"/>
      <c r="S258" s="48"/>
      <c r="T258" s="502">
        <f>'Og s3a'!G256</f>
        <v>0</v>
      </c>
      <c r="U258" s="57">
        <f>'Og s3a'!D256</f>
        <v>0</v>
      </c>
      <c r="V258" s="295">
        <f>Import!K254</f>
        <v>0</v>
      </c>
      <c r="W258" s="296">
        <f>Import!L254</f>
        <v>0</v>
      </c>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row>
    <row r="259" spans="2:57" ht="20.100000000000001" customHeight="1">
      <c r="B259" s="1245" t="str">
        <f t="shared" si="7"/>
        <v/>
      </c>
      <c r="C259" s="2224">
        <f>'Og s3a'!C257</f>
        <v>0</v>
      </c>
      <c r="D259" s="2225"/>
      <c r="E259" s="2225"/>
      <c r="F259" s="2225"/>
      <c r="G259" s="2225"/>
      <c r="H259" s="2226"/>
      <c r="I259" s="2221">
        <f>'Og s3a'!E257</f>
        <v>0</v>
      </c>
      <c r="J259" s="2222"/>
      <c r="K259" s="2222"/>
      <c r="L259" s="2222"/>
      <c r="M259" s="2222"/>
      <c r="N259" s="2223"/>
      <c r="O259" s="978">
        <f>'Og s3a'!F257</f>
        <v>0</v>
      </c>
      <c r="P259" s="1236">
        <f>'Pak3 s1'!J280</f>
        <v>0</v>
      </c>
      <c r="Q259" s="1236" t="str">
        <f t="shared" si="6"/>
        <v/>
      </c>
      <c r="R259" s="31"/>
      <c r="S259" s="48"/>
      <c r="T259" s="502">
        <f>'Og s3a'!G257</f>
        <v>0</v>
      </c>
      <c r="U259" s="57">
        <f>'Og s3a'!D257</f>
        <v>0</v>
      </c>
      <c r="V259" s="295">
        <f>Import!K255</f>
        <v>0</v>
      </c>
      <c r="W259" s="296">
        <f>Import!L255</f>
        <v>0</v>
      </c>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row>
    <row r="260" spans="2:57" ht="20.100000000000001" customHeight="1">
      <c r="B260" s="1245" t="str">
        <f t="shared" si="7"/>
        <v/>
      </c>
      <c r="C260" s="2224">
        <f>'Og s3a'!C258</f>
        <v>0</v>
      </c>
      <c r="D260" s="2225"/>
      <c r="E260" s="2225"/>
      <c r="F260" s="2225"/>
      <c r="G260" s="2225"/>
      <c r="H260" s="2226"/>
      <c r="I260" s="2221">
        <f>'Og s3a'!E258</f>
        <v>0</v>
      </c>
      <c r="J260" s="2222"/>
      <c r="K260" s="2222"/>
      <c r="L260" s="2222"/>
      <c r="M260" s="2222"/>
      <c r="N260" s="2223"/>
      <c r="O260" s="978">
        <f>'Og s3a'!F258</f>
        <v>0</v>
      </c>
      <c r="P260" s="1236">
        <f>'Pak3 s1'!J281</f>
        <v>0</v>
      </c>
      <c r="Q260" s="1236" t="str">
        <f t="shared" si="6"/>
        <v/>
      </c>
      <c r="R260" s="31"/>
      <c r="S260" s="48"/>
      <c r="T260" s="502">
        <f>'Og s3a'!G258</f>
        <v>0</v>
      </c>
      <c r="U260" s="57">
        <f>'Og s3a'!D258</f>
        <v>0</v>
      </c>
      <c r="V260" s="295">
        <f>Import!K256</f>
        <v>0</v>
      </c>
      <c r="W260" s="296">
        <f>Import!L256</f>
        <v>0</v>
      </c>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row>
    <row r="261" spans="2:57" ht="20.100000000000001" customHeight="1">
      <c r="B261" s="1245" t="str">
        <f t="shared" si="7"/>
        <v/>
      </c>
      <c r="C261" s="2224">
        <f>'Og s3a'!C259</f>
        <v>0</v>
      </c>
      <c r="D261" s="2225"/>
      <c r="E261" s="2225"/>
      <c r="F261" s="2225"/>
      <c r="G261" s="2225"/>
      <c r="H261" s="2226"/>
      <c r="I261" s="2221">
        <f>'Og s3a'!E259</f>
        <v>0</v>
      </c>
      <c r="J261" s="2222"/>
      <c r="K261" s="2222"/>
      <c r="L261" s="2222"/>
      <c r="M261" s="2222"/>
      <c r="N261" s="2223"/>
      <c r="O261" s="978">
        <f>'Og s3a'!F259</f>
        <v>0</v>
      </c>
      <c r="P261" s="1236">
        <f>'Pak3 s1'!J282</f>
        <v>0</v>
      </c>
      <c r="Q261" s="1236" t="str">
        <f t="shared" si="6"/>
        <v/>
      </c>
      <c r="R261" s="31"/>
      <c r="S261" s="48"/>
      <c r="T261" s="502">
        <f>'Og s3a'!G259</f>
        <v>0</v>
      </c>
      <c r="U261" s="57">
        <f>'Og s3a'!D259</f>
        <v>0</v>
      </c>
      <c r="V261" s="295">
        <f>Import!K257</f>
        <v>0</v>
      </c>
      <c r="W261" s="296">
        <f>Import!L257</f>
        <v>0</v>
      </c>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row>
    <row r="262" spans="2:57" ht="20.100000000000001" customHeight="1">
      <c r="B262" s="1245" t="str">
        <f t="shared" si="7"/>
        <v/>
      </c>
      <c r="C262" s="2224">
        <f>'Og s3a'!C260</f>
        <v>0</v>
      </c>
      <c r="D262" s="2225"/>
      <c r="E262" s="2225"/>
      <c r="F262" s="2225"/>
      <c r="G262" s="2225"/>
      <c r="H262" s="2226"/>
      <c r="I262" s="2221">
        <f>'Og s3a'!E260</f>
        <v>0</v>
      </c>
      <c r="J262" s="2222"/>
      <c r="K262" s="2222"/>
      <c r="L262" s="2222"/>
      <c r="M262" s="2222"/>
      <c r="N262" s="2223"/>
      <c r="O262" s="978">
        <f>'Og s3a'!F260</f>
        <v>0</v>
      </c>
      <c r="P262" s="1236">
        <f>'Pak3 s1'!J283</f>
        <v>0</v>
      </c>
      <c r="Q262" s="1236" t="str">
        <f t="shared" si="6"/>
        <v/>
      </c>
      <c r="R262" s="31"/>
      <c r="S262" s="48"/>
      <c r="T262" s="502">
        <f>'Og s3a'!G260</f>
        <v>0</v>
      </c>
      <c r="U262" s="57">
        <f>'Og s3a'!D260</f>
        <v>0</v>
      </c>
      <c r="V262" s="295">
        <f>Import!K258</f>
        <v>0</v>
      </c>
      <c r="W262" s="296">
        <f>Import!L258</f>
        <v>0</v>
      </c>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row>
    <row r="263" spans="2:57" ht="20.100000000000001" customHeight="1">
      <c r="B263" s="1245" t="str">
        <f t="shared" si="7"/>
        <v/>
      </c>
      <c r="C263" s="2224">
        <f>'Og s3a'!C261</f>
        <v>0</v>
      </c>
      <c r="D263" s="2225"/>
      <c r="E263" s="2225"/>
      <c r="F263" s="2225"/>
      <c r="G263" s="2225"/>
      <c r="H263" s="2226"/>
      <c r="I263" s="2221">
        <f>'Og s3a'!E261</f>
        <v>0</v>
      </c>
      <c r="J263" s="2222"/>
      <c r="K263" s="2222"/>
      <c r="L263" s="2222"/>
      <c r="M263" s="2222"/>
      <c r="N263" s="2223"/>
      <c r="O263" s="978">
        <f>'Og s3a'!F261</f>
        <v>0</v>
      </c>
      <c r="P263" s="1236">
        <f>'Pak3 s1'!J284</f>
        <v>0</v>
      </c>
      <c r="Q263" s="1236" t="str">
        <f t="shared" si="6"/>
        <v/>
      </c>
      <c r="R263" s="31"/>
      <c r="S263" s="48"/>
      <c r="T263" s="502">
        <f>'Og s3a'!G261</f>
        <v>0</v>
      </c>
      <c r="U263" s="57">
        <f>'Og s3a'!D261</f>
        <v>0</v>
      </c>
      <c r="V263" s="295">
        <f>Import!K259</f>
        <v>0</v>
      </c>
      <c r="W263" s="296">
        <f>Import!L259</f>
        <v>0</v>
      </c>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row>
    <row r="264" spans="2:57" ht="20.100000000000001" customHeight="1">
      <c r="B264" s="1245" t="str">
        <f t="shared" si="7"/>
        <v/>
      </c>
      <c r="C264" s="2224">
        <f>'Og s3a'!C262</f>
        <v>0</v>
      </c>
      <c r="D264" s="2225"/>
      <c r="E264" s="2225"/>
      <c r="F264" s="2225"/>
      <c r="G264" s="2225"/>
      <c r="H264" s="2226"/>
      <c r="I264" s="2221">
        <f>'Og s3a'!E262</f>
        <v>0</v>
      </c>
      <c r="J264" s="2222"/>
      <c r="K264" s="2222"/>
      <c r="L264" s="2222"/>
      <c r="M264" s="2222"/>
      <c r="N264" s="2223"/>
      <c r="O264" s="978">
        <f>'Og s3a'!F262</f>
        <v>0</v>
      </c>
      <c r="P264" s="1236">
        <f>'Pak3 s1'!J285</f>
        <v>0</v>
      </c>
      <c r="Q264" s="1236" t="str">
        <f t="shared" si="6"/>
        <v/>
      </c>
      <c r="R264" s="31"/>
      <c r="S264" s="48"/>
      <c r="T264" s="502">
        <f>'Og s3a'!G262</f>
        <v>0</v>
      </c>
      <c r="U264" s="57">
        <f>'Og s3a'!D262</f>
        <v>0</v>
      </c>
      <c r="V264" s="295">
        <f>Import!K260</f>
        <v>0</v>
      </c>
      <c r="W264" s="296">
        <f>Import!L260</f>
        <v>0</v>
      </c>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row>
    <row r="265" spans="2:57" ht="20.100000000000001" customHeight="1">
      <c r="B265" s="1245" t="str">
        <f t="shared" si="7"/>
        <v/>
      </c>
      <c r="C265" s="2224">
        <f>'Og s3a'!C263</f>
        <v>0</v>
      </c>
      <c r="D265" s="2225"/>
      <c r="E265" s="2225"/>
      <c r="F265" s="2225"/>
      <c r="G265" s="2225"/>
      <c r="H265" s="2226"/>
      <c r="I265" s="2221">
        <f>'Og s3a'!E263</f>
        <v>0</v>
      </c>
      <c r="J265" s="2222"/>
      <c r="K265" s="2222"/>
      <c r="L265" s="2222"/>
      <c r="M265" s="2222"/>
      <c r="N265" s="2223"/>
      <c r="O265" s="978">
        <f>'Og s3a'!F263</f>
        <v>0</v>
      </c>
      <c r="P265" s="1236">
        <f>'Pak3 s1'!J286</f>
        <v>0</v>
      </c>
      <c r="Q265" s="1236" t="str">
        <f t="shared" ref="Q265:Q328" si="8">IF(AND(V265=0,W265=0),"",IF(AND(V265&gt;0,W265=0),V265,IF(AND(V265=0,W265&gt;0),W265,IF(AND(V265&gt;0,W265&gt;0),"Nie może być pak. 4 i 5 jednocześnie."))))</f>
        <v/>
      </c>
      <c r="R265" s="31"/>
      <c r="S265" s="48"/>
      <c r="T265" s="502">
        <f>'Og s3a'!G263</f>
        <v>0</v>
      </c>
      <c r="U265" s="57">
        <f>'Og s3a'!D263</f>
        <v>0</v>
      </c>
      <c r="V265" s="295">
        <f>Import!K261</f>
        <v>0</v>
      </c>
      <c r="W265" s="296">
        <f>Import!L261</f>
        <v>0</v>
      </c>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row>
    <row r="266" spans="2:57" ht="20.100000000000001" customHeight="1">
      <c r="B266" s="1245" t="str">
        <f t="shared" ref="B266:B329" si="9">IF(O266&gt;0,"Wypełnione","")</f>
        <v/>
      </c>
      <c r="C266" s="2224">
        <f>'Og s3a'!C264</f>
        <v>0</v>
      </c>
      <c r="D266" s="2225"/>
      <c r="E266" s="2225"/>
      <c r="F266" s="2225"/>
      <c r="G266" s="2225"/>
      <c r="H266" s="2226"/>
      <c r="I266" s="2221">
        <f>'Og s3a'!E264</f>
        <v>0</v>
      </c>
      <c r="J266" s="2222"/>
      <c r="K266" s="2222"/>
      <c r="L266" s="2222"/>
      <c r="M266" s="2222"/>
      <c r="N266" s="2223"/>
      <c r="O266" s="978">
        <f>'Og s3a'!F264</f>
        <v>0</v>
      </c>
      <c r="P266" s="1236">
        <f>'Pak3 s1'!J287</f>
        <v>0</v>
      </c>
      <c r="Q266" s="1236" t="str">
        <f t="shared" si="8"/>
        <v/>
      </c>
      <c r="R266" s="31"/>
      <c r="S266" s="48"/>
      <c r="T266" s="502">
        <f>'Og s3a'!G264</f>
        <v>0</v>
      </c>
      <c r="U266" s="57">
        <f>'Og s3a'!D264</f>
        <v>0</v>
      </c>
      <c r="V266" s="295">
        <f>Import!K262</f>
        <v>0</v>
      </c>
      <c r="W266" s="296">
        <f>Import!L262</f>
        <v>0</v>
      </c>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row>
    <row r="267" spans="2:57" ht="20.100000000000001" customHeight="1">
      <c r="B267" s="1245" t="str">
        <f t="shared" si="9"/>
        <v/>
      </c>
      <c r="C267" s="2224">
        <f>'Og s3a'!C265</f>
        <v>0</v>
      </c>
      <c r="D267" s="2225"/>
      <c r="E267" s="2225"/>
      <c r="F267" s="2225"/>
      <c r="G267" s="2225"/>
      <c r="H267" s="2226"/>
      <c r="I267" s="2221">
        <f>'Og s3a'!E265</f>
        <v>0</v>
      </c>
      <c r="J267" s="2222"/>
      <c r="K267" s="2222"/>
      <c r="L267" s="2222"/>
      <c r="M267" s="2222"/>
      <c r="N267" s="2223"/>
      <c r="O267" s="978">
        <f>'Og s3a'!F265</f>
        <v>0</v>
      </c>
      <c r="P267" s="1236">
        <f>'Pak3 s1'!J288</f>
        <v>0</v>
      </c>
      <c r="Q267" s="1236" t="str">
        <f t="shared" si="8"/>
        <v/>
      </c>
      <c r="R267" s="31"/>
      <c r="S267" s="48"/>
      <c r="T267" s="502">
        <f>'Og s3a'!G265</f>
        <v>0</v>
      </c>
      <c r="U267" s="57">
        <f>'Og s3a'!D265</f>
        <v>0</v>
      </c>
      <c r="V267" s="295">
        <f>Import!K263</f>
        <v>0</v>
      </c>
      <c r="W267" s="296">
        <f>Import!L263</f>
        <v>0</v>
      </c>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row>
    <row r="268" spans="2:57" ht="20.100000000000001" customHeight="1">
      <c r="B268" s="1245" t="str">
        <f t="shared" si="9"/>
        <v/>
      </c>
      <c r="C268" s="2224">
        <f>'Og s3a'!C266</f>
        <v>0</v>
      </c>
      <c r="D268" s="2225"/>
      <c r="E268" s="2225"/>
      <c r="F268" s="2225"/>
      <c r="G268" s="2225"/>
      <c r="H268" s="2226"/>
      <c r="I268" s="2221">
        <f>'Og s3a'!E266</f>
        <v>0</v>
      </c>
      <c r="J268" s="2222"/>
      <c r="K268" s="2222"/>
      <c r="L268" s="2222"/>
      <c r="M268" s="2222"/>
      <c r="N268" s="2223"/>
      <c r="O268" s="978">
        <f>'Og s3a'!F266</f>
        <v>0</v>
      </c>
      <c r="P268" s="1236">
        <f>'Pak3 s1'!J289</f>
        <v>0</v>
      </c>
      <c r="Q268" s="1236" t="str">
        <f t="shared" si="8"/>
        <v/>
      </c>
      <c r="R268" s="31"/>
      <c r="S268" s="48"/>
      <c r="T268" s="502">
        <f>'Og s3a'!G266</f>
        <v>0</v>
      </c>
      <c r="U268" s="57">
        <f>'Og s3a'!D266</f>
        <v>0</v>
      </c>
      <c r="V268" s="295">
        <f>Import!K264</f>
        <v>0</v>
      </c>
      <c r="W268" s="296">
        <f>Import!L264</f>
        <v>0</v>
      </c>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row>
    <row r="269" spans="2:57" ht="20.100000000000001" customHeight="1">
      <c r="B269" s="1245" t="str">
        <f t="shared" si="9"/>
        <v/>
      </c>
      <c r="C269" s="2224">
        <f>'Og s3a'!C267</f>
        <v>0</v>
      </c>
      <c r="D269" s="2225"/>
      <c r="E269" s="2225"/>
      <c r="F269" s="2225"/>
      <c r="G269" s="2225"/>
      <c r="H269" s="2226"/>
      <c r="I269" s="2221">
        <f>'Og s3a'!E267</f>
        <v>0</v>
      </c>
      <c r="J269" s="2222"/>
      <c r="K269" s="2222"/>
      <c r="L269" s="2222"/>
      <c r="M269" s="2222"/>
      <c r="N269" s="2223"/>
      <c r="O269" s="978">
        <f>'Og s3a'!F267</f>
        <v>0</v>
      </c>
      <c r="P269" s="1236">
        <f>'Pak3 s1'!J290</f>
        <v>0</v>
      </c>
      <c r="Q269" s="1236" t="str">
        <f t="shared" si="8"/>
        <v/>
      </c>
      <c r="R269" s="31"/>
      <c r="S269" s="48"/>
      <c r="T269" s="502">
        <f>'Og s3a'!G267</f>
        <v>0</v>
      </c>
      <c r="U269" s="57">
        <f>'Og s3a'!D267</f>
        <v>0</v>
      </c>
      <c r="V269" s="295">
        <f>Import!K265</f>
        <v>0</v>
      </c>
      <c r="W269" s="296">
        <f>Import!L265</f>
        <v>0</v>
      </c>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row>
    <row r="270" spans="2:57" ht="20.100000000000001" customHeight="1">
      <c r="B270" s="1245" t="str">
        <f t="shared" si="9"/>
        <v/>
      </c>
      <c r="C270" s="2224">
        <f>'Og s3a'!C268</f>
        <v>0</v>
      </c>
      <c r="D270" s="2225"/>
      <c r="E270" s="2225"/>
      <c r="F270" s="2225"/>
      <c r="G270" s="2225"/>
      <c r="H270" s="2226"/>
      <c r="I270" s="2221">
        <f>'Og s3a'!E268</f>
        <v>0</v>
      </c>
      <c r="J270" s="2222"/>
      <c r="K270" s="2222"/>
      <c r="L270" s="2222"/>
      <c r="M270" s="2222"/>
      <c r="N270" s="2223"/>
      <c r="O270" s="978">
        <f>'Og s3a'!F268</f>
        <v>0</v>
      </c>
      <c r="P270" s="1236">
        <f>'Pak3 s1'!J291</f>
        <v>0</v>
      </c>
      <c r="Q270" s="1236" t="str">
        <f t="shared" si="8"/>
        <v/>
      </c>
      <c r="R270" s="31"/>
      <c r="S270" s="48"/>
      <c r="T270" s="502">
        <f>'Og s3a'!G268</f>
        <v>0</v>
      </c>
      <c r="U270" s="57">
        <f>'Og s3a'!D268</f>
        <v>0</v>
      </c>
      <c r="V270" s="295">
        <f>Import!K266</f>
        <v>0</v>
      </c>
      <c r="W270" s="296">
        <f>Import!L266</f>
        <v>0</v>
      </c>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row>
    <row r="271" spans="2:57" ht="20.100000000000001" customHeight="1">
      <c r="B271" s="1245" t="str">
        <f t="shared" si="9"/>
        <v/>
      </c>
      <c r="C271" s="2224">
        <f>'Og s3a'!C269</f>
        <v>0</v>
      </c>
      <c r="D271" s="2225"/>
      <c r="E271" s="2225"/>
      <c r="F271" s="2225"/>
      <c r="G271" s="2225"/>
      <c r="H271" s="2226"/>
      <c r="I271" s="2221">
        <f>'Og s3a'!E269</f>
        <v>0</v>
      </c>
      <c r="J271" s="2222"/>
      <c r="K271" s="2222"/>
      <c r="L271" s="2222"/>
      <c r="M271" s="2222"/>
      <c r="N271" s="2223"/>
      <c r="O271" s="978">
        <f>'Og s3a'!F269</f>
        <v>0</v>
      </c>
      <c r="P271" s="1236">
        <f>'Pak3 s1'!J292</f>
        <v>0</v>
      </c>
      <c r="Q271" s="1236" t="str">
        <f t="shared" si="8"/>
        <v/>
      </c>
      <c r="R271" s="31"/>
      <c r="S271" s="48"/>
      <c r="T271" s="502">
        <f>'Og s3a'!G269</f>
        <v>0</v>
      </c>
      <c r="U271" s="57">
        <f>'Og s3a'!D269</f>
        <v>0</v>
      </c>
      <c r="V271" s="295">
        <f>Import!K267</f>
        <v>0</v>
      </c>
      <c r="W271" s="296">
        <f>Import!L267</f>
        <v>0</v>
      </c>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row>
    <row r="272" spans="2:57" ht="20.100000000000001" customHeight="1">
      <c r="B272" s="1245" t="str">
        <f t="shared" si="9"/>
        <v/>
      </c>
      <c r="C272" s="2224">
        <f>'Og s3a'!C270</f>
        <v>0</v>
      </c>
      <c r="D272" s="2225"/>
      <c r="E272" s="2225"/>
      <c r="F272" s="2225"/>
      <c r="G272" s="2225"/>
      <c r="H272" s="2226"/>
      <c r="I272" s="2221">
        <f>'Og s3a'!E270</f>
        <v>0</v>
      </c>
      <c r="J272" s="2222"/>
      <c r="K272" s="2222"/>
      <c r="L272" s="2222"/>
      <c r="M272" s="2222"/>
      <c r="N272" s="2223"/>
      <c r="O272" s="978">
        <f>'Og s3a'!F270</f>
        <v>0</v>
      </c>
      <c r="P272" s="1236">
        <f>'Pak3 s1'!J293</f>
        <v>0</v>
      </c>
      <c r="Q272" s="1236" t="str">
        <f t="shared" si="8"/>
        <v/>
      </c>
      <c r="R272" s="31"/>
      <c r="S272" s="48"/>
      <c r="T272" s="502">
        <f>'Og s3a'!G270</f>
        <v>0</v>
      </c>
      <c r="U272" s="57">
        <f>'Og s3a'!D270</f>
        <v>0</v>
      </c>
      <c r="V272" s="295">
        <f>Import!K268</f>
        <v>0</v>
      </c>
      <c r="W272" s="296">
        <f>Import!L268</f>
        <v>0</v>
      </c>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row>
    <row r="273" spans="2:57" ht="20.100000000000001" customHeight="1">
      <c r="B273" s="1245" t="str">
        <f t="shared" si="9"/>
        <v/>
      </c>
      <c r="C273" s="2224">
        <f>'Og s3a'!C271</f>
        <v>0</v>
      </c>
      <c r="D273" s="2225"/>
      <c r="E273" s="2225"/>
      <c r="F273" s="2225"/>
      <c r="G273" s="2225"/>
      <c r="H273" s="2226"/>
      <c r="I273" s="2221">
        <f>'Og s3a'!E271</f>
        <v>0</v>
      </c>
      <c r="J273" s="2222"/>
      <c r="K273" s="2222"/>
      <c r="L273" s="2222"/>
      <c r="M273" s="2222"/>
      <c r="N273" s="2223"/>
      <c r="O273" s="978">
        <f>'Og s3a'!F271</f>
        <v>0</v>
      </c>
      <c r="P273" s="1236">
        <f>'Pak3 s1'!J294</f>
        <v>0</v>
      </c>
      <c r="Q273" s="1236" t="str">
        <f t="shared" si="8"/>
        <v/>
      </c>
      <c r="R273" s="31"/>
      <c r="S273" s="48"/>
      <c r="T273" s="502">
        <f>'Og s3a'!G271</f>
        <v>0</v>
      </c>
      <c r="U273" s="57">
        <f>'Og s3a'!D271</f>
        <v>0</v>
      </c>
      <c r="V273" s="295">
        <f>Import!K269</f>
        <v>0</v>
      </c>
      <c r="W273" s="296">
        <f>Import!L269</f>
        <v>0</v>
      </c>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row>
    <row r="274" spans="2:57" ht="20.100000000000001" customHeight="1">
      <c r="B274" s="1245" t="str">
        <f t="shared" si="9"/>
        <v/>
      </c>
      <c r="C274" s="2224">
        <f>'Og s3a'!C272</f>
        <v>0</v>
      </c>
      <c r="D274" s="2225"/>
      <c r="E274" s="2225"/>
      <c r="F274" s="2225"/>
      <c r="G274" s="2225"/>
      <c r="H274" s="2226"/>
      <c r="I274" s="2221">
        <f>'Og s3a'!E272</f>
        <v>0</v>
      </c>
      <c r="J274" s="2222"/>
      <c r="K274" s="2222"/>
      <c r="L274" s="2222"/>
      <c r="M274" s="2222"/>
      <c r="N274" s="2223"/>
      <c r="O274" s="978">
        <f>'Og s3a'!F272</f>
        <v>0</v>
      </c>
      <c r="P274" s="1236">
        <f>'Pak3 s1'!J295</f>
        <v>0</v>
      </c>
      <c r="Q274" s="1236" t="str">
        <f t="shared" si="8"/>
        <v/>
      </c>
      <c r="R274" s="31"/>
      <c r="S274" s="48"/>
      <c r="T274" s="502">
        <f>'Og s3a'!G272</f>
        <v>0</v>
      </c>
      <c r="U274" s="57">
        <f>'Og s3a'!D272</f>
        <v>0</v>
      </c>
      <c r="V274" s="295">
        <f>Import!K270</f>
        <v>0</v>
      </c>
      <c r="W274" s="296">
        <f>Import!L270</f>
        <v>0</v>
      </c>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row>
    <row r="275" spans="2:57" ht="20.100000000000001" customHeight="1">
      <c r="B275" s="1245" t="str">
        <f t="shared" si="9"/>
        <v/>
      </c>
      <c r="C275" s="2224">
        <f>'Og s3a'!C273</f>
        <v>0</v>
      </c>
      <c r="D275" s="2225"/>
      <c r="E275" s="2225"/>
      <c r="F275" s="2225"/>
      <c r="G275" s="2225"/>
      <c r="H275" s="2226"/>
      <c r="I275" s="2221">
        <f>'Og s3a'!E273</f>
        <v>0</v>
      </c>
      <c r="J275" s="2222"/>
      <c r="K275" s="2222"/>
      <c r="L275" s="2222"/>
      <c r="M275" s="2222"/>
      <c r="N275" s="2223"/>
      <c r="O275" s="978">
        <f>'Og s3a'!F273</f>
        <v>0</v>
      </c>
      <c r="P275" s="1236">
        <f>'Pak3 s1'!J296</f>
        <v>0</v>
      </c>
      <c r="Q275" s="1236" t="str">
        <f t="shared" si="8"/>
        <v/>
      </c>
      <c r="R275" s="31"/>
      <c r="S275" s="48"/>
      <c r="T275" s="502">
        <f>'Og s3a'!G273</f>
        <v>0</v>
      </c>
      <c r="U275" s="57">
        <f>'Og s3a'!D273</f>
        <v>0</v>
      </c>
      <c r="V275" s="295">
        <f>Import!K271</f>
        <v>0</v>
      </c>
      <c r="W275" s="296">
        <f>Import!L271</f>
        <v>0</v>
      </c>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row>
    <row r="276" spans="2:57" ht="20.100000000000001" customHeight="1">
      <c r="B276" s="1245" t="str">
        <f t="shared" si="9"/>
        <v/>
      </c>
      <c r="C276" s="2224">
        <f>'Og s3a'!C274</f>
        <v>0</v>
      </c>
      <c r="D276" s="2225"/>
      <c r="E276" s="2225"/>
      <c r="F276" s="2225"/>
      <c r="G276" s="2225"/>
      <c r="H276" s="2226"/>
      <c r="I276" s="2221">
        <f>'Og s3a'!E274</f>
        <v>0</v>
      </c>
      <c r="J276" s="2222"/>
      <c r="K276" s="2222"/>
      <c r="L276" s="2222"/>
      <c r="M276" s="2222"/>
      <c r="N276" s="2223"/>
      <c r="O276" s="978">
        <f>'Og s3a'!F274</f>
        <v>0</v>
      </c>
      <c r="P276" s="1236">
        <f>'Pak3 s1'!J297</f>
        <v>0</v>
      </c>
      <c r="Q276" s="1236" t="str">
        <f t="shared" si="8"/>
        <v/>
      </c>
      <c r="R276" s="31"/>
      <c r="S276" s="48"/>
      <c r="T276" s="502">
        <f>'Og s3a'!G274</f>
        <v>0</v>
      </c>
      <c r="U276" s="57">
        <f>'Og s3a'!D274</f>
        <v>0</v>
      </c>
      <c r="V276" s="295">
        <f>Import!K272</f>
        <v>0</v>
      </c>
      <c r="W276" s="296">
        <f>Import!L272</f>
        <v>0</v>
      </c>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row>
    <row r="277" spans="2:57" ht="20.100000000000001" customHeight="1">
      <c r="B277" s="1245" t="str">
        <f t="shared" si="9"/>
        <v/>
      </c>
      <c r="C277" s="2224">
        <f>'Og s3a'!C275</f>
        <v>0</v>
      </c>
      <c r="D277" s="2225"/>
      <c r="E277" s="2225"/>
      <c r="F277" s="2225"/>
      <c r="G277" s="2225"/>
      <c r="H277" s="2226"/>
      <c r="I277" s="2221">
        <f>'Og s3a'!E275</f>
        <v>0</v>
      </c>
      <c r="J277" s="2222"/>
      <c r="K277" s="2222"/>
      <c r="L277" s="2222"/>
      <c r="M277" s="2222"/>
      <c r="N277" s="2223"/>
      <c r="O277" s="978">
        <f>'Og s3a'!F275</f>
        <v>0</v>
      </c>
      <c r="P277" s="1236">
        <f>'Pak3 s1'!J298</f>
        <v>0</v>
      </c>
      <c r="Q277" s="1236" t="str">
        <f t="shared" si="8"/>
        <v/>
      </c>
      <c r="R277" s="31"/>
      <c r="S277" s="48"/>
      <c r="T277" s="502">
        <f>'Og s3a'!G275</f>
        <v>0</v>
      </c>
      <c r="U277" s="57">
        <f>'Og s3a'!D275</f>
        <v>0</v>
      </c>
      <c r="V277" s="295">
        <f>Import!K273</f>
        <v>0</v>
      </c>
      <c r="W277" s="296">
        <f>Import!L273</f>
        <v>0</v>
      </c>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row>
    <row r="278" spans="2:57" ht="20.100000000000001" customHeight="1">
      <c r="B278" s="1245" t="str">
        <f t="shared" si="9"/>
        <v/>
      </c>
      <c r="C278" s="2224">
        <f>'Og s3a'!C276</f>
        <v>0</v>
      </c>
      <c r="D278" s="2225"/>
      <c r="E278" s="2225"/>
      <c r="F278" s="2225"/>
      <c r="G278" s="2225"/>
      <c r="H278" s="2226"/>
      <c r="I278" s="2221">
        <f>'Og s3a'!E276</f>
        <v>0</v>
      </c>
      <c r="J278" s="2222"/>
      <c r="K278" s="2222"/>
      <c r="L278" s="2222"/>
      <c r="M278" s="2222"/>
      <c r="N278" s="2223"/>
      <c r="O278" s="978">
        <f>'Og s3a'!F276</f>
        <v>0</v>
      </c>
      <c r="P278" s="1236">
        <f>'Pak3 s1'!J299</f>
        <v>0</v>
      </c>
      <c r="Q278" s="1236" t="str">
        <f t="shared" si="8"/>
        <v/>
      </c>
      <c r="R278" s="31"/>
      <c r="S278" s="48"/>
      <c r="T278" s="502">
        <f>'Og s3a'!G276</f>
        <v>0</v>
      </c>
      <c r="U278" s="57">
        <f>'Og s3a'!D276</f>
        <v>0</v>
      </c>
      <c r="V278" s="295">
        <f>Import!K274</f>
        <v>0</v>
      </c>
      <c r="W278" s="296">
        <f>Import!L274</f>
        <v>0</v>
      </c>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row>
    <row r="279" spans="2:57" ht="20.100000000000001" customHeight="1">
      <c r="B279" s="1245" t="str">
        <f t="shared" si="9"/>
        <v/>
      </c>
      <c r="C279" s="2224">
        <f>'Og s3a'!C277</f>
        <v>0</v>
      </c>
      <c r="D279" s="2225"/>
      <c r="E279" s="2225"/>
      <c r="F279" s="2225"/>
      <c r="G279" s="2225"/>
      <c r="H279" s="2226"/>
      <c r="I279" s="2221">
        <f>'Og s3a'!E277</f>
        <v>0</v>
      </c>
      <c r="J279" s="2222"/>
      <c r="K279" s="2222"/>
      <c r="L279" s="2222"/>
      <c r="M279" s="2222"/>
      <c r="N279" s="2223"/>
      <c r="O279" s="978">
        <f>'Og s3a'!F277</f>
        <v>0</v>
      </c>
      <c r="P279" s="1236">
        <f>'Pak3 s1'!J300</f>
        <v>0</v>
      </c>
      <c r="Q279" s="1236" t="str">
        <f t="shared" si="8"/>
        <v/>
      </c>
      <c r="R279" s="31"/>
      <c r="S279" s="48"/>
      <c r="T279" s="502">
        <f>'Og s3a'!G277</f>
        <v>0</v>
      </c>
      <c r="U279" s="57">
        <f>'Og s3a'!D277</f>
        <v>0</v>
      </c>
      <c r="V279" s="295">
        <f>Import!K275</f>
        <v>0</v>
      </c>
      <c r="W279" s="296">
        <f>Import!L275</f>
        <v>0</v>
      </c>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row>
    <row r="280" spans="2:57" ht="20.100000000000001" customHeight="1">
      <c r="B280" s="1245" t="str">
        <f t="shared" si="9"/>
        <v/>
      </c>
      <c r="C280" s="2224">
        <f>'Og s3a'!C278</f>
        <v>0</v>
      </c>
      <c r="D280" s="2225"/>
      <c r="E280" s="2225"/>
      <c r="F280" s="2225"/>
      <c r="G280" s="2225"/>
      <c r="H280" s="2226"/>
      <c r="I280" s="2221">
        <f>'Og s3a'!E278</f>
        <v>0</v>
      </c>
      <c r="J280" s="2222"/>
      <c r="K280" s="2222"/>
      <c r="L280" s="2222"/>
      <c r="M280" s="2222"/>
      <c r="N280" s="2223"/>
      <c r="O280" s="978">
        <f>'Og s3a'!F278</f>
        <v>0</v>
      </c>
      <c r="P280" s="1236">
        <f>'Pak3 s1'!J301</f>
        <v>0</v>
      </c>
      <c r="Q280" s="1236" t="str">
        <f t="shared" si="8"/>
        <v/>
      </c>
      <c r="R280" s="31"/>
      <c r="S280" s="48"/>
      <c r="T280" s="502">
        <f>'Og s3a'!G278</f>
        <v>0</v>
      </c>
      <c r="U280" s="57">
        <f>'Og s3a'!D278</f>
        <v>0</v>
      </c>
      <c r="V280" s="295">
        <f>Import!K276</f>
        <v>0</v>
      </c>
      <c r="W280" s="296">
        <f>Import!L276</f>
        <v>0</v>
      </c>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row>
    <row r="281" spans="2:57" ht="20.100000000000001" customHeight="1">
      <c r="B281" s="1245" t="str">
        <f t="shared" si="9"/>
        <v/>
      </c>
      <c r="C281" s="2224">
        <f>'Og s3a'!C279</f>
        <v>0</v>
      </c>
      <c r="D281" s="2225"/>
      <c r="E281" s="2225"/>
      <c r="F281" s="2225"/>
      <c r="G281" s="2225"/>
      <c r="H281" s="2226"/>
      <c r="I281" s="2221">
        <f>'Og s3a'!E279</f>
        <v>0</v>
      </c>
      <c r="J281" s="2222"/>
      <c r="K281" s="2222"/>
      <c r="L281" s="2222"/>
      <c r="M281" s="2222"/>
      <c r="N281" s="2223"/>
      <c r="O281" s="978">
        <f>'Og s3a'!F279</f>
        <v>0</v>
      </c>
      <c r="P281" s="1236">
        <f>'Pak3 s1'!J302</f>
        <v>0</v>
      </c>
      <c r="Q281" s="1236" t="str">
        <f t="shared" si="8"/>
        <v/>
      </c>
      <c r="R281" s="31"/>
      <c r="S281" s="48"/>
      <c r="T281" s="502">
        <f>'Og s3a'!G279</f>
        <v>0</v>
      </c>
      <c r="U281" s="57">
        <f>'Og s3a'!D279</f>
        <v>0</v>
      </c>
      <c r="V281" s="295">
        <f>Import!K277</f>
        <v>0</v>
      </c>
      <c r="W281" s="296">
        <f>Import!L277</f>
        <v>0</v>
      </c>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row>
    <row r="282" spans="2:57" ht="20.100000000000001" customHeight="1">
      <c r="B282" s="1245" t="str">
        <f t="shared" si="9"/>
        <v/>
      </c>
      <c r="C282" s="2224">
        <f>'Og s3a'!C280</f>
        <v>0</v>
      </c>
      <c r="D282" s="2225"/>
      <c r="E282" s="2225"/>
      <c r="F282" s="2225"/>
      <c r="G282" s="2225"/>
      <c r="H282" s="2226"/>
      <c r="I282" s="2221">
        <f>'Og s3a'!E280</f>
        <v>0</v>
      </c>
      <c r="J282" s="2222"/>
      <c r="K282" s="2222"/>
      <c r="L282" s="2222"/>
      <c r="M282" s="2222"/>
      <c r="N282" s="2223"/>
      <c r="O282" s="978">
        <f>'Og s3a'!F280</f>
        <v>0</v>
      </c>
      <c r="P282" s="1236">
        <f>'Pak3 s1'!J303</f>
        <v>0</v>
      </c>
      <c r="Q282" s="1236" t="str">
        <f t="shared" si="8"/>
        <v/>
      </c>
      <c r="R282" s="31"/>
      <c r="S282" s="48"/>
      <c r="T282" s="502">
        <f>'Og s3a'!G280</f>
        <v>0</v>
      </c>
      <c r="U282" s="57">
        <f>'Og s3a'!D280</f>
        <v>0</v>
      </c>
      <c r="V282" s="295">
        <f>Import!K278</f>
        <v>0</v>
      </c>
      <c r="W282" s="296">
        <f>Import!L278</f>
        <v>0</v>
      </c>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row>
    <row r="283" spans="2:57" ht="20.100000000000001" customHeight="1">
      <c r="B283" s="1245" t="str">
        <f t="shared" si="9"/>
        <v/>
      </c>
      <c r="C283" s="2224">
        <f>'Og s3a'!C281</f>
        <v>0</v>
      </c>
      <c r="D283" s="2225"/>
      <c r="E283" s="2225"/>
      <c r="F283" s="2225"/>
      <c r="G283" s="2225"/>
      <c r="H283" s="2226"/>
      <c r="I283" s="2221">
        <f>'Og s3a'!E281</f>
        <v>0</v>
      </c>
      <c r="J283" s="2222"/>
      <c r="K283" s="2222"/>
      <c r="L283" s="2222"/>
      <c r="M283" s="2222"/>
      <c r="N283" s="2223"/>
      <c r="O283" s="978">
        <f>'Og s3a'!F281</f>
        <v>0</v>
      </c>
      <c r="P283" s="1236">
        <f>'Pak3 s1'!J304</f>
        <v>0</v>
      </c>
      <c r="Q283" s="1236" t="str">
        <f t="shared" si="8"/>
        <v/>
      </c>
      <c r="R283" s="31"/>
      <c r="S283" s="48"/>
      <c r="T283" s="502">
        <f>'Og s3a'!G281</f>
        <v>0</v>
      </c>
      <c r="U283" s="57">
        <f>'Og s3a'!D281</f>
        <v>0</v>
      </c>
      <c r="V283" s="295">
        <f>Import!K279</f>
        <v>0</v>
      </c>
      <c r="W283" s="296">
        <f>Import!L279</f>
        <v>0</v>
      </c>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row>
    <row r="284" spans="2:57" ht="20.100000000000001" customHeight="1">
      <c r="B284" s="1245" t="str">
        <f t="shared" si="9"/>
        <v/>
      </c>
      <c r="C284" s="2224">
        <f>'Og s3a'!C282</f>
        <v>0</v>
      </c>
      <c r="D284" s="2225"/>
      <c r="E284" s="2225"/>
      <c r="F284" s="2225"/>
      <c r="G284" s="2225"/>
      <c r="H284" s="2226"/>
      <c r="I284" s="2221">
        <f>'Og s3a'!E282</f>
        <v>0</v>
      </c>
      <c r="J284" s="2222"/>
      <c r="K284" s="2222"/>
      <c r="L284" s="2222"/>
      <c r="M284" s="2222"/>
      <c r="N284" s="2223"/>
      <c r="O284" s="978">
        <f>'Og s3a'!F282</f>
        <v>0</v>
      </c>
      <c r="P284" s="1236">
        <f>'Pak3 s1'!J305</f>
        <v>0</v>
      </c>
      <c r="Q284" s="1236" t="str">
        <f t="shared" si="8"/>
        <v/>
      </c>
      <c r="R284" s="31"/>
      <c r="S284" s="48"/>
      <c r="T284" s="502">
        <f>'Og s3a'!G282</f>
        <v>0</v>
      </c>
      <c r="U284" s="57">
        <f>'Og s3a'!D282</f>
        <v>0</v>
      </c>
      <c r="V284" s="295">
        <f>Import!K280</f>
        <v>0</v>
      </c>
      <c r="W284" s="296">
        <f>Import!L280</f>
        <v>0</v>
      </c>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row>
    <row r="285" spans="2:57" ht="20.100000000000001" customHeight="1">
      <c r="B285" s="1245" t="str">
        <f t="shared" si="9"/>
        <v/>
      </c>
      <c r="C285" s="2224">
        <f>'Og s3a'!C283</f>
        <v>0</v>
      </c>
      <c r="D285" s="2225"/>
      <c r="E285" s="2225"/>
      <c r="F285" s="2225"/>
      <c r="G285" s="2225"/>
      <c r="H285" s="2226"/>
      <c r="I285" s="2221">
        <f>'Og s3a'!E283</f>
        <v>0</v>
      </c>
      <c r="J285" s="2222"/>
      <c r="K285" s="2222"/>
      <c r="L285" s="2222"/>
      <c r="M285" s="2222"/>
      <c r="N285" s="2223"/>
      <c r="O285" s="978">
        <f>'Og s3a'!F283</f>
        <v>0</v>
      </c>
      <c r="P285" s="1236">
        <f>'Pak3 s1'!J306</f>
        <v>0</v>
      </c>
      <c r="Q285" s="1236" t="str">
        <f t="shared" si="8"/>
        <v/>
      </c>
      <c r="R285" s="31"/>
      <c r="S285" s="48"/>
      <c r="T285" s="502">
        <f>'Og s3a'!G283</f>
        <v>0</v>
      </c>
      <c r="U285" s="57">
        <f>'Og s3a'!D283</f>
        <v>0</v>
      </c>
      <c r="V285" s="295">
        <f>Import!K281</f>
        <v>0</v>
      </c>
      <c r="W285" s="296">
        <f>Import!L281</f>
        <v>0</v>
      </c>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row>
    <row r="286" spans="2:57" ht="20.100000000000001" customHeight="1">
      <c r="B286" s="1245" t="str">
        <f t="shared" si="9"/>
        <v/>
      </c>
      <c r="C286" s="2224">
        <f>'Og s3a'!C284</f>
        <v>0</v>
      </c>
      <c r="D286" s="2225"/>
      <c r="E286" s="2225"/>
      <c r="F286" s="2225"/>
      <c r="G286" s="2225"/>
      <c r="H286" s="2226"/>
      <c r="I286" s="2221">
        <f>'Og s3a'!E284</f>
        <v>0</v>
      </c>
      <c r="J286" s="2222"/>
      <c r="K286" s="2222"/>
      <c r="L286" s="2222"/>
      <c r="M286" s="2222"/>
      <c r="N286" s="2223"/>
      <c r="O286" s="978">
        <f>'Og s3a'!F284</f>
        <v>0</v>
      </c>
      <c r="P286" s="1236">
        <f>'Pak3 s1'!J307</f>
        <v>0</v>
      </c>
      <c r="Q286" s="1236" t="str">
        <f t="shared" si="8"/>
        <v/>
      </c>
      <c r="R286" s="31"/>
      <c r="S286" s="48"/>
      <c r="T286" s="502">
        <f>'Og s3a'!G284</f>
        <v>0</v>
      </c>
      <c r="U286" s="57">
        <f>'Og s3a'!D284</f>
        <v>0</v>
      </c>
      <c r="V286" s="295">
        <f>Import!K282</f>
        <v>0</v>
      </c>
      <c r="W286" s="296">
        <f>Import!L282</f>
        <v>0</v>
      </c>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row>
    <row r="287" spans="2:57" ht="20.100000000000001" customHeight="1">
      <c r="B287" s="1245" t="str">
        <f t="shared" si="9"/>
        <v/>
      </c>
      <c r="C287" s="2224">
        <f>'Og s3a'!C285</f>
        <v>0</v>
      </c>
      <c r="D287" s="2225"/>
      <c r="E287" s="2225"/>
      <c r="F287" s="2225"/>
      <c r="G287" s="2225"/>
      <c r="H287" s="2226"/>
      <c r="I287" s="2221">
        <f>'Og s3a'!E285</f>
        <v>0</v>
      </c>
      <c r="J287" s="2222"/>
      <c r="K287" s="2222"/>
      <c r="L287" s="2222"/>
      <c r="M287" s="2222"/>
      <c r="N287" s="2223"/>
      <c r="O287" s="978">
        <f>'Og s3a'!F285</f>
        <v>0</v>
      </c>
      <c r="P287" s="1236">
        <f>'Pak3 s1'!J308</f>
        <v>0</v>
      </c>
      <c r="Q287" s="1236" t="str">
        <f t="shared" si="8"/>
        <v/>
      </c>
      <c r="R287" s="31"/>
      <c r="S287" s="48"/>
      <c r="T287" s="502">
        <f>'Og s3a'!G285</f>
        <v>0</v>
      </c>
      <c r="U287" s="57">
        <f>'Og s3a'!D285</f>
        <v>0</v>
      </c>
      <c r="V287" s="295">
        <f>Import!K283</f>
        <v>0</v>
      </c>
      <c r="W287" s="296">
        <f>Import!L283</f>
        <v>0</v>
      </c>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row>
    <row r="288" spans="2:57" ht="20.100000000000001" customHeight="1">
      <c r="B288" s="1245" t="str">
        <f t="shared" si="9"/>
        <v/>
      </c>
      <c r="C288" s="2224">
        <f>'Og s3a'!C286</f>
        <v>0</v>
      </c>
      <c r="D288" s="2225"/>
      <c r="E288" s="2225"/>
      <c r="F288" s="2225"/>
      <c r="G288" s="2225"/>
      <c r="H288" s="2226"/>
      <c r="I288" s="2221">
        <f>'Og s3a'!E286</f>
        <v>0</v>
      </c>
      <c r="J288" s="2222"/>
      <c r="K288" s="2222"/>
      <c r="L288" s="2222"/>
      <c r="M288" s="2222"/>
      <c r="N288" s="2223"/>
      <c r="O288" s="978">
        <f>'Og s3a'!F286</f>
        <v>0</v>
      </c>
      <c r="P288" s="1236">
        <f>'Pak3 s1'!J309</f>
        <v>0</v>
      </c>
      <c r="Q288" s="1236" t="str">
        <f t="shared" si="8"/>
        <v/>
      </c>
      <c r="R288" s="31"/>
      <c r="S288" s="48"/>
      <c r="T288" s="502">
        <f>'Og s3a'!G286</f>
        <v>0</v>
      </c>
      <c r="U288" s="57">
        <f>'Og s3a'!D286</f>
        <v>0</v>
      </c>
      <c r="V288" s="295">
        <f>Import!K284</f>
        <v>0</v>
      </c>
      <c r="W288" s="296">
        <f>Import!L284</f>
        <v>0</v>
      </c>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row>
    <row r="289" spans="2:57" ht="20.100000000000001" customHeight="1">
      <c r="B289" s="1245" t="str">
        <f t="shared" si="9"/>
        <v/>
      </c>
      <c r="C289" s="2224">
        <f>'Og s3a'!C287</f>
        <v>0</v>
      </c>
      <c r="D289" s="2225"/>
      <c r="E289" s="2225"/>
      <c r="F289" s="2225"/>
      <c r="G289" s="2225"/>
      <c r="H289" s="2226"/>
      <c r="I289" s="2221">
        <f>'Og s3a'!E287</f>
        <v>0</v>
      </c>
      <c r="J289" s="2222"/>
      <c r="K289" s="2222"/>
      <c r="L289" s="2222"/>
      <c r="M289" s="2222"/>
      <c r="N289" s="2223"/>
      <c r="O289" s="978">
        <f>'Og s3a'!F287</f>
        <v>0</v>
      </c>
      <c r="P289" s="1236">
        <f>'Pak3 s1'!J310</f>
        <v>0</v>
      </c>
      <c r="Q289" s="1236" t="str">
        <f t="shared" si="8"/>
        <v/>
      </c>
      <c r="R289" s="31"/>
      <c r="S289" s="48"/>
      <c r="T289" s="502">
        <f>'Og s3a'!G287</f>
        <v>0</v>
      </c>
      <c r="U289" s="57">
        <f>'Og s3a'!D287</f>
        <v>0</v>
      </c>
      <c r="V289" s="295">
        <f>Import!K285</f>
        <v>0</v>
      </c>
      <c r="W289" s="296">
        <f>Import!L285</f>
        <v>0</v>
      </c>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row>
    <row r="290" spans="2:57" ht="20.100000000000001" customHeight="1">
      <c r="B290" s="1245" t="str">
        <f t="shared" si="9"/>
        <v/>
      </c>
      <c r="C290" s="2224">
        <f>'Og s3a'!C288</f>
        <v>0</v>
      </c>
      <c r="D290" s="2225"/>
      <c r="E290" s="2225"/>
      <c r="F290" s="2225"/>
      <c r="G290" s="2225"/>
      <c r="H290" s="2226"/>
      <c r="I290" s="2221">
        <f>'Og s3a'!E288</f>
        <v>0</v>
      </c>
      <c r="J290" s="2222"/>
      <c r="K290" s="2222"/>
      <c r="L290" s="2222"/>
      <c r="M290" s="2222"/>
      <c r="N290" s="2223"/>
      <c r="O290" s="978">
        <f>'Og s3a'!F288</f>
        <v>0</v>
      </c>
      <c r="P290" s="1236">
        <f>'Pak3 s1'!J311</f>
        <v>0</v>
      </c>
      <c r="Q290" s="1236" t="str">
        <f t="shared" si="8"/>
        <v/>
      </c>
      <c r="R290" s="31"/>
      <c r="S290" s="48"/>
      <c r="T290" s="502">
        <f>'Og s3a'!G288</f>
        <v>0</v>
      </c>
      <c r="U290" s="57">
        <f>'Og s3a'!D288</f>
        <v>0</v>
      </c>
      <c r="V290" s="295">
        <f>Import!K286</f>
        <v>0</v>
      </c>
      <c r="W290" s="296">
        <f>Import!L286</f>
        <v>0</v>
      </c>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row>
    <row r="291" spans="2:57" ht="20.100000000000001" customHeight="1">
      <c r="B291" s="1245" t="str">
        <f t="shared" si="9"/>
        <v/>
      </c>
      <c r="C291" s="2224">
        <f>'Og s3a'!C289</f>
        <v>0</v>
      </c>
      <c r="D291" s="2225"/>
      <c r="E291" s="2225"/>
      <c r="F291" s="2225"/>
      <c r="G291" s="2225"/>
      <c r="H291" s="2226"/>
      <c r="I291" s="2221">
        <f>'Og s3a'!E289</f>
        <v>0</v>
      </c>
      <c r="J291" s="2222"/>
      <c r="K291" s="2222"/>
      <c r="L291" s="2222"/>
      <c r="M291" s="2222"/>
      <c r="N291" s="2223"/>
      <c r="O291" s="978">
        <f>'Og s3a'!F289</f>
        <v>0</v>
      </c>
      <c r="P291" s="1236">
        <f>'Pak3 s1'!J312</f>
        <v>0</v>
      </c>
      <c r="Q291" s="1236" t="str">
        <f t="shared" si="8"/>
        <v/>
      </c>
      <c r="R291" s="31"/>
      <c r="S291" s="48"/>
      <c r="T291" s="502">
        <f>'Og s3a'!G289</f>
        <v>0</v>
      </c>
      <c r="U291" s="57">
        <f>'Og s3a'!D289</f>
        <v>0</v>
      </c>
      <c r="V291" s="295">
        <f>Import!K287</f>
        <v>0</v>
      </c>
      <c r="W291" s="296">
        <f>Import!L287</f>
        <v>0</v>
      </c>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row>
    <row r="292" spans="2:57" ht="20.100000000000001" customHeight="1">
      <c r="B292" s="1245" t="str">
        <f t="shared" si="9"/>
        <v/>
      </c>
      <c r="C292" s="2224">
        <f>'Og s3a'!C290</f>
        <v>0</v>
      </c>
      <c r="D292" s="2225"/>
      <c r="E292" s="2225"/>
      <c r="F292" s="2225"/>
      <c r="G292" s="2225"/>
      <c r="H292" s="2226"/>
      <c r="I292" s="2221">
        <f>'Og s3a'!E290</f>
        <v>0</v>
      </c>
      <c r="J292" s="2222"/>
      <c r="K292" s="2222"/>
      <c r="L292" s="2222"/>
      <c r="M292" s="2222"/>
      <c r="N292" s="2223"/>
      <c r="O292" s="978">
        <f>'Og s3a'!F290</f>
        <v>0</v>
      </c>
      <c r="P292" s="1236">
        <f>'Pak3 s1'!J313</f>
        <v>0</v>
      </c>
      <c r="Q292" s="1236" t="str">
        <f t="shared" si="8"/>
        <v/>
      </c>
      <c r="R292" s="31"/>
      <c r="S292" s="48"/>
      <c r="T292" s="502">
        <f>'Og s3a'!G290</f>
        <v>0</v>
      </c>
      <c r="U292" s="57">
        <f>'Og s3a'!D290</f>
        <v>0</v>
      </c>
      <c r="V292" s="295">
        <f>Import!K288</f>
        <v>0</v>
      </c>
      <c r="W292" s="296">
        <f>Import!L288</f>
        <v>0</v>
      </c>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row>
    <row r="293" spans="2:57" ht="20.100000000000001" customHeight="1">
      <c r="B293" s="1245" t="str">
        <f t="shared" si="9"/>
        <v/>
      </c>
      <c r="C293" s="2224">
        <f>'Og s3a'!C291</f>
        <v>0</v>
      </c>
      <c r="D293" s="2225"/>
      <c r="E293" s="2225"/>
      <c r="F293" s="2225"/>
      <c r="G293" s="2225"/>
      <c r="H293" s="2226"/>
      <c r="I293" s="2221">
        <f>'Og s3a'!E291</f>
        <v>0</v>
      </c>
      <c r="J293" s="2222"/>
      <c r="K293" s="2222"/>
      <c r="L293" s="2222"/>
      <c r="M293" s="2222"/>
      <c r="N293" s="2223"/>
      <c r="O293" s="978">
        <f>'Og s3a'!F291</f>
        <v>0</v>
      </c>
      <c r="P293" s="1236">
        <f>'Pak3 s1'!J314</f>
        <v>0</v>
      </c>
      <c r="Q293" s="1236" t="str">
        <f t="shared" si="8"/>
        <v/>
      </c>
      <c r="R293" s="31"/>
      <c r="S293" s="48"/>
      <c r="T293" s="502">
        <f>'Og s3a'!G291</f>
        <v>0</v>
      </c>
      <c r="U293" s="57">
        <f>'Og s3a'!D291</f>
        <v>0</v>
      </c>
      <c r="V293" s="295">
        <f>Import!K289</f>
        <v>0</v>
      </c>
      <c r="W293" s="296">
        <f>Import!L289</f>
        <v>0</v>
      </c>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row>
    <row r="294" spans="2:57" ht="20.100000000000001" customHeight="1">
      <c r="B294" s="1245" t="str">
        <f t="shared" si="9"/>
        <v/>
      </c>
      <c r="C294" s="2224">
        <f>'Og s3a'!C292</f>
        <v>0</v>
      </c>
      <c r="D294" s="2225"/>
      <c r="E294" s="2225"/>
      <c r="F294" s="2225"/>
      <c r="G294" s="2225"/>
      <c r="H294" s="2226"/>
      <c r="I294" s="2221">
        <f>'Og s3a'!E292</f>
        <v>0</v>
      </c>
      <c r="J294" s="2222"/>
      <c r="K294" s="2222"/>
      <c r="L294" s="2222"/>
      <c r="M294" s="2222"/>
      <c r="N294" s="2223"/>
      <c r="O294" s="978">
        <f>'Og s3a'!F292</f>
        <v>0</v>
      </c>
      <c r="P294" s="1236">
        <f>'Pak3 s1'!J315</f>
        <v>0</v>
      </c>
      <c r="Q294" s="1236" t="str">
        <f t="shared" si="8"/>
        <v/>
      </c>
      <c r="R294" s="31"/>
      <c r="S294" s="48"/>
      <c r="T294" s="502">
        <f>'Og s3a'!G292</f>
        <v>0</v>
      </c>
      <c r="U294" s="57">
        <f>'Og s3a'!D292</f>
        <v>0</v>
      </c>
      <c r="V294" s="295">
        <f>Import!K290</f>
        <v>0</v>
      </c>
      <c r="W294" s="296">
        <f>Import!L290</f>
        <v>0</v>
      </c>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row>
    <row r="295" spans="2:57" ht="20.100000000000001" customHeight="1">
      <c r="B295" s="1245" t="str">
        <f t="shared" si="9"/>
        <v/>
      </c>
      <c r="C295" s="2224">
        <f>'Og s3a'!C293</f>
        <v>0</v>
      </c>
      <c r="D295" s="2225"/>
      <c r="E295" s="2225"/>
      <c r="F295" s="2225"/>
      <c r="G295" s="2225"/>
      <c r="H295" s="2226"/>
      <c r="I295" s="2221">
        <f>'Og s3a'!E293</f>
        <v>0</v>
      </c>
      <c r="J295" s="2222"/>
      <c r="K295" s="2222"/>
      <c r="L295" s="2222"/>
      <c r="M295" s="2222"/>
      <c r="N295" s="2223"/>
      <c r="O295" s="978">
        <f>'Og s3a'!F293</f>
        <v>0</v>
      </c>
      <c r="P295" s="1236">
        <f>'Pak3 s1'!J316</f>
        <v>0</v>
      </c>
      <c r="Q295" s="1236" t="str">
        <f t="shared" si="8"/>
        <v/>
      </c>
      <c r="R295" s="31"/>
      <c r="S295" s="48"/>
      <c r="T295" s="502">
        <f>'Og s3a'!G293</f>
        <v>0</v>
      </c>
      <c r="U295" s="57">
        <f>'Og s3a'!D293</f>
        <v>0</v>
      </c>
      <c r="V295" s="295">
        <f>Import!K291</f>
        <v>0</v>
      </c>
      <c r="W295" s="296">
        <f>Import!L291</f>
        <v>0</v>
      </c>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row>
    <row r="296" spans="2:57" ht="20.100000000000001" customHeight="1">
      <c r="B296" s="1245" t="str">
        <f t="shared" si="9"/>
        <v/>
      </c>
      <c r="C296" s="2224">
        <f>'Og s3a'!C294</f>
        <v>0</v>
      </c>
      <c r="D296" s="2225"/>
      <c r="E296" s="2225"/>
      <c r="F296" s="2225"/>
      <c r="G296" s="2225"/>
      <c r="H296" s="2226"/>
      <c r="I296" s="2221">
        <f>'Og s3a'!E294</f>
        <v>0</v>
      </c>
      <c r="J296" s="2222"/>
      <c r="K296" s="2222"/>
      <c r="L296" s="2222"/>
      <c r="M296" s="2222"/>
      <c r="N296" s="2223"/>
      <c r="O296" s="978">
        <f>'Og s3a'!F294</f>
        <v>0</v>
      </c>
      <c r="P296" s="1236">
        <f>'Pak3 s1'!J317</f>
        <v>0</v>
      </c>
      <c r="Q296" s="1236" t="str">
        <f t="shared" si="8"/>
        <v/>
      </c>
      <c r="R296" s="31"/>
      <c r="S296" s="48"/>
      <c r="T296" s="502">
        <f>'Og s3a'!G294</f>
        <v>0</v>
      </c>
      <c r="U296" s="57">
        <f>'Og s3a'!D294</f>
        <v>0</v>
      </c>
      <c r="V296" s="295">
        <f>Import!K292</f>
        <v>0</v>
      </c>
      <c r="W296" s="296">
        <f>Import!L292</f>
        <v>0</v>
      </c>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row>
    <row r="297" spans="2:57" ht="20.100000000000001" customHeight="1">
      <c r="B297" s="1245" t="str">
        <f t="shared" si="9"/>
        <v/>
      </c>
      <c r="C297" s="2224">
        <f>'Og s3a'!C295</f>
        <v>0</v>
      </c>
      <c r="D297" s="2225"/>
      <c r="E297" s="2225"/>
      <c r="F297" s="2225"/>
      <c r="G297" s="2225"/>
      <c r="H297" s="2226"/>
      <c r="I297" s="2221">
        <f>'Og s3a'!E295</f>
        <v>0</v>
      </c>
      <c r="J297" s="2222"/>
      <c r="K297" s="2222"/>
      <c r="L297" s="2222"/>
      <c r="M297" s="2222"/>
      <c r="N297" s="2223"/>
      <c r="O297" s="978">
        <f>'Og s3a'!F295</f>
        <v>0</v>
      </c>
      <c r="P297" s="1236">
        <f>'Pak3 s1'!J318</f>
        <v>0</v>
      </c>
      <c r="Q297" s="1236" t="str">
        <f t="shared" si="8"/>
        <v/>
      </c>
      <c r="R297" s="31"/>
      <c r="S297" s="48"/>
      <c r="T297" s="502">
        <f>'Og s3a'!G295</f>
        <v>0</v>
      </c>
      <c r="U297" s="57">
        <f>'Og s3a'!D295</f>
        <v>0</v>
      </c>
      <c r="V297" s="295">
        <f>Import!K293</f>
        <v>0</v>
      </c>
      <c r="W297" s="296">
        <f>Import!L293</f>
        <v>0</v>
      </c>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row>
    <row r="298" spans="2:57" ht="20.100000000000001" customHeight="1">
      <c r="B298" s="1245" t="str">
        <f t="shared" si="9"/>
        <v/>
      </c>
      <c r="C298" s="2224">
        <f>'Og s3a'!C296</f>
        <v>0</v>
      </c>
      <c r="D298" s="2225"/>
      <c r="E298" s="2225"/>
      <c r="F298" s="2225"/>
      <c r="G298" s="2225"/>
      <c r="H298" s="2226"/>
      <c r="I298" s="2221">
        <f>'Og s3a'!E296</f>
        <v>0</v>
      </c>
      <c r="J298" s="2222"/>
      <c r="K298" s="2222"/>
      <c r="L298" s="2222"/>
      <c r="M298" s="2222"/>
      <c r="N298" s="2223"/>
      <c r="O298" s="978">
        <f>'Og s3a'!F296</f>
        <v>0</v>
      </c>
      <c r="P298" s="1236">
        <f>'Pak3 s1'!J319</f>
        <v>0</v>
      </c>
      <c r="Q298" s="1236" t="str">
        <f t="shared" si="8"/>
        <v/>
      </c>
      <c r="R298" s="31"/>
      <c r="S298" s="48"/>
      <c r="T298" s="502">
        <f>'Og s3a'!G296</f>
        <v>0</v>
      </c>
      <c r="U298" s="57">
        <f>'Og s3a'!D296</f>
        <v>0</v>
      </c>
      <c r="V298" s="295">
        <f>Import!K294</f>
        <v>0</v>
      </c>
      <c r="W298" s="296">
        <f>Import!L294</f>
        <v>0</v>
      </c>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row>
    <row r="299" spans="2:57" ht="20.100000000000001" customHeight="1">
      <c r="B299" s="1245" t="str">
        <f t="shared" si="9"/>
        <v/>
      </c>
      <c r="C299" s="2224">
        <f>'Og s3a'!C297</f>
        <v>0</v>
      </c>
      <c r="D299" s="2225"/>
      <c r="E299" s="2225"/>
      <c r="F299" s="2225"/>
      <c r="G299" s="2225"/>
      <c r="H299" s="2226"/>
      <c r="I299" s="2221">
        <f>'Og s3a'!E297</f>
        <v>0</v>
      </c>
      <c r="J299" s="2222"/>
      <c r="K299" s="2222"/>
      <c r="L299" s="2222"/>
      <c r="M299" s="2222"/>
      <c r="N299" s="2223"/>
      <c r="O299" s="978">
        <f>'Og s3a'!F297</f>
        <v>0</v>
      </c>
      <c r="P299" s="1236">
        <f>'Pak3 s1'!J320</f>
        <v>0</v>
      </c>
      <c r="Q299" s="1236" t="str">
        <f t="shared" si="8"/>
        <v/>
      </c>
      <c r="R299" s="31"/>
      <c r="S299" s="48"/>
      <c r="T299" s="502">
        <f>'Og s3a'!G297</f>
        <v>0</v>
      </c>
      <c r="U299" s="57">
        <f>'Og s3a'!D297</f>
        <v>0</v>
      </c>
      <c r="V299" s="295">
        <f>Import!K295</f>
        <v>0</v>
      </c>
      <c r="W299" s="296">
        <f>Import!L295</f>
        <v>0</v>
      </c>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row>
    <row r="300" spans="2:57" ht="20.100000000000001" customHeight="1">
      <c r="B300" s="1245" t="str">
        <f t="shared" si="9"/>
        <v/>
      </c>
      <c r="C300" s="2224">
        <f>'Og s3a'!C298</f>
        <v>0</v>
      </c>
      <c r="D300" s="2225"/>
      <c r="E300" s="2225"/>
      <c r="F300" s="2225"/>
      <c r="G300" s="2225"/>
      <c r="H300" s="2226"/>
      <c r="I300" s="2221">
        <f>'Og s3a'!E298</f>
        <v>0</v>
      </c>
      <c r="J300" s="2222"/>
      <c r="K300" s="2222"/>
      <c r="L300" s="2222"/>
      <c r="M300" s="2222"/>
      <c r="N300" s="2223"/>
      <c r="O300" s="978">
        <f>'Og s3a'!F298</f>
        <v>0</v>
      </c>
      <c r="P300" s="1236">
        <f>'Pak3 s1'!J321</f>
        <v>0</v>
      </c>
      <c r="Q300" s="1236" t="str">
        <f t="shared" si="8"/>
        <v/>
      </c>
      <c r="R300" s="31"/>
      <c r="S300" s="48"/>
      <c r="T300" s="502">
        <f>'Og s3a'!G298</f>
        <v>0</v>
      </c>
      <c r="U300" s="57">
        <f>'Og s3a'!D298</f>
        <v>0</v>
      </c>
      <c r="V300" s="295">
        <f>Import!K296</f>
        <v>0</v>
      </c>
      <c r="W300" s="296">
        <f>Import!L296</f>
        <v>0</v>
      </c>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row>
    <row r="301" spans="2:57" ht="20.100000000000001" customHeight="1">
      <c r="B301" s="1245" t="str">
        <f t="shared" si="9"/>
        <v/>
      </c>
      <c r="C301" s="2224">
        <f>'Og s3a'!C299</f>
        <v>0</v>
      </c>
      <c r="D301" s="2225"/>
      <c r="E301" s="2225"/>
      <c r="F301" s="2225"/>
      <c r="G301" s="2225"/>
      <c r="H301" s="2226"/>
      <c r="I301" s="2221">
        <f>'Og s3a'!E299</f>
        <v>0</v>
      </c>
      <c r="J301" s="2222"/>
      <c r="K301" s="2222"/>
      <c r="L301" s="2222"/>
      <c r="M301" s="2222"/>
      <c r="N301" s="2223"/>
      <c r="O301" s="978">
        <f>'Og s3a'!F299</f>
        <v>0</v>
      </c>
      <c r="P301" s="1236">
        <f>'Pak3 s1'!J322</f>
        <v>0</v>
      </c>
      <c r="Q301" s="1236" t="str">
        <f t="shared" si="8"/>
        <v/>
      </c>
      <c r="R301" s="31"/>
      <c r="S301" s="48"/>
      <c r="T301" s="502">
        <f>'Og s3a'!G299</f>
        <v>0</v>
      </c>
      <c r="U301" s="57">
        <f>'Og s3a'!D299</f>
        <v>0</v>
      </c>
      <c r="V301" s="295">
        <f>Import!K297</f>
        <v>0</v>
      </c>
      <c r="W301" s="296">
        <f>Import!L297</f>
        <v>0</v>
      </c>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row>
    <row r="302" spans="2:57" ht="20.100000000000001" customHeight="1">
      <c r="B302" s="1245" t="str">
        <f t="shared" si="9"/>
        <v/>
      </c>
      <c r="C302" s="2224">
        <f>'Og s3a'!C300</f>
        <v>0</v>
      </c>
      <c r="D302" s="2225"/>
      <c r="E302" s="2225"/>
      <c r="F302" s="2225"/>
      <c r="G302" s="2225"/>
      <c r="H302" s="2226"/>
      <c r="I302" s="2221">
        <f>'Og s3a'!E300</f>
        <v>0</v>
      </c>
      <c r="J302" s="2222"/>
      <c r="K302" s="2222"/>
      <c r="L302" s="2222"/>
      <c r="M302" s="2222"/>
      <c r="N302" s="2223"/>
      <c r="O302" s="978">
        <f>'Og s3a'!F300</f>
        <v>0</v>
      </c>
      <c r="P302" s="1236">
        <f>'Pak3 s1'!J323</f>
        <v>0</v>
      </c>
      <c r="Q302" s="1236" t="str">
        <f t="shared" si="8"/>
        <v/>
      </c>
      <c r="R302" s="31"/>
      <c r="S302" s="48"/>
      <c r="T302" s="502">
        <f>'Og s3a'!G300</f>
        <v>0</v>
      </c>
      <c r="U302" s="57">
        <f>'Og s3a'!D300</f>
        <v>0</v>
      </c>
      <c r="V302" s="295">
        <f>Import!K298</f>
        <v>0</v>
      </c>
      <c r="W302" s="296">
        <f>Import!L298</f>
        <v>0</v>
      </c>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row>
    <row r="303" spans="2:57" ht="20.100000000000001" customHeight="1">
      <c r="B303" s="1245" t="str">
        <f t="shared" si="9"/>
        <v/>
      </c>
      <c r="C303" s="2224">
        <f>'Og s3a'!C301</f>
        <v>0</v>
      </c>
      <c r="D303" s="2225"/>
      <c r="E303" s="2225"/>
      <c r="F303" s="2225"/>
      <c r="G303" s="2225"/>
      <c r="H303" s="2226"/>
      <c r="I303" s="2221">
        <f>'Og s3a'!E301</f>
        <v>0</v>
      </c>
      <c r="J303" s="2222"/>
      <c r="K303" s="2222"/>
      <c r="L303" s="2222"/>
      <c r="M303" s="2222"/>
      <c r="N303" s="2223"/>
      <c r="O303" s="978">
        <f>'Og s3a'!F301</f>
        <v>0</v>
      </c>
      <c r="P303" s="1236">
        <f>'Pak3 s1'!J324</f>
        <v>0</v>
      </c>
      <c r="Q303" s="1236" t="str">
        <f t="shared" si="8"/>
        <v/>
      </c>
      <c r="R303" s="31"/>
      <c r="S303" s="48"/>
      <c r="T303" s="502">
        <f>'Og s3a'!G301</f>
        <v>0</v>
      </c>
      <c r="U303" s="57">
        <f>'Og s3a'!D301</f>
        <v>0</v>
      </c>
      <c r="V303" s="295">
        <f>Import!K299</f>
        <v>0</v>
      </c>
      <c r="W303" s="296">
        <f>Import!L299</f>
        <v>0</v>
      </c>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row>
    <row r="304" spans="2:57" ht="20.100000000000001" customHeight="1">
      <c r="B304" s="1245" t="str">
        <f t="shared" si="9"/>
        <v/>
      </c>
      <c r="C304" s="2224">
        <f>'Og s3a'!C302</f>
        <v>0</v>
      </c>
      <c r="D304" s="2225"/>
      <c r="E304" s="2225"/>
      <c r="F304" s="2225"/>
      <c r="G304" s="2225"/>
      <c r="H304" s="2226"/>
      <c r="I304" s="2221">
        <f>'Og s3a'!E302</f>
        <v>0</v>
      </c>
      <c r="J304" s="2222"/>
      <c r="K304" s="2222"/>
      <c r="L304" s="2222"/>
      <c r="M304" s="2222"/>
      <c r="N304" s="2223"/>
      <c r="O304" s="978">
        <f>'Og s3a'!F302</f>
        <v>0</v>
      </c>
      <c r="P304" s="1236">
        <f>'Pak3 s1'!J325</f>
        <v>0</v>
      </c>
      <c r="Q304" s="1236" t="str">
        <f t="shared" si="8"/>
        <v/>
      </c>
      <c r="R304" s="31"/>
      <c r="S304" s="48"/>
      <c r="T304" s="502">
        <f>'Og s3a'!G302</f>
        <v>0</v>
      </c>
      <c r="U304" s="57">
        <f>'Og s3a'!D302</f>
        <v>0</v>
      </c>
      <c r="V304" s="295">
        <f>Import!K300</f>
        <v>0</v>
      </c>
      <c r="W304" s="296">
        <f>Import!L300</f>
        <v>0</v>
      </c>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row>
    <row r="305" spans="2:57" ht="20.100000000000001" customHeight="1">
      <c r="B305" s="1245" t="str">
        <f t="shared" si="9"/>
        <v/>
      </c>
      <c r="C305" s="2224">
        <f>'Og s3a'!C303</f>
        <v>0</v>
      </c>
      <c r="D305" s="2225"/>
      <c r="E305" s="2225"/>
      <c r="F305" s="2225"/>
      <c r="G305" s="2225"/>
      <c r="H305" s="2226"/>
      <c r="I305" s="2221">
        <f>'Og s3a'!E303</f>
        <v>0</v>
      </c>
      <c r="J305" s="2222"/>
      <c r="K305" s="2222"/>
      <c r="L305" s="2222"/>
      <c r="M305" s="2222"/>
      <c r="N305" s="2223"/>
      <c r="O305" s="978">
        <f>'Og s3a'!F303</f>
        <v>0</v>
      </c>
      <c r="P305" s="1236">
        <f>'Pak3 s1'!J326</f>
        <v>0</v>
      </c>
      <c r="Q305" s="1236" t="str">
        <f t="shared" si="8"/>
        <v/>
      </c>
      <c r="R305" s="31"/>
      <c r="S305" s="48"/>
      <c r="T305" s="502">
        <f>'Og s3a'!G303</f>
        <v>0</v>
      </c>
      <c r="U305" s="57">
        <f>'Og s3a'!D303</f>
        <v>0</v>
      </c>
      <c r="V305" s="295">
        <f>Import!K301</f>
        <v>0</v>
      </c>
      <c r="W305" s="296">
        <f>Import!L301</f>
        <v>0</v>
      </c>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row>
    <row r="306" spans="2:57" ht="20.100000000000001" customHeight="1">
      <c r="B306" s="1245" t="str">
        <f t="shared" si="9"/>
        <v/>
      </c>
      <c r="C306" s="2224">
        <f>'Og s3a'!C304</f>
        <v>0</v>
      </c>
      <c r="D306" s="2225"/>
      <c r="E306" s="2225"/>
      <c r="F306" s="2225"/>
      <c r="G306" s="2225"/>
      <c r="H306" s="2226"/>
      <c r="I306" s="2221">
        <f>'Og s3a'!E304</f>
        <v>0</v>
      </c>
      <c r="J306" s="2222"/>
      <c r="K306" s="2222"/>
      <c r="L306" s="2222"/>
      <c r="M306" s="2222"/>
      <c r="N306" s="2223"/>
      <c r="O306" s="978">
        <f>'Og s3a'!F304</f>
        <v>0</v>
      </c>
      <c r="P306" s="1236">
        <f>'Pak3 s1'!J327</f>
        <v>0</v>
      </c>
      <c r="Q306" s="1236" t="str">
        <f t="shared" si="8"/>
        <v/>
      </c>
      <c r="R306" s="31"/>
      <c r="S306" s="48"/>
      <c r="T306" s="502">
        <f>'Og s3a'!G304</f>
        <v>0</v>
      </c>
      <c r="U306" s="57">
        <f>'Og s3a'!D304</f>
        <v>0</v>
      </c>
      <c r="V306" s="295">
        <f>Import!K302</f>
        <v>0</v>
      </c>
      <c r="W306" s="296">
        <f>Import!L302</f>
        <v>0</v>
      </c>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row>
    <row r="307" spans="2:57" ht="20.100000000000001" customHeight="1">
      <c r="B307" s="1245" t="str">
        <f t="shared" si="9"/>
        <v/>
      </c>
      <c r="C307" s="2224">
        <f>'Og s3a'!C305</f>
        <v>0</v>
      </c>
      <c r="D307" s="2225"/>
      <c r="E307" s="2225"/>
      <c r="F307" s="2225"/>
      <c r="G307" s="2225"/>
      <c r="H307" s="2226"/>
      <c r="I307" s="2221">
        <f>'Og s3a'!E305</f>
        <v>0</v>
      </c>
      <c r="J307" s="2222"/>
      <c r="K307" s="2222"/>
      <c r="L307" s="2222"/>
      <c r="M307" s="2222"/>
      <c r="N307" s="2223"/>
      <c r="O307" s="978">
        <f>'Og s3a'!F305</f>
        <v>0</v>
      </c>
      <c r="P307" s="1236">
        <f>'Pak3 s1'!J328</f>
        <v>0</v>
      </c>
      <c r="Q307" s="1236" t="str">
        <f t="shared" si="8"/>
        <v/>
      </c>
      <c r="R307" s="31"/>
      <c r="S307" s="48"/>
      <c r="T307" s="502">
        <f>'Og s3a'!G305</f>
        <v>0</v>
      </c>
      <c r="U307" s="57">
        <f>'Og s3a'!D305</f>
        <v>0</v>
      </c>
      <c r="V307" s="295">
        <f>Import!K303</f>
        <v>0</v>
      </c>
      <c r="W307" s="296">
        <f>Import!L303</f>
        <v>0</v>
      </c>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row>
    <row r="308" spans="2:57" ht="20.100000000000001" customHeight="1">
      <c r="B308" s="1245" t="str">
        <f t="shared" si="9"/>
        <v/>
      </c>
      <c r="C308" s="2224">
        <f>'Og s3a'!C306</f>
        <v>0</v>
      </c>
      <c r="D308" s="2225"/>
      <c r="E308" s="2225"/>
      <c r="F308" s="2225"/>
      <c r="G308" s="2225"/>
      <c r="H308" s="2226"/>
      <c r="I308" s="2221">
        <f>'Og s3a'!E306</f>
        <v>0</v>
      </c>
      <c r="J308" s="2222"/>
      <c r="K308" s="2222"/>
      <c r="L308" s="2222"/>
      <c r="M308" s="2222"/>
      <c r="N308" s="2223"/>
      <c r="O308" s="978">
        <f>'Og s3a'!F306</f>
        <v>0</v>
      </c>
      <c r="P308" s="1236">
        <f>'Pak3 s1'!J329</f>
        <v>0</v>
      </c>
      <c r="Q308" s="1236" t="str">
        <f t="shared" si="8"/>
        <v/>
      </c>
      <c r="R308" s="31"/>
      <c r="S308" s="48"/>
      <c r="T308" s="502">
        <f>'Og s3a'!G306</f>
        <v>0</v>
      </c>
      <c r="U308" s="57">
        <f>'Og s3a'!D306</f>
        <v>0</v>
      </c>
      <c r="V308" s="295">
        <f>Import!K304</f>
        <v>0</v>
      </c>
      <c r="W308" s="296">
        <f>Import!L304</f>
        <v>0</v>
      </c>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row>
    <row r="309" spans="2:57" ht="20.100000000000001" customHeight="1">
      <c r="B309" s="1245" t="str">
        <f t="shared" si="9"/>
        <v/>
      </c>
      <c r="C309" s="2224">
        <f>'Og s3a'!C307</f>
        <v>0</v>
      </c>
      <c r="D309" s="2225"/>
      <c r="E309" s="2225"/>
      <c r="F309" s="2225"/>
      <c r="G309" s="2225"/>
      <c r="H309" s="2226"/>
      <c r="I309" s="2221">
        <f>'Og s3a'!E307</f>
        <v>0</v>
      </c>
      <c r="J309" s="2222"/>
      <c r="K309" s="2222"/>
      <c r="L309" s="2222"/>
      <c r="M309" s="2222"/>
      <c r="N309" s="2223"/>
      <c r="O309" s="978">
        <f>'Og s3a'!F307</f>
        <v>0</v>
      </c>
      <c r="P309" s="1236">
        <f>'Pak3 s1'!J330</f>
        <v>0</v>
      </c>
      <c r="Q309" s="1236" t="str">
        <f t="shared" si="8"/>
        <v/>
      </c>
      <c r="R309" s="31"/>
      <c r="S309" s="48"/>
      <c r="T309" s="502">
        <f>'Og s3a'!G307</f>
        <v>0</v>
      </c>
      <c r="U309" s="57">
        <f>'Og s3a'!D307</f>
        <v>0</v>
      </c>
      <c r="V309" s="295">
        <f>Import!K305</f>
        <v>0</v>
      </c>
      <c r="W309" s="296">
        <f>Import!L305</f>
        <v>0</v>
      </c>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row>
    <row r="310" spans="2:57" ht="20.100000000000001" customHeight="1">
      <c r="B310" s="1245" t="str">
        <f t="shared" si="9"/>
        <v/>
      </c>
      <c r="C310" s="2224">
        <f>'Og s3a'!C308</f>
        <v>0</v>
      </c>
      <c r="D310" s="2225"/>
      <c r="E310" s="2225"/>
      <c r="F310" s="2225"/>
      <c r="G310" s="2225"/>
      <c r="H310" s="2226"/>
      <c r="I310" s="2221">
        <f>'Og s3a'!E308</f>
        <v>0</v>
      </c>
      <c r="J310" s="2222"/>
      <c r="K310" s="2222"/>
      <c r="L310" s="2222"/>
      <c r="M310" s="2222"/>
      <c r="N310" s="2223"/>
      <c r="O310" s="978">
        <f>'Og s3a'!F308</f>
        <v>0</v>
      </c>
      <c r="P310" s="1236">
        <f>'Pak3 s1'!J331</f>
        <v>0</v>
      </c>
      <c r="Q310" s="1236" t="str">
        <f t="shared" si="8"/>
        <v/>
      </c>
      <c r="R310" s="31"/>
      <c r="S310" s="48"/>
      <c r="T310" s="502">
        <f>'Og s3a'!G308</f>
        <v>0</v>
      </c>
      <c r="U310" s="57">
        <f>'Og s3a'!D308</f>
        <v>0</v>
      </c>
      <c r="V310" s="295">
        <f>Import!K306</f>
        <v>0</v>
      </c>
      <c r="W310" s="296">
        <f>Import!L306</f>
        <v>0</v>
      </c>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row>
    <row r="311" spans="2:57" ht="20.100000000000001" customHeight="1">
      <c r="B311" s="1245" t="str">
        <f t="shared" si="9"/>
        <v/>
      </c>
      <c r="C311" s="2224">
        <f>'Og s3a'!C309</f>
        <v>0</v>
      </c>
      <c r="D311" s="2225"/>
      <c r="E311" s="2225"/>
      <c r="F311" s="2225"/>
      <c r="G311" s="2225"/>
      <c r="H311" s="2226"/>
      <c r="I311" s="2221">
        <f>'Og s3a'!E309</f>
        <v>0</v>
      </c>
      <c r="J311" s="2222"/>
      <c r="K311" s="2222"/>
      <c r="L311" s="2222"/>
      <c r="M311" s="2222"/>
      <c r="N311" s="2223"/>
      <c r="O311" s="978">
        <f>'Og s3a'!F309</f>
        <v>0</v>
      </c>
      <c r="P311" s="1236">
        <f>'Pak3 s1'!J332</f>
        <v>0</v>
      </c>
      <c r="Q311" s="1236" t="str">
        <f t="shared" si="8"/>
        <v/>
      </c>
      <c r="R311" s="31"/>
      <c r="S311" s="48"/>
      <c r="T311" s="502">
        <f>'Og s3a'!G309</f>
        <v>0</v>
      </c>
      <c r="U311" s="57">
        <f>'Og s3a'!D309</f>
        <v>0</v>
      </c>
      <c r="V311" s="295">
        <f>Import!K307</f>
        <v>0</v>
      </c>
      <c r="W311" s="296">
        <f>Import!L307</f>
        <v>0</v>
      </c>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row>
    <row r="312" spans="2:57" ht="20.100000000000001" customHeight="1">
      <c r="B312" s="1245" t="str">
        <f t="shared" si="9"/>
        <v/>
      </c>
      <c r="C312" s="2224">
        <f>'Og s3a'!C310</f>
        <v>0</v>
      </c>
      <c r="D312" s="2225"/>
      <c r="E312" s="2225"/>
      <c r="F312" s="2225"/>
      <c r="G312" s="2225"/>
      <c r="H312" s="2226"/>
      <c r="I312" s="2221">
        <f>'Og s3a'!E310</f>
        <v>0</v>
      </c>
      <c r="J312" s="2222"/>
      <c r="K312" s="2222"/>
      <c r="L312" s="2222"/>
      <c r="M312" s="2222"/>
      <c r="N312" s="2223"/>
      <c r="O312" s="978">
        <f>'Og s3a'!F310</f>
        <v>0</v>
      </c>
      <c r="P312" s="1236">
        <f>'Pak3 s1'!J333</f>
        <v>0</v>
      </c>
      <c r="Q312" s="1236" t="str">
        <f t="shared" si="8"/>
        <v/>
      </c>
      <c r="R312" s="31"/>
      <c r="S312" s="48"/>
      <c r="T312" s="502">
        <f>'Og s3a'!G310</f>
        <v>0</v>
      </c>
      <c r="U312" s="57">
        <f>'Og s3a'!D310</f>
        <v>0</v>
      </c>
      <c r="V312" s="295">
        <f>Import!K308</f>
        <v>0</v>
      </c>
      <c r="W312" s="296">
        <f>Import!L308</f>
        <v>0</v>
      </c>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row>
    <row r="313" spans="2:57" ht="20.100000000000001" customHeight="1">
      <c r="B313" s="1245" t="str">
        <f t="shared" si="9"/>
        <v/>
      </c>
      <c r="C313" s="2224">
        <f>'Og s3a'!C311</f>
        <v>0</v>
      </c>
      <c r="D313" s="2225"/>
      <c r="E313" s="2225"/>
      <c r="F313" s="2225"/>
      <c r="G313" s="2225"/>
      <c r="H313" s="2226"/>
      <c r="I313" s="2221">
        <f>'Og s3a'!E311</f>
        <v>0</v>
      </c>
      <c r="J313" s="2222"/>
      <c r="K313" s="2222"/>
      <c r="L313" s="2222"/>
      <c r="M313" s="2222"/>
      <c r="N313" s="2223"/>
      <c r="O313" s="978">
        <f>'Og s3a'!F311</f>
        <v>0</v>
      </c>
      <c r="P313" s="1236">
        <f>'Pak3 s1'!J334</f>
        <v>0</v>
      </c>
      <c r="Q313" s="1236" t="str">
        <f t="shared" si="8"/>
        <v/>
      </c>
      <c r="R313" s="31"/>
      <c r="S313" s="48"/>
      <c r="T313" s="502">
        <f>'Og s3a'!G311</f>
        <v>0</v>
      </c>
      <c r="U313" s="57">
        <f>'Og s3a'!D311</f>
        <v>0</v>
      </c>
      <c r="V313" s="295">
        <f>Import!K309</f>
        <v>0</v>
      </c>
      <c r="W313" s="296">
        <f>Import!L309</f>
        <v>0</v>
      </c>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row>
    <row r="314" spans="2:57" ht="20.100000000000001" customHeight="1">
      <c r="B314" s="1245" t="str">
        <f t="shared" si="9"/>
        <v/>
      </c>
      <c r="C314" s="2224">
        <f>'Og s3a'!C312</f>
        <v>0</v>
      </c>
      <c r="D314" s="2225"/>
      <c r="E314" s="2225"/>
      <c r="F314" s="2225"/>
      <c r="G314" s="2225"/>
      <c r="H314" s="2226"/>
      <c r="I314" s="2221">
        <f>'Og s3a'!E312</f>
        <v>0</v>
      </c>
      <c r="J314" s="2222"/>
      <c r="K314" s="2222"/>
      <c r="L314" s="2222"/>
      <c r="M314" s="2222"/>
      <c r="N314" s="2223"/>
      <c r="O314" s="978">
        <f>'Og s3a'!F312</f>
        <v>0</v>
      </c>
      <c r="P314" s="1236">
        <f>'Pak3 s1'!J335</f>
        <v>0</v>
      </c>
      <c r="Q314" s="1236" t="str">
        <f t="shared" si="8"/>
        <v/>
      </c>
      <c r="R314" s="31"/>
      <c r="S314" s="48"/>
      <c r="T314" s="502">
        <f>'Og s3a'!G312</f>
        <v>0</v>
      </c>
      <c r="U314" s="57">
        <f>'Og s3a'!D312</f>
        <v>0</v>
      </c>
      <c r="V314" s="295">
        <f>Import!K310</f>
        <v>0</v>
      </c>
      <c r="W314" s="296">
        <f>Import!L310</f>
        <v>0</v>
      </c>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row>
    <row r="315" spans="2:57" ht="20.100000000000001" customHeight="1">
      <c r="B315" s="1245" t="str">
        <f t="shared" si="9"/>
        <v/>
      </c>
      <c r="C315" s="2224">
        <f>'Og s3a'!C313</f>
        <v>0</v>
      </c>
      <c r="D315" s="2225"/>
      <c r="E315" s="2225"/>
      <c r="F315" s="2225"/>
      <c r="G315" s="2225"/>
      <c r="H315" s="2226"/>
      <c r="I315" s="2221">
        <f>'Og s3a'!E313</f>
        <v>0</v>
      </c>
      <c r="J315" s="2222"/>
      <c r="K315" s="2222"/>
      <c r="L315" s="2222"/>
      <c r="M315" s="2222"/>
      <c r="N315" s="2223"/>
      <c r="O315" s="978">
        <f>'Og s3a'!F313</f>
        <v>0</v>
      </c>
      <c r="P315" s="1236">
        <f>'Pak3 s1'!J336</f>
        <v>0</v>
      </c>
      <c r="Q315" s="1236" t="str">
        <f t="shared" si="8"/>
        <v/>
      </c>
      <c r="R315" s="31"/>
      <c r="S315" s="48"/>
      <c r="T315" s="502">
        <f>'Og s3a'!G313</f>
        <v>0</v>
      </c>
      <c r="U315" s="57">
        <f>'Og s3a'!D313</f>
        <v>0</v>
      </c>
      <c r="V315" s="295">
        <f>Import!K311</f>
        <v>0</v>
      </c>
      <c r="W315" s="296">
        <f>Import!L311</f>
        <v>0</v>
      </c>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row>
    <row r="316" spans="2:57" ht="20.100000000000001" customHeight="1">
      <c r="B316" s="1245" t="str">
        <f t="shared" si="9"/>
        <v/>
      </c>
      <c r="C316" s="2224">
        <f>'Og s3a'!C314</f>
        <v>0</v>
      </c>
      <c r="D316" s="2225"/>
      <c r="E316" s="2225"/>
      <c r="F316" s="2225"/>
      <c r="G316" s="2225"/>
      <c r="H316" s="2226"/>
      <c r="I316" s="2221">
        <f>'Og s3a'!E314</f>
        <v>0</v>
      </c>
      <c r="J316" s="2222"/>
      <c r="K316" s="2222"/>
      <c r="L316" s="2222"/>
      <c r="M316" s="2222"/>
      <c r="N316" s="2223"/>
      <c r="O316" s="978">
        <f>'Og s3a'!F314</f>
        <v>0</v>
      </c>
      <c r="P316" s="1236">
        <f>'Pak3 s1'!J337</f>
        <v>0</v>
      </c>
      <c r="Q316" s="1236" t="str">
        <f t="shared" si="8"/>
        <v/>
      </c>
      <c r="R316" s="31"/>
      <c r="S316" s="48"/>
      <c r="T316" s="502">
        <f>'Og s3a'!G314</f>
        <v>0</v>
      </c>
      <c r="U316" s="57">
        <f>'Og s3a'!D314</f>
        <v>0</v>
      </c>
      <c r="V316" s="295">
        <f>Import!K312</f>
        <v>0</v>
      </c>
      <c r="W316" s="296">
        <f>Import!L312</f>
        <v>0</v>
      </c>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row>
    <row r="317" spans="2:57" ht="20.100000000000001" customHeight="1">
      <c r="B317" s="1245" t="str">
        <f t="shared" si="9"/>
        <v/>
      </c>
      <c r="C317" s="2224">
        <f>'Og s3a'!C315</f>
        <v>0</v>
      </c>
      <c r="D317" s="2225"/>
      <c r="E317" s="2225"/>
      <c r="F317" s="2225"/>
      <c r="G317" s="2225"/>
      <c r="H317" s="2226"/>
      <c r="I317" s="2221">
        <f>'Og s3a'!E315</f>
        <v>0</v>
      </c>
      <c r="J317" s="2222"/>
      <c r="K317" s="2222"/>
      <c r="L317" s="2222"/>
      <c r="M317" s="2222"/>
      <c r="N317" s="2223"/>
      <c r="O317" s="978">
        <f>'Og s3a'!F315</f>
        <v>0</v>
      </c>
      <c r="P317" s="1236">
        <f>'Pak3 s1'!J338</f>
        <v>0</v>
      </c>
      <c r="Q317" s="1236" t="str">
        <f t="shared" si="8"/>
        <v/>
      </c>
      <c r="R317" s="31"/>
      <c r="S317" s="48"/>
      <c r="T317" s="502">
        <f>'Og s3a'!G315</f>
        <v>0</v>
      </c>
      <c r="U317" s="57">
        <f>'Og s3a'!D315</f>
        <v>0</v>
      </c>
      <c r="V317" s="295">
        <f>Import!K313</f>
        <v>0</v>
      </c>
      <c r="W317" s="296">
        <f>Import!L313</f>
        <v>0</v>
      </c>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row>
    <row r="318" spans="2:57" ht="20.100000000000001" customHeight="1">
      <c r="B318" s="1245" t="str">
        <f t="shared" si="9"/>
        <v/>
      </c>
      <c r="C318" s="2224">
        <f>'Og s3a'!C316</f>
        <v>0</v>
      </c>
      <c r="D318" s="2225"/>
      <c r="E318" s="2225"/>
      <c r="F318" s="2225"/>
      <c r="G318" s="2225"/>
      <c r="H318" s="2226"/>
      <c r="I318" s="2221">
        <f>'Og s3a'!E316</f>
        <v>0</v>
      </c>
      <c r="J318" s="2222"/>
      <c r="K318" s="2222"/>
      <c r="L318" s="2222"/>
      <c r="M318" s="2222"/>
      <c r="N318" s="2223"/>
      <c r="O318" s="978">
        <f>'Og s3a'!F316</f>
        <v>0</v>
      </c>
      <c r="P318" s="1236">
        <f>'Pak3 s1'!J339</f>
        <v>0</v>
      </c>
      <c r="Q318" s="1236" t="str">
        <f t="shared" si="8"/>
        <v/>
      </c>
      <c r="R318" s="31"/>
      <c r="S318" s="48"/>
      <c r="T318" s="502">
        <f>'Og s3a'!G316</f>
        <v>0</v>
      </c>
      <c r="U318" s="57">
        <f>'Og s3a'!D316</f>
        <v>0</v>
      </c>
      <c r="V318" s="295">
        <f>Import!K314</f>
        <v>0</v>
      </c>
      <c r="W318" s="296">
        <f>Import!L314</f>
        <v>0</v>
      </c>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row>
    <row r="319" spans="2:57" ht="20.100000000000001" customHeight="1">
      <c r="B319" s="1245" t="str">
        <f t="shared" si="9"/>
        <v/>
      </c>
      <c r="C319" s="2224">
        <f>'Og s3a'!C317</f>
        <v>0</v>
      </c>
      <c r="D319" s="2225"/>
      <c r="E319" s="2225"/>
      <c r="F319" s="2225"/>
      <c r="G319" s="2225"/>
      <c r="H319" s="2226"/>
      <c r="I319" s="2221">
        <f>'Og s3a'!E317</f>
        <v>0</v>
      </c>
      <c r="J319" s="2222"/>
      <c r="K319" s="2222"/>
      <c r="L319" s="2222"/>
      <c r="M319" s="2222"/>
      <c r="N319" s="2223"/>
      <c r="O319" s="978">
        <f>'Og s3a'!F317</f>
        <v>0</v>
      </c>
      <c r="P319" s="1236">
        <f>'Pak3 s1'!J340</f>
        <v>0</v>
      </c>
      <c r="Q319" s="1236" t="str">
        <f t="shared" si="8"/>
        <v/>
      </c>
      <c r="R319" s="31"/>
      <c r="S319" s="48"/>
      <c r="T319" s="502">
        <f>'Og s3a'!G317</f>
        <v>0</v>
      </c>
      <c r="U319" s="57">
        <f>'Og s3a'!D317</f>
        <v>0</v>
      </c>
      <c r="V319" s="295">
        <f>Import!K315</f>
        <v>0</v>
      </c>
      <c r="W319" s="296">
        <f>Import!L315</f>
        <v>0</v>
      </c>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row>
    <row r="320" spans="2:57" ht="20.100000000000001" customHeight="1">
      <c r="B320" s="1245" t="str">
        <f t="shared" si="9"/>
        <v/>
      </c>
      <c r="C320" s="2224">
        <f>'Og s3a'!C318</f>
        <v>0</v>
      </c>
      <c r="D320" s="2225"/>
      <c r="E320" s="2225"/>
      <c r="F320" s="2225"/>
      <c r="G320" s="2225"/>
      <c r="H320" s="2226"/>
      <c r="I320" s="2221">
        <f>'Og s3a'!E318</f>
        <v>0</v>
      </c>
      <c r="J320" s="2222"/>
      <c r="K320" s="2222"/>
      <c r="L320" s="2222"/>
      <c r="M320" s="2222"/>
      <c r="N320" s="2223"/>
      <c r="O320" s="978">
        <f>'Og s3a'!F318</f>
        <v>0</v>
      </c>
      <c r="P320" s="1236">
        <f>'Pak3 s1'!J341</f>
        <v>0</v>
      </c>
      <c r="Q320" s="1236" t="str">
        <f t="shared" si="8"/>
        <v/>
      </c>
      <c r="R320" s="31"/>
      <c r="S320" s="48"/>
      <c r="T320" s="502">
        <f>'Og s3a'!G318</f>
        <v>0</v>
      </c>
      <c r="U320" s="57">
        <f>'Og s3a'!D318</f>
        <v>0</v>
      </c>
      <c r="V320" s="295">
        <f>Import!K316</f>
        <v>0</v>
      </c>
      <c r="W320" s="296">
        <f>Import!L316</f>
        <v>0</v>
      </c>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row>
    <row r="321" spans="2:57" ht="20.100000000000001" customHeight="1">
      <c r="B321" s="1245" t="str">
        <f t="shared" si="9"/>
        <v/>
      </c>
      <c r="C321" s="2224">
        <f>'Og s3a'!C319</f>
        <v>0</v>
      </c>
      <c r="D321" s="2225"/>
      <c r="E321" s="2225"/>
      <c r="F321" s="2225"/>
      <c r="G321" s="2225"/>
      <c r="H321" s="2226"/>
      <c r="I321" s="2221">
        <f>'Og s3a'!E319</f>
        <v>0</v>
      </c>
      <c r="J321" s="2222"/>
      <c r="K321" s="2222"/>
      <c r="L321" s="2222"/>
      <c r="M321" s="2222"/>
      <c r="N321" s="2223"/>
      <c r="O321" s="978">
        <f>'Og s3a'!F319</f>
        <v>0</v>
      </c>
      <c r="P321" s="1236">
        <f>'Pak3 s1'!J342</f>
        <v>0</v>
      </c>
      <c r="Q321" s="1236" t="str">
        <f t="shared" si="8"/>
        <v/>
      </c>
      <c r="R321" s="31"/>
      <c r="S321" s="48"/>
      <c r="T321" s="502">
        <f>'Og s3a'!G319</f>
        <v>0</v>
      </c>
      <c r="U321" s="57">
        <f>'Og s3a'!D319</f>
        <v>0</v>
      </c>
      <c r="V321" s="295">
        <f>Import!K317</f>
        <v>0</v>
      </c>
      <c r="W321" s="296">
        <f>Import!L317</f>
        <v>0</v>
      </c>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row>
    <row r="322" spans="2:57" ht="20.100000000000001" customHeight="1">
      <c r="B322" s="1245" t="str">
        <f t="shared" si="9"/>
        <v/>
      </c>
      <c r="C322" s="2224">
        <f>'Og s3a'!C320</f>
        <v>0</v>
      </c>
      <c r="D322" s="2225"/>
      <c r="E322" s="2225"/>
      <c r="F322" s="2225"/>
      <c r="G322" s="2225"/>
      <c r="H322" s="2226"/>
      <c r="I322" s="2221">
        <f>'Og s3a'!E320</f>
        <v>0</v>
      </c>
      <c r="J322" s="2222"/>
      <c r="K322" s="2222"/>
      <c r="L322" s="2222"/>
      <c r="M322" s="2222"/>
      <c r="N322" s="2223"/>
      <c r="O322" s="978">
        <f>'Og s3a'!F320</f>
        <v>0</v>
      </c>
      <c r="P322" s="1236">
        <f>'Pak3 s1'!J343</f>
        <v>0</v>
      </c>
      <c r="Q322" s="1236" t="str">
        <f t="shared" si="8"/>
        <v/>
      </c>
      <c r="R322" s="31"/>
      <c r="S322" s="48"/>
      <c r="T322" s="502">
        <f>'Og s3a'!G320</f>
        <v>0</v>
      </c>
      <c r="U322" s="57">
        <f>'Og s3a'!D320</f>
        <v>0</v>
      </c>
      <c r="V322" s="295">
        <f>Import!K318</f>
        <v>0</v>
      </c>
      <c r="W322" s="296">
        <f>Import!L318</f>
        <v>0</v>
      </c>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row>
    <row r="323" spans="2:57" ht="20.100000000000001" customHeight="1">
      <c r="B323" s="1245" t="str">
        <f t="shared" si="9"/>
        <v/>
      </c>
      <c r="C323" s="2224">
        <f>'Og s3a'!C321</f>
        <v>0</v>
      </c>
      <c r="D323" s="2225"/>
      <c r="E323" s="2225"/>
      <c r="F323" s="2225"/>
      <c r="G323" s="2225"/>
      <c r="H323" s="2226"/>
      <c r="I323" s="2221">
        <f>'Og s3a'!E321</f>
        <v>0</v>
      </c>
      <c r="J323" s="2222"/>
      <c r="K323" s="2222"/>
      <c r="L323" s="2222"/>
      <c r="M323" s="2222"/>
      <c r="N323" s="2223"/>
      <c r="O323" s="978">
        <f>'Og s3a'!F321</f>
        <v>0</v>
      </c>
      <c r="P323" s="1236">
        <f>'Pak3 s1'!J344</f>
        <v>0</v>
      </c>
      <c r="Q323" s="1236" t="str">
        <f t="shared" si="8"/>
        <v/>
      </c>
      <c r="R323" s="31"/>
      <c r="S323" s="48"/>
      <c r="T323" s="502">
        <f>'Og s3a'!G321</f>
        <v>0</v>
      </c>
      <c r="U323" s="57">
        <f>'Og s3a'!D321</f>
        <v>0</v>
      </c>
      <c r="V323" s="295">
        <f>Import!K319</f>
        <v>0</v>
      </c>
      <c r="W323" s="296">
        <f>Import!L319</f>
        <v>0</v>
      </c>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row>
    <row r="324" spans="2:57" ht="20.100000000000001" customHeight="1">
      <c r="B324" s="1245" t="str">
        <f t="shared" si="9"/>
        <v/>
      </c>
      <c r="C324" s="2224">
        <f>'Og s3a'!C322</f>
        <v>0</v>
      </c>
      <c r="D324" s="2225"/>
      <c r="E324" s="2225"/>
      <c r="F324" s="2225"/>
      <c r="G324" s="2225"/>
      <c r="H324" s="2226"/>
      <c r="I324" s="2221">
        <f>'Og s3a'!E322</f>
        <v>0</v>
      </c>
      <c r="J324" s="2222"/>
      <c r="K324" s="2222"/>
      <c r="L324" s="2222"/>
      <c r="M324" s="2222"/>
      <c r="N324" s="2223"/>
      <c r="O324" s="978">
        <f>'Og s3a'!F322</f>
        <v>0</v>
      </c>
      <c r="P324" s="1236">
        <f>'Pak3 s1'!J345</f>
        <v>0</v>
      </c>
      <c r="Q324" s="1236" t="str">
        <f t="shared" si="8"/>
        <v/>
      </c>
      <c r="R324" s="31"/>
      <c r="S324" s="48"/>
      <c r="T324" s="502">
        <f>'Og s3a'!G322</f>
        <v>0</v>
      </c>
      <c r="U324" s="57">
        <f>'Og s3a'!D322</f>
        <v>0</v>
      </c>
      <c r="V324" s="295">
        <f>Import!K320</f>
        <v>0</v>
      </c>
      <c r="W324" s="296">
        <f>Import!L320</f>
        <v>0</v>
      </c>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row>
    <row r="325" spans="2:57" ht="20.100000000000001" customHeight="1">
      <c r="B325" s="1245" t="str">
        <f t="shared" si="9"/>
        <v/>
      </c>
      <c r="C325" s="2224">
        <f>'Og s3a'!C323</f>
        <v>0</v>
      </c>
      <c r="D325" s="2225"/>
      <c r="E325" s="2225"/>
      <c r="F325" s="2225"/>
      <c r="G325" s="2225"/>
      <c r="H325" s="2226"/>
      <c r="I325" s="2221">
        <f>'Og s3a'!E323</f>
        <v>0</v>
      </c>
      <c r="J325" s="2222"/>
      <c r="K325" s="2222"/>
      <c r="L325" s="2222"/>
      <c r="M325" s="2222"/>
      <c r="N325" s="2223"/>
      <c r="O325" s="978">
        <f>'Og s3a'!F323</f>
        <v>0</v>
      </c>
      <c r="P325" s="1236">
        <f>'Pak3 s1'!J346</f>
        <v>0</v>
      </c>
      <c r="Q325" s="1236" t="str">
        <f t="shared" si="8"/>
        <v/>
      </c>
      <c r="R325" s="31"/>
      <c r="S325" s="48"/>
      <c r="T325" s="502">
        <f>'Og s3a'!G323</f>
        <v>0</v>
      </c>
      <c r="U325" s="57">
        <f>'Og s3a'!D323</f>
        <v>0</v>
      </c>
      <c r="V325" s="295">
        <f>Import!K321</f>
        <v>0</v>
      </c>
      <c r="W325" s="296">
        <f>Import!L321</f>
        <v>0</v>
      </c>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row>
    <row r="326" spans="2:57" ht="20.100000000000001" customHeight="1">
      <c r="B326" s="1245" t="str">
        <f t="shared" si="9"/>
        <v/>
      </c>
      <c r="C326" s="2224">
        <f>'Og s3a'!C324</f>
        <v>0</v>
      </c>
      <c r="D326" s="2225"/>
      <c r="E326" s="2225"/>
      <c r="F326" s="2225"/>
      <c r="G326" s="2225"/>
      <c r="H326" s="2226"/>
      <c r="I326" s="2221">
        <f>'Og s3a'!E324</f>
        <v>0</v>
      </c>
      <c r="J326" s="2222"/>
      <c r="K326" s="2222"/>
      <c r="L326" s="2222"/>
      <c r="M326" s="2222"/>
      <c r="N326" s="2223"/>
      <c r="O326" s="978">
        <f>'Og s3a'!F324</f>
        <v>0</v>
      </c>
      <c r="P326" s="1236">
        <f>'Pak3 s1'!J347</f>
        <v>0</v>
      </c>
      <c r="Q326" s="1236" t="str">
        <f t="shared" si="8"/>
        <v/>
      </c>
      <c r="R326" s="31"/>
      <c r="S326" s="48"/>
      <c r="T326" s="502">
        <f>'Og s3a'!G324</f>
        <v>0</v>
      </c>
      <c r="U326" s="57">
        <f>'Og s3a'!D324</f>
        <v>0</v>
      </c>
      <c r="V326" s="295">
        <f>Import!K322</f>
        <v>0</v>
      </c>
      <c r="W326" s="296">
        <f>Import!L322</f>
        <v>0</v>
      </c>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row>
    <row r="327" spans="2:57" ht="20.100000000000001" customHeight="1">
      <c r="B327" s="1245" t="str">
        <f t="shared" si="9"/>
        <v/>
      </c>
      <c r="C327" s="2224">
        <f>'Og s3a'!C325</f>
        <v>0</v>
      </c>
      <c r="D327" s="2225"/>
      <c r="E327" s="2225"/>
      <c r="F327" s="2225"/>
      <c r="G327" s="2225"/>
      <c r="H327" s="2226"/>
      <c r="I327" s="2221">
        <f>'Og s3a'!E325</f>
        <v>0</v>
      </c>
      <c r="J327" s="2222"/>
      <c r="K327" s="2222"/>
      <c r="L327" s="2222"/>
      <c r="M327" s="2222"/>
      <c r="N327" s="2223"/>
      <c r="O327" s="978">
        <f>'Og s3a'!F325</f>
        <v>0</v>
      </c>
      <c r="P327" s="1236">
        <f>'Pak3 s1'!J348</f>
        <v>0</v>
      </c>
      <c r="Q327" s="1236" t="str">
        <f t="shared" si="8"/>
        <v/>
      </c>
      <c r="R327" s="31"/>
      <c r="S327" s="48"/>
      <c r="T327" s="502">
        <f>'Og s3a'!G325</f>
        <v>0</v>
      </c>
      <c r="U327" s="57">
        <f>'Og s3a'!D325</f>
        <v>0</v>
      </c>
      <c r="V327" s="295">
        <f>Import!K323</f>
        <v>0</v>
      </c>
      <c r="W327" s="296">
        <f>Import!L323</f>
        <v>0</v>
      </c>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row>
    <row r="328" spans="2:57" ht="20.100000000000001" customHeight="1">
      <c r="B328" s="1245" t="str">
        <f t="shared" si="9"/>
        <v/>
      </c>
      <c r="C328" s="2224">
        <f>'Og s3a'!C326</f>
        <v>0</v>
      </c>
      <c r="D328" s="2225"/>
      <c r="E328" s="2225"/>
      <c r="F328" s="2225"/>
      <c r="G328" s="2225"/>
      <c r="H328" s="2226"/>
      <c r="I328" s="2221">
        <f>'Og s3a'!E326</f>
        <v>0</v>
      </c>
      <c r="J328" s="2222"/>
      <c r="K328" s="2222"/>
      <c r="L328" s="2222"/>
      <c r="M328" s="2222"/>
      <c r="N328" s="2223"/>
      <c r="O328" s="978">
        <f>'Og s3a'!F326</f>
        <v>0</v>
      </c>
      <c r="P328" s="1236">
        <f>'Pak3 s1'!J349</f>
        <v>0</v>
      </c>
      <c r="Q328" s="1236" t="str">
        <f t="shared" si="8"/>
        <v/>
      </c>
      <c r="R328" s="31"/>
      <c r="S328" s="48"/>
      <c r="T328" s="502">
        <f>'Og s3a'!G326</f>
        <v>0</v>
      </c>
      <c r="U328" s="57">
        <f>'Og s3a'!D326</f>
        <v>0</v>
      </c>
      <c r="V328" s="295">
        <f>Import!K324</f>
        <v>0</v>
      </c>
      <c r="W328" s="296">
        <f>Import!L324</f>
        <v>0</v>
      </c>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row>
    <row r="329" spans="2:57" ht="20.100000000000001" customHeight="1">
      <c r="B329" s="1245" t="str">
        <f t="shared" si="9"/>
        <v/>
      </c>
      <c r="C329" s="2224">
        <f>'Og s3a'!C327</f>
        <v>0</v>
      </c>
      <c r="D329" s="2225"/>
      <c r="E329" s="2225"/>
      <c r="F329" s="2225"/>
      <c r="G329" s="2225"/>
      <c r="H329" s="2226"/>
      <c r="I329" s="2221">
        <f>'Og s3a'!E327</f>
        <v>0</v>
      </c>
      <c r="J329" s="2222"/>
      <c r="K329" s="2222"/>
      <c r="L329" s="2222"/>
      <c r="M329" s="2222"/>
      <c r="N329" s="2223"/>
      <c r="O329" s="978">
        <f>'Og s3a'!F327</f>
        <v>0</v>
      </c>
      <c r="P329" s="1236">
        <f>'Pak3 s1'!J350</f>
        <v>0</v>
      </c>
      <c r="Q329" s="1236" t="str">
        <f t="shared" ref="Q329:Q392" si="10">IF(AND(V329=0,W329=0),"",IF(AND(V329&gt;0,W329=0),V329,IF(AND(V329=0,W329&gt;0),W329,IF(AND(V329&gt;0,W329&gt;0),"Nie może być pak. 4 i 5 jednocześnie."))))</f>
        <v/>
      </c>
      <c r="R329" s="31"/>
      <c r="S329" s="48"/>
      <c r="T329" s="502">
        <f>'Og s3a'!G327</f>
        <v>0</v>
      </c>
      <c r="U329" s="57">
        <f>'Og s3a'!D327</f>
        <v>0</v>
      </c>
      <c r="V329" s="295">
        <f>Import!K325</f>
        <v>0</v>
      </c>
      <c r="W329" s="296">
        <f>Import!L325</f>
        <v>0</v>
      </c>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row>
    <row r="330" spans="2:57" ht="20.100000000000001" customHeight="1">
      <c r="B330" s="1245" t="str">
        <f t="shared" ref="B330:B393" si="11">IF(O330&gt;0,"Wypełnione","")</f>
        <v/>
      </c>
      <c r="C330" s="2224">
        <f>'Og s3a'!C328</f>
        <v>0</v>
      </c>
      <c r="D330" s="2225"/>
      <c r="E330" s="2225"/>
      <c r="F330" s="2225"/>
      <c r="G330" s="2225"/>
      <c r="H330" s="2226"/>
      <c r="I330" s="2221">
        <f>'Og s3a'!E328</f>
        <v>0</v>
      </c>
      <c r="J330" s="2222"/>
      <c r="K330" s="2222"/>
      <c r="L330" s="2222"/>
      <c r="M330" s="2222"/>
      <c r="N330" s="2223"/>
      <c r="O330" s="978">
        <f>'Og s3a'!F328</f>
        <v>0</v>
      </c>
      <c r="P330" s="1236">
        <f>'Pak3 s1'!J351</f>
        <v>0</v>
      </c>
      <c r="Q330" s="1236" t="str">
        <f t="shared" si="10"/>
        <v/>
      </c>
      <c r="R330" s="31"/>
      <c r="S330" s="48"/>
      <c r="T330" s="502">
        <f>'Og s3a'!G328</f>
        <v>0</v>
      </c>
      <c r="U330" s="57">
        <f>'Og s3a'!D328</f>
        <v>0</v>
      </c>
      <c r="V330" s="295">
        <f>Import!K326</f>
        <v>0</v>
      </c>
      <c r="W330" s="296">
        <f>Import!L326</f>
        <v>0</v>
      </c>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row>
    <row r="331" spans="2:57" ht="20.100000000000001" customHeight="1">
      <c r="B331" s="1245" t="str">
        <f t="shared" si="11"/>
        <v/>
      </c>
      <c r="C331" s="2224">
        <f>'Og s3a'!C329</f>
        <v>0</v>
      </c>
      <c r="D331" s="2225"/>
      <c r="E331" s="2225"/>
      <c r="F331" s="2225"/>
      <c r="G331" s="2225"/>
      <c r="H331" s="2226"/>
      <c r="I331" s="2221">
        <f>'Og s3a'!E329</f>
        <v>0</v>
      </c>
      <c r="J331" s="2222"/>
      <c r="K331" s="2222"/>
      <c r="L331" s="2222"/>
      <c r="M331" s="2222"/>
      <c r="N331" s="2223"/>
      <c r="O331" s="978">
        <f>'Og s3a'!F329</f>
        <v>0</v>
      </c>
      <c r="P331" s="1236">
        <f>'Pak3 s1'!J352</f>
        <v>0</v>
      </c>
      <c r="Q331" s="1236" t="str">
        <f t="shared" si="10"/>
        <v/>
      </c>
      <c r="R331" s="31"/>
      <c r="S331" s="48"/>
      <c r="T331" s="502">
        <f>'Og s3a'!G329</f>
        <v>0</v>
      </c>
      <c r="U331" s="57">
        <f>'Og s3a'!D329</f>
        <v>0</v>
      </c>
      <c r="V331" s="295">
        <f>Import!K327</f>
        <v>0</v>
      </c>
      <c r="W331" s="296">
        <f>Import!L327</f>
        <v>0</v>
      </c>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row>
    <row r="332" spans="2:57" ht="20.100000000000001" customHeight="1">
      <c r="B332" s="1245" t="str">
        <f t="shared" si="11"/>
        <v/>
      </c>
      <c r="C332" s="2224">
        <f>'Og s3a'!C330</f>
        <v>0</v>
      </c>
      <c r="D332" s="2225"/>
      <c r="E332" s="2225"/>
      <c r="F332" s="2225"/>
      <c r="G332" s="2225"/>
      <c r="H332" s="2226"/>
      <c r="I332" s="2221">
        <f>'Og s3a'!E330</f>
        <v>0</v>
      </c>
      <c r="J332" s="2222"/>
      <c r="K332" s="2222"/>
      <c r="L332" s="2222"/>
      <c r="M332" s="2222"/>
      <c r="N332" s="2223"/>
      <c r="O332" s="978">
        <f>'Og s3a'!F330</f>
        <v>0</v>
      </c>
      <c r="P332" s="1236">
        <f>'Pak3 s1'!J353</f>
        <v>0</v>
      </c>
      <c r="Q332" s="1236" t="str">
        <f t="shared" si="10"/>
        <v/>
      </c>
      <c r="R332" s="31"/>
      <c r="S332" s="48"/>
      <c r="T332" s="502">
        <f>'Og s3a'!G330</f>
        <v>0</v>
      </c>
      <c r="U332" s="57">
        <f>'Og s3a'!D330</f>
        <v>0</v>
      </c>
      <c r="V332" s="295">
        <f>Import!K328</f>
        <v>0</v>
      </c>
      <c r="W332" s="296">
        <f>Import!L328</f>
        <v>0</v>
      </c>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row>
    <row r="333" spans="2:57" ht="20.100000000000001" customHeight="1">
      <c r="B333" s="1245" t="str">
        <f t="shared" si="11"/>
        <v/>
      </c>
      <c r="C333" s="2224">
        <f>'Og s3a'!C331</f>
        <v>0</v>
      </c>
      <c r="D333" s="2225"/>
      <c r="E333" s="2225"/>
      <c r="F333" s="2225"/>
      <c r="G333" s="2225"/>
      <c r="H333" s="2226"/>
      <c r="I333" s="2221">
        <f>'Og s3a'!E331</f>
        <v>0</v>
      </c>
      <c r="J333" s="2222"/>
      <c r="K333" s="2222"/>
      <c r="L333" s="2222"/>
      <c r="M333" s="2222"/>
      <c r="N333" s="2223"/>
      <c r="O333" s="978">
        <f>'Og s3a'!F331</f>
        <v>0</v>
      </c>
      <c r="P333" s="1236">
        <f>'Pak3 s1'!J354</f>
        <v>0</v>
      </c>
      <c r="Q333" s="1236" t="str">
        <f t="shared" si="10"/>
        <v/>
      </c>
      <c r="R333" s="31"/>
      <c r="S333" s="48"/>
      <c r="T333" s="502">
        <f>'Og s3a'!G331</f>
        <v>0</v>
      </c>
      <c r="U333" s="57">
        <f>'Og s3a'!D331</f>
        <v>0</v>
      </c>
      <c r="V333" s="295">
        <f>Import!K329</f>
        <v>0</v>
      </c>
      <c r="W333" s="296">
        <f>Import!L329</f>
        <v>0</v>
      </c>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row>
    <row r="334" spans="2:57" ht="20.100000000000001" customHeight="1">
      <c r="B334" s="1245" t="str">
        <f t="shared" si="11"/>
        <v/>
      </c>
      <c r="C334" s="2224">
        <f>'Og s3a'!C332</f>
        <v>0</v>
      </c>
      <c r="D334" s="2225"/>
      <c r="E334" s="2225"/>
      <c r="F334" s="2225"/>
      <c r="G334" s="2225"/>
      <c r="H334" s="2226"/>
      <c r="I334" s="2221">
        <f>'Og s3a'!E332</f>
        <v>0</v>
      </c>
      <c r="J334" s="2222"/>
      <c r="K334" s="2222"/>
      <c r="L334" s="2222"/>
      <c r="M334" s="2222"/>
      <c r="N334" s="2223"/>
      <c r="O334" s="978">
        <f>'Og s3a'!F332</f>
        <v>0</v>
      </c>
      <c r="P334" s="1236">
        <f>'Pak3 s1'!J355</f>
        <v>0</v>
      </c>
      <c r="Q334" s="1236" t="str">
        <f t="shared" si="10"/>
        <v/>
      </c>
      <c r="R334" s="31"/>
      <c r="S334" s="48"/>
      <c r="T334" s="502">
        <f>'Og s3a'!G332</f>
        <v>0</v>
      </c>
      <c r="U334" s="57">
        <f>'Og s3a'!D332</f>
        <v>0</v>
      </c>
      <c r="V334" s="295">
        <f>Import!K330</f>
        <v>0</v>
      </c>
      <c r="W334" s="296">
        <f>Import!L330</f>
        <v>0</v>
      </c>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row>
    <row r="335" spans="2:57" ht="20.100000000000001" customHeight="1">
      <c r="B335" s="1245" t="str">
        <f t="shared" si="11"/>
        <v/>
      </c>
      <c r="C335" s="2224">
        <f>'Og s3a'!C333</f>
        <v>0</v>
      </c>
      <c r="D335" s="2225"/>
      <c r="E335" s="2225"/>
      <c r="F335" s="2225"/>
      <c r="G335" s="2225"/>
      <c r="H335" s="2226"/>
      <c r="I335" s="2221">
        <f>'Og s3a'!E333</f>
        <v>0</v>
      </c>
      <c r="J335" s="2222"/>
      <c r="K335" s="2222"/>
      <c r="L335" s="2222"/>
      <c r="M335" s="2222"/>
      <c r="N335" s="2223"/>
      <c r="O335" s="978">
        <f>'Og s3a'!F333</f>
        <v>0</v>
      </c>
      <c r="P335" s="1236">
        <f>'Pak3 s1'!J356</f>
        <v>0</v>
      </c>
      <c r="Q335" s="1236" t="str">
        <f t="shared" si="10"/>
        <v/>
      </c>
      <c r="R335" s="31"/>
      <c r="S335" s="48"/>
      <c r="T335" s="502">
        <f>'Og s3a'!G333</f>
        <v>0</v>
      </c>
      <c r="U335" s="57">
        <f>'Og s3a'!D333</f>
        <v>0</v>
      </c>
      <c r="V335" s="295">
        <f>Import!K331</f>
        <v>0</v>
      </c>
      <c r="W335" s="296">
        <f>Import!L331</f>
        <v>0</v>
      </c>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row>
    <row r="336" spans="2:57" ht="20.100000000000001" customHeight="1">
      <c r="B336" s="1245" t="str">
        <f t="shared" si="11"/>
        <v/>
      </c>
      <c r="C336" s="2224">
        <f>'Og s3a'!C334</f>
        <v>0</v>
      </c>
      <c r="D336" s="2225"/>
      <c r="E336" s="2225"/>
      <c r="F336" s="2225"/>
      <c r="G336" s="2225"/>
      <c r="H336" s="2226"/>
      <c r="I336" s="2221">
        <f>'Og s3a'!E334</f>
        <v>0</v>
      </c>
      <c r="J336" s="2222"/>
      <c r="K336" s="2222"/>
      <c r="L336" s="2222"/>
      <c r="M336" s="2222"/>
      <c r="N336" s="2223"/>
      <c r="O336" s="978">
        <f>'Og s3a'!F334</f>
        <v>0</v>
      </c>
      <c r="P336" s="1236">
        <f>'Pak3 s1'!J357</f>
        <v>0</v>
      </c>
      <c r="Q336" s="1236" t="str">
        <f t="shared" si="10"/>
        <v/>
      </c>
      <c r="R336" s="31"/>
      <c r="S336" s="48"/>
      <c r="T336" s="502">
        <f>'Og s3a'!G334</f>
        <v>0</v>
      </c>
      <c r="U336" s="57">
        <f>'Og s3a'!D334</f>
        <v>0</v>
      </c>
      <c r="V336" s="295">
        <f>Import!K332</f>
        <v>0</v>
      </c>
      <c r="W336" s="296">
        <f>Import!L332</f>
        <v>0</v>
      </c>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row>
    <row r="337" spans="2:57" ht="20.100000000000001" customHeight="1">
      <c r="B337" s="1245" t="str">
        <f t="shared" si="11"/>
        <v/>
      </c>
      <c r="C337" s="2224">
        <f>'Og s3a'!C335</f>
        <v>0</v>
      </c>
      <c r="D337" s="2225"/>
      <c r="E337" s="2225"/>
      <c r="F337" s="2225"/>
      <c r="G337" s="2225"/>
      <c r="H337" s="2226"/>
      <c r="I337" s="2221">
        <f>'Og s3a'!E335</f>
        <v>0</v>
      </c>
      <c r="J337" s="2222"/>
      <c r="K337" s="2222"/>
      <c r="L337" s="2222"/>
      <c r="M337" s="2222"/>
      <c r="N337" s="2223"/>
      <c r="O337" s="978">
        <f>'Og s3a'!F335</f>
        <v>0</v>
      </c>
      <c r="P337" s="1236">
        <f>'Pak3 s1'!J358</f>
        <v>0</v>
      </c>
      <c r="Q337" s="1236" t="str">
        <f t="shared" si="10"/>
        <v/>
      </c>
      <c r="R337" s="31"/>
      <c r="S337" s="48"/>
      <c r="T337" s="502">
        <f>'Og s3a'!G335</f>
        <v>0</v>
      </c>
      <c r="U337" s="57">
        <f>'Og s3a'!D335</f>
        <v>0</v>
      </c>
      <c r="V337" s="295">
        <f>Import!K333</f>
        <v>0</v>
      </c>
      <c r="W337" s="296">
        <f>Import!L333</f>
        <v>0</v>
      </c>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row>
    <row r="338" spans="2:57" ht="20.100000000000001" customHeight="1">
      <c r="B338" s="1245" t="str">
        <f t="shared" si="11"/>
        <v/>
      </c>
      <c r="C338" s="2224">
        <f>'Og s3a'!C336</f>
        <v>0</v>
      </c>
      <c r="D338" s="2225"/>
      <c r="E338" s="2225"/>
      <c r="F338" s="2225"/>
      <c r="G338" s="2225"/>
      <c r="H338" s="2226"/>
      <c r="I338" s="2221">
        <f>'Og s3a'!E336</f>
        <v>0</v>
      </c>
      <c r="J338" s="2222"/>
      <c r="K338" s="2222"/>
      <c r="L338" s="2222"/>
      <c r="M338" s="2222"/>
      <c r="N338" s="2223"/>
      <c r="O338" s="978">
        <f>'Og s3a'!F336</f>
        <v>0</v>
      </c>
      <c r="P338" s="1236">
        <f>'Pak3 s1'!J359</f>
        <v>0</v>
      </c>
      <c r="Q338" s="1236" t="str">
        <f t="shared" si="10"/>
        <v/>
      </c>
      <c r="R338" s="31"/>
      <c r="S338" s="48"/>
      <c r="T338" s="502">
        <f>'Og s3a'!G336</f>
        <v>0</v>
      </c>
      <c r="U338" s="57">
        <f>'Og s3a'!D336</f>
        <v>0</v>
      </c>
      <c r="V338" s="295">
        <f>Import!K334</f>
        <v>0</v>
      </c>
      <c r="W338" s="296">
        <f>Import!L334</f>
        <v>0</v>
      </c>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row>
    <row r="339" spans="2:57" ht="20.100000000000001" customHeight="1">
      <c r="B339" s="1245" t="str">
        <f t="shared" si="11"/>
        <v/>
      </c>
      <c r="C339" s="2224">
        <f>'Og s3a'!C337</f>
        <v>0</v>
      </c>
      <c r="D339" s="2225"/>
      <c r="E339" s="2225"/>
      <c r="F339" s="2225"/>
      <c r="G339" s="2225"/>
      <c r="H339" s="2226"/>
      <c r="I339" s="2221">
        <f>'Og s3a'!E337</f>
        <v>0</v>
      </c>
      <c r="J339" s="2222"/>
      <c r="K339" s="2222"/>
      <c r="L339" s="2222"/>
      <c r="M339" s="2222"/>
      <c r="N339" s="2223"/>
      <c r="O339" s="978">
        <f>'Og s3a'!F337</f>
        <v>0</v>
      </c>
      <c r="P339" s="1236">
        <f>'Pak3 s1'!J360</f>
        <v>0</v>
      </c>
      <c r="Q339" s="1236" t="str">
        <f t="shared" si="10"/>
        <v/>
      </c>
      <c r="R339" s="31"/>
      <c r="S339" s="48"/>
      <c r="T339" s="502">
        <f>'Og s3a'!G337</f>
        <v>0</v>
      </c>
      <c r="U339" s="57">
        <f>'Og s3a'!D337</f>
        <v>0</v>
      </c>
      <c r="V339" s="295">
        <f>Import!K335</f>
        <v>0</v>
      </c>
      <c r="W339" s="296">
        <f>Import!L335</f>
        <v>0</v>
      </c>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row>
    <row r="340" spans="2:57" ht="20.100000000000001" customHeight="1">
      <c r="B340" s="1245" t="str">
        <f t="shared" si="11"/>
        <v/>
      </c>
      <c r="C340" s="2224">
        <f>'Og s3a'!C338</f>
        <v>0</v>
      </c>
      <c r="D340" s="2225"/>
      <c r="E340" s="2225"/>
      <c r="F340" s="2225"/>
      <c r="G340" s="2225"/>
      <c r="H340" s="2226"/>
      <c r="I340" s="2221">
        <f>'Og s3a'!E338</f>
        <v>0</v>
      </c>
      <c r="J340" s="2222"/>
      <c r="K340" s="2222"/>
      <c r="L340" s="2222"/>
      <c r="M340" s="2222"/>
      <c r="N340" s="2223"/>
      <c r="O340" s="978">
        <f>'Og s3a'!F338</f>
        <v>0</v>
      </c>
      <c r="P340" s="1236">
        <f>'Pak3 s1'!J361</f>
        <v>0</v>
      </c>
      <c r="Q340" s="1236" t="str">
        <f t="shared" si="10"/>
        <v/>
      </c>
      <c r="R340" s="31"/>
      <c r="S340" s="48"/>
      <c r="T340" s="502">
        <f>'Og s3a'!G338</f>
        <v>0</v>
      </c>
      <c r="U340" s="57">
        <f>'Og s3a'!D338</f>
        <v>0</v>
      </c>
      <c r="V340" s="295">
        <f>Import!K336</f>
        <v>0</v>
      </c>
      <c r="W340" s="296">
        <f>Import!L336</f>
        <v>0</v>
      </c>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row>
    <row r="341" spans="2:57" ht="20.100000000000001" customHeight="1">
      <c r="B341" s="1245" t="str">
        <f t="shared" si="11"/>
        <v/>
      </c>
      <c r="C341" s="2224">
        <f>'Og s3a'!C339</f>
        <v>0</v>
      </c>
      <c r="D341" s="2225"/>
      <c r="E341" s="2225"/>
      <c r="F341" s="2225"/>
      <c r="G341" s="2225"/>
      <c r="H341" s="2226"/>
      <c r="I341" s="2221">
        <f>'Og s3a'!E339</f>
        <v>0</v>
      </c>
      <c r="J341" s="2222"/>
      <c r="K341" s="2222"/>
      <c r="L341" s="2222"/>
      <c r="M341" s="2222"/>
      <c r="N341" s="2223"/>
      <c r="O341" s="978">
        <f>'Og s3a'!F339</f>
        <v>0</v>
      </c>
      <c r="P341" s="1236">
        <f>'Pak3 s1'!J362</f>
        <v>0</v>
      </c>
      <c r="Q341" s="1236" t="str">
        <f t="shared" si="10"/>
        <v/>
      </c>
      <c r="R341" s="31"/>
      <c r="S341" s="48"/>
      <c r="T341" s="502">
        <f>'Og s3a'!G339</f>
        <v>0</v>
      </c>
      <c r="U341" s="57">
        <f>'Og s3a'!D339</f>
        <v>0</v>
      </c>
      <c r="V341" s="295">
        <f>Import!K337</f>
        <v>0</v>
      </c>
      <c r="W341" s="296">
        <f>Import!L337</f>
        <v>0</v>
      </c>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row>
    <row r="342" spans="2:57" ht="20.100000000000001" customHeight="1">
      <c r="B342" s="1245" t="str">
        <f t="shared" si="11"/>
        <v/>
      </c>
      <c r="C342" s="2224">
        <f>'Og s3a'!C340</f>
        <v>0</v>
      </c>
      <c r="D342" s="2225"/>
      <c r="E342" s="2225"/>
      <c r="F342" s="2225"/>
      <c r="G342" s="2225"/>
      <c r="H342" s="2226"/>
      <c r="I342" s="2221">
        <f>'Og s3a'!E340</f>
        <v>0</v>
      </c>
      <c r="J342" s="2222"/>
      <c r="K342" s="2222"/>
      <c r="L342" s="2222"/>
      <c r="M342" s="2222"/>
      <c r="N342" s="2223"/>
      <c r="O342" s="978">
        <f>'Og s3a'!F340</f>
        <v>0</v>
      </c>
      <c r="P342" s="1236">
        <f>'Pak3 s1'!J363</f>
        <v>0</v>
      </c>
      <c r="Q342" s="1236" t="str">
        <f t="shared" si="10"/>
        <v/>
      </c>
      <c r="R342" s="31"/>
      <c r="S342" s="48"/>
      <c r="T342" s="502">
        <f>'Og s3a'!G340</f>
        <v>0</v>
      </c>
      <c r="U342" s="57">
        <f>'Og s3a'!D340</f>
        <v>0</v>
      </c>
      <c r="V342" s="295">
        <f>Import!K338</f>
        <v>0</v>
      </c>
      <c r="W342" s="296">
        <f>Import!L338</f>
        <v>0</v>
      </c>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row>
    <row r="343" spans="2:57" ht="20.100000000000001" customHeight="1">
      <c r="B343" s="1245" t="str">
        <f t="shared" si="11"/>
        <v/>
      </c>
      <c r="C343" s="2224">
        <f>'Og s3a'!C341</f>
        <v>0</v>
      </c>
      <c r="D343" s="2225"/>
      <c r="E343" s="2225"/>
      <c r="F343" s="2225"/>
      <c r="G343" s="2225"/>
      <c r="H343" s="2226"/>
      <c r="I343" s="2221">
        <f>'Og s3a'!E341</f>
        <v>0</v>
      </c>
      <c r="J343" s="2222"/>
      <c r="K343" s="2222"/>
      <c r="L343" s="2222"/>
      <c r="M343" s="2222"/>
      <c r="N343" s="2223"/>
      <c r="O343" s="978">
        <f>'Og s3a'!F341</f>
        <v>0</v>
      </c>
      <c r="P343" s="1236">
        <f>'Pak3 s1'!J364</f>
        <v>0</v>
      </c>
      <c r="Q343" s="1236" t="str">
        <f t="shared" si="10"/>
        <v/>
      </c>
      <c r="R343" s="31"/>
      <c r="S343" s="48"/>
      <c r="T343" s="502">
        <f>'Og s3a'!G341</f>
        <v>0</v>
      </c>
      <c r="U343" s="57">
        <f>'Og s3a'!D341</f>
        <v>0</v>
      </c>
      <c r="V343" s="295">
        <f>Import!K339</f>
        <v>0</v>
      </c>
      <c r="W343" s="296">
        <f>Import!L339</f>
        <v>0</v>
      </c>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row>
    <row r="344" spans="2:57" ht="20.100000000000001" customHeight="1">
      <c r="B344" s="1245" t="str">
        <f t="shared" si="11"/>
        <v/>
      </c>
      <c r="C344" s="2224">
        <f>'Og s3a'!C342</f>
        <v>0</v>
      </c>
      <c r="D344" s="2225"/>
      <c r="E344" s="2225"/>
      <c r="F344" s="2225"/>
      <c r="G344" s="2225"/>
      <c r="H344" s="2226"/>
      <c r="I344" s="2221">
        <f>'Og s3a'!E342</f>
        <v>0</v>
      </c>
      <c r="J344" s="2222"/>
      <c r="K344" s="2222"/>
      <c r="L344" s="2222"/>
      <c r="M344" s="2222"/>
      <c r="N344" s="2223"/>
      <c r="O344" s="978">
        <f>'Og s3a'!F342</f>
        <v>0</v>
      </c>
      <c r="P344" s="1236">
        <f>'Pak3 s1'!J365</f>
        <v>0</v>
      </c>
      <c r="Q344" s="1236" t="str">
        <f t="shared" si="10"/>
        <v/>
      </c>
      <c r="R344" s="31"/>
      <c r="S344" s="48"/>
      <c r="T344" s="502">
        <f>'Og s3a'!G342</f>
        <v>0</v>
      </c>
      <c r="U344" s="57">
        <f>'Og s3a'!D342</f>
        <v>0</v>
      </c>
      <c r="V344" s="295">
        <f>Import!K340</f>
        <v>0</v>
      </c>
      <c r="W344" s="296">
        <f>Import!L340</f>
        <v>0</v>
      </c>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row>
    <row r="345" spans="2:57" ht="20.100000000000001" customHeight="1">
      <c r="B345" s="1245" t="str">
        <f t="shared" si="11"/>
        <v/>
      </c>
      <c r="C345" s="2224">
        <f>'Og s3a'!C343</f>
        <v>0</v>
      </c>
      <c r="D345" s="2225"/>
      <c r="E345" s="2225"/>
      <c r="F345" s="2225"/>
      <c r="G345" s="2225"/>
      <c r="H345" s="2226"/>
      <c r="I345" s="2221">
        <f>'Og s3a'!E343</f>
        <v>0</v>
      </c>
      <c r="J345" s="2222"/>
      <c r="K345" s="2222"/>
      <c r="L345" s="2222"/>
      <c r="M345" s="2222"/>
      <c r="N345" s="2223"/>
      <c r="O345" s="978">
        <f>'Og s3a'!F343</f>
        <v>0</v>
      </c>
      <c r="P345" s="1236">
        <f>'Pak3 s1'!J366</f>
        <v>0</v>
      </c>
      <c r="Q345" s="1236" t="str">
        <f t="shared" si="10"/>
        <v/>
      </c>
      <c r="R345" s="31"/>
      <c r="S345" s="48"/>
      <c r="T345" s="502">
        <f>'Og s3a'!G343</f>
        <v>0</v>
      </c>
      <c r="U345" s="57">
        <f>'Og s3a'!D343</f>
        <v>0</v>
      </c>
      <c r="V345" s="295">
        <f>Import!K341</f>
        <v>0</v>
      </c>
      <c r="W345" s="296">
        <f>Import!L341</f>
        <v>0</v>
      </c>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row>
    <row r="346" spans="2:57" ht="20.100000000000001" customHeight="1">
      <c r="B346" s="1245" t="str">
        <f t="shared" si="11"/>
        <v/>
      </c>
      <c r="C346" s="2224">
        <f>'Og s3a'!C344</f>
        <v>0</v>
      </c>
      <c r="D346" s="2225"/>
      <c r="E346" s="2225"/>
      <c r="F346" s="2225"/>
      <c r="G346" s="2225"/>
      <c r="H346" s="2226"/>
      <c r="I346" s="2221">
        <f>'Og s3a'!E344</f>
        <v>0</v>
      </c>
      <c r="J346" s="2222"/>
      <c r="K346" s="2222"/>
      <c r="L346" s="2222"/>
      <c r="M346" s="2222"/>
      <c r="N346" s="2223"/>
      <c r="O346" s="978">
        <f>'Og s3a'!F344</f>
        <v>0</v>
      </c>
      <c r="P346" s="1236">
        <f>'Pak3 s1'!J367</f>
        <v>0</v>
      </c>
      <c r="Q346" s="1236" t="str">
        <f t="shared" si="10"/>
        <v/>
      </c>
      <c r="R346" s="31"/>
      <c r="S346" s="48"/>
      <c r="T346" s="502">
        <f>'Og s3a'!G344</f>
        <v>0</v>
      </c>
      <c r="U346" s="57">
        <f>'Og s3a'!D344</f>
        <v>0</v>
      </c>
      <c r="V346" s="295">
        <f>Import!K342</f>
        <v>0</v>
      </c>
      <c r="W346" s="296">
        <f>Import!L342</f>
        <v>0</v>
      </c>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row>
    <row r="347" spans="2:57" ht="20.100000000000001" customHeight="1">
      <c r="B347" s="1245" t="str">
        <f t="shared" si="11"/>
        <v/>
      </c>
      <c r="C347" s="2224">
        <f>'Og s3a'!C345</f>
        <v>0</v>
      </c>
      <c r="D347" s="2225"/>
      <c r="E347" s="2225"/>
      <c r="F347" s="2225"/>
      <c r="G347" s="2225"/>
      <c r="H347" s="2226"/>
      <c r="I347" s="2221">
        <f>'Og s3a'!E345</f>
        <v>0</v>
      </c>
      <c r="J347" s="2222"/>
      <c r="K347" s="2222"/>
      <c r="L347" s="2222"/>
      <c r="M347" s="2222"/>
      <c r="N347" s="2223"/>
      <c r="O347" s="978">
        <f>'Og s3a'!F345</f>
        <v>0</v>
      </c>
      <c r="P347" s="1236">
        <f>'Pak3 s1'!J368</f>
        <v>0</v>
      </c>
      <c r="Q347" s="1236" t="str">
        <f t="shared" si="10"/>
        <v/>
      </c>
      <c r="R347" s="31"/>
      <c r="S347" s="48"/>
      <c r="T347" s="502">
        <f>'Og s3a'!G345</f>
        <v>0</v>
      </c>
      <c r="U347" s="57">
        <f>'Og s3a'!D345</f>
        <v>0</v>
      </c>
      <c r="V347" s="295">
        <f>Import!K343</f>
        <v>0</v>
      </c>
      <c r="W347" s="296">
        <f>Import!L343</f>
        <v>0</v>
      </c>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row>
    <row r="348" spans="2:57" ht="20.100000000000001" customHeight="1">
      <c r="B348" s="1245" t="str">
        <f t="shared" si="11"/>
        <v/>
      </c>
      <c r="C348" s="2224">
        <f>'Og s3a'!C346</f>
        <v>0</v>
      </c>
      <c r="D348" s="2225"/>
      <c r="E348" s="2225"/>
      <c r="F348" s="2225"/>
      <c r="G348" s="2225"/>
      <c r="H348" s="2226"/>
      <c r="I348" s="2221">
        <f>'Og s3a'!E346</f>
        <v>0</v>
      </c>
      <c r="J348" s="2222"/>
      <c r="K348" s="2222"/>
      <c r="L348" s="2222"/>
      <c r="M348" s="2222"/>
      <c r="N348" s="2223"/>
      <c r="O348" s="978">
        <f>'Og s3a'!F346</f>
        <v>0</v>
      </c>
      <c r="P348" s="1236">
        <f>'Pak3 s1'!J369</f>
        <v>0</v>
      </c>
      <c r="Q348" s="1236" t="str">
        <f t="shared" si="10"/>
        <v/>
      </c>
      <c r="R348" s="31"/>
      <c r="S348" s="48"/>
      <c r="T348" s="502">
        <f>'Og s3a'!G346</f>
        <v>0</v>
      </c>
      <c r="U348" s="57">
        <f>'Og s3a'!D346</f>
        <v>0</v>
      </c>
      <c r="V348" s="295">
        <f>Import!K344</f>
        <v>0</v>
      </c>
      <c r="W348" s="296">
        <f>Import!L344</f>
        <v>0</v>
      </c>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row>
    <row r="349" spans="2:57" ht="20.100000000000001" customHeight="1">
      <c r="B349" s="1245" t="str">
        <f t="shared" si="11"/>
        <v/>
      </c>
      <c r="C349" s="2224">
        <f>'Og s3a'!C347</f>
        <v>0</v>
      </c>
      <c r="D349" s="2225"/>
      <c r="E349" s="2225"/>
      <c r="F349" s="2225"/>
      <c r="G349" s="2225"/>
      <c r="H349" s="2226"/>
      <c r="I349" s="2221">
        <f>'Og s3a'!E347</f>
        <v>0</v>
      </c>
      <c r="J349" s="2222"/>
      <c r="K349" s="2222"/>
      <c r="L349" s="2222"/>
      <c r="M349" s="2222"/>
      <c r="N349" s="2223"/>
      <c r="O349" s="978">
        <f>'Og s3a'!F347</f>
        <v>0</v>
      </c>
      <c r="P349" s="1236">
        <f>'Pak3 s1'!J370</f>
        <v>0</v>
      </c>
      <c r="Q349" s="1236" t="str">
        <f t="shared" si="10"/>
        <v/>
      </c>
      <c r="R349" s="31"/>
      <c r="S349" s="48"/>
      <c r="T349" s="502">
        <f>'Og s3a'!G347</f>
        <v>0</v>
      </c>
      <c r="U349" s="57">
        <f>'Og s3a'!D347</f>
        <v>0</v>
      </c>
      <c r="V349" s="295">
        <f>Import!K345</f>
        <v>0</v>
      </c>
      <c r="W349" s="296">
        <f>Import!L345</f>
        <v>0</v>
      </c>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row>
    <row r="350" spans="2:57" ht="20.100000000000001" customHeight="1">
      <c r="B350" s="1245" t="str">
        <f t="shared" si="11"/>
        <v/>
      </c>
      <c r="C350" s="2224">
        <f>'Og s3a'!C348</f>
        <v>0</v>
      </c>
      <c r="D350" s="2225"/>
      <c r="E350" s="2225"/>
      <c r="F350" s="2225"/>
      <c r="G350" s="2225"/>
      <c r="H350" s="2226"/>
      <c r="I350" s="2221">
        <f>'Og s3a'!E348</f>
        <v>0</v>
      </c>
      <c r="J350" s="2222"/>
      <c r="K350" s="2222"/>
      <c r="L350" s="2222"/>
      <c r="M350" s="2222"/>
      <c r="N350" s="2223"/>
      <c r="O350" s="978">
        <f>'Og s3a'!F348</f>
        <v>0</v>
      </c>
      <c r="P350" s="1236">
        <f>'Pak3 s1'!J371</f>
        <v>0</v>
      </c>
      <c r="Q350" s="1236" t="str">
        <f t="shared" si="10"/>
        <v/>
      </c>
      <c r="R350" s="31"/>
      <c r="S350" s="48"/>
      <c r="T350" s="502">
        <f>'Og s3a'!G348</f>
        <v>0</v>
      </c>
      <c r="U350" s="57">
        <f>'Og s3a'!D348</f>
        <v>0</v>
      </c>
      <c r="V350" s="295">
        <f>Import!K346</f>
        <v>0</v>
      </c>
      <c r="W350" s="296">
        <f>Import!L346</f>
        <v>0</v>
      </c>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row>
    <row r="351" spans="2:57" ht="20.100000000000001" customHeight="1">
      <c r="B351" s="1245" t="str">
        <f t="shared" si="11"/>
        <v/>
      </c>
      <c r="C351" s="2224">
        <f>'Og s3a'!C349</f>
        <v>0</v>
      </c>
      <c r="D351" s="2225"/>
      <c r="E351" s="2225"/>
      <c r="F351" s="2225"/>
      <c r="G351" s="2225"/>
      <c r="H351" s="2226"/>
      <c r="I351" s="2221">
        <f>'Og s3a'!E349</f>
        <v>0</v>
      </c>
      <c r="J351" s="2222"/>
      <c r="K351" s="2222"/>
      <c r="L351" s="2222"/>
      <c r="M351" s="2222"/>
      <c r="N351" s="2223"/>
      <c r="O351" s="978">
        <f>'Og s3a'!F349</f>
        <v>0</v>
      </c>
      <c r="P351" s="1236">
        <f>'Pak3 s1'!J372</f>
        <v>0</v>
      </c>
      <c r="Q351" s="1236" t="str">
        <f t="shared" si="10"/>
        <v/>
      </c>
      <c r="R351" s="31"/>
      <c r="S351" s="48"/>
      <c r="T351" s="502">
        <f>'Og s3a'!G349</f>
        <v>0</v>
      </c>
      <c r="U351" s="57">
        <f>'Og s3a'!D349</f>
        <v>0</v>
      </c>
      <c r="V351" s="295">
        <f>Import!K347</f>
        <v>0</v>
      </c>
      <c r="W351" s="296">
        <f>Import!L347</f>
        <v>0</v>
      </c>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row>
    <row r="352" spans="2:57" ht="20.100000000000001" customHeight="1">
      <c r="B352" s="1245" t="str">
        <f t="shared" si="11"/>
        <v/>
      </c>
      <c r="C352" s="2224">
        <f>'Og s3a'!C350</f>
        <v>0</v>
      </c>
      <c r="D352" s="2225"/>
      <c r="E352" s="2225"/>
      <c r="F352" s="2225"/>
      <c r="G352" s="2225"/>
      <c r="H352" s="2226"/>
      <c r="I352" s="2221">
        <f>'Og s3a'!E350</f>
        <v>0</v>
      </c>
      <c r="J352" s="2222"/>
      <c r="K352" s="2222"/>
      <c r="L352" s="2222"/>
      <c r="M352" s="2222"/>
      <c r="N352" s="2223"/>
      <c r="O352" s="978">
        <f>'Og s3a'!F350</f>
        <v>0</v>
      </c>
      <c r="P352" s="1236">
        <f>'Pak3 s1'!J373</f>
        <v>0</v>
      </c>
      <c r="Q352" s="1236" t="str">
        <f t="shared" si="10"/>
        <v/>
      </c>
      <c r="R352" s="31"/>
      <c r="S352" s="48"/>
      <c r="T352" s="502">
        <f>'Og s3a'!G350</f>
        <v>0</v>
      </c>
      <c r="U352" s="57">
        <f>'Og s3a'!D350</f>
        <v>0</v>
      </c>
      <c r="V352" s="295">
        <f>Import!K348</f>
        <v>0</v>
      </c>
      <c r="W352" s="296">
        <f>Import!L348</f>
        <v>0</v>
      </c>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row>
    <row r="353" spans="2:57" ht="20.100000000000001" customHeight="1">
      <c r="B353" s="1245" t="str">
        <f t="shared" si="11"/>
        <v/>
      </c>
      <c r="C353" s="2224">
        <f>'Og s3a'!C351</f>
        <v>0</v>
      </c>
      <c r="D353" s="2225"/>
      <c r="E353" s="2225"/>
      <c r="F353" s="2225"/>
      <c r="G353" s="2225"/>
      <c r="H353" s="2226"/>
      <c r="I353" s="2221">
        <f>'Og s3a'!E351</f>
        <v>0</v>
      </c>
      <c r="J353" s="2222"/>
      <c r="K353" s="2222"/>
      <c r="L353" s="2222"/>
      <c r="M353" s="2222"/>
      <c r="N353" s="2223"/>
      <c r="O353" s="978">
        <f>'Og s3a'!F351</f>
        <v>0</v>
      </c>
      <c r="P353" s="1236">
        <f>'Pak3 s1'!J374</f>
        <v>0</v>
      </c>
      <c r="Q353" s="1236" t="str">
        <f t="shared" si="10"/>
        <v/>
      </c>
      <c r="R353" s="31"/>
      <c r="S353" s="48"/>
      <c r="T353" s="502">
        <f>'Og s3a'!G351</f>
        <v>0</v>
      </c>
      <c r="U353" s="57">
        <f>'Og s3a'!D351</f>
        <v>0</v>
      </c>
      <c r="V353" s="295">
        <f>Import!K349</f>
        <v>0</v>
      </c>
      <c r="W353" s="296">
        <f>Import!L349</f>
        <v>0</v>
      </c>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row>
    <row r="354" spans="2:57" ht="20.100000000000001" customHeight="1">
      <c r="B354" s="1245" t="str">
        <f t="shared" si="11"/>
        <v/>
      </c>
      <c r="C354" s="2224">
        <f>'Og s3a'!C352</f>
        <v>0</v>
      </c>
      <c r="D354" s="2225"/>
      <c r="E354" s="2225"/>
      <c r="F354" s="2225"/>
      <c r="G354" s="2225"/>
      <c r="H354" s="2226"/>
      <c r="I354" s="2221">
        <f>'Og s3a'!E352</f>
        <v>0</v>
      </c>
      <c r="J354" s="2222"/>
      <c r="K354" s="2222"/>
      <c r="L354" s="2222"/>
      <c r="M354" s="2222"/>
      <c r="N354" s="2223"/>
      <c r="O354" s="978">
        <f>'Og s3a'!F352</f>
        <v>0</v>
      </c>
      <c r="P354" s="1236">
        <f>'Pak3 s1'!J375</f>
        <v>0</v>
      </c>
      <c r="Q354" s="1236" t="str">
        <f t="shared" si="10"/>
        <v/>
      </c>
      <c r="R354" s="31"/>
      <c r="S354" s="48"/>
      <c r="T354" s="502">
        <f>'Og s3a'!G352</f>
        <v>0</v>
      </c>
      <c r="U354" s="57">
        <f>'Og s3a'!D352</f>
        <v>0</v>
      </c>
      <c r="V354" s="295">
        <f>Import!K350</f>
        <v>0</v>
      </c>
      <c r="W354" s="296">
        <f>Import!L350</f>
        <v>0</v>
      </c>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row>
    <row r="355" spans="2:57" ht="20.100000000000001" customHeight="1">
      <c r="B355" s="1245" t="str">
        <f t="shared" si="11"/>
        <v/>
      </c>
      <c r="C355" s="2224">
        <f>'Og s3a'!C353</f>
        <v>0</v>
      </c>
      <c r="D355" s="2225"/>
      <c r="E355" s="2225"/>
      <c r="F355" s="2225"/>
      <c r="G355" s="2225"/>
      <c r="H355" s="2226"/>
      <c r="I355" s="2221">
        <f>'Og s3a'!E353</f>
        <v>0</v>
      </c>
      <c r="J355" s="2222"/>
      <c r="K355" s="2222"/>
      <c r="L355" s="2222"/>
      <c r="M355" s="2222"/>
      <c r="N355" s="2223"/>
      <c r="O355" s="978">
        <f>'Og s3a'!F353</f>
        <v>0</v>
      </c>
      <c r="P355" s="1236">
        <f>'Pak3 s1'!J376</f>
        <v>0</v>
      </c>
      <c r="Q355" s="1236" t="str">
        <f t="shared" si="10"/>
        <v/>
      </c>
      <c r="R355" s="31"/>
      <c r="S355" s="48"/>
      <c r="T355" s="502">
        <f>'Og s3a'!G353</f>
        <v>0</v>
      </c>
      <c r="U355" s="57">
        <f>'Og s3a'!D353</f>
        <v>0</v>
      </c>
      <c r="V355" s="295">
        <f>Import!K351</f>
        <v>0</v>
      </c>
      <c r="W355" s="296">
        <f>Import!L351</f>
        <v>0</v>
      </c>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row>
    <row r="356" spans="2:57" ht="20.100000000000001" customHeight="1">
      <c r="B356" s="1245" t="str">
        <f t="shared" si="11"/>
        <v/>
      </c>
      <c r="C356" s="2224">
        <f>'Og s3a'!C354</f>
        <v>0</v>
      </c>
      <c r="D356" s="2225"/>
      <c r="E356" s="2225"/>
      <c r="F356" s="2225"/>
      <c r="G356" s="2225"/>
      <c r="H356" s="2226"/>
      <c r="I356" s="2221">
        <f>'Og s3a'!E354</f>
        <v>0</v>
      </c>
      <c r="J356" s="2222"/>
      <c r="K356" s="2222"/>
      <c r="L356" s="2222"/>
      <c r="M356" s="2222"/>
      <c r="N356" s="2223"/>
      <c r="O356" s="978">
        <f>'Og s3a'!F354</f>
        <v>0</v>
      </c>
      <c r="P356" s="1236">
        <f>'Pak3 s1'!J377</f>
        <v>0</v>
      </c>
      <c r="Q356" s="1236" t="str">
        <f t="shared" si="10"/>
        <v/>
      </c>
      <c r="R356" s="31"/>
      <c r="S356" s="48"/>
      <c r="T356" s="502">
        <f>'Og s3a'!G354</f>
        <v>0</v>
      </c>
      <c r="U356" s="57">
        <f>'Og s3a'!D354</f>
        <v>0</v>
      </c>
      <c r="V356" s="295">
        <f>Import!K352</f>
        <v>0</v>
      </c>
      <c r="W356" s="296">
        <f>Import!L352</f>
        <v>0</v>
      </c>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row>
    <row r="357" spans="2:57" ht="20.100000000000001" customHeight="1">
      <c r="B357" s="1245" t="str">
        <f t="shared" si="11"/>
        <v/>
      </c>
      <c r="C357" s="2224">
        <f>'Og s3a'!C355</f>
        <v>0</v>
      </c>
      <c r="D357" s="2225"/>
      <c r="E357" s="2225"/>
      <c r="F357" s="2225"/>
      <c r="G357" s="2225"/>
      <c r="H357" s="2226"/>
      <c r="I357" s="2221">
        <f>'Og s3a'!E355</f>
        <v>0</v>
      </c>
      <c r="J357" s="2222"/>
      <c r="K357" s="2222"/>
      <c r="L357" s="2222"/>
      <c r="M357" s="2222"/>
      <c r="N357" s="2223"/>
      <c r="O357" s="978">
        <f>'Og s3a'!F355</f>
        <v>0</v>
      </c>
      <c r="P357" s="1236">
        <f>'Pak3 s1'!J378</f>
        <v>0</v>
      </c>
      <c r="Q357" s="1236" t="str">
        <f t="shared" si="10"/>
        <v/>
      </c>
      <c r="R357" s="31"/>
      <c r="S357" s="48"/>
      <c r="T357" s="502">
        <f>'Og s3a'!G355</f>
        <v>0</v>
      </c>
      <c r="U357" s="57">
        <f>'Og s3a'!D355</f>
        <v>0</v>
      </c>
      <c r="V357" s="295">
        <f>Import!K353</f>
        <v>0</v>
      </c>
      <c r="W357" s="296">
        <f>Import!L353</f>
        <v>0</v>
      </c>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row>
    <row r="358" spans="2:57" ht="20.100000000000001" customHeight="1">
      <c r="B358" s="1245" t="str">
        <f t="shared" si="11"/>
        <v/>
      </c>
      <c r="C358" s="2224">
        <f>'Og s3a'!C356</f>
        <v>0</v>
      </c>
      <c r="D358" s="2225"/>
      <c r="E358" s="2225"/>
      <c r="F358" s="2225"/>
      <c r="G358" s="2225"/>
      <c r="H358" s="2226"/>
      <c r="I358" s="2221">
        <f>'Og s3a'!E356</f>
        <v>0</v>
      </c>
      <c r="J358" s="2222"/>
      <c r="K358" s="2222"/>
      <c r="L358" s="2222"/>
      <c r="M358" s="2222"/>
      <c r="N358" s="2223"/>
      <c r="O358" s="978">
        <f>'Og s3a'!F356</f>
        <v>0</v>
      </c>
      <c r="P358" s="1236">
        <f>'Pak3 s1'!J379</f>
        <v>0</v>
      </c>
      <c r="Q358" s="1236" t="str">
        <f t="shared" si="10"/>
        <v/>
      </c>
      <c r="R358" s="31"/>
      <c r="S358" s="48"/>
      <c r="T358" s="502">
        <f>'Og s3a'!G356</f>
        <v>0</v>
      </c>
      <c r="U358" s="57">
        <f>'Og s3a'!D356</f>
        <v>0</v>
      </c>
      <c r="V358" s="295">
        <f>Import!K354</f>
        <v>0</v>
      </c>
      <c r="W358" s="296">
        <f>Import!L354</f>
        <v>0</v>
      </c>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row>
    <row r="359" spans="2:57" ht="20.100000000000001" customHeight="1">
      <c r="B359" s="1245" t="str">
        <f t="shared" si="11"/>
        <v/>
      </c>
      <c r="C359" s="2224">
        <f>'Og s3a'!C357</f>
        <v>0</v>
      </c>
      <c r="D359" s="2225"/>
      <c r="E359" s="2225"/>
      <c r="F359" s="2225"/>
      <c r="G359" s="2225"/>
      <c r="H359" s="2226"/>
      <c r="I359" s="2221">
        <f>'Og s3a'!E357</f>
        <v>0</v>
      </c>
      <c r="J359" s="2222"/>
      <c r="K359" s="2222"/>
      <c r="L359" s="2222"/>
      <c r="M359" s="2222"/>
      <c r="N359" s="2223"/>
      <c r="O359" s="978">
        <f>'Og s3a'!F357</f>
        <v>0</v>
      </c>
      <c r="P359" s="1236">
        <f>'Pak3 s1'!J380</f>
        <v>0</v>
      </c>
      <c r="Q359" s="1236" t="str">
        <f t="shared" si="10"/>
        <v/>
      </c>
      <c r="R359" s="31"/>
      <c r="S359" s="48"/>
      <c r="T359" s="502">
        <f>'Og s3a'!G357</f>
        <v>0</v>
      </c>
      <c r="U359" s="57">
        <f>'Og s3a'!D357</f>
        <v>0</v>
      </c>
      <c r="V359" s="295">
        <f>Import!K355</f>
        <v>0</v>
      </c>
      <c r="W359" s="296">
        <f>Import!L355</f>
        <v>0</v>
      </c>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row>
    <row r="360" spans="2:57" ht="20.100000000000001" customHeight="1">
      <c r="B360" s="1245" t="str">
        <f t="shared" si="11"/>
        <v/>
      </c>
      <c r="C360" s="2224">
        <f>'Og s3a'!C358</f>
        <v>0</v>
      </c>
      <c r="D360" s="2225"/>
      <c r="E360" s="2225"/>
      <c r="F360" s="2225"/>
      <c r="G360" s="2225"/>
      <c r="H360" s="2226"/>
      <c r="I360" s="2221">
        <f>'Og s3a'!E358</f>
        <v>0</v>
      </c>
      <c r="J360" s="2222"/>
      <c r="K360" s="2222"/>
      <c r="L360" s="2222"/>
      <c r="M360" s="2222"/>
      <c r="N360" s="2223"/>
      <c r="O360" s="978">
        <f>'Og s3a'!F358</f>
        <v>0</v>
      </c>
      <c r="P360" s="1236">
        <f>'Pak3 s1'!J381</f>
        <v>0</v>
      </c>
      <c r="Q360" s="1236" t="str">
        <f t="shared" si="10"/>
        <v/>
      </c>
      <c r="R360" s="31"/>
      <c r="S360" s="48"/>
      <c r="T360" s="502">
        <f>'Og s3a'!G358</f>
        <v>0</v>
      </c>
      <c r="U360" s="57">
        <f>'Og s3a'!D358</f>
        <v>0</v>
      </c>
      <c r="V360" s="295">
        <f>Import!K356</f>
        <v>0</v>
      </c>
      <c r="W360" s="296">
        <f>Import!L356</f>
        <v>0</v>
      </c>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row>
    <row r="361" spans="2:57" ht="20.100000000000001" customHeight="1">
      <c r="B361" s="1245" t="str">
        <f t="shared" si="11"/>
        <v/>
      </c>
      <c r="C361" s="2224">
        <f>'Og s3a'!C359</f>
        <v>0</v>
      </c>
      <c r="D361" s="2225"/>
      <c r="E361" s="2225"/>
      <c r="F361" s="2225"/>
      <c r="G361" s="2225"/>
      <c r="H361" s="2226"/>
      <c r="I361" s="2221">
        <f>'Og s3a'!E359</f>
        <v>0</v>
      </c>
      <c r="J361" s="2222"/>
      <c r="K361" s="2222"/>
      <c r="L361" s="2222"/>
      <c r="M361" s="2222"/>
      <c r="N361" s="2223"/>
      <c r="O361" s="978">
        <f>'Og s3a'!F359</f>
        <v>0</v>
      </c>
      <c r="P361" s="1236">
        <f>'Pak3 s1'!J382</f>
        <v>0</v>
      </c>
      <c r="Q361" s="1236" t="str">
        <f t="shared" si="10"/>
        <v/>
      </c>
      <c r="R361" s="31"/>
      <c r="S361" s="48"/>
      <c r="T361" s="502">
        <f>'Og s3a'!G359</f>
        <v>0</v>
      </c>
      <c r="U361" s="57">
        <f>'Og s3a'!D359</f>
        <v>0</v>
      </c>
      <c r="V361" s="295">
        <f>Import!K357</f>
        <v>0</v>
      </c>
      <c r="W361" s="296">
        <f>Import!L357</f>
        <v>0</v>
      </c>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row>
    <row r="362" spans="2:57" ht="20.100000000000001" customHeight="1">
      <c r="B362" s="1245" t="str">
        <f t="shared" si="11"/>
        <v/>
      </c>
      <c r="C362" s="2224">
        <f>'Og s3a'!C360</f>
        <v>0</v>
      </c>
      <c r="D362" s="2225"/>
      <c r="E362" s="2225"/>
      <c r="F362" s="2225"/>
      <c r="G362" s="2225"/>
      <c r="H362" s="2226"/>
      <c r="I362" s="2221">
        <f>'Og s3a'!E360</f>
        <v>0</v>
      </c>
      <c r="J362" s="2222"/>
      <c r="K362" s="2222"/>
      <c r="L362" s="2222"/>
      <c r="M362" s="2222"/>
      <c r="N362" s="2223"/>
      <c r="O362" s="978">
        <f>'Og s3a'!F360</f>
        <v>0</v>
      </c>
      <c r="P362" s="1236">
        <f>'Pak3 s1'!J383</f>
        <v>0</v>
      </c>
      <c r="Q362" s="1236" t="str">
        <f t="shared" si="10"/>
        <v/>
      </c>
      <c r="R362" s="31"/>
      <c r="S362" s="48"/>
      <c r="T362" s="502">
        <f>'Og s3a'!G360</f>
        <v>0</v>
      </c>
      <c r="U362" s="57">
        <f>'Og s3a'!D360</f>
        <v>0</v>
      </c>
      <c r="V362" s="295">
        <f>Import!K358</f>
        <v>0</v>
      </c>
      <c r="W362" s="296">
        <f>Import!L358</f>
        <v>0</v>
      </c>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row>
    <row r="363" spans="2:57" ht="20.100000000000001" customHeight="1">
      <c r="B363" s="1245" t="str">
        <f t="shared" si="11"/>
        <v/>
      </c>
      <c r="C363" s="2224">
        <f>'Og s3a'!C361</f>
        <v>0</v>
      </c>
      <c r="D363" s="2225"/>
      <c r="E363" s="2225"/>
      <c r="F363" s="2225"/>
      <c r="G363" s="2225"/>
      <c r="H363" s="2226"/>
      <c r="I363" s="2221">
        <f>'Og s3a'!E361</f>
        <v>0</v>
      </c>
      <c r="J363" s="2222"/>
      <c r="K363" s="2222"/>
      <c r="L363" s="2222"/>
      <c r="M363" s="2222"/>
      <c r="N363" s="2223"/>
      <c r="O363" s="978">
        <f>'Og s3a'!F361</f>
        <v>0</v>
      </c>
      <c r="P363" s="1236">
        <f>'Pak3 s1'!J384</f>
        <v>0</v>
      </c>
      <c r="Q363" s="1236" t="str">
        <f t="shared" si="10"/>
        <v/>
      </c>
      <c r="R363" s="31"/>
      <c r="S363" s="48"/>
      <c r="T363" s="502">
        <f>'Og s3a'!G361</f>
        <v>0</v>
      </c>
      <c r="U363" s="57">
        <f>'Og s3a'!D361</f>
        <v>0</v>
      </c>
      <c r="V363" s="295">
        <f>Import!K359</f>
        <v>0</v>
      </c>
      <c r="W363" s="296">
        <f>Import!L359</f>
        <v>0</v>
      </c>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row>
    <row r="364" spans="2:57" ht="20.100000000000001" customHeight="1">
      <c r="B364" s="1245" t="str">
        <f t="shared" si="11"/>
        <v/>
      </c>
      <c r="C364" s="2224">
        <f>'Og s3a'!C362</f>
        <v>0</v>
      </c>
      <c r="D364" s="2225"/>
      <c r="E364" s="2225"/>
      <c r="F364" s="2225"/>
      <c r="G364" s="2225"/>
      <c r="H364" s="2226"/>
      <c r="I364" s="2221">
        <f>'Og s3a'!E362</f>
        <v>0</v>
      </c>
      <c r="J364" s="2222"/>
      <c r="K364" s="2222"/>
      <c r="L364" s="2222"/>
      <c r="M364" s="2222"/>
      <c r="N364" s="2223"/>
      <c r="O364" s="978">
        <f>'Og s3a'!F362</f>
        <v>0</v>
      </c>
      <c r="P364" s="1236">
        <f>'Pak3 s1'!J385</f>
        <v>0</v>
      </c>
      <c r="Q364" s="1236" t="str">
        <f t="shared" si="10"/>
        <v/>
      </c>
      <c r="R364" s="31"/>
      <c r="S364" s="48"/>
      <c r="T364" s="502">
        <f>'Og s3a'!G362</f>
        <v>0</v>
      </c>
      <c r="U364" s="57">
        <f>'Og s3a'!D362</f>
        <v>0</v>
      </c>
      <c r="V364" s="295">
        <f>Import!K360</f>
        <v>0</v>
      </c>
      <c r="W364" s="296">
        <f>Import!L360</f>
        <v>0</v>
      </c>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row>
    <row r="365" spans="2:57" ht="20.100000000000001" customHeight="1">
      <c r="B365" s="1245" t="str">
        <f t="shared" si="11"/>
        <v/>
      </c>
      <c r="C365" s="2224">
        <f>'Og s3a'!C363</f>
        <v>0</v>
      </c>
      <c r="D365" s="2225"/>
      <c r="E365" s="2225"/>
      <c r="F365" s="2225"/>
      <c r="G365" s="2225"/>
      <c r="H365" s="2226"/>
      <c r="I365" s="2221">
        <f>'Og s3a'!E363</f>
        <v>0</v>
      </c>
      <c r="J365" s="2222"/>
      <c r="K365" s="2222"/>
      <c r="L365" s="2222"/>
      <c r="M365" s="2222"/>
      <c r="N365" s="2223"/>
      <c r="O365" s="978">
        <f>'Og s3a'!F363</f>
        <v>0</v>
      </c>
      <c r="P365" s="1236">
        <f>'Pak3 s1'!J386</f>
        <v>0</v>
      </c>
      <c r="Q365" s="1236" t="str">
        <f t="shared" si="10"/>
        <v/>
      </c>
      <c r="R365" s="31"/>
      <c r="S365" s="48"/>
      <c r="T365" s="502">
        <f>'Og s3a'!G363</f>
        <v>0</v>
      </c>
      <c r="U365" s="57">
        <f>'Og s3a'!D363</f>
        <v>0</v>
      </c>
      <c r="V365" s="295">
        <f>Import!K361</f>
        <v>0</v>
      </c>
      <c r="W365" s="296">
        <f>Import!L361</f>
        <v>0</v>
      </c>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row>
    <row r="366" spans="2:57" ht="20.100000000000001" customHeight="1">
      <c r="B366" s="1245" t="str">
        <f t="shared" si="11"/>
        <v/>
      </c>
      <c r="C366" s="2224">
        <f>'Og s3a'!C364</f>
        <v>0</v>
      </c>
      <c r="D366" s="2225"/>
      <c r="E366" s="2225"/>
      <c r="F366" s="2225"/>
      <c r="G366" s="2225"/>
      <c r="H366" s="2226"/>
      <c r="I366" s="2221">
        <f>'Og s3a'!E364</f>
        <v>0</v>
      </c>
      <c r="J366" s="2222"/>
      <c r="K366" s="2222"/>
      <c r="L366" s="2222"/>
      <c r="M366" s="2222"/>
      <c r="N366" s="2223"/>
      <c r="O366" s="978">
        <f>'Og s3a'!F364</f>
        <v>0</v>
      </c>
      <c r="P366" s="1236">
        <f>'Pak3 s1'!J387</f>
        <v>0</v>
      </c>
      <c r="Q366" s="1236" t="str">
        <f t="shared" si="10"/>
        <v/>
      </c>
      <c r="R366" s="31"/>
      <c r="S366" s="48"/>
      <c r="T366" s="502">
        <f>'Og s3a'!G364</f>
        <v>0</v>
      </c>
      <c r="U366" s="57">
        <f>'Og s3a'!D364</f>
        <v>0</v>
      </c>
      <c r="V366" s="295">
        <f>Import!K362</f>
        <v>0</v>
      </c>
      <c r="W366" s="296">
        <f>Import!L362</f>
        <v>0</v>
      </c>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row>
    <row r="367" spans="2:57" ht="20.100000000000001" customHeight="1">
      <c r="B367" s="1245" t="str">
        <f t="shared" si="11"/>
        <v/>
      </c>
      <c r="C367" s="2224">
        <f>'Og s3a'!C365</f>
        <v>0</v>
      </c>
      <c r="D367" s="2225"/>
      <c r="E367" s="2225"/>
      <c r="F367" s="2225"/>
      <c r="G367" s="2225"/>
      <c r="H367" s="2226"/>
      <c r="I367" s="2221">
        <f>'Og s3a'!E365</f>
        <v>0</v>
      </c>
      <c r="J367" s="2222"/>
      <c r="K367" s="2222"/>
      <c r="L367" s="2222"/>
      <c r="M367" s="2222"/>
      <c r="N367" s="2223"/>
      <c r="O367" s="978">
        <f>'Og s3a'!F365</f>
        <v>0</v>
      </c>
      <c r="P367" s="1236">
        <f>'Pak3 s1'!J388</f>
        <v>0</v>
      </c>
      <c r="Q367" s="1236" t="str">
        <f t="shared" si="10"/>
        <v/>
      </c>
      <c r="R367" s="31"/>
      <c r="S367" s="48"/>
      <c r="T367" s="502">
        <f>'Og s3a'!G365</f>
        <v>0</v>
      </c>
      <c r="U367" s="57">
        <f>'Og s3a'!D365</f>
        <v>0</v>
      </c>
      <c r="V367" s="295">
        <f>Import!K363</f>
        <v>0</v>
      </c>
      <c r="W367" s="296">
        <f>Import!L363</f>
        <v>0</v>
      </c>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row>
    <row r="368" spans="2:57" ht="20.100000000000001" customHeight="1">
      <c r="B368" s="1245" t="str">
        <f t="shared" si="11"/>
        <v/>
      </c>
      <c r="C368" s="2224">
        <f>'Og s3a'!C366</f>
        <v>0</v>
      </c>
      <c r="D368" s="2225"/>
      <c r="E368" s="2225"/>
      <c r="F368" s="2225"/>
      <c r="G368" s="2225"/>
      <c r="H368" s="2226"/>
      <c r="I368" s="2221">
        <f>'Og s3a'!E366</f>
        <v>0</v>
      </c>
      <c r="J368" s="2222"/>
      <c r="K368" s="2222"/>
      <c r="L368" s="2222"/>
      <c r="M368" s="2222"/>
      <c r="N368" s="2223"/>
      <c r="O368" s="978">
        <f>'Og s3a'!F366</f>
        <v>0</v>
      </c>
      <c r="P368" s="1236">
        <f>'Pak3 s1'!J389</f>
        <v>0</v>
      </c>
      <c r="Q368" s="1236" t="str">
        <f t="shared" si="10"/>
        <v/>
      </c>
      <c r="R368" s="31"/>
      <c r="S368" s="48"/>
      <c r="T368" s="502">
        <f>'Og s3a'!G366</f>
        <v>0</v>
      </c>
      <c r="U368" s="57">
        <f>'Og s3a'!D366</f>
        <v>0</v>
      </c>
      <c r="V368" s="295">
        <f>Import!K364</f>
        <v>0</v>
      </c>
      <c r="W368" s="296">
        <f>Import!L364</f>
        <v>0</v>
      </c>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row>
    <row r="369" spans="2:57" ht="20.100000000000001" customHeight="1">
      <c r="B369" s="1245" t="str">
        <f t="shared" si="11"/>
        <v/>
      </c>
      <c r="C369" s="2224">
        <f>'Og s3a'!C367</f>
        <v>0</v>
      </c>
      <c r="D369" s="2225"/>
      <c r="E369" s="2225"/>
      <c r="F369" s="2225"/>
      <c r="G369" s="2225"/>
      <c r="H369" s="2226"/>
      <c r="I369" s="2221">
        <f>'Og s3a'!E367</f>
        <v>0</v>
      </c>
      <c r="J369" s="2222"/>
      <c r="K369" s="2222"/>
      <c r="L369" s="2222"/>
      <c r="M369" s="2222"/>
      <c r="N369" s="2223"/>
      <c r="O369" s="978">
        <f>'Og s3a'!F367</f>
        <v>0</v>
      </c>
      <c r="P369" s="1236">
        <f>'Pak3 s1'!J390</f>
        <v>0</v>
      </c>
      <c r="Q369" s="1236" t="str">
        <f t="shared" si="10"/>
        <v/>
      </c>
      <c r="R369" s="31"/>
      <c r="S369" s="48"/>
      <c r="T369" s="502">
        <f>'Og s3a'!G367</f>
        <v>0</v>
      </c>
      <c r="U369" s="57">
        <f>'Og s3a'!D367</f>
        <v>0</v>
      </c>
      <c r="V369" s="295">
        <f>Import!K365</f>
        <v>0</v>
      </c>
      <c r="W369" s="296">
        <f>Import!L365</f>
        <v>0</v>
      </c>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row>
    <row r="370" spans="2:57" ht="20.100000000000001" customHeight="1">
      <c r="B370" s="1245" t="str">
        <f t="shared" si="11"/>
        <v/>
      </c>
      <c r="C370" s="2224">
        <f>'Og s3a'!C368</f>
        <v>0</v>
      </c>
      <c r="D370" s="2225"/>
      <c r="E370" s="2225"/>
      <c r="F370" s="2225"/>
      <c r="G370" s="2225"/>
      <c r="H370" s="2226"/>
      <c r="I370" s="2221">
        <f>'Og s3a'!E368</f>
        <v>0</v>
      </c>
      <c r="J370" s="2222"/>
      <c r="K370" s="2222"/>
      <c r="L370" s="2222"/>
      <c r="M370" s="2222"/>
      <c r="N370" s="2223"/>
      <c r="O370" s="978">
        <f>'Og s3a'!F368</f>
        <v>0</v>
      </c>
      <c r="P370" s="1236">
        <f>'Pak3 s1'!J391</f>
        <v>0</v>
      </c>
      <c r="Q370" s="1236" t="str">
        <f t="shared" si="10"/>
        <v/>
      </c>
      <c r="R370" s="31"/>
      <c r="S370" s="48"/>
      <c r="T370" s="502">
        <f>'Og s3a'!G368</f>
        <v>0</v>
      </c>
      <c r="U370" s="57">
        <f>'Og s3a'!D368</f>
        <v>0</v>
      </c>
      <c r="V370" s="295">
        <f>Import!K366</f>
        <v>0</v>
      </c>
      <c r="W370" s="296">
        <f>Import!L366</f>
        <v>0</v>
      </c>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row>
    <row r="371" spans="2:57" ht="20.100000000000001" customHeight="1">
      <c r="B371" s="1245" t="str">
        <f t="shared" si="11"/>
        <v/>
      </c>
      <c r="C371" s="2224">
        <f>'Og s3a'!C369</f>
        <v>0</v>
      </c>
      <c r="D371" s="2225"/>
      <c r="E371" s="2225"/>
      <c r="F371" s="2225"/>
      <c r="G371" s="2225"/>
      <c r="H371" s="2226"/>
      <c r="I371" s="2221">
        <f>'Og s3a'!E369</f>
        <v>0</v>
      </c>
      <c r="J371" s="2222"/>
      <c r="K371" s="2222"/>
      <c r="L371" s="2222"/>
      <c r="M371" s="2222"/>
      <c r="N371" s="2223"/>
      <c r="O371" s="978">
        <f>'Og s3a'!F369</f>
        <v>0</v>
      </c>
      <c r="P371" s="1236">
        <f>'Pak3 s1'!J392</f>
        <v>0</v>
      </c>
      <c r="Q371" s="1236" t="str">
        <f t="shared" si="10"/>
        <v/>
      </c>
      <c r="R371" s="31"/>
      <c r="S371" s="48"/>
      <c r="T371" s="502">
        <f>'Og s3a'!G369</f>
        <v>0</v>
      </c>
      <c r="U371" s="57">
        <f>'Og s3a'!D369</f>
        <v>0</v>
      </c>
      <c r="V371" s="295">
        <f>Import!K367</f>
        <v>0</v>
      </c>
      <c r="W371" s="296">
        <f>Import!L367</f>
        <v>0</v>
      </c>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row>
    <row r="372" spans="2:57" ht="20.100000000000001" customHeight="1">
      <c r="B372" s="1245" t="str">
        <f t="shared" si="11"/>
        <v/>
      </c>
      <c r="C372" s="2224">
        <f>'Og s3a'!C370</f>
        <v>0</v>
      </c>
      <c r="D372" s="2225"/>
      <c r="E372" s="2225"/>
      <c r="F372" s="2225"/>
      <c r="G372" s="2225"/>
      <c r="H372" s="2226"/>
      <c r="I372" s="2221">
        <f>'Og s3a'!E370</f>
        <v>0</v>
      </c>
      <c r="J372" s="2222"/>
      <c r="K372" s="2222"/>
      <c r="L372" s="2222"/>
      <c r="M372" s="2222"/>
      <c r="N372" s="2223"/>
      <c r="O372" s="978">
        <f>'Og s3a'!F370</f>
        <v>0</v>
      </c>
      <c r="P372" s="1236">
        <f>'Pak3 s1'!J393</f>
        <v>0</v>
      </c>
      <c r="Q372" s="1236" t="str">
        <f t="shared" si="10"/>
        <v/>
      </c>
      <c r="R372" s="31"/>
      <c r="S372" s="48"/>
      <c r="T372" s="502">
        <f>'Og s3a'!G370</f>
        <v>0</v>
      </c>
      <c r="U372" s="57">
        <f>'Og s3a'!D370</f>
        <v>0</v>
      </c>
      <c r="V372" s="295">
        <f>Import!K368</f>
        <v>0</v>
      </c>
      <c r="W372" s="296">
        <f>Import!L368</f>
        <v>0</v>
      </c>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row>
    <row r="373" spans="2:57" ht="20.100000000000001" customHeight="1">
      <c r="B373" s="1245" t="str">
        <f t="shared" si="11"/>
        <v/>
      </c>
      <c r="C373" s="2224">
        <f>'Og s3a'!C371</f>
        <v>0</v>
      </c>
      <c r="D373" s="2225"/>
      <c r="E373" s="2225"/>
      <c r="F373" s="2225"/>
      <c r="G373" s="2225"/>
      <c r="H373" s="2226"/>
      <c r="I373" s="2221">
        <f>'Og s3a'!E371</f>
        <v>0</v>
      </c>
      <c r="J373" s="2222"/>
      <c r="K373" s="2222"/>
      <c r="L373" s="2222"/>
      <c r="M373" s="2222"/>
      <c r="N373" s="2223"/>
      <c r="O373" s="978">
        <f>'Og s3a'!F371</f>
        <v>0</v>
      </c>
      <c r="P373" s="1236">
        <f>'Pak3 s1'!J394</f>
        <v>0</v>
      </c>
      <c r="Q373" s="1236" t="str">
        <f t="shared" si="10"/>
        <v/>
      </c>
      <c r="R373" s="31"/>
      <c r="S373" s="48"/>
      <c r="T373" s="502">
        <f>'Og s3a'!G371</f>
        <v>0</v>
      </c>
      <c r="U373" s="57">
        <f>'Og s3a'!D371</f>
        <v>0</v>
      </c>
      <c r="V373" s="295">
        <f>Import!K369</f>
        <v>0</v>
      </c>
      <c r="W373" s="296">
        <f>Import!L369</f>
        <v>0</v>
      </c>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row>
    <row r="374" spans="2:57" ht="20.100000000000001" customHeight="1">
      <c r="B374" s="1245" t="str">
        <f t="shared" si="11"/>
        <v/>
      </c>
      <c r="C374" s="2224">
        <f>'Og s3a'!C372</f>
        <v>0</v>
      </c>
      <c r="D374" s="2225"/>
      <c r="E374" s="2225"/>
      <c r="F374" s="2225"/>
      <c r="G374" s="2225"/>
      <c r="H374" s="2226"/>
      <c r="I374" s="2221">
        <f>'Og s3a'!E372</f>
        <v>0</v>
      </c>
      <c r="J374" s="2222"/>
      <c r="K374" s="2222"/>
      <c r="L374" s="2222"/>
      <c r="M374" s="2222"/>
      <c r="N374" s="2223"/>
      <c r="O374" s="978">
        <f>'Og s3a'!F372</f>
        <v>0</v>
      </c>
      <c r="P374" s="1236">
        <f>'Pak3 s1'!J395</f>
        <v>0</v>
      </c>
      <c r="Q374" s="1236" t="str">
        <f t="shared" si="10"/>
        <v/>
      </c>
      <c r="R374" s="31"/>
      <c r="S374" s="48"/>
      <c r="T374" s="502">
        <f>'Og s3a'!G372</f>
        <v>0</v>
      </c>
      <c r="U374" s="57">
        <f>'Og s3a'!D372</f>
        <v>0</v>
      </c>
      <c r="V374" s="295">
        <f>Import!K370</f>
        <v>0</v>
      </c>
      <c r="W374" s="296">
        <f>Import!L370</f>
        <v>0</v>
      </c>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row>
    <row r="375" spans="2:57" ht="20.100000000000001" customHeight="1">
      <c r="B375" s="1245" t="str">
        <f t="shared" si="11"/>
        <v/>
      </c>
      <c r="C375" s="2224">
        <f>'Og s3a'!C373</f>
        <v>0</v>
      </c>
      <c r="D375" s="2225"/>
      <c r="E375" s="2225"/>
      <c r="F375" s="2225"/>
      <c r="G375" s="2225"/>
      <c r="H375" s="2226"/>
      <c r="I375" s="2221">
        <f>'Og s3a'!E373</f>
        <v>0</v>
      </c>
      <c r="J375" s="2222"/>
      <c r="K375" s="2222"/>
      <c r="L375" s="2222"/>
      <c r="M375" s="2222"/>
      <c r="N375" s="2223"/>
      <c r="O375" s="978">
        <f>'Og s3a'!F373</f>
        <v>0</v>
      </c>
      <c r="P375" s="1236">
        <f>'Pak3 s1'!J396</f>
        <v>0</v>
      </c>
      <c r="Q375" s="1236" t="str">
        <f t="shared" si="10"/>
        <v/>
      </c>
      <c r="R375" s="31"/>
      <c r="S375" s="48"/>
      <c r="T375" s="502">
        <f>'Og s3a'!G373</f>
        <v>0</v>
      </c>
      <c r="U375" s="57">
        <f>'Og s3a'!D373</f>
        <v>0</v>
      </c>
      <c r="V375" s="295">
        <f>Import!K371</f>
        <v>0</v>
      </c>
      <c r="W375" s="296">
        <f>Import!L371</f>
        <v>0</v>
      </c>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row>
    <row r="376" spans="2:57" ht="20.100000000000001" customHeight="1">
      <c r="B376" s="1245" t="str">
        <f t="shared" si="11"/>
        <v/>
      </c>
      <c r="C376" s="2224">
        <f>'Og s3a'!C374</f>
        <v>0</v>
      </c>
      <c r="D376" s="2225"/>
      <c r="E376" s="2225"/>
      <c r="F376" s="2225"/>
      <c r="G376" s="2225"/>
      <c r="H376" s="2226"/>
      <c r="I376" s="2221">
        <f>'Og s3a'!E374</f>
        <v>0</v>
      </c>
      <c r="J376" s="2222"/>
      <c r="K376" s="2222"/>
      <c r="L376" s="2222"/>
      <c r="M376" s="2222"/>
      <c r="N376" s="2223"/>
      <c r="O376" s="978">
        <f>'Og s3a'!F374</f>
        <v>0</v>
      </c>
      <c r="P376" s="1236">
        <f>'Pak3 s1'!J397</f>
        <v>0</v>
      </c>
      <c r="Q376" s="1236" t="str">
        <f t="shared" si="10"/>
        <v/>
      </c>
      <c r="R376" s="31"/>
      <c r="S376" s="48"/>
      <c r="T376" s="502">
        <f>'Og s3a'!G374</f>
        <v>0</v>
      </c>
      <c r="U376" s="57">
        <f>'Og s3a'!D374</f>
        <v>0</v>
      </c>
      <c r="V376" s="295">
        <f>Import!K372</f>
        <v>0</v>
      </c>
      <c r="W376" s="296">
        <f>Import!L372</f>
        <v>0</v>
      </c>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row>
    <row r="377" spans="2:57" ht="20.100000000000001" customHeight="1">
      <c r="B377" s="1245" t="str">
        <f t="shared" si="11"/>
        <v/>
      </c>
      <c r="C377" s="2224">
        <f>'Og s3a'!C375</f>
        <v>0</v>
      </c>
      <c r="D377" s="2225"/>
      <c r="E377" s="2225"/>
      <c r="F377" s="2225"/>
      <c r="G377" s="2225"/>
      <c r="H377" s="2226"/>
      <c r="I377" s="2221">
        <f>'Og s3a'!E375</f>
        <v>0</v>
      </c>
      <c r="J377" s="2222"/>
      <c r="K377" s="2222"/>
      <c r="L377" s="2222"/>
      <c r="M377" s="2222"/>
      <c r="N377" s="2223"/>
      <c r="O377" s="978">
        <f>'Og s3a'!F375</f>
        <v>0</v>
      </c>
      <c r="P377" s="1236">
        <f>'Pak3 s1'!J398</f>
        <v>0</v>
      </c>
      <c r="Q377" s="1236" t="str">
        <f t="shared" si="10"/>
        <v/>
      </c>
      <c r="R377" s="31"/>
      <c r="S377" s="48"/>
      <c r="T377" s="502">
        <f>'Og s3a'!G375</f>
        <v>0</v>
      </c>
      <c r="U377" s="57">
        <f>'Og s3a'!D375</f>
        <v>0</v>
      </c>
      <c r="V377" s="295">
        <f>Import!K373</f>
        <v>0</v>
      </c>
      <c r="W377" s="296">
        <f>Import!L373</f>
        <v>0</v>
      </c>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row>
    <row r="378" spans="2:57" ht="20.100000000000001" customHeight="1">
      <c r="B378" s="1245" t="str">
        <f t="shared" si="11"/>
        <v/>
      </c>
      <c r="C378" s="2224">
        <f>'Og s3a'!C376</f>
        <v>0</v>
      </c>
      <c r="D378" s="2225"/>
      <c r="E378" s="2225"/>
      <c r="F378" s="2225"/>
      <c r="G378" s="2225"/>
      <c r="H378" s="2226"/>
      <c r="I378" s="2221">
        <f>'Og s3a'!E376</f>
        <v>0</v>
      </c>
      <c r="J378" s="2222"/>
      <c r="K378" s="2222"/>
      <c r="L378" s="2222"/>
      <c r="M378" s="2222"/>
      <c r="N378" s="2223"/>
      <c r="O378" s="978">
        <f>'Og s3a'!F376</f>
        <v>0</v>
      </c>
      <c r="P378" s="1236">
        <f>'Pak3 s1'!J399</f>
        <v>0</v>
      </c>
      <c r="Q378" s="1236" t="str">
        <f t="shared" si="10"/>
        <v/>
      </c>
      <c r="R378" s="31"/>
      <c r="S378" s="48"/>
      <c r="T378" s="502">
        <f>'Og s3a'!G376</f>
        <v>0</v>
      </c>
      <c r="U378" s="57">
        <f>'Og s3a'!D376</f>
        <v>0</v>
      </c>
      <c r="V378" s="295">
        <f>Import!K374</f>
        <v>0</v>
      </c>
      <c r="W378" s="296">
        <f>Import!L374</f>
        <v>0</v>
      </c>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row>
    <row r="379" spans="2:57" ht="20.100000000000001" customHeight="1">
      <c r="B379" s="1245" t="str">
        <f t="shared" si="11"/>
        <v/>
      </c>
      <c r="C379" s="2224">
        <f>'Og s3a'!C377</f>
        <v>0</v>
      </c>
      <c r="D379" s="2225"/>
      <c r="E379" s="2225"/>
      <c r="F379" s="2225"/>
      <c r="G379" s="2225"/>
      <c r="H379" s="2226"/>
      <c r="I379" s="2221">
        <f>'Og s3a'!E377</f>
        <v>0</v>
      </c>
      <c r="J379" s="2222"/>
      <c r="K379" s="2222"/>
      <c r="L379" s="2222"/>
      <c r="M379" s="2222"/>
      <c r="N379" s="2223"/>
      <c r="O379" s="978">
        <f>'Og s3a'!F377</f>
        <v>0</v>
      </c>
      <c r="P379" s="1236">
        <f>'Pak3 s1'!J400</f>
        <v>0</v>
      </c>
      <c r="Q379" s="1236" t="str">
        <f t="shared" si="10"/>
        <v/>
      </c>
      <c r="R379" s="31"/>
      <c r="S379" s="48"/>
      <c r="T379" s="502">
        <f>'Og s3a'!G377</f>
        <v>0</v>
      </c>
      <c r="U379" s="57">
        <f>'Og s3a'!D377</f>
        <v>0</v>
      </c>
      <c r="V379" s="295">
        <f>Import!K375</f>
        <v>0</v>
      </c>
      <c r="W379" s="296">
        <f>Import!L375</f>
        <v>0</v>
      </c>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row>
    <row r="380" spans="2:57" ht="20.100000000000001" customHeight="1">
      <c r="B380" s="1245" t="str">
        <f t="shared" si="11"/>
        <v/>
      </c>
      <c r="C380" s="2224">
        <f>'Og s3a'!C378</f>
        <v>0</v>
      </c>
      <c r="D380" s="2225"/>
      <c r="E380" s="2225"/>
      <c r="F380" s="2225"/>
      <c r="G380" s="2225"/>
      <c r="H380" s="2226"/>
      <c r="I380" s="2221">
        <f>'Og s3a'!E378</f>
        <v>0</v>
      </c>
      <c r="J380" s="2222"/>
      <c r="K380" s="2222"/>
      <c r="L380" s="2222"/>
      <c r="M380" s="2222"/>
      <c r="N380" s="2223"/>
      <c r="O380" s="978">
        <f>'Og s3a'!F378</f>
        <v>0</v>
      </c>
      <c r="P380" s="1236">
        <f>'Pak3 s1'!J401</f>
        <v>0</v>
      </c>
      <c r="Q380" s="1236" t="str">
        <f t="shared" si="10"/>
        <v/>
      </c>
      <c r="R380" s="31"/>
      <c r="S380" s="48"/>
      <c r="T380" s="502">
        <f>'Og s3a'!G378</f>
        <v>0</v>
      </c>
      <c r="U380" s="57">
        <f>'Og s3a'!D378</f>
        <v>0</v>
      </c>
      <c r="V380" s="295">
        <f>Import!K376</f>
        <v>0</v>
      </c>
      <c r="W380" s="296">
        <f>Import!L376</f>
        <v>0</v>
      </c>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row>
    <row r="381" spans="2:57" ht="20.100000000000001" customHeight="1">
      <c r="B381" s="1245" t="str">
        <f t="shared" si="11"/>
        <v/>
      </c>
      <c r="C381" s="2224">
        <f>'Og s3a'!C379</f>
        <v>0</v>
      </c>
      <c r="D381" s="2225"/>
      <c r="E381" s="2225"/>
      <c r="F381" s="2225"/>
      <c r="G381" s="2225"/>
      <c r="H381" s="2226"/>
      <c r="I381" s="2221">
        <f>'Og s3a'!E379</f>
        <v>0</v>
      </c>
      <c r="J381" s="2222"/>
      <c r="K381" s="2222"/>
      <c r="L381" s="2222"/>
      <c r="M381" s="2222"/>
      <c r="N381" s="2223"/>
      <c r="O381" s="978">
        <f>'Og s3a'!F379</f>
        <v>0</v>
      </c>
      <c r="P381" s="1236">
        <f>'Pak3 s1'!J402</f>
        <v>0</v>
      </c>
      <c r="Q381" s="1236" t="str">
        <f t="shared" si="10"/>
        <v/>
      </c>
      <c r="R381" s="31"/>
      <c r="S381" s="48"/>
      <c r="T381" s="502">
        <f>'Og s3a'!G379</f>
        <v>0</v>
      </c>
      <c r="U381" s="57">
        <f>'Og s3a'!D379</f>
        <v>0</v>
      </c>
      <c r="V381" s="295">
        <f>Import!K377</f>
        <v>0</v>
      </c>
      <c r="W381" s="296">
        <f>Import!L377</f>
        <v>0</v>
      </c>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row>
    <row r="382" spans="2:57" ht="20.100000000000001" customHeight="1">
      <c r="B382" s="1245" t="str">
        <f t="shared" si="11"/>
        <v/>
      </c>
      <c r="C382" s="2224">
        <f>'Og s3a'!C380</f>
        <v>0</v>
      </c>
      <c r="D382" s="2225"/>
      <c r="E382" s="2225"/>
      <c r="F382" s="2225"/>
      <c r="G382" s="2225"/>
      <c r="H382" s="2226"/>
      <c r="I382" s="2221">
        <f>'Og s3a'!E380</f>
        <v>0</v>
      </c>
      <c r="J382" s="2222"/>
      <c r="K382" s="2222"/>
      <c r="L382" s="2222"/>
      <c r="M382" s="2222"/>
      <c r="N382" s="2223"/>
      <c r="O382" s="978">
        <f>'Og s3a'!F380</f>
        <v>0</v>
      </c>
      <c r="P382" s="1236">
        <f>'Pak3 s1'!J403</f>
        <v>0</v>
      </c>
      <c r="Q382" s="1236" t="str">
        <f t="shared" si="10"/>
        <v/>
      </c>
      <c r="R382" s="31"/>
      <c r="S382" s="48"/>
      <c r="T382" s="502">
        <f>'Og s3a'!G380</f>
        <v>0</v>
      </c>
      <c r="U382" s="57">
        <f>'Og s3a'!D380</f>
        <v>0</v>
      </c>
      <c r="V382" s="295">
        <f>Import!K378</f>
        <v>0</v>
      </c>
      <c r="W382" s="296">
        <f>Import!L378</f>
        <v>0</v>
      </c>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row>
    <row r="383" spans="2:57" ht="20.100000000000001" customHeight="1">
      <c r="B383" s="1245" t="str">
        <f t="shared" si="11"/>
        <v/>
      </c>
      <c r="C383" s="2224">
        <f>'Og s3a'!C381</f>
        <v>0</v>
      </c>
      <c r="D383" s="2225"/>
      <c r="E383" s="2225"/>
      <c r="F383" s="2225"/>
      <c r="G383" s="2225"/>
      <c r="H383" s="2226"/>
      <c r="I383" s="2221">
        <f>'Og s3a'!E381</f>
        <v>0</v>
      </c>
      <c r="J383" s="2222"/>
      <c r="K383" s="2222"/>
      <c r="L383" s="2222"/>
      <c r="M383" s="2222"/>
      <c r="N383" s="2223"/>
      <c r="O383" s="978">
        <f>'Og s3a'!F381</f>
        <v>0</v>
      </c>
      <c r="P383" s="1236">
        <f>'Pak3 s1'!J404</f>
        <v>0</v>
      </c>
      <c r="Q383" s="1236" t="str">
        <f t="shared" si="10"/>
        <v/>
      </c>
      <c r="R383" s="31"/>
      <c r="S383" s="48"/>
      <c r="T383" s="502">
        <f>'Og s3a'!G381</f>
        <v>0</v>
      </c>
      <c r="U383" s="57">
        <f>'Og s3a'!D381</f>
        <v>0</v>
      </c>
      <c r="V383" s="295">
        <f>Import!K379</f>
        <v>0</v>
      </c>
      <c r="W383" s="296">
        <f>Import!L379</f>
        <v>0</v>
      </c>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row>
    <row r="384" spans="2:57" ht="20.100000000000001" customHeight="1">
      <c r="B384" s="1245" t="str">
        <f t="shared" si="11"/>
        <v/>
      </c>
      <c r="C384" s="2224">
        <f>'Og s3a'!C382</f>
        <v>0</v>
      </c>
      <c r="D384" s="2225"/>
      <c r="E384" s="2225"/>
      <c r="F384" s="2225"/>
      <c r="G384" s="2225"/>
      <c r="H384" s="2226"/>
      <c r="I384" s="2221">
        <f>'Og s3a'!E382</f>
        <v>0</v>
      </c>
      <c r="J384" s="2222"/>
      <c r="K384" s="2222"/>
      <c r="L384" s="2222"/>
      <c r="M384" s="2222"/>
      <c r="N384" s="2223"/>
      <c r="O384" s="978">
        <f>'Og s3a'!F382</f>
        <v>0</v>
      </c>
      <c r="P384" s="1236">
        <f>'Pak3 s1'!J405</f>
        <v>0</v>
      </c>
      <c r="Q384" s="1236" t="str">
        <f t="shared" si="10"/>
        <v/>
      </c>
      <c r="R384" s="31"/>
      <c r="S384" s="48"/>
      <c r="T384" s="502">
        <f>'Og s3a'!G382</f>
        <v>0</v>
      </c>
      <c r="U384" s="57">
        <f>'Og s3a'!D382</f>
        <v>0</v>
      </c>
      <c r="V384" s="295">
        <f>Import!K380</f>
        <v>0</v>
      </c>
      <c r="W384" s="296">
        <f>Import!L380</f>
        <v>0</v>
      </c>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row>
    <row r="385" spans="2:57" ht="20.100000000000001" customHeight="1">
      <c r="B385" s="1245" t="str">
        <f t="shared" si="11"/>
        <v/>
      </c>
      <c r="C385" s="2224">
        <f>'Og s3a'!C383</f>
        <v>0</v>
      </c>
      <c r="D385" s="2225"/>
      <c r="E385" s="2225"/>
      <c r="F385" s="2225"/>
      <c r="G385" s="2225"/>
      <c r="H385" s="2226"/>
      <c r="I385" s="2221">
        <f>'Og s3a'!E383</f>
        <v>0</v>
      </c>
      <c r="J385" s="2222"/>
      <c r="K385" s="2222"/>
      <c r="L385" s="2222"/>
      <c r="M385" s="2222"/>
      <c r="N385" s="2223"/>
      <c r="O385" s="978">
        <f>'Og s3a'!F383</f>
        <v>0</v>
      </c>
      <c r="P385" s="1236">
        <f>'Pak3 s1'!J406</f>
        <v>0</v>
      </c>
      <c r="Q385" s="1236" t="str">
        <f t="shared" si="10"/>
        <v/>
      </c>
      <c r="R385" s="31"/>
      <c r="S385" s="48"/>
      <c r="T385" s="502">
        <f>'Og s3a'!G383</f>
        <v>0</v>
      </c>
      <c r="U385" s="57">
        <f>'Og s3a'!D383</f>
        <v>0</v>
      </c>
      <c r="V385" s="295">
        <f>Import!K381</f>
        <v>0</v>
      </c>
      <c r="W385" s="296">
        <f>Import!L381</f>
        <v>0</v>
      </c>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row>
    <row r="386" spans="2:57" ht="20.100000000000001" customHeight="1">
      <c r="B386" s="1245" t="str">
        <f t="shared" si="11"/>
        <v/>
      </c>
      <c r="C386" s="2224">
        <f>'Og s3a'!C384</f>
        <v>0</v>
      </c>
      <c r="D386" s="2225"/>
      <c r="E386" s="2225"/>
      <c r="F386" s="2225"/>
      <c r="G386" s="2225"/>
      <c r="H386" s="2226"/>
      <c r="I386" s="2221">
        <f>'Og s3a'!E384</f>
        <v>0</v>
      </c>
      <c r="J386" s="2222"/>
      <c r="K386" s="2222"/>
      <c r="L386" s="2222"/>
      <c r="M386" s="2222"/>
      <c r="N386" s="2223"/>
      <c r="O386" s="978">
        <f>'Og s3a'!F384</f>
        <v>0</v>
      </c>
      <c r="P386" s="1236">
        <f>'Pak3 s1'!J407</f>
        <v>0</v>
      </c>
      <c r="Q386" s="1236" t="str">
        <f t="shared" si="10"/>
        <v/>
      </c>
      <c r="R386" s="31"/>
      <c r="S386" s="48"/>
      <c r="T386" s="502">
        <f>'Og s3a'!G384</f>
        <v>0</v>
      </c>
      <c r="U386" s="57">
        <f>'Og s3a'!D384</f>
        <v>0</v>
      </c>
      <c r="V386" s="295">
        <f>Import!K382</f>
        <v>0</v>
      </c>
      <c r="W386" s="296">
        <f>Import!L382</f>
        <v>0</v>
      </c>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row>
    <row r="387" spans="2:57" ht="20.100000000000001" customHeight="1">
      <c r="B387" s="1245" t="str">
        <f t="shared" si="11"/>
        <v/>
      </c>
      <c r="C387" s="2224">
        <f>'Og s3a'!C385</f>
        <v>0</v>
      </c>
      <c r="D387" s="2225"/>
      <c r="E387" s="2225"/>
      <c r="F387" s="2225"/>
      <c r="G387" s="2225"/>
      <c r="H387" s="2226"/>
      <c r="I387" s="2221">
        <f>'Og s3a'!E385</f>
        <v>0</v>
      </c>
      <c r="J387" s="2222"/>
      <c r="K387" s="2222"/>
      <c r="L387" s="2222"/>
      <c r="M387" s="2222"/>
      <c r="N387" s="2223"/>
      <c r="O387" s="978">
        <f>'Og s3a'!F385</f>
        <v>0</v>
      </c>
      <c r="P387" s="1236">
        <f>'Pak3 s1'!J408</f>
        <v>0</v>
      </c>
      <c r="Q387" s="1236" t="str">
        <f t="shared" si="10"/>
        <v/>
      </c>
      <c r="R387" s="31"/>
      <c r="S387" s="48"/>
      <c r="T387" s="502">
        <f>'Og s3a'!G385</f>
        <v>0</v>
      </c>
      <c r="U387" s="57">
        <f>'Og s3a'!D385</f>
        <v>0</v>
      </c>
      <c r="V387" s="295">
        <f>Import!K383</f>
        <v>0</v>
      </c>
      <c r="W387" s="296">
        <f>Import!L383</f>
        <v>0</v>
      </c>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row>
    <row r="388" spans="2:57" ht="20.100000000000001" customHeight="1">
      <c r="B388" s="1245" t="str">
        <f t="shared" si="11"/>
        <v/>
      </c>
      <c r="C388" s="2224">
        <f>'Og s3a'!C386</f>
        <v>0</v>
      </c>
      <c r="D388" s="2225"/>
      <c r="E388" s="2225"/>
      <c r="F388" s="2225"/>
      <c r="G388" s="2225"/>
      <c r="H388" s="2226"/>
      <c r="I388" s="2221">
        <f>'Og s3a'!E386</f>
        <v>0</v>
      </c>
      <c r="J388" s="2222"/>
      <c r="K388" s="2222"/>
      <c r="L388" s="2222"/>
      <c r="M388" s="2222"/>
      <c r="N388" s="2223"/>
      <c r="O388" s="978">
        <f>'Og s3a'!F386</f>
        <v>0</v>
      </c>
      <c r="P388" s="1236">
        <f>'Pak3 s1'!J409</f>
        <v>0</v>
      </c>
      <c r="Q388" s="1236" t="str">
        <f t="shared" si="10"/>
        <v/>
      </c>
      <c r="R388" s="31"/>
      <c r="S388" s="48"/>
      <c r="T388" s="502">
        <f>'Og s3a'!G386</f>
        <v>0</v>
      </c>
      <c r="U388" s="57">
        <f>'Og s3a'!D386</f>
        <v>0</v>
      </c>
      <c r="V388" s="295">
        <f>Import!K384</f>
        <v>0</v>
      </c>
      <c r="W388" s="296">
        <f>Import!L384</f>
        <v>0</v>
      </c>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row>
    <row r="389" spans="2:57" ht="20.100000000000001" customHeight="1">
      <c r="B389" s="1245" t="str">
        <f t="shared" si="11"/>
        <v/>
      </c>
      <c r="C389" s="2224">
        <f>'Og s3a'!C387</f>
        <v>0</v>
      </c>
      <c r="D389" s="2225"/>
      <c r="E389" s="2225"/>
      <c r="F389" s="2225"/>
      <c r="G389" s="2225"/>
      <c r="H389" s="2226"/>
      <c r="I389" s="2221">
        <f>'Og s3a'!E387</f>
        <v>0</v>
      </c>
      <c r="J389" s="2222"/>
      <c r="K389" s="2222"/>
      <c r="L389" s="2222"/>
      <c r="M389" s="2222"/>
      <c r="N389" s="2223"/>
      <c r="O389" s="978">
        <f>'Og s3a'!F387</f>
        <v>0</v>
      </c>
      <c r="P389" s="1236">
        <f>'Pak3 s1'!J410</f>
        <v>0</v>
      </c>
      <c r="Q389" s="1236" t="str">
        <f t="shared" si="10"/>
        <v/>
      </c>
      <c r="R389" s="31"/>
      <c r="S389" s="48"/>
      <c r="T389" s="502">
        <f>'Og s3a'!G387</f>
        <v>0</v>
      </c>
      <c r="U389" s="57">
        <f>'Og s3a'!D387</f>
        <v>0</v>
      </c>
      <c r="V389" s="295">
        <f>Import!K385</f>
        <v>0</v>
      </c>
      <c r="W389" s="296">
        <f>Import!L385</f>
        <v>0</v>
      </c>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row>
    <row r="390" spans="2:57" ht="20.100000000000001" customHeight="1">
      <c r="B390" s="1245" t="str">
        <f t="shared" si="11"/>
        <v/>
      </c>
      <c r="C390" s="2224">
        <f>'Og s3a'!C388</f>
        <v>0</v>
      </c>
      <c r="D390" s="2225"/>
      <c r="E390" s="2225"/>
      <c r="F390" s="2225"/>
      <c r="G390" s="2225"/>
      <c r="H390" s="2226"/>
      <c r="I390" s="2221">
        <f>'Og s3a'!E388</f>
        <v>0</v>
      </c>
      <c r="J390" s="2222"/>
      <c r="K390" s="2222"/>
      <c r="L390" s="2222"/>
      <c r="M390" s="2222"/>
      <c r="N390" s="2223"/>
      <c r="O390" s="978">
        <f>'Og s3a'!F388</f>
        <v>0</v>
      </c>
      <c r="P390" s="1236">
        <f>'Pak3 s1'!J411</f>
        <v>0</v>
      </c>
      <c r="Q390" s="1236" t="str">
        <f t="shared" si="10"/>
        <v/>
      </c>
      <c r="R390" s="31"/>
      <c r="S390" s="48"/>
      <c r="T390" s="502">
        <f>'Og s3a'!G388</f>
        <v>0</v>
      </c>
      <c r="U390" s="57">
        <f>'Og s3a'!D388</f>
        <v>0</v>
      </c>
      <c r="V390" s="295">
        <f>Import!K386</f>
        <v>0</v>
      </c>
      <c r="W390" s="296">
        <f>Import!L386</f>
        <v>0</v>
      </c>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row>
    <row r="391" spans="2:57" ht="20.100000000000001" customHeight="1">
      <c r="B391" s="1245" t="str">
        <f t="shared" si="11"/>
        <v/>
      </c>
      <c r="C391" s="2224">
        <f>'Og s3a'!C389</f>
        <v>0</v>
      </c>
      <c r="D391" s="2225"/>
      <c r="E391" s="2225"/>
      <c r="F391" s="2225"/>
      <c r="G391" s="2225"/>
      <c r="H391" s="2226"/>
      <c r="I391" s="2221">
        <f>'Og s3a'!E389</f>
        <v>0</v>
      </c>
      <c r="J391" s="2222"/>
      <c r="K391" s="2222"/>
      <c r="L391" s="2222"/>
      <c r="M391" s="2222"/>
      <c r="N391" s="2223"/>
      <c r="O391" s="978">
        <f>'Og s3a'!F389</f>
        <v>0</v>
      </c>
      <c r="P391" s="1236">
        <f>'Pak3 s1'!J412</f>
        <v>0</v>
      </c>
      <c r="Q391" s="1236" t="str">
        <f t="shared" si="10"/>
        <v/>
      </c>
      <c r="R391" s="31"/>
      <c r="S391" s="48"/>
      <c r="T391" s="502">
        <f>'Og s3a'!G389</f>
        <v>0</v>
      </c>
      <c r="U391" s="57">
        <f>'Og s3a'!D389</f>
        <v>0</v>
      </c>
      <c r="V391" s="295">
        <f>Import!K387</f>
        <v>0</v>
      </c>
      <c r="W391" s="296">
        <f>Import!L387</f>
        <v>0</v>
      </c>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row>
    <row r="392" spans="2:57" ht="20.100000000000001" customHeight="1">
      <c r="B392" s="1245" t="str">
        <f t="shared" si="11"/>
        <v/>
      </c>
      <c r="C392" s="2224">
        <f>'Og s3a'!C390</f>
        <v>0</v>
      </c>
      <c r="D392" s="2225"/>
      <c r="E392" s="2225"/>
      <c r="F392" s="2225"/>
      <c r="G392" s="2225"/>
      <c r="H392" s="2226"/>
      <c r="I392" s="2221">
        <f>'Og s3a'!E390</f>
        <v>0</v>
      </c>
      <c r="J392" s="2222"/>
      <c r="K392" s="2222"/>
      <c r="L392" s="2222"/>
      <c r="M392" s="2222"/>
      <c r="N392" s="2223"/>
      <c r="O392" s="978">
        <f>'Og s3a'!F390</f>
        <v>0</v>
      </c>
      <c r="P392" s="1236">
        <f>'Pak3 s1'!J413</f>
        <v>0</v>
      </c>
      <c r="Q392" s="1236" t="str">
        <f t="shared" si="10"/>
        <v/>
      </c>
      <c r="R392" s="31"/>
      <c r="S392" s="48"/>
      <c r="T392" s="502">
        <f>'Og s3a'!G390</f>
        <v>0</v>
      </c>
      <c r="U392" s="57">
        <f>'Og s3a'!D390</f>
        <v>0</v>
      </c>
      <c r="V392" s="295">
        <f>Import!K388</f>
        <v>0</v>
      </c>
      <c r="W392" s="296">
        <f>Import!L388</f>
        <v>0</v>
      </c>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row>
    <row r="393" spans="2:57" ht="20.100000000000001" customHeight="1">
      <c r="B393" s="1245" t="str">
        <f t="shared" si="11"/>
        <v/>
      </c>
      <c r="C393" s="2224">
        <f>'Og s3a'!C391</f>
        <v>0</v>
      </c>
      <c r="D393" s="2225"/>
      <c r="E393" s="2225"/>
      <c r="F393" s="2225"/>
      <c r="G393" s="2225"/>
      <c r="H393" s="2226"/>
      <c r="I393" s="2221">
        <f>'Og s3a'!E391</f>
        <v>0</v>
      </c>
      <c r="J393" s="2222"/>
      <c r="K393" s="2222"/>
      <c r="L393" s="2222"/>
      <c r="M393" s="2222"/>
      <c r="N393" s="2223"/>
      <c r="O393" s="978">
        <f>'Og s3a'!F391</f>
        <v>0</v>
      </c>
      <c r="P393" s="1236">
        <f>'Pak3 s1'!J414</f>
        <v>0</v>
      </c>
      <c r="Q393" s="1236" t="str">
        <f t="shared" ref="Q393:Q399" si="12">IF(AND(V393=0,W393=0),"",IF(AND(V393&gt;0,W393=0),V393,IF(AND(V393=0,W393&gt;0),W393,IF(AND(V393&gt;0,W393&gt;0),"Nie może być pak. 4 i 5 jednocześnie."))))</f>
        <v/>
      </c>
      <c r="R393" s="31"/>
      <c r="S393" s="48"/>
      <c r="T393" s="502">
        <f>'Og s3a'!G391</f>
        <v>0</v>
      </c>
      <c r="U393" s="57">
        <f>'Og s3a'!D391</f>
        <v>0</v>
      </c>
      <c r="V393" s="295">
        <f>Import!K389</f>
        <v>0</v>
      </c>
      <c r="W393" s="296">
        <f>Import!L389</f>
        <v>0</v>
      </c>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row>
    <row r="394" spans="2:57" ht="20.100000000000001" customHeight="1">
      <c r="B394" s="1245" t="str">
        <f t="shared" ref="B394:B399" si="13">IF(O394&gt;0,"Wypełnione","")</f>
        <v/>
      </c>
      <c r="C394" s="2224">
        <f>'Og s3a'!C392</f>
        <v>0</v>
      </c>
      <c r="D394" s="2225"/>
      <c r="E394" s="2225"/>
      <c r="F394" s="2225"/>
      <c r="G394" s="2225"/>
      <c r="H394" s="2226"/>
      <c r="I394" s="2221">
        <f>'Og s3a'!E392</f>
        <v>0</v>
      </c>
      <c r="J394" s="2222"/>
      <c r="K394" s="2222"/>
      <c r="L394" s="2222"/>
      <c r="M394" s="2222"/>
      <c r="N394" s="2223"/>
      <c r="O394" s="978">
        <f>'Og s3a'!F392</f>
        <v>0</v>
      </c>
      <c r="P394" s="1236">
        <f>'Pak3 s1'!J415</f>
        <v>0</v>
      </c>
      <c r="Q394" s="1236" t="str">
        <f t="shared" si="12"/>
        <v/>
      </c>
      <c r="R394" s="31"/>
      <c r="S394" s="48"/>
      <c r="T394" s="502">
        <f>'Og s3a'!G392</f>
        <v>0</v>
      </c>
      <c r="U394" s="57">
        <f>'Og s3a'!D392</f>
        <v>0</v>
      </c>
      <c r="V394" s="295">
        <f>Import!K390</f>
        <v>0</v>
      </c>
      <c r="W394" s="296">
        <f>Import!L390</f>
        <v>0</v>
      </c>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row>
    <row r="395" spans="2:57" ht="20.100000000000001" customHeight="1">
      <c r="B395" s="1245" t="str">
        <f t="shared" si="13"/>
        <v/>
      </c>
      <c r="C395" s="2224">
        <f>'Og s3a'!C393</f>
        <v>0</v>
      </c>
      <c r="D395" s="2225"/>
      <c r="E395" s="2225"/>
      <c r="F395" s="2225"/>
      <c r="G395" s="2225"/>
      <c r="H395" s="2226"/>
      <c r="I395" s="2221">
        <f>'Og s3a'!E393</f>
        <v>0</v>
      </c>
      <c r="J395" s="2222"/>
      <c r="K395" s="2222"/>
      <c r="L395" s="2222"/>
      <c r="M395" s="2222"/>
      <c r="N395" s="2223"/>
      <c r="O395" s="978">
        <f>'Og s3a'!F393</f>
        <v>0</v>
      </c>
      <c r="P395" s="1236">
        <f>'Pak3 s1'!J416</f>
        <v>0</v>
      </c>
      <c r="Q395" s="1236" t="str">
        <f t="shared" si="12"/>
        <v/>
      </c>
      <c r="R395" s="31"/>
      <c r="S395" s="48"/>
      <c r="T395" s="502">
        <f>'Og s3a'!G393</f>
        <v>0</v>
      </c>
      <c r="U395" s="57">
        <f>'Og s3a'!D393</f>
        <v>0</v>
      </c>
      <c r="V395" s="295">
        <f>Import!K391</f>
        <v>0</v>
      </c>
      <c r="W395" s="296">
        <f>Import!L391</f>
        <v>0</v>
      </c>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row>
    <row r="396" spans="2:57" ht="20.100000000000001" customHeight="1">
      <c r="B396" s="1245" t="str">
        <f t="shared" si="13"/>
        <v/>
      </c>
      <c r="C396" s="2224">
        <f>'Og s3a'!C394</f>
        <v>0</v>
      </c>
      <c r="D396" s="2225"/>
      <c r="E396" s="2225"/>
      <c r="F396" s="2225"/>
      <c r="G396" s="2225"/>
      <c r="H396" s="2226"/>
      <c r="I396" s="2221">
        <f>'Og s3a'!E394</f>
        <v>0</v>
      </c>
      <c r="J396" s="2222"/>
      <c r="K396" s="2222"/>
      <c r="L396" s="2222"/>
      <c r="M396" s="2222"/>
      <c r="N396" s="2223"/>
      <c r="O396" s="978">
        <f>'Og s3a'!F394</f>
        <v>0</v>
      </c>
      <c r="P396" s="1236">
        <f>'Pak3 s1'!J417</f>
        <v>0</v>
      </c>
      <c r="Q396" s="1236" t="str">
        <f t="shared" si="12"/>
        <v/>
      </c>
      <c r="R396" s="31"/>
      <c r="S396" s="48"/>
      <c r="T396" s="502">
        <f>'Og s3a'!G394</f>
        <v>0</v>
      </c>
      <c r="U396" s="57">
        <f>'Og s3a'!D394</f>
        <v>0</v>
      </c>
      <c r="V396" s="295">
        <f>Import!K392</f>
        <v>0</v>
      </c>
      <c r="W396" s="296">
        <f>Import!L392</f>
        <v>0</v>
      </c>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row>
    <row r="397" spans="2:57" ht="20.100000000000001" customHeight="1">
      <c r="B397" s="1245" t="str">
        <f t="shared" si="13"/>
        <v/>
      </c>
      <c r="C397" s="2224">
        <f>'Og s3a'!C395</f>
        <v>0</v>
      </c>
      <c r="D397" s="2225"/>
      <c r="E397" s="2225"/>
      <c r="F397" s="2225"/>
      <c r="G397" s="2225"/>
      <c r="H397" s="2226"/>
      <c r="I397" s="2221">
        <f>'Og s3a'!E395</f>
        <v>0</v>
      </c>
      <c r="J397" s="2222"/>
      <c r="K397" s="2222"/>
      <c r="L397" s="2222"/>
      <c r="M397" s="2222"/>
      <c r="N397" s="2223"/>
      <c r="O397" s="978">
        <f>'Og s3a'!F395</f>
        <v>0</v>
      </c>
      <c r="P397" s="1236">
        <f>'Pak3 s1'!J418</f>
        <v>0</v>
      </c>
      <c r="Q397" s="1236" t="str">
        <f t="shared" si="12"/>
        <v/>
      </c>
      <c r="R397" s="31"/>
      <c r="S397" s="48"/>
      <c r="T397" s="502">
        <f>'Og s3a'!G395</f>
        <v>0</v>
      </c>
      <c r="U397" s="57">
        <f>'Og s3a'!D395</f>
        <v>0</v>
      </c>
      <c r="V397" s="295">
        <f>Import!K393</f>
        <v>0</v>
      </c>
      <c r="W397" s="296">
        <f>Import!L393</f>
        <v>0</v>
      </c>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row>
    <row r="398" spans="2:57" ht="20.100000000000001" customHeight="1">
      <c r="B398" s="1245" t="str">
        <f t="shared" si="13"/>
        <v/>
      </c>
      <c r="C398" s="2224">
        <f>'Og s3a'!C396</f>
        <v>0</v>
      </c>
      <c r="D398" s="2225"/>
      <c r="E398" s="2225"/>
      <c r="F398" s="2225"/>
      <c r="G398" s="2225"/>
      <c r="H398" s="2226"/>
      <c r="I398" s="2221">
        <f>'Og s3a'!E396</f>
        <v>0</v>
      </c>
      <c r="J398" s="2222"/>
      <c r="K398" s="2222"/>
      <c r="L398" s="2222"/>
      <c r="M398" s="2222"/>
      <c r="N398" s="2223"/>
      <c r="O398" s="978">
        <f>'Og s3a'!F396</f>
        <v>0</v>
      </c>
      <c r="P398" s="1236">
        <f>'Pak3 s1'!J419</f>
        <v>0</v>
      </c>
      <c r="Q398" s="1236" t="str">
        <f t="shared" si="12"/>
        <v/>
      </c>
      <c r="R398" s="31"/>
      <c r="S398" s="48"/>
      <c r="T398" s="502">
        <f>'Og s3a'!G396</f>
        <v>0</v>
      </c>
      <c r="U398" s="57">
        <f>'Og s3a'!D396</f>
        <v>0</v>
      </c>
      <c r="V398" s="295">
        <f>Import!K394</f>
        <v>0</v>
      </c>
      <c r="W398" s="296">
        <f>Import!L394</f>
        <v>0</v>
      </c>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row>
    <row r="399" spans="2:57" ht="20.100000000000001" customHeight="1">
      <c r="B399" s="1245" t="str">
        <f t="shared" si="13"/>
        <v/>
      </c>
      <c r="C399" s="2224">
        <f>'Og s3a'!C397</f>
        <v>0</v>
      </c>
      <c r="D399" s="2225"/>
      <c r="E399" s="2225"/>
      <c r="F399" s="2225"/>
      <c r="G399" s="2225"/>
      <c r="H399" s="2226"/>
      <c r="I399" s="2221">
        <f>'Og s3a'!E397</f>
        <v>0</v>
      </c>
      <c r="J399" s="2222"/>
      <c r="K399" s="2222"/>
      <c r="L399" s="2222"/>
      <c r="M399" s="2222"/>
      <c r="N399" s="2223"/>
      <c r="O399" s="978">
        <f>'Og s3a'!F397</f>
        <v>0</v>
      </c>
      <c r="P399" s="1236">
        <f>'Pak3 s1'!J420</f>
        <v>0</v>
      </c>
      <c r="Q399" s="1236" t="str">
        <f t="shared" si="12"/>
        <v/>
      </c>
      <c r="R399" s="31"/>
      <c r="S399" s="48"/>
      <c r="T399" s="502">
        <f>'Og s3a'!G397</f>
        <v>0</v>
      </c>
      <c r="U399" s="57">
        <f>'Og s3a'!D397</f>
        <v>0</v>
      </c>
      <c r="V399" s="295">
        <f>Import!K395</f>
        <v>0</v>
      </c>
      <c r="W399" s="296">
        <f>Import!L395</f>
        <v>0</v>
      </c>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row>
    <row r="400" spans="2:57" ht="12.75" customHeight="1">
      <c r="B400" s="1245" t="s">
        <v>56</v>
      </c>
      <c r="C400" s="411" t="s">
        <v>1376</v>
      </c>
      <c r="D400" s="410"/>
      <c r="E400" s="410"/>
      <c r="F400" s="410"/>
      <c r="G400" s="410"/>
      <c r="H400" s="410"/>
      <c r="I400" s="410"/>
      <c r="J400" s="410"/>
      <c r="K400" s="410"/>
      <c r="L400" s="410"/>
      <c r="M400" s="410"/>
      <c r="N400" s="410"/>
      <c r="O400" s="410"/>
      <c r="P400" s="410"/>
      <c r="Q400" s="410"/>
      <c r="R400" s="31"/>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row>
    <row r="401" spans="2:57" ht="5.25" customHeight="1">
      <c r="B401" s="1245" t="s">
        <v>56</v>
      </c>
      <c r="C401" s="48"/>
      <c r="D401" s="48"/>
      <c r="E401" s="48"/>
      <c r="F401" s="48"/>
      <c r="G401" s="48"/>
      <c r="H401" s="48"/>
      <c r="I401" s="48"/>
      <c r="J401" s="48"/>
      <c r="K401" s="48"/>
      <c r="L401" s="48"/>
      <c r="M401" s="48"/>
      <c r="N401" s="48"/>
      <c r="O401" s="48"/>
      <c r="P401" s="48"/>
      <c r="Q401" s="48"/>
      <c r="R401" s="31"/>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row>
    <row r="402" spans="2:57" ht="5.25" customHeight="1">
      <c r="B402" s="48"/>
      <c r="C402" s="417"/>
      <c r="D402" s="417"/>
      <c r="E402" s="417"/>
      <c r="F402" s="417"/>
      <c r="G402" s="417"/>
      <c r="H402" s="417"/>
      <c r="I402" s="417"/>
      <c r="J402" s="417"/>
      <c r="K402" s="417"/>
      <c r="L402" s="417"/>
      <c r="M402" s="417"/>
      <c r="N402" s="417"/>
      <c r="O402" s="48"/>
      <c r="P402" s="417"/>
      <c r="Q402" s="417"/>
      <c r="R402" s="31"/>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row>
    <row r="403" spans="2:57" ht="18.75" customHeight="1">
      <c r="B403" s="31"/>
      <c r="C403" s="31"/>
      <c r="D403" s="31"/>
      <c r="E403" s="31"/>
      <c r="F403" s="31"/>
      <c r="G403" s="31"/>
      <c r="H403" s="31"/>
      <c r="I403" s="31"/>
      <c r="J403" s="31"/>
      <c r="K403" s="31"/>
      <c r="L403" s="31"/>
      <c r="M403" s="31"/>
      <c r="N403" s="31"/>
      <c r="O403" s="31"/>
      <c r="P403" s="31"/>
      <c r="Q403" s="31"/>
      <c r="R403" s="31"/>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row>
    <row r="404" spans="2:57">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row>
    <row r="405" spans="2:57">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row>
    <row r="406" spans="2:57">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row>
    <row r="407" spans="2:57">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row>
    <row r="408" spans="2:57">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row>
    <row r="409" spans="2:57">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row>
    <row r="410" spans="2:57">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row>
    <row r="411" spans="2:57">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row>
    <row r="412" spans="2:57">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row>
    <row r="413" spans="2:57">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row>
    <row r="414" spans="2:57">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row>
    <row r="415" spans="2:57">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row>
    <row r="416" spans="2:57">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row>
    <row r="417" spans="2:57">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row>
    <row r="418" spans="2:57">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row>
    <row r="419" spans="2:57">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row>
  </sheetData>
  <sheetProtection sheet="1" objects="1" scenarios="1" formatCells="0" formatRows="0" autoFilter="0"/>
  <autoFilter ref="A7:B401"/>
  <mergeCells count="792">
    <mergeCell ref="W5:W7"/>
    <mergeCell ref="I7:N7"/>
    <mergeCell ref="U3:U6"/>
    <mergeCell ref="T3:T7"/>
    <mergeCell ref="V5:V7"/>
    <mergeCell ref="I382:N382"/>
    <mergeCell ref="I359:N359"/>
    <mergeCell ref="I341:N341"/>
    <mergeCell ref="I336:N336"/>
    <mergeCell ref="I339:N339"/>
    <mergeCell ref="I289:N289"/>
    <mergeCell ref="I274:N274"/>
    <mergeCell ref="I246:N246"/>
    <mergeCell ref="I214:N214"/>
    <mergeCell ref="I190:N190"/>
    <mergeCell ref="I179:N179"/>
    <mergeCell ref="I163:N163"/>
    <mergeCell ref="I137:N137"/>
    <mergeCell ref="I127:N127"/>
    <mergeCell ref="I123:N123"/>
    <mergeCell ref="I125:N125"/>
    <mergeCell ref="I91:N91"/>
    <mergeCell ref="I67:N67"/>
    <mergeCell ref="I63:N63"/>
    <mergeCell ref="I398:N398"/>
    <mergeCell ref="I394:N394"/>
    <mergeCell ref="C399:H399"/>
    <mergeCell ref="I399:N399"/>
    <mergeCell ref="C385:H385"/>
    <mergeCell ref="I385:N385"/>
    <mergeCell ref="C379:H379"/>
    <mergeCell ref="I379:N379"/>
    <mergeCell ref="C377:H377"/>
    <mergeCell ref="C398:H398"/>
    <mergeCell ref="C395:H395"/>
    <mergeCell ref="I383:N383"/>
    <mergeCell ref="C383:H383"/>
    <mergeCell ref="C388:H388"/>
    <mergeCell ref="I386:N386"/>
    <mergeCell ref="C391:H391"/>
    <mergeCell ref="I391:N391"/>
    <mergeCell ref="I389:N389"/>
    <mergeCell ref="C397:H397"/>
    <mergeCell ref="C393:H393"/>
    <mergeCell ref="C392:H392"/>
    <mergeCell ref="I392:N392"/>
    <mergeCell ref="I393:N393"/>
    <mergeCell ref="I397:N397"/>
    <mergeCell ref="C394:H394"/>
    <mergeCell ref="I395:N395"/>
    <mergeCell ref="C396:H396"/>
    <mergeCell ref="I396:N396"/>
    <mergeCell ref="C382:H382"/>
    <mergeCell ref="I390:N390"/>
    <mergeCell ref="C390:H390"/>
    <mergeCell ref="C389:H389"/>
    <mergeCell ref="C387:H387"/>
    <mergeCell ref="I387:N387"/>
    <mergeCell ref="C384:H384"/>
    <mergeCell ref="I384:N384"/>
    <mergeCell ref="C386:H386"/>
    <mergeCell ref="I388:N388"/>
    <mergeCell ref="C375:H375"/>
    <mergeCell ref="I375:N375"/>
    <mergeCell ref="I374:N374"/>
    <mergeCell ref="C373:H373"/>
    <mergeCell ref="I372:N372"/>
    <mergeCell ref="C374:H374"/>
    <mergeCell ref="C376:H376"/>
    <mergeCell ref="C381:H381"/>
    <mergeCell ref="I381:N381"/>
    <mergeCell ref="I377:N377"/>
    <mergeCell ref="C378:H378"/>
    <mergeCell ref="C380:H380"/>
    <mergeCell ref="I380:N380"/>
    <mergeCell ref="I378:N378"/>
    <mergeCell ref="I376:N376"/>
    <mergeCell ref="C365:H365"/>
    <mergeCell ref="I365:N365"/>
    <mergeCell ref="I363:N363"/>
    <mergeCell ref="I373:N373"/>
    <mergeCell ref="I367:N367"/>
    <mergeCell ref="C366:H366"/>
    <mergeCell ref="I366:N366"/>
    <mergeCell ref="C367:H367"/>
    <mergeCell ref="I369:N369"/>
    <mergeCell ref="C372:H372"/>
    <mergeCell ref="C370:H370"/>
    <mergeCell ref="I370:N370"/>
    <mergeCell ref="C368:H368"/>
    <mergeCell ref="I368:N368"/>
    <mergeCell ref="C369:H369"/>
    <mergeCell ref="C371:H371"/>
    <mergeCell ref="I371:N371"/>
    <mergeCell ref="C360:H360"/>
    <mergeCell ref="C361:H361"/>
    <mergeCell ref="C364:H364"/>
    <mergeCell ref="I364:N364"/>
    <mergeCell ref="C363:H363"/>
    <mergeCell ref="I360:N360"/>
    <mergeCell ref="C362:H362"/>
    <mergeCell ref="I362:N362"/>
    <mergeCell ref="I361:N361"/>
    <mergeCell ref="C353:H353"/>
    <mergeCell ref="I353:N353"/>
    <mergeCell ref="C354:H354"/>
    <mergeCell ref="I354:N354"/>
    <mergeCell ref="C356:H356"/>
    <mergeCell ref="I355:N355"/>
    <mergeCell ref="I356:N356"/>
    <mergeCell ref="C359:H359"/>
    <mergeCell ref="C358:H358"/>
    <mergeCell ref="I358:N358"/>
    <mergeCell ref="I357:N357"/>
    <mergeCell ref="C357:H357"/>
    <mergeCell ref="C355:H355"/>
    <mergeCell ref="C340:H340"/>
    <mergeCell ref="C338:H338"/>
    <mergeCell ref="C339:H339"/>
    <mergeCell ref="C352:H352"/>
    <mergeCell ref="I350:N350"/>
    <mergeCell ref="I352:N352"/>
    <mergeCell ref="C351:H351"/>
    <mergeCell ref="I351:N351"/>
    <mergeCell ref="C350:H350"/>
    <mergeCell ref="C336:H336"/>
    <mergeCell ref="I331:N331"/>
    <mergeCell ref="I349:N349"/>
    <mergeCell ref="I343:N343"/>
    <mergeCell ref="C349:H349"/>
    <mergeCell ref="C347:H347"/>
    <mergeCell ref="I346:N346"/>
    <mergeCell ref="C348:H348"/>
    <mergeCell ref="I348:N348"/>
    <mergeCell ref="C332:H332"/>
    <mergeCell ref="C344:H344"/>
    <mergeCell ref="C342:H342"/>
    <mergeCell ref="C341:H341"/>
    <mergeCell ref="C346:H346"/>
    <mergeCell ref="C343:H343"/>
    <mergeCell ref="I347:N347"/>
    <mergeCell ref="I342:N342"/>
    <mergeCell ref="I344:N344"/>
    <mergeCell ref="C345:H345"/>
    <mergeCell ref="I345:N345"/>
    <mergeCell ref="C337:H337"/>
    <mergeCell ref="I337:N337"/>
    <mergeCell ref="I338:N338"/>
    <mergeCell ref="I340:N340"/>
    <mergeCell ref="C328:H328"/>
    <mergeCell ref="I328:N328"/>
    <mergeCell ref="C331:H331"/>
    <mergeCell ref="C329:H329"/>
    <mergeCell ref="I329:N329"/>
    <mergeCell ref="C330:H330"/>
    <mergeCell ref="I332:N332"/>
    <mergeCell ref="I330:N330"/>
    <mergeCell ref="C335:H335"/>
    <mergeCell ref="C334:H334"/>
    <mergeCell ref="I334:N334"/>
    <mergeCell ref="I335:N335"/>
    <mergeCell ref="C333:H333"/>
    <mergeCell ref="I333:N333"/>
    <mergeCell ref="C327:H327"/>
    <mergeCell ref="I327:N327"/>
    <mergeCell ref="I324:N324"/>
    <mergeCell ref="C323:H323"/>
    <mergeCell ref="I323:N323"/>
    <mergeCell ref="C325:H325"/>
    <mergeCell ref="I325:N325"/>
    <mergeCell ref="C324:H324"/>
    <mergeCell ref="C326:H326"/>
    <mergeCell ref="I326:N326"/>
    <mergeCell ref="C306:H306"/>
    <mergeCell ref="C304:H304"/>
    <mergeCell ref="C322:H322"/>
    <mergeCell ref="C309:H309"/>
    <mergeCell ref="I308:N308"/>
    <mergeCell ref="C320:H320"/>
    <mergeCell ref="I320:N320"/>
    <mergeCell ref="C321:H321"/>
    <mergeCell ref="I321:N321"/>
    <mergeCell ref="I322:N322"/>
    <mergeCell ref="C314:H314"/>
    <mergeCell ref="I315:N315"/>
    <mergeCell ref="I318:N318"/>
    <mergeCell ref="I314:N314"/>
    <mergeCell ref="I310:N310"/>
    <mergeCell ref="I312:N312"/>
    <mergeCell ref="C316:H316"/>
    <mergeCell ref="C315:H315"/>
    <mergeCell ref="I306:N306"/>
    <mergeCell ref="I307:N307"/>
    <mergeCell ref="I309:N309"/>
    <mergeCell ref="I305:N305"/>
    <mergeCell ref="C302:H302"/>
    <mergeCell ref="I300:N300"/>
    <mergeCell ref="I302:N302"/>
    <mergeCell ref="I303:N303"/>
    <mergeCell ref="C300:H300"/>
    <mergeCell ref="C303:H303"/>
    <mergeCell ref="I304:N304"/>
    <mergeCell ref="I319:N319"/>
    <mergeCell ref="I316:N316"/>
    <mergeCell ref="C313:H313"/>
    <mergeCell ref="I301:N301"/>
    <mergeCell ref="C301:H301"/>
    <mergeCell ref="I317:N317"/>
    <mergeCell ref="I313:N313"/>
    <mergeCell ref="C310:H310"/>
    <mergeCell ref="C311:H311"/>
    <mergeCell ref="I311:N311"/>
    <mergeCell ref="C319:H319"/>
    <mergeCell ref="C307:H307"/>
    <mergeCell ref="C308:H308"/>
    <mergeCell ref="C312:H312"/>
    <mergeCell ref="C317:H317"/>
    <mergeCell ref="C318:H318"/>
    <mergeCell ref="C305:H305"/>
    <mergeCell ref="C295:H295"/>
    <mergeCell ref="C298:H298"/>
    <mergeCell ref="C296:H296"/>
    <mergeCell ref="I296:N296"/>
    <mergeCell ref="I297:N297"/>
    <mergeCell ref="C297:H297"/>
    <mergeCell ref="I295:N295"/>
    <mergeCell ref="I298:N298"/>
    <mergeCell ref="C299:H299"/>
    <mergeCell ref="I299:N299"/>
    <mergeCell ref="C294:H294"/>
    <mergeCell ref="I294:N294"/>
    <mergeCell ref="C293:H293"/>
    <mergeCell ref="C290:H290"/>
    <mergeCell ref="I291:N291"/>
    <mergeCell ref="C291:H291"/>
    <mergeCell ref="I292:N292"/>
    <mergeCell ref="I293:N293"/>
    <mergeCell ref="C292:H292"/>
    <mergeCell ref="I290:N290"/>
    <mergeCell ref="C285:H285"/>
    <mergeCell ref="C283:H283"/>
    <mergeCell ref="C289:H289"/>
    <mergeCell ref="I288:N288"/>
    <mergeCell ref="C288:H288"/>
    <mergeCell ref="I285:N285"/>
    <mergeCell ref="I287:N287"/>
    <mergeCell ref="C284:H284"/>
    <mergeCell ref="C287:H287"/>
    <mergeCell ref="C286:H286"/>
    <mergeCell ref="I286:N286"/>
    <mergeCell ref="C281:H281"/>
    <mergeCell ref="I281:N281"/>
    <mergeCell ref="C279:H279"/>
    <mergeCell ref="I284:N284"/>
    <mergeCell ref="I283:N283"/>
    <mergeCell ref="I282:N282"/>
    <mergeCell ref="I279:N279"/>
    <mergeCell ref="C282:H282"/>
    <mergeCell ref="I275:N275"/>
    <mergeCell ref="I276:N276"/>
    <mergeCell ref="C275:H275"/>
    <mergeCell ref="I280:N280"/>
    <mergeCell ref="C280:H280"/>
    <mergeCell ref="C276:H276"/>
    <mergeCell ref="I278:N278"/>
    <mergeCell ref="C278:H278"/>
    <mergeCell ref="I277:N277"/>
    <mergeCell ref="C272:H272"/>
    <mergeCell ref="C274:H274"/>
    <mergeCell ref="C277:H277"/>
    <mergeCell ref="C273:H273"/>
    <mergeCell ref="I272:N272"/>
    <mergeCell ref="I273:N273"/>
    <mergeCell ref="I266:N266"/>
    <mergeCell ref="C267:H267"/>
    <mergeCell ref="I271:N271"/>
    <mergeCell ref="I267:N267"/>
    <mergeCell ref="C268:H268"/>
    <mergeCell ref="C270:H270"/>
    <mergeCell ref="C269:H269"/>
    <mergeCell ref="I269:N269"/>
    <mergeCell ref="C271:H271"/>
    <mergeCell ref="C262:H262"/>
    <mergeCell ref="I262:N262"/>
    <mergeCell ref="I264:N264"/>
    <mergeCell ref="I265:N265"/>
    <mergeCell ref="C266:H266"/>
    <mergeCell ref="C265:H265"/>
    <mergeCell ref="C264:H264"/>
    <mergeCell ref="I268:N268"/>
    <mergeCell ref="I270:N270"/>
    <mergeCell ref="C263:H263"/>
    <mergeCell ref="I263:N263"/>
    <mergeCell ref="C261:H261"/>
    <mergeCell ref="I261:N261"/>
    <mergeCell ref="C260:H260"/>
    <mergeCell ref="I260:N260"/>
    <mergeCell ref="C256:H256"/>
    <mergeCell ref="I256:N256"/>
    <mergeCell ref="C259:H259"/>
    <mergeCell ref="I259:N259"/>
    <mergeCell ref="C257:H257"/>
    <mergeCell ref="I257:N257"/>
    <mergeCell ref="C258:H258"/>
    <mergeCell ref="I258:N258"/>
    <mergeCell ref="C255:H255"/>
    <mergeCell ref="I255:N255"/>
    <mergeCell ref="I248:N248"/>
    <mergeCell ref="I247:N247"/>
    <mergeCell ref="C252:H252"/>
    <mergeCell ref="I252:N252"/>
    <mergeCell ref="C253:H253"/>
    <mergeCell ref="I253:N253"/>
    <mergeCell ref="C254:H254"/>
    <mergeCell ref="I254:N254"/>
    <mergeCell ref="C247:H247"/>
    <mergeCell ref="I251:N251"/>
    <mergeCell ref="C251:H251"/>
    <mergeCell ref="C250:H250"/>
    <mergeCell ref="C248:H248"/>
    <mergeCell ref="I250:N250"/>
    <mergeCell ref="C246:H246"/>
    <mergeCell ref="C236:H236"/>
    <mergeCell ref="I236:N236"/>
    <mergeCell ref="C238:H238"/>
    <mergeCell ref="I237:N237"/>
    <mergeCell ref="C237:H237"/>
    <mergeCell ref="I238:N238"/>
    <mergeCell ref="C249:H249"/>
    <mergeCell ref="I249:N249"/>
    <mergeCell ref="C245:H245"/>
    <mergeCell ref="C244:H244"/>
    <mergeCell ref="I244:N244"/>
    <mergeCell ref="I245:N245"/>
    <mergeCell ref="C243:H243"/>
    <mergeCell ref="C239:H239"/>
    <mergeCell ref="I239:N239"/>
    <mergeCell ref="C240:H240"/>
    <mergeCell ref="C241:H241"/>
    <mergeCell ref="C242:H242"/>
    <mergeCell ref="I243:N243"/>
    <mergeCell ref="I240:N240"/>
    <mergeCell ref="I241:N241"/>
    <mergeCell ref="I242:N242"/>
    <mergeCell ref="C226:H226"/>
    <mergeCell ref="C225:H225"/>
    <mergeCell ref="C227:H227"/>
    <mergeCell ref="C224:H224"/>
    <mergeCell ref="I226:N226"/>
    <mergeCell ref="I224:N224"/>
    <mergeCell ref="I227:N227"/>
    <mergeCell ref="C235:H235"/>
    <mergeCell ref="I235:N235"/>
    <mergeCell ref="C231:H231"/>
    <mergeCell ref="I229:N229"/>
    <mergeCell ref="I230:N230"/>
    <mergeCell ref="C230:H230"/>
    <mergeCell ref="C233:H233"/>
    <mergeCell ref="I233:N233"/>
    <mergeCell ref="C232:H232"/>
    <mergeCell ref="I232:N232"/>
    <mergeCell ref="C234:H234"/>
    <mergeCell ref="C228:H228"/>
    <mergeCell ref="I231:N231"/>
    <mergeCell ref="I234:N234"/>
    <mergeCell ref="I228:N228"/>
    <mergeCell ref="C229:H229"/>
    <mergeCell ref="C219:H219"/>
    <mergeCell ref="I225:N225"/>
    <mergeCell ref="I221:N221"/>
    <mergeCell ref="C221:H221"/>
    <mergeCell ref="C223:H223"/>
    <mergeCell ref="C222:H222"/>
    <mergeCell ref="I222:N222"/>
    <mergeCell ref="C220:H220"/>
    <mergeCell ref="I219:N219"/>
    <mergeCell ref="I220:N220"/>
    <mergeCell ref="I223:N223"/>
    <mergeCell ref="C218:H218"/>
    <mergeCell ref="I218:N218"/>
    <mergeCell ref="I217:N217"/>
    <mergeCell ref="C217:H217"/>
    <mergeCell ref="C215:H215"/>
    <mergeCell ref="C216:H216"/>
    <mergeCell ref="I215:N215"/>
    <mergeCell ref="I216:N216"/>
    <mergeCell ref="I210:N210"/>
    <mergeCell ref="C213:H213"/>
    <mergeCell ref="C212:H212"/>
    <mergeCell ref="I211:N211"/>
    <mergeCell ref="C205:H205"/>
    <mergeCell ref="I205:N205"/>
    <mergeCell ref="C206:H206"/>
    <mergeCell ref="I206:N206"/>
    <mergeCell ref="I213:N213"/>
    <mergeCell ref="C214:H214"/>
    <mergeCell ref="I208:N208"/>
    <mergeCell ref="I212:N212"/>
    <mergeCell ref="C210:H210"/>
    <mergeCell ref="I207:N207"/>
    <mergeCell ref="C207:H207"/>
    <mergeCell ref="C209:H209"/>
    <mergeCell ref="I209:N209"/>
    <mergeCell ref="C208:H208"/>
    <mergeCell ref="C211:H211"/>
    <mergeCell ref="I197:N197"/>
    <mergeCell ref="I191:N191"/>
    <mergeCell ref="C194:H194"/>
    <mergeCell ref="C195:H195"/>
    <mergeCell ref="I193:N193"/>
    <mergeCell ref="I192:N192"/>
    <mergeCell ref="C197:H197"/>
    <mergeCell ref="C198:H198"/>
    <mergeCell ref="I201:N201"/>
    <mergeCell ref="I198:N198"/>
    <mergeCell ref="I202:N202"/>
    <mergeCell ref="C196:H196"/>
    <mergeCell ref="C199:H199"/>
    <mergeCell ref="I199:N199"/>
    <mergeCell ref="I196:N196"/>
    <mergeCell ref="C201:H201"/>
    <mergeCell ref="C204:H204"/>
    <mergeCell ref="I204:N204"/>
    <mergeCell ref="C200:H200"/>
    <mergeCell ref="I200:N200"/>
    <mergeCell ref="C202:H202"/>
    <mergeCell ref="I203:N203"/>
    <mergeCell ref="C203:H203"/>
    <mergeCell ref="C189:H189"/>
    <mergeCell ref="I189:N189"/>
    <mergeCell ref="I194:N194"/>
    <mergeCell ref="I195:N195"/>
    <mergeCell ref="C193:H193"/>
    <mergeCell ref="C190:H190"/>
    <mergeCell ref="C192:H192"/>
    <mergeCell ref="C191:H191"/>
    <mergeCell ref="I188:N188"/>
    <mergeCell ref="C188:H188"/>
    <mergeCell ref="C184:H184"/>
    <mergeCell ref="C180:H180"/>
    <mergeCell ref="C187:H187"/>
    <mergeCell ref="C186:H186"/>
    <mergeCell ref="C185:H185"/>
    <mergeCell ref="C182:H182"/>
    <mergeCell ref="C183:H183"/>
    <mergeCell ref="C181:H181"/>
    <mergeCell ref="I180:N180"/>
    <mergeCell ref="I184:N184"/>
    <mergeCell ref="I185:N185"/>
    <mergeCell ref="I186:N186"/>
    <mergeCell ref="I187:N187"/>
    <mergeCell ref="I181:N181"/>
    <mergeCell ref="I183:N183"/>
    <mergeCell ref="I182:N182"/>
    <mergeCell ref="C177:H177"/>
    <mergeCell ref="C179:H179"/>
    <mergeCell ref="I178:N178"/>
    <mergeCell ref="C178:H178"/>
    <mergeCell ref="I177:N177"/>
    <mergeCell ref="I176:N176"/>
    <mergeCell ref="C171:H171"/>
    <mergeCell ref="C172:H172"/>
    <mergeCell ref="I172:N172"/>
    <mergeCell ref="C173:H173"/>
    <mergeCell ref="I173:N173"/>
    <mergeCell ref="C176:H176"/>
    <mergeCell ref="C174:H174"/>
    <mergeCell ref="C175:H175"/>
    <mergeCell ref="I174:N174"/>
    <mergeCell ref="C168:H168"/>
    <mergeCell ref="I168:N168"/>
    <mergeCell ref="C170:H170"/>
    <mergeCell ref="C167:H167"/>
    <mergeCell ref="I167:N167"/>
    <mergeCell ref="I170:N170"/>
    <mergeCell ref="I175:N175"/>
    <mergeCell ref="I171:N171"/>
    <mergeCell ref="C169:H169"/>
    <mergeCell ref="I169:N169"/>
    <mergeCell ref="C163:H163"/>
    <mergeCell ref="C161:H161"/>
    <mergeCell ref="I161:N161"/>
    <mergeCell ref="I162:N162"/>
    <mergeCell ref="C162:H162"/>
    <mergeCell ref="C164:H164"/>
    <mergeCell ref="C166:H166"/>
    <mergeCell ref="I164:N164"/>
    <mergeCell ref="I166:N166"/>
    <mergeCell ref="C165:H165"/>
    <mergeCell ref="I165:N165"/>
    <mergeCell ref="C154:H154"/>
    <mergeCell ref="I155:N155"/>
    <mergeCell ref="C155:H155"/>
    <mergeCell ref="C158:H158"/>
    <mergeCell ref="I158:N158"/>
    <mergeCell ref="I154:N154"/>
    <mergeCell ref="C156:H156"/>
    <mergeCell ref="I157:N157"/>
    <mergeCell ref="C160:H160"/>
    <mergeCell ref="C157:H157"/>
    <mergeCell ref="I156:N156"/>
    <mergeCell ref="C159:H159"/>
    <mergeCell ref="I159:N159"/>
    <mergeCell ref="I160:N160"/>
    <mergeCell ref="C149:H149"/>
    <mergeCell ref="I149:N149"/>
    <mergeCell ref="C153:H153"/>
    <mergeCell ref="I153:N153"/>
    <mergeCell ref="I152:N152"/>
    <mergeCell ref="C152:H152"/>
    <mergeCell ref="I150:N150"/>
    <mergeCell ref="C150:H150"/>
    <mergeCell ref="C151:H151"/>
    <mergeCell ref="I151:N151"/>
    <mergeCell ref="I135:N135"/>
    <mergeCell ref="C136:H136"/>
    <mergeCell ref="I136:N136"/>
    <mergeCell ref="I134:N134"/>
    <mergeCell ref="C147:H147"/>
    <mergeCell ref="C148:H148"/>
    <mergeCell ref="I148:N148"/>
    <mergeCell ref="C146:H146"/>
    <mergeCell ref="I146:N146"/>
    <mergeCell ref="I147:N147"/>
    <mergeCell ref="C141:H141"/>
    <mergeCell ref="I141:N141"/>
    <mergeCell ref="C145:H145"/>
    <mergeCell ref="C144:H144"/>
    <mergeCell ref="I144:N144"/>
    <mergeCell ref="C142:H142"/>
    <mergeCell ref="I142:N142"/>
    <mergeCell ref="C143:H143"/>
    <mergeCell ref="I143:N143"/>
    <mergeCell ref="I145:N145"/>
    <mergeCell ref="C127:H127"/>
    <mergeCell ref="I126:N126"/>
    <mergeCell ref="C140:H140"/>
    <mergeCell ref="I140:N140"/>
    <mergeCell ref="C139:H139"/>
    <mergeCell ref="C138:H138"/>
    <mergeCell ref="I139:N139"/>
    <mergeCell ref="I138:N138"/>
    <mergeCell ref="C126:H126"/>
    <mergeCell ref="C130:H130"/>
    <mergeCell ref="I128:N128"/>
    <mergeCell ref="I130:N130"/>
    <mergeCell ref="C132:H132"/>
    <mergeCell ref="I132:N132"/>
    <mergeCell ref="I129:N129"/>
    <mergeCell ref="I131:N131"/>
    <mergeCell ref="C128:H128"/>
    <mergeCell ref="C129:H129"/>
    <mergeCell ref="C131:H131"/>
    <mergeCell ref="C134:H134"/>
    <mergeCell ref="C133:H133"/>
    <mergeCell ref="I133:N133"/>
    <mergeCell ref="C137:H137"/>
    <mergeCell ref="C135:H135"/>
    <mergeCell ref="C122:H122"/>
    <mergeCell ref="C121:H121"/>
    <mergeCell ref="C124:H124"/>
    <mergeCell ref="I124:N124"/>
    <mergeCell ref="C123:H123"/>
    <mergeCell ref="I121:N121"/>
    <mergeCell ref="C125:H125"/>
    <mergeCell ref="I122:N122"/>
    <mergeCell ref="C109:H109"/>
    <mergeCell ref="I109:N109"/>
    <mergeCell ref="C110:H110"/>
    <mergeCell ref="C111:H111"/>
    <mergeCell ref="I111:N111"/>
    <mergeCell ref="I110:N110"/>
    <mergeCell ref="C120:H120"/>
    <mergeCell ref="I120:N120"/>
    <mergeCell ref="C112:H112"/>
    <mergeCell ref="I112:N112"/>
    <mergeCell ref="I116:N116"/>
    <mergeCell ref="I117:N117"/>
    <mergeCell ref="C119:H119"/>
    <mergeCell ref="I119:N119"/>
    <mergeCell ref="C113:H113"/>
    <mergeCell ref="I113:N113"/>
    <mergeCell ref="C118:H118"/>
    <mergeCell ref="C114:H114"/>
    <mergeCell ref="C117:H117"/>
    <mergeCell ref="I115:N115"/>
    <mergeCell ref="C115:H115"/>
    <mergeCell ref="I114:N114"/>
    <mergeCell ref="I118:N118"/>
    <mergeCell ref="C116:H116"/>
    <mergeCell ref="C101:H101"/>
    <mergeCell ref="I101:N101"/>
    <mergeCell ref="C104:H104"/>
    <mergeCell ref="C103:H103"/>
    <mergeCell ref="I103:N103"/>
    <mergeCell ref="C102:H102"/>
    <mergeCell ref="I102:N102"/>
    <mergeCell ref="I104:N104"/>
    <mergeCell ref="C108:H108"/>
    <mergeCell ref="I108:N108"/>
    <mergeCell ref="I105:N105"/>
    <mergeCell ref="C107:H107"/>
    <mergeCell ref="I107:N107"/>
    <mergeCell ref="I106:N106"/>
    <mergeCell ref="C106:H106"/>
    <mergeCell ref="C105:H105"/>
    <mergeCell ref="C100:H100"/>
    <mergeCell ref="I100:N100"/>
    <mergeCell ref="I97:N97"/>
    <mergeCell ref="C95:H95"/>
    <mergeCell ref="I95:N95"/>
    <mergeCell ref="C99:H99"/>
    <mergeCell ref="I94:N94"/>
    <mergeCell ref="I99:N99"/>
    <mergeCell ref="I96:N96"/>
    <mergeCell ref="C98:H98"/>
    <mergeCell ref="I98:N98"/>
    <mergeCell ref="C94:H94"/>
    <mergeCell ref="C97:H97"/>
    <mergeCell ref="C96:H96"/>
    <mergeCell ref="C90:H90"/>
    <mergeCell ref="I90:N90"/>
    <mergeCell ref="C91:H91"/>
    <mergeCell ref="C86:H86"/>
    <mergeCell ref="C93:H93"/>
    <mergeCell ref="C92:H92"/>
    <mergeCell ref="I92:N92"/>
    <mergeCell ref="I93:N93"/>
    <mergeCell ref="C74:H74"/>
    <mergeCell ref="C77:H77"/>
    <mergeCell ref="C78:H78"/>
    <mergeCell ref="I83:N83"/>
    <mergeCell ref="C89:H89"/>
    <mergeCell ref="I89:N89"/>
    <mergeCell ref="I86:N86"/>
    <mergeCell ref="C87:H87"/>
    <mergeCell ref="C84:H84"/>
    <mergeCell ref="I84:N84"/>
    <mergeCell ref="C88:H88"/>
    <mergeCell ref="I88:N88"/>
    <mergeCell ref="C85:H85"/>
    <mergeCell ref="I85:N85"/>
    <mergeCell ref="I87:N87"/>
    <mergeCell ref="C83:H83"/>
    <mergeCell ref="I72:N72"/>
    <mergeCell ref="I68:N68"/>
    <mergeCell ref="I69:N69"/>
    <mergeCell ref="I81:N81"/>
    <mergeCell ref="C79:H79"/>
    <mergeCell ref="C81:H81"/>
    <mergeCell ref="C80:H80"/>
    <mergeCell ref="I79:N79"/>
    <mergeCell ref="I82:N82"/>
    <mergeCell ref="C75:H75"/>
    <mergeCell ref="I75:N75"/>
    <mergeCell ref="C76:H76"/>
    <mergeCell ref="I76:N76"/>
    <mergeCell ref="I77:N77"/>
    <mergeCell ref="I70:N70"/>
    <mergeCell ref="I73:N73"/>
    <mergeCell ref="I71:N71"/>
    <mergeCell ref="C82:H82"/>
    <mergeCell ref="I74:N74"/>
    <mergeCell ref="I80:N80"/>
    <mergeCell ref="I78:N78"/>
    <mergeCell ref="C69:H69"/>
    <mergeCell ref="I59:N59"/>
    <mergeCell ref="I56:N56"/>
    <mergeCell ref="I58:N58"/>
    <mergeCell ref="I34:N34"/>
    <mergeCell ref="I39:N39"/>
    <mergeCell ref="I49:N49"/>
    <mergeCell ref="I57:N57"/>
    <mergeCell ref="I52:N52"/>
    <mergeCell ref="I66:N66"/>
    <mergeCell ref="I65:N65"/>
    <mergeCell ref="I62:N62"/>
    <mergeCell ref="I64:N64"/>
    <mergeCell ref="I61:N61"/>
    <mergeCell ref="I60:N60"/>
    <mergeCell ref="C47:H47"/>
    <mergeCell ref="I55:N55"/>
    <mergeCell ref="I53:N53"/>
    <mergeCell ref="I36:N36"/>
    <mergeCell ref="I41:N41"/>
    <mergeCell ref="I43:N43"/>
    <mergeCell ref="C58:H58"/>
    <mergeCell ref="C53:H53"/>
    <mergeCell ref="I51:N51"/>
    <mergeCell ref="I47:N47"/>
    <mergeCell ref="I46:N46"/>
    <mergeCell ref="I48:N48"/>
    <mergeCell ref="I44:N44"/>
    <mergeCell ref="C57:H57"/>
    <mergeCell ref="C56:H56"/>
    <mergeCell ref="I54:N54"/>
    <mergeCell ref="C67:H67"/>
    <mergeCell ref="C59:H59"/>
    <mergeCell ref="C73:H73"/>
    <mergeCell ref="C65:H65"/>
    <mergeCell ref="C68:H68"/>
    <mergeCell ref="C72:H72"/>
    <mergeCell ref="C71:H71"/>
    <mergeCell ref="C70:H70"/>
    <mergeCell ref="C66:H66"/>
    <mergeCell ref="C60:H60"/>
    <mergeCell ref="C62:H62"/>
    <mergeCell ref="C63:H63"/>
    <mergeCell ref="C64:H64"/>
    <mergeCell ref="C61:H61"/>
    <mergeCell ref="C38:H38"/>
    <mergeCell ref="I16:N16"/>
    <mergeCell ref="C43:H43"/>
    <mergeCell ref="C52:H52"/>
    <mergeCell ref="C49:H49"/>
    <mergeCell ref="C55:H55"/>
    <mergeCell ref="C46:H46"/>
    <mergeCell ref="C51:H51"/>
    <mergeCell ref="I50:N50"/>
    <mergeCell ref="C50:H50"/>
    <mergeCell ref="C41:H41"/>
    <mergeCell ref="C40:H40"/>
    <mergeCell ref="C42:H42"/>
    <mergeCell ref="I33:N33"/>
    <mergeCell ref="I38:N38"/>
    <mergeCell ref="C36:H36"/>
    <mergeCell ref="I45:N45"/>
    <mergeCell ref="I40:N40"/>
    <mergeCell ref="C45:H45"/>
    <mergeCell ref="I27:N27"/>
    <mergeCell ref="I35:N35"/>
    <mergeCell ref="I32:N32"/>
    <mergeCell ref="C54:H54"/>
    <mergeCell ref="C48:H48"/>
    <mergeCell ref="C35:H35"/>
    <mergeCell ref="C44:H44"/>
    <mergeCell ref="I42:N42"/>
    <mergeCell ref="C37:H37"/>
    <mergeCell ref="I37:N37"/>
    <mergeCell ref="B1:B4"/>
    <mergeCell ref="B5:B6"/>
    <mergeCell ref="I13:N13"/>
    <mergeCell ref="C7:H7"/>
    <mergeCell ref="C34:H34"/>
    <mergeCell ref="C29:H29"/>
    <mergeCell ref="I23:N23"/>
    <mergeCell ref="I18:N18"/>
    <mergeCell ref="C23:H23"/>
    <mergeCell ref="C30:H30"/>
    <mergeCell ref="C8:H8"/>
    <mergeCell ref="C11:H11"/>
    <mergeCell ref="C15:H15"/>
    <mergeCell ref="C17:H17"/>
    <mergeCell ref="C10:H10"/>
    <mergeCell ref="C18:H18"/>
    <mergeCell ref="I8:N8"/>
    <mergeCell ref="I15:N15"/>
    <mergeCell ref="C39:H39"/>
    <mergeCell ref="C12:H12"/>
    <mergeCell ref="I10:N10"/>
    <mergeCell ref="I21:N21"/>
    <mergeCell ref="I24:N24"/>
    <mergeCell ref="I14:N14"/>
    <mergeCell ref="I11:N11"/>
    <mergeCell ref="I9:N9"/>
    <mergeCell ref="I20:N20"/>
    <mergeCell ref="C13:H13"/>
    <mergeCell ref="C20:H20"/>
    <mergeCell ref="C9:H9"/>
    <mergeCell ref="C16:H16"/>
    <mergeCell ref="I12:N12"/>
    <mergeCell ref="I17:N17"/>
    <mergeCell ref="C14:H14"/>
    <mergeCell ref="I19:N19"/>
    <mergeCell ref="I28:N28"/>
    <mergeCell ref="I26:N26"/>
    <mergeCell ref="I25:N25"/>
    <mergeCell ref="C22:H22"/>
    <mergeCell ref="I22:N22"/>
    <mergeCell ref="C26:H26"/>
    <mergeCell ref="C19:H19"/>
    <mergeCell ref="I29:N29"/>
    <mergeCell ref="C33:H33"/>
    <mergeCell ref="I31:N31"/>
    <mergeCell ref="C24:H24"/>
    <mergeCell ref="C25:H25"/>
    <mergeCell ref="C27:H27"/>
    <mergeCell ref="I30:N30"/>
    <mergeCell ref="C21:H21"/>
    <mergeCell ref="C28:H28"/>
    <mergeCell ref="C31:H31"/>
    <mergeCell ref="C32:H32"/>
  </mergeCells>
  <phoneticPr fontId="25" type="noConversion"/>
  <conditionalFormatting sqref="I4:I5 C4">
    <cfRule type="expression" dxfId="95" priority="3" stopIfTrue="1">
      <formula>$AA$7=4</formula>
    </cfRule>
  </conditionalFormatting>
  <dataValidations count="1">
    <dataValidation type="list" allowBlank="1" sqref="Q8:Q399">
      <formula1>$AA$15:$AA$36</formula1>
    </dataValidation>
  </dataValidations>
  <printOptions horizontalCentered="1"/>
  <pageMargins left="0.47244094488188981" right="0.24" top="0.51181102362204722" bottom="0.74803149606299213" header="0.31496062992125984" footer="0.51181102362204722"/>
  <pageSetup paperSize="9" scale="80" orientation="portrait" blackAndWhite="1" horizontalDpi="4294967295" r:id="rId1"/>
  <headerFooter alignWithMargins="0">
    <oddHeader>&amp;CPLAN DZIAŁALNOŚCI ROLNOŚRODOWISKOWEJ</oddHeader>
    <oddFooter>&amp;C&amp;8&amp;A (str. &amp;P z &amp;N)&amp;R&amp;8Podpis eksperta .........................</oddFooter>
  </headerFooter>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1"/>
  </sheetPr>
  <dimension ref="B1:V407"/>
  <sheetViews>
    <sheetView showZeros="0" topLeftCell="B1" workbookViewId="0">
      <pane ySplit="3" topLeftCell="A4" activePane="bottomLeft" state="frozen"/>
      <selection activeCell="L28" sqref="L28"/>
      <selection pane="bottomLeft" activeCell="F23" sqref="F23"/>
    </sheetView>
  </sheetViews>
  <sheetFormatPr defaultRowHeight="14.25"/>
  <cols>
    <col min="1" max="1" width="0" style="19" hidden="1" customWidth="1"/>
    <col min="2" max="2" width="7.5703125" style="19" customWidth="1"/>
    <col min="3" max="3" width="11" style="19" customWidth="1"/>
    <col min="4" max="4" width="12.42578125" style="19" customWidth="1"/>
    <col min="5" max="5" width="15.42578125" style="23" customWidth="1"/>
    <col min="6" max="6" width="46.7109375" style="19" customWidth="1"/>
    <col min="7" max="7" width="9.85546875" style="23" customWidth="1"/>
    <col min="8" max="8" width="8" style="23" customWidth="1"/>
    <col min="9" max="9" width="17.140625" style="23" customWidth="1"/>
    <col min="10" max="10" width="3" style="19" customWidth="1"/>
    <col min="11" max="11" width="9.5703125" style="19" customWidth="1"/>
    <col min="12" max="12" width="15.7109375" style="19" customWidth="1"/>
    <col min="13" max="14" width="7.42578125" style="28" hidden="1" customWidth="1"/>
    <col min="15" max="15" width="9.140625" style="19" hidden="1" customWidth="1"/>
    <col min="16" max="16" width="0" style="19" hidden="1" customWidth="1"/>
    <col min="17" max="16384" width="9.140625" style="19"/>
  </cols>
  <sheetData>
    <row r="1" spans="2:22" ht="6.75" customHeight="1">
      <c r="B1" s="2235" t="s">
        <v>2339</v>
      </c>
      <c r="C1" s="55"/>
      <c r="D1" s="55"/>
      <c r="E1" s="597"/>
      <c r="F1" s="55"/>
      <c r="G1" s="597"/>
      <c r="H1" s="597"/>
      <c r="I1" s="597"/>
      <c r="J1" s="55"/>
      <c r="K1" s="1823" t="s">
        <v>1822</v>
      </c>
      <c r="L1" s="1890" t="s">
        <v>811</v>
      </c>
      <c r="M1" s="2232" t="str">
        <f>"Płatności  w: "&amp;L3&amp;" roku - pakiet 4 "</f>
        <v xml:space="preserve">Płatności  w: 2016 roku - pakiet 4 </v>
      </c>
      <c r="N1" s="1900" t="str">
        <f>"Płatności  w: "&amp;L3&amp;" roku - pakiet 5 "</f>
        <v xml:space="preserve">Płatności  w: 2016 roku - pakiet 5 </v>
      </c>
      <c r="O1" s="561"/>
      <c r="P1" s="63"/>
      <c r="Q1" s="63"/>
      <c r="R1" s="63"/>
      <c r="S1" s="63"/>
      <c r="T1" s="63"/>
      <c r="U1" s="63"/>
      <c r="V1" s="63"/>
    </row>
    <row r="2" spans="2:22" ht="19.5" customHeight="1">
      <c r="B2" s="2235"/>
      <c r="C2" s="596" t="s">
        <v>647</v>
      </c>
      <c r="D2" s="55"/>
      <c r="E2" s="596"/>
      <c r="F2" s="596"/>
      <c r="G2" s="597"/>
      <c r="H2" s="597"/>
      <c r="I2" s="597"/>
      <c r="J2" s="55"/>
      <c r="K2" s="1892"/>
      <c r="L2" s="1891"/>
      <c r="M2" s="2233"/>
      <c r="N2" s="1901"/>
      <c r="P2" s="63"/>
      <c r="Q2" s="63"/>
      <c r="R2" s="63"/>
      <c r="S2" s="63"/>
      <c r="T2" s="63"/>
      <c r="U2" s="63"/>
      <c r="V2" s="63"/>
    </row>
    <row r="3" spans="2:22" ht="68.25" customHeight="1">
      <c r="B3" s="1368" t="s">
        <v>89</v>
      </c>
      <c r="C3" s="989" t="s">
        <v>1768</v>
      </c>
      <c r="D3" s="989" t="s">
        <v>570</v>
      </c>
      <c r="E3" s="595" t="s">
        <v>1228</v>
      </c>
      <c r="F3" s="1221" t="s">
        <v>2292</v>
      </c>
      <c r="G3" s="599" t="s">
        <v>2293</v>
      </c>
      <c r="H3" s="1268" t="s">
        <v>215</v>
      </c>
      <c r="I3" s="595" t="s">
        <v>216</v>
      </c>
      <c r="J3" s="55"/>
      <c r="K3" s="1893"/>
      <c r="L3" s="56">
        <f>'Og s1'!K8</f>
        <v>2016</v>
      </c>
      <c r="M3" s="2234"/>
      <c r="N3" s="1902"/>
      <c r="O3" s="52"/>
      <c r="P3" s="63"/>
      <c r="Q3" s="63"/>
      <c r="R3" s="63"/>
      <c r="S3" s="63"/>
      <c r="T3" s="63"/>
      <c r="U3" s="63"/>
      <c r="V3" s="63"/>
    </row>
    <row r="4" spans="2:22" ht="15" customHeight="1">
      <c r="B4" s="1237" t="str">
        <f>IF(D4&gt;0,"Wypełnione","")</f>
        <v/>
      </c>
      <c r="C4" s="598">
        <f>'Og s3a'!C6</f>
        <v>0</v>
      </c>
      <c r="D4" s="599">
        <f>'Og s3a'!F6</f>
        <v>0</v>
      </c>
      <c r="E4" s="562">
        <f>'Pak3 s3'!E4</f>
        <v>0</v>
      </c>
      <c r="F4" s="1218">
        <f>'Pak3 s3'!F4</f>
        <v>0</v>
      </c>
      <c r="G4" s="562">
        <f>'Pak3 s3'!G4</f>
        <v>0</v>
      </c>
      <c r="H4" s="1236" t="str">
        <f>IF(AND(M4=0,N4=0),"",IF(AND(M4&gt;0,N4=0),M4,IF(AND(M4=0,N4&gt;0),N4,IF(AND(M4&gt;0,N4&gt;0),"Pak. 4 i 5 jednocześnie?"))))</f>
        <v/>
      </c>
      <c r="I4" s="594"/>
      <c r="J4" s="55"/>
      <c r="K4" s="502">
        <f>'Og s3a'!G6</f>
        <v>0</v>
      </c>
      <c r="L4" s="563">
        <f>'Og s3a'!D6</f>
        <v>0</v>
      </c>
      <c r="M4" s="968">
        <f>Import!K4</f>
        <v>0</v>
      </c>
      <c r="N4" s="969">
        <f>Import!L4</f>
        <v>0</v>
      </c>
      <c r="O4" s="52" t="s">
        <v>2321</v>
      </c>
      <c r="P4" s="63"/>
      <c r="Q4" s="63"/>
      <c r="R4" s="63"/>
      <c r="S4" s="63"/>
      <c r="T4" s="63"/>
      <c r="U4" s="63"/>
      <c r="V4" s="63"/>
    </row>
    <row r="5" spans="2:22" ht="15" customHeight="1">
      <c r="B5" s="1237" t="str">
        <f t="shared" ref="B5:B68" si="0">IF(D5&gt;0,"Wypełnione","")</f>
        <v/>
      </c>
      <c r="C5" s="598">
        <f>'Og s3a'!C7</f>
        <v>0</v>
      </c>
      <c r="D5" s="599">
        <f>'Og s3a'!F7</f>
        <v>0</v>
      </c>
      <c r="E5" s="562">
        <f>'Pak3 s3'!E5</f>
        <v>0</v>
      </c>
      <c r="F5" s="1218">
        <f>'Pak3 s3'!F5</f>
        <v>0</v>
      </c>
      <c r="G5" s="562">
        <f>'Pak3 s3'!G5</f>
        <v>0</v>
      </c>
      <c r="H5" s="1236" t="str">
        <f t="shared" ref="H5:H68" si="1">IF(AND(M5=0,N5=0),"",IF(AND(M5&gt;0,N5=0),M5,IF(AND(M5=0,N5&gt;0),N5,IF(AND(M5&gt;0,N5&gt;0),"Pak. 4 i 5 jednocześnie?"))))</f>
        <v/>
      </c>
      <c r="I5" s="594"/>
      <c r="J5" s="55"/>
      <c r="K5" s="502">
        <f>'Og s3a'!G7</f>
        <v>0</v>
      </c>
      <c r="L5" s="563">
        <f>'Og s3a'!D7</f>
        <v>0</v>
      </c>
      <c r="M5" s="968">
        <f>Import!K5</f>
        <v>0</v>
      </c>
      <c r="N5" s="969">
        <f>Import!L5</f>
        <v>0</v>
      </c>
      <c r="O5" s="52" t="s">
        <v>2322</v>
      </c>
      <c r="P5" s="63"/>
      <c r="Q5" s="63"/>
      <c r="R5" s="63"/>
      <c r="S5" s="63"/>
      <c r="T5" s="63"/>
      <c r="U5" s="63"/>
      <c r="V5" s="63"/>
    </row>
    <row r="6" spans="2:22" ht="15" customHeight="1">
      <c r="B6" s="1237" t="str">
        <f t="shared" si="0"/>
        <v/>
      </c>
      <c r="C6" s="598">
        <f>'Og s3a'!C8</f>
        <v>0</v>
      </c>
      <c r="D6" s="599">
        <f>'Og s3a'!F8</f>
        <v>0</v>
      </c>
      <c r="E6" s="562">
        <f>'Pak3 s3'!E6</f>
        <v>0</v>
      </c>
      <c r="F6" s="1218">
        <f>'Pak3 s3'!F6</f>
        <v>0</v>
      </c>
      <c r="G6" s="562">
        <f>'Pak3 s3'!G6</f>
        <v>0</v>
      </c>
      <c r="H6" s="1236" t="str">
        <f t="shared" si="1"/>
        <v/>
      </c>
      <c r="I6" s="594"/>
      <c r="J6" s="55"/>
      <c r="K6" s="502">
        <f>'Og s3a'!G8</f>
        <v>0</v>
      </c>
      <c r="L6" s="563">
        <f>'Og s3a'!D8</f>
        <v>0</v>
      </c>
      <c r="M6" s="968">
        <f>Import!K6</f>
        <v>0</v>
      </c>
      <c r="N6" s="969">
        <f>Import!L6</f>
        <v>0</v>
      </c>
      <c r="O6" s="52" t="s">
        <v>1185</v>
      </c>
      <c r="P6" s="63"/>
      <c r="Q6" s="63"/>
      <c r="R6" s="63"/>
      <c r="S6" s="63"/>
      <c r="T6" s="63"/>
      <c r="U6" s="63"/>
      <c r="V6" s="63"/>
    </row>
    <row r="7" spans="2:22" ht="15" customHeight="1">
      <c r="B7" s="1237" t="str">
        <f t="shared" si="0"/>
        <v/>
      </c>
      <c r="C7" s="598">
        <f>'Og s3a'!C9</f>
        <v>0</v>
      </c>
      <c r="D7" s="599">
        <f>'Og s3a'!F9</f>
        <v>0</v>
      </c>
      <c r="E7" s="562">
        <f>'Pak3 s3'!E7</f>
        <v>0</v>
      </c>
      <c r="F7" s="1218">
        <f>'Pak3 s3'!F7</f>
        <v>0</v>
      </c>
      <c r="G7" s="562">
        <f>'Pak3 s3'!G7</f>
        <v>0</v>
      </c>
      <c r="H7" s="1236" t="str">
        <f t="shared" si="1"/>
        <v/>
      </c>
      <c r="I7" s="594"/>
      <c r="J7" s="55"/>
      <c r="K7" s="502">
        <f>'Og s3a'!G9</f>
        <v>0</v>
      </c>
      <c r="L7" s="563">
        <f>'Og s3a'!D9</f>
        <v>0</v>
      </c>
      <c r="M7" s="968">
        <f>Import!K7</f>
        <v>0</v>
      </c>
      <c r="N7" s="969">
        <f>Import!L7</f>
        <v>0</v>
      </c>
      <c r="P7" s="63"/>
      <c r="Q7" s="63"/>
      <c r="R7" s="63"/>
      <c r="S7" s="63"/>
      <c r="T7" s="63"/>
      <c r="U7" s="63"/>
      <c r="V7" s="63"/>
    </row>
    <row r="8" spans="2:22" ht="15" customHeight="1">
      <c r="B8" s="1237" t="str">
        <f t="shared" si="0"/>
        <v/>
      </c>
      <c r="C8" s="598">
        <f>'Og s3a'!C10</f>
        <v>0</v>
      </c>
      <c r="D8" s="599">
        <f>'Og s3a'!F10</f>
        <v>0</v>
      </c>
      <c r="E8" s="562">
        <f>'Pak3 s3'!E8</f>
        <v>0</v>
      </c>
      <c r="F8" s="1218">
        <f>'Pak3 s3'!F8</f>
        <v>0</v>
      </c>
      <c r="G8" s="562">
        <f>'Pak3 s3'!G8</f>
        <v>0</v>
      </c>
      <c r="H8" s="1236" t="str">
        <f t="shared" si="1"/>
        <v/>
      </c>
      <c r="I8" s="594"/>
      <c r="J8" s="55"/>
      <c r="K8" s="502">
        <f>'Og s3a'!G10</f>
        <v>0</v>
      </c>
      <c r="L8" s="563">
        <f>'Og s3a'!D10</f>
        <v>0</v>
      </c>
      <c r="M8" s="968">
        <f>Import!K8</f>
        <v>0</v>
      </c>
      <c r="N8" s="969">
        <f>Import!L8</f>
        <v>0</v>
      </c>
      <c r="O8" s="59"/>
      <c r="P8" s="63"/>
      <c r="Q8" s="63"/>
      <c r="R8" s="63"/>
      <c r="S8" s="63"/>
      <c r="T8" s="63"/>
      <c r="U8" s="63"/>
      <c r="V8" s="63"/>
    </row>
    <row r="9" spans="2:22" ht="15" customHeight="1">
      <c r="B9" s="1237" t="str">
        <f t="shared" si="0"/>
        <v/>
      </c>
      <c r="C9" s="598">
        <f>'Og s3a'!C11</f>
        <v>0</v>
      </c>
      <c r="D9" s="599">
        <f>'Og s3a'!F11</f>
        <v>0</v>
      </c>
      <c r="E9" s="562">
        <f>'Pak3 s3'!E9</f>
        <v>0</v>
      </c>
      <c r="F9" s="1218">
        <f>'Pak3 s3'!F9</f>
        <v>0</v>
      </c>
      <c r="G9" s="562">
        <f>'Pak3 s3'!G9</f>
        <v>0</v>
      </c>
      <c r="H9" s="1236" t="str">
        <f t="shared" si="1"/>
        <v/>
      </c>
      <c r="I9" s="594"/>
      <c r="J9" s="55"/>
      <c r="K9" s="502">
        <f>'Og s3a'!G11</f>
        <v>0</v>
      </c>
      <c r="L9" s="563">
        <f>'Og s3a'!D11</f>
        <v>0</v>
      </c>
      <c r="M9" s="968">
        <f>Import!K9</f>
        <v>0</v>
      </c>
      <c r="N9" s="969">
        <f>Import!L9</f>
        <v>0</v>
      </c>
      <c r="O9" s="59" t="s">
        <v>2294</v>
      </c>
      <c r="P9" s="63"/>
      <c r="Q9" s="63"/>
      <c r="R9" s="63"/>
      <c r="S9" s="63"/>
      <c r="T9" s="63"/>
      <c r="U9" s="63"/>
      <c r="V9" s="63"/>
    </row>
    <row r="10" spans="2:22" ht="15" customHeight="1">
      <c r="B10" s="1237" t="str">
        <f t="shared" si="0"/>
        <v/>
      </c>
      <c r="C10" s="598">
        <f>'Og s3a'!C12</f>
        <v>0</v>
      </c>
      <c r="D10" s="599">
        <f>'Og s3a'!F12</f>
        <v>0</v>
      </c>
      <c r="E10" s="562">
        <f>'Pak3 s3'!E10</f>
        <v>0</v>
      </c>
      <c r="F10" s="1218">
        <f>'Pak3 s3'!F10</f>
        <v>0</v>
      </c>
      <c r="G10" s="562">
        <f>'Pak3 s3'!G10</f>
        <v>0</v>
      </c>
      <c r="H10" s="1236" t="str">
        <f t="shared" si="1"/>
        <v/>
      </c>
      <c r="I10" s="594"/>
      <c r="J10" s="55"/>
      <c r="K10" s="502">
        <f>'Og s3a'!G12</f>
        <v>0</v>
      </c>
      <c r="L10" s="563">
        <f>'Og s3a'!D12</f>
        <v>0</v>
      </c>
      <c r="M10" s="968">
        <f>Import!K10</f>
        <v>0</v>
      </c>
      <c r="N10" s="969">
        <f>Import!L10</f>
        <v>0</v>
      </c>
      <c r="O10" s="59" t="s">
        <v>2295</v>
      </c>
      <c r="P10" s="63"/>
      <c r="Q10" s="63"/>
      <c r="R10" s="63"/>
      <c r="S10" s="63"/>
      <c r="T10" s="63"/>
      <c r="U10" s="63"/>
      <c r="V10" s="63"/>
    </row>
    <row r="11" spans="2:22" ht="15" customHeight="1">
      <c r="B11" s="1237" t="str">
        <f t="shared" si="0"/>
        <v/>
      </c>
      <c r="C11" s="598">
        <f>'Og s3a'!C13</f>
        <v>0</v>
      </c>
      <c r="D11" s="599">
        <f>'Og s3a'!F13</f>
        <v>0</v>
      </c>
      <c r="E11" s="562">
        <f>'Pak3 s3'!E11</f>
        <v>0</v>
      </c>
      <c r="F11" s="1218">
        <f>'Pak3 s3'!F11</f>
        <v>0</v>
      </c>
      <c r="G11" s="562">
        <f>'Pak3 s3'!G11</f>
        <v>0</v>
      </c>
      <c r="H11" s="1236" t="str">
        <f t="shared" si="1"/>
        <v/>
      </c>
      <c r="I11" s="594"/>
      <c r="J11" s="55"/>
      <c r="K11" s="502">
        <f>'Og s3a'!G13</f>
        <v>0</v>
      </c>
      <c r="L11" s="563">
        <f>'Og s3a'!D13</f>
        <v>0</v>
      </c>
      <c r="M11" s="968">
        <f>Import!K11</f>
        <v>0</v>
      </c>
      <c r="N11" s="969">
        <f>Import!L11</f>
        <v>0</v>
      </c>
      <c r="P11" s="63"/>
      <c r="Q11" s="63"/>
      <c r="R11" s="63"/>
      <c r="S11" s="63"/>
      <c r="T11" s="63"/>
      <c r="U11" s="63"/>
      <c r="V11" s="63"/>
    </row>
    <row r="12" spans="2:22" ht="15" customHeight="1">
      <c r="B12" s="1237" t="str">
        <f t="shared" si="0"/>
        <v/>
      </c>
      <c r="C12" s="598">
        <f>'Og s3a'!C14</f>
        <v>0</v>
      </c>
      <c r="D12" s="599">
        <f>'Og s3a'!F14</f>
        <v>0</v>
      </c>
      <c r="E12" s="562">
        <f>'Pak3 s3'!E12</f>
        <v>0</v>
      </c>
      <c r="F12" s="1218">
        <f>'Pak3 s3'!F12</f>
        <v>0</v>
      </c>
      <c r="G12" s="562">
        <f>'Pak3 s3'!G12</f>
        <v>0</v>
      </c>
      <c r="H12" s="1236" t="str">
        <f t="shared" si="1"/>
        <v/>
      </c>
      <c r="I12" s="594"/>
      <c r="J12" s="55"/>
      <c r="K12" s="502">
        <f>'Og s3a'!G14</f>
        <v>0</v>
      </c>
      <c r="L12" s="563">
        <f>'Og s3a'!D14</f>
        <v>0</v>
      </c>
      <c r="M12" s="968">
        <f>Import!K12</f>
        <v>0</v>
      </c>
      <c r="N12" s="969">
        <f>Import!L12</f>
        <v>0</v>
      </c>
      <c r="O12" s="63"/>
      <c r="P12" s="63"/>
      <c r="Q12" s="63"/>
      <c r="R12" s="63"/>
      <c r="S12" s="63"/>
      <c r="T12" s="63"/>
      <c r="U12" s="63"/>
      <c r="V12" s="63"/>
    </row>
    <row r="13" spans="2:22" ht="15" customHeight="1">
      <c r="B13" s="1237" t="str">
        <f t="shared" si="0"/>
        <v/>
      </c>
      <c r="C13" s="598">
        <f>'Og s3a'!C15</f>
        <v>0</v>
      </c>
      <c r="D13" s="599">
        <f>'Og s3a'!F15</f>
        <v>0</v>
      </c>
      <c r="E13" s="562">
        <f>'Pak3 s3'!E13</f>
        <v>0</v>
      </c>
      <c r="F13" s="1218">
        <f>'Pak3 s3'!F13</f>
        <v>0</v>
      </c>
      <c r="G13" s="562">
        <f>'Pak3 s3'!G13</f>
        <v>0</v>
      </c>
      <c r="H13" s="1236" t="str">
        <f t="shared" si="1"/>
        <v/>
      </c>
      <c r="I13" s="594"/>
      <c r="J13" s="55"/>
      <c r="K13" s="502">
        <f>'Og s3a'!G15</f>
        <v>0</v>
      </c>
      <c r="L13" s="563">
        <f>'Og s3a'!D15</f>
        <v>0</v>
      </c>
      <c r="M13" s="968">
        <f>Import!K13</f>
        <v>0</v>
      </c>
      <c r="N13" s="969">
        <f>Import!L13</f>
        <v>0</v>
      </c>
      <c r="O13" s="329"/>
      <c r="P13" s="63"/>
      <c r="Q13" s="63"/>
      <c r="R13" s="63"/>
      <c r="S13" s="63"/>
      <c r="T13" s="63"/>
      <c r="U13" s="63"/>
      <c r="V13" s="63"/>
    </row>
    <row r="14" spans="2:22" ht="15" customHeight="1">
      <c r="B14" s="1237" t="str">
        <f t="shared" si="0"/>
        <v/>
      </c>
      <c r="C14" s="598">
        <f>'Og s3a'!C16</f>
        <v>0</v>
      </c>
      <c r="D14" s="599">
        <f>'Og s3a'!F16</f>
        <v>0</v>
      </c>
      <c r="E14" s="562">
        <f>'Pak3 s3'!E14</f>
        <v>0</v>
      </c>
      <c r="F14" s="1218">
        <f>'Pak3 s3'!F14</f>
        <v>0</v>
      </c>
      <c r="G14" s="562">
        <f>'Pak3 s3'!G14</f>
        <v>0</v>
      </c>
      <c r="H14" s="1236" t="str">
        <f t="shared" si="1"/>
        <v/>
      </c>
      <c r="I14" s="594"/>
      <c r="J14" s="55"/>
      <c r="K14" s="502">
        <f>'Og s3a'!G16</f>
        <v>0</v>
      </c>
      <c r="L14" s="563">
        <f>'Og s3a'!D16</f>
        <v>0</v>
      </c>
      <c r="M14" s="968">
        <f>Import!K14</f>
        <v>0</v>
      </c>
      <c r="N14" s="969">
        <f>Import!L14</f>
        <v>0</v>
      </c>
      <c r="O14" s="329" t="s">
        <v>2365</v>
      </c>
      <c r="P14" s="63"/>
      <c r="Q14" s="63"/>
      <c r="R14" s="63"/>
      <c r="S14" s="63"/>
      <c r="T14" s="63"/>
      <c r="U14" s="63"/>
      <c r="V14" s="63"/>
    </row>
    <row r="15" spans="2:22" ht="15" customHeight="1">
      <c r="B15" s="1237" t="str">
        <f t="shared" si="0"/>
        <v/>
      </c>
      <c r="C15" s="598">
        <f>'Og s3a'!C17</f>
        <v>0</v>
      </c>
      <c r="D15" s="599">
        <f>'Og s3a'!F17</f>
        <v>0</v>
      </c>
      <c r="E15" s="562">
        <f>'Pak3 s3'!E15</f>
        <v>0</v>
      </c>
      <c r="F15" s="1218">
        <f>'Pak3 s3'!F15</f>
        <v>0</v>
      </c>
      <c r="G15" s="562">
        <f>'Pak3 s3'!G15</f>
        <v>0</v>
      </c>
      <c r="H15" s="1236" t="str">
        <f t="shared" si="1"/>
        <v/>
      </c>
      <c r="I15" s="594"/>
      <c r="J15" s="55"/>
      <c r="K15" s="502">
        <f>'Og s3a'!G17</f>
        <v>0</v>
      </c>
      <c r="L15" s="563">
        <f>'Og s3a'!D17</f>
        <v>0</v>
      </c>
      <c r="M15" s="968">
        <f>Import!K15</f>
        <v>0</v>
      </c>
      <c r="N15" s="969">
        <f>Import!L15</f>
        <v>0</v>
      </c>
      <c r="O15" s="329" t="s">
        <v>2366</v>
      </c>
      <c r="P15" s="63"/>
      <c r="Q15" s="63"/>
      <c r="R15" s="63"/>
      <c r="S15" s="63"/>
      <c r="T15" s="63"/>
      <c r="U15" s="63"/>
      <c r="V15" s="63"/>
    </row>
    <row r="16" spans="2:22" ht="15" customHeight="1">
      <c r="B16" s="1237" t="str">
        <f t="shared" si="0"/>
        <v/>
      </c>
      <c r="C16" s="598">
        <f>'Og s3a'!C18</f>
        <v>0</v>
      </c>
      <c r="D16" s="599">
        <f>'Og s3a'!F18</f>
        <v>0</v>
      </c>
      <c r="E16" s="562">
        <f>'Pak3 s3'!E16</f>
        <v>0</v>
      </c>
      <c r="F16" s="1218">
        <f>'Pak3 s3'!F16</f>
        <v>0</v>
      </c>
      <c r="G16" s="562">
        <f>'Pak3 s3'!G16</f>
        <v>0</v>
      </c>
      <c r="H16" s="1236" t="str">
        <f t="shared" si="1"/>
        <v/>
      </c>
      <c r="I16" s="594"/>
      <c r="J16" s="55"/>
      <c r="K16" s="502">
        <f>'Og s3a'!G18</f>
        <v>0</v>
      </c>
      <c r="L16" s="563">
        <f>'Og s3a'!D18</f>
        <v>0</v>
      </c>
      <c r="M16" s="968">
        <f>Import!K16</f>
        <v>0</v>
      </c>
      <c r="N16" s="969">
        <f>Import!L16</f>
        <v>0</v>
      </c>
      <c r="O16" s="329" t="s">
        <v>2367</v>
      </c>
      <c r="P16" s="63"/>
      <c r="Q16" s="63"/>
      <c r="R16" s="63"/>
      <c r="S16" s="63"/>
      <c r="T16" s="63"/>
      <c r="U16" s="63"/>
      <c r="V16" s="63"/>
    </row>
    <row r="17" spans="2:22" ht="15" customHeight="1">
      <c r="B17" s="1237" t="str">
        <f t="shared" si="0"/>
        <v/>
      </c>
      <c r="C17" s="598">
        <f>'Og s3a'!C19</f>
        <v>0</v>
      </c>
      <c r="D17" s="599">
        <f>'Og s3a'!F19</f>
        <v>0</v>
      </c>
      <c r="E17" s="562">
        <f>'Pak3 s3'!E17</f>
        <v>0</v>
      </c>
      <c r="F17" s="1218">
        <f>'Pak3 s3'!F17</f>
        <v>0</v>
      </c>
      <c r="G17" s="562">
        <f>'Pak3 s3'!G17</f>
        <v>0</v>
      </c>
      <c r="H17" s="1236" t="str">
        <f t="shared" si="1"/>
        <v/>
      </c>
      <c r="I17" s="594"/>
      <c r="J17" s="55"/>
      <c r="K17" s="502">
        <f>'Og s3a'!G19</f>
        <v>0</v>
      </c>
      <c r="L17" s="563">
        <f>'Og s3a'!D19</f>
        <v>0</v>
      </c>
      <c r="M17" s="968">
        <f>Import!K17</f>
        <v>0</v>
      </c>
      <c r="N17" s="969">
        <f>Import!L17</f>
        <v>0</v>
      </c>
      <c r="O17" s="329" t="s">
        <v>2368</v>
      </c>
      <c r="P17" s="63"/>
      <c r="Q17" s="63"/>
      <c r="R17" s="63"/>
      <c r="S17" s="63"/>
      <c r="T17" s="63"/>
      <c r="U17" s="63"/>
      <c r="V17" s="63"/>
    </row>
    <row r="18" spans="2:22" ht="15" customHeight="1">
      <c r="B18" s="1237" t="str">
        <f t="shared" si="0"/>
        <v/>
      </c>
      <c r="C18" s="598">
        <f>'Og s3a'!C20</f>
        <v>0</v>
      </c>
      <c r="D18" s="599">
        <f>'Og s3a'!F20</f>
        <v>0</v>
      </c>
      <c r="E18" s="562">
        <f>'Pak3 s3'!E18</f>
        <v>0</v>
      </c>
      <c r="F18" s="1218">
        <f>'Pak3 s3'!F18</f>
        <v>0</v>
      </c>
      <c r="G18" s="562">
        <f>'Pak3 s3'!G18</f>
        <v>0</v>
      </c>
      <c r="H18" s="1236" t="str">
        <f t="shared" si="1"/>
        <v/>
      </c>
      <c r="I18" s="594"/>
      <c r="J18" s="55"/>
      <c r="K18" s="502">
        <f>'Og s3a'!G20</f>
        <v>0</v>
      </c>
      <c r="L18" s="563">
        <f>'Og s3a'!D20</f>
        <v>0</v>
      </c>
      <c r="M18" s="968">
        <f>Import!K18</f>
        <v>0</v>
      </c>
      <c r="N18" s="969">
        <f>Import!L18</f>
        <v>0</v>
      </c>
      <c r="O18" s="329" t="s">
        <v>2369</v>
      </c>
      <c r="P18" s="63"/>
      <c r="Q18" s="63"/>
      <c r="R18" s="63"/>
      <c r="S18" s="63"/>
      <c r="T18" s="63"/>
      <c r="U18" s="63"/>
      <c r="V18" s="63"/>
    </row>
    <row r="19" spans="2:22" ht="15" customHeight="1">
      <c r="B19" s="1237" t="str">
        <f t="shared" si="0"/>
        <v/>
      </c>
      <c r="C19" s="598">
        <f>'Og s3a'!C21</f>
        <v>0</v>
      </c>
      <c r="D19" s="599">
        <f>'Og s3a'!F21</f>
        <v>0</v>
      </c>
      <c r="E19" s="562">
        <f>'Pak3 s3'!E19</f>
        <v>0</v>
      </c>
      <c r="F19" s="1218">
        <f>'Pak3 s3'!F19</f>
        <v>0</v>
      </c>
      <c r="G19" s="562">
        <f>'Pak3 s3'!G19</f>
        <v>0</v>
      </c>
      <c r="H19" s="1236" t="str">
        <f t="shared" si="1"/>
        <v/>
      </c>
      <c r="I19" s="594"/>
      <c r="J19" s="55"/>
      <c r="K19" s="502">
        <f>'Og s3a'!G21</f>
        <v>0</v>
      </c>
      <c r="L19" s="563">
        <f>'Og s3a'!D21</f>
        <v>0</v>
      </c>
      <c r="M19" s="968">
        <f>Import!K19</f>
        <v>0</v>
      </c>
      <c r="N19" s="969">
        <f>Import!L19</f>
        <v>0</v>
      </c>
      <c r="O19" s="329" t="s">
        <v>2370</v>
      </c>
      <c r="P19" s="63"/>
      <c r="Q19" s="63"/>
      <c r="R19" s="63"/>
      <c r="S19" s="63"/>
      <c r="T19" s="63"/>
      <c r="U19" s="63"/>
      <c r="V19" s="63"/>
    </row>
    <row r="20" spans="2:22" ht="15" customHeight="1">
      <c r="B20" s="1237" t="str">
        <f t="shared" si="0"/>
        <v/>
      </c>
      <c r="C20" s="598">
        <f>'Og s3a'!C22</f>
        <v>0</v>
      </c>
      <c r="D20" s="599">
        <f>'Og s3a'!F22</f>
        <v>0</v>
      </c>
      <c r="E20" s="562">
        <f>'Pak3 s3'!E20</f>
        <v>0</v>
      </c>
      <c r="F20" s="1218">
        <f>'Pak3 s3'!F20</f>
        <v>0</v>
      </c>
      <c r="G20" s="562">
        <f>'Pak3 s3'!G20</f>
        <v>0</v>
      </c>
      <c r="H20" s="1236" t="str">
        <f t="shared" si="1"/>
        <v/>
      </c>
      <c r="I20" s="594"/>
      <c r="J20" s="55"/>
      <c r="K20" s="502">
        <f>'Og s3a'!G22</f>
        <v>0</v>
      </c>
      <c r="L20" s="563">
        <f>'Og s3a'!D22</f>
        <v>0</v>
      </c>
      <c r="M20" s="968">
        <f>Import!K20</f>
        <v>0</v>
      </c>
      <c r="N20" s="969">
        <f>Import!L20</f>
        <v>0</v>
      </c>
      <c r="O20" s="329" t="s">
        <v>2371</v>
      </c>
      <c r="P20" s="63"/>
      <c r="Q20" s="63"/>
      <c r="R20" s="63"/>
      <c r="S20" s="63"/>
      <c r="T20" s="63"/>
      <c r="U20" s="63"/>
      <c r="V20" s="63"/>
    </row>
    <row r="21" spans="2:22" ht="15" customHeight="1">
      <c r="B21" s="1237" t="str">
        <f t="shared" si="0"/>
        <v/>
      </c>
      <c r="C21" s="598">
        <f>'Og s3a'!C23</f>
        <v>0</v>
      </c>
      <c r="D21" s="599">
        <f>'Og s3a'!F23</f>
        <v>0</v>
      </c>
      <c r="E21" s="562">
        <f>'Pak3 s3'!E21</f>
        <v>0</v>
      </c>
      <c r="F21" s="1218">
        <f>'Pak3 s3'!F21</f>
        <v>0</v>
      </c>
      <c r="G21" s="562">
        <f>'Pak3 s3'!G21</f>
        <v>0</v>
      </c>
      <c r="H21" s="1236" t="str">
        <f t="shared" si="1"/>
        <v/>
      </c>
      <c r="I21" s="594"/>
      <c r="J21" s="55"/>
      <c r="K21" s="502">
        <f>'Og s3a'!G23</f>
        <v>0</v>
      </c>
      <c r="L21" s="563">
        <f>'Og s3a'!D23</f>
        <v>0</v>
      </c>
      <c r="M21" s="968">
        <f>Import!K21</f>
        <v>0</v>
      </c>
      <c r="N21" s="969">
        <f>Import!L21</f>
        <v>0</v>
      </c>
      <c r="O21" s="329" t="s">
        <v>2372</v>
      </c>
      <c r="P21" s="63"/>
      <c r="Q21" s="63"/>
      <c r="R21" s="63"/>
      <c r="S21" s="63"/>
      <c r="T21" s="63"/>
      <c r="U21" s="63"/>
      <c r="V21" s="63"/>
    </row>
    <row r="22" spans="2:22" ht="15" customHeight="1">
      <c r="B22" s="1237" t="str">
        <f t="shared" si="0"/>
        <v/>
      </c>
      <c r="C22" s="598">
        <f>'Og s3a'!C24</f>
        <v>0</v>
      </c>
      <c r="D22" s="599">
        <f>'Og s3a'!F24</f>
        <v>0</v>
      </c>
      <c r="E22" s="562">
        <f>'Pak3 s3'!E22</f>
        <v>0</v>
      </c>
      <c r="F22" s="1218">
        <f>'Pak3 s3'!F22</f>
        <v>0</v>
      </c>
      <c r="G22" s="562">
        <f>'Pak3 s3'!G22</f>
        <v>0</v>
      </c>
      <c r="H22" s="1236" t="str">
        <f t="shared" si="1"/>
        <v/>
      </c>
      <c r="I22" s="594"/>
      <c r="J22" s="55"/>
      <c r="K22" s="502">
        <f>'Og s3a'!G24</f>
        <v>0</v>
      </c>
      <c r="L22" s="563">
        <f>'Og s3a'!D24</f>
        <v>0</v>
      </c>
      <c r="M22" s="968">
        <f>Import!K22</f>
        <v>0</v>
      </c>
      <c r="N22" s="969">
        <f>Import!L22</f>
        <v>0</v>
      </c>
      <c r="O22" s="329" t="s">
        <v>2373</v>
      </c>
      <c r="P22" s="63"/>
      <c r="Q22" s="63"/>
      <c r="R22" s="63"/>
      <c r="S22" s="63"/>
      <c r="T22" s="63"/>
      <c r="U22" s="63"/>
      <c r="V22" s="63"/>
    </row>
    <row r="23" spans="2:22" ht="15" customHeight="1">
      <c r="B23" s="1237" t="str">
        <f t="shared" si="0"/>
        <v/>
      </c>
      <c r="C23" s="598">
        <f>'Og s3a'!C25</f>
        <v>0</v>
      </c>
      <c r="D23" s="599">
        <f>'Og s3a'!F25</f>
        <v>0</v>
      </c>
      <c r="E23" s="562">
        <f>'Pak3 s3'!E23</f>
        <v>0</v>
      </c>
      <c r="F23" s="1218">
        <f>'Pak3 s3'!F23</f>
        <v>0</v>
      </c>
      <c r="G23" s="562">
        <f>'Pak3 s3'!G23</f>
        <v>0</v>
      </c>
      <c r="H23" s="1236" t="str">
        <f t="shared" si="1"/>
        <v/>
      </c>
      <c r="I23" s="594"/>
      <c r="J23" s="55"/>
      <c r="K23" s="502">
        <f>'Og s3a'!G25</f>
        <v>0</v>
      </c>
      <c r="L23" s="563">
        <f>'Og s3a'!D25</f>
        <v>0</v>
      </c>
      <c r="M23" s="968">
        <f>Import!K23</f>
        <v>0</v>
      </c>
      <c r="N23" s="969">
        <f>Import!L23</f>
        <v>0</v>
      </c>
      <c r="O23" s="329" t="s">
        <v>2374</v>
      </c>
      <c r="P23" s="63"/>
      <c r="Q23" s="63"/>
      <c r="R23" s="63"/>
      <c r="S23" s="63"/>
      <c r="T23" s="63"/>
      <c r="U23" s="63"/>
      <c r="V23" s="63"/>
    </row>
    <row r="24" spans="2:22" ht="15" customHeight="1">
      <c r="B24" s="1237" t="str">
        <f t="shared" si="0"/>
        <v/>
      </c>
      <c r="C24" s="598">
        <f>'Og s3a'!C26</f>
        <v>0</v>
      </c>
      <c r="D24" s="599">
        <f>'Og s3a'!F26</f>
        <v>0</v>
      </c>
      <c r="E24" s="562">
        <f>'Pak3 s3'!E24</f>
        <v>0</v>
      </c>
      <c r="F24" s="1218">
        <f>'Pak3 s3'!F24</f>
        <v>0</v>
      </c>
      <c r="G24" s="562">
        <f>'Pak3 s3'!G24</f>
        <v>0</v>
      </c>
      <c r="H24" s="1236" t="str">
        <f t="shared" si="1"/>
        <v/>
      </c>
      <c r="I24" s="594"/>
      <c r="J24" s="55"/>
      <c r="K24" s="502">
        <f>'Og s3a'!G26</f>
        <v>0</v>
      </c>
      <c r="L24" s="563">
        <f>'Og s3a'!D26</f>
        <v>0</v>
      </c>
      <c r="M24" s="968">
        <f>Import!K24</f>
        <v>0</v>
      </c>
      <c r="N24" s="969">
        <f>Import!L24</f>
        <v>0</v>
      </c>
      <c r="O24" s="329"/>
      <c r="P24" s="63"/>
      <c r="Q24" s="63"/>
      <c r="R24" s="63"/>
      <c r="S24" s="63"/>
      <c r="T24" s="63"/>
      <c r="U24" s="63"/>
      <c r="V24" s="63"/>
    </row>
    <row r="25" spans="2:22" ht="15" customHeight="1">
      <c r="B25" s="1237" t="str">
        <f t="shared" si="0"/>
        <v/>
      </c>
      <c r="C25" s="598">
        <f>'Og s3a'!C27</f>
        <v>0</v>
      </c>
      <c r="D25" s="599">
        <f>'Og s3a'!F27</f>
        <v>0</v>
      </c>
      <c r="E25" s="562">
        <f>'Pak3 s3'!E25</f>
        <v>0</v>
      </c>
      <c r="F25" s="1218">
        <f>'Pak3 s3'!F25</f>
        <v>0</v>
      </c>
      <c r="G25" s="562">
        <f>'Pak3 s3'!G25</f>
        <v>0</v>
      </c>
      <c r="H25" s="1236" t="str">
        <f t="shared" si="1"/>
        <v/>
      </c>
      <c r="I25" s="594"/>
      <c r="J25" s="55"/>
      <c r="K25" s="502">
        <f>'Og s3a'!G27</f>
        <v>0</v>
      </c>
      <c r="L25" s="563">
        <f>'Og s3a'!D27</f>
        <v>0</v>
      </c>
      <c r="M25" s="968">
        <f>Import!K25</f>
        <v>0</v>
      </c>
      <c r="N25" s="969">
        <f>Import!L25</f>
        <v>0</v>
      </c>
      <c r="O25" s="329" t="s">
        <v>2355</v>
      </c>
      <c r="P25" s="63"/>
      <c r="Q25" s="63"/>
      <c r="R25" s="63"/>
      <c r="S25" s="63"/>
      <c r="T25" s="63"/>
      <c r="U25" s="63"/>
      <c r="V25" s="63"/>
    </row>
    <row r="26" spans="2:22" ht="15" customHeight="1">
      <c r="B26" s="1237" t="str">
        <f t="shared" si="0"/>
        <v/>
      </c>
      <c r="C26" s="598">
        <f>'Og s3a'!C28</f>
        <v>0</v>
      </c>
      <c r="D26" s="599">
        <f>'Og s3a'!F28</f>
        <v>0</v>
      </c>
      <c r="E26" s="562">
        <f>'Pak3 s3'!E26</f>
        <v>0</v>
      </c>
      <c r="F26" s="1218">
        <f>'Pak3 s3'!F26</f>
        <v>0</v>
      </c>
      <c r="G26" s="562">
        <f>'Pak3 s3'!G26</f>
        <v>0</v>
      </c>
      <c r="H26" s="1236" t="str">
        <f t="shared" si="1"/>
        <v/>
      </c>
      <c r="I26" s="594"/>
      <c r="J26" s="55"/>
      <c r="K26" s="502">
        <f>'Og s3a'!G28</f>
        <v>0</v>
      </c>
      <c r="L26" s="563">
        <f>'Og s3a'!D28</f>
        <v>0</v>
      </c>
      <c r="M26" s="968">
        <f>Import!K26</f>
        <v>0</v>
      </c>
      <c r="N26" s="969">
        <f>Import!L26</f>
        <v>0</v>
      </c>
      <c r="O26" s="329" t="s">
        <v>2356</v>
      </c>
      <c r="P26" s="63"/>
      <c r="Q26" s="63"/>
      <c r="R26" s="63"/>
      <c r="S26" s="63"/>
      <c r="T26" s="63"/>
      <c r="U26" s="63"/>
      <c r="V26" s="63"/>
    </row>
    <row r="27" spans="2:22" ht="15" customHeight="1">
      <c r="B27" s="1237" t="str">
        <f t="shared" si="0"/>
        <v/>
      </c>
      <c r="C27" s="598">
        <f>'Og s3a'!C29</f>
        <v>0</v>
      </c>
      <c r="D27" s="599">
        <f>'Og s3a'!F29</f>
        <v>0</v>
      </c>
      <c r="E27" s="562">
        <f>'Pak3 s3'!E27</f>
        <v>0</v>
      </c>
      <c r="F27" s="1218">
        <f>'Pak3 s3'!F27</f>
        <v>0</v>
      </c>
      <c r="G27" s="562">
        <f>'Pak3 s3'!G27</f>
        <v>0</v>
      </c>
      <c r="H27" s="1236" t="str">
        <f t="shared" si="1"/>
        <v/>
      </c>
      <c r="I27" s="594"/>
      <c r="J27" s="55"/>
      <c r="K27" s="502">
        <f>'Og s3a'!G29</f>
        <v>0</v>
      </c>
      <c r="L27" s="563">
        <f>'Og s3a'!D29</f>
        <v>0</v>
      </c>
      <c r="M27" s="968">
        <f>Import!K27</f>
        <v>0</v>
      </c>
      <c r="N27" s="969">
        <f>Import!L27</f>
        <v>0</v>
      </c>
      <c r="O27" s="329" t="s">
        <v>2357</v>
      </c>
      <c r="P27" s="63"/>
      <c r="Q27" s="63"/>
      <c r="R27" s="63"/>
      <c r="S27" s="63"/>
      <c r="T27" s="63"/>
      <c r="U27" s="63"/>
      <c r="V27" s="63"/>
    </row>
    <row r="28" spans="2:22" ht="15" customHeight="1">
      <c r="B28" s="1237" t="str">
        <f t="shared" si="0"/>
        <v/>
      </c>
      <c r="C28" s="598">
        <f>'Og s3a'!C30</f>
        <v>0</v>
      </c>
      <c r="D28" s="599">
        <f>'Og s3a'!F30</f>
        <v>0</v>
      </c>
      <c r="E28" s="562">
        <f>'Pak3 s3'!E28</f>
        <v>0</v>
      </c>
      <c r="F28" s="1218">
        <f>'Pak3 s3'!F28</f>
        <v>0</v>
      </c>
      <c r="G28" s="562">
        <f>'Pak3 s3'!G28</f>
        <v>0</v>
      </c>
      <c r="H28" s="1236" t="str">
        <f t="shared" si="1"/>
        <v/>
      </c>
      <c r="I28" s="594"/>
      <c r="J28" s="55"/>
      <c r="K28" s="502">
        <f>'Og s3a'!G30</f>
        <v>0</v>
      </c>
      <c r="L28" s="563">
        <f>'Og s3a'!D30</f>
        <v>0</v>
      </c>
      <c r="M28" s="968">
        <f>Import!K28</f>
        <v>0</v>
      </c>
      <c r="N28" s="969">
        <f>Import!L28</f>
        <v>0</v>
      </c>
      <c r="O28" s="329" t="s">
        <v>2358</v>
      </c>
      <c r="P28" s="63"/>
      <c r="Q28" s="63"/>
      <c r="R28" s="63"/>
      <c r="S28" s="63"/>
      <c r="T28" s="63"/>
      <c r="U28" s="63"/>
      <c r="V28" s="63"/>
    </row>
    <row r="29" spans="2:22" ht="15" customHeight="1">
      <c r="B29" s="1237" t="str">
        <f t="shared" si="0"/>
        <v/>
      </c>
      <c r="C29" s="598">
        <f>'Og s3a'!C31</f>
        <v>0</v>
      </c>
      <c r="D29" s="599">
        <f>'Og s3a'!F31</f>
        <v>0</v>
      </c>
      <c r="E29" s="562">
        <f>'Pak3 s3'!E29</f>
        <v>0</v>
      </c>
      <c r="F29" s="1218">
        <f>'Pak3 s3'!F29</f>
        <v>0</v>
      </c>
      <c r="G29" s="562">
        <f>'Pak3 s3'!G29</f>
        <v>0</v>
      </c>
      <c r="H29" s="1236" t="str">
        <f t="shared" si="1"/>
        <v/>
      </c>
      <c r="I29" s="594"/>
      <c r="J29" s="55"/>
      <c r="K29" s="502">
        <f>'Og s3a'!G31</f>
        <v>0</v>
      </c>
      <c r="L29" s="563">
        <f>'Og s3a'!D31</f>
        <v>0</v>
      </c>
      <c r="M29" s="968">
        <f>Import!K29</f>
        <v>0</v>
      </c>
      <c r="N29" s="969">
        <f>Import!L29</f>
        <v>0</v>
      </c>
      <c r="O29" s="329" t="s">
        <v>2359</v>
      </c>
      <c r="P29" s="63"/>
      <c r="Q29" s="63"/>
      <c r="R29" s="63"/>
      <c r="S29" s="63"/>
      <c r="T29" s="63"/>
      <c r="U29" s="63"/>
      <c r="V29" s="63"/>
    </row>
    <row r="30" spans="2:22" ht="15" customHeight="1">
      <c r="B30" s="1237" t="str">
        <f t="shared" si="0"/>
        <v/>
      </c>
      <c r="C30" s="598">
        <f>'Og s3a'!C32</f>
        <v>0</v>
      </c>
      <c r="D30" s="599">
        <f>'Og s3a'!F32</f>
        <v>0</v>
      </c>
      <c r="E30" s="562">
        <f>'Pak3 s3'!E30</f>
        <v>0</v>
      </c>
      <c r="F30" s="1218">
        <f>'Pak3 s3'!F30</f>
        <v>0</v>
      </c>
      <c r="G30" s="562">
        <f>'Pak3 s3'!G30</f>
        <v>0</v>
      </c>
      <c r="H30" s="1236" t="str">
        <f t="shared" si="1"/>
        <v/>
      </c>
      <c r="I30" s="594"/>
      <c r="J30" s="55"/>
      <c r="K30" s="502">
        <f>'Og s3a'!G32</f>
        <v>0</v>
      </c>
      <c r="L30" s="563">
        <f>'Og s3a'!D32</f>
        <v>0</v>
      </c>
      <c r="M30" s="968">
        <f>Import!K30</f>
        <v>0</v>
      </c>
      <c r="N30" s="969">
        <f>Import!L30</f>
        <v>0</v>
      </c>
      <c r="O30" s="329" t="s">
        <v>2360</v>
      </c>
      <c r="P30" s="63"/>
      <c r="Q30" s="63"/>
      <c r="R30" s="63"/>
      <c r="S30" s="63"/>
      <c r="T30" s="63"/>
      <c r="U30" s="63"/>
      <c r="V30" s="63"/>
    </row>
    <row r="31" spans="2:22" ht="15" customHeight="1">
      <c r="B31" s="1237" t="str">
        <f t="shared" si="0"/>
        <v/>
      </c>
      <c r="C31" s="598">
        <f>'Og s3a'!C33</f>
        <v>0</v>
      </c>
      <c r="D31" s="599">
        <f>'Og s3a'!F33</f>
        <v>0</v>
      </c>
      <c r="E31" s="562">
        <f>'Pak3 s3'!E31</f>
        <v>0</v>
      </c>
      <c r="F31" s="1218">
        <f>'Pak3 s3'!F31</f>
        <v>0</v>
      </c>
      <c r="G31" s="562">
        <f>'Pak3 s3'!G31</f>
        <v>0</v>
      </c>
      <c r="H31" s="1236" t="str">
        <f t="shared" si="1"/>
        <v/>
      </c>
      <c r="I31" s="594"/>
      <c r="J31" s="55"/>
      <c r="K31" s="502">
        <f>'Og s3a'!G33</f>
        <v>0</v>
      </c>
      <c r="L31" s="563">
        <f>'Og s3a'!D33</f>
        <v>0</v>
      </c>
      <c r="M31" s="968">
        <f>Import!K31</f>
        <v>0</v>
      </c>
      <c r="N31" s="969">
        <f>Import!L31</f>
        <v>0</v>
      </c>
      <c r="O31" s="329" t="s">
        <v>2361</v>
      </c>
      <c r="P31" s="63"/>
      <c r="Q31" s="63"/>
      <c r="R31" s="63"/>
      <c r="S31" s="63"/>
      <c r="T31" s="63"/>
      <c r="U31" s="63"/>
      <c r="V31" s="63"/>
    </row>
    <row r="32" spans="2:22" ht="15" customHeight="1">
      <c r="B32" s="1237" t="str">
        <f t="shared" si="0"/>
        <v/>
      </c>
      <c r="C32" s="598">
        <f>'Og s3a'!C34</f>
        <v>0</v>
      </c>
      <c r="D32" s="599">
        <f>'Og s3a'!F34</f>
        <v>0</v>
      </c>
      <c r="E32" s="562">
        <f>'Pak3 s3'!E32</f>
        <v>0</v>
      </c>
      <c r="F32" s="1218">
        <f>'Pak3 s3'!F32</f>
        <v>0</v>
      </c>
      <c r="G32" s="562">
        <f>'Pak3 s3'!G32</f>
        <v>0</v>
      </c>
      <c r="H32" s="1236" t="str">
        <f t="shared" si="1"/>
        <v/>
      </c>
      <c r="I32" s="594"/>
      <c r="J32" s="55"/>
      <c r="K32" s="502">
        <f>'Og s3a'!G34</f>
        <v>0</v>
      </c>
      <c r="L32" s="563">
        <f>'Og s3a'!D34</f>
        <v>0</v>
      </c>
      <c r="M32" s="968">
        <f>Import!K32</f>
        <v>0</v>
      </c>
      <c r="N32" s="969">
        <f>Import!L32</f>
        <v>0</v>
      </c>
      <c r="O32" s="329" t="s">
        <v>2362</v>
      </c>
      <c r="P32" s="63"/>
      <c r="Q32" s="63"/>
      <c r="R32" s="63"/>
      <c r="S32" s="63"/>
      <c r="T32" s="63"/>
      <c r="U32" s="63"/>
      <c r="V32" s="63"/>
    </row>
    <row r="33" spans="2:22" ht="15" customHeight="1">
      <c r="B33" s="1237" t="str">
        <f t="shared" si="0"/>
        <v/>
      </c>
      <c r="C33" s="598">
        <f>'Og s3a'!C35</f>
        <v>0</v>
      </c>
      <c r="D33" s="599">
        <f>'Og s3a'!F35</f>
        <v>0</v>
      </c>
      <c r="E33" s="562">
        <f>'Pak3 s3'!E33</f>
        <v>0</v>
      </c>
      <c r="F33" s="1218">
        <f>'Pak3 s3'!F33</f>
        <v>0</v>
      </c>
      <c r="G33" s="562">
        <f>'Pak3 s3'!G33</f>
        <v>0</v>
      </c>
      <c r="H33" s="1236" t="str">
        <f t="shared" si="1"/>
        <v/>
      </c>
      <c r="I33" s="594"/>
      <c r="J33" s="55"/>
      <c r="K33" s="502">
        <f>'Og s3a'!G35</f>
        <v>0</v>
      </c>
      <c r="L33" s="563">
        <f>'Og s3a'!D35</f>
        <v>0</v>
      </c>
      <c r="M33" s="968">
        <f>Import!K33</f>
        <v>0</v>
      </c>
      <c r="N33" s="969">
        <f>Import!L33</f>
        <v>0</v>
      </c>
      <c r="O33" s="329" t="s">
        <v>2363</v>
      </c>
      <c r="P33" s="63"/>
      <c r="Q33" s="63"/>
      <c r="R33" s="63"/>
      <c r="S33" s="63"/>
      <c r="T33" s="63"/>
      <c r="U33" s="63"/>
      <c r="V33" s="63"/>
    </row>
    <row r="34" spans="2:22" ht="15" customHeight="1">
      <c r="B34" s="1237" t="str">
        <f t="shared" si="0"/>
        <v/>
      </c>
      <c r="C34" s="598">
        <f>'Og s3a'!C36</f>
        <v>0</v>
      </c>
      <c r="D34" s="599">
        <f>'Og s3a'!F36</f>
        <v>0</v>
      </c>
      <c r="E34" s="562">
        <f>'Pak3 s3'!E34</f>
        <v>0</v>
      </c>
      <c r="F34" s="1218">
        <f>'Pak3 s3'!F34</f>
        <v>0</v>
      </c>
      <c r="G34" s="562">
        <f>'Pak3 s3'!G34</f>
        <v>0</v>
      </c>
      <c r="H34" s="1236" t="str">
        <f t="shared" si="1"/>
        <v/>
      </c>
      <c r="I34" s="594"/>
      <c r="J34" s="55"/>
      <c r="K34" s="502">
        <f>'Og s3a'!G36</f>
        <v>0</v>
      </c>
      <c r="L34" s="563">
        <f>'Og s3a'!D36</f>
        <v>0</v>
      </c>
      <c r="M34" s="968">
        <f>Import!K34</f>
        <v>0</v>
      </c>
      <c r="N34" s="969">
        <f>Import!L34</f>
        <v>0</v>
      </c>
      <c r="O34" s="329" t="s">
        <v>2364</v>
      </c>
      <c r="P34" s="63"/>
      <c r="Q34" s="63"/>
      <c r="R34" s="63"/>
      <c r="S34" s="63"/>
      <c r="T34" s="63"/>
      <c r="U34" s="63"/>
      <c r="V34" s="63"/>
    </row>
    <row r="35" spans="2:22" ht="15" customHeight="1">
      <c r="B35" s="1237" t="str">
        <f t="shared" si="0"/>
        <v/>
      </c>
      <c r="C35" s="598">
        <f>'Og s3a'!C37</f>
        <v>0</v>
      </c>
      <c r="D35" s="599">
        <f>'Og s3a'!F37</f>
        <v>0</v>
      </c>
      <c r="E35" s="562">
        <f>'Pak3 s3'!E35</f>
        <v>0</v>
      </c>
      <c r="F35" s="1218">
        <f>'Pak3 s3'!F35</f>
        <v>0</v>
      </c>
      <c r="G35" s="562">
        <f>'Pak3 s3'!G35</f>
        <v>0</v>
      </c>
      <c r="H35" s="1236" t="str">
        <f t="shared" si="1"/>
        <v/>
      </c>
      <c r="I35" s="594"/>
      <c r="J35" s="55"/>
      <c r="K35" s="502">
        <f>'Og s3a'!G37</f>
        <v>0</v>
      </c>
      <c r="L35" s="563">
        <f>'Og s3a'!D37</f>
        <v>0</v>
      </c>
      <c r="M35" s="968">
        <f>Import!K35</f>
        <v>0</v>
      </c>
      <c r="N35" s="969">
        <f>Import!L35</f>
        <v>0</v>
      </c>
      <c r="O35" s="63"/>
      <c r="P35" s="63"/>
      <c r="Q35" s="63"/>
      <c r="R35" s="63"/>
      <c r="S35" s="63"/>
      <c r="T35" s="63"/>
      <c r="U35" s="63"/>
      <c r="V35" s="63"/>
    </row>
    <row r="36" spans="2:22" ht="15" customHeight="1">
      <c r="B36" s="1237" t="str">
        <f t="shared" si="0"/>
        <v/>
      </c>
      <c r="C36" s="598">
        <f>'Og s3a'!C38</f>
        <v>0</v>
      </c>
      <c r="D36" s="599">
        <f>'Og s3a'!F38</f>
        <v>0</v>
      </c>
      <c r="E36" s="562">
        <f>'Pak3 s3'!E36</f>
        <v>0</v>
      </c>
      <c r="F36" s="1218">
        <f>'Pak3 s3'!F36</f>
        <v>0</v>
      </c>
      <c r="G36" s="562">
        <f>'Pak3 s3'!G36</f>
        <v>0</v>
      </c>
      <c r="H36" s="1236" t="str">
        <f t="shared" si="1"/>
        <v/>
      </c>
      <c r="I36" s="594"/>
      <c r="J36" s="55"/>
      <c r="K36" s="502">
        <f>'Og s3a'!G38</f>
        <v>0</v>
      </c>
      <c r="L36" s="563">
        <f>'Og s3a'!D38</f>
        <v>0</v>
      </c>
      <c r="M36" s="968">
        <f>Import!K36</f>
        <v>0</v>
      </c>
      <c r="N36" s="969">
        <f>Import!L36</f>
        <v>0</v>
      </c>
      <c r="O36" s="63"/>
      <c r="P36" s="63"/>
      <c r="Q36" s="63"/>
      <c r="R36" s="63"/>
      <c r="S36" s="63"/>
      <c r="T36" s="63"/>
      <c r="U36" s="63"/>
      <c r="V36" s="63"/>
    </row>
    <row r="37" spans="2:22" ht="15" customHeight="1">
      <c r="B37" s="1237" t="str">
        <f t="shared" si="0"/>
        <v/>
      </c>
      <c r="C37" s="598">
        <f>'Og s3a'!C39</f>
        <v>0</v>
      </c>
      <c r="D37" s="599">
        <f>'Og s3a'!F39</f>
        <v>0</v>
      </c>
      <c r="E37" s="562">
        <f>'Pak3 s3'!E37</f>
        <v>0</v>
      </c>
      <c r="F37" s="1218">
        <f>'Pak3 s3'!F37</f>
        <v>0</v>
      </c>
      <c r="G37" s="562">
        <f>'Pak3 s3'!G37</f>
        <v>0</v>
      </c>
      <c r="H37" s="1236" t="str">
        <f t="shared" si="1"/>
        <v/>
      </c>
      <c r="I37" s="594"/>
      <c r="J37" s="55"/>
      <c r="K37" s="502">
        <f>'Og s3a'!G39</f>
        <v>0</v>
      </c>
      <c r="L37" s="563">
        <f>'Og s3a'!D39</f>
        <v>0</v>
      </c>
      <c r="M37" s="968">
        <f>Import!K37</f>
        <v>0</v>
      </c>
      <c r="N37" s="969">
        <f>Import!L37</f>
        <v>0</v>
      </c>
      <c r="O37" s="63"/>
      <c r="P37" s="63"/>
      <c r="Q37" s="63"/>
      <c r="R37" s="63"/>
      <c r="S37" s="63"/>
      <c r="T37" s="63"/>
      <c r="U37" s="63"/>
      <c r="V37" s="63"/>
    </row>
    <row r="38" spans="2:22" ht="15" customHeight="1">
      <c r="B38" s="1237" t="str">
        <f t="shared" si="0"/>
        <v/>
      </c>
      <c r="C38" s="598">
        <f>'Og s3a'!C40</f>
        <v>0</v>
      </c>
      <c r="D38" s="599">
        <f>'Og s3a'!F40</f>
        <v>0</v>
      </c>
      <c r="E38" s="562">
        <f>'Pak3 s3'!E38</f>
        <v>0</v>
      </c>
      <c r="F38" s="1218">
        <f>'Pak3 s3'!F38</f>
        <v>0</v>
      </c>
      <c r="G38" s="562">
        <f>'Pak3 s3'!G38</f>
        <v>0</v>
      </c>
      <c r="H38" s="1236" t="str">
        <f t="shared" si="1"/>
        <v/>
      </c>
      <c r="I38" s="594"/>
      <c r="J38" s="55"/>
      <c r="K38" s="502">
        <f>'Og s3a'!G40</f>
        <v>0</v>
      </c>
      <c r="L38" s="563">
        <f>'Og s3a'!D40</f>
        <v>0</v>
      </c>
      <c r="M38" s="968">
        <f>Import!K38</f>
        <v>0</v>
      </c>
      <c r="N38" s="969">
        <f>Import!L38</f>
        <v>0</v>
      </c>
      <c r="O38" s="63"/>
      <c r="P38" s="63"/>
      <c r="Q38" s="63"/>
      <c r="R38" s="63"/>
      <c r="S38" s="63"/>
      <c r="T38" s="63"/>
      <c r="U38" s="63"/>
      <c r="V38" s="63"/>
    </row>
    <row r="39" spans="2:22" ht="15" customHeight="1">
      <c r="B39" s="1237" t="str">
        <f t="shared" si="0"/>
        <v/>
      </c>
      <c r="C39" s="598">
        <f>'Og s3a'!C41</f>
        <v>0</v>
      </c>
      <c r="D39" s="599">
        <f>'Og s3a'!F41</f>
        <v>0</v>
      </c>
      <c r="E39" s="562">
        <f>'Pak3 s3'!E39</f>
        <v>0</v>
      </c>
      <c r="F39" s="1218">
        <f>'Pak3 s3'!F39</f>
        <v>0</v>
      </c>
      <c r="G39" s="562">
        <f>'Pak3 s3'!G39</f>
        <v>0</v>
      </c>
      <c r="H39" s="1236" t="str">
        <f t="shared" si="1"/>
        <v/>
      </c>
      <c r="I39" s="594"/>
      <c r="J39" s="55"/>
      <c r="K39" s="502">
        <f>'Og s3a'!G41</f>
        <v>0</v>
      </c>
      <c r="L39" s="563">
        <f>'Og s3a'!D41</f>
        <v>0</v>
      </c>
      <c r="M39" s="968">
        <f>Import!K39</f>
        <v>0</v>
      </c>
      <c r="N39" s="969">
        <f>Import!L39</f>
        <v>0</v>
      </c>
      <c r="O39" s="63"/>
      <c r="P39" s="63"/>
      <c r="Q39" s="63"/>
      <c r="R39" s="63"/>
      <c r="S39" s="63"/>
      <c r="T39" s="63"/>
      <c r="U39" s="63"/>
      <c r="V39" s="63"/>
    </row>
    <row r="40" spans="2:22" ht="15" customHeight="1">
      <c r="B40" s="1237" t="str">
        <f t="shared" si="0"/>
        <v/>
      </c>
      <c r="C40" s="598">
        <f>'Og s3a'!C42</f>
        <v>0</v>
      </c>
      <c r="D40" s="599">
        <f>'Og s3a'!F42</f>
        <v>0</v>
      </c>
      <c r="E40" s="562">
        <f>'Pak3 s3'!E40</f>
        <v>0</v>
      </c>
      <c r="F40" s="1218">
        <f>'Pak3 s3'!F40</f>
        <v>0</v>
      </c>
      <c r="G40" s="562">
        <f>'Pak3 s3'!G40</f>
        <v>0</v>
      </c>
      <c r="H40" s="1236" t="str">
        <f t="shared" si="1"/>
        <v/>
      </c>
      <c r="I40" s="594"/>
      <c r="J40" s="55"/>
      <c r="K40" s="502">
        <f>'Og s3a'!G42</f>
        <v>0</v>
      </c>
      <c r="L40" s="563">
        <f>'Og s3a'!D42</f>
        <v>0</v>
      </c>
      <c r="M40" s="968">
        <f>Import!K40</f>
        <v>0</v>
      </c>
      <c r="N40" s="969">
        <f>Import!L40</f>
        <v>0</v>
      </c>
      <c r="O40" s="63"/>
      <c r="P40" s="63"/>
      <c r="Q40" s="63"/>
      <c r="R40" s="63"/>
      <c r="S40" s="63"/>
      <c r="T40" s="63"/>
      <c r="U40" s="63"/>
      <c r="V40" s="63"/>
    </row>
    <row r="41" spans="2:22" ht="15" customHeight="1">
      <c r="B41" s="1237" t="str">
        <f t="shared" si="0"/>
        <v/>
      </c>
      <c r="C41" s="598">
        <f>'Og s3a'!C43</f>
        <v>0</v>
      </c>
      <c r="D41" s="599">
        <f>'Og s3a'!F43</f>
        <v>0</v>
      </c>
      <c r="E41" s="562">
        <f>'Pak3 s3'!E41</f>
        <v>0</v>
      </c>
      <c r="F41" s="1218">
        <f>'Pak3 s3'!F41</f>
        <v>0</v>
      </c>
      <c r="G41" s="562">
        <f>'Pak3 s3'!G41</f>
        <v>0</v>
      </c>
      <c r="H41" s="1236" t="str">
        <f t="shared" si="1"/>
        <v/>
      </c>
      <c r="I41" s="594"/>
      <c r="J41" s="55"/>
      <c r="K41" s="502">
        <f>'Og s3a'!G43</f>
        <v>0</v>
      </c>
      <c r="L41" s="563">
        <f>'Og s3a'!D43</f>
        <v>0</v>
      </c>
      <c r="M41" s="968">
        <f>Import!K41</f>
        <v>0</v>
      </c>
      <c r="N41" s="969">
        <f>Import!L41</f>
        <v>0</v>
      </c>
      <c r="O41" s="63"/>
      <c r="P41" s="63"/>
      <c r="Q41" s="63"/>
      <c r="R41" s="63"/>
      <c r="S41" s="63"/>
      <c r="T41" s="63"/>
      <c r="U41" s="63"/>
      <c r="V41" s="63"/>
    </row>
    <row r="42" spans="2:22" ht="15" customHeight="1">
      <c r="B42" s="1237" t="str">
        <f t="shared" si="0"/>
        <v/>
      </c>
      <c r="C42" s="598">
        <f>'Og s3a'!C44</f>
        <v>0</v>
      </c>
      <c r="D42" s="599">
        <f>'Og s3a'!F44</f>
        <v>0</v>
      </c>
      <c r="E42" s="562">
        <f>'Pak3 s3'!E42</f>
        <v>0</v>
      </c>
      <c r="F42" s="1218">
        <f>'Pak3 s3'!F42</f>
        <v>0</v>
      </c>
      <c r="G42" s="562">
        <f>'Pak3 s3'!G42</f>
        <v>0</v>
      </c>
      <c r="H42" s="1236" t="str">
        <f t="shared" si="1"/>
        <v/>
      </c>
      <c r="I42" s="594"/>
      <c r="J42" s="55"/>
      <c r="K42" s="502">
        <f>'Og s3a'!G44</f>
        <v>0</v>
      </c>
      <c r="L42" s="563">
        <f>'Og s3a'!D44</f>
        <v>0</v>
      </c>
      <c r="M42" s="968">
        <f>Import!K42</f>
        <v>0</v>
      </c>
      <c r="N42" s="969">
        <f>Import!L42</f>
        <v>0</v>
      </c>
      <c r="O42" s="63"/>
      <c r="P42" s="63"/>
      <c r="Q42" s="63"/>
      <c r="R42" s="63"/>
      <c r="S42" s="63"/>
      <c r="T42" s="63"/>
      <c r="U42" s="63"/>
      <c r="V42" s="63"/>
    </row>
    <row r="43" spans="2:22" ht="15" customHeight="1">
      <c r="B43" s="1237" t="str">
        <f t="shared" si="0"/>
        <v/>
      </c>
      <c r="C43" s="598">
        <f>'Og s3a'!C45</f>
        <v>0</v>
      </c>
      <c r="D43" s="599">
        <f>'Og s3a'!F45</f>
        <v>0</v>
      </c>
      <c r="E43" s="562">
        <f>'Pak3 s3'!E43</f>
        <v>0</v>
      </c>
      <c r="F43" s="1218">
        <f>'Pak3 s3'!F43</f>
        <v>0</v>
      </c>
      <c r="G43" s="562">
        <f>'Pak3 s3'!G43</f>
        <v>0</v>
      </c>
      <c r="H43" s="1236" t="str">
        <f t="shared" si="1"/>
        <v/>
      </c>
      <c r="I43" s="594"/>
      <c r="J43" s="55"/>
      <c r="K43" s="502">
        <f>'Og s3a'!G45</f>
        <v>0</v>
      </c>
      <c r="L43" s="563">
        <f>'Og s3a'!D45</f>
        <v>0</v>
      </c>
      <c r="M43" s="968">
        <f>Import!K43</f>
        <v>0</v>
      </c>
      <c r="N43" s="969">
        <f>Import!L43</f>
        <v>0</v>
      </c>
      <c r="O43" s="63"/>
      <c r="P43" s="63"/>
      <c r="Q43" s="63"/>
      <c r="R43" s="63"/>
      <c r="S43" s="63"/>
      <c r="T43" s="63"/>
      <c r="U43" s="63"/>
      <c r="V43" s="63"/>
    </row>
    <row r="44" spans="2:22" ht="15" customHeight="1">
      <c r="B44" s="1237" t="str">
        <f t="shared" si="0"/>
        <v/>
      </c>
      <c r="C44" s="598">
        <f>'Og s3a'!C46</f>
        <v>0</v>
      </c>
      <c r="D44" s="599">
        <f>'Og s3a'!F46</f>
        <v>0</v>
      </c>
      <c r="E44" s="562">
        <f>'Pak3 s3'!E44</f>
        <v>0</v>
      </c>
      <c r="F44" s="1218">
        <f>'Pak3 s3'!F44</f>
        <v>0</v>
      </c>
      <c r="G44" s="562">
        <f>'Pak3 s3'!G44</f>
        <v>0</v>
      </c>
      <c r="H44" s="1236" t="str">
        <f t="shared" si="1"/>
        <v/>
      </c>
      <c r="I44" s="594"/>
      <c r="J44" s="55"/>
      <c r="K44" s="502">
        <f>'Og s3a'!G46</f>
        <v>0</v>
      </c>
      <c r="L44" s="563">
        <f>'Og s3a'!D46</f>
        <v>0</v>
      </c>
      <c r="M44" s="968">
        <f>Import!K44</f>
        <v>0</v>
      </c>
      <c r="N44" s="969">
        <f>Import!L44</f>
        <v>0</v>
      </c>
      <c r="O44" s="63"/>
      <c r="P44" s="63"/>
      <c r="Q44" s="63"/>
      <c r="R44" s="63"/>
      <c r="S44" s="63"/>
      <c r="T44" s="63"/>
      <c r="U44" s="63"/>
      <c r="V44" s="63"/>
    </row>
    <row r="45" spans="2:22" ht="15" customHeight="1">
      <c r="B45" s="1237" t="str">
        <f t="shared" si="0"/>
        <v/>
      </c>
      <c r="C45" s="598">
        <f>'Og s3a'!C47</f>
        <v>0</v>
      </c>
      <c r="D45" s="599">
        <f>'Og s3a'!F47</f>
        <v>0</v>
      </c>
      <c r="E45" s="562">
        <f>'Pak3 s3'!E45</f>
        <v>0</v>
      </c>
      <c r="F45" s="1218">
        <f>'Pak3 s3'!F45</f>
        <v>0</v>
      </c>
      <c r="G45" s="562">
        <f>'Pak3 s3'!G45</f>
        <v>0</v>
      </c>
      <c r="H45" s="1236" t="str">
        <f t="shared" si="1"/>
        <v/>
      </c>
      <c r="I45" s="594"/>
      <c r="J45" s="55"/>
      <c r="K45" s="502">
        <f>'Og s3a'!G47</f>
        <v>0</v>
      </c>
      <c r="L45" s="563">
        <f>'Og s3a'!D47</f>
        <v>0</v>
      </c>
      <c r="M45" s="968">
        <f>Import!K45</f>
        <v>0</v>
      </c>
      <c r="N45" s="969">
        <f>Import!L45</f>
        <v>0</v>
      </c>
      <c r="O45" s="63"/>
      <c r="P45" s="63"/>
      <c r="Q45" s="63"/>
      <c r="R45" s="63"/>
      <c r="S45" s="63"/>
      <c r="T45" s="63"/>
      <c r="U45" s="63"/>
      <c r="V45" s="63"/>
    </row>
    <row r="46" spans="2:22" ht="15" customHeight="1">
      <c r="B46" s="1237" t="str">
        <f t="shared" si="0"/>
        <v/>
      </c>
      <c r="C46" s="598">
        <f>'Og s3a'!C48</f>
        <v>0</v>
      </c>
      <c r="D46" s="599">
        <f>'Og s3a'!F48</f>
        <v>0</v>
      </c>
      <c r="E46" s="562">
        <f>'Pak3 s3'!E46</f>
        <v>0</v>
      </c>
      <c r="F46" s="1218">
        <f>'Pak3 s3'!F46</f>
        <v>0</v>
      </c>
      <c r="G46" s="562">
        <f>'Pak3 s3'!G46</f>
        <v>0</v>
      </c>
      <c r="H46" s="1236" t="str">
        <f t="shared" si="1"/>
        <v/>
      </c>
      <c r="I46" s="594"/>
      <c r="J46" s="55"/>
      <c r="K46" s="502">
        <f>'Og s3a'!G48</f>
        <v>0</v>
      </c>
      <c r="L46" s="563">
        <f>'Og s3a'!D48</f>
        <v>0</v>
      </c>
      <c r="M46" s="968">
        <f>Import!K46</f>
        <v>0</v>
      </c>
      <c r="N46" s="969">
        <f>Import!L46</f>
        <v>0</v>
      </c>
      <c r="O46" s="63"/>
      <c r="P46" s="63"/>
      <c r="Q46" s="63"/>
      <c r="R46" s="63"/>
      <c r="S46" s="63"/>
      <c r="T46" s="63"/>
      <c r="U46" s="63"/>
      <c r="V46" s="63"/>
    </row>
    <row r="47" spans="2:22" ht="15" customHeight="1">
      <c r="B47" s="1237" t="str">
        <f t="shared" si="0"/>
        <v/>
      </c>
      <c r="C47" s="598">
        <f>'Og s3a'!C49</f>
        <v>0</v>
      </c>
      <c r="D47" s="599">
        <f>'Og s3a'!F49</f>
        <v>0</v>
      </c>
      <c r="E47" s="562">
        <f>'Pak3 s3'!E47</f>
        <v>0</v>
      </c>
      <c r="F47" s="1218">
        <f>'Pak3 s3'!F47</f>
        <v>0</v>
      </c>
      <c r="G47" s="562">
        <f>'Pak3 s3'!G47</f>
        <v>0</v>
      </c>
      <c r="H47" s="1236" t="str">
        <f t="shared" si="1"/>
        <v/>
      </c>
      <c r="I47" s="594"/>
      <c r="J47" s="55"/>
      <c r="K47" s="502">
        <f>'Og s3a'!G49</f>
        <v>0</v>
      </c>
      <c r="L47" s="563">
        <f>'Og s3a'!D49</f>
        <v>0</v>
      </c>
      <c r="M47" s="968">
        <f>Import!K47</f>
        <v>0</v>
      </c>
      <c r="N47" s="969">
        <f>Import!L47</f>
        <v>0</v>
      </c>
      <c r="O47" s="63"/>
      <c r="P47" s="63"/>
      <c r="Q47" s="63"/>
      <c r="R47" s="63"/>
      <c r="S47" s="63"/>
      <c r="T47" s="63"/>
      <c r="U47" s="63"/>
      <c r="V47" s="63"/>
    </row>
    <row r="48" spans="2:22" ht="15" customHeight="1">
      <c r="B48" s="1237" t="str">
        <f t="shared" si="0"/>
        <v/>
      </c>
      <c r="C48" s="598">
        <f>'Og s3a'!C50</f>
        <v>0</v>
      </c>
      <c r="D48" s="599">
        <f>'Og s3a'!F50</f>
        <v>0</v>
      </c>
      <c r="E48" s="562">
        <f>'Pak3 s3'!E48</f>
        <v>0</v>
      </c>
      <c r="F48" s="1218">
        <f>'Pak3 s3'!F48</f>
        <v>0</v>
      </c>
      <c r="G48" s="562">
        <f>'Pak3 s3'!G48</f>
        <v>0</v>
      </c>
      <c r="H48" s="1236" t="str">
        <f t="shared" si="1"/>
        <v/>
      </c>
      <c r="I48" s="594"/>
      <c r="J48" s="55"/>
      <c r="K48" s="502">
        <f>'Og s3a'!G50</f>
        <v>0</v>
      </c>
      <c r="L48" s="563">
        <f>'Og s3a'!D50</f>
        <v>0</v>
      </c>
      <c r="M48" s="968">
        <f>Import!K48</f>
        <v>0</v>
      </c>
      <c r="N48" s="969">
        <f>Import!L48</f>
        <v>0</v>
      </c>
      <c r="O48" s="63"/>
      <c r="P48" s="63"/>
      <c r="Q48" s="63"/>
      <c r="R48" s="63"/>
      <c r="S48" s="63"/>
      <c r="T48" s="63"/>
      <c r="U48" s="63"/>
      <c r="V48" s="63"/>
    </row>
    <row r="49" spans="2:22" ht="15" customHeight="1">
      <c r="B49" s="1237" t="str">
        <f t="shared" si="0"/>
        <v/>
      </c>
      <c r="C49" s="598">
        <f>'Og s3a'!C51</f>
        <v>0</v>
      </c>
      <c r="D49" s="599">
        <f>'Og s3a'!F51</f>
        <v>0</v>
      </c>
      <c r="E49" s="562">
        <f>'Pak3 s3'!E49</f>
        <v>0</v>
      </c>
      <c r="F49" s="1218">
        <f>'Pak3 s3'!F49</f>
        <v>0</v>
      </c>
      <c r="G49" s="562">
        <f>'Pak3 s3'!G49</f>
        <v>0</v>
      </c>
      <c r="H49" s="1236" t="str">
        <f t="shared" si="1"/>
        <v/>
      </c>
      <c r="I49" s="594"/>
      <c r="J49" s="55"/>
      <c r="K49" s="502">
        <f>'Og s3a'!G51</f>
        <v>0</v>
      </c>
      <c r="L49" s="563">
        <f>'Og s3a'!D51</f>
        <v>0</v>
      </c>
      <c r="M49" s="968">
        <f>Import!K49</f>
        <v>0</v>
      </c>
      <c r="N49" s="969">
        <f>Import!L49</f>
        <v>0</v>
      </c>
      <c r="O49" s="63"/>
      <c r="P49" s="63"/>
      <c r="Q49" s="63"/>
      <c r="R49" s="63"/>
      <c r="S49" s="63"/>
      <c r="T49" s="63"/>
      <c r="U49" s="63"/>
      <c r="V49" s="63"/>
    </row>
    <row r="50" spans="2:22" ht="15" customHeight="1">
      <c r="B50" s="1237" t="str">
        <f t="shared" si="0"/>
        <v/>
      </c>
      <c r="C50" s="598">
        <f>'Og s3a'!C52</f>
        <v>0</v>
      </c>
      <c r="D50" s="599">
        <f>'Og s3a'!F52</f>
        <v>0</v>
      </c>
      <c r="E50" s="562">
        <f>'Pak3 s3'!E50</f>
        <v>0</v>
      </c>
      <c r="F50" s="1218">
        <f>'Pak3 s3'!F50</f>
        <v>0</v>
      </c>
      <c r="G50" s="562">
        <f>'Pak3 s3'!G50</f>
        <v>0</v>
      </c>
      <c r="H50" s="1236" t="str">
        <f t="shared" si="1"/>
        <v/>
      </c>
      <c r="I50" s="594"/>
      <c r="J50" s="55"/>
      <c r="K50" s="502">
        <f>'Og s3a'!G52</f>
        <v>0</v>
      </c>
      <c r="L50" s="563">
        <f>'Og s3a'!D52</f>
        <v>0</v>
      </c>
      <c r="M50" s="968">
        <f>Import!K50</f>
        <v>0</v>
      </c>
      <c r="N50" s="969">
        <f>Import!L50</f>
        <v>0</v>
      </c>
      <c r="O50" s="63"/>
      <c r="P50" s="63"/>
      <c r="Q50" s="63"/>
      <c r="R50" s="63"/>
      <c r="S50" s="63"/>
      <c r="T50" s="63"/>
      <c r="U50" s="63"/>
      <c r="V50" s="63"/>
    </row>
    <row r="51" spans="2:22" ht="15" customHeight="1">
      <c r="B51" s="1237" t="str">
        <f t="shared" si="0"/>
        <v/>
      </c>
      <c r="C51" s="598">
        <f>'Og s3a'!C53</f>
        <v>0</v>
      </c>
      <c r="D51" s="599">
        <f>'Og s3a'!F53</f>
        <v>0</v>
      </c>
      <c r="E51" s="562">
        <f>'Pak3 s3'!E51</f>
        <v>0</v>
      </c>
      <c r="F51" s="1218">
        <f>'Pak3 s3'!F51</f>
        <v>0</v>
      </c>
      <c r="G51" s="562">
        <f>'Pak3 s3'!G51</f>
        <v>0</v>
      </c>
      <c r="H51" s="1236" t="str">
        <f t="shared" si="1"/>
        <v/>
      </c>
      <c r="I51" s="594"/>
      <c r="J51" s="55"/>
      <c r="K51" s="502">
        <f>'Og s3a'!G53</f>
        <v>0</v>
      </c>
      <c r="L51" s="563">
        <f>'Og s3a'!D53</f>
        <v>0</v>
      </c>
      <c r="M51" s="968">
        <f>Import!K51</f>
        <v>0</v>
      </c>
      <c r="N51" s="969">
        <f>Import!L51</f>
        <v>0</v>
      </c>
      <c r="O51" s="63"/>
      <c r="P51" s="63"/>
      <c r="Q51" s="63"/>
      <c r="R51" s="63"/>
      <c r="S51" s="63"/>
      <c r="T51" s="63"/>
      <c r="U51" s="63"/>
      <c r="V51" s="63"/>
    </row>
    <row r="52" spans="2:22" ht="15" customHeight="1">
      <c r="B52" s="1237" t="str">
        <f t="shared" si="0"/>
        <v/>
      </c>
      <c r="C52" s="598">
        <f>'Og s3a'!C54</f>
        <v>0</v>
      </c>
      <c r="D52" s="599">
        <f>'Og s3a'!F54</f>
        <v>0</v>
      </c>
      <c r="E52" s="562">
        <f>'Pak3 s3'!E52</f>
        <v>0</v>
      </c>
      <c r="F52" s="1218">
        <f>'Pak3 s3'!F52</f>
        <v>0</v>
      </c>
      <c r="G52" s="562">
        <f>'Pak3 s3'!G52</f>
        <v>0</v>
      </c>
      <c r="H52" s="1236" t="str">
        <f t="shared" si="1"/>
        <v/>
      </c>
      <c r="I52" s="594"/>
      <c r="J52" s="55"/>
      <c r="K52" s="502">
        <f>'Og s3a'!G54</f>
        <v>0</v>
      </c>
      <c r="L52" s="563">
        <f>'Og s3a'!D54</f>
        <v>0</v>
      </c>
      <c r="M52" s="968">
        <f>Import!K52</f>
        <v>0</v>
      </c>
      <c r="N52" s="969">
        <f>Import!L52</f>
        <v>0</v>
      </c>
      <c r="O52" s="63"/>
      <c r="P52" s="63"/>
      <c r="Q52" s="63"/>
      <c r="R52" s="63"/>
      <c r="S52" s="63"/>
      <c r="T52" s="63"/>
      <c r="U52" s="63"/>
      <c r="V52" s="63"/>
    </row>
    <row r="53" spans="2:22" ht="15" customHeight="1">
      <c r="B53" s="1237" t="str">
        <f t="shared" si="0"/>
        <v/>
      </c>
      <c r="C53" s="598">
        <f>'Og s3a'!C55</f>
        <v>0</v>
      </c>
      <c r="D53" s="599">
        <f>'Og s3a'!F55</f>
        <v>0</v>
      </c>
      <c r="E53" s="562">
        <f>'Pak3 s3'!E53</f>
        <v>0</v>
      </c>
      <c r="F53" s="1218">
        <f>'Pak3 s3'!F53</f>
        <v>0</v>
      </c>
      <c r="G53" s="562">
        <f>'Pak3 s3'!G53</f>
        <v>0</v>
      </c>
      <c r="H53" s="1236" t="str">
        <f t="shared" si="1"/>
        <v/>
      </c>
      <c r="I53" s="594"/>
      <c r="J53" s="55"/>
      <c r="K53" s="502">
        <f>'Og s3a'!G55</f>
        <v>0</v>
      </c>
      <c r="L53" s="563">
        <f>'Og s3a'!D55</f>
        <v>0</v>
      </c>
      <c r="M53" s="968">
        <f>Import!K53</f>
        <v>0</v>
      </c>
      <c r="N53" s="969">
        <f>Import!L53</f>
        <v>0</v>
      </c>
      <c r="O53" s="63"/>
      <c r="P53" s="63"/>
      <c r="Q53" s="63"/>
      <c r="R53" s="63"/>
      <c r="S53" s="63"/>
      <c r="T53" s="63"/>
      <c r="U53" s="63"/>
      <c r="V53" s="63"/>
    </row>
    <row r="54" spans="2:22" ht="15" customHeight="1">
      <c r="B54" s="1237" t="str">
        <f t="shared" si="0"/>
        <v/>
      </c>
      <c r="C54" s="598">
        <f>'Og s3a'!C56</f>
        <v>0</v>
      </c>
      <c r="D54" s="599">
        <f>'Og s3a'!F56</f>
        <v>0</v>
      </c>
      <c r="E54" s="562">
        <f>'Pak3 s3'!E54</f>
        <v>0</v>
      </c>
      <c r="F54" s="1218">
        <f>'Pak3 s3'!F54</f>
        <v>0</v>
      </c>
      <c r="G54" s="562">
        <f>'Pak3 s3'!G54</f>
        <v>0</v>
      </c>
      <c r="H54" s="1236" t="str">
        <f t="shared" si="1"/>
        <v/>
      </c>
      <c r="I54" s="594"/>
      <c r="J54" s="55"/>
      <c r="K54" s="502">
        <f>'Og s3a'!G56</f>
        <v>0</v>
      </c>
      <c r="L54" s="563">
        <f>'Og s3a'!D56</f>
        <v>0</v>
      </c>
      <c r="M54" s="968">
        <f>Import!K54</f>
        <v>0</v>
      </c>
      <c r="N54" s="969">
        <f>Import!L54</f>
        <v>0</v>
      </c>
      <c r="O54" s="63"/>
      <c r="P54" s="63"/>
      <c r="Q54" s="63"/>
      <c r="R54" s="63"/>
      <c r="S54" s="63"/>
      <c r="T54" s="63"/>
      <c r="U54" s="63"/>
      <c r="V54" s="63"/>
    </row>
    <row r="55" spans="2:22" ht="15" customHeight="1">
      <c r="B55" s="1237" t="str">
        <f t="shared" si="0"/>
        <v/>
      </c>
      <c r="C55" s="598">
        <f>'Og s3a'!C57</f>
        <v>0</v>
      </c>
      <c r="D55" s="599">
        <f>'Og s3a'!F57</f>
        <v>0</v>
      </c>
      <c r="E55" s="562">
        <f>'Pak3 s3'!E55</f>
        <v>0</v>
      </c>
      <c r="F55" s="1218">
        <f>'Pak3 s3'!F55</f>
        <v>0</v>
      </c>
      <c r="G55" s="562">
        <f>'Pak3 s3'!G55</f>
        <v>0</v>
      </c>
      <c r="H55" s="1236" t="str">
        <f t="shared" si="1"/>
        <v/>
      </c>
      <c r="I55" s="594"/>
      <c r="J55" s="55"/>
      <c r="K55" s="502">
        <f>'Og s3a'!G57</f>
        <v>0</v>
      </c>
      <c r="L55" s="563">
        <f>'Og s3a'!D57</f>
        <v>0</v>
      </c>
      <c r="M55" s="968">
        <f>Import!K55</f>
        <v>0</v>
      </c>
      <c r="N55" s="969">
        <f>Import!L55</f>
        <v>0</v>
      </c>
      <c r="O55" s="63"/>
      <c r="P55" s="63"/>
      <c r="Q55" s="63"/>
      <c r="R55" s="63"/>
      <c r="S55" s="63"/>
      <c r="T55" s="63"/>
      <c r="U55" s="63"/>
      <c r="V55" s="63"/>
    </row>
    <row r="56" spans="2:22" ht="15" customHeight="1">
      <c r="B56" s="1237" t="str">
        <f t="shared" si="0"/>
        <v/>
      </c>
      <c r="C56" s="598">
        <f>'Og s3a'!C58</f>
        <v>0</v>
      </c>
      <c r="D56" s="599">
        <f>'Og s3a'!F58</f>
        <v>0</v>
      </c>
      <c r="E56" s="562">
        <f>'Pak3 s3'!E56</f>
        <v>0</v>
      </c>
      <c r="F56" s="1218">
        <f>'Pak3 s3'!F56</f>
        <v>0</v>
      </c>
      <c r="G56" s="562">
        <f>'Pak3 s3'!G56</f>
        <v>0</v>
      </c>
      <c r="H56" s="1236" t="str">
        <f t="shared" si="1"/>
        <v/>
      </c>
      <c r="I56" s="594"/>
      <c r="J56" s="55"/>
      <c r="K56" s="502">
        <f>'Og s3a'!G58</f>
        <v>0</v>
      </c>
      <c r="L56" s="563">
        <f>'Og s3a'!D58</f>
        <v>0</v>
      </c>
      <c r="M56" s="968">
        <f>Import!K56</f>
        <v>0</v>
      </c>
      <c r="N56" s="969">
        <f>Import!L56</f>
        <v>0</v>
      </c>
      <c r="O56" s="63"/>
      <c r="P56" s="63"/>
      <c r="Q56" s="63"/>
      <c r="R56" s="63"/>
      <c r="S56" s="63"/>
      <c r="T56" s="63"/>
      <c r="U56" s="63"/>
      <c r="V56" s="63"/>
    </row>
    <row r="57" spans="2:22" ht="15" customHeight="1">
      <c r="B57" s="1237" t="str">
        <f t="shared" si="0"/>
        <v/>
      </c>
      <c r="C57" s="598">
        <f>'Og s3a'!C59</f>
        <v>0</v>
      </c>
      <c r="D57" s="599">
        <f>'Og s3a'!F59</f>
        <v>0</v>
      </c>
      <c r="E57" s="562">
        <f>'Pak3 s3'!E57</f>
        <v>0</v>
      </c>
      <c r="F57" s="1218">
        <f>'Pak3 s3'!F57</f>
        <v>0</v>
      </c>
      <c r="G57" s="562">
        <f>'Pak3 s3'!G57</f>
        <v>0</v>
      </c>
      <c r="H57" s="1236" t="str">
        <f t="shared" si="1"/>
        <v/>
      </c>
      <c r="I57" s="594"/>
      <c r="J57" s="55"/>
      <c r="K57" s="502">
        <f>'Og s3a'!G59</f>
        <v>0</v>
      </c>
      <c r="L57" s="563">
        <f>'Og s3a'!D59</f>
        <v>0</v>
      </c>
      <c r="M57" s="968">
        <f>Import!K57</f>
        <v>0</v>
      </c>
      <c r="N57" s="969">
        <f>Import!L57</f>
        <v>0</v>
      </c>
      <c r="O57" s="63"/>
      <c r="P57" s="63"/>
      <c r="Q57" s="63"/>
      <c r="R57" s="63"/>
      <c r="S57" s="63"/>
      <c r="T57" s="63"/>
      <c r="U57" s="63"/>
      <c r="V57" s="63"/>
    </row>
    <row r="58" spans="2:22" ht="15" customHeight="1">
      <c r="B58" s="1237" t="str">
        <f t="shared" si="0"/>
        <v/>
      </c>
      <c r="C58" s="598">
        <f>'Og s3a'!C60</f>
        <v>0</v>
      </c>
      <c r="D58" s="599">
        <f>'Og s3a'!F60</f>
        <v>0</v>
      </c>
      <c r="E58" s="562">
        <f>'Pak3 s3'!E58</f>
        <v>0</v>
      </c>
      <c r="F58" s="1218">
        <f>'Pak3 s3'!F58</f>
        <v>0</v>
      </c>
      <c r="G58" s="562">
        <f>'Pak3 s3'!G58</f>
        <v>0</v>
      </c>
      <c r="H58" s="1236" t="str">
        <f t="shared" si="1"/>
        <v/>
      </c>
      <c r="I58" s="594"/>
      <c r="J58" s="55"/>
      <c r="K58" s="502">
        <f>'Og s3a'!G60</f>
        <v>0</v>
      </c>
      <c r="L58" s="563">
        <f>'Og s3a'!D60</f>
        <v>0</v>
      </c>
      <c r="M58" s="968">
        <f>Import!K58</f>
        <v>0</v>
      </c>
      <c r="N58" s="969">
        <f>Import!L58</f>
        <v>0</v>
      </c>
      <c r="O58" s="63"/>
      <c r="P58" s="63"/>
      <c r="Q58" s="63"/>
      <c r="R58" s="63"/>
      <c r="S58" s="63"/>
      <c r="T58" s="63"/>
      <c r="U58" s="63"/>
      <c r="V58" s="63"/>
    </row>
    <row r="59" spans="2:22" ht="15" customHeight="1">
      <c r="B59" s="1237" t="str">
        <f t="shared" si="0"/>
        <v/>
      </c>
      <c r="C59" s="598">
        <f>'Og s3a'!C61</f>
        <v>0</v>
      </c>
      <c r="D59" s="599">
        <f>'Og s3a'!F61</f>
        <v>0</v>
      </c>
      <c r="E59" s="562">
        <f>'Pak3 s3'!E59</f>
        <v>0</v>
      </c>
      <c r="F59" s="1218">
        <f>'Pak3 s3'!F59</f>
        <v>0</v>
      </c>
      <c r="G59" s="562">
        <f>'Pak3 s3'!G59</f>
        <v>0</v>
      </c>
      <c r="H59" s="1236" t="str">
        <f t="shared" si="1"/>
        <v/>
      </c>
      <c r="I59" s="594"/>
      <c r="J59" s="55"/>
      <c r="K59" s="502">
        <f>'Og s3a'!G61</f>
        <v>0</v>
      </c>
      <c r="L59" s="563">
        <f>'Og s3a'!D61</f>
        <v>0</v>
      </c>
      <c r="M59" s="968">
        <f>Import!K59</f>
        <v>0</v>
      </c>
      <c r="N59" s="969">
        <f>Import!L59</f>
        <v>0</v>
      </c>
      <c r="O59" s="63"/>
      <c r="P59" s="63"/>
      <c r="Q59" s="63"/>
      <c r="R59" s="63"/>
      <c r="S59" s="63"/>
      <c r="T59" s="63"/>
      <c r="U59" s="63"/>
      <c r="V59" s="63"/>
    </row>
    <row r="60" spans="2:22" ht="15" customHeight="1">
      <c r="B60" s="1237" t="str">
        <f t="shared" si="0"/>
        <v/>
      </c>
      <c r="C60" s="598">
        <f>'Og s3a'!C62</f>
        <v>0</v>
      </c>
      <c r="D60" s="599">
        <f>'Og s3a'!F62</f>
        <v>0</v>
      </c>
      <c r="E60" s="562">
        <f>'Pak3 s3'!E60</f>
        <v>0</v>
      </c>
      <c r="F60" s="1218">
        <f>'Pak3 s3'!F60</f>
        <v>0</v>
      </c>
      <c r="G60" s="562">
        <f>'Pak3 s3'!G60</f>
        <v>0</v>
      </c>
      <c r="H60" s="1236" t="str">
        <f t="shared" si="1"/>
        <v/>
      </c>
      <c r="I60" s="594"/>
      <c r="J60" s="55"/>
      <c r="K60" s="502">
        <f>'Og s3a'!G62</f>
        <v>0</v>
      </c>
      <c r="L60" s="563">
        <f>'Og s3a'!D62</f>
        <v>0</v>
      </c>
      <c r="M60" s="968">
        <f>Import!K60</f>
        <v>0</v>
      </c>
      <c r="N60" s="969">
        <f>Import!L60</f>
        <v>0</v>
      </c>
      <c r="O60" s="63"/>
      <c r="P60" s="63"/>
      <c r="Q60" s="63"/>
      <c r="R60" s="63"/>
      <c r="S60" s="63"/>
      <c r="T60" s="63"/>
      <c r="U60" s="63"/>
      <c r="V60" s="63"/>
    </row>
    <row r="61" spans="2:22" ht="15" customHeight="1">
      <c r="B61" s="1237" t="str">
        <f t="shared" si="0"/>
        <v/>
      </c>
      <c r="C61" s="598">
        <f>'Og s3a'!C63</f>
        <v>0</v>
      </c>
      <c r="D61" s="599">
        <f>'Og s3a'!F63</f>
        <v>0</v>
      </c>
      <c r="E61" s="562">
        <f>'Pak3 s3'!E61</f>
        <v>0</v>
      </c>
      <c r="F61" s="1218">
        <f>'Pak3 s3'!F61</f>
        <v>0</v>
      </c>
      <c r="G61" s="562">
        <f>'Pak3 s3'!G61</f>
        <v>0</v>
      </c>
      <c r="H61" s="1236" t="str">
        <f t="shared" si="1"/>
        <v/>
      </c>
      <c r="I61" s="594"/>
      <c r="J61" s="55"/>
      <c r="K61" s="502">
        <f>'Og s3a'!G63</f>
        <v>0</v>
      </c>
      <c r="L61" s="563">
        <f>'Og s3a'!D63</f>
        <v>0</v>
      </c>
      <c r="M61" s="968">
        <f>Import!K61</f>
        <v>0</v>
      </c>
      <c r="N61" s="969">
        <f>Import!L61</f>
        <v>0</v>
      </c>
      <c r="O61" s="63"/>
      <c r="P61" s="63"/>
      <c r="Q61" s="63"/>
      <c r="R61" s="63"/>
      <c r="S61" s="63"/>
      <c r="T61" s="63"/>
      <c r="U61" s="63"/>
      <c r="V61" s="63"/>
    </row>
    <row r="62" spans="2:22" ht="15" customHeight="1">
      <c r="B62" s="1237" t="str">
        <f t="shared" si="0"/>
        <v/>
      </c>
      <c r="C62" s="598">
        <f>'Og s3a'!C64</f>
        <v>0</v>
      </c>
      <c r="D62" s="599">
        <f>'Og s3a'!F64</f>
        <v>0</v>
      </c>
      <c r="E62" s="562">
        <f>'Pak3 s3'!E62</f>
        <v>0</v>
      </c>
      <c r="F62" s="1218">
        <f>'Pak3 s3'!F62</f>
        <v>0</v>
      </c>
      <c r="G62" s="562">
        <f>'Pak3 s3'!G62</f>
        <v>0</v>
      </c>
      <c r="H62" s="1236" t="str">
        <f t="shared" si="1"/>
        <v/>
      </c>
      <c r="I62" s="594"/>
      <c r="J62" s="55"/>
      <c r="K62" s="502">
        <f>'Og s3a'!G64</f>
        <v>0</v>
      </c>
      <c r="L62" s="563">
        <f>'Og s3a'!D64</f>
        <v>0</v>
      </c>
      <c r="M62" s="968">
        <f>Import!K62</f>
        <v>0</v>
      </c>
      <c r="N62" s="969">
        <f>Import!L62</f>
        <v>0</v>
      </c>
      <c r="O62" s="63"/>
      <c r="P62" s="63"/>
      <c r="Q62" s="63"/>
      <c r="R62" s="63"/>
      <c r="S62" s="63"/>
      <c r="T62" s="63"/>
      <c r="U62" s="63"/>
      <c r="V62" s="63"/>
    </row>
    <row r="63" spans="2:22" ht="15" customHeight="1">
      <c r="B63" s="1237" t="str">
        <f t="shared" si="0"/>
        <v/>
      </c>
      <c r="C63" s="598">
        <f>'Og s3a'!C65</f>
        <v>0</v>
      </c>
      <c r="D63" s="599">
        <f>'Og s3a'!F65</f>
        <v>0</v>
      </c>
      <c r="E63" s="562">
        <f>'Pak3 s3'!E63</f>
        <v>0</v>
      </c>
      <c r="F63" s="1218">
        <f>'Pak3 s3'!F63</f>
        <v>0</v>
      </c>
      <c r="G63" s="562">
        <f>'Pak3 s3'!G63</f>
        <v>0</v>
      </c>
      <c r="H63" s="1236" t="str">
        <f t="shared" si="1"/>
        <v/>
      </c>
      <c r="I63" s="594"/>
      <c r="J63" s="55"/>
      <c r="K63" s="502">
        <f>'Og s3a'!G65</f>
        <v>0</v>
      </c>
      <c r="L63" s="563">
        <f>'Og s3a'!D65</f>
        <v>0</v>
      </c>
      <c r="M63" s="968">
        <f>Import!K63</f>
        <v>0</v>
      </c>
      <c r="N63" s="969">
        <f>Import!L63</f>
        <v>0</v>
      </c>
      <c r="O63" s="63"/>
      <c r="P63" s="63"/>
      <c r="Q63" s="63"/>
      <c r="R63" s="63"/>
      <c r="S63" s="63"/>
      <c r="T63" s="63"/>
      <c r="U63" s="63"/>
      <c r="V63" s="63"/>
    </row>
    <row r="64" spans="2:22" ht="15" customHeight="1">
      <c r="B64" s="1237" t="str">
        <f t="shared" si="0"/>
        <v/>
      </c>
      <c r="C64" s="598">
        <f>'Og s3a'!C66</f>
        <v>0</v>
      </c>
      <c r="D64" s="599">
        <f>'Og s3a'!F66</f>
        <v>0</v>
      </c>
      <c r="E64" s="562">
        <f>'Pak3 s3'!E64</f>
        <v>0</v>
      </c>
      <c r="F64" s="1218">
        <f>'Pak3 s3'!F64</f>
        <v>0</v>
      </c>
      <c r="G64" s="562">
        <f>'Pak3 s3'!G64</f>
        <v>0</v>
      </c>
      <c r="H64" s="1236" t="str">
        <f t="shared" si="1"/>
        <v/>
      </c>
      <c r="I64" s="594"/>
      <c r="J64" s="55"/>
      <c r="K64" s="502">
        <f>'Og s3a'!G66</f>
        <v>0</v>
      </c>
      <c r="L64" s="563">
        <f>'Og s3a'!D66</f>
        <v>0</v>
      </c>
      <c r="M64" s="968">
        <f>Import!K64</f>
        <v>0</v>
      </c>
      <c r="N64" s="969">
        <f>Import!L64</f>
        <v>0</v>
      </c>
      <c r="O64" s="63"/>
      <c r="P64" s="63"/>
      <c r="Q64" s="63"/>
      <c r="R64" s="63"/>
      <c r="S64" s="63"/>
      <c r="T64" s="63"/>
      <c r="U64" s="63"/>
      <c r="V64" s="63"/>
    </row>
    <row r="65" spans="2:22" ht="15" customHeight="1">
      <c r="B65" s="1237" t="str">
        <f t="shared" si="0"/>
        <v/>
      </c>
      <c r="C65" s="598">
        <f>'Og s3a'!C67</f>
        <v>0</v>
      </c>
      <c r="D65" s="599">
        <f>'Og s3a'!F67</f>
        <v>0</v>
      </c>
      <c r="E65" s="562">
        <f>'Pak3 s3'!E65</f>
        <v>0</v>
      </c>
      <c r="F65" s="1218">
        <f>'Pak3 s3'!F65</f>
        <v>0</v>
      </c>
      <c r="G65" s="562">
        <f>'Pak3 s3'!G65</f>
        <v>0</v>
      </c>
      <c r="H65" s="1236" t="str">
        <f t="shared" si="1"/>
        <v/>
      </c>
      <c r="I65" s="594"/>
      <c r="J65" s="55"/>
      <c r="K65" s="502">
        <f>'Og s3a'!G67</f>
        <v>0</v>
      </c>
      <c r="L65" s="563">
        <f>'Og s3a'!D67</f>
        <v>0</v>
      </c>
      <c r="M65" s="968">
        <f>Import!K65</f>
        <v>0</v>
      </c>
      <c r="N65" s="969">
        <f>Import!L65</f>
        <v>0</v>
      </c>
      <c r="O65" s="63"/>
      <c r="P65" s="63"/>
      <c r="Q65" s="63"/>
      <c r="R65" s="63"/>
      <c r="S65" s="63"/>
      <c r="T65" s="63"/>
      <c r="U65" s="63"/>
      <c r="V65" s="63"/>
    </row>
    <row r="66" spans="2:22" ht="15" customHeight="1">
      <c r="B66" s="1237" t="str">
        <f t="shared" si="0"/>
        <v/>
      </c>
      <c r="C66" s="598">
        <f>'Og s3a'!C68</f>
        <v>0</v>
      </c>
      <c r="D66" s="599">
        <f>'Og s3a'!F68</f>
        <v>0</v>
      </c>
      <c r="E66" s="562">
        <f>'Pak3 s3'!E66</f>
        <v>0</v>
      </c>
      <c r="F66" s="1218">
        <f>'Pak3 s3'!F66</f>
        <v>0</v>
      </c>
      <c r="G66" s="562">
        <f>'Pak3 s3'!G66</f>
        <v>0</v>
      </c>
      <c r="H66" s="1236" t="str">
        <f t="shared" si="1"/>
        <v/>
      </c>
      <c r="I66" s="594"/>
      <c r="J66" s="55"/>
      <c r="K66" s="502">
        <f>'Og s3a'!G68</f>
        <v>0</v>
      </c>
      <c r="L66" s="563">
        <f>'Og s3a'!D68</f>
        <v>0</v>
      </c>
      <c r="M66" s="968">
        <f>Import!K66</f>
        <v>0</v>
      </c>
      <c r="N66" s="969">
        <f>Import!L66</f>
        <v>0</v>
      </c>
      <c r="O66" s="63"/>
      <c r="P66" s="63"/>
      <c r="Q66" s="63"/>
      <c r="R66" s="63"/>
      <c r="S66" s="63"/>
      <c r="T66" s="63"/>
      <c r="U66" s="63"/>
      <c r="V66" s="63"/>
    </row>
    <row r="67" spans="2:22" ht="15" customHeight="1">
      <c r="B67" s="1237" t="str">
        <f t="shared" si="0"/>
        <v/>
      </c>
      <c r="C67" s="598">
        <f>'Og s3a'!C69</f>
        <v>0</v>
      </c>
      <c r="D67" s="599">
        <f>'Og s3a'!F69</f>
        <v>0</v>
      </c>
      <c r="E67" s="562">
        <f>'Pak3 s3'!E67</f>
        <v>0</v>
      </c>
      <c r="F67" s="1218">
        <f>'Pak3 s3'!F67</f>
        <v>0</v>
      </c>
      <c r="G67" s="562">
        <f>'Pak3 s3'!G67</f>
        <v>0</v>
      </c>
      <c r="H67" s="1236" t="str">
        <f t="shared" si="1"/>
        <v/>
      </c>
      <c r="I67" s="594"/>
      <c r="J67" s="55"/>
      <c r="K67" s="502">
        <f>'Og s3a'!G69</f>
        <v>0</v>
      </c>
      <c r="L67" s="563">
        <f>'Og s3a'!D69</f>
        <v>0</v>
      </c>
      <c r="M67" s="968">
        <f>Import!K67</f>
        <v>0</v>
      </c>
      <c r="N67" s="969">
        <f>Import!L67</f>
        <v>0</v>
      </c>
      <c r="O67" s="63"/>
      <c r="P67" s="63"/>
      <c r="Q67" s="63"/>
      <c r="R67" s="63"/>
      <c r="S67" s="63"/>
      <c r="T67" s="63"/>
      <c r="U67" s="63"/>
      <c r="V67" s="63"/>
    </row>
    <row r="68" spans="2:22" ht="15" customHeight="1">
      <c r="B68" s="1237" t="str">
        <f t="shared" si="0"/>
        <v/>
      </c>
      <c r="C68" s="598">
        <f>'Og s3a'!C70</f>
        <v>0</v>
      </c>
      <c r="D68" s="599">
        <f>'Og s3a'!F70</f>
        <v>0</v>
      </c>
      <c r="E68" s="562">
        <f>'Pak3 s3'!E68</f>
        <v>0</v>
      </c>
      <c r="F68" s="1218">
        <f>'Pak3 s3'!F68</f>
        <v>0</v>
      </c>
      <c r="G68" s="562">
        <f>'Pak3 s3'!G68</f>
        <v>0</v>
      </c>
      <c r="H68" s="1236" t="str">
        <f t="shared" si="1"/>
        <v/>
      </c>
      <c r="I68" s="594"/>
      <c r="J68" s="55"/>
      <c r="K68" s="502">
        <f>'Og s3a'!G70</f>
        <v>0</v>
      </c>
      <c r="L68" s="563">
        <f>'Og s3a'!D70</f>
        <v>0</v>
      </c>
      <c r="M68" s="968">
        <f>Import!K68</f>
        <v>0</v>
      </c>
      <c r="N68" s="969">
        <f>Import!L68</f>
        <v>0</v>
      </c>
      <c r="O68" s="63"/>
      <c r="P68" s="63"/>
      <c r="Q68" s="63"/>
      <c r="R68" s="63"/>
      <c r="S68" s="63"/>
      <c r="T68" s="63"/>
      <c r="U68" s="63"/>
      <c r="V68" s="63"/>
    </row>
    <row r="69" spans="2:22" ht="15" customHeight="1">
      <c r="B69" s="1237" t="str">
        <f t="shared" ref="B69:B132" si="2">IF(D69&gt;0,"Wypełnione","")</f>
        <v/>
      </c>
      <c r="C69" s="598">
        <f>'Og s3a'!C71</f>
        <v>0</v>
      </c>
      <c r="D69" s="599">
        <f>'Og s3a'!F71</f>
        <v>0</v>
      </c>
      <c r="E69" s="562">
        <f>'Pak3 s3'!E69</f>
        <v>0</v>
      </c>
      <c r="F69" s="1218">
        <f>'Pak3 s3'!F69</f>
        <v>0</v>
      </c>
      <c r="G69" s="562">
        <f>'Pak3 s3'!G69</f>
        <v>0</v>
      </c>
      <c r="H69" s="1236" t="str">
        <f t="shared" ref="H69:H132" si="3">IF(AND(M69=0,N69=0),"",IF(AND(M69&gt;0,N69=0),M69,IF(AND(M69=0,N69&gt;0),N69,IF(AND(M69&gt;0,N69&gt;0),"Pak. 4 i 5 jednocześnie?"))))</f>
        <v/>
      </c>
      <c r="I69" s="594"/>
      <c r="J69" s="55"/>
      <c r="K69" s="502">
        <f>'Og s3a'!G71</f>
        <v>0</v>
      </c>
      <c r="L69" s="563">
        <f>'Og s3a'!D71</f>
        <v>0</v>
      </c>
      <c r="M69" s="968">
        <f>Import!K69</f>
        <v>0</v>
      </c>
      <c r="N69" s="969">
        <f>Import!L69</f>
        <v>0</v>
      </c>
      <c r="O69" s="63"/>
      <c r="P69" s="63"/>
      <c r="Q69" s="63"/>
      <c r="R69" s="63"/>
      <c r="S69" s="63"/>
      <c r="T69" s="63"/>
      <c r="U69" s="63"/>
      <c r="V69" s="63"/>
    </row>
    <row r="70" spans="2:22" ht="15" customHeight="1">
      <c r="B70" s="1237" t="str">
        <f t="shared" si="2"/>
        <v/>
      </c>
      <c r="C70" s="598">
        <f>'Og s3a'!C72</f>
        <v>0</v>
      </c>
      <c r="D70" s="599">
        <f>'Og s3a'!F72</f>
        <v>0</v>
      </c>
      <c r="E70" s="562">
        <f>'Pak3 s3'!E70</f>
        <v>0</v>
      </c>
      <c r="F70" s="1218">
        <f>'Pak3 s3'!F70</f>
        <v>0</v>
      </c>
      <c r="G70" s="562">
        <f>'Pak3 s3'!G70</f>
        <v>0</v>
      </c>
      <c r="H70" s="1236" t="str">
        <f t="shared" si="3"/>
        <v/>
      </c>
      <c r="I70" s="594"/>
      <c r="J70" s="55"/>
      <c r="K70" s="502">
        <f>'Og s3a'!G72</f>
        <v>0</v>
      </c>
      <c r="L70" s="563">
        <f>'Og s3a'!D72</f>
        <v>0</v>
      </c>
      <c r="M70" s="968">
        <f>Import!K70</f>
        <v>0</v>
      </c>
      <c r="N70" s="969">
        <f>Import!L70</f>
        <v>0</v>
      </c>
      <c r="O70" s="63"/>
      <c r="P70" s="63"/>
      <c r="Q70" s="63"/>
      <c r="R70" s="63"/>
      <c r="S70" s="63"/>
      <c r="T70" s="63"/>
      <c r="U70" s="63"/>
      <c r="V70" s="63"/>
    </row>
    <row r="71" spans="2:22" ht="15" customHeight="1">
      <c r="B71" s="1237" t="str">
        <f t="shared" si="2"/>
        <v/>
      </c>
      <c r="C71" s="598">
        <f>'Og s3a'!C73</f>
        <v>0</v>
      </c>
      <c r="D71" s="599">
        <f>'Og s3a'!F73</f>
        <v>0</v>
      </c>
      <c r="E71" s="562">
        <f>'Pak3 s3'!E71</f>
        <v>0</v>
      </c>
      <c r="F71" s="1218">
        <f>'Pak3 s3'!F71</f>
        <v>0</v>
      </c>
      <c r="G71" s="562">
        <f>'Pak3 s3'!G71</f>
        <v>0</v>
      </c>
      <c r="H71" s="1236" t="str">
        <f t="shared" si="3"/>
        <v/>
      </c>
      <c r="I71" s="594"/>
      <c r="J71" s="55"/>
      <c r="K71" s="502">
        <f>'Og s3a'!G73</f>
        <v>0</v>
      </c>
      <c r="L71" s="563">
        <f>'Og s3a'!D73</f>
        <v>0</v>
      </c>
      <c r="M71" s="968">
        <f>Import!K71</f>
        <v>0</v>
      </c>
      <c r="N71" s="969">
        <f>Import!L71</f>
        <v>0</v>
      </c>
      <c r="O71" s="63"/>
      <c r="P71" s="63"/>
      <c r="Q71" s="63"/>
      <c r="R71" s="63"/>
      <c r="S71" s="63"/>
      <c r="T71" s="63"/>
      <c r="U71" s="63"/>
      <c r="V71" s="63"/>
    </row>
    <row r="72" spans="2:22" ht="15" customHeight="1">
      <c r="B72" s="1237" t="str">
        <f t="shared" si="2"/>
        <v/>
      </c>
      <c r="C72" s="598">
        <f>'Og s3a'!C74</f>
        <v>0</v>
      </c>
      <c r="D72" s="599">
        <f>'Og s3a'!F74</f>
        <v>0</v>
      </c>
      <c r="E72" s="562">
        <f>'Pak3 s3'!E72</f>
        <v>0</v>
      </c>
      <c r="F72" s="1218">
        <f>'Pak3 s3'!F72</f>
        <v>0</v>
      </c>
      <c r="G72" s="562">
        <f>'Pak3 s3'!G72</f>
        <v>0</v>
      </c>
      <c r="H72" s="1236" t="str">
        <f t="shared" si="3"/>
        <v/>
      </c>
      <c r="I72" s="594"/>
      <c r="J72" s="55"/>
      <c r="K72" s="502">
        <f>'Og s3a'!G74</f>
        <v>0</v>
      </c>
      <c r="L72" s="563">
        <f>'Og s3a'!D74</f>
        <v>0</v>
      </c>
      <c r="M72" s="968">
        <f>Import!K72</f>
        <v>0</v>
      </c>
      <c r="N72" s="969">
        <f>Import!L72</f>
        <v>0</v>
      </c>
      <c r="O72" s="63"/>
      <c r="P72" s="63"/>
      <c r="Q72" s="63"/>
      <c r="R72" s="63"/>
      <c r="S72" s="63"/>
      <c r="T72" s="63"/>
      <c r="U72" s="63"/>
      <c r="V72" s="63"/>
    </row>
    <row r="73" spans="2:22" ht="15" customHeight="1">
      <c r="B73" s="1237" t="str">
        <f t="shared" si="2"/>
        <v/>
      </c>
      <c r="C73" s="598">
        <f>'Og s3a'!C75</f>
        <v>0</v>
      </c>
      <c r="D73" s="599">
        <f>'Og s3a'!F75</f>
        <v>0</v>
      </c>
      <c r="E73" s="562">
        <f>'Pak3 s3'!E73</f>
        <v>0</v>
      </c>
      <c r="F73" s="1218">
        <f>'Pak3 s3'!F73</f>
        <v>0</v>
      </c>
      <c r="G73" s="562">
        <f>'Pak3 s3'!G73</f>
        <v>0</v>
      </c>
      <c r="H73" s="1236" t="str">
        <f t="shared" si="3"/>
        <v/>
      </c>
      <c r="I73" s="594"/>
      <c r="J73" s="55"/>
      <c r="K73" s="502">
        <f>'Og s3a'!G75</f>
        <v>0</v>
      </c>
      <c r="L73" s="563">
        <f>'Og s3a'!D75</f>
        <v>0</v>
      </c>
      <c r="M73" s="968">
        <f>Import!K73</f>
        <v>0</v>
      </c>
      <c r="N73" s="969">
        <f>Import!L73</f>
        <v>0</v>
      </c>
      <c r="O73" s="63"/>
      <c r="P73" s="63"/>
      <c r="Q73" s="63"/>
      <c r="R73" s="63"/>
      <c r="S73" s="63"/>
      <c r="T73" s="63"/>
      <c r="U73" s="63"/>
      <c r="V73" s="63"/>
    </row>
    <row r="74" spans="2:22" ht="15" customHeight="1">
      <c r="B74" s="1237" t="str">
        <f t="shared" si="2"/>
        <v/>
      </c>
      <c r="C74" s="598">
        <f>'Og s3a'!C76</f>
        <v>0</v>
      </c>
      <c r="D74" s="599">
        <f>'Og s3a'!F76</f>
        <v>0</v>
      </c>
      <c r="E74" s="562">
        <f>'Pak3 s3'!E74</f>
        <v>0</v>
      </c>
      <c r="F74" s="1218">
        <f>'Pak3 s3'!F74</f>
        <v>0</v>
      </c>
      <c r="G74" s="562">
        <f>'Pak3 s3'!G74</f>
        <v>0</v>
      </c>
      <c r="H74" s="1236" t="str">
        <f t="shared" si="3"/>
        <v/>
      </c>
      <c r="I74" s="594"/>
      <c r="J74" s="55"/>
      <c r="K74" s="502">
        <f>'Og s3a'!G76</f>
        <v>0</v>
      </c>
      <c r="L74" s="563">
        <f>'Og s3a'!D76</f>
        <v>0</v>
      </c>
      <c r="M74" s="968">
        <f>Import!K74</f>
        <v>0</v>
      </c>
      <c r="N74" s="969">
        <f>Import!L74</f>
        <v>0</v>
      </c>
      <c r="O74" s="63"/>
      <c r="P74" s="63"/>
      <c r="Q74" s="63"/>
      <c r="R74" s="63"/>
      <c r="S74" s="63"/>
      <c r="T74" s="63"/>
      <c r="U74" s="63"/>
      <c r="V74" s="63"/>
    </row>
    <row r="75" spans="2:22" ht="15" customHeight="1">
      <c r="B75" s="1237" t="str">
        <f t="shared" si="2"/>
        <v/>
      </c>
      <c r="C75" s="598">
        <f>'Og s3a'!C77</f>
        <v>0</v>
      </c>
      <c r="D75" s="599">
        <f>'Og s3a'!F77</f>
        <v>0</v>
      </c>
      <c r="E75" s="562">
        <f>'Pak3 s3'!E75</f>
        <v>0</v>
      </c>
      <c r="F75" s="1218">
        <f>'Pak3 s3'!F75</f>
        <v>0</v>
      </c>
      <c r="G75" s="562">
        <f>'Pak3 s3'!G75</f>
        <v>0</v>
      </c>
      <c r="H75" s="1236" t="str">
        <f t="shared" si="3"/>
        <v/>
      </c>
      <c r="I75" s="594"/>
      <c r="J75" s="55"/>
      <c r="K75" s="502">
        <f>'Og s3a'!G77</f>
        <v>0</v>
      </c>
      <c r="L75" s="563">
        <f>'Og s3a'!D77</f>
        <v>0</v>
      </c>
      <c r="M75" s="968">
        <f>Import!K75</f>
        <v>0</v>
      </c>
      <c r="N75" s="969">
        <f>Import!L75</f>
        <v>0</v>
      </c>
      <c r="O75" s="63"/>
      <c r="P75" s="63"/>
      <c r="Q75" s="63"/>
      <c r="R75" s="63"/>
      <c r="S75" s="63"/>
      <c r="T75" s="63"/>
      <c r="U75" s="63"/>
      <c r="V75" s="63"/>
    </row>
    <row r="76" spans="2:22" ht="15" customHeight="1">
      <c r="B76" s="1237" t="str">
        <f t="shared" si="2"/>
        <v/>
      </c>
      <c r="C76" s="598">
        <f>'Og s3a'!C78</f>
        <v>0</v>
      </c>
      <c r="D76" s="599">
        <f>'Og s3a'!F78</f>
        <v>0</v>
      </c>
      <c r="E76" s="562">
        <f>'Pak3 s3'!E76</f>
        <v>0</v>
      </c>
      <c r="F76" s="1218">
        <f>'Pak3 s3'!F76</f>
        <v>0</v>
      </c>
      <c r="G76" s="562">
        <f>'Pak3 s3'!G76</f>
        <v>0</v>
      </c>
      <c r="H76" s="1236" t="str">
        <f t="shared" si="3"/>
        <v/>
      </c>
      <c r="I76" s="594"/>
      <c r="J76" s="55"/>
      <c r="K76" s="502">
        <f>'Og s3a'!G78</f>
        <v>0</v>
      </c>
      <c r="L76" s="563">
        <f>'Og s3a'!D78</f>
        <v>0</v>
      </c>
      <c r="M76" s="968">
        <f>Import!K76</f>
        <v>0</v>
      </c>
      <c r="N76" s="969">
        <f>Import!L76</f>
        <v>0</v>
      </c>
      <c r="O76" s="63"/>
      <c r="P76" s="63"/>
      <c r="Q76" s="63"/>
      <c r="R76" s="63"/>
      <c r="S76" s="63"/>
      <c r="T76" s="63"/>
      <c r="U76" s="63"/>
      <c r="V76" s="63"/>
    </row>
    <row r="77" spans="2:22" ht="15" customHeight="1">
      <c r="B77" s="1237" t="str">
        <f t="shared" si="2"/>
        <v/>
      </c>
      <c r="C77" s="598">
        <f>'Og s3a'!C79</f>
        <v>0</v>
      </c>
      <c r="D77" s="599">
        <f>'Og s3a'!F79</f>
        <v>0</v>
      </c>
      <c r="E77" s="562">
        <f>'Pak3 s3'!E77</f>
        <v>0</v>
      </c>
      <c r="F77" s="1218">
        <f>'Pak3 s3'!F77</f>
        <v>0</v>
      </c>
      <c r="G77" s="562">
        <f>'Pak3 s3'!G77</f>
        <v>0</v>
      </c>
      <c r="H77" s="1236" t="str">
        <f t="shared" si="3"/>
        <v/>
      </c>
      <c r="I77" s="594"/>
      <c r="J77" s="55"/>
      <c r="K77" s="502">
        <f>'Og s3a'!G79</f>
        <v>0</v>
      </c>
      <c r="L77" s="563">
        <f>'Og s3a'!D79</f>
        <v>0</v>
      </c>
      <c r="M77" s="968">
        <f>Import!K77</f>
        <v>0</v>
      </c>
      <c r="N77" s="969">
        <f>Import!L77</f>
        <v>0</v>
      </c>
      <c r="O77" s="63"/>
      <c r="P77" s="63"/>
      <c r="Q77" s="63"/>
      <c r="R77" s="63"/>
      <c r="S77" s="63"/>
      <c r="T77" s="63"/>
      <c r="U77" s="63"/>
      <c r="V77" s="63"/>
    </row>
    <row r="78" spans="2:22" ht="15" customHeight="1">
      <c r="B78" s="1237" t="str">
        <f t="shared" si="2"/>
        <v/>
      </c>
      <c r="C78" s="598">
        <f>'Og s3a'!C80</f>
        <v>0</v>
      </c>
      <c r="D78" s="599">
        <f>'Og s3a'!F80</f>
        <v>0</v>
      </c>
      <c r="E78" s="562">
        <f>'Pak3 s3'!E78</f>
        <v>0</v>
      </c>
      <c r="F78" s="1218">
        <f>'Pak3 s3'!F78</f>
        <v>0</v>
      </c>
      <c r="G78" s="562">
        <f>'Pak3 s3'!G78</f>
        <v>0</v>
      </c>
      <c r="H78" s="1236" t="str">
        <f t="shared" si="3"/>
        <v/>
      </c>
      <c r="I78" s="594"/>
      <c r="J78" s="55"/>
      <c r="K78" s="502">
        <f>'Og s3a'!G80</f>
        <v>0</v>
      </c>
      <c r="L78" s="563">
        <f>'Og s3a'!D80</f>
        <v>0</v>
      </c>
      <c r="M78" s="968">
        <f>Import!K78</f>
        <v>0</v>
      </c>
      <c r="N78" s="969">
        <f>Import!L78</f>
        <v>0</v>
      </c>
      <c r="O78" s="63"/>
      <c r="P78" s="63"/>
      <c r="Q78" s="63"/>
      <c r="R78" s="63"/>
      <c r="S78" s="63"/>
      <c r="T78" s="63"/>
      <c r="U78" s="63"/>
      <c r="V78" s="63"/>
    </row>
    <row r="79" spans="2:22" ht="15" customHeight="1">
      <c r="B79" s="1237" t="str">
        <f t="shared" si="2"/>
        <v/>
      </c>
      <c r="C79" s="598">
        <f>'Og s3a'!C81</f>
        <v>0</v>
      </c>
      <c r="D79" s="599">
        <f>'Og s3a'!F81</f>
        <v>0</v>
      </c>
      <c r="E79" s="562">
        <f>'Pak3 s3'!E79</f>
        <v>0</v>
      </c>
      <c r="F79" s="1218">
        <f>'Pak3 s3'!F79</f>
        <v>0</v>
      </c>
      <c r="G79" s="562">
        <f>'Pak3 s3'!G79</f>
        <v>0</v>
      </c>
      <c r="H79" s="1236" t="str">
        <f t="shared" si="3"/>
        <v/>
      </c>
      <c r="I79" s="594"/>
      <c r="J79" s="55"/>
      <c r="K79" s="502">
        <f>'Og s3a'!G81</f>
        <v>0</v>
      </c>
      <c r="L79" s="563">
        <f>'Og s3a'!D81</f>
        <v>0</v>
      </c>
      <c r="M79" s="968">
        <f>Import!K79</f>
        <v>0</v>
      </c>
      <c r="N79" s="969">
        <f>Import!L79</f>
        <v>0</v>
      </c>
      <c r="O79" s="63"/>
      <c r="P79" s="63"/>
      <c r="Q79" s="63"/>
      <c r="R79" s="63"/>
      <c r="S79" s="63"/>
      <c r="T79" s="63"/>
      <c r="U79" s="63"/>
      <c r="V79" s="63"/>
    </row>
    <row r="80" spans="2:22" ht="15" customHeight="1">
      <c r="B80" s="1237" t="str">
        <f t="shared" si="2"/>
        <v/>
      </c>
      <c r="C80" s="598">
        <f>'Og s3a'!C82</f>
        <v>0</v>
      </c>
      <c r="D80" s="599">
        <f>'Og s3a'!F82</f>
        <v>0</v>
      </c>
      <c r="E80" s="562">
        <f>'Pak3 s3'!E80</f>
        <v>0</v>
      </c>
      <c r="F80" s="1218">
        <f>'Pak3 s3'!F80</f>
        <v>0</v>
      </c>
      <c r="G80" s="562">
        <f>'Pak3 s3'!G80</f>
        <v>0</v>
      </c>
      <c r="H80" s="1236" t="str">
        <f t="shared" si="3"/>
        <v/>
      </c>
      <c r="I80" s="594"/>
      <c r="J80" s="55"/>
      <c r="K80" s="502">
        <f>'Og s3a'!G82</f>
        <v>0</v>
      </c>
      <c r="L80" s="563">
        <f>'Og s3a'!D82</f>
        <v>0</v>
      </c>
      <c r="M80" s="968">
        <f>Import!K80</f>
        <v>0</v>
      </c>
      <c r="N80" s="969">
        <f>Import!L80</f>
        <v>0</v>
      </c>
      <c r="O80" s="63"/>
      <c r="P80" s="63"/>
      <c r="Q80" s="63"/>
      <c r="R80" s="63"/>
      <c r="S80" s="63"/>
      <c r="T80" s="63"/>
      <c r="U80" s="63"/>
      <c r="V80" s="63"/>
    </row>
    <row r="81" spans="2:22" ht="15" customHeight="1">
      <c r="B81" s="1237" t="str">
        <f t="shared" si="2"/>
        <v/>
      </c>
      <c r="C81" s="598">
        <f>'Og s3a'!C83</f>
        <v>0</v>
      </c>
      <c r="D81" s="599">
        <f>'Og s3a'!F83</f>
        <v>0</v>
      </c>
      <c r="E81" s="562">
        <f>'Pak3 s3'!E81</f>
        <v>0</v>
      </c>
      <c r="F81" s="1218">
        <f>'Pak3 s3'!F81</f>
        <v>0</v>
      </c>
      <c r="G81" s="562">
        <f>'Pak3 s3'!G81</f>
        <v>0</v>
      </c>
      <c r="H81" s="1236" t="str">
        <f t="shared" si="3"/>
        <v/>
      </c>
      <c r="I81" s="594"/>
      <c r="J81" s="55"/>
      <c r="K81" s="502">
        <f>'Og s3a'!G83</f>
        <v>0</v>
      </c>
      <c r="L81" s="563">
        <f>'Og s3a'!D83</f>
        <v>0</v>
      </c>
      <c r="M81" s="968">
        <f>Import!K81</f>
        <v>0</v>
      </c>
      <c r="N81" s="969">
        <f>Import!L81</f>
        <v>0</v>
      </c>
      <c r="O81" s="63"/>
      <c r="P81" s="63"/>
      <c r="Q81" s="63"/>
      <c r="R81" s="63"/>
      <c r="S81" s="63"/>
      <c r="T81" s="63"/>
      <c r="U81" s="63"/>
      <c r="V81" s="63"/>
    </row>
    <row r="82" spans="2:22" ht="15" customHeight="1">
      <c r="B82" s="1237" t="str">
        <f t="shared" si="2"/>
        <v/>
      </c>
      <c r="C82" s="598">
        <f>'Og s3a'!C84</f>
        <v>0</v>
      </c>
      <c r="D82" s="599">
        <f>'Og s3a'!F84</f>
        <v>0</v>
      </c>
      <c r="E82" s="562">
        <f>'Pak3 s3'!E82</f>
        <v>0</v>
      </c>
      <c r="F82" s="1218">
        <f>'Pak3 s3'!F82</f>
        <v>0</v>
      </c>
      <c r="G82" s="562">
        <f>'Pak3 s3'!G82</f>
        <v>0</v>
      </c>
      <c r="H82" s="1236" t="str">
        <f t="shared" si="3"/>
        <v/>
      </c>
      <c r="I82" s="594"/>
      <c r="J82" s="55"/>
      <c r="K82" s="502">
        <f>'Og s3a'!G84</f>
        <v>0</v>
      </c>
      <c r="L82" s="563">
        <f>'Og s3a'!D84</f>
        <v>0</v>
      </c>
      <c r="M82" s="968">
        <f>Import!K82</f>
        <v>0</v>
      </c>
      <c r="N82" s="969">
        <f>Import!L82</f>
        <v>0</v>
      </c>
      <c r="O82" s="63"/>
      <c r="P82" s="63"/>
      <c r="Q82" s="63"/>
      <c r="R82" s="63"/>
      <c r="S82" s="63"/>
      <c r="T82" s="63"/>
      <c r="U82" s="63"/>
      <c r="V82" s="63"/>
    </row>
    <row r="83" spans="2:22" ht="15" customHeight="1">
      <c r="B83" s="1237" t="str">
        <f t="shared" si="2"/>
        <v/>
      </c>
      <c r="C83" s="598">
        <f>'Og s3a'!C85</f>
        <v>0</v>
      </c>
      <c r="D83" s="599">
        <f>'Og s3a'!F85</f>
        <v>0</v>
      </c>
      <c r="E83" s="562">
        <f>'Pak3 s3'!E83</f>
        <v>0</v>
      </c>
      <c r="F83" s="1218">
        <f>'Pak3 s3'!F83</f>
        <v>0</v>
      </c>
      <c r="G83" s="562">
        <f>'Pak3 s3'!G83</f>
        <v>0</v>
      </c>
      <c r="H83" s="1236" t="str">
        <f t="shared" si="3"/>
        <v/>
      </c>
      <c r="I83" s="594"/>
      <c r="J83" s="55"/>
      <c r="K83" s="502">
        <f>'Og s3a'!G85</f>
        <v>0</v>
      </c>
      <c r="L83" s="563">
        <f>'Og s3a'!D85</f>
        <v>0</v>
      </c>
      <c r="M83" s="968">
        <f>Import!K83</f>
        <v>0</v>
      </c>
      <c r="N83" s="969">
        <f>Import!L83</f>
        <v>0</v>
      </c>
      <c r="O83" s="63"/>
      <c r="P83" s="63"/>
      <c r="Q83" s="63"/>
      <c r="R83" s="63"/>
      <c r="S83" s="63"/>
      <c r="T83" s="63"/>
      <c r="U83" s="63"/>
      <c r="V83" s="63"/>
    </row>
    <row r="84" spans="2:22" ht="15" customHeight="1">
      <c r="B84" s="1237" t="str">
        <f t="shared" si="2"/>
        <v/>
      </c>
      <c r="C84" s="598">
        <f>'Og s3a'!C86</f>
        <v>0</v>
      </c>
      <c r="D84" s="599">
        <f>'Og s3a'!F86</f>
        <v>0</v>
      </c>
      <c r="E84" s="562">
        <f>'Pak3 s3'!E84</f>
        <v>0</v>
      </c>
      <c r="F84" s="1218">
        <f>'Pak3 s3'!F84</f>
        <v>0</v>
      </c>
      <c r="G84" s="562">
        <f>'Pak3 s3'!G84</f>
        <v>0</v>
      </c>
      <c r="H84" s="1236" t="str">
        <f t="shared" si="3"/>
        <v/>
      </c>
      <c r="I84" s="594"/>
      <c r="J84" s="55"/>
      <c r="K84" s="502">
        <f>'Og s3a'!G86</f>
        <v>0</v>
      </c>
      <c r="L84" s="563">
        <f>'Og s3a'!D86</f>
        <v>0</v>
      </c>
      <c r="M84" s="968">
        <f>Import!K84</f>
        <v>0</v>
      </c>
      <c r="N84" s="969">
        <f>Import!L84</f>
        <v>0</v>
      </c>
      <c r="O84" s="63"/>
      <c r="P84" s="63"/>
      <c r="Q84" s="63"/>
      <c r="R84" s="63"/>
      <c r="S84" s="63"/>
      <c r="T84" s="63"/>
      <c r="U84" s="63"/>
      <c r="V84" s="63"/>
    </row>
    <row r="85" spans="2:22" ht="15" customHeight="1">
      <c r="B85" s="1237" t="str">
        <f t="shared" si="2"/>
        <v/>
      </c>
      <c r="C85" s="598">
        <f>'Og s3a'!C87</f>
        <v>0</v>
      </c>
      <c r="D85" s="599">
        <f>'Og s3a'!F87</f>
        <v>0</v>
      </c>
      <c r="E85" s="562">
        <f>'Pak3 s3'!E85</f>
        <v>0</v>
      </c>
      <c r="F85" s="1218">
        <f>'Pak3 s3'!F85</f>
        <v>0</v>
      </c>
      <c r="G85" s="562">
        <f>'Pak3 s3'!G85</f>
        <v>0</v>
      </c>
      <c r="H85" s="1236" t="str">
        <f t="shared" si="3"/>
        <v/>
      </c>
      <c r="I85" s="594"/>
      <c r="J85" s="55"/>
      <c r="K85" s="502">
        <f>'Og s3a'!G87</f>
        <v>0</v>
      </c>
      <c r="L85" s="563">
        <f>'Og s3a'!D87</f>
        <v>0</v>
      </c>
      <c r="M85" s="968">
        <f>Import!K85</f>
        <v>0</v>
      </c>
      <c r="N85" s="969">
        <f>Import!L85</f>
        <v>0</v>
      </c>
      <c r="O85" s="63"/>
      <c r="P85" s="63"/>
      <c r="Q85" s="63"/>
      <c r="R85" s="63"/>
      <c r="S85" s="63"/>
      <c r="T85" s="63"/>
      <c r="U85" s="63"/>
      <c r="V85" s="63"/>
    </row>
    <row r="86" spans="2:22" ht="15" customHeight="1">
      <c r="B86" s="1237" t="str">
        <f t="shared" si="2"/>
        <v/>
      </c>
      <c r="C86" s="598">
        <f>'Og s3a'!C88</f>
        <v>0</v>
      </c>
      <c r="D86" s="599">
        <f>'Og s3a'!F88</f>
        <v>0</v>
      </c>
      <c r="E86" s="562">
        <f>'Pak3 s3'!E86</f>
        <v>0</v>
      </c>
      <c r="F86" s="1218">
        <f>'Pak3 s3'!F86</f>
        <v>0</v>
      </c>
      <c r="G86" s="562">
        <f>'Pak3 s3'!G86</f>
        <v>0</v>
      </c>
      <c r="H86" s="1236" t="str">
        <f t="shared" si="3"/>
        <v/>
      </c>
      <c r="I86" s="594"/>
      <c r="J86" s="55"/>
      <c r="K86" s="502">
        <f>'Og s3a'!G88</f>
        <v>0</v>
      </c>
      <c r="L86" s="563">
        <f>'Og s3a'!D88</f>
        <v>0</v>
      </c>
      <c r="M86" s="968">
        <f>Import!K86</f>
        <v>0</v>
      </c>
      <c r="N86" s="969">
        <f>Import!L86</f>
        <v>0</v>
      </c>
      <c r="O86" s="63"/>
      <c r="P86" s="63"/>
      <c r="Q86" s="63"/>
      <c r="R86" s="63"/>
      <c r="S86" s="63"/>
      <c r="T86" s="63"/>
      <c r="U86" s="63"/>
      <c r="V86" s="63"/>
    </row>
    <row r="87" spans="2:22" ht="15" customHeight="1">
      <c r="B87" s="1237" t="str">
        <f t="shared" si="2"/>
        <v/>
      </c>
      <c r="C87" s="598">
        <f>'Og s3a'!C89</f>
        <v>0</v>
      </c>
      <c r="D87" s="599">
        <f>'Og s3a'!F89</f>
        <v>0</v>
      </c>
      <c r="E87" s="562">
        <f>'Pak3 s3'!E87</f>
        <v>0</v>
      </c>
      <c r="F87" s="1218">
        <f>'Pak3 s3'!F87</f>
        <v>0</v>
      </c>
      <c r="G87" s="562">
        <f>'Pak3 s3'!G87</f>
        <v>0</v>
      </c>
      <c r="H87" s="1236" t="str">
        <f t="shared" si="3"/>
        <v/>
      </c>
      <c r="I87" s="594"/>
      <c r="J87" s="55"/>
      <c r="K87" s="502">
        <f>'Og s3a'!G89</f>
        <v>0</v>
      </c>
      <c r="L87" s="563">
        <f>'Og s3a'!D89</f>
        <v>0</v>
      </c>
      <c r="M87" s="968">
        <f>Import!K87</f>
        <v>0</v>
      </c>
      <c r="N87" s="969">
        <f>Import!L87</f>
        <v>0</v>
      </c>
      <c r="O87" s="63"/>
      <c r="P87" s="63"/>
      <c r="Q87" s="63"/>
      <c r="R87" s="63"/>
      <c r="S87" s="63"/>
      <c r="T87" s="63"/>
      <c r="U87" s="63"/>
      <c r="V87" s="63"/>
    </row>
    <row r="88" spans="2:22" ht="15" customHeight="1">
      <c r="B88" s="1237" t="str">
        <f t="shared" si="2"/>
        <v/>
      </c>
      <c r="C88" s="598">
        <f>'Og s3a'!C90</f>
        <v>0</v>
      </c>
      <c r="D88" s="599">
        <f>'Og s3a'!F90</f>
        <v>0</v>
      </c>
      <c r="E88" s="562">
        <f>'Pak3 s3'!E88</f>
        <v>0</v>
      </c>
      <c r="F88" s="1218">
        <f>'Pak3 s3'!F88</f>
        <v>0</v>
      </c>
      <c r="G88" s="562">
        <f>'Pak3 s3'!G88</f>
        <v>0</v>
      </c>
      <c r="H88" s="1236" t="str">
        <f t="shared" si="3"/>
        <v/>
      </c>
      <c r="I88" s="594"/>
      <c r="J88" s="55"/>
      <c r="K88" s="502">
        <f>'Og s3a'!G90</f>
        <v>0</v>
      </c>
      <c r="L88" s="563">
        <f>'Og s3a'!D90</f>
        <v>0</v>
      </c>
      <c r="M88" s="968">
        <f>Import!K88</f>
        <v>0</v>
      </c>
      <c r="N88" s="969">
        <f>Import!L88</f>
        <v>0</v>
      </c>
      <c r="O88" s="63"/>
      <c r="P88" s="63"/>
      <c r="Q88" s="63"/>
      <c r="R88" s="63"/>
      <c r="S88" s="63"/>
      <c r="T88" s="63"/>
      <c r="U88" s="63"/>
      <c r="V88" s="63"/>
    </row>
    <row r="89" spans="2:22" ht="15" customHeight="1">
      <c r="B89" s="1237" t="str">
        <f t="shared" si="2"/>
        <v/>
      </c>
      <c r="C89" s="598">
        <f>'Og s3a'!C91</f>
        <v>0</v>
      </c>
      <c r="D89" s="599">
        <f>'Og s3a'!F91</f>
        <v>0</v>
      </c>
      <c r="E89" s="562">
        <f>'Pak3 s3'!E89</f>
        <v>0</v>
      </c>
      <c r="F89" s="1218">
        <f>'Pak3 s3'!F89</f>
        <v>0</v>
      </c>
      <c r="G89" s="562">
        <f>'Pak3 s3'!G89</f>
        <v>0</v>
      </c>
      <c r="H89" s="1236" t="str">
        <f t="shared" si="3"/>
        <v/>
      </c>
      <c r="I89" s="594"/>
      <c r="J89" s="55"/>
      <c r="K89" s="502">
        <f>'Og s3a'!G91</f>
        <v>0</v>
      </c>
      <c r="L89" s="563">
        <f>'Og s3a'!D91</f>
        <v>0</v>
      </c>
      <c r="M89" s="968">
        <f>Import!K89</f>
        <v>0</v>
      </c>
      <c r="N89" s="969">
        <f>Import!L89</f>
        <v>0</v>
      </c>
      <c r="O89" s="63"/>
      <c r="P89" s="63"/>
      <c r="Q89" s="63"/>
      <c r="R89" s="63"/>
      <c r="S89" s="63"/>
      <c r="T89" s="63"/>
      <c r="U89" s="63"/>
      <c r="V89" s="63"/>
    </row>
    <row r="90" spans="2:22" ht="15" customHeight="1">
      <c r="B90" s="1237" t="str">
        <f t="shared" si="2"/>
        <v/>
      </c>
      <c r="C90" s="598">
        <f>'Og s3a'!C92</f>
        <v>0</v>
      </c>
      <c r="D90" s="599">
        <f>'Og s3a'!F92</f>
        <v>0</v>
      </c>
      <c r="E90" s="562">
        <f>'Pak3 s3'!E90</f>
        <v>0</v>
      </c>
      <c r="F90" s="1218">
        <f>'Pak3 s3'!F90</f>
        <v>0</v>
      </c>
      <c r="G90" s="562">
        <f>'Pak3 s3'!G90</f>
        <v>0</v>
      </c>
      <c r="H90" s="1236" t="str">
        <f t="shared" si="3"/>
        <v/>
      </c>
      <c r="I90" s="594"/>
      <c r="J90" s="55"/>
      <c r="K90" s="502">
        <f>'Og s3a'!G92</f>
        <v>0</v>
      </c>
      <c r="L90" s="563">
        <f>'Og s3a'!D92</f>
        <v>0</v>
      </c>
      <c r="M90" s="968">
        <f>Import!K90</f>
        <v>0</v>
      </c>
      <c r="N90" s="969">
        <f>Import!L90</f>
        <v>0</v>
      </c>
      <c r="O90" s="63"/>
      <c r="P90" s="63"/>
      <c r="Q90" s="63"/>
      <c r="R90" s="63"/>
      <c r="S90" s="63"/>
      <c r="T90" s="63"/>
      <c r="U90" s="63"/>
      <c r="V90" s="63"/>
    </row>
    <row r="91" spans="2:22" ht="15" customHeight="1">
      <c r="B91" s="1237" t="str">
        <f t="shared" si="2"/>
        <v/>
      </c>
      <c r="C91" s="598">
        <f>'Og s3a'!C93</f>
        <v>0</v>
      </c>
      <c r="D91" s="599">
        <f>'Og s3a'!F93</f>
        <v>0</v>
      </c>
      <c r="E91" s="562">
        <f>'Pak3 s3'!E91</f>
        <v>0</v>
      </c>
      <c r="F91" s="1218">
        <f>'Pak3 s3'!F91</f>
        <v>0</v>
      </c>
      <c r="G91" s="562">
        <f>'Pak3 s3'!G91</f>
        <v>0</v>
      </c>
      <c r="H91" s="1236" t="str">
        <f t="shared" si="3"/>
        <v/>
      </c>
      <c r="I91" s="594"/>
      <c r="J91" s="55"/>
      <c r="K91" s="502">
        <f>'Og s3a'!G93</f>
        <v>0</v>
      </c>
      <c r="L91" s="563">
        <f>'Og s3a'!D93</f>
        <v>0</v>
      </c>
      <c r="M91" s="968">
        <f>Import!K91</f>
        <v>0</v>
      </c>
      <c r="N91" s="969">
        <f>Import!L91</f>
        <v>0</v>
      </c>
      <c r="O91" s="63"/>
      <c r="P91" s="63"/>
      <c r="Q91" s="63"/>
      <c r="R91" s="63"/>
      <c r="S91" s="63"/>
      <c r="T91" s="63"/>
      <c r="U91" s="63"/>
      <c r="V91" s="63"/>
    </row>
    <row r="92" spans="2:22" ht="15" customHeight="1">
      <c r="B92" s="1237" t="str">
        <f t="shared" si="2"/>
        <v/>
      </c>
      <c r="C92" s="598">
        <f>'Og s3a'!C94</f>
        <v>0</v>
      </c>
      <c r="D92" s="599">
        <f>'Og s3a'!F94</f>
        <v>0</v>
      </c>
      <c r="E92" s="562">
        <f>'Pak3 s3'!E92</f>
        <v>0</v>
      </c>
      <c r="F92" s="1218">
        <f>'Pak3 s3'!F92</f>
        <v>0</v>
      </c>
      <c r="G92" s="562">
        <f>'Pak3 s3'!G92</f>
        <v>0</v>
      </c>
      <c r="H92" s="1236" t="str">
        <f t="shared" si="3"/>
        <v/>
      </c>
      <c r="I92" s="594"/>
      <c r="J92" s="55"/>
      <c r="K92" s="502">
        <f>'Og s3a'!G94</f>
        <v>0</v>
      </c>
      <c r="L92" s="563">
        <f>'Og s3a'!D94</f>
        <v>0</v>
      </c>
      <c r="M92" s="968">
        <f>Import!K92</f>
        <v>0</v>
      </c>
      <c r="N92" s="969">
        <f>Import!L92</f>
        <v>0</v>
      </c>
      <c r="O92" s="63"/>
      <c r="P92" s="63"/>
      <c r="Q92" s="63"/>
      <c r="R92" s="63"/>
      <c r="S92" s="63"/>
      <c r="T92" s="63"/>
      <c r="U92" s="63"/>
      <c r="V92" s="63"/>
    </row>
    <row r="93" spans="2:22" ht="15" customHeight="1">
      <c r="B93" s="1237" t="str">
        <f t="shared" si="2"/>
        <v/>
      </c>
      <c r="C93" s="598">
        <f>'Og s3a'!C95</f>
        <v>0</v>
      </c>
      <c r="D93" s="599">
        <f>'Og s3a'!F95</f>
        <v>0</v>
      </c>
      <c r="E93" s="562">
        <f>'Pak3 s3'!E93</f>
        <v>0</v>
      </c>
      <c r="F93" s="1218">
        <f>'Pak3 s3'!F93</f>
        <v>0</v>
      </c>
      <c r="G93" s="562">
        <f>'Pak3 s3'!G93</f>
        <v>0</v>
      </c>
      <c r="H93" s="1236" t="str">
        <f t="shared" si="3"/>
        <v/>
      </c>
      <c r="I93" s="594"/>
      <c r="J93" s="55"/>
      <c r="K93" s="502">
        <f>'Og s3a'!G95</f>
        <v>0</v>
      </c>
      <c r="L93" s="563">
        <f>'Og s3a'!D95</f>
        <v>0</v>
      </c>
      <c r="M93" s="968">
        <f>Import!K93</f>
        <v>0</v>
      </c>
      <c r="N93" s="969">
        <f>Import!L93</f>
        <v>0</v>
      </c>
      <c r="O93" s="63"/>
      <c r="P93" s="63"/>
      <c r="Q93" s="63"/>
      <c r="R93" s="63"/>
      <c r="S93" s="63"/>
      <c r="T93" s="63"/>
      <c r="U93" s="63"/>
      <c r="V93" s="63"/>
    </row>
    <row r="94" spans="2:22" ht="15" customHeight="1">
      <c r="B94" s="1237" t="str">
        <f t="shared" si="2"/>
        <v/>
      </c>
      <c r="C94" s="598">
        <f>'Og s3a'!C96</f>
        <v>0</v>
      </c>
      <c r="D94" s="599">
        <f>'Og s3a'!F96</f>
        <v>0</v>
      </c>
      <c r="E94" s="562">
        <f>'Pak3 s3'!E94</f>
        <v>0</v>
      </c>
      <c r="F94" s="1218">
        <f>'Pak3 s3'!F94</f>
        <v>0</v>
      </c>
      <c r="G94" s="562">
        <f>'Pak3 s3'!G94</f>
        <v>0</v>
      </c>
      <c r="H94" s="1236" t="str">
        <f t="shared" si="3"/>
        <v/>
      </c>
      <c r="I94" s="594"/>
      <c r="J94" s="55"/>
      <c r="K94" s="502">
        <f>'Og s3a'!G96</f>
        <v>0</v>
      </c>
      <c r="L94" s="563">
        <f>'Og s3a'!D96</f>
        <v>0</v>
      </c>
      <c r="M94" s="968">
        <f>Import!K94</f>
        <v>0</v>
      </c>
      <c r="N94" s="969">
        <f>Import!L94</f>
        <v>0</v>
      </c>
      <c r="O94" s="63"/>
      <c r="P94" s="63"/>
      <c r="Q94" s="63"/>
      <c r="R94" s="63"/>
      <c r="S94" s="63"/>
      <c r="T94" s="63"/>
      <c r="U94" s="63"/>
      <c r="V94" s="63"/>
    </row>
    <row r="95" spans="2:22" ht="15" customHeight="1">
      <c r="B95" s="1237" t="str">
        <f t="shared" si="2"/>
        <v/>
      </c>
      <c r="C95" s="598">
        <f>'Og s3a'!C97</f>
        <v>0</v>
      </c>
      <c r="D95" s="599">
        <f>'Og s3a'!F97</f>
        <v>0</v>
      </c>
      <c r="E95" s="562">
        <f>'Pak3 s3'!E95</f>
        <v>0</v>
      </c>
      <c r="F95" s="1218">
        <f>'Pak3 s3'!F95</f>
        <v>0</v>
      </c>
      <c r="G95" s="562">
        <f>'Pak3 s3'!G95</f>
        <v>0</v>
      </c>
      <c r="H95" s="1236" t="str">
        <f t="shared" si="3"/>
        <v/>
      </c>
      <c r="I95" s="594"/>
      <c r="J95" s="55"/>
      <c r="K95" s="502">
        <f>'Og s3a'!G97</f>
        <v>0</v>
      </c>
      <c r="L95" s="563">
        <f>'Og s3a'!D97</f>
        <v>0</v>
      </c>
      <c r="M95" s="968">
        <f>Import!K95</f>
        <v>0</v>
      </c>
      <c r="N95" s="969">
        <f>Import!L95</f>
        <v>0</v>
      </c>
      <c r="O95" s="63"/>
      <c r="P95" s="63"/>
      <c r="Q95" s="63"/>
      <c r="R95" s="63"/>
      <c r="S95" s="63"/>
      <c r="T95" s="63"/>
      <c r="U95" s="63"/>
      <c r="V95" s="63"/>
    </row>
    <row r="96" spans="2:22" ht="15" customHeight="1">
      <c r="B96" s="1237" t="str">
        <f t="shared" si="2"/>
        <v/>
      </c>
      <c r="C96" s="598">
        <f>'Og s3a'!C98</f>
        <v>0</v>
      </c>
      <c r="D96" s="599">
        <f>'Og s3a'!F98</f>
        <v>0</v>
      </c>
      <c r="E96" s="562">
        <f>'Pak3 s3'!E96</f>
        <v>0</v>
      </c>
      <c r="F96" s="1218">
        <f>'Pak3 s3'!F96</f>
        <v>0</v>
      </c>
      <c r="G96" s="562">
        <f>'Pak3 s3'!G96</f>
        <v>0</v>
      </c>
      <c r="H96" s="1236" t="str">
        <f t="shared" si="3"/>
        <v/>
      </c>
      <c r="I96" s="594"/>
      <c r="J96" s="55"/>
      <c r="K96" s="502">
        <f>'Og s3a'!G98</f>
        <v>0</v>
      </c>
      <c r="L96" s="563">
        <f>'Og s3a'!D98</f>
        <v>0</v>
      </c>
      <c r="M96" s="968">
        <f>Import!K96</f>
        <v>0</v>
      </c>
      <c r="N96" s="969">
        <f>Import!L96</f>
        <v>0</v>
      </c>
      <c r="O96" s="63"/>
      <c r="P96" s="63"/>
      <c r="Q96" s="63"/>
      <c r="R96" s="63"/>
      <c r="S96" s="63"/>
      <c r="T96" s="63"/>
      <c r="U96" s="63"/>
      <c r="V96" s="63"/>
    </row>
    <row r="97" spans="2:22" ht="15" customHeight="1">
      <c r="B97" s="1237" t="str">
        <f t="shared" si="2"/>
        <v/>
      </c>
      <c r="C97" s="598">
        <f>'Og s3a'!C99</f>
        <v>0</v>
      </c>
      <c r="D97" s="599">
        <f>'Og s3a'!F99</f>
        <v>0</v>
      </c>
      <c r="E97" s="562">
        <f>'Pak3 s3'!E97</f>
        <v>0</v>
      </c>
      <c r="F97" s="1218">
        <f>'Pak3 s3'!F97</f>
        <v>0</v>
      </c>
      <c r="G97" s="562">
        <f>'Pak3 s3'!G97</f>
        <v>0</v>
      </c>
      <c r="H97" s="1236" t="str">
        <f t="shared" si="3"/>
        <v/>
      </c>
      <c r="I97" s="594"/>
      <c r="J97" s="55"/>
      <c r="K97" s="502">
        <f>'Og s3a'!G99</f>
        <v>0</v>
      </c>
      <c r="L97" s="563">
        <f>'Og s3a'!D99</f>
        <v>0</v>
      </c>
      <c r="M97" s="968">
        <f>Import!K97</f>
        <v>0</v>
      </c>
      <c r="N97" s="969">
        <f>Import!L97</f>
        <v>0</v>
      </c>
      <c r="O97" s="63"/>
      <c r="P97" s="63"/>
      <c r="Q97" s="63"/>
      <c r="R97" s="63"/>
      <c r="S97" s="63"/>
      <c r="T97" s="63"/>
      <c r="U97" s="63"/>
      <c r="V97" s="63"/>
    </row>
    <row r="98" spans="2:22" ht="15" customHeight="1">
      <c r="B98" s="1237" t="str">
        <f t="shared" si="2"/>
        <v/>
      </c>
      <c r="C98" s="598">
        <f>'Og s3a'!C100</f>
        <v>0</v>
      </c>
      <c r="D98" s="599">
        <f>'Og s3a'!F100</f>
        <v>0</v>
      </c>
      <c r="E98" s="562">
        <f>'Pak3 s3'!E98</f>
        <v>0</v>
      </c>
      <c r="F98" s="1218">
        <f>'Pak3 s3'!F98</f>
        <v>0</v>
      </c>
      <c r="G98" s="562">
        <f>'Pak3 s3'!G98</f>
        <v>0</v>
      </c>
      <c r="H98" s="1236" t="str">
        <f t="shared" si="3"/>
        <v/>
      </c>
      <c r="I98" s="594"/>
      <c r="J98" s="55"/>
      <c r="K98" s="502">
        <f>'Og s3a'!G100</f>
        <v>0</v>
      </c>
      <c r="L98" s="563">
        <f>'Og s3a'!D100</f>
        <v>0</v>
      </c>
      <c r="M98" s="968">
        <f>Import!K98</f>
        <v>0</v>
      </c>
      <c r="N98" s="969">
        <f>Import!L98</f>
        <v>0</v>
      </c>
      <c r="O98" s="63"/>
      <c r="P98" s="63"/>
      <c r="Q98" s="63"/>
      <c r="R98" s="63"/>
      <c r="S98" s="63"/>
      <c r="T98" s="63"/>
      <c r="U98" s="63"/>
      <c r="V98" s="63"/>
    </row>
    <row r="99" spans="2:22" ht="15" customHeight="1">
      <c r="B99" s="1237" t="str">
        <f t="shared" si="2"/>
        <v/>
      </c>
      <c r="C99" s="598">
        <f>'Og s3a'!C101</f>
        <v>0</v>
      </c>
      <c r="D99" s="599">
        <f>'Og s3a'!F101</f>
        <v>0</v>
      </c>
      <c r="E99" s="562">
        <f>'Pak3 s3'!E99</f>
        <v>0</v>
      </c>
      <c r="F99" s="1218">
        <f>'Pak3 s3'!F99</f>
        <v>0</v>
      </c>
      <c r="G99" s="562">
        <f>'Pak3 s3'!G99</f>
        <v>0</v>
      </c>
      <c r="H99" s="1236" t="str">
        <f t="shared" si="3"/>
        <v/>
      </c>
      <c r="I99" s="594"/>
      <c r="J99" s="55"/>
      <c r="K99" s="502">
        <f>'Og s3a'!G101</f>
        <v>0</v>
      </c>
      <c r="L99" s="563">
        <f>'Og s3a'!D101</f>
        <v>0</v>
      </c>
      <c r="M99" s="968">
        <f>Import!K99</f>
        <v>0</v>
      </c>
      <c r="N99" s="969">
        <f>Import!L99</f>
        <v>0</v>
      </c>
      <c r="O99" s="63"/>
      <c r="P99" s="63"/>
      <c r="Q99" s="63"/>
      <c r="R99" s="63"/>
      <c r="S99" s="63"/>
      <c r="T99" s="63"/>
      <c r="U99" s="63"/>
      <c r="V99" s="63"/>
    </row>
    <row r="100" spans="2:22" ht="15" customHeight="1">
      <c r="B100" s="1237" t="str">
        <f t="shared" si="2"/>
        <v/>
      </c>
      <c r="C100" s="598">
        <f>'Og s3a'!C102</f>
        <v>0</v>
      </c>
      <c r="D100" s="599">
        <f>'Og s3a'!F102</f>
        <v>0</v>
      </c>
      <c r="E100" s="562">
        <f>'Pak3 s3'!E100</f>
        <v>0</v>
      </c>
      <c r="F100" s="1218">
        <f>'Pak3 s3'!F100</f>
        <v>0</v>
      </c>
      <c r="G100" s="562">
        <f>'Pak3 s3'!G100</f>
        <v>0</v>
      </c>
      <c r="H100" s="1236" t="str">
        <f t="shared" si="3"/>
        <v/>
      </c>
      <c r="I100" s="594"/>
      <c r="J100" s="55"/>
      <c r="K100" s="502">
        <f>'Og s3a'!G102</f>
        <v>0</v>
      </c>
      <c r="L100" s="563">
        <f>'Og s3a'!D102</f>
        <v>0</v>
      </c>
      <c r="M100" s="968">
        <f>Import!K100</f>
        <v>0</v>
      </c>
      <c r="N100" s="969">
        <f>Import!L100</f>
        <v>0</v>
      </c>
      <c r="O100" s="63"/>
      <c r="P100" s="63"/>
      <c r="Q100" s="63"/>
      <c r="R100" s="63"/>
      <c r="S100" s="63"/>
      <c r="T100" s="63"/>
      <c r="U100" s="63"/>
      <c r="V100" s="63"/>
    </row>
    <row r="101" spans="2:22" ht="15" customHeight="1">
      <c r="B101" s="1237" t="str">
        <f t="shared" si="2"/>
        <v/>
      </c>
      <c r="C101" s="598">
        <f>'Og s3a'!C103</f>
        <v>0</v>
      </c>
      <c r="D101" s="599">
        <f>'Og s3a'!F103</f>
        <v>0</v>
      </c>
      <c r="E101" s="562">
        <f>'Pak3 s3'!E101</f>
        <v>0</v>
      </c>
      <c r="F101" s="1218">
        <f>'Pak3 s3'!F101</f>
        <v>0</v>
      </c>
      <c r="G101" s="562">
        <f>'Pak3 s3'!G101</f>
        <v>0</v>
      </c>
      <c r="H101" s="1236" t="str">
        <f t="shared" si="3"/>
        <v/>
      </c>
      <c r="I101" s="594"/>
      <c r="J101" s="55"/>
      <c r="K101" s="502">
        <f>'Og s3a'!G103</f>
        <v>0</v>
      </c>
      <c r="L101" s="563">
        <f>'Og s3a'!D103</f>
        <v>0</v>
      </c>
      <c r="M101" s="968">
        <f>Import!K101</f>
        <v>0</v>
      </c>
      <c r="N101" s="969">
        <f>Import!L101</f>
        <v>0</v>
      </c>
      <c r="O101" s="63"/>
      <c r="P101" s="63"/>
      <c r="Q101" s="63"/>
      <c r="R101" s="63"/>
      <c r="S101" s="63"/>
      <c r="T101" s="63"/>
      <c r="U101" s="63"/>
      <c r="V101" s="63"/>
    </row>
    <row r="102" spans="2:22" ht="15" customHeight="1">
      <c r="B102" s="1237" t="str">
        <f t="shared" si="2"/>
        <v/>
      </c>
      <c r="C102" s="598">
        <f>'Og s3a'!C104</f>
        <v>0</v>
      </c>
      <c r="D102" s="599">
        <f>'Og s3a'!F104</f>
        <v>0</v>
      </c>
      <c r="E102" s="562">
        <f>'Pak3 s3'!E102</f>
        <v>0</v>
      </c>
      <c r="F102" s="1218">
        <f>'Pak3 s3'!F102</f>
        <v>0</v>
      </c>
      <c r="G102" s="562">
        <f>'Pak3 s3'!G102</f>
        <v>0</v>
      </c>
      <c r="H102" s="1236" t="str">
        <f t="shared" si="3"/>
        <v/>
      </c>
      <c r="I102" s="594"/>
      <c r="J102" s="55"/>
      <c r="K102" s="502">
        <f>'Og s3a'!G104</f>
        <v>0</v>
      </c>
      <c r="L102" s="563">
        <f>'Og s3a'!D104</f>
        <v>0</v>
      </c>
      <c r="M102" s="968">
        <f>Import!K102</f>
        <v>0</v>
      </c>
      <c r="N102" s="969">
        <f>Import!L102</f>
        <v>0</v>
      </c>
      <c r="O102" s="63"/>
      <c r="P102" s="63"/>
      <c r="Q102" s="63"/>
      <c r="R102" s="63"/>
      <c r="S102" s="63"/>
      <c r="T102" s="63"/>
      <c r="U102" s="63"/>
      <c r="V102" s="63"/>
    </row>
    <row r="103" spans="2:22" ht="15" customHeight="1">
      <c r="B103" s="1237" t="str">
        <f t="shared" si="2"/>
        <v/>
      </c>
      <c r="C103" s="598">
        <f>'Og s3a'!C105</f>
        <v>0</v>
      </c>
      <c r="D103" s="599">
        <f>'Og s3a'!F105</f>
        <v>0</v>
      </c>
      <c r="E103" s="562">
        <f>'Pak3 s3'!E103</f>
        <v>0</v>
      </c>
      <c r="F103" s="1218">
        <f>'Pak3 s3'!F103</f>
        <v>0</v>
      </c>
      <c r="G103" s="562">
        <f>'Pak3 s3'!G103</f>
        <v>0</v>
      </c>
      <c r="H103" s="1236" t="str">
        <f t="shared" si="3"/>
        <v/>
      </c>
      <c r="I103" s="594"/>
      <c r="J103" s="55"/>
      <c r="K103" s="502">
        <f>'Og s3a'!G105</f>
        <v>0</v>
      </c>
      <c r="L103" s="563">
        <f>'Og s3a'!D105</f>
        <v>0</v>
      </c>
      <c r="M103" s="968">
        <f>Import!K103</f>
        <v>0</v>
      </c>
      <c r="N103" s="969">
        <f>Import!L103</f>
        <v>0</v>
      </c>
      <c r="O103" s="63"/>
      <c r="P103" s="63"/>
      <c r="Q103" s="63"/>
      <c r="R103" s="63"/>
      <c r="S103" s="63"/>
      <c r="T103" s="63"/>
      <c r="U103" s="63"/>
      <c r="V103" s="63"/>
    </row>
    <row r="104" spans="2:22" ht="15" customHeight="1">
      <c r="B104" s="1237" t="str">
        <f t="shared" si="2"/>
        <v/>
      </c>
      <c r="C104" s="598">
        <f>'Og s3a'!C106</f>
        <v>0</v>
      </c>
      <c r="D104" s="599">
        <f>'Og s3a'!F106</f>
        <v>0</v>
      </c>
      <c r="E104" s="562">
        <f>'Pak3 s3'!E104</f>
        <v>0</v>
      </c>
      <c r="F104" s="1218">
        <f>'Pak3 s3'!F104</f>
        <v>0</v>
      </c>
      <c r="G104" s="562">
        <f>'Pak3 s3'!G104</f>
        <v>0</v>
      </c>
      <c r="H104" s="1236" t="str">
        <f t="shared" si="3"/>
        <v/>
      </c>
      <c r="I104" s="594"/>
      <c r="J104" s="55"/>
      <c r="K104" s="502">
        <f>'Og s3a'!G106</f>
        <v>0</v>
      </c>
      <c r="L104" s="563">
        <f>'Og s3a'!D106</f>
        <v>0</v>
      </c>
      <c r="M104" s="968">
        <f>Import!K104</f>
        <v>0</v>
      </c>
      <c r="N104" s="969">
        <f>Import!L104</f>
        <v>0</v>
      </c>
      <c r="O104" s="63"/>
      <c r="P104" s="63"/>
      <c r="Q104" s="63"/>
      <c r="R104" s="63"/>
      <c r="S104" s="63"/>
      <c r="T104" s="63"/>
      <c r="U104" s="63"/>
      <c r="V104" s="63"/>
    </row>
    <row r="105" spans="2:22" ht="15" customHeight="1">
      <c r="B105" s="1237" t="str">
        <f t="shared" si="2"/>
        <v/>
      </c>
      <c r="C105" s="598">
        <f>'Og s3a'!C107</f>
        <v>0</v>
      </c>
      <c r="D105" s="599">
        <f>'Og s3a'!F107</f>
        <v>0</v>
      </c>
      <c r="E105" s="562">
        <f>'Pak3 s3'!E105</f>
        <v>0</v>
      </c>
      <c r="F105" s="1218">
        <f>'Pak3 s3'!F105</f>
        <v>0</v>
      </c>
      <c r="G105" s="562">
        <f>'Pak3 s3'!G105</f>
        <v>0</v>
      </c>
      <c r="H105" s="1236" t="str">
        <f t="shared" si="3"/>
        <v/>
      </c>
      <c r="I105" s="594"/>
      <c r="J105" s="55"/>
      <c r="K105" s="502">
        <f>'Og s3a'!G107</f>
        <v>0</v>
      </c>
      <c r="L105" s="563">
        <f>'Og s3a'!D107</f>
        <v>0</v>
      </c>
      <c r="M105" s="968">
        <f>Import!K105</f>
        <v>0</v>
      </c>
      <c r="N105" s="969">
        <f>Import!L105</f>
        <v>0</v>
      </c>
      <c r="O105" s="63"/>
      <c r="P105" s="63"/>
      <c r="Q105" s="63"/>
      <c r="R105" s="63"/>
      <c r="S105" s="63"/>
      <c r="T105" s="63"/>
      <c r="U105" s="63"/>
      <c r="V105" s="63"/>
    </row>
    <row r="106" spans="2:22" ht="15" customHeight="1">
      <c r="B106" s="1237" t="str">
        <f t="shared" si="2"/>
        <v/>
      </c>
      <c r="C106" s="598">
        <f>'Og s3a'!C108</f>
        <v>0</v>
      </c>
      <c r="D106" s="599">
        <f>'Og s3a'!F108</f>
        <v>0</v>
      </c>
      <c r="E106" s="562">
        <f>'Pak3 s3'!E106</f>
        <v>0</v>
      </c>
      <c r="F106" s="1218">
        <f>'Pak3 s3'!F106</f>
        <v>0</v>
      </c>
      <c r="G106" s="562">
        <f>'Pak3 s3'!G106</f>
        <v>0</v>
      </c>
      <c r="H106" s="1236" t="str">
        <f t="shared" si="3"/>
        <v/>
      </c>
      <c r="I106" s="594"/>
      <c r="J106" s="55"/>
      <c r="K106" s="502">
        <f>'Og s3a'!G108</f>
        <v>0</v>
      </c>
      <c r="L106" s="563">
        <f>'Og s3a'!D108</f>
        <v>0</v>
      </c>
      <c r="M106" s="968">
        <f>Import!K106</f>
        <v>0</v>
      </c>
      <c r="N106" s="969">
        <f>Import!L106</f>
        <v>0</v>
      </c>
      <c r="O106" s="63"/>
      <c r="P106" s="63"/>
      <c r="Q106" s="63"/>
      <c r="R106" s="63"/>
      <c r="S106" s="63"/>
      <c r="T106" s="63"/>
      <c r="U106" s="63"/>
      <c r="V106" s="63"/>
    </row>
    <row r="107" spans="2:22" ht="15" customHeight="1">
      <c r="B107" s="1237" t="str">
        <f t="shared" si="2"/>
        <v/>
      </c>
      <c r="C107" s="598">
        <f>'Og s3a'!C109</f>
        <v>0</v>
      </c>
      <c r="D107" s="599">
        <f>'Og s3a'!F109</f>
        <v>0</v>
      </c>
      <c r="E107" s="562">
        <f>'Pak3 s3'!E107</f>
        <v>0</v>
      </c>
      <c r="F107" s="1218">
        <f>'Pak3 s3'!F107</f>
        <v>0</v>
      </c>
      <c r="G107" s="562">
        <f>'Pak3 s3'!G107</f>
        <v>0</v>
      </c>
      <c r="H107" s="1236" t="str">
        <f t="shared" si="3"/>
        <v/>
      </c>
      <c r="I107" s="594"/>
      <c r="J107" s="55"/>
      <c r="K107" s="502">
        <f>'Og s3a'!G109</f>
        <v>0</v>
      </c>
      <c r="L107" s="563">
        <f>'Og s3a'!D109</f>
        <v>0</v>
      </c>
      <c r="M107" s="968">
        <f>Import!K107</f>
        <v>0</v>
      </c>
      <c r="N107" s="969">
        <f>Import!L107</f>
        <v>0</v>
      </c>
      <c r="O107" s="63"/>
      <c r="P107" s="63"/>
      <c r="Q107" s="63"/>
      <c r="R107" s="63"/>
      <c r="S107" s="63"/>
      <c r="T107" s="63"/>
      <c r="U107" s="63"/>
      <c r="V107" s="63"/>
    </row>
    <row r="108" spans="2:22" ht="15" customHeight="1">
      <c r="B108" s="1237" t="str">
        <f t="shared" si="2"/>
        <v/>
      </c>
      <c r="C108" s="598">
        <f>'Og s3a'!C110</f>
        <v>0</v>
      </c>
      <c r="D108" s="599">
        <f>'Og s3a'!F110</f>
        <v>0</v>
      </c>
      <c r="E108" s="562">
        <f>'Pak3 s3'!E108</f>
        <v>0</v>
      </c>
      <c r="F108" s="1218">
        <f>'Pak3 s3'!F108</f>
        <v>0</v>
      </c>
      <c r="G108" s="562">
        <f>'Pak3 s3'!G108</f>
        <v>0</v>
      </c>
      <c r="H108" s="1236" t="str">
        <f t="shared" si="3"/>
        <v/>
      </c>
      <c r="I108" s="594"/>
      <c r="J108" s="55"/>
      <c r="K108" s="502">
        <f>'Og s3a'!G110</f>
        <v>0</v>
      </c>
      <c r="L108" s="563">
        <f>'Og s3a'!D110</f>
        <v>0</v>
      </c>
      <c r="M108" s="968">
        <f>Import!K108</f>
        <v>0</v>
      </c>
      <c r="N108" s="969">
        <f>Import!L108</f>
        <v>0</v>
      </c>
      <c r="O108" s="63"/>
      <c r="P108" s="63"/>
      <c r="Q108" s="63"/>
      <c r="R108" s="63"/>
      <c r="S108" s="63"/>
      <c r="T108" s="63"/>
      <c r="U108" s="63"/>
      <c r="V108" s="63"/>
    </row>
    <row r="109" spans="2:22" ht="15" customHeight="1">
      <c r="B109" s="1237" t="str">
        <f t="shared" si="2"/>
        <v/>
      </c>
      <c r="C109" s="598">
        <f>'Og s3a'!C111</f>
        <v>0</v>
      </c>
      <c r="D109" s="599">
        <f>'Og s3a'!F111</f>
        <v>0</v>
      </c>
      <c r="E109" s="562">
        <f>'Pak3 s3'!E109</f>
        <v>0</v>
      </c>
      <c r="F109" s="1218">
        <f>'Pak3 s3'!F109</f>
        <v>0</v>
      </c>
      <c r="G109" s="562">
        <f>'Pak3 s3'!G109</f>
        <v>0</v>
      </c>
      <c r="H109" s="1236" t="str">
        <f t="shared" si="3"/>
        <v/>
      </c>
      <c r="I109" s="594"/>
      <c r="J109" s="55"/>
      <c r="K109" s="502">
        <f>'Og s3a'!G111</f>
        <v>0</v>
      </c>
      <c r="L109" s="563">
        <f>'Og s3a'!D111</f>
        <v>0</v>
      </c>
      <c r="M109" s="968">
        <f>Import!K109</f>
        <v>0</v>
      </c>
      <c r="N109" s="969">
        <f>Import!L109</f>
        <v>0</v>
      </c>
      <c r="O109" s="63"/>
      <c r="P109" s="63"/>
      <c r="Q109" s="63"/>
      <c r="R109" s="63"/>
      <c r="S109" s="63"/>
      <c r="T109" s="63"/>
      <c r="U109" s="63"/>
      <c r="V109" s="63"/>
    </row>
    <row r="110" spans="2:22" ht="15" customHeight="1">
      <c r="B110" s="1237" t="str">
        <f t="shared" si="2"/>
        <v/>
      </c>
      <c r="C110" s="598">
        <f>'Og s3a'!C112</f>
        <v>0</v>
      </c>
      <c r="D110" s="599">
        <f>'Og s3a'!F112</f>
        <v>0</v>
      </c>
      <c r="E110" s="562">
        <f>'Pak3 s3'!E110</f>
        <v>0</v>
      </c>
      <c r="F110" s="1218">
        <f>'Pak3 s3'!F110</f>
        <v>0</v>
      </c>
      <c r="G110" s="562">
        <f>'Pak3 s3'!G110</f>
        <v>0</v>
      </c>
      <c r="H110" s="1236" t="str">
        <f t="shared" si="3"/>
        <v/>
      </c>
      <c r="I110" s="594"/>
      <c r="J110" s="55"/>
      <c r="K110" s="502">
        <f>'Og s3a'!G112</f>
        <v>0</v>
      </c>
      <c r="L110" s="563">
        <f>'Og s3a'!D112</f>
        <v>0</v>
      </c>
      <c r="M110" s="968">
        <f>Import!K110</f>
        <v>0</v>
      </c>
      <c r="N110" s="969">
        <f>Import!L110</f>
        <v>0</v>
      </c>
      <c r="O110" s="63"/>
      <c r="P110" s="63"/>
      <c r="Q110" s="63"/>
      <c r="R110" s="63"/>
      <c r="S110" s="63"/>
      <c r="T110" s="63"/>
      <c r="U110" s="63"/>
      <c r="V110" s="63"/>
    </row>
    <row r="111" spans="2:22" ht="15" customHeight="1">
      <c r="B111" s="1237" t="str">
        <f t="shared" si="2"/>
        <v/>
      </c>
      <c r="C111" s="598">
        <f>'Og s3a'!C113</f>
        <v>0</v>
      </c>
      <c r="D111" s="599">
        <f>'Og s3a'!F113</f>
        <v>0</v>
      </c>
      <c r="E111" s="562">
        <f>'Pak3 s3'!E111</f>
        <v>0</v>
      </c>
      <c r="F111" s="1218">
        <f>'Pak3 s3'!F111</f>
        <v>0</v>
      </c>
      <c r="G111" s="562">
        <f>'Pak3 s3'!G111</f>
        <v>0</v>
      </c>
      <c r="H111" s="1236" t="str">
        <f t="shared" si="3"/>
        <v/>
      </c>
      <c r="I111" s="594"/>
      <c r="J111" s="55"/>
      <c r="K111" s="502">
        <f>'Og s3a'!G113</f>
        <v>0</v>
      </c>
      <c r="L111" s="563">
        <f>'Og s3a'!D113</f>
        <v>0</v>
      </c>
      <c r="M111" s="968">
        <f>Import!K111</f>
        <v>0</v>
      </c>
      <c r="N111" s="969">
        <f>Import!L111</f>
        <v>0</v>
      </c>
      <c r="O111" s="63"/>
      <c r="P111" s="63"/>
      <c r="Q111" s="63"/>
      <c r="R111" s="63"/>
      <c r="S111" s="63"/>
      <c r="T111" s="63"/>
      <c r="U111" s="63"/>
      <c r="V111" s="63"/>
    </row>
    <row r="112" spans="2:22" ht="15" customHeight="1">
      <c r="B112" s="1237" t="str">
        <f t="shared" si="2"/>
        <v/>
      </c>
      <c r="C112" s="598">
        <f>'Og s3a'!C114</f>
        <v>0</v>
      </c>
      <c r="D112" s="599">
        <f>'Og s3a'!F114</f>
        <v>0</v>
      </c>
      <c r="E112" s="562">
        <f>'Pak3 s3'!E112</f>
        <v>0</v>
      </c>
      <c r="F112" s="1218">
        <f>'Pak3 s3'!F112</f>
        <v>0</v>
      </c>
      <c r="G112" s="562">
        <f>'Pak3 s3'!G112</f>
        <v>0</v>
      </c>
      <c r="H112" s="1236" t="str">
        <f t="shared" si="3"/>
        <v/>
      </c>
      <c r="I112" s="594"/>
      <c r="J112" s="55"/>
      <c r="K112" s="502">
        <f>'Og s3a'!G114</f>
        <v>0</v>
      </c>
      <c r="L112" s="563">
        <f>'Og s3a'!D114</f>
        <v>0</v>
      </c>
      <c r="M112" s="968">
        <f>Import!K112</f>
        <v>0</v>
      </c>
      <c r="N112" s="969">
        <f>Import!L112</f>
        <v>0</v>
      </c>
      <c r="O112" s="63"/>
      <c r="P112" s="63"/>
      <c r="Q112" s="63"/>
      <c r="R112" s="63"/>
      <c r="S112" s="63"/>
      <c r="T112" s="63"/>
      <c r="U112" s="63"/>
      <c r="V112" s="63"/>
    </row>
    <row r="113" spans="2:22" ht="15" customHeight="1">
      <c r="B113" s="1237" t="str">
        <f t="shared" si="2"/>
        <v/>
      </c>
      <c r="C113" s="598">
        <f>'Og s3a'!C115</f>
        <v>0</v>
      </c>
      <c r="D113" s="599">
        <f>'Og s3a'!F115</f>
        <v>0</v>
      </c>
      <c r="E113" s="562">
        <f>'Pak3 s3'!E113</f>
        <v>0</v>
      </c>
      <c r="F113" s="1218">
        <f>'Pak3 s3'!F113</f>
        <v>0</v>
      </c>
      <c r="G113" s="562">
        <f>'Pak3 s3'!G113</f>
        <v>0</v>
      </c>
      <c r="H113" s="1236" t="str">
        <f t="shared" si="3"/>
        <v/>
      </c>
      <c r="I113" s="594"/>
      <c r="J113" s="55"/>
      <c r="K113" s="502">
        <f>'Og s3a'!G115</f>
        <v>0</v>
      </c>
      <c r="L113" s="563">
        <f>'Og s3a'!D115</f>
        <v>0</v>
      </c>
      <c r="M113" s="968">
        <f>Import!K113</f>
        <v>0</v>
      </c>
      <c r="N113" s="969">
        <f>Import!L113</f>
        <v>0</v>
      </c>
      <c r="O113" s="63"/>
      <c r="P113" s="63"/>
      <c r="Q113" s="63"/>
      <c r="R113" s="63"/>
      <c r="S113" s="63"/>
      <c r="T113" s="63"/>
      <c r="U113" s="63"/>
      <c r="V113" s="63"/>
    </row>
    <row r="114" spans="2:22" ht="15" customHeight="1">
      <c r="B114" s="1237" t="str">
        <f t="shared" si="2"/>
        <v/>
      </c>
      <c r="C114" s="598">
        <f>'Og s3a'!C116</f>
        <v>0</v>
      </c>
      <c r="D114" s="599">
        <f>'Og s3a'!F116</f>
        <v>0</v>
      </c>
      <c r="E114" s="562">
        <f>'Pak3 s3'!E114</f>
        <v>0</v>
      </c>
      <c r="F114" s="1218">
        <f>'Pak3 s3'!F114</f>
        <v>0</v>
      </c>
      <c r="G114" s="562">
        <f>'Pak3 s3'!G114</f>
        <v>0</v>
      </c>
      <c r="H114" s="1236" t="str">
        <f t="shared" si="3"/>
        <v/>
      </c>
      <c r="I114" s="594"/>
      <c r="J114" s="55"/>
      <c r="K114" s="502">
        <f>'Og s3a'!G116</f>
        <v>0</v>
      </c>
      <c r="L114" s="563">
        <f>'Og s3a'!D116</f>
        <v>0</v>
      </c>
      <c r="M114" s="968">
        <f>Import!K114</f>
        <v>0</v>
      </c>
      <c r="N114" s="969">
        <f>Import!L114</f>
        <v>0</v>
      </c>
      <c r="O114" s="63"/>
      <c r="P114" s="63"/>
      <c r="Q114" s="63"/>
      <c r="R114" s="63"/>
      <c r="S114" s="63"/>
      <c r="T114" s="63"/>
      <c r="U114" s="63"/>
      <c r="V114" s="63"/>
    </row>
    <row r="115" spans="2:22" ht="15" customHeight="1">
      <c r="B115" s="1237" t="str">
        <f t="shared" si="2"/>
        <v/>
      </c>
      <c r="C115" s="598">
        <f>'Og s3a'!C117</f>
        <v>0</v>
      </c>
      <c r="D115" s="599">
        <f>'Og s3a'!F117</f>
        <v>0</v>
      </c>
      <c r="E115" s="562">
        <f>'Pak3 s3'!E115</f>
        <v>0</v>
      </c>
      <c r="F115" s="1218">
        <f>'Pak3 s3'!F115</f>
        <v>0</v>
      </c>
      <c r="G115" s="562">
        <f>'Pak3 s3'!G115</f>
        <v>0</v>
      </c>
      <c r="H115" s="1236" t="str">
        <f t="shared" si="3"/>
        <v/>
      </c>
      <c r="I115" s="594"/>
      <c r="J115" s="55"/>
      <c r="K115" s="502">
        <f>'Og s3a'!G117</f>
        <v>0</v>
      </c>
      <c r="L115" s="563">
        <f>'Og s3a'!D117</f>
        <v>0</v>
      </c>
      <c r="M115" s="968">
        <f>Import!K115</f>
        <v>0</v>
      </c>
      <c r="N115" s="969">
        <f>Import!L115</f>
        <v>0</v>
      </c>
      <c r="O115" s="63"/>
      <c r="P115" s="63"/>
      <c r="Q115" s="63"/>
      <c r="R115" s="63"/>
      <c r="S115" s="63"/>
      <c r="T115" s="63"/>
      <c r="U115" s="63"/>
      <c r="V115" s="63"/>
    </row>
    <row r="116" spans="2:22" ht="15" customHeight="1">
      <c r="B116" s="1237" t="str">
        <f t="shared" si="2"/>
        <v/>
      </c>
      <c r="C116" s="598">
        <f>'Og s3a'!C118</f>
        <v>0</v>
      </c>
      <c r="D116" s="599">
        <f>'Og s3a'!F118</f>
        <v>0</v>
      </c>
      <c r="E116" s="562">
        <f>'Pak3 s3'!E116</f>
        <v>0</v>
      </c>
      <c r="F116" s="1218">
        <f>'Pak3 s3'!F116</f>
        <v>0</v>
      </c>
      <c r="G116" s="562">
        <f>'Pak3 s3'!G116</f>
        <v>0</v>
      </c>
      <c r="H116" s="1236" t="str">
        <f t="shared" si="3"/>
        <v/>
      </c>
      <c r="I116" s="594"/>
      <c r="J116" s="55"/>
      <c r="K116" s="502">
        <f>'Og s3a'!G118</f>
        <v>0</v>
      </c>
      <c r="L116" s="563">
        <f>'Og s3a'!D118</f>
        <v>0</v>
      </c>
      <c r="M116" s="968">
        <f>Import!K116</f>
        <v>0</v>
      </c>
      <c r="N116" s="969">
        <f>Import!L116</f>
        <v>0</v>
      </c>
      <c r="O116" s="63"/>
      <c r="P116" s="63"/>
      <c r="Q116" s="63"/>
      <c r="R116" s="63"/>
      <c r="S116" s="63"/>
      <c r="T116" s="63"/>
      <c r="U116" s="63"/>
      <c r="V116" s="63"/>
    </row>
    <row r="117" spans="2:22" ht="15" customHeight="1">
      <c r="B117" s="1237" t="str">
        <f t="shared" si="2"/>
        <v/>
      </c>
      <c r="C117" s="598">
        <f>'Og s3a'!C119</f>
        <v>0</v>
      </c>
      <c r="D117" s="599">
        <f>'Og s3a'!F119</f>
        <v>0</v>
      </c>
      <c r="E117" s="562">
        <f>'Pak3 s3'!E117</f>
        <v>0</v>
      </c>
      <c r="F117" s="1218">
        <f>'Pak3 s3'!F117</f>
        <v>0</v>
      </c>
      <c r="G117" s="562">
        <f>'Pak3 s3'!G117</f>
        <v>0</v>
      </c>
      <c r="H117" s="1236" t="str">
        <f t="shared" si="3"/>
        <v/>
      </c>
      <c r="I117" s="594"/>
      <c r="J117" s="55"/>
      <c r="K117" s="502">
        <f>'Og s3a'!G119</f>
        <v>0</v>
      </c>
      <c r="L117" s="563">
        <f>'Og s3a'!D119</f>
        <v>0</v>
      </c>
      <c r="M117" s="968">
        <f>Import!K117</f>
        <v>0</v>
      </c>
      <c r="N117" s="969">
        <f>Import!L117</f>
        <v>0</v>
      </c>
      <c r="O117" s="63"/>
      <c r="P117" s="63"/>
      <c r="Q117" s="63"/>
      <c r="R117" s="63"/>
      <c r="S117" s="63"/>
      <c r="T117" s="63"/>
      <c r="U117" s="63"/>
      <c r="V117" s="63"/>
    </row>
    <row r="118" spans="2:22" ht="15" customHeight="1">
      <c r="B118" s="1237" t="str">
        <f t="shared" si="2"/>
        <v/>
      </c>
      <c r="C118" s="598">
        <f>'Og s3a'!C120</f>
        <v>0</v>
      </c>
      <c r="D118" s="599">
        <f>'Og s3a'!F120</f>
        <v>0</v>
      </c>
      <c r="E118" s="562">
        <f>'Pak3 s3'!E118</f>
        <v>0</v>
      </c>
      <c r="F118" s="1218">
        <f>'Pak3 s3'!F118</f>
        <v>0</v>
      </c>
      <c r="G118" s="562">
        <f>'Pak3 s3'!G118</f>
        <v>0</v>
      </c>
      <c r="H118" s="1236" t="str">
        <f t="shared" si="3"/>
        <v/>
      </c>
      <c r="I118" s="594"/>
      <c r="J118" s="55"/>
      <c r="K118" s="502">
        <f>'Og s3a'!G120</f>
        <v>0</v>
      </c>
      <c r="L118" s="563">
        <f>'Og s3a'!D120</f>
        <v>0</v>
      </c>
      <c r="M118" s="968">
        <f>Import!K118</f>
        <v>0</v>
      </c>
      <c r="N118" s="969">
        <f>Import!L118</f>
        <v>0</v>
      </c>
      <c r="O118" s="63"/>
      <c r="P118" s="63"/>
      <c r="Q118" s="63"/>
      <c r="R118" s="63"/>
      <c r="S118" s="63"/>
      <c r="T118" s="63"/>
      <c r="U118" s="63"/>
      <c r="V118" s="63"/>
    </row>
    <row r="119" spans="2:22" ht="15" customHeight="1">
      <c r="B119" s="1237" t="str">
        <f t="shared" si="2"/>
        <v/>
      </c>
      <c r="C119" s="598">
        <f>'Og s3a'!C121</f>
        <v>0</v>
      </c>
      <c r="D119" s="599">
        <f>'Og s3a'!F121</f>
        <v>0</v>
      </c>
      <c r="E119" s="562">
        <f>'Pak3 s3'!E119</f>
        <v>0</v>
      </c>
      <c r="F119" s="1218">
        <f>'Pak3 s3'!F119</f>
        <v>0</v>
      </c>
      <c r="G119" s="562">
        <f>'Pak3 s3'!G119</f>
        <v>0</v>
      </c>
      <c r="H119" s="1236" t="str">
        <f t="shared" si="3"/>
        <v/>
      </c>
      <c r="I119" s="594"/>
      <c r="J119" s="55"/>
      <c r="K119" s="502">
        <f>'Og s3a'!G121</f>
        <v>0</v>
      </c>
      <c r="L119" s="563">
        <f>'Og s3a'!D121</f>
        <v>0</v>
      </c>
      <c r="M119" s="968">
        <f>Import!K119</f>
        <v>0</v>
      </c>
      <c r="N119" s="969">
        <f>Import!L119</f>
        <v>0</v>
      </c>
      <c r="O119" s="63"/>
      <c r="P119" s="63"/>
      <c r="Q119" s="63"/>
      <c r="R119" s="63"/>
      <c r="S119" s="63"/>
      <c r="T119" s="63"/>
      <c r="U119" s="63"/>
      <c r="V119" s="63"/>
    </row>
    <row r="120" spans="2:22" ht="15" customHeight="1">
      <c r="B120" s="1237" t="str">
        <f t="shared" si="2"/>
        <v/>
      </c>
      <c r="C120" s="598">
        <f>'Og s3a'!C122</f>
        <v>0</v>
      </c>
      <c r="D120" s="599">
        <f>'Og s3a'!F122</f>
        <v>0</v>
      </c>
      <c r="E120" s="562">
        <f>'Pak3 s3'!E120</f>
        <v>0</v>
      </c>
      <c r="F120" s="1218">
        <f>'Pak3 s3'!F120</f>
        <v>0</v>
      </c>
      <c r="G120" s="562">
        <f>'Pak3 s3'!G120</f>
        <v>0</v>
      </c>
      <c r="H120" s="1236" t="str">
        <f t="shared" si="3"/>
        <v/>
      </c>
      <c r="I120" s="594"/>
      <c r="J120" s="55"/>
      <c r="K120" s="502">
        <f>'Og s3a'!G122</f>
        <v>0</v>
      </c>
      <c r="L120" s="563">
        <f>'Og s3a'!D122</f>
        <v>0</v>
      </c>
      <c r="M120" s="968">
        <f>Import!K120</f>
        <v>0</v>
      </c>
      <c r="N120" s="969">
        <f>Import!L120</f>
        <v>0</v>
      </c>
      <c r="O120" s="63"/>
      <c r="P120" s="63"/>
      <c r="Q120" s="63"/>
      <c r="R120" s="63"/>
      <c r="S120" s="63"/>
      <c r="T120" s="63"/>
      <c r="U120" s="63"/>
      <c r="V120" s="63"/>
    </row>
    <row r="121" spans="2:22" ht="15" customHeight="1">
      <c r="B121" s="1237" t="str">
        <f t="shared" si="2"/>
        <v/>
      </c>
      <c r="C121" s="598">
        <f>'Og s3a'!C123</f>
        <v>0</v>
      </c>
      <c r="D121" s="599">
        <f>'Og s3a'!F123</f>
        <v>0</v>
      </c>
      <c r="E121" s="562">
        <f>'Pak3 s3'!E121</f>
        <v>0</v>
      </c>
      <c r="F121" s="1218">
        <f>'Pak3 s3'!F121</f>
        <v>0</v>
      </c>
      <c r="G121" s="562">
        <f>'Pak3 s3'!G121</f>
        <v>0</v>
      </c>
      <c r="H121" s="1236" t="str">
        <f t="shared" si="3"/>
        <v/>
      </c>
      <c r="I121" s="594"/>
      <c r="J121" s="55"/>
      <c r="K121" s="502">
        <f>'Og s3a'!G123</f>
        <v>0</v>
      </c>
      <c r="L121" s="563">
        <f>'Og s3a'!D123</f>
        <v>0</v>
      </c>
      <c r="M121" s="968">
        <f>Import!K121</f>
        <v>0</v>
      </c>
      <c r="N121" s="969">
        <f>Import!L121</f>
        <v>0</v>
      </c>
      <c r="O121" s="63"/>
      <c r="P121" s="63"/>
      <c r="Q121" s="63"/>
      <c r="R121" s="63"/>
      <c r="S121" s="63"/>
      <c r="T121" s="63"/>
      <c r="U121" s="63"/>
      <c r="V121" s="63"/>
    </row>
    <row r="122" spans="2:22" ht="15" customHeight="1">
      <c r="B122" s="1237" t="str">
        <f t="shared" si="2"/>
        <v/>
      </c>
      <c r="C122" s="598">
        <f>'Og s3a'!C124</f>
        <v>0</v>
      </c>
      <c r="D122" s="599">
        <f>'Og s3a'!F124</f>
        <v>0</v>
      </c>
      <c r="E122" s="562">
        <f>'Pak3 s3'!E122</f>
        <v>0</v>
      </c>
      <c r="F122" s="1218">
        <f>'Pak3 s3'!F122</f>
        <v>0</v>
      </c>
      <c r="G122" s="562">
        <f>'Pak3 s3'!G122</f>
        <v>0</v>
      </c>
      <c r="H122" s="1236" t="str">
        <f t="shared" si="3"/>
        <v/>
      </c>
      <c r="I122" s="594"/>
      <c r="J122" s="55"/>
      <c r="K122" s="502">
        <f>'Og s3a'!G124</f>
        <v>0</v>
      </c>
      <c r="L122" s="563">
        <f>'Og s3a'!D124</f>
        <v>0</v>
      </c>
      <c r="M122" s="968">
        <f>Import!K122</f>
        <v>0</v>
      </c>
      <c r="N122" s="969">
        <f>Import!L122</f>
        <v>0</v>
      </c>
      <c r="O122" s="63"/>
      <c r="P122" s="63"/>
      <c r="Q122" s="63"/>
      <c r="R122" s="63"/>
      <c r="S122" s="63"/>
      <c r="T122" s="63"/>
      <c r="U122" s="63"/>
      <c r="V122" s="63"/>
    </row>
    <row r="123" spans="2:22" ht="15" customHeight="1">
      <c r="B123" s="1237" t="str">
        <f t="shared" si="2"/>
        <v/>
      </c>
      <c r="C123" s="598">
        <f>'Og s3a'!C125</f>
        <v>0</v>
      </c>
      <c r="D123" s="599">
        <f>'Og s3a'!F125</f>
        <v>0</v>
      </c>
      <c r="E123" s="562">
        <f>'Pak3 s3'!E123</f>
        <v>0</v>
      </c>
      <c r="F123" s="1218">
        <f>'Pak3 s3'!F123</f>
        <v>0</v>
      </c>
      <c r="G123" s="562">
        <f>'Pak3 s3'!G123</f>
        <v>0</v>
      </c>
      <c r="H123" s="1236" t="str">
        <f t="shared" si="3"/>
        <v/>
      </c>
      <c r="I123" s="594"/>
      <c r="J123" s="55"/>
      <c r="K123" s="502">
        <f>'Og s3a'!G125</f>
        <v>0</v>
      </c>
      <c r="L123" s="563">
        <f>'Og s3a'!D125</f>
        <v>0</v>
      </c>
      <c r="M123" s="968">
        <f>Import!K123</f>
        <v>0</v>
      </c>
      <c r="N123" s="969">
        <f>Import!L123</f>
        <v>0</v>
      </c>
      <c r="O123" s="63"/>
      <c r="P123" s="63"/>
      <c r="Q123" s="63"/>
      <c r="R123" s="63"/>
      <c r="S123" s="63"/>
      <c r="T123" s="63"/>
      <c r="U123" s="63"/>
      <c r="V123" s="63"/>
    </row>
    <row r="124" spans="2:22" ht="15" customHeight="1">
      <c r="B124" s="1237" t="str">
        <f t="shared" si="2"/>
        <v/>
      </c>
      <c r="C124" s="598">
        <f>'Og s3a'!C126</f>
        <v>0</v>
      </c>
      <c r="D124" s="599">
        <f>'Og s3a'!F126</f>
        <v>0</v>
      </c>
      <c r="E124" s="562">
        <f>'Pak3 s3'!E124</f>
        <v>0</v>
      </c>
      <c r="F124" s="1218">
        <f>'Pak3 s3'!F124</f>
        <v>0</v>
      </c>
      <c r="G124" s="562">
        <f>'Pak3 s3'!G124</f>
        <v>0</v>
      </c>
      <c r="H124" s="1236" t="str">
        <f t="shared" si="3"/>
        <v/>
      </c>
      <c r="I124" s="594"/>
      <c r="J124" s="55"/>
      <c r="K124" s="502">
        <f>'Og s3a'!G126</f>
        <v>0</v>
      </c>
      <c r="L124" s="563">
        <f>'Og s3a'!D126</f>
        <v>0</v>
      </c>
      <c r="M124" s="968">
        <f>Import!K124</f>
        <v>0</v>
      </c>
      <c r="N124" s="969">
        <f>Import!L124</f>
        <v>0</v>
      </c>
      <c r="O124" s="63"/>
      <c r="P124" s="63"/>
      <c r="Q124" s="63"/>
      <c r="R124" s="63"/>
      <c r="S124" s="63"/>
      <c r="T124" s="63"/>
      <c r="U124" s="63"/>
      <c r="V124" s="63"/>
    </row>
    <row r="125" spans="2:22" ht="15" customHeight="1">
      <c r="B125" s="1237" t="str">
        <f t="shared" si="2"/>
        <v/>
      </c>
      <c r="C125" s="598">
        <f>'Og s3a'!C127</f>
        <v>0</v>
      </c>
      <c r="D125" s="599">
        <f>'Og s3a'!F127</f>
        <v>0</v>
      </c>
      <c r="E125" s="562">
        <f>'Pak3 s3'!E125</f>
        <v>0</v>
      </c>
      <c r="F125" s="1218">
        <f>'Pak3 s3'!F125</f>
        <v>0</v>
      </c>
      <c r="G125" s="562">
        <f>'Pak3 s3'!G125</f>
        <v>0</v>
      </c>
      <c r="H125" s="1236" t="str">
        <f t="shared" si="3"/>
        <v/>
      </c>
      <c r="I125" s="594"/>
      <c r="J125" s="55"/>
      <c r="K125" s="502">
        <f>'Og s3a'!G127</f>
        <v>0</v>
      </c>
      <c r="L125" s="563">
        <f>'Og s3a'!D127</f>
        <v>0</v>
      </c>
      <c r="M125" s="968">
        <f>Import!K125</f>
        <v>0</v>
      </c>
      <c r="N125" s="969">
        <f>Import!L125</f>
        <v>0</v>
      </c>
      <c r="O125" s="63"/>
      <c r="P125" s="63"/>
      <c r="Q125" s="63"/>
      <c r="R125" s="63"/>
      <c r="S125" s="63"/>
      <c r="T125" s="63"/>
      <c r="U125" s="63"/>
      <c r="V125" s="63"/>
    </row>
    <row r="126" spans="2:22" ht="15" customHeight="1">
      <c r="B126" s="1237" t="str">
        <f t="shared" si="2"/>
        <v/>
      </c>
      <c r="C126" s="598">
        <f>'Og s3a'!C128</f>
        <v>0</v>
      </c>
      <c r="D126" s="599">
        <f>'Og s3a'!F128</f>
        <v>0</v>
      </c>
      <c r="E126" s="562">
        <f>'Pak3 s3'!E126</f>
        <v>0</v>
      </c>
      <c r="F126" s="1218">
        <f>'Pak3 s3'!F126</f>
        <v>0</v>
      </c>
      <c r="G126" s="562">
        <f>'Pak3 s3'!G126</f>
        <v>0</v>
      </c>
      <c r="H126" s="1236" t="str">
        <f t="shared" si="3"/>
        <v/>
      </c>
      <c r="I126" s="594"/>
      <c r="J126" s="55"/>
      <c r="K126" s="502">
        <f>'Og s3a'!G128</f>
        <v>0</v>
      </c>
      <c r="L126" s="563">
        <f>'Og s3a'!D128</f>
        <v>0</v>
      </c>
      <c r="M126" s="968">
        <f>Import!K126</f>
        <v>0</v>
      </c>
      <c r="N126" s="969">
        <f>Import!L126</f>
        <v>0</v>
      </c>
      <c r="O126" s="63"/>
      <c r="P126" s="63"/>
      <c r="Q126" s="63"/>
      <c r="R126" s="63"/>
      <c r="S126" s="63"/>
      <c r="T126" s="63"/>
      <c r="U126" s="63"/>
      <c r="V126" s="63"/>
    </row>
    <row r="127" spans="2:22" ht="15" customHeight="1">
      <c r="B127" s="1237" t="str">
        <f t="shared" si="2"/>
        <v/>
      </c>
      <c r="C127" s="598">
        <f>'Og s3a'!C129</f>
        <v>0</v>
      </c>
      <c r="D127" s="599">
        <f>'Og s3a'!F129</f>
        <v>0</v>
      </c>
      <c r="E127" s="562">
        <f>'Pak3 s3'!E127</f>
        <v>0</v>
      </c>
      <c r="F127" s="1218">
        <f>'Pak3 s3'!F127</f>
        <v>0</v>
      </c>
      <c r="G127" s="562">
        <f>'Pak3 s3'!G127</f>
        <v>0</v>
      </c>
      <c r="H127" s="1236" t="str">
        <f t="shared" si="3"/>
        <v/>
      </c>
      <c r="I127" s="594"/>
      <c r="J127" s="55"/>
      <c r="K127" s="502">
        <f>'Og s3a'!G129</f>
        <v>0</v>
      </c>
      <c r="L127" s="563">
        <f>'Og s3a'!D129</f>
        <v>0</v>
      </c>
      <c r="M127" s="968">
        <f>Import!K127</f>
        <v>0</v>
      </c>
      <c r="N127" s="969">
        <f>Import!L127</f>
        <v>0</v>
      </c>
      <c r="O127" s="63"/>
      <c r="P127" s="63"/>
      <c r="Q127" s="63"/>
      <c r="R127" s="63"/>
      <c r="S127" s="63"/>
      <c r="T127" s="63"/>
      <c r="U127" s="63"/>
      <c r="V127" s="63"/>
    </row>
    <row r="128" spans="2:22" ht="15" customHeight="1">
      <c r="B128" s="1237" t="str">
        <f t="shared" si="2"/>
        <v/>
      </c>
      <c r="C128" s="598">
        <f>'Og s3a'!C130</f>
        <v>0</v>
      </c>
      <c r="D128" s="599">
        <f>'Og s3a'!F130</f>
        <v>0</v>
      </c>
      <c r="E128" s="562">
        <f>'Pak3 s3'!E128</f>
        <v>0</v>
      </c>
      <c r="F128" s="1218">
        <f>'Pak3 s3'!F128</f>
        <v>0</v>
      </c>
      <c r="G128" s="562">
        <f>'Pak3 s3'!G128</f>
        <v>0</v>
      </c>
      <c r="H128" s="1236" t="str">
        <f t="shared" si="3"/>
        <v/>
      </c>
      <c r="I128" s="594"/>
      <c r="J128" s="55"/>
      <c r="K128" s="502">
        <f>'Og s3a'!G130</f>
        <v>0</v>
      </c>
      <c r="L128" s="563">
        <f>'Og s3a'!D130</f>
        <v>0</v>
      </c>
      <c r="M128" s="968">
        <f>Import!K128</f>
        <v>0</v>
      </c>
      <c r="N128" s="969">
        <f>Import!L128</f>
        <v>0</v>
      </c>
      <c r="O128" s="63"/>
      <c r="P128" s="63"/>
      <c r="Q128" s="63"/>
      <c r="R128" s="63"/>
      <c r="S128" s="63"/>
      <c r="T128" s="63"/>
      <c r="U128" s="63"/>
      <c r="V128" s="63"/>
    </row>
    <row r="129" spans="2:22" ht="15" customHeight="1">
      <c r="B129" s="1237" t="str">
        <f t="shared" si="2"/>
        <v/>
      </c>
      <c r="C129" s="598">
        <f>'Og s3a'!C131</f>
        <v>0</v>
      </c>
      <c r="D129" s="599">
        <f>'Og s3a'!F131</f>
        <v>0</v>
      </c>
      <c r="E129" s="562">
        <f>'Pak3 s3'!E129</f>
        <v>0</v>
      </c>
      <c r="F129" s="1218">
        <f>'Pak3 s3'!F129</f>
        <v>0</v>
      </c>
      <c r="G129" s="562">
        <f>'Pak3 s3'!G129</f>
        <v>0</v>
      </c>
      <c r="H129" s="1236" t="str">
        <f t="shared" si="3"/>
        <v/>
      </c>
      <c r="I129" s="594"/>
      <c r="J129" s="55"/>
      <c r="K129" s="502">
        <f>'Og s3a'!G131</f>
        <v>0</v>
      </c>
      <c r="L129" s="563">
        <f>'Og s3a'!D131</f>
        <v>0</v>
      </c>
      <c r="M129" s="968">
        <f>Import!K129</f>
        <v>0</v>
      </c>
      <c r="N129" s="969">
        <f>Import!L129</f>
        <v>0</v>
      </c>
      <c r="O129" s="63"/>
      <c r="P129" s="63"/>
      <c r="Q129" s="63"/>
      <c r="R129" s="63"/>
      <c r="S129" s="63"/>
      <c r="T129" s="63"/>
      <c r="U129" s="63"/>
      <c r="V129" s="63"/>
    </row>
    <row r="130" spans="2:22" ht="15" customHeight="1">
      <c r="B130" s="1237" t="str">
        <f t="shared" si="2"/>
        <v/>
      </c>
      <c r="C130" s="598">
        <f>'Og s3a'!C132</f>
        <v>0</v>
      </c>
      <c r="D130" s="599">
        <f>'Og s3a'!F132</f>
        <v>0</v>
      </c>
      <c r="E130" s="562">
        <f>'Pak3 s3'!E130</f>
        <v>0</v>
      </c>
      <c r="F130" s="1218">
        <f>'Pak3 s3'!F130</f>
        <v>0</v>
      </c>
      <c r="G130" s="562">
        <f>'Pak3 s3'!G130</f>
        <v>0</v>
      </c>
      <c r="H130" s="1236" t="str">
        <f t="shared" si="3"/>
        <v/>
      </c>
      <c r="I130" s="594"/>
      <c r="J130" s="55"/>
      <c r="K130" s="502">
        <f>'Og s3a'!G132</f>
        <v>0</v>
      </c>
      <c r="L130" s="563">
        <f>'Og s3a'!D132</f>
        <v>0</v>
      </c>
      <c r="M130" s="968">
        <f>Import!K130</f>
        <v>0</v>
      </c>
      <c r="N130" s="969">
        <f>Import!L130</f>
        <v>0</v>
      </c>
      <c r="O130" s="63"/>
      <c r="P130" s="63"/>
      <c r="Q130" s="63"/>
      <c r="R130" s="63"/>
      <c r="S130" s="63"/>
      <c r="T130" s="63"/>
      <c r="U130" s="63"/>
      <c r="V130" s="63"/>
    </row>
    <row r="131" spans="2:22" ht="15" customHeight="1">
      <c r="B131" s="1237" t="str">
        <f t="shared" si="2"/>
        <v/>
      </c>
      <c r="C131" s="598">
        <f>'Og s3a'!C133</f>
        <v>0</v>
      </c>
      <c r="D131" s="599">
        <f>'Og s3a'!F133</f>
        <v>0</v>
      </c>
      <c r="E131" s="562">
        <f>'Pak3 s3'!E131</f>
        <v>0</v>
      </c>
      <c r="F131" s="1218">
        <f>'Pak3 s3'!F131</f>
        <v>0</v>
      </c>
      <c r="G131" s="562">
        <f>'Pak3 s3'!G131</f>
        <v>0</v>
      </c>
      <c r="H131" s="1236" t="str">
        <f t="shared" si="3"/>
        <v/>
      </c>
      <c r="I131" s="594"/>
      <c r="J131" s="55"/>
      <c r="K131" s="502">
        <f>'Og s3a'!G133</f>
        <v>0</v>
      </c>
      <c r="L131" s="563">
        <f>'Og s3a'!D133</f>
        <v>0</v>
      </c>
      <c r="M131" s="968">
        <f>Import!K131</f>
        <v>0</v>
      </c>
      <c r="N131" s="969">
        <f>Import!L131</f>
        <v>0</v>
      </c>
      <c r="O131" s="63"/>
      <c r="P131" s="63"/>
      <c r="Q131" s="63"/>
      <c r="R131" s="63"/>
      <c r="S131" s="63"/>
      <c r="T131" s="63"/>
      <c r="U131" s="63"/>
      <c r="V131" s="63"/>
    </row>
    <row r="132" spans="2:22" ht="15" customHeight="1">
      <c r="B132" s="1237" t="str">
        <f t="shared" si="2"/>
        <v/>
      </c>
      <c r="C132" s="598">
        <f>'Og s3a'!C134</f>
        <v>0</v>
      </c>
      <c r="D132" s="599">
        <f>'Og s3a'!F134</f>
        <v>0</v>
      </c>
      <c r="E132" s="562">
        <f>'Pak3 s3'!E132</f>
        <v>0</v>
      </c>
      <c r="F132" s="1218">
        <f>'Pak3 s3'!F132</f>
        <v>0</v>
      </c>
      <c r="G132" s="562">
        <f>'Pak3 s3'!G132</f>
        <v>0</v>
      </c>
      <c r="H132" s="1236" t="str">
        <f t="shared" si="3"/>
        <v/>
      </c>
      <c r="I132" s="594"/>
      <c r="J132" s="55"/>
      <c r="K132" s="502">
        <f>'Og s3a'!G134</f>
        <v>0</v>
      </c>
      <c r="L132" s="563">
        <f>'Og s3a'!D134</f>
        <v>0</v>
      </c>
      <c r="M132" s="968">
        <f>Import!K132</f>
        <v>0</v>
      </c>
      <c r="N132" s="969">
        <f>Import!L132</f>
        <v>0</v>
      </c>
      <c r="O132" s="63"/>
      <c r="P132" s="63"/>
      <c r="Q132" s="63"/>
      <c r="R132" s="63"/>
      <c r="S132" s="63"/>
      <c r="T132" s="63"/>
      <c r="U132" s="63"/>
      <c r="V132" s="63"/>
    </row>
    <row r="133" spans="2:22" ht="15" customHeight="1">
      <c r="B133" s="1237" t="str">
        <f t="shared" ref="B133:B196" si="4">IF(D133&gt;0,"Wypełnione","")</f>
        <v/>
      </c>
      <c r="C133" s="598">
        <f>'Og s3a'!C135</f>
        <v>0</v>
      </c>
      <c r="D133" s="599">
        <f>'Og s3a'!F135</f>
        <v>0</v>
      </c>
      <c r="E133" s="562">
        <f>'Pak3 s3'!E133</f>
        <v>0</v>
      </c>
      <c r="F133" s="1218">
        <f>'Pak3 s3'!F133</f>
        <v>0</v>
      </c>
      <c r="G133" s="562">
        <f>'Pak3 s3'!G133</f>
        <v>0</v>
      </c>
      <c r="H133" s="1236" t="str">
        <f t="shared" ref="H133:H196" si="5">IF(AND(M133=0,N133=0),"",IF(AND(M133&gt;0,N133=0),M133,IF(AND(M133=0,N133&gt;0),N133,IF(AND(M133&gt;0,N133&gt;0),"Pak. 4 i 5 jednocześnie?"))))</f>
        <v/>
      </c>
      <c r="I133" s="594"/>
      <c r="J133" s="55"/>
      <c r="K133" s="502">
        <f>'Og s3a'!G135</f>
        <v>0</v>
      </c>
      <c r="L133" s="563">
        <f>'Og s3a'!D135</f>
        <v>0</v>
      </c>
      <c r="M133" s="968">
        <f>Import!K133</f>
        <v>0</v>
      </c>
      <c r="N133" s="969">
        <f>Import!L133</f>
        <v>0</v>
      </c>
      <c r="O133" s="63"/>
      <c r="P133" s="63"/>
      <c r="Q133" s="63"/>
      <c r="R133" s="63"/>
      <c r="S133" s="63"/>
      <c r="T133" s="63"/>
      <c r="U133" s="63"/>
      <c r="V133" s="63"/>
    </row>
    <row r="134" spans="2:22" ht="15" customHeight="1">
      <c r="B134" s="1237" t="str">
        <f t="shared" si="4"/>
        <v/>
      </c>
      <c r="C134" s="598">
        <f>'Og s3a'!C136</f>
        <v>0</v>
      </c>
      <c r="D134" s="599">
        <f>'Og s3a'!F136</f>
        <v>0</v>
      </c>
      <c r="E134" s="562">
        <f>'Pak3 s3'!E134</f>
        <v>0</v>
      </c>
      <c r="F134" s="1218">
        <f>'Pak3 s3'!F134</f>
        <v>0</v>
      </c>
      <c r="G134" s="562">
        <f>'Pak3 s3'!G134</f>
        <v>0</v>
      </c>
      <c r="H134" s="1236" t="str">
        <f t="shared" si="5"/>
        <v/>
      </c>
      <c r="I134" s="594"/>
      <c r="J134" s="55"/>
      <c r="K134" s="502">
        <f>'Og s3a'!G136</f>
        <v>0</v>
      </c>
      <c r="L134" s="563">
        <f>'Og s3a'!D136</f>
        <v>0</v>
      </c>
      <c r="M134" s="968">
        <f>Import!K134</f>
        <v>0</v>
      </c>
      <c r="N134" s="969">
        <f>Import!L134</f>
        <v>0</v>
      </c>
      <c r="O134" s="63"/>
      <c r="P134" s="63"/>
      <c r="Q134" s="63"/>
      <c r="R134" s="63"/>
      <c r="S134" s="63"/>
      <c r="T134" s="63"/>
      <c r="U134" s="63"/>
      <c r="V134" s="63"/>
    </row>
    <row r="135" spans="2:22" ht="15" customHeight="1">
      <c r="B135" s="1237" t="str">
        <f t="shared" si="4"/>
        <v/>
      </c>
      <c r="C135" s="598">
        <f>'Og s3a'!C137</f>
        <v>0</v>
      </c>
      <c r="D135" s="599">
        <f>'Og s3a'!F137</f>
        <v>0</v>
      </c>
      <c r="E135" s="562">
        <f>'Pak3 s3'!E135</f>
        <v>0</v>
      </c>
      <c r="F135" s="1218">
        <f>'Pak3 s3'!F135</f>
        <v>0</v>
      </c>
      <c r="G135" s="562">
        <f>'Pak3 s3'!G135</f>
        <v>0</v>
      </c>
      <c r="H135" s="1236" t="str">
        <f t="shared" si="5"/>
        <v/>
      </c>
      <c r="I135" s="594"/>
      <c r="J135" s="55"/>
      <c r="K135" s="502">
        <f>'Og s3a'!G137</f>
        <v>0</v>
      </c>
      <c r="L135" s="563">
        <f>'Og s3a'!D137</f>
        <v>0</v>
      </c>
      <c r="M135" s="968">
        <f>Import!K135</f>
        <v>0</v>
      </c>
      <c r="N135" s="969">
        <f>Import!L135</f>
        <v>0</v>
      </c>
      <c r="O135" s="63"/>
      <c r="P135" s="63"/>
      <c r="Q135" s="63"/>
      <c r="R135" s="63"/>
      <c r="S135" s="63"/>
      <c r="T135" s="63"/>
      <c r="U135" s="63"/>
      <c r="V135" s="63"/>
    </row>
    <row r="136" spans="2:22" ht="15" customHeight="1">
      <c r="B136" s="1237" t="str">
        <f t="shared" si="4"/>
        <v/>
      </c>
      <c r="C136" s="598">
        <f>'Og s3a'!C138</f>
        <v>0</v>
      </c>
      <c r="D136" s="599">
        <f>'Og s3a'!F138</f>
        <v>0</v>
      </c>
      <c r="E136" s="562">
        <f>'Pak3 s3'!E136</f>
        <v>0</v>
      </c>
      <c r="F136" s="1218">
        <f>'Pak3 s3'!F136</f>
        <v>0</v>
      </c>
      <c r="G136" s="562">
        <f>'Pak3 s3'!G136</f>
        <v>0</v>
      </c>
      <c r="H136" s="1236" t="str">
        <f t="shared" si="5"/>
        <v/>
      </c>
      <c r="I136" s="594"/>
      <c r="J136" s="55"/>
      <c r="K136" s="502">
        <f>'Og s3a'!G138</f>
        <v>0</v>
      </c>
      <c r="L136" s="563">
        <f>'Og s3a'!D138</f>
        <v>0</v>
      </c>
      <c r="M136" s="968">
        <f>Import!K136</f>
        <v>0</v>
      </c>
      <c r="N136" s="969">
        <f>Import!L136</f>
        <v>0</v>
      </c>
      <c r="O136" s="63"/>
      <c r="P136" s="63"/>
      <c r="Q136" s="63"/>
      <c r="R136" s="63"/>
      <c r="S136" s="63"/>
      <c r="T136" s="63"/>
      <c r="U136" s="63"/>
      <c r="V136" s="63"/>
    </row>
    <row r="137" spans="2:22" ht="15" customHeight="1">
      <c r="B137" s="1237" t="str">
        <f t="shared" si="4"/>
        <v/>
      </c>
      <c r="C137" s="598">
        <f>'Og s3a'!C139</f>
        <v>0</v>
      </c>
      <c r="D137" s="599">
        <f>'Og s3a'!F139</f>
        <v>0</v>
      </c>
      <c r="E137" s="562">
        <f>'Pak3 s3'!E137</f>
        <v>0</v>
      </c>
      <c r="F137" s="1218">
        <f>'Pak3 s3'!F137</f>
        <v>0</v>
      </c>
      <c r="G137" s="562">
        <f>'Pak3 s3'!G137</f>
        <v>0</v>
      </c>
      <c r="H137" s="1236" t="str">
        <f t="shared" si="5"/>
        <v/>
      </c>
      <c r="I137" s="594"/>
      <c r="J137" s="55"/>
      <c r="K137" s="502">
        <f>'Og s3a'!G139</f>
        <v>0</v>
      </c>
      <c r="L137" s="563">
        <f>'Og s3a'!D139</f>
        <v>0</v>
      </c>
      <c r="M137" s="968">
        <f>Import!K137</f>
        <v>0</v>
      </c>
      <c r="N137" s="969">
        <f>Import!L137</f>
        <v>0</v>
      </c>
      <c r="O137" s="63"/>
      <c r="P137" s="63"/>
      <c r="Q137" s="63"/>
      <c r="R137" s="63"/>
      <c r="S137" s="63"/>
      <c r="T137" s="63"/>
      <c r="U137" s="63"/>
      <c r="V137" s="63"/>
    </row>
    <row r="138" spans="2:22" ht="15" customHeight="1">
      <c r="B138" s="1237" t="str">
        <f t="shared" si="4"/>
        <v/>
      </c>
      <c r="C138" s="598">
        <f>'Og s3a'!C140</f>
        <v>0</v>
      </c>
      <c r="D138" s="599">
        <f>'Og s3a'!F140</f>
        <v>0</v>
      </c>
      <c r="E138" s="562">
        <f>'Pak3 s3'!E138</f>
        <v>0</v>
      </c>
      <c r="F138" s="1218">
        <f>'Pak3 s3'!F138</f>
        <v>0</v>
      </c>
      <c r="G138" s="562">
        <f>'Pak3 s3'!G138</f>
        <v>0</v>
      </c>
      <c r="H138" s="1236" t="str">
        <f t="shared" si="5"/>
        <v/>
      </c>
      <c r="I138" s="594"/>
      <c r="J138" s="55"/>
      <c r="K138" s="502">
        <f>'Og s3a'!G140</f>
        <v>0</v>
      </c>
      <c r="L138" s="563">
        <f>'Og s3a'!D140</f>
        <v>0</v>
      </c>
      <c r="M138" s="968">
        <f>Import!K138</f>
        <v>0</v>
      </c>
      <c r="N138" s="969">
        <f>Import!L138</f>
        <v>0</v>
      </c>
      <c r="O138" s="63"/>
      <c r="P138" s="63"/>
      <c r="Q138" s="63"/>
      <c r="R138" s="63"/>
      <c r="S138" s="63"/>
      <c r="T138" s="63"/>
      <c r="U138" s="63"/>
      <c r="V138" s="63"/>
    </row>
    <row r="139" spans="2:22" ht="15" customHeight="1">
      <c r="B139" s="1237" t="str">
        <f t="shared" si="4"/>
        <v/>
      </c>
      <c r="C139" s="598">
        <f>'Og s3a'!C141</f>
        <v>0</v>
      </c>
      <c r="D139" s="599">
        <f>'Og s3a'!F141</f>
        <v>0</v>
      </c>
      <c r="E139" s="562">
        <f>'Pak3 s3'!E139</f>
        <v>0</v>
      </c>
      <c r="F139" s="1218">
        <f>'Pak3 s3'!F139</f>
        <v>0</v>
      </c>
      <c r="G139" s="562">
        <f>'Pak3 s3'!G139</f>
        <v>0</v>
      </c>
      <c r="H139" s="1236" t="str">
        <f t="shared" si="5"/>
        <v/>
      </c>
      <c r="I139" s="594"/>
      <c r="J139" s="55"/>
      <c r="K139" s="502">
        <f>'Og s3a'!G141</f>
        <v>0</v>
      </c>
      <c r="L139" s="563">
        <f>'Og s3a'!D141</f>
        <v>0</v>
      </c>
      <c r="M139" s="968">
        <f>Import!K139</f>
        <v>0</v>
      </c>
      <c r="N139" s="969">
        <f>Import!L139</f>
        <v>0</v>
      </c>
      <c r="O139" s="63"/>
      <c r="P139" s="63"/>
      <c r="Q139" s="63"/>
      <c r="R139" s="63"/>
      <c r="S139" s="63"/>
      <c r="T139" s="63"/>
      <c r="U139" s="63"/>
      <c r="V139" s="63"/>
    </row>
    <row r="140" spans="2:22" ht="15" customHeight="1">
      <c r="B140" s="1237" t="str">
        <f t="shared" si="4"/>
        <v/>
      </c>
      <c r="C140" s="598">
        <f>'Og s3a'!C142</f>
        <v>0</v>
      </c>
      <c r="D140" s="599">
        <f>'Og s3a'!F142</f>
        <v>0</v>
      </c>
      <c r="E140" s="562">
        <f>'Pak3 s3'!E140</f>
        <v>0</v>
      </c>
      <c r="F140" s="1218">
        <f>'Pak3 s3'!F140</f>
        <v>0</v>
      </c>
      <c r="G140" s="562">
        <f>'Pak3 s3'!G140</f>
        <v>0</v>
      </c>
      <c r="H140" s="1236" t="str">
        <f t="shared" si="5"/>
        <v/>
      </c>
      <c r="I140" s="594"/>
      <c r="J140" s="55"/>
      <c r="K140" s="502">
        <f>'Og s3a'!G142</f>
        <v>0</v>
      </c>
      <c r="L140" s="563">
        <f>'Og s3a'!D142</f>
        <v>0</v>
      </c>
      <c r="M140" s="968">
        <f>Import!K140</f>
        <v>0</v>
      </c>
      <c r="N140" s="969">
        <f>Import!L140</f>
        <v>0</v>
      </c>
      <c r="O140" s="63"/>
      <c r="P140" s="63"/>
      <c r="Q140" s="63"/>
      <c r="R140" s="63"/>
      <c r="S140" s="63"/>
      <c r="T140" s="63"/>
      <c r="U140" s="63"/>
      <c r="V140" s="63"/>
    </row>
    <row r="141" spans="2:22" ht="15" customHeight="1">
      <c r="B141" s="1237" t="str">
        <f t="shared" si="4"/>
        <v/>
      </c>
      <c r="C141" s="598">
        <f>'Og s3a'!C143</f>
        <v>0</v>
      </c>
      <c r="D141" s="599">
        <f>'Og s3a'!F143</f>
        <v>0</v>
      </c>
      <c r="E141" s="562">
        <f>'Pak3 s3'!E141</f>
        <v>0</v>
      </c>
      <c r="F141" s="1218">
        <f>'Pak3 s3'!F141</f>
        <v>0</v>
      </c>
      <c r="G141" s="562">
        <f>'Pak3 s3'!G141</f>
        <v>0</v>
      </c>
      <c r="H141" s="1236" t="str">
        <f t="shared" si="5"/>
        <v/>
      </c>
      <c r="I141" s="594"/>
      <c r="J141" s="55"/>
      <c r="K141" s="502">
        <f>'Og s3a'!G143</f>
        <v>0</v>
      </c>
      <c r="L141" s="563">
        <f>'Og s3a'!D143</f>
        <v>0</v>
      </c>
      <c r="M141" s="968">
        <f>Import!K141</f>
        <v>0</v>
      </c>
      <c r="N141" s="969">
        <f>Import!L141</f>
        <v>0</v>
      </c>
      <c r="O141" s="63"/>
      <c r="P141" s="63"/>
      <c r="Q141" s="63"/>
      <c r="R141" s="63"/>
      <c r="S141" s="63"/>
      <c r="T141" s="63"/>
      <c r="U141" s="63"/>
      <c r="V141" s="63"/>
    </row>
    <row r="142" spans="2:22" ht="15" customHeight="1">
      <c r="B142" s="1237" t="str">
        <f t="shared" si="4"/>
        <v/>
      </c>
      <c r="C142" s="598">
        <f>'Og s3a'!C144</f>
        <v>0</v>
      </c>
      <c r="D142" s="599">
        <f>'Og s3a'!F144</f>
        <v>0</v>
      </c>
      <c r="E142" s="562">
        <f>'Pak3 s3'!E142</f>
        <v>0</v>
      </c>
      <c r="F142" s="1218">
        <f>'Pak3 s3'!F142</f>
        <v>0</v>
      </c>
      <c r="G142" s="562">
        <f>'Pak3 s3'!G142</f>
        <v>0</v>
      </c>
      <c r="H142" s="1236" t="str">
        <f t="shared" si="5"/>
        <v/>
      </c>
      <c r="I142" s="594"/>
      <c r="J142" s="55"/>
      <c r="K142" s="502">
        <f>'Og s3a'!G144</f>
        <v>0</v>
      </c>
      <c r="L142" s="563">
        <f>'Og s3a'!D144</f>
        <v>0</v>
      </c>
      <c r="M142" s="968">
        <f>Import!K142</f>
        <v>0</v>
      </c>
      <c r="N142" s="969">
        <f>Import!L142</f>
        <v>0</v>
      </c>
      <c r="O142" s="63"/>
      <c r="P142" s="63"/>
      <c r="Q142" s="63"/>
      <c r="R142" s="63"/>
      <c r="S142" s="63"/>
      <c r="T142" s="63"/>
      <c r="U142" s="63"/>
      <c r="V142" s="63"/>
    </row>
    <row r="143" spans="2:22" ht="15" customHeight="1">
      <c r="B143" s="1237" t="str">
        <f t="shared" si="4"/>
        <v/>
      </c>
      <c r="C143" s="598">
        <f>'Og s3a'!C145</f>
        <v>0</v>
      </c>
      <c r="D143" s="599">
        <f>'Og s3a'!F145</f>
        <v>0</v>
      </c>
      <c r="E143" s="562">
        <f>'Pak3 s3'!E143</f>
        <v>0</v>
      </c>
      <c r="F143" s="1218">
        <f>'Pak3 s3'!F143</f>
        <v>0</v>
      </c>
      <c r="G143" s="562">
        <f>'Pak3 s3'!G143</f>
        <v>0</v>
      </c>
      <c r="H143" s="1236" t="str">
        <f t="shared" si="5"/>
        <v/>
      </c>
      <c r="I143" s="594"/>
      <c r="J143" s="55"/>
      <c r="K143" s="502">
        <f>'Og s3a'!G145</f>
        <v>0</v>
      </c>
      <c r="L143" s="563">
        <f>'Og s3a'!D145</f>
        <v>0</v>
      </c>
      <c r="M143" s="968">
        <f>Import!K143</f>
        <v>0</v>
      </c>
      <c r="N143" s="969">
        <f>Import!L143</f>
        <v>0</v>
      </c>
      <c r="O143" s="63"/>
      <c r="P143" s="63"/>
      <c r="Q143" s="63"/>
      <c r="R143" s="63"/>
      <c r="S143" s="63"/>
      <c r="T143" s="63"/>
      <c r="U143" s="63"/>
      <c r="V143" s="63"/>
    </row>
    <row r="144" spans="2:22" ht="15" customHeight="1">
      <c r="B144" s="1237" t="str">
        <f t="shared" si="4"/>
        <v/>
      </c>
      <c r="C144" s="598">
        <f>'Og s3a'!C146</f>
        <v>0</v>
      </c>
      <c r="D144" s="599">
        <f>'Og s3a'!F146</f>
        <v>0</v>
      </c>
      <c r="E144" s="562">
        <f>'Pak3 s3'!E144</f>
        <v>0</v>
      </c>
      <c r="F144" s="1218">
        <f>'Pak3 s3'!F144</f>
        <v>0</v>
      </c>
      <c r="G144" s="562">
        <f>'Pak3 s3'!G144</f>
        <v>0</v>
      </c>
      <c r="H144" s="1236" t="str">
        <f t="shared" si="5"/>
        <v/>
      </c>
      <c r="I144" s="594"/>
      <c r="J144" s="55"/>
      <c r="K144" s="502">
        <f>'Og s3a'!G146</f>
        <v>0</v>
      </c>
      <c r="L144" s="563">
        <f>'Og s3a'!D146</f>
        <v>0</v>
      </c>
      <c r="M144" s="968">
        <f>Import!K144</f>
        <v>0</v>
      </c>
      <c r="N144" s="969">
        <f>Import!L144</f>
        <v>0</v>
      </c>
      <c r="O144" s="63"/>
      <c r="P144" s="63"/>
      <c r="Q144" s="63"/>
      <c r="R144" s="63"/>
      <c r="S144" s="63"/>
      <c r="T144" s="63"/>
      <c r="U144" s="63"/>
      <c r="V144" s="63"/>
    </row>
    <row r="145" spans="2:22" ht="15" customHeight="1">
      <c r="B145" s="1237" t="str">
        <f t="shared" si="4"/>
        <v/>
      </c>
      <c r="C145" s="598">
        <f>'Og s3a'!C147</f>
        <v>0</v>
      </c>
      <c r="D145" s="599">
        <f>'Og s3a'!F147</f>
        <v>0</v>
      </c>
      <c r="E145" s="562">
        <f>'Pak3 s3'!E145</f>
        <v>0</v>
      </c>
      <c r="F145" s="1218">
        <f>'Pak3 s3'!F145</f>
        <v>0</v>
      </c>
      <c r="G145" s="562">
        <f>'Pak3 s3'!G145</f>
        <v>0</v>
      </c>
      <c r="H145" s="1236" t="str">
        <f t="shared" si="5"/>
        <v/>
      </c>
      <c r="I145" s="594"/>
      <c r="J145" s="55"/>
      <c r="K145" s="502">
        <f>'Og s3a'!G147</f>
        <v>0</v>
      </c>
      <c r="L145" s="563">
        <f>'Og s3a'!D147</f>
        <v>0</v>
      </c>
      <c r="M145" s="968">
        <f>Import!K145</f>
        <v>0</v>
      </c>
      <c r="N145" s="969">
        <f>Import!L145</f>
        <v>0</v>
      </c>
      <c r="O145" s="63"/>
      <c r="P145" s="63"/>
      <c r="Q145" s="63"/>
      <c r="R145" s="63"/>
      <c r="S145" s="63"/>
      <c r="T145" s="63"/>
      <c r="U145" s="63"/>
      <c r="V145" s="63"/>
    </row>
    <row r="146" spans="2:22" ht="15" customHeight="1">
      <c r="B146" s="1237" t="str">
        <f t="shared" si="4"/>
        <v/>
      </c>
      <c r="C146" s="598">
        <f>'Og s3a'!C148</f>
        <v>0</v>
      </c>
      <c r="D146" s="599">
        <f>'Og s3a'!F148</f>
        <v>0</v>
      </c>
      <c r="E146" s="562">
        <f>'Pak3 s3'!E146</f>
        <v>0</v>
      </c>
      <c r="F146" s="1218">
        <f>'Pak3 s3'!F146</f>
        <v>0</v>
      </c>
      <c r="G146" s="562">
        <f>'Pak3 s3'!G146</f>
        <v>0</v>
      </c>
      <c r="H146" s="1236" t="str">
        <f t="shared" si="5"/>
        <v/>
      </c>
      <c r="I146" s="594"/>
      <c r="J146" s="55"/>
      <c r="K146" s="502">
        <f>'Og s3a'!G148</f>
        <v>0</v>
      </c>
      <c r="L146" s="563">
        <f>'Og s3a'!D148</f>
        <v>0</v>
      </c>
      <c r="M146" s="968">
        <f>Import!K146</f>
        <v>0</v>
      </c>
      <c r="N146" s="969">
        <f>Import!L146</f>
        <v>0</v>
      </c>
      <c r="O146" s="63"/>
      <c r="P146" s="63"/>
      <c r="Q146" s="63"/>
      <c r="R146" s="63"/>
      <c r="S146" s="63"/>
      <c r="T146" s="63"/>
      <c r="U146" s="63"/>
      <c r="V146" s="63"/>
    </row>
    <row r="147" spans="2:22" ht="15" customHeight="1">
      <c r="B147" s="1237" t="str">
        <f t="shared" si="4"/>
        <v/>
      </c>
      <c r="C147" s="598">
        <f>'Og s3a'!C149</f>
        <v>0</v>
      </c>
      <c r="D147" s="599">
        <f>'Og s3a'!F149</f>
        <v>0</v>
      </c>
      <c r="E147" s="562">
        <f>'Pak3 s3'!E147</f>
        <v>0</v>
      </c>
      <c r="F147" s="1218">
        <f>'Pak3 s3'!F147</f>
        <v>0</v>
      </c>
      <c r="G147" s="562">
        <f>'Pak3 s3'!G147</f>
        <v>0</v>
      </c>
      <c r="H147" s="1236" t="str">
        <f t="shared" si="5"/>
        <v/>
      </c>
      <c r="I147" s="594"/>
      <c r="J147" s="55"/>
      <c r="K147" s="502">
        <f>'Og s3a'!G149</f>
        <v>0</v>
      </c>
      <c r="L147" s="563">
        <f>'Og s3a'!D149</f>
        <v>0</v>
      </c>
      <c r="M147" s="968">
        <f>Import!K147</f>
        <v>0</v>
      </c>
      <c r="N147" s="969">
        <f>Import!L147</f>
        <v>0</v>
      </c>
      <c r="O147" s="63"/>
      <c r="P147" s="63"/>
      <c r="Q147" s="63"/>
      <c r="R147" s="63"/>
      <c r="S147" s="63"/>
      <c r="T147" s="63"/>
      <c r="U147" s="63"/>
      <c r="V147" s="63"/>
    </row>
    <row r="148" spans="2:22" ht="15" customHeight="1">
      <c r="B148" s="1237" t="str">
        <f t="shared" si="4"/>
        <v/>
      </c>
      <c r="C148" s="598">
        <f>'Og s3a'!C150</f>
        <v>0</v>
      </c>
      <c r="D148" s="599">
        <f>'Og s3a'!F150</f>
        <v>0</v>
      </c>
      <c r="E148" s="562">
        <f>'Pak3 s3'!E148</f>
        <v>0</v>
      </c>
      <c r="F148" s="1218">
        <f>'Pak3 s3'!F148</f>
        <v>0</v>
      </c>
      <c r="G148" s="562">
        <f>'Pak3 s3'!G148</f>
        <v>0</v>
      </c>
      <c r="H148" s="1236" t="str">
        <f t="shared" si="5"/>
        <v/>
      </c>
      <c r="I148" s="594"/>
      <c r="J148" s="55"/>
      <c r="K148" s="502">
        <f>'Og s3a'!G150</f>
        <v>0</v>
      </c>
      <c r="L148" s="563">
        <f>'Og s3a'!D150</f>
        <v>0</v>
      </c>
      <c r="M148" s="968">
        <f>Import!K148</f>
        <v>0</v>
      </c>
      <c r="N148" s="969">
        <f>Import!L148</f>
        <v>0</v>
      </c>
      <c r="O148" s="63"/>
      <c r="P148" s="63"/>
      <c r="Q148" s="63"/>
      <c r="R148" s="63"/>
      <c r="S148" s="63"/>
      <c r="T148" s="63"/>
      <c r="U148" s="63"/>
      <c r="V148" s="63"/>
    </row>
    <row r="149" spans="2:22" ht="15" customHeight="1">
      <c r="B149" s="1237" t="str">
        <f t="shared" si="4"/>
        <v/>
      </c>
      <c r="C149" s="598">
        <f>'Og s3a'!C151</f>
        <v>0</v>
      </c>
      <c r="D149" s="599">
        <f>'Og s3a'!F151</f>
        <v>0</v>
      </c>
      <c r="E149" s="562">
        <f>'Pak3 s3'!E149</f>
        <v>0</v>
      </c>
      <c r="F149" s="1218">
        <f>'Pak3 s3'!F149</f>
        <v>0</v>
      </c>
      <c r="G149" s="562">
        <f>'Pak3 s3'!G149</f>
        <v>0</v>
      </c>
      <c r="H149" s="1236" t="str">
        <f t="shared" si="5"/>
        <v/>
      </c>
      <c r="I149" s="594"/>
      <c r="J149" s="55"/>
      <c r="K149" s="502">
        <f>'Og s3a'!G151</f>
        <v>0</v>
      </c>
      <c r="L149" s="563">
        <f>'Og s3a'!D151</f>
        <v>0</v>
      </c>
      <c r="M149" s="968">
        <f>Import!K149</f>
        <v>0</v>
      </c>
      <c r="N149" s="969">
        <f>Import!L149</f>
        <v>0</v>
      </c>
      <c r="O149" s="63"/>
      <c r="P149" s="63"/>
      <c r="Q149" s="63"/>
      <c r="R149" s="63"/>
      <c r="S149" s="63"/>
      <c r="T149" s="63"/>
      <c r="U149" s="63"/>
      <c r="V149" s="63"/>
    </row>
    <row r="150" spans="2:22" ht="15" customHeight="1">
      <c r="B150" s="1237" t="str">
        <f t="shared" si="4"/>
        <v/>
      </c>
      <c r="C150" s="598">
        <f>'Og s3a'!C152</f>
        <v>0</v>
      </c>
      <c r="D150" s="599">
        <f>'Og s3a'!F152</f>
        <v>0</v>
      </c>
      <c r="E150" s="562">
        <f>'Pak3 s3'!E150</f>
        <v>0</v>
      </c>
      <c r="F150" s="1218">
        <f>'Pak3 s3'!F150</f>
        <v>0</v>
      </c>
      <c r="G150" s="562">
        <f>'Pak3 s3'!G150</f>
        <v>0</v>
      </c>
      <c r="H150" s="1236" t="str">
        <f t="shared" si="5"/>
        <v/>
      </c>
      <c r="I150" s="594"/>
      <c r="J150" s="55"/>
      <c r="K150" s="502">
        <f>'Og s3a'!G152</f>
        <v>0</v>
      </c>
      <c r="L150" s="563">
        <f>'Og s3a'!D152</f>
        <v>0</v>
      </c>
      <c r="M150" s="968">
        <f>Import!K150</f>
        <v>0</v>
      </c>
      <c r="N150" s="969">
        <f>Import!L150</f>
        <v>0</v>
      </c>
      <c r="O150" s="63"/>
      <c r="P150" s="63"/>
      <c r="Q150" s="63"/>
      <c r="R150" s="63"/>
      <c r="S150" s="63"/>
      <c r="T150" s="63"/>
      <c r="U150" s="63"/>
      <c r="V150" s="63"/>
    </row>
    <row r="151" spans="2:22" ht="15" customHeight="1">
      <c r="B151" s="1237" t="str">
        <f t="shared" si="4"/>
        <v/>
      </c>
      <c r="C151" s="598">
        <f>'Og s3a'!C153</f>
        <v>0</v>
      </c>
      <c r="D151" s="599">
        <f>'Og s3a'!F153</f>
        <v>0</v>
      </c>
      <c r="E151" s="562">
        <f>'Pak3 s3'!E151</f>
        <v>0</v>
      </c>
      <c r="F151" s="1218">
        <f>'Pak3 s3'!F151</f>
        <v>0</v>
      </c>
      <c r="G151" s="562">
        <f>'Pak3 s3'!G151</f>
        <v>0</v>
      </c>
      <c r="H151" s="1236" t="str">
        <f t="shared" si="5"/>
        <v/>
      </c>
      <c r="I151" s="594"/>
      <c r="J151" s="55"/>
      <c r="K151" s="502">
        <f>'Og s3a'!G153</f>
        <v>0</v>
      </c>
      <c r="L151" s="563">
        <f>'Og s3a'!D153</f>
        <v>0</v>
      </c>
      <c r="M151" s="968">
        <f>Import!K151</f>
        <v>0</v>
      </c>
      <c r="N151" s="969">
        <f>Import!L151</f>
        <v>0</v>
      </c>
      <c r="O151" s="63"/>
      <c r="P151" s="63"/>
      <c r="Q151" s="63"/>
      <c r="R151" s="63"/>
      <c r="S151" s="63"/>
      <c r="T151" s="63"/>
      <c r="U151" s="63"/>
      <c r="V151" s="63"/>
    </row>
    <row r="152" spans="2:22" ht="15" customHeight="1">
      <c r="B152" s="1237" t="str">
        <f t="shared" si="4"/>
        <v/>
      </c>
      <c r="C152" s="598">
        <f>'Og s3a'!C154</f>
        <v>0</v>
      </c>
      <c r="D152" s="599">
        <f>'Og s3a'!F154</f>
        <v>0</v>
      </c>
      <c r="E152" s="562">
        <f>'Pak3 s3'!E152</f>
        <v>0</v>
      </c>
      <c r="F152" s="1218">
        <f>'Pak3 s3'!F152</f>
        <v>0</v>
      </c>
      <c r="G152" s="562">
        <f>'Pak3 s3'!G152</f>
        <v>0</v>
      </c>
      <c r="H152" s="1236" t="str">
        <f t="shared" si="5"/>
        <v/>
      </c>
      <c r="I152" s="594"/>
      <c r="J152" s="55"/>
      <c r="K152" s="502">
        <f>'Og s3a'!G154</f>
        <v>0</v>
      </c>
      <c r="L152" s="563">
        <f>'Og s3a'!D154</f>
        <v>0</v>
      </c>
      <c r="M152" s="968">
        <f>Import!K152</f>
        <v>0</v>
      </c>
      <c r="N152" s="969">
        <f>Import!L152</f>
        <v>0</v>
      </c>
      <c r="O152" s="63"/>
      <c r="P152" s="63"/>
      <c r="Q152" s="63"/>
      <c r="R152" s="63"/>
      <c r="S152" s="63"/>
      <c r="T152" s="63"/>
      <c r="U152" s="63"/>
      <c r="V152" s="63"/>
    </row>
    <row r="153" spans="2:22" ht="15" customHeight="1">
      <c r="B153" s="1237" t="str">
        <f t="shared" si="4"/>
        <v/>
      </c>
      <c r="C153" s="598">
        <f>'Og s3a'!C155</f>
        <v>0</v>
      </c>
      <c r="D153" s="599">
        <f>'Og s3a'!F155</f>
        <v>0</v>
      </c>
      <c r="E153" s="562">
        <f>'Pak3 s3'!E153</f>
        <v>0</v>
      </c>
      <c r="F153" s="1218">
        <f>'Pak3 s3'!F153</f>
        <v>0</v>
      </c>
      <c r="G153" s="562">
        <f>'Pak3 s3'!G153</f>
        <v>0</v>
      </c>
      <c r="H153" s="1236" t="str">
        <f t="shared" si="5"/>
        <v/>
      </c>
      <c r="I153" s="594"/>
      <c r="J153" s="55"/>
      <c r="K153" s="502">
        <f>'Og s3a'!G155</f>
        <v>0</v>
      </c>
      <c r="L153" s="563">
        <f>'Og s3a'!D155</f>
        <v>0</v>
      </c>
      <c r="M153" s="968">
        <f>Import!K153</f>
        <v>0</v>
      </c>
      <c r="N153" s="969">
        <f>Import!L153</f>
        <v>0</v>
      </c>
      <c r="O153" s="63"/>
      <c r="P153" s="63"/>
      <c r="Q153" s="63"/>
      <c r="R153" s="63"/>
      <c r="S153" s="63"/>
      <c r="T153" s="63"/>
      <c r="U153" s="63"/>
      <c r="V153" s="63"/>
    </row>
    <row r="154" spans="2:22" ht="15" customHeight="1">
      <c r="B154" s="1237" t="str">
        <f t="shared" si="4"/>
        <v/>
      </c>
      <c r="C154" s="598">
        <f>'Og s3a'!C156</f>
        <v>0</v>
      </c>
      <c r="D154" s="599">
        <f>'Og s3a'!F156</f>
        <v>0</v>
      </c>
      <c r="E154" s="562">
        <f>'Pak3 s3'!E154</f>
        <v>0</v>
      </c>
      <c r="F154" s="1218">
        <f>'Pak3 s3'!F154</f>
        <v>0</v>
      </c>
      <c r="G154" s="562">
        <f>'Pak3 s3'!G154</f>
        <v>0</v>
      </c>
      <c r="H154" s="1236" t="str">
        <f t="shared" si="5"/>
        <v/>
      </c>
      <c r="I154" s="594"/>
      <c r="J154" s="55"/>
      <c r="K154" s="502">
        <f>'Og s3a'!G156</f>
        <v>0</v>
      </c>
      <c r="L154" s="563">
        <f>'Og s3a'!D156</f>
        <v>0</v>
      </c>
      <c r="M154" s="968">
        <f>Import!K154</f>
        <v>0</v>
      </c>
      <c r="N154" s="969">
        <f>Import!L154</f>
        <v>0</v>
      </c>
      <c r="O154" s="63"/>
      <c r="P154" s="63"/>
      <c r="Q154" s="63"/>
      <c r="R154" s="63"/>
      <c r="S154" s="63"/>
      <c r="T154" s="63"/>
      <c r="U154" s="63"/>
      <c r="V154" s="63"/>
    </row>
    <row r="155" spans="2:22" ht="15" customHeight="1">
      <c r="B155" s="1237" t="str">
        <f t="shared" si="4"/>
        <v/>
      </c>
      <c r="C155" s="598">
        <f>'Og s3a'!C157</f>
        <v>0</v>
      </c>
      <c r="D155" s="599">
        <f>'Og s3a'!F157</f>
        <v>0</v>
      </c>
      <c r="E155" s="562">
        <f>'Pak3 s3'!E155</f>
        <v>0</v>
      </c>
      <c r="F155" s="1218">
        <f>'Pak3 s3'!F155</f>
        <v>0</v>
      </c>
      <c r="G155" s="562">
        <f>'Pak3 s3'!G155</f>
        <v>0</v>
      </c>
      <c r="H155" s="1236" t="str">
        <f t="shared" si="5"/>
        <v/>
      </c>
      <c r="I155" s="594"/>
      <c r="J155" s="55"/>
      <c r="K155" s="502">
        <f>'Og s3a'!G157</f>
        <v>0</v>
      </c>
      <c r="L155" s="563">
        <f>'Og s3a'!D157</f>
        <v>0</v>
      </c>
      <c r="M155" s="968">
        <f>Import!K155</f>
        <v>0</v>
      </c>
      <c r="N155" s="969">
        <f>Import!L155</f>
        <v>0</v>
      </c>
      <c r="O155" s="63"/>
      <c r="P155" s="63"/>
      <c r="Q155" s="63"/>
      <c r="R155" s="63"/>
      <c r="S155" s="63"/>
      <c r="T155" s="63"/>
      <c r="U155" s="63"/>
      <c r="V155" s="63"/>
    </row>
    <row r="156" spans="2:22" ht="15" customHeight="1">
      <c r="B156" s="1237" t="str">
        <f t="shared" si="4"/>
        <v/>
      </c>
      <c r="C156" s="598">
        <f>'Og s3a'!C158</f>
        <v>0</v>
      </c>
      <c r="D156" s="599">
        <f>'Og s3a'!F158</f>
        <v>0</v>
      </c>
      <c r="E156" s="562">
        <f>'Pak3 s3'!E156</f>
        <v>0</v>
      </c>
      <c r="F156" s="1218">
        <f>'Pak3 s3'!F156</f>
        <v>0</v>
      </c>
      <c r="G156" s="562">
        <f>'Pak3 s3'!G156</f>
        <v>0</v>
      </c>
      <c r="H156" s="1236" t="str">
        <f t="shared" si="5"/>
        <v/>
      </c>
      <c r="I156" s="594"/>
      <c r="J156" s="55"/>
      <c r="K156" s="502">
        <f>'Og s3a'!G158</f>
        <v>0</v>
      </c>
      <c r="L156" s="563">
        <f>'Og s3a'!D158</f>
        <v>0</v>
      </c>
      <c r="M156" s="968">
        <f>Import!K156</f>
        <v>0</v>
      </c>
      <c r="N156" s="969">
        <f>Import!L156</f>
        <v>0</v>
      </c>
      <c r="O156" s="63"/>
      <c r="P156" s="63"/>
      <c r="Q156" s="63"/>
      <c r="R156" s="63"/>
      <c r="S156" s="63"/>
      <c r="T156" s="63"/>
      <c r="U156" s="63"/>
      <c r="V156" s="63"/>
    </row>
    <row r="157" spans="2:22" ht="15" customHeight="1">
      <c r="B157" s="1237" t="str">
        <f t="shared" si="4"/>
        <v/>
      </c>
      <c r="C157" s="598">
        <f>'Og s3a'!C159</f>
        <v>0</v>
      </c>
      <c r="D157" s="599">
        <f>'Og s3a'!F159</f>
        <v>0</v>
      </c>
      <c r="E157" s="562">
        <f>'Pak3 s3'!E157</f>
        <v>0</v>
      </c>
      <c r="F157" s="1218">
        <f>'Pak3 s3'!F157</f>
        <v>0</v>
      </c>
      <c r="G157" s="562">
        <f>'Pak3 s3'!G157</f>
        <v>0</v>
      </c>
      <c r="H157" s="1236" t="str">
        <f t="shared" si="5"/>
        <v/>
      </c>
      <c r="I157" s="594"/>
      <c r="J157" s="55"/>
      <c r="K157" s="502">
        <f>'Og s3a'!G159</f>
        <v>0</v>
      </c>
      <c r="L157" s="563">
        <f>'Og s3a'!D159</f>
        <v>0</v>
      </c>
      <c r="M157" s="968">
        <f>Import!K157</f>
        <v>0</v>
      </c>
      <c r="N157" s="969">
        <f>Import!L157</f>
        <v>0</v>
      </c>
      <c r="O157" s="63"/>
      <c r="P157" s="63"/>
      <c r="Q157" s="63"/>
      <c r="R157" s="63"/>
      <c r="S157" s="63"/>
      <c r="T157" s="63"/>
      <c r="U157" s="63"/>
      <c r="V157" s="63"/>
    </row>
    <row r="158" spans="2:22" ht="15" customHeight="1">
      <c r="B158" s="1237" t="str">
        <f t="shared" si="4"/>
        <v/>
      </c>
      <c r="C158" s="598">
        <f>'Og s3a'!C160</f>
        <v>0</v>
      </c>
      <c r="D158" s="599">
        <f>'Og s3a'!F160</f>
        <v>0</v>
      </c>
      <c r="E158" s="562">
        <f>'Pak3 s3'!E158</f>
        <v>0</v>
      </c>
      <c r="F158" s="1218">
        <f>'Pak3 s3'!F158</f>
        <v>0</v>
      </c>
      <c r="G158" s="562">
        <f>'Pak3 s3'!G158</f>
        <v>0</v>
      </c>
      <c r="H158" s="1236" t="str">
        <f t="shared" si="5"/>
        <v/>
      </c>
      <c r="I158" s="594"/>
      <c r="J158" s="55"/>
      <c r="K158" s="502">
        <f>'Og s3a'!G160</f>
        <v>0</v>
      </c>
      <c r="L158" s="563">
        <f>'Og s3a'!D160</f>
        <v>0</v>
      </c>
      <c r="M158" s="968">
        <f>Import!K158</f>
        <v>0</v>
      </c>
      <c r="N158" s="969">
        <f>Import!L158</f>
        <v>0</v>
      </c>
      <c r="O158" s="63"/>
      <c r="P158" s="63"/>
      <c r="Q158" s="63"/>
      <c r="R158" s="63"/>
      <c r="S158" s="63"/>
      <c r="T158" s="63"/>
      <c r="U158" s="63"/>
      <c r="V158" s="63"/>
    </row>
    <row r="159" spans="2:22" ht="15" customHeight="1">
      <c r="B159" s="1237" t="str">
        <f t="shared" si="4"/>
        <v/>
      </c>
      <c r="C159" s="598">
        <f>'Og s3a'!C161</f>
        <v>0</v>
      </c>
      <c r="D159" s="599">
        <f>'Og s3a'!F161</f>
        <v>0</v>
      </c>
      <c r="E159" s="562">
        <f>'Pak3 s3'!E159</f>
        <v>0</v>
      </c>
      <c r="F159" s="1218">
        <f>'Pak3 s3'!F159</f>
        <v>0</v>
      </c>
      <c r="G159" s="562">
        <f>'Pak3 s3'!G159</f>
        <v>0</v>
      </c>
      <c r="H159" s="1236" t="str">
        <f t="shared" si="5"/>
        <v/>
      </c>
      <c r="I159" s="594"/>
      <c r="J159" s="55"/>
      <c r="K159" s="502">
        <f>'Og s3a'!G161</f>
        <v>0</v>
      </c>
      <c r="L159" s="563">
        <f>'Og s3a'!D161</f>
        <v>0</v>
      </c>
      <c r="M159" s="968">
        <f>Import!K159</f>
        <v>0</v>
      </c>
      <c r="N159" s="969">
        <f>Import!L159</f>
        <v>0</v>
      </c>
      <c r="O159" s="63"/>
      <c r="P159" s="63"/>
      <c r="Q159" s="63"/>
      <c r="R159" s="63"/>
      <c r="S159" s="63"/>
      <c r="T159" s="63"/>
      <c r="U159" s="63"/>
      <c r="V159" s="63"/>
    </row>
    <row r="160" spans="2:22" ht="15" customHeight="1">
      <c r="B160" s="1237" t="str">
        <f t="shared" si="4"/>
        <v/>
      </c>
      <c r="C160" s="598">
        <f>'Og s3a'!C162</f>
        <v>0</v>
      </c>
      <c r="D160" s="599">
        <f>'Og s3a'!F162</f>
        <v>0</v>
      </c>
      <c r="E160" s="562">
        <f>'Pak3 s3'!E160</f>
        <v>0</v>
      </c>
      <c r="F160" s="1218">
        <f>'Pak3 s3'!F160</f>
        <v>0</v>
      </c>
      <c r="G160" s="562">
        <f>'Pak3 s3'!G160</f>
        <v>0</v>
      </c>
      <c r="H160" s="1236" t="str">
        <f t="shared" si="5"/>
        <v/>
      </c>
      <c r="I160" s="594"/>
      <c r="J160" s="55"/>
      <c r="K160" s="502">
        <f>'Og s3a'!G162</f>
        <v>0</v>
      </c>
      <c r="L160" s="563">
        <f>'Og s3a'!D162</f>
        <v>0</v>
      </c>
      <c r="M160" s="968">
        <f>Import!K160</f>
        <v>0</v>
      </c>
      <c r="N160" s="969">
        <f>Import!L160</f>
        <v>0</v>
      </c>
      <c r="O160" s="63"/>
      <c r="P160" s="63"/>
      <c r="Q160" s="63"/>
      <c r="R160" s="63"/>
      <c r="S160" s="63"/>
      <c r="T160" s="63"/>
      <c r="U160" s="63"/>
      <c r="V160" s="63"/>
    </row>
    <row r="161" spans="2:22" ht="15" customHeight="1">
      <c r="B161" s="1237" t="str">
        <f t="shared" si="4"/>
        <v/>
      </c>
      <c r="C161" s="598">
        <f>'Og s3a'!C163</f>
        <v>0</v>
      </c>
      <c r="D161" s="599">
        <f>'Og s3a'!F163</f>
        <v>0</v>
      </c>
      <c r="E161" s="562">
        <f>'Pak3 s3'!E161</f>
        <v>0</v>
      </c>
      <c r="F161" s="1218">
        <f>'Pak3 s3'!F161</f>
        <v>0</v>
      </c>
      <c r="G161" s="562">
        <f>'Pak3 s3'!G161</f>
        <v>0</v>
      </c>
      <c r="H161" s="1236" t="str">
        <f t="shared" si="5"/>
        <v/>
      </c>
      <c r="I161" s="594"/>
      <c r="J161" s="55"/>
      <c r="K161" s="502">
        <f>'Og s3a'!G163</f>
        <v>0</v>
      </c>
      <c r="L161" s="563">
        <f>'Og s3a'!D163</f>
        <v>0</v>
      </c>
      <c r="M161" s="968">
        <f>Import!K161</f>
        <v>0</v>
      </c>
      <c r="N161" s="969">
        <f>Import!L161</f>
        <v>0</v>
      </c>
      <c r="O161" s="63"/>
      <c r="P161" s="63"/>
      <c r="Q161" s="63"/>
      <c r="R161" s="63"/>
      <c r="S161" s="63"/>
      <c r="T161" s="63"/>
      <c r="U161" s="63"/>
      <c r="V161" s="63"/>
    </row>
    <row r="162" spans="2:22" ht="15" customHeight="1">
      <c r="B162" s="1237" t="str">
        <f t="shared" si="4"/>
        <v/>
      </c>
      <c r="C162" s="598">
        <f>'Og s3a'!C164</f>
        <v>0</v>
      </c>
      <c r="D162" s="599">
        <f>'Og s3a'!F164</f>
        <v>0</v>
      </c>
      <c r="E162" s="562">
        <f>'Pak3 s3'!E162</f>
        <v>0</v>
      </c>
      <c r="F162" s="1218">
        <f>'Pak3 s3'!F162</f>
        <v>0</v>
      </c>
      <c r="G162" s="562">
        <f>'Pak3 s3'!G162</f>
        <v>0</v>
      </c>
      <c r="H162" s="1236" t="str">
        <f t="shared" si="5"/>
        <v/>
      </c>
      <c r="I162" s="594"/>
      <c r="J162" s="55"/>
      <c r="K162" s="502">
        <f>'Og s3a'!G164</f>
        <v>0</v>
      </c>
      <c r="L162" s="563">
        <f>'Og s3a'!D164</f>
        <v>0</v>
      </c>
      <c r="M162" s="968">
        <f>Import!K162</f>
        <v>0</v>
      </c>
      <c r="N162" s="969">
        <f>Import!L162</f>
        <v>0</v>
      </c>
      <c r="O162" s="63"/>
      <c r="P162" s="63"/>
      <c r="Q162" s="63"/>
      <c r="R162" s="63"/>
      <c r="S162" s="63"/>
      <c r="T162" s="63"/>
      <c r="U162" s="63"/>
      <c r="V162" s="63"/>
    </row>
    <row r="163" spans="2:22" ht="15" customHeight="1">
      <c r="B163" s="1237" t="str">
        <f t="shared" si="4"/>
        <v/>
      </c>
      <c r="C163" s="598">
        <f>'Og s3a'!C165</f>
        <v>0</v>
      </c>
      <c r="D163" s="599">
        <f>'Og s3a'!F165</f>
        <v>0</v>
      </c>
      <c r="E163" s="562">
        <f>'Pak3 s3'!E163</f>
        <v>0</v>
      </c>
      <c r="F163" s="1218">
        <f>'Pak3 s3'!F163</f>
        <v>0</v>
      </c>
      <c r="G163" s="562">
        <f>'Pak3 s3'!G163</f>
        <v>0</v>
      </c>
      <c r="H163" s="1236" t="str">
        <f t="shared" si="5"/>
        <v/>
      </c>
      <c r="I163" s="594"/>
      <c r="J163" s="55"/>
      <c r="K163" s="502">
        <f>'Og s3a'!G165</f>
        <v>0</v>
      </c>
      <c r="L163" s="563">
        <f>'Og s3a'!D165</f>
        <v>0</v>
      </c>
      <c r="M163" s="968">
        <f>Import!K163</f>
        <v>0</v>
      </c>
      <c r="N163" s="969">
        <f>Import!L163</f>
        <v>0</v>
      </c>
      <c r="O163" s="63"/>
      <c r="P163" s="63"/>
      <c r="Q163" s="63"/>
      <c r="R163" s="63"/>
      <c r="S163" s="63"/>
      <c r="T163" s="63"/>
      <c r="U163" s="63"/>
      <c r="V163" s="63"/>
    </row>
    <row r="164" spans="2:22" ht="15" customHeight="1">
      <c r="B164" s="1237" t="str">
        <f t="shared" si="4"/>
        <v/>
      </c>
      <c r="C164" s="598">
        <f>'Og s3a'!C166</f>
        <v>0</v>
      </c>
      <c r="D164" s="599">
        <f>'Og s3a'!F166</f>
        <v>0</v>
      </c>
      <c r="E164" s="562">
        <f>'Pak3 s3'!E164</f>
        <v>0</v>
      </c>
      <c r="F164" s="1218">
        <f>'Pak3 s3'!F164</f>
        <v>0</v>
      </c>
      <c r="G164" s="562">
        <f>'Pak3 s3'!G164</f>
        <v>0</v>
      </c>
      <c r="H164" s="1236" t="str">
        <f t="shared" si="5"/>
        <v/>
      </c>
      <c r="I164" s="594"/>
      <c r="J164" s="55"/>
      <c r="K164" s="502">
        <f>'Og s3a'!G166</f>
        <v>0</v>
      </c>
      <c r="L164" s="563">
        <f>'Og s3a'!D166</f>
        <v>0</v>
      </c>
      <c r="M164" s="968">
        <f>Import!K164</f>
        <v>0</v>
      </c>
      <c r="N164" s="969">
        <f>Import!L164</f>
        <v>0</v>
      </c>
      <c r="O164" s="63"/>
      <c r="P164" s="63"/>
      <c r="Q164" s="63"/>
      <c r="R164" s="63"/>
      <c r="S164" s="63"/>
      <c r="T164" s="63"/>
      <c r="U164" s="63"/>
      <c r="V164" s="63"/>
    </row>
    <row r="165" spans="2:22" ht="15" customHeight="1">
      <c r="B165" s="1237" t="str">
        <f t="shared" si="4"/>
        <v/>
      </c>
      <c r="C165" s="598">
        <f>'Og s3a'!C167</f>
        <v>0</v>
      </c>
      <c r="D165" s="599">
        <f>'Og s3a'!F167</f>
        <v>0</v>
      </c>
      <c r="E165" s="562">
        <f>'Pak3 s3'!E165</f>
        <v>0</v>
      </c>
      <c r="F165" s="1218">
        <f>'Pak3 s3'!F165</f>
        <v>0</v>
      </c>
      <c r="G165" s="562">
        <f>'Pak3 s3'!G165</f>
        <v>0</v>
      </c>
      <c r="H165" s="1236" t="str">
        <f t="shared" si="5"/>
        <v/>
      </c>
      <c r="I165" s="594"/>
      <c r="J165" s="55"/>
      <c r="K165" s="502">
        <f>'Og s3a'!G167</f>
        <v>0</v>
      </c>
      <c r="L165" s="563">
        <f>'Og s3a'!D167</f>
        <v>0</v>
      </c>
      <c r="M165" s="968">
        <f>Import!K165</f>
        <v>0</v>
      </c>
      <c r="N165" s="969">
        <f>Import!L165</f>
        <v>0</v>
      </c>
      <c r="O165" s="63"/>
      <c r="P165" s="63"/>
      <c r="Q165" s="63"/>
      <c r="R165" s="63"/>
      <c r="S165" s="63"/>
      <c r="T165" s="63"/>
      <c r="U165" s="63"/>
      <c r="V165" s="63"/>
    </row>
    <row r="166" spans="2:22" ht="15" customHeight="1">
      <c r="B166" s="1237" t="str">
        <f t="shared" si="4"/>
        <v/>
      </c>
      <c r="C166" s="598">
        <f>'Og s3a'!C168</f>
        <v>0</v>
      </c>
      <c r="D166" s="599">
        <f>'Og s3a'!F168</f>
        <v>0</v>
      </c>
      <c r="E166" s="562">
        <f>'Pak3 s3'!E166</f>
        <v>0</v>
      </c>
      <c r="F166" s="1218">
        <f>'Pak3 s3'!F166</f>
        <v>0</v>
      </c>
      <c r="G166" s="562">
        <f>'Pak3 s3'!G166</f>
        <v>0</v>
      </c>
      <c r="H166" s="1236" t="str">
        <f t="shared" si="5"/>
        <v/>
      </c>
      <c r="I166" s="594"/>
      <c r="J166" s="55"/>
      <c r="K166" s="502">
        <f>'Og s3a'!G168</f>
        <v>0</v>
      </c>
      <c r="L166" s="563">
        <f>'Og s3a'!D168</f>
        <v>0</v>
      </c>
      <c r="M166" s="968">
        <f>Import!K166</f>
        <v>0</v>
      </c>
      <c r="N166" s="969">
        <f>Import!L166</f>
        <v>0</v>
      </c>
      <c r="O166" s="63"/>
      <c r="P166" s="63"/>
      <c r="Q166" s="63"/>
      <c r="R166" s="63"/>
      <c r="S166" s="63"/>
      <c r="T166" s="63"/>
      <c r="U166" s="63"/>
      <c r="V166" s="63"/>
    </row>
    <row r="167" spans="2:22" ht="15" customHeight="1">
      <c r="B167" s="1237" t="str">
        <f t="shared" si="4"/>
        <v/>
      </c>
      <c r="C167" s="598">
        <f>'Og s3a'!C169</f>
        <v>0</v>
      </c>
      <c r="D167" s="599">
        <f>'Og s3a'!F169</f>
        <v>0</v>
      </c>
      <c r="E167" s="562">
        <f>'Pak3 s3'!E167</f>
        <v>0</v>
      </c>
      <c r="F167" s="1218">
        <f>'Pak3 s3'!F167</f>
        <v>0</v>
      </c>
      <c r="G167" s="562">
        <f>'Pak3 s3'!G167</f>
        <v>0</v>
      </c>
      <c r="H167" s="1236" t="str">
        <f t="shared" si="5"/>
        <v/>
      </c>
      <c r="I167" s="594"/>
      <c r="J167" s="55"/>
      <c r="K167" s="502">
        <f>'Og s3a'!G169</f>
        <v>0</v>
      </c>
      <c r="L167" s="563">
        <f>'Og s3a'!D169</f>
        <v>0</v>
      </c>
      <c r="M167" s="968">
        <f>Import!K167</f>
        <v>0</v>
      </c>
      <c r="N167" s="969">
        <f>Import!L167</f>
        <v>0</v>
      </c>
      <c r="O167" s="63"/>
      <c r="P167" s="63"/>
      <c r="Q167" s="63"/>
      <c r="R167" s="63"/>
      <c r="S167" s="63"/>
      <c r="T167" s="63"/>
      <c r="U167" s="63"/>
      <c r="V167" s="63"/>
    </row>
    <row r="168" spans="2:22" ht="15" customHeight="1">
      <c r="B168" s="1237" t="str">
        <f t="shared" si="4"/>
        <v/>
      </c>
      <c r="C168" s="598">
        <f>'Og s3a'!C170</f>
        <v>0</v>
      </c>
      <c r="D168" s="599">
        <f>'Og s3a'!F170</f>
        <v>0</v>
      </c>
      <c r="E168" s="562">
        <f>'Pak3 s3'!E168</f>
        <v>0</v>
      </c>
      <c r="F168" s="1218">
        <f>'Pak3 s3'!F168</f>
        <v>0</v>
      </c>
      <c r="G168" s="562">
        <f>'Pak3 s3'!G168</f>
        <v>0</v>
      </c>
      <c r="H168" s="1236" t="str">
        <f t="shared" si="5"/>
        <v/>
      </c>
      <c r="I168" s="594"/>
      <c r="J168" s="55"/>
      <c r="K168" s="502">
        <f>'Og s3a'!G170</f>
        <v>0</v>
      </c>
      <c r="L168" s="563">
        <f>'Og s3a'!D170</f>
        <v>0</v>
      </c>
      <c r="M168" s="968">
        <f>Import!K168</f>
        <v>0</v>
      </c>
      <c r="N168" s="969">
        <f>Import!L168</f>
        <v>0</v>
      </c>
      <c r="O168" s="63"/>
      <c r="P168" s="63"/>
      <c r="Q168" s="63"/>
      <c r="R168" s="63"/>
      <c r="S168" s="63"/>
      <c r="T168" s="63"/>
      <c r="U168" s="63"/>
      <c r="V168" s="63"/>
    </row>
    <row r="169" spans="2:22" ht="15" customHeight="1">
      <c r="B169" s="1237" t="str">
        <f t="shared" si="4"/>
        <v/>
      </c>
      <c r="C169" s="598">
        <f>'Og s3a'!C171</f>
        <v>0</v>
      </c>
      <c r="D169" s="599">
        <f>'Og s3a'!F171</f>
        <v>0</v>
      </c>
      <c r="E169" s="562">
        <f>'Pak3 s3'!E169</f>
        <v>0</v>
      </c>
      <c r="F169" s="1218">
        <f>'Pak3 s3'!F169</f>
        <v>0</v>
      </c>
      <c r="G169" s="562">
        <f>'Pak3 s3'!G169</f>
        <v>0</v>
      </c>
      <c r="H169" s="1236" t="str">
        <f t="shared" si="5"/>
        <v/>
      </c>
      <c r="I169" s="594"/>
      <c r="J169" s="55"/>
      <c r="K169" s="502">
        <f>'Og s3a'!G171</f>
        <v>0</v>
      </c>
      <c r="L169" s="563">
        <f>'Og s3a'!D171</f>
        <v>0</v>
      </c>
      <c r="M169" s="968">
        <f>Import!K169</f>
        <v>0</v>
      </c>
      <c r="N169" s="969">
        <f>Import!L169</f>
        <v>0</v>
      </c>
      <c r="O169" s="63"/>
      <c r="P169" s="63"/>
      <c r="Q169" s="63"/>
      <c r="R169" s="63"/>
      <c r="S169" s="63"/>
      <c r="T169" s="63"/>
      <c r="U169" s="63"/>
      <c r="V169" s="63"/>
    </row>
    <row r="170" spans="2:22" ht="15" customHeight="1">
      <c r="B170" s="1237" t="str">
        <f t="shared" si="4"/>
        <v/>
      </c>
      <c r="C170" s="598">
        <f>'Og s3a'!C172</f>
        <v>0</v>
      </c>
      <c r="D170" s="599">
        <f>'Og s3a'!F172</f>
        <v>0</v>
      </c>
      <c r="E170" s="562">
        <f>'Pak3 s3'!E170</f>
        <v>0</v>
      </c>
      <c r="F170" s="1218">
        <f>'Pak3 s3'!F170</f>
        <v>0</v>
      </c>
      <c r="G170" s="562">
        <f>'Pak3 s3'!G170</f>
        <v>0</v>
      </c>
      <c r="H170" s="1236" t="str">
        <f t="shared" si="5"/>
        <v/>
      </c>
      <c r="I170" s="594"/>
      <c r="J170" s="55"/>
      <c r="K170" s="502">
        <f>'Og s3a'!G172</f>
        <v>0</v>
      </c>
      <c r="L170" s="563">
        <f>'Og s3a'!D172</f>
        <v>0</v>
      </c>
      <c r="M170" s="968">
        <f>Import!K170</f>
        <v>0</v>
      </c>
      <c r="N170" s="969">
        <f>Import!L170</f>
        <v>0</v>
      </c>
      <c r="O170" s="63"/>
      <c r="P170" s="63"/>
      <c r="Q170" s="63"/>
      <c r="R170" s="63"/>
      <c r="S170" s="63"/>
      <c r="T170" s="63"/>
      <c r="U170" s="63"/>
      <c r="V170" s="63"/>
    </row>
    <row r="171" spans="2:22" ht="15" customHeight="1">
      <c r="B171" s="1237" t="str">
        <f t="shared" si="4"/>
        <v/>
      </c>
      <c r="C171" s="598">
        <f>'Og s3a'!C173</f>
        <v>0</v>
      </c>
      <c r="D171" s="599">
        <f>'Og s3a'!F173</f>
        <v>0</v>
      </c>
      <c r="E171" s="562">
        <f>'Pak3 s3'!E171</f>
        <v>0</v>
      </c>
      <c r="F171" s="1218">
        <f>'Pak3 s3'!F171</f>
        <v>0</v>
      </c>
      <c r="G171" s="562">
        <f>'Pak3 s3'!G171</f>
        <v>0</v>
      </c>
      <c r="H171" s="1236" t="str">
        <f t="shared" si="5"/>
        <v/>
      </c>
      <c r="I171" s="594"/>
      <c r="J171" s="55"/>
      <c r="K171" s="502">
        <f>'Og s3a'!G173</f>
        <v>0</v>
      </c>
      <c r="L171" s="563">
        <f>'Og s3a'!D173</f>
        <v>0</v>
      </c>
      <c r="M171" s="968">
        <f>Import!K171</f>
        <v>0</v>
      </c>
      <c r="N171" s="969">
        <f>Import!L171</f>
        <v>0</v>
      </c>
      <c r="O171" s="63"/>
      <c r="P171" s="63"/>
      <c r="Q171" s="63"/>
      <c r="R171" s="63"/>
      <c r="S171" s="63"/>
      <c r="T171" s="63"/>
      <c r="U171" s="63"/>
      <c r="V171" s="63"/>
    </row>
    <row r="172" spans="2:22" ht="15" customHeight="1">
      <c r="B172" s="1237" t="str">
        <f t="shared" si="4"/>
        <v/>
      </c>
      <c r="C172" s="598">
        <f>'Og s3a'!C174</f>
        <v>0</v>
      </c>
      <c r="D172" s="599">
        <f>'Og s3a'!F174</f>
        <v>0</v>
      </c>
      <c r="E172" s="562">
        <f>'Pak3 s3'!E172</f>
        <v>0</v>
      </c>
      <c r="F172" s="1218">
        <f>'Pak3 s3'!F172</f>
        <v>0</v>
      </c>
      <c r="G172" s="562">
        <f>'Pak3 s3'!G172</f>
        <v>0</v>
      </c>
      <c r="H172" s="1236" t="str">
        <f t="shared" si="5"/>
        <v/>
      </c>
      <c r="I172" s="594"/>
      <c r="J172" s="55"/>
      <c r="K172" s="502">
        <f>'Og s3a'!G174</f>
        <v>0</v>
      </c>
      <c r="L172" s="563">
        <f>'Og s3a'!D174</f>
        <v>0</v>
      </c>
      <c r="M172" s="968">
        <f>Import!K172</f>
        <v>0</v>
      </c>
      <c r="N172" s="969">
        <f>Import!L172</f>
        <v>0</v>
      </c>
      <c r="O172" s="63"/>
      <c r="P172" s="63"/>
      <c r="Q172" s="63"/>
      <c r="R172" s="63"/>
      <c r="S172" s="63"/>
      <c r="T172" s="63"/>
      <c r="U172" s="63"/>
      <c r="V172" s="63"/>
    </row>
    <row r="173" spans="2:22" ht="15" customHeight="1">
      <c r="B173" s="1237" t="str">
        <f t="shared" si="4"/>
        <v/>
      </c>
      <c r="C173" s="598">
        <f>'Og s3a'!C175</f>
        <v>0</v>
      </c>
      <c r="D173" s="599">
        <f>'Og s3a'!F175</f>
        <v>0</v>
      </c>
      <c r="E173" s="562">
        <f>'Pak3 s3'!E173</f>
        <v>0</v>
      </c>
      <c r="F173" s="1218">
        <f>'Pak3 s3'!F173</f>
        <v>0</v>
      </c>
      <c r="G173" s="562">
        <f>'Pak3 s3'!G173</f>
        <v>0</v>
      </c>
      <c r="H173" s="1236" t="str">
        <f t="shared" si="5"/>
        <v/>
      </c>
      <c r="I173" s="594"/>
      <c r="J173" s="55"/>
      <c r="K173" s="502">
        <f>'Og s3a'!G175</f>
        <v>0</v>
      </c>
      <c r="L173" s="563">
        <f>'Og s3a'!D175</f>
        <v>0</v>
      </c>
      <c r="M173" s="968">
        <f>Import!K173</f>
        <v>0</v>
      </c>
      <c r="N173" s="969">
        <f>Import!L173</f>
        <v>0</v>
      </c>
      <c r="O173" s="63"/>
      <c r="P173" s="63"/>
      <c r="Q173" s="63"/>
      <c r="R173" s="63"/>
      <c r="S173" s="63"/>
      <c r="T173" s="63"/>
      <c r="U173" s="63"/>
      <c r="V173" s="63"/>
    </row>
    <row r="174" spans="2:22" ht="15" customHeight="1">
      <c r="B174" s="1237" t="str">
        <f t="shared" si="4"/>
        <v/>
      </c>
      <c r="C174" s="598">
        <f>'Og s3a'!C176</f>
        <v>0</v>
      </c>
      <c r="D174" s="599">
        <f>'Og s3a'!F176</f>
        <v>0</v>
      </c>
      <c r="E174" s="562">
        <f>'Pak3 s3'!E174</f>
        <v>0</v>
      </c>
      <c r="F174" s="1218">
        <f>'Pak3 s3'!F174</f>
        <v>0</v>
      </c>
      <c r="G174" s="562">
        <f>'Pak3 s3'!G174</f>
        <v>0</v>
      </c>
      <c r="H174" s="1236" t="str">
        <f t="shared" si="5"/>
        <v/>
      </c>
      <c r="I174" s="594"/>
      <c r="J174" s="55"/>
      <c r="K174" s="502">
        <f>'Og s3a'!G176</f>
        <v>0</v>
      </c>
      <c r="L174" s="563">
        <f>'Og s3a'!D176</f>
        <v>0</v>
      </c>
      <c r="M174" s="968">
        <f>Import!K174</f>
        <v>0</v>
      </c>
      <c r="N174" s="969">
        <f>Import!L174</f>
        <v>0</v>
      </c>
      <c r="O174" s="63"/>
      <c r="P174" s="63"/>
      <c r="Q174" s="63"/>
      <c r="R174" s="63"/>
      <c r="S174" s="63"/>
      <c r="T174" s="63"/>
      <c r="U174" s="63"/>
      <c r="V174" s="63"/>
    </row>
    <row r="175" spans="2:22" ht="15" customHeight="1">
      <c r="B175" s="1237" t="str">
        <f t="shared" si="4"/>
        <v/>
      </c>
      <c r="C175" s="598">
        <f>'Og s3a'!C177</f>
        <v>0</v>
      </c>
      <c r="D175" s="599">
        <f>'Og s3a'!F177</f>
        <v>0</v>
      </c>
      <c r="E175" s="562">
        <f>'Pak3 s3'!E175</f>
        <v>0</v>
      </c>
      <c r="F175" s="1218">
        <f>'Pak3 s3'!F175</f>
        <v>0</v>
      </c>
      <c r="G175" s="562">
        <f>'Pak3 s3'!G175</f>
        <v>0</v>
      </c>
      <c r="H175" s="1236" t="str">
        <f t="shared" si="5"/>
        <v/>
      </c>
      <c r="I175" s="594"/>
      <c r="J175" s="55"/>
      <c r="K175" s="502">
        <f>'Og s3a'!G177</f>
        <v>0</v>
      </c>
      <c r="L175" s="563">
        <f>'Og s3a'!D177</f>
        <v>0</v>
      </c>
      <c r="M175" s="968">
        <f>Import!K175</f>
        <v>0</v>
      </c>
      <c r="N175" s="969">
        <f>Import!L175</f>
        <v>0</v>
      </c>
      <c r="O175" s="63"/>
      <c r="P175" s="63"/>
      <c r="Q175" s="63"/>
      <c r="R175" s="63"/>
      <c r="S175" s="63"/>
      <c r="T175" s="63"/>
      <c r="U175" s="63"/>
      <c r="V175" s="63"/>
    </row>
    <row r="176" spans="2:22" ht="15" customHeight="1">
      <c r="B176" s="1237" t="str">
        <f t="shared" si="4"/>
        <v/>
      </c>
      <c r="C176" s="598">
        <f>'Og s3a'!C178</f>
        <v>0</v>
      </c>
      <c r="D176" s="599">
        <f>'Og s3a'!F178</f>
        <v>0</v>
      </c>
      <c r="E176" s="562">
        <f>'Pak3 s3'!E176</f>
        <v>0</v>
      </c>
      <c r="F176" s="1218">
        <f>'Pak3 s3'!F176</f>
        <v>0</v>
      </c>
      <c r="G176" s="562">
        <f>'Pak3 s3'!G176</f>
        <v>0</v>
      </c>
      <c r="H176" s="1236" t="str">
        <f t="shared" si="5"/>
        <v/>
      </c>
      <c r="I176" s="594"/>
      <c r="J176" s="55"/>
      <c r="K176" s="502">
        <f>'Og s3a'!G178</f>
        <v>0</v>
      </c>
      <c r="L176" s="563">
        <f>'Og s3a'!D178</f>
        <v>0</v>
      </c>
      <c r="M176" s="968">
        <f>Import!K176</f>
        <v>0</v>
      </c>
      <c r="N176" s="969">
        <f>Import!L176</f>
        <v>0</v>
      </c>
      <c r="O176" s="63"/>
      <c r="P176" s="63"/>
      <c r="Q176" s="63"/>
      <c r="R176" s="63"/>
      <c r="S176" s="63"/>
      <c r="T176" s="63"/>
      <c r="U176" s="63"/>
      <c r="V176" s="63"/>
    </row>
    <row r="177" spans="2:22" ht="15" customHeight="1">
      <c r="B177" s="1237" t="str">
        <f t="shared" si="4"/>
        <v/>
      </c>
      <c r="C177" s="598">
        <f>'Og s3a'!C179</f>
        <v>0</v>
      </c>
      <c r="D177" s="599">
        <f>'Og s3a'!F179</f>
        <v>0</v>
      </c>
      <c r="E177" s="562">
        <f>'Pak3 s3'!E177</f>
        <v>0</v>
      </c>
      <c r="F177" s="1218">
        <f>'Pak3 s3'!F177</f>
        <v>0</v>
      </c>
      <c r="G177" s="562">
        <f>'Pak3 s3'!G177</f>
        <v>0</v>
      </c>
      <c r="H177" s="1236" t="str">
        <f t="shared" si="5"/>
        <v/>
      </c>
      <c r="I177" s="594"/>
      <c r="J177" s="55"/>
      <c r="K177" s="502">
        <f>'Og s3a'!G179</f>
        <v>0</v>
      </c>
      <c r="L177" s="563">
        <f>'Og s3a'!D179</f>
        <v>0</v>
      </c>
      <c r="M177" s="968">
        <f>Import!K177</f>
        <v>0</v>
      </c>
      <c r="N177" s="969">
        <f>Import!L177</f>
        <v>0</v>
      </c>
      <c r="O177" s="63"/>
      <c r="P177" s="63"/>
      <c r="Q177" s="63"/>
      <c r="R177" s="63"/>
      <c r="S177" s="63"/>
      <c r="T177" s="63"/>
      <c r="U177" s="63"/>
      <c r="V177" s="63"/>
    </row>
    <row r="178" spans="2:22" ht="15" customHeight="1">
      <c r="B178" s="1237" t="str">
        <f t="shared" si="4"/>
        <v/>
      </c>
      <c r="C178" s="598">
        <f>'Og s3a'!C180</f>
        <v>0</v>
      </c>
      <c r="D178" s="599">
        <f>'Og s3a'!F180</f>
        <v>0</v>
      </c>
      <c r="E178" s="562">
        <f>'Pak3 s3'!E178</f>
        <v>0</v>
      </c>
      <c r="F178" s="1218">
        <f>'Pak3 s3'!F178</f>
        <v>0</v>
      </c>
      <c r="G178" s="562">
        <f>'Pak3 s3'!G178</f>
        <v>0</v>
      </c>
      <c r="H178" s="1236" t="str">
        <f t="shared" si="5"/>
        <v/>
      </c>
      <c r="I178" s="594"/>
      <c r="J178" s="55"/>
      <c r="K178" s="502">
        <f>'Og s3a'!G180</f>
        <v>0</v>
      </c>
      <c r="L178" s="563">
        <f>'Og s3a'!D180</f>
        <v>0</v>
      </c>
      <c r="M178" s="968">
        <f>Import!K178</f>
        <v>0</v>
      </c>
      <c r="N178" s="969">
        <f>Import!L178</f>
        <v>0</v>
      </c>
      <c r="O178" s="63"/>
      <c r="P178" s="63"/>
      <c r="Q178" s="63"/>
      <c r="R178" s="63"/>
      <c r="S178" s="63"/>
      <c r="T178" s="63"/>
      <c r="U178" s="63"/>
      <c r="V178" s="63"/>
    </row>
    <row r="179" spans="2:22" ht="15" customHeight="1">
      <c r="B179" s="1237" t="str">
        <f t="shared" si="4"/>
        <v/>
      </c>
      <c r="C179" s="598">
        <f>'Og s3a'!C181</f>
        <v>0</v>
      </c>
      <c r="D179" s="599">
        <f>'Og s3a'!F181</f>
        <v>0</v>
      </c>
      <c r="E179" s="562">
        <f>'Pak3 s3'!E179</f>
        <v>0</v>
      </c>
      <c r="F179" s="1218">
        <f>'Pak3 s3'!F179</f>
        <v>0</v>
      </c>
      <c r="G179" s="562">
        <f>'Pak3 s3'!G179</f>
        <v>0</v>
      </c>
      <c r="H179" s="1236" t="str">
        <f t="shared" si="5"/>
        <v/>
      </c>
      <c r="I179" s="594"/>
      <c r="J179" s="55"/>
      <c r="K179" s="502">
        <f>'Og s3a'!G181</f>
        <v>0</v>
      </c>
      <c r="L179" s="563">
        <f>'Og s3a'!D181</f>
        <v>0</v>
      </c>
      <c r="M179" s="968">
        <f>Import!K179</f>
        <v>0</v>
      </c>
      <c r="N179" s="969">
        <f>Import!L179</f>
        <v>0</v>
      </c>
      <c r="O179" s="63"/>
      <c r="P179" s="63"/>
      <c r="Q179" s="63"/>
      <c r="R179" s="63"/>
      <c r="S179" s="63"/>
      <c r="T179" s="63"/>
      <c r="U179" s="63"/>
      <c r="V179" s="63"/>
    </row>
    <row r="180" spans="2:22" ht="15" customHeight="1">
      <c r="B180" s="1237" t="str">
        <f t="shared" si="4"/>
        <v/>
      </c>
      <c r="C180" s="598">
        <f>'Og s3a'!C182</f>
        <v>0</v>
      </c>
      <c r="D180" s="599">
        <f>'Og s3a'!F182</f>
        <v>0</v>
      </c>
      <c r="E180" s="562">
        <f>'Pak3 s3'!E180</f>
        <v>0</v>
      </c>
      <c r="F180" s="1218">
        <f>'Pak3 s3'!F180</f>
        <v>0</v>
      </c>
      <c r="G180" s="562">
        <f>'Pak3 s3'!G180</f>
        <v>0</v>
      </c>
      <c r="H180" s="1236" t="str">
        <f t="shared" si="5"/>
        <v/>
      </c>
      <c r="I180" s="594"/>
      <c r="J180" s="55"/>
      <c r="K180" s="502">
        <f>'Og s3a'!G182</f>
        <v>0</v>
      </c>
      <c r="L180" s="563">
        <f>'Og s3a'!D182</f>
        <v>0</v>
      </c>
      <c r="M180" s="968">
        <f>Import!K180</f>
        <v>0</v>
      </c>
      <c r="N180" s="969">
        <f>Import!L180</f>
        <v>0</v>
      </c>
      <c r="O180" s="63"/>
      <c r="P180" s="63"/>
      <c r="Q180" s="63"/>
      <c r="R180" s="63"/>
      <c r="S180" s="63"/>
      <c r="T180" s="63"/>
      <c r="U180" s="63"/>
      <c r="V180" s="63"/>
    </row>
    <row r="181" spans="2:22" ht="15" customHeight="1">
      <c r="B181" s="1237" t="str">
        <f t="shared" si="4"/>
        <v/>
      </c>
      <c r="C181" s="598">
        <f>'Og s3a'!C183</f>
        <v>0</v>
      </c>
      <c r="D181" s="599">
        <f>'Og s3a'!F183</f>
        <v>0</v>
      </c>
      <c r="E181" s="562">
        <f>'Pak3 s3'!E181</f>
        <v>0</v>
      </c>
      <c r="F181" s="1218">
        <f>'Pak3 s3'!F181</f>
        <v>0</v>
      </c>
      <c r="G181" s="562">
        <f>'Pak3 s3'!G181</f>
        <v>0</v>
      </c>
      <c r="H181" s="1236" t="str">
        <f t="shared" si="5"/>
        <v/>
      </c>
      <c r="I181" s="594"/>
      <c r="J181" s="55"/>
      <c r="K181" s="502">
        <f>'Og s3a'!G183</f>
        <v>0</v>
      </c>
      <c r="L181" s="563">
        <f>'Og s3a'!D183</f>
        <v>0</v>
      </c>
      <c r="M181" s="968">
        <f>Import!K181</f>
        <v>0</v>
      </c>
      <c r="N181" s="969">
        <f>Import!L181</f>
        <v>0</v>
      </c>
      <c r="O181" s="63"/>
      <c r="P181" s="63"/>
      <c r="Q181" s="63"/>
      <c r="R181" s="63"/>
      <c r="S181" s="63"/>
      <c r="T181" s="63"/>
      <c r="U181" s="63"/>
      <c r="V181" s="63"/>
    </row>
    <row r="182" spans="2:22" ht="15" customHeight="1">
      <c r="B182" s="1237" t="str">
        <f t="shared" si="4"/>
        <v/>
      </c>
      <c r="C182" s="598">
        <f>'Og s3a'!C184</f>
        <v>0</v>
      </c>
      <c r="D182" s="599">
        <f>'Og s3a'!F184</f>
        <v>0</v>
      </c>
      <c r="E182" s="562">
        <f>'Pak3 s3'!E182</f>
        <v>0</v>
      </c>
      <c r="F182" s="1218">
        <f>'Pak3 s3'!F182</f>
        <v>0</v>
      </c>
      <c r="G182" s="562">
        <f>'Pak3 s3'!G182</f>
        <v>0</v>
      </c>
      <c r="H182" s="1236" t="str">
        <f t="shared" si="5"/>
        <v/>
      </c>
      <c r="I182" s="594"/>
      <c r="J182" s="55"/>
      <c r="K182" s="502">
        <f>'Og s3a'!G184</f>
        <v>0</v>
      </c>
      <c r="L182" s="563">
        <f>'Og s3a'!D184</f>
        <v>0</v>
      </c>
      <c r="M182" s="968">
        <f>Import!K182</f>
        <v>0</v>
      </c>
      <c r="N182" s="969">
        <f>Import!L182</f>
        <v>0</v>
      </c>
      <c r="O182" s="63"/>
      <c r="P182" s="63"/>
      <c r="Q182" s="63"/>
      <c r="R182" s="63"/>
      <c r="S182" s="63"/>
      <c r="T182" s="63"/>
      <c r="U182" s="63"/>
      <c r="V182" s="63"/>
    </row>
    <row r="183" spans="2:22" ht="15" customHeight="1">
      <c r="B183" s="1237" t="str">
        <f t="shared" si="4"/>
        <v/>
      </c>
      <c r="C183" s="598">
        <f>'Og s3a'!C185</f>
        <v>0</v>
      </c>
      <c r="D183" s="599">
        <f>'Og s3a'!F185</f>
        <v>0</v>
      </c>
      <c r="E183" s="562">
        <f>'Pak3 s3'!E183</f>
        <v>0</v>
      </c>
      <c r="F183" s="1218">
        <f>'Pak3 s3'!F183</f>
        <v>0</v>
      </c>
      <c r="G183" s="562">
        <f>'Pak3 s3'!G183</f>
        <v>0</v>
      </c>
      <c r="H183" s="1236" t="str">
        <f t="shared" si="5"/>
        <v/>
      </c>
      <c r="I183" s="594"/>
      <c r="J183" s="55"/>
      <c r="K183" s="502">
        <f>'Og s3a'!G185</f>
        <v>0</v>
      </c>
      <c r="L183" s="563">
        <f>'Og s3a'!D185</f>
        <v>0</v>
      </c>
      <c r="M183" s="968">
        <f>Import!K183</f>
        <v>0</v>
      </c>
      <c r="N183" s="969">
        <f>Import!L183</f>
        <v>0</v>
      </c>
      <c r="O183" s="63"/>
      <c r="P183" s="63"/>
      <c r="Q183" s="63"/>
      <c r="R183" s="63"/>
      <c r="S183" s="63"/>
      <c r="T183" s="63"/>
      <c r="U183" s="63"/>
      <c r="V183" s="63"/>
    </row>
    <row r="184" spans="2:22" ht="15" customHeight="1">
      <c r="B184" s="1237" t="str">
        <f t="shared" si="4"/>
        <v/>
      </c>
      <c r="C184" s="598">
        <f>'Og s3a'!C186</f>
        <v>0</v>
      </c>
      <c r="D184" s="599">
        <f>'Og s3a'!F186</f>
        <v>0</v>
      </c>
      <c r="E184" s="562">
        <f>'Pak3 s3'!E184</f>
        <v>0</v>
      </c>
      <c r="F184" s="1218">
        <f>'Pak3 s3'!F184</f>
        <v>0</v>
      </c>
      <c r="G184" s="562">
        <f>'Pak3 s3'!G184</f>
        <v>0</v>
      </c>
      <c r="H184" s="1236" t="str">
        <f t="shared" si="5"/>
        <v/>
      </c>
      <c r="I184" s="594"/>
      <c r="J184" s="55"/>
      <c r="K184" s="502">
        <f>'Og s3a'!G186</f>
        <v>0</v>
      </c>
      <c r="L184" s="563">
        <f>'Og s3a'!D186</f>
        <v>0</v>
      </c>
      <c r="M184" s="968">
        <f>Import!K184</f>
        <v>0</v>
      </c>
      <c r="N184" s="969">
        <f>Import!L184</f>
        <v>0</v>
      </c>
      <c r="O184" s="63"/>
      <c r="P184" s="63"/>
      <c r="Q184" s="63"/>
      <c r="R184" s="63"/>
      <c r="S184" s="63"/>
      <c r="T184" s="63"/>
      <c r="U184" s="63"/>
      <c r="V184" s="63"/>
    </row>
    <row r="185" spans="2:22" ht="15" customHeight="1">
      <c r="B185" s="1237" t="str">
        <f t="shared" si="4"/>
        <v/>
      </c>
      <c r="C185" s="598">
        <f>'Og s3a'!C187</f>
        <v>0</v>
      </c>
      <c r="D185" s="599">
        <f>'Og s3a'!F187</f>
        <v>0</v>
      </c>
      <c r="E185" s="562">
        <f>'Pak3 s3'!E185</f>
        <v>0</v>
      </c>
      <c r="F185" s="1218">
        <f>'Pak3 s3'!F185</f>
        <v>0</v>
      </c>
      <c r="G185" s="562">
        <f>'Pak3 s3'!G185</f>
        <v>0</v>
      </c>
      <c r="H185" s="1236" t="str">
        <f t="shared" si="5"/>
        <v/>
      </c>
      <c r="I185" s="594"/>
      <c r="J185" s="55"/>
      <c r="K185" s="502">
        <f>'Og s3a'!G187</f>
        <v>0</v>
      </c>
      <c r="L185" s="563">
        <f>'Og s3a'!D187</f>
        <v>0</v>
      </c>
      <c r="M185" s="968">
        <f>Import!K185</f>
        <v>0</v>
      </c>
      <c r="N185" s="969">
        <f>Import!L185</f>
        <v>0</v>
      </c>
      <c r="O185" s="63"/>
      <c r="P185" s="63"/>
      <c r="Q185" s="63"/>
      <c r="R185" s="63"/>
      <c r="S185" s="63"/>
      <c r="T185" s="63"/>
      <c r="U185" s="63"/>
      <c r="V185" s="63"/>
    </row>
    <row r="186" spans="2:22" ht="15" customHeight="1">
      <c r="B186" s="1237" t="str">
        <f t="shared" si="4"/>
        <v/>
      </c>
      <c r="C186" s="598">
        <f>'Og s3a'!C188</f>
        <v>0</v>
      </c>
      <c r="D186" s="599">
        <f>'Og s3a'!F188</f>
        <v>0</v>
      </c>
      <c r="E186" s="562">
        <f>'Pak3 s3'!E186</f>
        <v>0</v>
      </c>
      <c r="F186" s="1218">
        <f>'Pak3 s3'!F186</f>
        <v>0</v>
      </c>
      <c r="G186" s="562">
        <f>'Pak3 s3'!G186</f>
        <v>0</v>
      </c>
      <c r="H186" s="1236" t="str">
        <f t="shared" si="5"/>
        <v/>
      </c>
      <c r="I186" s="594"/>
      <c r="J186" s="55"/>
      <c r="K186" s="502">
        <f>'Og s3a'!G188</f>
        <v>0</v>
      </c>
      <c r="L186" s="563">
        <f>'Og s3a'!D188</f>
        <v>0</v>
      </c>
      <c r="M186" s="968">
        <f>Import!K186</f>
        <v>0</v>
      </c>
      <c r="N186" s="969">
        <f>Import!L186</f>
        <v>0</v>
      </c>
      <c r="O186" s="63"/>
      <c r="P186" s="63"/>
      <c r="Q186" s="63"/>
      <c r="R186" s="63"/>
      <c r="S186" s="63"/>
      <c r="T186" s="63"/>
      <c r="U186" s="63"/>
      <c r="V186" s="63"/>
    </row>
    <row r="187" spans="2:22" ht="15" customHeight="1">
      <c r="B187" s="1237" t="str">
        <f t="shared" si="4"/>
        <v/>
      </c>
      <c r="C187" s="598">
        <f>'Og s3a'!C189</f>
        <v>0</v>
      </c>
      <c r="D187" s="599">
        <f>'Og s3a'!F189</f>
        <v>0</v>
      </c>
      <c r="E187" s="562">
        <f>'Pak3 s3'!E187</f>
        <v>0</v>
      </c>
      <c r="F187" s="1218">
        <f>'Pak3 s3'!F187</f>
        <v>0</v>
      </c>
      <c r="G187" s="562">
        <f>'Pak3 s3'!G187</f>
        <v>0</v>
      </c>
      <c r="H187" s="1236" t="str">
        <f t="shared" si="5"/>
        <v/>
      </c>
      <c r="I187" s="594"/>
      <c r="J187" s="55"/>
      <c r="K187" s="502">
        <f>'Og s3a'!G189</f>
        <v>0</v>
      </c>
      <c r="L187" s="563">
        <f>'Og s3a'!D189</f>
        <v>0</v>
      </c>
      <c r="M187" s="968">
        <f>Import!K187</f>
        <v>0</v>
      </c>
      <c r="N187" s="969">
        <f>Import!L187</f>
        <v>0</v>
      </c>
      <c r="O187" s="63"/>
      <c r="P187" s="63"/>
      <c r="Q187" s="63"/>
      <c r="R187" s="63"/>
      <c r="S187" s="63"/>
      <c r="T187" s="63"/>
      <c r="U187" s="63"/>
      <c r="V187" s="63"/>
    </row>
    <row r="188" spans="2:22" ht="15" customHeight="1">
      <c r="B188" s="1237" t="str">
        <f t="shared" si="4"/>
        <v/>
      </c>
      <c r="C188" s="598">
        <f>'Og s3a'!C190</f>
        <v>0</v>
      </c>
      <c r="D188" s="599">
        <f>'Og s3a'!F190</f>
        <v>0</v>
      </c>
      <c r="E188" s="562">
        <f>'Pak3 s3'!E188</f>
        <v>0</v>
      </c>
      <c r="F188" s="1218">
        <f>'Pak3 s3'!F188</f>
        <v>0</v>
      </c>
      <c r="G188" s="562">
        <f>'Pak3 s3'!G188</f>
        <v>0</v>
      </c>
      <c r="H188" s="1236" t="str">
        <f t="shared" si="5"/>
        <v/>
      </c>
      <c r="I188" s="594"/>
      <c r="J188" s="55"/>
      <c r="K188" s="502">
        <f>'Og s3a'!G190</f>
        <v>0</v>
      </c>
      <c r="L188" s="563">
        <f>'Og s3a'!D190</f>
        <v>0</v>
      </c>
      <c r="M188" s="968">
        <f>Import!K188</f>
        <v>0</v>
      </c>
      <c r="N188" s="969">
        <f>Import!L188</f>
        <v>0</v>
      </c>
      <c r="O188" s="63"/>
      <c r="P188" s="63"/>
      <c r="Q188" s="63"/>
      <c r="R188" s="63"/>
      <c r="S188" s="63"/>
      <c r="T188" s="63"/>
      <c r="U188" s="63"/>
      <c r="V188" s="63"/>
    </row>
    <row r="189" spans="2:22" ht="15" customHeight="1">
      <c r="B189" s="1237" t="str">
        <f t="shared" si="4"/>
        <v/>
      </c>
      <c r="C189" s="598">
        <f>'Og s3a'!C191</f>
        <v>0</v>
      </c>
      <c r="D189" s="599">
        <f>'Og s3a'!F191</f>
        <v>0</v>
      </c>
      <c r="E189" s="562">
        <f>'Pak3 s3'!E189</f>
        <v>0</v>
      </c>
      <c r="F189" s="1218">
        <f>'Pak3 s3'!F189</f>
        <v>0</v>
      </c>
      <c r="G189" s="562">
        <f>'Pak3 s3'!G189</f>
        <v>0</v>
      </c>
      <c r="H189" s="1236" t="str">
        <f t="shared" si="5"/>
        <v/>
      </c>
      <c r="I189" s="594"/>
      <c r="J189" s="55"/>
      <c r="K189" s="502">
        <f>'Og s3a'!G191</f>
        <v>0</v>
      </c>
      <c r="L189" s="563">
        <f>'Og s3a'!D191</f>
        <v>0</v>
      </c>
      <c r="M189" s="968">
        <f>Import!K189</f>
        <v>0</v>
      </c>
      <c r="N189" s="969">
        <f>Import!L189</f>
        <v>0</v>
      </c>
      <c r="O189" s="63"/>
      <c r="P189" s="63"/>
      <c r="Q189" s="63"/>
      <c r="R189" s="63"/>
      <c r="S189" s="63"/>
      <c r="T189" s="63"/>
      <c r="U189" s="63"/>
      <c r="V189" s="63"/>
    </row>
    <row r="190" spans="2:22" ht="15" customHeight="1">
      <c r="B190" s="1237" t="str">
        <f t="shared" si="4"/>
        <v/>
      </c>
      <c r="C190" s="598">
        <f>'Og s3a'!C192</f>
        <v>0</v>
      </c>
      <c r="D190" s="599">
        <f>'Og s3a'!F192</f>
        <v>0</v>
      </c>
      <c r="E190" s="562">
        <f>'Pak3 s3'!E190</f>
        <v>0</v>
      </c>
      <c r="F190" s="1218">
        <f>'Pak3 s3'!F190</f>
        <v>0</v>
      </c>
      <c r="G190" s="562">
        <f>'Pak3 s3'!G190</f>
        <v>0</v>
      </c>
      <c r="H190" s="1236" t="str">
        <f t="shared" si="5"/>
        <v/>
      </c>
      <c r="I190" s="594"/>
      <c r="J190" s="55"/>
      <c r="K190" s="502">
        <f>'Og s3a'!G192</f>
        <v>0</v>
      </c>
      <c r="L190" s="563">
        <f>'Og s3a'!D192</f>
        <v>0</v>
      </c>
      <c r="M190" s="968">
        <f>Import!K190</f>
        <v>0</v>
      </c>
      <c r="N190" s="969">
        <f>Import!L190</f>
        <v>0</v>
      </c>
      <c r="O190" s="63"/>
      <c r="P190" s="63"/>
      <c r="Q190" s="63"/>
      <c r="R190" s="63"/>
      <c r="S190" s="63"/>
      <c r="T190" s="63"/>
      <c r="U190" s="63"/>
      <c r="V190" s="63"/>
    </row>
    <row r="191" spans="2:22" ht="15" customHeight="1">
      <c r="B191" s="1237" t="str">
        <f t="shared" si="4"/>
        <v/>
      </c>
      <c r="C191" s="598">
        <f>'Og s3a'!C193</f>
        <v>0</v>
      </c>
      <c r="D191" s="599">
        <f>'Og s3a'!F193</f>
        <v>0</v>
      </c>
      <c r="E191" s="562">
        <f>'Pak3 s3'!E191</f>
        <v>0</v>
      </c>
      <c r="F191" s="1218">
        <f>'Pak3 s3'!F191</f>
        <v>0</v>
      </c>
      <c r="G191" s="562">
        <f>'Pak3 s3'!G191</f>
        <v>0</v>
      </c>
      <c r="H191" s="1236" t="str">
        <f t="shared" si="5"/>
        <v/>
      </c>
      <c r="I191" s="594"/>
      <c r="J191" s="55"/>
      <c r="K191" s="502">
        <f>'Og s3a'!G193</f>
        <v>0</v>
      </c>
      <c r="L191" s="563">
        <f>'Og s3a'!D193</f>
        <v>0</v>
      </c>
      <c r="M191" s="968">
        <f>Import!K191</f>
        <v>0</v>
      </c>
      <c r="N191" s="969">
        <f>Import!L191</f>
        <v>0</v>
      </c>
      <c r="O191" s="63"/>
      <c r="P191" s="63"/>
      <c r="Q191" s="63"/>
      <c r="R191" s="63"/>
      <c r="S191" s="63"/>
      <c r="T191" s="63"/>
      <c r="U191" s="63"/>
      <c r="V191" s="63"/>
    </row>
    <row r="192" spans="2:22" ht="15" customHeight="1">
      <c r="B192" s="1237" t="str">
        <f t="shared" si="4"/>
        <v/>
      </c>
      <c r="C192" s="598">
        <f>'Og s3a'!C194</f>
        <v>0</v>
      </c>
      <c r="D192" s="599">
        <f>'Og s3a'!F194</f>
        <v>0</v>
      </c>
      <c r="E192" s="562">
        <f>'Pak3 s3'!E192</f>
        <v>0</v>
      </c>
      <c r="F192" s="1218">
        <f>'Pak3 s3'!F192</f>
        <v>0</v>
      </c>
      <c r="G192" s="562">
        <f>'Pak3 s3'!G192</f>
        <v>0</v>
      </c>
      <c r="H192" s="1236" t="str">
        <f t="shared" si="5"/>
        <v/>
      </c>
      <c r="I192" s="594"/>
      <c r="J192" s="55"/>
      <c r="K192" s="502">
        <f>'Og s3a'!G194</f>
        <v>0</v>
      </c>
      <c r="L192" s="563">
        <f>'Og s3a'!D194</f>
        <v>0</v>
      </c>
      <c r="M192" s="968">
        <f>Import!K192</f>
        <v>0</v>
      </c>
      <c r="N192" s="969">
        <f>Import!L192</f>
        <v>0</v>
      </c>
      <c r="O192" s="63"/>
      <c r="P192" s="63"/>
      <c r="Q192" s="63"/>
      <c r="R192" s="63"/>
      <c r="S192" s="63"/>
      <c r="T192" s="63"/>
      <c r="U192" s="63"/>
      <c r="V192" s="63"/>
    </row>
    <row r="193" spans="2:22" ht="15" customHeight="1">
      <c r="B193" s="1237" t="str">
        <f t="shared" si="4"/>
        <v/>
      </c>
      <c r="C193" s="598">
        <f>'Og s3a'!C195</f>
        <v>0</v>
      </c>
      <c r="D193" s="599">
        <f>'Og s3a'!F195</f>
        <v>0</v>
      </c>
      <c r="E193" s="562">
        <f>'Pak3 s3'!E193</f>
        <v>0</v>
      </c>
      <c r="F193" s="1218">
        <f>'Pak3 s3'!F193</f>
        <v>0</v>
      </c>
      <c r="G193" s="562">
        <f>'Pak3 s3'!G193</f>
        <v>0</v>
      </c>
      <c r="H193" s="1236" t="str">
        <f t="shared" si="5"/>
        <v/>
      </c>
      <c r="I193" s="594"/>
      <c r="J193" s="55"/>
      <c r="K193" s="502">
        <f>'Og s3a'!G195</f>
        <v>0</v>
      </c>
      <c r="L193" s="563">
        <f>'Og s3a'!D195</f>
        <v>0</v>
      </c>
      <c r="M193" s="968">
        <f>Import!K193</f>
        <v>0</v>
      </c>
      <c r="N193" s="969">
        <f>Import!L193</f>
        <v>0</v>
      </c>
      <c r="O193" s="63"/>
      <c r="P193" s="63"/>
      <c r="Q193" s="63"/>
      <c r="R193" s="63"/>
      <c r="S193" s="63"/>
      <c r="T193" s="63"/>
      <c r="U193" s="63"/>
      <c r="V193" s="63"/>
    </row>
    <row r="194" spans="2:22" ht="15" customHeight="1">
      <c r="B194" s="1237" t="str">
        <f t="shared" si="4"/>
        <v/>
      </c>
      <c r="C194" s="598">
        <f>'Og s3a'!C196</f>
        <v>0</v>
      </c>
      <c r="D194" s="599">
        <f>'Og s3a'!F196</f>
        <v>0</v>
      </c>
      <c r="E194" s="562">
        <f>'Pak3 s3'!E194</f>
        <v>0</v>
      </c>
      <c r="F194" s="1218">
        <f>'Pak3 s3'!F194</f>
        <v>0</v>
      </c>
      <c r="G194" s="562">
        <f>'Pak3 s3'!G194</f>
        <v>0</v>
      </c>
      <c r="H194" s="1236" t="str">
        <f t="shared" si="5"/>
        <v/>
      </c>
      <c r="I194" s="594"/>
      <c r="J194" s="55"/>
      <c r="K194" s="502">
        <f>'Og s3a'!G196</f>
        <v>0</v>
      </c>
      <c r="L194" s="563">
        <f>'Og s3a'!D196</f>
        <v>0</v>
      </c>
      <c r="M194" s="968">
        <f>Import!K194</f>
        <v>0</v>
      </c>
      <c r="N194" s="969">
        <f>Import!L194</f>
        <v>0</v>
      </c>
      <c r="O194" s="63"/>
      <c r="P194" s="63"/>
      <c r="Q194" s="63"/>
      <c r="R194" s="63"/>
      <c r="S194" s="63"/>
      <c r="T194" s="63"/>
      <c r="U194" s="63"/>
      <c r="V194" s="63"/>
    </row>
    <row r="195" spans="2:22" ht="15" customHeight="1">
      <c r="B195" s="1237" t="str">
        <f t="shared" si="4"/>
        <v/>
      </c>
      <c r="C195" s="598">
        <f>'Og s3a'!C197</f>
        <v>0</v>
      </c>
      <c r="D195" s="599">
        <f>'Og s3a'!F197</f>
        <v>0</v>
      </c>
      <c r="E195" s="562">
        <f>'Pak3 s3'!E195</f>
        <v>0</v>
      </c>
      <c r="F195" s="1218">
        <f>'Pak3 s3'!F195</f>
        <v>0</v>
      </c>
      <c r="G195" s="562">
        <f>'Pak3 s3'!G195</f>
        <v>0</v>
      </c>
      <c r="H195" s="1236" t="str">
        <f t="shared" si="5"/>
        <v/>
      </c>
      <c r="I195" s="594"/>
      <c r="J195" s="55"/>
      <c r="K195" s="502">
        <f>'Og s3a'!G197</f>
        <v>0</v>
      </c>
      <c r="L195" s="563">
        <f>'Og s3a'!D197</f>
        <v>0</v>
      </c>
      <c r="M195" s="968">
        <f>Import!K195</f>
        <v>0</v>
      </c>
      <c r="N195" s="969">
        <f>Import!L195</f>
        <v>0</v>
      </c>
      <c r="O195" s="63"/>
      <c r="P195" s="63"/>
      <c r="Q195" s="63"/>
      <c r="R195" s="63"/>
      <c r="S195" s="63"/>
      <c r="T195" s="63"/>
      <c r="U195" s="63"/>
      <c r="V195" s="63"/>
    </row>
    <row r="196" spans="2:22" ht="15" customHeight="1">
      <c r="B196" s="1237" t="str">
        <f t="shared" si="4"/>
        <v/>
      </c>
      <c r="C196" s="598">
        <f>'Og s3a'!C198</f>
        <v>0</v>
      </c>
      <c r="D196" s="599">
        <f>'Og s3a'!F198</f>
        <v>0</v>
      </c>
      <c r="E196" s="562">
        <f>'Pak3 s3'!E196</f>
        <v>0</v>
      </c>
      <c r="F196" s="1218">
        <f>'Pak3 s3'!F196</f>
        <v>0</v>
      </c>
      <c r="G196" s="562">
        <f>'Pak3 s3'!G196</f>
        <v>0</v>
      </c>
      <c r="H196" s="1236" t="str">
        <f t="shared" si="5"/>
        <v/>
      </c>
      <c r="I196" s="594"/>
      <c r="J196" s="55"/>
      <c r="K196" s="502">
        <f>'Og s3a'!G198</f>
        <v>0</v>
      </c>
      <c r="L196" s="563">
        <f>'Og s3a'!D198</f>
        <v>0</v>
      </c>
      <c r="M196" s="968">
        <f>Import!K196</f>
        <v>0</v>
      </c>
      <c r="N196" s="969">
        <f>Import!L196</f>
        <v>0</v>
      </c>
      <c r="O196" s="63"/>
      <c r="P196" s="63"/>
      <c r="Q196" s="63"/>
      <c r="R196" s="63"/>
      <c r="S196" s="63"/>
      <c r="T196" s="63"/>
      <c r="U196" s="63"/>
      <c r="V196" s="63"/>
    </row>
    <row r="197" spans="2:22" ht="15" customHeight="1">
      <c r="B197" s="1237" t="str">
        <f t="shared" ref="B197:B260" si="6">IF(D197&gt;0,"Wypełnione","")</f>
        <v/>
      </c>
      <c r="C197" s="598">
        <f>'Og s3a'!C199</f>
        <v>0</v>
      </c>
      <c r="D197" s="599">
        <f>'Og s3a'!F199</f>
        <v>0</v>
      </c>
      <c r="E197" s="562">
        <f>'Pak3 s3'!E197</f>
        <v>0</v>
      </c>
      <c r="F197" s="1218">
        <f>'Pak3 s3'!F197</f>
        <v>0</v>
      </c>
      <c r="G197" s="562">
        <f>'Pak3 s3'!G197</f>
        <v>0</v>
      </c>
      <c r="H197" s="1236" t="str">
        <f t="shared" ref="H197:H260" si="7">IF(AND(M197=0,N197=0),"",IF(AND(M197&gt;0,N197=0),M197,IF(AND(M197=0,N197&gt;0),N197,IF(AND(M197&gt;0,N197&gt;0),"Pak. 4 i 5 jednocześnie?"))))</f>
        <v/>
      </c>
      <c r="I197" s="594"/>
      <c r="J197" s="55"/>
      <c r="K197" s="502">
        <f>'Og s3a'!G199</f>
        <v>0</v>
      </c>
      <c r="L197" s="563">
        <f>'Og s3a'!D199</f>
        <v>0</v>
      </c>
      <c r="M197" s="968">
        <f>Import!K197</f>
        <v>0</v>
      </c>
      <c r="N197" s="969">
        <f>Import!L197</f>
        <v>0</v>
      </c>
      <c r="O197" s="63"/>
      <c r="P197" s="63"/>
      <c r="Q197" s="63"/>
      <c r="R197" s="63"/>
      <c r="S197" s="63"/>
      <c r="T197" s="63"/>
      <c r="U197" s="63"/>
      <c r="V197" s="63"/>
    </row>
    <row r="198" spans="2:22" ht="15" customHeight="1">
      <c r="B198" s="1237" t="str">
        <f t="shared" si="6"/>
        <v/>
      </c>
      <c r="C198" s="598">
        <f>'Og s3a'!C200</f>
        <v>0</v>
      </c>
      <c r="D198" s="599">
        <f>'Og s3a'!F200</f>
        <v>0</v>
      </c>
      <c r="E198" s="562">
        <f>'Pak3 s3'!E198</f>
        <v>0</v>
      </c>
      <c r="F198" s="1218">
        <f>'Pak3 s3'!F198</f>
        <v>0</v>
      </c>
      <c r="G198" s="562">
        <f>'Pak3 s3'!G198</f>
        <v>0</v>
      </c>
      <c r="H198" s="1236" t="str">
        <f t="shared" si="7"/>
        <v/>
      </c>
      <c r="I198" s="594"/>
      <c r="J198" s="55"/>
      <c r="K198" s="502">
        <f>'Og s3a'!G200</f>
        <v>0</v>
      </c>
      <c r="L198" s="563">
        <f>'Og s3a'!D200</f>
        <v>0</v>
      </c>
      <c r="M198" s="968">
        <f>Import!K198</f>
        <v>0</v>
      </c>
      <c r="N198" s="969">
        <f>Import!L198</f>
        <v>0</v>
      </c>
      <c r="O198" s="63"/>
      <c r="P198" s="63"/>
      <c r="Q198" s="63"/>
      <c r="R198" s="63"/>
      <c r="S198" s="63"/>
      <c r="T198" s="63"/>
      <c r="U198" s="63"/>
      <c r="V198" s="63"/>
    </row>
    <row r="199" spans="2:22" ht="15" customHeight="1">
      <c r="B199" s="1237" t="str">
        <f t="shared" si="6"/>
        <v/>
      </c>
      <c r="C199" s="598">
        <f>'Og s3a'!C201</f>
        <v>0</v>
      </c>
      <c r="D199" s="599">
        <f>'Og s3a'!F201</f>
        <v>0</v>
      </c>
      <c r="E199" s="562">
        <f>'Pak3 s3'!E199</f>
        <v>0</v>
      </c>
      <c r="F199" s="1218">
        <f>'Pak3 s3'!F199</f>
        <v>0</v>
      </c>
      <c r="G199" s="562">
        <f>'Pak3 s3'!G199</f>
        <v>0</v>
      </c>
      <c r="H199" s="1236" t="str">
        <f t="shared" si="7"/>
        <v/>
      </c>
      <c r="I199" s="594"/>
      <c r="J199" s="55"/>
      <c r="K199" s="502">
        <f>'Og s3a'!G201</f>
        <v>0</v>
      </c>
      <c r="L199" s="563">
        <f>'Og s3a'!D201</f>
        <v>0</v>
      </c>
      <c r="M199" s="968">
        <f>Import!K199</f>
        <v>0</v>
      </c>
      <c r="N199" s="969">
        <f>Import!L199</f>
        <v>0</v>
      </c>
      <c r="O199" s="63"/>
      <c r="P199" s="63"/>
      <c r="Q199" s="63"/>
      <c r="R199" s="63"/>
      <c r="S199" s="63"/>
      <c r="T199" s="63"/>
      <c r="U199" s="63"/>
      <c r="V199" s="63"/>
    </row>
    <row r="200" spans="2:22" ht="15" customHeight="1">
      <c r="B200" s="1237" t="str">
        <f t="shared" si="6"/>
        <v/>
      </c>
      <c r="C200" s="598">
        <f>'Og s3a'!C202</f>
        <v>0</v>
      </c>
      <c r="D200" s="599">
        <f>'Og s3a'!F202</f>
        <v>0</v>
      </c>
      <c r="E200" s="562">
        <f>'Pak3 s3'!E200</f>
        <v>0</v>
      </c>
      <c r="F200" s="1218">
        <f>'Pak3 s3'!F200</f>
        <v>0</v>
      </c>
      <c r="G200" s="562">
        <f>'Pak3 s3'!G200</f>
        <v>0</v>
      </c>
      <c r="H200" s="1236" t="str">
        <f t="shared" si="7"/>
        <v/>
      </c>
      <c r="I200" s="594"/>
      <c r="J200" s="55"/>
      <c r="K200" s="502">
        <f>'Og s3a'!G202</f>
        <v>0</v>
      </c>
      <c r="L200" s="563">
        <f>'Og s3a'!D202</f>
        <v>0</v>
      </c>
      <c r="M200" s="968">
        <f>Import!K200</f>
        <v>0</v>
      </c>
      <c r="N200" s="969">
        <f>Import!L200</f>
        <v>0</v>
      </c>
      <c r="O200" s="63"/>
      <c r="P200" s="63"/>
      <c r="Q200" s="63"/>
      <c r="R200" s="63"/>
      <c r="S200" s="63"/>
      <c r="T200" s="63"/>
      <c r="U200" s="63"/>
      <c r="V200" s="63"/>
    </row>
    <row r="201" spans="2:22" ht="15" customHeight="1">
      <c r="B201" s="1237" t="str">
        <f t="shared" si="6"/>
        <v/>
      </c>
      <c r="C201" s="598">
        <f>'Og s3a'!C203</f>
        <v>0</v>
      </c>
      <c r="D201" s="599">
        <f>'Og s3a'!F203</f>
        <v>0</v>
      </c>
      <c r="E201" s="562">
        <f>'Pak3 s3'!E201</f>
        <v>0</v>
      </c>
      <c r="F201" s="1218">
        <f>'Pak3 s3'!F201</f>
        <v>0</v>
      </c>
      <c r="G201" s="562">
        <f>'Pak3 s3'!G201</f>
        <v>0</v>
      </c>
      <c r="H201" s="1236" t="str">
        <f t="shared" si="7"/>
        <v/>
      </c>
      <c r="I201" s="594"/>
      <c r="J201" s="55"/>
      <c r="K201" s="502">
        <f>'Og s3a'!G203</f>
        <v>0</v>
      </c>
      <c r="L201" s="563">
        <f>'Og s3a'!D203</f>
        <v>0</v>
      </c>
      <c r="M201" s="968">
        <f>Import!K201</f>
        <v>0</v>
      </c>
      <c r="N201" s="969">
        <f>Import!L201</f>
        <v>0</v>
      </c>
      <c r="O201" s="63"/>
      <c r="P201" s="63"/>
      <c r="Q201" s="63"/>
      <c r="R201" s="63"/>
      <c r="S201" s="63"/>
      <c r="T201" s="63"/>
      <c r="U201" s="63"/>
      <c r="V201" s="63"/>
    </row>
    <row r="202" spans="2:22" ht="15" customHeight="1">
      <c r="B202" s="1237" t="str">
        <f t="shared" si="6"/>
        <v/>
      </c>
      <c r="C202" s="598">
        <f>'Og s3a'!C204</f>
        <v>0</v>
      </c>
      <c r="D202" s="599">
        <f>'Og s3a'!F204</f>
        <v>0</v>
      </c>
      <c r="E202" s="562">
        <f>'Pak3 s3'!E202</f>
        <v>0</v>
      </c>
      <c r="F202" s="1218">
        <f>'Pak3 s3'!F202</f>
        <v>0</v>
      </c>
      <c r="G202" s="562">
        <f>'Pak3 s3'!G202</f>
        <v>0</v>
      </c>
      <c r="H202" s="1236" t="str">
        <f t="shared" si="7"/>
        <v/>
      </c>
      <c r="I202" s="594"/>
      <c r="J202" s="55"/>
      <c r="K202" s="502">
        <f>'Og s3a'!G204</f>
        <v>0</v>
      </c>
      <c r="L202" s="563">
        <f>'Og s3a'!D204</f>
        <v>0</v>
      </c>
      <c r="M202" s="968">
        <f>Import!K202</f>
        <v>0</v>
      </c>
      <c r="N202" s="969">
        <f>Import!L202</f>
        <v>0</v>
      </c>
      <c r="O202" s="63"/>
      <c r="P202" s="63"/>
      <c r="Q202" s="63"/>
      <c r="R202" s="63"/>
      <c r="S202" s="63"/>
      <c r="T202" s="63"/>
      <c r="U202" s="63"/>
      <c r="V202" s="63"/>
    </row>
    <row r="203" spans="2:22" ht="15" customHeight="1">
      <c r="B203" s="1237" t="str">
        <f t="shared" si="6"/>
        <v/>
      </c>
      <c r="C203" s="598">
        <f>'Og s3a'!C205</f>
        <v>0</v>
      </c>
      <c r="D203" s="599">
        <f>'Og s3a'!F205</f>
        <v>0</v>
      </c>
      <c r="E203" s="562">
        <f>'Pak3 s3'!E203</f>
        <v>0</v>
      </c>
      <c r="F203" s="1218">
        <f>'Pak3 s3'!F203</f>
        <v>0</v>
      </c>
      <c r="G203" s="562">
        <f>'Pak3 s3'!G203</f>
        <v>0</v>
      </c>
      <c r="H203" s="1236" t="str">
        <f t="shared" si="7"/>
        <v/>
      </c>
      <c r="I203" s="594"/>
      <c r="J203" s="55"/>
      <c r="K203" s="502">
        <f>'Og s3a'!G205</f>
        <v>0</v>
      </c>
      <c r="L203" s="563">
        <f>'Og s3a'!D205</f>
        <v>0</v>
      </c>
      <c r="M203" s="968">
        <f>Import!K203</f>
        <v>0</v>
      </c>
      <c r="N203" s="969">
        <f>Import!L203</f>
        <v>0</v>
      </c>
      <c r="O203" s="63"/>
      <c r="P203" s="63"/>
      <c r="Q203" s="63"/>
      <c r="R203" s="63"/>
      <c r="S203" s="63"/>
      <c r="T203" s="63"/>
      <c r="U203" s="63"/>
      <c r="V203" s="63"/>
    </row>
    <row r="204" spans="2:22" ht="15" customHeight="1">
      <c r="B204" s="1237" t="str">
        <f t="shared" si="6"/>
        <v/>
      </c>
      <c r="C204" s="598">
        <f>'Og s3a'!C206</f>
        <v>0</v>
      </c>
      <c r="D204" s="599">
        <f>'Og s3a'!F206</f>
        <v>0</v>
      </c>
      <c r="E204" s="562">
        <f>'Pak3 s3'!E204</f>
        <v>0</v>
      </c>
      <c r="F204" s="1218">
        <f>'Pak3 s3'!F204</f>
        <v>0</v>
      </c>
      <c r="G204" s="562">
        <f>'Pak3 s3'!G204</f>
        <v>0</v>
      </c>
      <c r="H204" s="1236" t="str">
        <f t="shared" si="7"/>
        <v/>
      </c>
      <c r="I204" s="594"/>
      <c r="J204" s="55"/>
      <c r="K204" s="502">
        <f>'Og s3a'!G206</f>
        <v>0</v>
      </c>
      <c r="L204" s="563">
        <f>'Og s3a'!D206</f>
        <v>0</v>
      </c>
      <c r="M204" s="968">
        <f>Import!K204</f>
        <v>0</v>
      </c>
      <c r="N204" s="969">
        <f>Import!L204</f>
        <v>0</v>
      </c>
      <c r="O204" s="63"/>
      <c r="P204" s="63"/>
      <c r="Q204" s="63"/>
      <c r="R204" s="63"/>
      <c r="S204" s="63"/>
      <c r="T204" s="63"/>
      <c r="U204" s="63"/>
      <c r="V204" s="63"/>
    </row>
    <row r="205" spans="2:22" ht="15" customHeight="1">
      <c r="B205" s="1237" t="str">
        <f t="shared" si="6"/>
        <v/>
      </c>
      <c r="C205" s="598">
        <f>'Og s3a'!C207</f>
        <v>0</v>
      </c>
      <c r="D205" s="599">
        <f>'Og s3a'!F207</f>
        <v>0</v>
      </c>
      <c r="E205" s="562">
        <f>'Pak3 s3'!E205</f>
        <v>0</v>
      </c>
      <c r="F205" s="1218">
        <f>'Pak3 s3'!F205</f>
        <v>0</v>
      </c>
      <c r="G205" s="562">
        <f>'Pak3 s3'!G205</f>
        <v>0</v>
      </c>
      <c r="H205" s="1236" t="str">
        <f t="shared" si="7"/>
        <v/>
      </c>
      <c r="I205" s="594"/>
      <c r="J205" s="55"/>
      <c r="K205" s="502">
        <f>'Og s3a'!G207</f>
        <v>0</v>
      </c>
      <c r="L205" s="563">
        <f>'Og s3a'!D207</f>
        <v>0</v>
      </c>
      <c r="M205" s="968">
        <f>Import!K205</f>
        <v>0</v>
      </c>
      <c r="N205" s="969">
        <f>Import!L205</f>
        <v>0</v>
      </c>
      <c r="O205" s="63"/>
      <c r="P205" s="63"/>
      <c r="Q205" s="63"/>
      <c r="R205" s="63"/>
      <c r="S205" s="63"/>
      <c r="T205" s="63"/>
      <c r="U205" s="63"/>
      <c r="V205" s="63"/>
    </row>
    <row r="206" spans="2:22" ht="15" customHeight="1">
      <c r="B206" s="1237" t="str">
        <f t="shared" si="6"/>
        <v/>
      </c>
      <c r="C206" s="598">
        <f>'Og s3a'!C208</f>
        <v>0</v>
      </c>
      <c r="D206" s="599">
        <f>'Og s3a'!F208</f>
        <v>0</v>
      </c>
      <c r="E206" s="562">
        <f>'Pak3 s3'!E206</f>
        <v>0</v>
      </c>
      <c r="F206" s="1218">
        <f>'Pak3 s3'!F206</f>
        <v>0</v>
      </c>
      <c r="G206" s="562">
        <f>'Pak3 s3'!G206</f>
        <v>0</v>
      </c>
      <c r="H206" s="1236" t="str">
        <f t="shared" si="7"/>
        <v/>
      </c>
      <c r="I206" s="594"/>
      <c r="J206" s="55"/>
      <c r="K206" s="502">
        <f>'Og s3a'!G208</f>
        <v>0</v>
      </c>
      <c r="L206" s="563">
        <f>'Og s3a'!D208</f>
        <v>0</v>
      </c>
      <c r="M206" s="968">
        <f>Import!K206</f>
        <v>0</v>
      </c>
      <c r="N206" s="969">
        <f>Import!L206</f>
        <v>0</v>
      </c>
      <c r="O206" s="63"/>
      <c r="P206" s="63"/>
      <c r="Q206" s="63"/>
      <c r="R206" s="63"/>
      <c r="S206" s="63"/>
      <c r="T206" s="63"/>
      <c r="U206" s="63"/>
      <c r="V206" s="63"/>
    </row>
    <row r="207" spans="2:22" ht="15" customHeight="1">
      <c r="B207" s="1237" t="str">
        <f t="shared" si="6"/>
        <v/>
      </c>
      <c r="C207" s="598">
        <f>'Og s3a'!C209</f>
        <v>0</v>
      </c>
      <c r="D207" s="599">
        <f>'Og s3a'!F209</f>
        <v>0</v>
      </c>
      <c r="E207" s="562">
        <f>'Pak3 s3'!E207</f>
        <v>0</v>
      </c>
      <c r="F207" s="1218">
        <f>'Pak3 s3'!F207</f>
        <v>0</v>
      </c>
      <c r="G207" s="562">
        <f>'Pak3 s3'!G207</f>
        <v>0</v>
      </c>
      <c r="H207" s="1236" t="str">
        <f t="shared" si="7"/>
        <v/>
      </c>
      <c r="I207" s="594"/>
      <c r="J207" s="55"/>
      <c r="K207" s="502">
        <f>'Og s3a'!G209</f>
        <v>0</v>
      </c>
      <c r="L207" s="563">
        <f>'Og s3a'!D209</f>
        <v>0</v>
      </c>
      <c r="M207" s="968">
        <f>Import!K207</f>
        <v>0</v>
      </c>
      <c r="N207" s="969">
        <f>Import!L207</f>
        <v>0</v>
      </c>
      <c r="O207" s="63"/>
      <c r="P207" s="63"/>
      <c r="Q207" s="63"/>
      <c r="R207" s="63"/>
      <c r="S207" s="63"/>
      <c r="T207" s="63"/>
      <c r="U207" s="63"/>
      <c r="V207" s="63"/>
    </row>
    <row r="208" spans="2:22" ht="15" customHeight="1">
      <c r="B208" s="1237" t="str">
        <f t="shared" si="6"/>
        <v/>
      </c>
      <c r="C208" s="598">
        <f>'Og s3a'!C210</f>
        <v>0</v>
      </c>
      <c r="D208" s="599">
        <f>'Og s3a'!F210</f>
        <v>0</v>
      </c>
      <c r="E208" s="562">
        <f>'Pak3 s3'!E208</f>
        <v>0</v>
      </c>
      <c r="F208" s="1218">
        <f>'Pak3 s3'!F208</f>
        <v>0</v>
      </c>
      <c r="G208" s="562">
        <f>'Pak3 s3'!G208</f>
        <v>0</v>
      </c>
      <c r="H208" s="1236" t="str">
        <f t="shared" si="7"/>
        <v/>
      </c>
      <c r="I208" s="594"/>
      <c r="J208" s="55"/>
      <c r="K208" s="502">
        <f>'Og s3a'!G210</f>
        <v>0</v>
      </c>
      <c r="L208" s="563">
        <f>'Og s3a'!D210</f>
        <v>0</v>
      </c>
      <c r="M208" s="968">
        <f>Import!K208</f>
        <v>0</v>
      </c>
      <c r="N208" s="969">
        <f>Import!L208</f>
        <v>0</v>
      </c>
      <c r="O208" s="63"/>
      <c r="P208" s="63"/>
      <c r="Q208" s="63"/>
      <c r="R208" s="63"/>
      <c r="S208" s="63"/>
      <c r="T208" s="63"/>
      <c r="U208" s="63"/>
      <c r="V208" s="63"/>
    </row>
    <row r="209" spans="2:22" ht="15" customHeight="1">
      <c r="B209" s="1237" t="str">
        <f t="shared" si="6"/>
        <v/>
      </c>
      <c r="C209" s="598">
        <f>'Og s3a'!C211</f>
        <v>0</v>
      </c>
      <c r="D209" s="599">
        <f>'Og s3a'!F211</f>
        <v>0</v>
      </c>
      <c r="E209" s="562">
        <f>'Pak3 s3'!E209</f>
        <v>0</v>
      </c>
      <c r="F209" s="1218">
        <f>'Pak3 s3'!F209</f>
        <v>0</v>
      </c>
      <c r="G209" s="562">
        <f>'Pak3 s3'!G209</f>
        <v>0</v>
      </c>
      <c r="H209" s="1236" t="str">
        <f t="shared" si="7"/>
        <v/>
      </c>
      <c r="I209" s="594"/>
      <c r="J209" s="55"/>
      <c r="K209" s="502">
        <f>'Og s3a'!G211</f>
        <v>0</v>
      </c>
      <c r="L209" s="563">
        <f>'Og s3a'!D211</f>
        <v>0</v>
      </c>
      <c r="M209" s="968">
        <f>Import!K209</f>
        <v>0</v>
      </c>
      <c r="N209" s="969">
        <f>Import!L209</f>
        <v>0</v>
      </c>
      <c r="O209" s="63"/>
      <c r="P209" s="63"/>
      <c r="Q209" s="63"/>
      <c r="R209" s="63"/>
      <c r="S209" s="63"/>
      <c r="T209" s="63"/>
      <c r="U209" s="63"/>
      <c r="V209" s="63"/>
    </row>
    <row r="210" spans="2:22" ht="15" customHeight="1">
      <c r="B210" s="1237" t="str">
        <f t="shared" si="6"/>
        <v/>
      </c>
      <c r="C210" s="598">
        <f>'Og s3a'!C212</f>
        <v>0</v>
      </c>
      <c r="D210" s="599">
        <f>'Og s3a'!F212</f>
        <v>0</v>
      </c>
      <c r="E210" s="562">
        <f>'Pak3 s3'!E210</f>
        <v>0</v>
      </c>
      <c r="F210" s="1218">
        <f>'Pak3 s3'!F210</f>
        <v>0</v>
      </c>
      <c r="G210" s="562">
        <f>'Pak3 s3'!G210</f>
        <v>0</v>
      </c>
      <c r="H210" s="1236" t="str">
        <f t="shared" si="7"/>
        <v/>
      </c>
      <c r="I210" s="594"/>
      <c r="J210" s="55"/>
      <c r="K210" s="502">
        <f>'Og s3a'!G212</f>
        <v>0</v>
      </c>
      <c r="L210" s="563">
        <f>'Og s3a'!D212</f>
        <v>0</v>
      </c>
      <c r="M210" s="968">
        <f>Import!K210</f>
        <v>0</v>
      </c>
      <c r="N210" s="969">
        <f>Import!L210</f>
        <v>0</v>
      </c>
      <c r="O210" s="63"/>
      <c r="P210" s="63"/>
      <c r="Q210" s="63"/>
      <c r="R210" s="63"/>
      <c r="S210" s="63"/>
      <c r="T210" s="63"/>
      <c r="U210" s="63"/>
      <c r="V210" s="63"/>
    </row>
    <row r="211" spans="2:22" ht="15" customHeight="1">
      <c r="B211" s="1237" t="str">
        <f t="shared" si="6"/>
        <v/>
      </c>
      <c r="C211" s="598">
        <f>'Og s3a'!C213</f>
        <v>0</v>
      </c>
      <c r="D211" s="599">
        <f>'Og s3a'!F213</f>
        <v>0</v>
      </c>
      <c r="E211" s="562">
        <f>'Pak3 s3'!E211</f>
        <v>0</v>
      </c>
      <c r="F211" s="1218">
        <f>'Pak3 s3'!F211</f>
        <v>0</v>
      </c>
      <c r="G211" s="562">
        <f>'Pak3 s3'!G211</f>
        <v>0</v>
      </c>
      <c r="H211" s="1236" t="str">
        <f t="shared" si="7"/>
        <v/>
      </c>
      <c r="I211" s="594"/>
      <c r="J211" s="55"/>
      <c r="K211" s="502">
        <f>'Og s3a'!G213</f>
        <v>0</v>
      </c>
      <c r="L211" s="563">
        <f>'Og s3a'!D213</f>
        <v>0</v>
      </c>
      <c r="M211" s="968">
        <f>Import!K211</f>
        <v>0</v>
      </c>
      <c r="N211" s="969">
        <f>Import!L211</f>
        <v>0</v>
      </c>
      <c r="O211" s="63"/>
      <c r="P211" s="63"/>
      <c r="Q211" s="63"/>
      <c r="R211" s="63"/>
      <c r="S211" s="63"/>
      <c r="T211" s="63"/>
      <c r="U211" s="63"/>
      <c r="V211" s="63"/>
    </row>
    <row r="212" spans="2:22" ht="15" customHeight="1">
      <c r="B212" s="1237" t="str">
        <f t="shared" si="6"/>
        <v/>
      </c>
      <c r="C212" s="598">
        <f>'Og s3a'!C214</f>
        <v>0</v>
      </c>
      <c r="D212" s="599">
        <f>'Og s3a'!F214</f>
        <v>0</v>
      </c>
      <c r="E212" s="562">
        <f>'Pak3 s3'!E212</f>
        <v>0</v>
      </c>
      <c r="F212" s="1218">
        <f>'Pak3 s3'!F212</f>
        <v>0</v>
      </c>
      <c r="G212" s="562">
        <f>'Pak3 s3'!G212</f>
        <v>0</v>
      </c>
      <c r="H212" s="1236" t="str">
        <f t="shared" si="7"/>
        <v/>
      </c>
      <c r="I212" s="594"/>
      <c r="J212" s="55"/>
      <c r="K212" s="502">
        <f>'Og s3a'!G214</f>
        <v>0</v>
      </c>
      <c r="L212" s="563">
        <f>'Og s3a'!D214</f>
        <v>0</v>
      </c>
      <c r="M212" s="968">
        <f>Import!K212</f>
        <v>0</v>
      </c>
      <c r="N212" s="969">
        <f>Import!L212</f>
        <v>0</v>
      </c>
      <c r="O212" s="63"/>
      <c r="P212" s="63"/>
      <c r="Q212" s="63"/>
      <c r="R212" s="63"/>
      <c r="S212" s="63"/>
      <c r="T212" s="63"/>
      <c r="U212" s="63"/>
      <c r="V212" s="63"/>
    </row>
    <row r="213" spans="2:22" ht="15" customHeight="1">
      <c r="B213" s="1237" t="str">
        <f t="shared" si="6"/>
        <v/>
      </c>
      <c r="C213" s="598">
        <f>'Og s3a'!C215</f>
        <v>0</v>
      </c>
      <c r="D213" s="599">
        <f>'Og s3a'!F215</f>
        <v>0</v>
      </c>
      <c r="E213" s="562">
        <f>'Pak3 s3'!E213</f>
        <v>0</v>
      </c>
      <c r="F213" s="1218">
        <f>'Pak3 s3'!F213</f>
        <v>0</v>
      </c>
      <c r="G213" s="562">
        <f>'Pak3 s3'!G213</f>
        <v>0</v>
      </c>
      <c r="H213" s="1236" t="str">
        <f t="shared" si="7"/>
        <v/>
      </c>
      <c r="I213" s="594"/>
      <c r="J213" s="55"/>
      <c r="K213" s="502">
        <f>'Og s3a'!G215</f>
        <v>0</v>
      </c>
      <c r="L213" s="563">
        <f>'Og s3a'!D215</f>
        <v>0</v>
      </c>
      <c r="M213" s="968">
        <f>Import!K213</f>
        <v>0</v>
      </c>
      <c r="N213" s="969">
        <f>Import!L213</f>
        <v>0</v>
      </c>
      <c r="O213" s="63"/>
      <c r="P213" s="63"/>
      <c r="Q213" s="63"/>
      <c r="R213" s="63"/>
      <c r="S213" s="63"/>
      <c r="T213" s="63"/>
      <c r="U213" s="63"/>
      <c r="V213" s="63"/>
    </row>
    <row r="214" spans="2:22" ht="15" customHeight="1">
      <c r="B214" s="1237" t="str">
        <f t="shared" si="6"/>
        <v/>
      </c>
      <c r="C214" s="598">
        <f>'Og s3a'!C216</f>
        <v>0</v>
      </c>
      <c r="D214" s="599">
        <f>'Og s3a'!F216</f>
        <v>0</v>
      </c>
      <c r="E214" s="562">
        <f>'Pak3 s3'!E214</f>
        <v>0</v>
      </c>
      <c r="F214" s="1218">
        <f>'Pak3 s3'!F214</f>
        <v>0</v>
      </c>
      <c r="G214" s="562">
        <f>'Pak3 s3'!G214</f>
        <v>0</v>
      </c>
      <c r="H214" s="1236" t="str">
        <f t="shared" si="7"/>
        <v/>
      </c>
      <c r="I214" s="594"/>
      <c r="J214" s="55"/>
      <c r="K214" s="502">
        <f>'Og s3a'!G216</f>
        <v>0</v>
      </c>
      <c r="L214" s="563">
        <f>'Og s3a'!D216</f>
        <v>0</v>
      </c>
      <c r="M214" s="968">
        <f>Import!K214</f>
        <v>0</v>
      </c>
      <c r="N214" s="969">
        <f>Import!L214</f>
        <v>0</v>
      </c>
      <c r="O214" s="63"/>
      <c r="P214" s="63"/>
      <c r="Q214" s="63"/>
      <c r="R214" s="63"/>
      <c r="S214" s="63"/>
      <c r="T214" s="63"/>
      <c r="U214" s="63"/>
      <c r="V214" s="63"/>
    </row>
    <row r="215" spans="2:22" ht="15" customHeight="1">
      <c r="B215" s="1237" t="str">
        <f t="shared" si="6"/>
        <v/>
      </c>
      <c r="C215" s="598">
        <f>'Og s3a'!C217</f>
        <v>0</v>
      </c>
      <c r="D215" s="599">
        <f>'Og s3a'!F217</f>
        <v>0</v>
      </c>
      <c r="E215" s="562">
        <f>'Pak3 s3'!E215</f>
        <v>0</v>
      </c>
      <c r="F215" s="1218">
        <f>'Pak3 s3'!F215</f>
        <v>0</v>
      </c>
      <c r="G215" s="562">
        <f>'Pak3 s3'!G215</f>
        <v>0</v>
      </c>
      <c r="H215" s="1236" t="str">
        <f t="shared" si="7"/>
        <v/>
      </c>
      <c r="I215" s="594"/>
      <c r="J215" s="55"/>
      <c r="K215" s="502">
        <f>'Og s3a'!G217</f>
        <v>0</v>
      </c>
      <c r="L215" s="563">
        <f>'Og s3a'!D217</f>
        <v>0</v>
      </c>
      <c r="M215" s="968">
        <f>Import!K215</f>
        <v>0</v>
      </c>
      <c r="N215" s="969">
        <f>Import!L215</f>
        <v>0</v>
      </c>
      <c r="O215" s="63"/>
      <c r="P215" s="63"/>
      <c r="Q215" s="63"/>
      <c r="R215" s="63"/>
      <c r="S215" s="63"/>
      <c r="T215" s="63"/>
      <c r="U215" s="63"/>
      <c r="V215" s="63"/>
    </row>
    <row r="216" spans="2:22" ht="15" customHeight="1">
      <c r="B216" s="1237" t="str">
        <f t="shared" si="6"/>
        <v/>
      </c>
      <c r="C216" s="598">
        <f>'Og s3a'!C218</f>
        <v>0</v>
      </c>
      <c r="D216" s="599">
        <f>'Og s3a'!F218</f>
        <v>0</v>
      </c>
      <c r="E216" s="562">
        <f>'Pak3 s3'!E216</f>
        <v>0</v>
      </c>
      <c r="F216" s="1218">
        <f>'Pak3 s3'!F216</f>
        <v>0</v>
      </c>
      <c r="G216" s="562">
        <f>'Pak3 s3'!G216</f>
        <v>0</v>
      </c>
      <c r="H216" s="1236" t="str">
        <f t="shared" si="7"/>
        <v/>
      </c>
      <c r="I216" s="594"/>
      <c r="J216" s="55"/>
      <c r="K216" s="502">
        <f>'Og s3a'!G218</f>
        <v>0</v>
      </c>
      <c r="L216" s="563">
        <f>'Og s3a'!D218</f>
        <v>0</v>
      </c>
      <c r="M216" s="968">
        <f>Import!K216</f>
        <v>0</v>
      </c>
      <c r="N216" s="969">
        <f>Import!L216</f>
        <v>0</v>
      </c>
      <c r="O216" s="63"/>
      <c r="P216" s="63"/>
      <c r="Q216" s="63"/>
      <c r="R216" s="63"/>
      <c r="S216" s="63"/>
      <c r="T216" s="63"/>
      <c r="U216" s="63"/>
      <c r="V216" s="63"/>
    </row>
    <row r="217" spans="2:22" ht="15" customHeight="1">
      <c r="B217" s="1237" t="str">
        <f t="shared" si="6"/>
        <v/>
      </c>
      <c r="C217" s="598">
        <f>'Og s3a'!C219</f>
        <v>0</v>
      </c>
      <c r="D217" s="599">
        <f>'Og s3a'!F219</f>
        <v>0</v>
      </c>
      <c r="E217" s="562">
        <f>'Pak3 s3'!E217</f>
        <v>0</v>
      </c>
      <c r="F217" s="1218">
        <f>'Pak3 s3'!F217</f>
        <v>0</v>
      </c>
      <c r="G217" s="562">
        <f>'Pak3 s3'!G217</f>
        <v>0</v>
      </c>
      <c r="H217" s="1236" t="str">
        <f t="shared" si="7"/>
        <v/>
      </c>
      <c r="I217" s="594"/>
      <c r="J217" s="55"/>
      <c r="K217" s="502">
        <f>'Og s3a'!G219</f>
        <v>0</v>
      </c>
      <c r="L217" s="563">
        <f>'Og s3a'!D219</f>
        <v>0</v>
      </c>
      <c r="M217" s="968">
        <f>Import!K217</f>
        <v>0</v>
      </c>
      <c r="N217" s="969">
        <f>Import!L217</f>
        <v>0</v>
      </c>
      <c r="O217" s="63"/>
      <c r="P217" s="63"/>
      <c r="Q217" s="63"/>
      <c r="R217" s="63"/>
      <c r="S217" s="63"/>
      <c r="T217" s="63"/>
      <c r="U217" s="63"/>
      <c r="V217" s="63"/>
    </row>
    <row r="218" spans="2:22" ht="15" customHeight="1">
      <c r="B218" s="1237" t="str">
        <f t="shared" si="6"/>
        <v/>
      </c>
      <c r="C218" s="598">
        <f>'Og s3a'!C220</f>
        <v>0</v>
      </c>
      <c r="D218" s="599">
        <f>'Og s3a'!F220</f>
        <v>0</v>
      </c>
      <c r="E218" s="562">
        <f>'Pak3 s3'!E218</f>
        <v>0</v>
      </c>
      <c r="F218" s="1218">
        <f>'Pak3 s3'!F218</f>
        <v>0</v>
      </c>
      <c r="G218" s="562">
        <f>'Pak3 s3'!G218</f>
        <v>0</v>
      </c>
      <c r="H218" s="1236" t="str">
        <f t="shared" si="7"/>
        <v/>
      </c>
      <c r="I218" s="594"/>
      <c r="J218" s="55"/>
      <c r="K218" s="502">
        <f>'Og s3a'!G220</f>
        <v>0</v>
      </c>
      <c r="L218" s="563">
        <f>'Og s3a'!D220</f>
        <v>0</v>
      </c>
      <c r="M218" s="968">
        <f>Import!K218</f>
        <v>0</v>
      </c>
      <c r="N218" s="969">
        <f>Import!L218</f>
        <v>0</v>
      </c>
      <c r="O218" s="63"/>
      <c r="P218" s="63"/>
      <c r="Q218" s="63"/>
      <c r="R218" s="63"/>
      <c r="S218" s="63"/>
      <c r="T218" s="63"/>
      <c r="U218" s="63"/>
      <c r="V218" s="63"/>
    </row>
    <row r="219" spans="2:22" ht="15" customHeight="1">
      <c r="B219" s="1237" t="str">
        <f t="shared" si="6"/>
        <v/>
      </c>
      <c r="C219" s="598">
        <f>'Og s3a'!C221</f>
        <v>0</v>
      </c>
      <c r="D219" s="599">
        <f>'Og s3a'!F221</f>
        <v>0</v>
      </c>
      <c r="E219" s="562">
        <f>'Pak3 s3'!E219</f>
        <v>0</v>
      </c>
      <c r="F219" s="1218">
        <f>'Pak3 s3'!F219</f>
        <v>0</v>
      </c>
      <c r="G219" s="562">
        <f>'Pak3 s3'!G219</f>
        <v>0</v>
      </c>
      <c r="H219" s="1236" t="str">
        <f t="shared" si="7"/>
        <v/>
      </c>
      <c r="I219" s="594"/>
      <c r="J219" s="55"/>
      <c r="K219" s="502">
        <f>'Og s3a'!G221</f>
        <v>0</v>
      </c>
      <c r="L219" s="563">
        <f>'Og s3a'!D221</f>
        <v>0</v>
      </c>
      <c r="M219" s="968">
        <f>Import!K219</f>
        <v>0</v>
      </c>
      <c r="N219" s="969">
        <f>Import!L219</f>
        <v>0</v>
      </c>
      <c r="O219" s="63"/>
      <c r="P219" s="63"/>
      <c r="Q219" s="63"/>
      <c r="R219" s="63"/>
      <c r="S219" s="63"/>
      <c r="T219" s="63"/>
      <c r="U219" s="63"/>
      <c r="V219" s="63"/>
    </row>
    <row r="220" spans="2:22" ht="15" customHeight="1">
      <c r="B220" s="1237" t="str">
        <f t="shared" si="6"/>
        <v/>
      </c>
      <c r="C220" s="598">
        <f>'Og s3a'!C222</f>
        <v>0</v>
      </c>
      <c r="D220" s="599">
        <f>'Og s3a'!F222</f>
        <v>0</v>
      </c>
      <c r="E220" s="562">
        <f>'Pak3 s3'!E220</f>
        <v>0</v>
      </c>
      <c r="F220" s="1218">
        <f>'Pak3 s3'!F220</f>
        <v>0</v>
      </c>
      <c r="G220" s="562">
        <f>'Pak3 s3'!G220</f>
        <v>0</v>
      </c>
      <c r="H220" s="1236" t="str">
        <f t="shared" si="7"/>
        <v/>
      </c>
      <c r="I220" s="594"/>
      <c r="J220" s="55"/>
      <c r="K220" s="502">
        <f>'Og s3a'!G222</f>
        <v>0</v>
      </c>
      <c r="L220" s="563">
        <f>'Og s3a'!D222</f>
        <v>0</v>
      </c>
      <c r="M220" s="968">
        <f>Import!K220</f>
        <v>0</v>
      </c>
      <c r="N220" s="969">
        <f>Import!L220</f>
        <v>0</v>
      </c>
      <c r="O220" s="63"/>
      <c r="P220" s="63"/>
      <c r="Q220" s="63"/>
      <c r="R220" s="63"/>
      <c r="S220" s="63"/>
      <c r="T220" s="63"/>
      <c r="U220" s="63"/>
      <c r="V220" s="63"/>
    </row>
    <row r="221" spans="2:22" ht="15" customHeight="1">
      <c r="B221" s="1237" t="str">
        <f t="shared" si="6"/>
        <v/>
      </c>
      <c r="C221" s="598">
        <f>'Og s3a'!C223</f>
        <v>0</v>
      </c>
      <c r="D221" s="599">
        <f>'Og s3a'!F223</f>
        <v>0</v>
      </c>
      <c r="E221" s="562">
        <f>'Pak3 s3'!E221</f>
        <v>0</v>
      </c>
      <c r="F221" s="1218">
        <f>'Pak3 s3'!F221</f>
        <v>0</v>
      </c>
      <c r="G221" s="562">
        <f>'Pak3 s3'!G221</f>
        <v>0</v>
      </c>
      <c r="H221" s="1236" t="str">
        <f t="shared" si="7"/>
        <v/>
      </c>
      <c r="I221" s="594"/>
      <c r="J221" s="55"/>
      <c r="K221" s="502">
        <f>'Og s3a'!G223</f>
        <v>0</v>
      </c>
      <c r="L221" s="563">
        <f>'Og s3a'!D223</f>
        <v>0</v>
      </c>
      <c r="M221" s="968">
        <f>Import!K221</f>
        <v>0</v>
      </c>
      <c r="N221" s="969">
        <f>Import!L221</f>
        <v>0</v>
      </c>
      <c r="O221" s="63"/>
      <c r="P221" s="63"/>
      <c r="Q221" s="63"/>
      <c r="R221" s="63"/>
      <c r="S221" s="63"/>
      <c r="T221" s="63"/>
      <c r="U221" s="63"/>
      <c r="V221" s="63"/>
    </row>
    <row r="222" spans="2:22" ht="15" customHeight="1">
      <c r="B222" s="1237" t="str">
        <f t="shared" si="6"/>
        <v/>
      </c>
      <c r="C222" s="598">
        <f>'Og s3a'!C224</f>
        <v>0</v>
      </c>
      <c r="D222" s="599">
        <f>'Og s3a'!F224</f>
        <v>0</v>
      </c>
      <c r="E222" s="562">
        <f>'Pak3 s3'!E222</f>
        <v>0</v>
      </c>
      <c r="F222" s="1218">
        <f>'Pak3 s3'!F222</f>
        <v>0</v>
      </c>
      <c r="G222" s="562">
        <f>'Pak3 s3'!G222</f>
        <v>0</v>
      </c>
      <c r="H222" s="1236" t="str">
        <f t="shared" si="7"/>
        <v/>
      </c>
      <c r="I222" s="594"/>
      <c r="J222" s="55"/>
      <c r="K222" s="502">
        <f>'Og s3a'!G224</f>
        <v>0</v>
      </c>
      <c r="L222" s="563">
        <f>'Og s3a'!D224</f>
        <v>0</v>
      </c>
      <c r="M222" s="968">
        <f>Import!K222</f>
        <v>0</v>
      </c>
      <c r="N222" s="969">
        <f>Import!L222</f>
        <v>0</v>
      </c>
      <c r="O222" s="63"/>
      <c r="P222" s="63"/>
      <c r="Q222" s="63"/>
      <c r="R222" s="63"/>
      <c r="S222" s="63"/>
      <c r="T222" s="63"/>
      <c r="U222" s="63"/>
      <c r="V222" s="63"/>
    </row>
    <row r="223" spans="2:22" ht="15" customHeight="1">
      <c r="B223" s="1237" t="str">
        <f t="shared" si="6"/>
        <v/>
      </c>
      <c r="C223" s="598">
        <f>'Og s3a'!C225</f>
        <v>0</v>
      </c>
      <c r="D223" s="599">
        <f>'Og s3a'!F225</f>
        <v>0</v>
      </c>
      <c r="E223" s="562">
        <f>'Pak3 s3'!E223</f>
        <v>0</v>
      </c>
      <c r="F223" s="1218">
        <f>'Pak3 s3'!F223</f>
        <v>0</v>
      </c>
      <c r="G223" s="562">
        <f>'Pak3 s3'!G223</f>
        <v>0</v>
      </c>
      <c r="H223" s="1236" t="str">
        <f t="shared" si="7"/>
        <v/>
      </c>
      <c r="I223" s="594"/>
      <c r="J223" s="55"/>
      <c r="K223" s="502">
        <f>'Og s3a'!G225</f>
        <v>0</v>
      </c>
      <c r="L223" s="563">
        <f>'Og s3a'!D225</f>
        <v>0</v>
      </c>
      <c r="M223" s="968">
        <f>Import!K223</f>
        <v>0</v>
      </c>
      <c r="N223" s="969">
        <f>Import!L223</f>
        <v>0</v>
      </c>
      <c r="O223" s="63"/>
      <c r="P223" s="63"/>
      <c r="Q223" s="63"/>
      <c r="R223" s="63"/>
      <c r="S223" s="63"/>
      <c r="T223" s="63"/>
      <c r="U223" s="63"/>
      <c r="V223" s="63"/>
    </row>
    <row r="224" spans="2:22" ht="15" customHeight="1">
      <c r="B224" s="1237" t="str">
        <f t="shared" si="6"/>
        <v/>
      </c>
      <c r="C224" s="598">
        <f>'Og s3a'!C226</f>
        <v>0</v>
      </c>
      <c r="D224" s="599">
        <f>'Og s3a'!F226</f>
        <v>0</v>
      </c>
      <c r="E224" s="562">
        <f>'Pak3 s3'!E224</f>
        <v>0</v>
      </c>
      <c r="F224" s="1218">
        <f>'Pak3 s3'!F224</f>
        <v>0</v>
      </c>
      <c r="G224" s="562">
        <f>'Pak3 s3'!G224</f>
        <v>0</v>
      </c>
      <c r="H224" s="1236" t="str">
        <f t="shared" si="7"/>
        <v/>
      </c>
      <c r="I224" s="594"/>
      <c r="J224" s="55"/>
      <c r="K224" s="502">
        <f>'Og s3a'!G226</f>
        <v>0</v>
      </c>
      <c r="L224" s="563">
        <f>'Og s3a'!D226</f>
        <v>0</v>
      </c>
      <c r="M224" s="968">
        <f>Import!K224</f>
        <v>0</v>
      </c>
      <c r="N224" s="969">
        <f>Import!L224</f>
        <v>0</v>
      </c>
      <c r="O224" s="63"/>
      <c r="P224" s="63"/>
      <c r="Q224" s="63"/>
      <c r="R224" s="63"/>
      <c r="S224" s="63"/>
      <c r="T224" s="63"/>
      <c r="U224" s="63"/>
      <c r="V224" s="63"/>
    </row>
    <row r="225" spans="2:22" ht="15" customHeight="1">
      <c r="B225" s="1237" t="str">
        <f t="shared" si="6"/>
        <v/>
      </c>
      <c r="C225" s="598">
        <f>'Og s3a'!C227</f>
        <v>0</v>
      </c>
      <c r="D225" s="599">
        <f>'Og s3a'!F227</f>
        <v>0</v>
      </c>
      <c r="E225" s="562">
        <f>'Pak3 s3'!E225</f>
        <v>0</v>
      </c>
      <c r="F225" s="1218">
        <f>'Pak3 s3'!F225</f>
        <v>0</v>
      </c>
      <c r="G225" s="562">
        <f>'Pak3 s3'!G225</f>
        <v>0</v>
      </c>
      <c r="H225" s="1236" t="str">
        <f t="shared" si="7"/>
        <v/>
      </c>
      <c r="I225" s="594"/>
      <c r="J225" s="55"/>
      <c r="K225" s="502">
        <f>'Og s3a'!G227</f>
        <v>0</v>
      </c>
      <c r="L225" s="563">
        <f>'Og s3a'!D227</f>
        <v>0</v>
      </c>
      <c r="M225" s="968">
        <f>Import!K225</f>
        <v>0</v>
      </c>
      <c r="N225" s="969">
        <f>Import!L225</f>
        <v>0</v>
      </c>
      <c r="O225" s="63"/>
      <c r="P225" s="63"/>
      <c r="Q225" s="63"/>
      <c r="R225" s="63"/>
      <c r="S225" s="63"/>
      <c r="T225" s="63"/>
      <c r="U225" s="63"/>
      <c r="V225" s="63"/>
    </row>
    <row r="226" spans="2:22" ht="15" customHeight="1">
      <c r="B226" s="1237" t="str">
        <f t="shared" si="6"/>
        <v/>
      </c>
      <c r="C226" s="598">
        <f>'Og s3a'!C228</f>
        <v>0</v>
      </c>
      <c r="D226" s="599">
        <f>'Og s3a'!F228</f>
        <v>0</v>
      </c>
      <c r="E226" s="562">
        <f>'Pak3 s3'!E226</f>
        <v>0</v>
      </c>
      <c r="F226" s="1218">
        <f>'Pak3 s3'!F226</f>
        <v>0</v>
      </c>
      <c r="G226" s="562">
        <f>'Pak3 s3'!G226</f>
        <v>0</v>
      </c>
      <c r="H226" s="1236" t="str">
        <f t="shared" si="7"/>
        <v/>
      </c>
      <c r="I226" s="594"/>
      <c r="J226" s="55"/>
      <c r="K226" s="502">
        <f>'Og s3a'!G228</f>
        <v>0</v>
      </c>
      <c r="L226" s="563">
        <f>'Og s3a'!D228</f>
        <v>0</v>
      </c>
      <c r="M226" s="968">
        <f>Import!K226</f>
        <v>0</v>
      </c>
      <c r="N226" s="969">
        <f>Import!L226</f>
        <v>0</v>
      </c>
      <c r="O226" s="63"/>
      <c r="P226" s="63"/>
      <c r="Q226" s="63"/>
      <c r="R226" s="63"/>
      <c r="S226" s="63"/>
      <c r="T226" s="63"/>
      <c r="U226" s="63"/>
      <c r="V226" s="63"/>
    </row>
    <row r="227" spans="2:22" ht="15" customHeight="1">
      <c r="B227" s="1237" t="str">
        <f t="shared" si="6"/>
        <v/>
      </c>
      <c r="C227" s="598">
        <f>'Og s3a'!C229</f>
        <v>0</v>
      </c>
      <c r="D227" s="599">
        <f>'Og s3a'!F229</f>
        <v>0</v>
      </c>
      <c r="E227" s="562">
        <f>'Pak3 s3'!E227</f>
        <v>0</v>
      </c>
      <c r="F227" s="1218">
        <f>'Pak3 s3'!F227</f>
        <v>0</v>
      </c>
      <c r="G227" s="562">
        <f>'Pak3 s3'!G227</f>
        <v>0</v>
      </c>
      <c r="H227" s="1236" t="str">
        <f t="shared" si="7"/>
        <v/>
      </c>
      <c r="I227" s="594"/>
      <c r="J227" s="55"/>
      <c r="K227" s="502">
        <f>'Og s3a'!G229</f>
        <v>0</v>
      </c>
      <c r="L227" s="563">
        <f>'Og s3a'!D229</f>
        <v>0</v>
      </c>
      <c r="M227" s="968">
        <f>Import!K227</f>
        <v>0</v>
      </c>
      <c r="N227" s="969">
        <f>Import!L227</f>
        <v>0</v>
      </c>
      <c r="O227" s="63"/>
      <c r="P227" s="63"/>
      <c r="Q227" s="63"/>
      <c r="R227" s="63"/>
      <c r="S227" s="63"/>
      <c r="T227" s="63"/>
      <c r="U227" s="63"/>
      <c r="V227" s="63"/>
    </row>
    <row r="228" spans="2:22" ht="15" customHeight="1">
      <c r="B228" s="1237" t="str">
        <f t="shared" si="6"/>
        <v/>
      </c>
      <c r="C228" s="598">
        <f>'Og s3a'!C230</f>
        <v>0</v>
      </c>
      <c r="D228" s="599">
        <f>'Og s3a'!F230</f>
        <v>0</v>
      </c>
      <c r="E228" s="562">
        <f>'Pak3 s3'!E228</f>
        <v>0</v>
      </c>
      <c r="F228" s="1218">
        <f>'Pak3 s3'!F228</f>
        <v>0</v>
      </c>
      <c r="G228" s="562">
        <f>'Pak3 s3'!G228</f>
        <v>0</v>
      </c>
      <c r="H228" s="1236" t="str">
        <f t="shared" si="7"/>
        <v/>
      </c>
      <c r="I228" s="594"/>
      <c r="J228" s="55"/>
      <c r="K228" s="502">
        <f>'Og s3a'!G230</f>
        <v>0</v>
      </c>
      <c r="L228" s="563">
        <f>'Og s3a'!D230</f>
        <v>0</v>
      </c>
      <c r="M228" s="968">
        <f>Import!K228</f>
        <v>0</v>
      </c>
      <c r="N228" s="969">
        <f>Import!L228</f>
        <v>0</v>
      </c>
      <c r="O228" s="63"/>
      <c r="P228" s="63"/>
      <c r="Q228" s="63"/>
      <c r="R228" s="63"/>
      <c r="S228" s="63"/>
      <c r="T228" s="63"/>
      <c r="U228" s="63"/>
      <c r="V228" s="63"/>
    </row>
    <row r="229" spans="2:22" ht="15" customHeight="1">
      <c r="B229" s="1237" t="str">
        <f t="shared" si="6"/>
        <v/>
      </c>
      <c r="C229" s="598">
        <f>'Og s3a'!C231</f>
        <v>0</v>
      </c>
      <c r="D229" s="599">
        <f>'Og s3a'!F231</f>
        <v>0</v>
      </c>
      <c r="E229" s="562">
        <f>'Pak3 s3'!E229</f>
        <v>0</v>
      </c>
      <c r="F229" s="1218">
        <f>'Pak3 s3'!F229</f>
        <v>0</v>
      </c>
      <c r="G229" s="562">
        <f>'Pak3 s3'!G229</f>
        <v>0</v>
      </c>
      <c r="H229" s="1236" t="str">
        <f t="shared" si="7"/>
        <v/>
      </c>
      <c r="I229" s="594"/>
      <c r="J229" s="55"/>
      <c r="K229" s="502">
        <f>'Og s3a'!G231</f>
        <v>0</v>
      </c>
      <c r="L229" s="563">
        <f>'Og s3a'!D231</f>
        <v>0</v>
      </c>
      <c r="M229" s="968">
        <f>Import!K229</f>
        <v>0</v>
      </c>
      <c r="N229" s="969">
        <f>Import!L229</f>
        <v>0</v>
      </c>
      <c r="O229" s="63"/>
      <c r="P229" s="63"/>
      <c r="Q229" s="63"/>
      <c r="R229" s="63"/>
      <c r="S229" s="63"/>
      <c r="T229" s="63"/>
      <c r="U229" s="63"/>
      <c r="V229" s="63"/>
    </row>
    <row r="230" spans="2:22" ht="15" customHeight="1">
      <c r="B230" s="1237" t="str">
        <f t="shared" si="6"/>
        <v/>
      </c>
      <c r="C230" s="598">
        <f>'Og s3a'!C232</f>
        <v>0</v>
      </c>
      <c r="D230" s="599">
        <f>'Og s3a'!F232</f>
        <v>0</v>
      </c>
      <c r="E230" s="562">
        <f>'Pak3 s3'!E230</f>
        <v>0</v>
      </c>
      <c r="F230" s="1218">
        <f>'Pak3 s3'!F230</f>
        <v>0</v>
      </c>
      <c r="G230" s="562">
        <f>'Pak3 s3'!G230</f>
        <v>0</v>
      </c>
      <c r="H230" s="1236" t="str">
        <f t="shared" si="7"/>
        <v/>
      </c>
      <c r="I230" s="594"/>
      <c r="J230" s="55"/>
      <c r="K230" s="502">
        <f>'Og s3a'!G232</f>
        <v>0</v>
      </c>
      <c r="L230" s="563">
        <f>'Og s3a'!D232</f>
        <v>0</v>
      </c>
      <c r="M230" s="968">
        <f>Import!K230</f>
        <v>0</v>
      </c>
      <c r="N230" s="969">
        <f>Import!L230</f>
        <v>0</v>
      </c>
      <c r="O230" s="63"/>
      <c r="P230" s="63"/>
      <c r="Q230" s="63"/>
      <c r="R230" s="63"/>
      <c r="S230" s="63"/>
      <c r="T230" s="63"/>
      <c r="U230" s="63"/>
      <c r="V230" s="63"/>
    </row>
    <row r="231" spans="2:22" ht="15" customHeight="1">
      <c r="B231" s="1237" t="str">
        <f t="shared" si="6"/>
        <v/>
      </c>
      <c r="C231" s="598">
        <f>'Og s3a'!C233</f>
        <v>0</v>
      </c>
      <c r="D231" s="599">
        <f>'Og s3a'!F233</f>
        <v>0</v>
      </c>
      <c r="E231" s="562">
        <f>'Pak3 s3'!E231</f>
        <v>0</v>
      </c>
      <c r="F231" s="1218">
        <f>'Pak3 s3'!F231</f>
        <v>0</v>
      </c>
      <c r="G231" s="562">
        <f>'Pak3 s3'!G231</f>
        <v>0</v>
      </c>
      <c r="H231" s="1236" t="str">
        <f t="shared" si="7"/>
        <v/>
      </c>
      <c r="I231" s="594"/>
      <c r="J231" s="55"/>
      <c r="K231" s="502">
        <f>'Og s3a'!G233</f>
        <v>0</v>
      </c>
      <c r="L231" s="563">
        <f>'Og s3a'!D233</f>
        <v>0</v>
      </c>
      <c r="M231" s="968">
        <f>Import!K231</f>
        <v>0</v>
      </c>
      <c r="N231" s="969">
        <f>Import!L231</f>
        <v>0</v>
      </c>
      <c r="O231" s="63"/>
      <c r="P231" s="63"/>
      <c r="Q231" s="63"/>
      <c r="R231" s="63"/>
      <c r="S231" s="63"/>
      <c r="T231" s="63"/>
      <c r="U231" s="63"/>
      <c r="V231" s="63"/>
    </row>
    <row r="232" spans="2:22" ht="15" customHeight="1">
      <c r="B232" s="1237" t="str">
        <f t="shared" si="6"/>
        <v/>
      </c>
      <c r="C232" s="598">
        <f>'Og s3a'!C234</f>
        <v>0</v>
      </c>
      <c r="D232" s="599">
        <f>'Og s3a'!F234</f>
        <v>0</v>
      </c>
      <c r="E232" s="562">
        <f>'Pak3 s3'!E232</f>
        <v>0</v>
      </c>
      <c r="F232" s="1218">
        <f>'Pak3 s3'!F232</f>
        <v>0</v>
      </c>
      <c r="G232" s="562">
        <f>'Pak3 s3'!G232</f>
        <v>0</v>
      </c>
      <c r="H232" s="1236" t="str">
        <f t="shared" si="7"/>
        <v/>
      </c>
      <c r="I232" s="594"/>
      <c r="J232" s="55"/>
      <c r="K232" s="502">
        <f>'Og s3a'!G234</f>
        <v>0</v>
      </c>
      <c r="L232" s="563">
        <f>'Og s3a'!D234</f>
        <v>0</v>
      </c>
      <c r="M232" s="968">
        <f>Import!K232</f>
        <v>0</v>
      </c>
      <c r="N232" s="969">
        <f>Import!L232</f>
        <v>0</v>
      </c>
      <c r="O232" s="63"/>
      <c r="P232" s="63"/>
      <c r="Q232" s="63"/>
      <c r="R232" s="63"/>
      <c r="S232" s="63"/>
      <c r="T232" s="63"/>
      <c r="U232" s="63"/>
      <c r="V232" s="63"/>
    </row>
    <row r="233" spans="2:22" ht="15" customHeight="1">
      <c r="B233" s="1237" t="str">
        <f t="shared" si="6"/>
        <v/>
      </c>
      <c r="C233" s="598">
        <f>'Og s3a'!C235</f>
        <v>0</v>
      </c>
      <c r="D233" s="599">
        <f>'Og s3a'!F235</f>
        <v>0</v>
      </c>
      <c r="E233" s="562">
        <f>'Pak3 s3'!E233</f>
        <v>0</v>
      </c>
      <c r="F233" s="1218">
        <f>'Pak3 s3'!F233</f>
        <v>0</v>
      </c>
      <c r="G233" s="562">
        <f>'Pak3 s3'!G233</f>
        <v>0</v>
      </c>
      <c r="H233" s="1236" t="str">
        <f t="shared" si="7"/>
        <v/>
      </c>
      <c r="I233" s="594"/>
      <c r="J233" s="55"/>
      <c r="K233" s="502">
        <f>'Og s3a'!G235</f>
        <v>0</v>
      </c>
      <c r="L233" s="563">
        <f>'Og s3a'!D235</f>
        <v>0</v>
      </c>
      <c r="M233" s="968">
        <f>Import!K233</f>
        <v>0</v>
      </c>
      <c r="N233" s="969">
        <f>Import!L233</f>
        <v>0</v>
      </c>
      <c r="O233" s="63"/>
      <c r="P233" s="63"/>
      <c r="Q233" s="63"/>
      <c r="R233" s="63"/>
      <c r="S233" s="63"/>
      <c r="T233" s="63"/>
      <c r="U233" s="63"/>
      <c r="V233" s="63"/>
    </row>
    <row r="234" spans="2:22" ht="15" customHeight="1">
      <c r="B234" s="1237" t="str">
        <f t="shared" si="6"/>
        <v/>
      </c>
      <c r="C234" s="598">
        <f>'Og s3a'!C236</f>
        <v>0</v>
      </c>
      <c r="D234" s="599">
        <f>'Og s3a'!F236</f>
        <v>0</v>
      </c>
      <c r="E234" s="562">
        <f>'Pak3 s3'!E234</f>
        <v>0</v>
      </c>
      <c r="F234" s="1218">
        <f>'Pak3 s3'!F234</f>
        <v>0</v>
      </c>
      <c r="G234" s="562">
        <f>'Pak3 s3'!G234</f>
        <v>0</v>
      </c>
      <c r="H234" s="1236" t="str">
        <f t="shared" si="7"/>
        <v/>
      </c>
      <c r="I234" s="594"/>
      <c r="J234" s="55"/>
      <c r="K234" s="502">
        <f>'Og s3a'!G236</f>
        <v>0</v>
      </c>
      <c r="L234" s="563">
        <f>'Og s3a'!D236</f>
        <v>0</v>
      </c>
      <c r="M234" s="968">
        <f>Import!K234</f>
        <v>0</v>
      </c>
      <c r="N234" s="969">
        <f>Import!L234</f>
        <v>0</v>
      </c>
      <c r="O234" s="63"/>
      <c r="P234" s="63"/>
      <c r="Q234" s="63"/>
      <c r="R234" s="63"/>
      <c r="S234" s="63"/>
      <c r="T234" s="63"/>
      <c r="U234" s="63"/>
      <c r="V234" s="63"/>
    </row>
    <row r="235" spans="2:22" ht="15" customHeight="1">
      <c r="B235" s="1237" t="str">
        <f t="shared" si="6"/>
        <v/>
      </c>
      <c r="C235" s="598">
        <f>'Og s3a'!C237</f>
        <v>0</v>
      </c>
      <c r="D235" s="599">
        <f>'Og s3a'!F237</f>
        <v>0</v>
      </c>
      <c r="E235" s="562">
        <f>'Pak3 s3'!E235</f>
        <v>0</v>
      </c>
      <c r="F235" s="1218">
        <f>'Pak3 s3'!F235</f>
        <v>0</v>
      </c>
      <c r="G235" s="562">
        <f>'Pak3 s3'!G235</f>
        <v>0</v>
      </c>
      <c r="H235" s="1236" t="str">
        <f t="shared" si="7"/>
        <v/>
      </c>
      <c r="I235" s="594"/>
      <c r="J235" s="55"/>
      <c r="K235" s="502">
        <f>'Og s3a'!G237</f>
        <v>0</v>
      </c>
      <c r="L235" s="563">
        <f>'Og s3a'!D237</f>
        <v>0</v>
      </c>
      <c r="M235" s="968">
        <f>Import!K235</f>
        <v>0</v>
      </c>
      <c r="N235" s="969">
        <f>Import!L235</f>
        <v>0</v>
      </c>
      <c r="O235" s="63"/>
      <c r="P235" s="63"/>
      <c r="Q235" s="63"/>
      <c r="R235" s="63"/>
      <c r="S235" s="63"/>
      <c r="T235" s="63"/>
      <c r="U235" s="63"/>
      <c r="V235" s="63"/>
    </row>
    <row r="236" spans="2:22" ht="15" customHeight="1">
      <c r="B236" s="1237" t="str">
        <f t="shared" si="6"/>
        <v/>
      </c>
      <c r="C236" s="598">
        <f>'Og s3a'!C238</f>
        <v>0</v>
      </c>
      <c r="D236" s="599">
        <f>'Og s3a'!F238</f>
        <v>0</v>
      </c>
      <c r="E236" s="562">
        <f>'Pak3 s3'!E236</f>
        <v>0</v>
      </c>
      <c r="F236" s="1218">
        <f>'Pak3 s3'!F236</f>
        <v>0</v>
      </c>
      <c r="G236" s="562">
        <f>'Pak3 s3'!G236</f>
        <v>0</v>
      </c>
      <c r="H236" s="1236" t="str">
        <f t="shared" si="7"/>
        <v/>
      </c>
      <c r="I236" s="594"/>
      <c r="J236" s="55"/>
      <c r="K236" s="502">
        <f>'Og s3a'!G238</f>
        <v>0</v>
      </c>
      <c r="L236" s="563">
        <f>'Og s3a'!D238</f>
        <v>0</v>
      </c>
      <c r="M236" s="968">
        <f>Import!K236</f>
        <v>0</v>
      </c>
      <c r="N236" s="969">
        <f>Import!L236</f>
        <v>0</v>
      </c>
      <c r="O236" s="63"/>
      <c r="P236" s="63"/>
      <c r="Q236" s="63"/>
      <c r="R236" s="63"/>
      <c r="S236" s="63"/>
      <c r="T236" s="63"/>
      <c r="U236" s="63"/>
      <c r="V236" s="63"/>
    </row>
    <row r="237" spans="2:22" ht="15" customHeight="1">
      <c r="B237" s="1237" t="str">
        <f t="shared" si="6"/>
        <v/>
      </c>
      <c r="C237" s="598">
        <f>'Og s3a'!C239</f>
        <v>0</v>
      </c>
      <c r="D237" s="599">
        <f>'Og s3a'!F239</f>
        <v>0</v>
      </c>
      <c r="E237" s="562">
        <f>'Pak3 s3'!E237</f>
        <v>0</v>
      </c>
      <c r="F237" s="1218">
        <f>'Pak3 s3'!F237</f>
        <v>0</v>
      </c>
      <c r="G237" s="562">
        <f>'Pak3 s3'!G237</f>
        <v>0</v>
      </c>
      <c r="H237" s="1236" t="str">
        <f t="shared" si="7"/>
        <v/>
      </c>
      <c r="I237" s="594"/>
      <c r="J237" s="55"/>
      <c r="K237" s="502">
        <f>'Og s3a'!G239</f>
        <v>0</v>
      </c>
      <c r="L237" s="563">
        <f>'Og s3a'!D239</f>
        <v>0</v>
      </c>
      <c r="M237" s="968">
        <f>Import!K237</f>
        <v>0</v>
      </c>
      <c r="N237" s="969">
        <f>Import!L237</f>
        <v>0</v>
      </c>
      <c r="O237" s="63"/>
      <c r="P237" s="63"/>
      <c r="Q237" s="63"/>
      <c r="R237" s="63"/>
      <c r="S237" s="63"/>
      <c r="T237" s="63"/>
      <c r="U237" s="63"/>
      <c r="V237" s="63"/>
    </row>
    <row r="238" spans="2:22" ht="15" customHeight="1">
      <c r="B238" s="1237" t="str">
        <f t="shared" si="6"/>
        <v/>
      </c>
      <c r="C238" s="598">
        <f>'Og s3a'!C240</f>
        <v>0</v>
      </c>
      <c r="D238" s="599">
        <f>'Og s3a'!F240</f>
        <v>0</v>
      </c>
      <c r="E238" s="562">
        <f>'Pak3 s3'!E238</f>
        <v>0</v>
      </c>
      <c r="F238" s="1218">
        <f>'Pak3 s3'!F238</f>
        <v>0</v>
      </c>
      <c r="G238" s="562">
        <f>'Pak3 s3'!G238</f>
        <v>0</v>
      </c>
      <c r="H238" s="1236" t="str">
        <f t="shared" si="7"/>
        <v/>
      </c>
      <c r="I238" s="594"/>
      <c r="J238" s="55"/>
      <c r="K238" s="502">
        <f>'Og s3a'!G240</f>
        <v>0</v>
      </c>
      <c r="L238" s="563">
        <f>'Og s3a'!D240</f>
        <v>0</v>
      </c>
      <c r="M238" s="968">
        <f>Import!K238</f>
        <v>0</v>
      </c>
      <c r="N238" s="969">
        <f>Import!L238</f>
        <v>0</v>
      </c>
      <c r="O238" s="63"/>
      <c r="P238" s="63"/>
      <c r="Q238" s="63"/>
      <c r="R238" s="63"/>
      <c r="S238" s="63"/>
      <c r="T238" s="63"/>
      <c r="U238" s="63"/>
      <c r="V238" s="63"/>
    </row>
    <row r="239" spans="2:22" ht="15" customHeight="1">
      <c r="B239" s="1237" t="str">
        <f t="shared" si="6"/>
        <v/>
      </c>
      <c r="C239" s="598">
        <f>'Og s3a'!C241</f>
        <v>0</v>
      </c>
      <c r="D239" s="599">
        <f>'Og s3a'!F241</f>
        <v>0</v>
      </c>
      <c r="E239" s="562">
        <f>'Pak3 s3'!E239</f>
        <v>0</v>
      </c>
      <c r="F239" s="1218">
        <f>'Pak3 s3'!F239</f>
        <v>0</v>
      </c>
      <c r="G239" s="562">
        <f>'Pak3 s3'!G239</f>
        <v>0</v>
      </c>
      <c r="H239" s="1236" t="str">
        <f t="shared" si="7"/>
        <v/>
      </c>
      <c r="I239" s="594"/>
      <c r="J239" s="55"/>
      <c r="K239" s="502">
        <f>'Og s3a'!G241</f>
        <v>0</v>
      </c>
      <c r="L239" s="563">
        <f>'Og s3a'!D241</f>
        <v>0</v>
      </c>
      <c r="M239" s="968">
        <f>Import!K239</f>
        <v>0</v>
      </c>
      <c r="N239" s="969">
        <f>Import!L239</f>
        <v>0</v>
      </c>
      <c r="O239" s="63"/>
      <c r="P239" s="63"/>
      <c r="Q239" s="63"/>
      <c r="R239" s="63"/>
      <c r="S239" s="63"/>
      <c r="T239" s="63"/>
      <c r="U239" s="63"/>
      <c r="V239" s="63"/>
    </row>
    <row r="240" spans="2:22" ht="15" customHeight="1">
      <c r="B240" s="1237" t="str">
        <f t="shared" si="6"/>
        <v/>
      </c>
      <c r="C240" s="598">
        <f>'Og s3a'!C242</f>
        <v>0</v>
      </c>
      <c r="D240" s="599">
        <f>'Og s3a'!F242</f>
        <v>0</v>
      </c>
      <c r="E240" s="562">
        <f>'Pak3 s3'!E240</f>
        <v>0</v>
      </c>
      <c r="F240" s="1218">
        <f>'Pak3 s3'!F240</f>
        <v>0</v>
      </c>
      <c r="G240" s="562">
        <f>'Pak3 s3'!G240</f>
        <v>0</v>
      </c>
      <c r="H240" s="1236" t="str">
        <f t="shared" si="7"/>
        <v/>
      </c>
      <c r="I240" s="594"/>
      <c r="J240" s="55"/>
      <c r="K240" s="502">
        <f>'Og s3a'!G242</f>
        <v>0</v>
      </c>
      <c r="L240" s="563">
        <f>'Og s3a'!D242</f>
        <v>0</v>
      </c>
      <c r="M240" s="968">
        <f>Import!K240</f>
        <v>0</v>
      </c>
      <c r="N240" s="969">
        <f>Import!L240</f>
        <v>0</v>
      </c>
      <c r="O240" s="63"/>
      <c r="P240" s="63"/>
      <c r="Q240" s="63"/>
      <c r="R240" s="63"/>
      <c r="S240" s="63"/>
      <c r="T240" s="63"/>
      <c r="U240" s="63"/>
      <c r="V240" s="63"/>
    </row>
    <row r="241" spans="2:22" ht="15" customHeight="1">
      <c r="B241" s="1237" t="str">
        <f t="shared" si="6"/>
        <v/>
      </c>
      <c r="C241" s="598">
        <f>'Og s3a'!C243</f>
        <v>0</v>
      </c>
      <c r="D241" s="599">
        <f>'Og s3a'!F243</f>
        <v>0</v>
      </c>
      <c r="E241" s="562">
        <f>'Pak3 s3'!E241</f>
        <v>0</v>
      </c>
      <c r="F241" s="1218">
        <f>'Pak3 s3'!F241</f>
        <v>0</v>
      </c>
      <c r="G241" s="562">
        <f>'Pak3 s3'!G241</f>
        <v>0</v>
      </c>
      <c r="H241" s="1236" t="str">
        <f t="shared" si="7"/>
        <v/>
      </c>
      <c r="I241" s="594"/>
      <c r="J241" s="55"/>
      <c r="K241" s="502">
        <f>'Og s3a'!G243</f>
        <v>0</v>
      </c>
      <c r="L241" s="563">
        <f>'Og s3a'!D243</f>
        <v>0</v>
      </c>
      <c r="M241" s="968">
        <f>Import!K241</f>
        <v>0</v>
      </c>
      <c r="N241" s="969">
        <f>Import!L241</f>
        <v>0</v>
      </c>
      <c r="O241" s="63"/>
      <c r="P241" s="63"/>
      <c r="Q241" s="63"/>
      <c r="R241" s="63"/>
      <c r="S241" s="63"/>
      <c r="T241" s="63"/>
      <c r="U241" s="63"/>
      <c r="V241" s="63"/>
    </row>
    <row r="242" spans="2:22" ht="15" customHeight="1">
      <c r="B242" s="1237" t="str">
        <f t="shared" si="6"/>
        <v/>
      </c>
      <c r="C242" s="598">
        <f>'Og s3a'!C244</f>
        <v>0</v>
      </c>
      <c r="D242" s="599">
        <f>'Og s3a'!F244</f>
        <v>0</v>
      </c>
      <c r="E242" s="562">
        <f>'Pak3 s3'!E242</f>
        <v>0</v>
      </c>
      <c r="F242" s="1218">
        <f>'Pak3 s3'!F242</f>
        <v>0</v>
      </c>
      <c r="G242" s="562">
        <f>'Pak3 s3'!G242</f>
        <v>0</v>
      </c>
      <c r="H242" s="1236" t="str">
        <f t="shared" si="7"/>
        <v/>
      </c>
      <c r="I242" s="594"/>
      <c r="J242" s="55"/>
      <c r="K242" s="502">
        <f>'Og s3a'!G244</f>
        <v>0</v>
      </c>
      <c r="L242" s="563">
        <f>'Og s3a'!D244</f>
        <v>0</v>
      </c>
      <c r="M242" s="968">
        <f>Import!K242</f>
        <v>0</v>
      </c>
      <c r="N242" s="969">
        <f>Import!L242</f>
        <v>0</v>
      </c>
      <c r="O242" s="63"/>
      <c r="P242" s="63"/>
      <c r="Q242" s="63"/>
      <c r="R242" s="63"/>
      <c r="S242" s="63"/>
      <c r="T242" s="63"/>
      <c r="U242" s="63"/>
      <c r="V242" s="63"/>
    </row>
    <row r="243" spans="2:22" ht="15" customHeight="1">
      <c r="B243" s="1237" t="str">
        <f t="shared" si="6"/>
        <v/>
      </c>
      <c r="C243" s="598">
        <f>'Og s3a'!C245</f>
        <v>0</v>
      </c>
      <c r="D243" s="599">
        <f>'Og s3a'!F245</f>
        <v>0</v>
      </c>
      <c r="E243" s="562">
        <f>'Pak3 s3'!E243</f>
        <v>0</v>
      </c>
      <c r="F243" s="1218">
        <f>'Pak3 s3'!F243</f>
        <v>0</v>
      </c>
      <c r="G243" s="562">
        <f>'Pak3 s3'!G243</f>
        <v>0</v>
      </c>
      <c r="H243" s="1236" t="str">
        <f t="shared" si="7"/>
        <v/>
      </c>
      <c r="I243" s="594"/>
      <c r="J243" s="55"/>
      <c r="K243" s="502">
        <f>'Og s3a'!G245</f>
        <v>0</v>
      </c>
      <c r="L243" s="563">
        <f>'Og s3a'!D245</f>
        <v>0</v>
      </c>
      <c r="M243" s="968">
        <f>Import!K243</f>
        <v>0</v>
      </c>
      <c r="N243" s="969">
        <f>Import!L243</f>
        <v>0</v>
      </c>
      <c r="O243" s="63"/>
      <c r="P243" s="63"/>
      <c r="Q243" s="63"/>
      <c r="R243" s="63"/>
      <c r="S243" s="63"/>
      <c r="T243" s="63"/>
      <c r="U243" s="63"/>
      <c r="V243" s="63"/>
    </row>
    <row r="244" spans="2:22" ht="15" customHeight="1">
      <c r="B244" s="1237" t="str">
        <f t="shared" si="6"/>
        <v/>
      </c>
      <c r="C244" s="598">
        <f>'Og s3a'!C246</f>
        <v>0</v>
      </c>
      <c r="D244" s="599">
        <f>'Og s3a'!F246</f>
        <v>0</v>
      </c>
      <c r="E244" s="562">
        <f>'Pak3 s3'!E244</f>
        <v>0</v>
      </c>
      <c r="F244" s="1218">
        <f>'Pak3 s3'!F244</f>
        <v>0</v>
      </c>
      <c r="G244" s="562">
        <f>'Pak3 s3'!G244</f>
        <v>0</v>
      </c>
      <c r="H244" s="1236" t="str">
        <f t="shared" si="7"/>
        <v/>
      </c>
      <c r="I244" s="594"/>
      <c r="J244" s="55"/>
      <c r="K244" s="502">
        <f>'Og s3a'!G246</f>
        <v>0</v>
      </c>
      <c r="L244" s="563">
        <f>'Og s3a'!D246</f>
        <v>0</v>
      </c>
      <c r="M244" s="968">
        <f>Import!K244</f>
        <v>0</v>
      </c>
      <c r="N244" s="969">
        <f>Import!L244</f>
        <v>0</v>
      </c>
      <c r="O244" s="63"/>
      <c r="P244" s="63"/>
      <c r="Q244" s="63"/>
      <c r="R244" s="63"/>
      <c r="S244" s="63"/>
      <c r="T244" s="63"/>
      <c r="U244" s="63"/>
      <c r="V244" s="63"/>
    </row>
    <row r="245" spans="2:22" ht="15" customHeight="1">
      <c r="B245" s="1237" t="str">
        <f t="shared" si="6"/>
        <v/>
      </c>
      <c r="C245" s="598">
        <f>'Og s3a'!C247</f>
        <v>0</v>
      </c>
      <c r="D245" s="599">
        <f>'Og s3a'!F247</f>
        <v>0</v>
      </c>
      <c r="E245" s="562">
        <f>'Pak3 s3'!E245</f>
        <v>0</v>
      </c>
      <c r="F245" s="1218">
        <f>'Pak3 s3'!F245</f>
        <v>0</v>
      </c>
      <c r="G245" s="562">
        <f>'Pak3 s3'!G245</f>
        <v>0</v>
      </c>
      <c r="H245" s="1236" t="str">
        <f t="shared" si="7"/>
        <v/>
      </c>
      <c r="I245" s="594"/>
      <c r="J245" s="55"/>
      <c r="K245" s="502">
        <f>'Og s3a'!G247</f>
        <v>0</v>
      </c>
      <c r="L245" s="563">
        <f>'Og s3a'!D247</f>
        <v>0</v>
      </c>
      <c r="M245" s="968">
        <f>Import!K245</f>
        <v>0</v>
      </c>
      <c r="N245" s="969">
        <f>Import!L245</f>
        <v>0</v>
      </c>
      <c r="O245" s="63"/>
      <c r="P245" s="63"/>
      <c r="Q245" s="63"/>
      <c r="R245" s="63"/>
      <c r="S245" s="63"/>
      <c r="T245" s="63"/>
      <c r="U245" s="63"/>
      <c r="V245" s="63"/>
    </row>
    <row r="246" spans="2:22" ht="15" customHeight="1">
      <c r="B246" s="1237" t="str">
        <f t="shared" si="6"/>
        <v/>
      </c>
      <c r="C246" s="598">
        <f>'Og s3a'!C248</f>
        <v>0</v>
      </c>
      <c r="D246" s="599">
        <f>'Og s3a'!F248</f>
        <v>0</v>
      </c>
      <c r="E246" s="562">
        <f>'Pak3 s3'!E246</f>
        <v>0</v>
      </c>
      <c r="F246" s="1218">
        <f>'Pak3 s3'!F246</f>
        <v>0</v>
      </c>
      <c r="G246" s="562">
        <f>'Pak3 s3'!G246</f>
        <v>0</v>
      </c>
      <c r="H246" s="1236" t="str">
        <f t="shared" si="7"/>
        <v/>
      </c>
      <c r="I246" s="594"/>
      <c r="J246" s="55"/>
      <c r="K246" s="502">
        <f>'Og s3a'!G248</f>
        <v>0</v>
      </c>
      <c r="L246" s="563">
        <f>'Og s3a'!D248</f>
        <v>0</v>
      </c>
      <c r="M246" s="968">
        <f>Import!K246</f>
        <v>0</v>
      </c>
      <c r="N246" s="969">
        <f>Import!L246</f>
        <v>0</v>
      </c>
      <c r="O246" s="63"/>
      <c r="P246" s="63"/>
      <c r="Q246" s="63"/>
      <c r="R246" s="63"/>
      <c r="S246" s="63"/>
      <c r="T246" s="63"/>
      <c r="U246" s="63"/>
      <c r="V246" s="63"/>
    </row>
    <row r="247" spans="2:22" ht="15" customHeight="1">
      <c r="B247" s="1237" t="str">
        <f t="shared" si="6"/>
        <v/>
      </c>
      <c r="C247" s="598">
        <f>'Og s3a'!C249</f>
        <v>0</v>
      </c>
      <c r="D247" s="599">
        <f>'Og s3a'!F249</f>
        <v>0</v>
      </c>
      <c r="E247" s="562">
        <f>'Pak3 s3'!E247</f>
        <v>0</v>
      </c>
      <c r="F247" s="1218">
        <f>'Pak3 s3'!F247</f>
        <v>0</v>
      </c>
      <c r="G247" s="562">
        <f>'Pak3 s3'!G247</f>
        <v>0</v>
      </c>
      <c r="H247" s="1236" t="str">
        <f t="shared" si="7"/>
        <v/>
      </c>
      <c r="I247" s="594"/>
      <c r="J247" s="55"/>
      <c r="K247" s="502">
        <f>'Og s3a'!G249</f>
        <v>0</v>
      </c>
      <c r="L247" s="563">
        <f>'Og s3a'!D249</f>
        <v>0</v>
      </c>
      <c r="M247" s="968">
        <f>Import!K247</f>
        <v>0</v>
      </c>
      <c r="N247" s="969">
        <f>Import!L247</f>
        <v>0</v>
      </c>
      <c r="O247" s="63"/>
      <c r="P247" s="63"/>
      <c r="Q247" s="63"/>
      <c r="R247" s="63"/>
      <c r="S247" s="63"/>
      <c r="T247" s="63"/>
      <c r="U247" s="63"/>
      <c r="V247" s="63"/>
    </row>
    <row r="248" spans="2:22" ht="15" customHeight="1">
      <c r="B248" s="1237" t="str">
        <f t="shared" si="6"/>
        <v/>
      </c>
      <c r="C248" s="598">
        <f>'Og s3a'!C250</f>
        <v>0</v>
      </c>
      <c r="D248" s="599">
        <f>'Og s3a'!F250</f>
        <v>0</v>
      </c>
      <c r="E248" s="562">
        <f>'Pak3 s3'!E248</f>
        <v>0</v>
      </c>
      <c r="F248" s="1218">
        <f>'Pak3 s3'!F248</f>
        <v>0</v>
      </c>
      <c r="G248" s="562">
        <f>'Pak3 s3'!G248</f>
        <v>0</v>
      </c>
      <c r="H248" s="1236" t="str">
        <f t="shared" si="7"/>
        <v/>
      </c>
      <c r="I248" s="594"/>
      <c r="J248" s="55"/>
      <c r="K248" s="502">
        <f>'Og s3a'!G250</f>
        <v>0</v>
      </c>
      <c r="L248" s="563">
        <f>'Og s3a'!D250</f>
        <v>0</v>
      </c>
      <c r="M248" s="968">
        <f>Import!K248</f>
        <v>0</v>
      </c>
      <c r="N248" s="969">
        <f>Import!L248</f>
        <v>0</v>
      </c>
      <c r="O248" s="63"/>
      <c r="P248" s="63"/>
      <c r="Q248" s="63"/>
      <c r="R248" s="63"/>
      <c r="S248" s="63"/>
      <c r="T248" s="63"/>
      <c r="U248" s="63"/>
      <c r="V248" s="63"/>
    </row>
    <row r="249" spans="2:22" ht="15" customHeight="1">
      <c r="B249" s="1237" t="str">
        <f t="shared" si="6"/>
        <v/>
      </c>
      <c r="C249" s="598">
        <f>'Og s3a'!C251</f>
        <v>0</v>
      </c>
      <c r="D249" s="599">
        <f>'Og s3a'!F251</f>
        <v>0</v>
      </c>
      <c r="E249" s="562">
        <f>'Pak3 s3'!E249</f>
        <v>0</v>
      </c>
      <c r="F249" s="1218">
        <f>'Pak3 s3'!F249</f>
        <v>0</v>
      </c>
      <c r="G249" s="562">
        <f>'Pak3 s3'!G249</f>
        <v>0</v>
      </c>
      <c r="H249" s="1236" t="str">
        <f t="shared" si="7"/>
        <v/>
      </c>
      <c r="I249" s="594"/>
      <c r="J249" s="55"/>
      <c r="K249" s="502">
        <f>'Og s3a'!G251</f>
        <v>0</v>
      </c>
      <c r="L249" s="563">
        <f>'Og s3a'!D251</f>
        <v>0</v>
      </c>
      <c r="M249" s="968">
        <f>Import!K249</f>
        <v>0</v>
      </c>
      <c r="N249" s="969">
        <f>Import!L249</f>
        <v>0</v>
      </c>
      <c r="O249" s="63"/>
      <c r="P249" s="63"/>
      <c r="Q249" s="63"/>
      <c r="R249" s="63"/>
      <c r="S249" s="63"/>
      <c r="T249" s="63"/>
      <c r="U249" s="63"/>
      <c r="V249" s="63"/>
    </row>
    <row r="250" spans="2:22" ht="15" customHeight="1">
      <c r="B250" s="1237" t="str">
        <f t="shared" si="6"/>
        <v/>
      </c>
      <c r="C250" s="598">
        <f>'Og s3a'!C252</f>
        <v>0</v>
      </c>
      <c r="D250" s="599">
        <f>'Og s3a'!F252</f>
        <v>0</v>
      </c>
      <c r="E250" s="562">
        <f>'Pak3 s3'!E250</f>
        <v>0</v>
      </c>
      <c r="F250" s="1218">
        <f>'Pak3 s3'!F250</f>
        <v>0</v>
      </c>
      <c r="G250" s="562">
        <f>'Pak3 s3'!G250</f>
        <v>0</v>
      </c>
      <c r="H250" s="1236" t="str">
        <f t="shared" si="7"/>
        <v/>
      </c>
      <c r="I250" s="594"/>
      <c r="J250" s="55"/>
      <c r="K250" s="502">
        <f>'Og s3a'!G252</f>
        <v>0</v>
      </c>
      <c r="L250" s="563">
        <f>'Og s3a'!D252</f>
        <v>0</v>
      </c>
      <c r="M250" s="968">
        <f>Import!K250</f>
        <v>0</v>
      </c>
      <c r="N250" s="969">
        <f>Import!L250</f>
        <v>0</v>
      </c>
      <c r="O250" s="63"/>
      <c r="P250" s="63"/>
      <c r="Q250" s="63"/>
      <c r="R250" s="63"/>
      <c r="S250" s="63"/>
      <c r="T250" s="63"/>
      <c r="U250" s="63"/>
      <c r="V250" s="63"/>
    </row>
    <row r="251" spans="2:22" ht="15" customHeight="1">
      <c r="B251" s="1237" t="str">
        <f t="shared" si="6"/>
        <v/>
      </c>
      <c r="C251" s="598">
        <f>'Og s3a'!C253</f>
        <v>0</v>
      </c>
      <c r="D251" s="599">
        <f>'Og s3a'!F253</f>
        <v>0</v>
      </c>
      <c r="E251" s="562">
        <f>'Pak3 s3'!E251</f>
        <v>0</v>
      </c>
      <c r="F251" s="1218">
        <f>'Pak3 s3'!F251</f>
        <v>0</v>
      </c>
      <c r="G251" s="562">
        <f>'Pak3 s3'!G251</f>
        <v>0</v>
      </c>
      <c r="H251" s="1236" t="str">
        <f t="shared" si="7"/>
        <v/>
      </c>
      <c r="I251" s="594"/>
      <c r="J251" s="55"/>
      <c r="K251" s="502">
        <f>'Og s3a'!G253</f>
        <v>0</v>
      </c>
      <c r="L251" s="563">
        <f>'Og s3a'!D253</f>
        <v>0</v>
      </c>
      <c r="M251" s="968">
        <f>Import!K251</f>
        <v>0</v>
      </c>
      <c r="N251" s="969">
        <f>Import!L251</f>
        <v>0</v>
      </c>
      <c r="O251" s="63"/>
      <c r="P251" s="63"/>
      <c r="Q251" s="63"/>
      <c r="R251" s="63"/>
      <c r="S251" s="63"/>
      <c r="T251" s="63"/>
      <c r="U251" s="63"/>
      <c r="V251" s="63"/>
    </row>
    <row r="252" spans="2:22" ht="15" customHeight="1">
      <c r="B252" s="1237" t="str">
        <f t="shared" si="6"/>
        <v/>
      </c>
      <c r="C252" s="598">
        <f>'Og s3a'!C254</f>
        <v>0</v>
      </c>
      <c r="D252" s="599">
        <f>'Og s3a'!F254</f>
        <v>0</v>
      </c>
      <c r="E252" s="562">
        <f>'Pak3 s3'!E252</f>
        <v>0</v>
      </c>
      <c r="F252" s="1218">
        <f>'Pak3 s3'!F252</f>
        <v>0</v>
      </c>
      <c r="G252" s="562">
        <f>'Pak3 s3'!G252</f>
        <v>0</v>
      </c>
      <c r="H252" s="1236" t="str">
        <f t="shared" si="7"/>
        <v/>
      </c>
      <c r="I252" s="594"/>
      <c r="J252" s="55"/>
      <c r="K252" s="502">
        <f>'Og s3a'!G254</f>
        <v>0</v>
      </c>
      <c r="L252" s="563">
        <f>'Og s3a'!D254</f>
        <v>0</v>
      </c>
      <c r="M252" s="968">
        <f>Import!K252</f>
        <v>0</v>
      </c>
      <c r="N252" s="969">
        <f>Import!L252</f>
        <v>0</v>
      </c>
      <c r="O252" s="63"/>
      <c r="P252" s="63"/>
      <c r="Q252" s="63"/>
      <c r="R252" s="63"/>
      <c r="S252" s="63"/>
      <c r="T252" s="63"/>
      <c r="U252" s="63"/>
      <c r="V252" s="63"/>
    </row>
    <row r="253" spans="2:22" ht="15" customHeight="1">
      <c r="B253" s="1237" t="str">
        <f t="shared" si="6"/>
        <v/>
      </c>
      <c r="C253" s="598">
        <f>'Og s3a'!C255</f>
        <v>0</v>
      </c>
      <c r="D253" s="599">
        <f>'Og s3a'!F255</f>
        <v>0</v>
      </c>
      <c r="E253" s="562">
        <f>'Pak3 s3'!E253</f>
        <v>0</v>
      </c>
      <c r="F253" s="1218">
        <f>'Pak3 s3'!F253</f>
        <v>0</v>
      </c>
      <c r="G253" s="562">
        <f>'Pak3 s3'!G253</f>
        <v>0</v>
      </c>
      <c r="H253" s="1236" t="str">
        <f t="shared" si="7"/>
        <v/>
      </c>
      <c r="I253" s="594"/>
      <c r="J253" s="55"/>
      <c r="K253" s="502">
        <f>'Og s3a'!G255</f>
        <v>0</v>
      </c>
      <c r="L253" s="563">
        <f>'Og s3a'!D255</f>
        <v>0</v>
      </c>
      <c r="M253" s="968">
        <f>Import!K253</f>
        <v>0</v>
      </c>
      <c r="N253" s="969">
        <f>Import!L253</f>
        <v>0</v>
      </c>
      <c r="O253" s="63"/>
      <c r="P253" s="63"/>
      <c r="Q253" s="63"/>
      <c r="R253" s="63"/>
      <c r="S253" s="63"/>
      <c r="T253" s="63"/>
      <c r="U253" s="63"/>
      <c r="V253" s="63"/>
    </row>
    <row r="254" spans="2:22" ht="15" customHeight="1">
      <c r="B254" s="1237" t="str">
        <f t="shared" si="6"/>
        <v/>
      </c>
      <c r="C254" s="598">
        <f>'Og s3a'!C256</f>
        <v>0</v>
      </c>
      <c r="D254" s="599">
        <f>'Og s3a'!F256</f>
        <v>0</v>
      </c>
      <c r="E254" s="562">
        <f>'Pak3 s3'!E254</f>
        <v>0</v>
      </c>
      <c r="F254" s="1218">
        <f>'Pak3 s3'!F254</f>
        <v>0</v>
      </c>
      <c r="G254" s="562">
        <f>'Pak3 s3'!G254</f>
        <v>0</v>
      </c>
      <c r="H254" s="1236" t="str">
        <f t="shared" si="7"/>
        <v/>
      </c>
      <c r="I254" s="594"/>
      <c r="J254" s="55"/>
      <c r="K254" s="502">
        <f>'Og s3a'!G256</f>
        <v>0</v>
      </c>
      <c r="L254" s="563">
        <f>'Og s3a'!D256</f>
        <v>0</v>
      </c>
      <c r="M254" s="968">
        <f>Import!K254</f>
        <v>0</v>
      </c>
      <c r="N254" s="969">
        <f>Import!L254</f>
        <v>0</v>
      </c>
      <c r="O254" s="63"/>
      <c r="P254" s="63"/>
      <c r="Q254" s="63"/>
      <c r="R254" s="63"/>
      <c r="S254" s="63"/>
      <c r="T254" s="63"/>
      <c r="U254" s="63"/>
      <c r="V254" s="63"/>
    </row>
    <row r="255" spans="2:22" ht="15" customHeight="1">
      <c r="B255" s="1237" t="str">
        <f t="shared" si="6"/>
        <v/>
      </c>
      <c r="C255" s="598">
        <f>'Og s3a'!C257</f>
        <v>0</v>
      </c>
      <c r="D255" s="599">
        <f>'Og s3a'!F257</f>
        <v>0</v>
      </c>
      <c r="E255" s="562">
        <f>'Pak3 s3'!E255</f>
        <v>0</v>
      </c>
      <c r="F255" s="1218">
        <f>'Pak3 s3'!F255</f>
        <v>0</v>
      </c>
      <c r="G255" s="562">
        <f>'Pak3 s3'!G255</f>
        <v>0</v>
      </c>
      <c r="H255" s="1236" t="str">
        <f t="shared" si="7"/>
        <v/>
      </c>
      <c r="I255" s="594"/>
      <c r="J255" s="55"/>
      <c r="K255" s="502">
        <f>'Og s3a'!G257</f>
        <v>0</v>
      </c>
      <c r="L255" s="563">
        <f>'Og s3a'!D257</f>
        <v>0</v>
      </c>
      <c r="M255" s="968">
        <f>Import!K255</f>
        <v>0</v>
      </c>
      <c r="N255" s="969">
        <f>Import!L255</f>
        <v>0</v>
      </c>
      <c r="O255" s="63"/>
      <c r="P255" s="63"/>
      <c r="Q255" s="63"/>
      <c r="R255" s="63"/>
      <c r="S255" s="63"/>
      <c r="T255" s="63"/>
      <c r="U255" s="63"/>
      <c r="V255" s="63"/>
    </row>
    <row r="256" spans="2:22" ht="15" customHeight="1">
      <c r="B256" s="1237" t="str">
        <f t="shared" si="6"/>
        <v/>
      </c>
      <c r="C256" s="598">
        <f>'Og s3a'!C258</f>
        <v>0</v>
      </c>
      <c r="D256" s="599">
        <f>'Og s3a'!F258</f>
        <v>0</v>
      </c>
      <c r="E256" s="562">
        <f>'Pak3 s3'!E256</f>
        <v>0</v>
      </c>
      <c r="F256" s="1218">
        <f>'Pak3 s3'!F256</f>
        <v>0</v>
      </c>
      <c r="G256" s="562">
        <f>'Pak3 s3'!G256</f>
        <v>0</v>
      </c>
      <c r="H256" s="1236" t="str">
        <f t="shared" si="7"/>
        <v/>
      </c>
      <c r="I256" s="594"/>
      <c r="J256" s="55"/>
      <c r="K256" s="502">
        <f>'Og s3a'!G258</f>
        <v>0</v>
      </c>
      <c r="L256" s="563">
        <f>'Og s3a'!D258</f>
        <v>0</v>
      </c>
      <c r="M256" s="968">
        <f>Import!K256</f>
        <v>0</v>
      </c>
      <c r="N256" s="969">
        <f>Import!L256</f>
        <v>0</v>
      </c>
      <c r="O256" s="63"/>
      <c r="P256" s="63"/>
      <c r="Q256" s="63"/>
      <c r="R256" s="63"/>
      <c r="S256" s="63"/>
      <c r="T256" s="63"/>
      <c r="U256" s="63"/>
      <c r="V256" s="63"/>
    </row>
    <row r="257" spans="2:22" ht="15" customHeight="1">
      <c r="B257" s="1237" t="str">
        <f t="shared" si="6"/>
        <v/>
      </c>
      <c r="C257" s="598">
        <f>'Og s3a'!C259</f>
        <v>0</v>
      </c>
      <c r="D257" s="599">
        <f>'Og s3a'!F259</f>
        <v>0</v>
      </c>
      <c r="E257" s="562">
        <f>'Pak3 s3'!E257</f>
        <v>0</v>
      </c>
      <c r="F257" s="1218">
        <f>'Pak3 s3'!F257</f>
        <v>0</v>
      </c>
      <c r="G257" s="562">
        <f>'Pak3 s3'!G257</f>
        <v>0</v>
      </c>
      <c r="H257" s="1236" t="str">
        <f t="shared" si="7"/>
        <v/>
      </c>
      <c r="I257" s="594"/>
      <c r="J257" s="55"/>
      <c r="K257" s="502">
        <f>'Og s3a'!G259</f>
        <v>0</v>
      </c>
      <c r="L257" s="563">
        <f>'Og s3a'!D259</f>
        <v>0</v>
      </c>
      <c r="M257" s="968">
        <f>Import!K257</f>
        <v>0</v>
      </c>
      <c r="N257" s="969">
        <f>Import!L257</f>
        <v>0</v>
      </c>
      <c r="O257" s="63"/>
      <c r="P257" s="63"/>
      <c r="Q257" s="63"/>
      <c r="R257" s="63"/>
      <c r="S257" s="63"/>
      <c r="T257" s="63"/>
      <c r="U257" s="63"/>
      <c r="V257" s="63"/>
    </row>
    <row r="258" spans="2:22" ht="15" customHeight="1">
      <c r="B258" s="1237" t="str">
        <f t="shared" si="6"/>
        <v/>
      </c>
      <c r="C258" s="598">
        <f>'Og s3a'!C260</f>
        <v>0</v>
      </c>
      <c r="D258" s="599">
        <f>'Og s3a'!F260</f>
        <v>0</v>
      </c>
      <c r="E258" s="562">
        <f>'Pak3 s3'!E258</f>
        <v>0</v>
      </c>
      <c r="F258" s="1218">
        <f>'Pak3 s3'!F258</f>
        <v>0</v>
      </c>
      <c r="G258" s="562">
        <f>'Pak3 s3'!G258</f>
        <v>0</v>
      </c>
      <c r="H258" s="1236" t="str">
        <f t="shared" si="7"/>
        <v/>
      </c>
      <c r="I258" s="594"/>
      <c r="J258" s="55"/>
      <c r="K258" s="502">
        <f>'Og s3a'!G260</f>
        <v>0</v>
      </c>
      <c r="L258" s="563">
        <f>'Og s3a'!D260</f>
        <v>0</v>
      </c>
      <c r="M258" s="968">
        <f>Import!K258</f>
        <v>0</v>
      </c>
      <c r="N258" s="969">
        <f>Import!L258</f>
        <v>0</v>
      </c>
      <c r="O258" s="63"/>
      <c r="P258" s="63"/>
      <c r="Q258" s="63"/>
      <c r="R258" s="63"/>
      <c r="S258" s="63"/>
      <c r="T258" s="63"/>
      <c r="U258" s="63"/>
      <c r="V258" s="63"/>
    </row>
    <row r="259" spans="2:22" ht="15" customHeight="1">
      <c r="B259" s="1237" t="str">
        <f t="shared" si="6"/>
        <v/>
      </c>
      <c r="C259" s="598">
        <f>'Og s3a'!C261</f>
        <v>0</v>
      </c>
      <c r="D259" s="599">
        <f>'Og s3a'!F261</f>
        <v>0</v>
      </c>
      <c r="E259" s="562">
        <f>'Pak3 s3'!E259</f>
        <v>0</v>
      </c>
      <c r="F259" s="1218">
        <f>'Pak3 s3'!F259</f>
        <v>0</v>
      </c>
      <c r="G259" s="562">
        <f>'Pak3 s3'!G259</f>
        <v>0</v>
      </c>
      <c r="H259" s="1236" t="str">
        <f t="shared" si="7"/>
        <v/>
      </c>
      <c r="I259" s="594"/>
      <c r="J259" s="55"/>
      <c r="K259" s="502">
        <f>'Og s3a'!G261</f>
        <v>0</v>
      </c>
      <c r="L259" s="563">
        <f>'Og s3a'!D261</f>
        <v>0</v>
      </c>
      <c r="M259" s="968">
        <f>Import!K259</f>
        <v>0</v>
      </c>
      <c r="N259" s="969">
        <f>Import!L259</f>
        <v>0</v>
      </c>
      <c r="O259" s="63"/>
      <c r="P259" s="63"/>
      <c r="Q259" s="63"/>
      <c r="R259" s="63"/>
      <c r="S259" s="63"/>
      <c r="T259" s="63"/>
      <c r="U259" s="63"/>
      <c r="V259" s="63"/>
    </row>
    <row r="260" spans="2:22" ht="15" customHeight="1">
      <c r="B260" s="1237" t="str">
        <f t="shared" si="6"/>
        <v/>
      </c>
      <c r="C260" s="598">
        <f>'Og s3a'!C262</f>
        <v>0</v>
      </c>
      <c r="D260" s="599">
        <f>'Og s3a'!F262</f>
        <v>0</v>
      </c>
      <c r="E260" s="562">
        <f>'Pak3 s3'!E260</f>
        <v>0</v>
      </c>
      <c r="F260" s="1218">
        <f>'Pak3 s3'!F260</f>
        <v>0</v>
      </c>
      <c r="G260" s="562">
        <f>'Pak3 s3'!G260</f>
        <v>0</v>
      </c>
      <c r="H260" s="1236" t="str">
        <f t="shared" si="7"/>
        <v/>
      </c>
      <c r="I260" s="594"/>
      <c r="J260" s="55"/>
      <c r="K260" s="502">
        <f>'Og s3a'!G262</f>
        <v>0</v>
      </c>
      <c r="L260" s="563">
        <f>'Og s3a'!D262</f>
        <v>0</v>
      </c>
      <c r="M260" s="968">
        <f>Import!K260</f>
        <v>0</v>
      </c>
      <c r="N260" s="969">
        <f>Import!L260</f>
        <v>0</v>
      </c>
      <c r="O260" s="63"/>
      <c r="P260" s="63"/>
      <c r="Q260" s="63"/>
      <c r="R260" s="63"/>
      <c r="S260" s="63"/>
      <c r="T260" s="63"/>
      <c r="U260" s="63"/>
      <c r="V260" s="63"/>
    </row>
    <row r="261" spans="2:22" ht="15" customHeight="1">
      <c r="B261" s="1237" t="str">
        <f t="shared" ref="B261:B324" si="8">IF(D261&gt;0,"Wypełnione","")</f>
        <v/>
      </c>
      <c r="C261" s="598">
        <f>'Og s3a'!C263</f>
        <v>0</v>
      </c>
      <c r="D261" s="599">
        <f>'Og s3a'!F263</f>
        <v>0</v>
      </c>
      <c r="E261" s="562">
        <f>'Pak3 s3'!E261</f>
        <v>0</v>
      </c>
      <c r="F261" s="1218">
        <f>'Pak3 s3'!F261</f>
        <v>0</v>
      </c>
      <c r="G261" s="562">
        <f>'Pak3 s3'!G261</f>
        <v>0</v>
      </c>
      <c r="H261" s="1236" t="str">
        <f t="shared" ref="H261:H324" si="9">IF(AND(M261=0,N261=0),"",IF(AND(M261&gt;0,N261=0),M261,IF(AND(M261=0,N261&gt;0),N261,IF(AND(M261&gt;0,N261&gt;0),"Pak. 4 i 5 jednocześnie?"))))</f>
        <v/>
      </c>
      <c r="I261" s="594"/>
      <c r="J261" s="55"/>
      <c r="K261" s="502">
        <f>'Og s3a'!G263</f>
        <v>0</v>
      </c>
      <c r="L261" s="563">
        <f>'Og s3a'!D263</f>
        <v>0</v>
      </c>
      <c r="M261" s="968">
        <f>Import!K261</f>
        <v>0</v>
      </c>
      <c r="N261" s="969">
        <f>Import!L261</f>
        <v>0</v>
      </c>
      <c r="O261" s="63"/>
      <c r="P261" s="63"/>
      <c r="Q261" s="63"/>
      <c r="R261" s="63"/>
      <c r="S261" s="63"/>
      <c r="T261" s="63"/>
      <c r="U261" s="63"/>
      <c r="V261" s="63"/>
    </row>
    <row r="262" spans="2:22" ht="15" customHeight="1">
      <c r="B262" s="1237" t="str">
        <f t="shared" si="8"/>
        <v/>
      </c>
      <c r="C262" s="598">
        <f>'Og s3a'!C264</f>
        <v>0</v>
      </c>
      <c r="D262" s="599">
        <f>'Og s3a'!F264</f>
        <v>0</v>
      </c>
      <c r="E262" s="562">
        <f>'Pak3 s3'!E262</f>
        <v>0</v>
      </c>
      <c r="F262" s="1218">
        <f>'Pak3 s3'!F262</f>
        <v>0</v>
      </c>
      <c r="G262" s="562">
        <f>'Pak3 s3'!G262</f>
        <v>0</v>
      </c>
      <c r="H262" s="1236" t="str">
        <f t="shared" si="9"/>
        <v/>
      </c>
      <c r="I262" s="594"/>
      <c r="J262" s="55"/>
      <c r="K262" s="502">
        <f>'Og s3a'!G264</f>
        <v>0</v>
      </c>
      <c r="L262" s="563">
        <f>'Og s3a'!D264</f>
        <v>0</v>
      </c>
      <c r="M262" s="968">
        <f>Import!K262</f>
        <v>0</v>
      </c>
      <c r="N262" s="969">
        <f>Import!L262</f>
        <v>0</v>
      </c>
      <c r="O262" s="63"/>
      <c r="P262" s="63"/>
      <c r="Q262" s="63"/>
      <c r="R262" s="63"/>
      <c r="S262" s="63"/>
      <c r="T262" s="63"/>
      <c r="U262" s="63"/>
      <c r="V262" s="63"/>
    </row>
    <row r="263" spans="2:22" ht="15" customHeight="1">
      <c r="B263" s="1237" t="str">
        <f t="shared" si="8"/>
        <v/>
      </c>
      <c r="C263" s="598">
        <f>'Og s3a'!C265</f>
        <v>0</v>
      </c>
      <c r="D263" s="599">
        <f>'Og s3a'!F265</f>
        <v>0</v>
      </c>
      <c r="E263" s="562">
        <f>'Pak3 s3'!E263</f>
        <v>0</v>
      </c>
      <c r="F263" s="1218">
        <f>'Pak3 s3'!F263</f>
        <v>0</v>
      </c>
      <c r="G263" s="562">
        <f>'Pak3 s3'!G263</f>
        <v>0</v>
      </c>
      <c r="H263" s="1236" t="str">
        <f t="shared" si="9"/>
        <v/>
      </c>
      <c r="I263" s="594"/>
      <c r="J263" s="55"/>
      <c r="K263" s="502">
        <f>'Og s3a'!G265</f>
        <v>0</v>
      </c>
      <c r="L263" s="563">
        <f>'Og s3a'!D265</f>
        <v>0</v>
      </c>
      <c r="M263" s="968">
        <f>Import!K263</f>
        <v>0</v>
      </c>
      <c r="N263" s="969">
        <f>Import!L263</f>
        <v>0</v>
      </c>
      <c r="O263" s="63"/>
      <c r="P263" s="63"/>
      <c r="Q263" s="63"/>
      <c r="R263" s="63"/>
      <c r="S263" s="63"/>
      <c r="T263" s="63"/>
      <c r="U263" s="63"/>
      <c r="V263" s="63"/>
    </row>
    <row r="264" spans="2:22" ht="15" customHeight="1">
      <c r="B264" s="1237" t="str">
        <f t="shared" si="8"/>
        <v/>
      </c>
      <c r="C264" s="598">
        <f>'Og s3a'!C266</f>
        <v>0</v>
      </c>
      <c r="D264" s="599">
        <f>'Og s3a'!F266</f>
        <v>0</v>
      </c>
      <c r="E264" s="562">
        <f>'Pak3 s3'!E264</f>
        <v>0</v>
      </c>
      <c r="F264" s="1218">
        <f>'Pak3 s3'!F264</f>
        <v>0</v>
      </c>
      <c r="G264" s="562">
        <f>'Pak3 s3'!G264</f>
        <v>0</v>
      </c>
      <c r="H264" s="1236" t="str">
        <f t="shared" si="9"/>
        <v/>
      </c>
      <c r="I264" s="594"/>
      <c r="J264" s="55"/>
      <c r="K264" s="502">
        <f>'Og s3a'!G266</f>
        <v>0</v>
      </c>
      <c r="L264" s="563">
        <f>'Og s3a'!D266</f>
        <v>0</v>
      </c>
      <c r="M264" s="968">
        <f>Import!K264</f>
        <v>0</v>
      </c>
      <c r="N264" s="969">
        <f>Import!L264</f>
        <v>0</v>
      </c>
      <c r="O264" s="63"/>
      <c r="P264" s="63"/>
      <c r="Q264" s="63"/>
      <c r="R264" s="63"/>
      <c r="S264" s="63"/>
      <c r="T264" s="63"/>
      <c r="U264" s="63"/>
      <c r="V264" s="63"/>
    </row>
    <row r="265" spans="2:22" ht="15" customHeight="1">
      <c r="B265" s="1237" t="str">
        <f t="shared" si="8"/>
        <v/>
      </c>
      <c r="C265" s="598">
        <f>'Og s3a'!C267</f>
        <v>0</v>
      </c>
      <c r="D265" s="599">
        <f>'Og s3a'!F267</f>
        <v>0</v>
      </c>
      <c r="E265" s="562">
        <f>'Pak3 s3'!E265</f>
        <v>0</v>
      </c>
      <c r="F265" s="1218">
        <f>'Pak3 s3'!F265</f>
        <v>0</v>
      </c>
      <c r="G265" s="562">
        <f>'Pak3 s3'!G265</f>
        <v>0</v>
      </c>
      <c r="H265" s="1236" t="str">
        <f t="shared" si="9"/>
        <v/>
      </c>
      <c r="I265" s="594"/>
      <c r="J265" s="55"/>
      <c r="K265" s="502">
        <f>'Og s3a'!G267</f>
        <v>0</v>
      </c>
      <c r="L265" s="563">
        <f>'Og s3a'!D267</f>
        <v>0</v>
      </c>
      <c r="M265" s="968">
        <f>Import!K265</f>
        <v>0</v>
      </c>
      <c r="N265" s="969">
        <f>Import!L265</f>
        <v>0</v>
      </c>
      <c r="O265" s="63"/>
      <c r="P265" s="63"/>
      <c r="Q265" s="63"/>
      <c r="R265" s="63"/>
      <c r="S265" s="63"/>
      <c r="T265" s="63"/>
      <c r="U265" s="63"/>
      <c r="V265" s="63"/>
    </row>
    <row r="266" spans="2:22" ht="15" customHeight="1">
      <c r="B266" s="1237" t="str">
        <f t="shared" si="8"/>
        <v/>
      </c>
      <c r="C266" s="598">
        <f>'Og s3a'!C268</f>
        <v>0</v>
      </c>
      <c r="D266" s="599">
        <f>'Og s3a'!F268</f>
        <v>0</v>
      </c>
      <c r="E266" s="562">
        <f>'Pak3 s3'!E266</f>
        <v>0</v>
      </c>
      <c r="F266" s="1218">
        <f>'Pak3 s3'!F266</f>
        <v>0</v>
      </c>
      <c r="G266" s="562">
        <f>'Pak3 s3'!G266</f>
        <v>0</v>
      </c>
      <c r="H266" s="1236" t="str">
        <f t="shared" si="9"/>
        <v/>
      </c>
      <c r="I266" s="594"/>
      <c r="J266" s="55"/>
      <c r="K266" s="502">
        <f>'Og s3a'!G268</f>
        <v>0</v>
      </c>
      <c r="L266" s="563">
        <f>'Og s3a'!D268</f>
        <v>0</v>
      </c>
      <c r="M266" s="968">
        <f>Import!K266</f>
        <v>0</v>
      </c>
      <c r="N266" s="969">
        <f>Import!L266</f>
        <v>0</v>
      </c>
      <c r="O266" s="63"/>
      <c r="P266" s="63"/>
      <c r="Q266" s="63"/>
      <c r="R266" s="63"/>
      <c r="S266" s="63"/>
      <c r="T266" s="63"/>
      <c r="U266" s="63"/>
      <c r="V266" s="63"/>
    </row>
    <row r="267" spans="2:22" ht="15" customHeight="1">
      <c r="B267" s="1237" t="str">
        <f t="shared" si="8"/>
        <v/>
      </c>
      <c r="C267" s="598">
        <f>'Og s3a'!C269</f>
        <v>0</v>
      </c>
      <c r="D267" s="599">
        <f>'Og s3a'!F269</f>
        <v>0</v>
      </c>
      <c r="E267" s="562">
        <f>'Pak3 s3'!E267</f>
        <v>0</v>
      </c>
      <c r="F267" s="1218">
        <f>'Pak3 s3'!F267</f>
        <v>0</v>
      </c>
      <c r="G267" s="562">
        <f>'Pak3 s3'!G267</f>
        <v>0</v>
      </c>
      <c r="H267" s="1236" t="str">
        <f t="shared" si="9"/>
        <v/>
      </c>
      <c r="I267" s="594"/>
      <c r="J267" s="55"/>
      <c r="K267" s="502">
        <f>'Og s3a'!G269</f>
        <v>0</v>
      </c>
      <c r="L267" s="563">
        <f>'Og s3a'!D269</f>
        <v>0</v>
      </c>
      <c r="M267" s="968">
        <f>Import!K267</f>
        <v>0</v>
      </c>
      <c r="N267" s="969">
        <f>Import!L267</f>
        <v>0</v>
      </c>
      <c r="O267" s="63"/>
      <c r="P267" s="63"/>
      <c r="Q267" s="63"/>
      <c r="R267" s="63"/>
      <c r="S267" s="63"/>
      <c r="T267" s="63"/>
      <c r="U267" s="63"/>
      <c r="V267" s="63"/>
    </row>
    <row r="268" spans="2:22" ht="15" customHeight="1">
      <c r="B268" s="1237" t="str">
        <f t="shared" si="8"/>
        <v/>
      </c>
      <c r="C268" s="598">
        <f>'Og s3a'!C270</f>
        <v>0</v>
      </c>
      <c r="D268" s="599">
        <f>'Og s3a'!F270</f>
        <v>0</v>
      </c>
      <c r="E268" s="562">
        <f>'Pak3 s3'!E268</f>
        <v>0</v>
      </c>
      <c r="F268" s="1218">
        <f>'Pak3 s3'!F268</f>
        <v>0</v>
      </c>
      <c r="G268" s="562">
        <f>'Pak3 s3'!G268</f>
        <v>0</v>
      </c>
      <c r="H268" s="1236" t="str">
        <f t="shared" si="9"/>
        <v/>
      </c>
      <c r="I268" s="594"/>
      <c r="J268" s="55"/>
      <c r="K268" s="502">
        <f>'Og s3a'!G270</f>
        <v>0</v>
      </c>
      <c r="L268" s="563">
        <f>'Og s3a'!D270</f>
        <v>0</v>
      </c>
      <c r="M268" s="968">
        <f>Import!K268</f>
        <v>0</v>
      </c>
      <c r="N268" s="969">
        <f>Import!L268</f>
        <v>0</v>
      </c>
      <c r="O268" s="63"/>
      <c r="P268" s="63"/>
      <c r="Q268" s="63"/>
      <c r="R268" s="63"/>
      <c r="S268" s="63"/>
      <c r="T268" s="63"/>
      <c r="U268" s="63"/>
      <c r="V268" s="63"/>
    </row>
    <row r="269" spans="2:22" ht="15" customHeight="1">
      <c r="B269" s="1237" t="str">
        <f t="shared" si="8"/>
        <v/>
      </c>
      <c r="C269" s="598">
        <f>'Og s3a'!C271</f>
        <v>0</v>
      </c>
      <c r="D269" s="599">
        <f>'Og s3a'!F271</f>
        <v>0</v>
      </c>
      <c r="E269" s="562">
        <f>'Pak3 s3'!E269</f>
        <v>0</v>
      </c>
      <c r="F269" s="1218">
        <f>'Pak3 s3'!F269</f>
        <v>0</v>
      </c>
      <c r="G269" s="562">
        <f>'Pak3 s3'!G269</f>
        <v>0</v>
      </c>
      <c r="H269" s="1236" t="str">
        <f t="shared" si="9"/>
        <v/>
      </c>
      <c r="I269" s="594"/>
      <c r="J269" s="55"/>
      <c r="K269" s="502">
        <f>'Og s3a'!G271</f>
        <v>0</v>
      </c>
      <c r="L269" s="563">
        <f>'Og s3a'!D271</f>
        <v>0</v>
      </c>
      <c r="M269" s="968">
        <f>Import!K269</f>
        <v>0</v>
      </c>
      <c r="N269" s="969">
        <f>Import!L269</f>
        <v>0</v>
      </c>
      <c r="O269" s="63"/>
      <c r="P269" s="63"/>
      <c r="Q269" s="63"/>
      <c r="R269" s="63"/>
      <c r="S269" s="63"/>
      <c r="T269" s="63"/>
      <c r="U269" s="63"/>
      <c r="V269" s="63"/>
    </row>
    <row r="270" spans="2:22" ht="15" customHeight="1">
      <c r="B270" s="1237" t="str">
        <f t="shared" si="8"/>
        <v/>
      </c>
      <c r="C270" s="598">
        <f>'Og s3a'!C272</f>
        <v>0</v>
      </c>
      <c r="D270" s="599">
        <f>'Og s3a'!F272</f>
        <v>0</v>
      </c>
      <c r="E270" s="562">
        <f>'Pak3 s3'!E270</f>
        <v>0</v>
      </c>
      <c r="F270" s="1218">
        <f>'Pak3 s3'!F270</f>
        <v>0</v>
      </c>
      <c r="G270" s="562">
        <f>'Pak3 s3'!G270</f>
        <v>0</v>
      </c>
      <c r="H270" s="1236" t="str">
        <f t="shared" si="9"/>
        <v/>
      </c>
      <c r="I270" s="594"/>
      <c r="J270" s="55"/>
      <c r="K270" s="502">
        <f>'Og s3a'!G272</f>
        <v>0</v>
      </c>
      <c r="L270" s="563">
        <f>'Og s3a'!D272</f>
        <v>0</v>
      </c>
      <c r="M270" s="968">
        <f>Import!K270</f>
        <v>0</v>
      </c>
      <c r="N270" s="969">
        <f>Import!L270</f>
        <v>0</v>
      </c>
      <c r="O270" s="63"/>
      <c r="P270" s="63"/>
      <c r="Q270" s="63"/>
      <c r="R270" s="63"/>
      <c r="S270" s="63"/>
      <c r="T270" s="63"/>
      <c r="U270" s="63"/>
      <c r="V270" s="63"/>
    </row>
    <row r="271" spans="2:22" ht="15" customHeight="1">
      <c r="B271" s="1237" t="str">
        <f t="shared" si="8"/>
        <v/>
      </c>
      <c r="C271" s="598">
        <f>'Og s3a'!C273</f>
        <v>0</v>
      </c>
      <c r="D271" s="599">
        <f>'Og s3a'!F273</f>
        <v>0</v>
      </c>
      <c r="E271" s="562">
        <f>'Pak3 s3'!E271</f>
        <v>0</v>
      </c>
      <c r="F271" s="1218">
        <f>'Pak3 s3'!F271</f>
        <v>0</v>
      </c>
      <c r="G271" s="562">
        <f>'Pak3 s3'!G271</f>
        <v>0</v>
      </c>
      <c r="H271" s="1236" t="str">
        <f t="shared" si="9"/>
        <v/>
      </c>
      <c r="I271" s="594"/>
      <c r="J271" s="55"/>
      <c r="K271" s="502">
        <f>'Og s3a'!G273</f>
        <v>0</v>
      </c>
      <c r="L271" s="563">
        <f>'Og s3a'!D273</f>
        <v>0</v>
      </c>
      <c r="M271" s="968">
        <f>Import!K271</f>
        <v>0</v>
      </c>
      <c r="N271" s="969">
        <f>Import!L271</f>
        <v>0</v>
      </c>
      <c r="O271" s="63"/>
      <c r="P271" s="63"/>
      <c r="Q271" s="63"/>
      <c r="R271" s="63"/>
      <c r="S271" s="63"/>
      <c r="T271" s="63"/>
      <c r="U271" s="63"/>
      <c r="V271" s="63"/>
    </row>
    <row r="272" spans="2:22" ht="15" customHeight="1">
      <c r="B272" s="1237" t="str">
        <f t="shared" si="8"/>
        <v/>
      </c>
      <c r="C272" s="598">
        <f>'Og s3a'!C274</f>
        <v>0</v>
      </c>
      <c r="D272" s="599">
        <f>'Og s3a'!F274</f>
        <v>0</v>
      </c>
      <c r="E272" s="562">
        <f>'Pak3 s3'!E272</f>
        <v>0</v>
      </c>
      <c r="F272" s="1218">
        <f>'Pak3 s3'!F272</f>
        <v>0</v>
      </c>
      <c r="G272" s="562">
        <f>'Pak3 s3'!G272</f>
        <v>0</v>
      </c>
      <c r="H272" s="1236" t="str">
        <f t="shared" si="9"/>
        <v/>
      </c>
      <c r="I272" s="594"/>
      <c r="J272" s="55"/>
      <c r="K272" s="502">
        <f>'Og s3a'!G274</f>
        <v>0</v>
      </c>
      <c r="L272" s="563">
        <f>'Og s3a'!D274</f>
        <v>0</v>
      </c>
      <c r="M272" s="968">
        <f>Import!K272</f>
        <v>0</v>
      </c>
      <c r="N272" s="969">
        <f>Import!L272</f>
        <v>0</v>
      </c>
      <c r="O272" s="63"/>
      <c r="P272" s="63"/>
      <c r="Q272" s="63"/>
      <c r="R272" s="63"/>
      <c r="S272" s="63"/>
      <c r="T272" s="63"/>
      <c r="U272" s="63"/>
      <c r="V272" s="63"/>
    </row>
    <row r="273" spans="2:22" ht="15" customHeight="1">
      <c r="B273" s="1237" t="str">
        <f t="shared" si="8"/>
        <v/>
      </c>
      <c r="C273" s="598">
        <f>'Og s3a'!C275</f>
        <v>0</v>
      </c>
      <c r="D273" s="599">
        <f>'Og s3a'!F275</f>
        <v>0</v>
      </c>
      <c r="E273" s="562">
        <f>'Pak3 s3'!E273</f>
        <v>0</v>
      </c>
      <c r="F273" s="1218">
        <f>'Pak3 s3'!F273</f>
        <v>0</v>
      </c>
      <c r="G273" s="562">
        <f>'Pak3 s3'!G273</f>
        <v>0</v>
      </c>
      <c r="H273" s="1236" t="str">
        <f t="shared" si="9"/>
        <v/>
      </c>
      <c r="I273" s="594"/>
      <c r="J273" s="55"/>
      <c r="K273" s="502">
        <f>'Og s3a'!G275</f>
        <v>0</v>
      </c>
      <c r="L273" s="563">
        <f>'Og s3a'!D275</f>
        <v>0</v>
      </c>
      <c r="M273" s="968">
        <f>Import!K273</f>
        <v>0</v>
      </c>
      <c r="N273" s="969">
        <f>Import!L273</f>
        <v>0</v>
      </c>
      <c r="O273" s="63"/>
      <c r="P273" s="63"/>
      <c r="Q273" s="63"/>
      <c r="R273" s="63"/>
      <c r="S273" s="63"/>
      <c r="T273" s="63"/>
      <c r="U273" s="63"/>
      <c r="V273" s="63"/>
    </row>
    <row r="274" spans="2:22" ht="15" customHeight="1">
      <c r="B274" s="1237" t="str">
        <f t="shared" si="8"/>
        <v/>
      </c>
      <c r="C274" s="598">
        <f>'Og s3a'!C276</f>
        <v>0</v>
      </c>
      <c r="D274" s="599">
        <f>'Og s3a'!F276</f>
        <v>0</v>
      </c>
      <c r="E274" s="562">
        <f>'Pak3 s3'!E274</f>
        <v>0</v>
      </c>
      <c r="F274" s="1218">
        <f>'Pak3 s3'!F274</f>
        <v>0</v>
      </c>
      <c r="G274" s="562">
        <f>'Pak3 s3'!G274</f>
        <v>0</v>
      </c>
      <c r="H274" s="1236" t="str">
        <f t="shared" si="9"/>
        <v/>
      </c>
      <c r="I274" s="594"/>
      <c r="J274" s="55"/>
      <c r="K274" s="502">
        <f>'Og s3a'!G276</f>
        <v>0</v>
      </c>
      <c r="L274" s="563">
        <f>'Og s3a'!D276</f>
        <v>0</v>
      </c>
      <c r="M274" s="968">
        <f>Import!K274</f>
        <v>0</v>
      </c>
      <c r="N274" s="969">
        <f>Import!L274</f>
        <v>0</v>
      </c>
      <c r="O274" s="63"/>
      <c r="P274" s="63"/>
      <c r="Q274" s="63"/>
      <c r="R274" s="63"/>
      <c r="S274" s="63"/>
      <c r="T274" s="63"/>
      <c r="U274" s="63"/>
      <c r="V274" s="63"/>
    </row>
    <row r="275" spans="2:22" ht="15" customHeight="1">
      <c r="B275" s="1237" t="str">
        <f t="shared" si="8"/>
        <v/>
      </c>
      <c r="C275" s="598">
        <f>'Og s3a'!C277</f>
        <v>0</v>
      </c>
      <c r="D275" s="599">
        <f>'Og s3a'!F277</f>
        <v>0</v>
      </c>
      <c r="E275" s="562">
        <f>'Pak3 s3'!E275</f>
        <v>0</v>
      </c>
      <c r="F275" s="1218">
        <f>'Pak3 s3'!F275</f>
        <v>0</v>
      </c>
      <c r="G275" s="562">
        <f>'Pak3 s3'!G275</f>
        <v>0</v>
      </c>
      <c r="H275" s="1236" t="str">
        <f t="shared" si="9"/>
        <v/>
      </c>
      <c r="I275" s="594"/>
      <c r="J275" s="55"/>
      <c r="K275" s="502">
        <f>'Og s3a'!G277</f>
        <v>0</v>
      </c>
      <c r="L275" s="563">
        <f>'Og s3a'!D277</f>
        <v>0</v>
      </c>
      <c r="M275" s="968">
        <f>Import!K275</f>
        <v>0</v>
      </c>
      <c r="N275" s="969">
        <f>Import!L275</f>
        <v>0</v>
      </c>
      <c r="O275" s="63"/>
      <c r="P275" s="63"/>
      <c r="Q275" s="63"/>
      <c r="R275" s="63"/>
      <c r="S275" s="63"/>
      <c r="T275" s="63"/>
      <c r="U275" s="63"/>
      <c r="V275" s="63"/>
    </row>
    <row r="276" spans="2:22" ht="15" customHeight="1">
      <c r="B276" s="1237" t="str">
        <f t="shared" si="8"/>
        <v/>
      </c>
      <c r="C276" s="598">
        <f>'Og s3a'!C278</f>
        <v>0</v>
      </c>
      <c r="D276" s="599">
        <f>'Og s3a'!F278</f>
        <v>0</v>
      </c>
      <c r="E276" s="562">
        <f>'Pak3 s3'!E276</f>
        <v>0</v>
      </c>
      <c r="F276" s="1218">
        <f>'Pak3 s3'!F276</f>
        <v>0</v>
      </c>
      <c r="G276" s="562">
        <f>'Pak3 s3'!G276</f>
        <v>0</v>
      </c>
      <c r="H276" s="1236" t="str">
        <f t="shared" si="9"/>
        <v/>
      </c>
      <c r="I276" s="594"/>
      <c r="J276" s="55"/>
      <c r="K276" s="502">
        <f>'Og s3a'!G278</f>
        <v>0</v>
      </c>
      <c r="L276" s="563">
        <f>'Og s3a'!D278</f>
        <v>0</v>
      </c>
      <c r="M276" s="968">
        <f>Import!K276</f>
        <v>0</v>
      </c>
      <c r="N276" s="969">
        <f>Import!L276</f>
        <v>0</v>
      </c>
      <c r="O276" s="63"/>
      <c r="P276" s="63"/>
      <c r="Q276" s="63"/>
      <c r="R276" s="63"/>
      <c r="S276" s="63"/>
      <c r="T276" s="63"/>
      <c r="U276" s="63"/>
      <c r="V276" s="63"/>
    </row>
    <row r="277" spans="2:22" ht="15" customHeight="1">
      <c r="B277" s="1237" t="str">
        <f t="shared" si="8"/>
        <v/>
      </c>
      <c r="C277" s="598">
        <f>'Og s3a'!C279</f>
        <v>0</v>
      </c>
      <c r="D277" s="599">
        <f>'Og s3a'!F279</f>
        <v>0</v>
      </c>
      <c r="E277" s="562">
        <f>'Pak3 s3'!E277</f>
        <v>0</v>
      </c>
      <c r="F277" s="1218">
        <f>'Pak3 s3'!F277</f>
        <v>0</v>
      </c>
      <c r="G277" s="562">
        <f>'Pak3 s3'!G277</f>
        <v>0</v>
      </c>
      <c r="H277" s="1236" t="str">
        <f t="shared" si="9"/>
        <v/>
      </c>
      <c r="I277" s="594"/>
      <c r="J277" s="55"/>
      <c r="K277" s="502">
        <f>'Og s3a'!G279</f>
        <v>0</v>
      </c>
      <c r="L277" s="563">
        <f>'Og s3a'!D279</f>
        <v>0</v>
      </c>
      <c r="M277" s="968">
        <f>Import!K277</f>
        <v>0</v>
      </c>
      <c r="N277" s="969">
        <f>Import!L277</f>
        <v>0</v>
      </c>
      <c r="O277" s="63"/>
      <c r="P277" s="63"/>
      <c r="Q277" s="63"/>
      <c r="R277" s="63"/>
      <c r="S277" s="63"/>
      <c r="T277" s="63"/>
      <c r="U277" s="63"/>
      <c r="V277" s="63"/>
    </row>
    <row r="278" spans="2:22" ht="15" customHeight="1">
      <c r="B278" s="1237" t="str">
        <f t="shared" si="8"/>
        <v/>
      </c>
      <c r="C278" s="598">
        <f>'Og s3a'!C280</f>
        <v>0</v>
      </c>
      <c r="D278" s="599">
        <f>'Og s3a'!F280</f>
        <v>0</v>
      </c>
      <c r="E278" s="562">
        <f>'Pak3 s3'!E278</f>
        <v>0</v>
      </c>
      <c r="F278" s="1218">
        <f>'Pak3 s3'!F278</f>
        <v>0</v>
      </c>
      <c r="G278" s="562">
        <f>'Pak3 s3'!G278</f>
        <v>0</v>
      </c>
      <c r="H278" s="1236" t="str">
        <f t="shared" si="9"/>
        <v/>
      </c>
      <c r="I278" s="594"/>
      <c r="J278" s="55"/>
      <c r="K278" s="502">
        <f>'Og s3a'!G280</f>
        <v>0</v>
      </c>
      <c r="L278" s="563">
        <f>'Og s3a'!D280</f>
        <v>0</v>
      </c>
      <c r="M278" s="968">
        <f>Import!K278</f>
        <v>0</v>
      </c>
      <c r="N278" s="969">
        <f>Import!L278</f>
        <v>0</v>
      </c>
      <c r="O278" s="63"/>
      <c r="P278" s="63"/>
      <c r="Q278" s="63"/>
      <c r="R278" s="63"/>
      <c r="S278" s="63"/>
      <c r="T278" s="63"/>
      <c r="U278" s="63"/>
      <c r="V278" s="63"/>
    </row>
    <row r="279" spans="2:22" ht="15" customHeight="1">
      <c r="B279" s="1237" t="str">
        <f t="shared" si="8"/>
        <v/>
      </c>
      <c r="C279" s="598">
        <f>'Og s3a'!C281</f>
        <v>0</v>
      </c>
      <c r="D279" s="599">
        <f>'Og s3a'!F281</f>
        <v>0</v>
      </c>
      <c r="E279" s="562">
        <f>'Pak3 s3'!E279</f>
        <v>0</v>
      </c>
      <c r="F279" s="1218">
        <f>'Pak3 s3'!F279</f>
        <v>0</v>
      </c>
      <c r="G279" s="562">
        <f>'Pak3 s3'!G279</f>
        <v>0</v>
      </c>
      <c r="H279" s="1236" t="str">
        <f t="shared" si="9"/>
        <v/>
      </c>
      <c r="I279" s="594"/>
      <c r="J279" s="55"/>
      <c r="K279" s="502">
        <f>'Og s3a'!G281</f>
        <v>0</v>
      </c>
      <c r="L279" s="563">
        <f>'Og s3a'!D281</f>
        <v>0</v>
      </c>
      <c r="M279" s="968">
        <f>Import!K279</f>
        <v>0</v>
      </c>
      <c r="N279" s="969">
        <f>Import!L279</f>
        <v>0</v>
      </c>
      <c r="O279" s="63"/>
      <c r="P279" s="63"/>
      <c r="Q279" s="63"/>
      <c r="R279" s="63"/>
      <c r="S279" s="63"/>
      <c r="T279" s="63"/>
      <c r="U279" s="63"/>
      <c r="V279" s="63"/>
    </row>
    <row r="280" spans="2:22" ht="15" customHeight="1">
      <c r="B280" s="1237" t="str">
        <f t="shared" si="8"/>
        <v/>
      </c>
      <c r="C280" s="598">
        <f>'Og s3a'!C282</f>
        <v>0</v>
      </c>
      <c r="D280" s="599">
        <f>'Og s3a'!F282</f>
        <v>0</v>
      </c>
      <c r="E280" s="562">
        <f>'Pak3 s3'!E280</f>
        <v>0</v>
      </c>
      <c r="F280" s="1218">
        <f>'Pak3 s3'!F280</f>
        <v>0</v>
      </c>
      <c r="G280" s="562">
        <f>'Pak3 s3'!G280</f>
        <v>0</v>
      </c>
      <c r="H280" s="1236" t="str">
        <f t="shared" si="9"/>
        <v/>
      </c>
      <c r="I280" s="594"/>
      <c r="J280" s="55"/>
      <c r="K280" s="502">
        <f>'Og s3a'!G282</f>
        <v>0</v>
      </c>
      <c r="L280" s="563">
        <f>'Og s3a'!D282</f>
        <v>0</v>
      </c>
      <c r="M280" s="968">
        <f>Import!K280</f>
        <v>0</v>
      </c>
      <c r="N280" s="969">
        <f>Import!L280</f>
        <v>0</v>
      </c>
      <c r="O280" s="63"/>
      <c r="P280" s="63"/>
      <c r="Q280" s="63"/>
      <c r="R280" s="63"/>
      <c r="S280" s="63"/>
      <c r="T280" s="63"/>
      <c r="U280" s="63"/>
      <c r="V280" s="63"/>
    </row>
    <row r="281" spans="2:22" ht="15" customHeight="1">
      <c r="B281" s="1237" t="str">
        <f t="shared" si="8"/>
        <v/>
      </c>
      <c r="C281" s="598">
        <f>'Og s3a'!C283</f>
        <v>0</v>
      </c>
      <c r="D281" s="599">
        <f>'Og s3a'!F283</f>
        <v>0</v>
      </c>
      <c r="E281" s="562">
        <f>'Pak3 s3'!E281</f>
        <v>0</v>
      </c>
      <c r="F281" s="1218">
        <f>'Pak3 s3'!F281</f>
        <v>0</v>
      </c>
      <c r="G281" s="562">
        <f>'Pak3 s3'!G281</f>
        <v>0</v>
      </c>
      <c r="H281" s="1236" t="str">
        <f t="shared" si="9"/>
        <v/>
      </c>
      <c r="I281" s="594"/>
      <c r="J281" s="55"/>
      <c r="K281" s="502">
        <f>'Og s3a'!G283</f>
        <v>0</v>
      </c>
      <c r="L281" s="563">
        <f>'Og s3a'!D283</f>
        <v>0</v>
      </c>
      <c r="M281" s="968">
        <f>Import!K281</f>
        <v>0</v>
      </c>
      <c r="N281" s="969">
        <f>Import!L281</f>
        <v>0</v>
      </c>
      <c r="O281" s="63"/>
      <c r="P281" s="63"/>
      <c r="Q281" s="63"/>
      <c r="R281" s="63"/>
      <c r="S281" s="63"/>
      <c r="T281" s="63"/>
      <c r="U281" s="63"/>
      <c r="V281" s="63"/>
    </row>
    <row r="282" spans="2:22" ht="15" customHeight="1">
      <c r="B282" s="1237" t="str">
        <f t="shared" si="8"/>
        <v/>
      </c>
      <c r="C282" s="598">
        <f>'Og s3a'!C284</f>
        <v>0</v>
      </c>
      <c r="D282" s="599">
        <f>'Og s3a'!F284</f>
        <v>0</v>
      </c>
      <c r="E282" s="562">
        <f>'Pak3 s3'!E282</f>
        <v>0</v>
      </c>
      <c r="F282" s="1218">
        <f>'Pak3 s3'!F282</f>
        <v>0</v>
      </c>
      <c r="G282" s="562">
        <f>'Pak3 s3'!G282</f>
        <v>0</v>
      </c>
      <c r="H282" s="1236" t="str">
        <f t="shared" si="9"/>
        <v/>
      </c>
      <c r="I282" s="594"/>
      <c r="J282" s="55"/>
      <c r="K282" s="502">
        <f>'Og s3a'!G284</f>
        <v>0</v>
      </c>
      <c r="L282" s="563">
        <f>'Og s3a'!D284</f>
        <v>0</v>
      </c>
      <c r="M282" s="968">
        <f>Import!K282</f>
        <v>0</v>
      </c>
      <c r="N282" s="969">
        <f>Import!L282</f>
        <v>0</v>
      </c>
      <c r="O282" s="63"/>
      <c r="P282" s="63"/>
      <c r="Q282" s="63"/>
      <c r="R282" s="63"/>
      <c r="S282" s="63"/>
      <c r="T282" s="63"/>
      <c r="U282" s="63"/>
      <c r="V282" s="63"/>
    </row>
    <row r="283" spans="2:22" ht="15" customHeight="1">
      <c r="B283" s="1237" t="str">
        <f t="shared" si="8"/>
        <v/>
      </c>
      <c r="C283" s="598">
        <f>'Og s3a'!C285</f>
        <v>0</v>
      </c>
      <c r="D283" s="599">
        <f>'Og s3a'!F285</f>
        <v>0</v>
      </c>
      <c r="E283" s="562">
        <f>'Pak3 s3'!E283</f>
        <v>0</v>
      </c>
      <c r="F283" s="1218">
        <f>'Pak3 s3'!F283</f>
        <v>0</v>
      </c>
      <c r="G283" s="562">
        <f>'Pak3 s3'!G283</f>
        <v>0</v>
      </c>
      <c r="H283" s="1236" t="str">
        <f t="shared" si="9"/>
        <v/>
      </c>
      <c r="I283" s="594"/>
      <c r="J283" s="55"/>
      <c r="K283" s="502">
        <f>'Og s3a'!G285</f>
        <v>0</v>
      </c>
      <c r="L283" s="563">
        <f>'Og s3a'!D285</f>
        <v>0</v>
      </c>
      <c r="M283" s="968">
        <f>Import!K283</f>
        <v>0</v>
      </c>
      <c r="N283" s="969">
        <f>Import!L283</f>
        <v>0</v>
      </c>
      <c r="O283" s="63"/>
      <c r="P283" s="63"/>
      <c r="Q283" s="63"/>
      <c r="R283" s="63"/>
      <c r="S283" s="63"/>
      <c r="T283" s="63"/>
      <c r="U283" s="63"/>
      <c r="V283" s="63"/>
    </row>
    <row r="284" spans="2:22" ht="15" customHeight="1">
      <c r="B284" s="1237" t="str">
        <f t="shared" si="8"/>
        <v/>
      </c>
      <c r="C284" s="598">
        <f>'Og s3a'!C286</f>
        <v>0</v>
      </c>
      <c r="D284" s="599">
        <f>'Og s3a'!F286</f>
        <v>0</v>
      </c>
      <c r="E284" s="562">
        <f>'Pak3 s3'!E284</f>
        <v>0</v>
      </c>
      <c r="F284" s="1218">
        <f>'Pak3 s3'!F284</f>
        <v>0</v>
      </c>
      <c r="G284" s="562">
        <f>'Pak3 s3'!G284</f>
        <v>0</v>
      </c>
      <c r="H284" s="1236" t="str">
        <f t="shared" si="9"/>
        <v/>
      </c>
      <c r="I284" s="594"/>
      <c r="J284" s="55"/>
      <c r="K284" s="502">
        <f>'Og s3a'!G286</f>
        <v>0</v>
      </c>
      <c r="L284" s="563">
        <f>'Og s3a'!D286</f>
        <v>0</v>
      </c>
      <c r="M284" s="968">
        <f>Import!K284</f>
        <v>0</v>
      </c>
      <c r="N284" s="969">
        <f>Import!L284</f>
        <v>0</v>
      </c>
      <c r="O284" s="63"/>
      <c r="P284" s="63"/>
      <c r="Q284" s="63"/>
      <c r="R284" s="63"/>
      <c r="S284" s="63"/>
      <c r="T284" s="63"/>
      <c r="U284" s="63"/>
      <c r="V284" s="63"/>
    </row>
    <row r="285" spans="2:22" ht="15" customHeight="1">
      <c r="B285" s="1237" t="str">
        <f t="shared" si="8"/>
        <v/>
      </c>
      <c r="C285" s="598">
        <f>'Og s3a'!C287</f>
        <v>0</v>
      </c>
      <c r="D285" s="599">
        <f>'Og s3a'!F287</f>
        <v>0</v>
      </c>
      <c r="E285" s="562">
        <f>'Pak3 s3'!E285</f>
        <v>0</v>
      </c>
      <c r="F285" s="1218">
        <f>'Pak3 s3'!F285</f>
        <v>0</v>
      </c>
      <c r="G285" s="562">
        <f>'Pak3 s3'!G285</f>
        <v>0</v>
      </c>
      <c r="H285" s="1236" t="str">
        <f t="shared" si="9"/>
        <v/>
      </c>
      <c r="I285" s="594"/>
      <c r="J285" s="55"/>
      <c r="K285" s="502">
        <f>'Og s3a'!G287</f>
        <v>0</v>
      </c>
      <c r="L285" s="563">
        <f>'Og s3a'!D287</f>
        <v>0</v>
      </c>
      <c r="M285" s="968">
        <f>Import!K285</f>
        <v>0</v>
      </c>
      <c r="N285" s="969">
        <f>Import!L285</f>
        <v>0</v>
      </c>
      <c r="O285" s="63"/>
      <c r="P285" s="63"/>
      <c r="Q285" s="63"/>
      <c r="R285" s="63"/>
      <c r="S285" s="63"/>
      <c r="T285" s="63"/>
      <c r="U285" s="63"/>
      <c r="V285" s="63"/>
    </row>
    <row r="286" spans="2:22" ht="15" customHeight="1">
      <c r="B286" s="1237" t="str">
        <f t="shared" si="8"/>
        <v/>
      </c>
      <c r="C286" s="598">
        <f>'Og s3a'!C288</f>
        <v>0</v>
      </c>
      <c r="D286" s="599">
        <f>'Og s3a'!F288</f>
        <v>0</v>
      </c>
      <c r="E286" s="562">
        <f>'Pak3 s3'!E286</f>
        <v>0</v>
      </c>
      <c r="F286" s="1218">
        <f>'Pak3 s3'!F286</f>
        <v>0</v>
      </c>
      <c r="G286" s="562">
        <f>'Pak3 s3'!G286</f>
        <v>0</v>
      </c>
      <c r="H286" s="1236" t="str">
        <f t="shared" si="9"/>
        <v/>
      </c>
      <c r="I286" s="594"/>
      <c r="J286" s="55"/>
      <c r="K286" s="502">
        <f>'Og s3a'!G288</f>
        <v>0</v>
      </c>
      <c r="L286" s="563">
        <f>'Og s3a'!D288</f>
        <v>0</v>
      </c>
      <c r="M286" s="968">
        <f>Import!K286</f>
        <v>0</v>
      </c>
      <c r="N286" s="969">
        <f>Import!L286</f>
        <v>0</v>
      </c>
      <c r="O286" s="63"/>
      <c r="P286" s="63"/>
      <c r="Q286" s="63"/>
      <c r="R286" s="63"/>
      <c r="S286" s="63"/>
      <c r="T286" s="63"/>
      <c r="U286" s="63"/>
      <c r="V286" s="63"/>
    </row>
    <row r="287" spans="2:22" ht="15" customHeight="1">
      <c r="B287" s="1237" t="str">
        <f t="shared" si="8"/>
        <v/>
      </c>
      <c r="C287" s="598">
        <f>'Og s3a'!C289</f>
        <v>0</v>
      </c>
      <c r="D287" s="599">
        <f>'Og s3a'!F289</f>
        <v>0</v>
      </c>
      <c r="E287" s="562">
        <f>'Pak3 s3'!E287</f>
        <v>0</v>
      </c>
      <c r="F287" s="1218">
        <f>'Pak3 s3'!F287</f>
        <v>0</v>
      </c>
      <c r="G287" s="562">
        <f>'Pak3 s3'!G287</f>
        <v>0</v>
      </c>
      <c r="H287" s="1236" t="str">
        <f t="shared" si="9"/>
        <v/>
      </c>
      <c r="I287" s="594"/>
      <c r="J287" s="55"/>
      <c r="K287" s="502">
        <f>'Og s3a'!G289</f>
        <v>0</v>
      </c>
      <c r="L287" s="563">
        <f>'Og s3a'!D289</f>
        <v>0</v>
      </c>
      <c r="M287" s="968">
        <f>Import!K287</f>
        <v>0</v>
      </c>
      <c r="N287" s="969">
        <f>Import!L287</f>
        <v>0</v>
      </c>
      <c r="O287" s="63"/>
      <c r="P287" s="63"/>
      <c r="Q287" s="63"/>
      <c r="R287" s="63"/>
      <c r="S287" s="63"/>
      <c r="T287" s="63"/>
      <c r="U287" s="63"/>
      <c r="V287" s="63"/>
    </row>
    <row r="288" spans="2:22" ht="15" customHeight="1">
      <c r="B288" s="1237" t="str">
        <f t="shared" si="8"/>
        <v/>
      </c>
      <c r="C288" s="598">
        <f>'Og s3a'!C290</f>
        <v>0</v>
      </c>
      <c r="D288" s="599">
        <f>'Og s3a'!F290</f>
        <v>0</v>
      </c>
      <c r="E288" s="562">
        <f>'Pak3 s3'!E288</f>
        <v>0</v>
      </c>
      <c r="F288" s="1218">
        <f>'Pak3 s3'!F288</f>
        <v>0</v>
      </c>
      <c r="G288" s="562">
        <f>'Pak3 s3'!G288</f>
        <v>0</v>
      </c>
      <c r="H288" s="1236" t="str">
        <f t="shared" si="9"/>
        <v/>
      </c>
      <c r="I288" s="594"/>
      <c r="J288" s="55"/>
      <c r="K288" s="502">
        <f>'Og s3a'!G290</f>
        <v>0</v>
      </c>
      <c r="L288" s="563">
        <f>'Og s3a'!D290</f>
        <v>0</v>
      </c>
      <c r="M288" s="968">
        <f>Import!K288</f>
        <v>0</v>
      </c>
      <c r="N288" s="969">
        <f>Import!L288</f>
        <v>0</v>
      </c>
      <c r="O288" s="63"/>
      <c r="P288" s="63"/>
      <c r="Q288" s="63"/>
      <c r="R288" s="63"/>
      <c r="S288" s="63"/>
      <c r="T288" s="63"/>
      <c r="U288" s="63"/>
      <c r="V288" s="63"/>
    </row>
    <row r="289" spans="2:22" ht="15" customHeight="1">
      <c r="B289" s="1237" t="str">
        <f t="shared" si="8"/>
        <v/>
      </c>
      <c r="C289" s="598">
        <f>'Og s3a'!C291</f>
        <v>0</v>
      </c>
      <c r="D289" s="599">
        <f>'Og s3a'!F291</f>
        <v>0</v>
      </c>
      <c r="E289" s="562">
        <f>'Pak3 s3'!E289</f>
        <v>0</v>
      </c>
      <c r="F289" s="1218">
        <f>'Pak3 s3'!F289</f>
        <v>0</v>
      </c>
      <c r="G289" s="562">
        <f>'Pak3 s3'!G289</f>
        <v>0</v>
      </c>
      <c r="H289" s="1236" t="str">
        <f t="shared" si="9"/>
        <v/>
      </c>
      <c r="I289" s="594"/>
      <c r="J289" s="55"/>
      <c r="K289" s="502">
        <f>'Og s3a'!G291</f>
        <v>0</v>
      </c>
      <c r="L289" s="563">
        <f>'Og s3a'!D291</f>
        <v>0</v>
      </c>
      <c r="M289" s="968">
        <f>Import!K289</f>
        <v>0</v>
      </c>
      <c r="N289" s="969">
        <f>Import!L289</f>
        <v>0</v>
      </c>
      <c r="O289" s="63"/>
      <c r="P289" s="63"/>
      <c r="Q289" s="63"/>
      <c r="R289" s="63"/>
      <c r="S289" s="63"/>
      <c r="T289" s="63"/>
      <c r="U289" s="63"/>
      <c r="V289" s="63"/>
    </row>
    <row r="290" spans="2:22" ht="15" customHeight="1">
      <c r="B290" s="1237" t="str">
        <f t="shared" si="8"/>
        <v/>
      </c>
      <c r="C290" s="598">
        <f>'Og s3a'!C292</f>
        <v>0</v>
      </c>
      <c r="D290" s="599">
        <f>'Og s3a'!F292</f>
        <v>0</v>
      </c>
      <c r="E290" s="562">
        <f>'Pak3 s3'!E290</f>
        <v>0</v>
      </c>
      <c r="F290" s="1218">
        <f>'Pak3 s3'!F290</f>
        <v>0</v>
      </c>
      <c r="G290" s="562">
        <f>'Pak3 s3'!G290</f>
        <v>0</v>
      </c>
      <c r="H290" s="1236" t="str">
        <f t="shared" si="9"/>
        <v/>
      </c>
      <c r="I290" s="594"/>
      <c r="J290" s="55"/>
      <c r="K290" s="502">
        <f>'Og s3a'!G292</f>
        <v>0</v>
      </c>
      <c r="L290" s="563">
        <f>'Og s3a'!D292</f>
        <v>0</v>
      </c>
      <c r="M290" s="968">
        <f>Import!K290</f>
        <v>0</v>
      </c>
      <c r="N290" s="969">
        <f>Import!L290</f>
        <v>0</v>
      </c>
      <c r="O290" s="63"/>
      <c r="P290" s="63"/>
      <c r="Q290" s="63"/>
      <c r="R290" s="63"/>
      <c r="S290" s="63"/>
      <c r="T290" s="63"/>
      <c r="U290" s="63"/>
      <c r="V290" s="63"/>
    </row>
    <row r="291" spans="2:22" ht="15" customHeight="1">
      <c r="B291" s="1237" t="str">
        <f t="shared" si="8"/>
        <v/>
      </c>
      <c r="C291" s="598">
        <f>'Og s3a'!C293</f>
        <v>0</v>
      </c>
      <c r="D291" s="599">
        <f>'Og s3a'!F293</f>
        <v>0</v>
      </c>
      <c r="E291" s="562">
        <f>'Pak3 s3'!E291</f>
        <v>0</v>
      </c>
      <c r="F291" s="1218">
        <f>'Pak3 s3'!F291</f>
        <v>0</v>
      </c>
      <c r="G291" s="562">
        <f>'Pak3 s3'!G291</f>
        <v>0</v>
      </c>
      <c r="H291" s="1236" t="str">
        <f t="shared" si="9"/>
        <v/>
      </c>
      <c r="I291" s="594"/>
      <c r="J291" s="55"/>
      <c r="K291" s="502">
        <f>'Og s3a'!G293</f>
        <v>0</v>
      </c>
      <c r="L291" s="563">
        <f>'Og s3a'!D293</f>
        <v>0</v>
      </c>
      <c r="M291" s="968">
        <f>Import!K291</f>
        <v>0</v>
      </c>
      <c r="N291" s="969">
        <f>Import!L291</f>
        <v>0</v>
      </c>
      <c r="O291" s="63"/>
      <c r="P291" s="63"/>
      <c r="Q291" s="63"/>
      <c r="R291" s="63"/>
      <c r="S291" s="63"/>
      <c r="T291" s="63"/>
      <c r="U291" s="63"/>
      <c r="V291" s="63"/>
    </row>
    <row r="292" spans="2:22" ht="15" customHeight="1">
      <c r="B292" s="1237" t="str">
        <f t="shared" si="8"/>
        <v/>
      </c>
      <c r="C292" s="598">
        <f>'Og s3a'!C294</f>
        <v>0</v>
      </c>
      <c r="D292" s="599">
        <f>'Og s3a'!F294</f>
        <v>0</v>
      </c>
      <c r="E292" s="562">
        <f>'Pak3 s3'!E292</f>
        <v>0</v>
      </c>
      <c r="F292" s="1218">
        <f>'Pak3 s3'!F292</f>
        <v>0</v>
      </c>
      <c r="G292" s="562">
        <f>'Pak3 s3'!G292</f>
        <v>0</v>
      </c>
      <c r="H292" s="1236" t="str">
        <f t="shared" si="9"/>
        <v/>
      </c>
      <c r="I292" s="594"/>
      <c r="J292" s="55"/>
      <c r="K292" s="502">
        <f>'Og s3a'!G294</f>
        <v>0</v>
      </c>
      <c r="L292" s="563">
        <f>'Og s3a'!D294</f>
        <v>0</v>
      </c>
      <c r="M292" s="968">
        <f>Import!K292</f>
        <v>0</v>
      </c>
      <c r="N292" s="969">
        <f>Import!L292</f>
        <v>0</v>
      </c>
      <c r="O292" s="63"/>
      <c r="P292" s="63"/>
      <c r="Q292" s="63"/>
      <c r="R292" s="63"/>
      <c r="S292" s="63"/>
      <c r="T292" s="63"/>
      <c r="U292" s="63"/>
      <c r="V292" s="63"/>
    </row>
    <row r="293" spans="2:22" ht="15" customHeight="1">
      <c r="B293" s="1237" t="str">
        <f t="shared" si="8"/>
        <v/>
      </c>
      <c r="C293" s="598">
        <f>'Og s3a'!C295</f>
        <v>0</v>
      </c>
      <c r="D293" s="599">
        <f>'Og s3a'!F295</f>
        <v>0</v>
      </c>
      <c r="E293" s="562">
        <f>'Pak3 s3'!E293</f>
        <v>0</v>
      </c>
      <c r="F293" s="1218">
        <f>'Pak3 s3'!F293</f>
        <v>0</v>
      </c>
      <c r="G293" s="562">
        <f>'Pak3 s3'!G293</f>
        <v>0</v>
      </c>
      <c r="H293" s="1236" t="str">
        <f t="shared" si="9"/>
        <v/>
      </c>
      <c r="I293" s="594"/>
      <c r="J293" s="55"/>
      <c r="K293" s="502">
        <f>'Og s3a'!G295</f>
        <v>0</v>
      </c>
      <c r="L293" s="563">
        <f>'Og s3a'!D295</f>
        <v>0</v>
      </c>
      <c r="M293" s="968">
        <f>Import!K293</f>
        <v>0</v>
      </c>
      <c r="N293" s="969">
        <f>Import!L293</f>
        <v>0</v>
      </c>
      <c r="O293" s="63"/>
      <c r="P293" s="63"/>
      <c r="Q293" s="63"/>
      <c r="R293" s="63"/>
      <c r="S293" s="63"/>
      <c r="T293" s="63"/>
      <c r="U293" s="63"/>
      <c r="V293" s="63"/>
    </row>
    <row r="294" spans="2:22" ht="15" customHeight="1">
      <c r="B294" s="1237" t="str">
        <f t="shared" si="8"/>
        <v/>
      </c>
      <c r="C294" s="598">
        <f>'Og s3a'!C296</f>
        <v>0</v>
      </c>
      <c r="D294" s="599">
        <f>'Og s3a'!F296</f>
        <v>0</v>
      </c>
      <c r="E294" s="562">
        <f>'Pak3 s3'!E294</f>
        <v>0</v>
      </c>
      <c r="F294" s="1218">
        <f>'Pak3 s3'!F294</f>
        <v>0</v>
      </c>
      <c r="G294" s="562">
        <f>'Pak3 s3'!G294</f>
        <v>0</v>
      </c>
      <c r="H294" s="1236" t="str">
        <f t="shared" si="9"/>
        <v/>
      </c>
      <c r="I294" s="594"/>
      <c r="J294" s="55"/>
      <c r="K294" s="502">
        <f>'Og s3a'!G296</f>
        <v>0</v>
      </c>
      <c r="L294" s="563">
        <f>'Og s3a'!D296</f>
        <v>0</v>
      </c>
      <c r="M294" s="968">
        <f>Import!K294</f>
        <v>0</v>
      </c>
      <c r="N294" s="969">
        <f>Import!L294</f>
        <v>0</v>
      </c>
      <c r="O294" s="63"/>
      <c r="P294" s="63"/>
      <c r="Q294" s="63"/>
      <c r="R294" s="63"/>
      <c r="S294" s="63"/>
      <c r="T294" s="63"/>
      <c r="U294" s="63"/>
      <c r="V294" s="63"/>
    </row>
    <row r="295" spans="2:22" ht="15" customHeight="1">
      <c r="B295" s="1237" t="str">
        <f t="shared" si="8"/>
        <v/>
      </c>
      <c r="C295" s="598">
        <f>'Og s3a'!C297</f>
        <v>0</v>
      </c>
      <c r="D295" s="599">
        <f>'Og s3a'!F297</f>
        <v>0</v>
      </c>
      <c r="E295" s="562">
        <f>'Pak3 s3'!E295</f>
        <v>0</v>
      </c>
      <c r="F295" s="1218">
        <f>'Pak3 s3'!F295</f>
        <v>0</v>
      </c>
      <c r="G295" s="562">
        <f>'Pak3 s3'!G295</f>
        <v>0</v>
      </c>
      <c r="H295" s="1236" t="str">
        <f t="shared" si="9"/>
        <v/>
      </c>
      <c r="I295" s="594"/>
      <c r="J295" s="55"/>
      <c r="K295" s="502">
        <f>'Og s3a'!G297</f>
        <v>0</v>
      </c>
      <c r="L295" s="563">
        <f>'Og s3a'!D297</f>
        <v>0</v>
      </c>
      <c r="M295" s="968">
        <f>Import!K295</f>
        <v>0</v>
      </c>
      <c r="N295" s="969">
        <f>Import!L295</f>
        <v>0</v>
      </c>
      <c r="O295" s="63"/>
      <c r="P295" s="63"/>
      <c r="Q295" s="63"/>
      <c r="R295" s="63"/>
      <c r="S295" s="63"/>
      <c r="T295" s="63"/>
      <c r="U295" s="63"/>
      <c r="V295" s="63"/>
    </row>
    <row r="296" spans="2:22" ht="15" customHeight="1">
      <c r="B296" s="1237" t="str">
        <f t="shared" si="8"/>
        <v/>
      </c>
      <c r="C296" s="598">
        <f>'Og s3a'!C298</f>
        <v>0</v>
      </c>
      <c r="D296" s="599">
        <f>'Og s3a'!F298</f>
        <v>0</v>
      </c>
      <c r="E296" s="562">
        <f>'Pak3 s3'!E296</f>
        <v>0</v>
      </c>
      <c r="F296" s="1218">
        <f>'Pak3 s3'!F296</f>
        <v>0</v>
      </c>
      <c r="G296" s="562">
        <f>'Pak3 s3'!G296</f>
        <v>0</v>
      </c>
      <c r="H296" s="1236" t="str">
        <f t="shared" si="9"/>
        <v/>
      </c>
      <c r="I296" s="594"/>
      <c r="J296" s="55"/>
      <c r="K296" s="502">
        <f>'Og s3a'!G298</f>
        <v>0</v>
      </c>
      <c r="L296" s="563">
        <f>'Og s3a'!D298</f>
        <v>0</v>
      </c>
      <c r="M296" s="968">
        <f>Import!K296</f>
        <v>0</v>
      </c>
      <c r="N296" s="969">
        <f>Import!L296</f>
        <v>0</v>
      </c>
      <c r="O296" s="63"/>
      <c r="P296" s="63"/>
      <c r="Q296" s="63"/>
      <c r="R296" s="63"/>
      <c r="S296" s="63"/>
      <c r="T296" s="63"/>
      <c r="U296" s="63"/>
      <c r="V296" s="63"/>
    </row>
    <row r="297" spans="2:22" ht="15" customHeight="1">
      <c r="B297" s="1237" t="str">
        <f t="shared" si="8"/>
        <v/>
      </c>
      <c r="C297" s="598">
        <f>'Og s3a'!C299</f>
        <v>0</v>
      </c>
      <c r="D297" s="599">
        <f>'Og s3a'!F299</f>
        <v>0</v>
      </c>
      <c r="E297" s="562">
        <f>'Pak3 s3'!E297</f>
        <v>0</v>
      </c>
      <c r="F297" s="1218">
        <f>'Pak3 s3'!F297</f>
        <v>0</v>
      </c>
      <c r="G297" s="562">
        <f>'Pak3 s3'!G297</f>
        <v>0</v>
      </c>
      <c r="H297" s="1236" t="str">
        <f t="shared" si="9"/>
        <v/>
      </c>
      <c r="I297" s="594"/>
      <c r="J297" s="55"/>
      <c r="K297" s="502">
        <f>'Og s3a'!G299</f>
        <v>0</v>
      </c>
      <c r="L297" s="563">
        <f>'Og s3a'!D299</f>
        <v>0</v>
      </c>
      <c r="M297" s="968">
        <f>Import!K297</f>
        <v>0</v>
      </c>
      <c r="N297" s="969">
        <f>Import!L297</f>
        <v>0</v>
      </c>
      <c r="O297" s="63"/>
      <c r="P297" s="63"/>
      <c r="Q297" s="63"/>
      <c r="R297" s="63"/>
      <c r="S297" s="63"/>
      <c r="T297" s="63"/>
      <c r="U297" s="63"/>
      <c r="V297" s="63"/>
    </row>
    <row r="298" spans="2:22" ht="15" customHeight="1">
      <c r="B298" s="1237" t="str">
        <f t="shared" si="8"/>
        <v/>
      </c>
      <c r="C298" s="598">
        <f>'Og s3a'!C300</f>
        <v>0</v>
      </c>
      <c r="D298" s="599">
        <f>'Og s3a'!F300</f>
        <v>0</v>
      </c>
      <c r="E298" s="562">
        <f>'Pak3 s3'!E298</f>
        <v>0</v>
      </c>
      <c r="F298" s="1218">
        <f>'Pak3 s3'!F298</f>
        <v>0</v>
      </c>
      <c r="G298" s="562">
        <f>'Pak3 s3'!G298</f>
        <v>0</v>
      </c>
      <c r="H298" s="1236" t="str">
        <f t="shared" si="9"/>
        <v/>
      </c>
      <c r="I298" s="594"/>
      <c r="J298" s="55"/>
      <c r="K298" s="502">
        <f>'Og s3a'!G300</f>
        <v>0</v>
      </c>
      <c r="L298" s="563">
        <f>'Og s3a'!D300</f>
        <v>0</v>
      </c>
      <c r="M298" s="968">
        <f>Import!K298</f>
        <v>0</v>
      </c>
      <c r="N298" s="969">
        <f>Import!L298</f>
        <v>0</v>
      </c>
      <c r="O298" s="63"/>
      <c r="P298" s="63"/>
      <c r="Q298" s="63"/>
      <c r="R298" s="63"/>
      <c r="S298" s="63"/>
      <c r="T298" s="63"/>
      <c r="U298" s="63"/>
      <c r="V298" s="63"/>
    </row>
    <row r="299" spans="2:22" ht="15" customHeight="1">
      <c r="B299" s="1237" t="str">
        <f t="shared" si="8"/>
        <v/>
      </c>
      <c r="C299" s="598">
        <f>'Og s3a'!C301</f>
        <v>0</v>
      </c>
      <c r="D299" s="599">
        <f>'Og s3a'!F301</f>
        <v>0</v>
      </c>
      <c r="E299" s="562">
        <f>'Pak3 s3'!E299</f>
        <v>0</v>
      </c>
      <c r="F299" s="1218">
        <f>'Pak3 s3'!F299</f>
        <v>0</v>
      </c>
      <c r="G299" s="562">
        <f>'Pak3 s3'!G299</f>
        <v>0</v>
      </c>
      <c r="H299" s="1236" t="str">
        <f t="shared" si="9"/>
        <v/>
      </c>
      <c r="I299" s="594"/>
      <c r="J299" s="55"/>
      <c r="K299" s="502">
        <f>'Og s3a'!G301</f>
        <v>0</v>
      </c>
      <c r="L299" s="563">
        <f>'Og s3a'!D301</f>
        <v>0</v>
      </c>
      <c r="M299" s="968">
        <f>Import!K299</f>
        <v>0</v>
      </c>
      <c r="N299" s="969">
        <f>Import!L299</f>
        <v>0</v>
      </c>
      <c r="O299" s="63"/>
      <c r="P299" s="63"/>
      <c r="Q299" s="63"/>
      <c r="R299" s="63"/>
      <c r="S299" s="63"/>
      <c r="T299" s="63"/>
      <c r="U299" s="63"/>
      <c r="V299" s="63"/>
    </row>
    <row r="300" spans="2:22" ht="15" customHeight="1">
      <c r="B300" s="1237" t="str">
        <f t="shared" si="8"/>
        <v/>
      </c>
      <c r="C300" s="598">
        <f>'Og s3a'!C302</f>
        <v>0</v>
      </c>
      <c r="D300" s="599">
        <f>'Og s3a'!F302</f>
        <v>0</v>
      </c>
      <c r="E300" s="562">
        <f>'Pak3 s3'!E300</f>
        <v>0</v>
      </c>
      <c r="F300" s="1218">
        <f>'Pak3 s3'!F300</f>
        <v>0</v>
      </c>
      <c r="G300" s="562">
        <f>'Pak3 s3'!G300</f>
        <v>0</v>
      </c>
      <c r="H300" s="1236" t="str">
        <f t="shared" si="9"/>
        <v/>
      </c>
      <c r="I300" s="594"/>
      <c r="J300" s="55"/>
      <c r="K300" s="502">
        <f>'Og s3a'!G302</f>
        <v>0</v>
      </c>
      <c r="L300" s="563">
        <f>'Og s3a'!D302</f>
        <v>0</v>
      </c>
      <c r="M300" s="968">
        <f>Import!K300</f>
        <v>0</v>
      </c>
      <c r="N300" s="969">
        <f>Import!L300</f>
        <v>0</v>
      </c>
      <c r="O300" s="63"/>
      <c r="P300" s="63"/>
      <c r="Q300" s="63"/>
      <c r="R300" s="63"/>
      <c r="S300" s="63"/>
      <c r="T300" s="63"/>
      <c r="U300" s="63"/>
      <c r="V300" s="63"/>
    </row>
    <row r="301" spans="2:22" ht="15" customHeight="1">
      <c r="B301" s="1237" t="str">
        <f t="shared" si="8"/>
        <v/>
      </c>
      <c r="C301" s="598">
        <f>'Og s3a'!C303</f>
        <v>0</v>
      </c>
      <c r="D301" s="599">
        <f>'Og s3a'!F303</f>
        <v>0</v>
      </c>
      <c r="E301" s="562">
        <f>'Pak3 s3'!E301</f>
        <v>0</v>
      </c>
      <c r="F301" s="1218">
        <f>'Pak3 s3'!F301</f>
        <v>0</v>
      </c>
      <c r="G301" s="562">
        <f>'Pak3 s3'!G301</f>
        <v>0</v>
      </c>
      <c r="H301" s="1236" t="str">
        <f t="shared" si="9"/>
        <v/>
      </c>
      <c r="I301" s="594"/>
      <c r="J301" s="55"/>
      <c r="K301" s="502">
        <f>'Og s3a'!G303</f>
        <v>0</v>
      </c>
      <c r="L301" s="563">
        <f>'Og s3a'!D303</f>
        <v>0</v>
      </c>
      <c r="M301" s="968">
        <f>Import!K301</f>
        <v>0</v>
      </c>
      <c r="N301" s="969">
        <f>Import!L301</f>
        <v>0</v>
      </c>
      <c r="O301" s="63"/>
      <c r="P301" s="63"/>
      <c r="Q301" s="63"/>
      <c r="R301" s="63"/>
      <c r="S301" s="63"/>
      <c r="T301" s="63"/>
      <c r="U301" s="63"/>
      <c r="V301" s="63"/>
    </row>
    <row r="302" spans="2:22" ht="15" customHeight="1">
      <c r="B302" s="1237" t="str">
        <f t="shared" si="8"/>
        <v/>
      </c>
      <c r="C302" s="598">
        <f>'Og s3a'!C304</f>
        <v>0</v>
      </c>
      <c r="D302" s="599">
        <f>'Og s3a'!F304</f>
        <v>0</v>
      </c>
      <c r="E302" s="562">
        <f>'Pak3 s3'!E302</f>
        <v>0</v>
      </c>
      <c r="F302" s="1218">
        <f>'Pak3 s3'!F302</f>
        <v>0</v>
      </c>
      <c r="G302" s="562">
        <f>'Pak3 s3'!G302</f>
        <v>0</v>
      </c>
      <c r="H302" s="1236" t="str">
        <f t="shared" si="9"/>
        <v/>
      </c>
      <c r="I302" s="594"/>
      <c r="J302" s="55"/>
      <c r="K302" s="502">
        <f>'Og s3a'!G304</f>
        <v>0</v>
      </c>
      <c r="L302" s="563">
        <f>'Og s3a'!D304</f>
        <v>0</v>
      </c>
      <c r="M302" s="968">
        <f>Import!K302</f>
        <v>0</v>
      </c>
      <c r="N302" s="969">
        <f>Import!L302</f>
        <v>0</v>
      </c>
      <c r="O302" s="63"/>
      <c r="P302" s="63"/>
      <c r="Q302" s="63"/>
      <c r="R302" s="63"/>
      <c r="S302" s="63"/>
      <c r="T302" s="63"/>
      <c r="U302" s="63"/>
      <c r="V302" s="63"/>
    </row>
    <row r="303" spans="2:22" ht="15" customHeight="1">
      <c r="B303" s="1237" t="str">
        <f t="shared" si="8"/>
        <v/>
      </c>
      <c r="C303" s="598">
        <f>'Og s3a'!C305</f>
        <v>0</v>
      </c>
      <c r="D303" s="599">
        <f>'Og s3a'!F305</f>
        <v>0</v>
      </c>
      <c r="E303" s="562">
        <f>'Pak3 s3'!E303</f>
        <v>0</v>
      </c>
      <c r="F303" s="1218">
        <f>'Pak3 s3'!F303</f>
        <v>0</v>
      </c>
      <c r="G303" s="562">
        <f>'Pak3 s3'!G303</f>
        <v>0</v>
      </c>
      <c r="H303" s="1236" t="str">
        <f t="shared" si="9"/>
        <v/>
      </c>
      <c r="I303" s="594"/>
      <c r="J303" s="55"/>
      <c r="K303" s="502">
        <f>'Og s3a'!G305</f>
        <v>0</v>
      </c>
      <c r="L303" s="563">
        <f>'Og s3a'!D305</f>
        <v>0</v>
      </c>
      <c r="M303" s="968">
        <f>Import!K303</f>
        <v>0</v>
      </c>
      <c r="N303" s="969">
        <f>Import!L303</f>
        <v>0</v>
      </c>
      <c r="O303" s="63"/>
      <c r="P303" s="63"/>
      <c r="Q303" s="63"/>
      <c r="R303" s="63"/>
      <c r="S303" s="63"/>
      <c r="T303" s="63"/>
      <c r="U303" s="63"/>
      <c r="V303" s="63"/>
    </row>
    <row r="304" spans="2:22" ht="15" customHeight="1">
      <c r="B304" s="1237" t="str">
        <f t="shared" si="8"/>
        <v/>
      </c>
      <c r="C304" s="598">
        <f>'Og s3a'!C306</f>
        <v>0</v>
      </c>
      <c r="D304" s="599">
        <f>'Og s3a'!F306</f>
        <v>0</v>
      </c>
      <c r="E304" s="562">
        <f>'Pak3 s3'!E304</f>
        <v>0</v>
      </c>
      <c r="F304" s="1218">
        <f>'Pak3 s3'!F304</f>
        <v>0</v>
      </c>
      <c r="G304" s="562">
        <f>'Pak3 s3'!G304</f>
        <v>0</v>
      </c>
      <c r="H304" s="1236" t="str">
        <f t="shared" si="9"/>
        <v/>
      </c>
      <c r="I304" s="594"/>
      <c r="J304" s="55"/>
      <c r="K304" s="502">
        <f>'Og s3a'!G306</f>
        <v>0</v>
      </c>
      <c r="L304" s="563">
        <f>'Og s3a'!D306</f>
        <v>0</v>
      </c>
      <c r="M304" s="968">
        <f>Import!K304</f>
        <v>0</v>
      </c>
      <c r="N304" s="969">
        <f>Import!L304</f>
        <v>0</v>
      </c>
      <c r="O304" s="63"/>
      <c r="P304" s="63"/>
      <c r="Q304" s="63"/>
      <c r="R304" s="63"/>
      <c r="S304" s="63"/>
      <c r="T304" s="63"/>
      <c r="U304" s="63"/>
      <c r="V304" s="63"/>
    </row>
    <row r="305" spans="2:22" ht="15" customHeight="1">
      <c r="B305" s="1237" t="str">
        <f t="shared" si="8"/>
        <v/>
      </c>
      <c r="C305" s="598">
        <f>'Og s3a'!C307</f>
        <v>0</v>
      </c>
      <c r="D305" s="599">
        <f>'Og s3a'!F307</f>
        <v>0</v>
      </c>
      <c r="E305" s="562">
        <f>'Pak3 s3'!E305</f>
        <v>0</v>
      </c>
      <c r="F305" s="1218">
        <f>'Pak3 s3'!F305</f>
        <v>0</v>
      </c>
      <c r="G305" s="562">
        <f>'Pak3 s3'!G305</f>
        <v>0</v>
      </c>
      <c r="H305" s="1236" t="str">
        <f t="shared" si="9"/>
        <v/>
      </c>
      <c r="I305" s="594"/>
      <c r="J305" s="55"/>
      <c r="K305" s="502">
        <f>'Og s3a'!G307</f>
        <v>0</v>
      </c>
      <c r="L305" s="563">
        <f>'Og s3a'!D307</f>
        <v>0</v>
      </c>
      <c r="M305" s="968">
        <f>Import!K305</f>
        <v>0</v>
      </c>
      <c r="N305" s="969">
        <f>Import!L305</f>
        <v>0</v>
      </c>
      <c r="O305" s="63"/>
      <c r="P305" s="63"/>
      <c r="Q305" s="63"/>
      <c r="R305" s="63"/>
      <c r="S305" s="63"/>
      <c r="T305" s="63"/>
      <c r="U305" s="63"/>
      <c r="V305" s="63"/>
    </row>
    <row r="306" spans="2:22" ht="15" customHeight="1">
      <c r="B306" s="1237" t="str">
        <f t="shared" si="8"/>
        <v/>
      </c>
      <c r="C306" s="598">
        <f>'Og s3a'!C308</f>
        <v>0</v>
      </c>
      <c r="D306" s="599">
        <f>'Og s3a'!F308</f>
        <v>0</v>
      </c>
      <c r="E306" s="562">
        <f>'Pak3 s3'!E306</f>
        <v>0</v>
      </c>
      <c r="F306" s="1218">
        <f>'Pak3 s3'!F306</f>
        <v>0</v>
      </c>
      <c r="G306" s="562">
        <f>'Pak3 s3'!G306</f>
        <v>0</v>
      </c>
      <c r="H306" s="1236" t="str">
        <f t="shared" si="9"/>
        <v/>
      </c>
      <c r="I306" s="594"/>
      <c r="J306" s="55"/>
      <c r="K306" s="502">
        <f>'Og s3a'!G308</f>
        <v>0</v>
      </c>
      <c r="L306" s="563">
        <f>'Og s3a'!D308</f>
        <v>0</v>
      </c>
      <c r="M306" s="968">
        <f>Import!K306</f>
        <v>0</v>
      </c>
      <c r="N306" s="969">
        <f>Import!L306</f>
        <v>0</v>
      </c>
      <c r="O306" s="63"/>
      <c r="P306" s="63"/>
      <c r="Q306" s="63"/>
      <c r="R306" s="63"/>
      <c r="S306" s="63"/>
      <c r="T306" s="63"/>
      <c r="U306" s="63"/>
      <c r="V306" s="63"/>
    </row>
    <row r="307" spans="2:22" ht="15" customHeight="1">
      <c r="B307" s="1237" t="str">
        <f t="shared" si="8"/>
        <v/>
      </c>
      <c r="C307" s="598">
        <f>'Og s3a'!C309</f>
        <v>0</v>
      </c>
      <c r="D307" s="599">
        <f>'Og s3a'!F309</f>
        <v>0</v>
      </c>
      <c r="E307" s="562">
        <f>'Pak3 s3'!E307</f>
        <v>0</v>
      </c>
      <c r="F307" s="1218">
        <f>'Pak3 s3'!F307</f>
        <v>0</v>
      </c>
      <c r="G307" s="562">
        <f>'Pak3 s3'!G307</f>
        <v>0</v>
      </c>
      <c r="H307" s="1236" t="str">
        <f t="shared" si="9"/>
        <v/>
      </c>
      <c r="I307" s="594"/>
      <c r="J307" s="55"/>
      <c r="K307" s="502">
        <f>'Og s3a'!G309</f>
        <v>0</v>
      </c>
      <c r="L307" s="563">
        <f>'Og s3a'!D309</f>
        <v>0</v>
      </c>
      <c r="M307" s="968">
        <f>Import!K307</f>
        <v>0</v>
      </c>
      <c r="N307" s="969">
        <f>Import!L307</f>
        <v>0</v>
      </c>
      <c r="O307" s="63"/>
      <c r="P307" s="63"/>
      <c r="Q307" s="63"/>
      <c r="R307" s="63"/>
      <c r="S307" s="63"/>
      <c r="T307" s="63"/>
      <c r="U307" s="63"/>
      <c r="V307" s="63"/>
    </row>
    <row r="308" spans="2:22" ht="15" customHeight="1">
      <c r="B308" s="1237" t="str">
        <f t="shared" si="8"/>
        <v/>
      </c>
      <c r="C308" s="598">
        <f>'Og s3a'!C310</f>
        <v>0</v>
      </c>
      <c r="D308" s="599">
        <f>'Og s3a'!F310</f>
        <v>0</v>
      </c>
      <c r="E308" s="562">
        <f>'Pak3 s3'!E308</f>
        <v>0</v>
      </c>
      <c r="F308" s="1218">
        <f>'Pak3 s3'!F308</f>
        <v>0</v>
      </c>
      <c r="G308" s="562">
        <f>'Pak3 s3'!G308</f>
        <v>0</v>
      </c>
      <c r="H308" s="1236" t="str">
        <f t="shared" si="9"/>
        <v/>
      </c>
      <c r="I308" s="594"/>
      <c r="J308" s="55"/>
      <c r="K308" s="502">
        <f>'Og s3a'!G310</f>
        <v>0</v>
      </c>
      <c r="L308" s="563">
        <f>'Og s3a'!D310</f>
        <v>0</v>
      </c>
      <c r="M308" s="968">
        <f>Import!K308</f>
        <v>0</v>
      </c>
      <c r="N308" s="969">
        <f>Import!L308</f>
        <v>0</v>
      </c>
      <c r="O308" s="63"/>
      <c r="P308" s="63"/>
      <c r="Q308" s="63"/>
      <c r="R308" s="63"/>
      <c r="S308" s="63"/>
      <c r="T308" s="63"/>
      <c r="U308" s="63"/>
      <c r="V308" s="63"/>
    </row>
    <row r="309" spans="2:22" ht="15" customHeight="1">
      <c r="B309" s="1237" t="str">
        <f t="shared" si="8"/>
        <v/>
      </c>
      <c r="C309" s="598">
        <f>'Og s3a'!C311</f>
        <v>0</v>
      </c>
      <c r="D309" s="599">
        <f>'Og s3a'!F311</f>
        <v>0</v>
      </c>
      <c r="E309" s="562">
        <f>'Pak3 s3'!E309</f>
        <v>0</v>
      </c>
      <c r="F309" s="1218">
        <f>'Pak3 s3'!F309</f>
        <v>0</v>
      </c>
      <c r="G309" s="562">
        <f>'Pak3 s3'!G309</f>
        <v>0</v>
      </c>
      <c r="H309" s="1236" t="str">
        <f t="shared" si="9"/>
        <v/>
      </c>
      <c r="I309" s="594"/>
      <c r="J309" s="55"/>
      <c r="K309" s="502">
        <f>'Og s3a'!G311</f>
        <v>0</v>
      </c>
      <c r="L309" s="563">
        <f>'Og s3a'!D311</f>
        <v>0</v>
      </c>
      <c r="M309" s="968">
        <f>Import!K309</f>
        <v>0</v>
      </c>
      <c r="N309" s="969">
        <f>Import!L309</f>
        <v>0</v>
      </c>
      <c r="O309" s="63"/>
      <c r="P309" s="63"/>
      <c r="Q309" s="63"/>
      <c r="R309" s="63"/>
      <c r="S309" s="63"/>
      <c r="T309" s="63"/>
      <c r="U309" s="63"/>
      <c r="V309" s="63"/>
    </row>
    <row r="310" spans="2:22" ht="15" customHeight="1">
      <c r="B310" s="1237" t="str">
        <f t="shared" si="8"/>
        <v/>
      </c>
      <c r="C310" s="598">
        <f>'Og s3a'!C312</f>
        <v>0</v>
      </c>
      <c r="D310" s="599">
        <f>'Og s3a'!F312</f>
        <v>0</v>
      </c>
      <c r="E310" s="562">
        <f>'Pak3 s3'!E310</f>
        <v>0</v>
      </c>
      <c r="F310" s="1218">
        <f>'Pak3 s3'!F310</f>
        <v>0</v>
      </c>
      <c r="G310" s="562">
        <f>'Pak3 s3'!G310</f>
        <v>0</v>
      </c>
      <c r="H310" s="1236" t="str">
        <f t="shared" si="9"/>
        <v/>
      </c>
      <c r="I310" s="594"/>
      <c r="J310" s="55"/>
      <c r="K310" s="502">
        <f>'Og s3a'!G312</f>
        <v>0</v>
      </c>
      <c r="L310" s="563">
        <f>'Og s3a'!D312</f>
        <v>0</v>
      </c>
      <c r="M310" s="968">
        <f>Import!K310</f>
        <v>0</v>
      </c>
      <c r="N310" s="969">
        <f>Import!L310</f>
        <v>0</v>
      </c>
      <c r="O310" s="63"/>
      <c r="P310" s="63"/>
      <c r="Q310" s="63"/>
      <c r="R310" s="63"/>
      <c r="S310" s="63"/>
      <c r="T310" s="63"/>
      <c r="U310" s="63"/>
      <c r="V310" s="63"/>
    </row>
    <row r="311" spans="2:22" ht="15" customHeight="1">
      <c r="B311" s="1237" t="str">
        <f t="shared" si="8"/>
        <v/>
      </c>
      <c r="C311" s="598">
        <f>'Og s3a'!C313</f>
        <v>0</v>
      </c>
      <c r="D311" s="599">
        <f>'Og s3a'!F313</f>
        <v>0</v>
      </c>
      <c r="E311" s="562">
        <f>'Pak3 s3'!E311</f>
        <v>0</v>
      </c>
      <c r="F311" s="1218">
        <f>'Pak3 s3'!F311</f>
        <v>0</v>
      </c>
      <c r="G311" s="562">
        <f>'Pak3 s3'!G311</f>
        <v>0</v>
      </c>
      <c r="H311" s="1236" t="str">
        <f t="shared" si="9"/>
        <v/>
      </c>
      <c r="I311" s="594"/>
      <c r="J311" s="55"/>
      <c r="K311" s="502">
        <f>'Og s3a'!G313</f>
        <v>0</v>
      </c>
      <c r="L311" s="563">
        <f>'Og s3a'!D313</f>
        <v>0</v>
      </c>
      <c r="M311" s="968">
        <f>Import!K311</f>
        <v>0</v>
      </c>
      <c r="N311" s="969">
        <f>Import!L311</f>
        <v>0</v>
      </c>
      <c r="O311" s="63"/>
      <c r="P311" s="63"/>
      <c r="Q311" s="63"/>
      <c r="R311" s="63"/>
      <c r="S311" s="63"/>
      <c r="T311" s="63"/>
      <c r="U311" s="63"/>
      <c r="V311" s="63"/>
    </row>
    <row r="312" spans="2:22" ht="15" customHeight="1">
      <c r="B312" s="1237" t="str">
        <f t="shared" si="8"/>
        <v/>
      </c>
      <c r="C312" s="598">
        <f>'Og s3a'!C314</f>
        <v>0</v>
      </c>
      <c r="D312" s="599">
        <f>'Og s3a'!F314</f>
        <v>0</v>
      </c>
      <c r="E312" s="562">
        <f>'Pak3 s3'!E312</f>
        <v>0</v>
      </c>
      <c r="F312" s="1218">
        <f>'Pak3 s3'!F312</f>
        <v>0</v>
      </c>
      <c r="G312" s="562">
        <f>'Pak3 s3'!G312</f>
        <v>0</v>
      </c>
      <c r="H312" s="1236" t="str">
        <f t="shared" si="9"/>
        <v/>
      </c>
      <c r="I312" s="594"/>
      <c r="J312" s="55"/>
      <c r="K312" s="502">
        <f>'Og s3a'!G314</f>
        <v>0</v>
      </c>
      <c r="L312" s="563">
        <f>'Og s3a'!D314</f>
        <v>0</v>
      </c>
      <c r="M312" s="968">
        <f>Import!K312</f>
        <v>0</v>
      </c>
      <c r="N312" s="969">
        <f>Import!L312</f>
        <v>0</v>
      </c>
      <c r="O312" s="63"/>
      <c r="P312" s="63"/>
      <c r="Q312" s="63"/>
      <c r="R312" s="63"/>
      <c r="S312" s="63"/>
      <c r="T312" s="63"/>
      <c r="U312" s="63"/>
      <c r="V312" s="63"/>
    </row>
    <row r="313" spans="2:22" ht="15" customHeight="1">
      <c r="B313" s="1237" t="str">
        <f t="shared" si="8"/>
        <v/>
      </c>
      <c r="C313" s="598">
        <f>'Og s3a'!C315</f>
        <v>0</v>
      </c>
      <c r="D313" s="599">
        <f>'Og s3a'!F315</f>
        <v>0</v>
      </c>
      <c r="E313" s="562">
        <f>'Pak3 s3'!E313</f>
        <v>0</v>
      </c>
      <c r="F313" s="1218">
        <f>'Pak3 s3'!F313</f>
        <v>0</v>
      </c>
      <c r="G313" s="562">
        <f>'Pak3 s3'!G313</f>
        <v>0</v>
      </c>
      <c r="H313" s="1236" t="str">
        <f t="shared" si="9"/>
        <v/>
      </c>
      <c r="I313" s="594"/>
      <c r="J313" s="55"/>
      <c r="K313" s="502">
        <f>'Og s3a'!G315</f>
        <v>0</v>
      </c>
      <c r="L313" s="563">
        <f>'Og s3a'!D315</f>
        <v>0</v>
      </c>
      <c r="M313" s="968">
        <f>Import!K313</f>
        <v>0</v>
      </c>
      <c r="N313" s="969">
        <f>Import!L313</f>
        <v>0</v>
      </c>
      <c r="O313" s="63"/>
      <c r="P313" s="63"/>
      <c r="Q313" s="63"/>
      <c r="R313" s="63"/>
      <c r="S313" s="63"/>
      <c r="T313" s="63"/>
      <c r="U313" s="63"/>
      <c r="V313" s="63"/>
    </row>
    <row r="314" spans="2:22" ht="15" customHeight="1">
      <c r="B314" s="1237" t="str">
        <f t="shared" si="8"/>
        <v/>
      </c>
      <c r="C314" s="598">
        <f>'Og s3a'!C316</f>
        <v>0</v>
      </c>
      <c r="D314" s="599">
        <f>'Og s3a'!F316</f>
        <v>0</v>
      </c>
      <c r="E314" s="562">
        <f>'Pak3 s3'!E314</f>
        <v>0</v>
      </c>
      <c r="F314" s="1218">
        <f>'Pak3 s3'!F314</f>
        <v>0</v>
      </c>
      <c r="G314" s="562">
        <f>'Pak3 s3'!G314</f>
        <v>0</v>
      </c>
      <c r="H314" s="1236" t="str">
        <f t="shared" si="9"/>
        <v/>
      </c>
      <c r="I314" s="594"/>
      <c r="J314" s="55"/>
      <c r="K314" s="502">
        <f>'Og s3a'!G316</f>
        <v>0</v>
      </c>
      <c r="L314" s="563">
        <f>'Og s3a'!D316</f>
        <v>0</v>
      </c>
      <c r="M314" s="968">
        <f>Import!K314</f>
        <v>0</v>
      </c>
      <c r="N314" s="969">
        <f>Import!L314</f>
        <v>0</v>
      </c>
      <c r="O314" s="63"/>
      <c r="P314" s="63"/>
      <c r="Q314" s="63"/>
      <c r="R314" s="63"/>
      <c r="S314" s="63"/>
      <c r="T314" s="63"/>
      <c r="U314" s="63"/>
      <c r="V314" s="63"/>
    </row>
    <row r="315" spans="2:22" ht="15" customHeight="1">
      <c r="B315" s="1237" t="str">
        <f t="shared" si="8"/>
        <v/>
      </c>
      <c r="C315" s="598">
        <f>'Og s3a'!C317</f>
        <v>0</v>
      </c>
      <c r="D315" s="599">
        <f>'Og s3a'!F317</f>
        <v>0</v>
      </c>
      <c r="E315" s="562">
        <f>'Pak3 s3'!E315</f>
        <v>0</v>
      </c>
      <c r="F315" s="1218">
        <f>'Pak3 s3'!F315</f>
        <v>0</v>
      </c>
      <c r="G315" s="562">
        <f>'Pak3 s3'!G315</f>
        <v>0</v>
      </c>
      <c r="H315" s="1236" t="str">
        <f t="shared" si="9"/>
        <v/>
      </c>
      <c r="I315" s="594"/>
      <c r="J315" s="55"/>
      <c r="K315" s="502">
        <f>'Og s3a'!G317</f>
        <v>0</v>
      </c>
      <c r="L315" s="563">
        <f>'Og s3a'!D317</f>
        <v>0</v>
      </c>
      <c r="M315" s="968">
        <f>Import!K315</f>
        <v>0</v>
      </c>
      <c r="N315" s="969">
        <f>Import!L315</f>
        <v>0</v>
      </c>
      <c r="O315" s="63"/>
      <c r="P315" s="63"/>
      <c r="Q315" s="63"/>
      <c r="R315" s="63"/>
      <c r="S315" s="63"/>
      <c r="T315" s="63"/>
      <c r="U315" s="63"/>
      <c r="V315" s="63"/>
    </row>
    <row r="316" spans="2:22" ht="15" customHeight="1">
      <c r="B316" s="1237" t="str">
        <f t="shared" si="8"/>
        <v/>
      </c>
      <c r="C316" s="598">
        <f>'Og s3a'!C318</f>
        <v>0</v>
      </c>
      <c r="D316" s="599">
        <f>'Og s3a'!F318</f>
        <v>0</v>
      </c>
      <c r="E316" s="562">
        <f>'Pak3 s3'!E316</f>
        <v>0</v>
      </c>
      <c r="F316" s="1218">
        <f>'Pak3 s3'!F316</f>
        <v>0</v>
      </c>
      <c r="G316" s="562">
        <f>'Pak3 s3'!G316</f>
        <v>0</v>
      </c>
      <c r="H316" s="1236" t="str">
        <f t="shared" si="9"/>
        <v/>
      </c>
      <c r="I316" s="594"/>
      <c r="J316" s="55"/>
      <c r="K316" s="502">
        <f>'Og s3a'!G318</f>
        <v>0</v>
      </c>
      <c r="L316" s="563">
        <f>'Og s3a'!D318</f>
        <v>0</v>
      </c>
      <c r="M316" s="968">
        <f>Import!K316</f>
        <v>0</v>
      </c>
      <c r="N316" s="969">
        <f>Import!L316</f>
        <v>0</v>
      </c>
      <c r="O316" s="63"/>
      <c r="P316" s="63"/>
      <c r="Q316" s="63"/>
      <c r="R316" s="63"/>
      <c r="S316" s="63"/>
      <c r="T316" s="63"/>
      <c r="U316" s="63"/>
      <c r="V316" s="63"/>
    </row>
    <row r="317" spans="2:22" ht="15" customHeight="1">
      <c r="B317" s="1237" t="str">
        <f t="shared" si="8"/>
        <v/>
      </c>
      <c r="C317" s="598">
        <f>'Og s3a'!C319</f>
        <v>0</v>
      </c>
      <c r="D317" s="599">
        <f>'Og s3a'!F319</f>
        <v>0</v>
      </c>
      <c r="E317" s="562">
        <f>'Pak3 s3'!E317</f>
        <v>0</v>
      </c>
      <c r="F317" s="1218">
        <f>'Pak3 s3'!F317</f>
        <v>0</v>
      </c>
      <c r="G317" s="562">
        <f>'Pak3 s3'!G317</f>
        <v>0</v>
      </c>
      <c r="H317" s="1236" t="str">
        <f t="shared" si="9"/>
        <v/>
      </c>
      <c r="I317" s="594"/>
      <c r="J317" s="55"/>
      <c r="K317" s="502">
        <f>'Og s3a'!G319</f>
        <v>0</v>
      </c>
      <c r="L317" s="563">
        <f>'Og s3a'!D319</f>
        <v>0</v>
      </c>
      <c r="M317" s="968">
        <f>Import!K317</f>
        <v>0</v>
      </c>
      <c r="N317" s="969">
        <f>Import!L317</f>
        <v>0</v>
      </c>
      <c r="O317" s="63"/>
      <c r="P317" s="63"/>
      <c r="Q317" s="63"/>
      <c r="R317" s="63"/>
      <c r="S317" s="63"/>
      <c r="T317" s="63"/>
      <c r="U317" s="63"/>
      <c r="V317" s="63"/>
    </row>
    <row r="318" spans="2:22" ht="15" customHeight="1">
      <c r="B318" s="1237" t="str">
        <f t="shared" si="8"/>
        <v/>
      </c>
      <c r="C318" s="598">
        <f>'Og s3a'!C320</f>
        <v>0</v>
      </c>
      <c r="D318" s="599">
        <f>'Og s3a'!F320</f>
        <v>0</v>
      </c>
      <c r="E318" s="562">
        <f>'Pak3 s3'!E318</f>
        <v>0</v>
      </c>
      <c r="F318" s="1218">
        <f>'Pak3 s3'!F318</f>
        <v>0</v>
      </c>
      <c r="G318" s="562">
        <f>'Pak3 s3'!G318</f>
        <v>0</v>
      </c>
      <c r="H318" s="1236" t="str">
        <f t="shared" si="9"/>
        <v/>
      </c>
      <c r="I318" s="594"/>
      <c r="J318" s="55"/>
      <c r="K318" s="502">
        <f>'Og s3a'!G320</f>
        <v>0</v>
      </c>
      <c r="L318" s="563">
        <f>'Og s3a'!D320</f>
        <v>0</v>
      </c>
      <c r="M318" s="968">
        <f>Import!K318</f>
        <v>0</v>
      </c>
      <c r="N318" s="969">
        <f>Import!L318</f>
        <v>0</v>
      </c>
      <c r="O318" s="63"/>
      <c r="P318" s="63"/>
      <c r="Q318" s="63"/>
      <c r="R318" s="63"/>
      <c r="S318" s="63"/>
      <c r="T318" s="63"/>
      <c r="U318" s="63"/>
      <c r="V318" s="63"/>
    </row>
    <row r="319" spans="2:22" ht="15" customHeight="1">
      <c r="B319" s="1237" t="str">
        <f t="shared" si="8"/>
        <v/>
      </c>
      <c r="C319" s="598">
        <f>'Og s3a'!C321</f>
        <v>0</v>
      </c>
      <c r="D319" s="599">
        <f>'Og s3a'!F321</f>
        <v>0</v>
      </c>
      <c r="E319" s="562">
        <f>'Pak3 s3'!E319</f>
        <v>0</v>
      </c>
      <c r="F319" s="1218">
        <f>'Pak3 s3'!F319</f>
        <v>0</v>
      </c>
      <c r="G319" s="562">
        <f>'Pak3 s3'!G319</f>
        <v>0</v>
      </c>
      <c r="H319" s="1236" t="str">
        <f t="shared" si="9"/>
        <v/>
      </c>
      <c r="I319" s="594"/>
      <c r="J319" s="55"/>
      <c r="K319" s="502">
        <f>'Og s3a'!G321</f>
        <v>0</v>
      </c>
      <c r="L319" s="563">
        <f>'Og s3a'!D321</f>
        <v>0</v>
      </c>
      <c r="M319" s="968">
        <f>Import!K319</f>
        <v>0</v>
      </c>
      <c r="N319" s="969">
        <f>Import!L319</f>
        <v>0</v>
      </c>
      <c r="O319" s="63"/>
      <c r="P319" s="63"/>
      <c r="Q319" s="63"/>
      <c r="R319" s="63"/>
      <c r="S319" s="63"/>
      <c r="T319" s="63"/>
      <c r="U319" s="63"/>
      <c r="V319" s="63"/>
    </row>
    <row r="320" spans="2:22" ht="15" customHeight="1">
      <c r="B320" s="1237" t="str">
        <f t="shared" si="8"/>
        <v/>
      </c>
      <c r="C320" s="598">
        <f>'Og s3a'!C322</f>
        <v>0</v>
      </c>
      <c r="D320" s="599">
        <f>'Og s3a'!F322</f>
        <v>0</v>
      </c>
      <c r="E320" s="562">
        <f>'Pak3 s3'!E320</f>
        <v>0</v>
      </c>
      <c r="F320" s="1218">
        <f>'Pak3 s3'!F320</f>
        <v>0</v>
      </c>
      <c r="G320" s="562">
        <f>'Pak3 s3'!G320</f>
        <v>0</v>
      </c>
      <c r="H320" s="1236" t="str">
        <f t="shared" si="9"/>
        <v/>
      </c>
      <c r="I320" s="594"/>
      <c r="J320" s="55"/>
      <c r="K320" s="502">
        <f>'Og s3a'!G322</f>
        <v>0</v>
      </c>
      <c r="L320" s="563">
        <f>'Og s3a'!D322</f>
        <v>0</v>
      </c>
      <c r="M320" s="968">
        <f>Import!K320</f>
        <v>0</v>
      </c>
      <c r="N320" s="969">
        <f>Import!L320</f>
        <v>0</v>
      </c>
      <c r="O320" s="63"/>
      <c r="P320" s="63"/>
      <c r="Q320" s="63"/>
      <c r="R320" s="63"/>
      <c r="S320" s="63"/>
      <c r="T320" s="63"/>
      <c r="U320" s="63"/>
      <c r="V320" s="63"/>
    </row>
    <row r="321" spans="2:22" ht="15" customHeight="1">
      <c r="B321" s="1237" t="str">
        <f t="shared" si="8"/>
        <v/>
      </c>
      <c r="C321" s="598">
        <f>'Og s3a'!C323</f>
        <v>0</v>
      </c>
      <c r="D321" s="599">
        <f>'Og s3a'!F323</f>
        <v>0</v>
      </c>
      <c r="E321" s="562">
        <f>'Pak3 s3'!E321</f>
        <v>0</v>
      </c>
      <c r="F321" s="1218">
        <f>'Pak3 s3'!F321</f>
        <v>0</v>
      </c>
      <c r="G321" s="562">
        <f>'Pak3 s3'!G321</f>
        <v>0</v>
      </c>
      <c r="H321" s="1236" t="str">
        <f t="shared" si="9"/>
        <v/>
      </c>
      <c r="I321" s="594"/>
      <c r="J321" s="55"/>
      <c r="K321" s="502">
        <f>'Og s3a'!G323</f>
        <v>0</v>
      </c>
      <c r="L321" s="563">
        <f>'Og s3a'!D323</f>
        <v>0</v>
      </c>
      <c r="M321" s="968">
        <f>Import!K321</f>
        <v>0</v>
      </c>
      <c r="N321" s="969">
        <f>Import!L321</f>
        <v>0</v>
      </c>
      <c r="O321" s="63"/>
      <c r="P321" s="63"/>
      <c r="Q321" s="63"/>
      <c r="R321" s="63"/>
      <c r="S321" s="63"/>
      <c r="T321" s="63"/>
      <c r="U321" s="63"/>
      <c r="V321" s="63"/>
    </row>
    <row r="322" spans="2:22" ht="15" customHeight="1">
      <c r="B322" s="1237" t="str">
        <f t="shared" si="8"/>
        <v/>
      </c>
      <c r="C322" s="598">
        <f>'Og s3a'!C324</f>
        <v>0</v>
      </c>
      <c r="D322" s="599">
        <f>'Og s3a'!F324</f>
        <v>0</v>
      </c>
      <c r="E322" s="562">
        <f>'Pak3 s3'!E322</f>
        <v>0</v>
      </c>
      <c r="F322" s="1218">
        <f>'Pak3 s3'!F322</f>
        <v>0</v>
      </c>
      <c r="G322" s="562">
        <f>'Pak3 s3'!G322</f>
        <v>0</v>
      </c>
      <c r="H322" s="1236" t="str">
        <f t="shared" si="9"/>
        <v/>
      </c>
      <c r="I322" s="594"/>
      <c r="J322" s="55"/>
      <c r="K322" s="502">
        <f>'Og s3a'!G324</f>
        <v>0</v>
      </c>
      <c r="L322" s="563">
        <f>'Og s3a'!D324</f>
        <v>0</v>
      </c>
      <c r="M322" s="968">
        <f>Import!K322</f>
        <v>0</v>
      </c>
      <c r="N322" s="969">
        <f>Import!L322</f>
        <v>0</v>
      </c>
      <c r="O322" s="63"/>
      <c r="P322" s="63"/>
      <c r="Q322" s="63"/>
      <c r="R322" s="63"/>
      <c r="S322" s="63"/>
      <c r="T322" s="63"/>
      <c r="U322" s="63"/>
      <c r="V322" s="63"/>
    </row>
    <row r="323" spans="2:22" ht="15" customHeight="1">
      <c r="B323" s="1237" t="str">
        <f t="shared" si="8"/>
        <v/>
      </c>
      <c r="C323" s="598">
        <f>'Og s3a'!C325</f>
        <v>0</v>
      </c>
      <c r="D323" s="599">
        <f>'Og s3a'!F325</f>
        <v>0</v>
      </c>
      <c r="E323" s="562">
        <f>'Pak3 s3'!E323</f>
        <v>0</v>
      </c>
      <c r="F323" s="1218">
        <f>'Pak3 s3'!F323</f>
        <v>0</v>
      </c>
      <c r="G323" s="562">
        <f>'Pak3 s3'!G323</f>
        <v>0</v>
      </c>
      <c r="H323" s="1236" t="str">
        <f t="shared" si="9"/>
        <v/>
      </c>
      <c r="I323" s="594"/>
      <c r="J323" s="55"/>
      <c r="K323" s="502">
        <f>'Og s3a'!G325</f>
        <v>0</v>
      </c>
      <c r="L323" s="563">
        <f>'Og s3a'!D325</f>
        <v>0</v>
      </c>
      <c r="M323" s="968">
        <f>Import!K323</f>
        <v>0</v>
      </c>
      <c r="N323" s="969">
        <f>Import!L323</f>
        <v>0</v>
      </c>
      <c r="O323" s="63"/>
      <c r="P323" s="63"/>
      <c r="Q323" s="63"/>
      <c r="R323" s="63"/>
      <c r="S323" s="63"/>
      <c r="T323" s="63"/>
      <c r="U323" s="63"/>
      <c r="V323" s="63"/>
    </row>
    <row r="324" spans="2:22" ht="15" customHeight="1">
      <c r="B324" s="1237" t="str">
        <f t="shared" si="8"/>
        <v/>
      </c>
      <c r="C324" s="598">
        <f>'Og s3a'!C326</f>
        <v>0</v>
      </c>
      <c r="D324" s="599">
        <f>'Og s3a'!F326</f>
        <v>0</v>
      </c>
      <c r="E324" s="562">
        <f>'Pak3 s3'!E324</f>
        <v>0</v>
      </c>
      <c r="F324" s="1218">
        <f>'Pak3 s3'!F324</f>
        <v>0</v>
      </c>
      <c r="G324" s="562">
        <f>'Pak3 s3'!G324</f>
        <v>0</v>
      </c>
      <c r="H324" s="1236" t="str">
        <f t="shared" si="9"/>
        <v/>
      </c>
      <c r="I324" s="594"/>
      <c r="J324" s="55"/>
      <c r="K324" s="502">
        <f>'Og s3a'!G326</f>
        <v>0</v>
      </c>
      <c r="L324" s="563">
        <f>'Og s3a'!D326</f>
        <v>0</v>
      </c>
      <c r="M324" s="968">
        <f>Import!K324</f>
        <v>0</v>
      </c>
      <c r="N324" s="969">
        <f>Import!L324</f>
        <v>0</v>
      </c>
      <c r="O324" s="63"/>
      <c r="P324" s="63"/>
      <c r="Q324" s="63"/>
      <c r="R324" s="63"/>
      <c r="S324" s="63"/>
      <c r="T324" s="63"/>
      <c r="U324" s="63"/>
      <c r="V324" s="63"/>
    </row>
    <row r="325" spans="2:22" ht="15" customHeight="1">
      <c r="B325" s="1237" t="str">
        <f t="shared" ref="B325:B388" si="10">IF(D325&gt;0,"Wypełnione","")</f>
        <v/>
      </c>
      <c r="C325" s="598">
        <f>'Og s3a'!C327</f>
        <v>0</v>
      </c>
      <c r="D325" s="599">
        <f>'Og s3a'!F327</f>
        <v>0</v>
      </c>
      <c r="E325" s="562">
        <f>'Pak3 s3'!E325</f>
        <v>0</v>
      </c>
      <c r="F325" s="1218">
        <f>'Pak3 s3'!F325</f>
        <v>0</v>
      </c>
      <c r="G325" s="562">
        <f>'Pak3 s3'!G325</f>
        <v>0</v>
      </c>
      <c r="H325" s="1236" t="str">
        <f t="shared" ref="H325:H388" si="11">IF(AND(M325=0,N325=0),"",IF(AND(M325&gt;0,N325=0),M325,IF(AND(M325=0,N325&gt;0),N325,IF(AND(M325&gt;0,N325&gt;0),"Pak. 4 i 5 jednocześnie?"))))</f>
        <v/>
      </c>
      <c r="I325" s="594"/>
      <c r="J325" s="55"/>
      <c r="K325" s="502">
        <f>'Og s3a'!G327</f>
        <v>0</v>
      </c>
      <c r="L325" s="563">
        <f>'Og s3a'!D327</f>
        <v>0</v>
      </c>
      <c r="M325" s="968">
        <f>Import!K325</f>
        <v>0</v>
      </c>
      <c r="N325" s="969">
        <f>Import!L325</f>
        <v>0</v>
      </c>
      <c r="O325" s="63"/>
      <c r="P325" s="63"/>
      <c r="Q325" s="63"/>
      <c r="R325" s="63"/>
      <c r="S325" s="63"/>
      <c r="T325" s="63"/>
      <c r="U325" s="63"/>
      <c r="V325" s="63"/>
    </row>
    <row r="326" spans="2:22" ht="15" customHeight="1">
      <c r="B326" s="1237" t="str">
        <f t="shared" si="10"/>
        <v/>
      </c>
      <c r="C326" s="598">
        <f>'Og s3a'!C328</f>
        <v>0</v>
      </c>
      <c r="D326" s="599">
        <f>'Og s3a'!F328</f>
        <v>0</v>
      </c>
      <c r="E326" s="562">
        <f>'Pak3 s3'!E326</f>
        <v>0</v>
      </c>
      <c r="F326" s="1218">
        <f>'Pak3 s3'!F326</f>
        <v>0</v>
      </c>
      <c r="G326" s="562">
        <f>'Pak3 s3'!G326</f>
        <v>0</v>
      </c>
      <c r="H326" s="1236" t="str">
        <f t="shared" si="11"/>
        <v/>
      </c>
      <c r="I326" s="594"/>
      <c r="J326" s="55"/>
      <c r="K326" s="502">
        <f>'Og s3a'!G328</f>
        <v>0</v>
      </c>
      <c r="L326" s="563">
        <f>'Og s3a'!D328</f>
        <v>0</v>
      </c>
      <c r="M326" s="968">
        <f>Import!K326</f>
        <v>0</v>
      </c>
      <c r="N326" s="969">
        <f>Import!L326</f>
        <v>0</v>
      </c>
      <c r="O326" s="63"/>
      <c r="P326" s="63"/>
      <c r="Q326" s="63"/>
      <c r="R326" s="63"/>
      <c r="S326" s="63"/>
      <c r="T326" s="63"/>
      <c r="U326" s="63"/>
      <c r="V326" s="63"/>
    </row>
    <row r="327" spans="2:22" ht="15" customHeight="1">
      <c r="B327" s="1237" t="str">
        <f t="shared" si="10"/>
        <v/>
      </c>
      <c r="C327" s="598">
        <f>'Og s3a'!C329</f>
        <v>0</v>
      </c>
      <c r="D327" s="599">
        <f>'Og s3a'!F329</f>
        <v>0</v>
      </c>
      <c r="E327" s="562">
        <f>'Pak3 s3'!E327</f>
        <v>0</v>
      </c>
      <c r="F327" s="1218">
        <f>'Pak3 s3'!F327</f>
        <v>0</v>
      </c>
      <c r="G327" s="562">
        <f>'Pak3 s3'!G327</f>
        <v>0</v>
      </c>
      <c r="H327" s="1236" t="str">
        <f t="shared" si="11"/>
        <v/>
      </c>
      <c r="I327" s="594"/>
      <c r="J327" s="55"/>
      <c r="K327" s="502">
        <f>'Og s3a'!G329</f>
        <v>0</v>
      </c>
      <c r="L327" s="563">
        <f>'Og s3a'!D329</f>
        <v>0</v>
      </c>
      <c r="M327" s="968">
        <f>Import!K327</f>
        <v>0</v>
      </c>
      <c r="N327" s="969">
        <f>Import!L327</f>
        <v>0</v>
      </c>
      <c r="O327" s="63"/>
      <c r="P327" s="63"/>
      <c r="Q327" s="63"/>
      <c r="R327" s="63"/>
      <c r="S327" s="63"/>
      <c r="T327" s="63"/>
      <c r="U327" s="63"/>
      <c r="V327" s="63"/>
    </row>
    <row r="328" spans="2:22" ht="15" customHeight="1">
      <c r="B328" s="1237" t="str">
        <f t="shared" si="10"/>
        <v/>
      </c>
      <c r="C328" s="598">
        <f>'Og s3a'!C330</f>
        <v>0</v>
      </c>
      <c r="D328" s="599">
        <f>'Og s3a'!F330</f>
        <v>0</v>
      </c>
      <c r="E328" s="562">
        <f>'Pak3 s3'!E328</f>
        <v>0</v>
      </c>
      <c r="F328" s="1218">
        <f>'Pak3 s3'!F328</f>
        <v>0</v>
      </c>
      <c r="G328" s="562">
        <f>'Pak3 s3'!G328</f>
        <v>0</v>
      </c>
      <c r="H328" s="1236" t="str">
        <f t="shared" si="11"/>
        <v/>
      </c>
      <c r="I328" s="594"/>
      <c r="J328" s="55"/>
      <c r="K328" s="502">
        <f>'Og s3a'!G330</f>
        <v>0</v>
      </c>
      <c r="L328" s="563">
        <f>'Og s3a'!D330</f>
        <v>0</v>
      </c>
      <c r="M328" s="968">
        <f>Import!K328</f>
        <v>0</v>
      </c>
      <c r="N328" s="969">
        <f>Import!L328</f>
        <v>0</v>
      </c>
      <c r="O328" s="63"/>
      <c r="P328" s="63"/>
      <c r="Q328" s="63"/>
      <c r="R328" s="63"/>
      <c r="S328" s="63"/>
      <c r="T328" s="63"/>
      <c r="U328" s="63"/>
      <c r="V328" s="63"/>
    </row>
    <row r="329" spans="2:22" ht="15" customHeight="1">
      <c r="B329" s="1237" t="str">
        <f t="shared" si="10"/>
        <v/>
      </c>
      <c r="C329" s="598">
        <f>'Og s3a'!C331</f>
        <v>0</v>
      </c>
      <c r="D329" s="599">
        <f>'Og s3a'!F331</f>
        <v>0</v>
      </c>
      <c r="E329" s="562">
        <f>'Pak3 s3'!E329</f>
        <v>0</v>
      </c>
      <c r="F329" s="1218">
        <f>'Pak3 s3'!F329</f>
        <v>0</v>
      </c>
      <c r="G329" s="562">
        <f>'Pak3 s3'!G329</f>
        <v>0</v>
      </c>
      <c r="H329" s="1236" t="str">
        <f t="shared" si="11"/>
        <v/>
      </c>
      <c r="I329" s="594"/>
      <c r="J329" s="55"/>
      <c r="K329" s="502">
        <f>'Og s3a'!G331</f>
        <v>0</v>
      </c>
      <c r="L329" s="563">
        <f>'Og s3a'!D331</f>
        <v>0</v>
      </c>
      <c r="M329" s="968">
        <f>Import!K329</f>
        <v>0</v>
      </c>
      <c r="N329" s="969">
        <f>Import!L329</f>
        <v>0</v>
      </c>
      <c r="O329" s="63"/>
      <c r="P329" s="63"/>
      <c r="Q329" s="63"/>
      <c r="R329" s="63"/>
      <c r="S329" s="63"/>
      <c r="T329" s="63"/>
      <c r="U329" s="63"/>
      <c r="V329" s="63"/>
    </row>
    <row r="330" spans="2:22" ht="15" customHeight="1">
      <c r="B330" s="1237" t="str">
        <f t="shared" si="10"/>
        <v/>
      </c>
      <c r="C330" s="598">
        <f>'Og s3a'!C332</f>
        <v>0</v>
      </c>
      <c r="D330" s="599">
        <f>'Og s3a'!F332</f>
        <v>0</v>
      </c>
      <c r="E330" s="562">
        <f>'Pak3 s3'!E330</f>
        <v>0</v>
      </c>
      <c r="F330" s="1218">
        <f>'Pak3 s3'!F330</f>
        <v>0</v>
      </c>
      <c r="G330" s="562">
        <f>'Pak3 s3'!G330</f>
        <v>0</v>
      </c>
      <c r="H330" s="1236" t="str">
        <f t="shared" si="11"/>
        <v/>
      </c>
      <c r="I330" s="594"/>
      <c r="J330" s="55"/>
      <c r="K330" s="502">
        <f>'Og s3a'!G332</f>
        <v>0</v>
      </c>
      <c r="L330" s="563">
        <f>'Og s3a'!D332</f>
        <v>0</v>
      </c>
      <c r="M330" s="968">
        <f>Import!K330</f>
        <v>0</v>
      </c>
      <c r="N330" s="969">
        <f>Import!L330</f>
        <v>0</v>
      </c>
      <c r="O330" s="63"/>
      <c r="P330" s="63"/>
      <c r="Q330" s="63"/>
      <c r="R330" s="63"/>
      <c r="S330" s="63"/>
      <c r="T330" s="63"/>
      <c r="U330" s="63"/>
      <c r="V330" s="63"/>
    </row>
    <row r="331" spans="2:22" ht="15" customHeight="1">
      <c r="B331" s="1237" t="str">
        <f t="shared" si="10"/>
        <v/>
      </c>
      <c r="C331" s="598">
        <f>'Og s3a'!C333</f>
        <v>0</v>
      </c>
      <c r="D331" s="599">
        <f>'Og s3a'!F333</f>
        <v>0</v>
      </c>
      <c r="E331" s="562">
        <f>'Pak3 s3'!E331</f>
        <v>0</v>
      </c>
      <c r="F331" s="1218">
        <f>'Pak3 s3'!F331</f>
        <v>0</v>
      </c>
      <c r="G331" s="562">
        <f>'Pak3 s3'!G331</f>
        <v>0</v>
      </c>
      <c r="H331" s="1236" t="str">
        <f t="shared" si="11"/>
        <v/>
      </c>
      <c r="I331" s="594"/>
      <c r="J331" s="55"/>
      <c r="K331" s="502">
        <f>'Og s3a'!G333</f>
        <v>0</v>
      </c>
      <c r="L331" s="563">
        <f>'Og s3a'!D333</f>
        <v>0</v>
      </c>
      <c r="M331" s="968">
        <f>Import!K331</f>
        <v>0</v>
      </c>
      <c r="N331" s="969">
        <f>Import!L331</f>
        <v>0</v>
      </c>
      <c r="O331" s="63"/>
      <c r="P331" s="63"/>
      <c r="Q331" s="63"/>
      <c r="R331" s="63"/>
      <c r="S331" s="63"/>
      <c r="T331" s="63"/>
      <c r="U331" s="63"/>
      <c r="V331" s="63"/>
    </row>
    <row r="332" spans="2:22" ht="15" customHeight="1">
      <c r="B332" s="1237" t="str">
        <f t="shared" si="10"/>
        <v/>
      </c>
      <c r="C332" s="598">
        <f>'Og s3a'!C334</f>
        <v>0</v>
      </c>
      <c r="D332" s="599">
        <f>'Og s3a'!F334</f>
        <v>0</v>
      </c>
      <c r="E332" s="562">
        <f>'Pak3 s3'!E332</f>
        <v>0</v>
      </c>
      <c r="F332" s="1218">
        <f>'Pak3 s3'!F332</f>
        <v>0</v>
      </c>
      <c r="G332" s="562">
        <f>'Pak3 s3'!G332</f>
        <v>0</v>
      </c>
      <c r="H332" s="1236" t="str">
        <f t="shared" si="11"/>
        <v/>
      </c>
      <c r="I332" s="594"/>
      <c r="J332" s="55"/>
      <c r="K332" s="502">
        <f>'Og s3a'!G334</f>
        <v>0</v>
      </c>
      <c r="L332" s="563">
        <f>'Og s3a'!D334</f>
        <v>0</v>
      </c>
      <c r="M332" s="968">
        <f>Import!K332</f>
        <v>0</v>
      </c>
      <c r="N332" s="969">
        <f>Import!L332</f>
        <v>0</v>
      </c>
      <c r="O332" s="63"/>
      <c r="P332" s="63"/>
      <c r="Q332" s="63"/>
      <c r="R332" s="63"/>
      <c r="S332" s="63"/>
      <c r="T332" s="63"/>
      <c r="U332" s="63"/>
      <c r="V332" s="63"/>
    </row>
    <row r="333" spans="2:22" ht="15" customHeight="1">
      <c r="B333" s="1237" t="str">
        <f t="shared" si="10"/>
        <v/>
      </c>
      <c r="C333" s="598">
        <f>'Og s3a'!C335</f>
        <v>0</v>
      </c>
      <c r="D333" s="599">
        <f>'Og s3a'!F335</f>
        <v>0</v>
      </c>
      <c r="E333" s="562">
        <f>'Pak3 s3'!E333</f>
        <v>0</v>
      </c>
      <c r="F333" s="1218">
        <f>'Pak3 s3'!F333</f>
        <v>0</v>
      </c>
      <c r="G333" s="562">
        <f>'Pak3 s3'!G333</f>
        <v>0</v>
      </c>
      <c r="H333" s="1236" t="str">
        <f t="shared" si="11"/>
        <v/>
      </c>
      <c r="I333" s="594"/>
      <c r="J333" s="55"/>
      <c r="K333" s="502">
        <f>'Og s3a'!G335</f>
        <v>0</v>
      </c>
      <c r="L333" s="563">
        <f>'Og s3a'!D335</f>
        <v>0</v>
      </c>
      <c r="M333" s="968">
        <f>Import!K333</f>
        <v>0</v>
      </c>
      <c r="N333" s="969">
        <f>Import!L333</f>
        <v>0</v>
      </c>
      <c r="O333" s="63"/>
      <c r="P333" s="63"/>
      <c r="Q333" s="63"/>
      <c r="R333" s="63"/>
      <c r="S333" s="63"/>
      <c r="T333" s="63"/>
      <c r="U333" s="63"/>
      <c r="V333" s="63"/>
    </row>
    <row r="334" spans="2:22" ht="15" customHeight="1">
      <c r="B334" s="1237" t="str">
        <f t="shared" si="10"/>
        <v/>
      </c>
      <c r="C334" s="598">
        <f>'Og s3a'!C336</f>
        <v>0</v>
      </c>
      <c r="D334" s="599">
        <f>'Og s3a'!F336</f>
        <v>0</v>
      </c>
      <c r="E334" s="562">
        <f>'Pak3 s3'!E334</f>
        <v>0</v>
      </c>
      <c r="F334" s="1218">
        <f>'Pak3 s3'!F334</f>
        <v>0</v>
      </c>
      <c r="G334" s="562">
        <f>'Pak3 s3'!G334</f>
        <v>0</v>
      </c>
      <c r="H334" s="1236" t="str">
        <f t="shared" si="11"/>
        <v/>
      </c>
      <c r="I334" s="594"/>
      <c r="J334" s="55"/>
      <c r="K334" s="502">
        <f>'Og s3a'!G336</f>
        <v>0</v>
      </c>
      <c r="L334" s="563">
        <f>'Og s3a'!D336</f>
        <v>0</v>
      </c>
      <c r="M334" s="968">
        <f>Import!K334</f>
        <v>0</v>
      </c>
      <c r="N334" s="969">
        <f>Import!L334</f>
        <v>0</v>
      </c>
      <c r="O334" s="63"/>
      <c r="P334" s="63"/>
      <c r="Q334" s="63"/>
      <c r="R334" s="63"/>
      <c r="S334" s="63"/>
      <c r="T334" s="63"/>
      <c r="U334" s="63"/>
      <c r="V334" s="63"/>
    </row>
    <row r="335" spans="2:22" ht="15" customHeight="1">
      <c r="B335" s="1237" t="str">
        <f t="shared" si="10"/>
        <v/>
      </c>
      <c r="C335" s="598">
        <f>'Og s3a'!C337</f>
        <v>0</v>
      </c>
      <c r="D335" s="599">
        <f>'Og s3a'!F337</f>
        <v>0</v>
      </c>
      <c r="E335" s="562">
        <f>'Pak3 s3'!E335</f>
        <v>0</v>
      </c>
      <c r="F335" s="1218">
        <f>'Pak3 s3'!F335</f>
        <v>0</v>
      </c>
      <c r="G335" s="562">
        <f>'Pak3 s3'!G335</f>
        <v>0</v>
      </c>
      <c r="H335" s="1236" t="str">
        <f t="shared" si="11"/>
        <v/>
      </c>
      <c r="I335" s="594"/>
      <c r="J335" s="55"/>
      <c r="K335" s="502">
        <f>'Og s3a'!G337</f>
        <v>0</v>
      </c>
      <c r="L335" s="563">
        <f>'Og s3a'!D337</f>
        <v>0</v>
      </c>
      <c r="M335" s="968">
        <f>Import!K335</f>
        <v>0</v>
      </c>
      <c r="N335" s="969">
        <f>Import!L335</f>
        <v>0</v>
      </c>
      <c r="O335" s="63"/>
      <c r="P335" s="63"/>
      <c r="Q335" s="63"/>
      <c r="R335" s="63"/>
      <c r="S335" s="63"/>
      <c r="T335" s="63"/>
      <c r="U335" s="63"/>
      <c r="V335" s="63"/>
    </row>
    <row r="336" spans="2:22" ht="15" customHeight="1">
      <c r="B336" s="1237" t="str">
        <f t="shared" si="10"/>
        <v/>
      </c>
      <c r="C336" s="598">
        <f>'Og s3a'!C338</f>
        <v>0</v>
      </c>
      <c r="D336" s="599">
        <f>'Og s3a'!F338</f>
        <v>0</v>
      </c>
      <c r="E336" s="562">
        <f>'Pak3 s3'!E336</f>
        <v>0</v>
      </c>
      <c r="F336" s="1218">
        <f>'Pak3 s3'!F336</f>
        <v>0</v>
      </c>
      <c r="G336" s="562">
        <f>'Pak3 s3'!G336</f>
        <v>0</v>
      </c>
      <c r="H336" s="1236" t="str">
        <f t="shared" si="11"/>
        <v/>
      </c>
      <c r="I336" s="594"/>
      <c r="J336" s="55"/>
      <c r="K336" s="502">
        <f>'Og s3a'!G338</f>
        <v>0</v>
      </c>
      <c r="L336" s="563">
        <f>'Og s3a'!D338</f>
        <v>0</v>
      </c>
      <c r="M336" s="968">
        <f>Import!K336</f>
        <v>0</v>
      </c>
      <c r="N336" s="969">
        <f>Import!L336</f>
        <v>0</v>
      </c>
      <c r="O336" s="63"/>
      <c r="P336" s="63"/>
      <c r="Q336" s="63"/>
      <c r="R336" s="63"/>
      <c r="S336" s="63"/>
      <c r="T336" s="63"/>
      <c r="U336" s="63"/>
      <c r="V336" s="63"/>
    </row>
    <row r="337" spans="2:22" ht="15" customHeight="1">
      <c r="B337" s="1237" t="str">
        <f t="shared" si="10"/>
        <v/>
      </c>
      <c r="C337" s="598">
        <f>'Og s3a'!C339</f>
        <v>0</v>
      </c>
      <c r="D337" s="599">
        <f>'Og s3a'!F339</f>
        <v>0</v>
      </c>
      <c r="E337" s="562">
        <f>'Pak3 s3'!E337</f>
        <v>0</v>
      </c>
      <c r="F337" s="1218">
        <f>'Pak3 s3'!F337</f>
        <v>0</v>
      </c>
      <c r="G337" s="562">
        <f>'Pak3 s3'!G337</f>
        <v>0</v>
      </c>
      <c r="H337" s="1236" t="str">
        <f t="shared" si="11"/>
        <v/>
      </c>
      <c r="I337" s="594"/>
      <c r="J337" s="55"/>
      <c r="K337" s="502">
        <f>'Og s3a'!G339</f>
        <v>0</v>
      </c>
      <c r="L337" s="563">
        <f>'Og s3a'!D339</f>
        <v>0</v>
      </c>
      <c r="M337" s="968">
        <f>Import!K337</f>
        <v>0</v>
      </c>
      <c r="N337" s="969">
        <f>Import!L337</f>
        <v>0</v>
      </c>
      <c r="O337" s="63"/>
      <c r="P337" s="63"/>
      <c r="Q337" s="63"/>
      <c r="R337" s="63"/>
      <c r="S337" s="63"/>
      <c r="T337" s="63"/>
      <c r="U337" s="63"/>
      <c r="V337" s="63"/>
    </row>
    <row r="338" spans="2:22" ht="15" customHeight="1">
      <c r="B338" s="1237" t="str">
        <f t="shared" si="10"/>
        <v/>
      </c>
      <c r="C338" s="598">
        <f>'Og s3a'!C340</f>
        <v>0</v>
      </c>
      <c r="D338" s="599">
        <f>'Og s3a'!F340</f>
        <v>0</v>
      </c>
      <c r="E338" s="562">
        <f>'Pak3 s3'!E338</f>
        <v>0</v>
      </c>
      <c r="F338" s="1218">
        <f>'Pak3 s3'!F338</f>
        <v>0</v>
      </c>
      <c r="G338" s="562">
        <f>'Pak3 s3'!G338</f>
        <v>0</v>
      </c>
      <c r="H338" s="1236" t="str">
        <f t="shared" si="11"/>
        <v/>
      </c>
      <c r="I338" s="594"/>
      <c r="J338" s="55"/>
      <c r="K338" s="502">
        <f>'Og s3a'!G340</f>
        <v>0</v>
      </c>
      <c r="L338" s="563">
        <f>'Og s3a'!D340</f>
        <v>0</v>
      </c>
      <c r="M338" s="968">
        <f>Import!K338</f>
        <v>0</v>
      </c>
      <c r="N338" s="969">
        <f>Import!L338</f>
        <v>0</v>
      </c>
      <c r="O338" s="63"/>
      <c r="P338" s="63"/>
      <c r="Q338" s="63"/>
      <c r="R338" s="63"/>
      <c r="S338" s="63"/>
      <c r="T338" s="63"/>
      <c r="U338" s="63"/>
      <c r="V338" s="63"/>
    </row>
    <row r="339" spans="2:22" ht="15" customHeight="1">
      <c r="B339" s="1237" t="str">
        <f t="shared" si="10"/>
        <v/>
      </c>
      <c r="C339" s="598">
        <f>'Og s3a'!C341</f>
        <v>0</v>
      </c>
      <c r="D339" s="599">
        <f>'Og s3a'!F341</f>
        <v>0</v>
      </c>
      <c r="E339" s="562">
        <f>'Pak3 s3'!E339</f>
        <v>0</v>
      </c>
      <c r="F339" s="1218">
        <f>'Pak3 s3'!F339</f>
        <v>0</v>
      </c>
      <c r="G339" s="562">
        <f>'Pak3 s3'!G339</f>
        <v>0</v>
      </c>
      <c r="H339" s="1236" t="str">
        <f t="shared" si="11"/>
        <v/>
      </c>
      <c r="I339" s="594"/>
      <c r="J339" s="55"/>
      <c r="K339" s="502">
        <f>'Og s3a'!G341</f>
        <v>0</v>
      </c>
      <c r="L339" s="563">
        <f>'Og s3a'!D341</f>
        <v>0</v>
      </c>
      <c r="M339" s="968">
        <f>Import!K339</f>
        <v>0</v>
      </c>
      <c r="N339" s="969">
        <f>Import!L339</f>
        <v>0</v>
      </c>
      <c r="O339" s="63"/>
      <c r="P339" s="63"/>
      <c r="Q339" s="63"/>
      <c r="R339" s="63"/>
      <c r="S339" s="63"/>
      <c r="T339" s="63"/>
      <c r="U339" s="63"/>
      <c r="V339" s="63"/>
    </row>
    <row r="340" spans="2:22" ht="15" customHeight="1">
      <c r="B340" s="1237" t="str">
        <f t="shared" si="10"/>
        <v/>
      </c>
      <c r="C340" s="598">
        <f>'Og s3a'!C342</f>
        <v>0</v>
      </c>
      <c r="D340" s="599">
        <f>'Og s3a'!F342</f>
        <v>0</v>
      </c>
      <c r="E340" s="562">
        <f>'Pak3 s3'!E340</f>
        <v>0</v>
      </c>
      <c r="F340" s="1218">
        <f>'Pak3 s3'!F340</f>
        <v>0</v>
      </c>
      <c r="G340" s="562">
        <f>'Pak3 s3'!G340</f>
        <v>0</v>
      </c>
      <c r="H340" s="1236" t="str">
        <f t="shared" si="11"/>
        <v/>
      </c>
      <c r="I340" s="594"/>
      <c r="J340" s="55"/>
      <c r="K340" s="502">
        <f>'Og s3a'!G342</f>
        <v>0</v>
      </c>
      <c r="L340" s="563">
        <f>'Og s3a'!D342</f>
        <v>0</v>
      </c>
      <c r="M340" s="968">
        <f>Import!K340</f>
        <v>0</v>
      </c>
      <c r="N340" s="969">
        <f>Import!L340</f>
        <v>0</v>
      </c>
      <c r="O340" s="63"/>
      <c r="P340" s="63"/>
      <c r="Q340" s="63"/>
      <c r="R340" s="63"/>
      <c r="S340" s="63"/>
      <c r="T340" s="63"/>
      <c r="U340" s="63"/>
      <c r="V340" s="63"/>
    </row>
    <row r="341" spans="2:22" ht="15" customHeight="1">
      <c r="B341" s="1237" t="str">
        <f t="shared" si="10"/>
        <v/>
      </c>
      <c r="C341" s="598">
        <f>'Og s3a'!C343</f>
        <v>0</v>
      </c>
      <c r="D341" s="599">
        <f>'Og s3a'!F343</f>
        <v>0</v>
      </c>
      <c r="E341" s="562">
        <f>'Pak3 s3'!E341</f>
        <v>0</v>
      </c>
      <c r="F341" s="1218">
        <f>'Pak3 s3'!F341</f>
        <v>0</v>
      </c>
      <c r="G341" s="562">
        <f>'Pak3 s3'!G341</f>
        <v>0</v>
      </c>
      <c r="H341" s="1236" t="str">
        <f t="shared" si="11"/>
        <v/>
      </c>
      <c r="I341" s="594"/>
      <c r="J341" s="55"/>
      <c r="K341" s="502">
        <f>'Og s3a'!G343</f>
        <v>0</v>
      </c>
      <c r="L341" s="563">
        <f>'Og s3a'!D343</f>
        <v>0</v>
      </c>
      <c r="M341" s="968">
        <f>Import!K341</f>
        <v>0</v>
      </c>
      <c r="N341" s="969">
        <f>Import!L341</f>
        <v>0</v>
      </c>
      <c r="O341" s="63"/>
      <c r="P341" s="63"/>
      <c r="Q341" s="63"/>
      <c r="R341" s="63"/>
      <c r="S341" s="63"/>
      <c r="T341" s="63"/>
      <c r="U341" s="63"/>
      <c r="V341" s="63"/>
    </row>
    <row r="342" spans="2:22" ht="15" customHeight="1">
      <c r="B342" s="1237" t="str">
        <f t="shared" si="10"/>
        <v/>
      </c>
      <c r="C342" s="598">
        <f>'Og s3a'!C344</f>
        <v>0</v>
      </c>
      <c r="D342" s="599">
        <f>'Og s3a'!F344</f>
        <v>0</v>
      </c>
      <c r="E342" s="562">
        <f>'Pak3 s3'!E342</f>
        <v>0</v>
      </c>
      <c r="F342" s="1218">
        <f>'Pak3 s3'!F342</f>
        <v>0</v>
      </c>
      <c r="G342" s="562">
        <f>'Pak3 s3'!G342</f>
        <v>0</v>
      </c>
      <c r="H342" s="1236" t="str">
        <f t="shared" si="11"/>
        <v/>
      </c>
      <c r="I342" s="594"/>
      <c r="J342" s="55"/>
      <c r="K342" s="502">
        <f>'Og s3a'!G344</f>
        <v>0</v>
      </c>
      <c r="L342" s="563">
        <f>'Og s3a'!D344</f>
        <v>0</v>
      </c>
      <c r="M342" s="968">
        <f>Import!K342</f>
        <v>0</v>
      </c>
      <c r="N342" s="969">
        <f>Import!L342</f>
        <v>0</v>
      </c>
      <c r="O342" s="63"/>
      <c r="P342" s="63"/>
      <c r="Q342" s="63"/>
      <c r="R342" s="63"/>
      <c r="S342" s="63"/>
      <c r="T342" s="63"/>
      <c r="U342" s="63"/>
      <c r="V342" s="63"/>
    </row>
    <row r="343" spans="2:22" ht="15" customHeight="1">
      <c r="B343" s="1237" t="str">
        <f t="shared" si="10"/>
        <v/>
      </c>
      <c r="C343" s="598">
        <f>'Og s3a'!C345</f>
        <v>0</v>
      </c>
      <c r="D343" s="599">
        <f>'Og s3a'!F345</f>
        <v>0</v>
      </c>
      <c r="E343" s="562">
        <f>'Pak3 s3'!E343</f>
        <v>0</v>
      </c>
      <c r="F343" s="1218">
        <f>'Pak3 s3'!F343</f>
        <v>0</v>
      </c>
      <c r="G343" s="562">
        <f>'Pak3 s3'!G343</f>
        <v>0</v>
      </c>
      <c r="H343" s="1236" t="str">
        <f t="shared" si="11"/>
        <v/>
      </c>
      <c r="I343" s="594"/>
      <c r="J343" s="55"/>
      <c r="K343" s="502">
        <f>'Og s3a'!G345</f>
        <v>0</v>
      </c>
      <c r="L343" s="563">
        <f>'Og s3a'!D345</f>
        <v>0</v>
      </c>
      <c r="M343" s="968">
        <f>Import!K343</f>
        <v>0</v>
      </c>
      <c r="N343" s="969">
        <f>Import!L343</f>
        <v>0</v>
      </c>
      <c r="O343" s="63"/>
      <c r="P343" s="63"/>
      <c r="Q343" s="63"/>
      <c r="R343" s="63"/>
      <c r="S343" s="63"/>
      <c r="T343" s="63"/>
      <c r="U343" s="63"/>
      <c r="V343" s="63"/>
    </row>
    <row r="344" spans="2:22" ht="15" customHeight="1">
      <c r="B344" s="1237" t="str">
        <f t="shared" si="10"/>
        <v/>
      </c>
      <c r="C344" s="598">
        <f>'Og s3a'!C346</f>
        <v>0</v>
      </c>
      <c r="D344" s="599">
        <f>'Og s3a'!F346</f>
        <v>0</v>
      </c>
      <c r="E344" s="562">
        <f>'Pak3 s3'!E344</f>
        <v>0</v>
      </c>
      <c r="F344" s="1218">
        <f>'Pak3 s3'!F344</f>
        <v>0</v>
      </c>
      <c r="G344" s="562">
        <f>'Pak3 s3'!G344</f>
        <v>0</v>
      </c>
      <c r="H344" s="1236" t="str">
        <f t="shared" si="11"/>
        <v/>
      </c>
      <c r="I344" s="594"/>
      <c r="J344" s="55"/>
      <c r="K344" s="502">
        <f>'Og s3a'!G346</f>
        <v>0</v>
      </c>
      <c r="L344" s="563">
        <f>'Og s3a'!D346</f>
        <v>0</v>
      </c>
      <c r="M344" s="968">
        <f>Import!K344</f>
        <v>0</v>
      </c>
      <c r="N344" s="969">
        <f>Import!L344</f>
        <v>0</v>
      </c>
      <c r="O344" s="63"/>
      <c r="P344" s="63"/>
      <c r="Q344" s="63"/>
      <c r="R344" s="63"/>
      <c r="S344" s="63"/>
      <c r="T344" s="63"/>
      <c r="U344" s="63"/>
      <c r="V344" s="63"/>
    </row>
    <row r="345" spans="2:22" ht="15" customHeight="1">
      <c r="B345" s="1237" t="str">
        <f t="shared" si="10"/>
        <v/>
      </c>
      <c r="C345" s="598">
        <f>'Og s3a'!C347</f>
        <v>0</v>
      </c>
      <c r="D345" s="599">
        <f>'Og s3a'!F347</f>
        <v>0</v>
      </c>
      <c r="E345" s="562">
        <f>'Pak3 s3'!E345</f>
        <v>0</v>
      </c>
      <c r="F345" s="1218">
        <f>'Pak3 s3'!F345</f>
        <v>0</v>
      </c>
      <c r="G345" s="562">
        <f>'Pak3 s3'!G345</f>
        <v>0</v>
      </c>
      <c r="H345" s="1236" t="str">
        <f t="shared" si="11"/>
        <v/>
      </c>
      <c r="I345" s="594"/>
      <c r="J345" s="55"/>
      <c r="K345" s="502">
        <f>'Og s3a'!G347</f>
        <v>0</v>
      </c>
      <c r="L345" s="563">
        <f>'Og s3a'!D347</f>
        <v>0</v>
      </c>
      <c r="M345" s="968">
        <f>Import!K345</f>
        <v>0</v>
      </c>
      <c r="N345" s="969">
        <f>Import!L345</f>
        <v>0</v>
      </c>
      <c r="O345" s="63"/>
      <c r="P345" s="63"/>
      <c r="Q345" s="63"/>
      <c r="R345" s="63"/>
      <c r="S345" s="63"/>
      <c r="T345" s="63"/>
      <c r="U345" s="63"/>
      <c r="V345" s="63"/>
    </row>
    <row r="346" spans="2:22" ht="15" customHeight="1">
      <c r="B346" s="1237" t="str">
        <f t="shared" si="10"/>
        <v/>
      </c>
      <c r="C346" s="598">
        <f>'Og s3a'!C348</f>
        <v>0</v>
      </c>
      <c r="D346" s="599">
        <f>'Og s3a'!F348</f>
        <v>0</v>
      </c>
      <c r="E346" s="562">
        <f>'Pak3 s3'!E346</f>
        <v>0</v>
      </c>
      <c r="F346" s="1218">
        <f>'Pak3 s3'!F346</f>
        <v>0</v>
      </c>
      <c r="G346" s="562">
        <f>'Pak3 s3'!G346</f>
        <v>0</v>
      </c>
      <c r="H346" s="1236" t="str">
        <f t="shared" si="11"/>
        <v/>
      </c>
      <c r="I346" s="594"/>
      <c r="J346" s="55"/>
      <c r="K346" s="502">
        <f>'Og s3a'!G348</f>
        <v>0</v>
      </c>
      <c r="L346" s="563">
        <f>'Og s3a'!D348</f>
        <v>0</v>
      </c>
      <c r="M346" s="968">
        <f>Import!K346</f>
        <v>0</v>
      </c>
      <c r="N346" s="969">
        <f>Import!L346</f>
        <v>0</v>
      </c>
      <c r="O346" s="63"/>
      <c r="P346" s="63"/>
      <c r="Q346" s="63"/>
      <c r="R346" s="63"/>
      <c r="S346" s="63"/>
      <c r="T346" s="63"/>
      <c r="U346" s="63"/>
      <c r="V346" s="63"/>
    </row>
    <row r="347" spans="2:22" ht="15" customHeight="1">
      <c r="B347" s="1237" t="str">
        <f t="shared" si="10"/>
        <v/>
      </c>
      <c r="C347" s="598">
        <f>'Og s3a'!C349</f>
        <v>0</v>
      </c>
      <c r="D347" s="599">
        <f>'Og s3a'!F349</f>
        <v>0</v>
      </c>
      <c r="E347" s="562">
        <f>'Pak3 s3'!E347</f>
        <v>0</v>
      </c>
      <c r="F347" s="1218">
        <f>'Pak3 s3'!F347</f>
        <v>0</v>
      </c>
      <c r="G347" s="562">
        <f>'Pak3 s3'!G347</f>
        <v>0</v>
      </c>
      <c r="H347" s="1236" t="str">
        <f t="shared" si="11"/>
        <v/>
      </c>
      <c r="I347" s="594"/>
      <c r="J347" s="55"/>
      <c r="K347" s="502">
        <f>'Og s3a'!G349</f>
        <v>0</v>
      </c>
      <c r="L347" s="563">
        <f>'Og s3a'!D349</f>
        <v>0</v>
      </c>
      <c r="M347" s="968">
        <f>Import!K347</f>
        <v>0</v>
      </c>
      <c r="N347" s="969">
        <f>Import!L347</f>
        <v>0</v>
      </c>
      <c r="O347" s="63"/>
      <c r="P347" s="63"/>
      <c r="Q347" s="63"/>
      <c r="R347" s="63"/>
      <c r="S347" s="63"/>
      <c r="T347" s="63"/>
      <c r="U347" s="63"/>
      <c r="V347" s="63"/>
    </row>
    <row r="348" spans="2:22" ht="15" customHeight="1">
      <c r="B348" s="1237" t="str">
        <f t="shared" si="10"/>
        <v/>
      </c>
      <c r="C348" s="598">
        <f>'Og s3a'!C350</f>
        <v>0</v>
      </c>
      <c r="D348" s="599">
        <f>'Og s3a'!F350</f>
        <v>0</v>
      </c>
      <c r="E348" s="562">
        <f>'Pak3 s3'!E348</f>
        <v>0</v>
      </c>
      <c r="F348" s="1218">
        <f>'Pak3 s3'!F348</f>
        <v>0</v>
      </c>
      <c r="G348" s="562">
        <f>'Pak3 s3'!G348</f>
        <v>0</v>
      </c>
      <c r="H348" s="1236" t="str">
        <f t="shared" si="11"/>
        <v/>
      </c>
      <c r="I348" s="594"/>
      <c r="J348" s="55"/>
      <c r="K348" s="502">
        <f>'Og s3a'!G350</f>
        <v>0</v>
      </c>
      <c r="L348" s="563">
        <f>'Og s3a'!D350</f>
        <v>0</v>
      </c>
      <c r="M348" s="968">
        <f>Import!K348</f>
        <v>0</v>
      </c>
      <c r="N348" s="969">
        <f>Import!L348</f>
        <v>0</v>
      </c>
      <c r="O348" s="63"/>
      <c r="P348" s="63"/>
      <c r="Q348" s="63"/>
      <c r="R348" s="63"/>
      <c r="S348" s="63"/>
      <c r="T348" s="63"/>
      <c r="U348" s="63"/>
      <c r="V348" s="63"/>
    </row>
    <row r="349" spans="2:22" ht="15" customHeight="1">
      <c r="B349" s="1237" t="str">
        <f t="shared" si="10"/>
        <v/>
      </c>
      <c r="C349" s="598">
        <f>'Og s3a'!C351</f>
        <v>0</v>
      </c>
      <c r="D349" s="599">
        <f>'Og s3a'!F351</f>
        <v>0</v>
      </c>
      <c r="E349" s="562">
        <f>'Pak3 s3'!E349</f>
        <v>0</v>
      </c>
      <c r="F349" s="1218">
        <f>'Pak3 s3'!F349</f>
        <v>0</v>
      </c>
      <c r="G349" s="562">
        <f>'Pak3 s3'!G349</f>
        <v>0</v>
      </c>
      <c r="H349" s="1236" t="str">
        <f t="shared" si="11"/>
        <v/>
      </c>
      <c r="I349" s="594"/>
      <c r="J349" s="55"/>
      <c r="K349" s="502">
        <f>'Og s3a'!G351</f>
        <v>0</v>
      </c>
      <c r="L349" s="563">
        <f>'Og s3a'!D351</f>
        <v>0</v>
      </c>
      <c r="M349" s="968">
        <f>Import!K349</f>
        <v>0</v>
      </c>
      <c r="N349" s="969">
        <f>Import!L349</f>
        <v>0</v>
      </c>
      <c r="O349" s="63"/>
      <c r="P349" s="63"/>
      <c r="Q349" s="63"/>
      <c r="R349" s="63"/>
      <c r="S349" s="63"/>
      <c r="T349" s="63"/>
      <c r="U349" s="63"/>
      <c r="V349" s="63"/>
    </row>
    <row r="350" spans="2:22" ht="15" customHeight="1">
      <c r="B350" s="1237" t="str">
        <f t="shared" si="10"/>
        <v/>
      </c>
      <c r="C350" s="598">
        <f>'Og s3a'!C352</f>
        <v>0</v>
      </c>
      <c r="D350" s="599">
        <f>'Og s3a'!F352</f>
        <v>0</v>
      </c>
      <c r="E350" s="562">
        <f>'Pak3 s3'!E350</f>
        <v>0</v>
      </c>
      <c r="F350" s="1218">
        <f>'Pak3 s3'!F350</f>
        <v>0</v>
      </c>
      <c r="G350" s="562">
        <f>'Pak3 s3'!G350</f>
        <v>0</v>
      </c>
      <c r="H350" s="1236" t="str">
        <f t="shared" si="11"/>
        <v/>
      </c>
      <c r="I350" s="594"/>
      <c r="J350" s="55"/>
      <c r="K350" s="502">
        <f>'Og s3a'!G352</f>
        <v>0</v>
      </c>
      <c r="L350" s="563">
        <f>'Og s3a'!D352</f>
        <v>0</v>
      </c>
      <c r="M350" s="968">
        <f>Import!K350</f>
        <v>0</v>
      </c>
      <c r="N350" s="969">
        <f>Import!L350</f>
        <v>0</v>
      </c>
      <c r="O350" s="63"/>
      <c r="P350" s="63"/>
      <c r="Q350" s="63"/>
      <c r="R350" s="63"/>
      <c r="S350" s="63"/>
      <c r="T350" s="63"/>
      <c r="U350" s="63"/>
      <c r="V350" s="63"/>
    </row>
    <row r="351" spans="2:22" ht="15" customHeight="1">
      <c r="B351" s="1237" t="str">
        <f t="shared" si="10"/>
        <v/>
      </c>
      <c r="C351" s="598">
        <f>'Og s3a'!C353</f>
        <v>0</v>
      </c>
      <c r="D351" s="599">
        <f>'Og s3a'!F353</f>
        <v>0</v>
      </c>
      <c r="E351" s="562">
        <f>'Pak3 s3'!E351</f>
        <v>0</v>
      </c>
      <c r="F351" s="1218">
        <f>'Pak3 s3'!F351</f>
        <v>0</v>
      </c>
      <c r="G351" s="562">
        <f>'Pak3 s3'!G351</f>
        <v>0</v>
      </c>
      <c r="H351" s="1236" t="str">
        <f t="shared" si="11"/>
        <v/>
      </c>
      <c r="I351" s="594"/>
      <c r="J351" s="55"/>
      <c r="K351" s="502">
        <f>'Og s3a'!G353</f>
        <v>0</v>
      </c>
      <c r="L351" s="563">
        <f>'Og s3a'!D353</f>
        <v>0</v>
      </c>
      <c r="M351" s="968">
        <f>Import!K351</f>
        <v>0</v>
      </c>
      <c r="N351" s="969">
        <f>Import!L351</f>
        <v>0</v>
      </c>
      <c r="O351" s="63"/>
      <c r="P351" s="63"/>
      <c r="Q351" s="63"/>
      <c r="R351" s="63"/>
      <c r="S351" s="63"/>
      <c r="T351" s="63"/>
      <c r="U351" s="63"/>
      <c r="V351" s="63"/>
    </row>
    <row r="352" spans="2:22" ht="15" customHeight="1">
      <c r="B352" s="1237" t="str">
        <f t="shared" si="10"/>
        <v/>
      </c>
      <c r="C352" s="598">
        <f>'Og s3a'!C354</f>
        <v>0</v>
      </c>
      <c r="D352" s="599">
        <f>'Og s3a'!F354</f>
        <v>0</v>
      </c>
      <c r="E352" s="562">
        <f>'Pak3 s3'!E352</f>
        <v>0</v>
      </c>
      <c r="F352" s="1218">
        <f>'Pak3 s3'!F352</f>
        <v>0</v>
      </c>
      <c r="G352" s="562">
        <f>'Pak3 s3'!G352</f>
        <v>0</v>
      </c>
      <c r="H352" s="1236" t="str">
        <f t="shared" si="11"/>
        <v/>
      </c>
      <c r="I352" s="594"/>
      <c r="J352" s="55"/>
      <c r="K352" s="502">
        <f>'Og s3a'!G354</f>
        <v>0</v>
      </c>
      <c r="L352" s="563">
        <f>'Og s3a'!D354</f>
        <v>0</v>
      </c>
      <c r="M352" s="968">
        <f>Import!K352</f>
        <v>0</v>
      </c>
      <c r="N352" s="969">
        <f>Import!L352</f>
        <v>0</v>
      </c>
      <c r="O352" s="63"/>
      <c r="P352" s="63"/>
      <c r="Q352" s="63"/>
      <c r="R352" s="63"/>
      <c r="S352" s="63"/>
      <c r="T352" s="63"/>
      <c r="U352" s="63"/>
      <c r="V352" s="63"/>
    </row>
    <row r="353" spans="2:22" ht="15" customHeight="1">
      <c r="B353" s="1237" t="str">
        <f t="shared" si="10"/>
        <v/>
      </c>
      <c r="C353" s="598">
        <f>'Og s3a'!C355</f>
        <v>0</v>
      </c>
      <c r="D353" s="599">
        <f>'Og s3a'!F355</f>
        <v>0</v>
      </c>
      <c r="E353" s="562">
        <f>'Pak3 s3'!E353</f>
        <v>0</v>
      </c>
      <c r="F353" s="1218">
        <f>'Pak3 s3'!F353</f>
        <v>0</v>
      </c>
      <c r="G353" s="562">
        <f>'Pak3 s3'!G353</f>
        <v>0</v>
      </c>
      <c r="H353" s="1236" t="str">
        <f t="shared" si="11"/>
        <v/>
      </c>
      <c r="I353" s="594"/>
      <c r="J353" s="55"/>
      <c r="K353" s="502">
        <f>'Og s3a'!G355</f>
        <v>0</v>
      </c>
      <c r="L353" s="563">
        <f>'Og s3a'!D355</f>
        <v>0</v>
      </c>
      <c r="M353" s="968">
        <f>Import!K353</f>
        <v>0</v>
      </c>
      <c r="N353" s="969">
        <f>Import!L353</f>
        <v>0</v>
      </c>
      <c r="O353" s="63"/>
      <c r="P353" s="63"/>
      <c r="Q353" s="63"/>
      <c r="R353" s="63"/>
      <c r="S353" s="63"/>
      <c r="T353" s="63"/>
      <c r="U353" s="63"/>
      <c r="V353" s="63"/>
    </row>
    <row r="354" spans="2:22" ht="15" customHeight="1">
      <c r="B354" s="1237" t="str">
        <f t="shared" si="10"/>
        <v/>
      </c>
      <c r="C354" s="598">
        <f>'Og s3a'!C356</f>
        <v>0</v>
      </c>
      <c r="D354" s="599">
        <f>'Og s3a'!F356</f>
        <v>0</v>
      </c>
      <c r="E354" s="562">
        <f>'Pak3 s3'!E354</f>
        <v>0</v>
      </c>
      <c r="F354" s="1218">
        <f>'Pak3 s3'!F354</f>
        <v>0</v>
      </c>
      <c r="G354" s="562">
        <f>'Pak3 s3'!G354</f>
        <v>0</v>
      </c>
      <c r="H354" s="1236" t="str">
        <f t="shared" si="11"/>
        <v/>
      </c>
      <c r="I354" s="594"/>
      <c r="J354" s="55"/>
      <c r="K354" s="502">
        <f>'Og s3a'!G356</f>
        <v>0</v>
      </c>
      <c r="L354" s="563">
        <f>'Og s3a'!D356</f>
        <v>0</v>
      </c>
      <c r="M354" s="968">
        <f>Import!K354</f>
        <v>0</v>
      </c>
      <c r="N354" s="969">
        <f>Import!L354</f>
        <v>0</v>
      </c>
      <c r="O354" s="63"/>
      <c r="P354" s="63"/>
      <c r="Q354" s="63"/>
      <c r="R354" s="63"/>
      <c r="S354" s="63"/>
      <c r="T354" s="63"/>
      <c r="U354" s="63"/>
      <c r="V354" s="63"/>
    </row>
    <row r="355" spans="2:22" ht="15" customHeight="1">
      <c r="B355" s="1237" t="str">
        <f t="shared" si="10"/>
        <v/>
      </c>
      <c r="C355" s="598">
        <f>'Og s3a'!C357</f>
        <v>0</v>
      </c>
      <c r="D355" s="599">
        <f>'Og s3a'!F357</f>
        <v>0</v>
      </c>
      <c r="E355" s="562">
        <f>'Pak3 s3'!E355</f>
        <v>0</v>
      </c>
      <c r="F355" s="1218">
        <f>'Pak3 s3'!F355</f>
        <v>0</v>
      </c>
      <c r="G355" s="562">
        <f>'Pak3 s3'!G355</f>
        <v>0</v>
      </c>
      <c r="H355" s="1236" t="str">
        <f t="shared" si="11"/>
        <v/>
      </c>
      <c r="I355" s="594"/>
      <c r="J355" s="55"/>
      <c r="K355" s="502">
        <f>'Og s3a'!G357</f>
        <v>0</v>
      </c>
      <c r="L355" s="563">
        <f>'Og s3a'!D357</f>
        <v>0</v>
      </c>
      <c r="M355" s="968">
        <f>Import!K355</f>
        <v>0</v>
      </c>
      <c r="N355" s="969">
        <f>Import!L355</f>
        <v>0</v>
      </c>
      <c r="O355" s="63"/>
      <c r="P355" s="63"/>
      <c r="Q355" s="63"/>
      <c r="R355" s="63"/>
      <c r="S355" s="63"/>
      <c r="T355" s="63"/>
      <c r="U355" s="63"/>
      <c r="V355" s="63"/>
    </row>
    <row r="356" spans="2:22" ht="15" customHeight="1">
      <c r="B356" s="1237" t="str">
        <f t="shared" si="10"/>
        <v/>
      </c>
      <c r="C356" s="598">
        <f>'Og s3a'!C358</f>
        <v>0</v>
      </c>
      <c r="D356" s="599">
        <f>'Og s3a'!F358</f>
        <v>0</v>
      </c>
      <c r="E356" s="562">
        <f>'Pak3 s3'!E356</f>
        <v>0</v>
      </c>
      <c r="F356" s="1218">
        <f>'Pak3 s3'!F356</f>
        <v>0</v>
      </c>
      <c r="G356" s="562">
        <f>'Pak3 s3'!G356</f>
        <v>0</v>
      </c>
      <c r="H356" s="1236" t="str">
        <f t="shared" si="11"/>
        <v/>
      </c>
      <c r="I356" s="594"/>
      <c r="J356" s="55"/>
      <c r="K356" s="502">
        <f>'Og s3a'!G358</f>
        <v>0</v>
      </c>
      <c r="L356" s="563">
        <f>'Og s3a'!D358</f>
        <v>0</v>
      </c>
      <c r="M356" s="968">
        <f>Import!K356</f>
        <v>0</v>
      </c>
      <c r="N356" s="969">
        <f>Import!L356</f>
        <v>0</v>
      </c>
      <c r="O356" s="63"/>
      <c r="P356" s="63"/>
      <c r="Q356" s="63"/>
      <c r="R356" s="63"/>
      <c r="S356" s="63"/>
      <c r="T356" s="63"/>
      <c r="U356" s="63"/>
      <c r="V356" s="63"/>
    </row>
    <row r="357" spans="2:22" ht="15" customHeight="1">
      <c r="B357" s="1237" t="str">
        <f t="shared" si="10"/>
        <v/>
      </c>
      <c r="C357" s="598">
        <f>'Og s3a'!C359</f>
        <v>0</v>
      </c>
      <c r="D357" s="599">
        <f>'Og s3a'!F359</f>
        <v>0</v>
      </c>
      <c r="E357" s="562">
        <f>'Pak3 s3'!E357</f>
        <v>0</v>
      </c>
      <c r="F357" s="1218">
        <f>'Pak3 s3'!F357</f>
        <v>0</v>
      </c>
      <c r="G357" s="562">
        <f>'Pak3 s3'!G357</f>
        <v>0</v>
      </c>
      <c r="H357" s="1236" t="str">
        <f t="shared" si="11"/>
        <v/>
      </c>
      <c r="I357" s="594"/>
      <c r="J357" s="55"/>
      <c r="K357" s="502">
        <f>'Og s3a'!G359</f>
        <v>0</v>
      </c>
      <c r="L357" s="563">
        <f>'Og s3a'!D359</f>
        <v>0</v>
      </c>
      <c r="M357" s="968">
        <f>Import!K357</f>
        <v>0</v>
      </c>
      <c r="N357" s="969">
        <f>Import!L357</f>
        <v>0</v>
      </c>
      <c r="O357" s="63"/>
      <c r="P357" s="63"/>
      <c r="Q357" s="63"/>
      <c r="R357" s="63"/>
      <c r="S357" s="63"/>
      <c r="T357" s="63"/>
      <c r="U357" s="63"/>
      <c r="V357" s="63"/>
    </row>
    <row r="358" spans="2:22" ht="15" customHeight="1">
      <c r="B358" s="1237" t="str">
        <f t="shared" si="10"/>
        <v/>
      </c>
      <c r="C358" s="598">
        <f>'Og s3a'!C360</f>
        <v>0</v>
      </c>
      <c r="D358" s="599">
        <f>'Og s3a'!F360</f>
        <v>0</v>
      </c>
      <c r="E358" s="562">
        <f>'Pak3 s3'!E358</f>
        <v>0</v>
      </c>
      <c r="F358" s="1218">
        <f>'Pak3 s3'!F358</f>
        <v>0</v>
      </c>
      <c r="G358" s="562">
        <f>'Pak3 s3'!G358</f>
        <v>0</v>
      </c>
      <c r="H358" s="1236" t="str">
        <f t="shared" si="11"/>
        <v/>
      </c>
      <c r="I358" s="594"/>
      <c r="J358" s="55"/>
      <c r="K358" s="502">
        <f>'Og s3a'!G360</f>
        <v>0</v>
      </c>
      <c r="L358" s="563">
        <f>'Og s3a'!D360</f>
        <v>0</v>
      </c>
      <c r="M358" s="968">
        <f>Import!K358</f>
        <v>0</v>
      </c>
      <c r="N358" s="969">
        <f>Import!L358</f>
        <v>0</v>
      </c>
      <c r="O358" s="63"/>
      <c r="P358" s="63"/>
      <c r="Q358" s="63"/>
      <c r="R358" s="63"/>
      <c r="S358" s="63"/>
      <c r="T358" s="63"/>
      <c r="U358" s="63"/>
      <c r="V358" s="63"/>
    </row>
    <row r="359" spans="2:22" ht="15" customHeight="1">
      <c r="B359" s="1237" t="str">
        <f t="shared" si="10"/>
        <v/>
      </c>
      <c r="C359" s="598">
        <f>'Og s3a'!C361</f>
        <v>0</v>
      </c>
      <c r="D359" s="599">
        <f>'Og s3a'!F361</f>
        <v>0</v>
      </c>
      <c r="E359" s="562">
        <f>'Pak3 s3'!E359</f>
        <v>0</v>
      </c>
      <c r="F359" s="1218">
        <f>'Pak3 s3'!F359</f>
        <v>0</v>
      </c>
      <c r="G359" s="562">
        <f>'Pak3 s3'!G359</f>
        <v>0</v>
      </c>
      <c r="H359" s="1236" t="str">
        <f t="shared" si="11"/>
        <v/>
      </c>
      <c r="I359" s="594"/>
      <c r="J359" s="55"/>
      <c r="K359" s="502">
        <f>'Og s3a'!G361</f>
        <v>0</v>
      </c>
      <c r="L359" s="563">
        <f>'Og s3a'!D361</f>
        <v>0</v>
      </c>
      <c r="M359" s="968">
        <f>Import!K359</f>
        <v>0</v>
      </c>
      <c r="N359" s="969">
        <f>Import!L359</f>
        <v>0</v>
      </c>
      <c r="O359" s="63"/>
      <c r="P359" s="63"/>
      <c r="Q359" s="63"/>
      <c r="R359" s="63"/>
      <c r="S359" s="63"/>
      <c r="T359" s="63"/>
      <c r="U359" s="63"/>
      <c r="V359" s="63"/>
    </row>
    <row r="360" spans="2:22" ht="15" customHeight="1">
      <c r="B360" s="1237" t="str">
        <f t="shared" si="10"/>
        <v/>
      </c>
      <c r="C360" s="598">
        <f>'Og s3a'!C362</f>
        <v>0</v>
      </c>
      <c r="D360" s="599">
        <f>'Og s3a'!F362</f>
        <v>0</v>
      </c>
      <c r="E360" s="562">
        <f>'Pak3 s3'!E360</f>
        <v>0</v>
      </c>
      <c r="F360" s="1218">
        <f>'Pak3 s3'!F360</f>
        <v>0</v>
      </c>
      <c r="G360" s="562">
        <f>'Pak3 s3'!G360</f>
        <v>0</v>
      </c>
      <c r="H360" s="1236" t="str">
        <f t="shared" si="11"/>
        <v/>
      </c>
      <c r="I360" s="594"/>
      <c r="J360" s="55"/>
      <c r="K360" s="502">
        <f>'Og s3a'!G362</f>
        <v>0</v>
      </c>
      <c r="L360" s="563">
        <f>'Og s3a'!D362</f>
        <v>0</v>
      </c>
      <c r="M360" s="968">
        <f>Import!K360</f>
        <v>0</v>
      </c>
      <c r="N360" s="969">
        <f>Import!L360</f>
        <v>0</v>
      </c>
      <c r="O360" s="63"/>
      <c r="P360" s="63"/>
      <c r="Q360" s="63"/>
      <c r="R360" s="63"/>
      <c r="S360" s="63"/>
      <c r="T360" s="63"/>
      <c r="U360" s="63"/>
      <c r="V360" s="63"/>
    </row>
    <row r="361" spans="2:22" ht="15" customHeight="1">
      <c r="B361" s="1237" t="str">
        <f t="shared" si="10"/>
        <v/>
      </c>
      <c r="C361" s="598">
        <f>'Og s3a'!C363</f>
        <v>0</v>
      </c>
      <c r="D361" s="599">
        <f>'Og s3a'!F363</f>
        <v>0</v>
      </c>
      <c r="E361" s="562">
        <f>'Pak3 s3'!E361</f>
        <v>0</v>
      </c>
      <c r="F361" s="1218">
        <f>'Pak3 s3'!F361</f>
        <v>0</v>
      </c>
      <c r="G361" s="562">
        <f>'Pak3 s3'!G361</f>
        <v>0</v>
      </c>
      <c r="H361" s="1236" t="str">
        <f t="shared" si="11"/>
        <v/>
      </c>
      <c r="I361" s="594"/>
      <c r="J361" s="55"/>
      <c r="K361" s="502">
        <f>'Og s3a'!G363</f>
        <v>0</v>
      </c>
      <c r="L361" s="563">
        <f>'Og s3a'!D363</f>
        <v>0</v>
      </c>
      <c r="M361" s="968">
        <f>Import!K361</f>
        <v>0</v>
      </c>
      <c r="N361" s="969">
        <f>Import!L361</f>
        <v>0</v>
      </c>
      <c r="O361" s="63"/>
      <c r="P361" s="63"/>
      <c r="Q361" s="63"/>
      <c r="R361" s="63"/>
      <c r="S361" s="63"/>
      <c r="T361" s="63"/>
      <c r="U361" s="63"/>
      <c r="V361" s="63"/>
    </row>
    <row r="362" spans="2:22" ht="15" customHeight="1">
      <c r="B362" s="1237" t="str">
        <f t="shared" si="10"/>
        <v/>
      </c>
      <c r="C362" s="598">
        <f>'Og s3a'!C364</f>
        <v>0</v>
      </c>
      <c r="D362" s="599">
        <f>'Og s3a'!F364</f>
        <v>0</v>
      </c>
      <c r="E362" s="562">
        <f>'Pak3 s3'!E362</f>
        <v>0</v>
      </c>
      <c r="F362" s="1218">
        <f>'Pak3 s3'!F362</f>
        <v>0</v>
      </c>
      <c r="G362" s="562">
        <f>'Pak3 s3'!G362</f>
        <v>0</v>
      </c>
      <c r="H362" s="1236" t="str">
        <f t="shared" si="11"/>
        <v/>
      </c>
      <c r="I362" s="594"/>
      <c r="J362" s="55"/>
      <c r="K362" s="502">
        <f>'Og s3a'!G364</f>
        <v>0</v>
      </c>
      <c r="L362" s="563">
        <f>'Og s3a'!D364</f>
        <v>0</v>
      </c>
      <c r="M362" s="968">
        <f>Import!K362</f>
        <v>0</v>
      </c>
      <c r="N362" s="969">
        <f>Import!L362</f>
        <v>0</v>
      </c>
      <c r="O362" s="63"/>
      <c r="P362" s="63"/>
      <c r="Q362" s="63"/>
      <c r="R362" s="63"/>
      <c r="S362" s="63"/>
      <c r="T362" s="63"/>
      <c r="U362" s="63"/>
      <c r="V362" s="63"/>
    </row>
    <row r="363" spans="2:22" ht="15" customHeight="1">
      <c r="B363" s="1237" t="str">
        <f t="shared" si="10"/>
        <v/>
      </c>
      <c r="C363" s="598">
        <f>'Og s3a'!C365</f>
        <v>0</v>
      </c>
      <c r="D363" s="599">
        <f>'Og s3a'!F365</f>
        <v>0</v>
      </c>
      <c r="E363" s="562">
        <f>'Pak3 s3'!E363</f>
        <v>0</v>
      </c>
      <c r="F363" s="1218">
        <f>'Pak3 s3'!F363</f>
        <v>0</v>
      </c>
      <c r="G363" s="562">
        <f>'Pak3 s3'!G363</f>
        <v>0</v>
      </c>
      <c r="H363" s="1236" t="str">
        <f t="shared" si="11"/>
        <v/>
      </c>
      <c r="I363" s="594"/>
      <c r="J363" s="55"/>
      <c r="K363" s="502">
        <f>'Og s3a'!G365</f>
        <v>0</v>
      </c>
      <c r="L363" s="563">
        <f>'Og s3a'!D365</f>
        <v>0</v>
      </c>
      <c r="M363" s="968">
        <f>Import!K363</f>
        <v>0</v>
      </c>
      <c r="N363" s="969">
        <f>Import!L363</f>
        <v>0</v>
      </c>
      <c r="O363" s="63"/>
      <c r="P363" s="63"/>
      <c r="Q363" s="63"/>
      <c r="R363" s="63"/>
      <c r="S363" s="63"/>
      <c r="T363" s="63"/>
      <c r="U363" s="63"/>
      <c r="V363" s="63"/>
    </row>
    <row r="364" spans="2:22" ht="15" customHeight="1">
      <c r="B364" s="1237" t="str">
        <f t="shared" si="10"/>
        <v/>
      </c>
      <c r="C364" s="598">
        <f>'Og s3a'!C366</f>
        <v>0</v>
      </c>
      <c r="D364" s="599">
        <f>'Og s3a'!F366</f>
        <v>0</v>
      </c>
      <c r="E364" s="562">
        <f>'Pak3 s3'!E364</f>
        <v>0</v>
      </c>
      <c r="F364" s="1218">
        <f>'Pak3 s3'!F364</f>
        <v>0</v>
      </c>
      <c r="G364" s="562">
        <f>'Pak3 s3'!G364</f>
        <v>0</v>
      </c>
      <c r="H364" s="1236" t="str">
        <f t="shared" si="11"/>
        <v/>
      </c>
      <c r="I364" s="594"/>
      <c r="J364" s="55"/>
      <c r="K364" s="502">
        <f>'Og s3a'!G366</f>
        <v>0</v>
      </c>
      <c r="L364" s="563">
        <f>'Og s3a'!D366</f>
        <v>0</v>
      </c>
      <c r="M364" s="968">
        <f>Import!K364</f>
        <v>0</v>
      </c>
      <c r="N364" s="969">
        <f>Import!L364</f>
        <v>0</v>
      </c>
      <c r="O364" s="63"/>
      <c r="P364" s="63"/>
      <c r="Q364" s="63"/>
      <c r="R364" s="63"/>
      <c r="S364" s="63"/>
      <c r="T364" s="63"/>
      <c r="U364" s="63"/>
      <c r="V364" s="63"/>
    </row>
    <row r="365" spans="2:22" ht="15" customHeight="1">
      <c r="B365" s="1237" t="str">
        <f t="shared" si="10"/>
        <v/>
      </c>
      <c r="C365" s="598">
        <f>'Og s3a'!C367</f>
        <v>0</v>
      </c>
      <c r="D365" s="599">
        <f>'Og s3a'!F367</f>
        <v>0</v>
      </c>
      <c r="E365" s="562">
        <f>'Pak3 s3'!E365</f>
        <v>0</v>
      </c>
      <c r="F365" s="1218">
        <f>'Pak3 s3'!F365</f>
        <v>0</v>
      </c>
      <c r="G365" s="562">
        <f>'Pak3 s3'!G365</f>
        <v>0</v>
      </c>
      <c r="H365" s="1236" t="str">
        <f t="shared" si="11"/>
        <v/>
      </c>
      <c r="I365" s="594"/>
      <c r="J365" s="55"/>
      <c r="K365" s="502">
        <f>'Og s3a'!G367</f>
        <v>0</v>
      </c>
      <c r="L365" s="563">
        <f>'Og s3a'!D367</f>
        <v>0</v>
      </c>
      <c r="M365" s="968">
        <f>Import!K365</f>
        <v>0</v>
      </c>
      <c r="N365" s="969">
        <f>Import!L365</f>
        <v>0</v>
      </c>
      <c r="O365" s="63"/>
      <c r="P365" s="63"/>
      <c r="Q365" s="63"/>
      <c r="R365" s="63"/>
      <c r="S365" s="63"/>
      <c r="T365" s="63"/>
      <c r="U365" s="63"/>
      <c r="V365" s="63"/>
    </row>
    <row r="366" spans="2:22" ht="15" customHeight="1">
      <c r="B366" s="1237" t="str">
        <f t="shared" si="10"/>
        <v/>
      </c>
      <c r="C366" s="598">
        <f>'Og s3a'!C368</f>
        <v>0</v>
      </c>
      <c r="D366" s="599">
        <f>'Og s3a'!F368</f>
        <v>0</v>
      </c>
      <c r="E366" s="562">
        <f>'Pak3 s3'!E366</f>
        <v>0</v>
      </c>
      <c r="F366" s="1218">
        <f>'Pak3 s3'!F366</f>
        <v>0</v>
      </c>
      <c r="G366" s="562">
        <f>'Pak3 s3'!G366</f>
        <v>0</v>
      </c>
      <c r="H366" s="1236" t="str">
        <f t="shared" si="11"/>
        <v/>
      </c>
      <c r="I366" s="594"/>
      <c r="J366" s="55"/>
      <c r="K366" s="502">
        <f>'Og s3a'!G368</f>
        <v>0</v>
      </c>
      <c r="L366" s="563">
        <f>'Og s3a'!D368</f>
        <v>0</v>
      </c>
      <c r="M366" s="968">
        <f>Import!K366</f>
        <v>0</v>
      </c>
      <c r="N366" s="969">
        <f>Import!L366</f>
        <v>0</v>
      </c>
      <c r="O366" s="63"/>
      <c r="P366" s="63"/>
      <c r="Q366" s="63"/>
      <c r="R366" s="63"/>
      <c r="S366" s="63"/>
      <c r="T366" s="63"/>
      <c r="U366" s="63"/>
      <c r="V366" s="63"/>
    </row>
    <row r="367" spans="2:22" ht="15" customHeight="1">
      <c r="B367" s="1237" t="str">
        <f t="shared" si="10"/>
        <v/>
      </c>
      <c r="C367" s="598">
        <f>'Og s3a'!C369</f>
        <v>0</v>
      </c>
      <c r="D367" s="599">
        <f>'Og s3a'!F369</f>
        <v>0</v>
      </c>
      <c r="E367" s="562">
        <f>'Pak3 s3'!E367</f>
        <v>0</v>
      </c>
      <c r="F367" s="1218">
        <f>'Pak3 s3'!F367</f>
        <v>0</v>
      </c>
      <c r="G367" s="562">
        <f>'Pak3 s3'!G367</f>
        <v>0</v>
      </c>
      <c r="H367" s="1236" t="str">
        <f t="shared" si="11"/>
        <v/>
      </c>
      <c r="I367" s="594"/>
      <c r="J367" s="55"/>
      <c r="K367" s="502">
        <f>'Og s3a'!G369</f>
        <v>0</v>
      </c>
      <c r="L367" s="563">
        <f>'Og s3a'!D369</f>
        <v>0</v>
      </c>
      <c r="M367" s="968">
        <f>Import!K367</f>
        <v>0</v>
      </c>
      <c r="N367" s="969">
        <f>Import!L367</f>
        <v>0</v>
      </c>
      <c r="O367" s="63"/>
      <c r="P367" s="63"/>
      <c r="Q367" s="63"/>
      <c r="R367" s="63"/>
      <c r="S367" s="63"/>
      <c r="T367" s="63"/>
      <c r="U367" s="63"/>
      <c r="V367" s="63"/>
    </row>
    <row r="368" spans="2:22" ht="15" customHeight="1">
      <c r="B368" s="1237" t="str">
        <f t="shared" si="10"/>
        <v/>
      </c>
      <c r="C368" s="598">
        <f>'Og s3a'!C370</f>
        <v>0</v>
      </c>
      <c r="D368" s="599">
        <f>'Og s3a'!F370</f>
        <v>0</v>
      </c>
      <c r="E368" s="562">
        <f>'Pak3 s3'!E368</f>
        <v>0</v>
      </c>
      <c r="F368" s="1218">
        <f>'Pak3 s3'!F368</f>
        <v>0</v>
      </c>
      <c r="G368" s="562">
        <f>'Pak3 s3'!G368</f>
        <v>0</v>
      </c>
      <c r="H368" s="1236" t="str">
        <f t="shared" si="11"/>
        <v/>
      </c>
      <c r="I368" s="594"/>
      <c r="J368" s="55"/>
      <c r="K368" s="502">
        <f>'Og s3a'!G370</f>
        <v>0</v>
      </c>
      <c r="L368" s="563">
        <f>'Og s3a'!D370</f>
        <v>0</v>
      </c>
      <c r="M368" s="968">
        <f>Import!K368</f>
        <v>0</v>
      </c>
      <c r="N368" s="969">
        <f>Import!L368</f>
        <v>0</v>
      </c>
      <c r="O368" s="63"/>
      <c r="P368" s="63"/>
      <c r="Q368" s="63"/>
      <c r="R368" s="63"/>
      <c r="S368" s="63"/>
      <c r="T368" s="63"/>
      <c r="U368" s="63"/>
      <c r="V368" s="63"/>
    </row>
    <row r="369" spans="2:22" ht="15" customHeight="1">
      <c r="B369" s="1237" t="str">
        <f t="shared" si="10"/>
        <v/>
      </c>
      <c r="C369" s="598">
        <f>'Og s3a'!C371</f>
        <v>0</v>
      </c>
      <c r="D369" s="599">
        <f>'Og s3a'!F371</f>
        <v>0</v>
      </c>
      <c r="E369" s="562">
        <f>'Pak3 s3'!E369</f>
        <v>0</v>
      </c>
      <c r="F369" s="1218">
        <f>'Pak3 s3'!F369</f>
        <v>0</v>
      </c>
      <c r="G369" s="562">
        <f>'Pak3 s3'!G369</f>
        <v>0</v>
      </c>
      <c r="H369" s="1236" t="str">
        <f t="shared" si="11"/>
        <v/>
      </c>
      <c r="I369" s="594"/>
      <c r="J369" s="55"/>
      <c r="K369" s="502">
        <f>'Og s3a'!G371</f>
        <v>0</v>
      </c>
      <c r="L369" s="563">
        <f>'Og s3a'!D371</f>
        <v>0</v>
      </c>
      <c r="M369" s="968">
        <f>Import!K369</f>
        <v>0</v>
      </c>
      <c r="N369" s="969">
        <f>Import!L369</f>
        <v>0</v>
      </c>
      <c r="O369" s="63"/>
      <c r="P369" s="63"/>
      <c r="Q369" s="63"/>
      <c r="R369" s="63"/>
      <c r="S369" s="63"/>
      <c r="T369" s="63"/>
      <c r="U369" s="63"/>
      <c r="V369" s="63"/>
    </row>
    <row r="370" spans="2:22" ht="15" customHeight="1">
      <c r="B370" s="1237" t="str">
        <f t="shared" si="10"/>
        <v/>
      </c>
      <c r="C370" s="598">
        <f>'Og s3a'!C372</f>
        <v>0</v>
      </c>
      <c r="D370" s="599">
        <f>'Og s3a'!F372</f>
        <v>0</v>
      </c>
      <c r="E370" s="562">
        <f>'Pak3 s3'!E370</f>
        <v>0</v>
      </c>
      <c r="F370" s="1218">
        <f>'Pak3 s3'!F370</f>
        <v>0</v>
      </c>
      <c r="G370" s="562">
        <f>'Pak3 s3'!G370</f>
        <v>0</v>
      </c>
      <c r="H370" s="1236" t="str">
        <f t="shared" si="11"/>
        <v/>
      </c>
      <c r="I370" s="594"/>
      <c r="J370" s="55"/>
      <c r="K370" s="502">
        <f>'Og s3a'!G372</f>
        <v>0</v>
      </c>
      <c r="L370" s="563">
        <f>'Og s3a'!D372</f>
        <v>0</v>
      </c>
      <c r="M370" s="968">
        <f>Import!K370</f>
        <v>0</v>
      </c>
      <c r="N370" s="969">
        <f>Import!L370</f>
        <v>0</v>
      </c>
      <c r="O370" s="63"/>
      <c r="P370" s="63"/>
      <c r="Q370" s="63"/>
      <c r="R370" s="63"/>
      <c r="S370" s="63"/>
      <c r="T370" s="63"/>
      <c r="U370" s="63"/>
      <c r="V370" s="63"/>
    </row>
    <row r="371" spans="2:22" ht="15" customHeight="1">
      <c r="B371" s="1237" t="str">
        <f t="shared" si="10"/>
        <v/>
      </c>
      <c r="C371" s="598">
        <f>'Og s3a'!C373</f>
        <v>0</v>
      </c>
      <c r="D371" s="599">
        <f>'Og s3a'!F373</f>
        <v>0</v>
      </c>
      <c r="E371" s="562">
        <f>'Pak3 s3'!E371</f>
        <v>0</v>
      </c>
      <c r="F371" s="1218">
        <f>'Pak3 s3'!F371</f>
        <v>0</v>
      </c>
      <c r="G371" s="562">
        <f>'Pak3 s3'!G371</f>
        <v>0</v>
      </c>
      <c r="H371" s="1236" t="str">
        <f t="shared" si="11"/>
        <v/>
      </c>
      <c r="I371" s="594"/>
      <c r="J371" s="55"/>
      <c r="K371" s="502">
        <f>'Og s3a'!G373</f>
        <v>0</v>
      </c>
      <c r="L371" s="563">
        <f>'Og s3a'!D373</f>
        <v>0</v>
      </c>
      <c r="M371" s="968">
        <f>Import!K371</f>
        <v>0</v>
      </c>
      <c r="N371" s="969">
        <f>Import!L371</f>
        <v>0</v>
      </c>
      <c r="O371" s="63"/>
      <c r="P371" s="63"/>
      <c r="Q371" s="63"/>
      <c r="R371" s="63"/>
      <c r="S371" s="63"/>
      <c r="T371" s="63"/>
      <c r="U371" s="63"/>
      <c r="V371" s="63"/>
    </row>
    <row r="372" spans="2:22" ht="15" customHeight="1">
      <c r="B372" s="1237" t="str">
        <f t="shared" si="10"/>
        <v/>
      </c>
      <c r="C372" s="598">
        <f>'Og s3a'!C374</f>
        <v>0</v>
      </c>
      <c r="D372" s="599">
        <f>'Og s3a'!F374</f>
        <v>0</v>
      </c>
      <c r="E372" s="562">
        <f>'Pak3 s3'!E372</f>
        <v>0</v>
      </c>
      <c r="F372" s="1218">
        <f>'Pak3 s3'!F372</f>
        <v>0</v>
      </c>
      <c r="G372" s="562">
        <f>'Pak3 s3'!G372</f>
        <v>0</v>
      </c>
      <c r="H372" s="1236" t="str">
        <f t="shared" si="11"/>
        <v/>
      </c>
      <c r="I372" s="594"/>
      <c r="J372" s="55"/>
      <c r="K372" s="502">
        <f>'Og s3a'!G374</f>
        <v>0</v>
      </c>
      <c r="L372" s="563">
        <f>'Og s3a'!D374</f>
        <v>0</v>
      </c>
      <c r="M372" s="968">
        <f>Import!K372</f>
        <v>0</v>
      </c>
      <c r="N372" s="969">
        <f>Import!L372</f>
        <v>0</v>
      </c>
      <c r="O372" s="63"/>
      <c r="P372" s="63"/>
      <c r="Q372" s="63"/>
      <c r="R372" s="63"/>
      <c r="S372" s="63"/>
      <c r="T372" s="63"/>
      <c r="U372" s="63"/>
      <c r="V372" s="63"/>
    </row>
    <row r="373" spans="2:22" ht="15" customHeight="1">
      <c r="B373" s="1237" t="str">
        <f t="shared" si="10"/>
        <v/>
      </c>
      <c r="C373" s="598">
        <f>'Og s3a'!C375</f>
        <v>0</v>
      </c>
      <c r="D373" s="599">
        <f>'Og s3a'!F375</f>
        <v>0</v>
      </c>
      <c r="E373" s="562">
        <f>'Pak3 s3'!E373</f>
        <v>0</v>
      </c>
      <c r="F373" s="1218">
        <f>'Pak3 s3'!F373</f>
        <v>0</v>
      </c>
      <c r="G373" s="562">
        <f>'Pak3 s3'!G373</f>
        <v>0</v>
      </c>
      <c r="H373" s="1236" t="str">
        <f t="shared" si="11"/>
        <v/>
      </c>
      <c r="I373" s="594"/>
      <c r="J373" s="55"/>
      <c r="K373" s="502">
        <f>'Og s3a'!G375</f>
        <v>0</v>
      </c>
      <c r="L373" s="563">
        <f>'Og s3a'!D375</f>
        <v>0</v>
      </c>
      <c r="M373" s="968">
        <f>Import!K373</f>
        <v>0</v>
      </c>
      <c r="N373" s="969">
        <f>Import!L373</f>
        <v>0</v>
      </c>
      <c r="O373" s="63"/>
      <c r="P373" s="63"/>
      <c r="Q373" s="63"/>
      <c r="R373" s="63"/>
      <c r="S373" s="63"/>
      <c r="T373" s="63"/>
      <c r="U373" s="63"/>
      <c r="V373" s="63"/>
    </row>
    <row r="374" spans="2:22" ht="15" customHeight="1">
      <c r="B374" s="1237" t="str">
        <f t="shared" si="10"/>
        <v/>
      </c>
      <c r="C374" s="598">
        <f>'Og s3a'!C376</f>
        <v>0</v>
      </c>
      <c r="D374" s="599">
        <f>'Og s3a'!F376</f>
        <v>0</v>
      </c>
      <c r="E374" s="562">
        <f>'Pak3 s3'!E374</f>
        <v>0</v>
      </c>
      <c r="F374" s="1218">
        <f>'Pak3 s3'!F374</f>
        <v>0</v>
      </c>
      <c r="G374" s="562">
        <f>'Pak3 s3'!G374</f>
        <v>0</v>
      </c>
      <c r="H374" s="1236" t="str">
        <f t="shared" si="11"/>
        <v/>
      </c>
      <c r="I374" s="594"/>
      <c r="J374" s="55"/>
      <c r="K374" s="502">
        <f>'Og s3a'!G376</f>
        <v>0</v>
      </c>
      <c r="L374" s="563">
        <f>'Og s3a'!D376</f>
        <v>0</v>
      </c>
      <c r="M374" s="968">
        <f>Import!K374</f>
        <v>0</v>
      </c>
      <c r="N374" s="969">
        <f>Import!L374</f>
        <v>0</v>
      </c>
      <c r="O374" s="63"/>
      <c r="P374" s="63"/>
      <c r="Q374" s="63"/>
      <c r="R374" s="63"/>
      <c r="S374" s="63"/>
      <c r="T374" s="63"/>
      <c r="U374" s="63"/>
      <c r="V374" s="63"/>
    </row>
    <row r="375" spans="2:22" ht="15" customHeight="1">
      <c r="B375" s="1237" t="str">
        <f t="shared" si="10"/>
        <v/>
      </c>
      <c r="C375" s="598">
        <f>'Og s3a'!C377</f>
        <v>0</v>
      </c>
      <c r="D375" s="599">
        <f>'Og s3a'!F377</f>
        <v>0</v>
      </c>
      <c r="E375" s="562">
        <f>'Pak3 s3'!E375</f>
        <v>0</v>
      </c>
      <c r="F375" s="1218">
        <f>'Pak3 s3'!F375</f>
        <v>0</v>
      </c>
      <c r="G375" s="562">
        <f>'Pak3 s3'!G375</f>
        <v>0</v>
      </c>
      <c r="H375" s="1236" t="str">
        <f t="shared" si="11"/>
        <v/>
      </c>
      <c r="I375" s="594"/>
      <c r="J375" s="55"/>
      <c r="K375" s="502">
        <f>'Og s3a'!G377</f>
        <v>0</v>
      </c>
      <c r="L375" s="563">
        <f>'Og s3a'!D377</f>
        <v>0</v>
      </c>
      <c r="M375" s="968">
        <f>Import!K375</f>
        <v>0</v>
      </c>
      <c r="N375" s="969">
        <f>Import!L375</f>
        <v>0</v>
      </c>
      <c r="O375" s="63"/>
      <c r="P375" s="63"/>
      <c r="Q375" s="63"/>
      <c r="R375" s="63"/>
      <c r="S375" s="63"/>
      <c r="T375" s="63"/>
      <c r="U375" s="63"/>
      <c r="V375" s="63"/>
    </row>
    <row r="376" spans="2:22" ht="15" customHeight="1">
      <c r="B376" s="1237" t="str">
        <f t="shared" si="10"/>
        <v/>
      </c>
      <c r="C376" s="598">
        <f>'Og s3a'!C378</f>
        <v>0</v>
      </c>
      <c r="D376" s="599">
        <f>'Og s3a'!F378</f>
        <v>0</v>
      </c>
      <c r="E376" s="562">
        <f>'Pak3 s3'!E376</f>
        <v>0</v>
      </c>
      <c r="F376" s="1218">
        <f>'Pak3 s3'!F376</f>
        <v>0</v>
      </c>
      <c r="G376" s="562">
        <f>'Pak3 s3'!G376</f>
        <v>0</v>
      </c>
      <c r="H376" s="1236" t="str">
        <f t="shared" si="11"/>
        <v/>
      </c>
      <c r="I376" s="594"/>
      <c r="J376" s="55"/>
      <c r="K376" s="502">
        <f>'Og s3a'!G378</f>
        <v>0</v>
      </c>
      <c r="L376" s="563">
        <f>'Og s3a'!D378</f>
        <v>0</v>
      </c>
      <c r="M376" s="968">
        <f>Import!K376</f>
        <v>0</v>
      </c>
      <c r="N376" s="969">
        <f>Import!L376</f>
        <v>0</v>
      </c>
      <c r="O376" s="63"/>
      <c r="P376" s="63"/>
      <c r="Q376" s="63"/>
      <c r="R376" s="63"/>
      <c r="S376" s="63"/>
      <c r="T376" s="63"/>
      <c r="U376" s="63"/>
      <c r="V376" s="63"/>
    </row>
    <row r="377" spans="2:22" ht="15" customHeight="1">
      <c r="B377" s="1237" t="str">
        <f t="shared" si="10"/>
        <v/>
      </c>
      <c r="C377" s="598">
        <f>'Og s3a'!C379</f>
        <v>0</v>
      </c>
      <c r="D377" s="599">
        <f>'Og s3a'!F379</f>
        <v>0</v>
      </c>
      <c r="E377" s="562">
        <f>'Pak3 s3'!E377</f>
        <v>0</v>
      </c>
      <c r="F377" s="1218">
        <f>'Pak3 s3'!F377</f>
        <v>0</v>
      </c>
      <c r="G377" s="562">
        <f>'Pak3 s3'!G377</f>
        <v>0</v>
      </c>
      <c r="H377" s="1236" t="str">
        <f t="shared" si="11"/>
        <v/>
      </c>
      <c r="I377" s="594"/>
      <c r="J377" s="55"/>
      <c r="K377" s="502">
        <f>'Og s3a'!G379</f>
        <v>0</v>
      </c>
      <c r="L377" s="563">
        <f>'Og s3a'!D379</f>
        <v>0</v>
      </c>
      <c r="M377" s="968">
        <f>Import!K377</f>
        <v>0</v>
      </c>
      <c r="N377" s="969">
        <f>Import!L377</f>
        <v>0</v>
      </c>
      <c r="O377" s="63"/>
      <c r="P377" s="63"/>
      <c r="Q377" s="63"/>
      <c r="R377" s="63"/>
      <c r="S377" s="63"/>
      <c r="T377" s="63"/>
      <c r="U377" s="63"/>
      <c r="V377" s="63"/>
    </row>
    <row r="378" spans="2:22" ht="15" customHeight="1">
      <c r="B378" s="1237" t="str">
        <f t="shared" si="10"/>
        <v/>
      </c>
      <c r="C378" s="598">
        <f>'Og s3a'!C380</f>
        <v>0</v>
      </c>
      <c r="D378" s="599">
        <f>'Og s3a'!F380</f>
        <v>0</v>
      </c>
      <c r="E378" s="562">
        <f>'Pak3 s3'!E378</f>
        <v>0</v>
      </c>
      <c r="F378" s="1218">
        <f>'Pak3 s3'!F378</f>
        <v>0</v>
      </c>
      <c r="G378" s="562">
        <f>'Pak3 s3'!G378</f>
        <v>0</v>
      </c>
      <c r="H378" s="1236" t="str">
        <f t="shared" si="11"/>
        <v/>
      </c>
      <c r="I378" s="594"/>
      <c r="J378" s="55"/>
      <c r="K378" s="502">
        <f>'Og s3a'!G380</f>
        <v>0</v>
      </c>
      <c r="L378" s="563">
        <f>'Og s3a'!D380</f>
        <v>0</v>
      </c>
      <c r="M378" s="968">
        <f>Import!K378</f>
        <v>0</v>
      </c>
      <c r="N378" s="969">
        <f>Import!L378</f>
        <v>0</v>
      </c>
      <c r="O378" s="63"/>
      <c r="P378" s="63"/>
      <c r="Q378" s="63"/>
      <c r="R378" s="63"/>
      <c r="S378" s="63"/>
      <c r="T378" s="63"/>
      <c r="U378" s="63"/>
      <c r="V378" s="63"/>
    </row>
    <row r="379" spans="2:22" ht="15" customHeight="1">
      <c r="B379" s="1237" t="str">
        <f t="shared" si="10"/>
        <v/>
      </c>
      <c r="C379" s="598">
        <f>'Og s3a'!C381</f>
        <v>0</v>
      </c>
      <c r="D379" s="599">
        <f>'Og s3a'!F381</f>
        <v>0</v>
      </c>
      <c r="E379" s="562">
        <f>'Pak3 s3'!E379</f>
        <v>0</v>
      </c>
      <c r="F379" s="1218">
        <f>'Pak3 s3'!F379</f>
        <v>0</v>
      </c>
      <c r="G379" s="562">
        <f>'Pak3 s3'!G379</f>
        <v>0</v>
      </c>
      <c r="H379" s="1236" t="str">
        <f t="shared" si="11"/>
        <v/>
      </c>
      <c r="I379" s="594"/>
      <c r="J379" s="55"/>
      <c r="K379" s="502">
        <f>'Og s3a'!G381</f>
        <v>0</v>
      </c>
      <c r="L379" s="563">
        <f>'Og s3a'!D381</f>
        <v>0</v>
      </c>
      <c r="M379" s="968">
        <f>Import!K379</f>
        <v>0</v>
      </c>
      <c r="N379" s="969">
        <f>Import!L379</f>
        <v>0</v>
      </c>
      <c r="O379" s="63"/>
      <c r="P379" s="63"/>
      <c r="Q379" s="63"/>
      <c r="R379" s="63"/>
      <c r="S379" s="63"/>
      <c r="T379" s="63"/>
      <c r="U379" s="63"/>
      <c r="V379" s="63"/>
    </row>
    <row r="380" spans="2:22" ht="15" customHeight="1">
      <c r="B380" s="1237" t="str">
        <f t="shared" si="10"/>
        <v/>
      </c>
      <c r="C380" s="598">
        <f>'Og s3a'!C382</f>
        <v>0</v>
      </c>
      <c r="D380" s="599">
        <f>'Og s3a'!F382</f>
        <v>0</v>
      </c>
      <c r="E380" s="562">
        <f>'Pak3 s3'!E380</f>
        <v>0</v>
      </c>
      <c r="F380" s="1218">
        <f>'Pak3 s3'!F380</f>
        <v>0</v>
      </c>
      <c r="G380" s="562">
        <f>'Pak3 s3'!G380</f>
        <v>0</v>
      </c>
      <c r="H380" s="1236" t="str">
        <f t="shared" si="11"/>
        <v/>
      </c>
      <c r="I380" s="594"/>
      <c r="J380" s="55"/>
      <c r="K380" s="502">
        <f>'Og s3a'!G382</f>
        <v>0</v>
      </c>
      <c r="L380" s="563">
        <f>'Og s3a'!D382</f>
        <v>0</v>
      </c>
      <c r="M380" s="968">
        <f>Import!K380</f>
        <v>0</v>
      </c>
      <c r="N380" s="969">
        <f>Import!L380</f>
        <v>0</v>
      </c>
      <c r="O380" s="63"/>
      <c r="P380" s="63"/>
      <c r="Q380" s="63"/>
      <c r="R380" s="63"/>
      <c r="S380" s="63"/>
      <c r="T380" s="63"/>
      <c r="U380" s="63"/>
      <c r="V380" s="63"/>
    </row>
    <row r="381" spans="2:22" ht="15" customHeight="1">
      <c r="B381" s="1237" t="str">
        <f t="shared" si="10"/>
        <v/>
      </c>
      <c r="C381" s="598">
        <f>'Og s3a'!C383</f>
        <v>0</v>
      </c>
      <c r="D381" s="599">
        <f>'Og s3a'!F383</f>
        <v>0</v>
      </c>
      <c r="E381" s="562">
        <f>'Pak3 s3'!E381</f>
        <v>0</v>
      </c>
      <c r="F381" s="1218">
        <f>'Pak3 s3'!F381</f>
        <v>0</v>
      </c>
      <c r="G381" s="562">
        <f>'Pak3 s3'!G381</f>
        <v>0</v>
      </c>
      <c r="H381" s="1236" t="str">
        <f t="shared" si="11"/>
        <v/>
      </c>
      <c r="I381" s="594"/>
      <c r="J381" s="55"/>
      <c r="K381" s="502">
        <f>'Og s3a'!G383</f>
        <v>0</v>
      </c>
      <c r="L381" s="563">
        <f>'Og s3a'!D383</f>
        <v>0</v>
      </c>
      <c r="M381" s="968">
        <f>Import!K381</f>
        <v>0</v>
      </c>
      <c r="N381" s="969">
        <f>Import!L381</f>
        <v>0</v>
      </c>
      <c r="O381" s="63"/>
      <c r="P381" s="63"/>
      <c r="Q381" s="63"/>
      <c r="R381" s="63"/>
      <c r="S381" s="63"/>
      <c r="T381" s="63"/>
      <c r="U381" s="63"/>
      <c r="V381" s="63"/>
    </row>
    <row r="382" spans="2:22" ht="15" customHeight="1">
      <c r="B382" s="1237" t="str">
        <f t="shared" si="10"/>
        <v/>
      </c>
      <c r="C382" s="598">
        <f>'Og s3a'!C384</f>
        <v>0</v>
      </c>
      <c r="D382" s="599">
        <f>'Og s3a'!F384</f>
        <v>0</v>
      </c>
      <c r="E382" s="562">
        <f>'Pak3 s3'!E382</f>
        <v>0</v>
      </c>
      <c r="F382" s="1218">
        <f>'Pak3 s3'!F382</f>
        <v>0</v>
      </c>
      <c r="G382" s="562">
        <f>'Pak3 s3'!G382</f>
        <v>0</v>
      </c>
      <c r="H382" s="1236" t="str">
        <f t="shared" si="11"/>
        <v/>
      </c>
      <c r="I382" s="594"/>
      <c r="J382" s="55"/>
      <c r="K382" s="502">
        <f>'Og s3a'!G384</f>
        <v>0</v>
      </c>
      <c r="L382" s="563">
        <f>'Og s3a'!D384</f>
        <v>0</v>
      </c>
      <c r="M382" s="968">
        <f>Import!K382</f>
        <v>0</v>
      </c>
      <c r="N382" s="969">
        <f>Import!L382</f>
        <v>0</v>
      </c>
      <c r="O382" s="63"/>
      <c r="P382" s="63"/>
      <c r="Q382" s="63"/>
      <c r="R382" s="63"/>
      <c r="S382" s="63"/>
      <c r="T382" s="63"/>
      <c r="U382" s="63"/>
      <c r="V382" s="63"/>
    </row>
    <row r="383" spans="2:22" ht="15" customHeight="1">
      <c r="B383" s="1237" t="str">
        <f t="shared" si="10"/>
        <v/>
      </c>
      <c r="C383" s="598">
        <f>'Og s3a'!C385</f>
        <v>0</v>
      </c>
      <c r="D383" s="599">
        <f>'Og s3a'!F385</f>
        <v>0</v>
      </c>
      <c r="E383" s="562">
        <f>'Pak3 s3'!E383</f>
        <v>0</v>
      </c>
      <c r="F383" s="1218">
        <f>'Pak3 s3'!F383</f>
        <v>0</v>
      </c>
      <c r="G383" s="562">
        <f>'Pak3 s3'!G383</f>
        <v>0</v>
      </c>
      <c r="H383" s="1236" t="str">
        <f t="shared" si="11"/>
        <v/>
      </c>
      <c r="I383" s="594"/>
      <c r="J383" s="55"/>
      <c r="K383" s="502">
        <f>'Og s3a'!G385</f>
        <v>0</v>
      </c>
      <c r="L383" s="563">
        <f>'Og s3a'!D385</f>
        <v>0</v>
      </c>
      <c r="M383" s="968">
        <f>Import!K383</f>
        <v>0</v>
      </c>
      <c r="N383" s="969">
        <f>Import!L383</f>
        <v>0</v>
      </c>
      <c r="O383" s="63"/>
      <c r="P383" s="63"/>
      <c r="Q383" s="63"/>
      <c r="R383" s="63"/>
      <c r="S383" s="63"/>
      <c r="T383" s="63"/>
      <c r="U383" s="63"/>
      <c r="V383" s="63"/>
    </row>
    <row r="384" spans="2:22" ht="15" customHeight="1">
      <c r="B384" s="1237" t="str">
        <f t="shared" si="10"/>
        <v/>
      </c>
      <c r="C384" s="598">
        <f>'Og s3a'!C386</f>
        <v>0</v>
      </c>
      <c r="D384" s="599">
        <f>'Og s3a'!F386</f>
        <v>0</v>
      </c>
      <c r="E384" s="562">
        <f>'Pak3 s3'!E384</f>
        <v>0</v>
      </c>
      <c r="F384" s="1218">
        <f>'Pak3 s3'!F384</f>
        <v>0</v>
      </c>
      <c r="G384" s="562">
        <f>'Pak3 s3'!G384</f>
        <v>0</v>
      </c>
      <c r="H384" s="1236" t="str">
        <f t="shared" si="11"/>
        <v/>
      </c>
      <c r="I384" s="594"/>
      <c r="J384" s="55"/>
      <c r="K384" s="502">
        <f>'Og s3a'!G386</f>
        <v>0</v>
      </c>
      <c r="L384" s="563">
        <f>'Og s3a'!D386</f>
        <v>0</v>
      </c>
      <c r="M384" s="968">
        <f>Import!K384</f>
        <v>0</v>
      </c>
      <c r="N384" s="969">
        <f>Import!L384</f>
        <v>0</v>
      </c>
      <c r="O384" s="63"/>
      <c r="P384" s="63"/>
      <c r="Q384" s="63"/>
      <c r="R384" s="63"/>
      <c r="S384" s="63"/>
      <c r="T384" s="63"/>
      <c r="U384" s="63"/>
      <c r="V384" s="63"/>
    </row>
    <row r="385" spans="2:22" ht="15" customHeight="1">
      <c r="B385" s="1237" t="str">
        <f t="shared" si="10"/>
        <v/>
      </c>
      <c r="C385" s="598">
        <f>'Og s3a'!C387</f>
        <v>0</v>
      </c>
      <c r="D385" s="599">
        <f>'Og s3a'!F387</f>
        <v>0</v>
      </c>
      <c r="E385" s="562">
        <f>'Pak3 s3'!E385</f>
        <v>0</v>
      </c>
      <c r="F385" s="1218">
        <f>'Pak3 s3'!F385</f>
        <v>0</v>
      </c>
      <c r="G385" s="562">
        <f>'Pak3 s3'!G385</f>
        <v>0</v>
      </c>
      <c r="H385" s="1236" t="str">
        <f t="shared" si="11"/>
        <v/>
      </c>
      <c r="I385" s="594"/>
      <c r="J385" s="55"/>
      <c r="K385" s="502">
        <f>'Og s3a'!G387</f>
        <v>0</v>
      </c>
      <c r="L385" s="563">
        <f>'Og s3a'!D387</f>
        <v>0</v>
      </c>
      <c r="M385" s="968">
        <f>Import!K385</f>
        <v>0</v>
      </c>
      <c r="N385" s="969">
        <f>Import!L385</f>
        <v>0</v>
      </c>
      <c r="O385" s="63"/>
      <c r="P385" s="63"/>
      <c r="Q385" s="63"/>
      <c r="R385" s="63"/>
      <c r="S385" s="63"/>
      <c r="T385" s="63"/>
      <c r="U385" s="63"/>
      <c r="V385" s="63"/>
    </row>
    <row r="386" spans="2:22" ht="15" customHeight="1">
      <c r="B386" s="1237" t="str">
        <f t="shared" si="10"/>
        <v/>
      </c>
      <c r="C386" s="598">
        <f>'Og s3a'!C388</f>
        <v>0</v>
      </c>
      <c r="D386" s="599">
        <f>'Og s3a'!F388</f>
        <v>0</v>
      </c>
      <c r="E386" s="562">
        <f>'Pak3 s3'!E386</f>
        <v>0</v>
      </c>
      <c r="F386" s="1218">
        <f>'Pak3 s3'!F386</f>
        <v>0</v>
      </c>
      <c r="G386" s="562">
        <f>'Pak3 s3'!G386</f>
        <v>0</v>
      </c>
      <c r="H386" s="1236" t="str">
        <f t="shared" si="11"/>
        <v/>
      </c>
      <c r="I386" s="594"/>
      <c r="J386" s="55"/>
      <c r="K386" s="502">
        <f>'Og s3a'!G388</f>
        <v>0</v>
      </c>
      <c r="L386" s="563">
        <f>'Og s3a'!D388</f>
        <v>0</v>
      </c>
      <c r="M386" s="968">
        <f>Import!K386</f>
        <v>0</v>
      </c>
      <c r="N386" s="969">
        <f>Import!L386</f>
        <v>0</v>
      </c>
      <c r="O386" s="63"/>
      <c r="P386" s="63"/>
      <c r="Q386" s="63"/>
      <c r="R386" s="63"/>
      <c r="S386" s="63"/>
      <c r="T386" s="63"/>
      <c r="U386" s="63"/>
      <c r="V386" s="63"/>
    </row>
    <row r="387" spans="2:22" ht="15" customHeight="1">
      <c r="B387" s="1237" t="str">
        <f t="shared" si="10"/>
        <v/>
      </c>
      <c r="C387" s="598">
        <f>'Og s3a'!C389</f>
        <v>0</v>
      </c>
      <c r="D387" s="599">
        <f>'Og s3a'!F389</f>
        <v>0</v>
      </c>
      <c r="E387" s="562">
        <f>'Pak3 s3'!E387</f>
        <v>0</v>
      </c>
      <c r="F387" s="1218">
        <f>'Pak3 s3'!F387</f>
        <v>0</v>
      </c>
      <c r="G387" s="562">
        <f>'Pak3 s3'!G387</f>
        <v>0</v>
      </c>
      <c r="H387" s="1236" t="str">
        <f t="shared" si="11"/>
        <v/>
      </c>
      <c r="I387" s="594"/>
      <c r="J387" s="55"/>
      <c r="K387" s="502">
        <f>'Og s3a'!G389</f>
        <v>0</v>
      </c>
      <c r="L387" s="563">
        <f>'Og s3a'!D389</f>
        <v>0</v>
      </c>
      <c r="M387" s="968">
        <f>Import!K387</f>
        <v>0</v>
      </c>
      <c r="N387" s="969">
        <f>Import!L387</f>
        <v>0</v>
      </c>
      <c r="O387" s="63"/>
      <c r="P387" s="63"/>
      <c r="Q387" s="63"/>
      <c r="R387" s="63"/>
      <c r="S387" s="63"/>
      <c r="T387" s="63"/>
      <c r="U387" s="63"/>
      <c r="V387" s="63"/>
    </row>
    <row r="388" spans="2:22" ht="15" customHeight="1">
      <c r="B388" s="1237" t="str">
        <f t="shared" si="10"/>
        <v/>
      </c>
      <c r="C388" s="598">
        <f>'Og s3a'!C390</f>
        <v>0</v>
      </c>
      <c r="D388" s="599">
        <f>'Og s3a'!F390</f>
        <v>0</v>
      </c>
      <c r="E388" s="562">
        <f>'Pak3 s3'!E388</f>
        <v>0</v>
      </c>
      <c r="F388" s="1218">
        <f>'Pak3 s3'!F388</f>
        <v>0</v>
      </c>
      <c r="G388" s="562">
        <f>'Pak3 s3'!G388</f>
        <v>0</v>
      </c>
      <c r="H388" s="1236" t="str">
        <f t="shared" si="11"/>
        <v/>
      </c>
      <c r="I388" s="594"/>
      <c r="J388" s="55"/>
      <c r="K388" s="502">
        <f>'Og s3a'!G390</f>
        <v>0</v>
      </c>
      <c r="L388" s="563">
        <f>'Og s3a'!D390</f>
        <v>0</v>
      </c>
      <c r="M388" s="968">
        <f>Import!K388</f>
        <v>0</v>
      </c>
      <c r="N388" s="969">
        <f>Import!L388</f>
        <v>0</v>
      </c>
      <c r="O388" s="63"/>
      <c r="P388" s="63"/>
      <c r="Q388" s="63"/>
      <c r="R388" s="63"/>
      <c r="S388" s="63"/>
      <c r="T388" s="63"/>
      <c r="U388" s="63"/>
      <c r="V388" s="63"/>
    </row>
    <row r="389" spans="2:22" ht="15" customHeight="1">
      <c r="B389" s="1237" t="str">
        <f t="shared" ref="B389:B395" si="12">IF(D389&gt;0,"Wypełnione","")</f>
        <v/>
      </c>
      <c r="C389" s="598">
        <f>'Og s3a'!C391</f>
        <v>0</v>
      </c>
      <c r="D389" s="599">
        <f>'Og s3a'!F391</f>
        <v>0</v>
      </c>
      <c r="E389" s="562">
        <f>'Pak3 s3'!E389</f>
        <v>0</v>
      </c>
      <c r="F389" s="1218">
        <f>'Pak3 s3'!F389</f>
        <v>0</v>
      </c>
      <c r="G389" s="562">
        <f>'Pak3 s3'!G389</f>
        <v>0</v>
      </c>
      <c r="H389" s="1236" t="str">
        <f t="shared" ref="H389:H395" si="13">IF(AND(M389=0,N389=0),"",IF(AND(M389&gt;0,N389=0),M389,IF(AND(M389=0,N389&gt;0),N389,IF(AND(M389&gt;0,N389&gt;0),"Pak. 4 i 5 jednocześnie?"))))</f>
        <v/>
      </c>
      <c r="I389" s="594"/>
      <c r="J389" s="55"/>
      <c r="K389" s="502">
        <f>'Og s3a'!G391</f>
        <v>0</v>
      </c>
      <c r="L389" s="563">
        <f>'Og s3a'!D391</f>
        <v>0</v>
      </c>
      <c r="M389" s="968">
        <f>Import!K389</f>
        <v>0</v>
      </c>
      <c r="N389" s="969">
        <f>Import!L389</f>
        <v>0</v>
      </c>
      <c r="O389" s="63"/>
      <c r="P389" s="63"/>
      <c r="Q389" s="63"/>
      <c r="R389" s="63"/>
      <c r="S389" s="63"/>
      <c r="T389" s="63"/>
      <c r="U389" s="63"/>
      <c r="V389" s="63"/>
    </row>
    <row r="390" spans="2:22" ht="15" customHeight="1">
      <c r="B390" s="1237" t="str">
        <f t="shared" si="12"/>
        <v/>
      </c>
      <c r="C390" s="598">
        <f>'Og s3a'!C392</f>
        <v>0</v>
      </c>
      <c r="D390" s="599">
        <f>'Og s3a'!F392</f>
        <v>0</v>
      </c>
      <c r="E390" s="562">
        <f>'Pak3 s3'!E390</f>
        <v>0</v>
      </c>
      <c r="F390" s="1218">
        <f>'Pak3 s3'!F390</f>
        <v>0</v>
      </c>
      <c r="G390" s="562">
        <f>'Pak3 s3'!G390</f>
        <v>0</v>
      </c>
      <c r="H390" s="1236" t="str">
        <f t="shared" si="13"/>
        <v/>
      </c>
      <c r="I390" s="594"/>
      <c r="J390" s="55"/>
      <c r="K390" s="502">
        <f>'Og s3a'!G392</f>
        <v>0</v>
      </c>
      <c r="L390" s="563">
        <f>'Og s3a'!D392</f>
        <v>0</v>
      </c>
      <c r="M390" s="968">
        <f>Import!K390</f>
        <v>0</v>
      </c>
      <c r="N390" s="969">
        <f>Import!L390</f>
        <v>0</v>
      </c>
      <c r="O390" s="63"/>
      <c r="P390" s="63"/>
      <c r="Q390" s="63"/>
      <c r="R390" s="63"/>
      <c r="S390" s="63"/>
      <c r="T390" s="63"/>
      <c r="U390" s="63"/>
      <c r="V390" s="63"/>
    </row>
    <row r="391" spans="2:22" ht="15" customHeight="1">
      <c r="B391" s="1237" t="str">
        <f t="shared" si="12"/>
        <v/>
      </c>
      <c r="C391" s="598">
        <f>'Og s3a'!C393</f>
        <v>0</v>
      </c>
      <c r="D391" s="599">
        <f>'Og s3a'!F393</f>
        <v>0</v>
      </c>
      <c r="E391" s="562">
        <f>'Pak3 s3'!E391</f>
        <v>0</v>
      </c>
      <c r="F391" s="1218">
        <f>'Pak3 s3'!F391</f>
        <v>0</v>
      </c>
      <c r="G391" s="562">
        <f>'Pak3 s3'!G391</f>
        <v>0</v>
      </c>
      <c r="H391" s="1236" t="str">
        <f t="shared" si="13"/>
        <v/>
      </c>
      <c r="I391" s="594"/>
      <c r="J391" s="55"/>
      <c r="K391" s="502">
        <f>'Og s3a'!G393</f>
        <v>0</v>
      </c>
      <c r="L391" s="563">
        <f>'Og s3a'!D393</f>
        <v>0</v>
      </c>
      <c r="M391" s="968">
        <f>Import!K391</f>
        <v>0</v>
      </c>
      <c r="N391" s="969">
        <f>Import!L391</f>
        <v>0</v>
      </c>
      <c r="O391" s="63"/>
      <c r="P391" s="63"/>
      <c r="Q391" s="63"/>
      <c r="R391" s="63"/>
      <c r="S391" s="63"/>
      <c r="T391" s="63"/>
      <c r="U391" s="63"/>
      <c r="V391" s="63"/>
    </row>
    <row r="392" spans="2:22" ht="15" customHeight="1">
      <c r="B392" s="1237" t="str">
        <f t="shared" si="12"/>
        <v/>
      </c>
      <c r="C392" s="598">
        <f>'Og s3a'!C394</f>
        <v>0</v>
      </c>
      <c r="D392" s="599">
        <f>'Og s3a'!F394</f>
        <v>0</v>
      </c>
      <c r="E392" s="562">
        <f>'Pak3 s3'!E392</f>
        <v>0</v>
      </c>
      <c r="F392" s="1218">
        <f>'Pak3 s3'!F392</f>
        <v>0</v>
      </c>
      <c r="G392" s="562">
        <f>'Pak3 s3'!G392</f>
        <v>0</v>
      </c>
      <c r="H392" s="1236" t="str">
        <f t="shared" si="13"/>
        <v/>
      </c>
      <c r="I392" s="594"/>
      <c r="J392" s="55"/>
      <c r="K392" s="502">
        <f>'Og s3a'!G394</f>
        <v>0</v>
      </c>
      <c r="L392" s="563">
        <f>'Og s3a'!D394</f>
        <v>0</v>
      </c>
      <c r="M392" s="968">
        <f>Import!K392</f>
        <v>0</v>
      </c>
      <c r="N392" s="969">
        <f>Import!L392</f>
        <v>0</v>
      </c>
      <c r="O392" s="63"/>
      <c r="P392" s="63"/>
      <c r="Q392" s="63"/>
      <c r="R392" s="63"/>
      <c r="S392" s="63"/>
      <c r="T392" s="63"/>
      <c r="U392" s="63"/>
      <c r="V392" s="63"/>
    </row>
    <row r="393" spans="2:22" ht="15" customHeight="1">
      <c r="B393" s="1237" t="str">
        <f t="shared" si="12"/>
        <v/>
      </c>
      <c r="C393" s="598">
        <f>'Og s3a'!C395</f>
        <v>0</v>
      </c>
      <c r="D393" s="599">
        <f>'Og s3a'!F395</f>
        <v>0</v>
      </c>
      <c r="E393" s="562">
        <f>'Pak3 s3'!E393</f>
        <v>0</v>
      </c>
      <c r="F393" s="1218">
        <f>'Pak3 s3'!F393</f>
        <v>0</v>
      </c>
      <c r="G393" s="562">
        <f>'Pak3 s3'!G393</f>
        <v>0</v>
      </c>
      <c r="H393" s="1236" t="str">
        <f t="shared" si="13"/>
        <v/>
      </c>
      <c r="I393" s="594"/>
      <c r="J393" s="55"/>
      <c r="K393" s="502">
        <f>'Og s3a'!G395</f>
        <v>0</v>
      </c>
      <c r="L393" s="563">
        <f>'Og s3a'!D395</f>
        <v>0</v>
      </c>
      <c r="M393" s="968">
        <f>Import!K393</f>
        <v>0</v>
      </c>
      <c r="N393" s="969">
        <f>Import!L393</f>
        <v>0</v>
      </c>
      <c r="O393" s="63"/>
      <c r="P393" s="63"/>
      <c r="Q393" s="63"/>
      <c r="R393" s="63"/>
      <c r="S393" s="63"/>
      <c r="T393" s="63"/>
      <c r="U393" s="63"/>
      <c r="V393" s="63"/>
    </row>
    <row r="394" spans="2:22" ht="15" customHeight="1">
      <c r="B394" s="1237" t="str">
        <f t="shared" si="12"/>
        <v/>
      </c>
      <c r="C394" s="598">
        <f>'Og s3a'!C396</f>
        <v>0</v>
      </c>
      <c r="D394" s="599">
        <f>'Og s3a'!F396</f>
        <v>0</v>
      </c>
      <c r="E394" s="562">
        <f>'Pak3 s3'!E394</f>
        <v>0</v>
      </c>
      <c r="F394" s="1218">
        <f>'Pak3 s3'!F394</f>
        <v>0</v>
      </c>
      <c r="G394" s="562">
        <f>'Pak3 s3'!G394</f>
        <v>0</v>
      </c>
      <c r="H394" s="1236" t="str">
        <f t="shared" si="13"/>
        <v/>
      </c>
      <c r="I394" s="594"/>
      <c r="J394" s="55"/>
      <c r="K394" s="502">
        <f>'Og s3a'!G396</f>
        <v>0</v>
      </c>
      <c r="L394" s="563">
        <f>'Og s3a'!D396</f>
        <v>0</v>
      </c>
      <c r="M394" s="968">
        <f>Import!K394</f>
        <v>0</v>
      </c>
      <c r="N394" s="969">
        <f>Import!L394</f>
        <v>0</v>
      </c>
      <c r="O394" s="63"/>
      <c r="P394" s="63"/>
      <c r="Q394" s="63"/>
      <c r="R394" s="63"/>
      <c r="S394" s="63"/>
      <c r="T394" s="63"/>
      <c r="U394" s="63"/>
      <c r="V394" s="63"/>
    </row>
    <row r="395" spans="2:22" ht="15" customHeight="1">
      <c r="B395" s="1237" t="str">
        <f t="shared" si="12"/>
        <v/>
      </c>
      <c r="C395" s="598">
        <f>'Og s3a'!C397</f>
        <v>0</v>
      </c>
      <c r="D395" s="599">
        <f>'Og s3a'!F397</f>
        <v>0</v>
      </c>
      <c r="E395" s="562">
        <f>'Pak3 s3'!E395</f>
        <v>0</v>
      </c>
      <c r="F395" s="1218">
        <f>'Pak3 s3'!F395</f>
        <v>0</v>
      </c>
      <c r="G395" s="562">
        <f>'Pak3 s3'!G395</f>
        <v>0</v>
      </c>
      <c r="H395" s="1236" t="str">
        <f t="shared" si="13"/>
        <v/>
      </c>
      <c r="I395" s="594"/>
      <c r="J395" s="55"/>
      <c r="K395" s="502">
        <f>'Og s3a'!G397</f>
        <v>0</v>
      </c>
      <c r="L395" s="563">
        <f>'Og s3a'!D397</f>
        <v>0</v>
      </c>
      <c r="M395" s="968">
        <f>Import!K395</f>
        <v>0</v>
      </c>
      <c r="N395" s="969">
        <f>Import!L395</f>
        <v>0</v>
      </c>
      <c r="O395" s="63"/>
      <c r="P395" s="63"/>
      <c r="Q395" s="63"/>
      <c r="R395" s="63"/>
      <c r="S395" s="63"/>
      <c r="T395" s="63"/>
      <c r="U395" s="63"/>
      <c r="V395" s="63"/>
    </row>
    <row r="396" spans="2:22" ht="5.25" customHeight="1">
      <c r="B396" s="1237" t="s">
        <v>56</v>
      </c>
      <c r="C396" s="55"/>
      <c r="D396" s="55"/>
      <c r="E396" s="600"/>
      <c r="F396" s="300"/>
      <c r="G396" s="600"/>
      <c r="H396" s="600"/>
      <c r="I396" s="600"/>
      <c r="J396" s="55"/>
      <c r="K396" s="63"/>
      <c r="L396" s="63"/>
      <c r="M396" s="968"/>
      <c r="N396" s="969"/>
      <c r="O396" s="63"/>
      <c r="P396" s="63"/>
      <c r="Q396" s="63"/>
      <c r="R396" s="63"/>
      <c r="S396" s="63"/>
      <c r="T396" s="63"/>
      <c r="U396" s="63"/>
      <c r="V396" s="63"/>
    </row>
    <row r="397" spans="2:22">
      <c r="B397" s="1238"/>
      <c r="C397" s="55"/>
      <c r="D397" s="55"/>
      <c r="E397" s="597"/>
      <c r="F397" s="55"/>
      <c r="G397" s="597"/>
      <c r="H397" s="597"/>
      <c r="I397" s="597"/>
      <c r="J397" s="55"/>
      <c r="K397" s="63"/>
      <c r="L397" s="63"/>
      <c r="O397" s="63"/>
      <c r="P397" s="63"/>
      <c r="Q397" s="63"/>
      <c r="R397" s="63"/>
      <c r="S397" s="63"/>
      <c r="T397" s="63"/>
      <c r="U397" s="63"/>
      <c r="V397" s="63"/>
    </row>
    <row r="398" spans="2:22">
      <c r="B398" s="1238"/>
      <c r="C398" s="55"/>
      <c r="D398" s="55"/>
      <c r="E398" s="597"/>
      <c r="F398" s="55"/>
      <c r="G398" s="597"/>
      <c r="H398" s="597"/>
      <c r="I398" s="597"/>
      <c r="J398" s="55"/>
      <c r="K398" s="63"/>
      <c r="L398" s="63"/>
      <c r="O398" s="63"/>
      <c r="P398" s="63"/>
      <c r="Q398" s="63"/>
      <c r="R398" s="63"/>
      <c r="S398" s="63"/>
      <c r="T398" s="63"/>
      <c r="U398" s="63"/>
      <c r="V398" s="63"/>
    </row>
    <row r="399" spans="2:22">
      <c r="B399" s="1238"/>
      <c r="C399" s="55"/>
      <c r="D399" s="55"/>
      <c r="E399" s="597"/>
      <c r="F399" s="55"/>
      <c r="G399" s="597"/>
      <c r="H399" s="597"/>
      <c r="I399" s="597"/>
      <c r="J399" s="55"/>
      <c r="K399" s="63"/>
      <c r="L399" s="63"/>
      <c r="O399" s="63"/>
      <c r="P399" s="63"/>
      <c r="Q399" s="63"/>
      <c r="R399" s="63"/>
      <c r="S399" s="63"/>
      <c r="T399" s="63"/>
      <c r="U399" s="63"/>
      <c r="V399" s="63"/>
    </row>
    <row r="400" spans="2:22">
      <c r="B400" s="55"/>
      <c r="C400" s="55"/>
      <c r="D400" s="55"/>
      <c r="E400" s="597"/>
      <c r="F400" s="55"/>
      <c r="G400" s="597"/>
      <c r="H400" s="597"/>
      <c r="I400" s="597"/>
      <c r="J400" s="55"/>
      <c r="K400" s="63"/>
      <c r="L400" s="63"/>
      <c r="O400" s="63"/>
      <c r="P400" s="63"/>
      <c r="Q400" s="63"/>
      <c r="R400" s="63"/>
      <c r="S400" s="63"/>
      <c r="T400" s="63"/>
      <c r="U400" s="63"/>
      <c r="V400" s="63"/>
    </row>
    <row r="401" spans="2:22">
      <c r="B401" s="55"/>
      <c r="C401" s="55"/>
      <c r="D401" s="55"/>
      <c r="E401" s="597"/>
      <c r="F401" s="55"/>
      <c r="G401" s="597"/>
      <c r="H401" s="597"/>
      <c r="I401" s="597"/>
      <c r="J401" s="55"/>
      <c r="K401" s="63"/>
      <c r="L401" s="63"/>
      <c r="O401" s="63"/>
      <c r="P401" s="63"/>
      <c r="Q401" s="63"/>
      <c r="R401" s="63"/>
      <c r="S401" s="63"/>
      <c r="T401" s="63"/>
      <c r="U401" s="63"/>
      <c r="V401" s="63"/>
    </row>
    <row r="402" spans="2:22">
      <c r="B402" s="55"/>
      <c r="C402" s="55"/>
      <c r="D402" s="55"/>
      <c r="E402" s="597"/>
      <c r="F402" s="55"/>
      <c r="G402" s="597"/>
      <c r="H402" s="597"/>
      <c r="I402" s="597"/>
      <c r="J402" s="55"/>
      <c r="K402" s="63"/>
      <c r="L402" s="63"/>
      <c r="O402" s="63"/>
      <c r="P402" s="63"/>
      <c r="Q402" s="63"/>
      <c r="R402" s="63"/>
      <c r="S402" s="63"/>
      <c r="T402" s="63"/>
      <c r="U402" s="63"/>
      <c r="V402" s="63"/>
    </row>
    <row r="403" spans="2:22">
      <c r="B403" s="55"/>
      <c r="C403" s="55"/>
      <c r="D403" s="55"/>
      <c r="E403" s="597"/>
      <c r="F403" s="55"/>
      <c r="G403" s="597"/>
      <c r="H403" s="597"/>
      <c r="I403" s="597"/>
      <c r="J403" s="55"/>
      <c r="K403" s="63"/>
      <c r="L403" s="63"/>
      <c r="O403" s="63"/>
      <c r="P403" s="63"/>
      <c r="Q403" s="63"/>
      <c r="R403" s="63"/>
      <c r="S403" s="63"/>
      <c r="T403" s="63"/>
      <c r="U403" s="63"/>
      <c r="V403" s="63"/>
    </row>
    <row r="404" spans="2:22">
      <c r="B404" s="55"/>
      <c r="C404" s="55"/>
      <c r="D404" s="55"/>
      <c r="E404" s="597"/>
      <c r="F404" s="55"/>
      <c r="G404" s="597"/>
      <c r="H404" s="597"/>
      <c r="I404" s="597"/>
      <c r="J404" s="55"/>
      <c r="K404" s="63"/>
      <c r="L404" s="63"/>
      <c r="O404" s="63"/>
      <c r="P404" s="63"/>
      <c r="Q404" s="63"/>
      <c r="R404" s="63"/>
      <c r="S404" s="63"/>
      <c r="T404" s="63"/>
      <c r="U404" s="63"/>
      <c r="V404" s="63"/>
    </row>
    <row r="405" spans="2:22">
      <c r="B405" s="55"/>
      <c r="C405" s="55"/>
      <c r="D405" s="55"/>
      <c r="E405" s="597"/>
      <c r="F405" s="55"/>
      <c r="G405" s="597"/>
      <c r="H405" s="597"/>
      <c r="I405" s="597"/>
      <c r="J405" s="55"/>
      <c r="K405" s="63"/>
      <c r="L405" s="63"/>
      <c r="O405" s="63"/>
      <c r="P405" s="63"/>
      <c r="Q405" s="63"/>
      <c r="R405" s="63"/>
      <c r="S405" s="63"/>
      <c r="T405" s="63"/>
      <c r="U405" s="63"/>
      <c r="V405" s="63"/>
    </row>
    <row r="406" spans="2:22">
      <c r="B406" s="55"/>
      <c r="C406" s="55"/>
      <c r="D406" s="55"/>
      <c r="E406" s="597"/>
      <c r="F406" s="55"/>
      <c r="G406" s="597"/>
      <c r="H406" s="597"/>
      <c r="I406" s="597"/>
      <c r="J406" s="55"/>
      <c r="K406" s="63"/>
      <c r="L406" s="63"/>
      <c r="O406" s="63"/>
      <c r="P406" s="63"/>
      <c r="Q406" s="63"/>
      <c r="R406" s="63"/>
      <c r="S406" s="63"/>
      <c r="T406" s="63"/>
      <c r="U406" s="63"/>
      <c r="V406" s="63"/>
    </row>
    <row r="407" spans="2:22">
      <c r="B407" s="55"/>
      <c r="C407" s="55"/>
      <c r="D407" s="55"/>
      <c r="E407" s="597"/>
      <c r="F407" s="55"/>
      <c r="G407" s="597"/>
      <c r="H407" s="597"/>
      <c r="I407" s="597"/>
      <c r="J407" s="55"/>
      <c r="K407" s="63"/>
      <c r="L407" s="63"/>
      <c r="O407" s="63"/>
      <c r="P407" s="63"/>
      <c r="Q407" s="63"/>
      <c r="R407" s="63"/>
      <c r="S407" s="63"/>
      <c r="T407" s="63"/>
      <c r="U407" s="63"/>
      <c r="V407" s="63"/>
    </row>
  </sheetData>
  <sheetProtection sheet="1" objects="1" scenarios="1" formatCells="0" formatRows="0" autoFilter="0"/>
  <autoFilter ref="A3:B396"/>
  <mergeCells count="5">
    <mergeCell ref="N1:N3"/>
    <mergeCell ref="M1:M3"/>
    <mergeCell ref="L1:L2"/>
    <mergeCell ref="K1:K3"/>
    <mergeCell ref="B1:B2"/>
  </mergeCells>
  <phoneticPr fontId="8" type="noConversion"/>
  <dataValidations count="4">
    <dataValidation type="list" allowBlank="1" sqref="G4:G395">
      <formula1>$O$8:$O$10</formula1>
    </dataValidation>
    <dataValidation type="list" errorStyle="information" allowBlank="1" showErrorMessage="1" errorTitle="Plan Rolnośrodowiskowy" error="Chyba prościej wybrać z listy?" sqref="E4:E395">
      <formula1>$O$3:$O$6</formula1>
    </dataValidation>
    <dataValidation allowBlank="1" showInputMessage="1" sqref="C4:D396"/>
    <dataValidation type="list" allowBlank="1" sqref="H4:H395">
      <formula1>$O$13:$O$34</formula1>
    </dataValidation>
  </dataValidations>
  <printOptions horizontalCentered="1"/>
  <pageMargins left="0.28000000000000003" right="0.23" top="0.51181102362204722" bottom="0.74803149606299213" header="0.31496062992125984" footer="0.51181102362204722"/>
  <pageSetup paperSize="9" scale="80" orientation="portrait" blackAndWhite="1" horizontalDpi="4294967295" r:id="rId1"/>
  <headerFooter alignWithMargins="0">
    <oddHeader>&amp;CPLAN DZIAŁALNOŚCI ROLNOŚRODOWISKOWEJ</oddHeader>
    <oddFooter>&amp;C&amp;8&amp;A (str. &amp;P z &amp;N)&amp;R&amp;8Podpis eksperta .........................</oddFooter>
  </headerFooter>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sheetPr>
  <dimension ref="A1:AS131"/>
  <sheetViews>
    <sheetView showGridLines="0" showZeros="0" topLeftCell="A30" workbookViewId="0">
      <selection activeCell="L43" sqref="L43"/>
    </sheetView>
  </sheetViews>
  <sheetFormatPr defaultColWidth="4.140625" defaultRowHeight="12.75"/>
  <cols>
    <col min="1" max="1" width="1.5703125" style="199" customWidth="1"/>
    <col min="2" max="2" width="5.140625" style="199" customWidth="1"/>
    <col min="3" max="3" width="4" style="199" customWidth="1"/>
    <col min="4" max="4" width="8.42578125" style="199" customWidth="1"/>
    <col min="5" max="7" width="4.140625" style="199" customWidth="1"/>
    <col min="8" max="8" width="5" style="199" customWidth="1"/>
    <col min="9" max="9" width="4.140625" style="199" customWidth="1"/>
    <col min="10" max="10" width="8.5703125" style="199" customWidth="1"/>
    <col min="11" max="12" width="4.140625" style="199" customWidth="1"/>
    <col min="13" max="13" width="5.5703125" style="199" customWidth="1"/>
    <col min="14" max="16" width="4.140625" style="199" customWidth="1"/>
    <col min="17" max="17" width="6.28515625" style="199" customWidth="1"/>
    <col min="18" max="18" width="4.140625" style="199" customWidth="1"/>
    <col min="19" max="19" width="5.42578125" style="199" customWidth="1"/>
    <col min="20" max="20" width="4.140625" style="199" customWidth="1"/>
    <col min="21" max="21" width="5.140625" style="199" customWidth="1"/>
    <col min="22" max="23" width="4.140625" style="199"/>
    <col min="24" max="29" width="8.7109375" style="199" customWidth="1"/>
    <col min="30" max="30" width="4.140625" style="199" customWidth="1"/>
    <col min="31" max="31" width="3.140625" style="199" customWidth="1"/>
    <col min="32" max="38" width="9.5703125" style="199" customWidth="1"/>
    <col min="39" max="39" width="4.140625" style="199"/>
    <col min="40" max="41" width="4.140625" style="199" customWidth="1"/>
    <col min="42" max="42" width="4.140625" style="199" hidden="1" customWidth="1"/>
    <col min="43" max="43" width="8.5703125" style="199" hidden="1" customWidth="1"/>
    <col min="44" max="44" width="6.28515625" style="199" hidden="1" customWidth="1"/>
    <col min="45" max="45" width="4.140625" style="199" hidden="1" customWidth="1"/>
    <col min="46" max="46" width="4.140625" style="199" customWidth="1"/>
    <col min="47" max="16384" width="4.140625" style="199"/>
  </cols>
  <sheetData>
    <row r="1" spans="1:44" s="197" customFormat="1" ht="15" customHeight="1">
      <c r="A1" s="2282" t="s">
        <v>291</v>
      </c>
      <c r="B1" s="1811"/>
      <c r="C1" s="1811"/>
      <c r="D1" s="1811"/>
      <c r="E1" s="1811"/>
      <c r="F1" s="1811"/>
      <c r="G1" s="1811"/>
      <c r="H1" s="1811"/>
      <c r="I1" s="1811"/>
      <c r="J1" s="1811"/>
      <c r="K1" s="1811"/>
      <c r="L1" s="1811"/>
      <c r="M1" s="1811"/>
      <c r="N1" s="1811"/>
      <c r="O1" s="1811"/>
      <c r="P1" s="1811"/>
      <c r="Q1" s="1811"/>
      <c r="R1" s="1811"/>
      <c r="S1" s="1811"/>
      <c r="T1" s="1811"/>
      <c r="U1" s="758"/>
    </row>
    <row r="2" spans="1:44" s="197" customFormat="1" ht="7.5" customHeight="1">
      <c r="B2" s="835"/>
      <c r="C2" s="835"/>
      <c r="D2" s="835"/>
      <c r="E2" s="835"/>
      <c r="F2" s="835"/>
      <c r="G2" s="835"/>
      <c r="H2" s="198"/>
      <c r="I2" s="198"/>
      <c r="AF2" s="28"/>
      <c r="AG2" s="28"/>
      <c r="AH2" s="28"/>
      <c r="AI2" s="28"/>
      <c r="AJ2" s="28"/>
      <c r="AK2" s="28"/>
    </row>
    <row r="3" spans="1:44" s="198" customFormat="1" ht="16.5" customHeight="1">
      <c r="A3" s="1784" t="s">
        <v>1416</v>
      </c>
      <c r="B3" s="1775"/>
      <c r="C3" s="1775"/>
      <c r="D3" s="1775"/>
      <c r="E3" s="1775"/>
      <c r="F3" s="1775"/>
      <c r="G3" s="1775"/>
      <c r="H3" s="1775"/>
      <c r="I3" s="1775"/>
      <c r="J3" s="1775"/>
      <c r="K3" s="1775"/>
      <c r="L3" s="1775"/>
      <c r="M3" s="1775"/>
      <c r="N3" s="1775"/>
      <c r="O3" s="1775"/>
      <c r="P3" s="1775"/>
      <c r="Q3" s="1775"/>
      <c r="R3" s="1775"/>
      <c r="S3" s="1775"/>
      <c r="T3" s="1775"/>
      <c r="AD3" s="28"/>
      <c r="AF3" s="28"/>
      <c r="AG3" s="28"/>
      <c r="AH3" s="28"/>
      <c r="AI3" s="28"/>
      <c r="AJ3" s="28"/>
      <c r="AK3" s="28"/>
    </row>
    <row r="4" spans="1:44" s="198" customFormat="1" ht="17.25" customHeight="1">
      <c r="A4" s="1784" t="s">
        <v>1417</v>
      </c>
      <c r="B4" s="2283"/>
      <c r="C4" s="2283"/>
      <c r="D4" s="2283"/>
      <c r="E4" s="2283"/>
      <c r="F4" s="2283"/>
      <c r="G4" s="2283"/>
      <c r="H4" s="2283"/>
      <c r="I4" s="2283"/>
      <c r="J4" s="2283"/>
      <c r="K4" s="2283"/>
      <c r="L4" s="2283"/>
      <c r="M4" s="2283"/>
      <c r="N4" s="2283"/>
      <c r="O4" s="2283"/>
      <c r="P4" s="2283"/>
      <c r="Q4" s="2283"/>
      <c r="R4" s="2283"/>
      <c r="S4" s="2283"/>
      <c r="T4" s="2283"/>
      <c r="AD4" s="28"/>
      <c r="AF4" s="28"/>
      <c r="AG4" s="28"/>
      <c r="AH4" s="28"/>
      <c r="AI4" s="28"/>
      <c r="AJ4" s="28"/>
      <c r="AK4" s="28"/>
    </row>
    <row r="5" spans="1:44" ht="14.25">
      <c r="B5" s="763"/>
      <c r="C5" s="836"/>
      <c r="D5" s="836"/>
      <c r="E5" s="836"/>
      <c r="F5" s="836"/>
      <c r="G5" s="836"/>
      <c r="H5" s="836"/>
      <c r="I5" s="837"/>
      <c r="AD5" s="28"/>
      <c r="AF5" s="28"/>
      <c r="AG5" s="28"/>
      <c r="AH5" s="28"/>
      <c r="AI5" s="28"/>
      <c r="AJ5" s="28"/>
      <c r="AK5" s="28"/>
    </row>
    <row r="6" spans="1:44" ht="15">
      <c r="B6" s="198" t="s">
        <v>1375</v>
      </c>
      <c r="C6" s="198"/>
      <c r="D6" s="198"/>
      <c r="E6" s="198"/>
      <c r="F6" s="198"/>
      <c r="G6" s="198"/>
      <c r="H6" s="198"/>
      <c r="I6" s="198"/>
      <c r="J6" s="838"/>
      <c r="K6" s="838"/>
      <c r="L6" s="838"/>
      <c r="M6" s="838"/>
      <c r="N6" s="838"/>
      <c r="O6" s="838"/>
      <c r="P6" s="838"/>
      <c r="Q6" s="838"/>
      <c r="R6" s="838"/>
      <c r="AD6" s="28"/>
      <c r="AF6" s="28"/>
      <c r="AG6" s="28"/>
      <c r="AH6" s="28"/>
      <c r="AI6" s="28"/>
      <c r="AJ6" s="28"/>
      <c r="AK6" s="28"/>
    </row>
    <row r="7" spans="1:44" ht="7.5" customHeight="1">
      <c r="B7" s="198"/>
      <c r="C7" s="837"/>
      <c r="D7" s="837"/>
      <c r="E7" s="837"/>
      <c r="F7" s="837"/>
      <c r="G7" s="837"/>
      <c r="H7" s="837"/>
      <c r="I7" s="837"/>
      <c r="AD7" s="28"/>
      <c r="AF7" s="28"/>
      <c r="AG7" s="28"/>
      <c r="AH7" s="28"/>
      <c r="AI7" s="28"/>
      <c r="AJ7" s="28"/>
      <c r="AK7" s="28"/>
    </row>
    <row r="8" spans="1:44" ht="29.25" customHeight="1">
      <c r="B8" s="1784" t="s">
        <v>1781</v>
      </c>
      <c r="C8" s="1784"/>
      <c r="D8" s="1784"/>
      <c r="E8" s="1784"/>
      <c r="F8" s="1784"/>
      <c r="G8" s="1784"/>
      <c r="H8" s="2284"/>
      <c r="I8" s="2284"/>
      <c r="J8" s="2284"/>
      <c r="K8" s="2284"/>
      <c r="L8" s="2284"/>
      <c r="M8" s="2284"/>
      <c r="N8" s="2284"/>
      <c r="O8" s="2284"/>
      <c r="P8" s="2284"/>
      <c r="Q8" s="2284"/>
      <c r="R8" s="2284"/>
      <c r="S8" s="2284"/>
      <c r="T8" s="2284"/>
      <c r="AD8" s="28"/>
      <c r="AF8" s="28"/>
      <c r="AG8" s="28"/>
      <c r="AH8" s="28"/>
      <c r="AI8" s="28"/>
      <c r="AJ8" s="28"/>
      <c r="AK8" s="28"/>
    </row>
    <row r="9" spans="1:44" ht="9.75" customHeight="1">
      <c r="B9" s="837"/>
      <c r="C9" s="837"/>
      <c r="D9" s="837"/>
      <c r="E9" s="837"/>
      <c r="F9" s="837"/>
      <c r="G9" s="837"/>
      <c r="H9" s="837"/>
      <c r="I9" s="837"/>
      <c r="AD9" s="28"/>
      <c r="AF9" s="28"/>
      <c r="AG9" s="28"/>
      <c r="AH9" s="28"/>
      <c r="AI9" s="28"/>
      <c r="AJ9" s="28"/>
      <c r="AK9" s="28"/>
    </row>
    <row r="10" spans="1:44" ht="21.75" customHeight="1">
      <c r="B10" s="200" t="str">
        <f>IF(AQ10=TRUE,"X","")</f>
        <v/>
      </c>
      <c r="C10" s="840" t="s">
        <v>1326</v>
      </c>
      <c r="D10" s="841"/>
      <c r="E10" s="2264" t="s">
        <v>1782</v>
      </c>
      <c r="F10" s="2265"/>
      <c r="G10" s="2265"/>
      <c r="H10" s="2265"/>
      <c r="I10" s="2265"/>
      <c r="J10" s="2265"/>
      <c r="K10" s="2265"/>
      <c r="L10" s="2265"/>
      <c r="M10" s="2265"/>
      <c r="N10" s="2265"/>
      <c r="O10" s="2265"/>
      <c r="P10" s="2265"/>
      <c r="Q10" s="2265"/>
      <c r="R10" s="2265"/>
      <c r="S10" s="2265"/>
      <c r="T10" s="2265"/>
      <c r="U10" s="761"/>
      <c r="V10" s="801"/>
      <c r="AD10" s="28"/>
      <c r="AF10" s="28"/>
      <c r="AG10" s="28"/>
      <c r="AH10" s="28"/>
      <c r="AI10" s="28"/>
      <c r="AJ10" s="28"/>
      <c r="AK10" s="28"/>
      <c r="AQ10" s="844" t="b">
        <v>0</v>
      </c>
      <c r="AR10" s="393">
        <f>IF(AQ10=TRUE,1,0)</f>
        <v>0</v>
      </c>
    </row>
    <row r="11" spans="1:44" ht="21.75" customHeight="1">
      <c r="B11" s="200" t="str">
        <f>IF(AQ11=TRUE,"X","")</f>
        <v/>
      </c>
      <c r="C11" s="840" t="s">
        <v>1327</v>
      </c>
      <c r="D11" s="841"/>
      <c r="E11" s="2264" t="s">
        <v>1783</v>
      </c>
      <c r="F11" s="2265"/>
      <c r="G11" s="2265"/>
      <c r="H11" s="2265"/>
      <c r="I11" s="2265"/>
      <c r="J11" s="2265"/>
      <c r="K11" s="2265"/>
      <c r="L11" s="2265"/>
      <c r="M11" s="2265"/>
      <c r="N11" s="2265"/>
      <c r="O11" s="2265"/>
      <c r="P11" s="2265"/>
      <c r="Q11" s="2265"/>
      <c r="R11" s="2265"/>
      <c r="S11" s="2265"/>
      <c r="T11" s="2265"/>
      <c r="U11" s="761"/>
      <c r="V11" s="801"/>
      <c r="AD11" s="28"/>
      <c r="AF11" s="28"/>
      <c r="AG11" s="28"/>
      <c r="AH11" s="28"/>
      <c r="AI11" s="28"/>
      <c r="AJ11" s="28"/>
      <c r="AK11" s="28"/>
      <c r="AQ11" s="844"/>
      <c r="AR11" s="393">
        <f>'Pak6 w6.2'!AH11</f>
        <v>0</v>
      </c>
    </row>
    <row r="12" spans="1:44" ht="21.75" customHeight="1">
      <c r="B12" s="200" t="str">
        <f>IF(AQ12=TRUE,"X","")</f>
        <v/>
      </c>
      <c r="C12" s="840" t="s">
        <v>1784</v>
      </c>
      <c r="D12" s="845"/>
      <c r="E12" s="1912" t="s">
        <v>1946</v>
      </c>
      <c r="F12" s="1912"/>
      <c r="G12" s="1912"/>
      <c r="H12" s="1912"/>
      <c r="I12" s="1912"/>
      <c r="J12" s="1912"/>
      <c r="K12" s="1912"/>
      <c r="L12" s="1912"/>
      <c r="M12" s="1912"/>
      <c r="N12" s="1912"/>
      <c r="O12" s="1912"/>
      <c r="P12" s="1912"/>
      <c r="Q12" s="1912"/>
      <c r="R12" s="1912"/>
      <c r="S12" s="1912"/>
      <c r="T12" s="1912"/>
      <c r="U12" s="761"/>
      <c r="V12" s="757"/>
      <c r="AD12" s="28"/>
      <c r="AF12" s="28"/>
      <c r="AG12" s="28"/>
      <c r="AH12" s="28"/>
      <c r="AI12" s="28"/>
      <c r="AJ12" s="28"/>
      <c r="AK12" s="28"/>
      <c r="AQ12" s="844"/>
      <c r="AR12" s="393">
        <f>'Pak6 w6.3'!AW13</f>
        <v>0</v>
      </c>
    </row>
    <row r="13" spans="1:44" ht="21.75" customHeight="1">
      <c r="B13" s="200" t="str">
        <f>IF(AQ13=TRUE,"X","")</f>
        <v/>
      </c>
      <c r="C13" s="840" t="s">
        <v>42</v>
      </c>
      <c r="D13" s="841"/>
      <c r="E13" s="2264" t="s">
        <v>1388</v>
      </c>
      <c r="F13" s="2265"/>
      <c r="G13" s="2265"/>
      <c r="H13" s="2265"/>
      <c r="I13" s="2265"/>
      <c r="J13" s="2265"/>
      <c r="K13" s="2265"/>
      <c r="L13" s="2265"/>
      <c r="M13" s="2265"/>
      <c r="N13" s="2265"/>
      <c r="O13" s="2265"/>
      <c r="P13" s="2265"/>
      <c r="Q13" s="2265"/>
      <c r="R13" s="2265"/>
      <c r="S13" s="2265"/>
      <c r="T13" s="2265"/>
      <c r="U13" s="761"/>
      <c r="V13" s="801"/>
      <c r="AD13" s="28"/>
      <c r="AF13" s="28"/>
      <c r="AG13" s="28"/>
      <c r="AH13" s="28"/>
      <c r="AI13" s="28"/>
      <c r="AJ13" s="28"/>
      <c r="AK13" s="28"/>
      <c r="AQ13" s="844"/>
      <c r="AR13" s="393">
        <f>'Pak6 w6.4'!AX14</f>
        <v>0</v>
      </c>
    </row>
    <row r="14" spans="1:44">
      <c r="B14" s="2267" t="s">
        <v>1389</v>
      </c>
      <c r="C14" s="2267"/>
      <c r="D14" s="2267"/>
      <c r="E14" s="2268"/>
      <c r="F14" s="2268"/>
      <c r="G14" s="2268"/>
      <c r="H14" s="2268"/>
      <c r="I14" s="2268"/>
      <c r="J14" s="2268"/>
      <c r="K14" s="2268"/>
      <c r="L14" s="2268"/>
      <c r="M14" s="2268"/>
      <c r="AD14" s="28"/>
      <c r="AF14" s="28"/>
      <c r="AG14" s="28"/>
      <c r="AH14" s="28"/>
      <c r="AI14" s="28"/>
      <c r="AJ14" s="28"/>
      <c r="AK14" s="28"/>
    </row>
    <row r="15" spans="1:44" ht="27" customHeight="1">
      <c r="B15" s="846"/>
      <c r="C15" s="846"/>
      <c r="D15" s="846"/>
      <c r="E15" s="847"/>
      <c r="F15" s="847"/>
      <c r="G15" s="847"/>
      <c r="H15" s="847"/>
      <c r="I15" s="847"/>
      <c r="J15" s="847"/>
      <c r="K15" s="847"/>
      <c r="L15" s="847"/>
      <c r="M15" s="847"/>
      <c r="Y15" s="28"/>
      <c r="Z15" s="28"/>
      <c r="AA15" s="28"/>
      <c r="AB15" s="28"/>
      <c r="AC15" s="28"/>
      <c r="AD15" s="28"/>
      <c r="AE15" s="28"/>
      <c r="AF15" s="28"/>
      <c r="AG15" s="28"/>
      <c r="AH15" s="28"/>
      <c r="AI15" s="28"/>
      <c r="AJ15" s="28"/>
      <c r="AK15" s="28"/>
      <c r="AL15" s="28"/>
    </row>
    <row r="16" spans="1:44" ht="15">
      <c r="B16" s="1861" t="s">
        <v>2166</v>
      </c>
      <c r="C16" s="1861"/>
      <c r="D16" s="1861"/>
      <c r="E16" s="1861"/>
      <c r="F16" s="1861"/>
      <c r="G16" s="1861"/>
      <c r="H16" s="1861"/>
      <c r="I16" s="1861"/>
      <c r="J16" s="1861"/>
      <c r="K16" s="1861"/>
      <c r="L16" s="1861"/>
      <c r="M16" s="1861"/>
      <c r="N16" s="1861"/>
      <c r="O16" s="1861"/>
      <c r="P16" s="1861"/>
      <c r="Q16" s="1861"/>
      <c r="R16" s="1861"/>
      <c r="S16" s="1861"/>
      <c r="T16" s="1861"/>
      <c r="X16" s="1846" t="s">
        <v>1658</v>
      </c>
      <c r="Y16" s="1846"/>
      <c r="Z16" s="1846"/>
      <c r="AA16" s="1846"/>
      <c r="AB16" s="1846"/>
      <c r="AC16" s="1846"/>
      <c r="AD16" s="28"/>
      <c r="AE16" s="28"/>
      <c r="AF16" s="28"/>
      <c r="AG16" s="28"/>
      <c r="AH16" s="28"/>
      <c r="AI16" s="28"/>
      <c r="AJ16" s="28"/>
      <c r="AK16" s="28"/>
      <c r="AL16" s="28"/>
    </row>
    <row r="17" spans="1:38" ht="6" customHeight="1">
      <c r="X17" s="1846"/>
      <c r="Y17" s="1846"/>
      <c r="Z17" s="1846"/>
      <c r="AA17" s="1846"/>
      <c r="AB17" s="1846"/>
      <c r="AC17" s="1846"/>
      <c r="AD17" s="28"/>
      <c r="AE17" s="28"/>
      <c r="AF17" s="28"/>
      <c r="AG17" s="28"/>
      <c r="AH17" s="28"/>
      <c r="AI17" s="28"/>
      <c r="AJ17" s="28"/>
      <c r="AK17" s="28"/>
      <c r="AL17" s="28"/>
    </row>
    <row r="18" spans="1:38" ht="6" customHeight="1">
      <c r="B18" s="2291"/>
      <c r="C18" s="2291"/>
      <c r="D18" s="2291"/>
      <c r="E18" s="2291"/>
      <c r="F18" s="2291"/>
      <c r="G18" s="2291"/>
      <c r="H18" s="2291"/>
      <c r="I18" s="2291"/>
      <c r="J18" s="2291"/>
      <c r="K18" s="2291"/>
      <c r="L18" s="2291"/>
      <c r="M18" s="2291"/>
      <c r="N18" s="2291"/>
      <c r="O18" s="2291"/>
      <c r="P18" s="2291"/>
      <c r="Q18" s="2291"/>
      <c r="R18" s="2291"/>
      <c r="S18" s="2291"/>
      <c r="T18" s="2291"/>
      <c r="X18" s="943"/>
      <c r="Y18" s="942"/>
      <c r="Z18" s="942"/>
      <c r="AA18" s="942"/>
      <c r="AB18" s="942"/>
      <c r="AC18" s="946"/>
      <c r="AD18" s="28"/>
      <c r="AE18" s="28"/>
      <c r="AF18" s="28"/>
      <c r="AG18" s="28"/>
      <c r="AH18" s="28"/>
      <c r="AI18" s="28"/>
      <c r="AJ18" s="28"/>
      <c r="AK18" s="28"/>
      <c r="AL18" s="28"/>
    </row>
    <row r="19" spans="1:38" ht="6" customHeight="1">
      <c r="A19" s="837"/>
      <c r="B19" s="837"/>
      <c r="C19" s="1784"/>
      <c r="D19" s="2292"/>
      <c r="E19" s="2292"/>
      <c r="F19" s="2292"/>
      <c r="G19" s="2292"/>
      <c r="H19" s="2292"/>
      <c r="I19" s="837"/>
      <c r="J19" s="837"/>
      <c r="X19" s="944"/>
      <c r="Y19" s="939"/>
      <c r="Z19" s="939"/>
      <c r="AA19" s="939"/>
      <c r="AB19" s="939"/>
      <c r="AC19" s="947"/>
      <c r="AD19" s="28"/>
      <c r="AE19" s="28"/>
      <c r="AF19" s="28"/>
      <c r="AG19" s="28"/>
      <c r="AH19" s="28"/>
      <c r="AI19" s="28"/>
      <c r="AJ19" s="28"/>
      <c r="AK19" s="28"/>
      <c r="AL19" s="28"/>
    </row>
    <row r="20" spans="1:38" ht="15">
      <c r="A20" s="837"/>
      <c r="B20" s="849" t="s">
        <v>1419</v>
      </c>
      <c r="C20" s="1812" t="s">
        <v>1858</v>
      </c>
      <c r="D20" s="1812"/>
      <c r="E20" s="1812"/>
      <c r="F20" s="1812"/>
      <c r="G20" s="1812"/>
      <c r="H20" s="1812"/>
      <c r="I20" s="1812"/>
      <c r="J20" s="1812"/>
      <c r="K20" s="1812"/>
      <c r="L20" s="1812"/>
      <c r="M20" s="1812"/>
      <c r="N20" s="1812"/>
      <c r="O20" s="1812"/>
      <c r="P20" s="1812"/>
      <c r="Q20" s="1812"/>
      <c r="R20" s="1812"/>
      <c r="S20" s="1812"/>
      <c r="T20" s="1812"/>
      <c r="U20" s="1812"/>
      <c r="X20" s="944"/>
      <c r="Y20" s="939"/>
      <c r="Z20" s="939"/>
      <c r="AA20" s="939"/>
      <c r="AB20" s="939"/>
      <c r="AC20" s="947"/>
      <c r="AD20" s="28"/>
      <c r="AE20" s="28"/>
      <c r="AF20" s="28"/>
      <c r="AG20" s="28"/>
      <c r="AH20" s="28"/>
      <c r="AI20" s="28"/>
      <c r="AJ20" s="28"/>
      <c r="AK20" s="28"/>
      <c r="AL20" s="28"/>
    </row>
    <row r="21" spans="1:38" ht="14.25" customHeight="1">
      <c r="A21" s="837"/>
      <c r="B21" s="850" t="s">
        <v>1844</v>
      </c>
      <c r="C21" s="798"/>
      <c r="D21" s="408" t="s">
        <v>2722</v>
      </c>
      <c r="E21" s="761"/>
      <c r="F21" s="761"/>
      <c r="G21" s="761"/>
      <c r="H21" s="761"/>
      <c r="I21" s="761"/>
      <c r="J21" s="761"/>
      <c r="K21" s="761"/>
      <c r="L21" s="761"/>
      <c r="M21" s="761"/>
      <c r="N21" s="761"/>
      <c r="O21" s="761"/>
      <c r="P21" s="761"/>
      <c r="Q21" s="761"/>
      <c r="R21" s="761"/>
      <c r="S21" s="761"/>
      <c r="T21" s="761"/>
      <c r="U21" s="761"/>
      <c r="V21" s="761"/>
      <c r="X21" s="944"/>
      <c r="Y21" s="939"/>
      <c r="Z21" s="939"/>
      <c r="AA21" s="939"/>
      <c r="AB21" s="939"/>
      <c r="AC21" s="947"/>
      <c r="AD21" s="28"/>
      <c r="AE21" s="28"/>
      <c r="AF21" s="28"/>
      <c r="AG21" s="28"/>
      <c r="AH21" s="28"/>
      <c r="AI21" s="28"/>
      <c r="AJ21" s="28"/>
      <c r="AK21" s="28"/>
      <c r="AL21" s="28"/>
    </row>
    <row r="22" spans="1:38" ht="14.25" customHeight="1">
      <c r="A22" s="837"/>
      <c r="B22" s="850"/>
      <c r="C22" s="798"/>
      <c r="D22" s="408" t="s">
        <v>2725</v>
      </c>
      <c r="E22" s="761"/>
      <c r="F22" s="761"/>
      <c r="G22" s="761"/>
      <c r="H22" s="761"/>
      <c r="I22" s="761"/>
      <c r="J22" s="761"/>
      <c r="K22" s="761"/>
      <c r="L22" s="761"/>
      <c r="M22" s="761"/>
      <c r="N22" s="761"/>
      <c r="O22" s="761"/>
      <c r="P22" s="761"/>
      <c r="Q22" s="761"/>
      <c r="R22" s="761"/>
      <c r="S22" s="761"/>
      <c r="T22" s="761"/>
      <c r="U22" s="761"/>
      <c r="V22" s="761"/>
      <c r="X22" s="944"/>
      <c r="Y22" s="939"/>
      <c r="Z22" s="939"/>
      <c r="AA22" s="939"/>
      <c r="AB22" s="939"/>
      <c r="AC22" s="947"/>
      <c r="AD22" s="28"/>
      <c r="AE22" s="28"/>
      <c r="AF22" s="28"/>
      <c r="AG22" s="28"/>
      <c r="AH22" s="28"/>
      <c r="AI22" s="28"/>
      <c r="AJ22" s="28"/>
      <c r="AK22" s="28"/>
      <c r="AL22" s="28"/>
    </row>
    <row r="23" spans="1:38" ht="14.25" customHeight="1">
      <c r="A23" s="837"/>
      <c r="B23" s="850"/>
      <c r="C23" s="798"/>
      <c r="D23" s="761"/>
      <c r="E23" s="761"/>
      <c r="F23" s="761"/>
      <c r="G23" s="761"/>
      <c r="H23" s="761"/>
      <c r="I23" s="761"/>
      <c r="J23" s="761"/>
      <c r="K23" s="761"/>
      <c r="L23" s="761"/>
      <c r="M23" s="761"/>
      <c r="N23" s="761"/>
      <c r="O23" s="761"/>
      <c r="P23" s="761"/>
      <c r="Q23" s="761"/>
      <c r="R23" s="761"/>
      <c r="S23" s="761"/>
      <c r="T23" s="761"/>
      <c r="U23" s="761"/>
      <c r="V23" s="761"/>
      <c r="X23" s="944"/>
      <c r="Y23" s="939"/>
      <c r="Z23" s="939"/>
      <c r="AA23" s="939"/>
      <c r="AB23" s="939"/>
      <c r="AC23" s="947"/>
      <c r="AD23" s="28"/>
      <c r="AE23" s="28"/>
      <c r="AF23" s="28"/>
      <c r="AG23" s="28"/>
      <c r="AH23" s="28"/>
      <c r="AI23" s="28"/>
      <c r="AJ23" s="28"/>
      <c r="AK23" s="28"/>
      <c r="AL23" s="28"/>
    </row>
    <row r="24" spans="1:38" ht="17.25" customHeight="1">
      <c r="A24" s="837"/>
      <c r="B24" s="1465" t="s">
        <v>1155</v>
      </c>
      <c r="D24" s="837" t="s">
        <v>2723</v>
      </c>
      <c r="E24" s="837"/>
      <c r="F24" s="837"/>
      <c r="G24" s="837"/>
      <c r="H24" s="837"/>
      <c r="I24" s="837"/>
      <c r="J24" s="837"/>
      <c r="K24" s="837"/>
      <c r="L24" s="837"/>
      <c r="M24" s="837"/>
      <c r="N24" s="837"/>
      <c r="O24" s="837"/>
      <c r="P24" s="837"/>
      <c r="Q24" s="837"/>
      <c r="R24" s="837"/>
      <c r="S24" s="837"/>
      <c r="T24" s="837"/>
      <c r="U24" s="837"/>
      <c r="V24" s="837"/>
      <c r="X24" s="944"/>
      <c r="Y24" s="940"/>
      <c r="Z24" s="940"/>
      <c r="AA24" s="940"/>
      <c r="AB24" s="939"/>
      <c r="AC24" s="947"/>
      <c r="AD24" s="28"/>
      <c r="AE24" s="28"/>
      <c r="AF24" s="28"/>
      <c r="AG24" s="28"/>
      <c r="AH24" s="28"/>
      <c r="AI24" s="28"/>
      <c r="AJ24" s="28"/>
      <c r="AK24" s="28"/>
      <c r="AL24" s="28"/>
    </row>
    <row r="25" spans="1:38" ht="17.25" customHeight="1">
      <c r="A25" s="837"/>
      <c r="B25" s="837"/>
      <c r="C25" s="851"/>
      <c r="D25" s="837" t="s">
        <v>2726</v>
      </c>
      <c r="E25" s="837"/>
      <c r="F25" s="837"/>
      <c r="G25" s="837"/>
      <c r="H25" s="837"/>
      <c r="I25" s="837"/>
      <c r="J25" s="837"/>
      <c r="K25" s="837"/>
      <c r="L25" s="837"/>
      <c r="M25" s="837"/>
      <c r="N25" s="837"/>
      <c r="O25" s="837"/>
      <c r="P25" s="837"/>
      <c r="Q25" s="837"/>
      <c r="R25" s="837"/>
      <c r="S25" s="837"/>
      <c r="T25" s="837"/>
      <c r="U25" s="837"/>
      <c r="V25" s="837"/>
      <c r="X25" s="944"/>
      <c r="Y25" s="940"/>
      <c r="Z25" s="940"/>
      <c r="AA25" s="940"/>
      <c r="AB25" s="939"/>
      <c r="AC25" s="947"/>
      <c r="AD25" s="28"/>
      <c r="AE25" s="28"/>
      <c r="AF25" s="28"/>
      <c r="AG25" s="28"/>
      <c r="AH25" s="28"/>
      <c r="AI25" s="28"/>
      <c r="AJ25" s="28"/>
      <c r="AK25" s="28"/>
      <c r="AL25" s="28"/>
    </row>
    <row r="26" spans="1:38" ht="17.25" customHeight="1">
      <c r="A26" s="837"/>
      <c r="B26" s="837" t="s">
        <v>1225</v>
      </c>
      <c r="C26" s="851"/>
      <c r="D26" s="837" t="s">
        <v>2724</v>
      </c>
      <c r="E26" s="837"/>
      <c r="F26" s="837"/>
      <c r="G26" s="837"/>
      <c r="H26" s="837"/>
      <c r="I26" s="837"/>
      <c r="J26" s="837"/>
      <c r="K26" s="837"/>
      <c r="L26" s="837"/>
      <c r="M26" s="837"/>
      <c r="N26" s="837"/>
      <c r="O26" s="837"/>
      <c r="P26" s="837"/>
      <c r="Q26" s="837"/>
      <c r="R26" s="837"/>
      <c r="S26" s="837"/>
      <c r="T26" s="837"/>
      <c r="U26" s="837"/>
      <c r="V26" s="837"/>
      <c r="X26" s="944"/>
      <c r="Y26" s="940"/>
      <c r="Z26" s="940"/>
      <c r="AA26" s="940"/>
      <c r="AB26" s="939"/>
      <c r="AC26" s="947"/>
      <c r="AD26" s="28"/>
      <c r="AE26" s="28"/>
      <c r="AF26" s="28"/>
      <c r="AG26" s="28"/>
      <c r="AH26" s="28"/>
      <c r="AI26" s="28"/>
      <c r="AJ26" s="28"/>
      <c r="AK26" s="28"/>
      <c r="AL26" s="28"/>
    </row>
    <row r="27" spans="1:38" ht="8.25" customHeight="1">
      <c r="A27" s="837"/>
      <c r="B27" s="837"/>
      <c r="C27" s="851"/>
      <c r="D27" s="837"/>
      <c r="E27" s="837"/>
      <c r="F27" s="837"/>
      <c r="G27" s="837"/>
      <c r="H27" s="837"/>
      <c r="I27" s="837"/>
      <c r="J27" s="837"/>
      <c r="K27" s="837"/>
      <c r="L27" s="837"/>
      <c r="M27" s="837"/>
      <c r="N27" s="837"/>
      <c r="O27" s="837"/>
      <c r="P27" s="837"/>
      <c r="Q27" s="837"/>
      <c r="R27" s="837"/>
      <c r="S27" s="837"/>
      <c r="T27" s="837"/>
      <c r="U27" s="837"/>
      <c r="V27" s="837"/>
      <c r="X27" s="944"/>
      <c r="Y27" s="940"/>
      <c r="Z27" s="940"/>
      <c r="AA27" s="940"/>
      <c r="AB27" s="939"/>
      <c r="AC27" s="947"/>
      <c r="AD27" s="28"/>
      <c r="AE27" s="28"/>
      <c r="AF27" s="28"/>
      <c r="AG27" s="28"/>
      <c r="AH27" s="28"/>
      <c r="AI27" s="28"/>
      <c r="AJ27" s="28"/>
      <c r="AK27" s="28"/>
      <c r="AL27" s="28"/>
    </row>
    <row r="28" spans="1:38" ht="14.25">
      <c r="A28" s="837"/>
      <c r="B28" s="837"/>
      <c r="C28" s="766"/>
      <c r="D28" s="852"/>
      <c r="E28" s="853"/>
      <c r="F28" s="848"/>
      <c r="G28" s="848"/>
      <c r="H28" s="848"/>
      <c r="I28" s="837"/>
      <c r="J28" s="837"/>
      <c r="X28" s="944"/>
      <c r="Y28" s="939"/>
      <c r="Z28" s="939"/>
      <c r="AA28" s="939"/>
      <c r="AB28" s="939"/>
      <c r="AC28" s="947"/>
      <c r="AD28" s="28"/>
      <c r="AE28" s="28"/>
      <c r="AF28" s="28"/>
      <c r="AG28" s="28"/>
      <c r="AH28" s="28"/>
      <c r="AI28" s="28"/>
      <c r="AJ28" s="28"/>
      <c r="AK28" s="28"/>
      <c r="AL28" s="28"/>
    </row>
    <row r="29" spans="1:38" ht="17.25" customHeight="1">
      <c r="A29" s="837"/>
      <c r="B29" s="2285" t="s">
        <v>653</v>
      </c>
      <c r="C29" s="2286"/>
      <c r="D29" s="2286"/>
      <c r="E29" s="2286"/>
      <c r="F29" s="2286"/>
      <c r="G29" s="2286"/>
      <c r="H29" s="2286"/>
      <c r="I29" s="2286"/>
      <c r="J29" s="2286"/>
      <c r="K29" s="2287"/>
      <c r="L29" s="2288" t="s">
        <v>602</v>
      </c>
      <c r="M29" s="2289"/>
      <c r="N29" s="2289"/>
      <c r="O29" s="2289"/>
      <c r="P29" s="2289"/>
      <c r="Q29" s="2289"/>
      <c r="R29" s="2289"/>
      <c r="S29" s="2289"/>
      <c r="T29" s="2289"/>
      <c r="U29" s="2289"/>
      <c r="V29" s="2290"/>
      <c r="X29" s="944"/>
      <c r="Y29" s="939"/>
      <c r="Z29" s="939"/>
      <c r="AA29" s="939"/>
      <c r="AB29" s="939"/>
      <c r="AC29" s="947"/>
      <c r="AD29" s="28"/>
      <c r="AE29" s="28"/>
      <c r="AF29" s="28"/>
      <c r="AG29" s="28"/>
      <c r="AH29" s="28"/>
      <c r="AI29" s="28"/>
      <c r="AJ29" s="28"/>
      <c r="AK29" s="28"/>
      <c r="AL29" s="28"/>
    </row>
    <row r="30" spans="1:38" ht="36" customHeight="1">
      <c r="A30" s="837"/>
      <c r="B30" s="2247">
        <f>'Og s1'!K8</f>
        <v>2016</v>
      </c>
      <c r="C30" s="2248"/>
      <c r="D30" s="2248"/>
      <c r="E30" s="2248"/>
      <c r="F30" s="2248"/>
      <c r="G30" s="2248">
        <f>B30+3</f>
        <v>2019</v>
      </c>
      <c r="H30" s="2248"/>
      <c r="I30" s="2248"/>
      <c r="J30" s="2248"/>
      <c r="K30" s="2249"/>
      <c r="L30" s="2269" t="s">
        <v>1860</v>
      </c>
      <c r="M30" s="2270"/>
      <c r="N30" s="2270"/>
      <c r="O30" s="2270"/>
      <c r="P30" s="2270"/>
      <c r="Q30" s="2270"/>
      <c r="R30" s="2270"/>
      <c r="S30" s="2270"/>
      <c r="T30" s="2270"/>
      <c r="U30" s="2270"/>
      <c r="V30" s="2271"/>
      <c r="X30" s="944"/>
      <c r="Y30" s="939"/>
      <c r="Z30" s="939"/>
      <c r="AA30" s="939"/>
      <c r="AB30" s="939"/>
      <c r="AC30" s="947"/>
      <c r="AD30" s="28"/>
      <c r="AE30" s="28"/>
      <c r="AF30" s="28"/>
      <c r="AG30" s="28"/>
      <c r="AH30" s="28"/>
      <c r="AI30" s="28"/>
      <c r="AJ30" s="28"/>
      <c r="AK30" s="28"/>
      <c r="AL30" s="28"/>
    </row>
    <row r="31" spans="1:38" ht="20.100000000000001" customHeight="1">
      <c r="A31" s="837"/>
      <c r="B31" s="2275" t="s">
        <v>1861</v>
      </c>
      <c r="C31" s="2275"/>
      <c r="D31" s="2275"/>
      <c r="E31" s="2275"/>
      <c r="F31" s="2275"/>
      <c r="G31" s="2275"/>
      <c r="H31" s="2275"/>
      <c r="I31" s="2275"/>
      <c r="J31" s="2275"/>
      <c r="K31" s="2275"/>
      <c r="L31" s="2272"/>
      <c r="M31" s="2273"/>
      <c r="N31" s="2273"/>
      <c r="O31" s="2273"/>
      <c r="P31" s="2273"/>
      <c r="Q31" s="2273"/>
      <c r="R31" s="2273"/>
      <c r="S31" s="2273"/>
      <c r="T31" s="2273"/>
      <c r="U31" s="2273"/>
      <c r="V31" s="2274"/>
      <c r="X31" s="944"/>
      <c r="Y31" s="939"/>
      <c r="Z31" s="939"/>
      <c r="AA31" s="939"/>
      <c r="AB31" s="939"/>
      <c r="AC31" s="947"/>
      <c r="AD31" s="28"/>
      <c r="AE31" s="28"/>
      <c r="AF31" s="28"/>
      <c r="AG31" s="28"/>
      <c r="AH31" s="28"/>
      <c r="AI31" s="28"/>
      <c r="AJ31" s="28"/>
      <c r="AK31" s="28"/>
      <c r="AL31" s="28"/>
    </row>
    <row r="32" spans="1:38" ht="33" customHeight="1">
      <c r="A32" s="837"/>
      <c r="B32" s="2247">
        <f>B30+1</f>
        <v>2017</v>
      </c>
      <c r="C32" s="2248"/>
      <c r="D32" s="2248"/>
      <c r="E32" s="2248">
        <f>B32+1</f>
        <v>2018</v>
      </c>
      <c r="F32" s="2248"/>
      <c r="G32" s="2248"/>
      <c r="H32" s="2248"/>
      <c r="I32" s="2248">
        <f>E32+2</f>
        <v>2020</v>
      </c>
      <c r="J32" s="2248"/>
      <c r="K32" s="2249"/>
      <c r="L32" s="2276" t="s">
        <v>2137</v>
      </c>
      <c r="M32" s="2277"/>
      <c r="N32" s="2277"/>
      <c r="O32" s="2277"/>
      <c r="P32" s="2277"/>
      <c r="Q32" s="2277"/>
      <c r="R32" s="2277"/>
      <c r="S32" s="2277"/>
      <c r="T32" s="2277"/>
      <c r="U32" s="2277"/>
      <c r="V32" s="2278"/>
      <c r="X32" s="944"/>
      <c r="Y32" s="939"/>
      <c r="Z32" s="939"/>
      <c r="AA32" s="939"/>
      <c r="AB32" s="939"/>
      <c r="AC32" s="947"/>
      <c r="AD32" s="28"/>
      <c r="AE32" s="28"/>
      <c r="AF32" s="28"/>
      <c r="AG32" s="28"/>
      <c r="AH32" s="28"/>
      <c r="AI32" s="28"/>
      <c r="AJ32" s="28"/>
      <c r="AK32" s="28"/>
      <c r="AL32" s="28"/>
    </row>
    <row r="33" spans="1:38" ht="20.100000000000001" customHeight="1">
      <c r="A33" s="837"/>
      <c r="B33" s="2275" t="s">
        <v>2138</v>
      </c>
      <c r="C33" s="2275"/>
      <c r="D33" s="2275"/>
      <c r="E33" s="2275"/>
      <c r="F33" s="2275"/>
      <c r="G33" s="2275"/>
      <c r="H33" s="2275"/>
      <c r="I33" s="2275"/>
      <c r="J33" s="2275"/>
      <c r="K33" s="2275"/>
      <c r="L33" s="2279"/>
      <c r="M33" s="2280"/>
      <c r="N33" s="2280"/>
      <c r="O33" s="2280"/>
      <c r="P33" s="2280"/>
      <c r="Q33" s="2280"/>
      <c r="R33" s="2280"/>
      <c r="S33" s="2280"/>
      <c r="T33" s="2280"/>
      <c r="U33" s="2280"/>
      <c r="V33" s="2281"/>
      <c r="X33" s="944"/>
      <c r="Y33" s="939"/>
      <c r="Z33" s="939"/>
      <c r="AA33" s="939"/>
      <c r="AB33" s="939"/>
      <c r="AC33" s="947"/>
      <c r="AD33" s="28"/>
      <c r="AE33" s="28"/>
      <c r="AF33" s="28"/>
      <c r="AG33" s="28"/>
      <c r="AH33" s="28"/>
      <c r="AI33" s="28"/>
      <c r="AJ33" s="28"/>
      <c r="AK33" s="28"/>
      <c r="AL33" s="28"/>
    </row>
    <row r="34" spans="1:38" ht="14.25">
      <c r="A34" s="837"/>
      <c r="B34" s="837"/>
      <c r="C34" s="766"/>
      <c r="D34" s="852"/>
      <c r="E34" s="853"/>
      <c r="F34" s="848"/>
      <c r="G34" s="848"/>
      <c r="H34" s="848"/>
      <c r="I34" s="837"/>
      <c r="J34" s="837"/>
      <c r="X34" s="944"/>
      <c r="Y34" s="939"/>
      <c r="Z34" s="939"/>
      <c r="AA34" s="939"/>
      <c r="AB34" s="939"/>
      <c r="AC34" s="947"/>
      <c r="AD34" s="28"/>
      <c r="AE34" s="28"/>
      <c r="AF34" s="28"/>
      <c r="AG34" s="28"/>
      <c r="AH34" s="28"/>
      <c r="AI34" s="28"/>
      <c r="AJ34" s="28"/>
      <c r="AK34" s="28"/>
      <c r="AL34" s="28"/>
    </row>
    <row r="35" spans="1:38" ht="14.25">
      <c r="A35" s="837"/>
      <c r="B35" s="837" t="s">
        <v>2139</v>
      </c>
      <c r="C35" s="766"/>
      <c r="D35" s="852"/>
      <c r="E35" s="853"/>
      <c r="F35" s="848"/>
      <c r="G35" s="848"/>
      <c r="H35" s="848"/>
      <c r="I35" s="837"/>
      <c r="J35" s="837"/>
      <c r="X35" s="944"/>
      <c r="Y35" s="939"/>
      <c r="Z35" s="939"/>
      <c r="AA35" s="939"/>
      <c r="AB35" s="939"/>
      <c r="AC35" s="947"/>
      <c r="AD35" s="28"/>
      <c r="AE35" s="28"/>
      <c r="AF35" s="28"/>
      <c r="AG35" s="28"/>
      <c r="AH35" s="28"/>
      <c r="AI35" s="28"/>
      <c r="AJ35" s="28"/>
      <c r="AK35" s="28"/>
      <c r="AL35" s="28"/>
    </row>
    <row r="36" spans="1:38" ht="17.25" customHeight="1">
      <c r="A36" s="837"/>
      <c r="B36" s="848" t="s">
        <v>1224</v>
      </c>
      <c r="C36" s="854" t="s">
        <v>1714</v>
      </c>
      <c r="D36" s="854"/>
      <c r="E36" s="854"/>
      <c r="F36" s="854"/>
      <c r="G36" s="854"/>
      <c r="H36" s="854"/>
      <c r="I36" s="854"/>
      <c r="J36" s="854"/>
      <c r="K36" s="854"/>
      <c r="L36" s="854"/>
      <c r="M36" s="854"/>
      <c r="N36" s="854"/>
      <c r="O36" s="854"/>
      <c r="P36" s="854"/>
      <c r="Q36" s="854"/>
      <c r="R36" s="854"/>
      <c r="S36" s="854"/>
      <c r="T36" s="854"/>
      <c r="U36" s="765"/>
      <c r="V36" s="765"/>
      <c r="X36" s="944"/>
      <c r="Y36" s="939"/>
      <c r="Z36" s="939"/>
      <c r="AA36" s="939"/>
      <c r="AB36" s="939"/>
      <c r="AC36" s="947"/>
      <c r="AD36" s="28"/>
      <c r="AF36" s="28"/>
      <c r="AG36" s="28"/>
      <c r="AH36" s="28"/>
      <c r="AI36" s="28"/>
      <c r="AJ36" s="28"/>
      <c r="AK36" s="28"/>
    </row>
    <row r="37" spans="1:38" ht="17.25" customHeight="1">
      <c r="A37" s="837"/>
      <c r="B37" s="848"/>
      <c r="C37" s="854" t="s">
        <v>2811</v>
      </c>
      <c r="D37" s="854"/>
      <c r="E37" s="854"/>
      <c r="F37" s="854"/>
      <c r="G37" s="854"/>
      <c r="H37" s="854"/>
      <c r="I37" s="854"/>
      <c r="J37" s="854"/>
      <c r="K37" s="854"/>
      <c r="L37" s="854"/>
      <c r="M37" s="854"/>
      <c r="N37" s="854"/>
      <c r="O37" s="854"/>
      <c r="P37" s="854"/>
      <c r="Q37" s="854"/>
      <c r="R37" s="854"/>
      <c r="S37" s="854"/>
      <c r="T37" s="854"/>
      <c r="U37" s="765"/>
      <c r="V37" s="765"/>
      <c r="X37" s="944"/>
      <c r="Y37" s="939"/>
      <c r="Z37" s="939"/>
      <c r="AA37" s="939"/>
      <c r="AB37" s="939"/>
      <c r="AC37" s="947"/>
      <c r="AD37" s="28"/>
      <c r="AF37" s="28"/>
      <c r="AG37" s="28"/>
      <c r="AH37" s="28"/>
      <c r="AI37" s="28"/>
      <c r="AJ37" s="28"/>
      <c r="AK37" s="28"/>
    </row>
    <row r="38" spans="1:38" ht="4.5" customHeight="1">
      <c r="A38" s="837"/>
      <c r="B38" s="848"/>
      <c r="C38" s="854"/>
      <c r="D38" s="854"/>
      <c r="E38" s="854"/>
      <c r="F38" s="854"/>
      <c r="G38" s="854"/>
      <c r="H38" s="854"/>
      <c r="I38" s="854"/>
      <c r="J38" s="854"/>
      <c r="K38" s="854"/>
      <c r="L38" s="854"/>
      <c r="M38" s="854"/>
      <c r="N38" s="854"/>
      <c r="O38" s="854"/>
      <c r="P38" s="854"/>
      <c r="Q38" s="854"/>
      <c r="R38" s="854"/>
      <c r="S38" s="854"/>
      <c r="T38" s="854"/>
      <c r="U38" s="765"/>
      <c r="V38" s="765"/>
      <c r="X38" s="944"/>
      <c r="Y38" s="939"/>
      <c r="Z38" s="939"/>
      <c r="AA38" s="939"/>
      <c r="AB38" s="939"/>
      <c r="AC38" s="947"/>
      <c r="AD38" s="28"/>
      <c r="AF38" s="28"/>
      <c r="AG38" s="28"/>
      <c r="AH38" s="28"/>
      <c r="AI38" s="28"/>
      <c r="AJ38" s="28"/>
      <c r="AK38" s="28"/>
    </row>
    <row r="39" spans="1:38" ht="16.5" customHeight="1">
      <c r="A39" s="837"/>
      <c r="B39" s="837"/>
      <c r="C39" s="855" t="s">
        <v>1859</v>
      </c>
      <c r="D39" s="826" t="s">
        <v>2834</v>
      </c>
      <c r="E39" s="826"/>
      <c r="F39" s="826"/>
      <c r="G39" s="826"/>
      <c r="H39" s="826"/>
      <c r="I39" s="837"/>
      <c r="J39" s="837"/>
      <c r="X39" s="944"/>
      <c r="Y39" s="939"/>
      <c r="Z39" s="939"/>
      <c r="AA39" s="939"/>
      <c r="AB39" s="939"/>
      <c r="AC39" s="947"/>
      <c r="AD39" s="28"/>
      <c r="AE39" s="28"/>
      <c r="AF39" s="28"/>
      <c r="AG39" s="28"/>
      <c r="AH39" s="28"/>
      <c r="AI39" s="28"/>
      <c r="AJ39" s="28"/>
      <c r="AK39" s="28"/>
      <c r="AL39" s="28"/>
    </row>
    <row r="40" spans="1:38" ht="16.5" customHeight="1">
      <c r="A40" s="837"/>
      <c r="B40" s="837"/>
      <c r="C40" s="855" t="s">
        <v>1867</v>
      </c>
      <c r="D40" s="826" t="s">
        <v>1754</v>
      </c>
      <c r="E40" s="826"/>
      <c r="F40" s="826"/>
      <c r="G40" s="826"/>
      <c r="H40" s="826"/>
      <c r="I40" s="837"/>
      <c r="J40" s="837"/>
      <c r="X40" s="944"/>
      <c r="Y40" s="939"/>
      <c r="Z40" s="939"/>
      <c r="AA40" s="939"/>
      <c r="AB40" s="939"/>
      <c r="AC40" s="947"/>
      <c r="AD40" s="28"/>
      <c r="AE40" s="28"/>
      <c r="AF40" s="28"/>
      <c r="AG40" s="28"/>
      <c r="AH40" s="28"/>
      <c r="AI40" s="28"/>
      <c r="AJ40" s="28"/>
      <c r="AK40" s="28"/>
      <c r="AL40" s="28"/>
    </row>
    <row r="41" spans="1:38" ht="16.5" customHeight="1">
      <c r="A41" s="837"/>
      <c r="B41" s="837"/>
      <c r="C41" s="855" t="s">
        <v>1869</v>
      </c>
      <c r="D41" s="826" t="s">
        <v>1708</v>
      </c>
      <c r="E41" s="826"/>
      <c r="F41" s="826"/>
      <c r="G41" s="826"/>
      <c r="H41" s="826"/>
      <c r="I41" s="837"/>
      <c r="J41" s="837"/>
      <c r="X41" s="944"/>
      <c r="Y41" s="939"/>
      <c r="Z41" s="939"/>
      <c r="AA41" s="939"/>
      <c r="AB41" s="939"/>
      <c r="AC41" s="947"/>
      <c r="AD41" s="28"/>
      <c r="AE41" s="28"/>
      <c r="AF41" s="28"/>
      <c r="AG41" s="28"/>
      <c r="AH41" s="28"/>
      <c r="AI41" s="28"/>
      <c r="AJ41" s="28"/>
      <c r="AK41" s="28"/>
      <c r="AL41" s="28"/>
    </row>
    <row r="42" spans="1:38" ht="16.5" customHeight="1">
      <c r="A42" s="837"/>
      <c r="B42" s="837"/>
      <c r="C42" s="855" t="s">
        <v>1094</v>
      </c>
      <c r="D42" s="826" t="s">
        <v>1709</v>
      </c>
      <c r="E42" s="826"/>
      <c r="F42" s="826"/>
      <c r="G42" s="826"/>
      <c r="H42" s="826"/>
      <c r="I42" s="837"/>
      <c r="J42" s="837"/>
      <c r="X42" s="1422"/>
      <c r="Y42" s="939"/>
      <c r="Z42" s="939"/>
      <c r="AA42" s="939"/>
      <c r="AB42" s="939"/>
      <c r="AC42" s="947"/>
      <c r="AD42" s="28"/>
      <c r="AE42" s="28"/>
      <c r="AF42" s="28"/>
      <c r="AG42" s="28"/>
      <c r="AH42" s="28"/>
      <c r="AI42" s="28"/>
      <c r="AJ42" s="28"/>
      <c r="AK42" s="28"/>
      <c r="AL42" s="28"/>
    </row>
    <row r="43" spans="1:38" ht="16.5" customHeight="1">
      <c r="A43" s="837"/>
      <c r="B43" s="837"/>
      <c r="C43" s="855" t="s">
        <v>1096</v>
      </c>
      <c r="D43" s="826" t="s">
        <v>1710</v>
      </c>
      <c r="E43" s="826"/>
      <c r="F43" s="826"/>
      <c r="G43" s="826"/>
      <c r="H43" s="826"/>
      <c r="I43" s="837"/>
      <c r="J43" s="837"/>
      <c r="X43" s="944"/>
      <c r="Y43" s="939"/>
      <c r="Z43" s="939"/>
      <c r="AA43" s="939"/>
      <c r="AB43" s="939"/>
      <c r="AC43" s="947"/>
      <c r="AD43" s="28"/>
      <c r="AE43" s="28"/>
      <c r="AF43" s="28"/>
      <c r="AG43" s="28"/>
      <c r="AH43" s="28"/>
      <c r="AI43" s="28"/>
      <c r="AJ43" s="28"/>
      <c r="AK43" s="28"/>
      <c r="AL43" s="28"/>
    </row>
    <row r="44" spans="1:38" ht="16.5" customHeight="1">
      <c r="A44" s="837"/>
      <c r="B44" s="837"/>
      <c r="C44" s="855" t="s">
        <v>1748</v>
      </c>
      <c r="D44" s="826" t="s">
        <v>1159</v>
      </c>
      <c r="E44" s="826"/>
      <c r="F44" s="826"/>
      <c r="G44" s="826"/>
      <c r="H44" s="826"/>
      <c r="I44" s="837"/>
      <c r="J44" s="837"/>
      <c r="X44" s="944"/>
      <c r="Y44" s="939"/>
      <c r="Z44" s="939"/>
      <c r="AA44" s="939"/>
      <c r="AB44" s="939"/>
      <c r="AC44" s="947"/>
      <c r="AD44" s="28"/>
      <c r="AE44" s="28"/>
      <c r="AF44" s="28"/>
      <c r="AG44" s="28"/>
      <c r="AH44" s="28"/>
      <c r="AI44" s="28"/>
      <c r="AJ44" s="28"/>
      <c r="AK44" s="28"/>
      <c r="AL44" s="28"/>
    </row>
    <row r="45" spans="1:38" ht="16.5" customHeight="1">
      <c r="A45" s="837"/>
      <c r="B45" s="837"/>
      <c r="C45" s="855" t="s">
        <v>1749</v>
      </c>
      <c r="D45" s="826" t="s">
        <v>2727</v>
      </c>
      <c r="E45" s="826"/>
      <c r="F45" s="826"/>
      <c r="G45" s="826"/>
      <c r="H45" s="826"/>
      <c r="I45" s="837"/>
      <c r="J45" s="837"/>
      <c r="X45" s="944"/>
      <c r="Y45" s="939"/>
      <c r="Z45" s="939"/>
      <c r="AA45" s="939"/>
      <c r="AB45" s="939"/>
      <c r="AC45" s="947"/>
      <c r="AD45" s="28"/>
      <c r="AE45" s="28"/>
      <c r="AF45" s="28"/>
      <c r="AG45" s="28"/>
      <c r="AH45" s="28"/>
      <c r="AI45" s="28"/>
      <c r="AJ45" s="28"/>
      <c r="AK45" s="28"/>
      <c r="AL45" s="28"/>
    </row>
    <row r="46" spans="1:38" ht="16.5" customHeight="1">
      <c r="A46" s="837"/>
      <c r="B46" s="837"/>
      <c r="C46" s="855" t="s">
        <v>1750</v>
      </c>
      <c r="D46" s="826" t="s">
        <v>1711</v>
      </c>
      <c r="E46" s="826"/>
      <c r="F46" s="826"/>
      <c r="G46" s="826"/>
      <c r="H46" s="826"/>
      <c r="I46" s="837"/>
      <c r="J46" s="837"/>
      <c r="X46" s="944"/>
      <c r="Y46" s="939"/>
      <c r="Z46" s="939"/>
      <c r="AA46" s="939"/>
      <c r="AB46" s="939"/>
      <c r="AC46" s="947"/>
      <c r="AD46" s="28"/>
      <c r="AE46" s="28"/>
      <c r="AF46" s="28"/>
      <c r="AG46" s="28"/>
      <c r="AH46" s="28"/>
      <c r="AI46" s="28"/>
      <c r="AJ46" s="28"/>
      <c r="AK46" s="28"/>
      <c r="AL46" s="28"/>
    </row>
    <row r="47" spans="1:38" ht="16.5" customHeight="1">
      <c r="A47" s="837"/>
      <c r="B47" s="837"/>
      <c r="C47" s="855" t="s">
        <v>1751</v>
      </c>
      <c r="D47" s="826" t="s">
        <v>1712</v>
      </c>
      <c r="E47" s="826"/>
      <c r="F47" s="826"/>
      <c r="G47" s="826"/>
      <c r="H47" s="826"/>
      <c r="I47" s="837"/>
      <c r="J47" s="837"/>
      <c r="X47" s="944"/>
      <c r="Y47" s="939"/>
      <c r="Z47" s="939"/>
      <c r="AA47" s="939"/>
      <c r="AB47" s="939"/>
      <c r="AC47" s="947"/>
      <c r="AD47" s="28"/>
      <c r="AE47" s="28"/>
      <c r="AF47" s="28"/>
      <c r="AG47" s="28"/>
      <c r="AH47" s="28"/>
      <c r="AI47" s="28"/>
      <c r="AJ47" s="28"/>
      <c r="AK47" s="28"/>
      <c r="AL47" s="28"/>
    </row>
    <row r="48" spans="1:38" ht="16.5" customHeight="1">
      <c r="A48" s="837"/>
      <c r="B48" s="837"/>
      <c r="C48" s="855" t="s">
        <v>1752</v>
      </c>
      <c r="D48" s="826" t="s">
        <v>1713</v>
      </c>
      <c r="E48" s="826"/>
      <c r="F48" s="826"/>
      <c r="G48" s="826"/>
      <c r="H48" s="826"/>
      <c r="I48" s="837"/>
      <c r="J48" s="837"/>
      <c r="X48" s="944"/>
      <c r="Y48" s="939"/>
      <c r="Z48" s="939"/>
      <c r="AA48" s="939"/>
      <c r="AB48" s="939"/>
      <c r="AC48" s="947"/>
      <c r="AD48" s="28"/>
      <c r="AE48" s="28"/>
      <c r="AF48" s="28"/>
      <c r="AG48" s="28"/>
      <c r="AH48" s="28"/>
      <c r="AI48" s="28"/>
      <c r="AJ48" s="28"/>
      <c r="AK48" s="28"/>
      <c r="AL48" s="28"/>
    </row>
    <row r="49" spans="1:38" ht="16.5" customHeight="1">
      <c r="A49" s="837"/>
      <c r="B49" s="837"/>
      <c r="C49" s="855" t="s">
        <v>1753</v>
      </c>
      <c r="D49" s="826" t="s">
        <v>2179</v>
      </c>
      <c r="E49" s="826"/>
      <c r="F49" s="826"/>
      <c r="G49" s="826"/>
      <c r="H49" s="826"/>
      <c r="I49" s="837"/>
      <c r="J49" s="837"/>
      <c r="X49" s="944"/>
      <c r="Y49" s="939"/>
      <c r="Z49" s="939"/>
      <c r="AA49" s="939"/>
      <c r="AB49" s="939"/>
      <c r="AC49" s="947"/>
      <c r="AD49" s="28"/>
      <c r="AE49" s="28"/>
      <c r="AF49" s="28"/>
      <c r="AG49" s="28"/>
      <c r="AH49" s="28"/>
      <c r="AI49" s="28"/>
      <c r="AJ49" s="28"/>
      <c r="AK49" s="28"/>
      <c r="AL49" s="28"/>
    </row>
    <row r="50" spans="1:38" ht="16.5" customHeight="1">
      <c r="A50" s="837"/>
      <c r="B50" s="837"/>
      <c r="C50" s="855" t="s">
        <v>2806</v>
      </c>
      <c r="D50" s="826" t="s">
        <v>2807</v>
      </c>
      <c r="E50" s="826"/>
      <c r="F50" s="826"/>
      <c r="G50" s="826"/>
      <c r="H50" s="826"/>
      <c r="I50" s="837"/>
      <c r="J50" s="837"/>
      <c r="X50" s="944"/>
      <c r="Y50" s="939"/>
      <c r="Z50" s="939"/>
      <c r="AA50" s="939"/>
      <c r="AB50" s="939"/>
      <c r="AC50" s="947"/>
      <c r="AD50" s="28"/>
      <c r="AE50" s="28"/>
      <c r="AF50" s="28"/>
      <c r="AG50" s="28"/>
      <c r="AH50" s="28"/>
      <c r="AI50" s="28"/>
      <c r="AJ50" s="28"/>
      <c r="AK50" s="28"/>
      <c r="AL50" s="28"/>
    </row>
    <row r="51" spans="1:38" ht="7.5" customHeight="1">
      <c r="A51" s="837"/>
      <c r="B51" s="837"/>
      <c r="C51" s="766"/>
      <c r="D51" s="852"/>
      <c r="E51" s="853"/>
      <c r="F51" s="848"/>
      <c r="G51" s="848"/>
      <c r="H51" s="848"/>
      <c r="I51" s="837"/>
      <c r="J51" s="837"/>
      <c r="X51" s="944"/>
      <c r="Y51" s="939"/>
      <c r="Z51" s="939"/>
      <c r="AA51" s="939"/>
      <c r="AB51" s="939"/>
      <c r="AC51" s="947"/>
      <c r="AD51" s="28"/>
      <c r="AE51" s="28"/>
      <c r="AF51" s="28"/>
      <c r="AG51" s="28"/>
      <c r="AH51" s="28"/>
      <c r="AI51" s="28"/>
      <c r="AJ51" s="28"/>
      <c r="AK51" s="28"/>
      <c r="AL51" s="28"/>
    </row>
    <row r="52" spans="1:38" ht="14.25" customHeight="1">
      <c r="C52" s="856" t="s">
        <v>1097</v>
      </c>
      <c r="X52" s="944"/>
      <c r="Y52" s="939"/>
      <c r="Z52" s="939"/>
      <c r="AA52" s="939"/>
      <c r="AB52" s="939"/>
      <c r="AC52" s="947"/>
      <c r="AD52" s="28"/>
      <c r="AF52" s="28"/>
      <c r="AG52" s="28"/>
      <c r="AH52" s="28"/>
      <c r="AI52" s="28"/>
      <c r="AJ52" s="28"/>
      <c r="AK52" s="28"/>
    </row>
    <row r="53" spans="1:38" ht="24.75" customHeight="1">
      <c r="C53" s="1766"/>
      <c r="D53" s="1767"/>
      <c r="E53" s="1767"/>
      <c r="F53" s="1767"/>
      <c r="G53" s="1767"/>
      <c r="H53" s="1767"/>
      <c r="I53" s="1767"/>
      <c r="J53" s="1767"/>
      <c r="K53" s="1767"/>
      <c r="L53" s="1767"/>
      <c r="M53" s="1767"/>
      <c r="N53" s="1767"/>
      <c r="O53" s="1767"/>
      <c r="P53" s="1767"/>
      <c r="Q53" s="1767"/>
      <c r="R53" s="1767"/>
      <c r="S53" s="1767"/>
      <c r="T53" s="1767"/>
      <c r="U53" s="1767"/>
      <c r="V53" s="1768"/>
      <c r="X53" s="944"/>
      <c r="Y53" s="939"/>
      <c r="Z53" s="939"/>
      <c r="AA53" s="939"/>
      <c r="AB53" s="939"/>
      <c r="AC53" s="947"/>
      <c r="AD53" s="28"/>
      <c r="AF53" s="28"/>
      <c r="AG53" s="28"/>
      <c r="AH53" s="28"/>
      <c r="AI53" s="28"/>
      <c r="AJ53" s="28"/>
      <c r="AK53" s="28"/>
    </row>
    <row r="54" spans="1:38" ht="24.75" customHeight="1">
      <c r="C54" s="1769"/>
      <c r="D54" s="1770"/>
      <c r="E54" s="1770"/>
      <c r="F54" s="1770"/>
      <c r="G54" s="1770"/>
      <c r="H54" s="1770"/>
      <c r="I54" s="1770"/>
      <c r="J54" s="1770"/>
      <c r="K54" s="1770"/>
      <c r="L54" s="1770"/>
      <c r="M54" s="1770"/>
      <c r="N54" s="1770"/>
      <c r="O54" s="1770"/>
      <c r="P54" s="1770"/>
      <c r="Q54" s="1770"/>
      <c r="R54" s="1770"/>
      <c r="S54" s="1770"/>
      <c r="T54" s="1770"/>
      <c r="U54" s="1770"/>
      <c r="V54" s="1771"/>
      <c r="X54" s="944"/>
      <c r="Y54" s="939"/>
      <c r="Z54" s="939"/>
      <c r="AA54" s="939"/>
      <c r="AB54" s="939"/>
      <c r="AC54" s="947"/>
      <c r="AD54" s="28"/>
      <c r="AF54" s="28"/>
      <c r="AG54" s="28"/>
      <c r="AH54" s="28"/>
      <c r="AI54" s="28"/>
      <c r="AJ54" s="28"/>
      <c r="AK54" s="28"/>
    </row>
    <row r="55" spans="1:38" ht="24.75" customHeight="1">
      <c r="C55" s="1772"/>
      <c r="D55" s="1773"/>
      <c r="E55" s="1773"/>
      <c r="F55" s="1773"/>
      <c r="G55" s="1773"/>
      <c r="H55" s="1773"/>
      <c r="I55" s="1773"/>
      <c r="J55" s="1773"/>
      <c r="K55" s="1773"/>
      <c r="L55" s="1773"/>
      <c r="M55" s="1773"/>
      <c r="N55" s="1773"/>
      <c r="O55" s="1773"/>
      <c r="P55" s="1773"/>
      <c r="Q55" s="1773"/>
      <c r="R55" s="1773"/>
      <c r="S55" s="1773"/>
      <c r="T55" s="1773"/>
      <c r="U55" s="1773"/>
      <c r="V55" s="1774"/>
      <c r="X55" s="944"/>
      <c r="Y55" s="939"/>
      <c r="Z55" s="939"/>
      <c r="AA55" s="939"/>
      <c r="AB55" s="939"/>
      <c r="AC55" s="947"/>
      <c r="AD55" s="28"/>
      <c r="AF55" s="28"/>
      <c r="AG55" s="28"/>
      <c r="AH55" s="28"/>
      <c r="AI55" s="28"/>
      <c r="AJ55" s="28"/>
      <c r="AK55" s="28"/>
    </row>
    <row r="56" spans="1:38" ht="11.25" customHeight="1">
      <c r="X56" s="944"/>
      <c r="Y56" s="939"/>
      <c r="Z56" s="939"/>
      <c r="AA56" s="939"/>
      <c r="AB56" s="939"/>
      <c r="AC56" s="947"/>
      <c r="AD56" s="28"/>
      <c r="AF56" s="28"/>
      <c r="AG56" s="28"/>
      <c r="AH56" s="28"/>
      <c r="AI56" s="28"/>
      <c r="AJ56" s="28"/>
      <c r="AK56" s="28"/>
    </row>
    <row r="57" spans="1:38" ht="11.25" customHeight="1">
      <c r="X57" s="945"/>
      <c r="Y57" s="941"/>
      <c r="Z57" s="941"/>
      <c r="AA57" s="941"/>
      <c r="AB57" s="941"/>
      <c r="AC57" s="948"/>
      <c r="AD57" s="28"/>
      <c r="AF57" s="28"/>
      <c r="AG57" s="28"/>
      <c r="AH57" s="28"/>
      <c r="AI57" s="28"/>
      <c r="AJ57" s="28"/>
      <c r="AK57" s="28"/>
    </row>
    <row r="58" spans="1:38" s="28" customFormat="1" ht="11.25" customHeight="1">
      <c r="A58" s="837"/>
      <c r="B58" s="837"/>
      <c r="C58" s="837"/>
      <c r="D58" s="857"/>
      <c r="E58" s="858"/>
      <c r="F58" s="858"/>
      <c r="G58" s="858"/>
      <c r="H58" s="858"/>
      <c r="I58" s="858"/>
      <c r="J58" s="858"/>
      <c r="K58" s="858"/>
      <c r="L58" s="858"/>
      <c r="M58" s="858"/>
      <c r="N58" s="858"/>
      <c r="O58" s="858"/>
      <c r="P58" s="858"/>
      <c r="Q58" s="858"/>
      <c r="R58" s="858"/>
      <c r="S58" s="858"/>
      <c r="T58" s="858"/>
      <c r="U58" s="858"/>
      <c r="V58" s="859"/>
    </row>
    <row r="59" spans="1:38" s="28" customFormat="1" ht="19.5" customHeight="1">
      <c r="A59" s="837"/>
      <c r="B59" s="835" t="s">
        <v>569</v>
      </c>
      <c r="C59" s="1784" t="s">
        <v>586</v>
      </c>
      <c r="D59" s="1786"/>
      <c r="E59" s="1786"/>
      <c r="F59" s="1786"/>
      <c r="G59" s="1786"/>
      <c r="H59" s="1786"/>
      <c r="I59" s="1786"/>
      <c r="J59" s="1786"/>
      <c r="K59" s="1786"/>
      <c r="L59" s="1786"/>
      <c r="M59" s="1786"/>
      <c r="N59" s="1786"/>
      <c r="O59" s="1786"/>
      <c r="P59" s="1786"/>
      <c r="Q59" s="1786"/>
      <c r="R59" s="1786"/>
      <c r="S59" s="1786"/>
      <c r="T59" s="1786"/>
      <c r="U59" s="1786"/>
      <c r="V59" s="1786"/>
    </row>
    <row r="60" spans="1:38" s="28" customFormat="1" ht="27.75" customHeight="1">
      <c r="A60" s="837"/>
      <c r="B60" s="835"/>
      <c r="C60" s="2266" t="s">
        <v>587</v>
      </c>
      <c r="D60" s="1912"/>
      <c r="E60" s="1912"/>
      <c r="F60" s="1912"/>
      <c r="G60" s="1912"/>
      <c r="H60" s="1912"/>
      <c r="I60" s="1912"/>
      <c r="J60" s="1912"/>
      <c r="K60" s="1912"/>
      <c r="L60" s="1912"/>
      <c r="M60" s="1912"/>
      <c r="N60" s="1912"/>
      <c r="O60" s="1912"/>
      <c r="P60" s="1912"/>
      <c r="Q60" s="1912"/>
      <c r="R60" s="1912"/>
      <c r="S60" s="1912"/>
      <c r="T60" s="1912"/>
      <c r="U60" s="1912"/>
      <c r="V60" s="1912"/>
      <c r="X60" s="1846" t="s">
        <v>1658</v>
      </c>
      <c r="Y60" s="1846"/>
      <c r="Z60" s="1846"/>
      <c r="AA60" s="1846"/>
      <c r="AB60" s="1846"/>
      <c r="AC60" s="1846"/>
    </row>
    <row r="61" spans="1:38" s="28" customFormat="1" ht="6" customHeight="1">
      <c r="A61" s="837"/>
      <c r="B61" s="837"/>
      <c r="C61" s="768"/>
      <c r="D61" s="852"/>
      <c r="E61" s="853"/>
      <c r="F61" s="848"/>
      <c r="G61" s="848"/>
      <c r="H61" s="848"/>
      <c r="I61" s="837"/>
      <c r="J61" s="837"/>
      <c r="K61" s="199"/>
      <c r="L61" s="199"/>
      <c r="M61" s="199"/>
      <c r="N61" s="199"/>
      <c r="O61" s="199"/>
      <c r="P61" s="199"/>
      <c r="Q61" s="199"/>
      <c r="R61" s="199"/>
      <c r="S61" s="199"/>
      <c r="T61" s="199"/>
      <c r="U61" s="199"/>
      <c r="V61" s="199"/>
      <c r="X61" s="1846"/>
      <c r="Y61" s="1846"/>
      <c r="Z61" s="1846"/>
      <c r="AA61" s="1846"/>
      <c r="AB61" s="1846"/>
      <c r="AC61" s="1846"/>
    </row>
    <row r="62" spans="1:38" s="28" customFormat="1" ht="27" customHeight="1">
      <c r="A62" s="198"/>
      <c r="B62" s="1855" t="s">
        <v>653</v>
      </c>
      <c r="C62" s="1855"/>
      <c r="D62" s="2261" t="s">
        <v>77</v>
      </c>
      <c r="E62" s="2262"/>
      <c r="F62" s="2262"/>
      <c r="G62" s="2262"/>
      <c r="H62" s="2263"/>
      <c r="I62" s="2261" t="s">
        <v>78</v>
      </c>
      <c r="J62" s="2262"/>
      <c r="K62" s="2262"/>
      <c r="L62" s="2262"/>
      <c r="M62" s="2262"/>
      <c r="N62" s="2263"/>
      <c r="O62" s="2261" t="s">
        <v>79</v>
      </c>
      <c r="P62" s="2262"/>
      <c r="Q62" s="2263"/>
      <c r="R62" s="1855" t="s">
        <v>1768</v>
      </c>
      <c r="S62" s="1855"/>
      <c r="T62" s="1855"/>
      <c r="U62" s="1855"/>
      <c r="V62" s="1855"/>
      <c r="X62" s="943"/>
      <c r="Y62" s="942"/>
      <c r="Z62" s="942"/>
      <c r="AA62" s="942"/>
      <c r="AB62" s="942"/>
      <c r="AC62" s="946"/>
    </row>
    <row r="63" spans="1:38" s="28" customFormat="1" ht="16.5" customHeight="1">
      <c r="A63" s="6"/>
      <c r="B63" s="2257" t="s">
        <v>653</v>
      </c>
      <c r="C63" s="2258"/>
      <c r="D63" s="2247"/>
      <c r="E63" s="2248"/>
      <c r="F63" s="2248"/>
      <c r="G63" s="2248"/>
      <c r="H63" s="2249"/>
      <c r="I63" s="2247"/>
      <c r="J63" s="2248"/>
      <c r="K63" s="2248"/>
      <c r="L63" s="2248"/>
      <c r="M63" s="2248"/>
      <c r="N63" s="2249"/>
      <c r="O63" s="2250"/>
      <c r="P63" s="2251"/>
      <c r="Q63" s="2252"/>
      <c r="R63" s="2247"/>
      <c r="S63" s="2248"/>
      <c r="T63" s="2248"/>
      <c r="U63" s="2248"/>
      <c r="V63" s="2249"/>
      <c r="X63" s="944"/>
      <c r="Y63" s="939"/>
      <c r="Z63" s="939"/>
      <c r="AA63" s="939"/>
      <c r="AB63" s="939"/>
      <c r="AC63" s="947"/>
    </row>
    <row r="64" spans="1:38" s="28" customFormat="1" ht="16.5" customHeight="1">
      <c r="A64" s="198"/>
      <c r="B64" s="2259"/>
      <c r="C64" s="2260"/>
      <c r="D64" s="2247"/>
      <c r="E64" s="2248"/>
      <c r="F64" s="2248"/>
      <c r="G64" s="2248"/>
      <c r="H64" s="2249"/>
      <c r="I64" s="2247"/>
      <c r="J64" s="2248"/>
      <c r="K64" s="2248"/>
      <c r="L64" s="2248"/>
      <c r="M64" s="2248"/>
      <c r="N64" s="2249"/>
      <c r="O64" s="2250"/>
      <c r="P64" s="2251"/>
      <c r="Q64" s="2252"/>
      <c r="R64" s="2247"/>
      <c r="S64" s="2248"/>
      <c r="T64" s="2248"/>
      <c r="U64" s="2248"/>
      <c r="V64" s="2249"/>
      <c r="X64" s="944"/>
      <c r="Y64" s="939"/>
      <c r="Z64" s="939"/>
      <c r="AA64" s="939"/>
      <c r="AB64" s="939"/>
      <c r="AC64" s="947"/>
    </row>
    <row r="65" spans="1:29" s="28" customFormat="1" ht="16.5" customHeight="1">
      <c r="A65" s="198"/>
      <c r="B65" s="2259"/>
      <c r="C65" s="2260"/>
      <c r="D65" s="2247"/>
      <c r="E65" s="2248"/>
      <c r="F65" s="2248"/>
      <c r="G65" s="2248"/>
      <c r="H65" s="2249"/>
      <c r="I65" s="2247"/>
      <c r="J65" s="2248"/>
      <c r="K65" s="2248"/>
      <c r="L65" s="2248"/>
      <c r="M65" s="2248"/>
      <c r="N65" s="2249"/>
      <c r="O65" s="2250"/>
      <c r="P65" s="2251"/>
      <c r="Q65" s="2252"/>
      <c r="R65" s="2247"/>
      <c r="S65" s="2248"/>
      <c r="T65" s="2248"/>
      <c r="U65" s="2248"/>
      <c r="V65" s="2249"/>
      <c r="X65" s="944"/>
      <c r="Y65" s="939"/>
      <c r="Z65" s="939"/>
      <c r="AA65" s="939"/>
      <c r="AB65" s="939"/>
      <c r="AC65" s="947"/>
    </row>
    <row r="66" spans="1:29" s="28" customFormat="1" ht="16.5" customHeight="1">
      <c r="A66" s="198"/>
      <c r="B66" s="2253">
        <f>'Og s1'!K8</f>
        <v>2016</v>
      </c>
      <c r="C66" s="2254"/>
      <c r="D66" s="2247"/>
      <c r="E66" s="2248"/>
      <c r="F66" s="2248"/>
      <c r="G66" s="2248"/>
      <c r="H66" s="2249"/>
      <c r="I66" s="2247"/>
      <c r="J66" s="2248"/>
      <c r="K66" s="2248"/>
      <c r="L66" s="2248"/>
      <c r="M66" s="2248"/>
      <c r="N66" s="2249"/>
      <c r="O66" s="2250"/>
      <c r="P66" s="2251"/>
      <c r="Q66" s="2252"/>
      <c r="R66" s="2247"/>
      <c r="S66" s="2248"/>
      <c r="T66" s="2248"/>
      <c r="U66" s="2248"/>
      <c r="V66" s="2249"/>
      <c r="X66" s="944"/>
      <c r="Y66" s="940"/>
      <c r="Z66" s="940"/>
      <c r="AA66" s="940"/>
      <c r="AB66" s="939"/>
      <c r="AC66" s="947"/>
    </row>
    <row r="67" spans="1:29" s="28" customFormat="1" ht="16.5" customHeight="1">
      <c r="A67" s="198"/>
      <c r="B67" s="2253"/>
      <c r="C67" s="2254"/>
      <c r="D67" s="2247"/>
      <c r="E67" s="2248"/>
      <c r="F67" s="2248"/>
      <c r="G67" s="2248"/>
      <c r="H67" s="2249"/>
      <c r="I67" s="2247"/>
      <c r="J67" s="2248"/>
      <c r="K67" s="2248"/>
      <c r="L67" s="2248"/>
      <c r="M67" s="2248"/>
      <c r="N67" s="2249"/>
      <c r="O67" s="2250"/>
      <c r="P67" s="2251"/>
      <c r="Q67" s="2252"/>
      <c r="R67" s="2247"/>
      <c r="S67" s="2248"/>
      <c r="T67" s="2248"/>
      <c r="U67" s="2248"/>
      <c r="V67" s="2249"/>
      <c r="X67" s="944"/>
      <c r="Y67" s="940"/>
      <c r="Z67" s="940"/>
      <c r="AA67" s="940"/>
      <c r="AB67" s="939"/>
      <c r="AC67" s="947"/>
    </row>
    <row r="68" spans="1:29" s="28" customFormat="1" ht="16.5" customHeight="1">
      <c r="A68" s="198"/>
      <c r="B68" s="2253"/>
      <c r="C68" s="2254"/>
      <c r="D68" s="2247"/>
      <c r="E68" s="2248"/>
      <c r="F68" s="2248"/>
      <c r="G68" s="2248"/>
      <c r="H68" s="2249"/>
      <c r="I68" s="2247"/>
      <c r="J68" s="2248"/>
      <c r="K68" s="2248"/>
      <c r="L68" s="2248"/>
      <c r="M68" s="2248"/>
      <c r="N68" s="2249"/>
      <c r="O68" s="2250"/>
      <c r="P68" s="2251"/>
      <c r="Q68" s="2252"/>
      <c r="R68" s="2247"/>
      <c r="S68" s="2248"/>
      <c r="T68" s="2248"/>
      <c r="U68" s="2248"/>
      <c r="V68" s="2249"/>
      <c r="X68" s="944"/>
      <c r="Y68" s="940"/>
      <c r="Z68" s="940"/>
      <c r="AA68" s="940"/>
      <c r="AB68" s="939"/>
      <c r="AC68" s="947"/>
    </row>
    <row r="69" spans="1:29" s="28" customFormat="1" ht="16.5" customHeight="1">
      <c r="A69" s="198"/>
      <c r="B69" s="2253"/>
      <c r="C69" s="2254"/>
      <c r="D69" s="2247"/>
      <c r="E69" s="2248"/>
      <c r="F69" s="2248"/>
      <c r="G69" s="2248"/>
      <c r="H69" s="2249"/>
      <c r="I69" s="2247"/>
      <c r="J69" s="2248"/>
      <c r="K69" s="2248"/>
      <c r="L69" s="2248"/>
      <c r="M69" s="2248"/>
      <c r="N69" s="2249"/>
      <c r="O69" s="2250"/>
      <c r="P69" s="2251"/>
      <c r="Q69" s="2252"/>
      <c r="R69" s="2247"/>
      <c r="S69" s="2248"/>
      <c r="T69" s="2248"/>
      <c r="U69" s="2248"/>
      <c r="V69" s="2249"/>
      <c r="X69" s="944"/>
      <c r="Y69" s="940"/>
      <c r="Z69" s="940"/>
      <c r="AA69" s="940"/>
      <c r="AB69" s="939"/>
      <c r="AC69" s="947"/>
    </row>
    <row r="70" spans="1:29" s="28" customFormat="1" ht="16.5" customHeight="1">
      <c r="A70" s="198"/>
      <c r="B70" s="2253"/>
      <c r="C70" s="2254"/>
      <c r="D70" s="2247"/>
      <c r="E70" s="2248"/>
      <c r="F70" s="2248"/>
      <c r="G70" s="2248"/>
      <c r="H70" s="2249"/>
      <c r="I70" s="2247"/>
      <c r="J70" s="2248"/>
      <c r="K70" s="2248"/>
      <c r="L70" s="2248"/>
      <c r="M70" s="2248"/>
      <c r="N70" s="2249"/>
      <c r="O70" s="2250"/>
      <c r="P70" s="2251"/>
      <c r="Q70" s="2252"/>
      <c r="R70" s="2247"/>
      <c r="S70" s="2248"/>
      <c r="T70" s="2248"/>
      <c r="U70" s="2248"/>
      <c r="V70" s="2249"/>
      <c r="X70" s="944"/>
      <c r="Y70" s="940"/>
      <c r="Z70" s="940"/>
      <c r="AA70" s="940"/>
      <c r="AB70" s="939"/>
      <c r="AC70" s="947"/>
    </row>
    <row r="71" spans="1:29" s="28" customFormat="1" ht="16.5" customHeight="1">
      <c r="A71" s="198"/>
      <c r="B71" s="2253"/>
      <c r="C71" s="2254"/>
      <c r="D71" s="2247"/>
      <c r="E71" s="2248"/>
      <c r="F71" s="2248"/>
      <c r="G71" s="2248"/>
      <c r="H71" s="2249"/>
      <c r="I71" s="2247"/>
      <c r="J71" s="2248"/>
      <c r="K71" s="2248"/>
      <c r="L71" s="2248"/>
      <c r="M71" s="2248"/>
      <c r="N71" s="2249"/>
      <c r="O71" s="2250"/>
      <c r="P71" s="2251"/>
      <c r="Q71" s="2252"/>
      <c r="R71" s="2247"/>
      <c r="S71" s="2248"/>
      <c r="T71" s="2248"/>
      <c r="U71" s="2248"/>
      <c r="V71" s="2249"/>
      <c r="X71" s="944"/>
      <c r="Y71" s="940"/>
      <c r="Z71" s="940"/>
      <c r="AA71" s="940"/>
      <c r="AB71" s="939"/>
      <c r="AC71" s="947"/>
    </row>
    <row r="72" spans="1:29" s="28" customFormat="1" ht="16.5" customHeight="1">
      <c r="A72" s="198"/>
      <c r="B72" s="2253"/>
      <c r="C72" s="2254"/>
      <c r="D72" s="2247"/>
      <c r="E72" s="2248"/>
      <c r="F72" s="2248"/>
      <c r="G72" s="2248"/>
      <c r="H72" s="2249"/>
      <c r="I72" s="2247"/>
      <c r="J72" s="2248"/>
      <c r="K72" s="2248"/>
      <c r="L72" s="2248"/>
      <c r="M72" s="2248"/>
      <c r="N72" s="2249"/>
      <c r="O72" s="2250"/>
      <c r="P72" s="2251"/>
      <c r="Q72" s="2252"/>
      <c r="R72" s="2247"/>
      <c r="S72" s="2248"/>
      <c r="T72" s="2248"/>
      <c r="U72" s="2248"/>
      <c r="V72" s="2249"/>
      <c r="X72" s="944"/>
      <c r="Y72" s="939"/>
      <c r="Z72" s="939"/>
      <c r="AA72" s="939"/>
      <c r="AB72" s="939"/>
      <c r="AC72" s="947"/>
    </row>
    <row r="73" spans="1:29" s="28" customFormat="1" ht="16.5" customHeight="1">
      <c r="A73" s="198"/>
      <c r="B73" s="2255"/>
      <c r="C73" s="2256"/>
      <c r="D73" s="2247"/>
      <c r="E73" s="2248"/>
      <c r="F73" s="2248"/>
      <c r="G73" s="2248"/>
      <c r="H73" s="2249"/>
      <c r="I73" s="2247"/>
      <c r="J73" s="2248"/>
      <c r="K73" s="2248"/>
      <c r="L73" s="2248"/>
      <c r="M73" s="2248"/>
      <c r="N73" s="2249"/>
      <c r="O73" s="2250"/>
      <c r="P73" s="2251"/>
      <c r="Q73" s="2252"/>
      <c r="R73" s="2247"/>
      <c r="S73" s="2248"/>
      <c r="T73" s="2248"/>
      <c r="U73" s="2248"/>
      <c r="V73" s="2249"/>
      <c r="X73" s="944"/>
      <c r="Y73" s="939"/>
      <c r="Z73" s="939"/>
      <c r="AA73" s="939"/>
      <c r="AB73" s="939"/>
      <c r="AC73" s="947"/>
    </row>
    <row r="74" spans="1:29" s="28" customFormat="1" ht="16.5" customHeight="1">
      <c r="A74" s="198"/>
      <c r="B74" s="2244" t="s">
        <v>603</v>
      </c>
      <c r="C74" s="2245"/>
      <c r="D74" s="2245"/>
      <c r="E74" s="2245"/>
      <c r="F74" s="2245"/>
      <c r="G74" s="2245"/>
      <c r="H74" s="2245"/>
      <c r="I74" s="2245"/>
      <c r="J74" s="2245"/>
      <c r="K74" s="2245"/>
      <c r="L74" s="2245"/>
      <c r="M74" s="2245"/>
      <c r="N74" s="2246"/>
      <c r="O74" s="2237">
        <f>SUM(O63:Q73)</f>
        <v>0</v>
      </c>
      <c r="P74" s="2238"/>
      <c r="Q74" s="2239"/>
      <c r="R74" s="2261"/>
      <c r="S74" s="2262"/>
      <c r="T74" s="2262"/>
      <c r="U74" s="2262"/>
      <c r="V74" s="2263"/>
      <c r="X74" s="944"/>
      <c r="Y74" s="939"/>
      <c r="Z74" s="939"/>
      <c r="AA74" s="939"/>
      <c r="AB74" s="939"/>
      <c r="AC74" s="947"/>
    </row>
    <row r="75" spans="1:29" s="28" customFormat="1" ht="16.5" customHeight="1">
      <c r="A75" s="198"/>
      <c r="B75" s="2257" t="s">
        <v>653</v>
      </c>
      <c r="C75" s="2258"/>
      <c r="D75" s="2247">
        <f t="shared" ref="D75:D85" si="0">D63</f>
        <v>0</v>
      </c>
      <c r="E75" s="2248"/>
      <c r="F75" s="2248"/>
      <c r="G75" s="2248"/>
      <c r="H75" s="2249"/>
      <c r="I75" s="2247">
        <f t="shared" ref="I75:I85" si="1">I63</f>
        <v>0</v>
      </c>
      <c r="J75" s="2248"/>
      <c r="K75" s="2248"/>
      <c r="L75" s="2248"/>
      <c r="M75" s="2248"/>
      <c r="N75" s="2249"/>
      <c r="O75" s="2250">
        <f t="shared" ref="O75:O85" si="2">O63</f>
        <v>0</v>
      </c>
      <c r="P75" s="2251"/>
      <c r="Q75" s="2252"/>
      <c r="R75" s="2247">
        <f t="shared" ref="R75:R85" si="3">R63</f>
        <v>0</v>
      </c>
      <c r="S75" s="2248"/>
      <c r="T75" s="2248"/>
      <c r="U75" s="2248"/>
      <c r="V75" s="2249"/>
      <c r="X75" s="944"/>
      <c r="Y75" s="939"/>
      <c r="Z75" s="939"/>
      <c r="AA75" s="939"/>
      <c r="AB75" s="939"/>
      <c r="AC75" s="947"/>
    </row>
    <row r="76" spans="1:29" s="28" customFormat="1" ht="16.5" customHeight="1">
      <c r="A76" s="198"/>
      <c r="B76" s="2259"/>
      <c r="C76" s="2260"/>
      <c r="D76" s="2247">
        <f t="shared" si="0"/>
        <v>0</v>
      </c>
      <c r="E76" s="2248"/>
      <c r="F76" s="2248"/>
      <c r="G76" s="2248"/>
      <c r="H76" s="2249"/>
      <c r="I76" s="2247">
        <f t="shared" si="1"/>
        <v>0</v>
      </c>
      <c r="J76" s="2248"/>
      <c r="K76" s="2248"/>
      <c r="L76" s="2248"/>
      <c r="M76" s="2248"/>
      <c r="N76" s="2249"/>
      <c r="O76" s="2250">
        <f t="shared" si="2"/>
        <v>0</v>
      </c>
      <c r="P76" s="2251"/>
      <c r="Q76" s="2252"/>
      <c r="R76" s="2247">
        <f t="shared" si="3"/>
        <v>0</v>
      </c>
      <c r="S76" s="2248"/>
      <c r="T76" s="2248"/>
      <c r="U76" s="2248"/>
      <c r="V76" s="2249"/>
      <c r="X76" s="944"/>
      <c r="Y76" s="939"/>
      <c r="Z76" s="939"/>
      <c r="AA76" s="939"/>
      <c r="AB76" s="939"/>
      <c r="AC76" s="947"/>
    </row>
    <row r="77" spans="1:29" s="28" customFormat="1" ht="16.5" customHeight="1">
      <c r="A77" s="198"/>
      <c r="B77" s="2259"/>
      <c r="C77" s="2260"/>
      <c r="D77" s="2247">
        <f t="shared" si="0"/>
        <v>0</v>
      </c>
      <c r="E77" s="2248"/>
      <c r="F77" s="2248"/>
      <c r="G77" s="2248"/>
      <c r="H77" s="2249"/>
      <c r="I77" s="2247">
        <f t="shared" si="1"/>
        <v>0</v>
      </c>
      <c r="J77" s="2248"/>
      <c r="K77" s="2248"/>
      <c r="L77" s="2248"/>
      <c r="M77" s="2248"/>
      <c r="N77" s="2249"/>
      <c r="O77" s="2250">
        <f t="shared" si="2"/>
        <v>0</v>
      </c>
      <c r="P77" s="2251"/>
      <c r="Q77" s="2252"/>
      <c r="R77" s="2247">
        <f t="shared" si="3"/>
        <v>0</v>
      </c>
      <c r="S77" s="2248"/>
      <c r="T77" s="2248"/>
      <c r="U77" s="2248"/>
      <c r="V77" s="2249"/>
      <c r="X77" s="944"/>
      <c r="Y77" s="939"/>
      <c r="Z77" s="939"/>
      <c r="AA77" s="939"/>
      <c r="AB77" s="939"/>
      <c r="AC77" s="947"/>
    </row>
    <row r="78" spans="1:29" s="28" customFormat="1" ht="16.5" customHeight="1">
      <c r="A78" s="198"/>
      <c r="B78" s="2253">
        <f>B66+1</f>
        <v>2017</v>
      </c>
      <c r="C78" s="2254"/>
      <c r="D78" s="2247">
        <f t="shared" si="0"/>
        <v>0</v>
      </c>
      <c r="E78" s="2248"/>
      <c r="F78" s="2248"/>
      <c r="G78" s="2248"/>
      <c r="H78" s="2249"/>
      <c r="I78" s="2247">
        <f t="shared" si="1"/>
        <v>0</v>
      </c>
      <c r="J78" s="2248"/>
      <c r="K78" s="2248"/>
      <c r="L78" s="2248"/>
      <c r="M78" s="2248"/>
      <c r="N78" s="2249"/>
      <c r="O78" s="2250">
        <f t="shared" si="2"/>
        <v>0</v>
      </c>
      <c r="P78" s="2251"/>
      <c r="Q78" s="2252"/>
      <c r="R78" s="2247">
        <f t="shared" si="3"/>
        <v>0</v>
      </c>
      <c r="S78" s="2248"/>
      <c r="T78" s="2248"/>
      <c r="U78" s="2248"/>
      <c r="V78" s="2249"/>
      <c r="X78" s="944"/>
      <c r="Y78" s="939"/>
      <c r="Z78" s="939"/>
      <c r="AA78" s="939"/>
      <c r="AB78" s="939"/>
      <c r="AC78" s="947"/>
    </row>
    <row r="79" spans="1:29" s="28" customFormat="1" ht="16.5" customHeight="1">
      <c r="A79" s="198"/>
      <c r="B79" s="2253"/>
      <c r="C79" s="2254"/>
      <c r="D79" s="2247">
        <f t="shared" si="0"/>
        <v>0</v>
      </c>
      <c r="E79" s="2248"/>
      <c r="F79" s="2248"/>
      <c r="G79" s="2248"/>
      <c r="H79" s="2249"/>
      <c r="I79" s="2247">
        <f t="shared" si="1"/>
        <v>0</v>
      </c>
      <c r="J79" s="2248"/>
      <c r="K79" s="2248"/>
      <c r="L79" s="2248"/>
      <c r="M79" s="2248"/>
      <c r="N79" s="2249"/>
      <c r="O79" s="2250">
        <f t="shared" si="2"/>
        <v>0</v>
      </c>
      <c r="P79" s="2251"/>
      <c r="Q79" s="2252"/>
      <c r="R79" s="2247">
        <f t="shared" si="3"/>
        <v>0</v>
      </c>
      <c r="S79" s="2248"/>
      <c r="T79" s="2248"/>
      <c r="U79" s="2248"/>
      <c r="V79" s="2249"/>
      <c r="X79" s="944"/>
      <c r="Y79" s="939"/>
      <c r="Z79" s="939"/>
      <c r="AA79" s="939"/>
      <c r="AB79" s="939"/>
      <c r="AC79" s="947"/>
    </row>
    <row r="80" spans="1:29" s="28" customFormat="1" ht="16.5" customHeight="1">
      <c r="A80" s="198"/>
      <c r="B80" s="2253"/>
      <c r="C80" s="2254"/>
      <c r="D80" s="2247">
        <f t="shared" si="0"/>
        <v>0</v>
      </c>
      <c r="E80" s="2248"/>
      <c r="F80" s="2248"/>
      <c r="G80" s="2248"/>
      <c r="H80" s="2249"/>
      <c r="I80" s="2247">
        <f t="shared" si="1"/>
        <v>0</v>
      </c>
      <c r="J80" s="2248"/>
      <c r="K80" s="2248"/>
      <c r="L80" s="2248"/>
      <c r="M80" s="2248"/>
      <c r="N80" s="2249"/>
      <c r="O80" s="2250">
        <f t="shared" si="2"/>
        <v>0</v>
      </c>
      <c r="P80" s="2251"/>
      <c r="Q80" s="2252"/>
      <c r="R80" s="2247">
        <f t="shared" si="3"/>
        <v>0</v>
      </c>
      <c r="S80" s="2248"/>
      <c r="T80" s="2248"/>
      <c r="U80" s="2248"/>
      <c r="V80" s="2249"/>
      <c r="X80" s="944"/>
      <c r="Y80" s="939"/>
      <c r="Z80" s="939"/>
      <c r="AA80" s="939"/>
      <c r="AB80" s="939"/>
      <c r="AC80" s="947"/>
    </row>
    <row r="81" spans="1:29" s="28" customFormat="1" ht="16.5" customHeight="1">
      <c r="A81" s="198"/>
      <c r="B81" s="2253"/>
      <c r="C81" s="2254"/>
      <c r="D81" s="2247">
        <f t="shared" si="0"/>
        <v>0</v>
      </c>
      <c r="E81" s="2248"/>
      <c r="F81" s="2248"/>
      <c r="G81" s="2248"/>
      <c r="H81" s="2249"/>
      <c r="I81" s="2247">
        <f t="shared" si="1"/>
        <v>0</v>
      </c>
      <c r="J81" s="2248"/>
      <c r="K81" s="2248"/>
      <c r="L81" s="2248"/>
      <c r="M81" s="2248"/>
      <c r="N81" s="2249"/>
      <c r="O81" s="2250">
        <f t="shared" si="2"/>
        <v>0</v>
      </c>
      <c r="P81" s="2251"/>
      <c r="Q81" s="2252"/>
      <c r="R81" s="2247">
        <f t="shared" si="3"/>
        <v>0</v>
      </c>
      <c r="S81" s="2248"/>
      <c r="T81" s="2248"/>
      <c r="U81" s="2248"/>
      <c r="V81" s="2249"/>
      <c r="X81" s="944"/>
      <c r="Y81" s="939"/>
      <c r="Z81" s="939"/>
      <c r="AA81" s="939"/>
      <c r="AB81" s="939"/>
      <c r="AC81" s="947"/>
    </row>
    <row r="82" spans="1:29" s="28" customFormat="1" ht="16.5" customHeight="1">
      <c r="A82" s="198"/>
      <c r="B82" s="2253"/>
      <c r="C82" s="2254"/>
      <c r="D82" s="2247">
        <f t="shared" si="0"/>
        <v>0</v>
      </c>
      <c r="E82" s="2248"/>
      <c r="F82" s="2248"/>
      <c r="G82" s="2248"/>
      <c r="H82" s="2249"/>
      <c r="I82" s="2247">
        <f t="shared" si="1"/>
        <v>0</v>
      </c>
      <c r="J82" s="2248"/>
      <c r="K82" s="2248"/>
      <c r="L82" s="2248"/>
      <c r="M82" s="2248"/>
      <c r="N82" s="2249"/>
      <c r="O82" s="2250">
        <f t="shared" si="2"/>
        <v>0</v>
      </c>
      <c r="P82" s="2251"/>
      <c r="Q82" s="2252"/>
      <c r="R82" s="2247">
        <f t="shared" si="3"/>
        <v>0</v>
      </c>
      <c r="S82" s="2248"/>
      <c r="T82" s="2248"/>
      <c r="U82" s="2248"/>
      <c r="V82" s="2249"/>
      <c r="X82" s="944"/>
      <c r="Y82" s="939"/>
      <c r="Z82" s="939"/>
      <c r="AA82" s="939"/>
      <c r="AB82" s="939"/>
      <c r="AC82" s="947"/>
    </row>
    <row r="83" spans="1:29" s="28" customFormat="1" ht="16.5" customHeight="1">
      <c r="A83" s="198"/>
      <c r="B83" s="2253"/>
      <c r="C83" s="2254"/>
      <c r="D83" s="2247">
        <f t="shared" si="0"/>
        <v>0</v>
      </c>
      <c r="E83" s="2248"/>
      <c r="F83" s="2248"/>
      <c r="G83" s="2248"/>
      <c r="H83" s="2249"/>
      <c r="I83" s="2247">
        <f t="shared" si="1"/>
        <v>0</v>
      </c>
      <c r="J83" s="2248"/>
      <c r="K83" s="2248"/>
      <c r="L83" s="2248"/>
      <c r="M83" s="2248"/>
      <c r="N83" s="2249"/>
      <c r="O83" s="2250">
        <f t="shared" si="2"/>
        <v>0</v>
      </c>
      <c r="P83" s="2251"/>
      <c r="Q83" s="2252"/>
      <c r="R83" s="2247">
        <f t="shared" si="3"/>
        <v>0</v>
      </c>
      <c r="S83" s="2248"/>
      <c r="T83" s="2248"/>
      <c r="U83" s="2248"/>
      <c r="V83" s="2249"/>
      <c r="X83" s="944"/>
      <c r="Y83" s="939"/>
      <c r="Z83" s="939"/>
      <c r="AA83" s="939"/>
      <c r="AB83" s="939"/>
      <c r="AC83" s="947"/>
    </row>
    <row r="84" spans="1:29" s="28" customFormat="1" ht="16.5" customHeight="1">
      <c r="A84" s="198"/>
      <c r="B84" s="2253"/>
      <c r="C84" s="2254"/>
      <c r="D84" s="2247">
        <f t="shared" si="0"/>
        <v>0</v>
      </c>
      <c r="E84" s="2248"/>
      <c r="F84" s="2248"/>
      <c r="G84" s="2248"/>
      <c r="H84" s="2249"/>
      <c r="I84" s="2247">
        <f t="shared" si="1"/>
        <v>0</v>
      </c>
      <c r="J84" s="2248"/>
      <c r="K84" s="2248"/>
      <c r="L84" s="2248"/>
      <c r="M84" s="2248"/>
      <c r="N84" s="2249"/>
      <c r="O84" s="2250">
        <f t="shared" si="2"/>
        <v>0</v>
      </c>
      <c r="P84" s="2251"/>
      <c r="Q84" s="2252"/>
      <c r="R84" s="2247">
        <f t="shared" si="3"/>
        <v>0</v>
      </c>
      <c r="S84" s="2248"/>
      <c r="T84" s="2248"/>
      <c r="U84" s="2248"/>
      <c r="V84" s="2249"/>
      <c r="X84" s="944"/>
      <c r="Y84" s="939"/>
      <c r="Z84" s="939"/>
      <c r="AA84" s="939"/>
      <c r="AB84" s="939"/>
      <c r="AC84" s="947"/>
    </row>
    <row r="85" spans="1:29" s="28" customFormat="1" ht="16.5" customHeight="1">
      <c r="A85" s="198"/>
      <c r="B85" s="2255"/>
      <c r="C85" s="2256"/>
      <c r="D85" s="2247">
        <f t="shared" si="0"/>
        <v>0</v>
      </c>
      <c r="E85" s="2248"/>
      <c r="F85" s="2248"/>
      <c r="G85" s="2248"/>
      <c r="H85" s="2249"/>
      <c r="I85" s="2247">
        <f t="shared" si="1"/>
        <v>0</v>
      </c>
      <c r="J85" s="2248"/>
      <c r="K85" s="2248"/>
      <c r="L85" s="2248"/>
      <c r="M85" s="2248"/>
      <c r="N85" s="2249"/>
      <c r="O85" s="2250">
        <f t="shared" si="2"/>
        <v>0</v>
      </c>
      <c r="P85" s="2251"/>
      <c r="Q85" s="2252"/>
      <c r="R85" s="2247">
        <f t="shared" si="3"/>
        <v>0</v>
      </c>
      <c r="S85" s="2248"/>
      <c r="T85" s="2248"/>
      <c r="U85" s="2248"/>
      <c r="V85" s="2249"/>
      <c r="X85" s="944"/>
      <c r="Y85" s="939"/>
      <c r="Z85" s="939"/>
      <c r="AA85" s="939"/>
      <c r="AB85" s="939"/>
      <c r="AC85" s="947"/>
    </row>
    <row r="86" spans="1:29" s="28" customFormat="1" ht="16.5" customHeight="1">
      <c r="A86" s="198"/>
      <c r="B86" s="860"/>
      <c r="C86" s="2245" t="s">
        <v>603</v>
      </c>
      <c r="D86" s="2245"/>
      <c r="E86" s="2245"/>
      <c r="F86" s="2245"/>
      <c r="G86" s="2245"/>
      <c r="H86" s="2245"/>
      <c r="I86" s="2245"/>
      <c r="J86" s="2245"/>
      <c r="K86" s="2245"/>
      <c r="L86" s="2245"/>
      <c r="M86" s="2245"/>
      <c r="N86" s="2246"/>
      <c r="O86" s="2237">
        <f>SUM(O75:Q85)</f>
        <v>0</v>
      </c>
      <c r="P86" s="2238"/>
      <c r="Q86" s="2239"/>
      <c r="R86" s="2261"/>
      <c r="S86" s="2262"/>
      <c r="T86" s="2262"/>
      <c r="U86" s="2262"/>
      <c r="V86" s="2263"/>
      <c r="X86" s="944"/>
      <c r="Y86" s="939"/>
      <c r="Z86" s="939"/>
      <c r="AA86" s="939"/>
      <c r="AB86" s="939"/>
      <c r="AC86" s="947"/>
    </row>
    <row r="87" spans="1:29" s="28" customFormat="1" ht="16.5" customHeight="1">
      <c r="A87" s="198"/>
      <c r="B87" s="2257" t="s">
        <v>653</v>
      </c>
      <c r="C87" s="2258"/>
      <c r="D87" s="2247">
        <f t="shared" ref="D87:D97" si="4">D75</f>
        <v>0</v>
      </c>
      <c r="E87" s="2248"/>
      <c r="F87" s="2248"/>
      <c r="G87" s="2248"/>
      <c r="H87" s="2249"/>
      <c r="I87" s="2247">
        <f t="shared" ref="I87:I97" si="5">I75</f>
        <v>0</v>
      </c>
      <c r="J87" s="2248"/>
      <c r="K87" s="2248"/>
      <c r="L87" s="2248"/>
      <c r="M87" s="2248"/>
      <c r="N87" s="2249"/>
      <c r="O87" s="2250">
        <f t="shared" ref="O87:O97" si="6">O75</f>
        <v>0</v>
      </c>
      <c r="P87" s="2251"/>
      <c r="Q87" s="2252"/>
      <c r="R87" s="2247">
        <f t="shared" ref="R87:R97" si="7">R75</f>
        <v>0</v>
      </c>
      <c r="S87" s="2248"/>
      <c r="T87" s="2248"/>
      <c r="U87" s="2248"/>
      <c r="V87" s="2249"/>
      <c r="X87" s="944"/>
      <c r="Y87" s="939"/>
      <c r="Z87" s="939"/>
      <c r="AA87" s="939"/>
      <c r="AB87" s="939"/>
      <c r="AC87" s="947"/>
    </row>
    <row r="88" spans="1:29" s="28" customFormat="1" ht="16.5" customHeight="1">
      <c r="A88" s="198"/>
      <c r="B88" s="2259"/>
      <c r="C88" s="2260"/>
      <c r="D88" s="2247">
        <f t="shared" si="4"/>
        <v>0</v>
      </c>
      <c r="E88" s="2248"/>
      <c r="F88" s="2248"/>
      <c r="G88" s="2248"/>
      <c r="H88" s="2249"/>
      <c r="I88" s="2247">
        <f t="shared" si="5"/>
        <v>0</v>
      </c>
      <c r="J88" s="2248"/>
      <c r="K88" s="2248"/>
      <c r="L88" s="2248"/>
      <c r="M88" s="2248"/>
      <c r="N88" s="2249"/>
      <c r="O88" s="2250">
        <f t="shared" si="6"/>
        <v>0</v>
      </c>
      <c r="P88" s="2251"/>
      <c r="Q88" s="2252"/>
      <c r="R88" s="2247">
        <f t="shared" si="7"/>
        <v>0</v>
      </c>
      <c r="S88" s="2248"/>
      <c r="T88" s="2248"/>
      <c r="U88" s="2248"/>
      <c r="V88" s="2249"/>
      <c r="X88" s="944"/>
      <c r="Y88" s="939"/>
      <c r="Z88" s="939"/>
      <c r="AA88" s="939"/>
      <c r="AB88" s="939"/>
      <c r="AC88" s="947"/>
    </row>
    <row r="89" spans="1:29" s="28" customFormat="1" ht="16.5" customHeight="1">
      <c r="A89" s="198"/>
      <c r="B89" s="2259"/>
      <c r="C89" s="2260"/>
      <c r="D89" s="2247">
        <f t="shared" si="4"/>
        <v>0</v>
      </c>
      <c r="E89" s="2248"/>
      <c r="F89" s="2248"/>
      <c r="G89" s="2248"/>
      <c r="H89" s="2249"/>
      <c r="I89" s="2247">
        <f t="shared" si="5"/>
        <v>0</v>
      </c>
      <c r="J89" s="2248"/>
      <c r="K89" s="2248"/>
      <c r="L89" s="2248"/>
      <c r="M89" s="2248"/>
      <c r="N89" s="2249"/>
      <c r="O89" s="2250">
        <f t="shared" si="6"/>
        <v>0</v>
      </c>
      <c r="P89" s="2251"/>
      <c r="Q89" s="2252"/>
      <c r="R89" s="2247">
        <f t="shared" si="7"/>
        <v>0</v>
      </c>
      <c r="S89" s="2248"/>
      <c r="T89" s="2248"/>
      <c r="U89" s="2248"/>
      <c r="V89" s="2249"/>
      <c r="X89" s="944"/>
      <c r="Y89" s="939"/>
      <c r="Z89" s="939"/>
      <c r="AA89" s="939"/>
      <c r="AB89" s="939"/>
      <c r="AC89" s="947"/>
    </row>
    <row r="90" spans="1:29" s="28" customFormat="1" ht="16.5" customHeight="1">
      <c r="A90" s="198"/>
      <c r="B90" s="2253">
        <f>B78+1</f>
        <v>2018</v>
      </c>
      <c r="C90" s="2254"/>
      <c r="D90" s="2247">
        <f t="shared" si="4"/>
        <v>0</v>
      </c>
      <c r="E90" s="2248"/>
      <c r="F90" s="2248"/>
      <c r="G90" s="2248"/>
      <c r="H90" s="2249"/>
      <c r="I90" s="2247">
        <f t="shared" si="5"/>
        <v>0</v>
      </c>
      <c r="J90" s="2248"/>
      <c r="K90" s="2248"/>
      <c r="L90" s="2248"/>
      <c r="M90" s="2248"/>
      <c r="N90" s="2249"/>
      <c r="O90" s="2250">
        <f t="shared" si="6"/>
        <v>0</v>
      </c>
      <c r="P90" s="2251"/>
      <c r="Q90" s="2252"/>
      <c r="R90" s="2247">
        <f t="shared" si="7"/>
        <v>0</v>
      </c>
      <c r="S90" s="2248"/>
      <c r="T90" s="2248"/>
      <c r="U90" s="2248"/>
      <c r="V90" s="2249"/>
      <c r="X90" s="944"/>
      <c r="Y90" s="939"/>
      <c r="Z90" s="939"/>
      <c r="AA90" s="939"/>
      <c r="AB90" s="939"/>
      <c r="AC90" s="947"/>
    </row>
    <row r="91" spans="1:29" s="28" customFormat="1" ht="16.5" customHeight="1">
      <c r="A91" s="198"/>
      <c r="B91" s="2253"/>
      <c r="C91" s="2254"/>
      <c r="D91" s="2247">
        <f t="shared" si="4"/>
        <v>0</v>
      </c>
      <c r="E91" s="2248"/>
      <c r="F91" s="2248"/>
      <c r="G91" s="2248"/>
      <c r="H91" s="2249"/>
      <c r="I91" s="2247">
        <f t="shared" si="5"/>
        <v>0</v>
      </c>
      <c r="J91" s="2248"/>
      <c r="K91" s="2248"/>
      <c r="L91" s="2248"/>
      <c r="M91" s="2248"/>
      <c r="N91" s="2249"/>
      <c r="O91" s="2250">
        <f t="shared" si="6"/>
        <v>0</v>
      </c>
      <c r="P91" s="2251"/>
      <c r="Q91" s="2252"/>
      <c r="R91" s="2247">
        <f t="shared" si="7"/>
        <v>0</v>
      </c>
      <c r="S91" s="2248"/>
      <c r="T91" s="2248"/>
      <c r="U91" s="2248"/>
      <c r="V91" s="2249"/>
      <c r="X91" s="944"/>
      <c r="Y91" s="939"/>
      <c r="Z91" s="939"/>
      <c r="AA91" s="939"/>
      <c r="AB91" s="939"/>
      <c r="AC91" s="947"/>
    </row>
    <row r="92" spans="1:29" s="28" customFormat="1" ht="16.5" customHeight="1">
      <c r="A92" s="198"/>
      <c r="B92" s="2253"/>
      <c r="C92" s="2254"/>
      <c r="D92" s="2247">
        <f t="shared" si="4"/>
        <v>0</v>
      </c>
      <c r="E92" s="2248"/>
      <c r="F92" s="2248"/>
      <c r="G92" s="2248"/>
      <c r="H92" s="2249"/>
      <c r="I92" s="2247">
        <f t="shared" si="5"/>
        <v>0</v>
      </c>
      <c r="J92" s="2248"/>
      <c r="K92" s="2248"/>
      <c r="L92" s="2248"/>
      <c r="M92" s="2248"/>
      <c r="N92" s="2249"/>
      <c r="O92" s="2250">
        <f t="shared" si="6"/>
        <v>0</v>
      </c>
      <c r="P92" s="2251"/>
      <c r="Q92" s="2252"/>
      <c r="R92" s="2247">
        <f t="shared" si="7"/>
        <v>0</v>
      </c>
      <c r="S92" s="2248"/>
      <c r="T92" s="2248"/>
      <c r="U92" s="2248"/>
      <c r="V92" s="2249"/>
      <c r="X92" s="944"/>
      <c r="Y92" s="939"/>
      <c r="Z92" s="939"/>
      <c r="AA92" s="939"/>
      <c r="AB92" s="939"/>
      <c r="AC92" s="947"/>
    </row>
    <row r="93" spans="1:29" s="28" customFormat="1" ht="16.5" customHeight="1">
      <c r="A93" s="198"/>
      <c r="B93" s="2253"/>
      <c r="C93" s="2254"/>
      <c r="D93" s="2247">
        <f t="shared" si="4"/>
        <v>0</v>
      </c>
      <c r="E93" s="2248"/>
      <c r="F93" s="2248"/>
      <c r="G93" s="2248"/>
      <c r="H93" s="2249"/>
      <c r="I93" s="2247">
        <f t="shared" si="5"/>
        <v>0</v>
      </c>
      <c r="J93" s="2248"/>
      <c r="K93" s="2248"/>
      <c r="L93" s="2248"/>
      <c r="M93" s="2248"/>
      <c r="N93" s="2249"/>
      <c r="O93" s="2250">
        <f t="shared" si="6"/>
        <v>0</v>
      </c>
      <c r="P93" s="2251"/>
      <c r="Q93" s="2252"/>
      <c r="R93" s="2247">
        <f t="shared" si="7"/>
        <v>0</v>
      </c>
      <c r="S93" s="2248"/>
      <c r="T93" s="2248"/>
      <c r="U93" s="2248"/>
      <c r="V93" s="2249"/>
      <c r="X93" s="944"/>
      <c r="Y93" s="939"/>
      <c r="Z93" s="939"/>
      <c r="AA93" s="939"/>
      <c r="AB93" s="939"/>
      <c r="AC93" s="947"/>
    </row>
    <row r="94" spans="1:29" s="28" customFormat="1" ht="16.5" customHeight="1">
      <c r="A94" s="198"/>
      <c r="B94" s="2253"/>
      <c r="C94" s="2254"/>
      <c r="D94" s="2247">
        <f t="shared" si="4"/>
        <v>0</v>
      </c>
      <c r="E94" s="2248"/>
      <c r="F94" s="2248"/>
      <c r="G94" s="2248"/>
      <c r="H94" s="2249"/>
      <c r="I94" s="2247">
        <f t="shared" si="5"/>
        <v>0</v>
      </c>
      <c r="J94" s="2248"/>
      <c r="K94" s="2248"/>
      <c r="L94" s="2248"/>
      <c r="M94" s="2248"/>
      <c r="N94" s="2249"/>
      <c r="O94" s="2250">
        <f t="shared" si="6"/>
        <v>0</v>
      </c>
      <c r="P94" s="2251"/>
      <c r="Q94" s="2252"/>
      <c r="R94" s="2247">
        <f t="shared" si="7"/>
        <v>0</v>
      </c>
      <c r="S94" s="2248"/>
      <c r="T94" s="2248"/>
      <c r="U94" s="2248"/>
      <c r="V94" s="2249"/>
      <c r="X94" s="944"/>
      <c r="Y94" s="939"/>
      <c r="Z94" s="939"/>
      <c r="AA94" s="939"/>
      <c r="AB94" s="939"/>
      <c r="AC94" s="947"/>
    </row>
    <row r="95" spans="1:29" s="28" customFormat="1" ht="16.5" customHeight="1">
      <c r="A95" s="198"/>
      <c r="B95" s="2253"/>
      <c r="C95" s="2254"/>
      <c r="D95" s="2247">
        <f t="shared" si="4"/>
        <v>0</v>
      </c>
      <c r="E95" s="2248"/>
      <c r="F95" s="2248"/>
      <c r="G95" s="2248"/>
      <c r="H95" s="2249"/>
      <c r="I95" s="2247">
        <f t="shared" si="5"/>
        <v>0</v>
      </c>
      <c r="J95" s="2248"/>
      <c r="K95" s="2248"/>
      <c r="L95" s="2248"/>
      <c r="M95" s="2248"/>
      <c r="N95" s="2249"/>
      <c r="O95" s="2250">
        <f t="shared" si="6"/>
        <v>0</v>
      </c>
      <c r="P95" s="2251"/>
      <c r="Q95" s="2252"/>
      <c r="R95" s="2247">
        <f t="shared" si="7"/>
        <v>0</v>
      </c>
      <c r="S95" s="2248"/>
      <c r="T95" s="2248"/>
      <c r="U95" s="2248"/>
      <c r="V95" s="2249"/>
      <c r="X95" s="944"/>
      <c r="Y95" s="939"/>
      <c r="Z95" s="939"/>
      <c r="AA95" s="939"/>
      <c r="AB95" s="939"/>
      <c r="AC95" s="947"/>
    </row>
    <row r="96" spans="1:29" s="28" customFormat="1" ht="16.5" customHeight="1">
      <c r="A96" s="198"/>
      <c r="B96" s="2253"/>
      <c r="C96" s="2254"/>
      <c r="D96" s="2247">
        <f t="shared" si="4"/>
        <v>0</v>
      </c>
      <c r="E96" s="2248"/>
      <c r="F96" s="2248"/>
      <c r="G96" s="2248"/>
      <c r="H96" s="2249"/>
      <c r="I96" s="2247">
        <f t="shared" si="5"/>
        <v>0</v>
      </c>
      <c r="J96" s="2248"/>
      <c r="K96" s="2248"/>
      <c r="L96" s="2248"/>
      <c r="M96" s="2248"/>
      <c r="N96" s="2249"/>
      <c r="O96" s="2250">
        <f t="shared" si="6"/>
        <v>0</v>
      </c>
      <c r="P96" s="2251"/>
      <c r="Q96" s="2252"/>
      <c r="R96" s="2247">
        <f t="shared" si="7"/>
        <v>0</v>
      </c>
      <c r="S96" s="2248"/>
      <c r="T96" s="2248"/>
      <c r="U96" s="2248"/>
      <c r="V96" s="2249"/>
      <c r="X96" s="944"/>
      <c r="Y96" s="939"/>
      <c r="Z96" s="939"/>
      <c r="AA96" s="939"/>
      <c r="AB96" s="939"/>
      <c r="AC96" s="947"/>
    </row>
    <row r="97" spans="1:29" s="28" customFormat="1" ht="16.5" customHeight="1">
      <c r="A97" s="198"/>
      <c r="B97" s="2255"/>
      <c r="C97" s="2256"/>
      <c r="D97" s="2247">
        <f t="shared" si="4"/>
        <v>0</v>
      </c>
      <c r="E97" s="2248"/>
      <c r="F97" s="2248"/>
      <c r="G97" s="2248"/>
      <c r="H97" s="2249"/>
      <c r="I97" s="2247">
        <f t="shared" si="5"/>
        <v>0</v>
      </c>
      <c r="J97" s="2248"/>
      <c r="K97" s="2248"/>
      <c r="L97" s="2248"/>
      <c r="M97" s="2248"/>
      <c r="N97" s="2249"/>
      <c r="O97" s="2250">
        <f t="shared" si="6"/>
        <v>0</v>
      </c>
      <c r="P97" s="2251"/>
      <c r="Q97" s="2252"/>
      <c r="R97" s="2247">
        <f t="shared" si="7"/>
        <v>0</v>
      </c>
      <c r="S97" s="2248"/>
      <c r="T97" s="2248"/>
      <c r="U97" s="2248"/>
      <c r="V97" s="2249"/>
      <c r="X97" s="944"/>
      <c r="Y97" s="939"/>
      <c r="Z97" s="939"/>
      <c r="AA97" s="939"/>
      <c r="AB97" s="939"/>
      <c r="AC97" s="947"/>
    </row>
    <row r="98" spans="1:29" s="28" customFormat="1" ht="16.5" customHeight="1">
      <c r="A98" s="198"/>
      <c r="B98" s="2244" t="s">
        <v>603</v>
      </c>
      <c r="C98" s="2245"/>
      <c r="D98" s="2245"/>
      <c r="E98" s="2245"/>
      <c r="F98" s="2245"/>
      <c r="G98" s="2245"/>
      <c r="H98" s="2245"/>
      <c r="I98" s="2245"/>
      <c r="J98" s="2245"/>
      <c r="K98" s="2245"/>
      <c r="L98" s="2245"/>
      <c r="M98" s="2245"/>
      <c r="N98" s="2246"/>
      <c r="O98" s="2237">
        <f>SUM(O87:Q97)</f>
        <v>0</v>
      </c>
      <c r="P98" s="2238"/>
      <c r="Q98" s="2239"/>
      <c r="R98" s="2261"/>
      <c r="S98" s="2262"/>
      <c r="T98" s="2262"/>
      <c r="U98" s="2262"/>
      <c r="V98" s="2263"/>
      <c r="X98" s="944"/>
      <c r="Y98" s="939"/>
      <c r="Z98" s="939"/>
      <c r="AA98" s="939"/>
      <c r="AB98" s="939"/>
      <c r="AC98" s="947"/>
    </row>
    <row r="99" spans="1:29" s="28" customFormat="1" ht="16.5" customHeight="1">
      <c r="A99" s="198"/>
      <c r="B99" s="2257" t="s">
        <v>653</v>
      </c>
      <c r="C99" s="2258"/>
      <c r="D99" s="2247">
        <f t="shared" ref="D99:D109" si="8">D87</f>
        <v>0</v>
      </c>
      <c r="E99" s="2248"/>
      <c r="F99" s="2248"/>
      <c r="G99" s="2248"/>
      <c r="H99" s="2249"/>
      <c r="I99" s="2247">
        <f t="shared" ref="I99:I109" si="9">I87</f>
        <v>0</v>
      </c>
      <c r="J99" s="2248"/>
      <c r="K99" s="2248"/>
      <c r="L99" s="2248"/>
      <c r="M99" s="2248"/>
      <c r="N99" s="2249"/>
      <c r="O99" s="2250">
        <f t="shared" ref="O99:O109" si="10">O87</f>
        <v>0</v>
      </c>
      <c r="P99" s="2251"/>
      <c r="Q99" s="2252"/>
      <c r="R99" s="2247">
        <f t="shared" ref="R99:R109" si="11">R87</f>
        <v>0</v>
      </c>
      <c r="S99" s="2248"/>
      <c r="T99" s="2248"/>
      <c r="U99" s="2248"/>
      <c r="V99" s="2249"/>
      <c r="X99" s="944"/>
      <c r="Y99" s="939"/>
      <c r="Z99" s="939"/>
      <c r="AA99" s="939"/>
      <c r="AB99" s="939"/>
      <c r="AC99" s="947"/>
    </row>
    <row r="100" spans="1:29" s="28" customFormat="1" ht="16.5" customHeight="1">
      <c r="A100" s="198"/>
      <c r="B100" s="2259"/>
      <c r="C100" s="2260"/>
      <c r="D100" s="2247">
        <f t="shared" si="8"/>
        <v>0</v>
      </c>
      <c r="E100" s="2248"/>
      <c r="F100" s="2248"/>
      <c r="G100" s="2248"/>
      <c r="H100" s="2249"/>
      <c r="I100" s="2247">
        <f t="shared" si="9"/>
        <v>0</v>
      </c>
      <c r="J100" s="2248"/>
      <c r="K100" s="2248"/>
      <c r="L100" s="2248"/>
      <c r="M100" s="2248"/>
      <c r="N100" s="2249"/>
      <c r="O100" s="2250">
        <f t="shared" si="10"/>
        <v>0</v>
      </c>
      <c r="P100" s="2251"/>
      <c r="Q100" s="2252"/>
      <c r="R100" s="2247">
        <f t="shared" si="11"/>
        <v>0</v>
      </c>
      <c r="S100" s="2248"/>
      <c r="T100" s="2248"/>
      <c r="U100" s="2248"/>
      <c r="V100" s="2249"/>
      <c r="X100" s="944"/>
      <c r="Y100" s="939"/>
      <c r="Z100" s="939"/>
      <c r="AA100" s="939"/>
      <c r="AB100" s="939"/>
      <c r="AC100" s="947"/>
    </row>
    <row r="101" spans="1:29" s="28" customFormat="1" ht="16.5" customHeight="1">
      <c r="A101" s="198"/>
      <c r="B101" s="2259"/>
      <c r="C101" s="2260"/>
      <c r="D101" s="2247">
        <f t="shared" si="8"/>
        <v>0</v>
      </c>
      <c r="E101" s="2248"/>
      <c r="F101" s="2248"/>
      <c r="G101" s="2248"/>
      <c r="H101" s="2249"/>
      <c r="I101" s="2247">
        <f t="shared" si="9"/>
        <v>0</v>
      </c>
      <c r="J101" s="2248"/>
      <c r="K101" s="2248"/>
      <c r="L101" s="2248"/>
      <c r="M101" s="2248"/>
      <c r="N101" s="2249"/>
      <c r="O101" s="2250">
        <f t="shared" si="10"/>
        <v>0</v>
      </c>
      <c r="P101" s="2251"/>
      <c r="Q101" s="2252"/>
      <c r="R101" s="2247">
        <f t="shared" si="11"/>
        <v>0</v>
      </c>
      <c r="S101" s="2248"/>
      <c r="T101" s="2248"/>
      <c r="U101" s="2248"/>
      <c r="V101" s="2249"/>
      <c r="X101" s="944"/>
      <c r="Y101" s="939"/>
      <c r="Z101" s="939"/>
      <c r="AA101" s="939"/>
      <c r="AB101" s="939"/>
      <c r="AC101" s="947"/>
    </row>
    <row r="102" spans="1:29" s="28" customFormat="1" ht="16.5" customHeight="1">
      <c r="A102" s="198"/>
      <c r="B102" s="2253">
        <f>B90+1</f>
        <v>2019</v>
      </c>
      <c r="C102" s="2254"/>
      <c r="D102" s="2247">
        <f t="shared" si="8"/>
        <v>0</v>
      </c>
      <c r="E102" s="2248"/>
      <c r="F102" s="2248"/>
      <c r="G102" s="2248"/>
      <c r="H102" s="2249"/>
      <c r="I102" s="2247">
        <f t="shared" si="9"/>
        <v>0</v>
      </c>
      <c r="J102" s="2248"/>
      <c r="K102" s="2248"/>
      <c r="L102" s="2248"/>
      <c r="M102" s="2248"/>
      <c r="N102" s="2249"/>
      <c r="O102" s="2250">
        <f t="shared" si="10"/>
        <v>0</v>
      </c>
      <c r="P102" s="2251"/>
      <c r="Q102" s="2252"/>
      <c r="R102" s="2247">
        <f t="shared" si="11"/>
        <v>0</v>
      </c>
      <c r="S102" s="2248"/>
      <c r="T102" s="2248"/>
      <c r="U102" s="2248"/>
      <c r="V102" s="2249"/>
      <c r="X102" s="944"/>
      <c r="Y102" s="939"/>
      <c r="Z102" s="939"/>
      <c r="AA102" s="939"/>
      <c r="AB102" s="939"/>
      <c r="AC102" s="947"/>
    </row>
    <row r="103" spans="1:29" s="28" customFormat="1" ht="16.5" customHeight="1">
      <c r="A103" s="198"/>
      <c r="B103" s="2253"/>
      <c r="C103" s="2254"/>
      <c r="D103" s="2247">
        <f t="shared" si="8"/>
        <v>0</v>
      </c>
      <c r="E103" s="2248"/>
      <c r="F103" s="2248"/>
      <c r="G103" s="2248"/>
      <c r="H103" s="2249"/>
      <c r="I103" s="2247">
        <f t="shared" si="9"/>
        <v>0</v>
      </c>
      <c r="J103" s="2248"/>
      <c r="K103" s="2248"/>
      <c r="L103" s="2248"/>
      <c r="M103" s="2248"/>
      <c r="N103" s="2249"/>
      <c r="O103" s="2250">
        <f t="shared" si="10"/>
        <v>0</v>
      </c>
      <c r="P103" s="2251"/>
      <c r="Q103" s="2252"/>
      <c r="R103" s="2247">
        <f t="shared" si="11"/>
        <v>0</v>
      </c>
      <c r="S103" s="2248"/>
      <c r="T103" s="2248"/>
      <c r="U103" s="2248"/>
      <c r="V103" s="2249"/>
      <c r="X103" s="944"/>
      <c r="Y103" s="939"/>
      <c r="Z103" s="939"/>
      <c r="AA103" s="939"/>
      <c r="AB103" s="939"/>
      <c r="AC103" s="947"/>
    </row>
    <row r="104" spans="1:29" s="28" customFormat="1" ht="16.5" customHeight="1">
      <c r="A104" s="198"/>
      <c r="B104" s="2253"/>
      <c r="C104" s="2254"/>
      <c r="D104" s="2247">
        <f t="shared" si="8"/>
        <v>0</v>
      </c>
      <c r="E104" s="2248"/>
      <c r="F104" s="2248"/>
      <c r="G104" s="2248"/>
      <c r="H104" s="2249"/>
      <c r="I104" s="2247">
        <f t="shared" si="9"/>
        <v>0</v>
      </c>
      <c r="J104" s="2248"/>
      <c r="K104" s="2248"/>
      <c r="L104" s="2248"/>
      <c r="M104" s="2248"/>
      <c r="N104" s="2249"/>
      <c r="O104" s="2250">
        <f t="shared" si="10"/>
        <v>0</v>
      </c>
      <c r="P104" s="2251"/>
      <c r="Q104" s="2252"/>
      <c r="R104" s="2247">
        <f t="shared" si="11"/>
        <v>0</v>
      </c>
      <c r="S104" s="2248"/>
      <c r="T104" s="2248"/>
      <c r="U104" s="2248"/>
      <c r="V104" s="2249"/>
      <c r="X104" s="944"/>
      <c r="Y104" s="939"/>
      <c r="Z104" s="939"/>
      <c r="AA104" s="939"/>
      <c r="AB104" s="939"/>
      <c r="AC104" s="947"/>
    </row>
    <row r="105" spans="1:29" s="28" customFormat="1" ht="16.5" customHeight="1">
      <c r="A105" s="198"/>
      <c r="B105" s="2253"/>
      <c r="C105" s="2254"/>
      <c r="D105" s="2247">
        <f t="shared" si="8"/>
        <v>0</v>
      </c>
      <c r="E105" s="2248"/>
      <c r="F105" s="2248"/>
      <c r="G105" s="2248"/>
      <c r="H105" s="2249"/>
      <c r="I105" s="2247">
        <f t="shared" si="9"/>
        <v>0</v>
      </c>
      <c r="J105" s="2248"/>
      <c r="K105" s="2248"/>
      <c r="L105" s="2248"/>
      <c r="M105" s="2248"/>
      <c r="N105" s="2249"/>
      <c r="O105" s="2250">
        <f t="shared" si="10"/>
        <v>0</v>
      </c>
      <c r="P105" s="2251"/>
      <c r="Q105" s="2252"/>
      <c r="R105" s="2247">
        <f t="shared" si="11"/>
        <v>0</v>
      </c>
      <c r="S105" s="2248"/>
      <c r="T105" s="2248"/>
      <c r="U105" s="2248"/>
      <c r="V105" s="2249"/>
      <c r="X105" s="944"/>
      <c r="Y105" s="939"/>
      <c r="Z105" s="939"/>
      <c r="AA105" s="939"/>
      <c r="AB105" s="939"/>
      <c r="AC105" s="947"/>
    </row>
    <row r="106" spans="1:29" s="28" customFormat="1" ht="16.5" customHeight="1">
      <c r="A106" s="198"/>
      <c r="B106" s="2253"/>
      <c r="C106" s="2254"/>
      <c r="D106" s="2247">
        <f t="shared" si="8"/>
        <v>0</v>
      </c>
      <c r="E106" s="2248"/>
      <c r="F106" s="2248"/>
      <c r="G106" s="2248"/>
      <c r="H106" s="2249"/>
      <c r="I106" s="2247">
        <f t="shared" si="9"/>
        <v>0</v>
      </c>
      <c r="J106" s="2248"/>
      <c r="K106" s="2248"/>
      <c r="L106" s="2248"/>
      <c r="M106" s="2248"/>
      <c r="N106" s="2249"/>
      <c r="O106" s="2250">
        <f t="shared" si="10"/>
        <v>0</v>
      </c>
      <c r="P106" s="2251"/>
      <c r="Q106" s="2252"/>
      <c r="R106" s="2247">
        <f t="shared" si="11"/>
        <v>0</v>
      </c>
      <c r="S106" s="2248"/>
      <c r="T106" s="2248"/>
      <c r="U106" s="2248"/>
      <c r="V106" s="2249"/>
      <c r="X106" s="944"/>
      <c r="Y106" s="939"/>
      <c r="Z106" s="939"/>
      <c r="AA106" s="939"/>
      <c r="AB106" s="939"/>
      <c r="AC106" s="947"/>
    </row>
    <row r="107" spans="1:29" s="28" customFormat="1" ht="16.5" customHeight="1">
      <c r="A107" s="198"/>
      <c r="B107" s="2253"/>
      <c r="C107" s="2254"/>
      <c r="D107" s="2247">
        <f t="shared" si="8"/>
        <v>0</v>
      </c>
      <c r="E107" s="2248"/>
      <c r="F107" s="2248"/>
      <c r="G107" s="2248"/>
      <c r="H107" s="2249"/>
      <c r="I107" s="2247">
        <f t="shared" si="9"/>
        <v>0</v>
      </c>
      <c r="J107" s="2248"/>
      <c r="K107" s="2248"/>
      <c r="L107" s="2248"/>
      <c r="M107" s="2248"/>
      <c r="N107" s="2249"/>
      <c r="O107" s="2250">
        <f t="shared" si="10"/>
        <v>0</v>
      </c>
      <c r="P107" s="2251"/>
      <c r="Q107" s="2252"/>
      <c r="R107" s="2247">
        <f t="shared" si="11"/>
        <v>0</v>
      </c>
      <c r="S107" s="2248"/>
      <c r="T107" s="2248"/>
      <c r="U107" s="2248"/>
      <c r="V107" s="2249"/>
      <c r="X107" s="944"/>
      <c r="Y107" s="939"/>
      <c r="Z107" s="939"/>
      <c r="AA107" s="939"/>
      <c r="AB107" s="939"/>
      <c r="AC107" s="947"/>
    </row>
    <row r="108" spans="1:29" s="28" customFormat="1" ht="16.5" customHeight="1">
      <c r="A108" s="198"/>
      <c r="B108" s="2253"/>
      <c r="C108" s="2254"/>
      <c r="D108" s="2247">
        <f t="shared" si="8"/>
        <v>0</v>
      </c>
      <c r="E108" s="2248"/>
      <c r="F108" s="2248"/>
      <c r="G108" s="2248"/>
      <c r="H108" s="2249"/>
      <c r="I108" s="2247">
        <f t="shared" si="9"/>
        <v>0</v>
      </c>
      <c r="J108" s="2248"/>
      <c r="K108" s="2248"/>
      <c r="L108" s="2248"/>
      <c r="M108" s="2248"/>
      <c r="N108" s="2249"/>
      <c r="O108" s="2250">
        <f t="shared" si="10"/>
        <v>0</v>
      </c>
      <c r="P108" s="2251"/>
      <c r="Q108" s="2252"/>
      <c r="R108" s="2247">
        <f t="shared" si="11"/>
        <v>0</v>
      </c>
      <c r="S108" s="2248"/>
      <c r="T108" s="2248"/>
      <c r="U108" s="2248"/>
      <c r="V108" s="2249"/>
      <c r="X108" s="944"/>
      <c r="Y108" s="939"/>
      <c r="Z108" s="939"/>
      <c r="AA108" s="939"/>
      <c r="AB108" s="939"/>
      <c r="AC108" s="947"/>
    </row>
    <row r="109" spans="1:29" s="28" customFormat="1" ht="16.5" customHeight="1">
      <c r="A109" s="198"/>
      <c r="B109" s="2255"/>
      <c r="C109" s="2256"/>
      <c r="D109" s="2247">
        <f t="shared" si="8"/>
        <v>0</v>
      </c>
      <c r="E109" s="2248"/>
      <c r="F109" s="2248"/>
      <c r="G109" s="2248"/>
      <c r="H109" s="2249"/>
      <c r="I109" s="2247">
        <f t="shared" si="9"/>
        <v>0</v>
      </c>
      <c r="J109" s="2248"/>
      <c r="K109" s="2248"/>
      <c r="L109" s="2248"/>
      <c r="M109" s="2248"/>
      <c r="N109" s="2249"/>
      <c r="O109" s="2250">
        <f t="shared" si="10"/>
        <v>0</v>
      </c>
      <c r="P109" s="2251"/>
      <c r="Q109" s="2252"/>
      <c r="R109" s="2247">
        <f t="shared" si="11"/>
        <v>0</v>
      </c>
      <c r="S109" s="2248"/>
      <c r="T109" s="2248"/>
      <c r="U109" s="2248"/>
      <c r="V109" s="2249"/>
      <c r="X109" s="944"/>
      <c r="Y109" s="939"/>
      <c r="Z109" s="939"/>
      <c r="AA109" s="939"/>
      <c r="AB109" s="939"/>
      <c r="AC109" s="947"/>
    </row>
    <row r="110" spans="1:29" s="28" customFormat="1" ht="16.5" customHeight="1">
      <c r="A110" s="198"/>
      <c r="B110" s="2244" t="s">
        <v>603</v>
      </c>
      <c r="C110" s="2245"/>
      <c r="D110" s="2245"/>
      <c r="E110" s="2245"/>
      <c r="F110" s="2245"/>
      <c r="G110" s="2245"/>
      <c r="H110" s="2245"/>
      <c r="I110" s="2245"/>
      <c r="J110" s="2245"/>
      <c r="K110" s="2245"/>
      <c r="L110" s="2245"/>
      <c r="M110" s="2245"/>
      <c r="N110" s="2246"/>
      <c r="O110" s="2237">
        <f>SUM(O99:Q109)</f>
        <v>0</v>
      </c>
      <c r="P110" s="2238"/>
      <c r="Q110" s="2239"/>
      <c r="R110" s="2261"/>
      <c r="S110" s="2262"/>
      <c r="T110" s="2262"/>
      <c r="U110" s="2262"/>
      <c r="V110" s="2263"/>
      <c r="X110" s="944"/>
      <c r="Y110" s="939"/>
      <c r="Z110" s="939"/>
      <c r="AA110" s="939"/>
      <c r="AB110" s="939"/>
      <c r="AC110" s="947"/>
    </row>
    <row r="111" spans="1:29" s="28" customFormat="1" ht="16.5" customHeight="1">
      <c r="A111" s="198"/>
      <c r="B111" s="2257" t="s">
        <v>653</v>
      </c>
      <c r="C111" s="2258"/>
      <c r="D111" s="2247">
        <f t="shared" ref="D111:D121" si="12">D99</f>
        <v>0</v>
      </c>
      <c r="E111" s="2248"/>
      <c r="F111" s="2248"/>
      <c r="G111" s="2248"/>
      <c r="H111" s="2249"/>
      <c r="I111" s="2247">
        <f t="shared" ref="I111:I121" si="13">I99</f>
        <v>0</v>
      </c>
      <c r="J111" s="2248"/>
      <c r="K111" s="2248"/>
      <c r="L111" s="2248"/>
      <c r="M111" s="2248"/>
      <c r="N111" s="2249"/>
      <c r="O111" s="2250">
        <f t="shared" ref="O111:O121" si="14">O99</f>
        <v>0</v>
      </c>
      <c r="P111" s="2251"/>
      <c r="Q111" s="2252"/>
      <c r="R111" s="2247">
        <f t="shared" ref="R111:R121" si="15">R99</f>
        <v>0</v>
      </c>
      <c r="S111" s="2248"/>
      <c r="T111" s="2248"/>
      <c r="U111" s="2248"/>
      <c r="V111" s="2249"/>
      <c r="X111" s="944"/>
      <c r="Y111" s="939"/>
      <c r="Z111" s="939"/>
      <c r="AA111" s="939"/>
      <c r="AB111" s="939"/>
      <c r="AC111" s="947"/>
    </row>
    <row r="112" spans="1:29" s="28" customFormat="1" ht="16.5" customHeight="1">
      <c r="A112" s="837"/>
      <c r="B112" s="2259"/>
      <c r="C112" s="2260"/>
      <c r="D112" s="2247">
        <f t="shared" si="12"/>
        <v>0</v>
      </c>
      <c r="E112" s="2248"/>
      <c r="F112" s="2248"/>
      <c r="G112" s="2248"/>
      <c r="H112" s="2249"/>
      <c r="I112" s="2247">
        <f t="shared" si="13"/>
        <v>0</v>
      </c>
      <c r="J112" s="2248"/>
      <c r="K112" s="2248"/>
      <c r="L112" s="2248"/>
      <c r="M112" s="2248"/>
      <c r="N112" s="2249"/>
      <c r="O112" s="2250">
        <f t="shared" si="14"/>
        <v>0</v>
      </c>
      <c r="P112" s="2251"/>
      <c r="Q112" s="2252"/>
      <c r="R112" s="2247">
        <f t="shared" si="15"/>
        <v>0</v>
      </c>
      <c r="S112" s="2248"/>
      <c r="T112" s="2248"/>
      <c r="U112" s="2248"/>
      <c r="V112" s="2249"/>
      <c r="X112" s="944"/>
      <c r="Y112" s="939"/>
      <c r="Z112" s="939"/>
      <c r="AA112" s="939"/>
      <c r="AB112" s="939"/>
      <c r="AC112" s="947"/>
    </row>
    <row r="113" spans="1:29" s="28" customFormat="1" ht="16.5" customHeight="1">
      <c r="A113" s="837"/>
      <c r="B113" s="2259"/>
      <c r="C113" s="2260"/>
      <c r="D113" s="2247">
        <f t="shared" si="12"/>
        <v>0</v>
      </c>
      <c r="E113" s="2248"/>
      <c r="F113" s="2248"/>
      <c r="G113" s="2248"/>
      <c r="H113" s="2249"/>
      <c r="I113" s="2247">
        <f t="shared" si="13"/>
        <v>0</v>
      </c>
      <c r="J113" s="2248"/>
      <c r="K113" s="2248"/>
      <c r="L113" s="2248"/>
      <c r="M113" s="2248"/>
      <c r="N113" s="2249"/>
      <c r="O113" s="2250">
        <f t="shared" si="14"/>
        <v>0</v>
      </c>
      <c r="P113" s="2251"/>
      <c r="Q113" s="2252"/>
      <c r="R113" s="2247">
        <f t="shared" si="15"/>
        <v>0</v>
      </c>
      <c r="S113" s="2248"/>
      <c r="T113" s="2248"/>
      <c r="U113" s="2248"/>
      <c r="V113" s="2249"/>
      <c r="X113" s="944"/>
      <c r="Y113" s="939"/>
      <c r="Z113" s="939"/>
      <c r="AA113" s="939"/>
      <c r="AB113" s="939"/>
      <c r="AC113" s="947"/>
    </row>
    <row r="114" spans="1:29" s="28" customFormat="1" ht="16.5" customHeight="1">
      <c r="A114" s="837"/>
      <c r="B114" s="2253">
        <f>B102+1</f>
        <v>2020</v>
      </c>
      <c r="C114" s="2254"/>
      <c r="D114" s="2247">
        <f t="shared" si="12"/>
        <v>0</v>
      </c>
      <c r="E114" s="2248"/>
      <c r="F114" s="2248"/>
      <c r="G114" s="2248"/>
      <c r="H114" s="2249"/>
      <c r="I114" s="2247">
        <f t="shared" si="13"/>
        <v>0</v>
      </c>
      <c r="J114" s="2248"/>
      <c r="K114" s="2248"/>
      <c r="L114" s="2248"/>
      <c r="M114" s="2248"/>
      <c r="N114" s="2249"/>
      <c r="O114" s="2250">
        <f t="shared" si="14"/>
        <v>0</v>
      </c>
      <c r="P114" s="2251"/>
      <c r="Q114" s="2252"/>
      <c r="R114" s="2247">
        <f t="shared" si="15"/>
        <v>0</v>
      </c>
      <c r="S114" s="2248"/>
      <c r="T114" s="2248"/>
      <c r="U114" s="2248"/>
      <c r="V114" s="2249"/>
      <c r="X114" s="944"/>
      <c r="Y114" s="939"/>
      <c r="Z114" s="939"/>
      <c r="AA114" s="939"/>
      <c r="AB114" s="939"/>
      <c r="AC114" s="947"/>
    </row>
    <row r="115" spans="1:29" s="28" customFormat="1" ht="16.5" customHeight="1">
      <c r="A115" s="837"/>
      <c r="B115" s="2253"/>
      <c r="C115" s="2254"/>
      <c r="D115" s="2247">
        <f t="shared" si="12"/>
        <v>0</v>
      </c>
      <c r="E115" s="2248"/>
      <c r="F115" s="2248"/>
      <c r="G115" s="2248"/>
      <c r="H115" s="2249"/>
      <c r="I115" s="2247">
        <f t="shared" si="13"/>
        <v>0</v>
      </c>
      <c r="J115" s="2248"/>
      <c r="K115" s="2248"/>
      <c r="L115" s="2248"/>
      <c r="M115" s="2248"/>
      <c r="N115" s="2249"/>
      <c r="O115" s="2250">
        <f t="shared" si="14"/>
        <v>0</v>
      </c>
      <c r="P115" s="2251"/>
      <c r="Q115" s="2252"/>
      <c r="R115" s="2247">
        <f t="shared" si="15"/>
        <v>0</v>
      </c>
      <c r="S115" s="2248"/>
      <c r="T115" s="2248"/>
      <c r="U115" s="2248"/>
      <c r="V115" s="2249"/>
      <c r="X115" s="944"/>
      <c r="Y115" s="939"/>
      <c r="Z115" s="939"/>
      <c r="AA115" s="939"/>
      <c r="AB115" s="939"/>
      <c r="AC115" s="947"/>
    </row>
    <row r="116" spans="1:29" s="28" customFormat="1" ht="16.5" customHeight="1">
      <c r="A116" s="837"/>
      <c r="B116" s="2253"/>
      <c r="C116" s="2254"/>
      <c r="D116" s="2247">
        <f t="shared" si="12"/>
        <v>0</v>
      </c>
      <c r="E116" s="2248"/>
      <c r="F116" s="2248"/>
      <c r="G116" s="2248"/>
      <c r="H116" s="2249"/>
      <c r="I116" s="2247">
        <f t="shared" si="13"/>
        <v>0</v>
      </c>
      <c r="J116" s="2248"/>
      <c r="K116" s="2248"/>
      <c r="L116" s="2248"/>
      <c r="M116" s="2248"/>
      <c r="N116" s="2249"/>
      <c r="O116" s="2250">
        <f t="shared" si="14"/>
        <v>0</v>
      </c>
      <c r="P116" s="2251"/>
      <c r="Q116" s="2252"/>
      <c r="R116" s="2247">
        <f t="shared" si="15"/>
        <v>0</v>
      </c>
      <c r="S116" s="2248"/>
      <c r="T116" s="2248"/>
      <c r="U116" s="2248"/>
      <c r="V116" s="2249"/>
      <c r="X116" s="944"/>
      <c r="Y116" s="939"/>
      <c r="Z116" s="939"/>
      <c r="AA116" s="939"/>
      <c r="AB116" s="939"/>
      <c r="AC116" s="947"/>
    </row>
    <row r="117" spans="1:29" s="28" customFormat="1" ht="16.5" customHeight="1">
      <c r="A117" s="837"/>
      <c r="B117" s="2253"/>
      <c r="C117" s="2254"/>
      <c r="D117" s="2247">
        <f t="shared" si="12"/>
        <v>0</v>
      </c>
      <c r="E117" s="2248"/>
      <c r="F117" s="2248"/>
      <c r="G117" s="2248"/>
      <c r="H117" s="2249"/>
      <c r="I117" s="2247">
        <f t="shared" si="13"/>
        <v>0</v>
      </c>
      <c r="J117" s="2248"/>
      <c r="K117" s="2248"/>
      <c r="L117" s="2248"/>
      <c r="M117" s="2248"/>
      <c r="N117" s="2249"/>
      <c r="O117" s="2250">
        <f t="shared" si="14"/>
        <v>0</v>
      </c>
      <c r="P117" s="2251"/>
      <c r="Q117" s="2252"/>
      <c r="R117" s="2247">
        <f t="shared" si="15"/>
        <v>0</v>
      </c>
      <c r="S117" s="2248"/>
      <c r="T117" s="2248"/>
      <c r="U117" s="2248"/>
      <c r="V117" s="2249"/>
      <c r="X117" s="944"/>
      <c r="Y117" s="939"/>
      <c r="Z117" s="939"/>
      <c r="AA117" s="939"/>
      <c r="AB117" s="939"/>
      <c r="AC117" s="947"/>
    </row>
    <row r="118" spans="1:29" s="28" customFormat="1" ht="16.5" customHeight="1">
      <c r="A118" s="837"/>
      <c r="B118" s="2253"/>
      <c r="C118" s="2254"/>
      <c r="D118" s="2247">
        <f t="shared" si="12"/>
        <v>0</v>
      </c>
      <c r="E118" s="2248"/>
      <c r="F118" s="2248"/>
      <c r="G118" s="2248"/>
      <c r="H118" s="2249"/>
      <c r="I118" s="2247">
        <f t="shared" si="13"/>
        <v>0</v>
      </c>
      <c r="J118" s="2248"/>
      <c r="K118" s="2248"/>
      <c r="L118" s="2248"/>
      <c r="M118" s="2248"/>
      <c r="N118" s="2249"/>
      <c r="O118" s="2250">
        <f t="shared" si="14"/>
        <v>0</v>
      </c>
      <c r="P118" s="2251"/>
      <c r="Q118" s="2252"/>
      <c r="R118" s="2247">
        <f t="shared" si="15"/>
        <v>0</v>
      </c>
      <c r="S118" s="2248"/>
      <c r="T118" s="2248"/>
      <c r="U118" s="2248"/>
      <c r="V118" s="2249"/>
      <c r="X118" s="944"/>
      <c r="Y118" s="939"/>
      <c r="Z118" s="939"/>
      <c r="AA118" s="939"/>
      <c r="AB118" s="939"/>
      <c r="AC118" s="947"/>
    </row>
    <row r="119" spans="1:29" s="28" customFormat="1" ht="16.5" customHeight="1">
      <c r="A119" s="837"/>
      <c r="B119" s="2253"/>
      <c r="C119" s="2254"/>
      <c r="D119" s="2247">
        <f t="shared" si="12"/>
        <v>0</v>
      </c>
      <c r="E119" s="2248"/>
      <c r="F119" s="2248"/>
      <c r="G119" s="2248"/>
      <c r="H119" s="2249"/>
      <c r="I119" s="2247">
        <f t="shared" si="13"/>
        <v>0</v>
      </c>
      <c r="J119" s="2248"/>
      <c r="K119" s="2248"/>
      <c r="L119" s="2248"/>
      <c r="M119" s="2248"/>
      <c r="N119" s="2249"/>
      <c r="O119" s="2250">
        <f t="shared" si="14"/>
        <v>0</v>
      </c>
      <c r="P119" s="2251"/>
      <c r="Q119" s="2252"/>
      <c r="R119" s="2247">
        <f t="shared" si="15"/>
        <v>0</v>
      </c>
      <c r="S119" s="2248"/>
      <c r="T119" s="2248"/>
      <c r="U119" s="2248"/>
      <c r="V119" s="2249"/>
      <c r="X119" s="944"/>
      <c r="Y119" s="939"/>
      <c r="Z119" s="939"/>
      <c r="AA119" s="939"/>
      <c r="AB119" s="939"/>
      <c r="AC119" s="947"/>
    </row>
    <row r="120" spans="1:29" s="28" customFormat="1" ht="16.5" customHeight="1">
      <c r="A120" s="837"/>
      <c r="B120" s="2253"/>
      <c r="C120" s="2254"/>
      <c r="D120" s="2247">
        <f t="shared" si="12"/>
        <v>0</v>
      </c>
      <c r="E120" s="2248"/>
      <c r="F120" s="2248"/>
      <c r="G120" s="2248"/>
      <c r="H120" s="2249"/>
      <c r="I120" s="2247">
        <f t="shared" si="13"/>
        <v>0</v>
      </c>
      <c r="J120" s="2248"/>
      <c r="K120" s="2248"/>
      <c r="L120" s="2248"/>
      <c r="M120" s="2248"/>
      <c r="N120" s="2249"/>
      <c r="O120" s="2250">
        <f t="shared" si="14"/>
        <v>0</v>
      </c>
      <c r="P120" s="2251"/>
      <c r="Q120" s="2252"/>
      <c r="R120" s="2247">
        <f t="shared" si="15"/>
        <v>0</v>
      </c>
      <c r="S120" s="2248"/>
      <c r="T120" s="2248"/>
      <c r="U120" s="2248"/>
      <c r="V120" s="2249"/>
      <c r="X120" s="944"/>
      <c r="Y120" s="939"/>
      <c r="Z120" s="939"/>
      <c r="AA120" s="939"/>
      <c r="AB120" s="939"/>
      <c r="AC120" s="947"/>
    </row>
    <row r="121" spans="1:29" s="28" customFormat="1" ht="16.5" customHeight="1">
      <c r="A121" s="837"/>
      <c r="B121" s="2255"/>
      <c r="C121" s="2256"/>
      <c r="D121" s="2247">
        <f t="shared" si="12"/>
        <v>0</v>
      </c>
      <c r="E121" s="2248"/>
      <c r="F121" s="2248"/>
      <c r="G121" s="2248"/>
      <c r="H121" s="2249"/>
      <c r="I121" s="2247">
        <f t="shared" si="13"/>
        <v>0</v>
      </c>
      <c r="J121" s="2248"/>
      <c r="K121" s="2248"/>
      <c r="L121" s="2248"/>
      <c r="M121" s="2248"/>
      <c r="N121" s="2249"/>
      <c r="O121" s="2250">
        <f t="shared" si="14"/>
        <v>0</v>
      </c>
      <c r="P121" s="2251"/>
      <c r="Q121" s="2252"/>
      <c r="R121" s="2247">
        <f t="shared" si="15"/>
        <v>0</v>
      </c>
      <c r="S121" s="2248"/>
      <c r="T121" s="2248"/>
      <c r="U121" s="2248"/>
      <c r="V121" s="2249"/>
      <c r="X121" s="944"/>
      <c r="Y121" s="939"/>
      <c r="Z121" s="939"/>
      <c r="AA121" s="939"/>
      <c r="AB121" s="939"/>
      <c r="AC121" s="947"/>
    </row>
    <row r="122" spans="1:29" s="28" customFormat="1" ht="21.75" customHeight="1">
      <c r="A122" s="837"/>
      <c r="B122" s="2244" t="s">
        <v>603</v>
      </c>
      <c r="C122" s="2245"/>
      <c r="D122" s="2245"/>
      <c r="E122" s="2245"/>
      <c r="F122" s="2245"/>
      <c r="G122" s="2245"/>
      <c r="H122" s="2245"/>
      <c r="I122" s="2245"/>
      <c r="J122" s="2245"/>
      <c r="K122" s="2245"/>
      <c r="L122" s="2245"/>
      <c r="M122" s="2245"/>
      <c r="N122" s="2246"/>
      <c r="O122" s="2237">
        <f>SUM(O111:Q121)</f>
        <v>0</v>
      </c>
      <c r="P122" s="2238"/>
      <c r="Q122" s="2238"/>
      <c r="R122" s="2238"/>
      <c r="S122" s="2238"/>
      <c r="T122" s="2238"/>
      <c r="U122" s="2238"/>
      <c r="V122" s="2239"/>
      <c r="X122" s="944"/>
      <c r="Y122" s="939"/>
      <c r="Z122" s="939"/>
      <c r="AA122" s="939"/>
      <c r="AB122" s="939"/>
      <c r="AC122" s="947"/>
    </row>
    <row r="123" spans="1:29" s="28" customFormat="1" ht="21.75" customHeight="1">
      <c r="A123" s="837"/>
      <c r="B123" s="2244" t="s">
        <v>604</v>
      </c>
      <c r="C123" s="2245"/>
      <c r="D123" s="2245"/>
      <c r="E123" s="2245"/>
      <c r="F123" s="2245"/>
      <c r="G123" s="2245"/>
      <c r="H123" s="2245"/>
      <c r="I123" s="2245"/>
      <c r="J123" s="2245"/>
      <c r="K123" s="2245"/>
      <c r="L123" s="2245"/>
      <c r="M123" s="2245"/>
      <c r="N123" s="2246"/>
      <c r="O123" s="2237">
        <f>SUM(O122,O110,O98,O86,O74)</f>
        <v>0</v>
      </c>
      <c r="P123" s="2238"/>
      <c r="Q123" s="2238"/>
      <c r="R123" s="2238"/>
      <c r="S123" s="2238"/>
      <c r="T123" s="2238"/>
      <c r="U123" s="2238"/>
      <c r="V123" s="2239"/>
      <c r="X123" s="945"/>
      <c r="Y123" s="941"/>
      <c r="Z123" s="941"/>
      <c r="AA123" s="941"/>
      <c r="AB123" s="941"/>
      <c r="AC123" s="948"/>
    </row>
    <row r="124" spans="1:29" s="28" customFormat="1" ht="9" customHeight="1">
      <c r="A124" s="837"/>
      <c r="B124" s="861"/>
      <c r="C124" s="836"/>
      <c r="D124" s="862"/>
      <c r="E124" s="801"/>
      <c r="F124" s="801"/>
      <c r="G124" s="801"/>
      <c r="H124" s="801"/>
      <c r="I124" s="801"/>
      <c r="J124" s="801"/>
      <c r="K124" s="801"/>
      <c r="L124" s="801"/>
      <c r="M124" s="801"/>
      <c r="N124" s="801"/>
      <c r="O124" s="847"/>
      <c r="P124" s="847"/>
      <c r="Q124" s="847"/>
      <c r="R124" s="801"/>
      <c r="S124" s="801"/>
      <c r="T124" s="801"/>
      <c r="U124" s="801"/>
      <c r="V124" s="801"/>
    </row>
    <row r="125" spans="1:29" s="28" customFormat="1" ht="15">
      <c r="A125" s="837"/>
      <c r="B125" s="849" t="s">
        <v>1983</v>
      </c>
      <c r="C125" s="2240" t="s">
        <v>1273</v>
      </c>
      <c r="D125" s="1812"/>
      <c r="E125" s="1812"/>
      <c r="F125" s="1812"/>
      <c r="G125" s="1812"/>
      <c r="H125" s="1812"/>
      <c r="I125" s="1812"/>
      <c r="J125" s="1812"/>
      <c r="K125" s="1812"/>
      <c r="L125" s="1812"/>
      <c r="M125" s="1812"/>
      <c r="N125" s="1812"/>
      <c r="O125" s="1812"/>
      <c r="P125" s="1812"/>
      <c r="Q125" s="1812"/>
      <c r="R125" s="1812"/>
      <c r="S125" s="1812"/>
      <c r="T125" s="1812"/>
      <c r="U125" s="1812"/>
      <c r="V125" s="1812"/>
    </row>
    <row r="126" spans="1:29" s="28" customFormat="1" ht="16.5" customHeight="1">
      <c r="A126" s="837"/>
      <c r="B126" s="2241" t="s">
        <v>2317</v>
      </c>
      <c r="C126" s="2242"/>
      <c r="D126" s="2242"/>
      <c r="E126" s="2242"/>
      <c r="F126" s="2242"/>
      <c r="G126" s="2242"/>
      <c r="H126" s="2242"/>
      <c r="I126" s="2242"/>
      <c r="J126" s="2242"/>
      <c r="K126" s="2242"/>
      <c r="L126" s="2242"/>
      <c r="M126" s="2242"/>
      <c r="N126" s="2242"/>
      <c r="O126" s="2242"/>
      <c r="P126" s="2242"/>
      <c r="Q126" s="2242"/>
      <c r="R126" s="2242"/>
      <c r="S126" s="2242"/>
      <c r="T126" s="2242"/>
      <c r="U126" s="2243"/>
      <c r="V126" s="199"/>
    </row>
    <row r="127" spans="1:29" s="28" customFormat="1" ht="16.5" customHeight="1">
      <c r="A127" s="837"/>
      <c r="B127" s="864" t="s">
        <v>2315</v>
      </c>
      <c r="C127" s="861"/>
      <c r="D127" s="861"/>
      <c r="E127" s="861"/>
      <c r="F127" s="861"/>
      <c r="G127" s="861"/>
      <c r="H127" s="837"/>
      <c r="I127" s="837"/>
      <c r="J127" s="837"/>
      <c r="K127" s="21"/>
      <c r="L127" s="21"/>
      <c r="M127" s="21"/>
      <c r="N127" s="21"/>
      <c r="O127" s="21"/>
      <c r="P127" s="21"/>
      <c r="Q127" s="21"/>
      <c r="R127" s="21"/>
      <c r="S127" s="21"/>
      <c r="T127" s="21"/>
      <c r="U127" s="865"/>
      <c r="V127" s="199"/>
    </row>
    <row r="128" spans="1:29" s="28" customFormat="1" ht="16.5" customHeight="1">
      <c r="A128" s="837"/>
      <c r="B128" s="866" t="s">
        <v>2316</v>
      </c>
      <c r="C128" s="867"/>
      <c r="D128" s="867"/>
      <c r="E128" s="867"/>
      <c r="F128" s="867"/>
      <c r="G128" s="867"/>
      <c r="H128" s="868"/>
      <c r="I128" s="868"/>
      <c r="J128" s="868"/>
      <c r="K128" s="869"/>
      <c r="L128" s="869"/>
      <c r="M128" s="869"/>
      <c r="N128" s="869"/>
      <c r="O128" s="869"/>
      <c r="P128" s="869"/>
      <c r="Q128" s="869"/>
      <c r="R128" s="869"/>
      <c r="S128" s="869"/>
      <c r="T128" s="869"/>
      <c r="U128" s="870"/>
      <c r="V128" s="199"/>
      <c r="W128" s="199"/>
    </row>
    <row r="129" spans="1:23" s="28" customFormat="1" ht="14.25" customHeight="1">
      <c r="A129" s="837"/>
      <c r="B129" s="19"/>
      <c r="C129" s="861"/>
      <c r="D129" s="861"/>
      <c r="E129" s="861"/>
      <c r="F129" s="861"/>
      <c r="G129" s="861"/>
      <c r="H129" s="837"/>
      <c r="I129" s="837"/>
      <c r="J129" s="837"/>
      <c r="K129" s="21"/>
      <c r="L129" s="21"/>
      <c r="M129" s="21"/>
      <c r="N129" s="21"/>
      <c r="O129" s="21"/>
      <c r="P129" s="21"/>
      <c r="Q129" s="21"/>
      <c r="R129" s="21"/>
      <c r="S129" s="21"/>
      <c r="T129" s="21"/>
      <c r="U129" s="21"/>
      <c r="V129" s="199"/>
      <c r="W129" s="199"/>
    </row>
    <row r="130" spans="1:23" s="28" customFormat="1" ht="72" customHeight="1">
      <c r="A130" s="199"/>
      <c r="B130" s="2236"/>
      <c r="C130" s="1871"/>
      <c r="D130" s="1871"/>
      <c r="E130" s="1871"/>
      <c r="F130" s="1871"/>
      <c r="G130" s="1871"/>
      <c r="H130" s="1871"/>
      <c r="I130" s="1871"/>
      <c r="J130" s="1871"/>
      <c r="K130" s="1871"/>
      <c r="L130" s="1871"/>
      <c r="M130" s="1871"/>
      <c r="N130" s="1871"/>
      <c r="O130" s="1871"/>
      <c r="P130" s="1871"/>
      <c r="Q130" s="1871"/>
      <c r="R130" s="1871"/>
      <c r="S130" s="1871"/>
      <c r="T130" s="1871"/>
      <c r="U130" s="1871"/>
      <c r="V130" s="1871"/>
      <c r="W130" s="199"/>
    </row>
    <row r="131" spans="1:23" ht="18" customHeight="1"/>
  </sheetData>
  <sheetProtection formatCells="0" formatRows="0" autoFilter="0"/>
  <mergeCells count="283">
    <mergeCell ref="A1:T1"/>
    <mergeCell ref="A3:T3"/>
    <mergeCell ref="A4:T4"/>
    <mergeCell ref="B8:T8"/>
    <mergeCell ref="X16:AC17"/>
    <mergeCell ref="B29:K29"/>
    <mergeCell ref="L29:V29"/>
    <mergeCell ref="B16:T16"/>
    <mergeCell ref="B18:T18"/>
    <mergeCell ref="C19:H19"/>
    <mergeCell ref="C20:U20"/>
    <mergeCell ref="E10:T10"/>
    <mergeCell ref="E11:T11"/>
    <mergeCell ref="E12:T12"/>
    <mergeCell ref="X60:AC61"/>
    <mergeCell ref="L30:V31"/>
    <mergeCell ref="B31:K31"/>
    <mergeCell ref="L32:V33"/>
    <mergeCell ref="B33:K33"/>
    <mergeCell ref="B30:F30"/>
    <mergeCell ref="G30:K30"/>
    <mergeCell ref="B32:D32"/>
    <mergeCell ref="C53:V55"/>
    <mergeCell ref="O63:Q63"/>
    <mergeCell ref="O64:Q64"/>
    <mergeCell ref="E32:H32"/>
    <mergeCell ref="I63:N63"/>
    <mergeCell ref="D63:H63"/>
    <mergeCell ref="D64:H64"/>
    <mergeCell ref="E13:T13"/>
    <mergeCell ref="C60:V60"/>
    <mergeCell ref="B14:M14"/>
    <mergeCell ref="I32:K32"/>
    <mergeCell ref="R64:V64"/>
    <mergeCell ref="B63:C65"/>
    <mergeCell ref="C59:V59"/>
    <mergeCell ref="O62:Q62"/>
    <mergeCell ref="B62:C62"/>
    <mergeCell ref="I64:N64"/>
    <mergeCell ref="D62:H62"/>
    <mergeCell ref="R63:V63"/>
    <mergeCell ref="D65:H65"/>
    <mergeCell ref="R62:V62"/>
    <mergeCell ref="I62:N62"/>
    <mergeCell ref="R70:V70"/>
    <mergeCell ref="R68:V68"/>
    <mergeCell ref="O66:Q66"/>
    <mergeCell ref="O65:Q65"/>
    <mergeCell ref="I67:N67"/>
    <mergeCell ref="I70:N70"/>
    <mergeCell ref="I65:N65"/>
    <mergeCell ref="O72:Q72"/>
    <mergeCell ref="D68:H68"/>
    <mergeCell ref="D66:H66"/>
    <mergeCell ref="I69:N69"/>
    <mergeCell ref="D70:H70"/>
    <mergeCell ref="R66:V66"/>
    <mergeCell ref="O67:Q67"/>
    <mergeCell ref="D72:H72"/>
    <mergeCell ref="D69:H69"/>
    <mergeCell ref="I71:N71"/>
    <mergeCell ref="D71:H71"/>
    <mergeCell ref="O68:Q68"/>
    <mergeCell ref="I66:N66"/>
    <mergeCell ref="I72:N72"/>
    <mergeCell ref="I68:N68"/>
    <mergeCell ref="R65:V65"/>
    <mergeCell ref="B74:N74"/>
    <mergeCell ref="R75:V75"/>
    <mergeCell ref="O75:Q75"/>
    <mergeCell ref="B75:C77"/>
    <mergeCell ref="B66:C73"/>
    <mergeCell ref="O74:Q74"/>
    <mergeCell ref="D73:H73"/>
    <mergeCell ref="R71:V71"/>
    <mergeCell ref="O73:Q73"/>
    <mergeCell ref="O71:Q71"/>
    <mergeCell ref="R74:V74"/>
    <mergeCell ref="R72:V72"/>
    <mergeCell ref="R73:V73"/>
    <mergeCell ref="R67:V67"/>
    <mergeCell ref="D67:H67"/>
    <mergeCell ref="D75:H75"/>
    <mergeCell ref="I75:N75"/>
    <mergeCell ref="D77:H77"/>
    <mergeCell ref="I77:N77"/>
    <mergeCell ref="D76:H76"/>
    <mergeCell ref="I73:N73"/>
    <mergeCell ref="R69:V69"/>
    <mergeCell ref="O69:Q69"/>
    <mergeCell ref="O70:Q70"/>
    <mergeCell ref="I76:N76"/>
    <mergeCell ref="R77:V77"/>
    <mergeCell ref="O77:Q77"/>
    <mergeCell ref="O76:Q76"/>
    <mergeCell ref="R76:V76"/>
    <mergeCell ref="I82:N82"/>
    <mergeCell ref="O79:Q79"/>
    <mergeCell ref="I78:N78"/>
    <mergeCell ref="I79:N79"/>
    <mergeCell ref="B78:C85"/>
    <mergeCell ref="D85:H85"/>
    <mergeCell ref="D84:H84"/>
    <mergeCell ref="D78:H78"/>
    <mergeCell ref="D79:H79"/>
    <mergeCell ref="D83:H83"/>
    <mergeCell ref="I85:N85"/>
    <mergeCell ref="C86:N86"/>
    <mergeCell ref="R82:V82"/>
    <mergeCell ref="R80:V80"/>
    <mergeCell ref="D81:H81"/>
    <mergeCell ref="I80:N80"/>
    <mergeCell ref="I84:N84"/>
    <mergeCell ref="D80:H80"/>
    <mergeCell ref="I81:N81"/>
    <mergeCell ref="I83:N83"/>
    <mergeCell ref="D82:H82"/>
    <mergeCell ref="R79:V79"/>
    <mergeCell ref="R78:V78"/>
    <mergeCell ref="O78:Q78"/>
    <mergeCell ref="R88:V88"/>
    <mergeCell ref="R83:V83"/>
    <mergeCell ref="R86:V86"/>
    <mergeCell ref="R84:V84"/>
    <mergeCell ref="R87:V87"/>
    <mergeCell ref="R81:V81"/>
    <mergeCell ref="O80:Q80"/>
    <mergeCell ref="R85:V85"/>
    <mergeCell ref="O86:Q86"/>
    <mergeCell ref="O82:Q82"/>
    <mergeCell ref="O84:Q84"/>
    <mergeCell ref="O85:Q85"/>
    <mergeCell ref="O83:Q83"/>
    <mergeCell ref="O81:Q81"/>
    <mergeCell ref="B87:C89"/>
    <mergeCell ref="D87:H87"/>
    <mergeCell ref="I87:N87"/>
    <mergeCell ref="O87:Q87"/>
    <mergeCell ref="D89:H89"/>
    <mergeCell ref="I88:N88"/>
    <mergeCell ref="O88:Q88"/>
    <mergeCell ref="D88:H88"/>
    <mergeCell ref="I89:N89"/>
    <mergeCell ref="O89:Q89"/>
    <mergeCell ref="O107:Q107"/>
    <mergeCell ref="R109:V109"/>
    <mergeCell ref="O109:Q109"/>
    <mergeCell ref="R107:V107"/>
    <mergeCell ref="R106:V106"/>
    <mergeCell ref="O106:Q106"/>
    <mergeCell ref="O108:Q108"/>
    <mergeCell ref="R108:V108"/>
    <mergeCell ref="B99:C101"/>
    <mergeCell ref="O99:Q99"/>
    <mergeCell ref="D99:H99"/>
    <mergeCell ref="I99:N99"/>
    <mergeCell ref="O101:Q101"/>
    <mergeCell ref="R105:V105"/>
    <mergeCell ref="O105:Q105"/>
    <mergeCell ref="D119:H119"/>
    <mergeCell ref="D117:H117"/>
    <mergeCell ref="R118:V118"/>
    <mergeCell ref="R115:V115"/>
    <mergeCell ref="D116:H116"/>
    <mergeCell ref="O113:Q113"/>
    <mergeCell ref="I114:N114"/>
    <mergeCell ref="I115:N115"/>
    <mergeCell ref="I116:N116"/>
    <mergeCell ref="D114:H114"/>
    <mergeCell ref="D115:H115"/>
    <mergeCell ref="I117:N117"/>
    <mergeCell ref="R116:V116"/>
    <mergeCell ref="O115:Q115"/>
    <mergeCell ref="R119:V119"/>
    <mergeCell ref="O117:Q117"/>
    <mergeCell ref="O118:Q118"/>
    <mergeCell ref="R110:V110"/>
    <mergeCell ref="O111:Q111"/>
    <mergeCell ref="R117:V117"/>
    <mergeCell ref="R112:V112"/>
    <mergeCell ref="R111:V111"/>
    <mergeCell ref="O110:Q110"/>
    <mergeCell ref="O112:Q112"/>
    <mergeCell ref="R113:V113"/>
    <mergeCell ref="R114:V114"/>
    <mergeCell ref="O114:Q114"/>
    <mergeCell ref="O116:Q116"/>
    <mergeCell ref="R89:V89"/>
    <mergeCell ref="R95:V95"/>
    <mergeCell ref="R91:V91"/>
    <mergeCell ref="R92:V92"/>
    <mergeCell ref="R90:V90"/>
    <mergeCell ref="D100:H100"/>
    <mergeCell ref="I100:N100"/>
    <mergeCell ref="O95:Q95"/>
    <mergeCell ref="O91:Q91"/>
    <mergeCell ref="D97:H97"/>
    <mergeCell ref="I94:N94"/>
    <mergeCell ref="B98:N98"/>
    <mergeCell ref="B90:C97"/>
    <mergeCell ref="D90:H90"/>
    <mergeCell ref="D91:H91"/>
    <mergeCell ref="I91:N91"/>
    <mergeCell ref="I97:N97"/>
    <mergeCell ref="O96:Q96"/>
    <mergeCell ref="I90:N90"/>
    <mergeCell ref="D92:H92"/>
    <mergeCell ref="D96:H96"/>
    <mergeCell ref="D95:H95"/>
    <mergeCell ref="D93:H93"/>
    <mergeCell ref="I93:N93"/>
    <mergeCell ref="O92:Q92"/>
    <mergeCell ref="O90:Q90"/>
    <mergeCell ref="R103:V103"/>
    <mergeCell ref="R101:V101"/>
    <mergeCell ref="D104:H104"/>
    <mergeCell ref="D101:H101"/>
    <mergeCell ref="D103:H103"/>
    <mergeCell ref="O102:Q102"/>
    <mergeCell ref="D102:H102"/>
    <mergeCell ref="R104:V104"/>
    <mergeCell ref="D94:H94"/>
    <mergeCell ref="I92:N92"/>
    <mergeCell ref="R99:V99"/>
    <mergeCell ref="R100:V100"/>
    <mergeCell ref="R97:V97"/>
    <mergeCell ref="O104:Q104"/>
    <mergeCell ref="I101:N101"/>
    <mergeCell ref="O103:Q103"/>
    <mergeCell ref="I104:N104"/>
    <mergeCell ref="O93:Q93"/>
    <mergeCell ref="O100:Q100"/>
    <mergeCell ref="O97:Q97"/>
    <mergeCell ref="I103:N103"/>
    <mergeCell ref="R102:V102"/>
    <mergeCell ref="R98:V98"/>
    <mergeCell ref="O98:Q98"/>
    <mergeCell ref="R94:V94"/>
    <mergeCell ref="R93:V93"/>
    <mergeCell ref="R96:V96"/>
    <mergeCell ref="O94:Q94"/>
    <mergeCell ref="I95:N95"/>
    <mergeCell ref="I96:N96"/>
    <mergeCell ref="I102:N102"/>
    <mergeCell ref="O119:Q119"/>
    <mergeCell ref="I105:N105"/>
    <mergeCell ref="I107:N107"/>
    <mergeCell ref="I106:N106"/>
    <mergeCell ref="I112:N112"/>
    <mergeCell ref="I108:N108"/>
    <mergeCell ref="B110:N110"/>
    <mergeCell ref="D107:H107"/>
    <mergeCell ref="D106:H106"/>
    <mergeCell ref="B114:C121"/>
    <mergeCell ref="B111:C113"/>
    <mergeCell ref="D108:H108"/>
    <mergeCell ref="D109:H109"/>
    <mergeCell ref="I109:N109"/>
    <mergeCell ref="I111:N111"/>
    <mergeCell ref="D112:H112"/>
    <mergeCell ref="D111:H111"/>
    <mergeCell ref="B102:C109"/>
    <mergeCell ref="D105:H105"/>
    <mergeCell ref="D113:H113"/>
    <mergeCell ref="I113:N113"/>
    <mergeCell ref="D118:H118"/>
    <mergeCell ref="I118:N118"/>
    <mergeCell ref="I119:N119"/>
    <mergeCell ref="B130:V130"/>
    <mergeCell ref="O122:V122"/>
    <mergeCell ref="C125:V125"/>
    <mergeCell ref="B126:U126"/>
    <mergeCell ref="B123:N123"/>
    <mergeCell ref="O123:V123"/>
    <mergeCell ref="B122:N122"/>
    <mergeCell ref="I121:N121"/>
    <mergeCell ref="O120:Q120"/>
    <mergeCell ref="R121:V121"/>
    <mergeCell ref="R120:V120"/>
    <mergeCell ref="O121:Q121"/>
    <mergeCell ref="D121:H121"/>
    <mergeCell ref="D120:H120"/>
    <mergeCell ref="I120:N120"/>
  </mergeCells>
  <phoneticPr fontId="21" type="noConversion"/>
  <conditionalFormatting sqref="C10:T10">
    <cfRule type="expression" dxfId="94" priority="1" stopIfTrue="1">
      <formula>$AR$10=1</formula>
    </cfRule>
  </conditionalFormatting>
  <conditionalFormatting sqref="C11:T11">
    <cfRule type="expression" dxfId="93" priority="2" stopIfTrue="1">
      <formula>$AR$11=1</formula>
    </cfRule>
  </conditionalFormatting>
  <conditionalFormatting sqref="C12:T12">
    <cfRule type="expression" dxfId="92" priority="3" stopIfTrue="1">
      <formula>$AR$12=1</formula>
    </cfRule>
  </conditionalFormatting>
  <conditionalFormatting sqref="C13:T13">
    <cfRule type="expression" dxfId="91" priority="4" stopIfTrue="1">
      <formula>$AR$13=1</formula>
    </cfRule>
  </conditionalFormatting>
  <dataValidations count="2">
    <dataValidation type="decimal" allowBlank="1" showErrorMessage="1" errorTitle="Plan Rolnośrodowiskowy" error="Trzeba wpisać liczbę - liczbę cyframi, a nie literami   ;-)" sqref="O99:Q109 O111:Q121 O75:Q85 O87:Q97 O63:Q73">
      <formula1>0</formula1>
      <formula2>99999999999999</formula2>
    </dataValidation>
    <dataValidation allowBlank="1" showInputMessage="1" showErrorMessage="1" prompt="Ten wariant musisz zazanczyć na innym arkuszu ;-)     Na tym realizujesz tylko 6.1" sqref="B11:T13"/>
  </dataValidations>
  <printOptions horizontalCentered="1"/>
  <pageMargins left="0.61" right="0.27" top="0.59" bottom="0.74" header="0.35"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11" r:id="rId4" name="Check Box 3">
              <controlPr defaultSize="0" print="0" autoFill="0" autoLine="0" autoPict="0">
                <anchor moveWithCells="1">
                  <from>
                    <xdr:col>0</xdr:col>
                    <xdr:colOff>0</xdr:colOff>
                    <xdr:row>9</xdr:row>
                    <xdr:rowOff>19050</xdr:rowOff>
                  </from>
                  <to>
                    <xdr:col>18</xdr:col>
                    <xdr:colOff>76200</xdr:colOff>
                    <xdr:row>9</xdr:row>
                    <xdr:rowOff>238125</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sheetPr>
  <dimension ref="A1:AL149"/>
  <sheetViews>
    <sheetView showGridLines="0" showZeros="0" topLeftCell="A24" workbookViewId="0">
      <selection activeCell="E27" sqref="E27:V27"/>
    </sheetView>
  </sheetViews>
  <sheetFormatPr defaultRowHeight="12.75"/>
  <cols>
    <col min="1" max="1" width="2.85546875" style="28" customWidth="1"/>
    <col min="2" max="4" width="3.85546875" style="28" customWidth="1"/>
    <col min="5" max="5" width="6.5703125" style="28" customWidth="1"/>
    <col min="6" max="6" width="10.28515625" style="28" customWidth="1"/>
    <col min="7" max="7" width="4.85546875" style="28" customWidth="1"/>
    <col min="8" max="8" width="3.42578125" style="28" customWidth="1"/>
    <col min="9" max="9" width="5.5703125" style="28" customWidth="1"/>
    <col min="10" max="12" width="4.42578125" style="28" customWidth="1"/>
    <col min="13" max="20" width="5.5703125" style="28" customWidth="1"/>
    <col min="21" max="22" width="3.85546875" style="28" customWidth="1"/>
    <col min="23" max="23" width="4.7109375" style="28" customWidth="1"/>
    <col min="24" max="31" width="9.140625" style="28"/>
    <col min="32" max="35" width="9.140625" style="28" hidden="1" customWidth="1"/>
    <col min="36" max="16384" width="9.140625" style="28"/>
  </cols>
  <sheetData>
    <row r="1" spans="1:38" s="197" customFormat="1" ht="15" customHeight="1">
      <c r="A1" s="2282" t="s">
        <v>291</v>
      </c>
      <c r="B1" s="1811"/>
      <c r="C1" s="1811"/>
      <c r="D1" s="1811"/>
      <c r="E1" s="1811"/>
      <c r="F1" s="1811"/>
      <c r="G1" s="1811"/>
      <c r="H1" s="1811"/>
      <c r="I1" s="1811"/>
      <c r="J1" s="1811"/>
      <c r="K1" s="1811"/>
      <c r="L1" s="1811"/>
      <c r="M1" s="1811"/>
      <c r="N1" s="1811"/>
      <c r="O1" s="1811"/>
      <c r="P1" s="1811"/>
      <c r="Q1" s="1811"/>
      <c r="R1" s="1811"/>
      <c r="S1" s="1811"/>
      <c r="T1" s="1811"/>
      <c r="U1" s="758"/>
    </row>
    <row r="2" spans="1:38" s="197" customFormat="1" ht="7.5" customHeight="1">
      <c r="B2" s="835"/>
      <c r="C2" s="835"/>
      <c r="D2" s="835"/>
      <c r="E2" s="835"/>
      <c r="F2" s="835"/>
      <c r="G2" s="835"/>
      <c r="H2" s="198"/>
      <c r="I2" s="198"/>
    </row>
    <row r="3" spans="1:38" s="198" customFormat="1" ht="16.5" customHeight="1">
      <c r="A3" s="1784" t="s">
        <v>1416</v>
      </c>
      <c r="B3" s="1775"/>
      <c r="C3" s="1775"/>
      <c r="D3" s="1775"/>
      <c r="E3" s="1775"/>
      <c r="F3" s="1775"/>
      <c r="G3" s="1775"/>
      <c r="H3" s="1775"/>
      <c r="I3" s="1775"/>
      <c r="J3" s="1775"/>
      <c r="K3" s="1775"/>
      <c r="L3" s="1775"/>
      <c r="M3" s="1775"/>
      <c r="N3" s="1775"/>
      <c r="O3" s="1775"/>
      <c r="P3" s="1775"/>
      <c r="Q3" s="1775"/>
      <c r="R3" s="1775"/>
      <c r="S3" s="1775"/>
      <c r="T3" s="1775"/>
    </row>
    <row r="4" spans="1:38" s="198" customFormat="1" ht="17.25" customHeight="1">
      <c r="A4" s="1784" t="s">
        <v>1417</v>
      </c>
      <c r="B4" s="2283"/>
      <c r="C4" s="2283"/>
      <c r="D4" s="2283"/>
      <c r="E4" s="2283"/>
      <c r="F4" s="2283"/>
      <c r="G4" s="2283"/>
      <c r="H4" s="2283"/>
      <c r="I4" s="2283"/>
      <c r="J4" s="2283"/>
      <c r="K4" s="2283"/>
      <c r="L4" s="2283"/>
      <c r="M4" s="2283"/>
      <c r="N4" s="2283"/>
      <c r="O4" s="2283"/>
      <c r="P4" s="2283"/>
      <c r="Q4" s="2283"/>
      <c r="R4" s="2283"/>
      <c r="S4" s="2283"/>
      <c r="T4" s="2283"/>
    </row>
    <row r="5" spans="1:38" s="199" customFormat="1" ht="29.25" customHeight="1">
      <c r="B5" s="763"/>
      <c r="C5" s="836"/>
      <c r="D5" s="836"/>
      <c r="E5" s="836"/>
      <c r="F5" s="836"/>
      <c r="G5" s="836"/>
      <c r="H5" s="836"/>
      <c r="I5" s="837"/>
    </row>
    <row r="6" spans="1:38" s="199" customFormat="1" ht="15">
      <c r="B6" s="198" t="s">
        <v>1375</v>
      </c>
      <c r="C6" s="198"/>
      <c r="D6" s="198"/>
      <c r="E6" s="198"/>
      <c r="F6" s="198"/>
      <c r="G6" s="198"/>
      <c r="H6" s="198"/>
      <c r="I6" s="198"/>
      <c r="J6" s="838"/>
      <c r="K6" s="838"/>
      <c r="L6" s="838"/>
      <c r="M6" s="838"/>
      <c r="N6" s="838"/>
      <c r="O6" s="838"/>
      <c r="P6" s="838"/>
      <c r="Q6" s="838"/>
      <c r="R6" s="838"/>
    </row>
    <row r="7" spans="1:38" s="199" customFormat="1" ht="19.5" customHeight="1">
      <c r="B7" s="198"/>
      <c r="C7" s="837"/>
      <c r="D7" s="837"/>
      <c r="E7" s="837"/>
      <c r="F7" s="837"/>
      <c r="G7" s="837"/>
      <c r="H7" s="837"/>
      <c r="I7" s="837"/>
    </row>
    <row r="8" spans="1:38" s="199" customFormat="1" ht="29.25" customHeight="1">
      <c r="B8" s="1784" t="s">
        <v>1781</v>
      </c>
      <c r="C8" s="1784"/>
      <c r="D8" s="1784"/>
      <c r="E8" s="1784"/>
      <c r="F8" s="1784"/>
      <c r="G8" s="1784"/>
      <c r="H8" s="2284"/>
      <c r="I8" s="2284"/>
      <c r="J8" s="2284"/>
      <c r="K8" s="2284"/>
      <c r="L8" s="2284"/>
      <c r="M8" s="2284"/>
      <c r="N8" s="2284"/>
      <c r="O8" s="2284"/>
      <c r="P8" s="2284"/>
      <c r="Q8" s="2284"/>
      <c r="R8" s="2284"/>
      <c r="S8" s="2284"/>
      <c r="T8" s="2284"/>
    </row>
    <row r="9" spans="1:38" s="199" customFormat="1" ht="24" customHeight="1">
      <c r="B9" s="837"/>
      <c r="C9" s="837"/>
      <c r="D9" s="837"/>
      <c r="E9" s="837"/>
      <c r="F9" s="837"/>
      <c r="G9" s="837"/>
      <c r="H9" s="837"/>
      <c r="I9" s="837"/>
    </row>
    <row r="10" spans="1:38" s="199" customFormat="1" ht="21.75" customHeight="1">
      <c r="B10" s="200" t="str">
        <f>IF(AG10=TRUE,"X","")</f>
        <v/>
      </c>
      <c r="C10" s="840" t="s">
        <v>1326</v>
      </c>
      <c r="D10" s="841"/>
      <c r="E10" s="2264" t="s">
        <v>1782</v>
      </c>
      <c r="F10" s="2265"/>
      <c r="G10" s="2265"/>
      <c r="H10" s="2265"/>
      <c r="I10" s="2265"/>
      <c r="J10" s="2265"/>
      <c r="K10" s="2265"/>
      <c r="L10" s="2265"/>
      <c r="M10" s="2265"/>
      <c r="N10" s="2265"/>
      <c r="O10" s="2265"/>
      <c r="P10" s="2265"/>
      <c r="Q10" s="2265"/>
      <c r="R10" s="2265"/>
      <c r="S10" s="2265"/>
      <c r="T10" s="2265"/>
      <c r="U10" s="761"/>
      <c r="V10" s="801"/>
      <c r="AG10" s="844"/>
      <c r="AH10" s="393">
        <f>'Pak6 w6.1'!AR10</f>
        <v>0</v>
      </c>
    </row>
    <row r="11" spans="1:38" s="199" customFormat="1" ht="21.75" customHeight="1">
      <c r="B11" s="200" t="str">
        <f>IF(AG11=TRUE,"X","")</f>
        <v/>
      </c>
      <c r="C11" s="840" t="s">
        <v>1327</v>
      </c>
      <c r="D11" s="841"/>
      <c r="E11" s="2264" t="s">
        <v>1783</v>
      </c>
      <c r="F11" s="2265"/>
      <c r="G11" s="2265"/>
      <c r="H11" s="2265"/>
      <c r="I11" s="2265"/>
      <c r="J11" s="2265"/>
      <c r="K11" s="2265"/>
      <c r="L11" s="2265"/>
      <c r="M11" s="2265"/>
      <c r="N11" s="2265"/>
      <c r="O11" s="2265"/>
      <c r="P11" s="2265"/>
      <c r="Q11" s="2265"/>
      <c r="R11" s="2265"/>
      <c r="S11" s="2265"/>
      <c r="T11" s="2265"/>
      <c r="U11" s="761"/>
      <c r="V11" s="801"/>
      <c r="AG11" s="844" t="b">
        <v>0</v>
      </c>
      <c r="AH11" s="393">
        <f>IF(AG11=TRUE,1,0)</f>
        <v>0</v>
      </c>
    </row>
    <row r="12" spans="1:38" s="199" customFormat="1" ht="21.75" customHeight="1">
      <c r="B12" s="200" t="str">
        <f>IF(AG12=TRUE,"X","")</f>
        <v/>
      </c>
      <c r="C12" s="840" t="s">
        <v>1784</v>
      </c>
      <c r="D12" s="845"/>
      <c r="E12" s="1912" t="s">
        <v>1946</v>
      </c>
      <c r="F12" s="1912"/>
      <c r="G12" s="1912"/>
      <c r="H12" s="1912"/>
      <c r="I12" s="1912"/>
      <c r="J12" s="1912"/>
      <c r="K12" s="1912"/>
      <c r="L12" s="1912"/>
      <c r="M12" s="1912"/>
      <c r="N12" s="1912"/>
      <c r="O12" s="1912"/>
      <c r="P12" s="1912"/>
      <c r="Q12" s="1912"/>
      <c r="R12" s="1912"/>
      <c r="S12" s="1912"/>
      <c r="T12" s="1912"/>
      <c r="U12" s="761"/>
      <c r="V12" s="757"/>
      <c r="AG12" s="844"/>
      <c r="AH12" s="393">
        <f>'Pak6 w6.3'!AW13</f>
        <v>0</v>
      </c>
    </row>
    <row r="13" spans="1:38" s="199" customFormat="1" ht="21.75" customHeight="1">
      <c r="B13" s="200" t="str">
        <f>IF(AG13=TRUE,"X","")</f>
        <v/>
      </c>
      <c r="C13" s="840" t="s">
        <v>42</v>
      </c>
      <c r="D13" s="841"/>
      <c r="E13" s="2264" t="s">
        <v>1388</v>
      </c>
      <c r="F13" s="2265"/>
      <c r="G13" s="2265"/>
      <c r="H13" s="2265"/>
      <c r="I13" s="2265"/>
      <c r="J13" s="2265"/>
      <c r="K13" s="2265"/>
      <c r="L13" s="2265"/>
      <c r="M13" s="2265"/>
      <c r="N13" s="2265"/>
      <c r="O13" s="2265"/>
      <c r="P13" s="2265"/>
      <c r="Q13" s="2265"/>
      <c r="R13" s="2265"/>
      <c r="S13" s="2265"/>
      <c r="T13" s="2265"/>
      <c r="U13" s="761"/>
      <c r="V13" s="801"/>
      <c r="AG13" s="844"/>
      <c r="AH13" s="393">
        <f>'Pak6 w6.4'!AX14</f>
        <v>0</v>
      </c>
    </row>
    <row r="14" spans="1:38" s="199" customFormat="1">
      <c r="B14" s="2267" t="s">
        <v>1389</v>
      </c>
      <c r="C14" s="2267"/>
      <c r="D14" s="2267"/>
      <c r="E14" s="2268"/>
      <c r="F14" s="2268"/>
      <c r="G14" s="2268"/>
      <c r="H14" s="2268"/>
      <c r="I14" s="2268"/>
      <c r="J14" s="2268"/>
      <c r="K14" s="2268"/>
      <c r="L14" s="2268"/>
      <c r="M14" s="2268"/>
    </row>
    <row r="15" spans="1:38" s="199" customFormat="1" ht="8.25" customHeight="1">
      <c r="B15" s="846"/>
      <c r="C15" s="846"/>
      <c r="D15" s="846"/>
      <c r="E15" s="847"/>
      <c r="F15" s="847"/>
      <c r="G15" s="847"/>
      <c r="H15" s="847"/>
      <c r="I15" s="847"/>
      <c r="J15" s="847"/>
      <c r="K15" s="847"/>
      <c r="L15" s="847"/>
      <c r="M15" s="847"/>
      <c r="AE15" s="28"/>
      <c r="AJ15" s="28"/>
      <c r="AK15" s="28"/>
      <c r="AL15" s="28"/>
    </row>
    <row r="16" spans="1:38" ht="27" customHeight="1">
      <c r="B16" s="607"/>
      <c r="C16" s="607"/>
      <c r="D16" s="607"/>
      <c r="E16" s="607"/>
      <c r="F16" s="607"/>
      <c r="G16" s="607"/>
      <c r="H16" s="607"/>
      <c r="I16" s="607"/>
      <c r="J16" s="607"/>
      <c r="K16" s="607"/>
      <c r="L16" s="607"/>
      <c r="M16" s="607"/>
      <c r="N16" s="607"/>
      <c r="O16" s="607"/>
      <c r="P16" s="607"/>
      <c r="Q16" s="607"/>
      <c r="R16" s="607"/>
      <c r="S16" s="607"/>
      <c r="T16" s="607"/>
      <c r="U16" s="607"/>
      <c r="V16" s="607"/>
    </row>
    <row r="17" spans="1:38" ht="15">
      <c r="B17" s="1784" t="s">
        <v>2186</v>
      </c>
      <c r="C17" s="2328"/>
      <c r="D17" s="2328"/>
      <c r="E17" s="2328"/>
      <c r="F17" s="2328"/>
      <c r="G17" s="2328"/>
      <c r="H17" s="2328"/>
      <c r="I17" s="2328"/>
      <c r="J17" s="2328"/>
      <c r="K17" s="2328"/>
      <c r="L17" s="2328"/>
      <c r="M17" s="2328"/>
      <c r="N17" s="2328"/>
      <c r="O17" s="2328"/>
      <c r="P17" s="2328"/>
      <c r="Q17" s="2328"/>
      <c r="R17" s="2328"/>
      <c r="S17" s="2328"/>
      <c r="T17" s="2328"/>
      <c r="U17" s="20"/>
      <c r="V17" s="20"/>
    </row>
    <row r="18" spans="1:38" ht="9" customHeight="1">
      <c r="B18" s="871"/>
      <c r="C18" s="872"/>
      <c r="D18" s="872"/>
      <c r="E18" s="872"/>
      <c r="F18" s="872"/>
      <c r="G18" s="872"/>
      <c r="H18" s="872"/>
      <c r="I18" s="872"/>
      <c r="J18" s="872"/>
      <c r="K18" s="872"/>
      <c r="L18" s="872"/>
      <c r="M18" s="872"/>
      <c r="N18" s="872"/>
      <c r="O18" s="872"/>
      <c r="P18" s="872"/>
      <c r="Q18" s="872"/>
      <c r="R18" s="872"/>
      <c r="S18" s="872"/>
      <c r="T18" s="872"/>
      <c r="U18" s="20"/>
      <c r="V18" s="20"/>
    </row>
    <row r="19" spans="1:38" ht="15" customHeight="1">
      <c r="B19" s="20"/>
      <c r="C19" s="873" t="s">
        <v>1419</v>
      </c>
      <c r="D19" s="1784" t="s">
        <v>2187</v>
      </c>
      <c r="E19" s="1784"/>
      <c r="F19" s="1784"/>
      <c r="G19" s="1784"/>
      <c r="H19" s="1784"/>
      <c r="I19" s="1784"/>
      <c r="J19" s="1784"/>
      <c r="K19" s="1784"/>
      <c r="L19" s="1784"/>
      <c r="M19" s="1784"/>
      <c r="N19" s="1784"/>
      <c r="O19" s="1784"/>
      <c r="P19" s="1784"/>
      <c r="Q19" s="1784"/>
      <c r="R19" s="1784"/>
      <c r="S19" s="874"/>
      <c r="T19" s="875"/>
      <c r="U19" s="20"/>
      <c r="V19" s="20"/>
    </row>
    <row r="20" spans="1:38" s="199" customFormat="1" ht="4.5" customHeight="1">
      <c r="A20" s="837"/>
      <c r="B20" s="850"/>
      <c r="C20" s="798"/>
      <c r="D20" s="761"/>
      <c r="E20" s="761"/>
      <c r="F20" s="761"/>
      <c r="G20" s="761"/>
      <c r="H20" s="761"/>
      <c r="I20" s="761"/>
      <c r="J20" s="761"/>
      <c r="K20" s="761"/>
      <c r="L20" s="761"/>
      <c r="M20" s="761"/>
      <c r="N20" s="761"/>
      <c r="O20" s="761"/>
      <c r="P20" s="761"/>
      <c r="Q20" s="761"/>
      <c r="R20" s="761"/>
      <c r="S20" s="761"/>
      <c r="T20" s="761"/>
      <c r="U20" s="761"/>
      <c r="V20" s="761"/>
      <c r="X20" s="28"/>
      <c r="Y20" s="28"/>
      <c r="Z20" s="28"/>
      <c r="AA20" s="28"/>
      <c r="AB20" s="28"/>
      <c r="AC20" s="28"/>
      <c r="AD20" s="28"/>
      <c r="AE20" s="28"/>
      <c r="AF20" s="28"/>
      <c r="AG20" s="28"/>
      <c r="AH20" s="28"/>
      <c r="AI20" s="28"/>
      <c r="AJ20" s="28"/>
      <c r="AK20" s="28"/>
      <c r="AL20" s="28"/>
    </row>
    <row r="21" spans="1:38" s="199" customFormat="1" ht="8.25" customHeight="1">
      <c r="A21" s="837"/>
      <c r="B21" s="850"/>
      <c r="C21" s="798"/>
      <c r="D21" s="761"/>
      <c r="E21" s="761"/>
      <c r="F21" s="761"/>
      <c r="G21" s="761"/>
      <c r="H21" s="761"/>
      <c r="I21" s="761"/>
      <c r="J21" s="761"/>
      <c r="K21" s="761"/>
      <c r="L21" s="761"/>
      <c r="M21" s="761"/>
      <c r="N21" s="761"/>
      <c r="O21" s="761"/>
      <c r="P21" s="761"/>
      <c r="Q21" s="761"/>
      <c r="R21" s="761"/>
      <c r="S21" s="761"/>
      <c r="T21" s="761"/>
      <c r="U21" s="761"/>
      <c r="V21" s="761"/>
      <c r="X21" s="28"/>
      <c r="Y21" s="28"/>
      <c r="Z21" s="28"/>
      <c r="AA21" s="28"/>
      <c r="AB21" s="28"/>
      <c r="AC21" s="28"/>
      <c r="AD21" s="28"/>
      <c r="AE21" s="28"/>
      <c r="AF21" s="28"/>
      <c r="AG21" s="28"/>
      <c r="AH21" s="28"/>
      <c r="AI21" s="28"/>
      <c r="AJ21" s="28"/>
      <c r="AK21" s="28"/>
      <c r="AL21" s="28"/>
    </row>
    <row r="22" spans="1:38" s="199" customFormat="1" ht="30" customHeight="1">
      <c r="A22" s="837"/>
      <c r="B22" s="850"/>
      <c r="C22" s="798"/>
      <c r="D22" s="848" t="s">
        <v>1844</v>
      </c>
      <c r="E22" s="2292" t="s">
        <v>2808</v>
      </c>
      <c r="F22" s="2387"/>
      <c r="G22" s="2387"/>
      <c r="H22" s="2387"/>
      <c r="I22" s="2387"/>
      <c r="J22" s="2387"/>
      <c r="K22" s="2387"/>
      <c r="L22" s="2387"/>
      <c r="M22" s="2387"/>
      <c r="N22" s="2387"/>
      <c r="O22" s="2387"/>
      <c r="P22" s="2387"/>
      <c r="Q22" s="2387"/>
      <c r="R22" s="2387"/>
      <c r="S22" s="2387"/>
      <c r="T22" s="2387"/>
      <c r="U22" s="2387"/>
      <c r="V22" s="2387"/>
      <c r="X22" s="28"/>
      <c r="Y22" s="28"/>
      <c r="Z22" s="28"/>
      <c r="AA22" s="28"/>
      <c r="AB22" s="28"/>
      <c r="AC22" s="28"/>
      <c r="AD22" s="28"/>
      <c r="AE22" s="28"/>
      <c r="AF22" s="28"/>
      <c r="AG22" s="28"/>
      <c r="AH22" s="28"/>
      <c r="AI22" s="28"/>
      <c r="AJ22" s="28"/>
      <c r="AK22" s="28"/>
      <c r="AL22" s="28"/>
    </row>
    <row r="23" spans="1:38" s="199" customFormat="1" ht="17.25" customHeight="1">
      <c r="A23" s="837"/>
      <c r="B23" s="837"/>
      <c r="C23" s="851"/>
      <c r="D23" s="20"/>
      <c r="E23" s="848" t="s">
        <v>2139</v>
      </c>
      <c r="F23" s="848"/>
      <c r="G23" s="772"/>
      <c r="H23" s="772"/>
      <c r="I23" s="772"/>
      <c r="J23" s="772"/>
      <c r="K23" s="772"/>
      <c r="L23" s="772"/>
      <c r="M23" s="772"/>
      <c r="N23" s="772"/>
      <c r="O23" s="772"/>
      <c r="P23" s="772"/>
      <c r="Q23" s="772"/>
      <c r="R23" s="772"/>
      <c r="S23" s="772"/>
      <c r="T23" s="772"/>
      <c r="U23" s="772"/>
      <c r="V23" s="772"/>
      <c r="X23" s="28"/>
      <c r="Y23" s="28"/>
      <c r="Z23" s="28"/>
      <c r="AA23" s="28"/>
      <c r="AB23" s="28"/>
      <c r="AC23" s="28"/>
      <c r="AD23" s="28"/>
      <c r="AE23" s="28"/>
      <c r="AF23" s="28"/>
      <c r="AG23" s="28"/>
      <c r="AH23" s="28"/>
      <c r="AI23" s="28"/>
      <c r="AJ23" s="28"/>
      <c r="AK23" s="28"/>
      <c r="AL23" s="28"/>
    </row>
    <row r="24" spans="1:38" s="199" customFormat="1" ht="59.25" customHeight="1">
      <c r="A24" s="837"/>
      <c r="B24" s="837"/>
      <c r="C24" s="851"/>
      <c r="D24" s="848" t="s">
        <v>1224</v>
      </c>
      <c r="E24" s="2292" t="s">
        <v>2809</v>
      </c>
      <c r="F24" s="2372"/>
      <c r="G24" s="2372"/>
      <c r="H24" s="2372"/>
      <c r="I24" s="2372"/>
      <c r="J24" s="2372"/>
      <c r="K24" s="2372"/>
      <c r="L24" s="2372"/>
      <c r="M24" s="2372"/>
      <c r="N24" s="2372"/>
      <c r="O24" s="2372"/>
      <c r="P24" s="2372"/>
      <c r="Q24" s="2372"/>
      <c r="R24" s="2372"/>
      <c r="S24" s="2372"/>
      <c r="T24" s="2372"/>
      <c r="U24" s="2372"/>
      <c r="V24" s="2372"/>
      <c r="X24" s="28"/>
      <c r="Y24" s="28"/>
      <c r="Z24" s="28"/>
      <c r="AA24" s="28"/>
      <c r="AB24" s="28"/>
      <c r="AC24" s="28"/>
      <c r="AD24" s="28"/>
      <c r="AE24" s="28"/>
      <c r="AF24" s="28"/>
      <c r="AG24" s="28"/>
      <c r="AH24" s="28"/>
      <c r="AI24" s="28"/>
      <c r="AJ24" s="28"/>
      <c r="AK24" s="28"/>
      <c r="AL24" s="28"/>
    </row>
    <row r="25" spans="1:38" s="199" customFormat="1" ht="105.75" customHeight="1">
      <c r="A25" s="837"/>
      <c r="B25" s="837"/>
      <c r="C25" s="851"/>
      <c r="D25" s="848" t="s">
        <v>1225</v>
      </c>
      <c r="E25" s="2292" t="s">
        <v>2810</v>
      </c>
      <c r="F25" s="2372"/>
      <c r="G25" s="2372"/>
      <c r="H25" s="2372"/>
      <c r="I25" s="2372"/>
      <c r="J25" s="2372"/>
      <c r="K25" s="2372"/>
      <c r="L25" s="2372"/>
      <c r="M25" s="2372"/>
      <c r="N25" s="2372"/>
      <c r="O25" s="2372"/>
      <c r="P25" s="2372"/>
      <c r="Q25" s="2372"/>
      <c r="R25" s="2372"/>
      <c r="S25" s="2372"/>
      <c r="T25" s="2372"/>
      <c r="U25" s="2372"/>
      <c r="V25" s="2372"/>
      <c r="X25" s="28"/>
      <c r="Y25" s="28"/>
      <c r="Z25" s="28"/>
      <c r="AA25" s="28"/>
      <c r="AB25" s="28"/>
      <c r="AC25" s="28"/>
      <c r="AD25" s="28"/>
      <c r="AE25" s="28"/>
      <c r="AF25" s="28"/>
      <c r="AG25" s="28"/>
      <c r="AH25" s="28"/>
      <c r="AI25" s="28"/>
      <c r="AJ25" s="28"/>
      <c r="AK25" s="28"/>
      <c r="AL25" s="28"/>
    </row>
    <row r="26" spans="1:38" s="199" customFormat="1" ht="45.75" customHeight="1">
      <c r="A26" s="837"/>
      <c r="B26" s="837"/>
      <c r="C26" s="851"/>
      <c r="D26" s="2374" t="s">
        <v>2580</v>
      </c>
      <c r="E26" s="2374"/>
      <c r="F26" s="2374"/>
      <c r="G26" s="2374"/>
      <c r="H26" s="2374"/>
      <c r="I26" s="2374"/>
      <c r="J26" s="2374"/>
      <c r="K26" s="2374"/>
      <c r="L26" s="2374"/>
      <c r="M26" s="2374"/>
      <c r="N26" s="2374"/>
      <c r="O26" s="2374"/>
      <c r="P26" s="2374"/>
      <c r="Q26" s="2374"/>
      <c r="R26" s="2374"/>
      <c r="S26" s="2374"/>
      <c r="T26" s="2374"/>
      <c r="U26" s="2374"/>
      <c r="V26" s="2374"/>
      <c r="X26" s="28"/>
      <c r="Y26" s="28"/>
      <c r="Z26" s="28"/>
      <c r="AA26" s="28"/>
      <c r="AB26" s="28"/>
      <c r="AC26" s="28"/>
      <c r="AD26" s="28"/>
      <c r="AE26" s="28"/>
      <c r="AF26" s="28"/>
      <c r="AG26" s="28"/>
      <c r="AH26" s="28"/>
      <c r="AI26" s="28"/>
      <c r="AJ26" s="28"/>
      <c r="AK26" s="28"/>
      <c r="AL26" s="28"/>
    </row>
    <row r="27" spans="1:38" s="199" customFormat="1" ht="192.75" customHeight="1">
      <c r="A27" s="837"/>
      <c r="B27" s="837"/>
      <c r="C27" s="851"/>
      <c r="D27" s="848"/>
      <c r="E27" s="2264" t="s">
        <v>2835</v>
      </c>
      <c r="F27" s="2373"/>
      <c r="G27" s="2373"/>
      <c r="H27" s="2373"/>
      <c r="I27" s="2373"/>
      <c r="J27" s="2373"/>
      <c r="K27" s="2373"/>
      <c r="L27" s="2373"/>
      <c r="M27" s="2373"/>
      <c r="N27" s="2373"/>
      <c r="O27" s="2373"/>
      <c r="P27" s="2373"/>
      <c r="Q27" s="2373"/>
      <c r="R27" s="2373"/>
      <c r="S27" s="2373"/>
      <c r="T27" s="2373"/>
      <c r="U27" s="2373"/>
      <c r="V27" s="2373"/>
      <c r="X27" s="28"/>
      <c r="Y27" s="28"/>
      <c r="Z27" s="28"/>
      <c r="AA27" s="28"/>
      <c r="AB27" s="28"/>
      <c r="AC27" s="28"/>
      <c r="AD27" s="28"/>
      <c r="AE27" s="28"/>
      <c r="AF27" s="28"/>
      <c r="AG27" s="28"/>
      <c r="AH27" s="28"/>
      <c r="AI27" s="28"/>
      <c r="AJ27" s="28"/>
      <c r="AK27" s="28"/>
      <c r="AL27" s="28"/>
    </row>
    <row r="28" spans="1:38" s="199" customFormat="1" ht="8.25" customHeight="1">
      <c r="A28" s="837"/>
      <c r="B28" s="837"/>
      <c r="C28" s="851"/>
      <c r="D28" s="837"/>
      <c r="E28" s="837"/>
      <c r="F28" s="837"/>
      <c r="G28" s="837"/>
      <c r="H28" s="837"/>
      <c r="I28" s="837"/>
      <c r="J28" s="837"/>
      <c r="K28" s="837"/>
      <c r="L28" s="837"/>
      <c r="M28" s="837"/>
      <c r="N28" s="837"/>
      <c r="O28" s="837"/>
      <c r="P28" s="837"/>
      <c r="Q28" s="837"/>
      <c r="R28" s="837"/>
      <c r="S28" s="837"/>
      <c r="T28" s="837"/>
      <c r="U28" s="837"/>
      <c r="V28" s="837"/>
      <c r="X28" s="28"/>
      <c r="Y28" s="28"/>
      <c r="Z28" s="28"/>
      <c r="AA28" s="28"/>
      <c r="AB28" s="28"/>
      <c r="AC28" s="28"/>
      <c r="AD28" s="28"/>
      <c r="AE28" s="28"/>
      <c r="AF28" s="28"/>
      <c r="AG28" s="28"/>
      <c r="AH28" s="28"/>
      <c r="AI28" s="28"/>
      <c r="AJ28" s="28"/>
      <c r="AK28" s="28"/>
      <c r="AL28" s="28"/>
    </row>
    <row r="29" spans="1:38" ht="21" customHeight="1">
      <c r="B29" s="2264" t="s">
        <v>2188</v>
      </c>
      <c r="C29" s="2350"/>
      <c r="D29" s="2350"/>
      <c r="E29" s="2350"/>
      <c r="F29" s="2350"/>
      <c r="G29" s="2350"/>
      <c r="H29" s="2350"/>
      <c r="I29" s="2350"/>
      <c r="J29" s="2350"/>
      <c r="K29" s="2350"/>
      <c r="L29" s="2350"/>
      <c r="M29" s="2350"/>
      <c r="N29" s="2350"/>
      <c r="O29" s="2350"/>
      <c r="P29" s="2350"/>
      <c r="Q29" s="2350"/>
      <c r="R29" s="2350"/>
      <c r="S29" s="2350"/>
      <c r="T29" s="2350"/>
      <c r="U29" s="756"/>
      <c r="V29" s="20"/>
      <c r="X29" s="1846" t="s">
        <v>1658</v>
      </c>
      <c r="Y29" s="1846"/>
      <c r="Z29" s="1846"/>
      <c r="AA29" s="1846"/>
      <c r="AB29" s="1846"/>
      <c r="AC29" s="1846"/>
    </row>
    <row r="30" spans="1:38" ht="7.5" customHeight="1">
      <c r="B30" s="20"/>
      <c r="C30" s="20"/>
      <c r="D30" s="848"/>
      <c r="E30" s="756"/>
      <c r="F30" s="756"/>
      <c r="G30" s="756"/>
      <c r="H30" s="756"/>
      <c r="I30" s="756"/>
      <c r="J30" s="756"/>
      <c r="K30" s="756"/>
      <c r="L30" s="756"/>
      <c r="M30" s="756"/>
      <c r="N30" s="756"/>
      <c r="O30" s="756"/>
      <c r="P30" s="756"/>
      <c r="Q30" s="756"/>
      <c r="R30" s="756"/>
      <c r="S30" s="756"/>
      <c r="T30" s="756"/>
      <c r="U30" s="756"/>
      <c r="V30" s="20"/>
      <c r="X30" s="1846"/>
      <c r="Y30" s="1846"/>
      <c r="Z30" s="1846"/>
      <c r="AA30" s="1846"/>
      <c r="AB30" s="1846"/>
      <c r="AC30" s="1846"/>
    </row>
    <row r="31" spans="1:38" ht="50.25" customHeight="1">
      <c r="B31" s="2331" t="s">
        <v>2189</v>
      </c>
      <c r="C31" s="2331" t="s">
        <v>2190</v>
      </c>
      <c r="D31" s="2331"/>
      <c r="E31" s="2331"/>
      <c r="F31" s="2331"/>
      <c r="G31" s="2331"/>
      <c r="H31" s="2319" t="s">
        <v>1400</v>
      </c>
      <c r="I31" s="2319"/>
      <c r="J31" s="2319"/>
      <c r="K31" s="2319"/>
      <c r="L31" s="2319"/>
      <c r="M31" s="2319"/>
      <c r="N31" s="2319" t="s">
        <v>1401</v>
      </c>
      <c r="O31" s="2319"/>
      <c r="P31" s="2319"/>
      <c r="Q31" s="2319"/>
      <c r="R31" s="2319" t="s">
        <v>1402</v>
      </c>
      <c r="S31" s="2363"/>
      <c r="T31" s="2363"/>
      <c r="U31" s="2363"/>
      <c r="V31" s="2376"/>
      <c r="X31" s="943"/>
      <c r="Y31" s="942"/>
      <c r="Z31" s="942"/>
      <c r="AA31" s="942"/>
      <c r="AB31" s="942"/>
      <c r="AC31" s="946"/>
    </row>
    <row r="32" spans="1:38" ht="33.75" customHeight="1">
      <c r="B32" s="2331"/>
      <c r="C32" s="2331"/>
      <c r="D32" s="2331"/>
      <c r="E32" s="2331"/>
      <c r="F32" s="2331"/>
      <c r="G32" s="2331"/>
      <c r="H32" s="2377" t="s">
        <v>1403</v>
      </c>
      <c r="I32" s="2377"/>
      <c r="J32" s="2377"/>
      <c r="K32" s="2377"/>
      <c r="L32" s="2377"/>
      <c r="M32" s="2377"/>
      <c r="N32" s="2377" t="s">
        <v>1404</v>
      </c>
      <c r="O32" s="2377"/>
      <c r="P32" s="2377"/>
      <c r="Q32" s="2377"/>
      <c r="R32" s="2355" t="s">
        <v>1405</v>
      </c>
      <c r="S32" s="2356"/>
      <c r="T32" s="2356"/>
      <c r="U32" s="2356"/>
      <c r="V32" s="2386"/>
      <c r="X32" s="944"/>
      <c r="Y32" s="939"/>
      <c r="Z32" s="939"/>
      <c r="AA32" s="939"/>
      <c r="AB32" s="939"/>
      <c r="AC32" s="947"/>
    </row>
    <row r="33" spans="2:29" ht="15" customHeight="1">
      <c r="B33" s="876"/>
      <c r="C33" s="2378"/>
      <c r="D33" s="2378"/>
      <c r="E33" s="2378"/>
      <c r="F33" s="2378"/>
      <c r="G33" s="2378"/>
      <c r="H33" s="2331" t="s">
        <v>1406</v>
      </c>
      <c r="I33" s="2331"/>
      <c r="J33" s="2331"/>
      <c r="K33" s="2331"/>
      <c r="L33" s="2331"/>
      <c r="M33" s="2331"/>
      <c r="N33" s="2285" t="s">
        <v>1407</v>
      </c>
      <c r="O33" s="2342"/>
      <c r="P33" s="2342"/>
      <c r="Q33" s="2343"/>
      <c r="R33" s="2331" t="s">
        <v>1408</v>
      </c>
      <c r="S33" s="2379"/>
      <c r="T33" s="2379"/>
      <c r="U33" s="2379"/>
      <c r="V33" s="2380"/>
      <c r="X33" s="944"/>
      <c r="Y33" s="939"/>
      <c r="Z33" s="939"/>
      <c r="AA33" s="939"/>
      <c r="AB33" s="939"/>
      <c r="AC33" s="947"/>
    </row>
    <row r="34" spans="2:29" ht="12.75" customHeight="1">
      <c r="B34" s="876"/>
      <c r="C34" s="2378">
        <v>1</v>
      </c>
      <c r="D34" s="2378"/>
      <c r="E34" s="2378"/>
      <c r="F34" s="2378"/>
      <c r="G34" s="2378"/>
      <c r="H34" s="2378">
        <v>2</v>
      </c>
      <c r="I34" s="2378"/>
      <c r="J34" s="2378"/>
      <c r="K34" s="2378"/>
      <c r="L34" s="2378"/>
      <c r="M34" s="2378"/>
      <c r="N34" s="2382">
        <v>3</v>
      </c>
      <c r="O34" s="2383"/>
      <c r="P34" s="2383"/>
      <c r="Q34" s="2384"/>
      <c r="R34" s="2381">
        <v>4</v>
      </c>
      <c r="S34" s="2381"/>
      <c r="T34" s="2381"/>
      <c r="U34" s="2381"/>
      <c r="V34" s="2381"/>
      <c r="X34" s="944"/>
      <c r="Y34" s="939"/>
      <c r="Z34" s="939"/>
      <c r="AA34" s="939"/>
      <c r="AB34" s="939"/>
      <c r="AC34" s="947"/>
    </row>
    <row r="35" spans="2:29" ht="15" customHeight="1">
      <c r="B35" s="2300">
        <v>1</v>
      </c>
      <c r="C35" s="2385" t="s">
        <v>2156</v>
      </c>
      <c r="D35" s="2385"/>
      <c r="E35" s="2385"/>
      <c r="F35" s="2385"/>
      <c r="G35" s="2385"/>
      <c r="H35" s="2320">
        <v>98</v>
      </c>
      <c r="I35" s="2333"/>
      <c r="J35" s="2333"/>
      <c r="K35" s="2333"/>
      <c r="L35" s="2333"/>
      <c r="M35" s="2334"/>
      <c r="N35" s="2320" t="s">
        <v>2157</v>
      </c>
      <c r="O35" s="2333"/>
      <c r="P35" s="2333"/>
      <c r="Q35" s="2334"/>
      <c r="R35" s="2364">
        <v>0.85</v>
      </c>
      <c r="S35" s="2364"/>
      <c r="T35" s="2364"/>
      <c r="U35" s="2364"/>
      <c r="V35" s="2364"/>
      <c r="X35" s="944"/>
      <c r="Y35" s="939"/>
      <c r="Z35" s="939"/>
      <c r="AA35" s="939"/>
      <c r="AB35" s="939"/>
      <c r="AC35" s="947"/>
    </row>
    <row r="36" spans="2:29" ht="15" customHeight="1">
      <c r="B36" s="2300"/>
      <c r="C36" s="2379" t="s">
        <v>1409</v>
      </c>
      <c r="D36" s="2379"/>
      <c r="E36" s="2379"/>
      <c r="F36" s="2379"/>
      <c r="G36" s="2379"/>
      <c r="H36" s="2323"/>
      <c r="I36" s="2335"/>
      <c r="J36" s="2335"/>
      <c r="K36" s="2335"/>
      <c r="L36" s="2335"/>
      <c r="M36" s="2336"/>
      <c r="N36" s="2323"/>
      <c r="O36" s="2335"/>
      <c r="P36" s="2335"/>
      <c r="Q36" s="2336"/>
      <c r="R36" s="2364"/>
      <c r="S36" s="2364"/>
      <c r="T36" s="2364"/>
      <c r="U36" s="2364"/>
      <c r="V36" s="2364"/>
      <c r="X36" s="944"/>
      <c r="Y36" s="939"/>
      <c r="Z36" s="939"/>
      <c r="AA36" s="939"/>
      <c r="AB36" s="939"/>
      <c r="AC36" s="947"/>
    </row>
    <row r="37" spans="2:29" ht="15" customHeight="1">
      <c r="B37" s="2300">
        <v>2</v>
      </c>
      <c r="C37" s="2301" t="s">
        <v>1410</v>
      </c>
      <c r="D37" s="2302"/>
      <c r="E37" s="2302"/>
      <c r="F37" s="2302"/>
      <c r="G37" s="2303"/>
      <c r="H37" s="2320">
        <v>98</v>
      </c>
      <c r="I37" s="2333"/>
      <c r="J37" s="2333"/>
      <c r="K37" s="2333"/>
      <c r="L37" s="2333"/>
      <c r="M37" s="2334"/>
      <c r="N37" s="2320" t="s">
        <v>2158</v>
      </c>
      <c r="O37" s="2333"/>
      <c r="P37" s="2333"/>
      <c r="Q37" s="2334"/>
      <c r="R37" s="2364">
        <v>0.85</v>
      </c>
      <c r="S37" s="2364"/>
      <c r="T37" s="2364"/>
      <c r="U37" s="2364"/>
      <c r="V37" s="2364"/>
      <c r="X37" s="944"/>
      <c r="Y37" s="939"/>
      <c r="Z37" s="939"/>
      <c r="AA37" s="939"/>
      <c r="AB37" s="939"/>
      <c r="AC37" s="947"/>
    </row>
    <row r="38" spans="2:29" ht="15" customHeight="1">
      <c r="B38" s="2300"/>
      <c r="C38" s="2296" t="s">
        <v>301</v>
      </c>
      <c r="D38" s="2297"/>
      <c r="E38" s="2297"/>
      <c r="F38" s="2297"/>
      <c r="G38" s="2298"/>
      <c r="H38" s="2323"/>
      <c r="I38" s="2335"/>
      <c r="J38" s="2335"/>
      <c r="K38" s="2335"/>
      <c r="L38" s="2335"/>
      <c r="M38" s="2336"/>
      <c r="N38" s="2323"/>
      <c r="O38" s="2335"/>
      <c r="P38" s="2335"/>
      <c r="Q38" s="2336"/>
      <c r="R38" s="2364"/>
      <c r="S38" s="2364"/>
      <c r="T38" s="2364"/>
      <c r="U38" s="2364"/>
      <c r="V38" s="2364"/>
      <c r="X38" s="944"/>
      <c r="Y38" s="939"/>
      <c r="Z38" s="939"/>
      <c r="AA38" s="939"/>
      <c r="AB38" s="939"/>
      <c r="AC38" s="947"/>
    </row>
    <row r="39" spans="2:29" ht="15" customHeight="1">
      <c r="B39" s="2300">
        <v>3</v>
      </c>
      <c r="C39" s="2301" t="s">
        <v>302</v>
      </c>
      <c r="D39" s="2302"/>
      <c r="E39" s="2302"/>
      <c r="F39" s="2302"/>
      <c r="G39" s="2303"/>
      <c r="H39" s="2320">
        <v>97</v>
      </c>
      <c r="I39" s="2333"/>
      <c r="J39" s="2333"/>
      <c r="K39" s="2333"/>
      <c r="L39" s="2333"/>
      <c r="M39" s="2334"/>
      <c r="N39" s="2320" t="s">
        <v>1826</v>
      </c>
      <c r="O39" s="2333"/>
      <c r="P39" s="2333"/>
      <c r="Q39" s="2334"/>
      <c r="R39" s="2364">
        <v>0.8</v>
      </c>
      <c r="S39" s="2364"/>
      <c r="T39" s="2364"/>
      <c r="U39" s="2364"/>
      <c r="V39" s="2364"/>
      <c r="X39" s="944"/>
      <c r="Y39" s="939"/>
      <c r="Z39" s="939"/>
      <c r="AA39" s="939"/>
      <c r="AB39" s="939"/>
      <c r="AC39" s="947"/>
    </row>
    <row r="40" spans="2:29" ht="15" customHeight="1">
      <c r="B40" s="2300"/>
      <c r="C40" s="2296" t="s">
        <v>303</v>
      </c>
      <c r="D40" s="2297"/>
      <c r="E40" s="2297"/>
      <c r="F40" s="2297"/>
      <c r="G40" s="2298"/>
      <c r="H40" s="2323"/>
      <c r="I40" s="2335"/>
      <c r="J40" s="2335"/>
      <c r="K40" s="2335"/>
      <c r="L40" s="2335"/>
      <c r="M40" s="2336"/>
      <c r="N40" s="2323"/>
      <c r="O40" s="2335"/>
      <c r="P40" s="2335"/>
      <c r="Q40" s="2336"/>
      <c r="R40" s="2364"/>
      <c r="S40" s="2364"/>
      <c r="T40" s="2364"/>
      <c r="U40" s="2364"/>
      <c r="V40" s="2364"/>
      <c r="X40" s="944"/>
      <c r="Y40" s="939"/>
      <c r="Z40" s="939"/>
      <c r="AA40" s="939"/>
      <c r="AB40" s="939"/>
      <c r="AC40" s="947"/>
    </row>
    <row r="41" spans="2:29" ht="15" customHeight="1">
      <c r="B41" s="2300">
        <v>4</v>
      </c>
      <c r="C41" s="2301" t="s">
        <v>304</v>
      </c>
      <c r="D41" s="2358"/>
      <c r="E41" s="2358"/>
      <c r="F41" s="2358"/>
      <c r="G41" s="2359"/>
      <c r="H41" s="2320">
        <v>98</v>
      </c>
      <c r="I41" s="2333"/>
      <c r="J41" s="2333"/>
      <c r="K41" s="2333"/>
      <c r="L41" s="2333"/>
      <c r="M41" s="2334"/>
      <c r="N41" s="2320" t="s">
        <v>2180</v>
      </c>
      <c r="O41" s="2333"/>
      <c r="P41" s="2333"/>
      <c r="Q41" s="2334"/>
      <c r="R41" s="2364">
        <v>0.85</v>
      </c>
      <c r="S41" s="2364"/>
      <c r="T41" s="2364"/>
      <c r="U41" s="2364"/>
      <c r="V41" s="2364"/>
      <c r="X41" s="944"/>
      <c r="Y41" s="939"/>
      <c r="Z41" s="939"/>
      <c r="AA41" s="939"/>
      <c r="AB41" s="939"/>
      <c r="AC41" s="947"/>
    </row>
    <row r="42" spans="2:29" ht="15" customHeight="1">
      <c r="B42" s="2300"/>
      <c r="C42" s="2296" t="s">
        <v>305</v>
      </c>
      <c r="D42" s="2358"/>
      <c r="E42" s="2358"/>
      <c r="F42" s="2358"/>
      <c r="G42" s="2359"/>
      <c r="H42" s="2323"/>
      <c r="I42" s="2335"/>
      <c r="J42" s="2335"/>
      <c r="K42" s="2335"/>
      <c r="L42" s="2335"/>
      <c r="M42" s="2336"/>
      <c r="N42" s="2323"/>
      <c r="O42" s="2335"/>
      <c r="P42" s="2335"/>
      <c r="Q42" s="2336"/>
      <c r="R42" s="2364"/>
      <c r="S42" s="2364"/>
      <c r="T42" s="2364"/>
      <c r="U42" s="2364"/>
      <c r="V42" s="2364"/>
      <c r="X42" s="944"/>
      <c r="Y42" s="939"/>
      <c r="Z42" s="939"/>
      <c r="AA42" s="939"/>
      <c r="AB42" s="939"/>
      <c r="AC42" s="947"/>
    </row>
    <row r="43" spans="2:29" ht="35.25" customHeight="1">
      <c r="B43" s="877">
        <v>5</v>
      </c>
      <c r="C43" s="2299" t="s">
        <v>1827</v>
      </c>
      <c r="D43" s="2297"/>
      <c r="E43" s="2297"/>
      <c r="F43" s="2297"/>
      <c r="G43" s="2298"/>
      <c r="H43" s="2285">
        <v>98</v>
      </c>
      <c r="I43" s="2342"/>
      <c r="J43" s="2342"/>
      <c r="K43" s="2342"/>
      <c r="L43" s="2342"/>
      <c r="M43" s="2343"/>
      <c r="N43" s="2285">
        <v>60</v>
      </c>
      <c r="O43" s="2342"/>
      <c r="P43" s="2342"/>
      <c r="Q43" s="2343"/>
      <c r="R43" s="2364">
        <v>0.85</v>
      </c>
      <c r="S43" s="2364"/>
      <c r="T43" s="2364"/>
      <c r="U43" s="2364"/>
      <c r="V43" s="2364"/>
      <c r="X43" s="944"/>
      <c r="Y43" s="939"/>
      <c r="Z43" s="939"/>
      <c r="AA43" s="939"/>
      <c r="AB43" s="939"/>
      <c r="AC43" s="947"/>
    </row>
    <row r="44" spans="2:29" ht="14.25">
      <c r="B44" s="2326" t="s">
        <v>3</v>
      </c>
      <c r="C44" s="2330"/>
      <c r="D44" s="2330"/>
      <c r="E44" s="2330"/>
      <c r="F44" s="2330"/>
      <c r="G44" s="2330"/>
      <c r="H44" s="2330"/>
      <c r="I44" s="2330"/>
      <c r="J44" s="2330"/>
      <c r="K44" s="2330"/>
      <c r="L44" s="2330"/>
      <c r="M44" s="2330"/>
      <c r="N44" s="2330"/>
      <c r="O44" s="2330"/>
      <c r="P44" s="2330"/>
      <c r="Q44" s="2330"/>
      <c r="R44" s="2330"/>
      <c r="S44" s="756"/>
      <c r="T44" s="20"/>
      <c r="U44" s="20"/>
      <c r="V44" s="607"/>
      <c r="X44" s="944"/>
      <c r="Y44" s="939"/>
      <c r="Z44" s="939"/>
      <c r="AA44" s="939"/>
      <c r="AB44" s="939"/>
      <c r="AC44" s="947"/>
    </row>
    <row r="45" spans="2:29" ht="14.25">
      <c r="B45" s="2326" t="s">
        <v>1764</v>
      </c>
      <c r="C45" s="2327"/>
      <c r="D45" s="2327"/>
      <c r="E45" s="2327"/>
      <c r="F45" s="2327"/>
      <c r="G45" s="2327"/>
      <c r="H45" s="2327"/>
      <c r="I45" s="2327"/>
      <c r="J45" s="2327"/>
      <c r="K45" s="2327"/>
      <c r="L45" s="2327"/>
      <c r="M45" s="2327"/>
      <c r="N45" s="2327"/>
      <c r="O45" s="2327"/>
      <c r="P45" s="2327"/>
      <c r="Q45" s="2327"/>
      <c r="R45" s="2327"/>
      <c r="S45" s="20"/>
      <c r="T45" s="20"/>
      <c r="U45" s="20"/>
      <c r="V45" s="607"/>
      <c r="X45" s="944"/>
      <c r="Y45" s="939"/>
      <c r="Z45" s="939"/>
      <c r="AA45" s="939"/>
      <c r="AB45" s="939"/>
      <c r="AC45" s="947"/>
    </row>
    <row r="46" spans="2:29" ht="3.75" customHeight="1">
      <c r="B46" s="878"/>
      <c r="C46" s="788"/>
      <c r="D46" s="788"/>
      <c r="E46" s="788"/>
      <c r="F46" s="788"/>
      <c r="G46" s="788"/>
      <c r="H46" s="788"/>
      <c r="I46" s="788"/>
      <c r="J46" s="788"/>
      <c r="K46" s="788"/>
      <c r="L46" s="788"/>
      <c r="M46" s="788"/>
      <c r="N46" s="788"/>
      <c r="O46" s="788"/>
      <c r="P46" s="788"/>
      <c r="Q46" s="788"/>
      <c r="R46" s="788"/>
      <c r="S46" s="20"/>
      <c r="T46" s="20"/>
      <c r="U46" s="20"/>
      <c r="V46" s="607"/>
      <c r="X46" s="944"/>
      <c r="Y46" s="939"/>
      <c r="Z46" s="939"/>
      <c r="AA46" s="939"/>
      <c r="AB46" s="939"/>
      <c r="AC46" s="947"/>
    </row>
    <row r="47" spans="2:29" ht="3.75" customHeight="1">
      <c r="B47" s="878"/>
      <c r="C47" s="788"/>
      <c r="D47" s="788"/>
      <c r="E47" s="788"/>
      <c r="F47" s="788"/>
      <c r="G47" s="788"/>
      <c r="H47" s="788"/>
      <c r="I47" s="788"/>
      <c r="J47" s="788"/>
      <c r="K47" s="788"/>
      <c r="L47" s="788"/>
      <c r="M47" s="788"/>
      <c r="N47" s="788"/>
      <c r="O47" s="788"/>
      <c r="P47" s="788"/>
      <c r="Q47" s="788"/>
      <c r="R47" s="788"/>
      <c r="S47" s="20"/>
      <c r="T47" s="20"/>
      <c r="U47" s="20"/>
      <c r="V47" s="607"/>
      <c r="X47" s="944"/>
      <c r="Y47" s="939"/>
      <c r="Z47" s="939"/>
      <c r="AA47" s="939"/>
      <c r="AB47" s="939"/>
      <c r="AC47" s="947"/>
    </row>
    <row r="48" spans="2:29" ht="15.75" customHeight="1">
      <c r="B48" s="878"/>
      <c r="C48" s="788"/>
      <c r="D48" s="788"/>
      <c r="E48" s="788"/>
      <c r="F48" s="788"/>
      <c r="G48" s="788"/>
      <c r="H48" s="788"/>
      <c r="I48" s="788"/>
      <c r="J48" s="788"/>
      <c r="K48" s="788"/>
      <c r="L48" s="788"/>
      <c r="M48" s="788"/>
      <c r="N48" s="788"/>
      <c r="O48" s="788"/>
      <c r="P48" s="788"/>
      <c r="Q48" s="788"/>
      <c r="R48" s="788"/>
      <c r="S48" s="20"/>
      <c r="T48" s="20"/>
      <c r="U48" s="20"/>
      <c r="V48" s="607"/>
      <c r="X48" s="944"/>
      <c r="Y48" s="939"/>
      <c r="Z48" s="939"/>
      <c r="AA48" s="939"/>
      <c r="AB48" s="939"/>
      <c r="AC48" s="947"/>
    </row>
    <row r="49" spans="2:29" ht="3.75" customHeight="1">
      <c r="B49" s="878"/>
      <c r="C49" s="788"/>
      <c r="D49" s="788"/>
      <c r="E49" s="788"/>
      <c r="F49" s="788"/>
      <c r="G49" s="788"/>
      <c r="H49" s="788"/>
      <c r="I49" s="788"/>
      <c r="J49" s="788"/>
      <c r="K49" s="788"/>
      <c r="L49" s="788"/>
      <c r="M49" s="788"/>
      <c r="N49" s="788"/>
      <c r="O49" s="788"/>
      <c r="P49" s="788"/>
      <c r="Q49" s="788"/>
      <c r="R49" s="788"/>
      <c r="S49" s="20"/>
      <c r="T49" s="20"/>
      <c r="U49" s="20"/>
      <c r="V49" s="607"/>
      <c r="X49" s="944"/>
      <c r="Y49" s="939"/>
      <c r="Z49" s="939"/>
      <c r="AA49" s="939"/>
      <c r="AB49" s="939"/>
      <c r="AC49" s="947"/>
    </row>
    <row r="50" spans="2:29" ht="3.75" customHeight="1">
      <c r="B50" s="878"/>
      <c r="C50" s="788"/>
      <c r="D50" s="788"/>
      <c r="E50" s="788"/>
      <c r="F50" s="788"/>
      <c r="G50" s="788"/>
      <c r="H50" s="788"/>
      <c r="I50" s="788"/>
      <c r="J50" s="788"/>
      <c r="K50" s="788"/>
      <c r="L50" s="788"/>
      <c r="M50" s="788"/>
      <c r="N50" s="788"/>
      <c r="O50" s="788"/>
      <c r="P50" s="788"/>
      <c r="Q50" s="788"/>
      <c r="R50" s="788"/>
      <c r="S50" s="20"/>
      <c r="T50" s="20"/>
      <c r="U50" s="20"/>
      <c r="V50" s="607"/>
      <c r="X50" s="944"/>
      <c r="Y50" s="939"/>
      <c r="Z50" s="939"/>
      <c r="AA50" s="939"/>
      <c r="AB50" s="939"/>
      <c r="AC50" s="947"/>
    </row>
    <row r="51" spans="2:29" ht="3.75" customHeight="1">
      <c r="B51" s="878"/>
      <c r="C51" s="788"/>
      <c r="D51" s="788"/>
      <c r="E51" s="788"/>
      <c r="F51" s="788"/>
      <c r="G51" s="788"/>
      <c r="H51" s="788"/>
      <c r="I51" s="788"/>
      <c r="J51" s="788"/>
      <c r="K51" s="788"/>
      <c r="L51" s="788"/>
      <c r="M51" s="788"/>
      <c r="N51" s="788"/>
      <c r="O51" s="788"/>
      <c r="P51" s="788"/>
      <c r="Q51" s="788"/>
      <c r="R51" s="788"/>
      <c r="S51" s="20"/>
      <c r="T51" s="20"/>
      <c r="U51" s="20"/>
      <c r="V51" s="607"/>
      <c r="X51" s="944"/>
      <c r="Y51" s="939"/>
      <c r="Z51" s="939"/>
      <c r="AA51" s="939"/>
      <c r="AB51" s="939"/>
      <c r="AC51" s="947"/>
    </row>
    <row r="52" spans="2:29" ht="3.75" customHeight="1">
      <c r="B52" s="878"/>
      <c r="C52" s="788"/>
      <c r="D52" s="788"/>
      <c r="E52" s="788"/>
      <c r="F52" s="788"/>
      <c r="G52" s="788"/>
      <c r="H52" s="788"/>
      <c r="I52" s="788"/>
      <c r="J52" s="788"/>
      <c r="K52" s="788"/>
      <c r="L52" s="788"/>
      <c r="M52" s="788"/>
      <c r="N52" s="788"/>
      <c r="O52" s="788"/>
      <c r="P52" s="788"/>
      <c r="Q52" s="788"/>
      <c r="R52" s="788"/>
      <c r="S52" s="20"/>
      <c r="T52" s="20"/>
      <c r="U52" s="20"/>
      <c r="V52" s="607"/>
      <c r="X52" s="944"/>
      <c r="Y52" s="939"/>
      <c r="Z52" s="939"/>
      <c r="AA52" s="939"/>
      <c r="AB52" s="939"/>
      <c r="AC52" s="947"/>
    </row>
    <row r="53" spans="2:29" ht="3.75" customHeight="1">
      <c r="B53" s="878"/>
      <c r="C53" s="788"/>
      <c r="D53" s="788"/>
      <c r="E53" s="788"/>
      <c r="F53" s="788"/>
      <c r="G53" s="788"/>
      <c r="H53" s="788"/>
      <c r="I53" s="788"/>
      <c r="J53" s="788"/>
      <c r="K53" s="788"/>
      <c r="L53" s="788"/>
      <c r="M53" s="788"/>
      <c r="N53" s="788"/>
      <c r="O53" s="788"/>
      <c r="P53" s="788"/>
      <c r="Q53" s="788"/>
      <c r="R53" s="788"/>
      <c r="S53" s="20"/>
      <c r="T53" s="20"/>
      <c r="U53" s="20"/>
      <c r="V53" s="607"/>
      <c r="X53" s="944"/>
      <c r="Y53" s="939"/>
      <c r="Z53" s="939"/>
      <c r="AA53" s="939"/>
      <c r="AB53" s="939"/>
      <c r="AC53" s="947"/>
    </row>
    <row r="54" spans="2:29" ht="3.75" customHeight="1">
      <c r="B54" s="878"/>
      <c r="C54" s="788"/>
      <c r="D54" s="788"/>
      <c r="E54" s="788"/>
      <c r="F54" s="788"/>
      <c r="G54" s="788"/>
      <c r="H54" s="788"/>
      <c r="I54" s="788"/>
      <c r="J54" s="788"/>
      <c r="K54" s="788"/>
      <c r="L54" s="788"/>
      <c r="M54" s="788"/>
      <c r="N54" s="788"/>
      <c r="O54" s="788"/>
      <c r="P54" s="788"/>
      <c r="Q54" s="788"/>
      <c r="R54" s="788"/>
      <c r="S54" s="20"/>
      <c r="T54" s="20"/>
      <c r="U54" s="20"/>
      <c r="V54" s="607"/>
      <c r="X54" s="944"/>
      <c r="Y54" s="939"/>
      <c r="Z54" s="939"/>
      <c r="AA54" s="939"/>
      <c r="AB54" s="939"/>
      <c r="AC54" s="947"/>
    </row>
    <row r="55" spans="2:29" ht="3.75" customHeight="1">
      <c r="B55" s="878"/>
      <c r="C55" s="788"/>
      <c r="D55" s="788"/>
      <c r="E55" s="788"/>
      <c r="F55" s="788"/>
      <c r="G55" s="788"/>
      <c r="H55" s="788"/>
      <c r="I55" s="788"/>
      <c r="J55" s="788"/>
      <c r="K55" s="788"/>
      <c r="L55" s="788"/>
      <c r="M55" s="788"/>
      <c r="N55" s="788"/>
      <c r="O55" s="788"/>
      <c r="P55" s="788"/>
      <c r="Q55" s="788"/>
      <c r="R55" s="788"/>
      <c r="S55" s="20"/>
      <c r="T55" s="20"/>
      <c r="U55" s="20"/>
      <c r="V55" s="607"/>
      <c r="X55" s="944"/>
      <c r="Y55" s="939"/>
      <c r="Z55" s="939"/>
      <c r="AA55" s="939"/>
      <c r="AB55" s="939"/>
      <c r="AC55" s="947"/>
    </row>
    <row r="56" spans="2:29" ht="3.75" customHeight="1">
      <c r="B56" s="878"/>
      <c r="C56" s="788"/>
      <c r="D56" s="788"/>
      <c r="E56" s="788"/>
      <c r="F56" s="788"/>
      <c r="G56" s="788"/>
      <c r="H56" s="788"/>
      <c r="I56" s="788"/>
      <c r="J56" s="788"/>
      <c r="K56" s="788"/>
      <c r="L56" s="788"/>
      <c r="M56" s="788"/>
      <c r="N56" s="788"/>
      <c r="O56" s="788"/>
      <c r="P56" s="788"/>
      <c r="Q56" s="788"/>
      <c r="R56" s="788"/>
      <c r="S56" s="20"/>
      <c r="T56" s="20"/>
      <c r="U56" s="20"/>
      <c r="V56" s="607"/>
      <c r="X56" s="944"/>
      <c r="Y56" s="939"/>
      <c r="Z56" s="939"/>
      <c r="AA56" s="939"/>
      <c r="AB56" s="939"/>
      <c r="AC56" s="947"/>
    </row>
    <row r="57" spans="2:29" ht="8.25" customHeight="1">
      <c r="B57" s="878"/>
      <c r="C57" s="788"/>
      <c r="D57" s="788"/>
      <c r="E57" s="788"/>
      <c r="F57" s="788"/>
      <c r="G57" s="788"/>
      <c r="H57" s="788"/>
      <c r="I57" s="788"/>
      <c r="J57" s="788"/>
      <c r="K57" s="788"/>
      <c r="L57" s="788"/>
      <c r="M57" s="788"/>
      <c r="N57" s="788"/>
      <c r="O57" s="788"/>
      <c r="P57" s="788"/>
      <c r="Q57" s="788"/>
      <c r="R57" s="788"/>
      <c r="S57" s="20"/>
      <c r="T57" s="20"/>
      <c r="U57" s="20"/>
      <c r="V57" s="607"/>
      <c r="X57" s="944"/>
      <c r="Y57" s="939"/>
      <c r="Z57" s="939"/>
      <c r="AA57" s="939"/>
      <c r="AB57" s="939"/>
      <c r="AC57" s="947"/>
    </row>
    <row r="58" spans="2:29" ht="22.5" customHeight="1">
      <c r="B58" s="2292" t="s">
        <v>2039</v>
      </c>
      <c r="C58" s="2220"/>
      <c r="D58" s="2220"/>
      <c r="E58" s="2220"/>
      <c r="F58" s="2220"/>
      <c r="G58" s="2220"/>
      <c r="H58" s="2220"/>
      <c r="I58" s="2220"/>
      <c r="J58" s="2220"/>
      <c r="K58" s="2220"/>
      <c r="L58" s="2220"/>
      <c r="M58" s="2220"/>
      <c r="N58" s="2220"/>
      <c r="O58" s="2220"/>
      <c r="P58" s="2220"/>
      <c r="Q58" s="2220"/>
      <c r="R58" s="2220"/>
      <c r="S58" s="2220"/>
      <c r="T58" s="2220"/>
      <c r="U58" s="2220"/>
      <c r="V58" s="607"/>
      <c r="X58" s="944"/>
      <c r="Y58" s="939"/>
      <c r="Z58" s="939"/>
      <c r="AA58" s="939"/>
      <c r="AB58" s="939"/>
      <c r="AC58" s="947"/>
    </row>
    <row r="59" spans="2:29" ht="51.75" customHeight="1">
      <c r="B59" s="2319" t="s">
        <v>2189</v>
      </c>
      <c r="C59" s="2346" t="s">
        <v>2190</v>
      </c>
      <c r="D59" s="2347"/>
      <c r="E59" s="2347"/>
      <c r="F59" s="2347"/>
      <c r="G59" s="2348"/>
      <c r="H59" s="2310" t="s">
        <v>1400</v>
      </c>
      <c r="I59" s="2311"/>
      <c r="J59" s="2311"/>
      <c r="K59" s="2311"/>
      <c r="L59" s="2311"/>
      <c r="M59" s="2312"/>
      <c r="N59" s="2319" t="s">
        <v>1401</v>
      </c>
      <c r="O59" s="2319"/>
      <c r="P59" s="2319"/>
      <c r="Q59" s="2319"/>
      <c r="R59" s="2319" t="s">
        <v>1402</v>
      </c>
      <c r="S59" s="2363"/>
      <c r="T59" s="2363"/>
      <c r="U59" s="2363"/>
      <c r="V59" s="2363"/>
      <c r="X59" s="944"/>
      <c r="Y59" s="939"/>
      <c r="Z59" s="939"/>
      <c r="AA59" s="939"/>
      <c r="AB59" s="939"/>
      <c r="AC59" s="947"/>
    </row>
    <row r="60" spans="2:29" ht="20.25" customHeight="1">
      <c r="B60" s="2319"/>
      <c r="C60" s="2349"/>
      <c r="D60" s="2350"/>
      <c r="E60" s="2350"/>
      <c r="F60" s="2350"/>
      <c r="G60" s="2351"/>
      <c r="H60" s="2313" t="s">
        <v>1403</v>
      </c>
      <c r="I60" s="2314"/>
      <c r="J60" s="2314"/>
      <c r="K60" s="2314"/>
      <c r="L60" s="2314"/>
      <c r="M60" s="2315"/>
      <c r="N60" s="2313" t="s">
        <v>2040</v>
      </c>
      <c r="O60" s="2314"/>
      <c r="P60" s="2314"/>
      <c r="Q60" s="2315"/>
      <c r="R60" s="2355" t="s">
        <v>1405</v>
      </c>
      <c r="S60" s="2356"/>
      <c r="T60" s="2356"/>
      <c r="U60" s="2356"/>
      <c r="V60" s="2356"/>
      <c r="X60" s="944"/>
      <c r="Y60" s="939"/>
      <c r="Z60" s="939"/>
      <c r="AA60" s="939"/>
      <c r="AB60" s="939"/>
      <c r="AC60" s="947"/>
    </row>
    <row r="61" spans="2:29" ht="15" customHeight="1">
      <c r="B61" s="2319"/>
      <c r="C61" s="2352"/>
      <c r="D61" s="2353"/>
      <c r="E61" s="2353"/>
      <c r="F61" s="2353"/>
      <c r="G61" s="2354"/>
      <c r="H61" s="2316"/>
      <c r="I61" s="2317"/>
      <c r="J61" s="2317"/>
      <c r="K61" s="2317"/>
      <c r="L61" s="2317"/>
      <c r="M61" s="2318"/>
      <c r="N61" s="2316"/>
      <c r="O61" s="2317"/>
      <c r="P61" s="2317"/>
      <c r="Q61" s="2318"/>
      <c r="R61" s="2357"/>
      <c r="S61" s="2357"/>
      <c r="T61" s="2357"/>
      <c r="U61" s="2357"/>
      <c r="V61" s="2357"/>
      <c r="X61" s="944"/>
      <c r="Y61" s="939"/>
      <c r="Z61" s="939"/>
      <c r="AA61" s="939"/>
      <c r="AB61" s="939"/>
      <c r="AC61" s="947"/>
    </row>
    <row r="62" spans="2:29" ht="14.25">
      <c r="B62" s="877"/>
      <c r="C62" s="2304"/>
      <c r="D62" s="2305"/>
      <c r="E62" s="2305"/>
      <c r="F62" s="2305"/>
      <c r="G62" s="2306"/>
      <c r="H62" s="2304" t="s">
        <v>2041</v>
      </c>
      <c r="I62" s="2305"/>
      <c r="J62" s="2305"/>
      <c r="K62" s="2305"/>
      <c r="L62" s="2305"/>
      <c r="M62" s="2305"/>
      <c r="N62" s="2369"/>
      <c r="O62" s="2369"/>
      <c r="P62" s="2369"/>
      <c r="Q62" s="2370"/>
      <c r="R62" s="2300" t="s">
        <v>2042</v>
      </c>
      <c r="S62" s="2341"/>
      <c r="T62" s="2341"/>
      <c r="U62" s="2341"/>
      <c r="V62" s="2341"/>
      <c r="X62" s="944"/>
      <c r="Y62" s="939"/>
      <c r="Z62" s="939"/>
      <c r="AA62" s="939"/>
      <c r="AB62" s="939"/>
      <c r="AC62" s="947"/>
    </row>
    <row r="63" spans="2:29" ht="13.5" customHeight="1">
      <c r="B63" s="394"/>
      <c r="C63" s="2307">
        <v>1</v>
      </c>
      <c r="D63" s="2308"/>
      <c r="E63" s="2308"/>
      <c r="F63" s="2308"/>
      <c r="G63" s="2309"/>
      <c r="H63" s="2307">
        <v>2</v>
      </c>
      <c r="I63" s="2308"/>
      <c r="J63" s="2308"/>
      <c r="K63" s="2308"/>
      <c r="L63" s="2308"/>
      <c r="M63" s="2309"/>
      <c r="N63" s="2307">
        <v>3</v>
      </c>
      <c r="O63" s="2308"/>
      <c r="P63" s="2308"/>
      <c r="Q63" s="2309"/>
      <c r="R63" s="2355">
        <v>4</v>
      </c>
      <c r="S63" s="2357"/>
      <c r="T63" s="2357"/>
      <c r="U63" s="2357"/>
      <c r="V63" s="2357"/>
      <c r="X63" s="944"/>
      <c r="Y63" s="939"/>
      <c r="Z63" s="939"/>
      <c r="AA63" s="939"/>
      <c r="AB63" s="939"/>
      <c r="AC63" s="947"/>
    </row>
    <row r="64" spans="2:29" ht="18" customHeight="1">
      <c r="B64" s="2300">
        <v>1</v>
      </c>
      <c r="C64" s="2301" t="s">
        <v>2043</v>
      </c>
      <c r="D64" s="2302"/>
      <c r="E64" s="2302"/>
      <c r="F64" s="2302"/>
      <c r="G64" s="2303"/>
      <c r="H64" s="2320">
        <v>98</v>
      </c>
      <c r="I64" s="2321"/>
      <c r="J64" s="2321"/>
      <c r="K64" s="2321"/>
      <c r="L64" s="2321"/>
      <c r="M64" s="2322"/>
      <c r="N64" s="2320">
        <v>0.3</v>
      </c>
      <c r="O64" s="2321"/>
      <c r="P64" s="2321"/>
      <c r="Q64" s="2322"/>
      <c r="R64" s="2331">
        <v>80</v>
      </c>
      <c r="S64" s="2375"/>
      <c r="T64" s="2375"/>
      <c r="U64" s="2375"/>
      <c r="V64" s="2375"/>
      <c r="X64" s="944"/>
      <c r="Y64" s="939"/>
      <c r="Z64" s="939"/>
      <c r="AA64" s="939"/>
      <c r="AB64" s="939"/>
      <c r="AC64" s="947"/>
    </row>
    <row r="65" spans="2:29" ht="18" customHeight="1">
      <c r="B65" s="2300"/>
      <c r="C65" s="2296" t="s">
        <v>2044</v>
      </c>
      <c r="D65" s="2297"/>
      <c r="E65" s="2297"/>
      <c r="F65" s="2297"/>
      <c r="G65" s="2298"/>
      <c r="H65" s="2323"/>
      <c r="I65" s="2324"/>
      <c r="J65" s="2324"/>
      <c r="K65" s="2324"/>
      <c r="L65" s="2324"/>
      <c r="M65" s="2325"/>
      <c r="N65" s="2323"/>
      <c r="O65" s="2324"/>
      <c r="P65" s="2324"/>
      <c r="Q65" s="2325"/>
      <c r="R65" s="2331"/>
      <c r="S65" s="2375"/>
      <c r="T65" s="2375"/>
      <c r="U65" s="2375"/>
      <c r="V65" s="2375"/>
      <c r="X65" s="944"/>
      <c r="Y65" s="939"/>
      <c r="Z65" s="939"/>
      <c r="AA65" s="939"/>
      <c r="AB65" s="939"/>
      <c r="AC65" s="947"/>
    </row>
    <row r="66" spans="2:29" ht="18" customHeight="1">
      <c r="B66" s="2300">
        <v>2</v>
      </c>
      <c r="C66" s="2301" t="s">
        <v>2045</v>
      </c>
      <c r="D66" s="2302"/>
      <c r="E66" s="2302"/>
      <c r="F66" s="2302"/>
      <c r="G66" s="2303"/>
      <c r="H66" s="2320">
        <v>75</v>
      </c>
      <c r="I66" s="2321"/>
      <c r="J66" s="2321"/>
      <c r="K66" s="2321"/>
      <c r="L66" s="2321"/>
      <c r="M66" s="2322"/>
      <c r="N66" s="2320" t="s">
        <v>2046</v>
      </c>
      <c r="O66" s="2321"/>
      <c r="P66" s="2321"/>
      <c r="Q66" s="2322"/>
      <c r="R66" s="2331" t="s">
        <v>2047</v>
      </c>
      <c r="S66" s="2341"/>
      <c r="T66" s="2341"/>
      <c r="U66" s="2341"/>
      <c r="V66" s="2341"/>
      <c r="X66" s="944"/>
      <c r="Y66" s="939"/>
      <c r="Z66" s="939"/>
      <c r="AA66" s="939"/>
      <c r="AB66" s="939"/>
      <c r="AC66" s="947"/>
    </row>
    <row r="67" spans="2:29" ht="18" customHeight="1">
      <c r="B67" s="2300"/>
      <c r="C67" s="2296" t="s">
        <v>2048</v>
      </c>
      <c r="D67" s="2297"/>
      <c r="E67" s="2297"/>
      <c r="F67" s="2297"/>
      <c r="G67" s="2298"/>
      <c r="H67" s="2323"/>
      <c r="I67" s="2324"/>
      <c r="J67" s="2324"/>
      <c r="K67" s="2324"/>
      <c r="L67" s="2324"/>
      <c r="M67" s="2325"/>
      <c r="N67" s="2323"/>
      <c r="O67" s="2324"/>
      <c r="P67" s="2324"/>
      <c r="Q67" s="2325"/>
      <c r="R67" s="2331"/>
      <c r="S67" s="2341"/>
      <c r="T67" s="2341"/>
      <c r="U67" s="2341"/>
      <c r="V67" s="2341"/>
      <c r="X67" s="944"/>
      <c r="Y67" s="939"/>
      <c r="Z67" s="939"/>
      <c r="AA67" s="939"/>
      <c r="AB67" s="939"/>
      <c r="AC67" s="947"/>
    </row>
    <row r="68" spans="2:29" ht="18" customHeight="1">
      <c r="B68" s="2300">
        <v>3</v>
      </c>
      <c r="C68" s="2301" t="s">
        <v>2268</v>
      </c>
      <c r="D68" s="2302"/>
      <c r="E68" s="2302"/>
      <c r="F68" s="2302"/>
      <c r="G68" s="2303"/>
      <c r="H68" s="2320">
        <v>96</v>
      </c>
      <c r="I68" s="2321"/>
      <c r="J68" s="2321"/>
      <c r="K68" s="2321"/>
      <c r="L68" s="2321"/>
      <c r="M68" s="2322"/>
      <c r="N68" s="2320" t="s">
        <v>4</v>
      </c>
      <c r="O68" s="2321"/>
      <c r="P68" s="2321"/>
      <c r="Q68" s="2322"/>
      <c r="R68" s="2300" t="s">
        <v>2183</v>
      </c>
      <c r="S68" s="2340"/>
      <c r="T68" s="2340"/>
      <c r="U68" s="2340"/>
      <c r="V68" s="2340"/>
      <c r="X68" s="944"/>
      <c r="Y68" s="939"/>
      <c r="Z68" s="939"/>
      <c r="AA68" s="939"/>
      <c r="AB68" s="939"/>
      <c r="AC68" s="947"/>
    </row>
    <row r="69" spans="2:29" ht="18" customHeight="1">
      <c r="B69" s="2300"/>
      <c r="C69" s="2296" t="s">
        <v>2269</v>
      </c>
      <c r="D69" s="2297"/>
      <c r="E69" s="2297"/>
      <c r="F69" s="2297"/>
      <c r="G69" s="2298"/>
      <c r="H69" s="2323"/>
      <c r="I69" s="2324"/>
      <c r="J69" s="2324"/>
      <c r="K69" s="2324"/>
      <c r="L69" s="2324"/>
      <c r="M69" s="2325"/>
      <c r="N69" s="2323"/>
      <c r="O69" s="2324"/>
      <c r="P69" s="2324"/>
      <c r="Q69" s="2325"/>
      <c r="R69" s="2300"/>
      <c r="S69" s="2340"/>
      <c r="T69" s="2340"/>
      <c r="U69" s="2340"/>
      <c r="V69" s="2340"/>
      <c r="X69" s="944"/>
      <c r="Y69" s="939"/>
      <c r="Z69" s="939"/>
      <c r="AA69" s="939"/>
      <c r="AB69" s="939"/>
      <c r="AC69" s="947"/>
    </row>
    <row r="70" spans="2:29" ht="18" customHeight="1">
      <c r="B70" s="2300">
        <v>4</v>
      </c>
      <c r="C70" s="2301" t="s">
        <v>2270</v>
      </c>
      <c r="D70" s="2302"/>
      <c r="E70" s="2302"/>
      <c r="F70" s="2302"/>
      <c r="G70" s="2303"/>
      <c r="H70" s="2320">
        <v>95</v>
      </c>
      <c r="I70" s="2321"/>
      <c r="J70" s="2321"/>
      <c r="K70" s="2321"/>
      <c r="L70" s="2321"/>
      <c r="M70" s="2322"/>
      <c r="N70" s="2320">
        <v>0.5</v>
      </c>
      <c r="O70" s="2321"/>
      <c r="P70" s="2321"/>
      <c r="Q70" s="2322"/>
      <c r="R70" s="2331">
        <v>75</v>
      </c>
      <c r="S70" s="2332"/>
      <c r="T70" s="2332"/>
      <c r="U70" s="2332"/>
      <c r="V70" s="2332"/>
      <c r="X70" s="944"/>
      <c r="Y70" s="939"/>
      <c r="Z70" s="939"/>
      <c r="AA70" s="939"/>
      <c r="AB70" s="939"/>
      <c r="AC70" s="947"/>
    </row>
    <row r="71" spans="2:29" ht="18" customHeight="1">
      <c r="B71" s="2300"/>
      <c r="C71" s="2296" t="s">
        <v>2271</v>
      </c>
      <c r="D71" s="2297"/>
      <c r="E71" s="2297"/>
      <c r="F71" s="2297"/>
      <c r="G71" s="2298"/>
      <c r="H71" s="2323"/>
      <c r="I71" s="2324"/>
      <c r="J71" s="2324"/>
      <c r="K71" s="2324"/>
      <c r="L71" s="2324"/>
      <c r="M71" s="2325"/>
      <c r="N71" s="2323"/>
      <c r="O71" s="2324"/>
      <c r="P71" s="2324"/>
      <c r="Q71" s="2325"/>
      <c r="R71" s="2331"/>
      <c r="S71" s="2332"/>
      <c r="T71" s="2332"/>
      <c r="U71" s="2332"/>
      <c r="V71" s="2332"/>
      <c r="X71" s="944"/>
      <c r="Y71" s="939"/>
      <c r="Z71" s="939"/>
      <c r="AA71" s="939"/>
      <c r="AB71" s="939"/>
      <c r="AC71" s="947"/>
    </row>
    <row r="72" spans="2:29" ht="18" customHeight="1">
      <c r="B72" s="2300">
        <v>5</v>
      </c>
      <c r="C72" s="2301" t="s">
        <v>2272</v>
      </c>
      <c r="D72" s="2302"/>
      <c r="E72" s="2302"/>
      <c r="F72" s="2302"/>
      <c r="G72" s="2303"/>
      <c r="H72" s="2320">
        <v>98</v>
      </c>
      <c r="I72" s="2321"/>
      <c r="J72" s="2321"/>
      <c r="K72" s="2321"/>
      <c r="L72" s="2321"/>
      <c r="M72" s="2322"/>
      <c r="N72" s="2320">
        <v>1.5</v>
      </c>
      <c r="O72" s="2321"/>
      <c r="P72" s="2321"/>
      <c r="Q72" s="2322"/>
      <c r="R72" s="2331">
        <v>80</v>
      </c>
      <c r="S72" s="2371"/>
      <c r="T72" s="2371"/>
      <c r="U72" s="2371"/>
      <c r="V72" s="2371"/>
      <c r="X72" s="944"/>
      <c r="Y72" s="939"/>
      <c r="Z72" s="939"/>
      <c r="AA72" s="939"/>
      <c r="AB72" s="939"/>
      <c r="AC72" s="947"/>
    </row>
    <row r="73" spans="2:29" ht="18" customHeight="1">
      <c r="B73" s="2300"/>
      <c r="C73" s="2296" t="s">
        <v>2273</v>
      </c>
      <c r="D73" s="2297"/>
      <c r="E73" s="2297"/>
      <c r="F73" s="2297"/>
      <c r="G73" s="2298"/>
      <c r="H73" s="2323"/>
      <c r="I73" s="2324"/>
      <c r="J73" s="2324"/>
      <c r="K73" s="2324"/>
      <c r="L73" s="2324"/>
      <c r="M73" s="2325"/>
      <c r="N73" s="2323"/>
      <c r="O73" s="2324"/>
      <c r="P73" s="2324"/>
      <c r="Q73" s="2325"/>
      <c r="R73" s="2331"/>
      <c r="S73" s="2371"/>
      <c r="T73" s="2371"/>
      <c r="U73" s="2371"/>
      <c r="V73" s="2371"/>
      <c r="X73" s="944"/>
      <c r="Y73" s="939"/>
      <c r="Z73" s="939"/>
      <c r="AA73" s="939"/>
      <c r="AB73" s="939"/>
      <c r="AC73" s="947"/>
    </row>
    <row r="74" spans="2:29" ht="18" customHeight="1">
      <c r="B74" s="2300">
        <v>6</v>
      </c>
      <c r="C74" s="2301" t="s">
        <v>2274</v>
      </c>
      <c r="D74" s="2302"/>
      <c r="E74" s="2302"/>
      <c r="F74" s="2302"/>
      <c r="G74" s="2303"/>
      <c r="H74" s="2320">
        <v>98</v>
      </c>
      <c r="I74" s="2321"/>
      <c r="J74" s="2321"/>
      <c r="K74" s="2321"/>
      <c r="L74" s="2321"/>
      <c r="M74" s="2322"/>
      <c r="N74" s="2320">
        <v>1.5</v>
      </c>
      <c r="O74" s="2321"/>
      <c r="P74" s="2321"/>
      <c r="Q74" s="2322"/>
      <c r="R74" s="2331">
        <v>80</v>
      </c>
      <c r="S74" s="2332"/>
      <c r="T74" s="2332"/>
      <c r="U74" s="2332"/>
      <c r="V74" s="2332"/>
      <c r="X74" s="944"/>
      <c r="Y74" s="939"/>
      <c r="Z74" s="939"/>
      <c r="AA74" s="939"/>
      <c r="AB74" s="939"/>
      <c r="AC74" s="947"/>
    </row>
    <row r="75" spans="2:29" ht="18" customHeight="1">
      <c r="B75" s="2300"/>
      <c r="C75" s="2296" t="s">
        <v>2275</v>
      </c>
      <c r="D75" s="2297"/>
      <c r="E75" s="2297"/>
      <c r="F75" s="2297"/>
      <c r="G75" s="2298"/>
      <c r="H75" s="2323"/>
      <c r="I75" s="2324"/>
      <c r="J75" s="2324"/>
      <c r="K75" s="2324"/>
      <c r="L75" s="2324"/>
      <c r="M75" s="2325"/>
      <c r="N75" s="2323"/>
      <c r="O75" s="2324"/>
      <c r="P75" s="2324"/>
      <c r="Q75" s="2325"/>
      <c r="R75" s="2331"/>
      <c r="S75" s="2332"/>
      <c r="T75" s="2332"/>
      <c r="U75" s="2332"/>
      <c r="V75" s="2332"/>
      <c r="X75" s="944"/>
      <c r="Y75" s="939"/>
      <c r="Z75" s="939"/>
      <c r="AA75" s="939"/>
      <c r="AB75" s="939"/>
      <c r="AC75" s="947"/>
    </row>
    <row r="76" spans="2:29" ht="18" customHeight="1">
      <c r="B76" s="2300">
        <v>7</v>
      </c>
      <c r="C76" s="2301" t="s">
        <v>2276</v>
      </c>
      <c r="D76" s="2302"/>
      <c r="E76" s="2302"/>
      <c r="F76" s="2302"/>
      <c r="G76" s="2303"/>
      <c r="H76" s="2320">
        <v>97</v>
      </c>
      <c r="I76" s="2321"/>
      <c r="J76" s="2321"/>
      <c r="K76" s="2321"/>
      <c r="L76" s="2321"/>
      <c r="M76" s="2322"/>
      <c r="N76" s="2320">
        <v>0.5</v>
      </c>
      <c r="O76" s="2321"/>
      <c r="P76" s="2321"/>
      <c r="Q76" s="2322"/>
      <c r="R76" s="2331">
        <v>70</v>
      </c>
      <c r="S76" s="2332"/>
      <c r="T76" s="2332"/>
      <c r="U76" s="2332"/>
      <c r="V76" s="2332"/>
      <c r="X76" s="944"/>
      <c r="Y76" s="939"/>
      <c r="Z76" s="939"/>
      <c r="AA76" s="939"/>
      <c r="AB76" s="939"/>
      <c r="AC76" s="947"/>
    </row>
    <row r="77" spans="2:29" ht="18" customHeight="1">
      <c r="B77" s="2300"/>
      <c r="C77" s="2296" t="s">
        <v>2277</v>
      </c>
      <c r="D77" s="2297"/>
      <c r="E77" s="2297"/>
      <c r="F77" s="2297"/>
      <c r="G77" s="2298"/>
      <c r="H77" s="2323"/>
      <c r="I77" s="2324"/>
      <c r="J77" s="2324"/>
      <c r="K77" s="2324"/>
      <c r="L77" s="2324"/>
      <c r="M77" s="2325"/>
      <c r="N77" s="2323"/>
      <c r="O77" s="2324"/>
      <c r="P77" s="2324"/>
      <c r="Q77" s="2325"/>
      <c r="R77" s="2331"/>
      <c r="S77" s="2332"/>
      <c r="T77" s="2332"/>
      <c r="U77" s="2332"/>
      <c r="V77" s="2332"/>
      <c r="X77" s="944"/>
      <c r="Y77" s="939"/>
      <c r="Z77" s="939"/>
      <c r="AA77" s="939"/>
      <c r="AB77" s="939"/>
      <c r="AC77" s="947"/>
    </row>
    <row r="78" spans="2:29" ht="15" customHeight="1">
      <c r="B78" s="2326" t="s">
        <v>2181</v>
      </c>
      <c r="C78" s="2330"/>
      <c r="D78" s="2330"/>
      <c r="E78" s="2330"/>
      <c r="F78" s="2330"/>
      <c r="G78" s="2330"/>
      <c r="H78" s="2330"/>
      <c r="I78" s="2330"/>
      <c r="J78" s="2330"/>
      <c r="K78" s="2330"/>
      <c r="L78" s="2330"/>
      <c r="M78" s="2330"/>
      <c r="N78" s="2330"/>
      <c r="O78" s="2330"/>
      <c r="P78" s="2330"/>
      <c r="Q78" s="2330"/>
      <c r="R78" s="2330"/>
      <c r="S78" s="20"/>
      <c r="T78" s="20"/>
      <c r="U78" s="20"/>
      <c r="V78" s="607"/>
      <c r="X78" s="944"/>
      <c r="Y78" s="939"/>
      <c r="Z78" s="939"/>
      <c r="AA78" s="939"/>
      <c r="AB78" s="939"/>
      <c r="AC78" s="947"/>
    </row>
    <row r="79" spans="2:29" ht="15" customHeight="1">
      <c r="B79" s="2326" t="s">
        <v>2182</v>
      </c>
      <c r="C79" s="2327"/>
      <c r="D79" s="2327"/>
      <c r="E79" s="2327"/>
      <c r="F79" s="2327"/>
      <c r="G79" s="2327"/>
      <c r="H79" s="2327"/>
      <c r="I79" s="2327"/>
      <c r="J79" s="2327"/>
      <c r="K79" s="2327"/>
      <c r="L79" s="2327"/>
      <c r="M79" s="2327"/>
      <c r="N79" s="2327"/>
      <c r="O79" s="2327"/>
      <c r="P79" s="2327"/>
      <c r="Q79" s="2327"/>
      <c r="R79" s="2327"/>
      <c r="S79" s="20"/>
      <c r="T79" s="20"/>
      <c r="U79" s="20"/>
      <c r="V79" s="607"/>
      <c r="X79" s="944"/>
      <c r="Y79" s="939"/>
      <c r="Z79" s="939"/>
      <c r="AA79" s="939"/>
      <c r="AB79" s="939"/>
      <c r="AC79" s="947"/>
    </row>
    <row r="80" spans="2:29" ht="15" customHeight="1">
      <c r="B80" s="2326" t="s">
        <v>2184</v>
      </c>
      <c r="C80" s="2327"/>
      <c r="D80" s="2327"/>
      <c r="E80" s="2327"/>
      <c r="F80" s="2327"/>
      <c r="G80" s="2327"/>
      <c r="H80" s="2327"/>
      <c r="I80" s="2327"/>
      <c r="J80" s="2327"/>
      <c r="K80" s="2327"/>
      <c r="L80" s="2327"/>
      <c r="M80" s="2327"/>
      <c r="N80" s="2327"/>
      <c r="O80" s="2327"/>
      <c r="P80" s="2327"/>
      <c r="Q80" s="2327"/>
      <c r="R80" s="2327"/>
      <c r="S80" s="20"/>
      <c r="T80" s="20"/>
      <c r="U80" s="20"/>
      <c r="V80" s="607"/>
      <c r="X80" s="944"/>
      <c r="Y80" s="939"/>
      <c r="Z80" s="939"/>
      <c r="AA80" s="939"/>
      <c r="AB80" s="939"/>
      <c r="AC80" s="947"/>
    </row>
    <row r="81" spans="2:29" ht="72" customHeight="1">
      <c r="B81" s="878"/>
      <c r="C81" s="788"/>
      <c r="D81" s="788"/>
      <c r="E81" s="788"/>
      <c r="F81" s="788"/>
      <c r="G81" s="788"/>
      <c r="H81" s="788"/>
      <c r="I81" s="788"/>
      <c r="J81" s="788"/>
      <c r="K81" s="788"/>
      <c r="L81" s="788"/>
      <c r="M81" s="788"/>
      <c r="N81" s="788"/>
      <c r="O81" s="788"/>
      <c r="P81" s="788"/>
      <c r="Q81" s="788"/>
      <c r="R81" s="788"/>
      <c r="S81" s="20"/>
      <c r="T81" s="20"/>
      <c r="U81" s="20"/>
      <c r="V81" s="607"/>
      <c r="X81" s="944"/>
      <c r="Y81" s="939"/>
      <c r="Z81" s="939"/>
      <c r="AA81" s="939"/>
      <c r="AB81" s="939"/>
      <c r="AC81" s="947"/>
    </row>
    <row r="82" spans="2:29" ht="21.75" customHeight="1">
      <c r="B82" s="878"/>
      <c r="C82" s="788"/>
      <c r="D82" s="788"/>
      <c r="E82" s="788"/>
      <c r="F82" s="788"/>
      <c r="G82" s="788"/>
      <c r="H82" s="788"/>
      <c r="I82" s="788"/>
      <c r="J82" s="788"/>
      <c r="K82" s="788"/>
      <c r="L82" s="788"/>
      <c r="M82" s="788"/>
      <c r="N82" s="788"/>
      <c r="O82" s="788"/>
      <c r="P82" s="788"/>
      <c r="Q82" s="788"/>
      <c r="R82" s="788"/>
      <c r="S82" s="20"/>
      <c r="T82" s="20"/>
      <c r="U82" s="20"/>
      <c r="V82" s="607"/>
      <c r="X82" s="944"/>
      <c r="Y82" s="939"/>
      <c r="Z82" s="939"/>
      <c r="AA82" s="939"/>
      <c r="AB82" s="939"/>
      <c r="AC82" s="947"/>
    </row>
    <row r="83" spans="2:29" ht="13.5" customHeight="1">
      <c r="B83" s="878"/>
      <c r="C83" s="788"/>
      <c r="D83" s="788"/>
      <c r="E83" s="788"/>
      <c r="F83" s="788"/>
      <c r="G83" s="788"/>
      <c r="H83" s="788"/>
      <c r="I83" s="788"/>
      <c r="J83" s="788"/>
      <c r="K83" s="788"/>
      <c r="L83" s="788"/>
      <c r="M83" s="788"/>
      <c r="N83" s="788"/>
      <c r="O83" s="788"/>
      <c r="P83" s="788"/>
      <c r="Q83" s="788"/>
      <c r="R83" s="788"/>
      <c r="S83" s="20"/>
      <c r="T83" s="20"/>
      <c r="U83" s="20"/>
      <c r="V83" s="607"/>
      <c r="X83" s="944"/>
      <c r="Y83" s="939"/>
      <c r="Z83" s="939"/>
      <c r="AA83" s="939"/>
      <c r="AB83" s="939"/>
      <c r="AC83" s="947"/>
    </row>
    <row r="84" spans="2:29" ht="18.75" customHeight="1">
      <c r="B84" s="878"/>
      <c r="C84" s="788"/>
      <c r="D84" s="788"/>
      <c r="E84" s="788"/>
      <c r="F84" s="788"/>
      <c r="G84" s="788"/>
      <c r="H84" s="788"/>
      <c r="I84" s="788"/>
      <c r="J84" s="788"/>
      <c r="K84" s="788"/>
      <c r="L84" s="788"/>
      <c r="M84" s="788"/>
      <c r="N84" s="788"/>
      <c r="O84" s="788"/>
      <c r="P84" s="788"/>
      <c r="Q84" s="788"/>
      <c r="R84" s="788"/>
      <c r="S84" s="20"/>
      <c r="T84" s="20"/>
      <c r="U84" s="20"/>
      <c r="V84" s="607"/>
      <c r="X84" s="944"/>
      <c r="Y84" s="939"/>
      <c r="Z84" s="939"/>
      <c r="AA84" s="939"/>
      <c r="AB84" s="939"/>
      <c r="AC84" s="947"/>
    </row>
    <row r="85" spans="2:29" ht="15">
      <c r="B85" s="769"/>
      <c r="C85" s="786" t="s">
        <v>569</v>
      </c>
      <c r="D85" s="2328" t="s">
        <v>1273</v>
      </c>
      <c r="E85" s="2329"/>
      <c r="F85" s="2329"/>
      <c r="G85" s="2329"/>
      <c r="H85" s="2329"/>
      <c r="I85" s="2329"/>
      <c r="J85" s="2329"/>
      <c r="K85" s="2329"/>
      <c r="L85" s="2329"/>
      <c r="M85" s="2329"/>
      <c r="N85" s="2329"/>
      <c r="O85" s="2329"/>
      <c r="P85" s="2329"/>
      <c r="Q85" s="2329"/>
      <c r="R85" s="2329"/>
      <c r="S85" s="2329"/>
      <c r="T85" s="2329"/>
      <c r="U85" s="20"/>
      <c r="V85" s="607"/>
      <c r="X85" s="944"/>
      <c r="Y85" s="939"/>
      <c r="Z85" s="939"/>
      <c r="AA85" s="939"/>
      <c r="AB85" s="939"/>
      <c r="AC85" s="947"/>
    </row>
    <row r="86" spans="2:29" ht="14.25">
      <c r="B86" s="878"/>
      <c r="C86" s="2294" t="s">
        <v>2000</v>
      </c>
      <c r="D86" s="2295"/>
      <c r="E86" s="2295"/>
      <c r="F86" s="2295"/>
      <c r="G86" s="2295"/>
      <c r="H86" s="2295"/>
      <c r="I86" s="2295"/>
      <c r="J86" s="2295"/>
      <c r="K86" s="2295"/>
      <c r="L86" s="2295"/>
      <c r="M86" s="2295"/>
      <c r="N86" s="2295"/>
      <c r="O86" s="2295"/>
      <c r="P86" s="2295"/>
      <c r="Q86" s="2295"/>
      <c r="R86" s="2295"/>
      <c r="S86" s="879"/>
      <c r="T86" s="879"/>
      <c r="U86" s="880"/>
      <c r="V86" s="607"/>
      <c r="X86" s="944"/>
      <c r="Y86" s="939"/>
      <c r="Z86" s="939"/>
      <c r="AA86" s="939"/>
      <c r="AB86" s="939"/>
      <c r="AC86" s="947"/>
    </row>
    <row r="87" spans="2:29" ht="32.25" customHeight="1">
      <c r="B87" s="878"/>
      <c r="C87" s="2360" t="s">
        <v>2001</v>
      </c>
      <c r="D87" s="2361"/>
      <c r="E87" s="2361"/>
      <c r="F87" s="2361"/>
      <c r="G87" s="2361"/>
      <c r="H87" s="2361"/>
      <c r="I87" s="2361"/>
      <c r="J87" s="2361"/>
      <c r="K87" s="2361"/>
      <c r="L87" s="2361"/>
      <c r="M87" s="2361"/>
      <c r="N87" s="2361"/>
      <c r="O87" s="2361"/>
      <c r="P87" s="2361"/>
      <c r="Q87" s="2361"/>
      <c r="R87" s="2361"/>
      <c r="S87" s="2361"/>
      <c r="T87" s="2361"/>
      <c r="U87" s="2362"/>
      <c r="V87" s="607"/>
      <c r="X87" s="944"/>
      <c r="Y87" s="939"/>
      <c r="Z87" s="939"/>
      <c r="AA87" s="939"/>
      <c r="AB87" s="939"/>
      <c r="AC87" s="947"/>
    </row>
    <row r="88" spans="2:29" ht="32.25" customHeight="1">
      <c r="B88" s="878"/>
      <c r="C88" s="2360" t="s">
        <v>2002</v>
      </c>
      <c r="D88" s="2361"/>
      <c r="E88" s="2361"/>
      <c r="F88" s="2361"/>
      <c r="G88" s="2361"/>
      <c r="H88" s="2361"/>
      <c r="I88" s="2361"/>
      <c r="J88" s="2361"/>
      <c r="K88" s="2361"/>
      <c r="L88" s="2361"/>
      <c r="M88" s="2361"/>
      <c r="N88" s="2361"/>
      <c r="O88" s="2361"/>
      <c r="P88" s="2361"/>
      <c r="Q88" s="2361"/>
      <c r="R88" s="2361"/>
      <c r="S88" s="2361"/>
      <c r="T88" s="2361"/>
      <c r="U88" s="882"/>
      <c r="V88" s="607"/>
      <c r="X88" s="944"/>
      <c r="Y88" s="939"/>
      <c r="Z88" s="939"/>
      <c r="AA88" s="939"/>
      <c r="AB88" s="939"/>
      <c r="AC88" s="947"/>
    </row>
    <row r="89" spans="2:29" ht="38.25" customHeight="1">
      <c r="B89" s="878"/>
      <c r="C89" s="2344" t="s">
        <v>2150</v>
      </c>
      <c r="D89" s="2218"/>
      <c r="E89" s="2218"/>
      <c r="F89" s="2218"/>
      <c r="G89" s="2218"/>
      <c r="H89" s="2218"/>
      <c r="I89" s="2218"/>
      <c r="J89" s="2218"/>
      <c r="K89" s="2218"/>
      <c r="L89" s="2218"/>
      <c r="M89" s="2218"/>
      <c r="N89" s="2218"/>
      <c r="O89" s="2218"/>
      <c r="P89" s="2218"/>
      <c r="Q89" s="2218"/>
      <c r="R89" s="2218"/>
      <c r="S89" s="834"/>
      <c r="T89" s="834"/>
      <c r="U89" s="883"/>
      <c r="V89" s="607"/>
      <c r="X89" s="944"/>
      <c r="Y89" s="939"/>
      <c r="Z89" s="939"/>
      <c r="AA89" s="939"/>
      <c r="AB89" s="939"/>
      <c r="AC89" s="947"/>
    </row>
    <row r="90" spans="2:29" ht="5.25" customHeight="1">
      <c r="B90" s="878"/>
      <c r="C90" s="765"/>
      <c r="D90" s="765"/>
      <c r="E90" s="765"/>
      <c r="F90" s="765"/>
      <c r="G90" s="765"/>
      <c r="H90" s="765"/>
      <c r="I90" s="765"/>
      <c r="J90" s="765"/>
      <c r="K90" s="765"/>
      <c r="L90" s="765"/>
      <c r="M90" s="765"/>
      <c r="N90" s="765"/>
      <c r="O90" s="765"/>
      <c r="P90" s="765"/>
      <c r="Q90" s="765"/>
      <c r="R90" s="765"/>
      <c r="S90" s="765"/>
      <c r="T90" s="765"/>
      <c r="U90" s="20"/>
      <c r="V90" s="607"/>
      <c r="X90" s="944"/>
      <c r="Y90" s="939"/>
      <c r="Z90" s="939"/>
      <c r="AA90" s="939"/>
      <c r="AB90" s="939"/>
      <c r="AC90" s="947"/>
    </row>
    <row r="91" spans="2:29" ht="5.25" customHeight="1">
      <c r="B91" s="878"/>
      <c r="C91" s="765"/>
      <c r="D91" s="765"/>
      <c r="E91" s="765"/>
      <c r="F91" s="765"/>
      <c r="G91" s="765"/>
      <c r="H91" s="765"/>
      <c r="I91" s="765"/>
      <c r="J91" s="765"/>
      <c r="K91" s="765"/>
      <c r="L91" s="765"/>
      <c r="M91" s="765"/>
      <c r="N91" s="765"/>
      <c r="O91" s="765"/>
      <c r="P91" s="765"/>
      <c r="Q91" s="765"/>
      <c r="R91" s="765"/>
      <c r="S91" s="765"/>
      <c r="T91" s="765"/>
      <c r="U91" s="20"/>
      <c r="V91" s="607"/>
      <c r="X91" s="944"/>
      <c r="Y91" s="939"/>
      <c r="Z91" s="939"/>
      <c r="AA91" s="939"/>
      <c r="AB91" s="939"/>
      <c r="AC91" s="947"/>
    </row>
    <row r="92" spans="2:29" ht="5.25" customHeight="1">
      <c r="B92" s="878"/>
      <c r="C92" s="765"/>
      <c r="D92" s="765"/>
      <c r="E92" s="765"/>
      <c r="F92" s="765"/>
      <c r="G92" s="765"/>
      <c r="H92" s="765"/>
      <c r="I92" s="765"/>
      <c r="J92" s="765"/>
      <c r="K92" s="765"/>
      <c r="L92" s="765"/>
      <c r="M92" s="765"/>
      <c r="N92" s="765"/>
      <c r="O92" s="765"/>
      <c r="P92" s="765"/>
      <c r="Q92" s="765"/>
      <c r="R92" s="765"/>
      <c r="S92" s="765"/>
      <c r="T92" s="765"/>
      <c r="U92" s="20"/>
      <c r="V92" s="607"/>
      <c r="X92" s="944"/>
      <c r="Y92" s="939"/>
      <c r="Z92" s="939"/>
      <c r="AA92" s="939"/>
      <c r="AB92" s="939"/>
      <c r="AC92" s="947"/>
    </row>
    <row r="93" spans="2:29" ht="14.25">
      <c r="B93" s="856" t="s">
        <v>1097</v>
      </c>
      <c r="C93" s="765"/>
      <c r="D93" s="765"/>
      <c r="E93" s="765"/>
      <c r="F93" s="765"/>
      <c r="G93" s="765"/>
      <c r="H93" s="765"/>
      <c r="I93" s="765"/>
      <c r="J93" s="765"/>
      <c r="K93" s="765"/>
      <c r="L93" s="765"/>
      <c r="M93" s="765"/>
      <c r="N93" s="765"/>
      <c r="O93" s="765"/>
      <c r="P93" s="765"/>
      <c r="Q93" s="765"/>
      <c r="R93" s="765"/>
      <c r="S93" s="765"/>
      <c r="T93" s="765"/>
      <c r="U93" s="20"/>
      <c r="V93" s="607"/>
      <c r="X93" s="944"/>
      <c r="Y93" s="939"/>
      <c r="Z93" s="939"/>
      <c r="AA93" s="939"/>
      <c r="AB93" s="939"/>
      <c r="AC93" s="947"/>
    </row>
    <row r="94" spans="2:29" ht="14.25" customHeight="1">
      <c r="B94" s="1766"/>
      <c r="C94" s="1767"/>
      <c r="D94" s="1767"/>
      <c r="E94" s="1767"/>
      <c r="F94" s="1767"/>
      <c r="G94" s="1767"/>
      <c r="H94" s="1767"/>
      <c r="I94" s="1767"/>
      <c r="J94" s="1767"/>
      <c r="K94" s="1767"/>
      <c r="L94" s="1767"/>
      <c r="M94" s="1767"/>
      <c r="N94" s="1767"/>
      <c r="O94" s="1767"/>
      <c r="P94" s="1767"/>
      <c r="Q94" s="1767"/>
      <c r="R94" s="1767"/>
      <c r="S94" s="1767"/>
      <c r="T94" s="1767"/>
      <c r="U94" s="1767"/>
      <c r="V94" s="1768"/>
      <c r="X94" s="944"/>
      <c r="Y94" s="939"/>
      <c r="Z94" s="939"/>
      <c r="AA94" s="939"/>
      <c r="AB94" s="939"/>
      <c r="AC94" s="947"/>
    </row>
    <row r="95" spans="2:29" ht="14.25" customHeight="1">
      <c r="B95" s="1769"/>
      <c r="C95" s="1770"/>
      <c r="D95" s="1770"/>
      <c r="E95" s="1770"/>
      <c r="F95" s="1770"/>
      <c r="G95" s="1770"/>
      <c r="H95" s="1770"/>
      <c r="I95" s="1770"/>
      <c r="J95" s="1770"/>
      <c r="K95" s="1770"/>
      <c r="L95" s="1770"/>
      <c r="M95" s="1770"/>
      <c r="N95" s="1770"/>
      <c r="O95" s="1770"/>
      <c r="P95" s="1770"/>
      <c r="Q95" s="1770"/>
      <c r="R95" s="1770"/>
      <c r="S95" s="1770"/>
      <c r="T95" s="1770"/>
      <c r="U95" s="1770"/>
      <c r="V95" s="1771"/>
      <c r="X95" s="944"/>
      <c r="Y95" s="939"/>
      <c r="Z95" s="939"/>
      <c r="AA95" s="939"/>
      <c r="AB95" s="939"/>
      <c r="AC95" s="947"/>
    </row>
    <row r="96" spans="2:29" ht="14.25" customHeight="1">
      <c r="B96" s="1769"/>
      <c r="C96" s="1770"/>
      <c r="D96" s="1770"/>
      <c r="E96" s="1770"/>
      <c r="F96" s="1770"/>
      <c r="G96" s="1770"/>
      <c r="H96" s="1770"/>
      <c r="I96" s="1770"/>
      <c r="J96" s="1770"/>
      <c r="K96" s="1770"/>
      <c r="L96" s="1770"/>
      <c r="M96" s="1770"/>
      <c r="N96" s="1770"/>
      <c r="O96" s="1770"/>
      <c r="P96" s="1770"/>
      <c r="Q96" s="1770"/>
      <c r="R96" s="1770"/>
      <c r="S96" s="1770"/>
      <c r="T96" s="1770"/>
      <c r="U96" s="1770"/>
      <c r="V96" s="1771"/>
      <c r="X96" s="944"/>
      <c r="Y96" s="939"/>
      <c r="Z96" s="939"/>
      <c r="AA96" s="939"/>
      <c r="AB96" s="939"/>
      <c r="AC96" s="947"/>
    </row>
    <row r="97" spans="1:29" ht="14.25" customHeight="1">
      <c r="B97" s="1769"/>
      <c r="C97" s="1770"/>
      <c r="D97" s="1770"/>
      <c r="E97" s="1770"/>
      <c r="F97" s="1770"/>
      <c r="G97" s="1770"/>
      <c r="H97" s="1770"/>
      <c r="I97" s="1770"/>
      <c r="J97" s="1770"/>
      <c r="K97" s="1770"/>
      <c r="L97" s="1770"/>
      <c r="M97" s="1770"/>
      <c r="N97" s="1770"/>
      <c r="O97" s="1770"/>
      <c r="P97" s="1770"/>
      <c r="Q97" s="1770"/>
      <c r="R97" s="1770"/>
      <c r="S97" s="1770"/>
      <c r="T97" s="1770"/>
      <c r="U97" s="1770"/>
      <c r="V97" s="1771"/>
      <c r="X97" s="944"/>
      <c r="Y97" s="939"/>
      <c r="Z97" s="939"/>
      <c r="AA97" s="939"/>
      <c r="AB97" s="939"/>
      <c r="AC97" s="947"/>
    </row>
    <row r="98" spans="1:29" ht="14.25" customHeight="1">
      <c r="B98" s="1769"/>
      <c r="C98" s="1770"/>
      <c r="D98" s="1770"/>
      <c r="E98" s="1770"/>
      <c r="F98" s="1770"/>
      <c r="G98" s="1770"/>
      <c r="H98" s="1770"/>
      <c r="I98" s="1770"/>
      <c r="J98" s="1770"/>
      <c r="K98" s="1770"/>
      <c r="L98" s="1770"/>
      <c r="M98" s="1770"/>
      <c r="N98" s="1770"/>
      <c r="O98" s="1770"/>
      <c r="P98" s="1770"/>
      <c r="Q98" s="1770"/>
      <c r="R98" s="1770"/>
      <c r="S98" s="1770"/>
      <c r="T98" s="1770"/>
      <c r="U98" s="1770"/>
      <c r="V98" s="1771"/>
      <c r="X98" s="944"/>
      <c r="Y98" s="939"/>
      <c r="Z98" s="939"/>
      <c r="AA98" s="939"/>
      <c r="AB98" s="939"/>
      <c r="AC98" s="947"/>
    </row>
    <row r="99" spans="1:29" ht="14.25" customHeight="1">
      <c r="B99" s="1769"/>
      <c r="C99" s="1770"/>
      <c r="D99" s="1770"/>
      <c r="E99" s="1770"/>
      <c r="F99" s="1770"/>
      <c r="G99" s="1770"/>
      <c r="H99" s="1770"/>
      <c r="I99" s="1770"/>
      <c r="J99" s="1770"/>
      <c r="K99" s="1770"/>
      <c r="L99" s="1770"/>
      <c r="M99" s="1770"/>
      <c r="N99" s="1770"/>
      <c r="O99" s="1770"/>
      <c r="P99" s="1770"/>
      <c r="Q99" s="1770"/>
      <c r="R99" s="1770"/>
      <c r="S99" s="1770"/>
      <c r="T99" s="1770"/>
      <c r="U99" s="1770"/>
      <c r="V99" s="1771"/>
      <c r="X99" s="944"/>
      <c r="Y99" s="939"/>
      <c r="Z99" s="939"/>
      <c r="AA99" s="939"/>
      <c r="AB99" s="939"/>
      <c r="AC99" s="947"/>
    </row>
    <row r="100" spans="1:29" ht="14.25" customHeight="1">
      <c r="B100" s="1772"/>
      <c r="C100" s="1773"/>
      <c r="D100" s="1773"/>
      <c r="E100" s="1773"/>
      <c r="F100" s="1773"/>
      <c r="G100" s="1773"/>
      <c r="H100" s="1773"/>
      <c r="I100" s="1773"/>
      <c r="J100" s="1773"/>
      <c r="K100" s="1773"/>
      <c r="L100" s="1773"/>
      <c r="M100" s="1773"/>
      <c r="N100" s="1773"/>
      <c r="O100" s="1773"/>
      <c r="P100" s="1773"/>
      <c r="Q100" s="1773"/>
      <c r="R100" s="1773"/>
      <c r="S100" s="1773"/>
      <c r="T100" s="1773"/>
      <c r="U100" s="1773"/>
      <c r="V100" s="1774"/>
      <c r="X100" s="944"/>
      <c r="Y100" s="939"/>
      <c r="Z100" s="939"/>
      <c r="AA100" s="939"/>
      <c r="AB100" s="939"/>
      <c r="AC100" s="947"/>
    </row>
    <row r="101" spans="1:29" ht="6" customHeight="1">
      <c r="B101" s="878"/>
      <c r="C101" s="765"/>
      <c r="D101" s="765"/>
      <c r="E101" s="765"/>
      <c r="F101" s="765"/>
      <c r="G101" s="765"/>
      <c r="H101" s="765"/>
      <c r="I101" s="765"/>
      <c r="J101" s="765"/>
      <c r="K101" s="765"/>
      <c r="L101" s="765"/>
      <c r="M101" s="765"/>
      <c r="N101" s="765"/>
      <c r="O101" s="765"/>
      <c r="P101" s="765"/>
      <c r="Q101" s="765"/>
      <c r="R101" s="765"/>
      <c r="S101" s="765"/>
      <c r="T101" s="765"/>
      <c r="U101" s="20"/>
      <c r="V101" s="607"/>
      <c r="X101" s="944"/>
      <c r="Y101" s="939"/>
      <c r="Z101" s="939"/>
      <c r="AA101" s="939"/>
      <c r="AB101" s="939"/>
      <c r="AC101" s="947"/>
    </row>
    <row r="102" spans="1:29" ht="5.25" customHeight="1">
      <c r="B102" s="878"/>
      <c r="C102" s="765"/>
      <c r="D102" s="765"/>
      <c r="E102" s="765"/>
      <c r="F102" s="765"/>
      <c r="G102" s="765"/>
      <c r="H102" s="765"/>
      <c r="I102" s="765"/>
      <c r="J102" s="765"/>
      <c r="K102" s="765"/>
      <c r="L102" s="765"/>
      <c r="M102" s="765"/>
      <c r="N102" s="765"/>
      <c r="O102" s="765"/>
      <c r="P102" s="765"/>
      <c r="Q102" s="765"/>
      <c r="R102" s="765"/>
      <c r="S102" s="765"/>
      <c r="T102" s="765"/>
      <c r="U102" s="20"/>
      <c r="V102" s="607"/>
      <c r="X102" s="944"/>
      <c r="Y102" s="939"/>
      <c r="Z102" s="939"/>
      <c r="AA102" s="939"/>
      <c r="AB102" s="939"/>
      <c r="AC102" s="947"/>
    </row>
    <row r="103" spans="1:29" ht="2.25" customHeight="1">
      <c r="B103" s="878"/>
      <c r="C103" s="765"/>
      <c r="D103" s="765"/>
      <c r="E103" s="765"/>
      <c r="F103" s="765"/>
      <c r="G103" s="765"/>
      <c r="H103" s="765"/>
      <c r="I103" s="765"/>
      <c r="J103" s="765"/>
      <c r="K103" s="765"/>
      <c r="L103" s="765"/>
      <c r="M103" s="765"/>
      <c r="N103" s="765"/>
      <c r="O103" s="765"/>
      <c r="P103" s="765"/>
      <c r="Q103" s="765"/>
      <c r="R103" s="765"/>
      <c r="S103" s="765"/>
      <c r="T103" s="765"/>
      <c r="U103" s="20"/>
      <c r="V103" s="607"/>
      <c r="X103" s="944"/>
      <c r="Y103" s="939"/>
      <c r="Z103" s="939"/>
      <c r="AA103" s="939"/>
      <c r="AB103" s="939"/>
      <c r="AC103" s="947"/>
    </row>
    <row r="104" spans="1:29" ht="2.25" customHeight="1">
      <c r="B104" s="878"/>
      <c r="C104" s="765"/>
      <c r="D104" s="765"/>
      <c r="E104" s="765"/>
      <c r="F104" s="765"/>
      <c r="G104" s="765"/>
      <c r="H104" s="765"/>
      <c r="I104" s="765"/>
      <c r="J104" s="765"/>
      <c r="K104" s="765"/>
      <c r="L104" s="765"/>
      <c r="M104" s="765"/>
      <c r="N104" s="765"/>
      <c r="O104" s="765"/>
      <c r="P104" s="765"/>
      <c r="Q104" s="765"/>
      <c r="R104" s="765"/>
      <c r="S104" s="765"/>
      <c r="T104" s="765"/>
      <c r="U104" s="20"/>
      <c r="V104" s="607"/>
      <c r="X104" s="944"/>
      <c r="Y104" s="939"/>
      <c r="Z104" s="939"/>
      <c r="AA104" s="939"/>
      <c r="AB104" s="939"/>
      <c r="AC104" s="947"/>
    </row>
    <row r="105" spans="1:29" ht="2.25" customHeight="1">
      <c r="B105" s="878"/>
      <c r="C105" s="765"/>
      <c r="D105" s="765"/>
      <c r="E105" s="765"/>
      <c r="F105" s="765"/>
      <c r="G105" s="765"/>
      <c r="H105" s="765"/>
      <c r="I105" s="765"/>
      <c r="J105" s="765"/>
      <c r="K105" s="765"/>
      <c r="L105" s="765"/>
      <c r="M105" s="765"/>
      <c r="N105" s="765"/>
      <c r="O105" s="765"/>
      <c r="P105" s="765"/>
      <c r="Q105" s="765"/>
      <c r="R105" s="765"/>
      <c r="S105" s="765"/>
      <c r="T105" s="765"/>
      <c r="U105" s="20"/>
      <c r="V105" s="607"/>
      <c r="X105" s="944"/>
      <c r="Y105" s="939"/>
      <c r="Z105" s="939"/>
      <c r="AA105" s="939"/>
      <c r="AB105" s="939"/>
      <c r="AC105" s="947"/>
    </row>
    <row r="106" spans="1:29" ht="2.25" customHeight="1">
      <c r="B106" s="878"/>
      <c r="C106" s="765"/>
      <c r="D106" s="765"/>
      <c r="E106" s="765"/>
      <c r="F106" s="765"/>
      <c r="G106" s="765"/>
      <c r="H106" s="765"/>
      <c r="I106" s="765"/>
      <c r="J106" s="765"/>
      <c r="K106" s="765"/>
      <c r="L106" s="765"/>
      <c r="M106" s="765"/>
      <c r="N106" s="765"/>
      <c r="O106" s="765"/>
      <c r="P106" s="765"/>
      <c r="Q106" s="765"/>
      <c r="R106" s="765"/>
      <c r="S106" s="765"/>
      <c r="T106" s="765"/>
      <c r="U106" s="20"/>
      <c r="V106" s="607"/>
      <c r="X106" s="944"/>
      <c r="Y106" s="939"/>
      <c r="Z106" s="939"/>
      <c r="AA106" s="939"/>
      <c r="AB106" s="939"/>
      <c r="AC106" s="947"/>
    </row>
    <row r="107" spans="1:29" ht="2.25" customHeight="1">
      <c r="B107" s="878"/>
      <c r="C107" s="765"/>
      <c r="D107" s="765"/>
      <c r="E107" s="765"/>
      <c r="F107" s="765"/>
      <c r="G107" s="765"/>
      <c r="H107" s="765"/>
      <c r="I107" s="765"/>
      <c r="J107" s="765"/>
      <c r="K107" s="765"/>
      <c r="L107" s="765"/>
      <c r="M107" s="765"/>
      <c r="N107" s="765"/>
      <c r="O107" s="765"/>
      <c r="P107" s="765"/>
      <c r="Q107" s="765"/>
      <c r="R107" s="765"/>
      <c r="S107" s="765"/>
      <c r="T107" s="765"/>
      <c r="U107" s="20"/>
      <c r="V107" s="607"/>
      <c r="X107" s="944"/>
      <c r="Y107" s="939"/>
      <c r="Z107" s="939"/>
      <c r="AA107" s="939"/>
      <c r="AB107" s="939"/>
      <c r="AC107" s="947"/>
    </row>
    <row r="108" spans="1:29" ht="2.25" customHeight="1">
      <c r="B108" s="878"/>
      <c r="C108" s="765"/>
      <c r="D108" s="765"/>
      <c r="E108" s="765"/>
      <c r="F108" s="765"/>
      <c r="G108" s="765"/>
      <c r="H108" s="765"/>
      <c r="I108" s="765"/>
      <c r="J108" s="765"/>
      <c r="K108" s="765"/>
      <c r="L108" s="765"/>
      <c r="M108" s="765"/>
      <c r="N108" s="765"/>
      <c r="O108" s="765"/>
      <c r="P108" s="765"/>
      <c r="Q108" s="765"/>
      <c r="R108" s="765"/>
      <c r="S108" s="765"/>
      <c r="T108" s="765"/>
      <c r="U108" s="20"/>
      <c r="V108" s="607"/>
      <c r="X108" s="945"/>
      <c r="Y108" s="941"/>
      <c r="Z108" s="941"/>
      <c r="AA108" s="941"/>
      <c r="AB108" s="941"/>
      <c r="AC108" s="948"/>
    </row>
    <row r="109" spans="1:29" s="19" customFormat="1" ht="15">
      <c r="B109" s="848"/>
      <c r="C109" s="863" t="s">
        <v>1983</v>
      </c>
      <c r="D109" s="2240" t="s">
        <v>2278</v>
      </c>
      <c r="E109" s="2345"/>
      <c r="F109" s="2345"/>
      <c r="G109" s="2345"/>
      <c r="H109" s="2345"/>
      <c r="I109" s="2345"/>
      <c r="J109" s="2345"/>
      <c r="K109" s="2345"/>
      <c r="L109" s="2345"/>
      <c r="M109" s="2345"/>
      <c r="N109" s="2345"/>
      <c r="O109" s="2345"/>
      <c r="P109" s="2345"/>
      <c r="Q109" s="2345"/>
      <c r="R109" s="2345"/>
      <c r="S109" s="2345"/>
      <c r="T109" s="2345"/>
      <c r="U109" s="2345"/>
      <c r="V109" s="2345"/>
      <c r="X109" s="1846" t="s">
        <v>1658</v>
      </c>
      <c r="Y109" s="1846"/>
      <c r="Z109" s="1846"/>
      <c r="AA109" s="1846"/>
      <c r="AB109" s="1846"/>
      <c r="AC109" s="1846"/>
    </row>
    <row r="110" spans="1:29" ht="14.25">
      <c r="B110" s="878"/>
      <c r="C110" s="867"/>
      <c r="D110" s="867"/>
      <c r="E110" s="820"/>
      <c r="F110" s="820"/>
      <c r="G110" s="820"/>
      <c r="H110" s="820"/>
      <c r="I110" s="820"/>
      <c r="J110" s="820"/>
      <c r="K110" s="820"/>
      <c r="L110" s="820"/>
      <c r="M110" s="820"/>
      <c r="N110" s="820"/>
      <c r="O110" s="820"/>
      <c r="P110" s="820"/>
      <c r="Q110" s="820"/>
      <c r="R110" s="820"/>
      <c r="S110" s="820"/>
      <c r="T110" s="820"/>
      <c r="U110" s="820"/>
      <c r="V110" s="820"/>
      <c r="X110" s="1846"/>
      <c r="Y110" s="1846"/>
      <c r="Z110" s="1846"/>
      <c r="AA110" s="1846"/>
      <c r="AB110" s="1846"/>
      <c r="AC110" s="1846"/>
    </row>
    <row r="111" spans="1:29" ht="27" customHeight="1">
      <c r="B111" s="1855" t="s">
        <v>653</v>
      </c>
      <c r="C111" s="1855"/>
      <c r="D111" s="1855" t="s">
        <v>77</v>
      </c>
      <c r="E111" s="1855"/>
      <c r="F111" s="1855"/>
      <c r="G111" s="1855"/>
      <c r="H111" s="1855"/>
      <c r="I111" s="1855" t="s">
        <v>814</v>
      </c>
      <c r="J111" s="1855"/>
      <c r="K111" s="1855"/>
      <c r="L111" s="1855"/>
      <c r="M111" s="1855"/>
      <c r="N111" s="1855"/>
      <c r="O111" s="2337" t="s">
        <v>815</v>
      </c>
      <c r="P111" s="2338"/>
      <c r="Q111" s="2339"/>
      <c r="R111" s="1855" t="s">
        <v>1768</v>
      </c>
      <c r="S111" s="1855"/>
      <c r="T111" s="1855"/>
      <c r="U111" s="1855"/>
      <c r="V111" s="1855"/>
      <c r="X111" s="943"/>
      <c r="Y111" s="942"/>
      <c r="Z111" s="942"/>
      <c r="AA111" s="942"/>
      <c r="AB111" s="942"/>
      <c r="AC111" s="946"/>
    </row>
    <row r="112" spans="1:29" ht="16.5" customHeight="1">
      <c r="A112" s="6"/>
      <c r="B112" s="2257" t="s">
        <v>653</v>
      </c>
      <c r="C112" s="2258"/>
      <c r="D112" s="2247"/>
      <c r="E112" s="2248"/>
      <c r="F112" s="2248"/>
      <c r="G112" s="2248"/>
      <c r="H112" s="2249"/>
      <c r="I112" s="2247"/>
      <c r="J112" s="2248"/>
      <c r="K112" s="2248"/>
      <c r="L112" s="2248"/>
      <c r="M112" s="2248"/>
      <c r="N112" s="2249"/>
      <c r="O112" s="2250"/>
      <c r="P112" s="2251"/>
      <c r="Q112" s="2252"/>
      <c r="R112" s="2247"/>
      <c r="S112" s="2248"/>
      <c r="T112" s="2248"/>
      <c r="U112" s="2248"/>
      <c r="V112" s="2249"/>
      <c r="X112" s="944"/>
      <c r="Y112" s="939"/>
      <c r="Z112" s="939"/>
      <c r="AA112" s="939"/>
      <c r="AB112" s="939"/>
      <c r="AC112" s="947"/>
    </row>
    <row r="113" spans="2:29" ht="16.5" customHeight="1">
      <c r="B113" s="2259"/>
      <c r="C113" s="2260"/>
      <c r="D113" s="2247"/>
      <c r="E113" s="2248"/>
      <c r="F113" s="2248"/>
      <c r="G113" s="2248"/>
      <c r="H113" s="2249"/>
      <c r="I113" s="2247"/>
      <c r="J113" s="2248"/>
      <c r="K113" s="2248"/>
      <c r="L113" s="2248"/>
      <c r="M113" s="2248"/>
      <c r="N113" s="2249"/>
      <c r="O113" s="2250"/>
      <c r="P113" s="2251"/>
      <c r="Q113" s="2252"/>
      <c r="R113" s="2247"/>
      <c r="S113" s="2248"/>
      <c r="T113" s="2248"/>
      <c r="U113" s="2248"/>
      <c r="V113" s="2249"/>
      <c r="X113" s="944"/>
      <c r="Y113" s="939"/>
      <c r="Z113" s="939"/>
      <c r="AA113" s="939"/>
      <c r="AB113" s="939"/>
      <c r="AC113" s="947"/>
    </row>
    <row r="114" spans="2:29" ht="16.5" customHeight="1">
      <c r="B114" s="2259"/>
      <c r="C114" s="2260"/>
      <c r="D114" s="2247"/>
      <c r="E114" s="2248"/>
      <c r="F114" s="2248"/>
      <c r="G114" s="2248"/>
      <c r="H114" s="2249"/>
      <c r="I114" s="2247"/>
      <c r="J114" s="2248"/>
      <c r="K114" s="2248"/>
      <c r="L114" s="2248"/>
      <c r="M114" s="2248"/>
      <c r="N114" s="2249"/>
      <c r="O114" s="2250"/>
      <c r="P114" s="2251"/>
      <c r="Q114" s="2252"/>
      <c r="R114" s="2247"/>
      <c r="S114" s="2248"/>
      <c r="T114" s="2248"/>
      <c r="U114" s="2248"/>
      <c r="V114" s="2249"/>
      <c r="X114" s="944"/>
      <c r="Y114" s="939"/>
      <c r="Z114" s="939"/>
      <c r="AA114" s="939"/>
      <c r="AB114" s="939"/>
      <c r="AC114" s="947"/>
    </row>
    <row r="115" spans="2:29" ht="16.5" customHeight="1">
      <c r="B115" s="2253">
        <f>'Og s1'!K8</f>
        <v>2016</v>
      </c>
      <c r="C115" s="2254"/>
      <c r="D115" s="2247"/>
      <c r="E115" s="2248"/>
      <c r="F115" s="2248"/>
      <c r="G115" s="2248"/>
      <c r="H115" s="2249"/>
      <c r="I115" s="2247"/>
      <c r="J115" s="2248"/>
      <c r="K115" s="2248"/>
      <c r="L115" s="2248"/>
      <c r="M115" s="2248"/>
      <c r="N115" s="2249"/>
      <c r="O115" s="2250"/>
      <c r="P115" s="2251"/>
      <c r="Q115" s="2252"/>
      <c r="R115" s="2247"/>
      <c r="S115" s="2248"/>
      <c r="T115" s="2248"/>
      <c r="U115" s="2248"/>
      <c r="V115" s="2249"/>
      <c r="X115" s="944"/>
      <c r="Y115" s="940"/>
      <c r="Z115" s="940"/>
      <c r="AA115" s="940"/>
      <c r="AB115" s="939"/>
      <c r="AC115" s="947"/>
    </row>
    <row r="116" spans="2:29" ht="16.5" customHeight="1">
      <c r="B116" s="2253"/>
      <c r="C116" s="2254"/>
      <c r="D116" s="2247"/>
      <c r="E116" s="2248"/>
      <c r="F116" s="2248"/>
      <c r="G116" s="2248"/>
      <c r="H116" s="2249"/>
      <c r="I116" s="2247"/>
      <c r="J116" s="2248"/>
      <c r="K116" s="2248"/>
      <c r="L116" s="2248"/>
      <c r="M116" s="2248"/>
      <c r="N116" s="2249"/>
      <c r="O116" s="2250"/>
      <c r="P116" s="2251"/>
      <c r="Q116" s="2252"/>
      <c r="R116" s="2247"/>
      <c r="S116" s="2248"/>
      <c r="T116" s="2248"/>
      <c r="U116" s="2248"/>
      <c r="V116" s="2249"/>
      <c r="X116" s="944"/>
      <c r="Y116" s="939"/>
      <c r="Z116" s="939"/>
      <c r="AA116" s="939"/>
      <c r="AB116" s="939"/>
      <c r="AC116" s="947"/>
    </row>
    <row r="117" spans="2:29" ht="16.5" customHeight="1">
      <c r="B117" s="2255"/>
      <c r="C117" s="2256"/>
      <c r="D117" s="2247"/>
      <c r="E117" s="2248"/>
      <c r="F117" s="2248"/>
      <c r="G117" s="2248"/>
      <c r="H117" s="2249"/>
      <c r="I117" s="2247"/>
      <c r="J117" s="2248"/>
      <c r="K117" s="2248"/>
      <c r="L117" s="2248"/>
      <c r="M117" s="2248"/>
      <c r="N117" s="2249"/>
      <c r="O117" s="2250"/>
      <c r="P117" s="2251"/>
      <c r="Q117" s="2252"/>
      <c r="R117" s="2247"/>
      <c r="S117" s="2248"/>
      <c r="T117" s="2248"/>
      <c r="U117" s="2248"/>
      <c r="V117" s="2249"/>
      <c r="X117" s="944"/>
      <c r="Y117" s="939"/>
      <c r="Z117" s="939"/>
      <c r="AA117" s="939"/>
      <c r="AB117" s="939"/>
      <c r="AC117" s="947"/>
    </row>
    <row r="118" spans="2:29" ht="16.5" customHeight="1">
      <c r="B118" s="2293" t="s">
        <v>603</v>
      </c>
      <c r="C118" s="2293"/>
      <c r="D118" s="2293"/>
      <c r="E118" s="2293"/>
      <c r="F118" s="2293"/>
      <c r="G118" s="2293"/>
      <c r="H118" s="2293"/>
      <c r="I118" s="2293"/>
      <c r="J118" s="2293"/>
      <c r="K118" s="2293"/>
      <c r="L118" s="2293"/>
      <c r="M118" s="2293"/>
      <c r="N118" s="2293"/>
      <c r="O118" s="2237">
        <f>SUM(O112:Q117)</f>
        <v>0</v>
      </c>
      <c r="P118" s="2238"/>
      <c r="Q118" s="2239"/>
      <c r="R118" s="2261"/>
      <c r="S118" s="2262"/>
      <c r="T118" s="2262"/>
      <c r="U118" s="2262"/>
      <c r="V118" s="2263"/>
      <c r="X118" s="944"/>
      <c r="Y118" s="939"/>
      <c r="Z118" s="939"/>
      <c r="AA118" s="939"/>
      <c r="AB118" s="939"/>
      <c r="AC118" s="947"/>
    </row>
    <row r="119" spans="2:29" ht="16.5" customHeight="1">
      <c r="B119" s="2257" t="s">
        <v>653</v>
      </c>
      <c r="C119" s="2258"/>
      <c r="D119" s="2247">
        <f t="shared" ref="D119:D124" si="0">D112</f>
        <v>0</v>
      </c>
      <c r="E119" s="2248"/>
      <c r="F119" s="2248"/>
      <c r="G119" s="2248"/>
      <c r="H119" s="2249"/>
      <c r="I119" s="2247">
        <f t="shared" ref="I119:I124" si="1">I112</f>
        <v>0</v>
      </c>
      <c r="J119" s="2248"/>
      <c r="K119" s="2248"/>
      <c r="L119" s="2248"/>
      <c r="M119" s="2248"/>
      <c r="N119" s="2249"/>
      <c r="O119" s="2250">
        <f t="shared" ref="O119:O124" si="2">O112</f>
        <v>0</v>
      </c>
      <c r="P119" s="2251"/>
      <c r="Q119" s="2252"/>
      <c r="R119" s="2247">
        <f t="shared" ref="R119:R124" si="3">R112</f>
        <v>0</v>
      </c>
      <c r="S119" s="2248"/>
      <c r="T119" s="2248"/>
      <c r="U119" s="2248"/>
      <c r="V119" s="2249"/>
      <c r="X119" s="944"/>
      <c r="Y119" s="939"/>
      <c r="Z119" s="939"/>
      <c r="AA119" s="939"/>
      <c r="AB119" s="939"/>
      <c r="AC119" s="947"/>
    </row>
    <row r="120" spans="2:29" ht="16.5" customHeight="1">
      <c r="B120" s="2259"/>
      <c r="C120" s="2260"/>
      <c r="D120" s="2247">
        <f t="shared" si="0"/>
        <v>0</v>
      </c>
      <c r="E120" s="2248"/>
      <c r="F120" s="2248"/>
      <c r="G120" s="2248"/>
      <c r="H120" s="2249"/>
      <c r="I120" s="2247">
        <f t="shared" si="1"/>
        <v>0</v>
      </c>
      <c r="J120" s="2248"/>
      <c r="K120" s="2248"/>
      <c r="L120" s="2248"/>
      <c r="M120" s="2248"/>
      <c r="N120" s="2249"/>
      <c r="O120" s="2250">
        <f t="shared" si="2"/>
        <v>0</v>
      </c>
      <c r="P120" s="2251"/>
      <c r="Q120" s="2252"/>
      <c r="R120" s="2247">
        <f t="shared" si="3"/>
        <v>0</v>
      </c>
      <c r="S120" s="2248"/>
      <c r="T120" s="2248"/>
      <c r="U120" s="2248"/>
      <c r="V120" s="2249"/>
      <c r="X120" s="944"/>
      <c r="Y120" s="939"/>
      <c r="Z120" s="939"/>
      <c r="AA120" s="939"/>
      <c r="AB120" s="939"/>
      <c r="AC120" s="947"/>
    </row>
    <row r="121" spans="2:29" ht="16.5" customHeight="1">
      <c r="B121" s="2259"/>
      <c r="C121" s="2260"/>
      <c r="D121" s="2247">
        <f t="shared" si="0"/>
        <v>0</v>
      </c>
      <c r="E121" s="2248"/>
      <c r="F121" s="2248"/>
      <c r="G121" s="2248"/>
      <c r="H121" s="2249"/>
      <c r="I121" s="2247">
        <f t="shared" si="1"/>
        <v>0</v>
      </c>
      <c r="J121" s="2248"/>
      <c r="K121" s="2248"/>
      <c r="L121" s="2248"/>
      <c r="M121" s="2248"/>
      <c r="N121" s="2249"/>
      <c r="O121" s="2250">
        <f t="shared" si="2"/>
        <v>0</v>
      </c>
      <c r="P121" s="2251"/>
      <c r="Q121" s="2252"/>
      <c r="R121" s="2247">
        <f t="shared" si="3"/>
        <v>0</v>
      </c>
      <c r="S121" s="2248"/>
      <c r="T121" s="2248"/>
      <c r="U121" s="2248"/>
      <c r="V121" s="2249"/>
      <c r="X121" s="944"/>
      <c r="Y121" s="939"/>
      <c r="Z121" s="939"/>
      <c r="AA121" s="939"/>
      <c r="AB121" s="939"/>
      <c r="AC121" s="947"/>
    </row>
    <row r="122" spans="2:29" ht="16.5" customHeight="1">
      <c r="B122" s="2253">
        <f>B115+1</f>
        <v>2017</v>
      </c>
      <c r="C122" s="2254"/>
      <c r="D122" s="2247">
        <f t="shared" si="0"/>
        <v>0</v>
      </c>
      <c r="E122" s="2248"/>
      <c r="F122" s="2248"/>
      <c r="G122" s="2248"/>
      <c r="H122" s="2249"/>
      <c r="I122" s="2247">
        <f t="shared" si="1"/>
        <v>0</v>
      </c>
      <c r="J122" s="2248"/>
      <c r="K122" s="2248"/>
      <c r="L122" s="2248"/>
      <c r="M122" s="2248"/>
      <c r="N122" s="2249"/>
      <c r="O122" s="2250">
        <f t="shared" si="2"/>
        <v>0</v>
      </c>
      <c r="P122" s="2251"/>
      <c r="Q122" s="2252"/>
      <c r="R122" s="2247">
        <f t="shared" si="3"/>
        <v>0</v>
      </c>
      <c r="S122" s="2248"/>
      <c r="T122" s="2248"/>
      <c r="U122" s="2248"/>
      <c r="V122" s="2249"/>
      <c r="X122" s="944"/>
      <c r="Y122" s="939"/>
      <c r="Z122" s="939"/>
      <c r="AA122" s="939"/>
      <c r="AB122" s="939"/>
      <c r="AC122" s="947"/>
    </row>
    <row r="123" spans="2:29" ht="16.5" customHeight="1">
      <c r="B123" s="2253"/>
      <c r="C123" s="2254"/>
      <c r="D123" s="2247">
        <f t="shared" si="0"/>
        <v>0</v>
      </c>
      <c r="E123" s="2248"/>
      <c r="F123" s="2248"/>
      <c r="G123" s="2248"/>
      <c r="H123" s="2249"/>
      <c r="I123" s="2247">
        <f t="shared" si="1"/>
        <v>0</v>
      </c>
      <c r="J123" s="2248"/>
      <c r="K123" s="2248"/>
      <c r="L123" s="2248"/>
      <c r="M123" s="2248"/>
      <c r="N123" s="2249"/>
      <c r="O123" s="2250">
        <f t="shared" si="2"/>
        <v>0</v>
      </c>
      <c r="P123" s="2251"/>
      <c r="Q123" s="2252"/>
      <c r="R123" s="2247">
        <f t="shared" si="3"/>
        <v>0</v>
      </c>
      <c r="S123" s="2248"/>
      <c r="T123" s="2248"/>
      <c r="U123" s="2248"/>
      <c r="V123" s="2249"/>
      <c r="X123" s="944"/>
      <c r="Y123" s="939"/>
      <c r="Z123" s="939"/>
      <c r="AA123" s="939"/>
      <c r="AB123" s="939"/>
      <c r="AC123" s="947"/>
    </row>
    <row r="124" spans="2:29" ht="16.5" customHeight="1">
      <c r="B124" s="2255"/>
      <c r="C124" s="2256"/>
      <c r="D124" s="2247">
        <f t="shared" si="0"/>
        <v>0</v>
      </c>
      <c r="E124" s="2248"/>
      <c r="F124" s="2248"/>
      <c r="G124" s="2248"/>
      <c r="H124" s="2249"/>
      <c r="I124" s="2247">
        <f t="shared" si="1"/>
        <v>0</v>
      </c>
      <c r="J124" s="2248"/>
      <c r="K124" s="2248"/>
      <c r="L124" s="2248"/>
      <c r="M124" s="2248"/>
      <c r="N124" s="2249"/>
      <c r="O124" s="2250">
        <f t="shared" si="2"/>
        <v>0</v>
      </c>
      <c r="P124" s="2251"/>
      <c r="Q124" s="2252"/>
      <c r="R124" s="2247">
        <f t="shared" si="3"/>
        <v>0</v>
      </c>
      <c r="S124" s="2248"/>
      <c r="T124" s="2248"/>
      <c r="U124" s="2248"/>
      <c r="V124" s="2249"/>
      <c r="X124" s="944"/>
      <c r="Y124" s="939"/>
      <c r="Z124" s="939"/>
      <c r="AA124" s="939"/>
      <c r="AB124" s="939"/>
      <c r="AC124" s="947"/>
    </row>
    <row r="125" spans="2:29" ht="16.5" customHeight="1">
      <c r="B125" s="2293" t="s">
        <v>603</v>
      </c>
      <c r="C125" s="2293"/>
      <c r="D125" s="2293"/>
      <c r="E125" s="2293"/>
      <c r="F125" s="2293"/>
      <c r="G125" s="2293"/>
      <c r="H125" s="2293"/>
      <c r="I125" s="2293"/>
      <c r="J125" s="2293"/>
      <c r="K125" s="2293"/>
      <c r="L125" s="2293"/>
      <c r="M125" s="2293"/>
      <c r="N125" s="2293"/>
      <c r="O125" s="2237">
        <f>SUM(O119:Q124)</f>
        <v>0</v>
      </c>
      <c r="P125" s="2238"/>
      <c r="Q125" s="2239"/>
      <c r="R125" s="2261"/>
      <c r="S125" s="2262"/>
      <c r="T125" s="2262"/>
      <c r="U125" s="2262"/>
      <c r="V125" s="2263"/>
      <c r="X125" s="944"/>
      <c r="Y125" s="939"/>
      <c r="Z125" s="939"/>
      <c r="AA125" s="939"/>
      <c r="AB125" s="939"/>
      <c r="AC125" s="947"/>
    </row>
    <row r="126" spans="2:29" ht="16.5" customHeight="1">
      <c r="B126" s="2257" t="s">
        <v>653</v>
      </c>
      <c r="C126" s="2258"/>
      <c r="D126" s="2247">
        <f t="shared" ref="D126:D131" si="4">D119</f>
        <v>0</v>
      </c>
      <c r="E126" s="2248"/>
      <c r="F126" s="2248"/>
      <c r="G126" s="2248"/>
      <c r="H126" s="2249"/>
      <c r="I126" s="2247">
        <f t="shared" ref="I126:I131" si="5">I119</f>
        <v>0</v>
      </c>
      <c r="J126" s="2248"/>
      <c r="K126" s="2248"/>
      <c r="L126" s="2248"/>
      <c r="M126" s="2248"/>
      <c r="N126" s="2249"/>
      <c r="O126" s="2250">
        <f t="shared" ref="O126:O131" si="6">O119</f>
        <v>0</v>
      </c>
      <c r="P126" s="2251"/>
      <c r="Q126" s="2252"/>
      <c r="R126" s="2247">
        <f t="shared" ref="R126:R131" si="7">R119</f>
        <v>0</v>
      </c>
      <c r="S126" s="2248"/>
      <c r="T126" s="2248"/>
      <c r="U126" s="2248"/>
      <c r="V126" s="2249"/>
      <c r="X126" s="944"/>
      <c r="Y126" s="939"/>
      <c r="Z126" s="939"/>
      <c r="AA126" s="939"/>
      <c r="AB126" s="939"/>
      <c r="AC126" s="947"/>
    </row>
    <row r="127" spans="2:29" ht="16.5" customHeight="1">
      <c r="B127" s="2259"/>
      <c r="C127" s="2260"/>
      <c r="D127" s="2247">
        <f t="shared" si="4"/>
        <v>0</v>
      </c>
      <c r="E127" s="2248"/>
      <c r="F127" s="2248"/>
      <c r="G127" s="2248"/>
      <c r="H127" s="2249"/>
      <c r="I127" s="2247">
        <f t="shared" si="5"/>
        <v>0</v>
      </c>
      <c r="J127" s="2248"/>
      <c r="K127" s="2248"/>
      <c r="L127" s="2248"/>
      <c r="M127" s="2248"/>
      <c r="N127" s="2249"/>
      <c r="O127" s="2250">
        <f t="shared" si="6"/>
        <v>0</v>
      </c>
      <c r="P127" s="2251"/>
      <c r="Q127" s="2252"/>
      <c r="R127" s="2247">
        <f t="shared" si="7"/>
        <v>0</v>
      </c>
      <c r="S127" s="2248"/>
      <c r="T127" s="2248"/>
      <c r="U127" s="2248"/>
      <c r="V127" s="2249"/>
      <c r="X127" s="944"/>
      <c r="Y127" s="939"/>
      <c r="Z127" s="939"/>
      <c r="AA127" s="939"/>
      <c r="AB127" s="939"/>
      <c r="AC127" s="947"/>
    </row>
    <row r="128" spans="2:29" ht="16.5" customHeight="1">
      <c r="B128" s="2259"/>
      <c r="C128" s="2260"/>
      <c r="D128" s="2247">
        <f t="shared" si="4"/>
        <v>0</v>
      </c>
      <c r="E128" s="2248"/>
      <c r="F128" s="2248"/>
      <c r="G128" s="2248"/>
      <c r="H128" s="2249"/>
      <c r="I128" s="2247">
        <f t="shared" si="5"/>
        <v>0</v>
      </c>
      <c r="J128" s="2248"/>
      <c r="K128" s="2248"/>
      <c r="L128" s="2248"/>
      <c r="M128" s="2248"/>
      <c r="N128" s="2249"/>
      <c r="O128" s="2250">
        <f t="shared" si="6"/>
        <v>0</v>
      </c>
      <c r="P128" s="2251"/>
      <c r="Q128" s="2252"/>
      <c r="R128" s="2247">
        <f t="shared" si="7"/>
        <v>0</v>
      </c>
      <c r="S128" s="2248"/>
      <c r="T128" s="2248"/>
      <c r="U128" s="2248"/>
      <c r="V128" s="2249"/>
      <c r="X128" s="944"/>
      <c r="Y128" s="939"/>
      <c r="Z128" s="939"/>
      <c r="AA128" s="939"/>
      <c r="AB128" s="939"/>
      <c r="AC128" s="947"/>
    </row>
    <row r="129" spans="2:29" ht="16.5" customHeight="1">
      <c r="B129" s="2253">
        <f>B122+1</f>
        <v>2018</v>
      </c>
      <c r="C129" s="2254"/>
      <c r="D129" s="2247">
        <f t="shared" si="4"/>
        <v>0</v>
      </c>
      <c r="E129" s="2248"/>
      <c r="F129" s="2248"/>
      <c r="G129" s="2248"/>
      <c r="H129" s="2249"/>
      <c r="I129" s="2247">
        <f t="shared" si="5"/>
        <v>0</v>
      </c>
      <c r="J129" s="2248"/>
      <c r="K129" s="2248"/>
      <c r="L129" s="2248"/>
      <c r="M129" s="2248"/>
      <c r="N129" s="2249"/>
      <c r="O129" s="2250">
        <f t="shared" si="6"/>
        <v>0</v>
      </c>
      <c r="P129" s="2251"/>
      <c r="Q129" s="2252"/>
      <c r="R129" s="2247">
        <f t="shared" si="7"/>
        <v>0</v>
      </c>
      <c r="S129" s="2248"/>
      <c r="T129" s="2248"/>
      <c r="U129" s="2248"/>
      <c r="V129" s="2249"/>
      <c r="X129" s="944"/>
      <c r="Y129" s="939"/>
      <c r="Z129" s="939"/>
      <c r="AA129" s="939"/>
      <c r="AB129" s="939"/>
      <c r="AC129" s="947"/>
    </row>
    <row r="130" spans="2:29" ht="16.5" customHeight="1">
      <c r="B130" s="2253"/>
      <c r="C130" s="2254"/>
      <c r="D130" s="2247">
        <f t="shared" si="4"/>
        <v>0</v>
      </c>
      <c r="E130" s="2248"/>
      <c r="F130" s="2248"/>
      <c r="G130" s="2248"/>
      <c r="H130" s="2249"/>
      <c r="I130" s="2247">
        <f t="shared" si="5"/>
        <v>0</v>
      </c>
      <c r="J130" s="2248"/>
      <c r="K130" s="2248"/>
      <c r="L130" s="2248"/>
      <c r="M130" s="2248"/>
      <c r="N130" s="2249"/>
      <c r="O130" s="2250">
        <f t="shared" si="6"/>
        <v>0</v>
      </c>
      <c r="P130" s="2251"/>
      <c r="Q130" s="2252"/>
      <c r="R130" s="2247">
        <f t="shared" si="7"/>
        <v>0</v>
      </c>
      <c r="S130" s="2248"/>
      <c r="T130" s="2248"/>
      <c r="U130" s="2248"/>
      <c r="V130" s="2249"/>
      <c r="X130" s="944"/>
      <c r="Y130" s="939"/>
      <c r="Z130" s="939"/>
      <c r="AA130" s="939"/>
      <c r="AB130" s="939"/>
      <c r="AC130" s="947"/>
    </row>
    <row r="131" spans="2:29" ht="16.5" customHeight="1">
      <c r="B131" s="2255"/>
      <c r="C131" s="2256"/>
      <c r="D131" s="2247">
        <f t="shared" si="4"/>
        <v>0</v>
      </c>
      <c r="E131" s="2248"/>
      <c r="F131" s="2248"/>
      <c r="G131" s="2248"/>
      <c r="H131" s="2249"/>
      <c r="I131" s="2247">
        <f t="shared" si="5"/>
        <v>0</v>
      </c>
      <c r="J131" s="2248"/>
      <c r="K131" s="2248"/>
      <c r="L131" s="2248"/>
      <c r="M131" s="2248"/>
      <c r="N131" s="2249"/>
      <c r="O131" s="2250">
        <f t="shared" si="6"/>
        <v>0</v>
      </c>
      <c r="P131" s="2251"/>
      <c r="Q131" s="2252"/>
      <c r="R131" s="2247">
        <f t="shared" si="7"/>
        <v>0</v>
      </c>
      <c r="S131" s="2248"/>
      <c r="T131" s="2248"/>
      <c r="U131" s="2248"/>
      <c r="V131" s="2249"/>
      <c r="X131" s="944"/>
      <c r="Y131" s="939"/>
      <c r="Z131" s="939"/>
      <c r="AA131" s="939"/>
      <c r="AB131" s="939"/>
      <c r="AC131" s="947"/>
    </row>
    <row r="132" spans="2:29" ht="16.5" customHeight="1">
      <c r="B132" s="2293" t="s">
        <v>603</v>
      </c>
      <c r="C132" s="2293"/>
      <c r="D132" s="2293"/>
      <c r="E132" s="2293"/>
      <c r="F132" s="2293"/>
      <c r="G132" s="2293"/>
      <c r="H132" s="2293"/>
      <c r="I132" s="2293"/>
      <c r="J132" s="2293"/>
      <c r="K132" s="2293"/>
      <c r="L132" s="2293"/>
      <c r="M132" s="2293"/>
      <c r="N132" s="2293"/>
      <c r="O132" s="2237">
        <f>SUM(O126:Q131)</f>
        <v>0</v>
      </c>
      <c r="P132" s="2238"/>
      <c r="Q132" s="2239"/>
      <c r="R132" s="2261"/>
      <c r="S132" s="2262"/>
      <c r="T132" s="2262"/>
      <c r="U132" s="2262"/>
      <c r="V132" s="2263"/>
      <c r="X132" s="944"/>
      <c r="Y132" s="939"/>
      <c r="Z132" s="939"/>
      <c r="AA132" s="939"/>
      <c r="AB132" s="939"/>
      <c r="AC132" s="947"/>
    </row>
    <row r="133" spans="2:29" ht="16.5" customHeight="1">
      <c r="B133" s="2257" t="s">
        <v>653</v>
      </c>
      <c r="C133" s="2258"/>
      <c r="D133" s="2247">
        <f t="shared" ref="D133:D138" si="8">D126</f>
        <v>0</v>
      </c>
      <c r="E133" s="2248"/>
      <c r="F133" s="2248"/>
      <c r="G133" s="2248"/>
      <c r="H133" s="2249"/>
      <c r="I133" s="2247">
        <f t="shared" ref="I133:I138" si="9">I126</f>
        <v>0</v>
      </c>
      <c r="J133" s="2248"/>
      <c r="K133" s="2248"/>
      <c r="L133" s="2248"/>
      <c r="M133" s="2248"/>
      <c r="N133" s="2249"/>
      <c r="O133" s="2250">
        <f t="shared" ref="O133:O138" si="10">O126</f>
        <v>0</v>
      </c>
      <c r="P133" s="2251"/>
      <c r="Q133" s="2252"/>
      <c r="R133" s="2247">
        <f t="shared" ref="R133:R138" si="11">R126</f>
        <v>0</v>
      </c>
      <c r="S133" s="2248"/>
      <c r="T133" s="2248"/>
      <c r="U133" s="2248"/>
      <c r="V133" s="2249"/>
      <c r="X133" s="944"/>
      <c r="Y133" s="939"/>
      <c r="Z133" s="939"/>
      <c r="AA133" s="939"/>
      <c r="AB133" s="939"/>
      <c r="AC133" s="947"/>
    </row>
    <row r="134" spans="2:29" ht="16.5" customHeight="1">
      <c r="B134" s="2259"/>
      <c r="C134" s="2260"/>
      <c r="D134" s="2247">
        <f t="shared" si="8"/>
        <v>0</v>
      </c>
      <c r="E134" s="2248"/>
      <c r="F134" s="2248"/>
      <c r="G134" s="2248"/>
      <c r="H134" s="2249"/>
      <c r="I134" s="2247">
        <f t="shared" si="9"/>
        <v>0</v>
      </c>
      <c r="J134" s="2248"/>
      <c r="K134" s="2248"/>
      <c r="L134" s="2248"/>
      <c r="M134" s="2248"/>
      <c r="N134" s="2249"/>
      <c r="O134" s="2250">
        <f t="shared" si="10"/>
        <v>0</v>
      </c>
      <c r="P134" s="2251"/>
      <c r="Q134" s="2252"/>
      <c r="R134" s="2247">
        <f t="shared" si="11"/>
        <v>0</v>
      </c>
      <c r="S134" s="2248"/>
      <c r="T134" s="2248"/>
      <c r="U134" s="2248"/>
      <c r="V134" s="2249"/>
      <c r="X134" s="944"/>
      <c r="Y134" s="939"/>
      <c r="Z134" s="939"/>
      <c r="AA134" s="939"/>
      <c r="AB134" s="939"/>
      <c r="AC134" s="947"/>
    </row>
    <row r="135" spans="2:29" ht="16.5" customHeight="1">
      <c r="B135" s="2259"/>
      <c r="C135" s="2260"/>
      <c r="D135" s="2247">
        <f t="shared" si="8"/>
        <v>0</v>
      </c>
      <c r="E135" s="2248"/>
      <c r="F135" s="2248"/>
      <c r="G135" s="2248"/>
      <c r="H135" s="2249"/>
      <c r="I135" s="2247">
        <f t="shared" si="9"/>
        <v>0</v>
      </c>
      <c r="J135" s="2248"/>
      <c r="K135" s="2248"/>
      <c r="L135" s="2248"/>
      <c r="M135" s="2248"/>
      <c r="N135" s="2249"/>
      <c r="O135" s="2250">
        <f t="shared" si="10"/>
        <v>0</v>
      </c>
      <c r="P135" s="2251"/>
      <c r="Q135" s="2252"/>
      <c r="R135" s="2247">
        <f t="shared" si="11"/>
        <v>0</v>
      </c>
      <c r="S135" s="2248"/>
      <c r="T135" s="2248"/>
      <c r="U135" s="2248"/>
      <c r="V135" s="2249"/>
      <c r="X135" s="944"/>
      <c r="Y135" s="939"/>
      <c r="Z135" s="939"/>
      <c r="AA135" s="939"/>
      <c r="AB135" s="939"/>
      <c r="AC135" s="947"/>
    </row>
    <row r="136" spans="2:29" ht="16.5" customHeight="1">
      <c r="B136" s="2253">
        <f>B129+1</f>
        <v>2019</v>
      </c>
      <c r="C136" s="2254"/>
      <c r="D136" s="2247">
        <f t="shared" si="8"/>
        <v>0</v>
      </c>
      <c r="E136" s="2248"/>
      <c r="F136" s="2248"/>
      <c r="G136" s="2248"/>
      <c r="H136" s="2249"/>
      <c r="I136" s="2247">
        <f t="shared" si="9"/>
        <v>0</v>
      </c>
      <c r="J136" s="2248"/>
      <c r="K136" s="2248"/>
      <c r="L136" s="2248"/>
      <c r="M136" s="2248"/>
      <c r="N136" s="2249"/>
      <c r="O136" s="2250">
        <f t="shared" si="10"/>
        <v>0</v>
      </c>
      <c r="P136" s="2251"/>
      <c r="Q136" s="2252"/>
      <c r="R136" s="2247">
        <f t="shared" si="11"/>
        <v>0</v>
      </c>
      <c r="S136" s="2248"/>
      <c r="T136" s="2248"/>
      <c r="U136" s="2248"/>
      <c r="V136" s="2249"/>
      <c r="X136" s="944"/>
      <c r="Y136" s="939"/>
      <c r="Z136" s="939"/>
      <c r="AA136" s="939"/>
      <c r="AB136" s="939"/>
      <c r="AC136" s="947"/>
    </row>
    <row r="137" spans="2:29" ht="16.5" customHeight="1">
      <c r="B137" s="2253"/>
      <c r="C137" s="2254"/>
      <c r="D137" s="2247">
        <f t="shared" si="8"/>
        <v>0</v>
      </c>
      <c r="E137" s="2248"/>
      <c r="F137" s="2248"/>
      <c r="G137" s="2248"/>
      <c r="H137" s="2249"/>
      <c r="I137" s="2247">
        <f t="shared" si="9"/>
        <v>0</v>
      </c>
      <c r="J137" s="2248"/>
      <c r="K137" s="2248"/>
      <c r="L137" s="2248"/>
      <c r="M137" s="2248"/>
      <c r="N137" s="2249"/>
      <c r="O137" s="2250">
        <f t="shared" si="10"/>
        <v>0</v>
      </c>
      <c r="P137" s="2251"/>
      <c r="Q137" s="2252"/>
      <c r="R137" s="2247">
        <f t="shared" si="11"/>
        <v>0</v>
      </c>
      <c r="S137" s="2248"/>
      <c r="T137" s="2248"/>
      <c r="U137" s="2248"/>
      <c r="V137" s="2249"/>
      <c r="X137" s="944"/>
      <c r="Y137" s="939"/>
      <c r="Z137" s="939"/>
      <c r="AA137" s="939"/>
      <c r="AB137" s="939"/>
      <c r="AC137" s="947"/>
    </row>
    <row r="138" spans="2:29" ht="16.5" customHeight="1">
      <c r="B138" s="2255"/>
      <c r="C138" s="2256"/>
      <c r="D138" s="2247">
        <f t="shared" si="8"/>
        <v>0</v>
      </c>
      <c r="E138" s="2248"/>
      <c r="F138" s="2248"/>
      <c r="G138" s="2248"/>
      <c r="H138" s="2249"/>
      <c r="I138" s="2247">
        <f t="shared" si="9"/>
        <v>0</v>
      </c>
      <c r="J138" s="2248"/>
      <c r="K138" s="2248"/>
      <c r="L138" s="2248"/>
      <c r="M138" s="2248"/>
      <c r="N138" s="2249"/>
      <c r="O138" s="2250">
        <f t="shared" si="10"/>
        <v>0</v>
      </c>
      <c r="P138" s="2251"/>
      <c r="Q138" s="2252"/>
      <c r="R138" s="2247">
        <f t="shared" si="11"/>
        <v>0</v>
      </c>
      <c r="S138" s="2248"/>
      <c r="T138" s="2248"/>
      <c r="U138" s="2248"/>
      <c r="V138" s="2249"/>
      <c r="X138" s="944"/>
      <c r="Y138" s="939"/>
      <c r="Z138" s="939"/>
      <c r="AA138" s="939"/>
      <c r="AB138" s="939"/>
      <c r="AC138" s="947"/>
    </row>
    <row r="139" spans="2:29" ht="16.5" customHeight="1">
      <c r="B139" s="2293" t="s">
        <v>603</v>
      </c>
      <c r="C139" s="2293"/>
      <c r="D139" s="2293"/>
      <c r="E139" s="2293"/>
      <c r="F139" s="2293"/>
      <c r="G139" s="2293"/>
      <c r="H139" s="2293"/>
      <c r="I139" s="2293"/>
      <c r="J139" s="2293"/>
      <c r="K139" s="2293"/>
      <c r="L139" s="2293"/>
      <c r="M139" s="2293"/>
      <c r="N139" s="2293"/>
      <c r="O139" s="2237">
        <f>SUM(O133:Q138)</f>
        <v>0</v>
      </c>
      <c r="P139" s="2238"/>
      <c r="Q139" s="2239"/>
      <c r="R139" s="2261"/>
      <c r="S139" s="2262"/>
      <c r="T139" s="2262"/>
      <c r="U139" s="2262"/>
      <c r="V139" s="2263"/>
      <c r="X139" s="944"/>
      <c r="Y139" s="939"/>
      <c r="Z139" s="939"/>
      <c r="AA139" s="939"/>
      <c r="AB139" s="939"/>
      <c r="AC139" s="947"/>
    </row>
    <row r="140" spans="2:29" ht="16.5" customHeight="1">
      <c r="B140" s="2257" t="s">
        <v>653</v>
      </c>
      <c r="C140" s="2258"/>
      <c r="D140" s="2247">
        <f t="shared" ref="D140:D145" si="12">D133</f>
        <v>0</v>
      </c>
      <c r="E140" s="2248"/>
      <c r="F140" s="2248"/>
      <c r="G140" s="2248"/>
      <c r="H140" s="2249"/>
      <c r="I140" s="2247">
        <f t="shared" ref="I140:I145" si="13">I133</f>
        <v>0</v>
      </c>
      <c r="J140" s="2248"/>
      <c r="K140" s="2248"/>
      <c r="L140" s="2248"/>
      <c r="M140" s="2248"/>
      <c r="N140" s="2249"/>
      <c r="O140" s="2250">
        <f t="shared" ref="O140:O145" si="14">O133</f>
        <v>0</v>
      </c>
      <c r="P140" s="2251"/>
      <c r="Q140" s="2252"/>
      <c r="R140" s="2247">
        <f t="shared" ref="R140:R145" si="15">R133</f>
        <v>0</v>
      </c>
      <c r="S140" s="2248"/>
      <c r="T140" s="2248"/>
      <c r="U140" s="2248"/>
      <c r="V140" s="2249"/>
      <c r="X140" s="944"/>
      <c r="Y140" s="939"/>
      <c r="Z140" s="939"/>
      <c r="AA140" s="939"/>
      <c r="AB140" s="939"/>
      <c r="AC140" s="947"/>
    </row>
    <row r="141" spans="2:29" ht="16.5" customHeight="1">
      <c r="B141" s="2259"/>
      <c r="C141" s="2260"/>
      <c r="D141" s="2247">
        <f t="shared" si="12"/>
        <v>0</v>
      </c>
      <c r="E141" s="2248"/>
      <c r="F141" s="2248"/>
      <c r="G141" s="2248"/>
      <c r="H141" s="2249"/>
      <c r="I141" s="2247">
        <f t="shared" si="13"/>
        <v>0</v>
      </c>
      <c r="J141" s="2248"/>
      <c r="K141" s="2248"/>
      <c r="L141" s="2248"/>
      <c r="M141" s="2248"/>
      <c r="N141" s="2249"/>
      <c r="O141" s="2250">
        <f t="shared" si="14"/>
        <v>0</v>
      </c>
      <c r="P141" s="2251"/>
      <c r="Q141" s="2252"/>
      <c r="R141" s="2247">
        <f t="shared" si="15"/>
        <v>0</v>
      </c>
      <c r="S141" s="2248"/>
      <c r="T141" s="2248"/>
      <c r="U141" s="2248"/>
      <c r="V141" s="2249"/>
      <c r="X141" s="944"/>
      <c r="Y141" s="939"/>
      <c r="Z141" s="939"/>
      <c r="AA141" s="939"/>
      <c r="AB141" s="939"/>
      <c r="AC141" s="947"/>
    </row>
    <row r="142" spans="2:29" ht="16.5" customHeight="1">
      <c r="B142" s="2259"/>
      <c r="C142" s="2260"/>
      <c r="D142" s="2247">
        <f t="shared" si="12"/>
        <v>0</v>
      </c>
      <c r="E142" s="2248"/>
      <c r="F142" s="2248"/>
      <c r="G142" s="2248"/>
      <c r="H142" s="2249"/>
      <c r="I142" s="2247">
        <f t="shared" si="13"/>
        <v>0</v>
      </c>
      <c r="J142" s="2248"/>
      <c r="K142" s="2248"/>
      <c r="L142" s="2248"/>
      <c r="M142" s="2248"/>
      <c r="N142" s="2249"/>
      <c r="O142" s="2250">
        <f t="shared" si="14"/>
        <v>0</v>
      </c>
      <c r="P142" s="2251"/>
      <c r="Q142" s="2252"/>
      <c r="R142" s="2247">
        <f t="shared" si="15"/>
        <v>0</v>
      </c>
      <c r="S142" s="2248"/>
      <c r="T142" s="2248"/>
      <c r="U142" s="2248"/>
      <c r="V142" s="2249"/>
      <c r="X142" s="944"/>
      <c r="Y142" s="939"/>
      <c r="Z142" s="939"/>
      <c r="AA142" s="939"/>
      <c r="AB142" s="939"/>
      <c r="AC142" s="947"/>
    </row>
    <row r="143" spans="2:29" ht="16.5" customHeight="1">
      <c r="B143" s="2253">
        <f>B136+1</f>
        <v>2020</v>
      </c>
      <c r="C143" s="2254"/>
      <c r="D143" s="2247">
        <f t="shared" si="12"/>
        <v>0</v>
      </c>
      <c r="E143" s="2248"/>
      <c r="F143" s="2248"/>
      <c r="G143" s="2248"/>
      <c r="H143" s="2249"/>
      <c r="I143" s="2247">
        <f t="shared" si="13"/>
        <v>0</v>
      </c>
      <c r="J143" s="2248"/>
      <c r="K143" s="2248"/>
      <c r="L143" s="2248"/>
      <c r="M143" s="2248"/>
      <c r="N143" s="2249"/>
      <c r="O143" s="2250">
        <f t="shared" si="14"/>
        <v>0</v>
      </c>
      <c r="P143" s="2251"/>
      <c r="Q143" s="2252"/>
      <c r="R143" s="2247">
        <f t="shared" si="15"/>
        <v>0</v>
      </c>
      <c r="S143" s="2248"/>
      <c r="T143" s="2248"/>
      <c r="U143" s="2248"/>
      <c r="V143" s="2249"/>
      <c r="X143" s="944"/>
      <c r="Y143" s="939"/>
      <c r="Z143" s="939"/>
      <c r="AA143" s="939"/>
      <c r="AB143" s="939"/>
      <c r="AC143" s="947"/>
    </row>
    <row r="144" spans="2:29" ht="16.5" customHeight="1">
      <c r="B144" s="2253"/>
      <c r="C144" s="2254"/>
      <c r="D144" s="2247">
        <f t="shared" si="12"/>
        <v>0</v>
      </c>
      <c r="E144" s="2248"/>
      <c r="F144" s="2248"/>
      <c r="G144" s="2248"/>
      <c r="H144" s="2249"/>
      <c r="I144" s="2247">
        <f t="shared" si="13"/>
        <v>0</v>
      </c>
      <c r="J144" s="2248"/>
      <c r="K144" s="2248"/>
      <c r="L144" s="2248"/>
      <c r="M144" s="2248"/>
      <c r="N144" s="2249"/>
      <c r="O144" s="2250">
        <f t="shared" si="14"/>
        <v>0</v>
      </c>
      <c r="P144" s="2251"/>
      <c r="Q144" s="2252"/>
      <c r="R144" s="2247">
        <f t="shared" si="15"/>
        <v>0</v>
      </c>
      <c r="S144" s="2248"/>
      <c r="T144" s="2248"/>
      <c r="U144" s="2248"/>
      <c r="V144" s="2249"/>
      <c r="X144" s="944"/>
      <c r="Y144" s="939"/>
      <c r="Z144" s="939"/>
      <c r="AA144" s="939"/>
      <c r="AB144" s="939"/>
      <c r="AC144" s="947"/>
    </row>
    <row r="145" spans="2:29" ht="16.5" customHeight="1">
      <c r="B145" s="2255"/>
      <c r="C145" s="2256"/>
      <c r="D145" s="2247">
        <f t="shared" si="12"/>
        <v>0</v>
      </c>
      <c r="E145" s="2248"/>
      <c r="F145" s="2248"/>
      <c r="G145" s="2248"/>
      <c r="H145" s="2249"/>
      <c r="I145" s="2247">
        <f t="shared" si="13"/>
        <v>0</v>
      </c>
      <c r="J145" s="2248"/>
      <c r="K145" s="2248"/>
      <c r="L145" s="2248"/>
      <c r="M145" s="2248"/>
      <c r="N145" s="2249"/>
      <c r="O145" s="2250">
        <f t="shared" si="14"/>
        <v>0</v>
      </c>
      <c r="P145" s="2251"/>
      <c r="Q145" s="2252"/>
      <c r="R145" s="2247">
        <f t="shared" si="15"/>
        <v>0</v>
      </c>
      <c r="S145" s="2248"/>
      <c r="T145" s="2248"/>
      <c r="U145" s="2248"/>
      <c r="V145" s="2249"/>
      <c r="X145" s="944"/>
      <c r="Y145" s="939"/>
      <c r="Z145" s="939"/>
      <c r="AA145" s="939"/>
      <c r="AB145" s="939"/>
      <c r="AC145" s="947"/>
    </row>
    <row r="146" spans="2:29" ht="20.25" customHeight="1">
      <c r="B146" s="2293" t="s">
        <v>603</v>
      </c>
      <c r="C146" s="2293"/>
      <c r="D146" s="2293"/>
      <c r="E146" s="2293"/>
      <c r="F146" s="2293"/>
      <c r="G146" s="2293"/>
      <c r="H146" s="2293"/>
      <c r="I146" s="2293"/>
      <c r="J146" s="2293"/>
      <c r="K146" s="2293"/>
      <c r="L146" s="2293"/>
      <c r="M146" s="2293"/>
      <c r="N146" s="2293"/>
      <c r="O146" s="2366">
        <f>SUM(O140:Q145)</f>
        <v>0</v>
      </c>
      <c r="P146" s="2367"/>
      <c r="Q146" s="2367"/>
      <c r="R146" s="2367"/>
      <c r="S146" s="2367"/>
      <c r="T146" s="2367"/>
      <c r="U146" s="2367"/>
      <c r="V146" s="2368"/>
      <c r="X146" s="944"/>
      <c r="Y146" s="939"/>
      <c r="Z146" s="939"/>
      <c r="AA146" s="939"/>
      <c r="AB146" s="939"/>
      <c r="AC146" s="947"/>
    </row>
    <row r="147" spans="2:29" ht="20.25" customHeight="1">
      <c r="B147" s="2293" t="s">
        <v>604</v>
      </c>
      <c r="C147" s="2293"/>
      <c r="D147" s="2293"/>
      <c r="E147" s="2293"/>
      <c r="F147" s="2293"/>
      <c r="G147" s="2293"/>
      <c r="H147" s="2293"/>
      <c r="I147" s="2293"/>
      <c r="J147" s="2293"/>
      <c r="K147" s="2293"/>
      <c r="L147" s="2293"/>
      <c r="M147" s="2293"/>
      <c r="N147" s="2293"/>
      <c r="O147" s="2365">
        <f>SUM(O146,O139,O132,O125,O118)</f>
        <v>0</v>
      </c>
      <c r="P147" s="2365"/>
      <c r="Q147" s="2365"/>
      <c r="R147" s="2365"/>
      <c r="S147" s="2365"/>
      <c r="T147" s="2365"/>
      <c r="U147" s="2365"/>
      <c r="V147" s="2365"/>
      <c r="X147" s="945"/>
      <c r="Y147" s="941"/>
      <c r="Z147" s="941"/>
      <c r="AA147" s="941"/>
      <c r="AB147" s="941"/>
      <c r="AC147" s="948"/>
    </row>
    <row r="148" spans="2:29" ht="14.25">
      <c r="B148" s="861"/>
      <c r="C148" s="836"/>
      <c r="D148" s="862"/>
      <c r="E148" s="801"/>
      <c r="F148" s="801"/>
      <c r="G148" s="801"/>
      <c r="H148" s="801"/>
      <c r="I148" s="801"/>
      <c r="J148" s="801"/>
      <c r="K148" s="801"/>
      <c r="L148" s="801"/>
      <c r="M148" s="801"/>
      <c r="N148" s="801"/>
      <c r="O148" s="847"/>
      <c r="P148" s="847"/>
      <c r="Q148" s="847"/>
      <c r="R148" s="801"/>
      <c r="S148" s="801"/>
      <c r="T148" s="801"/>
      <c r="U148" s="801"/>
      <c r="V148" s="801"/>
    </row>
    <row r="149" spans="2:29" ht="14.25">
      <c r="B149" s="861"/>
      <c r="C149" s="836"/>
      <c r="D149" s="862"/>
      <c r="E149" s="801"/>
      <c r="F149" s="801"/>
      <c r="G149" s="801"/>
      <c r="H149" s="801"/>
      <c r="I149" s="801"/>
      <c r="J149" s="801"/>
      <c r="K149" s="801"/>
      <c r="L149" s="801"/>
      <c r="M149" s="801"/>
      <c r="N149" s="801"/>
      <c r="O149" s="847"/>
      <c r="P149" s="847"/>
      <c r="Q149" s="847"/>
      <c r="R149" s="801"/>
      <c r="S149" s="801"/>
      <c r="T149" s="801"/>
      <c r="U149" s="801"/>
      <c r="V149" s="801"/>
    </row>
  </sheetData>
  <sheetProtection formatCells="0" formatRows="0" autoFilter="0"/>
  <mergeCells count="284">
    <mergeCell ref="B35:B36"/>
    <mergeCell ref="C35:G35"/>
    <mergeCell ref="B37:B38"/>
    <mergeCell ref="C37:G37"/>
    <mergeCell ref="C36:G36"/>
    <mergeCell ref="C38:G38"/>
    <mergeCell ref="H35:M36"/>
    <mergeCell ref="B17:T17"/>
    <mergeCell ref="D19:R19"/>
    <mergeCell ref="B29:T29"/>
    <mergeCell ref="B31:B32"/>
    <mergeCell ref="R32:V32"/>
    <mergeCell ref="R35:V36"/>
    <mergeCell ref="N35:Q36"/>
    <mergeCell ref="R37:V38"/>
    <mergeCell ref="E22:V22"/>
    <mergeCell ref="X29:AC30"/>
    <mergeCell ref="R31:V31"/>
    <mergeCell ref="H32:M32"/>
    <mergeCell ref="N33:Q33"/>
    <mergeCell ref="H33:M33"/>
    <mergeCell ref="H31:M31"/>
    <mergeCell ref="H37:M38"/>
    <mergeCell ref="C31:G32"/>
    <mergeCell ref="C33:G33"/>
    <mergeCell ref="R33:V33"/>
    <mergeCell ref="R34:V34"/>
    <mergeCell ref="H34:M34"/>
    <mergeCell ref="C34:G34"/>
    <mergeCell ref="N34:Q34"/>
    <mergeCell ref="N31:Q31"/>
    <mergeCell ref="N32:Q32"/>
    <mergeCell ref="N37:Q38"/>
    <mergeCell ref="X109:AC110"/>
    <mergeCell ref="H64:M65"/>
    <mergeCell ref="N64:Q65"/>
    <mergeCell ref="R74:V75"/>
    <mergeCell ref="C88:T88"/>
    <mergeCell ref="H74:M75"/>
    <mergeCell ref="C67:G67"/>
    <mergeCell ref="C66:G66"/>
    <mergeCell ref="H72:M73"/>
    <mergeCell ref="N70:Q71"/>
    <mergeCell ref="N66:Q67"/>
    <mergeCell ref="R64:V65"/>
    <mergeCell ref="H68:M69"/>
    <mergeCell ref="R39:V40"/>
    <mergeCell ref="N72:Q73"/>
    <mergeCell ref="R62:V62"/>
    <mergeCell ref="R70:V71"/>
    <mergeCell ref="H62:Q62"/>
    <mergeCell ref="H70:M71"/>
    <mergeCell ref="R72:V73"/>
    <mergeCell ref="R63:V63"/>
    <mergeCell ref="E24:V24"/>
    <mergeCell ref="H43:M43"/>
    <mergeCell ref="E25:V25"/>
    <mergeCell ref="E27:V27"/>
    <mergeCell ref="D26:V26"/>
    <mergeCell ref="O133:Q133"/>
    <mergeCell ref="O130:Q130"/>
    <mergeCell ref="R130:V130"/>
    <mergeCell ref="I122:N122"/>
    <mergeCell ref="R127:V127"/>
    <mergeCell ref="R125:V125"/>
    <mergeCell ref="R126:V126"/>
    <mergeCell ref="R132:V132"/>
    <mergeCell ref="R131:V131"/>
    <mergeCell ref="O132:Q132"/>
    <mergeCell ref="I131:N131"/>
    <mergeCell ref="R133:V133"/>
    <mergeCell ref="I124:N124"/>
    <mergeCell ref="R129:V129"/>
    <mergeCell ref="O126:Q126"/>
    <mergeCell ref="R122:V122"/>
    <mergeCell ref="R124:V124"/>
    <mergeCell ref="O122:Q122"/>
    <mergeCell ref="R123:V123"/>
    <mergeCell ref="O124:Q124"/>
    <mergeCell ref="D143:H143"/>
    <mergeCell ref="I140:N140"/>
    <mergeCell ref="D140:H140"/>
    <mergeCell ref="I141:N141"/>
    <mergeCell ref="D141:H141"/>
    <mergeCell ref="O140:Q140"/>
    <mergeCell ref="O142:Q142"/>
    <mergeCell ref="R138:V138"/>
    <mergeCell ref="R139:V139"/>
    <mergeCell ref="I138:N138"/>
    <mergeCell ref="O136:Q136"/>
    <mergeCell ref="I136:N136"/>
    <mergeCell ref="O137:Q137"/>
    <mergeCell ref="O138:Q138"/>
    <mergeCell ref="O139:Q139"/>
    <mergeCell ref="R142:V142"/>
    <mergeCell ref="R141:V141"/>
    <mergeCell ref="R134:V134"/>
    <mergeCell ref="O134:Q134"/>
    <mergeCell ref="O147:V147"/>
    <mergeCell ref="B147:N147"/>
    <mergeCell ref="B143:C145"/>
    <mergeCell ref="O143:Q143"/>
    <mergeCell ref="R143:V143"/>
    <mergeCell ref="I145:N145"/>
    <mergeCell ref="D144:H144"/>
    <mergeCell ref="B146:N146"/>
    <mergeCell ref="O145:Q145"/>
    <mergeCell ref="I144:N144"/>
    <mergeCell ref="O144:Q144"/>
    <mergeCell ref="I143:N143"/>
    <mergeCell ref="R144:V144"/>
    <mergeCell ref="O146:V146"/>
    <mergeCell ref="R145:V145"/>
    <mergeCell ref="D145:H145"/>
    <mergeCell ref="R140:V140"/>
    <mergeCell ref="A1:T1"/>
    <mergeCell ref="A3:T3"/>
    <mergeCell ref="A4:T4"/>
    <mergeCell ref="B8:T8"/>
    <mergeCell ref="E10:T10"/>
    <mergeCell ref="E11:T11"/>
    <mergeCell ref="B39:B40"/>
    <mergeCell ref="R137:V137"/>
    <mergeCell ref="R136:V136"/>
    <mergeCell ref="O135:Q135"/>
    <mergeCell ref="B72:B73"/>
    <mergeCell ref="B125:N125"/>
    <mergeCell ref="B111:C111"/>
    <mergeCell ref="H60:M61"/>
    <mergeCell ref="R59:V59"/>
    <mergeCell ref="B58:U58"/>
    <mergeCell ref="O125:Q125"/>
    <mergeCell ref="O131:Q131"/>
    <mergeCell ref="O127:Q127"/>
    <mergeCell ref="R41:V42"/>
    <mergeCell ref="R43:V43"/>
    <mergeCell ref="B44:R44"/>
    <mergeCell ref="B41:B42"/>
    <mergeCell ref="E12:T12"/>
    <mergeCell ref="D112:H112"/>
    <mergeCell ref="E13:T13"/>
    <mergeCell ref="C89:R89"/>
    <mergeCell ref="D109:V109"/>
    <mergeCell ref="B14:M14"/>
    <mergeCell ref="C59:G61"/>
    <mergeCell ref="R60:V61"/>
    <mergeCell ref="N39:Q40"/>
    <mergeCell ref="H39:M40"/>
    <mergeCell ref="C39:G39"/>
    <mergeCell ref="C41:G41"/>
    <mergeCell ref="C42:G42"/>
    <mergeCell ref="H41:M42"/>
    <mergeCell ref="C40:G40"/>
    <mergeCell ref="R111:V111"/>
    <mergeCell ref="C87:U87"/>
    <mergeCell ref="B94:V100"/>
    <mergeCell ref="C76:G76"/>
    <mergeCell ref="B70:B71"/>
    <mergeCell ref="C71:G71"/>
    <mergeCell ref="C70:G70"/>
    <mergeCell ref="C73:G73"/>
    <mergeCell ref="C72:G72"/>
    <mergeCell ref="O123:Q123"/>
    <mergeCell ref="O119:Q119"/>
    <mergeCell ref="R117:V117"/>
    <mergeCell ref="N41:Q42"/>
    <mergeCell ref="O111:Q111"/>
    <mergeCell ref="O115:Q115"/>
    <mergeCell ref="I123:N123"/>
    <mergeCell ref="B45:R45"/>
    <mergeCell ref="B64:B65"/>
    <mergeCell ref="B68:B69"/>
    <mergeCell ref="C68:G68"/>
    <mergeCell ref="B66:B67"/>
    <mergeCell ref="B59:B61"/>
    <mergeCell ref="C69:G69"/>
    <mergeCell ref="N63:Q63"/>
    <mergeCell ref="H63:M63"/>
    <mergeCell ref="R68:V69"/>
    <mergeCell ref="R66:V67"/>
    <mergeCell ref="N43:Q43"/>
    <mergeCell ref="H66:M67"/>
    <mergeCell ref="C64:G64"/>
    <mergeCell ref="D116:H116"/>
    <mergeCell ref="R120:V120"/>
    <mergeCell ref="O121:Q121"/>
    <mergeCell ref="I142:N142"/>
    <mergeCell ref="I137:N137"/>
    <mergeCell ref="B139:N139"/>
    <mergeCell ref="B140:C142"/>
    <mergeCell ref="O128:Q128"/>
    <mergeCell ref="D134:H134"/>
    <mergeCell ref="D136:H136"/>
    <mergeCell ref="O129:Q129"/>
    <mergeCell ref="I127:N127"/>
    <mergeCell ref="I130:N130"/>
    <mergeCell ref="D130:H130"/>
    <mergeCell ref="I129:N129"/>
    <mergeCell ref="I128:N128"/>
    <mergeCell ref="O141:Q141"/>
    <mergeCell ref="I133:N133"/>
    <mergeCell ref="B136:C138"/>
    <mergeCell ref="D138:H138"/>
    <mergeCell ref="D137:H137"/>
    <mergeCell ref="D128:H128"/>
    <mergeCell ref="D129:H129"/>
    <mergeCell ref="B126:C128"/>
    <mergeCell ref="D135:H135"/>
    <mergeCell ref="D127:H127"/>
    <mergeCell ref="D142:H142"/>
    <mergeCell ref="R135:V135"/>
    <mergeCell ref="B76:B77"/>
    <mergeCell ref="H76:M77"/>
    <mergeCell ref="N76:Q77"/>
    <mergeCell ref="D85:T85"/>
    <mergeCell ref="B80:R80"/>
    <mergeCell ref="B78:R78"/>
    <mergeCell ref="R76:V77"/>
    <mergeCell ref="R128:V128"/>
    <mergeCell ref="D133:H133"/>
    <mergeCell ref="R116:V116"/>
    <mergeCell ref="D122:H122"/>
    <mergeCell ref="I114:N114"/>
    <mergeCell ref="D113:H113"/>
    <mergeCell ref="O116:Q116"/>
    <mergeCell ref="D120:H120"/>
    <mergeCell ref="O120:Q120"/>
    <mergeCell ref="R121:V121"/>
    <mergeCell ref="O118:Q118"/>
    <mergeCell ref="I113:N113"/>
    <mergeCell ref="D111:H111"/>
    <mergeCell ref="D114:H114"/>
    <mergeCell ref="R113:V113"/>
    <mergeCell ref="R119:V119"/>
    <mergeCell ref="B129:C131"/>
    <mergeCell ref="D131:H131"/>
    <mergeCell ref="B133:C135"/>
    <mergeCell ref="B132:N132"/>
    <mergeCell ref="I135:N135"/>
    <mergeCell ref="I134:N134"/>
    <mergeCell ref="D123:H123"/>
    <mergeCell ref="I126:N126"/>
    <mergeCell ref="B119:C121"/>
    <mergeCell ref="D119:H119"/>
    <mergeCell ref="D126:H126"/>
    <mergeCell ref="B122:C124"/>
    <mergeCell ref="D121:H121"/>
    <mergeCell ref="I121:N121"/>
    <mergeCell ref="I120:N120"/>
    <mergeCell ref="I119:N119"/>
    <mergeCell ref="D124:H124"/>
    <mergeCell ref="C77:G77"/>
    <mergeCell ref="I115:N115"/>
    <mergeCell ref="B112:C114"/>
    <mergeCell ref="I112:N112"/>
    <mergeCell ref="O114:Q114"/>
    <mergeCell ref="D115:H115"/>
    <mergeCell ref="C43:G43"/>
    <mergeCell ref="C75:G75"/>
    <mergeCell ref="B74:B75"/>
    <mergeCell ref="C74:G74"/>
    <mergeCell ref="C65:G65"/>
    <mergeCell ref="C62:G62"/>
    <mergeCell ref="C63:G63"/>
    <mergeCell ref="H59:M59"/>
    <mergeCell ref="N60:Q61"/>
    <mergeCell ref="N59:Q59"/>
    <mergeCell ref="N74:Q75"/>
    <mergeCell ref="N68:Q69"/>
    <mergeCell ref="B79:R79"/>
    <mergeCell ref="R114:V114"/>
    <mergeCell ref="O112:Q112"/>
    <mergeCell ref="O113:Q113"/>
    <mergeCell ref="B118:N118"/>
    <mergeCell ref="B115:C117"/>
    <mergeCell ref="D117:H117"/>
    <mergeCell ref="R112:V112"/>
    <mergeCell ref="C86:R86"/>
    <mergeCell ref="R115:V115"/>
    <mergeCell ref="I111:N111"/>
    <mergeCell ref="R118:V118"/>
    <mergeCell ref="I117:N117"/>
    <mergeCell ref="I116:N116"/>
    <mergeCell ref="O117:Q117"/>
  </mergeCells>
  <phoneticPr fontId="27" type="noConversion"/>
  <conditionalFormatting sqref="C10:T10">
    <cfRule type="expression" dxfId="90" priority="1" stopIfTrue="1">
      <formula>$AH$10=1</formula>
    </cfRule>
  </conditionalFormatting>
  <conditionalFormatting sqref="C11:T11">
    <cfRule type="expression" dxfId="89" priority="2" stopIfTrue="1">
      <formula>$AH$11=1</formula>
    </cfRule>
  </conditionalFormatting>
  <conditionalFormatting sqref="C12:T12">
    <cfRule type="expression" dxfId="88" priority="3" stopIfTrue="1">
      <formula>$AH$12=1</formula>
    </cfRule>
  </conditionalFormatting>
  <conditionalFormatting sqref="C13:T13">
    <cfRule type="expression" dxfId="87" priority="4" stopIfTrue="1">
      <formula>$AH$13=1</formula>
    </cfRule>
  </conditionalFormatting>
  <dataValidations count="2">
    <dataValidation type="decimal" allowBlank="1" showErrorMessage="1" errorTitle="Plan Rolnośrodowiskowy" error="Trzeba wpisać liczbę - liczbę cyframi, a nie literami   ;-)" sqref="O112:Q117 O119:Q124 O126:Q131 O133:Q138 O140:Q145">
      <formula1>0</formula1>
      <formula2>99999999999999</formula2>
    </dataValidation>
    <dataValidation allowBlank="1" showInputMessage="1" showErrorMessage="1" prompt="Ten wariant musisz zaznaczyć na innym arkuszu ;-)    Tutaj realizujesz tylko 6.2" sqref="B10:T10 B12:T13"/>
  </dataValidations>
  <printOptions horizontalCentered="1"/>
  <pageMargins left="0.46" right="0.22" top="0.44" bottom="0.74" header="0.16"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62" r:id="rId4" name="Check Box 10">
              <controlPr defaultSize="0" print="0" autoFill="0" autoLine="0" autoPict="0">
                <anchor moveWithCells="1">
                  <from>
                    <xdr:col>0</xdr:col>
                    <xdr:colOff>0</xdr:colOff>
                    <xdr:row>10</xdr:row>
                    <xdr:rowOff>28575</xdr:rowOff>
                  </from>
                  <to>
                    <xdr:col>17</xdr:col>
                    <xdr:colOff>57150</xdr:colOff>
                    <xdr:row>10</xdr:row>
                    <xdr:rowOff>247650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sheetPr>
  <dimension ref="A1:CI69"/>
  <sheetViews>
    <sheetView showGridLines="0" topLeftCell="A51" workbookViewId="0">
      <selection activeCell="AE74" sqref="AE74"/>
    </sheetView>
  </sheetViews>
  <sheetFormatPr defaultColWidth="3.140625" defaultRowHeight="12" customHeight="1"/>
  <cols>
    <col min="1" max="1" width="3.140625" style="28"/>
    <col min="2" max="2" width="5.140625" style="28" customWidth="1"/>
    <col min="3" max="3" width="3.140625" style="28"/>
    <col min="4" max="4" width="4.7109375" style="28" customWidth="1"/>
    <col min="5" max="5" width="16.42578125" style="28" customWidth="1"/>
    <col min="6" max="6" width="8.140625" style="28" customWidth="1"/>
    <col min="7" max="10" width="3.140625" style="28"/>
    <col min="11" max="11" width="5.28515625" style="28" customWidth="1"/>
    <col min="12" max="27" width="3.140625" style="28"/>
    <col min="28" max="29" width="2.85546875" style="28" customWidth="1"/>
    <col min="30" max="33" width="8.42578125" style="28" customWidth="1"/>
    <col min="34" max="34" width="10.140625" style="28" customWidth="1"/>
    <col min="35" max="35" width="8.42578125" style="28" customWidth="1"/>
    <col min="36" max="36" width="9.140625" style="28" customWidth="1"/>
    <col min="37" max="46" width="3.140625" style="28"/>
    <col min="47" max="47" width="0" style="28" hidden="1" customWidth="1"/>
    <col min="48" max="49" width="8.85546875" style="28" hidden="1" customWidth="1"/>
    <col min="50" max="51" width="0" style="28" hidden="1" customWidth="1"/>
    <col min="52" max="16384" width="3.140625" style="28"/>
  </cols>
  <sheetData>
    <row r="1" spans="1:87" s="197" customFormat="1" ht="15" customHeight="1">
      <c r="A1" s="2282" t="s">
        <v>291</v>
      </c>
      <c r="B1" s="1811"/>
      <c r="C1" s="1811"/>
      <c r="D1" s="1811"/>
      <c r="E1" s="1811"/>
      <c r="F1" s="1811"/>
      <c r="G1" s="1811"/>
      <c r="H1" s="1811"/>
      <c r="I1" s="1811"/>
      <c r="J1" s="1811"/>
      <c r="K1" s="1811"/>
      <c r="L1" s="1811"/>
      <c r="M1" s="1811"/>
      <c r="N1" s="1811"/>
      <c r="O1" s="1811"/>
      <c r="P1" s="1811"/>
      <c r="Q1" s="1811"/>
      <c r="R1" s="1811"/>
      <c r="S1" s="1811"/>
      <c r="T1" s="1811"/>
      <c r="U1" s="758"/>
      <c r="AF1" s="19"/>
      <c r="AG1" s="19"/>
      <c r="AH1" s="19"/>
      <c r="AI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row>
    <row r="2" spans="1:87" s="197" customFormat="1" ht="7.5" customHeight="1">
      <c r="B2" s="835"/>
      <c r="C2" s="835"/>
      <c r="D2" s="835"/>
      <c r="E2" s="835"/>
      <c r="F2" s="835"/>
      <c r="G2" s="835"/>
      <c r="H2" s="198"/>
      <c r="I2" s="198"/>
      <c r="AF2" s="19"/>
      <c r="AG2" s="19"/>
      <c r="AH2" s="19"/>
      <c r="AI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row>
    <row r="3" spans="1:87" s="198" customFormat="1" ht="16.5" customHeight="1">
      <c r="A3" s="884" t="s">
        <v>1416</v>
      </c>
      <c r="B3" s="521"/>
      <c r="C3" s="521"/>
      <c r="D3" s="521"/>
      <c r="E3" s="521"/>
      <c r="F3" s="521"/>
      <c r="G3" s="521"/>
      <c r="H3" s="521"/>
      <c r="I3" s="521"/>
      <c r="J3" s="521"/>
      <c r="K3" s="521"/>
      <c r="L3" s="521"/>
      <c r="M3" s="521"/>
      <c r="N3" s="521"/>
      <c r="O3" s="521"/>
      <c r="P3" s="521"/>
      <c r="Q3" s="521"/>
      <c r="R3" s="521"/>
      <c r="S3" s="521"/>
      <c r="T3" s="521"/>
      <c r="AF3" s="19"/>
      <c r="AG3" s="19"/>
      <c r="AH3" s="19"/>
      <c r="AI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row>
    <row r="4" spans="1:87" s="198" customFormat="1" ht="17.25" customHeight="1">
      <c r="A4" s="884" t="s">
        <v>1417</v>
      </c>
      <c r="B4" s="778"/>
      <c r="C4" s="778"/>
      <c r="D4" s="778"/>
      <c r="E4" s="778"/>
      <c r="F4" s="778"/>
      <c r="G4" s="778"/>
      <c r="H4" s="778"/>
      <c r="I4" s="778"/>
      <c r="J4" s="778"/>
      <c r="K4" s="778"/>
      <c r="L4" s="778"/>
      <c r="M4" s="778"/>
      <c r="N4" s="778"/>
      <c r="O4" s="778"/>
      <c r="P4" s="778"/>
      <c r="Q4" s="778"/>
      <c r="R4" s="778"/>
      <c r="S4" s="778"/>
      <c r="T4" s="778"/>
      <c r="AF4" s="19"/>
      <c r="AG4" s="19"/>
      <c r="AH4" s="19"/>
      <c r="AI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row>
    <row r="5" spans="1:87" s="199" customFormat="1" ht="26.25" customHeight="1">
      <c r="B5" s="763"/>
      <c r="C5" s="836"/>
      <c r="D5" s="836"/>
      <c r="E5" s="836"/>
      <c r="F5" s="836"/>
      <c r="G5" s="836"/>
      <c r="H5" s="836"/>
      <c r="I5" s="837"/>
      <c r="AF5" s="19"/>
      <c r="AG5" s="19"/>
      <c r="AH5" s="19"/>
      <c r="AI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row>
    <row r="6" spans="1:87" s="199" customFormat="1" ht="15">
      <c r="B6" s="198" t="s">
        <v>1375</v>
      </c>
      <c r="C6" s="198"/>
      <c r="D6" s="198"/>
      <c r="E6" s="198"/>
      <c r="F6" s="198"/>
      <c r="G6" s="198"/>
      <c r="H6" s="198"/>
      <c r="I6" s="198"/>
      <c r="J6" s="838"/>
      <c r="K6" s="838"/>
      <c r="L6" s="838"/>
      <c r="M6" s="838"/>
      <c r="N6" s="838"/>
      <c r="O6" s="838"/>
      <c r="P6" s="838"/>
      <c r="Q6" s="838"/>
      <c r="R6" s="838"/>
      <c r="AF6" s="19"/>
      <c r="AG6" s="19"/>
      <c r="AH6" s="19"/>
      <c r="AI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row>
    <row r="7" spans="1:87" s="199" customFormat="1" ht="20.25" customHeight="1">
      <c r="B7" s="198"/>
      <c r="C7" s="837"/>
      <c r="D7" s="837"/>
      <c r="E7" s="837"/>
      <c r="F7" s="837"/>
      <c r="G7" s="837"/>
      <c r="H7" s="837"/>
      <c r="I7" s="837"/>
      <c r="AF7" s="19"/>
      <c r="AG7" s="19"/>
      <c r="AH7" s="19"/>
      <c r="AI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row>
    <row r="8" spans="1:87" s="199" customFormat="1" ht="17.25" customHeight="1">
      <c r="B8" s="884" t="s">
        <v>40</v>
      </c>
      <c r="C8" s="884"/>
      <c r="D8" s="884"/>
      <c r="E8" s="884"/>
      <c r="F8" s="884"/>
      <c r="G8" s="884"/>
      <c r="H8" s="885"/>
      <c r="I8" s="885"/>
      <c r="J8" s="885"/>
      <c r="K8" s="885"/>
      <c r="L8" s="885"/>
      <c r="M8" s="885"/>
      <c r="N8" s="885"/>
      <c r="O8" s="885"/>
      <c r="P8" s="885"/>
      <c r="Q8" s="885"/>
      <c r="R8" s="885"/>
      <c r="S8" s="885"/>
      <c r="T8" s="885"/>
      <c r="U8" s="847"/>
      <c r="V8" s="847"/>
      <c r="W8" s="847"/>
      <c r="AF8" s="19"/>
      <c r="AG8" s="19"/>
      <c r="AH8" s="19"/>
      <c r="AI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row>
    <row r="9" spans="1:87" s="199" customFormat="1" ht="17.25" customHeight="1">
      <c r="B9" s="884" t="s">
        <v>41</v>
      </c>
      <c r="C9" s="884"/>
      <c r="D9" s="884"/>
      <c r="E9" s="884"/>
      <c r="F9" s="884"/>
      <c r="G9" s="884"/>
      <c r="H9" s="885"/>
      <c r="I9" s="885"/>
      <c r="J9" s="885"/>
      <c r="K9" s="885"/>
      <c r="L9" s="885"/>
      <c r="M9" s="885"/>
      <c r="N9" s="885"/>
      <c r="O9" s="885"/>
      <c r="P9" s="885"/>
      <c r="Q9" s="885"/>
      <c r="R9" s="885"/>
      <c r="S9" s="885"/>
      <c r="T9" s="885"/>
      <c r="U9" s="847"/>
      <c r="V9" s="847"/>
      <c r="W9" s="847"/>
      <c r="AF9" s="19"/>
      <c r="AG9" s="19"/>
      <c r="AH9" s="19"/>
      <c r="AI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row>
    <row r="10" spans="1:87" s="199" customFormat="1" ht="26.25" customHeight="1">
      <c r="B10" s="837"/>
      <c r="C10" s="837"/>
      <c r="D10" s="837"/>
      <c r="E10" s="837"/>
      <c r="F10" s="837"/>
      <c r="G10" s="837"/>
      <c r="H10" s="837"/>
      <c r="I10" s="837"/>
      <c r="AF10" s="19"/>
      <c r="AG10" s="19"/>
      <c r="AH10" s="19"/>
      <c r="AI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row>
    <row r="11" spans="1:87" s="199" customFormat="1" ht="21.75" customHeight="1">
      <c r="B11" s="200" t="str">
        <f>IF(AV11=TRUE,"X","")</f>
        <v/>
      </c>
      <c r="C11" s="840" t="s">
        <v>1326</v>
      </c>
      <c r="D11" s="841"/>
      <c r="E11" s="2264" t="s">
        <v>1782</v>
      </c>
      <c r="F11" s="2265"/>
      <c r="G11" s="2265"/>
      <c r="H11" s="2265"/>
      <c r="I11" s="2265"/>
      <c r="J11" s="2265"/>
      <c r="K11" s="2265"/>
      <c r="L11" s="2265"/>
      <c r="M11" s="2265"/>
      <c r="N11" s="2265"/>
      <c r="O11" s="2265"/>
      <c r="P11" s="2265"/>
      <c r="Q11" s="2265"/>
      <c r="R11" s="2265"/>
      <c r="S11" s="2265"/>
      <c r="T11" s="2265"/>
      <c r="U11" s="761"/>
      <c r="V11" s="801"/>
      <c r="W11" s="801"/>
      <c r="AF11" s="19"/>
      <c r="AG11" s="19"/>
      <c r="AH11" s="19"/>
      <c r="AI11" s="19"/>
      <c r="AV11" s="844"/>
      <c r="AW11" s="393">
        <f>'Pak6 w6.1'!AR10</f>
        <v>0</v>
      </c>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row>
    <row r="12" spans="1:87" s="199" customFormat="1" ht="21.75" customHeight="1">
      <c r="B12" s="200" t="str">
        <f>IF(AV12=TRUE,"X","")</f>
        <v/>
      </c>
      <c r="C12" s="840" t="s">
        <v>1327</v>
      </c>
      <c r="D12" s="841"/>
      <c r="E12" s="2264" t="s">
        <v>1783</v>
      </c>
      <c r="F12" s="2265"/>
      <c r="G12" s="2265"/>
      <c r="H12" s="2265"/>
      <c r="I12" s="2265"/>
      <c r="J12" s="2265"/>
      <c r="K12" s="2265"/>
      <c r="L12" s="2265"/>
      <c r="M12" s="2265"/>
      <c r="N12" s="2265"/>
      <c r="O12" s="2265"/>
      <c r="P12" s="2265"/>
      <c r="Q12" s="2265"/>
      <c r="R12" s="2265"/>
      <c r="S12" s="2265"/>
      <c r="T12" s="2265"/>
      <c r="U12" s="761"/>
      <c r="V12" s="801"/>
      <c r="W12" s="801"/>
      <c r="AF12" s="19"/>
      <c r="AG12" s="19"/>
      <c r="AH12" s="19"/>
      <c r="AI12" s="19"/>
      <c r="AV12" s="844"/>
      <c r="AW12" s="393">
        <f>'Pak6 w6.2'!AH11</f>
        <v>0</v>
      </c>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row>
    <row r="13" spans="1:87" s="199" customFormat="1" ht="21.75" customHeight="1">
      <c r="B13" s="200" t="str">
        <f>IF(AV13=TRUE,"X","")</f>
        <v/>
      </c>
      <c r="C13" s="840" t="s">
        <v>1784</v>
      </c>
      <c r="D13" s="845"/>
      <c r="E13" s="1912" t="s">
        <v>1946</v>
      </c>
      <c r="F13" s="1912"/>
      <c r="G13" s="1912"/>
      <c r="H13" s="1912"/>
      <c r="I13" s="1912"/>
      <c r="J13" s="1912"/>
      <c r="K13" s="1912"/>
      <c r="L13" s="1912"/>
      <c r="M13" s="1912"/>
      <c r="N13" s="1912"/>
      <c r="O13" s="1912"/>
      <c r="P13" s="1912"/>
      <c r="Q13" s="1912"/>
      <c r="R13" s="1912"/>
      <c r="S13" s="1912"/>
      <c r="T13" s="1912"/>
      <c r="U13" s="761"/>
      <c r="V13" s="757"/>
      <c r="W13" s="757"/>
      <c r="AF13" s="19"/>
      <c r="AG13" s="19"/>
      <c r="AH13" s="19"/>
      <c r="AI13" s="19"/>
      <c r="AV13" s="844" t="b">
        <v>0</v>
      </c>
      <c r="AW13" s="393">
        <f>IF(AV13=TRUE,1,0)</f>
        <v>0</v>
      </c>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row>
    <row r="14" spans="1:87" s="199" customFormat="1" ht="21.75" customHeight="1">
      <c r="B14" s="200" t="str">
        <f>IF(AV14=TRUE,"X","")</f>
        <v/>
      </c>
      <c r="C14" s="840" t="s">
        <v>42</v>
      </c>
      <c r="D14" s="841"/>
      <c r="E14" s="2264" t="s">
        <v>1388</v>
      </c>
      <c r="F14" s="2265"/>
      <c r="G14" s="2265"/>
      <c r="H14" s="2265"/>
      <c r="I14" s="2265"/>
      <c r="J14" s="2265"/>
      <c r="K14" s="2265"/>
      <c r="L14" s="2265"/>
      <c r="M14" s="2265"/>
      <c r="N14" s="2265"/>
      <c r="O14" s="2265"/>
      <c r="P14" s="2265"/>
      <c r="Q14" s="2265"/>
      <c r="R14" s="2265"/>
      <c r="S14" s="2265"/>
      <c r="T14" s="2265"/>
      <c r="U14" s="761"/>
      <c r="V14" s="801"/>
      <c r="W14" s="801"/>
      <c r="AF14" s="19"/>
      <c r="AG14" s="19"/>
      <c r="AH14" s="19"/>
      <c r="AI14" s="19"/>
      <c r="AV14" s="844"/>
      <c r="AW14" s="393">
        <f>'Pak6 w6.4'!AX14</f>
        <v>0</v>
      </c>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row>
    <row r="15" spans="1:87" s="199" customFormat="1" ht="14.25">
      <c r="B15" s="2267" t="s">
        <v>1389</v>
      </c>
      <c r="C15" s="2267"/>
      <c r="D15" s="2267"/>
      <c r="E15" s="2268"/>
      <c r="F15" s="2268"/>
      <c r="G15" s="2268"/>
      <c r="H15" s="2268"/>
      <c r="I15" s="2268"/>
      <c r="J15" s="2268"/>
      <c r="K15" s="2268"/>
      <c r="L15" s="2268"/>
      <c r="M15" s="2268"/>
      <c r="AF15" s="19"/>
      <c r="AG15" s="19"/>
      <c r="AH15" s="19"/>
      <c r="AI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row>
    <row r="16" spans="1:87" s="199" customFormat="1" ht="31.5" customHeight="1">
      <c r="B16" s="846"/>
      <c r="C16" s="846"/>
      <c r="D16" s="846"/>
      <c r="E16" s="847"/>
      <c r="F16" s="847"/>
      <c r="G16" s="847"/>
      <c r="H16" s="847"/>
      <c r="I16" s="847"/>
      <c r="J16" s="847"/>
      <c r="K16" s="847"/>
      <c r="L16" s="847"/>
      <c r="M16" s="847"/>
      <c r="AE16" s="28"/>
      <c r="AF16" s="19"/>
      <c r="AG16" s="19"/>
      <c r="AH16" s="19"/>
      <c r="AI16" s="19"/>
      <c r="AJ16" s="28"/>
      <c r="AK16" s="28"/>
      <c r="AL16" s="28"/>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row>
    <row r="17" spans="1:27" s="19" customFormat="1" ht="15" customHeight="1">
      <c r="A17" s="770" t="s">
        <v>2279</v>
      </c>
      <c r="B17" s="770"/>
      <c r="C17" s="769"/>
      <c r="D17" s="786"/>
      <c r="E17" s="786"/>
      <c r="F17" s="786"/>
      <c r="G17" s="786"/>
      <c r="H17" s="770"/>
      <c r="I17" s="770"/>
      <c r="J17" s="770"/>
      <c r="K17" s="203"/>
      <c r="L17" s="203"/>
      <c r="M17" s="203"/>
      <c r="N17" s="203"/>
      <c r="O17" s="203"/>
      <c r="P17" s="203"/>
      <c r="Q17" s="203"/>
      <c r="R17" s="203"/>
      <c r="S17" s="203"/>
    </row>
    <row r="18" spans="1:27" s="19" customFormat="1" ht="12" customHeight="1">
      <c r="A18" s="770"/>
      <c r="B18" s="770"/>
      <c r="C18" s="2392"/>
      <c r="D18" s="2393"/>
      <c r="E18" s="2393"/>
      <c r="F18" s="2393"/>
      <c r="G18" s="2393"/>
      <c r="H18" s="2393"/>
      <c r="I18" s="770"/>
      <c r="J18" s="770"/>
      <c r="K18" s="203"/>
      <c r="L18" s="203"/>
      <c r="M18" s="203"/>
      <c r="N18" s="203"/>
      <c r="O18" s="203"/>
      <c r="P18" s="203"/>
      <c r="Q18" s="203"/>
      <c r="R18" s="203"/>
      <c r="S18" s="203"/>
    </row>
    <row r="19" spans="1:27" s="19" customFormat="1" ht="18" customHeight="1">
      <c r="A19" s="20"/>
      <c r="B19" s="770" t="s">
        <v>1419</v>
      </c>
      <c r="C19" s="1784" t="s">
        <v>2280</v>
      </c>
      <c r="D19" s="2396"/>
      <c r="E19" s="2396"/>
      <c r="F19" s="2396"/>
      <c r="G19" s="2396"/>
      <c r="H19" s="2396"/>
      <c r="I19" s="2396"/>
      <c r="J19" s="2396"/>
      <c r="K19" s="2396"/>
      <c r="L19" s="2396"/>
      <c r="M19" s="2396"/>
      <c r="N19" s="2396"/>
      <c r="O19" s="2396"/>
    </row>
    <row r="20" spans="1:27" s="19" customFormat="1" ht="6.75" customHeight="1">
      <c r="A20" s="20"/>
      <c r="B20" s="20"/>
      <c r="C20" s="886"/>
      <c r="D20" s="761"/>
      <c r="E20" s="761"/>
      <c r="F20" s="761"/>
      <c r="G20" s="761"/>
      <c r="H20" s="761"/>
      <c r="I20" s="20"/>
      <c r="J20" s="20"/>
    </row>
    <row r="21" spans="1:27" s="19" customFormat="1" ht="40.5" customHeight="1">
      <c r="A21" s="20"/>
      <c r="B21" s="20"/>
      <c r="C21" s="848" t="s">
        <v>1859</v>
      </c>
      <c r="D21" s="1910" t="s">
        <v>2581</v>
      </c>
      <c r="E21" s="2397"/>
      <c r="F21" s="2397"/>
      <c r="G21" s="2397"/>
      <c r="H21" s="2397"/>
      <c r="I21" s="2397"/>
      <c r="J21" s="2397"/>
      <c r="K21" s="2397"/>
      <c r="L21" s="2397"/>
      <c r="M21" s="2397"/>
      <c r="N21" s="2397"/>
      <c r="O21" s="2397"/>
      <c r="P21" s="2397"/>
      <c r="Q21" s="2397"/>
      <c r="R21" s="2397"/>
      <c r="S21" s="2397"/>
      <c r="T21" s="2397"/>
      <c r="U21" s="2397"/>
      <c r="V21" s="2397"/>
      <c r="W21" s="2397"/>
      <c r="X21" s="2397"/>
      <c r="Y21" s="2397"/>
      <c r="Z21" s="2397"/>
      <c r="AA21" s="2397"/>
    </row>
    <row r="22" spans="1:27" s="19" customFormat="1" ht="4.5" customHeight="1">
      <c r="C22" s="20"/>
      <c r="D22" s="2395"/>
      <c r="E22" s="2395"/>
      <c r="F22" s="2395"/>
      <c r="G22" s="2395"/>
      <c r="H22" s="2395"/>
      <c r="I22" s="2395"/>
      <c r="J22" s="2395"/>
      <c r="K22" s="2395"/>
      <c r="L22" s="2395"/>
      <c r="M22" s="2395"/>
      <c r="N22" s="2395"/>
      <c r="O22" s="2395"/>
      <c r="P22" s="2395"/>
      <c r="Q22" s="2395"/>
      <c r="R22" s="2395"/>
      <c r="S22" s="2395"/>
      <c r="T22" s="2395"/>
      <c r="U22" s="2395"/>
      <c r="V22" s="2395"/>
      <c r="W22" s="2395"/>
      <c r="X22" s="2395"/>
      <c r="Y22" s="2395"/>
      <c r="Z22" s="2395"/>
      <c r="AA22" s="2395"/>
    </row>
    <row r="23" spans="1:27" s="19" customFormat="1" ht="45.75" customHeight="1">
      <c r="C23" s="20"/>
      <c r="D23" s="887" t="s">
        <v>1868</v>
      </c>
      <c r="E23" s="2394" t="s">
        <v>1387</v>
      </c>
      <c r="F23" s="2394"/>
      <c r="G23" s="2394"/>
      <c r="H23" s="2394"/>
      <c r="I23" s="2394"/>
      <c r="J23" s="2394"/>
      <c r="K23" s="2394"/>
      <c r="L23" s="2394"/>
      <c r="M23" s="2394"/>
      <c r="N23" s="2394"/>
      <c r="O23" s="2394"/>
      <c r="P23" s="2394"/>
      <c r="Q23" s="2394"/>
      <c r="R23" s="2394"/>
      <c r="S23" s="2394"/>
      <c r="T23" s="2394"/>
      <c r="U23" s="2394"/>
      <c r="V23" s="2394"/>
      <c r="W23" s="2394"/>
      <c r="X23" s="2394"/>
      <c r="Y23" s="2394"/>
      <c r="Z23" s="2394"/>
      <c r="AA23" s="2394"/>
    </row>
    <row r="24" spans="1:27" s="19" customFormat="1" ht="47.25" customHeight="1">
      <c r="C24" s="20"/>
      <c r="D24" s="887" t="s">
        <v>1868</v>
      </c>
      <c r="E24" s="2394" t="s">
        <v>2185</v>
      </c>
      <c r="F24" s="2394"/>
      <c r="G24" s="2394"/>
      <c r="H24" s="2394"/>
      <c r="I24" s="2394"/>
      <c r="J24" s="2394"/>
      <c r="K24" s="2394"/>
      <c r="L24" s="2394"/>
      <c r="M24" s="2394"/>
      <c r="N24" s="2394"/>
      <c r="O24" s="2394"/>
      <c r="P24" s="2394"/>
      <c r="Q24" s="2394"/>
      <c r="R24" s="2394"/>
      <c r="S24" s="2394"/>
      <c r="T24" s="2394"/>
      <c r="U24" s="2394"/>
      <c r="V24" s="2394"/>
      <c r="W24" s="2394"/>
      <c r="X24" s="2394"/>
      <c r="Y24" s="2394"/>
      <c r="Z24" s="2394"/>
      <c r="AA24" s="2394"/>
    </row>
    <row r="25" spans="1:27" s="19" customFormat="1" ht="9" customHeight="1">
      <c r="C25" s="20"/>
      <c r="D25" s="887"/>
      <c r="E25" s="787"/>
      <c r="F25" s="787"/>
      <c r="G25" s="787"/>
      <c r="H25" s="787"/>
      <c r="I25" s="787"/>
      <c r="J25" s="787"/>
      <c r="K25" s="787"/>
      <c r="L25" s="787"/>
      <c r="M25" s="787"/>
      <c r="N25" s="787"/>
      <c r="O25" s="787"/>
      <c r="P25" s="787"/>
      <c r="Q25" s="787"/>
      <c r="R25" s="787"/>
      <c r="S25" s="787"/>
      <c r="T25" s="787"/>
      <c r="U25" s="787"/>
      <c r="V25" s="787"/>
      <c r="W25" s="787"/>
      <c r="X25" s="787"/>
      <c r="Y25" s="787"/>
      <c r="Z25" s="787"/>
      <c r="AA25" s="787"/>
    </row>
    <row r="26" spans="1:27" s="19" customFormat="1" ht="48" customHeight="1">
      <c r="C26" s="20" t="s">
        <v>1867</v>
      </c>
      <c r="D26" s="1910" t="s">
        <v>1903</v>
      </c>
      <c r="E26" s="1910"/>
      <c r="F26" s="1910"/>
      <c r="G26" s="1910"/>
      <c r="H26" s="1910"/>
      <c r="I26" s="1910"/>
      <c r="J26" s="1910"/>
      <c r="K26" s="1910"/>
      <c r="L26" s="1910"/>
      <c r="M26" s="1910"/>
      <c r="N26" s="1910"/>
      <c r="O26" s="1910"/>
      <c r="P26" s="1910"/>
      <c r="Q26" s="1910"/>
      <c r="R26" s="1910"/>
      <c r="S26" s="1910"/>
      <c r="T26" s="1910"/>
      <c r="U26" s="1910"/>
      <c r="V26" s="1910"/>
      <c r="W26" s="1910"/>
      <c r="X26" s="1910"/>
      <c r="Y26" s="1910"/>
      <c r="Z26" s="1910"/>
      <c r="AA26" s="1910"/>
    </row>
    <row r="27" spans="1:27" s="19" customFormat="1" ht="34.5" customHeight="1">
      <c r="B27" s="601" t="s">
        <v>569</v>
      </c>
      <c r="C27" s="601" t="s">
        <v>1273</v>
      </c>
      <c r="D27" s="601"/>
      <c r="E27" s="770"/>
      <c r="F27" s="770"/>
      <c r="G27" s="770"/>
      <c r="H27" s="770"/>
      <c r="I27" s="770"/>
      <c r="J27" s="770"/>
      <c r="K27" s="770"/>
      <c r="L27" s="770"/>
      <c r="M27" s="770"/>
      <c r="N27" s="770"/>
      <c r="O27" s="770"/>
      <c r="P27" s="770"/>
      <c r="Q27" s="770"/>
      <c r="R27" s="770"/>
      <c r="S27" s="770"/>
      <c r="T27" s="770"/>
      <c r="U27" s="770"/>
      <c r="V27" s="770"/>
      <c r="W27" s="770"/>
      <c r="X27" s="770"/>
      <c r="Y27" s="770"/>
      <c r="Z27" s="770"/>
      <c r="AA27" s="770"/>
    </row>
    <row r="28" spans="1:27" s="19" customFormat="1" ht="27" customHeight="1">
      <c r="C28" s="888" t="s">
        <v>2318</v>
      </c>
      <c r="D28" s="889"/>
      <c r="E28" s="889"/>
      <c r="F28" s="889"/>
      <c r="G28" s="889"/>
      <c r="H28" s="889"/>
      <c r="I28" s="889"/>
      <c r="J28" s="889"/>
      <c r="K28" s="889"/>
      <c r="L28" s="889"/>
      <c r="M28" s="889"/>
      <c r="N28" s="889"/>
      <c r="O28" s="890"/>
      <c r="P28" s="21"/>
      <c r="Q28" s="21"/>
      <c r="R28" s="21"/>
    </row>
    <row r="29" spans="1:27" s="19" customFormat="1" ht="27" customHeight="1">
      <c r="C29" s="891" t="s">
        <v>2319</v>
      </c>
      <c r="D29" s="892"/>
      <c r="E29" s="892"/>
      <c r="F29" s="892"/>
      <c r="G29" s="892"/>
      <c r="H29" s="892"/>
      <c r="I29" s="892"/>
      <c r="J29" s="892"/>
      <c r="K29" s="892"/>
      <c r="L29" s="892"/>
      <c r="M29" s="892"/>
      <c r="N29" s="892"/>
      <c r="O29" s="883"/>
      <c r="P29" s="21"/>
      <c r="Q29" s="21"/>
      <c r="R29" s="21"/>
    </row>
    <row r="30" spans="1:27" s="19" customFormat="1" ht="18" customHeight="1">
      <c r="C30" s="20"/>
      <c r="D30" s="893"/>
      <c r="E30" s="774"/>
      <c r="F30" s="774"/>
      <c r="G30" s="774"/>
      <c r="H30" s="774"/>
      <c r="I30" s="774"/>
      <c r="J30" s="774"/>
      <c r="K30" s="774"/>
      <c r="L30" s="774"/>
      <c r="M30" s="774"/>
      <c r="N30" s="774"/>
      <c r="O30" s="774"/>
      <c r="P30" s="774"/>
      <c r="Q30" s="774"/>
      <c r="R30" s="774"/>
      <c r="S30" s="774"/>
      <c r="T30" s="774"/>
      <c r="U30" s="774"/>
      <c r="V30" s="774"/>
      <c r="W30" s="774"/>
      <c r="X30" s="774"/>
      <c r="Y30" s="774"/>
      <c r="Z30" s="774"/>
      <c r="AA30" s="774"/>
    </row>
    <row r="31" spans="1:27" s="19" customFormat="1" ht="18" customHeight="1">
      <c r="C31" s="20"/>
      <c r="D31" s="893"/>
      <c r="E31" s="774"/>
      <c r="F31" s="774"/>
      <c r="G31" s="774"/>
      <c r="H31" s="774"/>
      <c r="I31" s="774"/>
      <c r="J31" s="774"/>
      <c r="K31" s="774"/>
      <c r="L31" s="774"/>
      <c r="M31" s="774"/>
      <c r="N31" s="774"/>
      <c r="O31" s="774"/>
      <c r="P31" s="774"/>
      <c r="Q31" s="774"/>
      <c r="R31" s="774"/>
      <c r="S31" s="774"/>
      <c r="T31" s="774"/>
      <c r="U31" s="774"/>
      <c r="V31" s="774"/>
      <c r="W31" s="774"/>
      <c r="X31" s="774"/>
      <c r="Y31" s="774"/>
      <c r="Z31" s="774"/>
      <c r="AA31" s="774"/>
    </row>
    <row r="32" spans="1:27" s="19" customFormat="1" ht="18" customHeight="1">
      <c r="B32" s="856" t="s">
        <v>1097</v>
      </c>
      <c r="C32" s="20"/>
      <c r="D32" s="893"/>
      <c r="E32" s="774"/>
      <c r="F32" s="774"/>
      <c r="G32" s="774"/>
      <c r="H32" s="774"/>
      <c r="I32" s="774"/>
      <c r="J32" s="774"/>
      <c r="K32" s="774"/>
      <c r="L32" s="774"/>
      <c r="M32" s="774"/>
      <c r="N32" s="774"/>
      <c r="O32" s="774"/>
      <c r="P32" s="774"/>
      <c r="Q32" s="774"/>
      <c r="R32" s="774"/>
      <c r="S32" s="774"/>
      <c r="T32" s="774"/>
      <c r="U32" s="774"/>
      <c r="V32" s="774"/>
      <c r="W32" s="774"/>
      <c r="X32" s="774"/>
      <c r="Y32" s="774"/>
      <c r="Z32" s="774"/>
      <c r="AA32" s="774"/>
    </row>
    <row r="33" spans="1:36" s="19" customFormat="1" ht="36" customHeight="1">
      <c r="B33" s="1766"/>
      <c r="C33" s="1767"/>
      <c r="D33" s="1767"/>
      <c r="E33" s="1767"/>
      <c r="F33" s="1767"/>
      <c r="G33" s="1767"/>
      <c r="H33" s="1767"/>
      <c r="I33" s="1767"/>
      <c r="J33" s="1767"/>
      <c r="K33" s="1767"/>
      <c r="L33" s="1767"/>
      <c r="M33" s="1767"/>
      <c r="N33" s="1767"/>
      <c r="O33" s="1767"/>
      <c r="P33" s="1767"/>
      <c r="Q33" s="1767"/>
      <c r="R33" s="1767"/>
      <c r="S33" s="1767"/>
      <c r="T33" s="1767"/>
      <c r="U33" s="1767"/>
      <c r="V33" s="1767"/>
      <c r="W33" s="1767"/>
      <c r="X33" s="1767"/>
      <c r="Y33" s="1767"/>
      <c r="Z33" s="1767"/>
      <c r="AA33" s="1768"/>
    </row>
    <row r="34" spans="1:36" s="19" customFormat="1" ht="36" customHeight="1">
      <c r="B34" s="1769"/>
      <c r="C34" s="1770"/>
      <c r="D34" s="1770"/>
      <c r="E34" s="1770"/>
      <c r="F34" s="1770"/>
      <c r="G34" s="1770"/>
      <c r="H34" s="1770"/>
      <c r="I34" s="1770"/>
      <c r="J34" s="1770"/>
      <c r="K34" s="1770"/>
      <c r="L34" s="1770"/>
      <c r="M34" s="1770"/>
      <c r="N34" s="1770"/>
      <c r="O34" s="1770"/>
      <c r="P34" s="1770"/>
      <c r="Q34" s="1770"/>
      <c r="R34" s="1770"/>
      <c r="S34" s="1770"/>
      <c r="T34" s="1770"/>
      <c r="U34" s="1770"/>
      <c r="V34" s="1770"/>
      <c r="W34" s="1770"/>
      <c r="X34" s="1770"/>
      <c r="Y34" s="1770"/>
      <c r="Z34" s="1770"/>
      <c r="AA34" s="1771"/>
    </row>
    <row r="35" spans="1:36" s="19" customFormat="1" ht="36" customHeight="1">
      <c r="B35" s="1769"/>
      <c r="C35" s="1770"/>
      <c r="D35" s="1770"/>
      <c r="E35" s="1770"/>
      <c r="F35" s="1770"/>
      <c r="G35" s="1770"/>
      <c r="H35" s="1770"/>
      <c r="I35" s="1770"/>
      <c r="J35" s="1770"/>
      <c r="K35" s="1770"/>
      <c r="L35" s="1770"/>
      <c r="M35" s="1770"/>
      <c r="N35" s="1770"/>
      <c r="O35" s="1770"/>
      <c r="P35" s="1770"/>
      <c r="Q35" s="1770"/>
      <c r="R35" s="1770"/>
      <c r="S35" s="1770"/>
      <c r="T35" s="1770"/>
      <c r="U35" s="1770"/>
      <c r="V35" s="1770"/>
      <c r="W35" s="1770"/>
      <c r="X35" s="1770"/>
      <c r="Y35" s="1770"/>
      <c r="Z35" s="1770"/>
      <c r="AA35" s="1771"/>
    </row>
    <row r="36" spans="1:36" s="19" customFormat="1" ht="36" customHeight="1">
      <c r="B36" s="1769"/>
      <c r="C36" s="1770"/>
      <c r="D36" s="1770"/>
      <c r="E36" s="1770"/>
      <c r="F36" s="1770"/>
      <c r="G36" s="1770"/>
      <c r="H36" s="1770"/>
      <c r="I36" s="1770"/>
      <c r="J36" s="1770"/>
      <c r="K36" s="1770"/>
      <c r="L36" s="1770"/>
      <c r="M36" s="1770"/>
      <c r="N36" s="1770"/>
      <c r="O36" s="1770"/>
      <c r="P36" s="1770"/>
      <c r="Q36" s="1770"/>
      <c r="R36" s="1770"/>
      <c r="S36" s="1770"/>
      <c r="T36" s="1770"/>
      <c r="U36" s="1770"/>
      <c r="V36" s="1770"/>
      <c r="W36" s="1770"/>
      <c r="X36" s="1770"/>
      <c r="Y36" s="1770"/>
      <c r="Z36" s="1770"/>
      <c r="AA36" s="1771"/>
      <c r="AD36" s="894">
        <f>SUM(P45:S64)</f>
        <v>0</v>
      </c>
    </row>
    <row r="37" spans="1:36" s="19" customFormat="1" ht="36" customHeight="1">
      <c r="B37" s="1772"/>
      <c r="C37" s="1773"/>
      <c r="D37" s="1773"/>
      <c r="E37" s="1773"/>
      <c r="F37" s="1773"/>
      <c r="G37" s="1773"/>
      <c r="H37" s="1773"/>
      <c r="I37" s="1773"/>
      <c r="J37" s="1773"/>
      <c r="K37" s="1773"/>
      <c r="L37" s="1773"/>
      <c r="M37" s="1773"/>
      <c r="N37" s="1773"/>
      <c r="O37" s="1773"/>
      <c r="P37" s="1773"/>
      <c r="Q37" s="1773"/>
      <c r="R37" s="1773"/>
      <c r="S37" s="1773"/>
      <c r="T37" s="1773"/>
      <c r="U37" s="1773"/>
      <c r="V37" s="1773"/>
      <c r="W37" s="1773"/>
      <c r="X37" s="1773"/>
      <c r="Y37" s="1773"/>
      <c r="Z37" s="1773"/>
      <c r="AA37" s="1774"/>
    </row>
    <row r="38" spans="1:36" s="19" customFormat="1" ht="17.25" customHeight="1">
      <c r="C38" s="20"/>
      <c r="D38" s="893"/>
      <c r="E38" s="774"/>
      <c r="F38" s="774"/>
      <c r="G38" s="774"/>
      <c r="H38" s="774"/>
      <c r="I38" s="774"/>
      <c r="J38" s="774"/>
      <c r="K38" s="774"/>
      <c r="L38" s="774"/>
      <c r="M38" s="774"/>
      <c r="N38" s="774"/>
      <c r="O38" s="774"/>
      <c r="P38" s="774"/>
      <c r="Q38" s="774"/>
      <c r="R38" s="774"/>
      <c r="S38" s="774"/>
      <c r="T38" s="774"/>
      <c r="U38" s="774"/>
      <c r="V38" s="774"/>
      <c r="W38" s="774"/>
      <c r="X38" s="774"/>
      <c r="Y38" s="774"/>
      <c r="Z38" s="774"/>
      <c r="AA38" s="774"/>
      <c r="AB38" s="503" t="str">
        <f xml:space="preserve"> IF(SUM(P45:S64)&gt;0.3,"Wpisano zbyt dużo. Powyżej 0,30 ha nie będzie płatności.","")</f>
        <v/>
      </c>
      <c r="AC38" s="503"/>
      <c r="AD38" s="503"/>
      <c r="AE38" s="503"/>
      <c r="AF38" s="503"/>
      <c r="AG38" s="503"/>
      <c r="AH38" s="503"/>
      <c r="AI38" s="503"/>
    </row>
    <row r="39" spans="1:36" s="19" customFormat="1" ht="19.5" customHeight="1">
      <c r="C39" s="20"/>
      <c r="D39" s="893"/>
      <c r="E39" s="774"/>
      <c r="F39" s="774"/>
      <c r="G39" s="774"/>
      <c r="H39" s="774"/>
      <c r="I39" s="774"/>
      <c r="J39" s="774"/>
      <c r="K39" s="774"/>
      <c r="L39" s="774"/>
      <c r="M39" s="774"/>
      <c r="N39" s="774"/>
      <c r="O39" s="774"/>
      <c r="P39" s="774"/>
      <c r="Q39" s="774"/>
      <c r="R39" s="774"/>
      <c r="S39" s="774"/>
      <c r="T39" s="774"/>
      <c r="U39" s="774"/>
      <c r="V39" s="774"/>
      <c r="W39" s="774"/>
      <c r="X39" s="774"/>
      <c r="Y39" s="774"/>
      <c r="Z39" s="774"/>
      <c r="AA39" s="774"/>
      <c r="AD39" s="1846" t="s">
        <v>670</v>
      </c>
      <c r="AE39" s="1846"/>
      <c r="AF39" s="1846"/>
      <c r="AG39" s="1846"/>
      <c r="AH39" s="1846"/>
      <c r="AI39" s="1846"/>
    </row>
    <row r="40" spans="1:36" s="19" customFormat="1" ht="11.25" customHeight="1">
      <c r="C40" s="20"/>
      <c r="D40" s="893"/>
      <c r="E40" s="774"/>
      <c r="F40" s="774"/>
      <c r="G40" s="774"/>
      <c r="H40" s="774"/>
      <c r="I40" s="774"/>
      <c r="J40" s="774"/>
      <c r="K40" s="774"/>
      <c r="L40" s="774"/>
      <c r="M40" s="774"/>
      <c r="N40" s="774"/>
      <c r="O40" s="774"/>
      <c r="P40" s="774"/>
      <c r="Q40" s="774"/>
      <c r="R40" s="774"/>
      <c r="S40" s="774"/>
      <c r="T40" s="774"/>
      <c r="U40" s="774"/>
      <c r="V40" s="774"/>
      <c r="W40" s="774"/>
      <c r="X40" s="774"/>
      <c r="Y40" s="774"/>
      <c r="Z40" s="774"/>
      <c r="AA40" s="774"/>
      <c r="AD40" s="1846"/>
      <c r="AE40" s="1846"/>
      <c r="AF40" s="1846"/>
      <c r="AG40" s="1846"/>
      <c r="AH40" s="1846"/>
      <c r="AI40" s="1846"/>
    </row>
    <row r="41" spans="1:36" s="19" customFormat="1" ht="12" customHeight="1">
      <c r="C41" s="20"/>
      <c r="D41" s="893"/>
      <c r="E41" s="774"/>
      <c r="F41" s="774"/>
      <c r="G41" s="774"/>
      <c r="H41" s="774"/>
      <c r="I41" s="774"/>
      <c r="J41" s="774"/>
      <c r="K41" s="774"/>
      <c r="L41" s="774"/>
      <c r="M41" s="774"/>
      <c r="N41" s="774"/>
      <c r="O41" s="774"/>
      <c r="P41" s="774"/>
      <c r="Q41" s="774"/>
      <c r="R41" s="774"/>
      <c r="S41" s="774"/>
      <c r="T41" s="774"/>
      <c r="U41" s="774"/>
      <c r="V41" s="774"/>
      <c r="W41" s="774"/>
      <c r="X41" s="774"/>
      <c r="Y41" s="774"/>
      <c r="Z41" s="774"/>
      <c r="AA41" s="774"/>
      <c r="AD41" s="943"/>
      <c r="AE41" s="942"/>
      <c r="AF41" s="942"/>
      <c r="AG41" s="942"/>
      <c r="AH41" s="942"/>
      <c r="AI41" s="946"/>
    </row>
    <row r="42" spans="1:36" s="19" customFormat="1" ht="16.5" customHeight="1">
      <c r="B42" s="203" t="s">
        <v>1983</v>
      </c>
      <c r="C42" s="2396" t="s">
        <v>1148</v>
      </c>
      <c r="D42" s="2396"/>
      <c r="E42" s="2396"/>
      <c r="F42" s="2396"/>
      <c r="G42" s="2396"/>
      <c r="H42" s="2396"/>
      <c r="I42" s="2396"/>
      <c r="J42" s="2396"/>
      <c r="K42" s="2396"/>
      <c r="L42" s="2396"/>
      <c r="M42" s="2396"/>
      <c r="N42" s="2396"/>
      <c r="O42" s="2396"/>
      <c r="P42" s="2396"/>
      <c r="Q42" s="2396"/>
      <c r="R42" s="2396"/>
      <c r="S42" s="2396"/>
      <c r="T42" s="2396"/>
      <c r="U42" s="2396"/>
      <c r="V42" s="2396"/>
      <c r="W42" s="2396"/>
      <c r="X42" s="2396"/>
      <c r="Y42" s="2396"/>
      <c r="Z42" s="2396"/>
      <c r="AA42" s="2396"/>
      <c r="AD42" s="944"/>
      <c r="AE42" s="939"/>
      <c r="AF42" s="939"/>
      <c r="AG42" s="939"/>
      <c r="AH42" s="939"/>
      <c r="AI42" s="947"/>
    </row>
    <row r="43" spans="1:36" ht="6.75" customHeight="1">
      <c r="AB43" s="19"/>
      <c r="AC43" s="19"/>
      <c r="AD43" s="944"/>
      <c r="AE43" s="939"/>
      <c r="AF43" s="939"/>
      <c r="AG43" s="939"/>
      <c r="AH43" s="939"/>
      <c r="AI43" s="947"/>
      <c r="AJ43" s="19"/>
    </row>
    <row r="44" spans="1:36" s="19" customFormat="1" ht="49.5" customHeight="1">
      <c r="A44" s="2398" t="s">
        <v>653</v>
      </c>
      <c r="B44" s="2398"/>
      <c r="C44" s="2398" t="s">
        <v>1149</v>
      </c>
      <c r="D44" s="2398"/>
      <c r="E44" s="2398"/>
      <c r="F44" s="2398"/>
      <c r="G44" s="2398"/>
      <c r="H44" s="1855" t="s">
        <v>77</v>
      </c>
      <c r="I44" s="1855"/>
      <c r="J44" s="1855"/>
      <c r="K44" s="1855"/>
      <c r="L44" s="1855"/>
      <c r="M44" s="1855" t="s">
        <v>1150</v>
      </c>
      <c r="N44" s="1855"/>
      <c r="O44" s="1855"/>
      <c r="P44" s="1855" t="s">
        <v>615</v>
      </c>
      <c r="Q44" s="1855"/>
      <c r="R44" s="1855"/>
      <c r="S44" s="1855"/>
      <c r="T44" s="2261" t="s">
        <v>1151</v>
      </c>
      <c r="U44" s="2262"/>
      <c r="V44" s="2262"/>
      <c r="W44" s="2262"/>
      <c r="X44" s="2262"/>
      <c r="Y44" s="2262"/>
      <c r="Z44" s="2262"/>
      <c r="AA44" s="2263"/>
      <c r="AD44" s="944"/>
      <c r="AE44" s="939"/>
      <c r="AF44" s="939"/>
      <c r="AG44" s="939"/>
      <c r="AH44" s="939"/>
      <c r="AI44" s="947"/>
    </row>
    <row r="45" spans="1:36" s="19" customFormat="1" ht="27.75" customHeight="1">
      <c r="A45" s="2389">
        <f>'Og s1'!K8</f>
        <v>2016</v>
      </c>
      <c r="B45" s="2389"/>
      <c r="C45" s="2388"/>
      <c r="D45" s="2388"/>
      <c r="E45" s="2388"/>
      <c r="F45" s="2388"/>
      <c r="G45" s="2388"/>
      <c r="H45" s="2388"/>
      <c r="I45" s="2388"/>
      <c r="J45" s="2388"/>
      <c r="K45" s="2388"/>
      <c r="L45" s="2388"/>
      <c r="M45" s="2391"/>
      <c r="N45" s="2391"/>
      <c r="O45" s="2391"/>
      <c r="P45" s="2390"/>
      <c r="Q45" s="2390"/>
      <c r="R45" s="2390"/>
      <c r="S45" s="2390"/>
      <c r="T45" s="2388"/>
      <c r="U45" s="2388"/>
      <c r="V45" s="2388"/>
      <c r="W45" s="2388"/>
      <c r="X45" s="2388"/>
      <c r="Y45" s="2388"/>
      <c r="Z45" s="2388"/>
      <c r="AA45" s="2388"/>
      <c r="AD45" s="944"/>
      <c r="AE45" s="940"/>
      <c r="AF45" s="940"/>
      <c r="AG45" s="940"/>
      <c r="AH45" s="939"/>
      <c r="AI45" s="947"/>
    </row>
    <row r="46" spans="1:36" s="19" customFormat="1" ht="27.75" customHeight="1">
      <c r="A46" s="2389"/>
      <c r="B46" s="2389"/>
      <c r="C46" s="2388"/>
      <c r="D46" s="2388"/>
      <c r="E46" s="2388"/>
      <c r="F46" s="2388"/>
      <c r="G46" s="2388"/>
      <c r="H46" s="2388"/>
      <c r="I46" s="2388"/>
      <c r="J46" s="2388"/>
      <c r="K46" s="2388"/>
      <c r="L46" s="2388"/>
      <c r="M46" s="2391"/>
      <c r="N46" s="2391"/>
      <c r="O46" s="2391"/>
      <c r="P46" s="2390"/>
      <c r="Q46" s="2390"/>
      <c r="R46" s="2390"/>
      <c r="S46" s="2390"/>
      <c r="T46" s="2388"/>
      <c r="U46" s="2388"/>
      <c r="V46" s="2388"/>
      <c r="W46" s="2388"/>
      <c r="X46" s="2388"/>
      <c r="Y46" s="2388"/>
      <c r="Z46" s="2388"/>
      <c r="AA46" s="2388"/>
      <c r="AD46" s="944"/>
      <c r="AE46" s="939"/>
      <c r="AF46" s="939"/>
      <c r="AG46" s="939"/>
      <c r="AH46" s="939"/>
      <c r="AI46" s="947"/>
    </row>
    <row r="47" spans="1:36" s="19" customFormat="1" ht="27.75" customHeight="1">
      <c r="A47" s="2389"/>
      <c r="B47" s="2389"/>
      <c r="C47" s="2388"/>
      <c r="D47" s="2388"/>
      <c r="E47" s="2388"/>
      <c r="F47" s="2388"/>
      <c r="G47" s="2388"/>
      <c r="H47" s="2388"/>
      <c r="I47" s="2388"/>
      <c r="J47" s="2388"/>
      <c r="K47" s="2388"/>
      <c r="L47" s="2388"/>
      <c r="M47" s="2391"/>
      <c r="N47" s="2391"/>
      <c r="O47" s="2391"/>
      <c r="P47" s="2390"/>
      <c r="Q47" s="2390"/>
      <c r="R47" s="2390"/>
      <c r="S47" s="2390"/>
      <c r="T47" s="2388"/>
      <c r="U47" s="2388"/>
      <c r="V47" s="2388"/>
      <c r="W47" s="2388"/>
      <c r="X47" s="2388"/>
      <c r="Y47" s="2388"/>
      <c r="Z47" s="2388"/>
      <c r="AA47" s="2388"/>
      <c r="AD47" s="944"/>
      <c r="AE47" s="939"/>
      <c r="AF47" s="939"/>
      <c r="AG47" s="939"/>
      <c r="AH47" s="939"/>
      <c r="AI47" s="947"/>
    </row>
    <row r="48" spans="1:36" s="19" customFormat="1" ht="27.75" customHeight="1">
      <c r="A48" s="2389"/>
      <c r="B48" s="2389"/>
      <c r="C48" s="2388"/>
      <c r="D48" s="2388"/>
      <c r="E48" s="2388"/>
      <c r="F48" s="2388"/>
      <c r="G48" s="2388"/>
      <c r="H48" s="2388"/>
      <c r="I48" s="2388"/>
      <c r="J48" s="2388"/>
      <c r="K48" s="2388"/>
      <c r="L48" s="2388"/>
      <c r="M48" s="2391"/>
      <c r="N48" s="2391"/>
      <c r="O48" s="2391"/>
      <c r="P48" s="2390"/>
      <c r="Q48" s="2390"/>
      <c r="R48" s="2390"/>
      <c r="S48" s="2390"/>
      <c r="T48" s="2388"/>
      <c r="U48" s="2388"/>
      <c r="V48" s="2388"/>
      <c r="W48" s="2388"/>
      <c r="X48" s="2388"/>
      <c r="Y48" s="2388"/>
      <c r="Z48" s="2388"/>
      <c r="AA48" s="2388"/>
      <c r="AD48" s="944"/>
      <c r="AE48" s="939"/>
      <c r="AF48" s="939"/>
      <c r="AG48" s="939"/>
      <c r="AH48" s="939"/>
      <c r="AI48" s="947"/>
    </row>
    <row r="49" spans="1:35" s="19" customFormat="1" ht="27.75" customHeight="1">
      <c r="A49" s="2389"/>
      <c r="B49" s="2389"/>
      <c r="C49" s="2388"/>
      <c r="D49" s="2388"/>
      <c r="E49" s="2388"/>
      <c r="F49" s="2388"/>
      <c r="G49" s="2388"/>
      <c r="H49" s="2388"/>
      <c r="I49" s="2388"/>
      <c r="J49" s="2388"/>
      <c r="K49" s="2388"/>
      <c r="L49" s="2388"/>
      <c r="M49" s="2391"/>
      <c r="N49" s="2391"/>
      <c r="O49" s="2391"/>
      <c r="P49" s="2390"/>
      <c r="Q49" s="2390"/>
      <c r="R49" s="2390"/>
      <c r="S49" s="2390"/>
      <c r="T49" s="2388"/>
      <c r="U49" s="2388"/>
      <c r="V49" s="2388"/>
      <c r="W49" s="2388"/>
      <c r="X49" s="2388"/>
      <c r="Y49" s="2388"/>
      <c r="Z49" s="2388"/>
      <c r="AA49" s="2388"/>
      <c r="AD49" s="944"/>
      <c r="AE49" s="939"/>
      <c r="AF49" s="939"/>
      <c r="AG49" s="939"/>
      <c r="AH49" s="939"/>
      <c r="AI49" s="947"/>
    </row>
    <row r="50" spans="1:35" s="19" customFormat="1" ht="27.75" customHeight="1">
      <c r="A50" s="2389"/>
      <c r="B50" s="2389"/>
      <c r="C50" s="2388"/>
      <c r="D50" s="2388"/>
      <c r="E50" s="2388"/>
      <c r="F50" s="2388"/>
      <c r="G50" s="2388"/>
      <c r="H50" s="2388"/>
      <c r="I50" s="2388"/>
      <c r="J50" s="2388"/>
      <c r="K50" s="2388"/>
      <c r="L50" s="2388"/>
      <c r="M50" s="2391"/>
      <c r="N50" s="2391"/>
      <c r="O50" s="2391"/>
      <c r="P50" s="2390"/>
      <c r="Q50" s="2390"/>
      <c r="R50" s="2390"/>
      <c r="S50" s="2390"/>
      <c r="T50" s="2388"/>
      <c r="U50" s="2388"/>
      <c r="V50" s="2388"/>
      <c r="W50" s="2388"/>
      <c r="X50" s="2388"/>
      <c r="Y50" s="2388"/>
      <c r="Z50" s="2388"/>
      <c r="AA50" s="2388"/>
      <c r="AD50" s="944"/>
      <c r="AE50" s="939"/>
      <c r="AF50" s="939"/>
      <c r="AG50" s="939"/>
      <c r="AH50" s="939"/>
      <c r="AI50" s="947"/>
    </row>
    <row r="51" spans="1:35" s="19" customFormat="1" ht="27.75" customHeight="1">
      <c r="A51" s="2389"/>
      <c r="B51" s="2389"/>
      <c r="C51" s="2388"/>
      <c r="D51" s="2388"/>
      <c r="E51" s="2388"/>
      <c r="F51" s="2388"/>
      <c r="G51" s="2388"/>
      <c r="H51" s="2388"/>
      <c r="I51" s="2388"/>
      <c r="J51" s="2388"/>
      <c r="K51" s="2388"/>
      <c r="L51" s="2388"/>
      <c r="M51" s="2391"/>
      <c r="N51" s="2391"/>
      <c r="O51" s="2391"/>
      <c r="P51" s="2390"/>
      <c r="Q51" s="2390"/>
      <c r="R51" s="2390"/>
      <c r="S51" s="2390"/>
      <c r="T51" s="2388"/>
      <c r="U51" s="2388"/>
      <c r="V51" s="2388"/>
      <c r="W51" s="2388"/>
      <c r="X51" s="2388"/>
      <c r="Y51" s="2388"/>
      <c r="Z51" s="2388"/>
      <c r="AA51" s="2388"/>
      <c r="AD51" s="944"/>
      <c r="AE51" s="939"/>
      <c r="AF51" s="939"/>
      <c r="AG51" s="939"/>
      <c r="AH51" s="939"/>
      <c r="AI51" s="947"/>
    </row>
    <row r="52" spans="1:35" s="19" customFormat="1" ht="27.75" customHeight="1">
      <c r="A52" s="2389"/>
      <c r="B52" s="2389"/>
      <c r="C52" s="2388"/>
      <c r="D52" s="2388"/>
      <c r="E52" s="2388"/>
      <c r="F52" s="2388"/>
      <c r="G52" s="2388"/>
      <c r="H52" s="2388"/>
      <c r="I52" s="2388"/>
      <c r="J52" s="2388"/>
      <c r="K52" s="2388"/>
      <c r="L52" s="2388"/>
      <c r="M52" s="2391"/>
      <c r="N52" s="2391"/>
      <c r="O52" s="2391"/>
      <c r="P52" s="2390"/>
      <c r="Q52" s="2390"/>
      <c r="R52" s="2390"/>
      <c r="S52" s="2390"/>
      <c r="T52" s="2388"/>
      <c r="U52" s="2388"/>
      <c r="V52" s="2388"/>
      <c r="W52" s="2388"/>
      <c r="X52" s="2388"/>
      <c r="Y52" s="2388"/>
      <c r="Z52" s="2388"/>
      <c r="AA52" s="2388"/>
      <c r="AD52" s="944"/>
      <c r="AE52" s="939"/>
      <c r="AF52" s="939"/>
      <c r="AG52" s="939"/>
      <c r="AH52" s="939"/>
      <c r="AI52" s="947"/>
    </row>
    <row r="53" spans="1:35" s="19" customFormat="1" ht="27.75" customHeight="1">
      <c r="A53" s="2389"/>
      <c r="B53" s="2389"/>
      <c r="C53" s="2388"/>
      <c r="D53" s="2388"/>
      <c r="E53" s="2388"/>
      <c r="F53" s="2388"/>
      <c r="G53" s="2388"/>
      <c r="H53" s="2388"/>
      <c r="I53" s="2388"/>
      <c r="J53" s="2388"/>
      <c r="K53" s="2388"/>
      <c r="L53" s="2388"/>
      <c r="M53" s="2391"/>
      <c r="N53" s="2391"/>
      <c r="O53" s="2391"/>
      <c r="P53" s="2390"/>
      <c r="Q53" s="2390"/>
      <c r="R53" s="2390"/>
      <c r="S53" s="2390"/>
      <c r="T53" s="2388"/>
      <c r="U53" s="2388"/>
      <c r="V53" s="2388"/>
      <c r="W53" s="2388"/>
      <c r="X53" s="2388"/>
      <c r="Y53" s="2388"/>
      <c r="Z53" s="2388"/>
      <c r="AA53" s="2388"/>
      <c r="AD53" s="944"/>
      <c r="AE53" s="939"/>
      <c r="AF53" s="939"/>
      <c r="AG53" s="939"/>
      <c r="AH53" s="939"/>
      <c r="AI53" s="947"/>
    </row>
    <row r="54" spans="1:35" s="19" customFormat="1" ht="27.75" customHeight="1">
      <c r="A54" s="2389"/>
      <c r="B54" s="2389"/>
      <c r="C54" s="2388"/>
      <c r="D54" s="2388"/>
      <c r="E54" s="2388"/>
      <c r="F54" s="2388"/>
      <c r="G54" s="2388"/>
      <c r="H54" s="2388"/>
      <c r="I54" s="2388"/>
      <c r="J54" s="2388"/>
      <c r="K54" s="2388"/>
      <c r="L54" s="2388"/>
      <c r="M54" s="2391"/>
      <c r="N54" s="2391"/>
      <c r="O54" s="2391"/>
      <c r="P54" s="2390"/>
      <c r="Q54" s="2390"/>
      <c r="R54" s="2390"/>
      <c r="S54" s="2390"/>
      <c r="T54" s="2388"/>
      <c r="U54" s="2388"/>
      <c r="V54" s="2388"/>
      <c r="W54" s="2388"/>
      <c r="X54" s="2388"/>
      <c r="Y54" s="2388"/>
      <c r="Z54" s="2388"/>
      <c r="AA54" s="2388"/>
      <c r="AD54" s="944"/>
      <c r="AE54" s="939"/>
      <c r="AF54" s="939"/>
      <c r="AG54" s="939"/>
      <c r="AH54" s="939"/>
      <c r="AI54" s="947"/>
    </row>
    <row r="55" spans="1:35" s="19" customFormat="1" ht="27.75" customHeight="1">
      <c r="A55" s="2389"/>
      <c r="B55" s="2389"/>
      <c r="C55" s="2388"/>
      <c r="D55" s="2388"/>
      <c r="E55" s="2388"/>
      <c r="F55" s="2388"/>
      <c r="G55" s="2388"/>
      <c r="H55" s="2388"/>
      <c r="I55" s="2388"/>
      <c r="J55" s="2388"/>
      <c r="K55" s="2388"/>
      <c r="L55" s="2388"/>
      <c r="M55" s="2391"/>
      <c r="N55" s="2391"/>
      <c r="O55" s="2391"/>
      <c r="P55" s="2390"/>
      <c r="Q55" s="2390"/>
      <c r="R55" s="2390"/>
      <c r="S55" s="2390"/>
      <c r="T55" s="2388"/>
      <c r="U55" s="2388"/>
      <c r="V55" s="2388"/>
      <c r="W55" s="2388"/>
      <c r="X55" s="2388"/>
      <c r="Y55" s="2388"/>
      <c r="Z55" s="2388"/>
      <c r="AA55" s="2388"/>
      <c r="AD55" s="944"/>
      <c r="AE55" s="939"/>
      <c r="AF55" s="939"/>
      <c r="AG55" s="939"/>
      <c r="AH55" s="939"/>
      <c r="AI55" s="947"/>
    </row>
    <row r="56" spans="1:35" s="19" customFormat="1" ht="27.75" customHeight="1">
      <c r="A56" s="2389"/>
      <c r="B56" s="2389"/>
      <c r="C56" s="2388"/>
      <c r="D56" s="2388"/>
      <c r="E56" s="2388"/>
      <c r="F56" s="2388"/>
      <c r="G56" s="2388"/>
      <c r="H56" s="2388"/>
      <c r="I56" s="2388"/>
      <c r="J56" s="2388"/>
      <c r="K56" s="2388"/>
      <c r="L56" s="2388"/>
      <c r="M56" s="2391"/>
      <c r="N56" s="2391"/>
      <c r="O56" s="2391"/>
      <c r="P56" s="2390"/>
      <c r="Q56" s="2390"/>
      <c r="R56" s="2390"/>
      <c r="S56" s="2390"/>
      <c r="T56" s="2388"/>
      <c r="U56" s="2388"/>
      <c r="V56" s="2388"/>
      <c r="W56" s="2388"/>
      <c r="X56" s="2388"/>
      <c r="Y56" s="2388"/>
      <c r="Z56" s="2388"/>
      <c r="AA56" s="2388"/>
      <c r="AD56" s="944"/>
      <c r="AE56" s="939"/>
      <c r="AF56" s="939"/>
      <c r="AG56" s="939"/>
      <c r="AH56" s="939"/>
      <c r="AI56" s="947"/>
    </row>
    <row r="57" spans="1:35" s="19" customFormat="1" ht="27.75" customHeight="1">
      <c r="A57" s="2389"/>
      <c r="B57" s="2389"/>
      <c r="C57" s="2388"/>
      <c r="D57" s="2388"/>
      <c r="E57" s="2388"/>
      <c r="F57" s="2388"/>
      <c r="G57" s="2388"/>
      <c r="H57" s="2388"/>
      <c r="I57" s="2388"/>
      <c r="J57" s="2388"/>
      <c r="K57" s="2388"/>
      <c r="L57" s="2388"/>
      <c r="M57" s="2391"/>
      <c r="N57" s="2391"/>
      <c r="O57" s="2391"/>
      <c r="P57" s="2390"/>
      <c r="Q57" s="2390"/>
      <c r="R57" s="2390"/>
      <c r="S57" s="2390"/>
      <c r="T57" s="2388"/>
      <c r="U57" s="2388"/>
      <c r="V57" s="2388"/>
      <c r="W57" s="2388"/>
      <c r="X57" s="2388"/>
      <c r="Y57" s="2388"/>
      <c r="Z57" s="2388"/>
      <c r="AA57" s="2388"/>
      <c r="AD57" s="944"/>
      <c r="AE57" s="939"/>
      <c r="AF57" s="939"/>
      <c r="AG57" s="939"/>
      <c r="AH57" s="939"/>
      <c r="AI57" s="947"/>
    </row>
    <row r="58" spans="1:35" s="19" customFormat="1" ht="27.75" customHeight="1">
      <c r="A58" s="2389"/>
      <c r="B58" s="2389"/>
      <c r="C58" s="2388"/>
      <c r="D58" s="2388"/>
      <c r="E58" s="2388"/>
      <c r="F58" s="2388"/>
      <c r="G58" s="2388"/>
      <c r="H58" s="2388"/>
      <c r="I58" s="2388"/>
      <c r="J58" s="2388"/>
      <c r="K58" s="2388"/>
      <c r="L58" s="2388"/>
      <c r="M58" s="2391"/>
      <c r="N58" s="2391"/>
      <c r="O58" s="2391"/>
      <c r="P58" s="2390"/>
      <c r="Q58" s="2390"/>
      <c r="R58" s="2390"/>
      <c r="S58" s="2390"/>
      <c r="T58" s="2388"/>
      <c r="U58" s="2388"/>
      <c r="V58" s="2388"/>
      <c r="W58" s="2388"/>
      <c r="X58" s="2388"/>
      <c r="Y58" s="2388"/>
      <c r="Z58" s="2388"/>
      <c r="AA58" s="2388"/>
      <c r="AD58" s="944"/>
      <c r="AE58" s="939"/>
      <c r="AF58" s="939"/>
      <c r="AG58" s="939"/>
      <c r="AH58" s="939"/>
      <c r="AI58" s="947"/>
    </row>
    <row r="59" spans="1:35" s="19" customFormat="1" ht="27.75" customHeight="1">
      <c r="A59" s="2389"/>
      <c r="B59" s="2389"/>
      <c r="C59" s="2388"/>
      <c r="D59" s="2388"/>
      <c r="E59" s="2388"/>
      <c r="F59" s="2388"/>
      <c r="G59" s="2388"/>
      <c r="H59" s="2388"/>
      <c r="I59" s="2388"/>
      <c r="J59" s="2388"/>
      <c r="K59" s="2388"/>
      <c r="L59" s="2388"/>
      <c r="M59" s="2391"/>
      <c r="N59" s="2391"/>
      <c r="O59" s="2391"/>
      <c r="P59" s="2390"/>
      <c r="Q59" s="2390"/>
      <c r="R59" s="2390"/>
      <c r="S59" s="2390"/>
      <c r="T59" s="2388"/>
      <c r="U59" s="2388"/>
      <c r="V59" s="2388"/>
      <c r="W59" s="2388"/>
      <c r="X59" s="2388"/>
      <c r="Y59" s="2388"/>
      <c r="Z59" s="2388"/>
      <c r="AA59" s="2388"/>
      <c r="AD59" s="944"/>
      <c r="AE59" s="939"/>
      <c r="AF59" s="939"/>
      <c r="AG59" s="939"/>
      <c r="AH59" s="939"/>
      <c r="AI59" s="947"/>
    </row>
    <row r="60" spans="1:35" s="19" customFormat="1" ht="27.75" customHeight="1">
      <c r="A60" s="2389"/>
      <c r="B60" s="2389"/>
      <c r="C60" s="2388"/>
      <c r="D60" s="2388"/>
      <c r="E60" s="2388"/>
      <c r="F60" s="2388"/>
      <c r="G60" s="2388"/>
      <c r="H60" s="2388"/>
      <c r="I60" s="2388"/>
      <c r="J60" s="2388"/>
      <c r="K60" s="2388"/>
      <c r="L60" s="2388"/>
      <c r="M60" s="2391"/>
      <c r="N60" s="2391"/>
      <c r="O60" s="2391"/>
      <c r="P60" s="2390"/>
      <c r="Q60" s="2390"/>
      <c r="R60" s="2390"/>
      <c r="S60" s="2390"/>
      <c r="T60" s="2388"/>
      <c r="U60" s="2388"/>
      <c r="V60" s="2388"/>
      <c r="W60" s="2388"/>
      <c r="X60" s="2388"/>
      <c r="Y60" s="2388"/>
      <c r="Z60" s="2388"/>
      <c r="AA60" s="2388"/>
      <c r="AD60" s="944"/>
      <c r="AE60" s="939"/>
      <c r="AF60" s="939"/>
      <c r="AG60" s="939"/>
      <c r="AH60" s="939"/>
      <c r="AI60" s="947"/>
    </row>
    <row r="61" spans="1:35" s="19" customFormat="1" ht="27.75" customHeight="1">
      <c r="A61" s="2389"/>
      <c r="B61" s="2389"/>
      <c r="C61" s="2388"/>
      <c r="D61" s="2388"/>
      <c r="E61" s="2388"/>
      <c r="F61" s="2388"/>
      <c r="G61" s="2388"/>
      <c r="H61" s="2388"/>
      <c r="I61" s="2388"/>
      <c r="J61" s="2388"/>
      <c r="K61" s="2388"/>
      <c r="L61" s="2388"/>
      <c r="M61" s="2391"/>
      <c r="N61" s="2391"/>
      <c r="O61" s="2391"/>
      <c r="P61" s="2390"/>
      <c r="Q61" s="2390"/>
      <c r="R61" s="2390"/>
      <c r="S61" s="2390"/>
      <c r="T61" s="2388"/>
      <c r="U61" s="2388"/>
      <c r="V61" s="2388"/>
      <c r="W61" s="2388"/>
      <c r="X61" s="2388"/>
      <c r="Y61" s="2388"/>
      <c r="Z61" s="2388"/>
      <c r="AA61" s="2388"/>
      <c r="AD61" s="944"/>
      <c r="AE61" s="939"/>
      <c r="AF61" s="939"/>
      <c r="AG61" s="939"/>
      <c r="AH61" s="939"/>
      <c r="AI61" s="947"/>
    </row>
    <row r="62" spans="1:35" s="19" customFormat="1" ht="27.75" customHeight="1">
      <c r="A62" s="2389"/>
      <c r="B62" s="2389"/>
      <c r="C62" s="2388"/>
      <c r="D62" s="2388"/>
      <c r="E62" s="2388"/>
      <c r="F62" s="2388"/>
      <c r="G62" s="2388"/>
      <c r="H62" s="2388"/>
      <c r="I62" s="2388"/>
      <c r="J62" s="2388"/>
      <c r="K62" s="2388"/>
      <c r="L62" s="2388"/>
      <c r="M62" s="2391"/>
      <c r="N62" s="2391"/>
      <c r="O62" s="2391"/>
      <c r="P62" s="2390"/>
      <c r="Q62" s="2390"/>
      <c r="R62" s="2390"/>
      <c r="S62" s="2390"/>
      <c r="T62" s="2388"/>
      <c r="U62" s="2388"/>
      <c r="V62" s="2388"/>
      <c r="W62" s="2388"/>
      <c r="X62" s="2388"/>
      <c r="Y62" s="2388"/>
      <c r="Z62" s="2388"/>
      <c r="AA62" s="2388"/>
      <c r="AD62" s="944"/>
      <c r="AE62" s="939"/>
      <c r="AF62" s="939"/>
      <c r="AG62" s="939"/>
      <c r="AH62" s="939"/>
      <c r="AI62" s="947"/>
    </row>
    <row r="63" spans="1:35" s="19" customFormat="1" ht="27.75" customHeight="1">
      <c r="A63" s="2389"/>
      <c r="B63" s="2389"/>
      <c r="C63" s="2388"/>
      <c r="D63" s="2388"/>
      <c r="E63" s="2388"/>
      <c r="F63" s="2388"/>
      <c r="G63" s="2388"/>
      <c r="H63" s="2388"/>
      <c r="I63" s="2388"/>
      <c r="J63" s="2388"/>
      <c r="K63" s="2388"/>
      <c r="L63" s="2388"/>
      <c r="M63" s="2391"/>
      <c r="N63" s="2391"/>
      <c r="O63" s="2391"/>
      <c r="P63" s="2390"/>
      <c r="Q63" s="2390"/>
      <c r="R63" s="2390"/>
      <c r="S63" s="2390"/>
      <c r="T63" s="2388"/>
      <c r="U63" s="2388"/>
      <c r="V63" s="2388"/>
      <c r="W63" s="2388"/>
      <c r="X63" s="2388"/>
      <c r="Y63" s="2388"/>
      <c r="Z63" s="2388"/>
      <c r="AA63" s="2388"/>
      <c r="AD63" s="944"/>
      <c r="AE63" s="939"/>
      <c r="AF63" s="939"/>
      <c r="AG63" s="939"/>
      <c r="AH63" s="939"/>
      <c r="AI63" s="947"/>
    </row>
    <row r="64" spans="1:35" s="19" customFormat="1" ht="27.75" customHeight="1">
      <c r="A64" s="2389"/>
      <c r="B64" s="2389"/>
      <c r="C64" s="2388"/>
      <c r="D64" s="2388"/>
      <c r="E64" s="2388"/>
      <c r="F64" s="2388"/>
      <c r="G64" s="2388"/>
      <c r="H64" s="2388"/>
      <c r="I64" s="2388"/>
      <c r="J64" s="2388"/>
      <c r="K64" s="2388"/>
      <c r="L64" s="2388"/>
      <c r="M64" s="2391"/>
      <c r="N64" s="2391"/>
      <c r="O64" s="2391"/>
      <c r="P64" s="2390"/>
      <c r="Q64" s="2390"/>
      <c r="R64" s="2390"/>
      <c r="S64" s="2390"/>
      <c r="T64" s="2388"/>
      <c r="U64" s="2388"/>
      <c r="V64" s="2388"/>
      <c r="W64" s="2388"/>
      <c r="X64" s="2388"/>
      <c r="Y64" s="2388"/>
      <c r="Z64" s="2388"/>
      <c r="AA64" s="2388"/>
      <c r="AD64" s="945"/>
      <c r="AE64" s="941"/>
      <c r="AF64" s="941"/>
      <c r="AG64" s="941"/>
      <c r="AH64" s="941"/>
      <c r="AI64" s="948"/>
    </row>
    <row r="65" spans="1:36" ht="12" customHeight="1">
      <c r="AB65" s="19"/>
      <c r="AC65" s="19"/>
      <c r="AD65" s="19"/>
      <c r="AE65" s="19"/>
      <c r="AF65" s="19"/>
      <c r="AG65" s="19"/>
      <c r="AH65" s="19"/>
      <c r="AI65" s="19"/>
      <c r="AJ65" s="19"/>
    </row>
    <row r="66" spans="1:36" s="19" customFormat="1" ht="15" customHeight="1">
      <c r="A66" s="837"/>
      <c r="B66" s="198"/>
      <c r="C66" s="2240"/>
      <c r="D66" s="1813"/>
      <c r="E66" s="1813"/>
      <c r="F66" s="1813"/>
      <c r="G66" s="1813"/>
      <c r="H66" s="1813"/>
      <c r="I66" s="1813"/>
      <c r="J66" s="1813"/>
      <c r="K66" s="1813"/>
      <c r="L66" s="1813"/>
      <c r="M66" s="1813"/>
      <c r="N66" s="1813"/>
      <c r="O66" s="1813"/>
      <c r="P66" s="1813"/>
      <c r="Q66" s="1813"/>
      <c r="R66" s="1813"/>
      <c r="S66" s="1813"/>
      <c r="T66" s="1813"/>
      <c r="U66" s="1813"/>
      <c r="V66" s="21"/>
    </row>
    <row r="67" spans="1:36" ht="12" customHeight="1">
      <c r="A67" s="199"/>
      <c r="B67" s="199"/>
      <c r="C67" s="199"/>
      <c r="D67" s="199"/>
      <c r="E67" s="199"/>
      <c r="F67" s="199"/>
      <c r="G67" s="199"/>
      <c r="H67" s="199"/>
      <c r="I67" s="199"/>
      <c r="J67" s="199"/>
      <c r="K67" s="199"/>
      <c r="L67" s="199"/>
      <c r="M67" s="199"/>
      <c r="N67" s="199"/>
      <c r="O67" s="199"/>
      <c r="P67" s="199"/>
      <c r="Q67" s="199"/>
      <c r="R67" s="199"/>
      <c r="S67" s="199"/>
      <c r="T67" s="199"/>
      <c r="U67" s="199"/>
      <c r="V67" s="199"/>
      <c r="AB67" s="19"/>
      <c r="AC67" s="19"/>
      <c r="AD67" s="19"/>
      <c r="AE67" s="19"/>
      <c r="AF67" s="19"/>
      <c r="AG67" s="19"/>
      <c r="AH67" s="19"/>
      <c r="AI67" s="19"/>
      <c r="AJ67" s="19"/>
    </row>
    <row r="68" spans="1:36" ht="12" customHeight="1">
      <c r="AB68" s="19"/>
      <c r="AC68" s="19"/>
      <c r="AD68" s="19"/>
      <c r="AE68" s="19"/>
      <c r="AF68" s="19"/>
      <c r="AG68" s="19"/>
      <c r="AH68" s="19"/>
      <c r="AI68" s="19"/>
      <c r="AJ68" s="19"/>
    </row>
    <row r="69" spans="1:36" ht="12" customHeight="1">
      <c r="AB69" s="19"/>
      <c r="AC69" s="19"/>
      <c r="AD69" s="19"/>
      <c r="AE69" s="19"/>
      <c r="AF69" s="19"/>
      <c r="AG69" s="19"/>
      <c r="AH69" s="19"/>
      <c r="AI69" s="19"/>
      <c r="AJ69" s="19"/>
    </row>
  </sheetData>
  <sheetProtection formatCells="0" formatRows="0" autoFilter="0"/>
  <mergeCells count="143">
    <mergeCell ref="AD39:AI40"/>
    <mergeCell ref="T47:AA47"/>
    <mergeCell ref="P44:S44"/>
    <mergeCell ref="T44:AA44"/>
    <mergeCell ref="P47:S47"/>
    <mergeCell ref="P46:S46"/>
    <mergeCell ref="C42:AA42"/>
    <mergeCell ref="B33:AA37"/>
    <mergeCell ref="E23:AA23"/>
    <mergeCell ref="A44:B44"/>
    <mergeCell ref="M46:O46"/>
    <mergeCell ref="A46:B46"/>
    <mergeCell ref="C46:G46"/>
    <mergeCell ref="H45:L45"/>
    <mergeCell ref="H46:L46"/>
    <mergeCell ref="C44:G44"/>
    <mergeCell ref="H44:L44"/>
    <mergeCell ref="M44:O44"/>
    <mergeCell ref="A47:B47"/>
    <mergeCell ref="C47:G47"/>
    <mergeCell ref="A45:B45"/>
    <mergeCell ref="T45:AA45"/>
    <mergeCell ref="M45:O45"/>
    <mergeCell ref="C45:G45"/>
    <mergeCell ref="H47:L47"/>
    <mergeCell ref="P45:S45"/>
    <mergeCell ref="M47:O47"/>
    <mergeCell ref="T46:AA46"/>
    <mergeCell ref="E14:T14"/>
    <mergeCell ref="E11:T11"/>
    <mergeCell ref="E12:T12"/>
    <mergeCell ref="B15:M15"/>
    <mergeCell ref="E13:T13"/>
    <mergeCell ref="A1:T1"/>
    <mergeCell ref="C18:H18"/>
    <mergeCell ref="E24:AA24"/>
    <mergeCell ref="D26:AA26"/>
    <mergeCell ref="D22:AA22"/>
    <mergeCell ref="C19:O19"/>
    <mergeCell ref="D21:AA21"/>
    <mergeCell ref="A61:B61"/>
    <mergeCell ref="C61:G61"/>
    <mergeCell ref="H61:L61"/>
    <mergeCell ref="M61:O61"/>
    <mergeCell ref="P61:S61"/>
    <mergeCell ref="P48:S48"/>
    <mergeCell ref="M48:O48"/>
    <mergeCell ref="A51:B51"/>
    <mergeCell ref="P50:S50"/>
    <mergeCell ref="P52:S52"/>
    <mergeCell ref="A53:B53"/>
    <mergeCell ref="C53:G53"/>
    <mergeCell ref="A52:B52"/>
    <mergeCell ref="P53:S53"/>
    <mergeCell ref="M53:O53"/>
    <mergeCell ref="H52:L52"/>
    <mergeCell ref="M52:O52"/>
    <mergeCell ref="C52:G52"/>
    <mergeCell ref="A54:B54"/>
    <mergeCell ref="C54:G54"/>
    <mergeCell ref="A55:B55"/>
    <mergeCell ref="H54:L54"/>
    <mergeCell ref="A57:B57"/>
    <mergeCell ref="C57:G57"/>
    <mergeCell ref="T48:AA48"/>
    <mergeCell ref="C48:G48"/>
    <mergeCell ref="A48:B48"/>
    <mergeCell ref="T51:AA51"/>
    <mergeCell ref="T50:AA50"/>
    <mergeCell ref="C49:G49"/>
    <mergeCell ref="H49:L49"/>
    <mergeCell ref="M49:O49"/>
    <mergeCell ref="T49:AA49"/>
    <mergeCell ref="H48:L48"/>
    <mergeCell ref="P49:S49"/>
    <mergeCell ref="C51:G51"/>
    <mergeCell ref="P51:S51"/>
    <mergeCell ref="H51:L51"/>
    <mergeCell ref="M51:O51"/>
    <mergeCell ref="A49:B49"/>
    <mergeCell ref="H50:L50"/>
    <mergeCell ref="M50:O50"/>
    <mergeCell ref="A50:B50"/>
    <mergeCell ref="C50:G50"/>
    <mergeCell ref="A56:B56"/>
    <mergeCell ref="C56:G56"/>
    <mergeCell ref="H53:L53"/>
    <mergeCell ref="C55:G55"/>
    <mergeCell ref="T52:AA52"/>
    <mergeCell ref="T53:AA53"/>
    <mergeCell ref="T55:AA55"/>
    <mergeCell ref="P54:S54"/>
    <mergeCell ref="M55:O55"/>
    <mergeCell ref="M54:O54"/>
    <mergeCell ref="H55:L55"/>
    <mergeCell ref="T54:AA54"/>
    <mergeCell ref="H59:L59"/>
    <mergeCell ref="H64:L64"/>
    <mergeCell ref="H63:L63"/>
    <mergeCell ref="P55:S55"/>
    <mergeCell ref="M57:O57"/>
    <mergeCell ref="M56:O56"/>
    <mergeCell ref="T57:AA57"/>
    <mergeCell ref="H56:L56"/>
    <mergeCell ref="P57:S57"/>
    <mergeCell ref="T56:AA56"/>
    <mergeCell ref="P56:S56"/>
    <mergeCell ref="T58:AA58"/>
    <mergeCell ref="M59:O59"/>
    <mergeCell ref="H62:L62"/>
    <mergeCell ref="M62:O62"/>
    <mergeCell ref="M60:O60"/>
    <mergeCell ref="H60:L60"/>
    <mergeCell ref="P58:S58"/>
    <mergeCell ref="P60:S60"/>
    <mergeCell ref="T61:AA61"/>
    <mergeCell ref="T62:AA62"/>
    <mergeCell ref="H58:L58"/>
    <mergeCell ref="H57:L57"/>
    <mergeCell ref="C66:U66"/>
    <mergeCell ref="C62:G62"/>
    <mergeCell ref="A58:B58"/>
    <mergeCell ref="A60:B60"/>
    <mergeCell ref="C60:G60"/>
    <mergeCell ref="C58:G58"/>
    <mergeCell ref="C64:G64"/>
    <mergeCell ref="A62:B62"/>
    <mergeCell ref="A63:B63"/>
    <mergeCell ref="A59:B59"/>
    <mergeCell ref="C63:G63"/>
    <mergeCell ref="T64:AA64"/>
    <mergeCell ref="P59:S59"/>
    <mergeCell ref="T59:AA59"/>
    <mergeCell ref="P64:S64"/>
    <mergeCell ref="T60:AA60"/>
    <mergeCell ref="T63:AA63"/>
    <mergeCell ref="A64:B64"/>
    <mergeCell ref="C59:G59"/>
    <mergeCell ref="M58:O58"/>
    <mergeCell ref="M63:O63"/>
    <mergeCell ref="M64:O64"/>
    <mergeCell ref="P63:S63"/>
    <mergeCell ref="P62:S62"/>
  </mergeCells>
  <phoneticPr fontId="8" type="noConversion"/>
  <conditionalFormatting sqref="AD36 AB38:AI38">
    <cfRule type="expression" dxfId="86" priority="1" stopIfTrue="1">
      <formula>$AD$36&gt;0.3</formula>
    </cfRule>
  </conditionalFormatting>
  <conditionalFormatting sqref="C11:T11">
    <cfRule type="expression" dxfId="85" priority="2" stopIfTrue="1">
      <formula>$AW$11=1</formula>
    </cfRule>
  </conditionalFormatting>
  <conditionalFormatting sqref="C12:T12">
    <cfRule type="expression" dxfId="84" priority="3" stopIfTrue="1">
      <formula>$AW$12=1</formula>
    </cfRule>
  </conditionalFormatting>
  <conditionalFormatting sqref="C13:T13">
    <cfRule type="expression" dxfId="83" priority="4" stopIfTrue="1">
      <formula>$AW$13=1</formula>
    </cfRule>
  </conditionalFormatting>
  <conditionalFormatting sqref="C14:T14">
    <cfRule type="expression" dxfId="82" priority="5" stopIfTrue="1">
      <formula>$AW$14=1</formula>
    </cfRule>
  </conditionalFormatting>
  <dataValidations count="3">
    <dataValidation type="whole" allowBlank="1" showErrorMessage="1" errorTitle="Plan Rolnośrodowiskowy" error="Trzeba wpisać rok cyframi - nie wcześniejszy niż 2008." sqref="A45:B64">
      <formula1>2008</formula1>
      <formula2>3008</formula2>
    </dataValidation>
    <dataValidation type="decimal" allowBlank="1" showErrorMessage="1" errorTitle="Plan Rolnośrodowiskowy" error="Wpisz liczbę hektarów z dokładnością do 2 miejsc po przecinku." sqref="P45:S64">
      <formula1>0</formula1>
      <formula2>99999999999</formula2>
    </dataValidation>
    <dataValidation allowBlank="1" showInputMessage="1" showErrorMessage="1" prompt="Ten wariant możesz zaznaczyć na innym arkuszu ;-).      Na tym tylko 6.3" sqref="B11:T12 B14:T14"/>
  </dataValidations>
  <printOptions horizontalCentered="1"/>
  <pageMargins left="0.47" right="0.25" top="0.83" bottom="0.83" header="0.51181102362204722" footer="0.51181102362204722"/>
  <pageSetup paperSize="9" scale="80" orientation="portrait" blackAndWhite="1" horizontalDpi="4294967295" verticalDpi="0"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464" r:id="rId4" name="Check Box 8">
              <controlPr defaultSize="0" print="0" autoFill="0" autoLine="0" autoPict="0">
                <anchor moveWithCells="1">
                  <from>
                    <xdr:col>0</xdr:col>
                    <xdr:colOff>0</xdr:colOff>
                    <xdr:row>12</xdr:row>
                    <xdr:rowOff>28575</xdr:rowOff>
                  </from>
                  <to>
                    <xdr:col>20</xdr:col>
                    <xdr:colOff>19050</xdr:colOff>
                    <xdr:row>12</xdr:row>
                    <xdr:rowOff>247650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sheetPr>
  <dimension ref="A1:DQ268"/>
  <sheetViews>
    <sheetView showGridLines="0" topLeftCell="B88" workbookViewId="0">
      <selection activeCell="H114" sqref="H114"/>
    </sheetView>
  </sheetViews>
  <sheetFormatPr defaultRowHeight="12.75"/>
  <cols>
    <col min="1" max="1" width="3.7109375" style="28" hidden="1" customWidth="1"/>
    <col min="2" max="2" width="7.5703125" style="28" customWidth="1"/>
    <col min="3" max="3" width="5.28515625" style="28" customWidth="1"/>
    <col min="4" max="4" width="4.140625" style="28" customWidth="1"/>
    <col min="5" max="5" width="5.28515625" style="28" customWidth="1"/>
    <col min="6" max="6" width="18.7109375" style="28" customWidth="1"/>
    <col min="7" max="7" width="17" style="28" customWidth="1"/>
    <col min="8" max="8" width="21.140625" style="28" customWidth="1"/>
    <col min="9" max="9" width="14.28515625" style="28" customWidth="1"/>
    <col min="10" max="10" width="19.42578125" style="28" customWidth="1"/>
    <col min="11" max="11" width="4.5703125" style="28" customWidth="1"/>
    <col min="12" max="12" width="20" style="28" customWidth="1"/>
    <col min="13" max="13" width="1" style="28" customWidth="1"/>
    <col min="14" max="14" width="8.5703125" style="28" customWidth="1"/>
    <col min="15" max="15" width="10.140625" style="28" bestFit="1" customWidth="1"/>
    <col min="16" max="17" width="10.140625" style="28" customWidth="1"/>
    <col min="18" max="19" width="9.140625" style="28"/>
    <col min="20" max="20" width="14.140625" style="28" hidden="1" customWidth="1"/>
    <col min="21" max="27" width="9.140625" style="28" hidden="1" customWidth="1"/>
    <col min="28" max="48" width="5" style="28" hidden="1" customWidth="1"/>
    <col min="49" max="49" width="8.28515625" style="28" hidden="1" customWidth="1"/>
    <col min="50" max="117" width="5" style="28" hidden="1" customWidth="1"/>
    <col min="118" max="121" width="9.140625" style="28" hidden="1" customWidth="1"/>
    <col min="122" max="16384" width="9.140625" style="28"/>
  </cols>
  <sheetData>
    <row r="1" spans="3:88" s="197" customFormat="1" ht="15" customHeight="1">
      <c r="C1" s="2282" t="s">
        <v>291</v>
      </c>
      <c r="D1" s="2282"/>
      <c r="E1" s="2282"/>
      <c r="F1" s="2282"/>
      <c r="G1" s="2282"/>
      <c r="H1" s="2282"/>
      <c r="I1" s="2282"/>
      <c r="J1" s="2282"/>
      <c r="K1" s="835"/>
      <c r="L1" s="758"/>
      <c r="M1" s="758"/>
      <c r="N1" s="758"/>
      <c r="O1" s="758"/>
      <c r="P1" s="758"/>
      <c r="Q1" s="758"/>
      <c r="R1" s="758"/>
      <c r="S1" s="758"/>
      <c r="T1" s="758"/>
      <c r="U1" s="758"/>
      <c r="V1" s="758"/>
      <c r="AG1" s="19"/>
      <c r="AH1" s="19"/>
      <c r="AI1" s="19"/>
      <c r="AJ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row>
    <row r="2" spans="3:88" s="197" customFormat="1" ht="7.5" customHeight="1">
      <c r="C2" s="835"/>
      <c r="D2" s="835"/>
      <c r="E2" s="835"/>
      <c r="F2" s="835"/>
      <c r="G2" s="835"/>
      <c r="H2" s="835"/>
      <c r="I2" s="198"/>
      <c r="J2" s="198"/>
      <c r="AG2" s="19"/>
      <c r="AH2" s="19"/>
      <c r="AI2" s="19"/>
      <c r="AJ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row>
    <row r="3" spans="3:88" s="198" customFormat="1" ht="16.5" customHeight="1">
      <c r="C3" s="884" t="s">
        <v>1416</v>
      </c>
      <c r="D3" s="521"/>
      <c r="E3" s="521"/>
      <c r="F3" s="521"/>
      <c r="G3" s="521"/>
      <c r="H3" s="521"/>
      <c r="I3" s="521"/>
      <c r="J3" s="521"/>
      <c r="K3" s="521"/>
      <c r="L3" s="521"/>
      <c r="M3" s="521"/>
      <c r="N3" s="521"/>
      <c r="O3" s="521"/>
      <c r="P3" s="521"/>
      <c r="Q3" s="521"/>
      <c r="R3" s="521"/>
      <c r="S3" s="521"/>
      <c r="T3" s="521"/>
      <c r="U3" s="521"/>
      <c r="AG3" s="19"/>
      <c r="AH3" s="19"/>
      <c r="AI3" s="19"/>
      <c r="AJ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row>
    <row r="4" spans="3:88" s="198" customFormat="1" ht="17.25" customHeight="1">
      <c r="C4" s="884" t="s">
        <v>1417</v>
      </c>
      <c r="D4" s="778"/>
      <c r="E4" s="778"/>
      <c r="F4" s="778"/>
      <c r="G4" s="778"/>
      <c r="H4" s="778"/>
      <c r="I4" s="778"/>
      <c r="J4" s="778"/>
      <c r="K4" s="778"/>
      <c r="L4" s="778"/>
      <c r="M4" s="778"/>
      <c r="N4" s="778"/>
      <c r="O4" s="778"/>
      <c r="P4" s="778"/>
      <c r="Q4" s="778"/>
      <c r="R4" s="778"/>
      <c r="S4" s="778"/>
      <c r="T4" s="778"/>
      <c r="U4" s="778"/>
      <c r="AG4" s="19"/>
      <c r="AH4" s="19"/>
      <c r="AI4" s="19"/>
      <c r="AJ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row>
    <row r="5" spans="3:88" s="199" customFormat="1" ht="14.25">
      <c r="C5" s="763"/>
      <c r="D5" s="836"/>
      <c r="E5" s="836"/>
      <c r="F5" s="836"/>
      <c r="G5" s="836"/>
      <c r="H5" s="836"/>
      <c r="I5" s="836"/>
      <c r="J5" s="837"/>
      <c r="AG5" s="19"/>
      <c r="AH5" s="19"/>
      <c r="AI5" s="19"/>
      <c r="AJ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row>
    <row r="6" spans="3:88" s="199" customFormat="1" ht="15">
      <c r="C6" s="198" t="s">
        <v>1375</v>
      </c>
      <c r="D6" s="198"/>
      <c r="E6" s="198"/>
      <c r="F6" s="198"/>
      <c r="G6" s="198"/>
      <c r="H6" s="198"/>
      <c r="I6" s="198"/>
      <c r="J6" s="198"/>
      <c r="K6" s="838"/>
      <c r="L6" s="847"/>
      <c r="M6" s="847"/>
      <c r="N6" s="847"/>
      <c r="AG6" s="19"/>
      <c r="AH6" s="19"/>
      <c r="AI6" s="19"/>
      <c r="AJ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row>
    <row r="7" spans="3:88" s="199" customFormat="1" ht="7.5" customHeight="1">
      <c r="C7" s="198"/>
      <c r="D7" s="837"/>
      <c r="E7" s="837"/>
      <c r="F7" s="837"/>
      <c r="G7" s="837"/>
      <c r="H7" s="837"/>
      <c r="I7" s="837"/>
      <c r="J7" s="837"/>
      <c r="L7" s="847"/>
      <c r="M7" s="847"/>
      <c r="N7" s="847"/>
      <c r="AG7" s="19"/>
      <c r="AH7" s="19"/>
      <c r="AI7" s="19"/>
      <c r="AJ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row>
    <row r="8" spans="3:88" s="199" customFormat="1" ht="17.25" customHeight="1">
      <c r="C8" s="884" t="s">
        <v>40</v>
      </c>
      <c r="D8" s="884"/>
      <c r="E8" s="884"/>
      <c r="F8" s="884"/>
      <c r="G8" s="884"/>
      <c r="H8" s="884"/>
      <c r="I8" s="885"/>
      <c r="J8" s="885"/>
      <c r="K8" s="885"/>
      <c r="L8" s="847"/>
      <c r="M8" s="847"/>
      <c r="N8" s="847"/>
      <c r="V8" s="847"/>
      <c r="W8" s="847"/>
      <c r="X8" s="847"/>
      <c r="AG8" s="19"/>
      <c r="AH8" s="19"/>
      <c r="AI8" s="19"/>
      <c r="AJ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row>
    <row r="9" spans="3:88" s="199" customFormat="1" ht="17.25" customHeight="1">
      <c r="C9" s="884" t="s">
        <v>41</v>
      </c>
      <c r="D9" s="884"/>
      <c r="E9" s="884"/>
      <c r="F9" s="884"/>
      <c r="G9" s="884"/>
      <c r="H9" s="884"/>
      <c r="I9" s="885"/>
      <c r="J9" s="885"/>
      <c r="K9" s="885"/>
      <c r="L9" s="847"/>
      <c r="M9" s="847"/>
      <c r="N9" s="847"/>
      <c r="V9" s="847"/>
      <c r="W9" s="847"/>
      <c r="X9" s="847"/>
      <c r="AG9" s="19"/>
      <c r="AH9" s="19"/>
      <c r="AI9" s="19"/>
      <c r="AJ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row>
    <row r="10" spans="3:88" s="199" customFormat="1" ht="41.25" customHeight="1">
      <c r="C10" s="837"/>
      <c r="D10" s="837"/>
      <c r="E10" s="837"/>
      <c r="F10" s="837"/>
      <c r="G10" s="837"/>
      <c r="H10" s="837"/>
      <c r="I10" s="837"/>
      <c r="J10" s="837"/>
      <c r="L10" s="847"/>
      <c r="M10" s="847"/>
      <c r="N10" s="847"/>
      <c r="AG10" s="19"/>
      <c r="AH10" s="19"/>
      <c r="AI10" s="19"/>
      <c r="AJ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row>
    <row r="11" spans="3:88" s="199" customFormat="1" ht="21.75" customHeight="1">
      <c r="C11" s="200" t="str">
        <f>IF(AW11=TRUE,"X","")</f>
        <v/>
      </c>
      <c r="D11" s="840" t="s">
        <v>1326</v>
      </c>
      <c r="E11" s="841"/>
      <c r="F11" s="2264" t="s">
        <v>1782</v>
      </c>
      <c r="G11" s="2264"/>
      <c r="H11" s="2264"/>
      <c r="I11" s="2264"/>
      <c r="J11" s="2264"/>
      <c r="K11" s="2264"/>
      <c r="L11" s="847"/>
      <c r="M11" s="847"/>
      <c r="N11" s="847"/>
      <c r="V11" s="761"/>
      <c r="W11" s="801"/>
      <c r="X11" s="801"/>
      <c r="AG11" s="19"/>
      <c r="AH11" s="19"/>
      <c r="AI11" s="19"/>
      <c r="AJ11" s="19"/>
      <c r="AW11" s="844"/>
      <c r="AX11" s="393">
        <f>'Pak6 w6.1'!AR10</f>
        <v>0</v>
      </c>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row>
    <row r="12" spans="3:88" s="199" customFormat="1" ht="21.75" customHeight="1">
      <c r="C12" s="200" t="str">
        <f>IF(AW12=TRUE,"X","")</f>
        <v/>
      </c>
      <c r="D12" s="840" t="s">
        <v>1327</v>
      </c>
      <c r="E12" s="841"/>
      <c r="F12" s="2264" t="s">
        <v>1783</v>
      </c>
      <c r="G12" s="2264"/>
      <c r="H12" s="2264"/>
      <c r="I12" s="2264"/>
      <c r="J12" s="2264"/>
      <c r="K12" s="2264"/>
      <c r="L12" s="847"/>
      <c r="M12" s="847"/>
      <c r="N12" s="847"/>
      <c r="V12" s="761"/>
      <c r="W12" s="801"/>
      <c r="X12" s="801"/>
      <c r="AG12" s="19"/>
      <c r="AH12" s="19"/>
      <c r="AI12" s="19"/>
      <c r="AJ12" s="19"/>
      <c r="AW12" s="844"/>
      <c r="AX12" s="393">
        <f>'Pak6 w6.2'!AH11</f>
        <v>0</v>
      </c>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row>
    <row r="13" spans="3:88" s="199" customFormat="1" ht="21.75" customHeight="1">
      <c r="C13" s="200" t="str">
        <f>IF(AW13=TRUE,"X","")</f>
        <v/>
      </c>
      <c r="D13" s="840" t="s">
        <v>1784</v>
      </c>
      <c r="E13" s="845"/>
      <c r="F13" s="1912" t="s">
        <v>1946</v>
      </c>
      <c r="G13" s="1912"/>
      <c r="H13" s="1912"/>
      <c r="I13" s="1912"/>
      <c r="J13" s="1912"/>
      <c r="K13" s="1912"/>
      <c r="L13" s="847"/>
      <c r="M13" s="847"/>
      <c r="N13" s="847"/>
      <c r="V13" s="761"/>
      <c r="W13" s="757"/>
      <c r="X13" s="757"/>
      <c r="AG13" s="19"/>
      <c r="AH13" s="19"/>
      <c r="AI13" s="19"/>
      <c r="AJ13" s="19"/>
      <c r="AW13" s="844"/>
      <c r="AX13" s="393">
        <f>'Pak6 w6.3'!AW13</f>
        <v>0</v>
      </c>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row>
    <row r="14" spans="3:88" s="199" customFormat="1" ht="21.75" customHeight="1">
      <c r="C14" s="200" t="str">
        <f>IF(AW14=TRUE,"X","")</f>
        <v/>
      </c>
      <c r="D14" s="840" t="s">
        <v>42</v>
      </c>
      <c r="E14" s="841"/>
      <c r="F14" s="2264" t="s">
        <v>1388</v>
      </c>
      <c r="G14" s="2264"/>
      <c r="H14" s="2264"/>
      <c r="I14" s="2264"/>
      <c r="J14" s="2264"/>
      <c r="K14" s="2264"/>
      <c r="L14" s="847"/>
      <c r="M14" s="847"/>
      <c r="N14" s="847"/>
      <c r="V14" s="761"/>
      <c r="W14" s="801"/>
      <c r="X14" s="801"/>
      <c r="AG14" s="19"/>
      <c r="AH14" s="19"/>
      <c r="AI14" s="19"/>
      <c r="AJ14" s="19"/>
      <c r="AW14" s="844" t="b">
        <v>0</v>
      </c>
      <c r="AX14" s="393">
        <f>IF(AW14=TRUE,1,0)</f>
        <v>0</v>
      </c>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row>
    <row r="15" spans="3:88" s="199" customFormat="1" ht="14.25">
      <c r="C15" s="846" t="s">
        <v>1389</v>
      </c>
      <c r="D15" s="846"/>
      <c r="E15" s="846"/>
      <c r="F15" s="847"/>
      <c r="G15" s="847"/>
      <c r="H15" s="847"/>
      <c r="I15" s="847"/>
      <c r="J15" s="847"/>
      <c r="K15" s="847"/>
      <c r="L15" s="847"/>
      <c r="M15" s="847"/>
      <c r="N15" s="847"/>
      <c r="AG15" s="19"/>
      <c r="AH15" s="19"/>
      <c r="AI15" s="19"/>
      <c r="AJ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row>
    <row r="16" spans="3:88" s="199" customFormat="1" ht="25.5" customHeight="1">
      <c r="C16" s="846"/>
      <c r="D16" s="846"/>
      <c r="E16" s="846"/>
      <c r="F16" s="847"/>
      <c r="G16" s="847"/>
      <c r="H16" s="847"/>
      <c r="I16" s="847"/>
      <c r="J16" s="847"/>
      <c r="K16" s="847"/>
      <c r="L16" s="847"/>
      <c r="M16" s="847"/>
      <c r="N16" s="847"/>
      <c r="AG16" s="19"/>
      <c r="AH16" s="19"/>
      <c r="AI16" s="19"/>
      <c r="AJ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row>
    <row r="17" spans="2:12" s="19" customFormat="1" ht="22.5" customHeight="1">
      <c r="B17" s="20"/>
      <c r="C17" s="20"/>
      <c r="D17" s="20"/>
      <c r="E17" s="2374" t="s">
        <v>1152</v>
      </c>
      <c r="F17" s="2402"/>
      <c r="G17" s="2402"/>
      <c r="H17" s="2402"/>
      <c r="I17" s="2402"/>
      <c r="J17" s="2402"/>
      <c r="K17" s="2402"/>
    </row>
    <row r="18" spans="2:12" s="19" customFormat="1" ht="6" customHeight="1">
      <c r="B18" s="20"/>
      <c r="C18" s="20"/>
      <c r="D18" s="20"/>
      <c r="E18" s="769"/>
      <c r="F18" s="750"/>
      <c r="G18" s="750"/>
      <c r="H18" s="750"/>
      <c r="I18" s="750"/>
      <c r="J18" s="750"/>
      <c r="K18" s="750"/>
    </row>
    <row r="19" spans="2:12" s="19" customFormat="1" ht="18.75" customHeight="1">
      <c r="B19" s="20"/>
      <c r="C19" s="770" t="s">
        <v>1419</v>
      </c>
      <c r="D19" s="1784" t="s">
        <v>1153</v>
      </c>
      <c r="E19" s="1784"/>
      <c r="F19" s="1784"/>
      <c r="G19" s="1784"/>
      <c r="H19" s="1784"/>
      <c r="I19" s="1784"/>
      <c r="J19" s="1784"/>
      <c r="K19" s="1784"/>
    </row>
    <row r="20" spans="2:12" s="19" customFormat="1" ht="6" customHeight="1">
      <c r="B20" s="20"/>
      <c r="C20" s="20"/>
      <c r="D20" s="20"/>
      <c r="E20" s="848"/>
      <c r="F20" s="781"/>
      <c r="G20" s="781"/>
      <c r="H20" s="781"/>
      <c r="I20" s="781"/>
      <c r="J20" s="781"/>
      <c r="K20" s="781"/>
    </row>
    <row r="21" spans="2:12" s="19" customFormat="1" ht="53.25" customHeight="1">
      <c r="B21" s="20"/>
      <c r="C21" s="20"/>
      <c r="D21" s="20" t="s">
        <v>1844</v>
      </c>
      <c r="E21" s="2403" t="s">
        <v>2641</v>
      </c>
      <c r="F21" s="1910"/>
      <c r="G21" s="1910"/>
      <c r="H21" s="1910"/>
      <c r="I21" s="1910"/>
      <c r="J21" s="1910"/>
      <c r="K21" s="1910"/>
    </row>
    <row r="22" spans="2:12" s="19" customFormat="1" ht="66" hidden="1" customHeight="1">
      <c r="B22" s="20"/>
      <c r="C22" s="20"/>
      <c r="D22" s="20"/>
      <c r="E22" s="774"/>
      <c r="F22" s="773"/>
      <c r="G22" s="773"/>
      <c r="H22" s="773"/>
      <c r="I22" s="773"/>
      <c r="J22" s="773"/>
      <c r="K22" s="773"/>
      <c r="L22" s="767"/>
    </row>
    <row r="23" spans="2:12" s="19" customFormat="1" ht="69" customHeight="1">
      <c r="B23" s="20"/>
      <c r="C23" s="20"/>
      <c r="D23" s="20" t="s">
        <v>1224</v>
      </c>
      <c r="E23" s="2403" t="s">
        <v>2335</v>
      </c>
      <c r="F23" s="1910"/>
      <c r="G23" s="1910"/>
      <c r="H23" s="1910"/>
      <c r="I23" s="1910"/>
      <c r="J23" s="1910"/>
      <c r="K23" s="1910"/>
    </row>
    <row r="24" spans="2:12" s="19" customFormat="1" ht="100.5" customHeight="1">
      <c r="B24" s="20"/>
      <c r="C24" s="20"/>
      <c r="D24" s="20" t="s">
        <v>1225</v>
      </c>
      <c r="E24" s="2403" t="s">
        <v>1099</v>
      </c>
      <c r="F24" s="1910"/>
      <c r="G24" s="1910"/>
      <c r="H24" s="1910"/>
      <c r="I24" s="1910"/>
      <c r="J24" s="1910"/>
      <c r="K24" s="1910"/>
    </row>
    <row r="25" spans="2:12" s="19" customFormat="1" ht="65.25" customHeight="1">
      <c r="B25" s="20"/>
      <c r="C25" s="20"/>
      <c r="D25" s="20" t="s">
        <v>824</v>
      </c>
      <c r="E25" s="2403" t="s">
        <v>286</v>
      </c>
      <c r="F25" s="1910"/>
      <c r="G25" s="1910"/>
      <c r="H25" s="1910"/>
      <c r="I25" s="1910"/>
      <c r="J25" s="1910"/>
      <c r="K25" s="1910"/>
    </row>
    <row r="26" spans="2:12" s="19" customFormat="1" ht="14.25" customHeight="1">
      <c r="B26" s="20"/>
      <c r="C26" s="20"/>
      <c r="D26" s="20" t="s">
        <v>825</v>
      </c>
      <c r="E26" s="2292" t="s">
        <v>1828</v>
      </c>
      <c r="F26" s="2405"/>
      <c r="G26" s="2405"/>
      <c r="H26" s="2405"/>
      <c r="I26" s="2405"/>
      <c r="J26" s="2405"/>
      <c r="K26" s="2405"/>
    </row>
    <row r="27" spans="2:12" s="19" customFormat="1" ht="14.25" customHeight="1">
      <c r="B27" s="20"/>
      <c r="C27" s="20"/>
      <c r="D27" s="20"/>
      <c r="E27" s="848"/>
      <c r="F27" s="781"/>
      <c r="G27" s="781"/>
      <c r="H27" s="781"/>
      <c r="I27" s="781"/>
      <c r="J27" s="781"/>
      <c r="K27" s="781"/>
    </row>
    <row r="28" spans="2:12" s="19" customFormat="1" ht="14.25" customHeight="1">
      <c r="B28" s="20"/>
      <c r="C28" s="20"/>
      <c r="D28" s="20"/>
      <c r="E28" s="848"/>
      <c r="F28" s="781"/>
      <c r="G28" s="781"/>
      <c r="H28" s="781"/>
      <c r="I28" s="781"/>
      <c r="J28" s="781"/>
      <c r="K28" s="781"/>
    </row>
    <row r="29" spans="2:12" s="19" customFormat="1" ht="14.25" customHeight="1">
      <c r="B29" s="20"/>
      <c r="C29" s="856" t="s">
        <v>1097</v>
      </c>
      <c r="D29" s="20"/>
      <c r="E29" s="848"/>
      <c r="F29" s="781"/>
      <c r="G29" s="781"/>
      <c r="H29" s="781"/>
      <c r="I29" s="781"/>
      <c r="J29" s="781"/>
      <c r="K29" s="781"/>
    </row>
    <row r="30" spans="2:12" s="19" customFormat="1" ht="35.25" customHeight="1">
      <c r="B30" s="20"/>
      <c r="C30" s="1766"/>
      <c r="D30" s="1767"/>
      <c r="E30" s="1767"/>
      <c r="F30" s="1767"/>
      <c r="G30" s="1767"/>
      <c r="H30" s="1767"/>
      <c r="I30" s="1767"/>
      <c r="J30" s="1767"/>
      <c r="K30" s="1768"/>
    </row>
    <row r="31" spans="2:12" s="19" customFormat="1" ht="95.25" customHeight="1">
      <c r="B31" s="20"/>
      <c r="C31" s="1769"/>
      <c r="D31" s="1770"/>
      <c r="E31" s="1770"/>
      <c r="F31" s="1770"/>
      <c r="G31" s="1770"/>
      <c r="H31" s="1770"/>
      <c r="I31" s="1770"/>
      <c r="J31" s="1770"/>
      <c r="K31" s="1771"/>
    </row>
    <row r="32" spans="2:12" s="19" customFormat="1" ht="39" customHeight="1">
      <c r="B32" s="20"/>
      <c r="C32" s="1769"/>
      <c r="D32" s="1770"/>
      <c r="E32" s="1770"/>
      <c r="F32" s="1770"/>
      <c r="G32" s="1770"/>
      <c r="H32" s="1770"/>
      <c r="I32" s="1770"/>
      <c r="J32" s="1770"/>
      <c r="K32" s="1771"/>
    </row>
    <row r="33" spans="2:121" s="19" customFormat="1" ht="14.25" customHeight="1">
      <c r="B33" s="20"/>
      <c r="C33" s="1769"/>
      <c r="D33" s="1770"/>
      <c r="E33" s="1770"/>
      <c r="F33" s="1770"/>
      <c r="G33" s="1770"/>
      <c r="H33" s="1770"/>
      <c r="I33" s="1770"/>
      <c r="J33" s="1770"/>
      <c r="K33" s="1771"/>
    </row>
    <row r="34" spans="2:121" s="19" customFormat="1" ht="14.25" customHeight="1">
      <c r="B34" s="20"/>
      <c r="C34" s="1772"/>
      <c r="D34" s="1773"/>
      <c r="E34" s="1773"/>
      <c r="F34" s="1773"/>
      <c r="G34" s="1773"/>
      <c r="H34" s="1773"/>
      <c r="I34" s="1773"/>
      <c r="J34" s="1773"/>
      <c r="K34" s="1774"/>
    </row>
    <row r="35" spans="2:121" s="19" customFormat="1" ht="14.25" customHeight="1">
      <c r="B35" s="20"/>
      <c r="C35" s="20"/>
      <c r="D35" s="20"/>
      <c r="E35" s="848"/>
      <c r="F35" s="781"/>
      <c r="G35" s="781"/>
      <c r="H35" s="781"/>
      <c r="I35" s="781"/>
      <c r="J35" s="781"/>
      <c r="K35" s="781"/>
    </row>
    <row r="36" spans="2:121" s="19" customFormat="1" ht="14.25" customHeight="1">
      <c r="B36" s="20"/>
      <c r="C36" s="20"/>
      <c r="D36" s="20"/>
      <c r="E36" s="848"/>
      <c r="F36" s="781"/>
      <c r="G36" s="781"/>
      <c r="H36" s="781"/>
      <c r="I36" s="781"/>
      <c r="J36" s="781"/>
      <c r="K36" s="781"/>
    </row>
    <row r="37" spans="2:121" s="19" customFormat="1" ht="10.5" customHeight="1">
      <c r="B37" s="20"/>
      <c r="C37" s="20"/>
      <c r="D37" s="20"/>
      <c r="E37" s="848"/>
      <c r="F37" s="781"/>
      <c r="G37" s="781"/>
      <c r="H37" s="781"/>
      <c r="I37" s="781"/>
      <c r="J37" s="781"/>
      <c r="K37" s="781"/>
    </row>
    <row r="38" spans="2:121" s="19" customFormat="1" ht="9.75" customHeight="1">
      <c r="B38" s="20"/>
      <c r="C38" s="20"/>
      <c r="D38" s="20"/>
      <c r="E38" s="848"/>
      <c r="F38" s="781"/>
      <c r="G38" s="781"/>
      <c r="H38" s="781"/>
      <c r="I38" s="781"/>
      <c r="J38" s="781"/>
      <c r="K38" s="781"/>
    </row>
    <row r="39" spans="2:121" s="19" customFormat="1" ht="9.75" customHeight="1">
      <c r="B39" s="20"/>
      <c r="C39" s="20"/>
      <c r="D39" s="20"/>
      <c r="E39" s="848"/>
      <c r="F39" s="781"/>
      <c r="G39" s="781"/>
      <c r="H39" s="781"/>
      <c r="I39" s="781"/>
      <c r="J39" s="781"/>
      <c r="K39" s="781"/>
    </row>
    <row r="40" spans="2:121" s="19" customFormat="1" ht="9" customHeight="1">
      <c r="B40" s="20"/>
      <c r="C40" s="20"/>
      <c r="D40" s="20"/>
      <c r="E40" s="848"/>
      <c r="F40" s="781"/>
      <c r="G40" s="781"/>
      <c r="H40" s="781"/>
      <c r="I40" s="781"/>
      <c r="J40" s="781"/>
      <c r="K40" s="781"/>
    </row>
    <row r="41" spans="2:121" s="19" customFormat="1" ht="9" customHeight="1">
      <c r="B41" s="20"/>
      <c r="C41" s="20"/>
      <c r="D41" s="20"/>
      <c r="E41" s="848"/>
      <c r="F41" s="781"/>
      <c r="G41" s="781"/>
      <c r="H41" s="781"/>
      <c r="I41" s="781"/>
      <c r="J41" s="781"/>
      <c r="K41" s="781"/>
    </row>
    <row r="42" spans="2:121" s="19" customFormat="1" ht="9" customHeight="1">
      <c r="B42" s="20"/>
      <c r="C42" s="20"/>
      <c r="D42" s="20"/>
      <c r="E42" s="848"/>
      <c r="F42" s="781"/>
      <c r="G42" s="781"/>
      <c r="H42" s="781"/>
      <c r="I42" s="781"/>
      <c r="J42" s="781"/>
      <c r="K42" s="781"/>
    </row>
    <row r="43" spans="2:121" s="19" customFormat="1" ht="24" customHeight="1">
      <c r="B43" s="20"/>
      <c r="C43" s="20"/>
      <c r="D43" s="20"/>
      <c r="E43" s="848"/>
      <c r="F43" s="781"/>
      <c r="G43" s="781"/>
      <c r="H43" s="1392" t="str">
        <f>T45</f>
        <v/>
      </c>
      <c r="I43" s="781"/>
      <c r="J43" s="781"/>
      <c r="K43" s="781"/>
    </row>
    <row r="44" spans="2:121" s="19" customFormat="1" ht="19.5" customHeight="1">
      <c r="B44" s="20"/>
      <c r="C44" s="601" t="s">
        <v>569</v>
      </c>
      <c r="D44" s="2404" t="s">
        <v>617</v>
      </c>
      <c r="E44" s="2404"/>
      <c r="F44" s="2404"/>
      <c r="G44" s="2404"/>
      <c r="H44" s="1328" t="str">
        <f>L59</f>
        <v/>
      </c>
      <c r="I44" s="781"/>
      <c r="J44" s="1328" t="str">
        <f>L57</f>
        <v/>
      </c>
      <c r="K44" s="781"/>
      <c r="T44" s="1391">
        <f>COUNTBLANK(H48:H87)</f>
        <v>40</v>
      </c>
      <c r="DQ44" s="1390"/>
    </row>
    <row r="45" spans="2:121" s="19" customFormat="1" ht="27.75" customHeight="1">
      <c r="B45" s="781"/>
      <c r="C45" s="781"/>
      <c r="D45" s="783" t="s">
        <v>1017</v>
      </c>
      <c r="E45" s="781"/>
      <c r="F45" s="781"/>
      <c r="G45" s="781"/>
      <c r="H45" s="1330"/>
      <c r="I45" s="1327" t="s">
        <v>2338</v>
      </c>
      <c r="J45" s="1329" t="str">
        <f>IF(H45=0,"",L56)</f>
        <v/>
      </c>
      <c r="K45" s="781"/>
      <c r="L45" s="1316"/>
      <c r="M45" s="1316"/>
      <c r="T45" s="19" t="str">
        <f>IF(H45=0,"",IF(T44&gt;36,"Musi być co najmniej 4 gatunki lub odmiany drzew!!!",""))</f>
        <v/>
      </c>
      <c r="CP45" s="19" t="s">
        <v>781</v>
      </c>
    </row>
    <row r="46" spans="2:121" s="19" customFormat="1" ht="7.5" customHeight="1" thickBot="1">
      <c r="B46" s="848"/>
      <c r="C46" s="848"/>
      <c r="D46" s="896"/>
      <c r="E46" s="896"/>
      <c r="F46" s="896"/>
      <c r="G46" s="896"/>
      <c r="H46" s="896"/>
      <c r="I46" s="896"/>
      <c r="J46" s="848"/>
      <c r="K46" s="897"/>
      <c r="L46" s="1316"/>
      <c r="M46" s="1316"/>
      <c r="AA46" s="898" t="s">
        <v>988</v>
      </c>
    </row>
    <row r="47" spans="2:121" s="19" customFormat="1" ht="51" customHeight="1">
      <c r="B47" s="1035" t="s">
        <v>89</v>
      </c>
      <c r="C47" s="1855" t="s">
        <v>77</v>
      </c>
      <c r="D47" s="1855"/>
      <c r="E47" s="1855"/>
      <c r="F47" s="2261" t="s">
        <v>618</v>
      </c>
      <c r="G47" s="2263"/>
      <c r="H47" s="796" t="s">
        <v>619</v>
      </c>
      <c r="I47" s="796" t="s">
        <v>973</v>
      </c>
      <c r="J47" s="1855" t="s">
        <v>972</v>
      </c>
      <c r="K47" s="1855"/>
      <c r="L47" s="1316"/>
      <c r="M47" s="1316"/>
      <c r="O47" s="1846" t="s">
        <v>1658</v>
      </c>
      <c r="P47" s="1846"/>
      <c r="Q47" s="1846"/>
      <c r="R47" s="1846"/>
      <c r="S47" s="1846"/>
      <c r="U47" s="709" t="s">
        <v>1263</v>
      </c>
      <c r="V47" s="333" t="s">
        <v>1884</v>
      </c>
      <c r="W47" s="333" t="s">
        <v>1885</v>
      </c>
      <c r="X47" s="333" t="s">
        <v>1886</v>
      </c>
      <c r="Y47" s="333" t="s">
        <v>1887</v>
      </c>
      <c r="Z47" s="333" t="s">
        <v>1888</v>
      </c>
      <c r="AA47" s="19">
        <v>0</v>
      </c>
      <c r="AB47" s="19">
        <f>AA47+1</f>
        <v>1</v>
      </c>
      <c r="AC47" s="19">
        <f t="shared" ref="AC47:BI47" si="0">AB47+1</f>
        <v>2</v>
      </c>
      <c r="AD47" s="19">
        <f t="shared" si="0"/>
        <v>3</v>
      </c>
      <c r="AE47" s="19">
        <f t="shared" si="0"/>
        <v>4</v>
      </c>
      <c r="AF47" s="19">
        <f t="shared" si="0"/>
        <v>5</v>
      </c>
      <c r="AG47" s="19">
        <f t="shared" si="0"/>
        <v>6</v>
      </c>
      <c r="AH47" s="19">
        <f t="shared" si="0"/>
        <v>7</v>
      </c>
      <c r="AI47" s="19">
        <f t="shared" si="0"/>
        <v>8</v>
      </c>
      <c r="AJ47" s="19">
        <f t="shared" si="0"/>
        <v>9</v>
      </c>
      <c r="AK47" s="19">
        <f t="shared" si="0"/>
        <v>10</v>
      </c>
      <c r="AL47" s="19">
        <f t="shared" si="0"/>
        <v>11</v>
      </c>
      <c r="AM47" s="19">
        <f t="shared" si="0"/>
        <v>12</v>
      </c>
      <c r="AN47" s="19">
        <f t="shared" si="0"/>
        <v>13</v>
      </c>
      <c r="AO47" s="19">
        <f t="shared" si="0"/>
        <v>14</v>
      </c>
      <c r="AP47" s="19">
        <f t="shared" si="0"/>
        <v>15</v>
      </c>
      <c r="AQ47" s="19">
        <f t="shared" si="0"/>
        <v>16</v>
      </c>
      <c r="AR47" s="19">
        <f t="shared" si="0"/>
        <v>17</v>
      </c>
      <c r="AS47" s="19">
        <f t="shared" si="0"/>
        <v>18</v>
      </c>
      <c r="AT47" s="19">
        <f t="shared" si="0"/>
        <v>19</v>
      </c>
      <c r="AU47" s="19">
        <f t="shared" si="0"/>
        <v>20</v>
      </c>
      <c r="AV47" s="19">
        <f t="shared" si="0"/>
        <v>21</v>
      </c>
      <c r="AW47" s="19">
        <f t="shared" si="0"/>
        <v>22</v>
      </c>
      <c r="AX47" s="19">
        <f t="shared" si="0"/>
        <v>23</v>
      </c>
      <c r="AY47" s="19">
        <f t="shared" si="0"/>
        <v>24</v>
      </c>
      <c r="AZ47" s="19">
        <f t="shared" si="0"/>
        <v>25</v>
      </c>
      <c r="BA47" s="19">
        <f t="shared" si="0"/>
        <v>26</v>
      </c>
      <c r="BB47" s="19">
        <f t="shared" si="0"/>
        <v>27</v>
      </c>
      <c r="BC47" s="19">
        <f t="shared" si="0"/>
        <v>28</v>
      </c>
      <c r="BD47" s="19">
        <f t="shared" si="0"/>
        <v>29</v>
      </c>
      <c r="BE47" s="19">
        <f t="shared" si="0"/>
        <v>30</v>
      </c>
      <c r="BF47" s="19">
        <f t="shared" si="0"/>
        <v>31</v>
      </c>
      <c r="BG47" s="19">
        <f t="shared" si="0"/>
        <v>32</v>
      </c>
      <c r="BH47" s="19">
        <f t="shared" si="0"/>
        <v>33</v>
      </c>
      <c r="BI47" s="19">
        <f t="shared" si="0"/>
        <v>34</v>
      </c>
      <c r="BJ47" s="19">
        <f t="shared" ref="BJ47:BR47" si="1">BI47+1</f>
        <v>35</v>
      </c>
      <c r="BK47" s="19">
        <f t="shared" si="1"/>
        <v>36</v>
      </c>
      <c r="BL47" s="19">
        <f t="shared" si="1"/>
        <v>37</v>
      </c>
      <c r="BM47" s="19">
        <f t="shared" si="1"/>
        <v>38</v>
      </c>
      <c r="BN47" s="19">
        <f t="shared" si="1"/>
        <v>39</v>
      </c>
      <c r="BO47" s="19">
        <f t="shared" si="1"/>
        <v>40</v>
      </c>
      <c r="BP47" s="19">
        <f t="shared" si="1"/>
        <v>41</v>
      </c>
      <c r="BQ47" s="19">
        <f t="shared" si="1"/>
        <v>42</v>
      </c>
      <c r="BR47" s="19">
        <f t="shared" si="1"/>
        <v>43</v>
      </c>
      <c r="BS47" s="19">
        <f>BR47+1</f>
        <v>44</v>
      </c>
      <c r="BT47" s="19">
        <f>BS47+1</f>
        <v>45</v>
      </c>
      <c r="BU47" s="19">
        <f>BT47+1</f>
        <v>46</v>
      </c>
      <c r="BV47" s="19">
        <f>BU47+1</f>
        <v>47</v>
      </c>
      <c r="BW47" s="19">
        <f t="shared" ref="BW47:CD47" si="2">BV47+1</f>
        <v>48</v>
      </c>
      <c r="BX47" s="19">
        <f t="shared" si="2"/>
        <v>49</v>
      </c>
      <c r="BY47" s="19">
        <f t="shared" si="2"/>
        <v>50</v>
      </c>
      <c r="BZ47" s="19">
        <f t="shared" si="2"/>
        <v>51</v>
      </c>
      <c r="CA47" s="19">
        <f t="shared" si="2"/>
        <v>52</v>
      </c>
      <c r="CB47" s="19">
        <f t="shared" si="2"/>
        <v>53</v>
      </c>
      <c r="CC47" s="19">
        <f t="shared" si="2"/>
        <v>54</v>
      </c>
      <c r="CD47" s="19">
        <f t="shared" si="2"/>
        <v>55</v>
      </c>
      <c r="CE47" s="19">
        <f t="shared" ref="CE47:CO47" si="3">CD47+1</f>
        <v>56</v>
      </c>
      <c r="CF47" s="19">
        <f t="shared" si="3"/>
        <v>57</v>
      </c>
      <c r="CG47" s="19">
        <f t="shared" si="3"/>
        <v>58</v>
      </c>
      <c r="CH47" s="19">
        <f t="shared" si="3"/>
        <v>59</v>
      </c>
      <c r="CI47" s="19">
        <f t="shared" si="3"/>
        <v>60</v>
      </c>
      <c r="CJ47" s="19">
        <f t="shared" si="3"/>
        <v>61</v>
      </c>
      <c r="CK47" s="19">
        <f t="shared" si="3"/>
        <v>62</v>
      </c>
      <c r="CL47" s="19">
        <f t="shared" si="3"/>
        <v>63</v>
      </c>
      <c r="CM47" s="19">
        <f t="shared" si="3"/>
        <v>64</v>
      </c>
      <c r="CN47" s="19">
        <f t="shared" si="3"/>
        <v>65</v>
      </c>
      <c r="CO47" s="19">
        <f t="shared" si="3"/>
        <v>66</v>
      </c>
      <c r="CP47" s="19">
        <f>CO47+1</f>
        <v>67</v>
      </c>
      <c r="CQ47" s="19">
        <f t="shared" ref="CQ47:DL47" si="4">CP47+1</f>
        <v>68</v>
      </c>
      <c r="CR47" s="19">
        <f t="shared" si="4"/>
        <v>69</v>
      </c>
      <c r="CS47" s="19">
        <f t="shared" si="4"/>
        <v>70</v>
      </c>
      <c r="CT47" s="19">
        <f t="shared" si="4"/>
        <v>71</v>
      </c>
      <c r="CU47" s="19">
        <f t="shared" si="4"/>
        <v>72</v>
      </c>
      <c r="CV47" s="19">
        <f t="shared" si="4"/>
        <v>73</v>
      </c>
      <c r="CW47" s="19">
        <f t="shared" si="4"/>
        <v>74</v>
      </c>
      <c r="CX47" s="19">
        <f t="shared" si="4"/>
        <v>75</v>
      </c>
      <c r="CY47" s="19">
        <f t="shared" si="4"/>
        <v>76</v>
      </c>
      <c r="CZ47" s="19">
        <f t="shared" si="4"/>
        <v>77</v>
      </c>
      <c r="DA47" s="19">
        <f t="shared" si="4"/>
        <v>78</v>
      </c>
      <c r="DB47" s="19">
        <f t="shared" si="4"/>
        <v>79</v>
      </c>
      <c r="DC47" s="19">
        <f t="shared" si="4"/>
        <v>80</v>
      </c>
      <c r="DD47" s="19">
        <f t="shared" si="4"/>
        <v>81</v>
      </c>
      <c r="DE47" s="19">
        <f t="shared" si="4"/>
        <v>82</v>
      </c>
      <c r="DF47" s="19">
        <f t="shared" si="4"/>
        <v>83</v>
      </c>
      <c r="DG47" s="19">
        <f t="shared" si="4"/>
        <v>84</v>
      </c>
      <c r="DH47" s="19">
        <f t="shared" si="4"/>
        <v>85</v>
      </c>
      <c r="DI47" s="19">
        <f t="shared" si="4"/>
        <v>86</v>
      </c>
      <c r="DJ47" s="19">
        <f t="shared" si="4"/>
        <v>87</v>
      </c>
      <c r="DK47" s="19">
        <f t="shared" si="4"/>
        <v>88</v>
      </c>
      <c r="DL47" s="19">
        <f t="shared" si="4"/>
        <v>89</v>
      </c>
      <c r="DM47" s="19">
        <f>DL47+1</f>
        <v>90</v>
      </c>
    </row>
    <row r="48" spans="2:121" s="19" customFormat="1" ht="21" customHeight="1" thickBot="1">
      <c r="B48" s="1036" t="str">
        <f t="shared" ref="B48:B87" si="5">IF(C48&gt;0,"Wypełnione","")</f>
        <v/>
      </c>
      <c r="C48" s="2388"/>
      <c r="D48" s="2388"/>
      <c r="E48" s="2388"/>
      <c r="F48" s="2247"/>
      <c r="G48" s="2249"/>
      <c r="H48" s="328"/>
      <c r="I48" s="328"/>
      <c r="J48" s="2399"/>
      <c r="K48" s="2399"/>
      <c r="L48" s="1316"/>
      <c r="M48" s="1316"/>
      <c r="O48" s="943"/>
      <c r="P48" s="942"/>
      <c r="Q48" s="942"/>
      <c r="R48" s="942"/>
      <c r="S48" s="946"/>
      <c r="U48" s="899">
        <f>SUM(V48:Z48)</f>
        <v>0</v>
      </c>
      <c r="V48" s="2">
        <f t="shared" ref="V48:V87" si="6">IF(C48=$S$108,1,0)</f>
        <v>0</v>
      </c>
      <c r="W48" s="2">
        <f t="shared" ref="W48:W87" si="7">IF(C48=$S$109,2,0)</f>
        <v>0</v>
      </c>
      <c r="X48" s="2">
        <f t="shared" ref="X48:X87" si="8">IF(C48=$S$110,3,0)</f>
        <v>0</v>
      </c>
      <c r="Y48" s="2">
        <f t="shared" ref="Y48:Y87" si="9">IF(C48=$S$111,4,0)</f>
        <v>0</v>
      </c>
      <c r="Z48" s="2">
        <f t="shared" ref="Z48:Z87" si="10">IF(C48=$S$112,5,0)</f>
        <v>0</v>
      </c>
      <c r="AA48" s="329"/>
      <c r="AB48" s="329">
        <f t="shared" ref="AB48:AB87" si="11">IF(U48=1,F$108,IF(U48=2,H$108,IF(U48=3,J$108,IF(U48=4,L$108,IF(U48=5,O$108,0)))))</f>
        <v>0</v>
      </c>
      <c r="AC48" s="329">
        <f t="shared" ref="AC48:AC87" si="12">IF(U48=1,F$109,IF(U48=2,H$109,IF(U48=3,J$109,IF(U48=4,L$109,IF(U48=5,O$109,0)))))</f>
        <v>0</v>
      </c>
      <c r="AD48" s="329">
        <f t="shared" ref="AD48:AD87" si="13">IF(U48=1,F$110,IF(U48=2,H$110,IF(U48=3,J$110,IF(U48=4,L$110,IF(U48=5,O$110,0)))))</f>
        <v>0</v>
      </c>
      <c r="AE48" s="329">
        <f t="shared" ref="AE48:AE87" si="14">IF(U48=1,F$111,IF(U48=2,H$111,IF(U48=3,J$111,IF(U48=4,L$111,IF(U48=5,O$111,0)))))</f>
        <v>0</v>
      </c>
      <c r="AF48" s="329">
        <f t="shared" ref="AF48:AF87" si="15">IF(U48=1,F$112,IF(U48=2,H$112,IF(U48=3,J$112,IF(U48=4,L$112,IF(U48=5,O$112,0)))))</f>
        <v>0</v>
      </c>
      <c r="AG48" s="329">
        <f t="shared" ref="AG48:AG87" si="16">IF(U48=1,F$113,IF(U48=2,H$113,IF(U48=3,J$113,IF(U48=4,L$113,IF(U48=5,O$113,0)))))</f>
        <v>0</v>
      </c>
      <c r="AH48" s="329">
        <f t="shared" ref="AH48:AH87" si="17">IF(U48=1,F$114,IF(U48=2,H$114,IF(U48=3,J$114,IF(U48=4,L$114,IF(U48=5,O$114,0)))))</f>
        <v>0</v>
      </c>
      <c r="AI48" s="329">
        <f t="shared" ref="AI48:AI87" si="18">IF(U48=1,F$115,IF(U48=2,H$115,IF(U48=3,J$115,IF(U48=4,L$115,IF(U48=5,O$115,0)))))</f>
        <v>0</v>
      </c>
      <c r="AJ48" s="329">
        <f t="shared" ref="AJ48:AJ87" si="19">IF(U48=1,F$116,IF(U48=2,H$116,IF(U48=3,J$116,IF(U48=4,L$116,IF(U48=5,O$116,0)))))</f>
        <v>0</v>
      </c>
      <c r="AK48" s="329">
        <f t="shared" ref="AK48:AK87" si="20">IF(U48=1,F$117,IF(U48=2,H$117,IF(U48=3,J$117,IF(U48=4,L$117,IF(U48=5,O$117,0)))))</f>
        <v>0</v>
      </c>
      <c r="AL48" s="329">
        <f t="shared" ref="AL48:AL87" si="21">IF(U48=1,F$118,IF(U48=2,H$118,IF(U48=3,J$118,IF(U48=4,L$118,IF(U48=5,O$118,0)))))</f>
        <v>0</v>
      </c>
      <c r="AM48" s="329">
        <f t="shared" ref="AM48:AM87" si="22">IF(U48=1,F$119,IF(U48=2,H$119,IF(U48=3,J$119,IF(U48=4,L$119,IF(U48=5,O$119,0)))))</f>
        <v>0</v>
      </c>
      <c r="AN48" s="329">
        <f t="shared" ref="AN48:AN87" si="23">IF(U48=1,F$120,IF(U48=2,H$120,IF(U48=3,J$120,IF(U48=4,L$120,IF(U48=5,O$120,0)))))</f>
        <v>0</v>
      </c>
      <c r="AO48" s="329">
        <f t="shared" ref="AO48:AO87" si="24">IF(U48=1,F$121,IF(U48=2,H$121,IF(U48=3,J$121,IF(U48=4,L$121,IF(U48=5,O$121,0)))))</f>
        <v>0</v>
      </c>
      <c r="AP48" s="329">
        <f t="shared" ref="AP48:AP87" si="25">IF(U48=1,F$122,IF(U48=2,H$122,IF(U48=3,J$122,IF(U48=4,L$122,IF(U48=5,O$122,0)))))</f>
        <v>0</v>
      </c>
      <c r="AQ48" s="329">
        <f t="shared" ref="AQ48:AQ87" si="26">IF(U48=1,F$123,IF(U48=2,H$123,IF(U48=3,J$123,IF(U48=4,L$123,IF(U48=5,O$123,0)))))</f>
        <v>0</v>
      </c>
      <c r="AR48" s="329">
        <f t="shared" ref="AR48:AR87" si="27">IF(U48=1,F$124,IF(U48=2,H$124,IF(U48=3,J$124,IF(U48=4,L$124,IF(U48=5,O$124,0)))))</f>
        <v>0</v>
      </c>
      <c r="AS48" s="329">
        <f t="shared" ref="AS48:AS87" si="28">IF(U48=1,F$125,IF(U48=2,H$125,IF(U48=3,J$125,IF(U48=4,L$125,IF(U48=5,O$125,0)))))</f>
        <v>0</v>
      </c>
      <c r="AT48" s="329">
        <f t="shared" ref="AT48:AT87" si="29">IF(U48=1,F$126,IF(U48=2,H$126,IF(U48=3,J$126,IF(U48=4,L$126,IF(U48=5,O$126,0)))))</f>
        <v>0</v>
      </c>
      <c r="AU48" s="329">
        <f t="shared" ref="AU48:AU87" si="30">IF(U48=1,F$127,IF(U48=2,H$127,IF(U48=3,J$127,IF(U48=4,L$127,IF(U48=5,O$127,0)))))</f>
        <v>0</v>
      </c>
      <c r="AV48" s="329">
        <f t="shared" ref="AV48:AV87" si="31">IF(U48=1,F$128,IF(U48=2,H$128,IF(U48=3,J$128,IF(U48=4,L$128,IF(U48=5,O$128,0)))))</f>
        <v>0</v>
      </c>
      <c r="AW48" s="329">
        <f t="shared" ref="AW48:AW87" si="32">IF(U48=1,F$129,IF(U48=2,H$129,IF(U48=3,J$129,IF(U48=4,L$129,IF(U48=5,O$129,0)))))</f>
        <v>0</v>
      </c>
      <c r="AX48" s="329">
        <f t="shared" ref="AX48:AX87" si="33">IF(U48=1,F$130,IF(U48=2,H$130,IF(U48=3,J$130,IF(U48=4,L$130,IF(U48=5,O$130,0)))))</f>
        <v>0</v>
      </c>
      <c r="AY48" s="329">
        <f t="shared" ref="AY48:AY87" si="34">IF(U48=1,F$131,IF(U48=2,H$131,IF(U48=3,J$131,IF(U48=4,L$131,IF(U48=5,O$131,0)))))</f>
        <v>0</v>
      </c>
      <c r="AZ48" s="329">
        <f t="shared" ref="AZ48:AZ87" si="35">IF(U48=1,F$132,IF(U48=2,H$132,IF(U48=3,J$132,IF(U48=4,L$132,IF(U48=5,O$132,0)))))</f>
        <v>0</v>
      </c>
      <c r="BA48" s="329">
        <f t="shared" ref="BA48:BA87" si="36">IF(U48=1,F$133,IF(U48=2,H$133,IF(U48=3,J$133,IF(U48=4,L$133,IF(U48=5,O$133,0)))))</f>
        <v>0</v>
      </c>
      <c r="BB48" s="329">
        <f t="shared" ref="BB48:BB87" si="37">IF(U48=1,F$134,IF(U48=2,H$134,IF(U48=3,J$134,IF(U48=4,L$134,IF(U48=5,O$134,0)))))</f>
        <v>0</v>
      </c>
      <c r="BC48" s="329">
        <f t="shared" ref="BC48:BC87" si="38">IF(U48=1,F$135,IF(U48=2,H$135,IF(U48=3,J$135,IF(U48=4,L$135,IF(U48=5,O$135,0)))))</f>
        <v>0</v>
      </c>
      <c r="BD48" s="329">
        <f t="shared" ref="BD48:BD87" si="39">IF(U48=1,F$136,IF(U48=2,H$136,IF(U48=3,J$136,IF(U48=4,L$136,IF(U48=5,O$136,0)))))</f>
        <v>0</v>
      </c>
      <c r="BE48" s="329">
        <f t="shared" ref="BE48:BE87" si="40">IF(U48=1,F$137,IF(U48=2,H$137,IF(U48=3,J$137,IF(U48=4,L$137,IF(U48=5,O$137,0)))))</f>
        <v>0</v>
      </c>
      <c r="BF48" s="329">
        <f t="shared" ref="BF48:BF87" si="41">IF(U48=1,F$138,IF(U48=2,H$138,IF(U48=3,J$138,IF(U48=4,L$138,IF(U48=5,O$138,0)))))</f>
        <v>0</v>
      </c>
      <c r="BG48" s="329">
        <f t="shared" ref="BG48:BG87" si="42">IF(U48=1,F$139,IF(U48=2,H$139,IF(U48=3,J$139,IF(U48=4,L$139,IF(U48=5,O$139,0)))))</f>
        <v>0</v>
      </c>
      <c r="BH48" s="329">
        <f t="shared" ref="BH48:BH87" si="43">IF(U48=1,F$140,IF(U48=2,H$140,IF(U48=3,J$140,IF(U48=4,L$140,IF(U48=5,O$140,0)))))</f>
        <v>0</v>
      </c>
      <c r="BI48" s="329">
        <f t="shared" ref="BI48:BI87" si="44">IF(U48=1,F$141,IF(U48=2,H$141,IF(U48=3,J$141,IF(U48=4,L$141,IF(U48=5,O$141,0)))))</f>
        <v>0</v>
      </c>
      <c r="BJ48" s="329">
        <f t="shared" ref="BJ48:BJ87" si="45">IF(U48=1,F$142,IF(U48=2,H$142,IF(U48=3,J$142,IF(U48=4,L$142,IF(U48=5,O$142,0)))))</f>
        <v>0</v>
      </c>
      <c r="BK48" s="329">
        <f t="shared" ref="BK48:BK87" si="46">IF(U48=1,F$143,IF(U48=2,H$143,IF(U48=3,J$143,IF(U48=4,L$143,IF(U48=5,O$143,0)))))</f>
        <v>0</v>
      </c>
      <c r="BL48" s="329">
        <f t="shared" ref="BL48:BL87" si="47">IF(U48=1,F$144,IF(U48=2,H$144,IF(U48=3,J$144,IF(U48=4,L$144,IF(U48=5,O$144,0)))))</f>
        <v>0</v>
      </c>
      <c r="BM48" s="329">
        <f t="shared" ref="BM48:BM87" si="48">IF(U48=1,F$145,IF(U48=2,H$145,IF(U48=3,J$145,IF(U48=4,L$145,IF(U48=5,O$145,0)))))</f>
        <v>0</v>
      </c>
      <c r="BN48" s="329">
        <f t="shared" ref="BN48:BN87" si="49">IF(U48=1,F$146,IF(U48=2,H$146,IF(U48=3,J$146,IF(U48=4,L$146,IF(U48=5,O$146,0)))))</f>
        <v>0</v>
      </c>
      <c r="BO48" s="329">
        <f t="shared" ref="BO48:BO87" si="50">IF(U48=1,F$147,IF(U48=2,H$147,IF(U48=3,J$147,IF(U48=4,L$147,IF(U48=5,O$147,0)))))</f>
        <v>0</v>
      </c>
      <c r="BP48" s="329">
        <f t="shared" ref="BP48:BP87" si="51">IF(U48=1,F$148,IF(U48=2,H$148,IF(U48=3,J$148,IF(U48=4,L$148,IF(U48=5,O$148,0)))))</f>
        <v>0</v>
      </c>
      <c r="BQ48" s="329">
        <f t="shared" ref="BQ48:BQ87" si="52">IF(U48=1,F$149,IF(U48=2,H$149,IF(U48=3,J$149,IF(U48=4,L$149,IF(U48=5,O$149,0)))))</f>
        <v>0</v>
      </c>
      <c r="BR48" s="329">
        <f t="shared" ref="BR48:BR87" si="53">IF(U48=1,F$150,IF(U48=2,H$150,IF(U48=3,J$150,IF(U48=4,L$150,IF(U48=5,O$150,0)))))</f>
        <v>0</v>
      </c>
      <c r="BS48" s="329">
        <f t="shared" ref="BS48:BS87" si="54">IF(U48=1,F$151,IF(U48=2,H$151,IF(U48=3,J$151,IF(U48=4,L$151,IF(U48=5,O$151,0)))))</f>
        <v>0</v>
      </c>
      <c r="BT48" s="329">
        <f t="shared" ref="BT48:BT87" si="55">IF(U48=1,F$152,IF(U48=2,H$152,IF(U48=3,J$152,IF(U48=4,L$152,IF(U48=5,O$152,0)))))</f>
        <v>0</v>
      </c>
      <c r="BU48" s="329">
        <f t="shared" ref="BU48:BU87" si="56">IF(U48=1,F$153,IF(U48=2,H$153,IF(U48=3,J$153,IF(U48=4,L$153,IF(U48=5,O$153,0)))))</f>
        <v>0</v>
      </c>
      <c r="BV48" s="329">
        <f t="shared" ref="BV48:BV87" si="57">IF(U48=1,F$154,IF(U48=2,H$154,IF(U48=3,J$154,IF(U48=4,L$154,IF(U48=5,O$154,0)))))</f>
        <v>0</v>
      </c>
      <c r="BW48" s="329">
        <f t="shared" ref="BW48:BW87" si="58">IF(U48=1,F$155,IF(U48=2,H$155,IF(U48=3,J$155,IF(U48=4,L$155,IF(U48=5,O$155,0)))))</f>
        <v>0</v>
      </c>
      <c r="BX48" s="329">
        <f t="shared" ref="BX48:BX87" si="59">IF(U48=1,F$156,IF(U48=2,H$156,IF(U48=3,J$156,IF(U48=4,L$156,IF(U48=5,O$156,0)))))</f>
        <v>0</v>
      </c>
      <c r="BY48" s="329">
        <f t="shared" ref="BY48:BY87" si="60">IF(U48=1,F$157,IF(U48=2,H$157,IF(U48=3,J$157,IF(U48=4,L$157,IF(U48=5,O$157,0)))))</f>
        <v>0</v>
      </c>
      <c r="BZ48" s="329">
        <f t="shared" ref="BZ48:BZ87" si="61">IF(U48=1,F$158,IF(U48=2,H$158,IF(U48=3,J$158,IF(U48=4,L$158,IF(U48=5,O$158,0)))))</f>
        <v>0</v>
      </c>
      <c r="CA48" s="329">
        <f t="shared" ref="CA48:CA87" si="62">IF(U48=1,F$159,IF(U48=2,H$159,IF(U48=3,J$159,IF(U48=4,L$159,IF(U48=5,O$159,0)))))</f>
        <v>0</v>
      </c>
      <c r="CB48" s="329">
        <f t="shared" ref="CB48:CB87" si="63">IF(U48=1,F$160,IF(U48=2,H$160,IF(U48=3,J$160,IF(U48=4,L$160,IF(U48=5,O$160,0)))))</f>
        <v>0</v>
      </c>
      <c r="CC48" s="329">
        <f t="shared" ref="CC48:CC87" si="64">IF(U48=1,F$161,IF(U48=2,H$161,IF(U48=3,J$161,IF(U48=4,L$161,IF(U48=5,O$161,0)))))</f>
        <v>0</v>
      </c>
      <c r="CD48" s="329">
        <f t="shared" ref="CD48:CD87" si="65">IF(U48=1,F$162,IF(U48=2,H$162,IF(U48=3,J$162,IF(U48=4,L$162,IF(U48=5,O$162,0)))))</f>
        <v>0</v>
      </c>
      <c r="CE48" s="329">
        <f t="shared" ref="CE48:CE87" si="66">IF(U48=1,F$163,IF(U48=2,H$163,IF(U48=3,J$163,IF(U48=4,L$163,IF(U48=5,O$163,0)))))</f>
        <v>0</v>
      </c>
      <c r="CF48" s="329">
        <f t="shared" ref="CF48:CF87" si="67">IF(U48=1,F$164,IF(U48=2,H$164,IF(U48=3,J$164,IF(U48=4,L$164,IF(U48=5,O$164,0)))))</f>
        <v>0</v>
      </c>
      <c r="CG48" s="329">
        <f t="shared" ref="CG48:CG87" si="68">IF(U48=1,F$165,IF(U48=2,H$165,IF(U48=3,J$165,IF(U48=4,L$165,IF(U48=5,O$165,0)))))</f>
        <v>0</v>
      </c>
      <c r="CH48" s="329">
        <f t="shared" ref="CH48:CH87" si="69">IF(U48=1,F$166,IF(U48=2,H$166,IF(U48=3,J$166,IF(U48=4,L$166,IF(U48=5,O$166,0)))))</f>
        <v>0</v>
      </c>
      <c r="CI48" s="329">
        <f t="shared" ref="CI48:CI87" si="70">IF(U48=1,F$167,IF(U48=2,H$167,IF(U48=3,J$167,IF(U48=4,L$167,IF(U48=5,O$167,0)))))</f>
        <v>0</v>
      </c>
      <c r="CJ48" s="329">
        <f t="shared" ref="CJ48:CJ87" si="71">IF(U48=1,F$168,IF(U48=2,H$168,IF(U48=3,J$168,IF(U48=4,L$168,IF(U48=5,O$168,0)))))</f>
        <v>0</v>
      </c>
      <c r="CK48" s="329">
        <f t="shared" ref="CK48:CK87" si="72">IF(U48=1,F$169,IF(U48=2,H$169,IF(U48=3,J$169,IF(U48=4,L$169,IF(U48=5,O$169,0)))))</f>
        <v>0</v>
      </c>
      <c r="CL48" s="329">
        <f t="shared" ref="CL48:CL87" si="73">IF(U48=1,F$170,IF(U48=2,H$170,IF(U48=3,J$170,IF(U48=4,L$170,IF(U48=5,O$170,0)))))</f>
        <v>0</v>
      </c>
      <c r="CM48" s="329">
        <f t="shared" ref="CM48:CM87" si="74">IF(U48=1,F$171,IF(U48=2,H$171,IF(U48=3,J$171,IF(U48=4,L$171,IF(U48=5,O$171,0)))))</f>
        <v>0</v>
      </c>
      <c r="CN48" s="329">
        <f t="shared" ref="CN48:CN87" si="75">IF(U48=1,F$172,IF(U48=2,H$172,IF(U48=3,J$172,IF(U48=4,L$172,IF(U48=5,O$172,0)))))</f>
        <v>0</v>
      </c>
      <c r="CO48" s="329">
        <f t="shared" ref="CO48:CO87" si="76">IF(U48=1,F$173,IF(U48=2,H$173,IF(U48=3,J$173,IF(U48=4,L$173,IF(U48=5,O$173,0)))))</f>
        <v>0</v>
      </c>
      <c r="CP48" s="329" t="str">
        <f t="shared" ref="CP48:CP87" si="77">IF(U48=1,F$174,"")</f>
        <v/>
      </c>
      <c r="CQ48" s="329" t="str">
        <f t="shared" ref="CQ48:CQ87" si="78">IF(U48=1,F$175,"")</f>
        <v/>
      </c>
      <c r="CR48" s="329" t="str">
        <f t="shared" ref="CR48:CR87" si="79">IF(U48=1,F$176,"")</f>
        <v/>
      </c>
      <c r="CS48" s="329" t="str">
        <f t="shared" ref="CS48:CS87" si="80">IF(U48=1,F$177,"")</f>
        <v/>
      </c>
      <c r="CT48" s="329" t="str">
        <f t="shared" ref="CT48:CT87" si="81">IF(U48=1,F$178,"")</f>
        <v/>
      </c>
      <c r="CU48" s="329" t="str">
        <f t="shared" ref="CU48:CU87" si="82">IF(U48=1,F$179,"")</f>
        <v/>
      </c>
      <c r="CV48" s="329" t="str">
        <f t="shared" ref="CV48:CV87" si="83">IF(U48=1,F$180,"")</f>
        <v/>
      </c>
      <c r="CW48" s="329" t="str">
        <f t="shared" ref="CW48:CW87" si="84">IF(U48=1,F$181,"")</f>
        <v/>
      </c>
      <c r="CX48" s="329" t="str">
        <f t="shared" ref="CX48:CX87" si="85">IF(U48=1,F$182,"")</f>
        <v/>
      </c>
      <c r="CY48" s="329" t="str">
        <f t="shared" ref="CY48:CY87" si="86">IF(U48=1,F$183,"")</f>
        <v/>
      </c>
      <c r="CZ48" s="329" t="str">
        <f t="shared" ref="CZ48:CZ87" si="87">IF(U48=1,F$184,"")</f>
        <v/>
      </c>
      <c r="DA48" s="329" t="str">
        <f t="shared" ref="DA48:DA87" si="88">IF(U48=1,F$185,"")</f>
        <v/>
      </c>
      <c r="DB48" s="329" t="str">
        <f t="shared" ref="DB48:DB87" si="89">IF(U48=1,F$186,"")</f>
        <v/>
      </c>
      <c r="DC48" s="329" t="str">
        <f t="shared" ref="DC48:DC87" si="90">IF(U48=1,F$187,"")</f>
        <v/>
      </c>
      <c r="DD48" s="329" t="str">
        <f t="shared" ref="DD48:DD87" si="91">IF(U48=1,F$188,"")</f>
        <v/>
      </c>
      <c r="DE48" s="329" t="str">
        <f t="shared" ref="DE48:DE87" si="92">IF(U48=1,F$189,"")</f>
        <v/>
      </c>
      <c r="DF48" s="329" t="str">
        <f t="shared" ref="DF48:DF87" si="93">IF(U48=1,F$190,"")</f>
        <v/>
      </c>
      <c r="DG48" s="329" t="str">
        <f t="shared" ref="DG48:DG87" si="94">IF(U48=1,F$191,"")</f>
        <v/>
      </c>
      <c r="DH48" s="329" t="str">
        <f t="shared" ref="DH48:DH87" si="95">IF(U48=1,F$192,"")</f>
        <v/>
      </c>
      <c r="DI48" s="329" t="str">
        <f t="shared" ref="DI48:DI87" si="96">IF(U48=1,F$193,"")</f>
        <v/>
      </c>
      <c r="DJ48" s="329" t="str">
        <f t="shared" ref="DJ48:DJ87" si="97">IF(U48=1,F$194,"")</f>
        <v/>
      </c>
      <c r="DK48" s="329" t="str">
        <f t="shared" ref="DK48:DK87" si="98">IF(U48=1,F$195,"")</f>
        <v/>
      </c>
      <c r="DL48" s="329" t="str">
        <f t="shared" ref="DL48:DL87" si="99">IF(U48=1,F$196,"")</f>
        <v/>
      </c>
      <c r="DM48" s="329" t="str">
        <f t="shared" ref="DM48:DM87" si="100">IF(V48=1,F$197,"")</f>
        <v/>
      </c>
    </row>
    <row r="49" spans="2:117" s="19" customFormat="1" ht="21" customHeight="1" thickBot="1">
      <c r="B49" s="1036" t="str">
        <f t="shared" si="5"/>
        <v/>
      </c>
      <c r="C49" s="2388"/>
      <c r="D49" s="2388"/>
      <c r="E49" s="2388"/>
      <c r="F49" s="2247"/>
      <c r="G49" s="2249"/>
      <c r="H49" s="328"/>
      <c r="I49" s="328"/>
      <c r="J49" s="2399"/>
      <c r="K49" s="2399"/>
      <c r="L49" s="1316"/>
      <c r="M49" s="1316"/>
      <c r="O49" s="944"/>
      <c r="P49" s="939"/>
      <c r="Q49" s="939"/>
      <c r="R49" s="939"/>
      <c r="S49" s="947"/>
      <c r="U49" s="899">
        <f t="shared" ref="U49:U87" si="101">SUM(V49:Z49)</f>
        <v>0</v>
      </c>
      <c r="V49" s="2">
        <f t="shared" si="6"/>
        <v>0</v>
      </c>
      <c r="W49" s="2">
        <f t="shared" si="7"/>
        <v>0</v>
      </c>
      <c r="X49" s="2">
        <f t="shared" si="8"/>
        <v>0</v>
      </c>
      <c r="Y49" s="2">
        <f t="shared" si="9"/>
        <v>0</v>
      </c>
      <c r="Z49" s="2">
        <f t="shared" si="10"/>
        <v>0</v>
      </c>
      <c r="AA49" s="329"/>
      <c r="AB49" s="329">
        <f t="shared" si="11"/>
        <v>0</v>
      </c>
      <c r="AC49" s="329">
        <f t="shared" si="12"/>
        <v>0</v>
      </c>
      <c r="AD49" s="329">
        <f t="shared" si="13"/>
        <v>0</v>
      </c>
      <c r="AE49" s="329">
        <f t="shared" si="14"/>
        <v>0</v>
      </c>
      <c r="AF49" s="329">
        <f t="shared" si="15"/>
        <v>0</v>
      </c>
      <c r="AG49" s="329">
        <f t="shared" si="16"/>
        <v>0</v>
      </c>
      <c r="AH49" s="329">
        <f t="shared" si="17"/>
        <v>0</v>
      </c>
      <c r="AI49" s="329">
        <f t="shared" si="18"/>
        <v>0</v>
      </c>
      <c r="AJ49" s="329">
        <f t="shared" si="19"/>
        <v>0</v>
      </c>
      <c r="AK49" s="329">
        <f t="shared" si="20"/>
        <v>0</v>
      </c>
      <c r="AL49" s="329">
        <f t="shared" si="21"/>
        <v>0</v>
      </c>
      <c r="AM49" s="329">
        <f t="shared" si="22"/>
        <v>0</v>
      </c>
      <c r="AN49" s="329">
        <f t="shared" si="23"/>
        <v>0</v>
      </c>
      <c r="AO49" s="329">
        <f t="shared" si="24"/>
        <v>0</v>
      </c>
      <c r="AP49" s="329">
        <f t="shared" si="25"/>
        <v>0</v>
      </c>
      <c r="AQ49" s="329">
        <f t="shared" si="26"/>
        <v>0</v>
      </c>
      <c r="AR49" s="329">
        <f t="shared" si="27"/>
        <v>0</v>
      </c>
      <c r="AS49" s="329">
        <f t="shared" si="28"/>
        <v>0</v>
      </c>
      <c r="AT49" s="329">
        <f t="shared" si="29"/>
        <v>0</v>
      </c>
      <c r="AU49" s="329">
        <f t="shared" si="30"/>
        <v>0</v>
      </c>
      <c r="AV49" s="329">
        <f t="shared" si="31"/>
        <v>0</v>
      </c>
      <c r="AW49" s="329">
        <f t="shared" si="32"/>
        <v>0</v>
      </c>
      <c r="AX49" s="329">
        <f t="shared" si="33"/>
        <v>0</v>
      </c>
      <c r="AY49" s="329">
        <f t="shared" si="34"/>
        <v>0</v>
      </c>
      <c r="AZ49" s="329">
        <f t="shared" si="35"/>
        <v>0</v>
      </c>
      <c r="BA49" s="329">
        <f t="shared" si="36"/>
        <v>0</v>
      </c>
      <c r="BB49" s="329">
        <f t="shared" si="37"/>
        <v>0</v>
      </c>
      <c r="BC49" s="329">
        <f t="shared" si="38"/>
        <v>0</v>
      </c>
      <c r="BD49" s="329">
        <f t="shared" si="39"/>
        <v>0</v>
      </c>
      <c r="BE49" s="329">
        <f t="shared" si="40"/>
        <v>0</v>
      </c>
      <c r="BF49" s="329">
        <f t="shared" si="41"/>
        <v>0</v>
      </c>
      <c r="BG49" s="329">
        <f t="shared" si="42"/>
        <v>0</v>
      </c>
      <c r="BH49" s="329">
        <f t="shared" si="43"/>
        <v>0</v>
      </c>
      <c r="BI49" s="329">
        <f t="shared" si="44"/>
        <v>0</v>
      </c>
      <c r="BJ49" s="329">
        <f t="shared" si="45"/>
        <v>0</v>
      </c>
      <c r="BK49" s="329">
        <f t="shared" si="46"/>
        <v>0</v>
      </c>
      <c r="BL49" s="329">
        <f t="shared" si="47"/>
        <v>0</v>
      </c>
      <c r="BM49" s="329">
        <f t="shared" si="48"/>
        <v>0</v>
      </c>
      <c r="BN49" s="329">
        <f t="shared" si="49"/>
        <v>0</v>
      </c>
      <c r="BO49" s="329">
        <f t="shared" si="50"/>
        <v>0</v>
      </c>
      <c r="BP49" s="329">
        <f t="shared" si="51"/>
        <v>0</v>
      </c>
      <c r="BQ49" s="329">
        <f t="shared" si="52"/>
        <v>0</v>
      </c>
      <c r="BR49" s="329">
        <f t="shared" si="53"/>
        <v>0</v>
      </c>
      <c r="BS49" s="329">
        <f t="shared" si="54"/>
        <v>0</v>
      </c>
      <c r="BT49" s="329">
        <f t="shared" si="55"/>
        <v>0</v>
      </c>
      <c r="BU49" s="329">
        <f t="shared" si="56"/>
        <v>0</v>
      </c>
      <c r="BV49" s="329">
        <f t="shared" si="57"/>
        <v>0</v>
      </c>
      <c r="BW49" s="329">
        <f t="shared" si="58"/>
        <v>0</v>
      </c>
      <c r="BX49" s="329">
        <f t="shared" si="59"/>
        <v>0</v>
      </c>
      <c r="BY49" s="329">
        <f t="shared" si="60"/>
        <v>0</v>
      </c>
      <c r="BZ49" s="329">
        <f t="shared" si="61"/>
        <v>0</v>
      </c>
      <c r="CA49" s="329">
        <f t="shared" si="62"/>
        <v>0</v>
      </c>
      <c r="CB49" s="329">
        <f t="shared" si="63"/>
        <v>0</v>
      </c>
      <c r="CC49" s="329">
        <f t="shared" si="64"/>
        <v>0</v>
      </c>
      <c r="CD49" s="329">
        <f t="shared" si="65"/>
        <v>0</v>
      </c>
      <c r="CE49" s="329">
        <f t="shared" si="66"/>
        <v>0</v>
      </c>
      <c r="CF49" s="329">
        <f t="shared" si="67"/>
        <v>0</v>
      </c>
      <c r="CG49" s="329">
        <f t="shared" si="68"/>
        <v>0</v>
      </c>
      <c r="CH49" s="329">
        <f t="shared" si="69"/>
        <v>0</v>
      </c>
      <c r="CI49" s="329">
        <f t="shared" si="70"/>
        <v>0</v>
      </c>
      <c r="CJ49" s="329">
        <f t="shared" si="71"/>
        <v>0</v>
      </c>
      <c r="CK49" s="329">
        <f t="shared" si="72"/>
        <v>0</v>
      </c>
      <c r="CL49" s="329">
        <f t="shared" si="73"/>
        <v>0</v>
      </c>
      <c r="CM49" s="329">
        <f t="shared" si="74"/>
        <v>0</v>
      </c>
      <c r="CN49" s="329">
        <f t="shared" si="75"/>
        <v>0</v>
      </c>
      <c r="CO49" s="329">
        <f t="shared" si="76"/>
        <v>0</v>
      </c>
      <c r="CP49" s="329" t="str">
        <f t="shared" si="77"/>
        <v/>
      </c>
      <c r="CQ49" s="329" t="str">
        <f t="shared" si="78"/>
        <v/>
      </c>
      <c r="CR49" s="329" t="str">
        <f t="shared" si="79"/>
        <v/>
      </c>
      <c r="CS49" s="329" t="str">
        <f t="shared" si="80"/>
        <v/>
      </c>
      <c r="CT49" s="329" t="str">
        <f t="shared" si="81"/>
        <v/>
      </c>
      <c r="CU49" s="329" t="str">
        <f t="shared" si="82"/>
        <v/>
      </c>
      <c r="CV49" s="329" t="str">
        <f t="shared" si="83"/>
        <v/>
      </c>
      <c r="CW49" s="329" t="str">
        <f t="shared" si="84"/>
        <v/>
      </c>
      <c r="CX49" s="329" t="str">
        <f t="shared" si="85"/>
        <v/>
      </c>
      <c r="CY49" s="329" t="str">
        <f t="shared" si="86"/>
        <v/>
      </c>
      <c r="CZ49" s="329" t="str">
        <f t="shared" si="87"/>
        <v/>
      </c>
      <c r="DA49" s="329" t="str">
        <f t="shared" si="88"/>
        <v/>
      </c>
      <c r="DB49" s="329" t="str">
        <f t="shared" si="89"/>
        <v/>
      </c>
      <c r="DC49" s="329" t="str">
        <f t="shared" si="90"/>
        <v/>
      </c>
      <c r="DD49" s="329" t="str">
        <f t="shared" si="91"/>
        <v/>
      </c>
      <c r="DE49" s="329" t="str">
        <f t="shared" si="92"/>
        <v/>
      </c>
      <c r="DF49" s="329" t="str">
        <f t="shared" si="93"/>
        <v/>
      </c>
      <c r="DG49" s="329" t="str">
        <f t="shared" si="94"/>
        <v/>
      </c>
      <c r="DH49" s="329" t="str">
        <f t="shared" si="95"/>
        <v/>
      </c>
      <c r="DI49" s="329" t="str">
        <f t="shared" si="96"/>
        <v/>
      </c>
      <c r="DJ49" s="329" t="str">
        <f t="shared" si="97"/>
        <v/>
      </c>
      <c r="DK49" s="329" t="str">
        <f t="shared" si="98"/>
        <v/>
      </c>
      <c r="DL49" s="329" t="str">
        <f t="shared" si="99"/>
        <v/>
      </c>
      <c r="DM49" s="329" t="str">
        <f t="shared" si="100"/>
        <v/>
      </c>
    </row>
    <row r="50" spans="2:117" s="19" customFormat="1" ht="21" customHeight="1" thickBot="1">
      <c r="B50" s="1036" t="str">
        <f t="shared" si="5"/>
        <v/>
      </c>
      <c r="C50" s="2388"/>
      <c r="D50" s="2388"/>
      <c r="E50" s="2388"/>
      <c r="F50" s="2247"/>
      <c r="G50" s="2249"/>
      <c r="H50" s="328"/>
      <c r="I50" s="328"/>
      <c r="J50" s="2399"/>
      <c r="K50" s="2399"/>
      <c r="L50" s="1316"/>
      <c r="M50" s="1316"/>
      <c r="N50" s="2400" t="s">
        <v>580</v>
      </c>
      <c r="O50" s="944"/>
      <c r="P50" s="939"/>
      <c r="Q50" s="939"/>
      <c r="R50" s="939"/>
      <c r="S50" s="947"/>
      <c r="U50" s="899">
        <f t="shared" si="101"/>
        <v>0</v>
      </c>
      <c r="V50" s="2">
        <f t="shared" si="6"/>
        <v>0</v>
      </c>
      <c r="W50" s="2">
        <f t="shared" si="7"/>
        <v>0</v>
      </c>
      <c r="X50" s="2">
        <f t="shared" si="8"/>
        <v>0</v>
      </c>
      <c r="Y50" s="2">
        <f t="shared" si="9"/>
        <v>0</v>
      </c>
      <c r="Z50" s="2">
        <f t="shared" si="10"/>
        <v>0</v>
      </c>
      <c r="AA50" s="329"/>
      <c r="AB50" s="329">
        <f t="shared" si="11"/>
        <v>0</v>
      </c>
      <c r="AC50" s="329">
        <f t="shared" si="12"/>
        <v>0</v>
      </c>
      <c r="AD50" s="329">
        <f t="shared" si="13"/>
        <v>0</v>
      </c>
      <c r="AE50" s="329">
        <f t="shared" si="14"/>
        <v>0</v>
      </c>
      <c r="AF50" s="329">
        <f t="shared" si="15"/>
        <v>0</v>
      </c>
      <c r="AG50" s="329">
        <f t="shared" si="16"/>
        <v>0</v>
      </c>
      <c r="AH50" s="329">
        <f t="shared" si="17"/>
        <v>0</v>
      </c>
      <c r="AI50" s="329">
        <f t="shared" si="18"/>
        <v>0</v>
      </c>
      <c r="AJ50" s="329">
        <f t="shared" si="19"/>
        <v>0</v>
      </c>
      <c r="AK50" s="329">
        <f t="shared" si="20"/>
        <v>0</v>
      </c>
      <c r="AL50" s="329">
        <f t="shared" si="21"/>
        <v>0</v>
      </c>
      <c r="AM50" s="329">
        <f t="shared" si="22"/>
        <v>0</v>
      </c>
      <c r="AN50" s="329">
        <f t="shared" si="23"/>
        <v>0</v>
      </c>
      <c r="AO50" s="329">
        <f t="shared" si="24"/>
        <v>0</v>
      </c>
      <c r="AP50" s="329">
        <f t="shared" si="25"/>
        <v>0</v>
      </c>
      <c r="AQ50" s="329">
        <f t="shared" si="26"/>
        <v>0</v>
      </c>
      <c r="AR50" s="329">
        <f t="shared" si="27"/>
        <v>0</v>
      </c>
      <c r="AS50" s="329">
        <f t="shared" si="28"/>
        <v>0</v>
      </c>
      <c r="AT50" s="329">
        <f t="shared" si="29"/>
        <v>0</v>
      </c>
      <c r="AU50" s="329">
        <f t="shared" si="30"/>
        <v>0</v>
      </c>
      <c r="AV50" s="329">
        <f t="shared" si="31"/>
        <v>0</v>
      </c>
      <c r="AW50" s="329">
        <f t="shared" si="32"/>
        <v>0</v>
      </c>
      <c r="AX50" s="329">
        <f t="shared" si="33"/>
        <v>0</v>
      </c>
      <c r="AY50" s="329">
        <f t="shared" si="34"/>
        <v>0</v>
      </c>
      <c r="AZ50" s="329">
        <f t="shared" si="35"/>
        <v>0</v>
      </c>
      <c r="BA50" s="329">
        <f t="shared" si="36"/>
        <v>0</v>
      </c>
      <c r="BB50" s="329">
        <f t="shared" si="37"/>
        <v>0</v>
      </c>
      <c r="BC50" s="329">
        <f t="shared" si="38"/>
        <v>0</v>
      </c>
      <c r="BD50" s="329">
        <f t="shared" si="39"/>
        <v>0</v>
      </c>
      <c r="BE50" s="329">
        <f t="shared" si="40"/>
        <v>0</v>
      </c>
      <c r="BF50" s="329">
        <f t="shared" si="41"/>
        <v>0</v>
      </c>
      <c r="BG50" s="329">
        <f t="shared" si="42"/>
        <v>0</v>
      </c>
      <c r="BH50" s="329">
        <f t="shared" si="43"/>
        <v>0</v>
      </c>
      <c r="BI50" s="329">
        <f t="shared" si="44"/>
        <v>0</v>
      </c>
      <c r="BJ50" s="329">
        <f t="shared" si="45"/>
        <v>0</v>
      </c>
      <c r="BK50" s="329">
        <f t="shared" si="46"/>
        <v>0</v>
      </c>
      <c r="BL50" s="329">
        <f t="shared" si="47"/>
        <v>0</v>
      </c>
      <c r="BM50" s="329">
        <f t="shared" si="48"/>
        <v>0</v>
      </c>
      <c r="BN50" s="329">
        <f t="shared" si="49"/>
        <v>0</v>
      </c>
      <c r="BO50" s="329">
        <f t="shared" si="50"/>
        <v>0</v>
      </c>
      <c r="BP50" s="329">
        <f t="shared" si="51"/>
        <v>0</v>
      </c>
      <c r="BQ50" s="329">
        <f t="shared" si="52"/>
        <v>0</v>
      </c>
      <c r="BR50" s="329">
        <f t="shared" si="53"/>
        <v>0</v>
      </c>
      <c r="BS50" s="329">
        <f t="shared" si="54"/>
        <v>0</v>
      </c>
      <c r="BT50" s="329">
        <f t="shared" si="55"/>
        <v>0</v>
      </c>
      <c r="BU50" s="329">
        <f t="shared" si="56"/>
        <v>0</v>
      </c>
      <c r="BV50" s="329">
        <f t="shared" si="57"/>
        <v>0</v>
      </c>
      <c r="BW50" s="329">
        <f t="shared" si="58"/>
        <v>0</v>
      </c>
      <c r="BX50" s="329">
        <f t="shared" si="59"/>
        <v>0</v>
      </c>
      <c r="BY50" s="329">
        <f t="shared" si="60"/>
        <v>0</v>
      </c>
      <c r="BZ50" s="329">
        <f t="shared" si="61"/>
        <v>0</v>
      </c>
      <c r="CA50" s="329">
        <f t="shared" si="62"/>
        <v>0</v>
      </c>
      <c r="CB50" s="329">
        <f t="shared" si="63"/>
        <v>0</v>
      </c>
      <c r="CC50" s="329">
        <f t="shared" si="64"/>
        <v>0</v>
      </c>
      <c r="CD50" s="329">
        <f t="shared" si="65"/>
        <v>0</v>
      </c>
      <c r="CE50" s="329">
        <f t="shared" si="66"/>
        <v>0</v>
      </c>
      <c r="CF50" s="329">
        <f t="shared" si="67"/>
        <v>0</v>
      </c>
      <c r="CG50" s="329">
        <f t="shared" si="68"/>
        <v>0</v>
      </c>
      <c r="CH50" s="329">
        <f t="shared" si="69"/>
        <v>0</v>
      </c>
      <c r="CI50" s="329">
        <f t="shared" si="70"/>
        <v>0</v>
      </c>
      <c r="CJ50" s="329">
        <f t="shared" si="71"/>
        <v>0</v>
      </c>
      <c r="CK50" s="329">
        <f t="shared" si="72"/>
        <v>0</v>
      </c>
      <c r="CL50" s="329">
        <f t="shared" si="73"/>
        <v>0</v>
      </c>
      <c r="CM50" s="329">
        <f t="shared" si="74"/>
        <v>0</v>
      </c>
      <c r="CN50" s="329">
        <f t="shared" si="75"/>
        <v>0</v>
      </c>
      <c r="CO50" s="329">
        <f t="shared" si="76"/>
        <v>0</v>
      </c>
      <c r="CP50" s="329" t="str">
        <f t="shared" si="77"/>
        <v/>
      </c>
      <c r="CQ50" s="329" t="str">
        <f t="shared" si="78"/>
        <v/>
      </c>
      <c r="CR50" s="329" t="str">
        <f t="shared" si="79"/>
        <v/>
      </c>
      <c r="CS50" s="329" t="str">
        <f t="shared" si="80"/>
        <v/>
      </c>
      <c r="CT50" s="329" t="str">
        <f t="shared" si="81"/>
        <v/>
      </c>
      <c r="CU50" s="329" t="str">
        <f t="shared" si="82"/>
        <v/>
      </c>
      <c r="CV50" s="329" t="str">
        <f t="shared" si="83"/>
        <v/>
      </c>
      <c r="CW50" s="329" t="str">
        <f t="shared" si="84"/>
        <v/>
      </c>
      <c r="CX50" s="329" t="str">
        <f t="shared" si="85"/>
        <v/>
      </c>
      <c r="CY50" s="329" t="str">
        <f t="shared" si="86"/>
        <v/>
      </c>
      <c r="CZ50" s="329" t="str">
        <f t="shared" si="87"/>
        <v/>
      </c>
      <c r="DA50" s="329" t="str">
        <f t="shared" si="88"/>
        <v/>
      </c>
      <c r="DB50" s="329" t="str">
        <f t="shared" si="89"/>
        <v/>
      </c>
      <c r="DC50" s="329" t="str">
        <f t="shared" si="90"/>
        <v/>
      </c>
      <c r="DD50" s="329" t="str">
        <f t="shared" si="91"/>
        <v/>
      </c>
      <c r="DE50" s="329" t="str">
        <f t="shared" si="92"/>
        <v/>
      </c>
      <c r="DF50" s="329" t="str">
        <f t="shared" si="93"/>
        <v/>
      </c>
      <c r="DG50" s="329" t="str">
        <f t="shared" si="94"/>
        <v/>
      </c>
      <c r="DH50" s="329" t="str">
        <f t="shared" si="95"/>
        <v/>
      </c>
      <c r="DI50" s="329" t="str">
        <f t="shared" si="96"/>
        <v/>
      </c>
      <c r="DJ50" s="329" t="str">
        <f t="shared" si="97"/>
        <v/>
      </c>
      <c r="DK50" s="329" t="str">
        <f t="shared" si="98"/>
        <v/>
      </c>
      <c r="DL50" s="329" t="str">
        <f t="shared" si="99"/>
        <v/>
      </c>
      <c r="DM50" s="329" t="str">
        <f t="shared" si="100"/>
        <v/>
      </c>
    </row>
    <row r="51" spans="2:117" s="19" customFormat="1" ht="21" customHeight="1" thickBot="1">
      <c r="B51" s="1036" t="str">
        <f t="shared" si="5"/>
        <v/>
      </c>
      <c r="C51" s="2388"/>
      <c r="D51" s="2388"/>
      <c r="E51" s="2388"/>
      <c r="F51" s="2247"/>
      <c r="G51" s="2249"/>
      <c r="H51" s="328"/>
      <c r="I51" s="328"/>
      <c r="J51" s="2399"/>
      <c r="K51" s="2399"/>
      <c r="L51" s="1319" t="s">
        <v>2336</v>
      </c>
      <c r="M51" s="1316"/>
      <c r="N51" s="2401"/>
      <c r="O51" s="952"/>
      <c r="P51" s="953"/>
      <c r="Q51" s="953"/>
      <c r="R51" s="939"/>
      <c r="S51" s="947"/>
      <c r="T51" s="949" t="s">
        <v>667</v>
      </c>
      <c r="U51" s="899">
        <f t="shared" si="101"/>
        <v>0</v>
      </c>
      <c r="V51" s="2">
        <f t="shared" si="6"/>
        <v>0</v>
      </c>
      <c r="W51" s="2">
        <f t="shared" si="7"/>
        <v>0</v>
      </c>
      <c r="X51" s="2">
        <f t="shared" si="8"/>
        <v>0</v>
      </c>
      <c r="Y51" s="2">
        <f t="shared" si="9"/>
        <v>0</v>
      </c>
      <c r="Z51" s="2">
        <f t="shared" si="10"/>
        <v>0</v>
      </c>
      <c r="AA51" s="329"/>
      <c r="AB51" s="329">
        <f t="shared" si="11"/>
        <v>0</v>
      </c>
      <c r="AC51" s="329">
        <f t="shared" si="12"/>
        <v>0</v>
      </c>
      <c r="AD51" s="329">
        <f t="shared" si="13"/>
        <v>0</v>
      </c>
      <c r="AE51" s="329">
        <f t="shared" si="14"/>
        <v>0</v>
      </c>
      <c r="AF51" s="329">
        <f t="shared" si="15"/>
        <v>0</v>
      </c>
      <c r="AG51" s="329">
        <f t="shared" si="16"/>
        <v>0</v>
      </c>
      <c r="AH51" s="329">
        <f t="shared" si="17"/>
        <v>0</v>
      </c>
      <c r="AI51" s="329">
        <f t="shared" si="18"/>
        <v>0</v>
      </c>
      <c r="AJ51" s="329">
        <f t="shared" si="19"/>
        <v>0</v>
      </c>
      <c r="AK51" s="329">
        <f t="shared" si="20"/>
        <v>0</v>
      </c>
      <c r="AL51" s="329">
        <f t="shared" si="21"/>
        <v>0</v>
      </c>
      <c r="AM51" s="329">
        <f t="shared" si="22"/>
        <v>0</v>
      </c>
      <c r="AN51" s="329">
        <f t="shared" si="23"/>
        <v>0</v>
      </c>
      <c r="AO51" s="329">
        <f t="shared" si="24"/>
        <v>0</v>
      </c>
      <c r="AP51" s="329">
        <f t="shared" si="25"/>
        <v>0</v>
      </c>
      <c r="AQ51" s="329">
        <f t="shared" si="26"/>
        <v>0</v>
      </c>
      <c r="AR51" s="329">
        <f t="shared" si="27"/>
        <v>0</v>
      </c>
      <c r="AS51" s="329">
        <f t="shared" si="28"/>
        <v>0</v>
      </c>
      <c r="AT51" s="329">
        <f t="shared" si="29"/>
        <v>0</v>
      </c>
      <c r="AU51" s="329">
        <f t="shared" si="30"/>
        <v>0</v>
      </c>
      <c r="AV51" s="329">
        <f t="shared" si="31"/>
        <v>0</v>
      </c>
      <c r="AW51" s="329">
        <f t="shared" si="32"/>
        <v>0</v>
      </c>
      <c r="AX51" s="329">
        <f t="shared" si="33"/>
        <v>0</v>
      </c>
      <c r="AY51" s="329">
        <f t="shared" si="34"/>
        <v>0</v>
      </c>
      <c r="AZ51" s="329">
        <f t="shared" si="35"/>
        <v>0</v>
      </c>
      <c r="BA51" s="329">
        <f t="shared" si="36"/>
        <v>0</v>
      </c>
      <c r="BB51" s="329">
        <f t="shared" si="37"/>
        <v>0</v>
      </c>
      <c r="BC51" s="329">
        <f t="shared" si="38"/>
        <v>0</v>
      </c>
      <c r="BD51" s="329">
        <f t="shared" si="39"/>
        <v>0</v>
      </c>
      <c r="BE51" s="329">
        <f t="shared" si="40"/>
        <v>0</v>
      </c>
      <c r="BF51" s="329">
        <f t="shared" si="41"/>
        <v>0</v>
      </c>
      <c r="BG51" s="329">
        <f t="shared" si="42"/>
        <v>0</v>
      </c>
      <c r="BH51" s="329">
        <f t="shared" si="43"/>
        <v>0</v>
      </c>
      <c r="BI51" s="329">
        <f t="shared" si="44"/>
        <v>0</v>
      </c>
      <c r="BJ51" s="329">
        <f t="shared" si="45"/>
        <v>0</v>
      </c>
      <c r="BK51" s="329">
        <f t="shared" si="46"/>
        <v>0</v>
      </c>
      <c r="BL51" s="329">
        <f t="shared" si="47"/>
        <v>0</v>
      </c>
      <c r="BM51" s="329">
        <f t="shared" si="48"/>
        <v>0</v>
      </c>
      <c r="BN51" s="329">
        <f t="shared" si="49"/>
        <v>0</v>
      </c>
      <c r="BO51" s="329">
        <f t="shared" si="50"/>
        <v>0</v>
      </c>
      <c r="BP51" s="329">
        <f t="shared" si="51"/>
        <v>0</v>
      </c>
      <c r="BQ51" s="329">
        <f t="shared" si="52"/>
        <v>0</v>
      </c>
      <c r="BR51" s="329">
        <f t="shared" si="53"/>
        <v>0</v>
      </c>
      <c r="BS51" s="329">
        <f t="shared" si="54"/>
        <v>0</v>
      </c>
      <c r="BT51" s="329">
        <f t="shared" si="55"/>
        <v>0</v>
      </c>
      <c r="BU51" s="329">
        <f t="shared" si="56"/>
        <v>0</v>
      </c>
      <c r="BV51" s="329">
        <f t="shared" si="57"/>
        <v>0</v>
      </c>
      <c r="BW51" s="329">
        <f t="shared" si="58"/>
        <v>0</v>
      </c>
      <c r="BX51" s="329">
        <f t="shared" si="59"/>
        <v>0</v>
      </c>
      <c r="BY51" s="329">
        <f t="shared" si="60"/>
        <v>0</v>
      </c>
      <c r="BZ51" s="329">
        <f t="shared" si="61"/>
        <v>0</v>
      </c>
      <c r="CA51" s="329">
        <f t="shared" si="62"/>
        <v>0</v>
      </c>
      <c r="CB51" s="329">
        <f t="shared" si="63"/>
        <v>0</v>
      </c>
      <c r="CC51" s="329">
        <f t="shared" si="64"/>
        <v>0</v>
      </c>
      <c r="CD51" s="329">
        <f t="shared" si="65"/>
        <v>0</v>
      </c>
      <c r="CE51" s="329">
        <f t="shared" si="66"/>
        <v>0</v>
      </c>
      <c r="CF51" s="329">
        <f t="shared" si="67"/>
        <v>0</v>
      </c>
      <c r="CG51" s="329">
        <f t="shared" si="68"/>
        <v>0</v>
      </c>
      <c r="CH51" s="329">
        <f t="shared" si="69"/>
        <v>0</v>
      </c>
      <c r="CI51" s="329">
        <f t="shared" si="70"/>
        <v>0</v>
      </c>
      <c r="CJ51" s="329">
        <f t="shared" si="71"/>
        <v>0</v>
      </c>
      <c r="CK51" s="329">
        <f t="shared" si="72"/>
        <v>0</v>
      </c>
      <c r="CL51" s="329">
        <f t="shared" si="73"/>
        <v>0</v>
      </c>
      <c r="CM51" s="329">
        <f t="shared" si="74"/>
        <v>0</v>
      </c>
      <c r="CN51" s="329">
        <f t="shared" si="75"/>
        <v>0</v>
      </c>
      <c r="CO51" s="329">
        <f t="shared" si="76"/>
        <v>0</v>
      </c>
      <c r="CP51" s="329" t="str">
        <f t="shared" si="77"/>
        <v/>
      </c>
      <c r="CQ51" s="329" t="str">
        <f t="shared" si="78"/>
        <v/>
      </c>
      <c r="CR51" s="329" t="str">
        <f t="shared" si="79"/>
        <v/>
      </c>
      <c r="CS51" s="329" t="str">
        <f t="shared" si="80"/>
        <v/>
      </c>
      <c r="CT51" s="329" t="str">
        <f t="shared" si="81"/>
        <v/>
      </c>
      <c r="CU51" s="329" t="str">
        <f t="shared" si="82"/>
        <v/>
      </c>
      <c r="CV51" s="329" t="str">
        <f t="shared" si="83"/>
        <v/>
      </c>
      <c r="CW51" s="329" t="str">
        <f t="shared" si="84"/>
        <v/>
      </c>
      <c r="CX51" s="329" t="str">
        <f t="shared" si="85"/>
        <v/>
      </c>
      <c r="CY51" s="329" t="str">
        <f t="shared" si="86"/>
        <v/>
      </c>
      <c r="CZ51" s="329" t="str">
        <f t="shared" si="87"/>
        <v/>
      </c>
      <c r="DA51" s="329" t="str">
        <f t="shared" si="88"/>
        <v/>
      </c>
      <c r="DB51" s="329" t="str">
        <f t="shared" si="89"/>
        <v/>
      </c>
      <c r="DC51" s="329" t="str">
        <f t="shared" si="90"/>
        <v/>
      </c>
      <c r="DD51" s="329" t="str">
        <f t="shared" si="91"/>
        <v/>
      </c>
      <c r="DE51" s="329" t="str">
        <f t="shared" si="92"/>
        <v/>
      </c>
      <c r="DF51" s="329" t="str">
        <f t="shared" si="93"/>
        <v/>
      </c>
      <c r="DG51" s="329" t="str">
        <f t="shared" si="94"/>
        <v/>
      </c>
      <c r="DH51" s="329" t="str">
        <f t="shared" si="95"/>
        <v/>
      </c>
      <c r="DI51" s="329" t="str">
        <f t="shared" si="96"/>
        <v/>
      </c>
      <c r="DJ51" s="329" t="str">
        <f t="shared" si="97"/>
        <v/>
      </c>
      <c r="DK51" s="329" t="str">
        <f t="shared" si="98"/>
        <v/>
      </c>
      <c r="DL51" s="329" t="str">
        <f t="shared" si="99"/>
        <v/>
      </c>
      <c r="DM51" s="329" t="str">
        <f t="shared" si="100"/>
        <v/>
      </c>
    </row>
    <row r="52" spans="2:117" s="19" customFormat="1" ht="21" customHeight="1" thickBot="1">
      <c r="B52" s="1036" t="str">
        <f t="shared" si="5"/>
        <v/>
      </c>
      <c r="C52" s="2388"/>
      <c r="D52" s="2388"/>
      <c r="E52" s="2388"/>
      <c r="F52" s="2247"/>
      <c r="G52" s="2249"/>
      <c r="H52" s="328"/>
      <c r="I52" s="328"/>
      <c r="J52" s="2399"/>
      <c r="K52" s="2399"/>
      <c r="L52" s="1320">
        <f>T52</f>
        <v>0</v>
      </c>
      <c r="M52" s="1316"/>
      <c r="N52" s="1320">
        <f>Import!T43</f>
        <v>0</v>
      </c>
      <c r="O52" s="954"/>
      <c r="P52" s="955"/>
      <c r="Q52" s="955"/>
      <c r="R52" s="939"/>
      <c r="S52" s="947"/>
      <c r="T52" s="950">
        <f>H45</f>
        <v>0</v>
      </c>
      <c r="U52" s="899">
        <f t="shared" si="101"/>
        <v>0</v>
      </c>
      <c r="V52" s="2">
        <f t="shared" si="6"/>
        <v>0</v>
      </c>
      <c r="W52" s="2">
        <f t="shared" si="7"/>
        <v>0</v>
      </c>
      <c r="X52" s="2">
        <f t="shared" si="8"/>
        <v>0</v>
      </c>
      <c r="Y52" s="2">
        <f t="shared" si="9"/>
        <v>0</v>
      </c>
      <c r="Z52" s="2">
        <f t="shared" si="10"/>
        <v>0</v>
      </c>
      <c r="AA52" s="329"/>
      <c r="AB52" s="329">
        <f t="shared" si="11"/>
        <v>0</v>
      </c>
      <c r="AC52" s="329">
        <f t="shared" si="12"/>
        <v>0</v>
      </c>
      <c r="AD52" s="329">
        <f t="shared" si="13"/>
        <v>0</v>
      </c>
      <c r="AE52" s="329">
        <f t="shared" si="14"/>
        <v>0</v>
      </c>
      <c r="AF52" s="329">
        <f t="shared" si="15"/>
        <v>0</v>
      </c>
      <c r="AG52" s="329">
        <f t="shared" si="16"/>
        <v>0</v>
      </c>
      <c r="AH52" s="329">
        <f t="shared" si="17"/>
        <v>0</v>
      </c>
      <c r="AI52" s="329">
        <f t="shared" si="18"/>
        <v>0</v>
      </c>
      <c r="AJ52" s="329">
        <f t="shared" si="19"/>
        <v>0</v>
      </c>
      <c r="AK52" s="329">
        <f t="shared" si="20"/>
        <v>0</v>
      </c>
      <c r="AL52" s="329">
        <f t="shared" si="21"/>
        <v>0</v>
      </c>
      <c r="AM52" s="329">
        <f t="shared" si="22"/>
        <v>0</v>
      </c>
      <c r="AN52" s="329">
        <f t="shared" si="23"/>
        <v>0</v>
      </c>
      <c r="AO52" s="329">
        <f t="shared" si="24"/>
        <v>0</v>
      </c>
      <c r="AP52" s="329">
        <f t="shared" si="25"/>
        <v>0</v>
      </c>
      <c r="AQ52" s="329">
        <f t="shared" si="26"/>
        <v>0</v>
      </c>
      <c r="AR52" s="329">
        <f t="shared" si="27"/>
        <v>0</v>
      </c>
      <c r="AS52" s="329">
        <f t="shared" si="28"/>
        <v>0</v>
      </c>
      <c r="AT52" s="329">
        <f t="shared" si="29"/>
        <v>0</v>
      </c>
      <c r="AU52" s="329">
        <f t="shared" si="30"/>
        <v>0</v>
      </c>
      <c r="AV52" s="329">
        <f t="shared" si="31"/>
        <v>0</v>
      </c>
      <c r="AW52" s="329">
        <f t="shared" si="32"/>
        <v>0</v>
      </c>
      <c r="AX52" s="329">
        <f t="shared" si="33"/>
        <v>0</v>
      </c>
      <c r="AY52" s="329">
        <f t="shared" si="34"/>
        <v>0</v>
      </c>
      <c r="AZ52" s="329">
        <f t="shared" si="35"/>
        <v>0</v>
      </c>
      <c r="BA52" s="329">
        <f t="shared" si="36"/>
        <v>0</v>
      </c>
      <c r="BB52" s="329">
        <f t="shared" si="37"/>
        <v>0</v>
      </c>
      <c r="BC52" s="329">
        <f t="shared" si="38"/>
        <v>0</v>
      </c>
      <c r="BD52" s="329">
        <f t="shared" si="39"/>
        <v>0</v>
      </c>
      <c r="BE52" s="329">
        <f t="shared" si="40"/>
        <v>0</v>
      </c>
      <c r="BF52" s="329">
        <f t="shared" si="41"/>
        <v>0</v>
      </c>
      <c r="BG52" s="329">
        <f t="shared" si="42"/>
        <v>0</v>
      </c>
      <c r="BH52" s="329">
        <f t="shared" si="43"/>
        <v>0</v>
      </c>
      <c r="BI52" s="329">
        <f t="shared" si="44"/>
        <v>0</v>
      </c>
      <c r="BJ52" s="329">
        <f t="shared" si="45"/>
        <v>0</v>
      </c>
      <c r="BK52" s="329">
        <f t="shared" si="46"/>
        <v>0</v>
      </c>
      <c r="BL52" s="329">
        <f t="shared" si="47"/>
        <v>0</v>
      </c>
      <c r="BM52" s="329">
        <f t="shared" si="48"/>
        <v>0</v>
      </c>
      <c r="BN52" s="329">
        <f t="shared" si="49"/>
        <v>0</v>
      </c>
      <c r="BO52" s="329">
        <f t="shared" si="50"/>
        <v>0</v>
      </c>
      <c r="BP52" s="329">
        <f t="shared" si="51"/>
        <v>0</v>
      </c>
      <c r="BQ52" s="329">
        <f t="shared" si="52"/>
        <v>0</v>
      </c>
      <c r="BR52" s="329">
        <f t="shared" si="53"/>
        <v>0</v>
      </c>
      <c r="BS52" s="329">
        <f t="shared" si="54"/>
        <v>0</v>
      </c>
      <c r="BT52" s="329">
        <f t="shared" si="55"/>
        <v>0</v>
      </c>
      <c r="BU52" s="329">
        <f t="shared" si="56"/>
        <v>0</v>
      </c>
      <c r="BV52" s="329">
        <f t="shared" si="57"/>
        <v>0</v>
      </c>
      <c r="BW52" s="329">
        <f t="shared" si="58"/>
        <v>0</v>
      </c>
      <c r="BX52" s="329">
        <f t="shared" si="59"/>
        <v>0</v>
      </c>
      <c r="BY52" s="329">
        <f t="shared" si="60"/>
        <v>0</v>
      </c>
      <c r="BZ52" s="329">
        <f t="shared" si="61"/>
        <v>0</v>
      </c>
      <c r="CA52" s="329">
        <f t="shared" si="62"/>
        <v>0</v>
      </c>
      <c r="CB52" s="329">
        <f t="shared" si="63"/>
        <v>0</v>
      </c>
      <c r="CC52" s="329">
        <f t="shared" si="64"/>
        <v>0</v>
      </c>
      <c r="CD52" s="329">
        <f t="shared" si="65"/>
        <v>0</v>
      </c>
      <c r="CE52" s="329">
        <f t="shared" si="66"/>
        <v>0</v>
      </c>
      <c r="CF52" s="329">
        <f t="shared" si="67"/>
        <v>0</v>
      </c>
      <c r="CG52" s="329">
        <f t="shared" si="68"/>
        <v>0</v>
      </c>
      <c r="CH52" s="329">
        <f t="shared" si="69"/>
        <v>0</v>
      </c>
      <c r="CI52" s="329">
        <f t="shared" si="70"/>
        <v>0</v>
      </c>
      <c r="CJ52" s="329">
        <f t="shared" si="71"/>
        <v>0</v>
      </c>
      <c r="CK52" s="329">
        <f t="shared" si="72"/>
        <v>0</v>
      </c>
      <c r="CL52" s="329">
        <f t="shared" si="73"/>
        <v>0</v>
      </c>
      <c r="CM52" s="329">
        <f t="shared" si="74"/>
        <v>0</v>
      </c>
      <c r="CN52" s="329">
        <f t="shared" si="75"/>
        <v>0</v>
      </c>
      <c r="CO52" s="329">
        <f t="shared" si="76"/>
        <v>0</v>
      </c>
      <c r="CP52" s="329" t="str">
        <f t="shared" si="77"/>
        <v/>
      </c>
      <c r="CQ52" s="329" t="str">
        <f t="shared" si="78"/>
        <v/>
      </c>
      <c r="CR52" s="329" t="str">
        <f t="shared" si="79"/>
        <v/>
      </c>
      <c r="CS52" s="329" t="str">
        <f t="shared" si="80"/>
        <v/>
      </c>
      <c r="CT52" s="329" t="str">
        <f t="shared" si="81"/>
        <v/>
      </c>
      <c r="CU52" s="329" t="str">
        <f t="shared" si="82"/>
        <v/>
      </c>
      <c r="CV52" s="329" t="str">
        <f t="shared" si="83"/>
        <v/>
      </c>
      <c r="CW52" s="329" t="str">
        <f t="shared" si="84"/>
        <v/>
      </c>
      <c r="CX52" s="329" t="str">
        <f t="shared" si="85"/>
        <v/>
      </c>
      <c r="CY52" s="329" t="str">
        <f t="shared" si="86"/>
        <v/>
      </c>
      <c r="CZ52" s="329" t="str">
        <f t="shared" si="87"/>
        <v/>
      </c>
      <c r="DA52" s="329" t="str">
        <f t="shared" si="88"/>
        <v/>
      </c>
      <c r="DB52" s="329" t="str">
        <f t="shared" si="89"/>
        <v/>
      </c>
      <c r="DC52" s="329" t="str">
        <f t="shared" si="90"/>
        <v/>
      </c>
      <c r="DD52" s="329" t="str">
        <f t="shared" si="91"/>
        <v/>
      </c>
      <c r="DE52" s="329" t="str">
        <f t="shared" si="92"/>
        <v/>
      </c>
      <c r="DF52" s="329" t="str">
        <f t="shared" si="93"/>
        <v/>
      </c>
      <c r="DG52" s="329" t="str">
        <f t="shared" si="94"/>
        <v/>
      </c>
      <c r="DH52" s="329" t="str">
        <f t="shared" si="95"/>
        <v/>
      </c>
      <c r="DI52" s="329" t="str">
        <f t="shared" si="96"/>
        <v/>
      </c>
      <c r="DJ52" s="329" t="str">
        <f t="shared" si="97"/>
        <v/>
      </c>
      <c r="DK52" s="329" t="str">
        <f t="shared" si="98"/>
        <v/>
      </c>
      <c r="DL52" s="329" t="str">
        <f t="shared" si="99"/>
        <v/>
      </c>
      <c r="DM52" s="329" t="str">
        <f t="shared" si="100"/>
        <v/>
      </c>
    </row>
    <row r="53" spans="2:117" s="19" customFormat="1" ht="21" customHeight="1" thickBot="1">
      <c r="B53" s="1036" t="str">
        <f t="shared" si="5"/>
        <v/>
      </c>
      <c r="C53" s="2388"/>
      <c r="D53" s="2388"/>
      <c r="E53" s="2388"/>
      <c r="F53" s="2247"/>
      <c r="G53" s="2249"/>
      <c r="H53" s="328"/>
      <c r="I53" s="328"/>
      <c r="J53" s="2399"/>
      <c r="K53" s="2399"/>
      <c r="L53" s="1321" t="s">
        <v>668</v>
      </c>
      <c r="M53" s="1316"/>
      <c r="O53" s="944"/>
      <c r="P53" s="939"/>
      <c r="Q53" s="939"/>
      <c r="R53" s="939"/>
      <c r="S53" s="947"/>
      <c r="T53" s="949" t="s">
        <v>668</v>
      </c>
      <c r="U53" s="899">
        <f t="shared" si="101"/>
        <v>0</v>
      </c>
      <c r="V53" s="2">
        <f t="shared" si="6"/>
        <v>0</v>
      </c>
      <c r="W53" s="2">
        <f t="shared" si="7"/>
        <v>0</v>
      </c>
      <c r="X53" s="2">
        <f t="shared" si="8"/>
        <v>0</v>
      </c>
      <c r="Y53" s="2">
        <f t="shared" si="9"/>
        <v>0</v>
      </c>
      <c r="Z53" s="2">
        <f t="shared" si="10"/>
        <v>0</v>
      </c>
      <c r="AA53" s="329"/>
      <c r="AB53" s="329">
        <f t="shared" si="11"/>
        <v>0</v>
      </c>
      <c r="AC53" s="329">
        <f t="shared" si="12"/>
        <v>0</v>
      </c>
      <c r="AD53" s="329">
        <f t="shared" si="13"/>
        <v>0</v>
      </c>
      <c r="AE53" s="329">
        <f t="shared" si="14"/>
        <v>0</v>
      </c>
      <c r="AF53" s="329">
        <f t="shared" si="15"/>
        <v>0</v>
      </c>
      <c r="AG53" s="329">
        <f t="shared" si="16"/>
        <v>0</v>
      </c>
      <c r="AH53" s="329">
        <f t="shared" si="17"/>
        <v>0</v>
      </c>
      <c r="AI53" s="329">
        <f t="shared" si="18"/>
        <v>0</v>
      </c>
      <c r="AJ53" s="329">
        <f t="shared" si="19"/>
        <v>0</v>
      </c>
      <c r="AK53" s="329">
        <f t="shared" si="20"/>
        <v>0</v>
      </c>
      <c r="AL53" s="329">
        <f t="shared" si="21"/>
        <v>0</v>
      </c>
      <c r="AM53" s="329">
        <f t="shared" si="22"/>
        <v>0</v>
      </c>
      <c r="AN53" s="329">
        <f t="shared" si="23"/>
        <v>0</v>
      </c>
      <c r="AO53" s="329">
        <f t="shared" si="24"/>
        <v>0</v>
      </c>
      <c r="AP53" s="329">
        <f t="shared" si="25"/>
        <v>0</v>
      </c>
      <c r="AQ53" s="329">
        <f t="shared" si="26"/>
        <v>0</v>
      </c>
      <c r="AR53" s="329">
        <f t="shared" si="27"/>
        <v>0</v>
      </c>
      <c r="AS53" s="329">
        <f t="shared" si="28"/>
        <v>0</v>
      </c>
      <c r="AT53" s="329">
        <f t="shared" si="29"/>
        <v>0</v>
      </c>
      <c r="AU53" s="329">
        <f t="shared" si="30"/>
        <v>0</v>
      </c>
      <c r="AV53" s="329">
        <f t="shared" si="31"/>
        <v>0</v>
      </c>
      <c r="AW53" s="329">
        <f t="shared" si="32"/>
        <v>0</v>
      </c>
      <c r="AX53" s="329">
        <f t="shared" si="33"/>
        <v>0</v>
      </c>
      <c r="AY53" s="329">
        <f t="shared" si="34"/>
        <v>0</v>
      </c>
      <c r="AZ53" s="329">
        <f t="shared" si="35"/>
        <v>0</v>
      </c>
      <c r="BA53" s="329">
        <f t="shared" si="36"/>
        <v>0</v>
      </c>
      <c r="BB53" s="329">
        <f t="shared" si="37"/>
        <v>0</v>
      </c>
      <c r="BC53" s="329">
        <f t="shared" si="38"/>
        <v>0</v>
      </c>
      <c r="BD53" s="329">
        <f t="shared" si="39"/>
        <v>0</v>
      </c>
      <c r="BE53" s="329">
        <f t="shared" si="40"/>
        <v>0</v>
      </c>
      <c r="BF53" s="329">
        <f t="shared" si="41"/>
        <v>0</v>
      </c>
      <c r="BG53" s="329">
        <f t="shared" si="42"/>
        <v>0</v>
      </c>
      <c r="BH53" s="329">
        <f t="shared" si="43"/>
        <v>0</v>
      </c>
      <c r="BI53" s="329">
        <f t="shared" si="44"/>
        <v>0</v>
      </c>
      <c r="BJ53" s="329">
        <f t="shared" si="45"/>
        <v>0</v>
      </c>
      <c r="BK53" s="329">
        <f t="shared" si="46"/>
        <v>0</v>
      </c>
      <c r="BL53" s="329">
        <f t="shared" si="47"/>
        <v>0</v>
      </c>
      <c r="BM53" s="329">
        <f t="shared" si="48"/>
        <v>0</v>
      </c>
      <c r="BN53" s="329">
        <f t="shared" si="49"/>
        <v>0</v>
      </c>
      <c r="BO53" s="329">
        <f t="shared" si="50"/>
        <v>0</v>
      </c>
      <c r="BP53" s="329">
        <f t="shared" si="51"/>
        <v>0</v>
      </c>
      <c r="BQ53" s="329">
        <f t="shared" si="52"/>
        <v>0</v>
      </c>
      <c r="BR53" s="329">
        <f t="shared" si="53"/>
        <v>0</v>
      </c>
      <c r="BS53" s="329">
        <f t="shared" si="54"/>
        <v>0</v>
      </c>
      <c r="BT53" s="329">
        <f t="shared" si="55"/>
        <v>0</v>
      </c>
      <c r="BU53" s="329">
        <f t="shared" si="56"/>
        <v>0</v>
      </c>
      <c r="BV53" s="329">
        <f t="shared" si="57"/>
        <v>0</v>
      </c>
      <c r="BW53" s="329">
        <f t="shared" si="58"/>
        <v>0</v>
      </c>
      <c r="BX53" s="329">
        <f t="shared" si="59"/>
        <v>0</v>
      </c>
      <c r="BY53" s="329">
        <f t="shared" si="60"/>
        <v>0</v>
      </c>
      <c r="BZ53" s="329">
        <f t="shared" si="61"/>
        <v>0</v>
      </c>
      <c r="CA53" s="329">
        <f t="shared" si="62"/>
        <v>0</v>
      </c>
      <c r="CB53" s="329">
        <f t="shared" si="63"/>
        <v>0</v>
      </c>
      <c r="CC53" s="329">
        <f t="shared" si="64"/>
        <v>0</v>
      </c>
      <c r="CD53" s="329">
        <f t="shared" si="65"/>
        <v>0</v>
      </c>
      <c r="CE53" s="329">
        <f t="shared" si="66"/>
        <v>0</v>
      </c>
      <c r="CF53" s="329">
        <f t="shared" si="67"/>
        <v>0</v>
      </c>
      <c r="CG53" s="329">
        <f t="shared" si="68"/>
        <v>0</v>
      </c>
      <c r="CH53" s="329">
        <f t="shared" si="69"/>
        <v>0</v>
      </c>
      <c r="CI53" s="329">
        <f t="shared" si="70"/>
        <v>0</v>
      </c>
      <c r="CJ53" s="329">
        <f t="shared" si="71"/>
        <v>0</v>
      </c>
      <c r="CK53" s="329">
        <f t="shared" si="72"/>
        <v>0</v>
      </c>
      <c r="CL53" s="329">
        <f t="shared" si="73"/>
        <v>0</v>
      </c>
      <c r="CM53" s="329">
        <f t="shared" si="74"/>
        <v>0</v>
      </c>
      <c r="CN53" s="329">
        <f t="shared" si="75"/>
        <v>0</v>
      </c>
      <c r="CO53" s="329">
        <f t="shared" si="76"/>
        <v>0</v>
      </c>
      <c r="CP53" s="329" t="str">
        <f t="shared" si="77"/>
        <v/>
      </c>
      <c r="CQ53" s="329" t="str">
        <f t="shared" si="78"/>
        <v/>
      </c>
      <c r="CR53" s="329" t="str">
        <f t="shared" si="79"/>
        <v/>
      </c>
      <c r="CS53" s="329" t="str">
        <f t="shared" si="80"/>
        <v/>
      </c>
      <c r="CT53" s="329" t="str">
        <f t="shared" si="81"/>
        <v/>
      </c>
      <c r="CU53" s="329" t="str">
        <f t="shared" si="82"/>
        <v/>
      </c>
      <c r="CV53" s="329" t="str">
        <f t="shared" si="83"/>
        <v/>
      </c>
      <c r="CW53" s="329" t="str">
        <f t="shared" si="84"/>
        <v/>
      </c>
      <c r="CX53" s="329" t="str">
        <f t="shared" si="85"/>
        <v/>
      </c>
      <c r="CY53" s="329" t="str">
        <f t="shared" si="86"/>
        <v/>
      </c>
      <c r="CZ53" s="329" t="str">
        <f t="shared" si="87"/>
        <v/>
      </c>
      <c r="DA53" s="329" t="str">
        <f t="shared" si="88"/>
        <v/>
      </c>
      <c r="DB53" s="329" t="str">
        <f t="shared" si="89"/>
        <v/>
      </c>
      <c r="DC53" s="329" t="str">
        <f t="shared" si="90"/>
        <v/>
      </c>
      <c r="DD53" s="329" t="str">
        <f t="shared" si="91"/>
        <v/>
      </c>
      <c r="DE53" s="329" t="str">
        <f t="shared" si="92"/>
        <v/>
      </c>
      <c r="DF53" s="329" t="str">
        <f t="shared" si="93"/>
        <v/>
      </c>
      <c r="DG53" s="329" t="str">
        <f t="shared" si="94"/>
        <v/>
      </c>
      <c r="DH53" s="329" t="str">
        <f t="shared" si="95"/>
        <v/>
      </c>
      <c r="DI53" s="329" t="str">
        <f t="shared" si="96"/>
        <v/>
      </c>
      <c r="DJ53" s="329" t="str">
        <f t="shared" si="97"/>
        <v/>
      </c>
      <c r="DK53" s="329" t="str">
        <f t="shared" si="98"/>
        <v/>
      </c>
      <c r="DL53" s="329" t="str">
        <f t="shared" si="99"/>
        <v/>
      </c>
      <c r="DM53" s="329" t="str">
        <f t="shared" si="100"/>
        <v/>
      </c>
    </row>
    <row r="54" spans="2:117" s="19" customFormat="1" ht="21" customHeight="1" thickBot="1">
      <c r="B54" s="1036" t="str">
        <f t="shared" si="5"/>
        <v/>
      </c>
      <c r="C54" s="2388"/>
      <c r="D54" s="2388"/>
      <c r="E54" s="2388"/>
      <c r="F54" s="2247"/>
      <c r="G54" s="2249"/>
      <c r="H54" s="328"/>
      <c r="I54" s="328"/>
      <c r="J54" s="2399"/>
      <c r="K54" s="2399"/>
      <c r="L54" s="1322">
        <f>T54</f>
        <v>0</v>
      </c>
      <c r="M54" s="1316"/>
      <c r="O54" s="944"/>
      <c r="P54" s="939"/>
      <c r="Q54" s="939"/>
      <c r="R54" s="939"/>
      <c r="S54" s="947"/>
      <c r="T54" s="951">
        <f>SUM(H48:H87)</f>
        <v>0</v>
      </c>
      <c r="U54" s="899">
        <f t="shared" si="101"/>
        <v>0</v>
      </c>
      <c r="V54" s="2">
        <f t="shared" si="6"/>
        <v>0</v>
      </c>
      <c r="W54" s="2">
        <f t="shared" si="7"/>
        <v>0</v>
      </c>
      <c r="X54" s="2">
        <f t="shared" si="8"/>
        <v>0</v>
      </c>
      <c r="Y54" s="2">
        <f t="shared" si="9"/>
        <v>0</v>
      </c>
      <c r="Z54" s="2">
        <f t="shared" si="10"/>
        <v>0</v>
      </c>
      <c r="AA54" s="329"/>
      <c r="AB54" s="329">
        <f t="shared" si="11"/>
        <v>0</v>
      </c>
      <c r="AC54" s="329">
        <f t="shared" si="12"/>
        <v>0</v>
      </c>
      <c r="AD54" s="329">
        <f t="shared" si="13"/>
        <v>0</v>
      </c>
      <c r="AE54" s="329">
        <f t="shared" si="14"/>
        <v>0</v>
      </c>
      <c r="AF54" s="329">
        <f t="shared" si="15"/>
        <v>0</v>
      </c>
      <c r="AG54" s="329">
        <f t="shared" si="16"/>
        <v>0</v>
      </c>
      <c r="AH54" s="329">
        <f t="shared" si="17"/>
        <v>0</v>
      </c>
      <c r="AI54" s="329">
        <f t="shared" si="18"/>
        <v>0</v>
      </c>
      <c r="AJ54" s="329">
        <f t="shared" si="19"/>
        <v>0</v>
      </c>
      <c r="AK54" s="329">
        <f t="shared" si="20"/>
        <v>0</v>
      </c>
      <c r="AL54" s="329">
        <f t="shared" si="21"/>
        <v>0</v>
      </c>
      <c r="AM54" s="329">
        <f t="shared" si="22"/>
        <v>0</v>
      </c>
      <c r="AN54" s="329">
        <f t="shared" si="23"/>
        <v>0</v>
      </c>
      <c r="AO54" s="329">
        <f t="shared" si="24"/>
        <v>0</v>
      </c>
      <c r="AP54" s="329">
        <f t="shared" si="25"/>
        <v>0</v>
      </c>
      <c r="AQ54" s="329">
        <f t="shared" si="26"/>
        <v>0</v>
      </c>
      <c r="AR54" s="329">
        <f t="shared" si="27"/>
        <v>0</v>
      </c>
      <c r="AS54" s="329">
        <f t="shared" si="28"/>
        <v>0</v>
      </c>
      <c r="AT54" s="329">
        <f t="shared" si="29"/>
        <v>0</v>
      </c>
      <c r="AU54" s="329">
        <f t="shared" si="30"/>
        <v>0</v>
      </c>
      <c r="AV54" s="329">
        <f t="shared" si="31"/>
        <v>0</v>
      </c>
      <c r="AW54" s="329">
        <f t="shared" si="32"/>
        <v>0</v>
      </c>
      <c r="AX54" s="329">
        <f t="shared" si="33"/>
        <v>0</v>
      </c>
      <c r="AY54" s="329">
        <f t="shared" si="34"/>
        <v>0</v>
      </c>
      <c r="AZ54" s="329">
        <f t="shared" si="35"/>
        <v>0</v>
      </c>
      <c r="BA54" s="329">
        <f t="shared" si="36"/>
        <v>0</v>
      </c>
      <c r="BB54" s="329">
        <f t="shared" si="37"/>
        <v>0</v>
      </c>
      <c r="BC54" s="329">
        <f t="shared" si="38"/>
        <v>0</v>
      </c>
      <c r="BD54" s="329">
        <f t="shared" si="39"/>
        <v>0</v>
      </c>
      <c r="BE54" s="329">
        <f t="shared" si="40"/>
        <v>0</v>
      </c>
      <c r="BF54" s="329">
        <f t="shared" si="41"/>
        <v>0</v>
      </c>
      <c r="BG54" s="329">
        <f t="shared" si="42"/>
        <v>0</v>
      </c>
      <c r="BH54" s="329">
        <f t="shared" si="43"/>
        <v>0</v>
      </c>
      <c r="BI54" s="329">
        <f t="shared" si="44"/>
        <v>0</v>
      </c>
      <c r="BJ54" s="329">
        <f t="shared" si="45"/>
        <v>0</v>
      </c>
      <c r="BK54" s="329">
        <f t="shared" si="46"/>
        <v>0</v>
      </c>
      <c r="BL54" s="329">
        <f t="shared" si="47"/>
        <v>0</v>
      </c>
      <c r="BM54" s="329">
        <f t="shared" si="48"/>
        <v>0</v>
      </c>
      <c r="BN54" s="329">
        <f t="shared" si="49"/>
        <v>0</v>
      </c>
      <c r="BO54" s="329">
        <f t="shared" si="50"/>
        <v>0</v>
      </c>
      <c r="BP54" s="329">
        <f t="shared" si="51"/>
        <v>0</v>
      </c>
      <c r="BQ54" s="329">
        <f t="shared" si="52"/>
        <v>0</v>
      </c>
      <c r="BR54" s="329">
        <f t="shared" si="53"/>
        <v>0</v>
      </c>
      <c r="BS54" s="329">
        <f t="shared" si="54"/>
        <v>0</v>
      </c>
      <c r="BT54" s="329">
        <f t="shared" si="55"/>
        <v>0</v>
      </c>
      <c r="BU54" s="329">
        <f t="shared" si="56"/>
        <v>0</v>
      </c>
      <c r="BV54" s="329">
        <f t="shared" si="57"/>
        <v>0</v>
      </c>
      <c r="BW54" s="329">
        <f t="shared" si="58"/>
        <v>0</v>
      </c>
      <c r="BX54" s="329">
        <f t="shared" si="59"/>
        <v>0</v>
      </c>
      <c r="BY54" s="329">
        <f t="shared" si="60"/>
        <v>0</v>
      </c>
      <c r="BZ54" s="329">
        <f t="shared" si="61"/>
        <v>0</v>
      </c>
      <c r="CA54" s="329">
        <f t="shared" si="62"/>
        <v>0</v>
      </c>
      <c r="CB54" s="329">
        <f t="shared" si="63"/>
        <v>0</v>
      </c>
      <c r="CC54" s="329">
        <f t="shared" si="64"/>
        <v>0</v>
      </c>
      <c r="CD54" s="329">
        <f t="shared" si="65"/>
        <v>0</v>
      </c>
      <c r="CE54" s="329">
        <f t="shared" si="66"/>
        <v>0</v>
      </c>
      <c r="CF54" s="329">
        <f t="shared" si="67"/>
        <v>0</v>
      </c>
      <c r="CG54" s="329">
        <f t="shared" si="68"/>
        <v>0</v>
      </c>
      <c r="CH54" s="329">
        <f t="shared" si="69"/>
        <v>0</v>
      </c>
      <c r="CI54" s="329">
        <f t="shared" si="70"/>
        <v>0</v>
      </c>
      <c r="CJ54" s="329">
        <f t="shared" si="71"/>
        <v>0</v>
      </c>
      <c r="CK54" s="329">
        <f t="shared" si="72"/>
        <v>0</v>
      </c>
      <c r="CL54" s="329">
        <f t="shared" si="73"/>
        <v>0</v>
      </c>
      <c r="CM54" s="329">
        <f t="shared" si="74"/>
        <v>0</v>
      </c>
      <c r="CN54" s="329">
        <f t="shared" si="75"/>
        <v>0</v>
      </c>
      <c r="CO54" s="329">
        <f t="shared" si="76"/>
        <v>0</v>
      </c>
      <c r="CP54" s="329" t="str">
        <f t="shared" si="77"/>
        <v/>
      </c>
      <c r="CQ54" s="329" t="str">
        <f t="shared" si="78"/>
        <v/>
      </c>
      <c r="CR54" s="329" t="str">
        <f t="shared" si="79"/>
        <v/>
      </c>
      <c r="CS54" s="329" t="str">
        <f t="shared" si="80"/>
        <v/>
      </c>
      <c r="CT54" s="329" t="str">
        <f t="shared" si="81"/>
        <v/>
      </c>
      <c r="CU54" s="329" t="str">
        <f t="shared" si="82"/>
        <v/>
      </c>
      <c r="CV54" s="329" t="str">
        <f t="shared" si="83"/>
        <v/>
      </c>
      <c r="CW54" s="329" t="str">
        <f t="shared" si="84"/>
        <v/>
      </c>
      <c r="CX54" s="329" t="str">
        <f t="shared" si="85"/>
        <v/>
      </c>
      <c r="CY54" s="329" t="str">
        <f t="shared" si="86"/>
        <v/>
      </c>
      <c r="CZ54" s="329" t="str">
        <f t="shared" si="87"/>
        <v/>
      </c>
      <c r="DA54" s="329" t="str">
        <f t="shared" si="88"/>
        <v/>
      </c>
      <c r="DB54" s="329" t="str">
        <f t="shared" si="89"/>
        <v/>
      </c>
      <c r="DC54" s="329" t="str">
        <f t="shared" si="90"/>
        <v/>
      </c>
      <c r="DD54" s="329" t="str">
        <f t="shared" si="91"/>
        <v/>
      </c>
      <c r="DE54" s="329" t="str">
        <f t="shared" si="92"/>
        <v/>
      </c>
      <c r="DF54" s="329" t="str">
        <f t="shared" si="93"/>
        <v/>
      </c>
      <c r="DG54" s="329" t="str">
        <f t="shared" si="94"/>
        <v/>
      </c>
      <c r="DH54" s="329" t="str">
        <f t="shared" si="95"/>
        <v/>
      </c>
      <c r="DI54" s="329" t="str">
        <f t="shared" si="96"/>
        <v/>
      </c>
      <c r="DJ54" s="329" t="str">
        <f t="shared" si="97"/>
        <v/>
      </c>
      <c r="DK54" s="329" t="str">
        <f t="shared" si="98"/>
        <v/>
      </c>
      <c r="DL54" s="329" t="str">
        <f t="shared" si="99"/>
        <v/>
      </c>
      <c r="DM54" s="329" t="str">
        <f t="shared" si="100"/>
        <v/>
      </c>
    </row>
    <row r="55" spans="2:117" s="19" customFormat="1" ht="21" customHeight="1" thickBot="1">
      <c r="B55" s="1036" t="str">
        <f t="shared" si="5"/>
        <v/>
      </c>
      <c r="C55" s="2388"/>
      <c r="D55" s="2388"/>
      <c r="E55" s="2388"/>
      <c r="F55" s="2247"/>
      <c r="G55" s="2249"/>
      <c r="H55" s="328"/>
      <c r="I55" s="328"/>
      <c r="J55" s="2399"/>
      <c r="K55" s="2399"/>
      <c r="L55" s="1321" t="s">
        <v>2337</v>
      </c>
      <c r="M55" s="1316"/>
      <c r="O55" s="944"/>
      <c r="P55" s="939"/>
      <c r="Q55" s="939"/>
      <c r="R55" s="939"/>
      <c r="S55" s="947"/>
      <c r="T55" s="949" t="str">
        <f>L55</f>
        <v>Ilość drzew na 1 ha:</v>
      </c>
      <c r="U55" s="899">
        <f t="shared" si="101"/>
        <v>0</v>
      </c>
      <c r="V55" s="2">
        <f t="shared" si="6"/>
        <v>0</v>
      </c>
      <c r="W55" s="2">
        <f t="shared" si="7"/>
        <v>0</v>
      </c>
      <c r="X55" s="2">
        <f t="shared" si="8"/>
        <v>0</v>
      </c>
      <c r="Y55" s="2">
        <f t="shared" si="9"/>
        <v>0</v>
      </c>
      <c r="Z55" s="2">
        <f t="shared" si="10"/>
        <v>0</v>
      </c>
      <c r="AA55" s="329"/>
      <c r="AB55" s="329">
        <f t="shared" si="11"/>
        <v>0</v>
      </c>
      <c r="AC55" s="329">
        <f t="shared" si="12"/>
        <v>0</v>
      </c>
      <c r="AD55" s="329">
        <f t="shared" si="13"/>
        <v>0</v>
      </c>
      <c r="AE55" s="329">
        <f t="shared" si="14"/>
        <v>0</v>
      </c>
      <c r="AF55" s="329">
        <f t="shared" si="15"/>
        <v>0</v>
      </c>
      <c r="AG55" s="329">
        <f t="shared" si="16"/>
        <v>0</v>
      </c>
      <c r="AH55" s="329">
        <f t="shared" si="17"/>
        <v>0</v>
      </c>
      <c r="AI55" s="329">
        <f t="shared" si="18"/>
        <v>0</v>
      </c>
      <c r="AJ55" s="329">
        <f t="shared" si="19"/>
        <v>0</v>
      </c>
      <c r="AK55" s="329">
        <f t="shared" si="20"/>
        <v>0</v>
      </c>
      <c r="AL55" s="329">
        <f t="shared" si="21"/>
        <v>0</v>
      </c>
      <c r="AM55" s="329">
        <f t="shared" si="22"/>
        <v>0</v>
      </c>
      <c r="AN55" s="329">
        <f t="shared" si="23"/>
        <v>0</v>
      </c>
      <c r="AO55" s="329">
        <f t="shared" si="24"/>
        <v>0</v>
      </c>
      <c r="AP55" s="329">
        <f t="shared" si="25"/>
        <v>0</v>
      </c>
      <c r="AQ55" s="329">
        <f t="shared" si="26"/>
        <v>0</v>
      </c>
      <c r="AR55" s="329">
        <f t="shared" si="27"/>
        <v>0</v>
      </c>
      <c r="AS55" s="329">
        <f t="shared" si="28"/>
        <v>0</v>
      </c>
      <c r="AT55" s="329">
        <f t="shared" si="29"/>
        <v>0</v>
      </c>
      <c r="AU55" s="329">
        <f t="shared" si="30"/>
        <v>0</v>
      </c>
      <c r="AV55" s="329">
        <f t="shared" si="31"/>
        <v>0</v>
      </c>
      <c r="AW55" s="329">
        <f t="shared" si="32"/>
        <v>0</v>
      </c>
      <c r="AX55" s="329">
        <f t="shared" si="33"/>
        <v>0</v>
      </c>
      <c r="AY55" s="329">
        <f t="shared" si="34"/>
        <v>0</v>
      </c>
      <c r="AZ55" s="329">
        <f t="shared" si="35"/>
        <v>0</v>
      </c>
      <c r="BA55" s="329">
        <f t="shared" si="36"/>
        <v>0</v>
      </c>
      <c r="BB55" s="329">
        <f t="shared" si="37"/>
        <v>0</v>
      </c>
      <c r="BC55" s="329">
        <f t="shared" si="38"/>
        <v>0</v>
      </c>
      <c r="BD55" s="329">
        <f t="shared" si="39"/>
        <v>0</v>
      </c>
      <c r="BE55" s="329">
        <f t="shared" si="40"/>
        <v>0</v>
      </c>
      <c r="BF55" s="329">
        <f t="shared" si="41"/>
        <v>0</v>
      </c>
      <c r="BG55" s="329">
        <f t="shared" si="42"/>
        <v>0</v>
      </c>
      <c r="BH55" s="329">
        <f t="shared" si="43"/>
        <v>0</v>
      </c>
      <c r="BI55" s="329">
        <f t="shared" si="44"/>
        <v>0</v>
      </c>
      <c r="BJ55" s="329">
        <f t="shared" si="45"/>
        <v>0</v>
      </c>
      <c r="BK55" s="329">
        <f t="shared" si="46"/>
        <v>0</v>
      </c>
      <c r="BL55" s="329">
        <f t="shared" si="47"/>
        <v>0</v>
      </c>
      <c r="BM55" s="329">
        <f t="shared" si="48"/>
        <v>0</v>
      </c>
      <c r="BN55" s="329">
        <f t="shared" si="49"/>
        <v>0</v>
      </c>
      <c r="BO55" s="329">
        <f t="shared" si="50"/>
        <v>0</v>
      </c>
      <c r="BP55" s="329">
        <f t="shared" si="51"/>
        <v>0</v>
      </c>
      <c r="BQ55" s="329">
        <f t="shared" si="52"/>
        <v>0</v>
      </c>
      <c r="BR55" s="329">
        <f t="shared" si="53"/>
        <v>0</v>
      </c>
      <c r="BS55" s="329">
        <f t="shared" si="54"/>
        <v>0</v>
      </c>
      <c r="BT55" s="329">
        <f t="shared" si="55"/>
        <v>0</v>
      </c>
      <c r="BU55" s="329">
        <f t="shared" si="56"/>
        <v>0</v>
      </c>
      <c r="BV55" s="329">
        <f t="shared" si="57"/>
        <v>0</v>
      </c>
      <c r="BW55" s="329">
        <f t="shared" si="58"/>
        <v>0</v>
      </c>
      <c r="BX55" s="329">
        <f t="shared" si="59"/>
        <v>0</v>
      </c>
      <c r="BY55" s="329">
        <f t="shared" si="60"/>
        <v>0</v>
      </c>
      <c r="BZ55" s="329">
        <f t="shared" si="61"/>
        <v>0</v>
      </c>
      <c r="CA55" s="329">
        <f t="shared" si="62"/>
        <v>0</v>
      </c>
      <c r="CB55" s="329">
        <f t="shared" si="63"/>
        <v>0</v>
      </c>
      <c r="CC55" s="329">
        <f t="shared" si="64"/>
        <v>0</v>
      </c>
      <c r="CD55" s="329">
        <f t="shared" si="65"/>
        <v>0</v>
      </c>
      <c r="CE55" s="329">
        <f t="shared" si="66"/>
        <v>0</v>
      </c>
      <c r="CF55" s="329">
        <f t="shared" si="67"/>
        <v>0</v>
      </c>
      <c r="CG55" s="329">
        <f t="shared" si="68"/>
        <v>0</v>
      </c>
      <c r="CH55" s="329">
        <f t="shared" si="69"/>
        <v>0</v>
      </c>
      <c r="CI55" s="329">
        <f t="shared" si="70"/>
        <v>0</v>
      </c>
      <c r="CJ55" s="329">
        <f t="shared" si="71"/>
        <v>0</v>
      </c>
      <c r="CK55" s="329">
        <f t="shared" si="72"/>
        <v>0</v>
      </c>
      <c r="CL55" s="329">
        <f t="shared" si="73"/>
        <v>0</v>
      </c>
      <c r="CM55" s="329">
        <f t="shared" si="74"/>
        <v>0</v>
      </c>
      <c r="CN55" s="329">
        <f t="shared" si="75"/>
        <v>0</v>
      </c>
      <c r="CO55" s="329">
        <f t="shared" si="76"/>
        <v>0</v>
      </c>
      <c r="CP55" s="329" t="str">
        <f t="shared" si="77"/>
        <v/>
      </c>
      <c r="CQ55" s="329" t="str">
        <f t="shared" si="78"/>
        <v/>
      </c>
      <c r="CR55" s="329" t="str">
        <f t="shared" si="79"/>
        <v/>
      </c>
      <c r="CS55" s="329" t="str">
        <f t="shared" si="80"/>
        <v/>
      </c>
      <c r="CT55" s="329" t="str">
        <f t="shared" si="81"/>
        <v/>
      </c>
      <c r="CU55" s="329" t="str">
        <f t="shared" si="82"/>
        <v/>
      </c>
      <c r="CV55" s="329" t="str">
        <f t="shared" si="83"/>
        <v/>
      </c>
      <c r="CW55" s="329" t="str">
        <f t="shared" si="84"/>
        <v/>
      </c>
      <c r="CX55" s="329" t="str">
        <f t="shared" si="85"/>
        <v/>
      </c>
      <c r="CY55" s="329" t="str">
        <f t="shared" si="86"/>
        <v/>
      </c>
      <c r="CZ55" s="329" t="str">
        <f t="shared" si="87"/>
        <v/>
      </c>
      <c r="DA55" s="329" t="str">
        <f t="shared" si="88"/>
        <v/>
      </c>
      <c r="DB55" s="329" t="str">
        <f t="shared" si="89"/>
        <v/>
      </c>
      <c r="DC55" s="329" t="str">
        <f t="shared" si="90"/>
        <v/>
      </c>
      <c r="DD55" s="329" t="str">
        <f t="shared" si="91"/>
        <v/>
      </c>
      <c r="DE55" s="329" t="str">
        <f t="shared" si="92"/>
        <v/>
      </c>
      <c r="DF55" s="329" t="str">
        <f t="shared" si="93"/>
        <v/>
      </c>
      <c r="DG55" s="329" t="str">
        <f t="shared" si="94"/>
        <v/>
      </c>
      <c r="DH55" s="329" t="str">
        <f t="shared" si="95"/>
        <v/>
      </c>
      <c r="DI55" s="329" t="str">
        <f t="shared" si="96"/>
        <v/>
      </c>
      <c r="DJ55" s="329" t="str">
        <f t="shared" si="97"/>
        <v/>
      </c>
      <c r="DK55" s="329" t="str">
        <f t="shared" si="98"/>
        <v/>
      </c>
      <c r="DL55" s="329" t="str">
        <f t="shared" si="99"/>
        <v/>
      </c>
      <c r="DM55" s="329" t="str">
        <f t="shared" si="100"/>
        <v/>
      </c>
    </row>
    <row r="56" spans="2:117" s="19" customFormat="1" ht="21" customHeight="1" thickBot="1">
      <c r="B56" s="1036" t="str">
        <f t="shared" si="5"/>
        <v/>
      </c>
      <c r="C56" s="2388"/>
      <c r="D56" s="2388"/>
      <c r="E56" s="2388"/>
      <c r="F56" s="2247"/>
      <c r="G56" s="2249"/>
      <c r="H56" s="328"/>
      <c r="I56" s="328"/>
      <c r="J56" s="2399"/>
      <c r="K56" s="2399"/>
      <c r="L56" s="1323">
        <f>T56</f>
        <v>0</v>
      </c>
      <c r="M56" s="1316"/>
      <c r="O56" s="944"/>
      <c r="P56" s="939"/>
      <c r="Q56" s="939"/>
      <c r="R56" s="939"/>
      <c r="S56" s="947"/>
      <c r="T56" s="1325">
        <f>IF(T52=0,0,T54/T52)</f>
        <v>0</v>
      </c>
      <c r="U56" s="899">
        <f t="shared" si="101"/>
        <v>0</v>
      </c>
      <c r="V56" s="2">
        <f t="shared" si="6"/>
        <v>0</v>
      </c>
      <c r="W56" s="2">
        <f t="shared" si="7"/>
        <v>0</v>
      </c>
      <c r="X56" s="2">
        <f t="shared" si="8"/>
        <v>0</v>
      </c>
      <c r="Y56" s="2">
        <f t="shared" si="9"/>
        <v>0</v>
      </c>
      <c r="Z56" s="2">
        <f t="shared" si="10"/>
        <v>0</v>
      </c>
      <c r="AA56" s="329"/>
      <c r="AB56" s="329">
        <f t="shared" si="11"/>
        <v>0</v>
      </c>
      <c r="AC56" s="329">
        <f t="shared" si="12"/>
        <v>0</v>
      </c>
      <c r="AD56" s="329">
        <f t="shared" si="13"/>
        <v>0</v>
      </c>
      <c r="AE56" s="329">
        <f t="shared" si="14"/>
        <v>0</v>
      </c>
      <c r="AF56" s="329">
        <f t="shared" si="15"/>
        <v>0</v>
      </c>
      <c r="AG56" s="329">
        <f t="shared" si="16"/>
        <v>0</v>
      </c>
      <c r="AH56" s="329">
        <f t="shared" si="17"/>
        <v>0</v>
      </c>
      <c r="AI56" s="329">
        <f t="shared" si="18"/>
        <v>0</v>
      </c>
      <c r="AJ56" s="329">
        <f t="shared" si="19"/>
        <v>0</v>
      </c>
      <c r="AK56" s="329">
        <f t="shared" si="20"/>
        <v>0</v>
      </c>
      <c r="AL56" s="329">
        <f t="shared" si="21"/>
        <v>0</v>
      </c>
      <c r="AM56" s="329">
        <f t="shared" si="22"/>
        <v>0</v>
      </c>
      <c r="AN56" s="329">
        <f t="shared" si="23"/>
        <v>0</v>
      </c>
      <c r="AO56" s="329">
        <f t="shared" si="24"/>
        <v>0</v>
      </c>
      <c r="AP56" s="329">
        <f t="shared" si="25"/>
        <v>0</v>
      </c>
      <c r="AQ56" s="329">
        <f t="shared" si="26"/>
        <v>0</v>
      </c>
      <c r="AR56" s="329">
        <f t="shared" si="27"/>
        <v>0</v>
      </c>
      <c r="AS56" s="329">
        <f t="shared" si="28"/>
        <v>0</v>
      </c>
      <c r="AT56" s="329">
        <f t="shared" si="29"/>
        <v>0</v>
      </c>
      <c r="AU56" s="329">
        <f t="shared" si="30"/>
        <v>0</v>
      </c>
      <c r="AV56" s="329">
        <f t="shared" si="31"/>
        <v>0</v>
      </c>
      <c r="AW56" s="329">
        <f t="shared" si="32"/>
        <v>0</v>
      </c>
      <c r="AX56" s="329">
        <f t="shared" si="33"/>
        <v>0</v>
      </c>
      <c r="AY56" s="329">
        <f t="shared" si="34"/>
        <v>0</v>
      </c>
      <c r="AZ56" s="329">
        <f t="shared" si="35"/>
        <v>0</v>
      </c>
      <c r="BA56" s="329">
        <f t="shared" si="36"/>
        <v>0</v>
      </c>
      <c r="BB56" s="329">
        <f t="shared" si="37"/>
        <v>0</v>
      </c>
      <c r="BC56" s="329">
        <f t="shared" si="38"/>
        <v>0</v>
      </c>
      <c r="BD56" s="329">
        <f t="shared" si="39"/>
        <v>0</v>
      </c>
      <c r="BE56" s="329">
        <f t="shared" si="40"/>
        <v>0</v>
      </c>
      <c r="BF56" s="329">
        <f t="shared" si="41"/>
        <v>0</v>
      </c>
      <c r="BG56" s="329">
        <f t="shared" si="42"/>
        <v>0</v>
      </c>
      <c r="BH56" s="329">
        <f t="shared" si="43"/>
        <v>0</v>
      </c>
      <c r="BI56" s="329">
        <f t="shared" si="44"/>
        <v>0</v>
      </c>
      <c r="BJ56" s="329">
        <f t="shared" si="45"/>
        <v>0</v>
      </c>
      <c r="BK56" s="329">
        <f t="shared" si="46"/>
        <v>0</v>
      </c>
      <c r="BL56" s="329">
        <f t="shared" si="47"/>
        <v>0</v>
      </c>
      <c r="BM56" s="329">
        <f t="shared" si="48"/>
        <v>0</v>
      </c>
      <c r="BN56" s="329">
        <f t="shared" si="49"/>
        <v>0</v>
      </c>
      <c r="BO56" s="329">
        <f t="shared" si="50"/>
        <v>0</v>
      </c>
      <c r="BP56" s="329">
        <f t="shared" si="51"/>
        <v>0</v>
      </c>
      <c r="BQ56" s="329">
        <f t="shared" si="52"/>
        <v>0</v>
      </c>
      <c r="BR56" s="329">
        <f t="shared" si="53"/>
        <v>0</v>
      </c>
      <c r="BS56" s="329">
        <f t="shared" si="54"/>
        <v>0</v>
      </c>
      <c r="BT56" s="329">
        <f t="shared" si="55"/>
        <v>0</v>
      </c>
      <c r="BU56" s="329">
        <f t="shared" si="56"/>
        <v>0</v>
      </c>
      <c r="BV56" s="329">
        <f t="shared" si="57"/>
        <v>0</v>
      </c>
      <c r="BW56" s="329">
        <f t="shared" si="58"/>
        <v>0</v>
      </c>
      <c r="BX56" s="329">
        <f t="shared" si="59"/>
        <v>0</v>
      </c>
      <c r="BY56" s="329">
        <f t="shared" si="60"/>
        <v>0</v>
      </c>
      <c r="BZ56" s="329">
        <f t="shared" si="61"/>
        <v>0</v>
      </c>
      <c r="CA56" s="329">
        <f t="shared" si="62"/>
        <v>0</v>
      </c>
      <c r="CB56" s="329">
        <f t="shared" si="63"/>
        <v>0</v>
      </c>
      <c r="CC56" s="329">
        <f t="shared" si="64"/>
        <v>0</v>
      </c>
      <c r="CD56" s="329">
        <f t="shared" si="65"/>
        <v>0</v>
      </c>
      <c r="CE56" s="329">
        <f t="shared" si="66"/>
        <v>0</v>
      </c>
      <c r="CF56" s="329">
        <f t="shared" si="67"/>
        <v>0</v>
      </c>
      <c r="CG56" s="329">
        <f t="shared" si="68"/>
        <v>0</v>
      </c>
      <c r="CH56" s="329">
        <f t="shared" si="69"/>
        <v>0</v>
      </c>
      <c r="CI56" s="329">
        <f t="shared" si="70"/>
        <v>0</v>
      </c>
      <c r="CJ56" s="329">
        <f t="shared" si="71"/>
        <v>0</v>
      </c>
      <c r="CK56" s="329">
        <f t="shared" si="72"/>
        <v>0</v>
      </c>
      <c r="CL56" s="329">
        <f t="shared" si="73"/>
        <v>0</v>
      </c>
      <c r="CM56" s="329">
        <f t="shared" si="74"/>
        <v>0</v>
      </c>
      <c r="CN56" s="329">
        <f t="shared" si="75"/>
        <v>0</v>
      </c>
      <c r="CO56" s="329">
        <f t="shared" si="76"/>
        <v>0</v>
      </c>
      <c r="CP56" s="329" t="str">
        <f t="shared" si="77"/>
        <v/>
      </c>
      <c r="CQ56" s="329" t="str">
        <f t="shared" si="78"/>
        <v/>
      </c>
      <c r="CR56" s="329" t="str">
        <f t="shared" si="79"/>
        <v/>
      </c>
      <c r="CS56" s="329" t="str">
        <f t="shared" si="80"/>
        <v/>
      </c>
      <c r="CT56" s="329" t="str">
        <f t="shared" si="81"/>
        <v/>
      </c>
      <c r="CU56" s="329" t="str">
        <f t="shared" si="82"/>
        <v/>
      </c>
      <c r="CV56" s="329" t="str">
        <f t="shared" si="83"/>
        <v/>
      </c>
      <c r="CW56" s="329" t="str">
        <f t="shared" si="84"/>
        <v/>
      </c>
      <c r="CX56" s="329" t="str">
        <f t="shared" si="85"/>
        <v/>
      </c>
      <c r="CY56" s="329" t="str">
        <f t="shared" si="86"/>
        <v/>
      </c>
      <c r="CZ56" s="329" t="str">
        <f t="shared" si="87"/>
        <v/>
      </c>
      <c r="DA56" s="329" t="str">
        <f t="shared" si="88"/>
        <v/>
      </c>
      <c r="DB56" s="329" t="str">
        <f t="shared" si="89"/>
        <v/>
      </c>
      <c r="DC56" s="329" t="str">
        <f t="shared" si="90"/>
        <v/>
      </c>
      <c r="DD56" s="329" t="str">
        <f t="shared" si="91"/>
        <v/>
      </c>
      <c r="DE56" s="329" t="str">
        <f t="shared" si="92"/>
        <v/>
      </c>
      <c r="DF56" s="329" t="str">
        <f t="shared" si="93"/>
        <v/>
      </c>
      <c r="DG56" s="329" t="str">
        <f t="shared" si="94"/>
        <v/>
      </c>
      <c r="DH56" s="329" t="str">
        <f t="shared" si="95"/>
        <v/>
      </c>
      <c r="DI56" s="329" t="str">
        <f t="shared" si="96"/>
        <v/>
      </c>
      <c r="DJ56" s="329" t="str">
        <f t="shared" si="97"/>
        <v/>
      </c>
      <c r="DK56" s="329" t="str">
        <f t="shared" si="98"/>
        <v/>
      </c>
      <c r="DL56" s="329" t="str">
        <f t="shared" si="99"/>
        <v/>
      </c>
      <c r="DM56" s="329" t="str">
        <f t="shared" si="100"/>
        <v/>
      </c>
    </row>
    <row r="57" spans="2:117" s="19" customFormat="1" ht="21" customHeight="1" thickBot="1">
      <c r="B57" s="1036" t="str">
        <f t="shared" si="5"/>
        <v/>
      </c>
      <c r="C57" s="2388"/>
      <c r="D57" s="2388"/>
      <c r="E57" s="2388"/>
      <c r="F57" s="2247"/>
      <c r="G57" s="2249"/>
      <c r="H57" s="328"/>
      <c r="I57" s="328"/>
      <c r="J57" s="2399"/>
      <c r="K57" s="2399"/>
      <c r="L57" s="1324" t="str">
        <f>IF(H45=0,"",IF(L56&lt;90,"Za mało drzew na 1 ha.",""))</f>
        <v/>
      </c>
      <c r="O57" s="944"/>
      <c r="P57" s="939"/>
      <c r="Q57" s="939"/>
      <c r="R57" s="939"/>
      <c r="S57" s="947"/>
      <c r="T57" s="938" t="s">
        <v>669</v>
      </c>
      <c r="U57" s="899">
        <f t="shared" si="101"/>
        <v>0</v>
      </c>
      <c r="V57" s="2">
        <f t="shared" si="6"/>
        <v>0</v>
      </c>
      <c r="W57" s="2">
        <f t="shared" si="7"/>
        <v>0</v>
      </c>
      <c r="X57" s="2">
        <f t="shared" si="8"/>
        <v>0</v>
      </c>
      <c r="Y57" s="2">
        <f t="shared" si="9"/>
        <v>0</v>
      </c>
      <c r="Z57" s="2">
        <f t="shared" si="10"/>
        <v>0</v>
      </c>
      <c r="AA57" s="329"/>
      <c r="AB57" s="329">
        <f t="shared" si="11"/>
        <v>0</v>
      </c>
      <c r="AC57" s="329">
        <f t="shared" si="12"/>
        <v>0</v>
      </c>
      <c r="AD57" s="329">
        <f t="shared" si="13"/>
        <v>0</v>
      </c>
      <c r="AE57" s="329">
        <f t="shared" si="14"/>
        <v>0</v>
      </c>
      <c r="AF57" s="329">
        <f t="shared" si="15"/>
        <v>0</v>
      </c>
      <c r="AG57" s="329">
        <f t="shared" si="16"/>
        <v>0</v>
      </c>
      <c r="AH57" s="329">
        <f t="shared" si="17"/>
        <v>0</v>
      </c>
      <c r="AI57" s="329">
        <f t="shared" si="18"/>
        <v>0</v>
      </c>
      <c r="AJ57" s="329">
        <f t="shared" si="19"/>
        <v>0</v>
      </c>
      <c r="AK57" s="329">
        <f t="shared" si="20"/>
        <v>0</v>
      </c>
      <c r="AL57" s="329">
        <f t="shared" si="21"/>
        <v>0</v>
      </c>
      <c r="AM57" s="329">
        <f t="shared" si="22"/>
        <v>0</v>
      </c>
      <c r="AN57" s="329">
        <f t="shared" si="23"/>
        <v>0</v>
      </c>
      <c r="AO57" s="329">
        <f t="shared" si="24"/>
        <v>0</v>
      </c>
      <c r="AP57" s="329">
        <f t="shared" si="25"/>
        <v>0</v>
      </c>
      <c r="AQ57" s="329">
        <f t="shared" si="26"/>
        <v>0</v>
      </c>
      <c r="AR57" s="329">
        <f t="shared" si="27"/>
        <v>0</v>
      </c>
      <c r="AS57" s="329">
        <f t="shared" si="28"/>
        <v>0</v>
      </c>
      <c r="AT57" s="329">
        <f t="shared" si="29"/>
        <v>0</v>
      </c>
      <c r="AU57" s="329">
        <f t="shared" si="30"/>
        <v>0</v>
      </c>
      <c r="AV57" s="329">
        <f t="shared" si="31"/>
        <v>0</v>
      </c>
      <c r="AW57" s="329">
        <f t="shared" si="32"/>
        <v>0</v>
      </c>
      <c r="AX57" s="329">
        <f t="shared" si="33"/>
        <v>0</v>
      </c>
      <c r="AY57" s="329">
        <f t="shared" si="34"/>
        <v>0</v>
      </c>
      <c r="AZ57" s="329">
        <f t="shared" si="35"/>
        <v>0</v>
      </c>
      <c r="BA57" s="329">
        <f t="shared" si="36"/>
        <v>0</v>
      </c>
      <c r="BB57" s="329">
        <f t="shared" si="37"/>
        <v>0</v>
      </c>
      <c r="BC57" s="329">
        <f t="shared" si="38"/>
        <v>0</v>
      </c>
      <c r="BD57" s="329">
        <f t="shared" si="39"/>
        <v>0</v>
      </c>
      <c r="BE57" s="329">
        <f t="shared" si="40"/>
        <v>0</v>
      </c>
      <c r="BF57" s="329">
        <f t="shared" si="41"/>
        <v>0</v>
      </c>
      <c r="BG57" s="329">
        <f t="shared" si="42"/>
        <v>0</v>
      </c>
      <c r="BH57" s="329">
        <f t="shared" si="43"/>
        <v>0</v>
      </c>
      <c r="BI57" s="329">
        <f t="shared" si="44"/>
        <v>0</v>
      </c>
      <c r="BJ57" s="329">
        <f t="shared" si="45"/>
        <v>0</v>
      </c>
      <c r="BK57" s="329">
        <f t="shared" si="46"/>
        <v>0</v>
      </c>
      <c r="BL57" s="329">
        <f t="shared" si="47"/>
        <v>0</v>
      </c>
      <c r="BM57" s="329">
        <f t="shared" si="48"/>
        <v>0</v>
      </c>
      <c r="BN57" s="329">
        <f t="shared" si="49"/>
        <v>0</v>
      </c>
      <c r="BO57" s="329">
        <f t="shared" si="50"/>
        <v>0</v>
      </c>
      <c r="BP57" s="329">
        <f t="shared" si="51"/>
        <v>0</v>
      </c>
      <c r="BQ57" s="329">
        <f t="shared" si="52"/>
        <v>0</v>
      </c>
      <c r="BR57" s="329">
        <f t="shared" si="53"/>
        <v>0</v>
      </c>
      <c r="BS57" s="329">
        <f t="shared" si="54"/>
        <v>0</v>
      </c>
      <c r="BT57" s="329">
        <f t="shared" si="55"/>
        <v>0</v>
      </c>
      <c r="BU57" s="329">
        <f t="shared" si="56"/>
        <v>0</v>
      </c>
      <c r="BV57" s="329">
        <f t="shared" si="57"/>
        <v>0</v>
      </c>
      <c r="BW57" s="329">
        <f t="shared" si="58"/>
        <v>0</v>
      </c>
      <c r="BX57" s="329">
        <f t="shared" si="59"/>
        <v>0</v>
      </c>
      <c r="BY57" s="329">
        <f t="shared" si="60"/>
        <v>0</v>
      </c>
      <c r="BZ57" s="329">
        <f t="shared" si="61"/>
        <v>0</v>
      </c>
      <c r="CA57" s="329">
        <f t="shared" si="62"/>
        <v>0</v>
      </c>
      <c r="CB57" s="329">
        <f t="shared" si="63"/>
        <v>0</v>
      </c>
      <c r="CC57" s="329">
        <f t="shared" si="64"/>
        <v>0</v>
      </c>
      <c r="CD57" s="329">
        <f t="shared" si="65"/>
        <v>0</v>
      </c>
      <c r="CE57" s="329">
        <f t="shared" si="66"/>
        <v>0</v>
      </c>
      <c r="CF57" s="329">
        <f t="shared" si="67"/>
        <v>0</v>
      </c>
      <c r="CG57" s="329">
        <f t="shared" si="68"/>
        <v>0</v>
      </c>
      <c r="CH57" s="329">
        <f t="shared" si="69"/>
        <v>0</v>
      </c>
      <c r="CI57" s="329">
        <f t="shared" si="70"/>
        <v>0</v>
      </c>
      <c r="CJ57" s="329">
        <f t="shared" si="71"/>
        <v>0</v>
      </c>
      <c r="CK57" s="329">
        <f t="shared" si="72"/>
        <v>0</v>
      </c>
      <c r="CL57" s="329">
        <f t="shared" si="73"/>
        <v>0</v>
      </c>
      <c r="CM57" s="329">
        <f t="shared" si="74"/>
        <v>0</v>
      </c>
      <c r="CN57" s="329">
        <f t="shared" si="75"/>
        <v>0</v>
      </c>
      <c r="CO57" s="329">
        <f t="shared" si="76"/>
        <v>0</v>
      </c>
      <c r="CP57" s="329" t="str">
        <f t="shared" si="77"/>
        <v/>
      </c>
      <c r="CQ57" s="329" t="str">
        <f t="shared" si="78"/>
        <v/>
      </c>
      <c r="CR57" s="329" t="str">
        <f t="shared" si="79"/>
        <v/>
      </c>
      <c r="CS57" s="329" t="str">
        <f t="shared" si="80"/>
        <v/>
      </c>
      <c r="CT57" s="329" t="str">
        <f t="shared" si="81"/>
        <v/>
      </c>
      <c r="CU57" s="329" t="str">
        <f t="shared" si="82"/>
        <v/>
      </c>
      <c r="CV57" s="329" t="str">
        <f t="shared" si="83"/>
        <v/>
      </c>
      <c r="CW57" s="329" t="str">
        <f t="shared" si="84"/>
        <v/>
      </c>
      <c r="CX57" s="329" t="str">
        <f t="shared" si="85"/>
        <v/>
      </c>
      <c r="CY57" s="329" t="str">
        <f t="shared" si="86"/>
        <v/>
      </c>
      <c r="CZ57" s="329" t="str">
        <f t="shared" si="87"/>
        <v/>
      </c>
      <c r="DA57" s="329" t="str">
        <f t="shared" si="88"/>
        <v/>
      </c>
      <c r="DB57" s="329" t="str">
        <f t="shared" si="89"/>
        <v/>
      </c>
      <c r="DC57" s="329" t="str">
        <f t="shared" si="90"/>
        <v/>
      </c>
      <c r="DD57" s="329" t="str">
        <f t="shared" si="91"/>
        <v/>
      </c>
      <c r="DE57" s="329" t="str">
        <f t="shared" si="92"/>
        <v/>
      </c>
      <c r="DF57" s="329" t="str">
        <f t="shared" si="93"/>
        <v/>
      </c>
      <c r="DG57" s="329" t="str">
        <f t="shared" si="94"/>
        <v/>
      </c>
      <c r="DH57" s="329" t="str">
        <f t="shared" si="95"/>
        <v/>
      </c>
      <c r="DI57" s="329" t="str">
        <f t="shared" si="96"/>
        <v/>
      </c>
      <c r="DJ57" s="329" t="str">
        <f t="shared" si="97"/>
        <v/>
      </c>
      <c r="DK57" s="329" t="str">
        <f t="shared" si="98"/>
        <v/>
      </c>
      <c r="DL57" s="329" t="str">
        <f t="shared" si="99"/>
        <v/>
      </c>
      <c r="DM57" s="329" t="str">
        <f t="shared" si="100"/>
        <v/>
      </c>
    </row>
    <row r="58" spans="2:117" s="19" customFormat="1" ht="21" customHeight="1" thickBot="1">
      <c r="B58" s="1036" t="str">
        <f t="shared" si="5"/>
        <v/>
      </c>
      <c r="C58" s="2388"/>
      <c r="D58" s="2388"/>
      <c r="E58" s="2388"/>
      <c r="F58" s="2247"/>
      <c r="G58" s="2249"/>
      <c r="H58" s="328"/>
      <c r="I58" s="328"/>
      <c r="J58" s="2399"/>
      <c r="K58" s="2399"/>
      <c r="L58" s="1326" t="str">
        <f>IF(H45=0,"",IF(L56&lt;90,"Powinno być min. 90 szt./ha.",""))</f>
        <v/>
      </c>
      <c r="O58" s="944"/>
      <c r="P58" s="939"/>
      <c r="Q58" s="939"/>
      <c r="R58" s="939"/>
      <c r="S58" s="947"/>
      <c r="U58" s="899">
        <f t="shared" si="101"/>
        <v>0</v>
      </c>
      <c r="V58" s="2">
        <f t="shared" si="6"/>
        <v>0</v>
      </c>
      <c r="W58" s="2">
        <f t="shared" si="7"/>
        <v>0</v>
      </c>
      <c r="X58" s="2">
        <f t="shared" si="8"/>
        <v>0</v>
      </c>
      <c r="Y58" s="2">
        <f t="shared" si="9"/>
        <v>0</v>
      </c>
      <c r="Z58" s="2">
        <f t="shared" si="10"/>
        <v>0</v>
      </c>
      <c r="AA58" s="329"/>
      <c r="AB58" s="329">
        <f t="shared" si="11"/>
        <v>0</v>
      </c>
      <c r="AC58" s="329">
        <f t="shared" si="12"/>
        <v>0</v>
      </c>
      <c r="AD58" s="329">
        <f t="shared" si="13"/>
        <v>0</v>
      </c>
      <c r="AE58" s="329">
        <f t="shared" si="14"/>
        <v>0</v>
      </c>
      <c r="AF58" s="329">
        <f t="shared" si="15"/>
        <v>0</v>
      </c>
      <c r="AG58" s="329">
        <f t="shared" si="16"/>
        <v>0</v>
      </c>
      <c r="AH58" s="329">
        <f t="shared" si="17"/>
        <v>0</v>
      </c>
      <c r="AI58" s="329">
        <f t="shared" si="18"/>
        <v>0</v>
      </c>
      <c r="AJ58" s="329">
        <f t="shared" si="19"/>
        <v>0</v>
      </c>
      <c r="AK58" s="329">
        <f t="shared" si="20"/>
        <v>0</v>
      </c>
      <c r="AL58" s="329">
        <f t="shared" si="21"/>
        <v>0</v>
      </c>
      <c r="AM58" s="329">
        <f t="shared" si="22"/>
        <v>0</v>
      </c>
      <c r="AN58" s="329">
        <f t="shared" si="23"/>
        <v>0</v>
      </c>
      <c r="AO58" s="329">
        <f t="shared" si="24"/>
        <v>0</v>
      </c>
      <c r="AP58" s="329">
        <f t="shared" si="25"/>
        <v>0</v>
      </c>
      <c r="AQ58" s="329">
        <f t="shared" si="26"/>
        <v>0</v>
      </c>
      <c r="AR58" s="329">
        <f t="shared" si="27"/>
        <v>0</v>
      </c>
      <c r="AS58" s="329">
        <f t="shared" si="28"/>
        <v>0</v>
      </c>
      <c r="AT58" s="329">
        <f t="shared" si="29"/>
        <v>0</v>
      </c>
      <c r="AU58" s="329">
        <f t="shared" si="30"/>
        <v>0</v>
      </c>
      <c r="AV58" s="329">
        <f t="shared" si="31"/>
        <v>0</v>
      </c>
      <c r="AW58" s="329">
        <f t="shared" si="32"/>
        <v>0</v>
      </c>
      <c r="AX58" s="329">
        <f t="shared" si="33"/>
        <v>0</v>
      </c>
      <c r="AY58" s="329">
        <f t="shared" si="34"/>
        <v>0</v>
      </c>
      <c r="AZ58" s="329">
        <f t="shared" si="35"/>
        <v>0</v>
      </c>
      <c r="BA58" s="329">
        <f t="shared" si="36"/>
        <v>0</v>
      </c>
      <c r="BB58" s="329">
        <f t="shared" si="37"/>
        <v>0</v>
      </c>
      <c r="BC58" s="329">
        <f t="shared" si="38"/>
        <v>0</v>
      </c>
      <c r="BD58" s="329">
        <f t="shared" si="39"/>
        <v>0</v>
      </c>
      <c r="BE58" s="329">
        <f t="shared" si="40"/>
        <v>0</v>
      </c>
      <c r="BF58" s="329">
        <f t="shared" si="41"/>
        <v>0</v>
      </c>
      <c r="BG58" s="329">
        <f t="shared" si="42"/>
        <v>0</v>
      </c>
      <c r="BH58" s="329">
        <f t="shared" si="43"/>
        <v>0</v>
      </c>
      <c r="BI58" s="329">
        <f t="shared" si="44"/>
        <v>0</v>
      </c>
      <c r="BJ58" s="329">
        <f t="shared" si="45"/>
        <v>0</v>
      </c>
      <c r="BK58" s="329">
        <f t="shared" si="46"/>
        <v>0</v>
      </c>
      <c r="BL58" s="329">
        <f t="shared" si="47"/>
        <v>0</v>
      </c>
      <c r="BM58" s="329">
        <f t="shared" si="48"/>
        <v>0</v>
      </c>
      <c r="BN58" s="329">
        <f t="shared" si="49"/>
        <v>0</v>
      </c>
      <c r="BO58" s="329">
        <f t="shared" si="50"/>
        <v>0</v>
      </c>
      <c r="BP58" s="329">
        <f t="shared" si="51"/>
        <v>0</v>
      </c>
      <c r="BQ58" s="329">
        <f t="shared" si="52"/>
        <v>0</v>
      </c>
      <c r="BR58" s="329">
        <f t="shared" si="53"/>
        <v>0</v>
      </c>
      <c r="BS58" s="329">
        <f t="shared" si="54"/>
        <v>0</v>
      </c>
      <c r="BT58" s="329">
        <f t="shared" si="55"/>
        <v>0</v>
      </c>
      <c r="BU58" s="329">
        <f t="shared" si="56"/>
        <v>0</v>
      </c>
      <c r="BV58" s="329">
        <f t="shared" si="57"/>
        <v>0</v>
      </c>
      <c r="BW58" s="329">
        <f t="shared" si="58"/>
        <v>0</v>
      </c>
      <c r="BX58" s="329">
        <f t="shared" si="59"/>
        <v>0</v>
      </c>
      <c r="BY58" s="329">
        <f t="shared" si="60"/>
        <v>0</v>
      </c>
      <c r="BZ58" s="329">
        <f t="shared" si="61"/>
        <v>0</v>
      </c>
      <c r="CA58" s="329">
        <f t="shared" si="62"/>
        <v>0</v>
      </c>
      <c r="CB58" s="329">
        <f t="shared" si="63"/>
        <v>0</v>
      </c>
      <c r="CC58" s="329">
        <f t="shared" si="64"/>
        <v>0</v>
      </c>
      <c r="CD58" s="329">
        <f t="shared" si="65"/>
        <v>0</v>
      </c>
      <c r="CE58" s="329">
        <f t="shared" si="66"/>
        <v>0</v>
      </c>
      <c r="CF58" s="329">
        <f t="shared" si="67"/>
        <v>0</v>
      </c>
      <c r="CG58" s="329">
        <f t="shared" si="68"/>
        <v>0</v>
      </c>
      <c r="CH58" s="329">
        <f t="shared" si="69"/>
        <v>0</v>
      </c>
      <c r="CI58" s="329">
        <f t="shared" si="70"/>
        <v>0</v>
      </c>
      <c r="CJ58" s="329">
        <f t="shared" si="71"/>
        <v>0</v>
      </c>
      <c r="CK58" s="329">
        <f t="shared" si="72"/>
        <v>0</v>
      </c>
      <c r="CL58" s="329">
        <f t="shared" si="73"/>
        <v>0</v>
      </c>
      <c r="CM58" s="329">
        <f t="shared" si="74"/>
        <v>0</v>
      </c>
      <c r="CN58" s="329">
        <f t="shared" si="75"/>
        <v>0</v>
      </c>
      <c r="CO58" s="329">
        <f t="shared" si="76"/>
        <v>0</v>
      </c>
      <c r="CP58" s="329" t="str">
        <f t="shared" si="77"/>
        <v/>
      </c>
      <c r="CQ58" s="329" t="str">
        <f t="shared" si="78"/>
        <v/>
      </c>
      <c r="CR58" s="329" t="str">
        <f t="shared" si="79"/>
        <v/>
      </c>
      <c r="CS58" s="329" t="str">
        <f t="shared" si="80"/>
        <v/>
      </c>
      <c r="CT58" s="329" t="str">
        <f t="shared" si="81"/>
        <v/>
      </c>
      <c r="CU58" s="329" t="str">
        <f t="shared" si="82"/>
        <v/>
      </c>
      <c r="CV58" s="329" t="str">
        <f t="shared" si="83"/>
        <v/>
      </c>
      <c r="CW58" s="329" t="str">
        <f t="shared" si="84"/>
        <v/>
      </c>
      <c r="CX58" s="329" t="str">
        <f t="shared" si="85"/>
        <v/>
      </c>
      <c r="CY58" s="329" t="str">
        <f t="shared" si="86"/>
        <v/>
      </c>
      <c r="CZ58" s="329" t="str">
        <f t="shared" si="87"/>
        <v/>
      </c>
      <c r="DA58" s="329" t="str">
        <f t="shared" si="88"/>
        <v/>
      </c>
      <c r="DB58" s="329" t="str">
        <f t="shared" si="89"/>
        <v/>
      </c>
      <c r="DC58" s="329" t="str">
        <f t="shared" si="90"/>
        <v/>
      </c>
      <c r="DD58" s="329" t="str">
        <f t="shared" si="91"/>
        <v/>
      </c>
      <c r="DE58" s="329" t="str">
        <f t="shared" si="92"/>
        <v/>
      </c>
      <c r="DF58" s="329" t="str">
        <f t="shared" si="93"/>
        <v/>
      </c>
      <c r="DG58" s="329" t="str">
        <f t="shared" si="94"/>
        <v/>
      </c>
      <c r="DH58" s="329" t="str">
        <f t="shared" si="95"/>
        <v/>
      </c>
      <c r="DI58" s="329" t="str">
        <f t="shared" si="96"/>
        <v/>
      </c>
      <c r="DJ58" s="329" t="str">
        <f t="shared" si="97"/>
        <v/>
      </c>
      <c r="DK58" s="329" t="str">
        <f t="shared" si="98"/>
        <v/>
      </c>
      <c r="DL58" s="329" t="str">
        <f t="shared" si="99"/>
        <v/>
      </c>
      <c r="DM58" s="329" t="str">
        <f t="shared" si="100"/>
        <v/>
      </c>
    </row>
    <row r="59" spans="2:117" s="19" customFormat="1" ht="21" customHeight="1" thickBot="1">
      <c r="B59" s="1036" t="str">
        <f t="shared" si="5"/>
        <v/>
      </c>
      <c r="C59" s="2388"/>
      <c r="D59" s="2388"/>
      <c r="E59" s="2388"/>
      <c r="F59" s="2247"/>
      <c r="G59" s="2249"/>
      <c r="H59" s="328"/>
      <c r="I59" s="328"/>
      <c r="J59" s="2399"/>
      <c r="K59" s="2399"/>
      <c r="L59" s="1328" t="str">
        <f>IF(H45=0,"",IF(L54&gt;=12,"","Minimum to 12 drzew!!!"))</f>
        <v/>
      </c>
      <c r="O59" s="944"/>
      <c r="P59" s="939"/>
      <c r="Q59" s="939"/>
      <c r="R59" s="939"/>
      <c r="S59" s="947"/>
      <c r="U59" s="899">
        <f t="shared" si="101"/>
        <v>0</v>
      </c>
      <c r="V59" s="2">
        <f t="shared" si="6"/>
        <v>0</v>
      </c>
      <c r="W59" s="2">
        <f t="shared" si="7"/>
        <v>0</v>
      </c>
      <c r="X59" s="2">
        <f t="shared" si="8"/>
        <v>0</v>
      </c>
      <c r="Y59" s="2">
        <f t="shared" si="9"/>
        <v>0</v>
      </c>
      <c r="Z59" s="2">
        <f t="shared" si="10"/>
        <v>0</v>
      </c>
      <c r="AA59" s="329"/>
      <c r="AB59" s="329">
        <f t="shared" si="11"/>
        <v>0</v>
      </c>
      <c r="AC59" s="329">
        <f t="shared" si="12"/>
        <v>0</v>
      </c>
      <c r="AD59" s="329">
        <f t="shared" si="13"/>
        <v>0</v>
      </c>
      <c r="AE59" s="329">
        <f t="shared" si="14"/>
        <v>0</v>
      </c>
      <c r="AF59" s="329">
        <f t="shared" si="15"/>
        <v>0</v>
      </c>
      <c r="AG59" s="329">
        <f t="shared" si="16"/>
        <v>0</v>
      </c>
      <c r="AH59" s="329">
        <f t="shared" si="17"/>
        <v>0</v>
      </c>
      <c r="AI59" s="329">
        <f t="shared" si="18"/>
        <v>0</v>
      </c>
      <c r="AJ59" s="329">
        <f t="shared" si="19"/>
        <v>0</v>
      </c>
      <c r="AK59" s="329">
        <f t="shared" si="20"/>
        <v>0</v>
      </c>
      <c r="AL59" s="329">
        <f t="shared" si="21"/>
        <v>0</v>
      </c>
      <c r="AM59" s="329">
        <f t="shared" si="22"/>
        <v>0</v>
      </c>
      <c r="AN59" s="329">
        <f t="shared" si="23"/>
        <v>0</v>
      </c>
      <c r="AO59" s="329">
        <f t="shared" si="24"/>
        <v>0</v>
      </c>
      <c r="AP59" s="329">
        <f t="shared" si="25"/>
        <v>0</v>
      </c>
      <c r="AQ59" s="329">
        <f t="shared" si="26"/>
        <v>0</v>
      </c>
      <c r="AR59" s="329">
        <f t="shared" si="27"/>
        <v>0</v>
      </c>
      <c r="AS59" s="329">
        <f t="shared" si="28"/>
        <v>0</v>
      </c>
      <c r="AT59" s="329">
        <f t="shared" si="29"/>
        <v>0</v>
      </c>
      <c r="AU59" s="329">
        <f t="shared" si="30"/>
        <v>0</v>
      </c>
      <c r="AV59" s="329">
        <f t="shared" si="31"/>
        <v>0</v>
      </c>
      <c r="AW59" s="329">
        <f t="shared" si="32"/>
        <v>0</v>
      </c>
      <c r="AX59" s="329">
        <f t="shared" si="33"/>
        <v>0</v>
      </c>
      <c r="AY59" s="329">
        <f t="shared" si="34"/>
        <v>0</v>
      </c>
      <c r="AZ59" s="329">
        <f t="shared" si="35"/>
        <v>0</v>
      </c>
      <c r="BA59" s="329">
        <f t="shared" si="36"/>
        <v>0</v>
      </c>
      <c r="BB59" s="329">
        <f t="shared" si="37"/>
        <v>0</v>
      </c>
      <c r="BC59" s="329">
        <f t="shared" si="38"/>
        <v>0</v>
      </c>
      <c r="BD59" s="329">
        <f t="shared" si="39"/>
        <v>0</v>
      </c>
      <c r="BE59" s="329">
        <f t="shared" si="40"/>
        <v>0</v>
      </c>
      <c r="BF59" s="329">
        <f t="shared" si="41"/>
        <v>0</v>
      </c>
      <c r="BG59" s="329">
        <f t="shared" si="42"/>
        <v>0</v>
      </c>
      <c r="BH59" s="329">
        <f t="shared" si="43"/>
        <v>0</v>
      </c>
      <c r="BI59" s="329">
        <f t="shared" si="44"/>
        <v>0</v>
      </c>
      <c r="BJ59" s="329">
        <f t="shared" si="45"/>
        <v>0</v>
      </c>
      <c r="BK59" s="329">
        <f t="shared" si="46"/>
        <v>0</v>
      </c>
      <c r="BL59" s="329">
        <f t="shared" si="47"/>
        <v>0</v>
      </c>
      <c r="BM59" s="329">
        <f t="shared" si="48"/>
        <v>0</v>
      </c>
      <c r="BN59" s="329">
        <f t="shared" si="49"/>
        <v>0</v>
      </c>
      <c r="BO59" s="329">
        <f t="shared" si="50"/>
        <v>0</v>
      </c>
      <c r="BP59" s="329">
        <f t="shared" si="51"/>
        <v>0</v>
      </c>
      <c r="BQ59" s="329">
        <f t="shared" si="52"/>
        <v>0</v>
      </c>
      <c r="BR59" s="329">
        <f t="shared" si="53"/>
        <v>0</v>
      </c>
      <c r="BS59" s="329">
        <f t="shared" si="54"/>
        <v>0</v>
      </c>
      <c r="BT59" s="329">
        <f t="shared" si="55"/>
        <v>0</v>
      </c>
      <c r="BU59" s="329">
        <f t="shared" si="56"/>
        <v>0</v>
      </c>
      <c r="BV59" s="329">
        <f t="shared" si="57"/>
        <v>0</v>
      </c>
      <c r="BW59" s="329">
        <f t="shared" si="58"/>
        <v>0</v>
      </c>
      <c r="BX59" s="329">
        <f t="shared" si="59"/>
        <v>0</v>
      </c>
      <c r="BY59" s="329">
        <f t="shared" si="60"/>
        <v>0</v>
      </c>
      <c r="BZ59" s="329">
        <f t="shared" si="61"/>
        <v>0</v>
      </c>
      <c r="CA59" s="329">
        <f t="shared" si="62"/>
        <v>0</v>
      </c>
      <c r="CB59" s="329">
        <f t="shared" si="63"/>
        <v>0</v>
      </c>
      <c r="CC59" s="329">
        <f t="shared" si="64"/>
        <v>0</v>
      </c>
      <c r="CD59" s="329">
        <f t="shared" si="65"/>
        <v>0</v>
      </c>
      <c r="CE59" s="329">
        <f t="shared" si="66"/>
        <v>0</v>
      </c>
      <c r="CF59" s="329">
        <f t="shared" si="67"/>
        <v>0</v>
      </c>
      <c r="CG59" s="329">
        <f t="shared" si="68"/>
        <v>0</v>
      </c>
      <c r="CH59" s="329">
        <f t="shared" si="69"/>
        <v>0</v>
      </c>
      <c r="CI59" s="329">
        <f t="shared" si="70"/>
        <v>0</v>
      </c>
      <c r="CJ59" s="329">
        <f t="shared" si="71"/>
        <v>0</v>
      </c>
      <c r="CK59" s="329">
        <f t="shared" si="72"/>
        <v>0</v>
      </c>
      <c r="CL59" s="329">
        <f t="shared" si="73"/>
        <v>0</v>
      </c>
      <c r="CM59" s="329">
        <f t="shared" si="74"/>
        <v>0</v>
      </c>
      <c r="CN59" s="329">
        <f t="shared" si="75"/>
        <v>0</v>
      </c>
      <c r="CO59" s="329">
        <f t="shared" si="76"/>
        <v>0</v>
      </c>
      <c r="CP59" s="329" t="str">
        <f t="shared" si="77"/>
        <v/>
      </c>
      <c r="CQ59" s="329" t="str">
        <f t="shared" si="78"/>
        <v/>
      </c>
      <c r="CR59" s="329" t="str">
        <f t="shared" si="79"/>
        <v/>
      </c>
      <c r="CS59" s="329" t="str">
        <f t="shared" si="80"/>
        <v/>
      </c>
      <c r="CT59" s="329" t="str">
        <f t="shared" si="81"/>
        <v/>
      </c>
      <c r="CU59" s="329" t="str">
        <f t="shared" si="82"/>
        <v/>
      </c>
      <c r="CV59" s="329" t="str">
        <f t="shared" si="83"/>
        <v/>
      </c>
      <c r="CW59" s="329" t="str">
        <f t="shared" si="84"/>
        <v/>
      </c>
      <c r="CX59" s="329" t="str">
        <f t="shared" si="85"/>
        <v/>
      </c>
      <c r="CY59" s="329" t="str">
        <f t="shared" si="86"/>
        <v/>
      </c>
      <c r="CZ59" s="329" t="str">
        <f t="shared" si="87"/>
        <v/>
      </c>
      <c r="DA59" s="329" t="str">
        <f t="shared" si="88"/>
        <v/>
      </c>
      <c r="DB59" s="329" t="str">
        <f t="shared" si="89"/>
        <v/>
      </c>
      <c r="DC59" s="329" t="str">
        <f t="shared" si="90"/>
        <v/>
      </c>
      <c r="DD59" s="329" t="str">
        <f t="shared" si="91"/>
        <v/>
      </c>
      <c r="DE59" s="329" t="str">
        <f t="shared" si="92"/>
        <v/>
      </c>
      <c r="DF59" s="329" t="str">
        <f t="shared" si="93"/>
        <v/>
      </c>
      <c r="DG59" s="329" t="str">
        <f t="shared" si="94"/>
        <v/>
      </c>
      <c r="DH59" s="329" t="str">
        <f t="shared" si="95"/>
        <v/>
      </c>
      <c r="DI59" s="329" t="str">
        <f t="shared" si="96"/>
        <v/>
      </c>
      <c r="DJ59" s="329" t="str">
        <f t="shared" si="97"/>
        <v/>
      </c>
      <c r="DK59" s="329" t="str">
        <f t="shared" si="98"/>
        <v/>
      </c>
      <c r="DL59" s="329" t="str">
        <f t="shared" si="99"/>
        <v/>
      </c>
      <c r="DM59" s="329" t="str">
        <f t="shared" si="100"/>
        <v/>
      </c>
    </row>
    <row r="60" spans="2:117" s="19" customFormat="1" ht="21" customHeight="1" thickBot="1">
      <c r="B60" s="1036" t="str">
        <f t="shared" si="5"/>
        <v/>
      </c>
      <c r="C60" s="2388"/>
      <c r="D60" s="2388"/>
      <c r="E60" s="2388"/>
      <c r="F60" s="2247"/>
      <c r="G60" s="2249"/>
      <c r="H60" s="328"/>
      <c r="I60" s="328"/>
      <c r="J60" s="2399"/>
      <c r="K60" s="2399"/>
      <c r="L60" s="1326" t="str">
        <f>IF(H45=0,"",IF(L54&lt;12,"Powinno być min. 12 drzew.",""))</f>
        <v/>
      </c>
      <c r="O60" s="944"/>
      <c r="P60" s="939"/>
      <c r="Q60" s="939"/>
      <c r="R60" s="939"/>
      <c r="S60" s="947"/>
      <c r="U60" s="899">
        <f t="shared" si="101"/>
        <v>0</v>
      </c>
      <c r="V60" s="2">
        <f t="shared" si="6"/>
        <v>0</v>
      </c>
      <c r="W60" s="2">
        <f t="shared" si="7"/>
        <v>0</v>
      </c>
      <c r="X60" s="2">
        <f t="shared" si="8"/>
        <v>0</v>
      </c>
      <c r="Y60" s="2">
        <f t="shared" si="9"/>
        <v>0</v>
      </c>
      <c r="Z60" s="2">
        <f t="shared" si="10"/>
        <v>0</v>
      </c>
      <c r="AA60" s="329"/>
      <c r="AB60" s="329">
        <f t="shared" si="11"/>
        <v>0</v>
      </c>
      <c r="AC60" s="329">
        <f t="shared" si="12"/>
        <v>0</v>
      </c>
      <c r="AD60" s="329">
        <f t="shared" si="13"/>
        <v>0</v>
      </c>
      <c r="AE60" s="329">
        <f t="shared" si="14"/>
        <v>0</v>
      </c>
      <c r="AF60" s="329">
        <f t="shared" si="15"/>
        <v>0</v>
      </c>
      <c r="AG60" s="329">
        <f t="shared" si="16"/>
        <v>0</v>
      </c>
      <c r="AH60" s="329">
        <f t="shared" si="17"/>
        <v>0</v>
      </c>
      <c r="AI60" s="329">
        <f t="shared" si="18"/>
        <v>0</v>
      </c>
      <c r="AJ60" s="329">
        <f t="shared" si="19"/>
        <v>0</v>
      </c>
      <c r="AK60" s="329">
        <f t="shared" si="20"/>
        <v>0</v>
      </c>
      <c r="AL60" s="329">
        <f t="shared" si="21"/>
        <v>0</v>
      </c>
      <c r="AM60" s="329">
        <f t="shared" si="22"/>
        <v>0</v>
      </c>
      <c r="AN60" s="329">
        <f t="shared" si="23"/>
        <v>0</v>
      </c>
      <c r="AO60" s="329">
        <f t="shared" si="24"/>
        <v>0</v>
      </c>
      <c r="AP60" s="329">
        <f t="shared" si="25"/>
        <v>0</v>
      </c>
      <c r="AQ60" s="329">
        <f t="shared" si="26"/>
        <v>0</v>
      </c>
      <c r="AR60" s="329">
        <f t="shared" si="27"/>
        <v>0</v>
      </c>
      <c r="AS60" s="329">
        <f t="shared" si="28"/>
        <v>0</v>
      </c>
      <c r="AT60" s="329">
        <f t="shared" si="29"/>
        <v>0</v>
      </c>
      <c r="AU60" s="329">
        <f t="shared" si="30"/>
        <v>0</v>
      </c>
      <c r="AV60" s="329">
        <f t="shared" si="31"/>
        <v>0</v>
      </c>
      <c r="AW60" s="329">
        <f t="shared" si="32"/>
        <v>0</v>
      </c>
      <c r="AX60" s="329">
        <f t="shared" si="33"/>
        <v>0</v>
      </c>
      <c r="AY60" s="329">
        <f t="shared" si="34"/>
        <v>0</v>
      </c>
      <c r="AZ60" s="329">
        <f t="shared" si="35"/>
        <v>0</v>
      </c>
      <c r="BA60" s="329">
        <f t="shared" si="36"/>
        <v>0</v>
      </c>
      <c r="BB60" s="329">
        <f t="shared" si="37"/>
        <v>0</v>
      </c>
      <c r="BC60" s="329">
        <f t="shared" si="38"/>
        <v>0</v>
      </c>
      <c r="BD60" s="329">
        <f t="shared" si="39"/>
        <v>0</v>
      </c>
      <c r="BE60" s="329">
        <f t="shared" si="40"/>
        <v>0</v>
      </c>
      <c r="BF60" s="329">
        <f t="shared" si="41"/>
        <v>0</v>
      </c>
      <c r="BG60" s="329">
        <f t="shared" si="42"/>
        <v>0</v>
      </c>
      <c r="BH60" s="329">
        <f t="shared" si="43"/>
        <v>0</v>
      </c>
      <c r="BI60" s="329">
        <f t="shared" si="44"/>
        <v>0</v>
      </c>
      <c r="BJ60" s="329">
        <f t="shared" si="45"/>
        <v>0</v>
      </c>
      <c r="BK60" s="329">
        <f t="shared" si="46"/>
        <v>0</v>
      </c>
      <c r="BL60" s="329">
        <f t="shared" si="47"/>
        <v>0</v>
      </c>
      <c r="BM60" s="329">
        <f t="shared" si="48"/>
        <v>0</v>
      </c>
      <c r="BN60" s="329">
        <f t="shared" si="49"/>
        <v>0</v>
      </c>
      <c r="BO60" s="329">
        <f t="shared" si="50"/>
        <v>0</v>
      </c>
      <c r="BP60" s="329">
        <f t="shared" si="51"/>
        <v>0</v>
      </c>
      <c r="BQ60" s="329">
        <f t="shared" si="52"/>
        <v>0</v>
      </c>
      <c r="BR60" s="329">
        <f t="shared" si="53"/>
        <v>0</v>
      </c>
      <c r="BS60" s="329">
        <f t="shared" si="54"/>
        <v>0</v>
      </c>
      <c r="BT60" s="329">
        <f t="shared" si="55"/>
        <v>0</v>
      </c>
      <c r="BU60" s="329">
        <f t="shared" si="56"/>
        <v>0</v>
      </c>
      <c r="BV60" s="329">
        <f t="shared" si="57"/>
        <v>0</v>
      </c>
      <c r="BW60" s="329">
        <f t="shared" si="58"/>
        <v>0</v>
      </c>
      <c r="BX60" s="329">
        <f t="shared" si="59"/>
        <v>0</v>
      </c>
      <c r="BY60" s="329">
        <f t="shared" si="60"/>
        <v>0</v>
      </c>
      <c r="BZ60" s="329">
        <f t="shared" si="61"/>
        <v>0</v>
      </c>
      <c r="CA60" s="329">
        <f t="shared" si="62"/>
        <v>0</v>
      </c>
      <c r="CB60" s="329">
        <f t="shared" si="63"/>
        <v>0</v>
      </c>
      <c r="CC60" s="329">
        <f t="shared" si="64"/>
        <v>0</v>
      </c>
      <c r="CD60" s="329">
        <f t="shared" si="65"/>
        <v>0</v>
      </c>
      <c r="CE60" s="329">
        <f t="shared" si="66"/>
        <v>0</v>
      </c>
      <c r="CF60" s="329">
        <f t="shared" si="67"/>
        <v>0</v>
      </c>
      <c r="CG60" s="329">
        <f t="shared" si="68"/>
        <v>0</v>
      </c>
      <c r="CH60" s="329">
        <f t="shared" si="69"/>
        <v>0</v>
      </c>
      <c r="CI60" s="329">
        <f t="shared" si="70"/>
        <v>0</v>
      </c>
      <c r="CJ60" s="329">
        <f t="shared" si="71"/>
        <v>0</v>
      </c>
      <c r="CK60" s="329">
        <f t="shared" si="72"/>
        <v>0</v>
      </c>
      <c r="CL60" s="329">
        <f t="shared" si="73"/>
        <v>0</v>
      </c>
      <c r="CM60" s="329">
        <f t="shared" si="74"/>
        <v>0</v>
      </c>
      <c r="CN60" s="329">
        <f t="shared" si="75"/>
        <v>0</v>
      </c>
      <c r="CO60" s="329">
        <f t="shared" si="76"/>
        <v>0</v>
      </c>
      <c r="CP60" s="329" t="str">
        <f t="shared" si="77"/>
        <v/>
      </c>
      <c r="CQ60" s="329" t="str">
        <f t="shared" si="78"/>
        <v/>
      </c>
      <c r="CR60" s="329" t="str">
        <f t="shared" si="79"/>
        <v/>
      </c>
      <c r="CS60" s="329" t="str">
        <f t="shared" si="80"/>
        <v/>
      </c>
      <c r="CT60" s="329" t="str">
        <f t="shared" si="81"/>
        <v/>
      </c>
      <c r="CU60" s="329" t="str">
        <f t="shared" si="82"/>
        <v/>
      </c>
      <c r="CV60" s="329" t="str">
        <f t="shared" si="83"/>
        <v/>
      </c>
      <c r="CW60" s="329" t="str">
        <f t="shared" si="84"/>
        <v/>
      </c>
      <c r="CX60" s="329" t="str">
        <f t="shared" si="85"/>
        <v/>
      </c>
      <c r="CY60" s="329" t="str">
        <f t="shared" si="86"/>
        <v/>
      </c>
      <c r="CZ60" s="329" t="str">
        <f t="shared" si="87"/>
        <v/>
      </c>
      <c r="DA60" s="329" t="str">
        <f t="shared" si="88"/>
        <v/>
      </c>
      <c r="DB60" s="329" t="str">
        <f t="shared" si="89"/>
        <v/>
      </c>
      <c r="DC60" s="329" t="str">
        <f t="shared" si="90"/>
        <v/>
      </c>
      <c r="DD60" s="329" t="str">
        <f t="shared" si="91"/>
        <v/>
      </c>
      <c r="DE60" s="329" t="str">
        <f t="shared" si="92"/>
        <v/>
      </c>
      <c r="DF60" s="329" t="str">
        <f t="shared" si="93"/>
        <v/>
      </c>
      <c r="DG60" s="329" t="str">
        <f t="shared" si="94"/>
        <v/>
      </c>
      <c r="DH60" s="329" t="str">
        <f t="shared" si="95"/>
        <v/>
      </c>
      <c r="DI60" s="329" t="str">
        <f t="shared" si="96"/>
        <v/>
      </c>
      <c r="DJ60" s="329" t="str">
        <f t="shared" si="97"/>
        <v/>
      </c>
      <c r="DK60" s="329" t="str">
        <f t="shared" si="98"/>
        <v/>
      </c>
      <c r="DL60" s="329" t="str">
        <f t="shared" si="99"/>
        <v/>
      </c>
      <c r="DM60" s="329" t="str">
        <f t="shared" si="100"/>
        <v/>
      </c>
    </row>
    <row r="61" spans="2:117" s="19" customFormat="1" ht="21" customHeight="1" thickBot="1">
      <c r="B61" s="1036" t="str">
        <f t="shared" si="5"/>
        <v/>
      </c>
      <c r="C61" s="2388"/>
      <c r="D61" s="2388"/>
      <c r="E61" s="2388"/>
      <c r="F61" s="2247"/>
      <c r="G61" s="2249"/>
      <c r="H61" s="328"/>
      <c r="I61" s="328"/>
      <c r="J61" s="2399"/>
      <c r="K61" s="2399"/>
      <c r="O61" s="944"/>
      <c r="P61" s="939"/>
      <c r="Q61" s="939"/>
      <c r="R61" s="939"/>
      <c r="S61" s="947"/>
      <c r="U61" s="899">
        <f t="shared" si="101"/>
        <v>0</v>
      </c>
      <c r="V61" s="2">
        <f t="shared" si="6"/>
        <v>0</v>
      </c>
      <c r="W61" s="2">
        <f t="shared" si="7"/>
        <v>0</v>
      </c>
      <c r="X61" s="2">
        <f t="shared" si="8"/>
        <v>0</v>
      </c>
      <c r="Y61" s="2">
        <f t="shared" si="9"/>
        <v>0</v>
      </c>
      <c r="Z61" s="2">
        <f t="shared" si="10"/>
        <v>0</v>
      </c>
      <c r="AA61" s="329"/>
      <c r="AB61" s="329">
        <f t="shared" si="11"/>
        <v>0</v>
      </c>
      <c r="AC61" s="329">
        <f t="shared" si="12"/>
        <v>0</v>
      </c>
      <c r="AD61" s="329">
        <f t="shared" si="13"/>
        <v>0</v>
      </c>
      <c r="AE61" s="329">
        <f t="shared" si="14"/>
        <v>0</v>
      </c>
      <c r="AF61" s="329">
        <f t="shared" si="15"/>
        <v>0</v>
      </c>
      <c r="AG61" s="329">
        <f t="shared" si="16"/>
        <v>0</v>
      </c>
      <c r="AH61" s="329">
        <f t="shared" si="17"/>
        <v>0</v>
      </c>
      <c r="AI61" s="329">
        <f t="shared" si="18"/>
        <v>0</v>
      </c>
      <c r="AJ61" s="329">
        <f t="shared" si="19"/>
        <v>0</v>
      </c>
      <c r="AK61" s="329">
        <f t="shared" si="20"/>
        <v>0</v>
      </c>
      <c r="AL61" s="329">
        <f t="shared" si="21"/>
        <v>0</v>
      </c>
      <c r="AM61" s="329">
        <f t="shared" si="22"/>
        <v>0</v>
      </c>
      <c r="AN61" s="329">
        <f t="shared" si="23"/>
        <v>0</v>
      </c>
      <c r="AO61" s="329">
        <f t="shared" si="24"/>
        <v>0</v>
      </c>
      <c r="AP61" s="329">
        <f t="shared" si="25"/>
        <v>0</v>
      </c>
      <c r="AQ61" s="329">
        <f t="shared" si="26"/>
        <v>0</v>
      </c>
      <c r="AR61" s="329">
        <f t="shared" si="27"/>
        <v>0</v>
      </c>
      <c r="AS61" s="329">
        <f t="shared" si="28"/>
        <v>0</v>
      </c>
      <c r="AT61" s="329">
        <f t="shared" si="29"/>
        <v>0</v>
      </c>
      <c r="AU61" s="329">
        <f t="shared" si="30"/>
        <v>0</v>
      </c>
      <c r="AV61" s="329">
        <f t="shared" si="31"/>
        <v>0</v>
      </c>
      <c r="AW61" s="329">
        <f t="shared" si="32"/>
        <v>0</v>
      </c>
      <c r="AX61" s="329">
        <f t="shared" si="33"/>
        <v>0</v>
      </c>
      <c r="AY61" s="329">
        <f t="shared" si="34"/>
        <v>0</v>
      </c>
      <c r="AZ61" s="329">
        <f t="shared" si="35"/>
        <v>0</v>
      </c>
      <c r="BA61" s="329">
        <f t="shared" si="36"/>
        <v>0</v>
      </c>
      <c r="BB61" s="329">
        <f t="shared" si="37"/>
        <v>0</v>
      </c>
      <c r="BC61" s="329">
        <f t="shared" si="38"/>
        <v>0</v>
      </c>
      <c r="BD61" s="329">
        <f t="shared" si="39"/>
        <v>0</v>
      </c>
      <c r="BE61" s="329">
        <f t="shared" si="40"/>
        <v>0</v>
      </c>
      <c r="BF61" s="329">
        <f t="shared" si="41"/>
        <v>0</v>
      </c>
      <c r="BG61" s="329">
        <f t="shared" si="42"/>
        <v>0</v>
      </c>
      <c r="BH61" s="329">
        <f t="shared" si="43"/>
        <v>0</v>
      </c>
      <c r="BI61" s="329">
        <f t="shared" si="44"/>
        <v>0</v>
      </c>
      <c r="BJ61" s="329">
        <f t="shared" si="45"/>
        <v>0</v>
      </c>
      <c r="BK61" s="329">
        <f t="shared" si="46"/>
        <v>0</v>
      </c>
      <c r="BL61" s="329">
        <f t="shared" si="47"/>
        <v>0</v>
      </c>
      <c r="BM61" s="329">
        <f t="shared" si="48"/>
        <v>0</v>
      </c>
      <c r="BN61" s="329">
        <f t="shared" si="49"/>
        <v>0</v>
      </c>
      <c r="BO61" s="329">
        <f t="shared" si="50"/>
        <v>0</v>
      </c>
      <c r="BP61" s="329">
        <f t="shared" si="51"/>
        <v>0</v>
      </c>
      <c r="BQ61" s="329">
        <f t="shared" si="52"/>
        <v>0</v>
      </c>
      <c r="BR61" s="329">
        <f t="shared" si="53"/>
        <v>0</v>
      </c>
      <c r="BS61" s="329">
        <f t="shared" si="54"/>
        <v>0</v>
      </c>
      <c r="BT61" s="329">
        <f t="shared" si="55"/>
        <v>0</v>
      </c>
      <c r="BU61" s="329">
        <f t="shared" si="56"/>
        <v>0</v>
      </c>
      <c r="BV61" s="329">
        <f t="shared" si="57"/>
        <v>0</v>
      </c>
      <c r="BW61" s="329">
        <f t="shared" si="58"/>
        <v>0</v>
      </c>
      <c r="BX61" s="329">
        <f t="shared" si="59"/>
        <v>0</v>
      </c>
      <c r="BY61" s="329">
        <f t="shared" si="60"/>
        <v>0</v>
      </c>
      <c r="BZ61" s="329">
        <f t="shared" si="61"/>
        <v>0</v>
      </c>
      <c r="CA61" s="329">
        <f t="shared" si="62"/>
        <v>0</v>
      </c>
      <c r="CB61" s="329">
        <f t="shared" si="63"/>
        <v>0</v>
      </c>
      <c r="CC61" s="329">
        <f t="shared" si="64"/>
        <v>0</v>
      </c>
      <c r="CD61" s="329">
        <f t="shared" si="65"/>
        <v>0</v>
      </c>
      <c r="CE61" s="329">
        <f t="shared" si="66"/>
        <v>0</v>
      </c>
      <c r="CF61" s="329">
        <f t="shared" si="67"/>
        <v>0</v>
      </c>
      <c r="CG61" s="329">
        <f t="shared" si="68"/>
        <v>0</v>
      </c>
      <c r="CH61" s="329">
        <f t="shared" si="69"/>
        <v>0</v>
      </c>
      <c r="CI61" s="329">
        <f t="shared" si="70"/>
        <v>0</v>
      </c>
      <c r="CJ61" s="329">
        <f t="shared" si="71"/>
        <v>0</v>
      </c>
      <c r="CK61" s="329">
        <f t="shared" si="72"/>
        <v>0</v>
      </c>
      <c r="CL61" s="329">
        <f t="shared" si="73"/>
        <v>0</v>
      </c>
      <c r="CM61" s="329">
        <f t="shared" si="74"/>
        <v>0</v>
      </c>
      <c r="CN61" s="329">
        <f t="shared" si="75"/>
        <v>0</v>
      </c>
      <c r="CO61" s="329">
        <f t="shared" si="76"/>
        <v>0</v>
      </c>
      <c r="CP61" s="329" t="str">
        <f t="shared" si="77"/>
        <v/>
      </c>
      <c r="CQ61" s="329" t="str">
        <f t="shared" si="78"/>
        <v/>
      </c>
      <c r="CR61" s="329" t="str">
        <f t="shared" si="79"/>
        <v/>
      </c>
      <c r="CS61" s="329" t="str">
        <f t="shared" si="80"/>
        <v/>
      </c>
      <c r="CT61" s="329" t="str">
        <f t="shared" si="81"/>
        <v/>
      </c>
      <c r="CU61" s="329" t="str">
        <f t="shared" si="82"/>
        <v/>
      </c>
      <c r="CV61" s="329" t="str">
        <f t="shared" si="83"/>
        <v/>
      </c>
      <c r="CW61" s="329" t="str">
        <f t="shared" si="84"/>
        <v/>
      </c>
      <c r="CX61" s="329" t="str">
        <f t="shared" si="85"/>
        <v/>
      </c>
      <c r="CY61" s="329" t="str">
        <f t="shared" si="86"/>
        <v/>
      </c>
      <c r="CZ61" s="329" t="str">
        <f t="shared" si="87"/>
        <v/>
      </c>
      <c r="DA61" s="329" t="str">
        <f t="shared" si="88"/>
        <v/>
      </c>
      <c r="DB61" s="329" t="str">
        <f t="shared" si="89"/>
        <v/>
      </c>
      <c r="DC61" s="329" t="str">
        <f t="shared" si="90"/>
        <v/>
      </c>
      <c r="DD61" s="329" t="str">
        <f t="shared" si="91"/>
        <v/>
      </c>
      <c r="DE61" s="329" t="str">
        <f t="shared" si="92"/>
        <v/>
      </c>
      <c r="DF61" s="329" t="str">
        <f t="shared" si="93"/>
        <v/>
      </c>
      <c r="DG61" s="329" t="str">
        <f t="shared" si="94"/>
        <v/>
      </c>
      <c r="DH61" s="329" t="str">
        <f t="shared" si="95"/>
        <v/>
      </c>
      <c r="DI61" s="329" t="str">
        <f t="shared" si="96"/>
        <v/>
      </c>
      <c r="DJ61" s="329" t="str">
        <f t="shared" si="97"/>
        <v/>
      </c>
      <c r="DK61" s="329" t="str">
        <f t="shared" si="98"/>
        <v/>
      </c>
      <c r="DL61" s="329" t="str">
        <f t="shared" si="99"/>
        <v/>
      </c>
      <c r="DM61" s="329" t="str">
        <f t="shared" si="100"/>
        <v/>
      </c>
    </row>
    <row r="62" spans="2:117" s="19" customFormat="1" ht="21" customHeight="1" thickBot="1">
      <c r="B62" s="1036" t="str">
        <f t="shared" si="5"/>
        <v/>
      </c>
      <c r="C62" s="2388"/>
      <c r="D62" s="2388"/>
      <c r="E62" s="2388"/>
      <c r="F62" s="2247"/>
      <c r="G62" s="2249"/>
      <c r="H62" s="328"/>
      <c r="I62" s="328"/>
      <c r="J62" s="2399"/>
      <c r="K62" s="2399"/>
      <c r="O62" s="944"/>
      <c r="P62" s="939"/>
      <c r="Q62" s="939"/>
      <c r="R62" s="939"/>
      <c r="S62" s="947"/>
      <c r="U62" s="899">
        <f t="shared" si="101"/>
        <v>0</v>
      </c>
      <c r="V62" s="2">
        <f t="shared" si="6"/>
        <v>0</v>
      </c>
      <c r="W62" s="2">
        <f t="shared" si="7"/>
        <v>0</v>
      </c>
      <c r="X62" s="2">
        <f t="shared" si="8"/>
        <v>0</v>
      </c>
      <c r="Y62" s="2">
        <f t="shared" si="9"/>
        <v>0</v>
      </c>
      <c r="Z62" s="2">
        <f t="shared" si="10"/>
        <v>0</v>
      </c>
      <c r="AA62" s="329"/>
      <c r="AB62" s="329">
        <f t="shared" si="11"/>
        <v>0</v>
      </c>
      <c r="AC62" s="329">
        <f t="shared" si="12"/>
        <v>0</v>
      </c>
      <c r="AD62" s="329">
        <f t="shared" si="13"/>
        <v>0</v>
      </c>
      <c r="AE62" s="329">
        <f t="shared" si="14"/>
        <v>0</v>
      </c>
      <c r="AF62" s="329">
        <f t="shared" si="15"/>
        <v>0</v>
      </c>
      <c r="AG62" s="329">
        <f t="shared" si="16"/>
        <v>0</v>
      </c>
      <c r="AH62" s="329">
        <f t="shared" si="17"/>
        <v>0</v>
      </c>
      <c r="AI62" s="329">
        <f t="shared" si="18"/>
        <v>0</v>
      </c>
      <c r="AJ62" s="329">
        <f t="shared" si="19"/>
        <v>0</v>
      </c>
      <c r="AK62" s="329">
        <f t="shared" si="20"/>
        <v>0</v>
      </c>
      <c r="AL62" s="329">
        <f t="shared" si="21"/>
        <v>0</v>
      </c>
      <c r="AM62" s="329">
        <f t="shared" si="22"/>
        <v>0</v>
      </c>
      <c r="AN62" s="329">
        <f t="shared" si="23"/>
        <v>0</v>
      </c>
      <c r="AO62" s="329">
        <f t="shared" si="24"/>
        <v>0</v>
      </c>
      <c r="AP62" s="329">
        <f t="shared" si="25"/>
        <v>0</v>
      </c>
      <c r="AQ62" s="329">
        <f t="shared" si="26"/>
        <v>0</v>
      </c>
      <c r="AR62" s="329">
        <f t="shared" si="27"/>
        <v>0</v>
      </c>
      <c r="AS62" s="329">
        <f t="shared" si="28"/>
        <v>0</v>
      </c>
      <c r="AT62" s="329">
        <f t="shared" si="29"/>
        <v>0</v>
      </c>
      <c r="AU62" s="329">
        <f t="shared" si="30"/>
        <v>0</v>
      </c>
      <c r="AV62" s="329">
        <f t="shared" si="31"/>
        <v>0</v>
      </c>
      <c r="AW62" s="329">
        <f t="shared" si="32"/>
        <v>0</v>
      </c>
      <c r="AX62" s="329">
        <f t="shared" si="33"/>
        <v>0</v>
      </c>
      <c r="AY62" s="329">
        <f t="shared" si="34"/>
        <v>0</v>
      </c>
      <c r="AZ62" s="329">
        <f t="shared" si="35"/>
        <v>0</v>
      </c>
      <c r="BA62" s="329">
        <f t="shared" si="36"/>
        <v>0</v>
      </c>
      <c r="BB62" s="329">
        <f t="shared" si="37"/>
        <v>0</v>
      </c>
      <c r="BC62" s="329">
        <f t="shared" si="38"/>
        <v>0</v>
      </c>
      <c r="BD62" s="329">
        <f t="shared" si="39"/>
        <v>0</v>
      </c>
      <c r="BE62" s="329">
        <f t="shared" si="40"/>
        <v>0</v>
      </c>
      <c r="BF62" s="329">
        <f t="shared" si="41"/>
        <v>0</v>
      </c>
      <c r="BG62" s="329">
        <f t="shared" si="42"/>
        <v>0</v>
      </c>
      <c r="BH62" s="329">
        <f t="shared" si="43"/>
        <v>0</v>
      </c>
      <c r="BI62" s="329">
        <f t="shared" si="44"/>
        <v>0</v>
      </c>
      <c r="BJ62" s="329">
        <f t="shared" si="45"/>
        <v>0</v>
      </c>
      <c r="BK62" s="329">
        <f t="shared" si="46"/>
        <v>0</v>
      </c>
      <c r="BL62" s="329">
        <f t="shared" si="47"/>
        <v>0</v>
      </c>
      <c r="BM62" s="329">
        <f t="shared" si="48"/>
        <v>0</v>
      </c>
      <c r="BN62" s="329">
        <f t="shared" si="49"/>
        <v>0</v>
      </c>
      <c r="BO62" s="329">
        <f t="shared" si="50"/>
        <v>0</v>
      </c>
      <c r="BP62" s="329">
        <f t="shared" si="51"/>
        <v>0</v>
      </c>
      <c r="BQ62" s="329">
        <f t="shared" si="52"/>
        <v>0</v>
      </c>
      <c r="BR62" s="329">
        <f t="shared" si="53"/>
        <v>0</v>
      </c>
      <c r="BS62" s="329">
        <f t="shared" si="54"/>
        <v>0</v>
      </c>
      <c r="BT62" s="329">
        <f t="shared" si="55"/>
        <v>0</v>
      </c>
      <c r="BU62" s="329">
        <f t="shared" si="56"/>
        <v>0</v>
      </c>
      <c r="BV62" s="329">
        <f t="shared" si="57"/>
        <v>0</v>
      </c>
      <c r="BW62" s="329">
        <f t="shared" si="58"/>
        <v>0</v>
      </c>
      <c r="BX62" s="329">
        <f t="shared" si="59"/>
        <v>0</v>
      </c>
      <c r="BY62" s="329">
        <f t="shared" si="60"/>
        <v>0</v>
      </c>
      <c r="BZ62" s="329">
        <f t="shared" si="61"/>
        <v>0</v>
      </c>
      <c r="CA62" s="329">
        <f t="shared" si="62"/>
        <v>0</v>
      </c>
      <c r="CB62" s="329">
        <f t="shared" si="63"/>
        <v>0</v>
      </c>
      <c r="CC62" s="329">
        <f t="shared" si="64"/>
        <v>0</v>
      </c>
      <c r="CD62" s="329">
        <f t="shared" si="65"/>
        <v>0</v>
      </c>
      <c r="CE62" s="329">
        <f t="shared" si="66"/>
        <v>0</v>
      </c>
      <c r="CF62" s="329">
        <f t="shared" si="67"/>
        <v>0</v>
      </c>
      <c r="CG62" s="329">
        <f t="shared" si="68"/>
        <v>0</v>
      </c>
      <c r="CH62" s="329">
        <f t="shared" si="69"/>
        <v>0</v>
      </c>
      <c r="CI62" s="329">
        <f t="shared" si="70"/>
        <v>0</v>
      </c>
      <c r="CJ62" s="329">
        <f t="shared" si="71"/>
        <v>0</v>
      </c>
      <c r="CK62" s="329">
        <f t="shared" si="72"/>
        <v>0</v>
      </c>
      <c r="CL62" s="329">
        <f t="shared" si="73"/>
        <v>0</v>
      </c>
      <c r="CM62" s="329">
        <f t="shared" si="74"/>
        <v>0</v>
      </c>
      <c r="CN62" s="329">
        <f t="shared" si="75"/>
        <v>0</v>
      </c>
      <c r="CO62" s="329">
        <f t="shared" si="76"/>
        <v>0</v>
      </c>
      <c r="CP62" s="329" t="str">
        <f t="shared" si="77"/>
        <v/>
      </c>
      <c r="CQ62" s="329" t="str">
        <f t="shared" si="78"/>
        <v/>
      </c>
      <c r="CR62" s="329" t="str">
        <f t="shared" si="79"/>
        <v/>
      </c>
      <c r="CS62" s="329" t="str">
        <f t="shared" si="80"/>
        <v/>
      </c>
      <c r="CT62" s="329" t="str">
        <f t="shared" si="81"/>
        <v/>
      </c>
      <c r="CU62" s="329" t="str">
        <f t="shared" si="82"/>
        <v/>
      </c>
      <c r="CV62" s="329" t="str">
        <f t="shared" si="83"/>
        <v/>
      </c>
      <c r="CW62" s="329" t="str">
        <f t="shared" si="84"/>
        <v/>
      </c>
      <c r="CX62" s="329" t="str">
        <f t="shared" si="85"/>
        <v/>
      </c>
      <c r="CY62" s="329" t="str">
        <f t="shared" si="86"/>
        <v/>
      </c>
      <c r="CZ62" s="329" t="str">
        <f t="shared" si="87"/>
        <v/>
      </c>
      <c r="DA62" s="329" t="str">
        <f t="shared" si="88"/>
        <v/>
      </c>
      <c r="DB62" s="329" t="str">
        <f t="shared" si="89"/>
        <v/>
      </c>
      <c r="DC62" s="329" t="str">
        <f t="shared" si="90"/>
        <v/>
      </c>
      <c r="DD62" s="329" t="str">
        <f t="shared" si="91"/>
        <v/>
      </c>
      <c r="DE62" s="329" t="str">
        <f t="shared" si="92"/>
        <v/>
      </c>
      <c r="DF62" s="329" t="str">
        <f t="shared" si="93"/>
        <v/>
      </c>
      <c r="DG62" s="329" t="str">
        <f t="shared" si="94"/>
        <v/>
      </c>
      <c r="DH62" s="329" t="str">
        <f t="shared" si="95"/>
        <v/>
      </c>
      <c r="DI62" s="329" t="str">
        <f t="shared" si="96"/>
        <v/>
      </c>
      <c r="DJ62" s="329" t="str">
        <f t="shared" si="97"/>
        <v/>
      </c>
      <c r="DK62" s="329" t="str">
        <f t="shared" si="98"/>
        <v/>
      </c>
      <c r="DL62" s="329" t="str">
        <f t="shared" si="99"/>
        <v/>
      </c>
      <c r="DM62" s="329" t="str">
        <f t="shared" si="100"/>
        <v/>
      </c>
    </row>
    <row r="63" spans="2:117" s="19" customFormat="1" ht="21" customHeight="1" thickBot="1">
      <c r="B63" s="1036" t="str">
        <f t="shared" si="5"/>
        <v/>
      </c>
      <c r="C63" s="2388"/>
      <c r="D63" s="2388"/>
      <c r="E63" s="2388"/>
      <c r="F63" s="2247"/>
      <c r="G63" s="2249"/>
      <c r="H63" s="328"/>
      <c r="I63" s="328"/>
      <c r="J63" s="2399"/>
      <c r="K63" s="2399"/>
      <c r="O63" s="944"/>
      <c r="P63" s="939"/>
      <c r="Q63" s="939"/>
      <c r="R63" s="939"/>
      <c r="S63" s="947"/>
      <c r="U63" s="899">
        <f t="shared" si="101"/>
        <v>0</v>
      </c>
      <c r="V63" s="2">
        <f t="shared" si="6"/>
        <v>0</v>
      </c>
      <c r="W63" s="2">
        <f t="shared" si="7"/>
        <v>0</v>
      </c>
      <c r="X63" s="2">
        <f t="shared" si="8"/>
        <v>0</v>
      </c>
      <c r="Y63" s="2">
        <f t="shared" si="9"/>
        <v>0</v>
      </c>
      <c r="Z63" s="2">
        <f t="shared" si="10"/>
        <v>0</v>
      </c>
      <c r="AA63" s="329"/>
      <c r="AB63" s="329">
        <f t="shared" si="11"/>
        <v>0</v>
      </c>
      <c r="AC63" s="329">
        <f t="shared" si="12"/>
        <v>0</v>
      </c>
      <c r="AD63" s="329">
        <f t="shared" si="13"/>
        <v>0</v>
      </c>
      <c r="AE63" s="329">
        <f t="shared" si="14"/>
        <v>0</v>
      </c>
      <c r="AF63" s="329">
        <f t="shared" si="15"/>
        <v>0</v>
      </c>
      <c r="AG63" s="329">
        <f t="shared" si="16"/>
        <v>0</v>
      </c>
      <c r="AH63" s="329">
        <f t="shared" si="17"/>
        <v>0</v>
      </c>
      <c r="AI63" s="329">
        <f t="shared" si="18"/>
        <v>0</v>
      </c>
      <c r="AJ63" s="329">
        <f t="shared" si="19"/>
        <v>0</v>
      </c>
      <c r="AK63" s="329">
        <f t="shared" si="20"/>
        <v>0</v>
      </c>
      <c r="AL63" s="329">
        <f t="shared" si="21"/>
        <v>0</v>
      </c>
      <c r="AM63" s="329">
        <f t="shared" si="22"/>
        <v>0</v>
      </c>
      <c r="AN63" s="329">
        <f t="shared" si="23"/>
        <v>0</v>
      </c>
      <c r="AO63" s="329">
        <f t="shared" si="24"/>
        <v>0</v>
      </c>
      <c r="AP63" s="329">
        <f t="shared" si="25"/>
        <v>0</v>
      </c>
      <c r="AQ63" s="329">
        <f t="shared" si="26"/>
        <v>0</v>
      </c>
      <c r="AR63" s="329">
        <f t="shared" si="27"/>
        <v>0</v>
      </c>
      <c r="AS63" s="329">
        <f t="shared" si="28"/>
        <v>0</v>
      </c>
      <c r="AT63" s="329">
        <f t="shared" si="29"/>
        <v>0</v>
      </c>
      <c r="AU63" s="329">
        <f t="shared" si="30"/>
        <v>0</v>
      </c>
      <c r="AV63" s="329">
        <f t="shared" si="31"/>
        <v>0</v>
      </c>
      <c r="AW63" s="329">
        <f t="shared" si="32"/>
        <v>0</v>
      </c>
      <c r="AX63" s="329">
        <f t="shared" si="33"/>
        <v>0</v>
      </c>
      <c r="AY63" s="329">
        <f t="shared" si="34"/>
        <v>0</v>
      </c>
      <c r="AZ63" s="329">
        <f t="shared" si="35"/>
        <v>0</v>
      </c>
      <c r="BA63" s="329">
        <f t="shared" si="36"/>
        <v>0</v>
      </c>
      <c r="BB63" s="329">
        <f t="shared" si="37"/>
        <v>0</v>
      </c>
      <c r="BC63" s="329">
        <f t="shared" si="38"/>
        <v>0</v>
      </c>
      <c r="BD63" s="329">
        <f t="shared" si="39"/>
        <v>0</v>
      </c>
      <c r="BE63" s="329">
        <f t="shared" si="40"/>
        <v>0</v>
      </c>
      <c r="BF63" s="329">
        <f t="shared" si="41"/>
        <v>0</v>
      </c>
      <c r="BG63" s="329">
        <f t="shared" si="42"/>
        <v>0</v>
      </c>
      <c r="BH63" s="329">
        <f t="shared" si="43"/>
        <v>0</v>
      </c>
      <c r="BI63" s="329">
        <f t="shared" si="44"/>
        <v>0</v>
      </c>
      <c r="BJ63" s="329">
        <f t="shared" si="45"/>
        <v>0</v>
      </c>
      <c r="BK63" s="329">
        <f t="shared" si="46"/>
        <v>0</v>
      </c>
      <c r="BL63" s="329">
        <f t="shared" si="47"/>
        <v>0</v>
      </c>
      <c r="BM63" s="329">
        <f t="shared" si="48"/>
        <v>0</v>
      </c>
      <c r="BN63" s="329">
        <f t="shared" si="49"/>
        <v>0</v>
      </c>
      <c r="BO63" s="329">
        <f t="shared" si="50"/>
        <v>0</v>
      </c>
      <c r="BP63" s="329">
        <f t="shared" si="51"/>
        <v>0</v>
      </c>
      <c r="BQ63" s="329">
        <f t="shared" si="52"/>
        <v>0</v>
      </c>
      <c r="BR63" s="329">
        <f t="shared" si="53"/>
        <v>0</v>
      </c>
      <c r="BS63" s="329">
        <f t="shared" si="54"/>
        <v>0</v>
      </c>
      <c r="BT63" s="329">
        <f t="shared" si="55"/>
        <v>0</v>
      </c>
      <c r="BU63" s="329">
        <f t="shared" si="56"/>
        <v>0</v>
      </c>
      <c r="BV63" s="329">
        <f t="shared" si="57"/>
        <v>0</v>
      </c>
      <c r="BW63" s="329">
        <f t="shared" si="58"/>
        <v>0</v>
      </c>
      <c r="BX63" s="329">
        <f t="shared" si="59"/>
        <v>0</v>
      </c>
      <c r="BY63" s="329">
        <f t="shared" si="60"/>
        <v>0</v>
      </c>
      <c r="BZ63" s="329">
        <f t="shared" si="61"/>
        <v>0</v>
      </c>
      <c r="CA63" s="329">
        <f t="shared" si="62"/>
        <v>0</v>
      </c>
      <c r="CB63" s="329">
        <f t="shared" si="63"/>
        <v>0</v>
      </c>
      <c r="CC63" s="329">
        <f t="shared" si="64"/>
        <v>0</v>
      </c>
      <c r="CD63" s="329">
        <f t="shared" si="65"/>
        <v>0</v>
      </c>
      <c r="CE63" s="329">
        <f t="shared" si="66"/>
        <v>0</v>
      </c>
      <c r="CF63" s="329">
        <f t="shared" si="67"/>
        <v>0</v>
      </c>
      <c r="CG63" s="329">
        <f t="shared" si="68"/>
        <v>0</v>
      </c>
      <c r="CH63" s="329">
        <f t="shared" si="69"/>
        <v>0</v>
      </c>
      <c r="CI63" s="329">
        <f t="shared" si="70"/>
        <v>0</v>
      </c>
      <c r="CJ63" s="329">
        <f t="shared" si="71"/>
        <v>0</v>
      </c>
      <c r="CK63" s="329">
        <f t="shared" si="72"/>
        <v>0</v>
      </c>
      <c r="CL63" s="329">
        <f t="shared" si="73"/>
        <v>0</v>
      </c>
      <c r="CM63" s="329">
        <f t="shared" si="74"/>
        <v>0</v>
      </c>
      <c r="CN63" s="329">
        <f t="shared" si="75"/>
        <v>0</v>
      </c>
      <c r="CO63" s="329">
        <f t="shared" si="76"/>
        <v>0</v>
      </c>
      <c r="CP63" s="329" t="str">
        <f t="shared" si="77"/>
        <v/>
      </c>
      <c r="CQ63" s="329" t="str">
        <f t="shared" si="78"/>
        <v/>
      </c>
      <c r="CR63" s="329" t="str">
        <f t="shared" si="79"/>
        <v/>
      </c>
      <c r="CS63" s="329" t="str">
        <f t="shared" si="80"/>
        <v/>
      </c>
      <c r="CT63" s="329" t="str">
        <f t="shared" si="81"/>
        <v/>
      </c>
      <c r="CU63" s="329" t="str">
        <f t="shared" si="82"/>
        <v/>
      </c>
      <c r="CV63" s="329" t="str">
        <f t="shared" si="83"/>
        <v/>
      </c>
      <c r="CW63" s="329" t="str">
        <f t="shared" si="84"/>
        <v/>
      </c>
      <c r="CX63" s="329" t="str">
        <f t="shared" si="85"/>
        <v/>
      </c>
      <c r="CY63" s="329" t="str">
        <f t="shared" si="86"/>
        <v/>
      </c>
      <c r="CZ63" s="329" t="str">
        <f t="shared" si="87"/>
        <v/>
      </c>
      <c r="DA63" s="329" t="str">
        <f t="shared" si="88"/>
        <v/>
      </c>
      <c r="DB63" s="329" t="str">
        <f t="shared" si="89"/>
        <v/>
      </c>
      <c r="DC63" s="329" t="str">
        <f t="shared" si="90"/>
        <v/>
      </c>
      <c r="DD63" s="329" t="str">
        <f t="shared" si="91"/>
        <v/>
      </c>
      <c r="DE63" s="329" t="str">
        <f t="shared" si="92"/>
        <v/>
      </c>
      <c r="DF63" s="329" t="str">
        <f t="shared" si="93"/>
        <v/>
      </c>
      <c r="DG63" s="329" t="str">
        <f t="shared" si="94"/>
        <v/>
      </c>
      <c r="DH63" s="329" t="str">
        <f t="shared" si="95"/>
        <v/>
      </c>
      <c r="DI63" s="329" t="str">
        <f t="shared" si="96"/>
        <v/>
      </c>
      <c r="DJ63" s="329" t="str">
        <f t="shared" si="97"/>
        <v/>
      </c>
      <c r="DK63" s="329" t="str">
        <f t="shared" si="98"/>
        <v/>
      </c>
      <c r="DL63" s="329" t="str">
        <f t="shared" si="99"/>
        <v/>
      </c>
      <c r="DM63" s="329" t="str">
        <f t="shared" si="100"/>
        <v/>
      </c>
    </row>
    <row r="64" spans="2:117" s="19" customFormat="1" ht="21" customHeight="1" thickBot="1">
      <c r="B64" s="1036" t="str">
        <f t="shared" si="5"/>
        <v/>
      </c>
      <c r="C64" s="2388"/>
      <c r="D64" s="2388"/>
      <c r="E64" s="2388"/>
      <c r="F64" s="2247"/>
      <c r="G64" s="2249"/>
      <c r="H64" s="328"/>
      <c r="I64" s="328"/>
      <c r="J64" s="2399"/>
      <c r="K64" s="2399"/>
      <c r="O64" s="944"/>
      <c r="P64" s="939"/>
      <c r="Q64" s="939"/>
      <c r="R64" s="939"/>
      <c r="S64" s="947"/>
      <c r="U64" s="899">
        <f t="shared" si="101"/>
        <v>0</v>
      </c>
      <c r="V64" s="2">
        <f t="shared" si="6"/>
        <v>0</v>
      </c>
      <c r="W64" s="2">
        <f t="shared" si="7"/>
        <v>0</v>
      </c>
      <c r="X64" s="2">
        <f t="shared" si="8"/>
        <v>0</v>
      </c>
      <c r="Y64" s="2">
        <f t="shared" si="9"/>
        <v>0</v>
      </c>
      <c r="Z64" s="2">
        <f t="shared" si="10"/>
        <v>0</v>
      </c>
      <c r="AA64" s="329"/>
      <c r="AB64" s="329">
        <f t="shared" si="11"/>
        <v>0</v>
      </c>
      <c r="AC64" s="329">
        <f t="shared" si="12"/>
        <v>0</v>
      </c>
      <c r="AD64" s="329">
        <f t="shared" si="13"/>
        <v>0</v>
      </c>
      <c r="AE64" s="329">
        <f t="shared" si="14"/>
        <v>0</v>
      </c>
      <c r="AF64" s="329">
        <f t="shared" si="15"/>
        <v>0</v>
      </c>
      <c r="AG64" s="329">
        <f t="shared" si="16"/>
        <v>0</v>
      </c>
      <c r="AH64" s="329">
        <f t="shared" si="17"/>
        <v>0</v>
      </c>
      <c r="AI64" s="329">
        <f t="shared" si="18"/>
        <v>0</v>
      </c>
      <c r="AJ64" s="329">
        <f t="shared" si="19"/>
        <v>0</v>
      </c>
      <c r="AK64" s="329">
        <f t="shared" si="20"/>
        <v>0</v>
      </c>
      <c r="AL64" s="329">
        <f t="shared" si="21"/>
        <v>0</v>
      </c>
      <c r="AM64" s="329">
        <f t="shared" si="22"/>
        <v>0</v>
      </c>
      <c r="AN64" s="329">
        <f t="shared" si="23"/>
        <v>0</v>
      </c>
      <c r="AO64" s="329">
        <f t="shared" si="24"/>
        <v>0</v>
      </c>
      <c r="AP64" s="329">
        <f t="shared" si="25"/>
        <v>0</v>
      </c>
      <c r="AQ64" s="329">
        <f t="shared" si="26"/>
        <v>0</v>
      </c>
      <c r="AR64" s="329">
        <f t="shared" si="27"/>
        <v>0</v>
      </c>
      <c r="AS64" s="329">
        <f t="shared" si="28"/>
        <v>0</v>
      </c>
      <c r="AT64" s="329">
        <f t="shared" si="29"/>
        <v>0</v>
      </c>
      <c r="AU64" s="329">
        <f t="shared" si="30"/>
        <v>0</v>
      </c>
      <c r="AV64" s="329">
        <f t="shared" si="31"/>
        <v>0</v>
      </c>
      <c r="AW64" s="329">
        <f t="shared" si="32"/>
        <v>0</v>
      </c>
      <c r="AX64" s="329">
        <f t="shared" si="33"/>
        <v>0</v>
      </c>
      <c r="AY64" s="329">
        <f t="shared" si="34"/>
        <v>0</v>
      </c>
      <c r="AZ64" s="329">
        <f t="shared" si="35"/>
        <v>0</v>
      </c>
      <c r="BA64" s="329">
        <f t="shared" si="36"/>
        <v>0</v>
      </c>
      <c r="BB64" s="329">
        <f t="shared" si="37"/>
        <v>0</v>
      </c>
      <c r="BC64" s="329">
        <f t="shared" si="38"/>
        <v>0</v>
      </c>
      <c r="BD64" s="329">
        <f t="shared" si="39"/>
        <v>0</v>
      </c>
      <c r="BE64" s="329">
        <f t="shared" si="40"/>
        <v>0</v>
      </c>
      <c r="BF64" s="329">
        <f t="shared" si="41"/>
        <v>0</v>
      </c>
      <c r="BG64" s="329">
        <f t="shared" si="42"/>
        <v>0</v>
      </c>
      <c r="BH64" s="329">
        <f t="shared" si="43"/>
        <v>0</v>
      </c>
      <c r="BI64" s="329">
        <f t="shared" si="44"/>
        <v>0</v>
      </c>
      <c r="BJ64" s="329">
        <f t="shared" si="45"/>
        <v>0</v>
      </c>
      <c r="BK64" s="329">
        <f t="shared" si="46"/>
        <v>0</v>
      </c>
      <c r="BL64" s="329">
        <f t="shared" si="47"/>
        <v>0</v>
      </c>
      <c r="BM64" s="329">
        <f t="shared" si="48"/>
        <v>0</v>
      </c>
      <c r="BN64" s="329">
        <f t="shared" si="49"/>
        <v>0</v>
      </c>
      <c r="BO64" s="329">
        <f t="shared" si="50"/>
        <v>0</v>
      </c>
      <c r="BP64" s="329">
        <f t="shared" si="51"/>
        <v>0</v>
      </c>
      <c r="BQ64" s="329">
        <f t="shared" si="52"/>
        <v>0</v>
      </c>
      <c r="BR64" s="329">
        <f t="shared" si="53"/>
        <v>0</v>
      </c>
      <c r="BS64" s="329">
        <f t="shared" si="54"/>
        <v>0</v>
      </c>
      <c r="BT64" s="329">
        <f t="shared" si="55"/>
        <v>0</v>
      </c>
      <c r="BU64" s="329">
        <f t="shared" si="56"/>
        <v>0</v>
      </c>
      <c r="BV64" s="329">
        <f t="shared" si="57"/>
        <v>0</v>
      </c>
      <c r="BW64" s="329">
        <f t="shared" si="58"/>
        <v>0</v>
      </c>
      <c r="BX64" s="329">
        <f t="shared" si="59"/>
        <v>0</v>
      </c>
      <c r="BY64" s="329">
        <f t="shared" si="60"/>
        <v>0</v>
      </c>
      <c r="BZ64" s="329">
        <f t="shared" si="61"/>
        <v>0</v>
      </c>
      <c r="CA64" s="329">
        <f t="shared" si="62"/>
        <v>0</v>
      </c>
      <c r="CB64" s="329">
        <f t="shared" si="63"/>
        <v>0</v>
      </c>
      <c r="CC64" s="329">
        <f t="shared" si="64"/>
        <v>0</v>
      </c>
      <c r="CD64" s="329">
        <f t="shared" si="65"/>
        <v>0</v>
      </c>
      <c r="CE64" s="329">
        <f t="shared" si="66"/>
        <v>0</v>
      </c>
      <c r="CF64" s="329">
        <f t="shared" si="67"/>
        <v>0</v>
      </c>
      <c r="CG64" s="329">
        <f t="shared" si="68"/>
        <v>0</v>
      </c>
      <c r="CH64" s="329">
        <f t="shared" si="69"/>
        <v>0</v>
      </c>
      <c r="CI64" s="329">
        <f t="shared" si="70"/>
        <v>0</v>
      </c>
      <c r="CJ64" s="329">
        <f t="shared" si="71"/>
        <v>0</v>
      </c>
      <c r="CK64" s="329">
        <f t="shared" si="72"/>
        <v>0</v>
      </c>
      <c r="CL64" s="329">
        <f t="shared" si="73"/>
        <v>0</v>
      </c>
      <c r="CM64" s="329">
        <f t="shared" si="74"/>
        <v>0</v>
      </c>
      <c r="CN64" s="329">
        <f t="shared" si="75"/>
        <v>0</v>
      </c>
      <c r="CO64" s="329">
        <f t="shared" si="76"/>
        <v>0</v>
      </c>
      <c r="CP64" s="329" t="str">
        <f t="shared" si="77"/>
        <v/>
      </c>
      <c r="CQ64" s="329" t="str">
        <f t="shared" si="78"/>
        <v/>
      </c>
      <c r="CR64" s="329" t="str">
        <f t="shared" si="79"/>
        <v/>
      </c>
      <c r="CS64" s="329" t="str">
        <f t="shared" si="80"/>
        <v/>
      </c>
      <c r="CT64" s="329" t="str">
        <f t="shared" si="81"/>
        <v/>
      </c>
      <c r="CU64" s="329" t="str">
        <f t="shared" si="82"/>
        <v/>
      </c>
      <c r="CV64" s="329" t="str">
        <f t="shared" si="83"/>
        <v/>
      </c>
      <c r="CW64" s="329" t="str">
        <f t="shared" si="84"/>
        <v/>
      </c>
      <c r="CX64" s="329" t="str">
        <f t="shared" si="85"/>
        <v/>
      </c>
      <c r="CY64" s="329" t="str">
        <f t="shared" si="86"/>
        <v/>
      </c>
      <c r="CZ64" s="329" t="str">
        <f t="shared" si="87"/>
        <v/>
      </c>
      <c r="DA64" s="329" t="str">
        <f t="shared" si="88"/>
        <v/>
      </c>
      <c r="DB64" s="329" t="str">
        <f t="shared" si="89"/>
        <v/>
      </c>
      <c r="DC64" s="329" t="str">
        <f t="shared" si="90"/>
        <v/>
      </c>
      <c r="DD64" s="329" t="str">
        <f t="shared" si="91"/>
        <v/>
      </c>
      <c r="DE64" s="329" t="str">
        <f t="shared" si="92"/>
        <v/>
      </c>
      <c r="DF64" s="329" t="str">
        <f t="shared" si="93"/>
        <v/>
      </c>
      <c r="DG64" s="329" t="str">
        <f t="shared" si="94"/>
        <v/>
      </c>
      <c r="DH64" s="329" t="str">
        <f t="shared" si="95"/>
        <v/>
      </c>
      <c r="DI64" s="329" t="str">
        <f t="shared" si="96"/>
        <v/>
      </c>
      <c r="DJ64" s="329" t="str">
        <f t="shared" si="97"/>
        <v/>
      </c>
      <c r="DK64" s="329" t="str">
        <f t="shared" si="98"/>
        <v/>
      </c>
      <c r="DL64" s="329" t="str">
        <f t="shared" si="99"/>
        <v/>
      </c>
      <c r="DM64" s="329" t="str">
        <f t="shared" si="100"/>
        <v/>
      </c>
    </row>
    <row r="65" spans="2:117" s="19" customFormat="1" ht="21" customHeight="1" thickBot="1">
      <c r="B65" s="1036" t="str">
        <f t="shared" si="5"/>
        <v/>
      </c>
      <c r="C65" s="2388"/>
      <c r="D65" s="2388"/>
      <c r="E65" s="2388"/>
      <c r="F65" s="2247"/>
      <c r="G65" s="2249"/>
      <c r="H65" s="328"/>
      <c r="I65" s="328"/>
      <c r="J65" s="2399"/>
      <c r="K65" s="2399"/>
      <c r="O65" s="944"/>
      <c r="P65" s="939"/>
      <c r="Q65" s="939"/>
      <c r="R65" s="939"/>
      <c r="S65" s="947"/>
      <c r="U65" s="899">
        <f t="shared" si="101"/>
        <v>0</v>
      </c>
      <c r="V65" s="2">
        <f t="shared" si="6"/>
        <v>0</v>
      </c>
      <c r="W65" s="2">
        <f t="shared" si="7"/>
        <v>0</v>
      </c>
      <c r="X65" s="2">
        <f t="shared" si="8"/>
        <v>0</v>
      </c>
      <c r="Y65" s="2">
        <f t="shared" si="9"/>
        <v>0</v>
      </c>
      <c r="Z65" s="2">
        <f t="shared" si="10"/>
        <v>0</v>
      </c>
      <c r="AA65" s="329"/>
      <c r="AB65" s="329">
        <f t="shared" si="11"/>
        <v>0</v>
      </c>
      <c r="AC65" s="329">
        <f t="shared" si="12"/>
        <v>0</v>
      </c>
      <c r="AD65" s="329">
        <f t="shared" si="13"/>
        <v>0</v>
      </c>
      <c r="AE65" s="329">
        <f t="shared" si="14"/>
        <v>0</v>
      </c>
      <c r="AF65" s="329">
        <f t="shared" si="15"/>
        <v>0</v>
      </c>
      <c r="AG65" s="329">
        <f t="shared" si="16"/>
        <v>0</v>
      </c>
      <c r="AH65" s="329">
        <f t="shared" si="17"/>
        <v>0</v>
      </c>
      <c r="AI65" s="329">
        <f t="shared" si="18"/>
        <v>0</v>
      </c>
      <c r="AJ65" s="329">
        <f t="shared" si="19"/>
        <v>0</v>
      </c>
      <c r="AK65" s="329">
        <f t="shared" si="20"/>
        <v>0</v>
      </c>
      <c r="AL65" s="329">
        <f t="shared" si="21"/>
        <v>0</v>
      </c>
      <c r="AM65" s="329">
        <f t="shared" si="22"/>
        <v>0</v>
      </c>
      <c r="AN65" s="329">
        <f t="shared" si="23"/>
        <v>0</v>
      </c>
      <c r="AO65" s="329">
        <f t="shared" si="24"/>
        <v>0</v>
      </c>
      <c r="AP65" s="329">
        <f t="shared" si="25"/>
        <v>0</v>
      </c>
      <c r="AQ65" s="329">
        <f t="shared" si="26"/>
        <v>0</v>
      </c>
      <c r="AR65" s="329">
        <f t="shared" si="27"/>
        <v>0</v>
      </c>
      <c r="AS65" s="329">
        <f t="shared" si="28"/>
        <v>0</v>
      </c>
      <c r="AT65" s="329">
        <f t="shared" si="29"/>
        <v>0</v>
      </c>
      <c r="AU65" s="329">
        <f t="shared" si="30"/>
        <v>0</v>
      </c>
      <c r="AV65" s="329">
        <f t="shared" si="31"/>
        <v>0</v>
      </c>
      <c r="AW65" s="329">
        <f t="shared" si="32"/>
        <v>0</v>
      </c>
      <c r="AX65" s="329">
        <f t="shared" si="33"/>
        <v>0</v>
      </c>
      <c r="AY65" s="329">
        <f t="shared" si="34"/>
        <v>0</v>
      </c>
      <c r="AZ65" s="329">
        <f t="shared" si="35"/>
        <v>0</v>
      </c>
      <c r="BA65" s="329">
        <f t="shared" si="36"/>
        <v>0</v>
      </c>
      <c r="BB65" s="329">
        <f t="shared" si="37"/>
        <v>0</v>
      </c>
      <c r="BC65" s="329">
        <f t="shared" si="38"/>
        <v>0</v>
      </c>
      <c r="BD65" s="329">
        <f t="shared" si="39"/>
        <v>0</v>
      </c>
      <c r="BE65" s="329">
        <f t="shared" si="40"/>
        <v>0</v>
      </c>
      <c r="BF65" s="329">
        <f t="shared" si="41"/>
        <v>0</v>
      </c>
      <c r="BG65" s="329">
        <f t="shared" si="42"/>
        <v>0</v>
      </c>
      <c r="BH65" s="329">
        <f t="shared" si="43"/>
        <v>0</v>
      </c>
      <c r="BI65" s="329">
        <f t="shared" si="44"/>
        <v>0</v>
      </c>
      <c r="BJ65" s="329">
        <f t="shared" si="45"/>
        <v>0</v>
      </c>
      <c r="BK65" s="329">
        <f t="shared" si="46"/>
        <v>0</v>
      </c>
      <c r="BL65" s="329">
        <f t="shared" si="47"/>
        <v>0</v>
      </c>
      <c r="BM65" s="329">
        <f t="shared" si="48"/>
        <v>0</v>
      </c>
      <c r="BN65" s="329">
        <f t="shared" si="49"/>
        <v>0</v>
      </c>
      <c r="BO65" s="329">
        <f t="shared" si="50"/>
        <v>0</v>
      </c>
      <c r="BP65" s="329">
        <f t="shared" si="51"/>
        <v>0</v>
      </c>
      <c r="BQ65" s="329">
        <f t="shared" si="52"/>
        <v>0</v>
      </c>
      <c r="BR65" s="329">
        <f t="shared" si="53"/>
        <v>0</v>
      </c>
      <c r="BS65" s="329">
        <f t="shared" si="54"/>
        <v>0</v>
      </c>
      <c r="BT65" s="329">
        <f t="shared" si="55"/>
        <v>0</v>
      </c>
      <c r="BU65" s="329">
        <f t="shared" si="56"/>
        <v>0</v>
      </c>
      <c r="BV65" s="329">
        <f t="shared" si="57"/>
        <v>0</v>
      </c>
      <c r="BW65" s="329">
        <f t="shared" si="58"/>
        <v>0</v>
      </c>
      <c r="BX65" s="329">
        <f t="shared" si="59"/>
        <v>0</v>
      </c>
      <c r="BY65" s="329">
        <f t="shared" si="60"/>
        <v>0</v>
      </c>
      <c r="BZ65" s="329">
        <f t="shared" si="61"/>
        <v>0</v>
      </c>
      <c r="CA65" s="329">
        <f t="shared" si="62"/>
        <v>0</v>
      </c>
      <c r="CB65" s="329">
        <f t="shared" si="63"/>
        <v>0</v>
      </c>
      <c r="CC65" s="329">
        <f t="shared" si="64"/>
        <v>0</v>
      </c>
      <c r="CD65" s="329">
        <f t="shared" si="65"/>
        <v>0</v>
      </c>
      <c r="CE65" s="329">
        <f t="shared" si="66"/>
        <v>0</v>
      </c>
      <c r="CF65" s="329">
        <f t="shared" si="67"/>
        <v>0</v>
      </c>
      <c r="CG65" s="329">
        <f t="shared" si="68"/>
        <v>0</v>
      </c>
      <c r="CH65" s="329">
        <f t="shared" si="69"/>
        <v>0</v>
      </c>
      <c r="CI65" s="329">
        <f t="shared" si="70"/>
        <v>0</v>
      </c>
      <c r="CJ65" s="329">
        <f t="shared" si="71"/>
        <v>0</v>
      </c>
      <c r="CK65" s="329">
        <f t="shared" si="72"/>
        <v>0</v>
      </c>
      <c r="CL65" s="329">
        <f t="shared" si="73"/>
        <v>0</v>
      </c>
      <c r="CM65" s="329">
        <f t="shared" si="74"/>
        <v>0</v>
      </c>
      <c r="CN65" s="329">
        <f t="shared" si="75"/>
        <v>0</v>
      </c>
      <c r="CO65" s="329">
        <f t="shared" si="76"/>
        <v>0</v>
      </c>
      <c r="CP65" s="329" t="str">
        <f t="shared" si="77"/>
        <v/>
      </c>
      <c r="CQ65" s="329" t="str">
        <f t="shared" si="78"/>
        <v/>
      </c>
      <c r="CR65" s="329" t="str">
        <f t="shared" si="79"/>
        <v/>
      </c>
      <c r="CS65" s="329" t="str">
        <f t="shared" si="80"/>
        <v/>
      </c>
      <c r="CT65" s="329" t="str">
        <f t="shared" si="81"/>
        <v/>
      </c>
      <c r="CU65" s="329" t="str">
        <f t="shared" si="82"/>
        <v/>
      </c>
      <c r="CV65" s="329" t="str">
        <f t="shared" si="83"/>
        <v/>
      </c>
      <c r="CW65" s="329" t="str">
        <f t="shared" si="84"/>
        <v/>
      </c>
      <c r="CX65" s="329" t="str">
        <f t="shared" si="85"/>
        <v/>
      </c>
      <c r="CY65" s="329" t="str">
        <f t="shared" si="86"/>
        <v/>
      </c>
      <c r="CZ65" s="329" t="str">
        <f t="shared" si="87"/>
        <v/>
      </c>
      <c r="DA65" s="329" t="str">
        <f t="shared" si="88"/>
        <v/>
      </c>
      <c r="DB65" s="329" t="str">
        <f t="shared" si="89"/>
        <v/>
      </c>
      <c r="DC65" s="329" t="str">
        <f t="shared" si="90"/>
        <v/>
      </c>
      <c r="DD65" s="329" t="str">
        <f t="shared" si="91"/>
        <v/>
      </c>
      <c r="DE65" s="329" t="str">
        <f t="shared" si="92"/>
        <v/>
      </c>
      <c r="DF65" s="329" t="str">
        <f t="shared" si="93"/>
        <v/>
      </c>
      <c r="DG65" s="329" t="str">
        <f t="shared" si="94"/>
        <v/>
      </c>
      <c r="DH65" s="329" t="str">
        <f t="shared" si="95"/>
        <v/>
      </c>
      <c r="DI65" s="329" t="str">
        <f t="shared" si="96"/>
        <v/>
      </c>
      <c r="DJ65" s="329" t="str">
        <f t="shared" si="97"/>
        <v/>
      </c>
      <c r="DK65" s="329" t="str">
        <f t="shared" si="98"/>
        <v/>
      </c>
      <c r="DL65" s="329" t="str">
        <f t="shared" si="99"/>
        <v/>
      </c>
      <c r="DM65" s="329" t="str">
        <f t="shared" si="100"/>
        <v/>
      </c>
    </row>
    <row r="66" spans="2:117" s="19" customFormat="1" ht="21" hidden="1" customHeight="1" thickBot="1">
      <c r="B66" s="1036" t="str">
        <f t="shared" si="5"/>
        <v/>
      </c>
      <c r="C66" s="2388"/>
      <c r="D66" s="2388"/>
      <c r="E66" s="2388"/>
      <c r="F66" s="2247"/>
      <c r="G66" s="2249"/>
      <c r="H66" s="328"/>
      <c r="I66" s="328"/>
      <c r="J66" s="2399"/>
      <c r="K66" s="2399"/>
      <c r="O66" s="944"/>
      <c r="P66" s="939"/>
      <c r="Q66" s="939"/>
      <c r="R66" s="939"/>
      <c r="S66" s="947"/>
      <c r="U66" s="899">
        <f t="shared" si="101"/>
        <v>0</v>
      </c>
      <c r="V66" s="2">
        <f t="shared" si="6"/>
        <v>0</v>
      </c>
      <c r="W66" s="2">
        <f t="shared" si="7"/>
        <v>0</v>
      </c>
      <c r="X66" s="2">
        <f t="shared" si="8"/>
        <v>0</v>
      </c>
      <c r="Y66" s="2">
        <f t="shared" si="9"/>
        <v>0</v>
      </c>
      <c r="Z66" s="2">
        <f t="shared" si="10"/>
        <v>0</v>
      </c>
      <c r="AA66" s="329"/>
      <c r="AB66" s="329">
        <f t="shared" si="11"/>
        <v>0</v>
      </c>
      <c r="AC66" s="329">
        <f t="shared" si="12"/>
        <v>0</v>
      </c>
      <c r="AD66" s="329">
        <f t="shared" si="13"/>
        <v>0</v>
      </c>
      <c r="AE66" s="329">
        <f t="shared" si="14"/>
        <v>0</v>
      </c>
      <c r="AF66" s="329">
        <f t="shared" si="15"/>
        <v>0</v>
      </c>
      <c r="AG66" s="329">
        <f t="shared" si="16"/>
        <v>0</v>
      </c>
      <c r="AH66" s="329">
        <f t="shared" si="17"/>
        <v>0</v>
      </c>
      <c r="AI66" s="329">
        <f t="shared" si="18"/>
        <v>0</v>
      </c>
      <c r="AJ66" s="329">
        <f t="shared" si="19"/>
        <v>0</v>
      </c>
      <c r="AK66" s="329">
        <f t="shared" si="20"/>
        <v>0</v>
      </c>
      <c r="AL66" s="329">
        <f t="shared" si="21"/>
        <v>0</v>
      </c>
      <c r="AM66" s="329">
        <f t="shared" si="22"/>
        <v>0</v>
      </c>
      <c r="AN66" s="329">
        <f t="shared" si="23"/>
        <v>0</v>
      </c>
      <c r="AO66" s="329">
        <f t="shared" si="24"/>
        <v>0</v>
      </c>
      <c r="AP66" s="329">
        <f t="shared" si="25"/>
        <v>0</v>
      </c>
      <c r="AQ66" s="329">
        <f t="shared" si="26"/>
        <v>0</v>
      </c>
      <c r="AR66" s="329">
        <f t="shared" si="27"/>
        <v>0</v>
      </c>
      <c r="AS66" s="329">
        <f t="shared" si="28"/>
        <v>0</v>
      </c>
      <c r="AT66" s="329">
        <f t="shared" si="29"/>
        <v>0</v>
      </c>
      <c r="AU66" s="329">
        <f t="shared" si="30"/>
        <v>0</v>
      </c>
      <c r="AV66" s="329">
        <f t="shared" si="31"/>
        <v>0</v>
      </c>
      <c r="AW66" s="329">
        <f t="shared" si="32"/>
        <v>0</v>
      </c>
      <c r="AX66" s="329">
        <f t="shared" si="33"/>
        <v>0</v>
      </c>
      <c r="AY66" s="329">
        <f t="shared" si="34"/>
        <v>0</v>
      </c>
      <c r="AZ66" s="329">
        <f t="shared" si="35"/>
        <v>0</v>
      </c>
      <c r="BA66" s="329">
        <f t="shared" si="36"/>
        <v>0</v>
      </c>
      <c r="BB66" s="329">
        <f t="shared" si="37"/>
        <v>0</v>
      </c>
      <c r="BC66" s="329">
        <f t="shared" si="38"/>
        <v>0</v>
      </c>
      <c r="BD66" s="329">
        <f t="shared" si="39"/>
        <v>0</v>
      </c>
      <c r="BE66" s="329">
        <f t="shared" si="40"/>
        <v>0</v>
      </c>
      <c r="BF66" s="329">
        <f t="shared" si="41"/>
        <v>0</v>
      </c>
      <c r="BG66" s="329">
        <f t="shared" si="42"/>
        <v>0</v>
      </c>
      <c r="BH66" s="329">
        <f t="shared" si="43"/>
        <v>0</v>
      </c>
      <c r="BI66" s="329">
        <f t="shared" si="44"/>
        <v>0</v>
      </c>
      <c r="BJ66" s="329">
        <f t="shared" si="45"/>
        <v>0</v>
      </c>
      <c r="BK66" s="329">
        <f t="shared" si="46"/>
        <v>0</v>
      </c>
      <c r="BL66" s="329">
        <f t="shared" si="47"/>
        <v>0</v>
      </c>
      <c r="BM66" s="329">
        <f t="shared" si="48"/>
        <v>0</v>
      </c>
      <c r="BN66" s="329">
        <f t="shared" si="49"/>
        <v>0</v>
      </c>
      <c r="BO66" s="329">
        <f t="shared" si="50"/>
        <v>0</v>
      </c>
      <c r="BP66" s="329">
        <f t="shared" si="51"/>
        <v>0</v>
      </c>
      <c r="BQ66" s="329">
        <f t="shared" si="52"/>
        <v>0</v>
      </c>
      <c r="BR66" s="329">
        <f t="shared" si="53"/>
        <v>0</v>
      </c>
      <c r="BS66" s="329">
        <f t="shared" si="54"/>
        <v>0</v>
      </c>
      <c r="BT66" s="329">
        <f t="shared" si="55"/>
        <v>0</v>
      </c>
      <c r="BU66" s="329">
        <f t="shared" si="56"/>
        <v>0</v>
      </c>
      <c r="BV66" s="329">
        <f t="shared" si="57"/>
        <v>0</v>
      </c>
      <c r="BW66" s="329">
        <f t="shared" si="58"/>
        <v>0</v>
      </c>
      <c r="BX66" s="329">
        <f t="shared" si="59"/>
        <v>0</v>
      </c>
      <c r="BY66" s="329">
        <f t="shared" si="60"/>
        <v>0</v>
      </c>
      <c r="BZ66" s="329">
        <f t="shared" si="61"/>
        <v>0</v>
      </c>
      <c r="CA66" s="329">
        <f t="shared" si="62"/>
        <v>0</v>
      </c>
      <c r="CB66" s="329">
        <f t="shared" si="63"/>
        <v>0</v>
      </c>
      <c r="CC66" s="329">
        <f t="shared" si="64"/>
        <v>0</v>
      </c>
      <c r="CD66" s="329">
        <f t="shared" si="65"/>
        <v>0</v>
      </c>
      <c r="CE66" s="329">
        <f t="shared" si="66"/>
        <v>0</v>
      </c>
      <c r="CF66" s="329">
        <f t="shared" si="67"/>
        <v>0</v>
      </c>
      <c r="CG66" s="329">
        <f t="shared" si="68"/>
        <v>0</v>
      </c>
      <c r="CH66" s="329">
        <f t="shared" si="69"/>
        <v>0</v>
      </c>
      <c r="CI66" s="329">
        <f t="shared" si="70"/>
        <v>0</v>
      </c>
      <c r="CJ66" s="329">
        <f t="shared" si="71"/>
        <v>0</v>
      </c>
      <c r="CK66" s="329">
        <f t="shared" si="72"/>
        <v>0</v>
      </c>
      <c r="CL66" s="329">
        <f t="shared" si="73"/>
        <v>0</v>
      </c>
      <c r="CM66" s="329">
        <f t="shared" si="74"/>
        <v>0</v>
      </c>
      <c r="CN66" s="329">
        <f t="shared" si="75"/>
        <v>0</v>
      </c>
      <c r="CO66" s="329">
        <f t="shared" si="76"/>
        <v>0</v>
      </c>
      <c r="CP66" s="329" t="str">
        <f t="shared" si="77"/>
        <v/>
      </c>
      <c r="CQ66" s="329" t="str">
        <f t="shared" si="78"/>
        <v/>
      </c>
      <c r="CR66" s="329" t="str">
        <f t="shared" si="79"/>
        <v/>
      </c>
      <c r="CS66" s="329" t="str">
        <f t="shared" si="80"/>
        <v/>
      </c>
      <c r="CT66" s="329" t="str">
        <f t="shared" si="81"/>
        <v/>
      </c>
      <c r="CU66" s="329" t="str">
        <f t="shared" si="82"/>
        <v/>
      </c>
      <c r="CV66" s="329" t="str">
        <f t="shared" si="83"/>
        <v/>
      </c>
      <c r="CW66" s="329" t="str">
        <f t="shared" si="84"/>
        <v/>
      </c>
      <c r="CX66" s="329" t="str">
        <f t="shared" si="85"/>
        <v/>
      </c>
      <c r="CY66" s="329" t="str">
        <f t="shared" si="86"/>
        <v/>
      </c>
      <c r="CZ66" s="329" t="str">
        <f t="shared" si="87"/>
        <v/>
      </c>
      <c r="DA66" s="329" t="str">
        <f t="shared" si="88"/>
        <v/>
      </c>
      <c r="DB66" s="329" t="str">
        <f t="shared" si="89"/>
        <v/>
      </c>
      <c r="DC66" s="329" t="str">
        <f t="shared" si="90"/>
        <v/>
      </c>
      <c r="DD66" s="329" t="str">
        <f t="shared" si="91"/>
        <v/>
      </c>
      <c r="DE66" s="329" t="str">
        <f t="shared" si="92"/>
        <v/>
      </c>
      <c r="DF66" s="329" t="str">
        <f t="shared" si="93"/>
        <v/>
      </c>
      <c r="DG66" s="329" t="str">
        <f t="shared" si="94"/>
        <v/>
      </c>
      <c r="DH66" s="329" t="str">
        <f t="shared" si="95"/>
        <v/>
      </c>
      <c r="DI66" s="329" t="str">
        <f t="shared" si="96"/>
        <v/>
      </c>
      <c r="DJ66" s="329" t="str">
        <f t="shared" si="97"/>
        <v/>
      </c>
      <c r="DK66" s="329" t="str">
        <f t="shared" si="98"/>
        <v/>
      </c>
      <c r="DL66" s="329" t="str">
        <f t="shared" si="99"/>
        <v/>
      </c>
      <c r="DM66" s="329" t="str">
        <f t="shared" si="100"/>
        <v/>
      </c>
    </row>
    <row r="67" spans="2:117" s="19" customFormat="1" ht="21" hidden="1" customHeight="1" thickBot="1">
      <c r="B67" s="1036" t="str">
        <f t="shared" si="5"/>
        <v/>
      </c>
      <c r="C67" s="2388"/>
      <c r="D67" s="2388"/>
      <c r="E67" s="2388"/>
      <c r="F67" s="2247"/>
      <c r="G67" s="2249"/>
      <c r="H67" s="328"/>
      <c r="I67" s="328"/>
      <c r="J67" s="2399"/>
      <c r="K67" s="2399"/>
      <c r="O67" s="944"/>
      <c r="P67" s="939"/>
      <c r="Q67" s="939"/>
      <c r="R67" s="939"/>
      <c r="S67" s="947"/>
      <c r="U67" s="899">
        <f t="shared" si="101"/>
        <v>0</v>
      </c>
      <c r="V67" s="2">
        <f t="shared" si="6"/>
        <v>0</v>
      </c>
      <c r="W67" s="2">
        <f t="shared" si="7"/>
        <v>0</v>
      </c>
      <c r="X67" s="2">
        <f t="shared" si="8"/>
        <v>0</v>
      </c>
      <c r="Y67" s="2">
        <f t="shared" si="9"/>
        <v>0</v>
      </c>
      <c r="Z67" s="2">
        <f t="shared" si="10"/>
        <v>0</v>
      </c>
      <c r="AA67" s="329"/>
      <c r="AB67" s="329">
        <f t="shared" si="11"/>
        <v>0</v>
      </c>
      <c r="AC67" s="329">
        <f t="shared" si="12"/>
        <v>0</v>
      </c>
      <c r="AD67" s="329">
        <f t="shared" si="13"/>
        <v>0</v>
      </c>
      <c r="AE67" s="329">
        <f t="shared" si="14"/>
        <v>0</v>
      </c>
      <c r="AF67" s="329">
        <f t="shared" si="15"/>
        <v>0</v>
      </c>
      <c r="AG67" s="329">
        <f t="shared" si="16"/>
        <v>0</v>
      </c>
      <c r="AH67" s="329">
        <f t="shared" si="17"/>
        <v>0</v>
      </c>
      <c r="AI67" s="329">
        <f t="shared" si="18"/>
        <v>0</v>
      </c>
      <c r="AJ67" s="329">
        <f t="shared" si="19"/>
        <v>0</v>
      </c>
      <c r="AK67" s="329">
        <f t="shared" si="20"/>
        <v>0</v>
      </c>
      <c r="AL67" s="329">
        <f t="shared" si="21"/>
        <v>0</v>
      </c>
      <c r="AM67" s="329">
        <f t="shared" si="22"/>
        <v>0</v>
      </c>
      <c r="AN67" s="329">
        <f t="shared" si="23"/>
        <v>0</v>
      </c>
      <c r="AO67" s="329">
        <f t="shared" si="24"/>
        <v>0</v>
      </c>
      <c r="AP67" s="329">
        <f t="shared" si="25"/>
        <v>0</v>
      </c>
      <c r="AQ67" s="329">
        <f t="shared" si="26"/>
        <v>0</v>
      </c>
      <c r="AR67" s="329">
        <f t="shared" si="27"/>
        <v>0</v>
      </c>
      <c r="AS67" s="329">
        <f t="shared" si="28"/>
        <v>0</v>
      </c>
      <c r="AT67" s="329">
        <f t="shared" si="29"/>
        <v>0</v>
      </c>
      <c r="AU67" s="329">
        <f t="shared" si="30"/>
        <v>0</v>
      </c>
      <c r="AV67" s="329">
        <f t="shared" si="31"/>
        <v>0</v>
      </c>
      <c r="AW67" s="329">
        <f t="shared" si="32"/>
        <v>0</v>
      </c>
      <c r="AX67" s="329">
        <f t="shared" si="33"/>
        <v>0</v>
      </c>
      <c r="AY67" s="329">
        <f t="shared" si="34"/>
        <v>0</v>
      </c>
      <c r="AZ67" s="329">
        <f t="shared" si="35"/>
        <v>0</v>
      </c>
      <c r="BA67" s="329">
        <f t="shared" si="36"/>
        <v>0</v>
      </c>
      <c r="BB67" s="329">
        <f t="shared" si="37"/>
        <v>0</v>
      </c>
      <c r="BC67" s="329">
        <f t="shared" si="38"/>
        <v>0</v>
      </c>
      <c r="BD67" s="329">
        <f t="shared" si="39"/>
        <v>0</v>
      </c>
      <c r="BE67" s="329">
        <f t="shared" si="40"/>
        <v>0</v>
      </c>
      <c r="BF67" s="329">
        <f t="shared" si="41"/>
        <v>0</v>
      </c>
      <c r="BG67" s="329">
        <f t="shared" si="42"/>
        <v>0</v>
      </c>
      <c r="BH67" s="329">
        <f t="shared" si="43"/>
        <v>0</v>
      </c>
      <c r="BI67" s="329">
        <f t="shared" si="44"/>
        <v>0</v>
      </c>
      <c r="BJ67" s="329">
        <f t="shared" si="45"/>
        <v>0</v>
      </c>
      <c r="BK67" s="329">
        <f t="shared" si="46"/>
        <v>0</v>
      </c>
      <c r="BL67" s="329">
        <f t="shared" si="47"/>
        <v>0</v>
      </c>
      <c r="BM67" s="329">
        <f t="shared" si="48"/>
        <v>0</v>
      </c>
      <c r="BN67" s="329">
        <f t="shared" si="49"/>
        <v>0</v>
      </c>
      <c r="BO67" s="329">
        <f t="shared" si="50"/>
        <v>0</v>
      </c>
      <c r="BP67" s="329">
        <f t="shared" si="51"/>
        <v>0</v>
      </c>
      <c r="BQ67" s="329">
        <f t="shared" si="52"/>
        <v>0</v>
      </c>
      <c r="BR67" s="329">
        <f t="shared" si="53"/>
        <v>0</v>
      </c>
      <c r="BS67" s="329">
        <f t="shared" si="54"/>
        <v>0</v>
      </c>
      <c r="BT67" s="329">
        <f t="shared" si="55"/>
        <v>0</v>
      </c>
      <c r="BU67" s="329">
        <f t="shared" si="56"/>
        <v>0</v>
      </c>
      <c r="BV67" s="329">
        <f t="shared" si="57"/>
        <v>0</v>
      </c>
      <c r="BW67" s="329">
        <f t="shared" si="58"/>
        <v>0</v>
      </c>
      <c r="BX67" s="329">
        <f t="shared" si="59"/>
        <v>0</v>
      </c>
      <c r="BY67" s="329">
        <f t="shared" si="60"/>
        <v>0</v>
      </c>
      <c r="BZ67" s="329">
        <f t="shared" si="61"/>
        <v>0</v>
      </c>
      <c r="CA67" s="329">
        <f t="shared" si="62"/>
        <v>0</v>
      </c>
      <c r="CB67" s="329">
        <f t="shared" si="63"/>
        <v>0</v>
      </c>
      <c r="CC67" s="329">
        <f t="shared" si="64"/>
        <v>0</v>
      </c>
      <c r="CD67" s="329">
        <f t="shared" si="65"/>
        <v>0</v>
      </c>
      <c r="CE67" s="329">
        <f t="shared" si="66"/>
        <v>0</v>
      </c>
      <c r="CF67" s="329">
        <f t="shared" si="67"/>
        <v>0</v>
      </c>
      <c r="CG67" s="329">
        <f t="shared" si="68"/>
        <v>0</v>
      </c>
      <c r="CH67" s="329">
        <f t="shared" si="69"/>
        <v>0</v>
      </c>
      <c r="CI67" s="329">
        <f t="shared" si="70"/>
        <v>0</v>
      </c>
      <c r="CJ67" s="329">
        <f t="shared" si="71"/>
        <v>0</v>
      </c>
      <c r="CK67" s="329">
        <f t="shared" si="72"/>
        <v>0</v>
      </c>
      <c r="CL67" s="329">
        <f t="shared" si="73"/>
        <v>0</v>
      </c>
      <c r="CM67" s="329">
        <f t="shared" si="74"/>
        <v>0</v>
      </c>
      <c r="CN67" s="329">
        <f t="shared" si="75"/>
        <v>0</v>
      </c>
      <c r="CO67" s="329">
        <f t="shared" si="76"/>
        <v>0</v>
      </c>
      <c r="CP67" s="329" t="str">
        <f t="shared" si="77"/>
        <v/>
      </c>
      <c r="CQ67" s="329" t="str">
        <f t="shared" si="78"/>
        <v/>
      </c>
      <c r="CR67" s="329" t="str">
        <f t="shared" si="79"/>
        <v/>
      </c>
      <c r="CS67" s="329" t="str">
        <f t="shared" si="80"/>
        <v/>
      </c>
      <c r="CT67" s="329" t="str">
        <f t="shared" si="81"/>
        <v/>
      </c>
      <c r="CU67" s="329" t="str">
        <f t="shared" si="82"/>
        <v/>
      </c>
      <c r="CV67" s="329" t="str">
        <f t="shared" si="83"/>
        <v/>
      </c>
      <c r="CW67" s="329" t="str">
        <f t="shared" si="84"/>
        <v/>
      </c>
      <c r="CX67" s="329" t="str">
        <f t="shared" si="85"/>
        <v/>
      </c>
      <c r="CY67" s="329" t="str">
        <f t="shared" si="86"/>
        <v/>
      </c>
      <c r="CZ67" s="329" t="str">
        <f t="shared" si="87"/>
        <v/>
      </c>
      <c r="DA67" s="329" t="str">
        <f t="shared" si="88"/>
        <v/>
      </c>
      <c r="DB67" s="329" t="str">
        <f t="shared" si="89"/>
        <v/>
      </c>
      <c r="DC67" s="329" t="str">
        <f t="shared" si="90"/>
        <v/>
      </c>
      <c r="DD67" s="329" t="str">
        <f t="shared" si="91"/>
        <v/>
      </c>
      <c r="DE67" s="329" t="str">
        <f t="shared" si="92"/>
        <v/>
      </c>
      <c r="DF67" s="329" t="str">
        <f t="shared" si="93"/>
        <v/>
      </c>
      <c r="DG67" s="329" t="str">
        <f t="shared" si="94"/>
        <v/>
      </c>
      <c r="DH67" s="329" t="str">
        <f t="shared" si="95"/>
        <v/>
      </c>
      <c r="DI67" s="329" t="str">
        <f t="shared" si="96"/>
        <v/>
      </c>
      <c r="DJ67" s="329" t="str">
        <f t="shared" si="97"/>
        <v/>
      </c>
      <c r="DK67" s="329" t="str">
        <f t="shared" si="98"/>
        <v/>
      </c>
      <c r="DL67" s="329" t="str">
        <f t="shared" si="99"/>
        <v/>
      </c>
      <c r="DM67" s="329" t="str">
        <f t="shared" si="100"/>
        <v/>
      </c>
    </row>
    <row r="68" spans="2:117" s="19" customFormat="1" ht="21" hidden="1" customHeight="1" thickBot="1">
      <c r="B68" s="1036" t="str">
        <f t="shared" si="5"/>
        <v/>
      </c>
      <c r="C68" s="2388"/>
      <c r="D68" s="2388"/>
      <c r="E68" s="2388"/>
      <c r="F68" s="2247"/>
      <c r="G68" s="2249"/>
      <c r="H68" s="328"/>
      <c r="I68" s="328"/>
      <c r="J68" s="2399"/>
      <c r="K68" s="2399"/>
      <c r="O68" s="944"/>
      <c r="P68" s="939"/>
      <c r="Q68" s="939"/>
      <c r="R68" s="939"/>
      <c r="S68" s="947"/>
      <c r="U68" s="899">
        <f t="shared" si="101"/>
        <v>0</v>
      </c>
      <c r="V68" s="2">
        <f t="shared" si="6"/>
        <v>0</v>
      </c>
      <c r="W68" s="2">
        <f t="shared" si="7"/>
        <v>0</v>
      </c>
      <c r="X68" s="2">
        <f t="shared" si="8"/>
        <v>0</v>
      </c>
      <c r="Y68" s="2">
        <f t="shared" si="9"/>
        <v>0</v>
      </c>
      <c r="Z68" s="2">
        <f t="shared" si="10"/>
        <v>0</v>
      </c>
      <c r="AA68" s="329"/>
      <c r="AB68" s="329">
        <f t="shared" si="11"/>
        <v>0</v>
      </c>
      <c r="AC68" s="329">
        <f t="shared" si="12"/>
        <v>0</v>
      </c>
      <c r="AD68" s="329">
        <f t="shared" si="13"/>
        <v>0</v>
      </c>
      <c r="AE68" s="329">
        <f t="shared" si="14"/>
        <v>0</v>
      </c>
      <c r="AF68" s="329">
        <f t="shared" si="15"/>
        <v>0</v>
      </c>
      <c r="AG68" s="329">
        <f t="shared" si="16"/>
        <v>0</v>
      </c>
      <c r="AH68" s="329">
        <f t="shared" si="17"/>
        <v>0</v>
      </c>
      <c r="AI68" s="329">
        <f t="shared" si="18"/>
        <v>0</v>
      </c>
      <c r="AJ68" s="329">
        <f t="shared" si="19"/>
        <v>0</v>
      </c>
      <c r="AK68" s="329">
        <f t="shared" si="20"/>
        <v>0</v>
      </c>
      <c r="AL68" s="329">
        <f t="shared" si="21"/>
        <v>0</v>
      </c>
      <c r="AM68" s="329">
        <f t="shared" si="22"/>
        <v>0</v>
      </c>
      <c r="AN68" s="329">
        <f t="shared" si="23"/>
        <v>0</v>
      </c>
      <c r="AO68" s="329">
        <f t="shared" si="24"/>
        <v>0</v>
      </c>
      <c r="AP68" s="329">
        <f t="shared" si="25"/>
        <v>0</v>
      </c>
      <c r="AQ68" s="329">
        <f t="shared" si="26"/>
        <v>0</v>
      </c>
      <c r="AR68" s="329">
        <f t="shared" si="27"/>
        <v>0</v>
      </c>
      <c r="AS68" s="329">
        <f t="shared" si="28"/>
        <v>0</v>
      </c>
      <c r="AT68" s="329">
        <f t="shared" si="29"/>
        <v>0</v>
      </c>
      <c r="AU68" s="329">
        <f t="shared" si="30"/>
        <v>0</v>
      </c>
      <c r="AV68" s="329">
        <f t="shared" si="31"/>
        <v>0</v>
      </c>
      <c r="AW68" s="329">
        <f t="shared" si="32"/>
        <v>0</v>
      </c>
      <c r="AX68" s="329">
        <f t="shared" si="33"/>
        <v>0</v>
      </c>
      <c r="AY68" s="329">
        <f t="shared" si="34"/>
        <v>0</v>
      </c>
      <c r="AZ68" s="329">
        <f t="shared" si="35"/>
        <v>0</v>
      </c>
      <c r="BA68" s="329">
        <f t="shared" si="36"/>
        <v>0</v>
      </c>
      <c r="BB68" s="329">
        <f t="shared" si="37"/>
        <v>0</v>
      </c>
      <c r="BC68" s="329">
        <f t="shared" si="38"/>
        <v>0</v>
      </c>
      <c r="BD68" s="329">
        <f t="shared" si="39"/>
        <v>0</v>
      </c>
      <c r="BE68" s="329">
        <f t="shared" si="40"/>
        <v>0</v>
      </c>
      <c r="BF68" s="329">
        <f t="shared" si="41"/>
        <v>0</v>
      </c>
      <c r="BG68" s="329">
        <f t="shared" si="42"/>
        <v>0</v>
      </c>
      <c r="BH68" s="329">
        <f t="shared" si="43"/>
        <v>0</v>
      </c>
      <c r="BI68" s="329">
        <f t="shared" si="44"/>
        <v>0</v>
      </c>
      <c r="BJ68" s="329">
        <f t="shared" si="45"/>
        <v>0</v>
      </c>
      <c r="BK68" s="329">
        <f t="shared" si="46"/>
        <v>0</v>
      </c>
      <c r="BL68" s="329">
        <f t="shared" si="47"/>
        <v>0</v>
      </c>
      <c r="BM68" s="329">
        <f t="shared" si="48"/>
        <v>0</v>
      </c>
      <c r="BN68" s="329">
        <f t="shared" si="49"/>
        <v>0</v>
      </c>
      <c r="BO68" s="329">
        <f t="shared" si="50"/>
        <v>0</v>
      </c>
      <c r="BP68" s="329">
        <f t="shared" si="51"/>
        <v>0</v>
      </c>
      <c r="BQ68" s="329">
        <f t="shared" si="52"/>
        <v>0</v>
      </c>
      <c r="BR68" s="329">
        <f t="shared" si="53"/>
        <v>0</v>
      </c>
      <c r="BS68" s="329">
        <f t="shared" si="54"/>
        <v>0</v>
      </c>
      <c r="BT68" s="329">
        <f t="shared" si="55"/>
        <v>0</v>
      </c>
      <c r="BU68" s="329">
        <f t="shared" si="56"/>
        <v>0</v>
      </c>
      <c r="BV68" s="329">
        <f t="shared" si="57"/>
        <v>0</v>
      </c>
      <c r="BW68" s="329">
        <f t="shared" si="58"/>
        <v>0</v>
      </c>
      <c r="BX68" s="329">
        <f t="shared" si="59"/>
        <v>0</v>
      </c>
      <c r="BY68" s="329">
        <f t="shared" si="60"/>
        <v>0</v>
      </c>
      <c r="BZ68" s="329">
        <f t="shared" si="61"/>
        <v>0</v>
      </c>
      <c r="CA68" s="329">
        <f t="shared" si="62"/>
        <v>0</v>
      </c>
      <c r="CB68" s="329">
        <f t="shared" si="63"/>
        <v>0</v>
      </c>
      <c r="CC68" s="329">
        <f t="shared" si="64"/>
        <v>0</v>
      </c>
      <c r="CD68" s="329">
        <f t="shared" si="65"/>
        <v>0</v>
      </c>
      <c r="CE68" s="329">
        <f t="shared" si="66"/>
        <v>0</v>
      </c>
      <c r="CF68" s="329">
        <f t="shared" si="67"/>
        <v>0</v>
      </c>
      <c r="CG68" s="329">
        <f t="shared" si="68"/>
        <v>0</v>
      </c>
      <c r="CH68" s="329">
        <f t="shared" si="69"/>
        <v>0</v>
      </c>
      <c r="CI68" s="329">
        <f t="shared" si="70"/>
        <v>0</v>
      </c>
      <c r="CJ68" s="329">
        <f t="shared" si="71"/>
        <v>0</v>
      </c>
      <c r="CK68" s="329">
        <f t="shared" si="72"/>
        <v>0</v>
      </c>
      <c r="CL68" s="329">
        <f t="shared" si="73"/>
        <v>0</v>
      </c>
      <c r="CM68" s="329">
        <f t="shared" si="74"/>
        <v>0</v>
      </c>
      <c r="CN68" s="329">
        <f t="shared" si="75"/>
        <v>0</v>
      </c>
      <c r="CO68" s="329">
        <f t="shared" si="76"/>
        <v>0</v>
      </c>
      <c r="CP68" s="329" t="str">
        <f t="shared" si="77"/>
        <v/>
      </c>
      <c r="CQ68" s="329" t="str">
        <f t="shared" si="78"/>
        <v/>
      </c>
      <c r="CR68" s="329" t="str">
        <f t="shared" si="79"/>
        <v/>
      </c>
      <c r="CS68" s="329" t="str">
        <f t="shared" si="80"/>
        <v/>
      </c>
      <c r="CT68" s="329" t="str">
        <f t="shared" si="81"/>
        <v/>
      </c>
      <c r="CU68" s="329" t="str">
        <f t="shared" si="82"/>
        <v/>
      </c>
      <c r="CV68" s="329" t="str">
        <f t="shared" si="83"/>
        <v/>
      </c>
      <c r="CW68" s="329" t="str">
        <f t="shared" si="84"/>
        <v/>
      </c>
      <c r="CX68" s="329" t="str">
        <f t="shared" si="85"/>
        <v/>
      </c>
      <c r="CY68" s="329" t="str">
        <f t="shared" si="86"/>
        <v/>
      </c>
      <c r="CZ68" s="329" t="str">
        <f t="shared" si="87"/>
        <v/>
      </c>
      <c r="DA68" s="329" t="str">
        <f t="shared" si="88"/>
        <v/>
      </c>
      <c r="DB68" s="329" t="str">
        <f t="shared" si="89"/>
        <v/>
      </c>
      <c r="DC68" s="329" t="str">
        <f t="shared" si="90"/>
        <v/>
      </c>
      <c r="DD68" s="329" t="str">
        <f t="shared" si="91"/>
        <v/>
      </c>
      <c r="DE68" s="329" t="str">
        <f t="shared" si="92"/>
        <v/>
      </c>
      <c r="DF68" s="329" t="str">
        <f t="shared" si="93"/>
        <v/>
      </c>
      <c r="DG68" s="329" t="str">
        <f t="shared" si="94"/>
        <v/>
      </c>
      <c r="DH68" s="329" t="str">
        <f t="shared" si="95"/>
        <v/>
      </c>
      <c r="DI68" s="329" t="str">
        <f t="shared" si="96"/>
        <v/>
      </c>
      <c r="DJ68" s="329" t="str">
        <f t="shared" si="97"/>
        <v/>
      </c>
      <c r="DK68" s="329" t="str">
        <f t="shared" si="98"/>
        <v/>
      </c>
      <c r="DL68" s="329" t="str">
        <f t="shared" si="99"/>
        <v/>
      </c>
      <c r="DM68" s="329" t="str">
        <f t="shared" si="100"/>
        <v/>
      </c>
    </row>
    <row r="69" spans="2:117" s="19" customFormat="1" ht="21" hidden="1" customHeight="1" thickBot="1">
      <c r="B69" s="1036" t="str">
        <f t="shared" si="5"/>
        <v/>
      </c>
      <c r="C69" s="2388"/>
      <c r="D69" s="2388"/>
      <c r="E69" s="2388"/>
      <c r="F69" s="2247"/>
      <c r="G69" s="2249"/>
      <c r="H69" s="328"/>
      <c r="I69" s="328"/>
      <c r="J69" s="2399"/>
      <c r="K69" s="2399"/>
      <c r="O69" s="944"/>
      <c r="P69" s="939"/>
      <c r="Q69" s="939"/>
      <c r="R69" s="939"/>
      <c r="S69" s="947"/>
      <c r="U69" s="899">
        <f t="shared" si="101"/>
        <v>0</v>
      </c>
      <c r="V69" s="2">
        <f t="shared" si="6"/>
        <v>0</v>
      </c>
      <c r="W69" s="2">
        <f t="shared" si="7"/>
        <v>0</v>
      </c>
      <c r="X69" s="2">
        <f t="shared" si="8"/>
        <v>0</v>
      </c>
      <c r="Y69" s="2">
        <f t="shared" si="9"/>
        <v>0</v>
      </c>
      <c r="Z69" s="2">
        <f t="shared" si="10"/>
        <v>0</v>
      </c>
      <c r="AA69" s="329"/>
      <c r="AB69" s="329">
        <f t="shared" si="11"/>
        <v>0</v>
      </c>
      <c r="AC69" s="329">
        <f t="shared" si="12"/>
        <v>0</v>
      </c>
      <c r="AD69" s="329">
        <f t="shared" si="13"/>
        <v>0</v>
      </c>
      <c r="AE69" s="329">
        <f t="shared" si="14"/>
        <v>0</v>
      </c>
      <c r="AF69" s="329">
        <f t="shared" si="15"/>
        <v>0</v>
      </c>
      <c r="AG69" s="329">
        <f t="shared" si="16"/>
        <v>0</v>
      </c>
      <c r="AH69" s="329">
        <f t="shared" si="17"/>
        <v>0</v>
      </c>
      <c r="AI69" s="329">
        <f t="shared" si="18"/>
        <v>0</v>
      </c>
      <c r="AJ69" s="329">
        <f t="shared" si="19"/>
        <v>0</v>
      </c>
      <c r="AK69" s="329">
        <f t="shared" si="20"/>
        <v>0</v>
      </c>
      <c r="AL69" s="329">
        <f t="shared" si="21"/>
        <v>0</v>
      </c>
      <c r="AM69" s="329">
        <f t="shared" si="22"/>
        <v>0</v>
      </c>
      <c r="AN69" s="329">
        <f t="shared" si="23"/>
        <v>0</v>
      </c>
      <c r="AO69" s="329">
        <f t="shared" si="24"/>
        <v>0</v>
      </c>
      <c r="AP69" s="329">
        <f t="shared" si="25"/>
        <v>0</v>
      </c>
      <c r="AQ69" s="329">
        <f t="shared" si="26"/>
        <v>0</v>
      </c>
      <c r="AR69" s="329">
        <f t="shared" si="27"/>
        <v>0</v>
      </c>
      <c r="AS69" s="329">
        <f t="shared" si="28"/>
        <v>0</v>
      </c>
      <c r="AT69" s="329">
        <f t="shared" si="29"/>
        <v>0</v>
      </c>
      <c r="AU69" s="329">
        <f t="shared" si="30"/>
        <v>0</v>
      </c>
      <c r="AV69" s="329">
        <f t="shared" si="31"/>
        <v>0</v>
      </c>
      <c r="AW69" s="329">
        <f t="shared" si="32"/>
        <v>0</v>
      </c>
      <c r="AX69" s="329">
        <f t="shared" si="33"/>
        <v>0</v>
      </c>
      <c r="AY69" s="329">
        <f t="shared" si="34"/>
        <v>0</v>
      </c>
      <c r="AZ69" s="329">
        <f t="shared" si="35"/>
        <v>0</v>
      </c>
      <c r="BA69" s="329">
        <f t="shared" si="36"/>
        <v>0</v>
      </c>
      <c r="BB69" s="329">
        <f t="shared" si="37"/>
        <v>0</v>
      </c>
      <c r="BC69" s="329">
        <f t="shared" si="38"/>
        <v>0</v>
      </c>
      <c r="BD69" s="329">
        <f t="shared" si="39"/>
        <v>0</v>
      </c>
      <c r="BE69" s="329">
        <f t="shared" si="40"/>
        <v>0</v>
      </c>
      <c r="BF69" s="329">
        <f t="shared" si="41"/>
        <v>0</v>
      </c>
      <c r="BG69" s="329">
        <f t="shared" si="42"/>
        <v>0</v>
      </c>
      <c r="BH69" s="329">
        <f t="shared" si="43"/>
        <v>0</v>
      </c>
      <c r="BI69" s="329">
        <f t="shared" si="44"/>
        <v>0</v>
      </c>
      <c r="BJ69" s="329">
        <f t="shared" si="45"/>
        <v>0</v>
      </c>
      <c r="BK69" s="329">
        <f t="shared" si="46"/>
        <v>0</v>
      </c>
      <c r="BL69" s="329">
        <f t="shared" si="47"/>
        <v>0</v>
      </c>
      <c r="BM69" s="329">
        <f t="shared" si="48"/>
        <v>0</v>
      </c>
      <c r="BN69" s="329">
        <f t="shared" si="49"/>
        <v>0</v>
      </c>
      <c r="BO69" s="329">
        <f t="shared" si="50"/>
        <v>0</v>
      </c>
      <c r="BP69" s="329">
        <f t="shared" si="51"/>
        <v>0</v>
      </c>
      <c r="BQ69" s="329">
        <f t="shared" si="52"/>
        <v>0</v>
      </c>
      <c r="BR69" s="329">
        <f t="shared" si="53"/>
        <v>0</v>
      </c>
      <c r="BS69" s="329">
        <f t="shared" si="54"/>
        <v>0</v>
      </c>
      <c r="BT69" s="329">
        <f t="shared" si="55"/>
        <v>0</v>
      </c>
      <c r="BU69" s="329">
        <f t="shared" si="56"/>
        <v>0</v>
      </c>
      <c r="BV69" s="329">
        <f t="shared" si="57"/>
        <v>0</v>
      </c>
      <c r="BW69" s="329">
        <f t="shared" si="58"/>
        <v>0</v>
      </c>
      <c r="BX69" s="329">
        <f t="shared" si="59"/>
        <v>0</v>
      </c>
      <c r="BY69" s="329">
        <f t="shared" si="60"/>
        <v>0</v>
      </c>
      <c r="BZ69" s="329">
        <f t="shared" si="61"/>
        <v>0</v>
      </c>
      <c r="CA69" s="329">
        <f t="shared" si="62"/>
        <v>0</v>
      </c>
      <c r="CB69" s="329">
        <f t="shared" si="63"/>
        <v>0</v>
      </c>
      <c r="CC69" s="329">
        <f t="shared" si="64"/>
        <v>0</v>
      </c>
      <c r="CD69" s="329">
        <f t="shared" si="65"/>
        <v>0</v>
      </c>
      <c r="CE69" s="329">
        <f t="shared" si="66"/>
        <v>0</v>
      </c>
      <c r="CF69" s="329">
        <f t="shared" si="67"/>
        <v>0</v>
      </c>
      <c r="CG69" s="329">
        <f t="shared" si="68"/>
        <v>0</v>
      </c>
      <c r="CH69" s="329">
        <f t="shared" si="69"/>
        <v>0</v>
      </c>
      <c r="CI69" s="329">
        <f t="shared" si="70"/>
        <v>0</v>
      </c>
      <c r="CJ69" s="329">
        <f t="shared" si="71"/>
        <v>0</v>
      </c>
      <c r="CK69" s="329">
        <f t="shared" si="72"/>
        <v>0</v>
      </c>
      <c r="CL69" s="329">
        <f t="shared" si="73"/>
        <v>0</v>
      </c>
      <c r="CM69" s="329">
        <f t="shared" si="74"/>
        <v>0</v>
      </c>
      <c r="CN69" s="329">
        <f t="shared" si="75"/>
        <v>0</v>
      </c>
      <c r="CO69" s="329">
        <f t="shared" si="76"/>
        <v>0</v>
      </c>
      <c r="CP69" s="329" t="str">
        <f t="shared" si="77"/>
        <v/>
      </c>
      <c r="CQ69" s="329" t="str">
        <f t="shared" si="78"/>
        <v/>
      </c>
      <c r="CR69" s="329" t="str">
        <f t="shared" si="79"/>
        <v/>
      </c>
      <c r="CS69" s="329" t="str">
        <f t="shared" si="80"/>
        <v/>
      </c>
      <c r="CT69" s="329" t="str">
        <f t="shared" si="81"/>
        <v/>
      </c>
      <c r="CU69" s="329" t="str">
        <f t="shared" si="82"/>
        <v/>
      </c>
      <c r="CV69" s="329" t="str">
        <f t="shared" si="83"/>
        <v/>
      </c>
      <c r="CW69" s="329" t="str">
        <f t="shared" si="84"/>
        <v/>
      </c>
      <c r="CX69" s="329" t="str">
        <f t="shared" si="85"/>
        <v/>
      </c>
      <c r="CY69" s="329" t="str">
        <f t="shared" si="86"/>
        <v/>
      </c>
      <c r="CZ69" s="329" t="str">
        <f t="shared" si="87"/>
        <v/>
      </c>
      <c r="DA69" s="329" t="str">
        <f t="shared" si="88"/>
        <v/>
      </c>
      <c r="DB69" s="329" t="str">
        <f t="shared" si="89"/>
        <v/>
      </c>
      <c r="DC69" s="329" t="str">
        <f t="shared" si="90"/>
        <v/>
      </c>
      <c r="DD69" s="329" t="str">
        <f t="shared" si="91"/>
        <v/>
      </c>
      <c r="DE69" s="329" t="str">
        <f t="shared" si="92"/>
        <v/>
      </c>
      <c r="DF69" s="329" t="str">
        <f t="shared" si="93"/>
        <v/>
      </c>
      <c r="DG69" s="329" t="str">
        <f t="shared" si="94"/>
        <v/>
      </c>
      <c r="DH69" s="329" t="str">
        <f t="shared" si="95"/>
        <v/>
      </c>
      <c r="DI69" s="329" t="str">
        <f t="shared" si="96"/>
        <v/>
      </c>
      <c r="DJ69" s="329" t="str">
        <f t="shared" si="97"/>
        <v/>
      </c>
      <c r="DK69" s="329" t="str">
        <f t="shared" si="98"/>
        <v/>
      </c>
      <c r="DL69" s="329" t="str">
        <f t="shared" si="99"/>
        <v/>
      </c>
      <c r="DM69" s="329" t="str">
        <f t="shared" si="100"/>
        <v/>
      </c>
    </row>
    <row r="70" spans="2:117" s="19" customFormat="1" ht="21" hidden="1" customHeight="1" thickBot="1">
      <c r="B70" s="1036" t="str">
        <f t="shared" si="5"/>
        <v/>
      </c>
      <c r="C70" s="2388"/>
      <c r="D70" s="2388"/>
      <c r="E70" s="2388"/>
      <c r="F70" s="2247"/>
      <c r="G70" s="2249"/>
      <c r="H70" s="328"/>
      <c r="I70" s="328"/>
      <c r="J70" s="2399"/>
      <c r="K70" s="2399"/>
      <c r="O70" s="944"/>
      <c r="P70" s="939"/>
      <c r="Q70" s="939"/>
      <c r="R70" s="939"/>
      <c r="S70" s="947"/>
      <c r="U70" s="899">
        <f t="shared" si="101"/>
        <v>0</v>
      </c>
      <c r="V70" s="2">
        <f t="shared" si="6"/>
        <v>0</v>
      </c>
      <c r="W70" s="2">
        <f t="shared" si="7"/>
        <v>0</v>
      </c>
      <c r="X70" s="2">
        <f t="shared" si="8"/>
        <v>0</v>
      </c>
      <c r="Y70" s="2">
        <f t="shared" si="9"/>
        <v>0</v>
      </c>
      <c r="Z70" s="2">
        <f t="shared" si="10"/>
        <v>0</v>
      </c>
      <c r="AA70" s="329"/>
      <c r="AB70" s="329">
        <f t="shared" si="11"/>
        <v>0</v>
      </c>
      <c r="AC70" s="329">
        <f t="shared" si="12"/>
        <v>0</v>
      </c>
      <c r="AD70" s="329">
        <f t="shared" si="13"/>
        <v>0</v>
      </c>
      <c r="AE70" s="329">
        <f t="shared" si="14"/>
        <v>0</v>
      </c>
      <c r="AF70" s="329">
        <f t="shared" si="15"/>
        <v>0</v>
      </c>
      <c r="AG70" s="329">
        <f t="shared" si="16"/>
        <v>0</v>
      </c>
      <c r="AH70" s="329">
        <f t="shared" si="17"/>
        <v>0</v>
      </c>
      <c r="AI70" s="329">
        <f t="shared" si="18"/>
        <v>0</v>
      </c>
      <c r="AJ70" s="329">
        <f t="shared" si="19"/>
        <v>0</v>
      </c>
      <c r="AK70" s="329">
        <f t="shared" si="20"/>
        <v>0</v>
      </c>
      <c r="AL70" s="329">
        <f t="shared" si="21"/>
        <v>0</v>
      </c>
      <c r="AM70" s="329">
        <f t="shared" si="22"/>
        <v>0</v>
      </c>
      <c r="AN70" s="329">
        <f t="shared" si="23"/>
        <v>0</v>
      </c>
      <c r="AO70" s="329">
        <f t="shared" si="24"/>
        <v>0</v>
      </c>
      <c r="AP70" s="329">
        <f t="shared" si="25"/>
        <v>0</v>
      </c>
      <c r="AQ70" s="329">
        <f t="shared" si="26"/>
        <v>0</v>
      </c>
      <c r="AR70" s="329">
        <f t="shared" si="27"/>
        <v>0</v>
      </c>
      <c r="AS70" s="329">
        <f t="shared" si="28"/>
        <v>0</v>
      </c>
      <c r="AT70" s="329">
        <f t="shared" si="29"/>
        <v>0</v>
      </c>
      <c r="AU70" s="329">
        <f t="shared" si="30"/>
        <v>0</v>
      </c>
      <c r="AV70" s="329">
        <f t="shared" si="31"/>
        <v>0</v>
      </c>
      <c r="AW70" s="329">
        <f t="shared" si="32"/>
        <v>0</v>
      </c>
      <c r="AX70" s="329">
        <f t="shared" si="33"/>
        <v>0</v>
      </c>
      <c r="AY70" s="329">
        <f t="shared" si="34"/>
        <v>0</v>
      </c>
      <c r="AZ70" s="329">
        <f t="shared" si="35"/>
        <v>0</v>
      </c>
      <c r="BA70" s="329">
        <f t="shared" si="36"/>
        <v>0</v>
      </c>
      <c r="BB70" s="329">
        <f t="shared" si="37"/>
        <v>0</v>
      </c>
      <c r="BC70" s="329">
        <f t="shared" si="38"/>
        <v>0</v>
      </c>
      <c r="BD70" s="329">
        <f t="shared" si="39"/>
        <v>0</v>
      </c>
      <c r="BE70" s="329">
        <f t="shared" si="40"/>
        <v>0</v>
      </c>
      <c r="BF70" s="329">
        <f t="shared" si="41"/>
        <v>0</v>
      </c>
      <c r="BG70" s="329">
        <f t="shared" si="42"/>
        <v>0</v>
      </c>
      <c r="BH70" s="329">
        <f t="shared" si="43"/>
        <v>0</v>
      </c>
      <c r="BI70" s="329">
        <f t="shared" si="44"/>
        <v>0</v>
      </c>
      <c r="BJ70" s="329">
        <f t="shared" si="45"/>
        <v>0</v>
      </c>
      <c r="BK70" s="329">
        <f t="shared" si="46"/>
        <v>0</v>
      </c>
      <c r="BL70" s="329">
        <f t="shared" si="47"/>
        <v>0</v>
      </c>
      <c r="BM70" s="329">
        <f t="shared" si="48"/>
        <v>0</v>
      </c>
      <c r="BN70" s="329">
        <f t="shared" si="49"/>
        <v>0</v>
      </c>
      <c r="BO70" s="329">
        <f t="shared" si="50"/>
        <v>0</v>
      </c>
      <c r="BP70" s="329">
        <f t="shared" si="51"/>
        <v>0</v>
      </c>
      <c r="BQ70" s="329">
        <f t="shared" si="52"/>
        <v>0</v>
      </c>
      <c r="BR70" s="329">
        <f t="shared" si="53"/>
        <v>0</v>
      </c>
      <c r="BS70" s="329">
        <f t="shared" si="54"/>
        <v>0</v>
      </c>
      <c r="BT70" s="329">
        <f t="shared" si="55"/>
        <v>0</v>
      </c>
      <c r="BU70" s="329">
        <f t="shared" si="56"/>
        <v>0</v>
      </c>
      <c r="BV70" s="329">
        <f t="shared" si="57"/>
        <v>0</v>
      </c>
      <c r="BW70" s="329">
        <f t="shared" si="58"/>
        <v>0</v>
      </c>
      <c r="BX70" s="329">
        <f t="shared" si="59"/>
        <v>0</v>
      </c>
      <c r="BY70" s="329">
        <f t="shared" si="60"/>
        <v>0</v>
      </c>
      <c r="BZ70" s="329">
        <f t="shared" si="61"/>
        <v>0</v>
      </c>
      <c r="CA70" s="329">
        <f t="shared" si="62"/>
        <v>0</v>
      </c>
      <c r="CB70" s="329">
        <f t="shared" si="63"/>
        <v>0</v>
      </c>
      <c r="CC70" s="329">
        <f t="shared" si="64"/>
        <v>0</v>
      </c>
      <c r="CD70" s="329">
        <f t="shared" si="65"/>
        <v>0</v>
      </c>
      <c r="CE70" s="329">
        <f t="shared" si="66"/>
        <v>0</v>
      </c>
      <c r="CF70" s="329">
        <f t="shared" si="67"/>
        <v>0</v>
      </c>
      <c r="CG70" s="329">
        <f t="shared" si="68"/>
        <v>0</v>
      </c>
      <c r="CH70" s="329">
        <f t="shared" si="69"/>
        <v>0</v>
      </c>
      <c r="CI70" s="329">
        <f t="shared" si="70"/>
        <v>0</v>
      </c>
      <c r="CJ70" s="329">
        <f t="shared" si="71"/>
        <v>0</v>
      </c>
      <c r="CK70" s="329">
        <f t="shared" si="72"/>
        <v>0</v>
      </c>
      <c r="CL70" s="329">
        <f t="shared" si="73"/>
        <v>0</v>
      </c>
      <c r="CM70" s="329">
        <f t="shared" si="74"/>
        <v>0</v>
      </c>
      <c r="CN70" s="329">
        <f t="shared" si="75"/>
        <v>0</v>
      </c>
      <c r="CO70" s="329">
        <f t="shared" si="76"/>
        <v>0</v>
      </c>
      <c r="CP70" s="329" t="str">
        <f t="shared" si="77"/>
        <v/>
      </c>
      <c r="CQ70" s="329" t="str">
        <f t="shared" si="78"/>
        <v/>
      </c>
      <c r="CR70" s="329" t="str">
        <f t="shared" si="79"/>
        <v/>
      </c>
      <c r="CS70" s="329" t="str">
        <f t="shared" si="80"/>
        <v/>
      </c>
      <c r="CT70" s="329" t="str">
        <f t="shared" si="81"/>
        <v/>
      </c>
      <c r="CU70" s="329" t="str">
        <f t="shared" si="82"/>
        <v/>
      </c>
      <c r="CV70" s="329" t="str">
        <f t="shared" si="83"/>
        <v/>
      </c>
      <c r="CW70" s="329" t="str">
        <f t="shared" si="84"/>
        <v/>
      </c>
      <c r="CX70" s="329" t="str">
        <f t="shared" si="85"/>
        <v/>
      </c>
      <c r="CY70" s="329" t="str">
        <f t="shared" si="86"/>
        <v/>
      </c>
      <c r="CZ70" s="329" t="str">
        <f t="shared" si="87"/>
        <v/>
      </c>
      <c r="DA70" s="329" t="str">
        <f t="shared" si="88"/>
        <v/>
      </c>
      <c r="DB70" s="329" t="str">
        <f t="shared" si="89"/>
        <v/>
      </c>
      <c r="DC70" s="329" t="str">
        <f t="shared" si="90"/>
        <v/>
      </c>
      <c r="DD70" s="329" t="str">
        <f t="shared" si="91"/>
        <v/>
      </c>
      <c r="DE70" s="329" t="str">
        <f t="shared" si="92"/>
        <v/>
      </c>
      <c r="DF70" s="329" t="str">
        <f t="shared" si="93"/>
        <v/>
      </c>
      <c r="DG70" s="329" t="str">
        <f t="shared" si="94"/>
        <v/>
      </c>
      <c r="DH70" s="329" t="str">
        <f t="shared" si="95"/>
        <v/>
      </c>
      <c r="DI70" s="329" t="str">
        <f t="shared" si="96"/>
        <v/>
      </c>
      <c r="DJ70" s="329" t="str">
        <f t="shared" si="97"/>
        <v/>
      </c>
      <c r="DK70" s="329" t="str">
        <f t="shared" si="98"/>
        <v/>
      </c>
      <c r="DL70" s="329" t="str">
        <f t="shared" si="99"/>
        <v/>
      </c>
      <c r="DM70" s="329" t="str">
        <f t="shared" si="100"/>
        <v/>
      </c>
    </row>
    <row r="71" spans="2:117" s="19" customFormat="1" ht="21" hidden="1" customHeight="1" thickBot="1">
      <c r="B71" s="1036" t="str">
        <f t="shared" si="5"/>
        <v/>
      </c>
      <c r="C71" s="2388"/>
      <c r="D71" s="2388"/>
      <c r="E71" s="2388"/>
      <c r="F71" s="2247"/>
      <c r="G71" s="2249"/>
      <c r="H71" s="328"/>
      <c r="I71" s="328"/>
      <c r="J71" s="2399"/>
      <c r="K71" s="2399"/>
      <c r="O71" s="944"/>
      <c r="P71" s="939"/>
      <c r="Q71" s="939"/>
      <c r="R71" s="939"/>
      <c r="S71" s="947"/>
      <c r="U71" s="899">
        <f t="shared" si="101"/>
        <v>0</v>
      </c>
      <c r="V71" s="2">
        <f t="shared" si="6"/>
        <v>0</v>
      </c>
      <c r="W71" s="2">
        <f t="shared" si="7"/>
        <v>0</v>
      </c>
      <c r="X71" s="2">
        <f t="shared" si="8"/>
        <v>0</v>
      </c>
      <c r="Y71" s="2">
        <f t="shared" si="9"/>
        <v>0</v>
      </c>
      <c r="Z71" s="2">
        <f t="shared" si="10"/>
        <v>0</v>
      </c>
      <c r="AA71" s="329"/>
      <c r="AB71" s="329">
        <f t="shared" si="11"/>
        <v>0</v>
      </c>
      <c r="AC71" s="329">
        <f t="shared" si="12"/>
        <v>0</v>
      </c>
      <c r="AD71" s="329">
        <f t="shared" si="13"/>
        <v>0</v>
      </c>
      <c r="AE71" s="329">
        <f t="shared" si="14"/>
        <v>0</v>
      </c>
      <c r="AF71" s="329">
        <f t="shared" si="15"/>
        <v>0</v>
      </c>
      <c r="AG71" s="329">
        <f t="shared" si="16"/>
        <v>0</v>
      </c>
      <c r="AH71" s="329">
        <f t="shared" si="17"/>
        <v>0</v>
      </c>
      <c r="AI71" s="329">
        <f t="shared" si="18"/>
        <v>0</v>
      </c>
      <c r="AJ71" s="329">
        <f t="shared" si="19"/>
        <v>0</v>
      </c>
      <c r="AK71" s="329">
        <f t="shared" si="20"/>
        <v>0</v>
      </c>
      <c r="AL71" s="329">
        <f t="shared" si="21"/>
        <v>0</v>
      </c>
      <c r="AM71" s="329">
        <f t="shared" si="22"/>
        <v>0</v>
      </c>
      <c r="AN71" s="329">
        <f t="shared" si="23"/>
        <v>0</v>
      </c>
      <c r="AO71" s="329">
        <f t="shared" si="24"/>
        <v>0</v>
      </c>
      <c r="AP71" s="329">
        <f t="shared" si="25"/>
        <v>0</v>
      </c>
      <c r="AQ71" s="329">
        <f t="shared" si="26"/>
        <v>0</v>
      </c>
      <c r="AR71" s="329">
        <f t="shared" si="27"/>
        <v>0</v>
      </c>
      <c r="AS71" s="329">
        <f t="shared" si="28"/>
        <v>0</v>
      </c>
      <c r="AT71" s="329">
        <f t="shared" si="29"/>
        <v>0</v>
      </c>
      <c r="AU71" s="329">
        <f t="shared" si="30"/>
        <v>0</v>
      </c>
      <c r="AV71" s="329">
        <f t="shared" si="31"/>
        <v>0</v>
      </c>
      <c r="AW71" s="329">
        <f t="shared" si="32"/>
        <v>0</v>
      </c>
      <c r="AX71" s="329">
        <f t="shared" si="33"/>
        <v>0</v>
      </c>
      <c r="AY71" s="329">
        <f t="shared" si="34"/>
        <v>0</v>
      </c>
      <c r="AZ71" s="329">
        <f t="shared" si="35"/>
        <v>0</v>
      </c>
      <c r="BA71" s="329">
        <f t="shared" si="36"/>
        <v>0</v>
      </c>
      <c r="BB71" s="329">
        <f t="shared" si="37"/>
        <v>0</v>
      </c>
      <c r="BC71" s="329">
        <f t="shared" si="38"/>
        <v>0</v>
      </c>
      <c r="BD71" s="329">
        <f t="shared" si="39"/>
        <v>0</v>
      </c>
      <c r="BE71" s="329">
        <f t="shared" si="40"/>
        <v>0</v>
      </c>
      <c r="BF71" s="329">
        <f t="shared" si="41"/>
        <v>0</v>
      </c>
      <c r="BG71" s="329">
        <f t="shared" si="42"/>
        <v>0</v>
      </c>
      <c r="BH71" s="329">
        <f t="shared" si="43"/>
        <v>0</v>
      </c>
      <c r="BI71" s="329">
        <f t="shared" si="44"/>
        <v>0</v>
      </c>
      <c r="BJ71" s="329">
        <f t="shared" si="45"/>
        <v>0</v>
      </c>
      <c r="BK71" s="329">
        <f t="shared" si="46"/>
        <v>0</v>
      </c>
      <c r="BL71" s="329">
        <f t="shared" si="47"/>
        <v>0</v>
      </c>
      <c r="BM71" s="329">
        <f t="shared" si="48"/>
        <v>0</v>
      </c>
      <c r="BN71" s="329">
        <f t="shared" si="49"/>
        <v>0</v>
      </c>
      <c r="BO71" s="329">
        <f t="shared" si="50"/>
        <v>0</v>
      </c>
      <c r="BP71" s="329">
        <f t="shared" si="51"/>
        <v>0</v>
      </c>
      <c r="BQ71" s="329">
        <f t="shared" si="52"/>
        <v>0</v>
      </c>
      <c r="BR71" s="329">
        <f t="shared" si="53"/>
        <v>0</v>
      </c>
      <c r="BS71" s="329">
        <f t="shared" si="54"/>
        <v>0</v>
      </c>
      <c r="BT71" s="329">
        <f t="shared" si="55"/>
        <v>0</v>
      </c>
      <c r="BU71" s="329">
        <f t="shared" si="56"/>
        <v>0</v>
      </c>
      <c r="BV71" s="329">
        <f t="shared" si="57"/>
        <v>0</v>
      </c>
      <c r="BW71" s="329">
        <f t="shared" si="58"/>
        <v>0</v>
      </c>
      <c r="BX71" s="329">
        <f t="shared" si="59"/>
        <v>0</v>
      </c>
      <c r="BY71" s="329">
        <f t="shared" si="60"/>
        <v>0</v>
      </c>
      <c r="BZ71" s="329">
        <f t="shared" si="61"/>
        <v>0</v>
      </c>
      <c r="CA71" s="329">
        <f t="shared" si="62"/>
        <v>0</v>
      </c>
      <c r="CB71" s="329">
        <f t="shared" si="63"/>
        <v>0</v>
      </c>
      <c r="CC71" s="329">
        <f t="shared" si="64"/>
        <v>0</v>
      </c>
      <c r="CD71" s="329">
        <f t="shared" si="65"/>
        <v>0</v>
      </c>
      <c r="CE71" s="329">
        <f t="shared" si="66"/>
        <v>0</v>
      </c>
      <c r="CF71" s="329">
        <f t="shared" si="67"/>
        <v>0</v>
      </c>
      <c r="CG71" s="329">
        <f t="shared" si="68"/>
        <v>0</v>
      </c>
      <c r="CH71" s="329">
        <f t="shared" si="69"/>
        <v>0</v>
      </c>
      <c r="CI71" s="329">
        <f t="shared" si="70"/>
        <v>0</v>
      </c>
      <c r="CJ71" s="329">
        <f t="shared" si="71"/>
        <v>0</v>
      </c>
      <c r="CK71" s="329">
        <f t="shared" si="72"/>
        <v>0</v>
      </c>
      <c r="CL71" s="329">
        <f t="shared" si="73"/>
        <v>0</v>
      </c>
      <c r="CM71" s="329">
        <f t="shared" si="74"/>
        <v>0</v>
      </c>
      <c r="CN71" s="329">
        <f t="shared" si="75"/>
        <v>0</v>
      </c>
      <c r="CO71" s="329">
        <f t="shared" si="76"/>
        <v>0</v>
      </c>
      <c r="CP71" s="329" t="str">
        <f t="shared" si="77"/>
        <v/>
      </c>
      <c r="CQ71" s="329" t="str">
        <f t="shared" si="78"/>
        <v/>
      </c>
      <c r="CR71" s="329" t="str">
        <f t="shared" si="79"/>
        <v/>
      </c>
      <c r="CS71" s="329" t="str">
        <f t="shared" si="80"/>
        <v/>
      </c>
      <c r="CT71" s="329" t="str">
        <f t="shared" si="81"/>
        <v/>
      </c>
      <c r="CU71" s="329" t="str">
        <f t="shared" si="82"/>
        <v/>
      </c>
      <c r="CV71" s="329" t="str">
        <f t="shared" si="83"/>
        <v/>
      </c>
      <c r="CW71" s="329" t="str">
        <f t="shared" si="84"/>
        <v/>
      </c>
      <c r="CX71" s="329" t="str">
        <f t="shared" si="85"/>
        <v/>
      </c>
      <c r="CY71" s="329" t="str">
        <f t="shared" si="86"/>
        <v/>
      </c>
      <c r="CZ71" s="329" t="str">
        <f t="shared" si="87"/>
        <v/>
      </c>
      <c r="DA71" s="329" t="str">
        <f t="shared" si="88"/>
        <v/>
      </c>
      <c r="DB71" s="329" t="str">
        <f t="shared" si="89"/>
        <v/>
      </c>
      <c r="DC71" s="329" t="str">
        <f t="shared" si="90"/>
        <v/>
      </c>
      <c r="DD71" s="329" t="str">
        <f t="shared" si="91"/>
        <v/>
      </c>
      <c r="DE71" s="329" t="str">
        <f t="shared" si="92"/>
        <v/>
      </c>
      <c r="DF71" s="329" t="str">
        <f t="shared" si="93"/>
        <v/>
      </c>
      <c r="DG71" s="329" t="str">
        <f t="shared" si="94"/>
        <v/>
      </c>
      <c r="DH71" s="329" t="str">
        <f t="shared" si="95"/>
        <v/>
      </c>
      <c r="DI71" s="329" t="str">
        <f t="shared" si="96"/>
        <v/>
      </c>
      <c r="DJ71" s="329" t="str">
        <f t="shared" si="97"/>
        <v/>
      </c>
      <c r="DK71" s="329" t="str">
        <f t="shared" si="98"/>
        <v/>
      </c>
      <c r="DL71" s="329" t="str">
        <f t="shared" si="99"/>
        <v/>
      </c>
      <c r="DM71" s="329" t="str">
        <f t="shared" si="100"/>
        <v/>
      </c>
    </row>
    <row r="72" spans="2:117" s="19" customFormat="1" ht="21" hidden="1" customHeight="1" thickBot="1">
      <c r="B72" s="1036" t="str">
        <f t="shared" si="5"/>
        <v/>
      </c>
      <c r="C72" s="2388"/>
      <c r="D72" s="2388"/>
      <c r="E72" s="2388"/>
      <c r="F72" s="2247"/>
      <c r="G72" s="2249"/>
      <c r="H72" s="328"/>
      <c r="I72" s="328"/>
      <c r="J72" s="2399"/>
      <c r="K72" s="2399"/>
      <c r="O72" s="944"/>
      <c r="P72" s="939"/>
      <c r="Q72" s="939"/>
      <c r="R72" s="939"/>
      <c r="S72" s="947"/>
      <c r="U72" s="899">
        <f t="shared" si="101"/>
        <v>0</v>
      </c>
      <c r="V72" s="2">
        <f t="shared" si="6"/>
        <v>0</v>
      </c>
      <c r="W72" s="2">
        <f t="shared" si="7"/>
        <v>0</v>
      </c>
      <c r="X72" s="2">
        <f t="shared" si="8"/>
        <v>0</v>
      </c>
      <c r="Y72" s="2">
        <f t="shared" si="9"/>
        <v>0</v>
      </c>
      <c r="Z72" s="2">
        <f t="shared" si="10"/>
        <v>0</v>
      </c>
      <c r="AA72" s="329"/>
      <c r="AB72" s="329">
        <f t="shared" si="11"/>
        <v>0</v>
      </c>
      <c r="AC72" s="329">
        <f t="shared" si="12"/>
        <v>0</v>
      </c>
      <c r="AD72" s="329">
        <f t="shared" si="13"/>
        <v>0</v>
      </c>
      <c r="AE72" s="329">
        <f t="shared" si="14"/>
        <v>0</v>
      </c>
      <c r="AF72" s="329">
        <f t="shared" si="15"/>
        <v>0</v>
      </c>
      <c r="AG72" s="329">
        <f t="shared" si="16"/>
        <v>0</v>
      </c>
      <c r="AH72" s="329">
        <f t="shared" si="17"/>
        <v>0</v>
      </c>
      <c r="AI72" s="329">
        <f t="shared" si="18"/>
        <v>0</v>
      </c>
      <c r="AJ72" s="329">
        <f t="shared" si="19"/>
        <v>0</v>
      </c>
      <c r="AK72" s="329">
        <f t="shared" si="20"/>
        <v>0</v>
      </c>
      <c r="AL72" s="329">
        <f t="shared" si="21"/>
        <v>0</v>
      </c>
      <c r="AM72" s="329">
        <f t="shared" si="22"/>
        <v>0</v>
      </c>
      <c r="AN72" s="329">
        <f t="shared" si="23"/>
        <v>0</v>
      </c>
      <c r="AO72" s="329">
        <f t="shared" si="24"/>
        <v>0</v>
      </c>
      <c r="AP72" s="329">
        <f t="shared" si="25"/>
        <v>0</v>
      </c>
      <c r="AQ72" s="329">
        <f t="shared" si="26"/>
        <v>0</v>
      </c>
      <c r="AR72" s="329">
        <f t="shared" si="27"/>
        <v>0</v>
      </c>
      <c r="AS72" s="329">
        <f t="shared" si="28"/>
        <v>0</v>
      </c>
      <c r="AT72" s="329">
        <f t="shared" si="29"/>
        <v>0</v>
      </c>
      <c r="AU72" s="329">
        <f t="shared" si="30"/>
        <v>0</v>
      </c>
      <c r="AV72" s="329">
        <f t="shared" si="31"/>
        <v>0</v>
      </c>
      <c r="AW72" s="329">
        <f t="shared" si="32"/>
        <v>0</v>
      </c>
      <c r="AX72" s="329">
        <f t="shared" si="33"/>
        <v>0</v>
      </c>
      <c r="AY72" s="329">
        <f t="shared" si="34"/>
        <v>0</v>
      </c>
      <c r="AZ72" s="329">
        <f t="shared" si="35"/>
        <v>0</v>
      </c>
      <c r="BA72" s="329">
        <f t="shared" si="36"/>
        <v>0</v>
      </c>
      <c r="BB72" s="329">
        <f t="shared" si="37"/>
        <v>0</v>
      </c>
      <c r="BC72" s="329">
        <f t="shared" si="38"/>
        <v>0</v>
      </c>
      <c r="BD72" s="329">
        <f t="shared" si="39"/>
        <v>0</v>
      </c>
      <c r="BE72" s="329">
        <f t="shared" si="40"/>
        <v>0</v>
      </c>
      <c r="BF72" s="329">
        <f t="shared" si="41"/>
        <v>0</v>
      </c>
      <c r="BG72" s="329">
        <f t="shared" si="42"/>
        <v>0</v>
      </c>
      <c r="BH72" s="329">
        <f t="shared" si="43"/>
        <v>0</v>
      </c>
      <c r="BI72" s="329">
        <f t="shared" si="44"/>
        <v>0</v>
      </c>
      <c r="BJ72" s="329">
        <f t="shared" si="45"/>
        <v>0</v>
      </c>
      <c r="BK72" s="329">
        <f t="shared" si="46"/>
        <v>0</v>
      </c>
      <c r="BL72" s="329">
        <f t="shared" si="47"/>
        <v>0</v>
      </c>
      <c r="BM72" s="329">
        <f t="shared" si="48"/>
        <v>0</v>
      </c>
      <c r="BN72" s="329">
        <f t="shared" si="49"/>
        <v>0</v>
      </c>
      <c r="BO72" s="329">
        <f t="shared" si="50"/>
        <v>0</v>
      </c>
      <c r="BP72" s="329">
        <f t="shared" si="51"/>
        <v>0</v>
      </c>
      <c r="BQ72" s="329">
        <f t="shared" si="52"/>
        <v>0</v>
      </c>
      <c r="BR72" s="329">
        <f t="shared" si="53"/>
        <v>0</v>
      </c>
      <c r="BS72" s="329">
        <f t="shared" si="54"/>
        <v>0</v>
      </c>
      <c r="BT72" s="329">
        <f t="shared" si="55"/>
        <v>0</v>
      </c>
      <c r="BU72" s="329">
        <f t="shared" si="56"/>
        <v>0</v>
      </c>
      <c r="BV72" s="329">
        <f t="shared" si="57"/>
        <v>0</v>
      </c>
      <c r="BW72" s="329">
        <f t="shared" si="58"/>
        <v>0</v>
      </c>
      <c r="BX72" s="329">
        <f t="shared" si="59"/>
        <v>0</v>
      </c>
      <c r="BY72" s="329">
        <f t="shared" si="60"/>
        <v>0</v>
      </c>
      <c r="BZ72" s="329">
        <f t="shared" si="61"/>
        <v>0</v>
      </c>
      <c r="CA72" s="329">
        <f t="shared" si="62"/>
        <v>0</v>
      </c>
      <c r="CB72" s="329">
        <f t="shared" si="63"/>
        <v>0</v>
      </c>
      <c r="CC72" s="329">
        <f t="shared" si="64"/>
        <v>0</v>
      </c>
      <c r="CD72" s="329">
        <f t="shared" si="65"/>
        <v>0</v>
      </c>
      <c r="CE72" s="329">
        <f t="shared" si="66"/>
        <v>0</v>
      </c>
      <c r="CF72" s="329">
        <f t="shared" si="67"/>
        <v>0</v>
      </c>
      <c r="CG72" s="329">
        <f t="shared" si="68"/>
        <v>0</v>
      </c>
      <c r="CH72" s="329">
        <f t="shared" si="69"/>
        <v>0</v>
      </c>
      <c r="CI72" s="329">
        <f t="shared" si="70"/>
        <v>0</v>
      </c>
      <c r="CJ72" s="329">
        <f t="shared" si="71"/>
        <v>0</v>
      </c>
      <c r="CK72" s="329">
        <f t="shared" si="72"/>
        <v>0</v>
      </c>
      <c r="CL72" s="329">
        <f t="shared" si="73"/>
        <v>0</v>
      </c>
      <c r="CM72" s="329">
        <f t="shared" si="74"/>
        <v>0</v>
      </c>
      <c r="CN72" s="329">
        <f t="shared" si="75"/>
        <v>0</v>
      </c>
      <c r="CO72" s="329">
        <f t="shared" si="76"/>
        <v>0</v>
      </c>
      <c r="CP72" s="329" t="str">
        <f t="shared" si="77"/>
        <v/>
      </c>
      <c r="CQ72" s="329" t="str">
        <f t="shared" si="78"/>
        <v/>
      </c>
      <c r="CR72" s="329" t="str">
        <f t="shared" si="79"/>
        <v/>
      </c>
      <c r="CS72" s="329" t="str">
        <f t="shared" si="80"/>
        <v/>
      </c>
      <c r="CT72" s="329" t="str">
        <f t="shared" si="81"/>
        <v/>
      </c>
      <c r="CU72" s="329" t="str">
        <f t="shared" si="82"/>
        <v/>
      </c>
      <c r="CV72" s="329" t="str">
        <f t="shared" si="83"/>
        <v/>
      </c>
      <c r="CW72" s="329" t="str">
        <f t="shared" si="84"/>
        <v/>
      </c>
      <c r="CX72" s="329" t="str">
        <f t="shared" si="85"/>
        <v/>
      </c>
      <c r="CY72" s="329" t="str">
        <f t="shared" si="86"/>
        <v/>
      </c>
      <c r="CZ72" s="329" t="str">
        <f t="shared" si="87"/>
        <v/>
      </c>
      <c r="DA72" s="329" t="str">
        <f t="shared" si="88"/>
        <v/>
      </c>
      <c r="DB72" s="329" t="str">
        <f t="shared" si="89"/>
        <v/>
      </c>
      <c r="DC72" s="329" t="str">
        <f t="shared" si="90"/>
        <v/>
      </c>
      <c r="DD72" s="329" t="str">
        <f t="shared" si="91"/>
        <v/>
      </c>
      <c r="DE72" s="329" t="str">
        <f t="shared" si="92"/>
        <v/>
      </c>
      <c r="DF72" s="329" t="str">
        <f t="shared" si="93"/>
        <v/>
      </c>
      <c r="DG72" s="329" t="str">
        <f t="shared" si="94"/>
        <v/>
      </c>
      <c r="DH72" s="329" t="str">
        <f t="shared" si="95"/>
        <v/>
      </c>
      <c r="DI72" s="329" t="str">
        <f t="shared" si="96"/>
        <v/>
      </c>
      <c r="DJ72" s="329" t="str">
        <f t="shared" si="97"/>
        <v/>
      </c>
      <c r="DK72" s="329" t="str">
        <f t="shared" si="98"/>
        <v/>
      </c>
      <c r="DL72" s="329" t="str">
        <f t="shared" si="99"/>
        <v/>
      </c>
      <c r="DM72" s="329" t="str">
        <f t="shared" si="100"/>
        <v/>
      </c>
    </row>
    <row r="73" spans="2:117" s="19" customFormat="1" ht="21" hidden="1" customHeight="1" thickBot="1">
      <c r="B73" s="1036" t="str">
        <f t="shared" si="5"/>
        <v/>
      </c>
      <c r="C73" s="2388"/>
      <c r="D73" s="2388"/>
      <c r="E73" s="2388"/>
      <c r="F73" s="2247"/>
      <c r="G73" s="2249"/>
      <c r="H73" s="328"/>
      <c r="I73" s="328"/>
      <c r="J73" s="2399"/>
      <c r="K73" s="2399"/>
      <c r="O73" s="944"/>
      <c r="P73" s="939"/>
      <c r="Q73" s="939"/>
      <c r="R73" s="939"/>
      <c r="S73" s="947"/>
      <c r="U73" s="899">
        <f t="shared" si="101"/>
        <v>0</v>
      </c>
      <c r="V73" s="2">
        <f t="shared" si="6"/>
        <v>0</v>
      </c>
      <c r="W73" s="2">
        <f t="shared" si="7"/>
        <v>0</v>
      </c>
      <c r="X73" s="2">
        <f t="shared" si="8"/>
        <v>0</v>
      </c>
      <c r="Y73" s="2">
        <f t="shared" si="9"/>
        <v>0</v>
      </c>
      <c r="Z73" s="2">
        <f t="shared" si="10"/>
        <v>0</v>
      </c>
      <c r="AA73" s="329"/>
      <c r="AB73" s="329">
        <f t="shared" si="11"/>
        <v>0</v>
      </c>
      <c r="AC73" s="329">
        <f t="shared" si="12"/>
        <v>0</v>
      </c>
      <c r="AD73" s="329">
        <f t="shared" si="13"/>
        <v>0</v>
      </c>
      <c r="AE73" s="329">
        <f t="shared" si="14"/>
        <v>0</v>
      </c>
      <c r="AF73" s="329">
        <f t="shared" si="15"/>
        <v>0</v>
      </c>
      <c r="AG73" s="329">
        <f t="shared" si="16"/>
        <v>0</v>
      </c>
      <c r="AH73" s="329">
        <f t="shared" si="17"/>
        <v>0</v>
      </c>
      <c r="AI73" s="329">
        <f t="shared" si="18"/>
        <v>0</v>
      </c>
      <c r="AJ73" s="329">
        <f t="shared" si="19"/>
        <v>0</v>
      </c>
      <c r="AK73" s="329">
        <f t="shared" si="20"/>
        <v>0</v>
      </c>
      <c r="AL73" s="329">
        <f t="shared" si="21"/>
        <v>0</v>
      </c>
      <c r="AM73" s="329">
        <f t="shared" si="22"/>
        <v>0</v>
      </c>
      <c r="AN73" s="329">
        <f t="shared" si="23"/>
        <v>0</v>
      </c>
      <c r="AO73" s="329">
        <f t="shared" si="24"/>
        <v>0</v>
      </c>
      <c r="AP73" s="329">
        <f t="shared" si="25"/>
        <v>0</v>
      </c>
      <c r="AQ73" s="329">
        <f t="shared" si="26"/>
        <v>0</v>
      </c>
      <c r="AR73" s="329">
        <f t="shared" si="27"/>
        <v>0</v>
      </c>
      <c r="AS73" s="329">
        <f t="shared" si="28"/>
        <v>0</v>
      </c>
      <c r="AT73" s="329">
        <f t="shared" si="29"/>
        <v>0</v>
      </c>
      <c r="AU73" s="329">
        <f t="shared" si="30"/>
        <v>0</v>
      </c>
      <c r="AV73" s="329">
        <f t="shared" si="31"/>
        <v>0</v>
      </c>
      <c r="AW73" s="329">
        <f t="shared" si="32"/>
        <v>0</v>
      </c>
      <c r="AX73" s="329">
        <f t="shared" si="33"/>
        <v>0</v>
      </c>
      <c r="AY73" s="329">
        <f t="shared" si="34"/>
        <v>0</v>
      </c>
      <c r="AZ73" s="329">
        <f t="shared" si="35"/>
        <v>0</v>
      </c>
      <c r="BA73" s="329">
        <f t="shared" si="36"/>
        <v>0</v>
      </c>
      <c r="BB73" s="329">
        <f t="shared" si="37"/>
        <v>0</v>
      </c>
      <c r="BC73" s="329">
        <f t="shared" si="38"/>
        <v>0</v>
      </c>
      <c r="BD73" s="329">
        <f t="shared" si="39"/>
        <v>0</v>
      </c>
      <c r="BE73" s="329">
        <f t="shared" si="40"/>
        <v>0</v>
      </c>
      <c r="BF73" s="329">
        <f t="shared" si="41"/>
        <v>0</v>
      </c>
      <c r="BG73" s="329">
        <f t="shared" si="42"/>
        <v>0</v>
      </c>
      <c r="BH73" s="329">
        <f t="shared" si="43"/>
        <v>0</v>
      </c>
      <c r="BI73" s="329">
        <f t="shared" si="44"/>
        <v>0</v>
      </c>
      <c r="BJ73" s="329">
        <f t="shared" si="45"/>
        <v>0</v>
      </c>
      <c r="BK73" s="329">
        <f t="shared" si="46"/>
        <v>0</v>
      </c>
      <c r="BL73" s="329">
        <f t="shared" si="47"/>
        <v>0</v>
      </c>
      <c r="BM73" s="329">
        <f t="shared" si="48"/>
        <v>0</v>
      </c>
      <c r="BN73" s="329">
        <f t="shared" si="49"/>
        <v>0</v>
      </c>
      <c r="BO73" s="329">
        <f t="shared" si="50"/>
        <v>0</v>
      </c>
      <c r="BP73" s="329">
        <f t="shared" si="51"/>
        <v>0</v>
      </c>
      <c r="BQ73" s="329">
        <f t="shared" si="52"/>
        <v>0</v>
      </c>
      <c r="BR73" s="329">
        <f t="shared" si="53"/>
        <v>0</v>
      </c>
      <c r="BS73" s="329">
        <f t="shared" si="54"/>
        <v>0</v>
      </c>
      <c r="BT73" s="329">
        <f t="shared" si="55"/>
        <v>0</v>
      </c>
      <c r="BU73" s="329">
        <f t="shared" si="56"/>
        <v>0</v>
      </c>
      <c r="BV73" s="329">
        <f t="shared" si="57"/>
        <v>0</v>
      </c>
      <c r="BW73" s="329">
        <f t="shared" si="58"/>
        <v>0</v>
      </c>
      <c r="BX73" s="329">
        <f t="shared" si="59"/>
        <v>0</v>
      </c>
      <c r="BY73" s="329">
        <f t="shared" si="60"/>
        <v>0</v>
      </c>
      <c r="BZ73" s="329">
        <f t="shared" si="61"/>
        <v>0</v>
      </c>
      <c r="CA73" s="329">
        <f t="shared" si="62"/>
        <v>0</v>
      </c>
      <c r="CB73" s="329">
        <f t="shared" si="63"/>
        <v>0</v>
      </c>
      <c r="CC73" s="329">
        <f t="shared" si="64"/>
        <v>0</v>
      </c>
      <c r="CD73" s="329">
        <f t="shared" si="65"/>
        <v>0</v>
      </c>
      <c r="CE73" s="329">
        <f t="shared" si="66"/>
        <v>0</v>
      </c>
      <c r="CF73" s="329">
        <f t="shared" si="67"/>
        <v>0</v>
      </c>
      <c r="CG73" s="329">
        <f t="shared" si="68"/>
        <v>0</v>
      </c>
      <c r="CH73" s="329">
        <f t="shared" si="69"/>
        <v>0</v>
      </c>
      <c r="CI73" s="329">
        <f t="shared" si="70"/>
        <v>0</v>
      </c>
      <c r="CJ73" s="329">
        <f t="shared" si="71"/>
        <v>0</v>
      </c>
      <c r="CK73" s="329">
        <f t="shared" si="72"/>
        <v>0</v>
      </c>
      <c r="CL73" s="329">
        <f t="shared" si="73"/>
        <v>0</v>
      </c>
      <c r="CM73" s="329">
        <f t="shared" si="74"/>
        <v>0</v>
      </c>
      <c r="CN73" s="329">
        <f t="shared" si="75"/>
        <v>0</v>
      </c>
      <c r="CO73" s="329">
        <f t="shared" si="76"/>
        <v>0</v>
      </c>
      <c r="CP73" s="329" t="str">
        <f t="shared" si="77"/>
        <v/>
      </c>
      <c r="CQ73" s="329" t="str">
        <f t="shared" si="78"/>
        <v/>
      </c>
      <c r="CR73" s="329" t="str">
        <f t="shared" si="79"/>
        <v/>
      </c>
      <c r="CS73" s="329" t="str">
        <f t="shared" si="80"/>
        <v/>
      </c>
      <c r="CT73" s="329" t="str">
        <f t="shared" si="81"/>
        <v/>
      </c>
      <c r="CU73" s="329" t="str">
        <f t="shared" si="82"/>
        <v/>
      </c>
      <c r="CV73" s="329" t="str">
        <f t="shared" si="83"/>
        <v/>
      </c>
      <c r="CW73" s="329" t="str">
        <f t="shared" si="84"/>
        <v/>
      </c>
      <c r="CX73" s="329" t="str">
        <f t="shared" si="85"/>
        <v/>
      </c>
      <c r="CY73" s="329" t="str">
        <f t="shared" si="86"/>
        <v/>
      </c>
      <c r="CZ73" s="329" t="str">
        <f t="shared" si="87"/>
        <v/>
      </c>
      <c r="DA73" s="329" t="str">
        <f t="shared" si="88"/>
        <v/>
      </c>
      <c r="DB73" s="329" t="str">
        <f t="shared" si="89"/>
        <v/>
      </c>
      <c r="DC73" s="329" t="str">
        <f t="shared" si="90"/>
        <v/>
      </c>
      <c r="DD73" s="329" t="str">
        <f t="shared" si="91"/>
        <v/>
      </c>
      <c r="DE73" s="329" t="str">
        <f t="shared" si="92"/>
        <v/>
      </c>
      <c r="DF73" s="329" t="str">
        <f t="shared" si="93"/>
        <v/>
      </c>
      <c r="DG73" s="329" t="str">
        <f t="shared" si="94"/>
        <v/>
      </c>
      <c r="DH73" s="329" t="str">
        <f t="shared" si="95"/>
        <v/>
      </c>
      <c r="DI73" s="329" t="str">
        <f t="shared" si="96"/>
        <v/>
      </c>
      <c r="DJ73" s="329" t="str">
        <f t="shared" si="97"/>
        <v/>
      </c>
      <c r="DK73" s="329" t="str">
        <f t="shared" si="98"/>
        <v/>
      </c>
      <c r="DL73" s="329" t="str">
        <f t="shared" si="99"/>
        <v/>
      </c>
      <c r="DM73" s="329" t="str">
        <f t="shared" si="100"/>
        <v/>
      </c>
    </row>
    <row r="74" spans="2:117" s="19" customFormat="1" ht="21" hidden="1" customHeight="1" thickBot="1">
      <c r="B74" s="1036" t="str">
        <f t="shared" si="5"/>
        <v/>
      </c>
      <c r="C74" s="2388"/>
      <c r="D74" s="2388"/>
      <c r="E74" s="2388"/>
      <c r="F74" s="2247"/>
      <c r="G74" s="2249"/>
      <c r="H74" s="328"/>
      <c r="I74" s="328"/>
      <c r="J74" s="2399"/>
      <c r="K74" s="2399"/>
      <c r="O74" s="944"/>
      <c r="P74" s="939"/>
      <c r="Q74" s="939"/>
      <c r="R74" s="939"/>
      <c r="S74" s="947"/>
      <c r="U74" s="899">
        <f t="shared" si="101"/>
        <v>0</v>
      </c>
      <c r="V74" s="2">
        <f t="shared" si="6"/>
        <v>0</v>
      </c>
      <c r="W74" s="2">
        <f t="shared" si="7"/>
        <v>0</v>
      </c>
      <c r="X74" s="2">
        <f t="shared" si="8"/>
        <v>0</v>
      </c>
      <c r="Y74" s="2">
        <f t="shared" si="9"/>
        <v>0</v>
      </c>
      <c r="Z74" s="2">
        <f t="shared" si="10"/>
        <v>0</v>
      </c>
      <c r="AA74" s="329"/>
      <c r="AB74" s="329">
        <f t="shared" si="11"/>
        <v>0</v>
      </c>
      <c r="AC74" s="329">
        <f t="shared" si="12"/>
        <v>0</v>
      </c>
      <c r="AD74" s="329">
        <f t="shared" si="13"/>
        <v>0</v>
      </c>
      <c r="AE74" s="329">
        <f t="shared" si="14"/>
        <v>0</v>
      </c>
      <c r="AF74" s="329">
        <f t="shared" si="15"/>
        <v>0</v>
      </c>
      <c r="AG74" s="329">
        <f t="shared" si="16"/>
        <v>0</v>
      </c>
      <c r="AH74" s="329">
        <f t="shared" si="17"/>
        <v>0</v>
      </c>
      <c r="AI74" s="329">
        <f t="shared" si="18"/>
        <v>0</v>
      </c>
      <c r="AJ74" s="329">
        <f t="shared" si="19"/>
        <v>0</v>
      </c>
      <c r="AK74" s="329">
        <f t="shared" si="20"/>
        <v>0</v>
      </c>
      <c r="AL74" s="329">
        <f t="shared" si="21"/>
        <v>0</v>
      </c>
      <c r="AM74" s="329">
        <f t="shared" si="22"/>
        <v>0</v>
      </c>
      <c r="AN74" s="329">
        <f t="shared" si="23"/>
        <v>0</v>
      </c>
      <c r="AO74" s="329">
        <f t="shared" si="24"/>
        <v>0</v>
      </c>
      <c r="AP74" s="329">
        <f t="shared" si="25"/>
        <v>0</v>
      </c>
      <c r="AQ74" s="329">
        <f t="shared" si="26"/>
        <v>0</v>
      </c>
      <c r="AR74" s="329">
        <f t="shared" si="27"/>
        <v>0</v>
      </c>
      <c r="AS74" s="329">
        <f t="shared" si="28"/>
        <v>0</v>
      </c>
      <c r="AT74" s="329">
        <f t="shared" si="29"/>
        <v>0</v>
      </c>
      <c r="AU74" s="329">
        <f t="shared" si="30"/>
        <v>0</v>
      </c>
      <c r="AV74" s="329">
        <f t="shared" si="31"/>
        <v>0</v>
      </c>
      <c r="AW74" s="329">
        <f t="shared" si="32"/>
        <v>0</v>
      </c>
      <c r="AX74" s="329">
        <f t="shared" si="33"/>
        <v>0</v>
      </c>
      <c r="AY74" s="329">
        <f t="shared" si="34"/>
        <v>0</v>
      </c>
      <c r="AZ74" s="329">
        <f t="shared" si="35"/>
        <v>0</v>
      </c>
      <c r="BA74" s="329">
        <f t="shared" si="36"/>
        <v>0</v>
      </c>
      <c r="BB74" s="329">
        <f t="shared" si="37"/>
        <v>0</v>
      </c>
      <c r="BC74" s="329">
        <f t="shared" si="38"/>
        <v>0</v>
      </c>
      <c r="BD74" s="329">
        <f t="shared" si="39"/>
        <v>0</v>
      </c>
      <c r="BE74" s="329">
        <f t="shared" si="40"/>
        <v>0</v>
      </c>
      <c r="BF74" s="329">
        <f t="shared" si="41"/>
        <v>0</v>
      </c>
      <c r="BG74" s="329">
        <f t="shared" si="42"/>
        <v>0</v>
      </c>
      <c r="BH74" s="329">
        <f t="shared" si="43"/>
        <v>0</v>
      </c>
      <c r="BI74" s="329">
        <f t="shared" si="44"/>
        <v>0</v>
      </c>
      <c r="BJ74" s="329">
        <f t="shared" si="45"/>
        <v>0</v>
      </c>
      <c r="BK74" s="329">
        <f t="shared" si="46"/>
        <v>0</v>
      </c>
      <c r="BL74" s="329">
        <f t="shared" si="47"/>
        <v>0</v>
      </c>
      <c r="BM74" s="329">
        <f t="shared" si="48"/>
        <v>0</v>
      </c>
      <c r="BN74" s="329">
        <f t="shared" si="49"/>
        <v>0</v>
      </c>
      <c r="BO74" s="329">
        <f t="shared" si="50"/>
        <v>0</v>
      </c>
      <c r="BP74" s="329">
        <f t="shared" si="51"/>
        <v>0</v>
      </c>
      <c r="BQ74" s="329">
        <f t="shared" si="52"/>
        <v>0</v>
      </c>
      <c r="BR74" s="329">
        <f t="shared" si="53"/>
        <v>0</v>
      </c>
      <c r="BS74" s="329">
        <f t="shared" si="54"/>
        <v>0</v>
      </c>
      <c r="BT74" s="329">
        <f t="shared" si="55"/>
        <v>0</v>
      </c>
      <c r="BU74" s="329">
        <f t="shared" si="56"/>
        <v>0</v>
      </c>
      <c r="BV74" s="329">
        <f t="shared" si="57"/>
        <v>0</v>
      </c>
      <c r="BW74" s="329">
        <f t="shared" si="58"/>
        <v>0</v>
      </c>
      <c r="BX74" s="329">
        <f t="shared" si="59"/>
        <v>0</v>
      </c>
      <c r="BY74" s="329">
        <f t="shared" si="60"/>
        <v>0</v>
      </c>
      <c r="BZ74" s="329">
        <f t="shared" si="61"/>
        <v>0</v>
      </c>
      <c r="CA74" s="329">
        <f t="shared" si="62"/>
        <v>0</v>
      </c>
      <c r="CB74" s="329">
        <f t="shared" si="63"/>
        <v>0</v>
      </c>
      <c r="CC74" s="329">
        <f t="shared" si="64"/>
        <v>0</v>
      </c>
      <c r="CD74" s="329">
        <f t="shared" si="65"/>
        <v>0</v>
      </c>
      <c r="CE74" s="329">
        <f t="shared" si="66"/>
        <v>0</v>
      </c>
      <c r="CF74" s="329">
        <f t="shared" si="67"/>
        <v>0</v>
      </c>
      <c r="CG74" s="329">
        <f t="shared" si="68"/>
        <v>0</v>
      </c>
      <c r="CH74" s="329">
        <f t="shared" si="69"/>
        <v>0</v>
      </c>
      <c r="CI74" s="329">
        <f t="shared" si="70"/>
        <v>0</v>
      </c>
      <c r="CJ74" s="329">
        <f t="shared" si="71"/>
        <v>0</v>
      </c>
      <c r="CK74" s="329">
        <f t="shared" si="72"/>
        <v>0</v>
      </c>
      <c r="CL74" s="329">
        <f t="shared" si="73"/>
        <v>0</v>
      </c>
      <c r="CM74" s="329">
        <f t="shared" si="74"/>
        <v>0</v>
      </c>
      <c r="CN74" s="329">
        <f t="shared" si="75"/>
        <v>0</v>
      </c>
      <c r="CO74" s="329">
        <f t="shared" si="76"/>
        <v>0</v>
      </c>
      <c r="CP74" s="329" t="str">
        <f t="shared" si="77"/>
        <v/>
      </c>
      <c r="CQ74" s="329" t="str">
        <f t="shared" si="78"/>
        <v/>
      </c>
      <c r="CR74" s="329" t="str">
        <f t="shared" si="79"/>
        <v/>
      </c>
      <c r="CS74" s="329" t="str">
        <f t="shared" si="80"/>
        <v/>
      </c>
      <c r="CT74" s="329" t="str">
        <f t="shared" si="81"/>
        <v/>
      </c>
      <c r="CU74" s="329" t="str">
        <f t="shared" si="82"/>
        <v/>
      </c>
      <c r="CV74" s="329" t="str">
        <f t="shared" si="83"/>
        <v/>
      </c>
      <c r="CW74" s="329" t="str">
        <f t="shared" si="84"/>
        <v/>
      </c>
      <c r="CX74" s="329" t="str">
        <f t="shared" si="85"/>
        <v/>
      </c>
      <c r="CY74" s="329" t="str">
        <f t="shared" si="86"/>
        <v/>
      </c>
      <c r="CZ74" s="329" t="str">
        <f t="shared" si="87"/>
        <v/>
      </c>
      <c r="DA74" s="329" t="str">
        <f t="shared" si="88"/>
        <v/>
      </c>
      <c r="DB74" s="329" t="str">
        <f t="shared" si="89"/>
        <v/>
      </c>
      <c r="DC74" s="329" t="str">
        <f t="shared" si="90"/>
        <v/>
      </c>
      <c r="DD74" s="329" t="str">
        <f t="shared" si="91"/>
        <v/>
      </c>
      <c r="DE74" s="329" t="str">
        <f t="shared" si="92"/>
        <v/>
      </c>
      <c r="DF74" s="329" t="str">
        <f t="shared" si="93"/>
        <v/>
      </c>
      <c r="DG74" s="329" t="str">
        <f t="shared" si="94"/>
        <v/>
      </c>
      <c r="DH74" s="329" t="str">
        <f t="shared" si="95"/>
        <v/>
      </c>
      <c r="DI74" s="329" t="str">
        <f t="shared" si="96"/>
        <v/>
      </c>
      <c r="DJ74" s="329" t="str">
        <f t="shared" si="97"/>
        <v/>
      </c>
      <c r="DK74" s="329" t="str">
        <f t="shared" si="98"/>
        <v/>
      </c>
      <c r="DL74" s="329" t="str">
        <f t="shared" si="99"/>
        <v/>
      </c>
      <c r="DM74" s="329" t="str">
        <f t="shared" si="100"/>
        <v/>
      </c>
    </row>
    <row r="75" spans="2:117" s="19" customFormat="1" ht="21" hidden="1" customHeight="1" thickBot="1">
      <c r="B75" s="1036" t="str">
        <f t="shared" si="5"/>
        <v/>
      </c>
      <c r="C75" s="2388"/>
      <c r="D75" s="2388"/>
      <c r="E75" s="2388"/>
      <c r="F75" s="2247"/>
      <c r="G75" s="2249"/>
      <c r="H75" s="328"/>
      <c r="I75" s="328"/>
      <c r="J75" s="2399"/>
      <c r="K75" s="2399"/>
      <c r="O75" s="944"/>
      <c r="P75" s="939"/>
      <c r="Q75" s="939"/>
      <c r="R75" s="939"/>
      <c r="S75" s="947"/>
      <c r="U75" s="899">
        <f t="shared" si="101"/>
        <v>0</v>
      </c>
      <c r="V75" s="2">
        <f t="shared" si="6"/>
        <v>0</v>
      </c>
      <c r="W75" s="2">
        <f t="shared" si="7"/>
        <v>0</v>
      </c>
      <c r="X75" s="2">
        <f t="shared" si="8"/>
        <v>0</v>
      </c>
      <c r="Y75" s="2">
        <f t="shared" si="9"/>
        <v>0</v>
      </c>
      <c r="Z75" s="2">
        <f t="shared" si="10"/>
        <v>0</v>
      </c>
      <c r="AA75" s="329"/>
      <c r="AB75" s="329">
        <f t="shared" si="11"/>
        <v>0</v>
      </c>
      <c r="AC75" s="329">
        <f t="shared" si="12"/>
        <v>0</v>
      </c>
      <c r="AD75" s="329">
        <f t="shared" si="13"/>
        <v>0</v>
      </c>
      <c r="AE75" s="329">
        <f t="shared" si="14"/>
        <v>0</v>
      </c>
      <c r="AF75" s="329">
        <f t="shared" si="15"/>
        <v>0</v>
      </c>
      <c r="AG75" s="329">
        <f t="shared" si="16"/>
        <v>0</v>
      </c>
      <c r="AH75" s="329">
        <f t="shared" si="17"/>
        <v>0</v>
      </c>
      <c r="AI75" s="329">
        <f t="shared" si="18"/>
        <v>0</v>
      </c>
      <c r="AJ75" s="329">
        <f t="shared" si="19"/>
        <v>0</v>
      </c>
      <c r="AK75" s="329">
        <f t="shared" si="20"/>
        <v>0</v>
      </c>
      <c r="AL75" s="329">
        <f t="shared" si="21"/>
        <v>0</v>
      </c>
      <c r="AM75" s="329">
        <f t="shared" si="22"/>
        <v>0</v>
      </c>
      <c r="AN75" s="329">
        <f t="shared" si="23"/>
        <v>0</v>
      </c>
      <c r="AO75" s="329">
        <f t="shared" si="24"/>
        <v>0</v>
      </c>
      <c r="AP75" s="329">
        <f t="shared" si="25"/>
        <v>0</v>
      </c>
      <c r="AQ75" s="329">
        <f t="shared" si="26"/>
        <v>0</v>
      </c>
      <c r="AR75" s="329">
        <f t="shared" si="27"/>
        <v>0</v>
      </c>
      <c r="AS75" s="329">
        <f t="shared" si="28"/>
        <v>0</v>
      </c>
      <c r="AT75" s="329">
        <f t="shared" si="29"/>
        <v>0</v>
      </c>
      <c r="AU75" s="329">
        <f t="shared" si="30"/>
        <v>0</v>
      </c>
      <c r="AV75" s="329">
        <f t="shared" si="31"/>
        <v>0</v>
      </c>
      <c r="AW75" s="329">
        <f t="shared" si="32"/>
        <v>0</v>
      </c>
      <c r="AX75" s="329">
        <f t="shared" si="33"/>
        <v>0</v>
      </c>
      <c r="AY75" s="329">
        <f t="shared" si="34"/>
        <v>0</v>
      </c>
      <c r="AZ75" s="329">
        <f t="shared" si="35"/>
        <v>0</v>
      </c>
      <c r="BA75" s="329">
        <f t="shared" si="36"/>
        <v>0</v>
      </c>
      <c r="BB75" s="329">
        <f t="shared" si="37"/>
        <v>0</v>
      </c>
      <c r="BC75" s="329">
        <f t="shared" si="38"/>
        <v>0</v>
      </c>
      <c r="BD75" s="329">
        <f t="shared" si="39"/>
        <v>0</v>
      </c>
      <c r="BE75" s="329">
        <f t="shared" si="40"/>
        <v>0</v>
      </c>
      <c r="BF75" s="329">
        <f t="shared" si="41"/>
        <v>0</v>
      </c>
      <c r="BG75" s="329">
        <f t="shared" si="42"/>
        <v>0</v>
      </c>
      <c r="BH75" s="329">
        <f t="shared" si="43"/>
        <v>0</v>
      </c>
      <c r="BI75" s="329">
        <f t="shared" si="44"/>
        <v>0</v>
      </c>
      <c r="BJ75" s="329">
        <f t="shared" si="45"/>
        <v>0</v>
      </c>
      <c r="BK75" s="329">
        <f t="shared" si="46"/>
        <v>0</v>
      </c>
      <c r="BL75" s="329">
        <f t="shared" si="47"/>
        <v>0</v>
      </c>
      <c r="BM75" s="329">
        <f t="shared" si="48"/>
        <v>0</v>
      </c>
      <c r="BN75" s="329">
        <f t="shared" si="49"/>
        <v>0</v>
      </c>
      <c r="BO75" s="329">
        <f t="shared" si="50"/>
        <v>0</v>
      </c>
      <c r="BP75" s="329">
        <f t="shared" si="51"/>
        <v>0</v>
      </c>
      <c r="BQ75" s="329">
        <f t="shared" si="52"/>
        <v>0</v>
      </c>
      <c r="BR75" s="329">
        <f t="shared" si="53"/>
        <v>0</v>
      </c>
      <c r="BS75" s="329">
        <f t="shared" si="54"/>
        <v>0</v>
      </c>
      <c r="BT75" s="329">
        <f t="shared" si="55"/>
        <v>0</v>
      </c>
      <c r="BU75" s="329">
        <f t="shared" si="56"/>
        <v>0</v>
      </c>
      <c r="BV75" s="329">
        <f t="shared" si="57"/>
        <v>0</v>
      </c>
      <c r="BW75" s="329">
        <f t="shared" si="58"/>
        <v>0</v>
      </c>
      <c r="BX75" s="329">
        <f t="shared" si="59"/>
        <v>0</v>
      </c>
      <c r="BY75" s="329">
        <f t="shared" si="60"/>
        <v>0</v>
      </c>
      <c r="BZ75" s="329">
        <f t="shared" si="61"/>
        <v>0</v>
      </c>
      <c r="CA75" s="329">
        <f t="shared" si="62"/>
        <v>0</v>
      </c>
      <c r="CB75" s="329">
        <f t="shared" si="63"/>
        <v>0</v>
      </c>
      <c r="CC75" s="329">
        <f t="shared" si="64"/>
        <v>0</v>
      </c>
      <c r="CD75" s="329">
        <f t="shared" si="65"/>
        <v>0</v>
      </c>
      <c r="CE75" s="329">
        <f t="shared" si="66"/>
        <v>0</v>
      </c>
      <c r="CF75" s="329">
        <f t="shared" si="67"/>
        <v>0</v>
      </c>
      <c r="CG75" s="329">
        <f t="shared" si="68"/>
        <v>0</v>
      </c>
      <c r="CH75" s="329">
        <f t="shared" si="69"/>
        <v>0</v>
      </c>
      <c r="CI75" s="329">
        <f t="shared" si="70"/>
        <v>0</v>
      </c>
      <c r="CJ75" s="329">
        <f t="shared" si="71"/>
        <v>0</v>
      </c>
      <c r="CK75" s="329">
        <f t="shared" si="72"/>
        <v>0</v>
      </c>
      <c r="CL75" s="329">
        <f t="shared" si="73"/>
        <v>0</v>
      </c>
      <c r="CM75" s="329">
        <f t="shared" si="74"/>
        <v>0</v>
      </c>
      <c r="CN75" s="329">
        <f t="shared" si="75"/>
        <v>0</v>
      </c>
      <c r="CO75" s="329">
        <f t="shared" si="76"/>
        <v>0</v>
      </c>
      <c r="CP75" s="329" t="str">
        <f t="shared" si="77"/>
        <v/>
      </c>
      <c r="CQ75" s="329" t="str">
        <f t="shared" si="78"/>
        <v/>
      </c>
      <c r="CR75" s="329" t="str">
        <f t="shared" si="79"/>
        <v/>
      </c>
      <c r="CS75" s="329" t="str">
        <f t="shared" si="80"/>
        <v/>
      </c>
      <c r="CT75" s="329" t="str">
        <f t="shared" si="81"/>
        <v/>
      </c>
      <c r="CU75" s="329" t="str">
        <f t="shared" si="82"/>
        <v/>
      </c>
      <c r="CV75" s="329" t="str">
        <f t="shared" si="83"/>
        <v/>
      </c>
      <c r="CW75" s="329" t="str">
        <f t="shared" si="84"/>
        <v/>
      </c>
      <c r="CX75" s="329" t="str">
        <f t="shared" si="85"/>
        <v/>
      </c>
      <c r="CY75" s="329" t="str">
        <f t="shared" si="86"/>
        <v/>
      </c>
      <c r="CZ75" s="329" t="str">
        <f t="shared" si="87"/>
        <v/>
      </c>
      <c r="DA75" s="329" t="str">
        <f t="shared" si="88"/>
        <v/>
      </c>
      <c r="DB75" s="329" t="str">
        <f t="shared" si="89"/>
        <v/>
      </c>
      <c r="DC75" s="329" t="str">
        <f t="shared" si="90"/>
        <v/>
      </c>
      <c r="DD75" s="329" t="str">
        <f t="shared" si="91"/>
        <v/>
      </c>
      <c r="DE75" s="329" t="str">
        <f t="shared" si="92"/>
        <v/>
      </c>
      <c r="DF75" s="329" t="str">
        <f t="shared" si="93"/>
        <v/>
      </c>
      <c r="DG75" s="329" t="str">
        <f t="shared" si="94"/>
        <v/>
      </c>
      <c r="DH75" s="329" t="str">
        <f t="shared" si="95"/>
        <v/>
      </c>
      <c r="DI75" s="329" t="str">
        <f t="shared" si="96"/>
        <v/>
      </c>
      <c r="DJ75" s="329" t="str">
        <f t="shared" si="97"/>
        <v/>
      </c>
      <c r="DK75" s="329" t="str">
        <f t="shared" si="98"/>
        <v/>
      </c>
      <c r="DL75" s="329" t="str">
        <f t="shared" si="99"/>
        <v/>
      </c>
      <c r="DM75" s="329" t="str">
        <f t="shared" si="100"/>
        <v/>
      </c>
    </row>
    <row r="76" spans="2:117" s="19" customFormat="1" ht="21" hidden="1" customHeight="1" thickBot="1">
      <c r="B76" s="1036" t="str">
        <f t="shared" si="5"/>
        <v/>
      </c>
      <c r="C76" s="2388"/>
      <c r="D76" s="2388"/>
      <c r="E76" s="2388"/>
      <c r="F76" s="2247"/>
      <c r="G76" s="2249"/>
      <c r="H76" s="328"/>
      <c r="I76" s="328"/>
      <c r="J76" s="2399"/>
      <c r="K76" s="2399"/>
      <c r="O76" s="944"/>
      <c r="P76" s="939"/>
      <c r="Q76" s="939"/>
      <c r="R76" s="939"/>
      <c r="S76" s="947"/>
      <c r="U76" s="899">
        <f t="shared" si="101"/>
        <v>0</v>
      </c>
      <c r="V76" s="2">
        <f t="shared" si="6"/>
        <v>0</v>
      </c>
      <c r="W76" s="2">
        <f t="shared" si="7"/>
        <v>0</v>
      </c>
      <c r="X76" s="2">
        <f t="shared" si="8"/>
        <v>0</v>
      </c>
      <c r="Y76" s="2">
        <f t="shared" si="9"/>
        <v>0</v>
      </c>
      <c r="Z76" s="2">
        <f t="shared" si="10"/>
        <v>0</v>
      </c>
      <c r="AA76" s="329"/>
      <c r="AB76" s="329">
        <f t="shared" si="11"/>
        <v>0</v>
      </c>
      <c r="AC76" s="329">
        <f t="shared" si="12"/>
        <v>0</v>
      </c>
      <c r="AD76" s="329">
        <f t="shared" si="13"/>
        <v>0</v>
      </c>
      <c r="AE76" s="329">
        <f t="shared" si="14"/>
        <v>0</v>
      </c>
      <c r="AF76" s="329">
        <f t="shared" si="15"/>
        <v>0</v>
      </c>
      <c r="AG76" s="329">
        <f t="shared" si="16"/>
        <v>0</v>
      </c>
      <c r="AH76" s="329">
        <f t="shared" si="17"/>
        <v>0</v>
      </c>
      <c r="AI76" s="329">
        <f t="shared" si="18"/>
        <v>0</v>
      </c>
      <c r="AJ76" s="329">
        <f t="shared" si="19"/>
        <v>0</v>
      </c>
      <c r="AK76" s="329">
        <f t="shared" si="20"/>
        <v>0</v>
      </c>
      <c r="AL76" s="329">
        <f t="shared" si="21"/>
        <v>0</v>
      </c>
      <c r="AM76" s="329">
        <f t="shared" si="22"/>
        <v>0</v>
      </c>
      <c r="AN76" s="329">
        <f t="shared" si="23"/>
        <v>0</v>
      </c>
      <c r="AO76" s="329">
        <f t="shared" si="24"/>
        <v>0</v>
      </c>
      <c r="AP76" s="329">
        <f t="shared" si="25"/>
        <v>0</v>
      </c>
      <c r="AQ76" s="329">
        <f t="shared" si="26"/>
        <v>0</v>
      </c>
      <c r="AR76" s="329">
        <f t="shared" si="27"/>
        <v>0</v>
      </c>
      <c r="AS76" s="329">
        <f t="shared" si="28"/>
        <v>0</v>
      </c>
      <c r="AT76" s="329">
        <f t="shared" si="29"/>
        <v>0</v>
      </c>
      <c r="AU76" s="329">
        <f t="shared" si="30"/>
        <v>0</v>
      </c>
      <c r="AV76" s="329">
        <f t="shared" si="31"/>
        <v>0</v>
      </c>
      <c r="AW76" s="329">
        <f t="shared" si="32"/>
        <v>0</v>
      </c>
      <c r="AX76" s="329">
        <f t="shared" si="33"/>
        <v>0</v>
      </c>
      <c r="AY76" s="329">
        <f t="shared" si="34"/>
        <v>0</v>
      </c>
      <c r="AZ76" s="329">
        <f t="shared" si="35"/>
        <v>0</v>
      </c>
      <c r="BA76" s="329">
        <f t="shared" si="36"/>
        <v>0</v>
      </c>
      <c r="BB76" s="329">
        <f t="shared" si="37"/>
        <v>0</v>
      </c>
      <c r="BC76" s="329">
        <f t="shared" si="38"/>
        <v>0</v>
      </c>
      <c r="BD76" s="329">
        <f t="shared" si="39"/>
        <v>0</v>
      </c>
      <c r="BE76" s="329">
        <f t="shared" si="40"/>
        <v>0</v>
      </c>
      <c r="BF76" s="329">
        <f t="shared" si="41"/>
        <v>0</v>
      </c>
      <c r="BG76" s="329">
        <f t="shared" si="42"/>
        <v>0</v>
      </c>
      <c r="BH76" s="329">
        <f t="shared" si="43"/>
        <v>0</v>
      </c>
      <c r="BI76" s="329">
        <f t="shared" si="44"/>
        <v>0</v>
      </c>
      <c r="BJ76" s="329">
        <f t="shared" si="45"/>
        <v>0</v>
      </c>
      <c r="BK76" s="329">
        <f t="shared" si="46"/>
        <v>0</v>
      </c>
      <c r="BL76" s="329">
        <f t="shared" si="47"/>
        <v>0</v>
      </c>
      <c r="BM76" s="329">
        <f t="shared" si="48"/>
        <v>0</v>
      </c>
      <c r="BN76" s="329">
        <f t="shared" si="49"/>
        <v>0</v>
      </c>
      <c r="BO76" s="329">
        <f t="shared" si="50"/>
        <v>0</v>
      </c>
      <c r="BP76" s="329">
        <f t="shared" si="51"/>
        <v>0</v>
      </c>
      <c r="BQ76" s="329">
        <f t="shared" si="52"/>
        <v>0</v>
      </c>
      <c r="BR76" s="329">
        <f t="shared" si="53"/>
        <v>0</v>
      </c>
      <c r="BS76" s="329">
        <f t="shared" si="54"/>
        <v>0</v>
      </c>
      <c r="BT76" s="329">
        <f t="shared" si="55"/>
        <v>0</v>
      </c>
      <c r="BU76" s="329">
        <f t="shared" si="56"/>
        <v>0</v>
      </c>
      <c r="BV76" s="329">
        <f t="shared" si="57"/>
        <v>0</v>
      </c>
      <c r="BW76" s="329">
        <f t="shared" si="58"/>
        <v>0</v>
      </c>
      <c r="BX76" s="329">
        <f t="shared" si="59"/>
        <v>0</v>
      </c>
      <c r="BY76" s="329">
        <f t="shared" si="60"/>
        <v>0</v>
      </c>
      <c r="BZ76" s="329">
        <f t="shared" si="61"/>
        <v>0</v>
      </c>
      <c r="CA76" s="329">
        <f t="shared" si="62"/>
        <v>0</v>
      </c>
      <c r="CB76" s="329">
        <f t="shared" si="63"/>
        <v>0</v>
      </c>
      <c r="CC76" s="329">
        <f t="shared" si="64"/>
        <v>0</v>
      </c>
      <c r="CD76" s="329">
        <f t="shared" si="65"/>
        <v>0</v>
      </c>
      <c r="CE76" s="329">
        <f t="shared" si="66"/>
        <v>0</v>
      </c>
      <c r="CF76" s="329">
        <f t="shared" si="67"/>
        <v>0</v>
      </c>
      <c r="CG76" s="329">
        <f t="shared" si="68"/>
        <v>0</v>
      </c>
      <c r="CH76" s="329">
        <f t="shared" si="69"/>
        <v>0</v>
      </c>
      <c r="CI76" s="329">
        <f t="shared" si="70"/>
        <v>0</v>
      </c>
      <c r="CJ76" s="329">
        <f t="shared" si="71"/>
        <v>0</v>
      </c>
      <c r="CK76" s="329">
        <f t="shared" si="72"/>
        <v>0</v>
      </c>
      <c r="CL76" s="329">
        <f t="shared" si="73"/>
        <v>0</v>
      </c>
      <c r="CM76" s="329">
        <f t="shared" si="74"/>
        <v>0</v>
      </c>
      <c r="CN76" s="329">
        <f t="shared" si="75"/>
        <v>0</v>
      </c>
      <c r="CO76" s="329">
        <f t="shared" si="76"/>
        <v>0</v>
      </c>
      <c r="CP76" s="329" t="str">
        <f t="shared" si="77"/>
        <v/>
      </c>
      <c r="CQ76" s="329" t="str">
        <f t="shared" si="78"/>
        <v/>
      </c>
      <c r="CR76" s="329" t="str">
        <f t="shared" si="79"/>
        <v/>
      </c>
      <c r="CS76" s="329" t="str">
        <f t="shared" si="80"/>
        <v/>
      </c>
      <c r="CT76" s="329" t="str">
        <f t="shared" si="81"/>
        <v/>
      </c>
      <c r="CU76" s="329" t="str">
        <f t="shared" si="82"/>
        <v/>
      </c>
      <c r="CV76" s="329" t="str">
        <f t="shared" si="83"/>
        <v/>
      </c>
      <c r="CW76" s="329" t="str">
        <f t="shared" si="84"/>
        <v/>
      </c>
      <c r="CX76" s="329" t="str">
        <f t="shared" si="85"/>
        <v/>
      </c>
      <c r="CY76" s="329" t="str">
        <f t="shared" si="86"/>
        <v/>
      </c>
      <c r="CZ76" s="329" t="str">
        <f t="shared" si="87"/>
        <v/>
      </c>
      <c r="DA76" s="329" t="str">
        <f t="shared" si="88"/>
        <v/>
      </c>
      <c r="DB76" s="329" t="str">
        <f t="shared" si="89"/>
        <v/>
      </c>
      <c r="DC76" s="329" t="str">
        <f t="shared" si="90"/>
        <v/>
      </c>
      <c r="DD76" s="329" t="str">
        <f t="shared" si="91"/>
        <v/>
      </c>
      <c r="DE76" s="329" t="str">
        <f t="shared" si="92"/>
        <v/>
      </c>
      <c r="DF76" s="329" t="str">
        <f t="shared" si="93"/>
        <v/>
      </c>
      <c r="DG76" s="329" t="str">
        <f t="shared" si="94"/>
        <v/>
      </c>
      <c r="DH76" s="329" t="str">
        <f t="shared" si="95"/>
        <v/>
      </c>
      <c r="DI76" s="329" t="str">
        <f t="shared" si="96"/>
        <v/>
      </c>
      <c r="DJ76" s="329" t="str">
        <f t="shared" si="97"/>
        <v/>
      </c>
      <c r="DK76" s="329" t="str">
        <f t="shared" si="98"/>
        <v/>
      </c>
      <c r="DL76" s="329" t="str">
        <f t="shared" si="99"/>
        <v/>
      </c>
      <c r="DM76" s="329" t="str">
        <f t="shared" si="100"/>
        <v/>
      </c>
    </row>
    <row r="77" spans="2:117" s="19" customFormat="1" ht="21" hidden="1" customHeight="1" thickBot="1">
      <c r="B77" s="1036" t="str">
        <f t="shared" si="5"/>
        <v/>
      </c>
      <c r="C77" s="2388"/>
      <c r="D77" s="2388"/>
      <c r="E77" s="2388"/>
      <c r="F77" s="2247"/>
      <c r="G77" s="2249"/>
      <c r="H77" s="328"/>
      <c r="I77" s="328"/>
      <c r="J77" s="2399"/>
      <c r="K77" s="2399"/>
      <c r="O77" s="944"/>
      <c r="P77" s="939"/>
      <c r="Q77" s="939"/>
      <c r="R77" s="939"/>
      <c r="S77" s="947"/>
      <c r="U77" s="899">
        <f t="shared" si="101"/>
        <v>0</v>
      </c>
      <c r="V77" s="2">
        <f t="shared" si="6"/>
        <v>0</v>
      </c>
      <c r="W77" s="2">
        <f t="shared" si="7"/>
        <v>0</v>
      </c>
      <c r="X77" s="2">
        <f t="shared" si="8"/>
        <v>0</v>
      </c>
      <c r="Y77" s="2">
        <f t="shared" si="9"/>
        <v>0</v>
      </c>
      <c r="Z77" s="2">
        <f t="shared" si="10"/>
        <v>0</v>
      </c>
      <c r="AA77" s="329"/>
      <c r="AB77" s="329">
        <f t="shared" si="11"/>
        <v>0</v>
      </c>
      <c r="AC77" s="329">
        <f t="shared" si="12"/>
        <v>0</v>
      </c>
      <c r="AD77" s="329">
        <f t="shared" si="13"/>
        <v>0</v>
      </c>
      <c r="AE77" s="329">
        <f t="shared" si="14"/>
        <v>0</v>
      </c>
      <c r="AF77" s="329">
        <f t="shared" si="15"/>
        <v>0</v>
      </c>
      <c r="AG77" s="329">
        <f t="shared" si="16"/>
        <v>0</v>
      </c>
      <c r="AH77" s="329">
        <f t="shared" si="17"/>
        <v>0</v>
      </c>
      <c r="AI77" s="329">
        <f t="shared" si="18"/>
        <v>0</v>
      </c>
      <c r="AJ77" s="329">
        <f t="shared" si="19"/>
        <v>0</v>
      </c>
      <c r="AK77" s="329">
        <f t="shared" si="20"/>
        <v>0</v>
      </c>
      <c r="AL77" s="329">
        <f t="shared" si="21"/>
        <v>0</v>
      </c>
      <c r="AM77" s="329">
        <f t="shared" si="22"/>
        <v>0</v>
      </c>
      <c r="AN77" s="329">
        <f t="shared" si="23"/>
        <v>0</v>
      </c>
      <c r="AO77" s="329">
        <f t="shared" si="24"/>
        <v>0</v>
      </c>
      <c r="AP77" s="329">
        <f t="shared" si="25"/>
        <v>0</v>
      </c>
      <c r="AQ77" s="329">
        <f t="shared" si="26"/>
        <v>0</v>
      </c>
      <c r="AR77" s="329">
        <f t="shared" si="27"/>
        <v>0</v>
      </c>
      <c r="AS77" s="329">
        <f t="shared" si="28"/>
        <v>0</v>
      </c>
      <c r="AT77" s="329">
        <f t="shared" si="29"/>
        <v>0</v>
      </c>
      <c r="AU77" s="329">
        <f t="shared" si="30"/>
        <v>0</v>
      </c>
      <c r="AV77" s="329">
        <f t="shared" si="31"/>
        <v>0</v>
      </c>
      <c r="AW77" s="329">
        <f t="shared" si="32"/>
        <v>0</v>
      </c>
      <c r="AX77" s="329">
        <f t="shared" si="33"/>
        <v>0</v>
      </c>
      <c r="AY77" s="329">
        <f t="shared" si="34"/>
        <v>0</v>
      </c>
      <c r="AZ77" s="329">
        <f t="shared" si="35"/>
        <v>0</v>
      </c>
      <c r="BA77" s="329">
        <f t="shared" si="36"/>
        <v>0</v>
      </c>
      <c r="BB77" s="329">
        <f t="shared" si="37"/>
        <v>0</v>
      </c>
      <c r="BC77" s="329">
        <f t="shared" si="38"/>
        <v>0</v>
      </c>
      <c r="BD77" s="329">
        <f t="shared" si="39"/>
        <v>0</v>
      </c>
      <c r="BE77" s="329">
        <f t="shared" si="40"/>
        <v>0</v>
      </c>
      <c r="BF77" s="329">
        <f t="shared" si="41"/>
        <v>0</v>
      </c>
      <c r="BG77" s="329">
        <f t="shared" si="42"/>
        <v>0</v>
      </c>
      <c r="BH77" s="329">
        <f t="shared" si="43"/>
        <v>0</v>
      </c>
      <c r="BI77" s="329">
        <f t="shared" si="44"/>
        <v>0</v>
      </c>
      <c r="BJ77" s="329">
        <f t="shared" si="45"/>
        <v>0</v>
      </c>
      <c r="BK77" s="329">
        <f t="shared" si="46"/>
        <v>0</v>
      </c>
      <c r="BL77" s="329">
        <f t="shared" si="47"/>
        <v>0</v>
      </c>
      <c r="BM77" s="329">
        <f t="shared" si="48"/>
        <v>0</v>
      </c>
      <c r="BN77" s="329">
        <f t="shared" si="49"/>
        <v>0</v>
      </c>
      <c r="BO77" s="329">
        <f t="shared" si="50"/>
        <v>0</v>
      </c>
      <c r="BP77" s="329">
        <f t="shared" si="51"/>
        <v>0</v>
      </c>
      <c r="BQ77" s="329">
        <f t="shared" si="52"/>
        <v>0</v>
      </c>
      <c r="BR77" s="329">
        <f t="shared" si="53"/>
        <v>0</v>
      </c>
      <c r="BS77" s="329">
        <f t="shared" si="54"/>
        <v>0</v>
      </c>
      <c r="BT77" s="329">
        <f t="shared" si="55"/>
        <v>0</v>
      </c>
      <c r="BU77" s="329">
        <f t="shared" si="56"/>
        <v>0</v>
      </c>
      <c r="BV77" s="329">
        <f t="shared" si="57"/>
        <v>0</v>
      </c>
      <c r="BW77" s="329">
        <f t="shared" si="58"/>
        <v>0</v>
      </c>
      <c r="BX77" s="329">
        <f t="shared" si="59"/>
        <v>0</v>
      </c>
      <c r="BY77" s="329">
        <f t="shared" si="60"/>
        <v>0</v>
      </c>
      <c r="BZ77" s="329">
        <f t="shared" si="61"/>
        <v>0</v>
      </c>
      <c r="CA77" s="329">
        <f t="shared" si="62"/>
        <v>0</v>
      </c>
      <c r="CB77" s="329">
        <f t="shared" si="63"/>
        <v>0</v>
      </c>
      <c r="CC77" s="329">
        <f t="shared" si="64"/>
        <v>0</v>
      </c>
      <c r="CD77" s="329">
        <f t="shared" si="65"/>
        <v>0</v>
      </c>
      <c r="CE77" s="329">
        <f t="shared" si="66"/>
        <v>0</v>
      </c>
      <c r="CF77" s="329">
        <f t="shared" si="67"/>
        <v>0</v>
      </c>
      <c r="CG77" s="329">
        <f t="shared" si="68"/>
        <v>0</v>
      </c>
      <c r="CH77" s="329">
        <f t="shared" si="69"/>
        <v>0</v>
      </c>
      <c r="CI77" s="329">
        <f t="shared" si="70"/>
        <v>0</v>
      </c>
      <c r="CJ77" s="329">
        <f t="shared" si="71"/>
        <v>0</v>
      </c>
      <c r="CK77" s="329">
        <f t="shared" si="72"/>
        <v>0</v>
      </c>
      <c r="CL77" s="329">
        <f t="shared" si="73"/>
        <v>0</v>
      </c>
      <c r="CM77" s="329">
        <f t="shared" si="74"/>
        <v>0</v>
      </c>
      <c r="CN77" s="329">
        <f t="shared" si="75"/>
        <v>0</v>
      </c>
      <c r="CO77" s="329">
        <f t="shared" si="76"/>
        <v>0</v>
      </c>
      <c r="CP77" s="329" t="str">
        <f t="shared" si="77"/>
        <v/>
      </c>
      <c r="CQ77" s="329" t="str">
        <f t="shared" si="78"/>
        <v/>
      </c>
      <c r="CR77" s="329" t="str">
        <f t="shared" si="79"/>
        <v/>
      </c>
      <c r="CS77" s="329" t="str">
        <f t="shared" si="80"/>
        <v/>
      </c>
      <c r="CT77" s="329" t="str">
        <f t="shared" si="81"/>
        <v/>
      </c>
      <c r="CU77" s="329" t="str">
        <f t="shared" si="82"/>
        <v/>
      </c>
      <c r="CV77" s="329" t="str">
        <f t="shared" si="83"/>
        <v/>
      </c>
      <c r="CW77" s="329" t="str">
        <f t="shared" si="84"/>
        <v/>
      </c>
      <c r="CX77" s="329" t="str">
        <f t="shared" si="85"/>
        <v/>
      </c>
      <c r="CY77" s="329" t="str">
        <f t="shared" si="86"/>
        <v/>
      </c>
      <c r="CZ77" s="329" t="str">
        <f t="shared" si="87"/>
        <v/>
      </c>
      <c r="DA77" s="329" t="str">
        <f t="shared" si="88"/>
        <v/>
      </c>
      <c r="DB77" s="329" t="str">
        <f t="shared" si="89"/>
        <v/>
      </c>
      <c r="DC77" s="329" t="str">
        <f t="shared" si="90"/>
        <v/>
      </c>
      <c r="DD77" s="329" t="str">
        <f t="shared" si="91"/>
        <v/>
      </c>
      <c r="DE77" s="329" t="str">
        <f t="shared" si="92"/>
        <v/>
      </c>
      <c r="DF77" s="329" t="str">
        <f t="shared" si="93"/>
        <v/>
      </c>
      <c r="DG77" s="329" t="str">
        <f t="shared" si="94"/>
        <v/>
      </c>
      <c r="DH77" s="329" t="str">
        <f t="shared" si="95"/>
        <v/>
      </c>
      <c r="DI77" s="329" t="str">
        <f t="shared" si="96"/>
        <v/>
      </c>
      <c r="DJ77" s="329" t="str">
        <f t="shared" si="97"/>
        <v/>
      </c>
      <c r="DK77" s="329" t="str">
        <f t="shared" si="98"/>
        <v/>
      </c>
      <c r="DL77" s="329" t="str">
        <f t="shared" si="99"/>
        <v/>
      </c>
      <c r="DM77" s="329" t="str">
        <f t="shared" si="100"/>
        <v/>
      </c>
    </row>
    <row r="78" spans="2:117" s="19" customFormat="1" ht="21" hidden="1" customHeight="1" thickBot="1">
      <c r="B78" s="1036" t="str">
        <f t="shared" si="5"/>
        <v/>
      </c>
      <c r="C78" s="2388"/>
      <c r="D78" s="2388"/>
      <c r="E78" s="2388"/>
      <c r="F78" s="2247"/>
      <c r="G78" s="2249"/>
      <c r="H78" s="328"/>
      <c r="I78" s="328"/>
      <c r="J78" s="2399"/>
      <c r="K78" s="2399"/>
      <c r="O78" s="944"/>
      <c r="P78" s="939"/>
      <c r="Q78" s="939"/>
      <c r="R78" s="939"/>
      <c r="S78" s="947"/>
      <c r="U78" s="899">
        <f t="shared" si="101"/>
        <v>0</v>
      </c>
      <c r="V78" s="2">
        <f t="shared" si="6"/>
        <v>0</v>
      </c>
      <c r="W78" s="2">
        <f t="shared" si="7"/>
        <v>0</v>
      </c>
      <c r="X78" s="2">
        <f t="shared" si="8"/>
        <v>0</v>
      </c>
      <c r="Y78" s="2">
        <f t="shared" si="9"/>
        <v>0</v>
      </c>
      <c r="Z78" s="2">
        <f t="shared" si="10"/>
        <v>0</v>
      </c>
      <c r="AA78" s="329"/>
      <c r="AB78" s="329">
        <f t="shared" si="11"/>
        <v>0</v>
      </c>
      <c r="AC78" s="329">
        <f t="shared" si="12"/>
        <v>0</v>
      </c>
      <c r="AD78" s="329">
        <f t="shared" si="13"/>
        <v>0</v>
      </c>
      <c r="AE78" s="329">
        <f t="shared" si="14"/>
        <v>0</v>
      </c>
      <c r="AF78" s="329">
        <f t="shared" si="15"/>
        <v>0</v>
      </c>
      <c r="AG78" s="329">
        <f t="shared" si="16"/>
        <v>0</v>
      </c>
      <c r="AH78" s="329">
        <f t="shared" si="17"/>
        <v>0</v>
      </c>
      <c r="AI78" s="329">
        <f t="shared" si="18"/>
        <v>0</v>
      </c>
      <c r="AJ78" s="329">
        <f t="shared" si="19"/>
        <v>0</v>
      </c>
      <c r="AK78" s="329">
        <f t="shared" si="20"/>
        <v>0</v>
      </c>
      <c r="AL78" s="329">
        <f t="shared" si="21"/>
        <v>0</v>
      </c>
      <c r="AM78" s="329">
        <f t="shared" si="22"/>
        <v>0</v>
      </c>
      <c r="AN78" s="329">
        <f t="shared" si="23"/>
        <v>0</v>
      </c>
      <c r="AO78" s="329">
        <f t="shared" si="24"/>
        <v>0</v>
      </c>
      <c r="AP78" s="329">
        <f t="shared" si="25"/>
        <v>0</v>
      </c>
      <c r="AQ78" s="329">
        <f t="shared" si="26"/>
        <v>0</v>
      </c>
      <c r="AR78" s="329">
        <f t="shared" si="27"/>
        <v>0</v>
      </c>
      <c r="AS78" s="329">
        <f t="shared" si="28"/>
        <v>0</v>
      </c>
      <c r="AT78" s="329">
        <f t="shared" si="29"/>
        <v>0</v>
      </c>
      <c r="AU78" s="329">
        <f t="shared" si="30"/>
        <v>0</v>
      </c>
      <c r="AV78" s="329">
        <f t="shared" si="31"/>
        <v>0</v>
      </c>
      <c r="AW78" s="329">
        <f t="shared" si="32"/>
        <v>0</v>
      </c>
      <c r="AX78" s="329">
        <f t="shared" si="33"/>
        <v>0</v>
      </c>
      <c r="AY78" s="329">
        <f t="shared" si="34"/>
        <v>0</v>
      </c>
      <c r="AZ78" s="329">
        <f t="shared" si="35"/>
        <v>0</v>
      </c>
      <c r="BA78" s="329">
        <f t="shared" si="36"/>
        <v>0</v>
      </c>
      <c r="BB78" s="329">
        <f t="shared" si="37"/>
        <v>0</v>
      </c>
      <c r="BC78" s="329">
        <f t="shared" si="38"/>
        <v>0</v>
      </c>
      <c r="BD78" s="329">
        <f t="shared" si="39"/>
        <v>0</v>
      </c>
      <c r="BE78" s="329">
        <f t="shared" si="40"/>
        <v>0</v>
      </c>
      <c r="BF78" s="329">
        <f t="shared" si="41"/>
        <v>0</v>
      </c>
      <c r="BG78" s="329">
        <f t="shared" si="42"/>
        <v>0</v>
      </c>
      <c r="BH78" s="329">
        <f t="shared" si="43"/>
        <v>0</v>
      </c>
      <c r="BI78" s="329">
        <f t="shared" si="44"/>
        <v>0</v>
      </c>
      <c r="BJ78" s="329">
        <f t="shared" si="45"/>
        <v>0</v>
      </c>
      <c r="BK78" s="329">
        <f t="shared" si="46"/>
        <v>0</v>
      </c>
      <c r="BL78" s="329">
        <f t="shared" si="47"/>
        <v>0</v>
      </c>
      <c r="BM78" s="329">
        <f t="shared" si="48"/>
        <v>0</v>
      </c>
      <c r="BN78" s="329">
        <f t="shared" si="49"/>
        <v>0</v>
      </c>
      <c r="BO78" s="329">
        <f t="shared" si="50"/>
        <v>0</v>
      </c>
      <c r="BP78" s="329">
        <f t="shared" si="51"/>
        <v>0</v>
      </c>
      <c r="BQ78" s="329">
        <f t="shared" si="52"/>
        <v>0</v>
      </c>
      <c r="BR78" s="329">
        <f t="shared" si="53"/>
        <v>0</v>
      </c>
      <c r="BS78" s="329">
        <f t="shared" si="54"/>
        <v>0</v>
      </c>
      <c r="BT78" s="329">
        <f t="shared" si="55"/>
        <v>0</v>
      </c>
      <c r="BU78" s="329">
        <f t="shared" si="56"/>
        <v>0</v>
      </c>
      <c r="BV78" s="329">
        <f t="shared" si="57"/>
        <v>0</v>
      </c>
      <c r="BW78" s="329">
        <f t="shared" si="58"/>
        <v>0</v>
      </c>
      <c r="BX78" s="329">
        <f t="shared" si="59"/>
        <v>0</v>
      </c>
      <c r="BY78" s="329">
        <f t="shared" si="60"/>
        <v>0</v>
      </c>
      <c r="BZ78" s="329">
        <f t="shared" si="61"/>
        <v>0</v>
      </c>
      <c r="CA78" s="329">
        <f t="shared" si="62"/>
        <v>0</v>
      </c>
      <c r="CB78" s="329">
        <f t="shared" si="63"/>
        <v>0</v>
      </c>
      <c r="CC78" s="329">
        <f t="shared" si="64"/>
        <v>0</v>
      </c>
      <c r="CD78" s="329">
        <f t="shared" si="65"/>
        <v>0</v>
      </c>
      <c r="CE78" s="329">
        <f t="shared" si="66"/>
        <v>0</v>
      </c>
      <c r="CF78" s="329">
        <f t="shared" si="67"/>
        <v>0</v>
      </c>
      <c r="CG78" s="329">
        <f t="shared" si="68"/>
        <v>0</v>
      </c>
      <c r="CH78" s="329">
        <f t="shared" si="69"/>
        <v>0</v>
      </c>
      <c r="CI78" s="329">
        <f t="shared" si="70"/>
        <v>0</v>
      </c>
      <c r="CJ78" s="329">
        <f t="shared" si="71"/>
        <v>0</v>
      </c>
      <c r="CK78" s="329">
        <f t="shared" si="72"/>
        <v>0</v>
      </c>
      <c r="CL78" s="329">
        <f t="shared" si="73"/>
        <v>0</v>
      </c>
      <c r="CM78" s="329">
        <f t="shared" si="74"/>
        <v>0</v>
      </c>
      <c r="CN78" s="329">
        <f t="shared" si="75"/>
        <v>0</v>
      </c>
      <c r="CO78" s="329">
        <f t="shared" si="76"/>
        <v>0</v>
      </c>
      <c r="CP78" s="329" t="str">
        <f t="shared" si="77"/>
        <v/>
      </c>
      <c r="CQ78" s="329" t="str">
        <f t="shared" si="78"/>
        <v/>
      </c>
      <c r="CR78" s="329" t="str">
        <f t="shared" si="79"/>
        <v/>
      </c>
      <c r="CS78" s="329" t="str">
        <f t="shared" si="80"/>
        <v/>
      </c>
      <c r="CT78" s="329" t="str">
        <f t="shared" si="81"/>
        <v/>
      </c>
      <c r="CU78" s="329" t="str">
        <f t="shared" si="82"/>
        <v/>
      </c>
      <c r="CV78" s="329" t="str">
        <f t="shared" si="83"/>
        <v/>
      </c>
      <c r="CW78" s="329" t="str">
        <f t="shared" si="84"/>
        <v/>
      </c>
      <c r="CX78" s="329" t="str">
        <f t="shared" si="85"/>
        <v/>
      </c>
      <c r="CY78" s="329" t="str">
        <f t="shared" si="86"/>
        <v/>
      </c>
      <c r="CZ78" s="329" t="str">
        <f t="shared" si="87"/>
        <v/>
      </c>
      <c r="DA78" s="329" t="str">
        <f t="shared" si="88"/>
        <v/>
      </c>
      <c r="DB78" s="329" t="str">
        <f t="shared" si="89"/>
        <v/>
      </c>
      <c r="DC78" s="329" t="str">
        <f t="shared" si="90"/>
        <v/>
      </c>
      <c r="DD78" s="329" t="str">
        <f t="shared" si="91"/>
        <v/>
      </c>
      <c r="DE78" s="329" t="str">
        <f t="shared" si="92"/>
        <v/>
      </c>
      <c r="DF78" s="329" t="str">
        <f t="shared" si="93"/>
        <v/>
      </c>
      <c r="DG78" s="329" t="str">
        <f t="shared" si="94"/>
        <v/>
      </c>
      <c r="DH78" s="329" t="str">
        <f t="shared" si="95"/>
        <v/>
      </c>
      <c r="DI78" s="329" t="str">
        <f t="shared" si="96"/>
        <v/>
      </c>
      <c r="DJ78" s="329" t="str">
        <f t="shared" si="97"/>
        <v/>
      </c>
      <c r="DK78" s="329" t="str">
        <f t="shared" si="98"/>
        <v/>
      </c>
      <c r="DL78" s="329" t="str">
        <f t="shared" si="99"/>
        <v/>
      </c>
      <c r="DM78" s="329" t="str">
        <f t="shared" si="100"/>
        <v/>
      </c>
    </row>
    <row r="79" spans="2:117" s="19" customFormat="1" ht="21" hidden="1" customHeight="1" thickBot="1">
      <c r="B79" s="1036" t="str">
        <f t="shared" si="5"/>
        <v/>
      </c>
      <c r="C79" s="2388"/>
      <c r="D79" s="2388"/>
      <c r="E79" s="2388"/>
      <c r="F79" s="2247"/>
      <c r="G79" s="2249"/>
      <c r="H79" s="328"/>
      <c r="I79" s="328"/>
      <c r="J79" s="2399"/>
      <c r="K79" s="2399"/>
      <c r="O79" s="944"/>
      <c r="P79" s="939"/>
      <c r="Q79" s="939"/>
      <c r="R79" s="939"/>
      <c r="S79" s="947"/>
      <c r="U79" s="899">
        <f t="shared" si="101"/>
        <v>0</v>
      </c>
      <c r="V79" s="2">
        <f t="shared" si="6"/>
        <v>0</v>
      </c>
      <c r="W79" s="2">
        <f t="shared" si="7"/>
        <v>0</v>
      </c>
      <c r="X79" s="2">
        <f t="shared" si="8"/>
        <v>0</v>
      </c>
      <c r="Y79" s="2">
        <f t="shared" si="9"/>
        <v>0</v>
      </c>
      <c r="Z79" s="2">
        <f t="shared" si="10"/>
        <v>0</v>
      </c>
      <c r="AA79" s="329"/>
      <c r="AB79" s="329">
        <f t="shared" si="11"/>
        <v>0</v>
      </c>
      <c r="AC79" s="329">
        <f t="shared" si="12"/>
        <v>0</v>
      </c>
      <c r="AD79" s="329">
        <f t="shared" si="13"/>
        <v>0</v>
      </c>
      <c r="AE79" s="329">
        <f t="shared" si="14"/>
        <v>0</v>
      </c>
      <c r="AF79" s="329">
        <f t="shared" si="15"/>
        <v>0</v>
      </c>
      <c r="AG79" s="329">
        <f t="shared" si="16"/>
        <v>0</v>
      </c>
      <c r="AH79" s="329">
        <f t="shared" si="17"/>
        <v>0</v>
      </c>
      <c r="AI79" s="329">
        <f t="shared" si="18"/>
        <v>0</v>
      </c>
      <c r="AJ79" s="329">
        <f t="shared" si="19"/>
        <v>0</v>
      </c>
      <c r="AK79" s="329">
        <f t="shared" si="20"/>
        <v>0</v>
      </c>
      <c r="AL79" s="329">
        <f t="shared" si="21"/>
        <v>0</v>
      </c>
      <c r="AM79" s="329">
        <f t="shared" si="22"/>
        <v>0</v>
      </c>
      <c r="AN79" s="329">
        <f t="shared" si="23"/>
        <v>0</v>
      </c>
      <c r="AO79" s="329">
        <f t="shared" si="24"/>
        <v>0</v>
      </c>
      <c r="AP79" s="329">
        <f t="shared" si="25"/>
        <v>0</v>
      </c>
      <c r="AQ79" s="329">
        <f t="shared" si="26"/>
        <v>0</v>
      </c>
      <c r="AR79" s="329">
        <f t="shared" si="27"/>
        <v>0</v>
      </c>
      <c r="AS79" s="329">
        <f t="shared" si="28"/>
        <v>0</v>
      </c>
      <c r="AT79" s="329">
        <f t="shared" si="29"/>
        <v>0</v>
      </c>
      <c r="AU79" s="329">
        <f t="shared" si="30"/>
        <v>0</v>
      </c>
      <c r="AV79" s="329">
        <f t="shared" si="31"/>
        <v>0</v>
      </c>
      <c r="AW79" s="329">
        <f t="shared" si="32"/>
        <v>0</v>
      </c>
      <c r="AX79" s="329">
        <f t="shared" si="33"/>
        <v>0</v>
      </c>
      <c r="AY79" s="329">
        <f t="shared" si="34"/>
        <v>0</v>
      </c>
      <c r="AZ79" s="329">
        <f t="shared" si="35"/>
        <v>0</v>
      </c>
      <c r="BA79" s="329">
        <f t="shared" si="36"/>
        <v>0</v>
      </c>
      <c r="BB79" s="329">
        <f t="shared" si="37"/>
        <v>0</v>
      </c>
      <c r="BC79" s="329">
        <f t="shared" si="38"/>
        <v>0</v>
      </c>
      <c r="BD79" s="329">
        <f t="shared" si="39"/>
        <v>0</v>
      </c>
      <c r="BE79" s="329">
        <f t="shared" si="40"/>
        <v>0</v>
      </c>
      <c r="BF79" s="329">
        <f t="shared" si="41"/>
        <v>0</v>
      </c>
      <c r="BG79" s="329">
        <f t="shared" si="42"/>
        <v>0</v>
      </c>
      <c r="BH79" s="329">
        <f t="shared" si="43"/>
        <v>0</v>
      </c>
      <c r="BI79" s="329">
        <f t="shared" si="44"/>
        <v>0</v>
      </c>
      <c r="BJ79" s="329">
        <f t="shared" si="45"/>
        <v>0</v>
      </c>
      <c r="BK79" s="329">
        <f t="shared" si="46"/>
        <v>0</v>
      </c>
      <c r="BL79" s="329">
        <f t="shared" si="47"/>
        <v>0</v>
      </c>
      <c r="BM79" s="329">
        <f t="shared" si="48"/>
        <v>0</v>
      </c>
      <c r="BN79" s="329">
        <f t="shared" si="49"/>
        <v>0</v>
      </c>
      <c r="BO79" s="329">
        <f t="shared" si="50"/>
        <v>0</v>
      </c>
      <c r="BP79" s="329">
        <f t="shared" si="51"/>
        <v>0</v>
      </c>
      <c r="BQ79" s="329">
        <f t="shared" si="52"/>
        <v>0</v>
      </c>
      <c r="BR79" s="329">
        <f t="shared" si="53"/>
        <v>0</v>
      </c>
      <c r="BS79" s="329">
        <f t="shared" si="54"/>
        <v>0</v>
      </c>
      <c r="BT79" s="329">
        <f t="shared" si="55"/>
        <v>0</v>
      </c>
      <c r="BU79" s="329">
        <f t="shared" si="56"/>
        <v>0</v>
      </c>
      <c r="BV79" s="329">
        <f t="shared" si="57"/>
        <v>0</v>
      </c>
      <c r="BW79" s="329">
        <f t="shared" si="58"/>
        <v>0</v>
      </c>
      <c r="BX79" s="329">
        <f t="shared" si="59"/>
        <v>0</v>
      </c>
      <c r="BY79" s="329">
        <f t="shared" si="60"/>
        <v>0</v>
      </c>
      <c r="BZ79" s="329">
        <f t="shared" si="61"/>
        <v>0</v>
      </c>
      <c r="CA79" s="329">
        <f t="shared" si="62"/>
        <v>0</v>
      </c>
      <c r="CB79" s="329">
        <f t="shared" si="63"/>
        <v>0</v>
      </c>
      <c r="CC79" s="329">
        <f t="shared" si="64"/>
        <v>0</v>
      </c>
      <c r="CD79" s="329">
        <f t="shared" si="65"/>
        <v>0</v>
      </c>
      <c r="CE79" s="329">
        <f t="shared" si="66"/>
        <v>0</v>
      </c>
      <c r="CF79" s="329">
        <f t="shared" si="67"/>
        <v>0</v>
      </c>
      <c r="CG79" s="329">
        <f t="shared" si="68"/>
        <v>0</v>
      </c>
      <c r="CH79" s="329">
        <f t="shared" si="69"/>
        <v>0</v>
      </c>
      <c r="CI79" s="329">
        <f t="shared" si="70"/>
        <v>0</v>
      </c>
      <c r="CJ79" s="329">
        <f t="shared" si="71"/>
        <v>0</v>
      </c>
      <c r="CK79" s="329">
        <f t="shared" si="72"/>
        <v>0</v>
      </c>
      <c r="CL79" s="329">
        <f t="shared" si="73"/>
        <v>0</v>
      </c>
      <c r="CM79" s="329">
        <f t="shared" si="74"/>
        <v>0</v>
      </c>
      <c r="CN79" s="329">
        <f t="shared" si="75"/>
        <v>0</v>
      </c>
      <c r="CO79" s="329">
        <f t="shared" si="76"/>
        <v>0</v>
      </c>
      <c r="CP79" s="329" t="str">
        <f t="shared" si="77"/>
        <v/>
      </c>
      <c r="CQ79" s="329" t="str">
        <f t="shared" si="78"/>
        <v/>
      </c>
      <c r="CR79" s="329" t="str">
        <f t="shared" si="79"/>
        <v/>
      </c>
      <c r="CS79" s="329" t="str">
        <f t="shared" si="80"/>
        <v/>
      </c>
      <c r="CT79" s="329" t="str">
        <f t="shared" si="81"/>
        <v/>
      </c>
      <c r="CU79" s="329" t="str">
        <f t="shared" si="82"/>
        <v/>
      </c>
      <c r="CV79" s="329" t="str">
        <f t="shared" si="83"/>
        <v/>
      </c>
      <c r="CW79" s="329" t="str">
        <f t="shared" si="84"/>
        <v/>
      </c>
      <c r="CX79" s="329" t="str">
        <f t="shared" si="85"/>
        <v/>
      </c>
      <c r="CY79" s="329" t="str">
        <f t="shared" si="86"/>
        <v/>
      </c>
      <c r="CZ79" s="329" t="str">
        <f t="shared" si="87"/>
        <v/>
      </c>
      <c r="DA79" s="329" t="str">
        <f t="shared" si="88"/>
        <v/>
      </c>
      <c r="DB79" s="329" t="str">
        <f t="shared" si="89"/>
        <v/>
      </c>
      <c r="DC79" s="329" t="str">
        <f t="shared" si="90"/>
        <v/>
      </c>
      <c r="DD79" s="329" t="str">
        <f t="shared" si="91"/>
        <v/>
      </c>
      <c r="DE79" s="329" t="str">
        <f t="shared" si="92"/>
        <v/>
      </c>
      <c r="DF79" s="329" t="str">
        <f t="shared" si="93"/>
        <v/>
      </c>
      <c r="DG79" s="329" t="str">
        <f t="shared" si="94"/>
        <v/>
      </c>
      <c r="DH79" s="329" t="str">
        <f t="shared" si="95"/>
        <v/>
      </c>
      <c r="DI79" s="329" t="str">
        <f t="shared" si="96"/>
        <v/>
      </c>
      <c r="DJ79" s="329" t="str">
        <f t="shared" si="97"/>
        <v/>
      </c>
      <c r="DK79" s="329" t="str">
        <f t="shared" si="98"/>
        <v/>
      </c>
      <c r="DL79" s="329" t="str">
        <f t="shared" si="99"/>
        <v/>
      </c>
      <c r="DM79" s="329" t="str">
        <f t="shared" si="100"/>
        <v/>
      </c>
    </row>
    <row r="80" spans="2:117" s="19" customFormat="1" ht="21" hidden="1" customHeight="1" thickBot="1">
      <c r="B80" s="1036" t="str">
        <f t="shared" si="5"/>
        <v/>
      </c>
      <c r="C80" s="2388"/>
      <c r="D80" s="2388"/>
      <c r="E80" s="2388"/>
      <c r="F80" s="2247"/>
      <c r="G80" s="2249"/>
      <c r="H80" s="328"/>
      <c r="I80" s="328"/>
      <c r="J80" s="2399"/>
      <c r="K80" s="2399"/>
      <c r="O80" s="944"/>
      <c r="P80" s="939"/>
      <c r="Q80" s="939"/>
      <c r="R80" s="939"/>
      <c r="S80" s="947"/>
      <c r="U80" s="899">
        <f t="shared" si="101"/>
        <v>0</v>
      </c>
      <c r="V80" s="2">
        <f t="shared" si="6"/>
        <v>0</v>
      </c>
      <c r="W80" s="2">
        <f t="shared" si="7"/>
        <v>0</v>
      </c>
      <c r="X80" s="2">
        <f t="shared" si="8"/>
        <v>0</v>
      </c>
      <c r="Y80" s="2">
        <f t="shared" si="9"/>
        <v>0</v>
      </c>
      <c r="Z80" s="2">
        <f t="shared" si="10"/>
        <v>0</v>
      </c>
      <c r="AA80" s="329"/>
      <c r="AB80" s="329">
        <f t="shared" si="11"/>
        <v>0</v>
      </c>
      <c r="AC80" s="329">
        <f t="shared" si="12"/>
        <v>0</v>
      </c>
      <c r="AD80" s="329">
        <f t="shared" si="13"/>
        <v>0</v>
      </c>
      <c r="AE80" s="329">
        <f t="shared" si="14"/>
        <v>0</v>
      </c>
      <c r="AF80" s="329">
        <f t="shared" si="15"/>
        <v>0</v>
      </c>
      <c r="AG80" s="329">
        <f t="shared" si="16"/>
        <v>0</v>
      </c>
      <c r="AH80" s="329">
        <f t="shared" si="17"/>
        <v>0</v>
      </c>
      <c r="AI80" s="329">
        <f t="shared" si="18"/>
        <v>0</v>
      </c>
      <c r="AJ80" s="329">
        <f t="shared" si="19"/>
        <v>0</v>
      </c>
      <c r="AK80" s="329">
        <f t="shared" si="20"/>
        <v>0</v>
      </c>
      <c r="AL80" s="329">
        <f t="shared" si="21"/>
        <v>0</v>
      </c>
      <c r="AM80" s="329">
        <f t="shared" si="22"/>
        <v>0</v>
      </c>
      <c r="AN80" s="329">
        <f t="shared" si="23"/>
        <v>0</v>
      </c>
      <c r="AO80" s="329">
        <f t="shared" si="24"/>
        <v>0</v>
      </c>
      <c r="AP80" s="329">
        <f t="shared" si="25"/>
        <v>0</v>
      </c>
      <c r="AQ80" s="329">
        <f t="shared" si="26"/>
        <v>0</v>
      </c>
      <c r="AR80" s="329">
        <f t="shared" si="27"/>
        <v>0</v>
      </c>
      <c r="AS80" s="329">
        <f t="shared" si="28"/>
        <v>0</v>
      </c>
      <c r="AT80" s="329">
        <f t="shared" si="29"/>
        <v>0</v>
      </c>
      <c r="AU80" s="329">
        <f t="shared" si="30"/>
        <v>0</v>
      </c>
      <c r="AV80" s="329">
        <f t="shared" si="31"/>
        <v>0</v>
      </c>
      <c r="AW80" s="329">
        <f t="shared" si="32"/>
        <v>0</v>
      </c>
      <c r="AX80" s="329">
        <f t="shared" si="33"/>
        <v>0</v>
      </c>
      <c r="AY80" s="329">
        <f t="shared" si="34"/>
        <v>0</v>
      </c>
      <c r="AZ80" s="329">
        <f t="shared" si="35"/>
        <v>0</v>
      </c>
      <c r="BA80" s="329">
        <f t="shared" si="36"/>
        <v>0</v>
      </c>
      <c r="BB80" s="329">
        <f t="shared" si="37"/>
        <v>0</v>
      </c>
      <c r="BC80" s="329">
        <f t="shared" si="38"/>
        <v>0</v>
      </c>
      <c r="BD80" s="329">
        <f t="shared" si="39"/>
        <v>0</v>
      </c>
      <c r="BE80" s="329">
        <f t="shared" si="40"/>
        <v>0</v>
      </c>
      <c r="BF80" s="329">
        <f t="shared" si="41"/>
        <v>0</v>
      </c>
      <c r="BG80" s="329">
        <f t="shared" si="42"/>
        <v>0</v>
      </c>
      <c r="BH80" s="329">
        <f t="shared" si="43"/>
        <v>0</v>
      </c>
      <c r="BI80" s="329">
        <f t="shared" si="44"/>
        <v>0</v>
      </c>
      <c r="BJ80" s="329">
        <f t="shared" si="45"/>
        <v>0</v>
      </c>
      <c r="BK80" s="329">
        <f t="shared" si="46"/>
        <v>0</v>
      </c>
      <c r="BL80" s="329">
        <f t="shared" si="47"/>
        <v>0</v>
      </c>
      <c r="BM80" s="329">
        <f t="shared" si="48"/>
        <v>0</v>
      </c>
      <c r="BN80" s="329">
        <f t="shared" si="49"/>
        <v>0</v>
      </c>
      <c r="BO80" s="329">
        <f t="shared" si="50"/>
        <v>0</v>
      </c>
      <c r="BP80" s="329">
        <f t="shared" si="51"/>
        <v>0</v>
      </c>
      <c r="BQ80" s="329">
        <f t="shared" si="52"/>
        <v>0</v>
      </c>
      <c r="BR80" s="329">
        <f t="shared" si="53"/>
        <v>0</v>
      </c>
      <c r="BS80" s="329">
        <f t="shared" si="54"/>
        <v>0</v>
      </c>
      <c r="BT80" s="329">
        <f t="shared" si="55"/>
        <v>0</v>
      </c>
      <c r="BU80" s="329">
        <f t="shared" si="56"/>
        <v>0</v>
      </c>
      <c r="BV80" s="329">
        <f t="shared" si="57"/>
        <v>0</v>
      </c>
      <c r="BW80" s="329">
        <f t="shared" si="58"/>
        <v>0</v>
      </c>
      <c r="BX80" s="329">
        <f t="shared" si="59"/>
        <v>0</v>
      </c>
      <c r="BY80" s="329">
        <f t="shared" si="60"/>
        <v>0</v>
      </c>
      <c r="BZ80" s="329">
        <f t="shared" si="61"/>
        <v>0</v>
      </c>
      <c r="CA80" s="329">
        <f t="shared" si="62"/>
        <v>0</v>
      </c>
      <c r="CB80" s="329">
        <f t="shared" si="63"/>
        <v>0</v>
      </c>
      <c r="CC80" s="329">
        <f t="shared" si="64"/>
        <v>0</v>
      </c>
      <c r="CD80" s="329">
        <f t="shared" si="65"/>
        <v>0</v>
      </c>
      <c r="CE80" s="329">
        <f t="shared" si="66"/>
        <v>0</v>
      </c>
      <c r="CF80" s="329">
        <f t="shared" si="67"/>
        <v>0</v>
      </c>
      <c r="CG80" s="329">
        <f t="shared" si="68"/>
        <v>0</v>
      </c>
      <c r="CH80" s="329">
        <f t="shared" si="69"/>
        <v>0</v>
      </c>
      <c r="CI80" s="329">
        <f t="shared" si="70"/>
        <v>0</v>
      </c>
      <c r="CJ80" s="329">
        <f t="shared" si="71"/>
        <v>0</v>
      </c>
      <c r="CK80" s="329">
        <f t="shared" si="72"/>
        <v>0</v>
      </c>
      <c r="CL80" s="329">
        <f t="shared" si="73"/>
        <v>0</v>
      </c>
      <c r="CM80" s="329">
        <f t="shared" si="74"/>
        <v>0</v>
      </c>
      <c r="CN80" s="329">
        <f t="shared" si="75"/>
        <v>0</v>
      </c>
      <c r="CO80" s="329">
        <f t="shared" si="76"/>
        <v>0</v>
      </c>
      <c r="CP80" s="329" t="str">
        <f t="shared" si="77"/>
        <v/>
      </c>
      <c r="CQ80" s="329" t="str">
        <f t="shared" si="78"/>
        <v/>
      </c>
      <c r="CR80" s="329" t="str">
        <f t="shared" si="79"/>
        <v/>
      </c>
      <c r="CS80" s="329" t="str">
        <f t="shared" si="80"/>
        <v/>
      </c>
      <c r="CT80" s="329" t="str">
        <f t="shared" si="81"/>
        <v/>
      </c>
      <c r="CU80" s="329" t="str">
        <f t="shared" si="82"/>
        <v/>
      </c>
      <c r="CV80" s="329" t="str">
        <f t="shared" si="83"/>
        <v/>
      </c>
      <c r="CW80" s="329" t="str">
        <f t="shared" si="84"/>
        <v/>
      </c>
      <c r="CX80" s="329" t="str">
        <f t="shared" si="85"/>
        <v/>
      </c>
      <c r="CY80" s="329" t="str">
        <f t="shared" si="86"/>
        <v/>
      </c>
      <c r="CZ80" s="329" t="str">
        <f t="shared" si="87"/>
        <v/>
      </c>
      <c r="DA80" s="329" t="str">
        <f t="shared" si="88"/>
        <v/>
      </c>
      <c r="DB80" s="329" t="str">
        <f t="shared" si="89"/>
        <v/>
      </c>
      <c r="DC80" s="329" t="str">
        <f t="shared" si="90"/>
        <v/>
      </c>
      <c r="DD80" s="329" t="str">
        <f t="shared" si="91"/>
        <v/>
      </c>
      <c r="DE80" s="329" t="str">
        <f t="shared" si="92"/>
        <v/>
      </c>
      <c r="DF80" s="329" t="str">
        <f t="shared" si="93"/>
        <v/>
      </c>
      <c r="DG80" s="329" t="str">
        <f t="shared" si="94"/>
        <v/>
      </c>
      <c r="DH80" s="329" t="str">
        <f t="shared" si="95"/>
        <v/>
      </c>
      <c r="DI80" s="329" t="str">
        <f t="shared" si="96"/>
        <v/>
      </c>
      <c r="DJ80" s="329" t="str">
        <f t="shared" si="97"/>
        <v/>
      </c>
      <c r="DK80" s="329" t="str">
        <f t="shared" si="98"/>
        <v/>
      </c>
      <c r="DL80" s="329" t="str">
        <f t="shared" si="99"/>
        <v/>
      </c>
      <c r="DM80" s="329" t="str">
        <f t="shared" si="100"/>
        <v/>
      </c>
    </row>
    <row r="81" spans="2:117" s="19" customFormat="1" ht="21" hidden="1" customHeight="1" thickBot="1">
      <c r="B81" s="1036" t="str">
        <f t="shared" si="5"/>
        <v/>
      </c>
      <c r="C81" s="2388"/>
      <c r="D81" s="2388"/>
      <c r="E81" s="2388"/>
      <c r="F81" s="2247"/>
      <c r="G81" s="2249"/>
      <c r="H81" s="328"/>
      <c r="I81" s="328"/>
      <c r="J81" s="2399"/>
      <c r="K81" s="2399"/>
      <c r="O81" s="944"/>
      <c r="P81" s="939"/>
      <c r="Q81" s="939"/>
      <c r="R81" s="939"/>
      <c r="S81" s="947"/>
      <c r="U81" s="899">
        <f t="shared" si="101"/>
        <v>0</v>
      </c>
      <c r="V81" s="2">
        <f t="shared" si="6"/>
        <v>0</v>
      </c>
      <c r="W81" s="2">
        <f t="shared" si="7"/>
        <v>0</v>
      </c>
      <c r="X81" s="2">
        <f t="shared" si="8"/>
        <v>0</v>
      </c>
      <c r="Y81" s="2">
        <f t="shared" si="9"/>
        <v>0</v>
      </c>
      <c r="Z81" s="2">
        <f t="shared" si="10"/>
        <v>0</v>
      </c>
      <c r="AA81" s="329"/>
      <c r="AB81" s="329">
        <f t="shared" si="11"/>
        <v>0</v>
      </c>
      <c r="AC81" s="329">
        <f t="shared" si="12"/>
        <v>0</v>
      </c>
      <c r="AD81" s="329">
        <f t="shared" si="13"/>
        <v>0</v>
      </c>
      <c r="AE81" s="329">
        <f t="shared" si="14"/>
        <v>0</v>
      </c>
      <c r="AF81" s="329">
        <f t="shared" si="15"/>
        <v>0</v>
      </c>
      <c r="AG81" s="329">
        <f t="shared" si="16"/>
        <v>0</v>
      </c>
      <c r="AH81" s="329">
        <f t="shared" si="17"/>
        <v>0</v>
      </c>
      <c r="AI81" s="329">
        <f t="shared" si="18"/>
        <v>0</v>
      </c>
      <c r="AJ81" s="329">
        <f t="shared" si="19"/>
        <v>0</v>
      </c>
      <c r="AK81" s="329">
        <f t="shared" si="20"/>
        <v>0</v>
      </c>
      <c r="AL81" s="329">
        <f t="shared" si="21"/>
        <v>0</v>
      </c>
      <c r="AM81" s="329">
        <f t="shared" si="22"/>
        <v>0</v>
      </c>
      <c r="AN81" s="329">
        <f t="shared" si="23"/>
        <v>0</v>
      </c>
      <c r="AO81" s="329">
        <f t="shared" si="24"/>
        <v>0</v>
      </c>
      <c r="AP81" s="329">
        <f t="shared" si="25"/>
        <v>0</v>
      </c>
      <c r="AQ81" s="329">
        <f t="shared" si="26"/>
        <v>0</v>
      </c>
      <c r="AR81" s="329">
        <f t="shared" si="27"/>
        <v>0</v>
      </c>
      <c r="AS81" s="329">
        <f t="shared" si="28"/>
        <v>0</v>
      </c>
      <c r="AT81" s="329">
        <f t="shared" si="29"/>
        <v>0</v>
      </c>
      <c r="AU81" s="329">
        <f t="shared" si="30"/>
        <v>0</v>
      </c>
      <c r="AV81" s="329">
        <f t="shared" si="31"/>
        <v>0</v>
      </c>
      <c r="AW81" s="329">
        <f t="shared" si="32"/>
        <v>0</v>
      </c>
      <c r="AX81" s="329">
        <f t="shared" si="33"/>
        <v>0</v>
      </c>
      <c r="AY81" s="329">
        <f t="shared" si="34"/>
        <v>0</v>
      </c>
      <c r="AZ81" s="329">
        <f t="shared" si="35"/>
        <v>0</v>
      </c>
      <c r="BA81" s="329">
        <f t="shared" si="36"/>
        <v>0</v>
      </c>
      <c r="BB81" s="329">
        <f t="shared" si="37"/>
        <v>0</v>
      </c>
      <c r="BC81" s="329">
        <f t="shared" si="38"/>
        <v>0</v>
      </c>
      <c r="BD81" s="329">
        <f t="shared" si="39"/>
        <v>0</v>
      </c>
      <c r="BE81" s="329">
        <f t="shared" si="40"/>
        <v>0</v>
      </c>
      <c r="BF81" s="329">
        <f t="shared" si="41"/>
        <v>0</v>
      </c>
      <c r="BG81" s="329">
        <f t="shared" si="42"/>
        <v>0</v>
      </c>
      <c r="BH81" s="329">
        <f t="shared" si="43"/>
        <v>0</v>
      </c>
      <c r="BI81" s="329">
        <f t="shared" si="44"/>
        <v>0</v>
      </c>
      <c r="BJ81" s="329">
        <f t="shared" si="45"/>
        <v>0</v>
      </c>
      <c r="BK81" s="329">
        <f t="shared" si="46"/>
        <v>0</v>
      </c>
      <c r="BL81" s="329">
        <f t="shared" si="47"/>
        <v>0</v>
      </c>
      <c r="BM81" s="329">
        <f t="shared" si="48"/>
        <v>0</v>
      </c>
      <c r="BN81" s="329">
        <f t="shared" si="49"/>
        <v>0</v>
      </c>
      <c r="BO81" s="329">
        <f t="shared" si="50"/>
        <v>0</v>
      </c>
      <c r="BP81" s="329">
        <f t="shared" si="51"/>
        <v>0</v>
      </c>
      <c r="BQ81" s="329">
        <f t="shared" si="52"/>
        <v>0</v>
      </c>
      <c r="BR81" s="329">
        <f t="shared" si="53"/>
        <v>0</v>
      </c>
      <c r="BS81" s="329">
        <f t="shared" si="54"/>
        <v>0</v>
      </c>
      <c r="BT81" s="329">
        <f t="shared" si="55"/>
        <v>0</v>
      </c>
      <c r="BU81" s="329">
        <f t="shared" si="56"/>
        <v>0</v>
      </c>
      <c r="BV81" s="329">
        <f t="shared" si="57"/>
        <v>0</v>
      </c>
      <c r="BW81" s="329">
        <f t="shared" si="58"/>
        <v>0</v>
      </c>
      <c r="BX81" s="329">
        <f t="shared" si="59"/>
        <v>0</v>
      </c>
      <c r="BY81" s="329">
        <f t="shared" si="60"/>
        <v>0</v>
      </c>
      <c r="BZ81" s="329">
        <f t="shared" si="61"/>
        <v>0</v>
      </c>
      <c r="CA81" s="329">
        <f t="shared" si="62"/>
        <v>0</v>
      </c>
      <c r="CB81" s="329">
        <f t="shared" si="63"/>
        <v>0</v>
      </c>
      <c r="CC81" s="329">
        <f t="shared" si="64"/>
        <v>0</v>
      </c>
      <c r="CD81" s="329">
        <f t="shared" si="65"/>
        <v>0</v>
      </c>
      <c r="CE81" s="329">
        <f t="shared" si="66"/>
        <v>0</v>
      </c>
      <c r="CF81" s="329">
        <f t="shared" si="67"/>
        <v>0</v>
      </c>
      <c r="CG81" s="329">
        <f t="shared" si="68"/>
        <v>0</v>
      </c>
      <c r="CH81" s="329">
        <f t="shared" si="69"/>
        <v>0</v>
      </c>
      <c r="CI81" s="329">
        <f t="shared" si="70"/>
        <v>0</v>
      </c>
      <c r="CJ81" s="329">
        <f t="shared" si="71"/>
        <v>0</v>
      </c>
      <c r="CK81" s="329">
        <f t="shared" si="72"/>
        <v>0</v>
      </c>
      <c r="CL81" s="329">
        <f t="shared" si="73"/>
        <v>0</v>
      </c>
      <c r="CM81" s="329">
        <f t="shared" si="74"/>
        <v>0</v>
      </c>
      <c r="CN81" s="329">
        <f t="shared" si="75"/>
        <v>0</v>
      </c>
      <c r="CO81" s="329">
        <f t="shared" si="76"/>
        <v>0</v>
      </c>
      <c r="CP81" s="329" t="str">
        <f t="shared" si="77"/>
        <v/>
      </c>
      <c r="CQ81" s="329" t="str">
        <f t="shared" si="78"/>
        <v/>
      </c>
      <c r="CR81" s="329" t="str">
        <f t="shared" si="79"/>
        <v/>
      </c>
      <c r="CS81" s="329" t="str">
        <f t="shared" si="80"/>
        <v/>
      </c>
      <c r="CT81" s="329" t="str">
        <f t="shared" si="81"/>
        <v/>
      </c>
      <c r="CU81" s="329" t="str">
        <f t="shared" si="82"/>
        <v/>
      </c>
      <c r="CV81" s="329" t="str">
        <f t="shared" si="83"/>
        <v/>
      </c>
      <c r="CW81" s="329" t="str">
        <f t="shared" si="84"/>
        <v/>
      </c>
      <c r="CX81" s="329" t="str">
        <f t="shared" si="85"/>
        <v/>
      </c>
      <c r="CY81" s="329" t="str">
        <f t="shared" si="86"/>
        <v/>
      </c>
      <c r="CZ81" s="329" t="str">
        <f t="shared" si="87"/>
        <v/>
      </c>
      <c r="DA81" s="329" t="str">
        <f t="shared" si="88"/>
        <v/>
      </c>
      <c r="DB81" s="329" t="str">
        <f t="shared" si="89"/>
        <v/>
      </c>
      <c r="DC81" s="329" t="str">
        <f t="shared" si="90"/>
        <v/>
      </c>
      <c r="DD81" s="329" t="str">
        <f t="shared" si="91"/>
        <v/>
      </c>
      <c r="DE81" s="329" t="str">
        <f t="shared" si="92"/>
        <v/>
      </c>
      <c r="DF81" s="329" t="str">
        <f t="shared" si="93"/>
        <v/>
      </c>
      <c r="DG81" s="329" t="str">
        <f t="shared" si="94"/>
        <v/>
      </c>
      <c r="DH81" s="329" t="str">
        <f t="shared" si="95"/>
        <v/>
      </c>
      <c r="DI81" s="329" t="str">
        <f t="shared" si="96"/>
        <v/>
      </c>
      <c r="DJ81" s="329" t="str">
        <f t="shared" si="97"/>
        <v/>
      </c>
      <c r="DK81" s="329" t="str">
        <f t="shared" si="98"/>
        <v/>
      </c>
      <c r="DL81" s="329" t="str">
        <f t="shared" si="99"/>
        <v/>
      </c>
      <c r="DM81" s="329" t="str">
        <f t="shared" si="100"/>
        <v/>
      </c>
    </row>
    <row r="82" spans="2:117" s="19" customFormat="1" ht="21" hidden="1" customHeight="1" thickBot="1">
      <c r="B82" s="1036" t="str">
        <f t="shared" si="5"/>
        <v/>
      </c>
      <c r="C82" s="2388"/>
      <c r="D82" s="2388"/>
      <c r="E82" s="2388"/>
      <c r="F82" s="2247"/>
      <c r="G82" s="2249"/>
      <c r="H82" s="328"/>
      <c r="I82" s="328"/>
      <c r="J82" s="2399"/>
      <c r="K82" s="2399"/>
      <c r="O82" s="944"/>
      <c r="P82" s="939"/>
      <c r="Q82" s="939"/>
      <c r="R82" s="939"/>
      <c r="S82" s="947"/>
      <c r="U82" s="899">
        <f t="shared" si="101"/>
        <v>0</v>
      </c>
      <c r="V82" s="2">
        <f t="shared" si="6"/>
        <v>0</v>
      </c>
      <c r="W82" s="2">
        <f t="shared" si="7"/>
        <v>0</v>
      </c>
      <c r="X82" s="2">
        <f t="shared" si="8"/>
        <v>0</v>
      </c>
      <c r="Y82" s="2">
        <f t="shared" si="9"/>
        <v>0</v>
      </c>
      <c r="Z82" s="2">
        <f t="shared" si="10"/>
        <v>0</v>
      </c>
      <c r="AA82" s="329"/>
      <c r="AB82" s="329">
        <f t="shared" si="11"/>
        <v>0</v>
      </c>
      <c r="AC82" s="329">
        <f t="shared" si="12"/>
        <v>0</v>
      </c>
      <c r="AD82" s="329">
        <f t="shared" si="13"/>
        <v>0</v>
      </c>
      <c r="AE82" s="329">
        <f t="shared" si="14"/>
        <v>0</v>
      </c>
      <c r="AF82" s="329">
        <f t="shared" si="15"/>
        <v>0</v>
      </c>
      <c r="AG82" s="329">
        <f t="shared" si="16"/>
        <v>0</v>
      </c>
      <c r="AH82" s="329">
        <f t="shared" si="17"/>
        <v>0</v>
      </c>
      <c r="AI82" s="329">
        <f t="shared" si="18"/>
        <v>0</v>
      </c>
      <c r="AJ82" s="329">
        <f t="shared" si="19"/>
        <v>0</v>
      </c>
      <c r="AK82" s="329">
        <f t="shared" si="20"/>
        <v>0</v>
      </c>
      <c r="AL82" s="329">
        <f t="shared" si="21"/>
        <v>0</v>
      </c>
      <c r="AM82" s="329">
        <f t="shared" si="22"/>
        <v>0</v>
      </c>
      <c r="AN82" s="329">
        <f t="shared" si="23"/>
        <v>0</v>
      </c>
      <c r="AO82" s="329">
        <f t="shared" si="24"/>
        <v>0</v>
      </c>
      <c r="AP82" s="329">
        <f t="shared" si="25"/>
        <v>0</v>
      </c>
      <c r="AQ82" s="329">
        <f t="shared" si="26"/>
        <v>0</v>
      </c>
      <c r="AR82" s="329">
        <f t="shared" si="27"/>
        <v>0</v>
      </c>
      <c r="AS82" s="329">
        <f t="shared" si="28"/>
        <v>0</v>
      </c>
      <c r="AT82" s="329">
        <f t="shared" si="29"/>
        <v>0</v>
      </c>
      <c r="AU82" s="329">
        <f t="shared" si="30"/>
        <v>0</v>
      </c>
      <c r="AV82" s="329">
        <f t="shared" si="31"/>
        <v>0</v>
      </c>
      <c r="AW82" s="329">
        <f t="shared" si="32"/>
        <v>0</v>
      </c>
      <c r="AX82" s="329">
        <f t="shared" si="33"/>
        <v>0</v>
      </c>
      <c r="AY82" s="329">
        <f t="shared" si="34"/>
        <v>0</v>
      </c>
      <c r="AZ82" s="329">
        <f t="shared" si="35"/>
        <v>0</v>
      </c>
      <c r="BA82" s="329">
        <f t="shared" si="36"/>
        <v>0</v>
      </c>
      <c r="BB82" s="329">
        <f t="shared" si="37"/>
        <v>0</v>
      </c>
      <c r="BC82" s="329">
        <f t="shared" si="38"/>
        <v>0</v>
      </c>
      <c r="BD82" s="329">
        <f t="shared" si="39"/>
        <v>0</v>
      </c>
      <c r="BE82" s="329">
        <f t="shared" si="40"/>
        <v>0</v>
      </c>
      <c r="BF82" s="329">
        <f t="shared" si="41"/>
        <v>0</v>
      </c>
      <c r="BG82" s="329">
        <f t="shared" si="42"/>
        <v>0</v>
      </c>
      <c r="BH82" s="329">
        <f t="shared" si="43"/>
        <v>0</v>
      </c>
      <c r="BI82" s="329">
        <f t="shared" si="44"/>
        <v>0</v>
      </c>
      <c r="BJ82" s="329">
        <f t="shared" si="45"/>
        <v>0</v>
      </c>
      <c r="BK82" s="329">
        <f t="shared" si="46"/>
        <v>0</v>
      </c>
      <c r="BL82" s="329">
        <f t="shared" si="47"/>
        <v>0</v>
      </c>
      <c r="BM82" s="329">
        <f t="shared" si="48"/>
        <v>0</v>
      </c>
      <c r="BN82" s="329">
        <f t="shared" si="49"/>
        <v>0</v>
      </c>
      <c r="BO82" s="329">
        <f t="shared" si="50"/>
        <v>0</v>
      </c>
      <c r="BP82" s="329">
        <f t="shared" si="51"/>
        <v>0</v>
      </c>
      <c r="BQ82" s="329">
        <f t="shared" si="52"/>
        <v>0</v>
      </c>
      <c r="BR82" s="329">
        <f t="shared" si="53"/>
        <v>0</v>
      </c>
      <c r="BS82" s="329">
        <f t="shared" si="54"/>
        <v>0</v>
      </c>
      <c r="BT82" s="329">
        <f t="shared" si="55"/>
        <v>0</v>
      </c>
      <c r="BU82" s="329">
        <f t="shared" si="56"/>
        <v>0</v>
      </c>
      <c r="BV82" s="329">
        <f t="shared" si="57"/>
        <v>0</v>
      </c>
      <c r="BW82" s="329">
        <f t="shared" si="58"/>
        <v>0</v>
      </c>
      <c r="BX82" s="329">
        <f t="shared" si="59"/>
        <v>0</v>
      </c>
      <c r="BY82" s="329">
        <f t="shared" si="60"/>
        <v>0</v>
      </c>
      <c r="BZ82" s="329">
        <f t="shared" si="61"/>
        <v>0</v>
      </c>
      <c r="CA82" s="329">
        <f t="shared" si="62"/>
        <v>0</v>
      </c>
      <c r="CB82" s="329">
        <f t="shared" si="63"/>
        <v>0</v>
      </c>
      <c r="CC82" s="329">
        <f t="shared" si="64"/>
        <v>0</v>
      </c>
      <c r="CD82" s="329">
        <f t="shared" si="65"/>
        <v>0</v>
      </c>
      <c r="CE82" s="329">
        <f t="shared" si="66"/>
        <v>0</v>
      </c>
      <c r="CF82" s="329">
        <f t="shared" si="67"/>
        <v>0</v>
      </c>
      <c r="CG82" s="329">
        <f t="shared" si="68"/>
        <v>0</v>
      </c>
      <c r="CH82" s="329">
        <f t="shared" si="69"/>
        <v>0</v>
      </c>
      <c r="CI82" s="329">
        <f t="shared" si="70"/>
        <v>0</v>
      </c>
      <c r="CJ82" s="329">
        <f t="shared" si="71"/>
        <v>0</v>
      </c>
      <c r="CK82" s="329">
        <f t="shared" si="72"/>
        <v>0</v>
      </c>
      <c r="CL82" s="329">
        <f t="shared" si="73"/>
        <v>0</v>
      </c>
      <c r="CM82" s="329">
        <f t="shared" si="74"/>
        <v>0</v>
      </c>
      <c r="CN82" s="329">
        <f t="shared" si="75"/>
        <v>0</v>
      </c>
      <c r="CO82" s="329">
        <f t="shared" si="76"/>
        <v>0</v>
      </c>
      <c r="CP82" s="329" t="str">
        <f t="shared" si="77"/>
        <v/>
      </c>
      <c r="CQ82" s="329" t="str">
        <f t="shared" si="78"/>
        <v/>
      </c>
      <c r="CR82" s="329" t="str">
        <f t="shared" si="79"/>
        <v/>
      </c>
      <c r="CS82" s="329" t="str">
        <f t="shared" si="80"/>
        <v/>
      </c>
      <c r="CT82" s="329" t="str">
        <f t="shared" si="81"/>
        <v/>
      </c>
      <c r="CU82" s="329" t="str">
        <f t="shared" si="82"/>
        <v/>
      </c>
      <c r="CV82" s="329" t="str">
        <f t="shared" si="83"/>
        <v/>
      </c>
      <c r="CW82" s="329" t="str">
        <f t="shared" si="84"/>
        <v/>
      </c>
      <c r="CX82" s="329" t="str">
        <f t="shared" si="85"/>
        <v/>
      </c>
      <c r="CY82" s="329" t="str">
        <f t="shared" si="86"/>
        <v/>
      </c>
      <c r="CZ82" s="329" t="str">
        <f t="shared" si="87"/>
        <v/>
      </c>
      <c r="DA82" s="329" t="str">
        <f t="shared" si="88"/>
        <v/>
      </c>
      <c r="DB82" s="329" t="str">
        <f t="shared" si="89"/>
        <v/>
      </c>
      <c r="DC82" s="329" t="str">
        <f t="shared" si="90"/>
        <v/>
      </c>
      <c r="DD82" s="329" t="str">
        <f t="shared" si="91"/>
        <v/>
      </c>
      <c r="DE82" s="329" t="str">
        <f t="shared" si="92"/>
        <v/>
      </c>
      <c r="DF82" s="329" t="str">
        <f t="shared" si="93"/>
        <v/>
      </c>
      <c r="DG82" s="329" t="str">
        <f t="shared" si="94"/>
        <v/>
      </c>
      <c r="DH82" s="329" t="str">
        <f t="shared" si="95"/>
        <v/>
      </c>
      <c r="DI82" s="329" t="str">
        <f t="shared" si="96"/>
        <v/>
      </c>
      <c r="DJ82" s="329" t="str">
        <f t="shared" si="97"/>
        <v/>
      </c>
      <c r="DK82" s="329" t="str">
        <f t="shared" si="98"/>
        <v/>
      </c>
      <c r="DL82" s="329" t="str">
        <f t="shared" si="99"/>
        <v/>
      </c>
      <c r="DM82" s="329" t="str">
        <f t="shared" si="100"/>
        <v/>
      </c>
    </row>
    <row r="83" spans="2:117" s="19" customFormat="1" ht="21" hidden="1" customHeight="1" thickBot="1">
      <c r="B83" s="1036" t="str">
        <f t="shared" si="5"/>
        <v/>
      </c>
      <c r="C83" s="2388"/>
      <c r="D83" s="2388"/>
      <c r="E83" s="2388"/>
      <c r="F83" s="2247"/>
      <c r="G83" s="2249"/>
      <c r="H83" s="328"/>
      <c r="I83" s="328"/>
      <c r="J83" s="2399"/>
      <c r="K83" s="2399"/>
      <c r="O83" s="944"/>
      <c r="P83" s="939"/>
      <c r="Q83" s="939"/>
      <c r="R83" s="939"/>
      <c r="S83" s="947"/>
      <c r="U83" s="899">
        <f t="shared" si="101"/>
        <v>0</v>
      </c>
      <c r="V83" s="2">
        <f t="shared" si="6"/>
        <v>0</v>
      </c>
      <c r="W83" s="2">
        <f t="shared" si="7"/>
        <v>0</v>
      </c>
      <c r="X83" s="2">
        <f t="shared" si="8"/>
        <v>0</v>
      </c>
      <c r="Y83" s="2">
        <f t="shared" si="9"/>
        <v>0</v>
      </c>
      <c r="Z83" s="2">
        <f t="shared" si="10"/>
        <v>0</v>
      </c>
      <c r="AA83" s="329"/>
      <c r="AB83" s="329">
        <f t="shared" si="11"/>
        <v>0</v>
      </c>
      <c r="AC83" s="329">
        <f t="shared" si="12"/>
        <v>0</v>
      </c>
      <c r="AD83" s="329">
        <f t="shared" si="13"/>
        <v>0</v>
      </c>
      <c r="AE83" s="329">
        <f t="shared" si="14"/>
        <v>0</v>
      </c>
      <c r="AF83" s="329">
        <f t="shared" si="15"/>
        <v>0</v>
      </c>
      <c r="AG83" s="329">
        <f t="shared" si="16"/>
        <v>0</v>
      </c>
      <c r="AH83" s="329">
        <f t="shared" si="17"/>
        <v>0</v>
      </c>
      <c r="AI83" s="329">
        <f t="shared" si="18"/>
        <v>0</v>
      </c>
      <c r="AJ83" s="329">
        <f t="shared" si="19"/>
        <v>0</v>
      </c>
      <c r="AK83" s="329">
        <f t="shared" si="20"/>
        <v>0</v>
      </c>
      <c r="AL83" s="329">
        <f t="shared" si="21"/>
        <v>0</v>
      </c>
      <c r="AM83" s="329">
        <f t="shared" si="22"/>
        <v>0</v>
      </c>
      <c r="AN83" s="329">
        <f t="shared" si="23"/>
        <v>0</v>
      </c>
      <c r="AO83" s="329">
        <f t="shared" si="24"/>
        <v>0</v>
      </c>
      <c r="AP83" s="329">
        <f t="shared" si="25"/>
        <v>0</v>
      </c>
      <c r="AQ83" s="329">
        <f t="shared" si="26"/>
        <v>0</v>
      </c>
      <c r="AR83" s="329">
        <f t="shared" si="27"/>
        <v>0</v>
      </c>
      <c r="AS83" s="329">
        <f t="shared" si="28"/>
        <v>0</v>
      </c>
      <c r="AT83" s="329">
        <f t="shared" si="29"/>
        <v>0</v>
      </c>
      <c r="AU83" s="329">
        <f t="shared" si="30"/>
        <v>0</v>
      </c>
      <c r="AV83" s="329">
        <f t="shared" si="31"/>
        <v>0</v>
      </c>
      <c r="AW83" s="329">
        <f t="shared" si="32"/>
        <v>0</v>
      </c>
      <c r="AX83" s="329">
        <f t="shared" si="33"/>
        <v>0</v>
      </c>
      <c r="AY83" s="329">
        <f t="shared" si="34"/>
        <v>0</v>
      </c>
      <c r="AZ83" s="329">
        <f t="shared" si="35"/>
        <v>0</v>
      </c>
      <c r="BA83" s="329">
        <f t="shared" si="36"/>
        <v>0</v>
      </c>
      <c r="BB83" s="329">
        <f t="shared" si="37"/>
        <v>0</v>
      </c>
      <c r="BC83" s="329">
        <f t="shared" si="38"/>
        <v>0</v>
      </c>
      <c r="BD83" s="329">
        <f t="shared" si="39"/>
        <v>0</v>
      </c>
      <c r="BE83" s="329">
        <f t="shared" si="40"/>
        <v>0</v>
      </c>
      <c r="BF83" s="329">
        <f t="shared" si="41"/>
        <v>0</v>
      </c>
      <c r="BG83" s="329">
        <f t="shared" si="42"/>
        <v>0</v>
      </c>
      <c r="BH83" s="329">
        <f t="shared" si="43"/>
        <v>0</v>
      </c>
      <c r="BI83" s="329">
        <f t="shared" si="44"/>
        <v>0</v>
      </c>
      <c r="BJ83" s="329">
        <f t="shared" si="45"/>
        <v>0</v>
      </c>
      <c r="BK83" s="329">
        <f t="shared" si="46"/>
        <v>0</v>
      </c>
      <c r="BL83" s="329">
        <f t="shared" si="47"/>
        <v>0</v>
      </c>
      <c r="BM83" s="329">
        <f t="shared" si="48"/>
        <v>0</v>
      </c>
      <c r="BN83" s="329">
        <f t="shared" si="49"/>
        <v>0</v>
      </c>
      <c r="BO83" s="329">
        <f t="shared" si="50"/>
        <v>0</v>
      </c>
      <c r="BP83" s="329">
        <f t="shared" si="51"/>
        <v>0</v>
      </c>
      <c r="BQ83" s="329">
        <f t="shared" si="52"/>
        <v>0</v>
      </c>
      <c r="BR83" s="329">
        <f t="shared" si="53"/>
        <v>0</v>
      </c>
      <c r="BS83" s="329">
        <f t="shared" si="54"/>
        <v>0</v>
      </c>
      <c r="BT83" s="329">
        <f t="shared" si="55"/>
        <v>0</v>
      </c>
      <c r="BU83" s="329">
        <f t="shared" si="56"/>
        <v>0</v>
      </c>
      <c r="BV83" s="329">
        <f t="shared" si="57"/>
        <v>0</v>
      </c>
      <c r="BW83" s="329">
        <f t="shared" si="58"/>
        <v>0</v>
      </c>
      <c r="BX83" s="329">
        <f t="shared" si="59"/>
        <v>0</v>
      </c>
      <c r="BY83" s="329">
        <f t="shared" si="60"/>
        <v>0</v>
      </c>
      <c r="BZ83" s="329">
        <f t="shared" si="61"/>
        <v>0</v>
      </c>
      <c r="CA83" s="329">
        <f t="shared" si="62"/>
        <v>0</v>
      </c>
      <c r="CB83" s="329">
        <f t="shared" si="63"/>
        <v>0</v>
      </c>
      <c r="CC83" s="329">
        <f t="shared" si="64"/>
        <v>0</v>
      </c>
      <c r="CD83" s="329">
        <f t="shared" si="65"/>
        <v>0</v>
      </c>
      <c r="CE83" s="329">
        <f t="shared" si="66"/>
        <v>0</v>
      </c>
      <c r="CF83" s="329">
        <f t="shared" si="67"/>
        <v>0</v>
      </c>
      <c r="CG83" s="329">
        <f t="shared" si="68"/>
        <v>0</v>
      </c>
      <c r="CH83" s="329">
        <f t="shared" si="69"/>
        <v>0</v>
      </c>
      <c r="CI83" s="329">
        <f t="shared" si="70"/>
        <v>0</v>
      </c>
      <c r="CJ83" s="329">
        <f t="shared" si="71"/>
        <v>0</v>
      </c>
      <c r="CK83" s="329">
        <f t="shared" si="72"/>
        <v>0</v>
      </c>
      <c r="CL83" s="329">
        <f t="shared" si="73"/>
        <v>0</v>
      </c>
      <c r="CM83" s="329">
        <f t="shared" si="74"/>
        <v>0</v>
      </c>
      <c r="CN83" s="329">
        <f t="shared" si="75"/>
        <v>0</v>
      </c>
      <c r="CO83" s="329">
        <f t="shared" si="76"/>
        <v>0</v>
      </c>
      <c r="CP83" s="329" t="str">
        <f t="shared" si="77"/>
        <v/>
      </c>
      <c r="CQ83" s="329" t="str">
        <f t="shared" si="78"/>
        <v/>
      </c>
      <c r="CR83" s="329" t="str">
        <f t="shared" si="79"/>
        <v/>
      </c>
      <c r="CS83" s="329" t="str">
        <f t="shared" si="80"/>
        <v/>
      </c>
      <c r="CT83" s="329" t="str">
        <f t="shared" si="81"/>
        <v/>
      </c>
      <c r="CU83" s="329" t="str">
        <f t="shared" si="82"/>
        <v/>
      </c>
      <c r="CV83" s="329" t="str">
        <f t="shared" si="83"/>
        <v/>
      </c>
      <c r="CW83" s="329" t="str">
        <f t="shared" si="84"/>
        <v/>
      </c>
      <c r="CX83" s="329" t="str">
        <f t="shared" si="85"/>
        <v/>
      </c>
      <c r="CY83" s="329" t="str">
        <f t="shared" si="86"/>
        <v/>
      </c>
      <c r="CZ83" s="329" t="str">
        <f t="shared" si="87"/>
        <v/>
      </c>
      <c r="DA83" s="329" t="str">
        <f t="shared" si="88"/>
        <v/>
      </c>
      <c r="DB83" s="329" t="str">
        <f t="shared" si="89"/>
        <v/>
      </c>
      <c r="DC83" s="329" t="str">
        <f t="shared" si="90"/>
        <v/>
      </c>
      <c r="DD83" s="329" t="str">
        <f t="shared" si="91"/>
        <v/>
      </c>
      <c r="DE83" s="329" t="str">
        <f t="shared" si="92"/>
        <v/>
      </c>
      <c r="DF83" s="329" t="str">
        <f t="shared" si="93"/>
        <v/>
      </c>
      <c r="DG83" s="329" t="str">
        <f t="shared" si="94"/>
        <v/>
      </c>
      <c r="DH83" s="329" t="str">
        <f t="shared" si="95"/>
        <v/>
      </c>
      <c r="DI83" s="329" t="str">
        <f t="shared" si="96"/>
        <v/>
      </c>
      <c r="DJ83" s="329" t="str">
        <f t="shared" si="97"/>
        <v/>
      </c>
      <c r="DK83" s="329" t="str">
        <f t="shared" si="98"/>
        <v/>
      </c>
      <c r="DL83" s="329" t="str">
        <f t="shared" si="99"/>
        <v/>
      </c>
      <c r="DM83" s="329" t="str">
        <f t="shared" si="100"/>
        <v/>
      </c>
    </row>
    <row r="84" spans="2:117" s="19" customFormat="1" ht="21" hidden="1" customHeight="1" thickBot="1">
      <c r="B84" s="1036" t="str">
        <f t="shared" si="5"/>
        <v/>
      </c>
      <c r="C84" s="2388"/>
      <c r="D84" s="2388"/>
      <c r="E84" s="2388"/>
      <c r="F84" s="2247"/>
      <c r="G84" s="2249"/>
      <c r="H84" s="328"/>
      <c r="I84" s="328"/>
      <c r="J84" s="2399"/>
      <c r="K84" s="2399"/>
      <c r="O84" s="944"/>
      <c r="P84" s="939"/>
      <c r="Q84" s="939"/>
      <c r="R84" s="939"/>
      <c r="S84" s="947"/>
      <c r="U84" s="899">
        <f t="shared" si="101"/>
        <v>0</v>
      </c>
      <c r="V84" s="2">
        <f t="shared" si="6"/>
        <v>0</v>
      </c>
      <c r="W84" s="2">
        <f t="shared" si="7"/>
        <v>0</v>
      </c>
      <c r="X84" s="2">
        <f t="shared" si="8"/>
        <v>0</v>
      </c>
      <c r="Y84" s="2">
        <f t="shared" si="9"/>
        <v>0</v>
      </c>
      <c r="Z84" s="2">
        <f t="shared" si="10"/>
        <v>0</v>
      </c>
      <c r="AA84" s="329"/>
      <c r="AB84" s="329">
        <f t="shared" si="11"/>
        <v>0</v>
      </c>
      <c r="AC84" s="329">
        <f t="shared" si="12"/>
        <v>0</v>
      </c>
      <c r="AD84" s="329">
        <f t="shared" si="13"/>
        <v>0</v>
      </c>
      <c r="AE84" s="329">
        <f t="shared" si="14"/>
        <v>0</v>
      </c>
      <c r="AF84" s="329">
        <f t="shared" si="15"/>
        <v>0</v>
      </c>
      <c r="AG84" s="329">
        <f t="shared" si="16"/>
        <v>0</v>
      </c>
      <c r="AH84" s="329">
        <f t="shared" si="17"/>
        <v>0</v>
      </c>
      <c r="AI84" s="329">
        <f t="shared" si="18"/>
        <v>0</v>
      </c>
      <c r="AJ84" s="329">
        <f t="shared" si="19"/>
        <v>0</v>
      </c>
      <c r="AK84" s="329">
        <f t="shared" si="20"/>
        <v>0</v>
      </c>
      <c r="AL84" s="329">
        <f t="shared" si="21"/>
        <v>0</v>
      </c>
      <c r="AM84" s="329">
        <f t="shared" si="22"/>
        <v>0</v>
      </c>
      <c r="AN84" s="329">
        <f t="shared" si="23"/>
        <v>0</v>
      </c>
      <c r="AO84" s="329">
        <f t="shared" si="24"/>
        <v>0</v>
      </c>
      <c r="AP84" s="329">
        <f t="shared" si="25"/>
        <v>0</v>
      </c>
      <c r="AQ84" s="329">
        <f t="shared" si="26"/>
        <v>0</v>
      </c>
      <c r="AR84" s="329">
        <f t="shared" si="27"/>
        <v>0</v>
      </c>
      <c r="AS84" s="329">
        <f t="shared" si="28"/>
        <v>0</v>
      </c>
      <c r="AT84" s="329">
        <f t="shared" si="29"/>
        <v>0</v>
      </c>
      <c r="AU84" s="329">
        <f t="shared" si="30"/>
        <v>0</v>
      </c>
      <c r="AV84" s="329">
        <f t="shared" si="31"/>
        <v>0</v>
      </c>
      <c r="AW84" s="329">
        <f t="shared" si="32"/>
        <v>0</v>
      </c>
      <c r="AX84" s="329">
        <f t="shared" si="33"/>
        <v>0</v>
      </c>
      <c r="AY84" s="329">
        <f t="shared" si="34"/>
        <v>0</v>
      </c>
      <c r="AZ84" s="329">
        <f t="shared" si="35"/>
        <v>0</v>
      </c>
      <c r="BA84" s="329">
        <f t="shared" si="36"/>
        <v>0</v>
      </c>
      <c r="BB84" s="329">
        <f t="shared" si="37"/>
        <v>0</v>
      </c>
      <c r="BC84" s="329">
        <f t="shared" si="38"/>
        <v>0</v>
      </c>
      <c r="BD84" s="329">
        <f t="shared" si="39"/>
        <v>0</v>
      </c>
      <c r="BE84" s="329">
        <f t="shared" si="40"/>
        <v>0</v>
      </c>
      <c r="BF84" s="329">
        <f t="shared" si="41"/>
        <v>0</v>
      </c>
      <c r="BG84" s="329">
        <f t="shared" si="42"/>
        <v>0</v>
      </c>
      <c r="BH84" s="329">
        <f t="shared" si="43"/>
        <v>0</v>
      </c>
      <c r="BI84" s="329">
        <f t="shared" si="44"/>
        <v>0</v>
      </c>
      <c r="BJ84" s="329">
        <f t="shared" si="45"/>
        <v>0</v>
      </c>
      <c r="BK84" s="329">
        <f t="shared" si="46"/>
        <v>0</v>
      </c>
      <c r="BL84" s="329">
        <f t="shared" si="47"/>
        <v>0</v>
      </c>
      <c r="BM84" s="329">
        <f t="shared" si="48"/>
        <v>0</v>
      </c>
      <c r="BN84" s="329">
        <f t="shared" si="49"/>
        <v>0</v>
      </c>
      <c r="BO84" s="329">
        <f t="shared" si="50"/>
        <v>0</v>
      </c>
      <c r="BP84" s="329">
        <f t="shared" si="51"/>
        <v>0</v>
      </c>
      <c r="BQ84" s="329">
        <f t="shared" si="52"/>
        <v>0</v>
      </c>
      <c r="BR84" s="329">
        <f t="shared" si="53"/>
        <v>0</v>
      </c>
      <c r="BS84" s="329">
        <f t="shared" si="54"/>
        <v>0</v>
      </c>
      <c r="BT84" s="329">
        <f t="shared" si="55"/>
        <v>0</v>
      </c>
      <c r="BU84" s="329">
        <f t="shared" si="56"/>
        <v>0</v>
      </c>
      <c r="BV84" s="329">
        <f t="shared" si="57"/>
        <v>0</v>
      </c>
      <c r="BW84" s="329">
        <f t="shared" si="58"/>
        <v>0</v>
      </c>
      <c r="BX84" s="329">
        <f t="shared" si="59"/>
        <v>0</v>
      </c>
      <c r="BY84" s="329">
        <f t="shared" si="60"/>
        <v>0</v>
      </c>
      <c r="BZ84" s="329">
        <f t="shared" si="61"/>
        <v>0</v>
      </c>
      <c r="CA84" s="329">
        <f t="shared" si="62"/>
        <v>0</v>
      </c>
      <c r="CB84" s="329">
        <f t="shared" si="63"/>
        <v>0</v>
      </c>
      <c r="CC84" s="329">
        <f t="shared" si="64"/>
        <v>0</v>
      </c>
      <c r="CD84" s="329">
        <f t="shared" si="65"/>
        <v>0</v>
      </c>
      <c r="CE84" s="329">
        <f t="shared" si="66"/>
        <v>0</v>
      </c>
      <c r="CF84" s="329">
        <f t="shared" si="67"/>
        <v>0</v>
      </c>
      <c r="CG84" s="329">
        <f t="shared" si="68"/>
        <v>0</v>
      </c>
      <c r="CH84" s="329">
        <f t="shared" si="69"/>
        <v>0</v>
      </c>
      <c r="CI84" s="329">
        <f t="shared" si="70"/>
        <v>0</v>
      </c>
      <c r="CJ84" s="329">
        <f t="shared" si="71"/>
        <v>0</v>
      </c>
      <c r="CK84" s="329">
        <f t="shared" si="72"/>
        <v>0</v>
      </c>
      <c r="CL84" s="329">
        <f t="shared" si="73"/>
        <v>0</v>
      </c>
      <c r="CM84" s="329">
        <f t="shared" si="74"/>
        <v>0</v>
      </c>
      <c r="CN84" s="329">
        <f t="shared" si="75"/>
        <v>0</v>
      </c>
      <c r="CO84" s="329">
        <f t="shared" si="76"/>
        <v>0</v>
      </c>
      <c r="CP84" s="329" t="str">
        <f t="shared" si="77"/>
        <v/>
      </c>
      <c r="CQ84" s="329" t="str">
        <f t="shared" si="78"/>
        <v/>
      </c>
      <c r="CR84" s="329" t="str">
        <f t="shared" si="79"/>
        <v/>
      </c>
      <c r="CS84" s="329" t="str">
        <f t="shared" si="80"/>
        <v/>
      </c>
      <c r="CT84" s="329" t="str">
        <f t="shared" si="81"/>
        <v/>
      </c>
      <c r="CU84" s="329" t="str">
        <f t="shared" si="82"/>
        <v/>
      </c>
      <c r="CV84" s="329" t="str">
        <f t="shared" si="83"/>
        <v/>
      </c>
      <c r="CW84" s="329" t="str">
        <f t="shared" si="84"/>
        <v/>
      </c>
      <c r="CX84" s="329" t="str">
        <f t="shared" si="85"/>
        <v/>
      </c>
      <c r="CY84" s="329" t="str">
        <f t="shared" si="86"/>
        <v/>
      </c>
      <c r="CZ84" s="329" t="str">
        <f t="shared" si="87"/>
        <v/>
      </c>
      <c r="DA84" s="329" t="str">
        <f t="shared" si="88"/>
        <v/>
      </c>
      <c r="DB84" s="329" t="str">
        <f t="shared" si="89"/>
        <v/>
      </c>
      <c r="DC84" s="329" t="str">
        <f t="shared" si="90"/>
        <v/>
      </c>
      <c r="DD84" s="329" t="str">
        <f t="shared" si="91"/>
        <v/>
      </c>
      <c r="DE84" s="329" t="str">
        <f t="shared" si="92"/>
        <v/>
      </c>
      <c r="DF84" s="329" t="str">
        <f t="shared" si="93"/>
        <v/>
      </c>
      <c r="DG84" s="329" t="str">
        <f t="shared" si="94"/>
        <v/>
      </c>
      <c r="DH84" s="329" t="str">
        <f t="shared" si="95"/>
        <v/>
      </c>
      <c r="DI84" s="329" t="str">
        <f t="shared" si="96"/>
        <v/>
      </c>
      <c r="DJ84" s="329" t="str">
        <f t="shared" si="97"/>
        <v/>
      </c>
      <c r="DK84" s="329" t="str">
        <f t="shared" si="98"/>
        <v/>
      </c>
      <c r="DL84" s="329" t="str">
        <f t="shared" si="99"/>
        <v/>
      </c>
      <c r="DM84" s="329" t="str">
        <f t="shared" si="100"/>
        <v/>
      </c>
    </row>
    <row r="85" spans="2:117" s="19" customFormat="1" ht="21" hidden="1" customHeight="1" thickBot="1">
      <c r="B85" s="1036" t="str">
        <f t="shared" si="5"/>
        <v/>
      </c>
      <c r="C85" s="2388"/>
      <c r="D85" s="2388"/>
      <c r="E85" s="2388"/>
      <c r="F85" s="2247"/>
      <c r="G85" s="2249"/>
      <c r="H85" s="328"/>
      <c r="I85" s="328"/>
      <c r="J85" s="2399"/>
      <c r="K85" s="2399"/>
      <c r="O85" s="944"/>
      <c r="P85" s="939"/>
      <c r="Q85" s="939"/>
      <c r="R85" s="939"/>
      <c r="S85" s="947"/>
      <c r="U85" s="899">
        <f t="shared" si="101"/>
        <v>0</v>
      </c>
      <c r="V85" s="2">
        <f t="shared" si="6"/>
        <v>0</v>
      </c>
      <c r="W85" s="2">
        <f t="shared" si="7"/>
        <v>0</v>
      </c>
      <c r="X85" s="2">
        <f t="shared" si="8"/>
        <v>0</v>
      </c>
      <c r="Y85" s="2">
        <f t="shared" si="9"/>
        <v>0</v>
      </c>
      <c r="Z85" s="2">
        <f t="shared" si="10"/>
        <v>0</v>
      </c>
      <c r="AA85" s="329"/>
      <c r="AB85" s="329">
        <f t="shared" si="11"/>
        <v>0</v>
      </c>
      <c r="AC85" s="329">
        <f t="shared" si="12"/>
        <v>0</v>
      </c>
      <c r="AD85" s="329">
        <f t="shared" si="13"/>
        <v>0</v>
      </c>
      <c r="AE85" s="329">
        <f t="shared" si="14"/>
        <v>0</v>
      </c>
      <c r="AF85" s="329">
        <f t="shared" si="15"/>
        <v>0</v>
      </c>
      <c r="AG85" s="329">
        <f t="shared" si="16"/>
        <v>0</v>
      </c>
      <c r="AH85" s="329">
        <f t="shared" si="17"/>
        <v>0</v>
      </c>
      <c r="AI85" s="329">
        <f t="shared" si="18"/>
        <v>0</v>
      </c>
      <c r="AJ85" s="329">
        <f t="shared" si="19"/>
        <v>0</v>
      </c>
      <c r="AK85" s="329">
        <f t="shared" si="20"/>
        <v>0</v>
      </c>
      <c r="AL85" s="329">
        <f t="shared" si="21"/>
        <v>0</v>
      </c>
      <c r="AM85" s="329">
        <f t="shared" si="22"/>
        <v>0</v>
      </c>
      <c r="AN85" s="329">
        <f t="shared" si="23"/>
        <v>0</v>
      </c>
      <c r="AO85" s="329">
        <f t="shared" si="24"/>
        <v>0</v>
      </c>
      <c r="AP85" s="329">
        <f t="shared" si="25"/>
        <v>0</v>
      </c>
      <c r="AQ85" s="329">
        <f t="shared" si="26"/>
        <v>0</v>
      </c>
      <c r="AR85" s="329">
        <f t="shared" si="27"/>
        <v>0</v>
      </c>
      <c r="AS85" s="329">
        <f t="shared" si="28"/>
        <v>0</v>
      </c>
      <c r="AT85" s="329">
        <f t="shared" si="29"/>
        <v>0</v>
      </c>
      <c r="AU85" s="329">
        <f t="shared" si="30"/>
        <v>0</v>
      </c>
      <c r="AV85" s="329">
        <f t="shared" si="31"/>
        <v>0</v>
      </c>
      <c r="AW85" s="329">
        <f t="shared" si="32"/>
        <v>0</v>
      </c>
      <c r="AX85" s="329">
        <f t="shared" si="33"/>
        <v>0</v>
      </c>
      <c r="AY85" s="329">
        <f t="shared" si="34"/>
        <v>0</v>
      </c>
      <c r="AZ85" s="329">
        <f t="shared" si="35"/>
        <v>0</v>
      </c>
      <c r="BA85" s="329">
        <f t="shared" si="36"/>
        <v>0</v>
      </c>
      <c r="BB85" s="329">
        <f t="shared" si="37"/>
        <v>0</v>
      </c>
      <c r="BC85" s="329">
        <f t="shared" si="38"/>
        <v>0</v>
      </c>
      <c r="BD85" s="329">
        <f t="shared" si="39"/>
        <v>0</v>
      </c>
      <c r="BE85" s="329">
        <f t="shared" si="40"/>
        <v>0</v>
      </c>
      <c r="BF85" s="329">
        <f t="shared" si="41"/>
        <v>0</v>
      </c>
      <c r="BG85" s="329">
        <f t="shared" si="42"/>
        <v>0</v>
      </c>
      <c r="BH85" s="329">
        <f t="shared" si="43"/>
        <v>0</v>
      </c>
      <c r="BI85" s="329">
        <f t="shared" si="44"/>
        <v>0</v>
      </c>
      <c r="BJ85" s="329">
        <f t="shared" si="45"/>
        <v>0</v>
      </c>
      <c r="BK85" s="329">
        <f t="shared" si="46"/>
        <v>0</v>
      </c>
      <c r="BL85" s="329">
        <f t="shared" si="47"/>
        <v>0</v>
      </c>
      <c r="BM85" s="329">
        <f t="shared" si="48"/>
        <v>0</v>
      </c>
      <c r="BN85" s="329">
        <f t="shared" si="49"/>
        <v>0</v>
      </c>
      <c r="BO85" s="329">
        <f t="shared" si="50"/>
        <v>0</v>
      </c>
      <c r="BP85" s="329">
        <f t="shared" si="51"/>
        <v>0</v>
      </c>
      <c r="BQ85" s="329">
        <f t="shared" si="52"/>
        <v>0</v>
      </c>
      <c r="BR85" s="329">
        <f t="shared" si="53"/>
        <v>0</v>
      </c>
      <c r="BS85" s="329">
        <f t="shared" si="54"/>
        <v>0</v>
      </c>
      <c r="BT85" s="329">
        <f t="shared" si="55"/>
        <v>0</v>
      </c>
      <c r="BU85" s="329">
        <f t="shared" si="56"/>
        <v>0</v>
      </c>
      <c r="BV85" s="329">
        <f t="shared" si="57"/>
        <v>0</v>
      </c>
      <c r="BW85" s="329">
        <f t="shared" si="58"/>
        <v>0</v>
      </c>
      <c r="BX85" s="329">
        <f t="shared" si="59"/>
        <v>0</v>
      </c>
      <c r="BY85" s="329">
        <f t="shared" si="60"/>
        <v>0</v>
      </c>
      <c r="BZ85" s="329">
        <f t="shared" si="61"/>
        <v>0</v>
      </c>
      <c r="CA85" s="329">
        <f t="shared" si="62"/>
        <v>0</v>
      </c>
      <c r="CB85" s="329">
        <f t="shared" si="63"/>
        <v>0</v>
      </c>
      <c r="CC85" s="329">
        <f t="shared" si="64"/>
        <v>0</v>
      </c>
      <c r="CD85" s="329">
        <f t="shared" si="65"/>
        <v>0</v>
      </c>
      <c r="CE85" s="329">
        <f t="shared" si="66"/>
        <v>0</v>
      </c>
      <c r="CF85" s="329">
        <f t="shared" si="67"/>
        <v>0</v>
      </c>
      <c r="CG85" s="329">
        <f t="shared" si="68"/>
        <v>0</v>
      </c>
      <c r="CH85" s="329">
        <f t="shared" si="69"/>
        <v>0</v>
      </c>
      <c r="CI85" s="329">
        <f t="shared" si="70"/>
        <v>0</v>
      </c>
      <c r="CJ85" s="329">
        <f t="shared" si="71"/>
        <v>0</v>
      </c>
      <c r="CK85" s="329">
        <f t="shared" si="72"/>
        <v>0</v>
      </c>
      <c r="CL85" s="329">
        <f t="shared" si="73"/>
        <v>0</v>
      </c>
      <c r="CM85" s="329">
        <f t="shared" si="74"/>
        <v>0</v>
      </c>
      <c r="CN85" s="329">
        <f t="shared" si="75"/>
        <v>0</v>
      </c>
      <c r="CO85" s="329">
        <f t="shared" si="76"/>
        <v>0</v>
      </c>
      <c r="CP85" s="329" t="str">
        <f t="shared" si="77"/>
        <v/>
      </c>
      <c r="CQ85" s="329" t="str">
        <f t="shared" si="78"/>
        <v/>
      </c>
      <c r="CR85" s="329" t="str">
        <f t="shared" si="79"/>
        <v/>
      </c>
      <c r="CS85" s="329" t="str">
        <f t="shared" si="80"/>
        <v/>
      </c>
      <c r="CT85" s="329" t="str">
        <f t="shared" si="81"/>
        <v/>
      </c>
      <c r="CU85" s="329" t="str">
        <f t="shared" si="82"/>
        <v/>
      </c>
      <c r="CV85" s="329" t="str">
        <f t="shared" si="83"/>
        <v/>
      </c>
      <c r="CW85" s="329" t="str">
        <f t="shared" si="84"/>
        <v/>
      </c>
      <c r="CX85" s="329" t="str">
        <f t="shared" si="85"/>
        <v/>
      </c>
      <c r="CY85" s="329" t="str">
        <f t="shared" si="86"/>
        <v/>
      </c>
      <c r="CZ85" s="329" t="str">
        <f t="shared" si="87"/>
        <v/>
      </c>
      <c r="DA85" s="329" t="str">
        <f t="shared" si="88"/>
        <v/>
      </c>
      <c r="DB85" s="329" t="str">
        <f t="shared" si="89"/>
        <v/>
      </c>
      <c r="DC85" s="329" t="str">
        <f t="shared" si="90"/>
        <v/>
      </c>
      <c r="DD85" s="329" t="str">
        <f t="shared" si="91"/>
        <v/>
      </c>
      <c r="DE85" s="329" t="str">
        <f t="shared" si="92"/>
        <v/>
      </c>
      <c r="DF85" s="329" t="str">
        <f t="shared" si="93"/>
        <v/>
      </c>
      <c r="DG85" s="329" t="str">
        <f t="shared" si="94"/>
        <v/>
      </c>
      <c r="DH85" s="329" t="str">
        <f t="shared" si="95"/>
        <v/>
      </c>
      <c r="DI85" s="329" t="str">
        <f t="shared" si="96"/>
        <v/>
      </c>
      <c r="DJ85" s="329" t="str">
        <f t="shared" si="97"/>
        <v/>
      </c>
      <c r="DK85" s="329" t="str">
        <f t="shared" si="98"/>
        <v/>
      </c>
      <c r="DL85" s="329" t="str">
        <f t="shared" si="99"/>
        <v/>
      </c>
      <c r="DM85" s="329" t="str">
        <f t="shared" si="100"/>
        <v/>
      </c>
    </row>
    <row r="86" spans="2:117" s="19" customFormat="1" ht="21" hidden="1" customHeight="1" thickBot="1">
      <c r="B86" s="1036" t="str">
        <f t="shared" si="5"/>
        <v/>
      </c>
      <c r="C86" s="2388"/>
      <c r="D86" s="2388"/>
      <c r="E86" s="2388"/>
      <c r="F86" s="2247"/>
      <c r="G86" s="2249"/>
      <c r="H86" s="328"/>
      <c r="I86" s="328"/>
      <c r="J86" s="2399"/>
      <c r="K86" s="2399"/>
      <c r="O86" s="944"/>
      <c r="P86" s="939"/>
      <c r="Q86" s="939"/>
      <c r="R86" s="939"/>
      <c r="S86" s="947"/>
      <c r="U86" s="899">
        <f t="shared" si="101"/>
        <v>0</v>
      </c>
      <c r="V86" s="2">
        <f t="shared" si="6"/>
        <v>0</v>
      </c>
      <c r="W86" s="2">
        <f t="shared" si="7"/>
        <v>0</v>
      </c>
      <c r="X86" s="2">
        <f t="shared" si="8"/>
        <v>0</v>
      </c>
      <c r="Y86" s="2">
        <f t="shared" si="9"/>
        <v>0</v>
      </c>
      <c r="Z86" s="2">
        <f t="shared" si="10"/>
        <v>0</v>
      </c>
      <c r="AA86" s="329"/>
      <c r="AB86" s="329">
        <f t="shared" si="11"/>
        <v>0</v>
      </c>
      <c r="AC86" s="329">
        <f t="shared" si="12"/>
        <v>0</v>
      </c>
      <c r="AD86" s="329">
        <f t="shared" si="13"/>
        <v>0</v>
      </c>
      <c r="AE86" s="329">
        <f t="shared" si="14"/>
        <v>0</v>
      </c>
      <c r="AF86" s="329">
        <f t="shared" si="15"/>
        <v>0</v>
      </c>
      <c r="AG86" s="329">
        <f t="shared" si="16"/>
        <v>0</v>
      </c>
      <c r="AH86" s="329">
        <f t="shared" si="17"/>
        <v>0</v>
      </c>
      <c r="AI86" s="329">
        <f t="shared" si="18"/>
        <v>0</v>
      </c>
      <c r="AJ86" s="329">
        <f t="shared" si="19"/>
        <v>0</v>
      </c>
      <c r="AK86" s="329">
        <f t="shared" si="20"/>
        <v>0</v>
      </c>
      <c r="AL86" s="329">
        <f t="shared" si="21"/>
        <v>0</v>
      </c>
      <c r="AM86" s="329">
        <f t="shared" si="22"/>
        <v>0</v>
      </c>
      <c r="AN86" s="329">
        <f t="shared" si="23"/>
        <v>0</v>
      </c>
      <c r="AO86" s="329">
        <f t="shared" si="24"/>
        <v>0</v>
      </c>
      <c r="AP86" s="329">
        <f t="shared" si="25"/>
        <v>0</v>
      </c>
      <c r="AQ86" s="329">
        <f t="shared" si="26"/>
        <v>0</v>
      </c>
      <c r="AR86" s="329">
        <f t="shared" si="27"/>
        <v>0</v>
      </c>
      <c r="AS86" s="329">
        <f t="shared" si="28"/>
        <v>0</v>
      </c>
      <c r="AT86" s="329">
        <f t="shared" si="29"/>
        <v>0</v>
      </c>
      <c r="AU86" s="329">
        <f t="shared" si="30"/>
        <v>0</v>
      </c>
      <c r="AV86" s="329">
        <f t="shared" si="31"/>
        <v>0</v>
      </c>
      <c r="AW86" s="329">
        <f t="shared" si="32"/>
        <v>0</v>
      </c>
      <c r="AX86" s="329">
        <f t="shared" si="33"/>
        <v>0</v>
      </c>
      <c r="AY86" s="329">
        <f t="shared" si="34"/>
        <v>0</v>
      </c>
      <c r="AZ86" s="329">
        <f t="shared" si="35"/>
        <v>0</v>
      </c>
      <c r="BA86" s="329">
        <f t="shared" si="36"/>
        <v>0</v>
      </c>
      <c r="BB86" s="329">
        <f t="shared" si="37"/>
        <v>0</v>
      </c>
      <c r="BC86" s="329">
        <f t="shared" si="38"/>
        <v>0</v>
      </c>
      <c r="BD86" s="329">
        <f t="shared" si="39"/>
        <v>0</v>
      </c>
      <c r="BE86" s="329">
        <f t="shared" si="40"/>
        <v>0</v>
      </c>
      <c r="BF86" s="329">
        <f t="shared" si="41"/>
        <v>0</v>
      </c>
      <c r="BG86" s="329">
        <f t="shared" si="42"/>
        <v>0</v>
      </c>
      <c r="BH86" s="329">
        <f t="shared" si="43"/>
        <v>0</v>
      </c>
      <c r="BI86" s="329">
        <f t="shared" si="44"/>
        <v>0</v>
      </c>
      <c r="BJ86" s="329">
        <f t="shared" si="45"/>
        <v>0</v>
      </c>
      <c r="BK86" s="329">
        <f t="shared" si="46"/>
        <v>0</v>
      </c>
      <c r="BL86" s="329">
        <f t="shared" si="47"/>
        <v>0</v>
      </c>
      <c r="BM86" s="329">
        <f t="shared" si="48"/>
        <v>0</v>
      </c>
      <c r="BN86" s="329">
        <f t="shared" si="49"/>
        <v>0</v>
      </c>
      <c r="BO86" s="329">
        <f t="shared" si="50"/>
        <v>0</v>
      </c>
      <c r="BP86" s="329">
        <f t="shared" si="51"/>
        <v>0</v>
      </c>
      <c r="BQ86" s="329">
        <f t="shared" si="52"/>
        <v>0</v>
      </c>
      <c r="BR86" s="329">
        <f t="shared" si="53"/>
        <v>0</v>
      </c>
      <c r="BS86" s="329">
        <f t="shared" si="54"/>
        <v>0</v>
      </c>
      <c r="BT86" s="329">
        <f t="shared" si="55"/>
        <v>0</v>
      </c>
      <c r="BU86" s="329">
        <f t="shared" si="56"/>
        <v>0</v>
      </c>
      <c r="BV86" s="329">
        <f t="shared" si="57"/>
        <v>0</v>
      </c>
      <c r="BW86" s="329">
        <f t="shared" si="58"/>
        <v>0</v>
      </c>
      <c r="BX86" s="329">
        <f t="shared" si="59"/>
        <v>0</v>
      </c>
      <c r="BY86" s="329">
        <f t="shared" si="60"/>
        <v>0</v>
      </c>
      <c r="BZ86" s="329">
        <f t="shared" si="61"/>
        <v>0</v>
      </c>
      <c r="CA86" s="329">
        <f t="shared" si="62"/>
        <v>0</v>
      </c>
      <c r="CB86" s="329">
        <f t="shared" si="63"/>
        <v>0</v>
      </c>
      <c r="CC86" s="329">
        <f t="shared" si="64"/>
        <v>0</v>
      </c>
      <c r="CD86" s="329">
        <f t="shared" si="65"/>
        <v>0</v>
      </c>
      <c r="CE86" s="329">
        <f t="shared" si="66"/>
        <v>0</v>
      </c>
      <c r="CF86" s="329">
        <f t="shared" si="67"/>
        <v>0</v>
      </c>
      <c r="CG86" s="329">
        <f t="shared" si="68"/>
        <v>0</v>
      </c>
      <c r="CH86" s="329">
        <f t="shared" si="69"/>
        <v>0</v>
      </c>
      <c r="CI86" s="329">
        <f t="shared" si="70"/>
        <v>0</v>
      </c>
      <c r="CJ86" s="329">
        <f t="shared" si="71"/>
        <v>0</v>
      </c>
      <c r="CK86" s="329">
        <f t="shared" si="72"/>
        <v>0</v>
      </c>
      <c r="CL86" s="329">
        <f t="shared" si="73"/>
        <v>0</v>
      </c>
      <c r="CM86" s="329">
        <f t="shared" si="74"/>
        <v>0</v>
      </c>
      <c r="CN86" s="329">
        <f t="shared" si="75"/>
        <v>0</v>
      </c>
      <c r="CO86" s="329">
        <f t="shared" si="76"/>
        <v>0</v>
      </c>
      <c r="CP86" s="329" t="str">
        <f t="shared" si="77"/>
        <v/>
      </c>
      <c r="CQ86" s="329" t="str">
        <f t="shared" si="78"/>
        <v/>
      </c>
      <c r="CR86" s="329" t="str">
        <f t="shared" si="79"/>
        <v/>
      </c>
      <c r="CS86" s="329" t="str">
        <f t="shared" si="80"/>
        <v/>
      </c>
      <c r="CT86" s="329" t="str">
        <f t="shared" si="81"/>
        <v/>
      </c>
      <c r="CU86" s="329" t="str">
        <f t="shared" si="82"/>
        <v/>
      </c>
      <c r="CV86" s="329" t="str">
        <f t="shared" si="83"/>
        <v/>
      </c>
      <c r="CW86" s="329" t="str">
        <f t="shared" si="84"/>
        <v/>
      </c>
      <c r="CX86" s="329" t="str">
        <f t="shared" si="85"/>
        <v/>
      </c>
      <c r="CY86" s="329" t="str">
        <f t="shared" si="86"/>
        <v/>
      </c>
      <c r="CZ86" s="329" t="str">
        <f t="shared" si="87"/>
        <v/>
      </c>
      <c r="DA86" s="329" t="str">
        <f t="shared" si="88"/>
        <v/>
      </c>
      <c r="DB86" s="329" t="str">
        <f t="shared" si="89"/>
        <v/>
      </c>
      <c r="DC86" s="329" t="str">
        <f t="shared" si="90"/>
        <v/>
      </c>
      <c r="DD86" s="329" t="str">
        <f t="shared" si="91"/>
        <v/>
      </c>
      <c r="DE86" s="329" t="str">
        <f t="shared" si="92"/>
        <v/>
      </c>
      <c r="DF86" s="329" t="str">
        <f t="shared" si="93"/>
        <v/>
      </c>
      <c r="DG86" s="329" t="str">
        <f t="shared" si="94"/>
        <v/>
      </c>
      <c r="DH86" s="329" t="str">
        <f t="shared" si="95"/>
        <v/>
      </c>
      <c r="DI86" s="329" t="str">
        <f t="shared" si="96"/>
        <v/>
      </c>
      <c r="DJ86" s="329" t="str">
        <f t="shared" si="97"/>
        <v/>
      </c>
      <c r="DK86" s="329" t="str">
        <f t="shared" si="98"/>
        <v/>
      </c>
      <c r="DL86" s="329" t="str">
        <f t="shared" si="99"/>
        <v/>
      </c>
      <c r="DM86" s="329" t="str">
        <f t="shared" si="100"/>
        <v/>
      </c>
    </row>
    <row r="87" spans="2:117" s="19" customFormat="1" ht="21" hidden="1" customHeight="1" thickBot="1">
      <c r="B87" s="1036" t="str">
        <f t="shared" si="5"/>
        <v/>
      </c>
      <c r="C87" s="2388"/>
      <c r="D87" s="2388"/>
      <c r="E87" s="2388"/>
      <c r="F87" s="2247"/>
      <c r="G87" s="2249"/>
      <c r="H87" s="328"/>
      <c r="I87" s="328"/>
      <c r="J87" s="2399"/>
      <c r="K87" s="2399"/>
      <c r="O87" s="945"/>
      <c r="P87" s="941"/>
      <c r="Q87" s="941"/>
      <c r="R87" s="941"/>
      <c r="S87" s="948"/>
      <c r="U87" s="899">
        <f t="shared" si="101"/>
        <v>0</v>
      </c>
      <c r="V87" s="2">
        <f t="shared" si="6"/>
        <v>0</v>
      </c>
      <c r="W87" s="2">
        <f t="shared" si="7"/>
        <v>0</v>
      </c>
      <c r="X87" s="2">
        <f t="shared" si="8"/>
        <v>0</v>
      </c>
      <c r="Y87" s="2">
        <f t="shared" si="9"/>
        <v>0</v>
      </c>
      <c r="Z87" s="2">
        <f t="shared" si="10"/>
        <v>0</v>
      </c>
      <c r="AA87" s="329"/>
      <c r="AB87" s="329">
        <f t="shared" si="11"/>
        <v>0</v>
      </c>
      <c r="AC87" s="329">
        <f t="shared" si="12"/>
        <v>0</v>
      </c>
      <c r="AD87" s="329">
        <f t="shared" si="13"/>
        <v>0</v>
      </c>
      <c r="AE87" s="329">
        <f t="shared" si="14"/>
        <v>0</v>
      </c>
      <c r="AF87" s="329">
        <f t="shared" si="15"/>
        <v>0</v>
      </c>
      <c r="AG87" s="329">
        <f t="shared" si="16"/>
        <v>0</v>
      </c>
      <c r="AH87" s="329">
        <f t="shared" si="17"/>
        <v>0</v>
      </c>
      <c r="AI87" s="329">
        <f t="shared" si="18"/>
        <v>0</v>
      </c>
      <c r="AJ87" s="329">
        <f t="shared" si="19"/>
        <v>0</v>
      </c>
      <c r="AK87" s="329">
        <f t="shared" si="20"/>
        <v>0</v>
      </c>
      <c r="AL87" s="329">
        <f t="shared" si="21"/>
        <v>0</v>
      </c>
      <c r="AM87" s="329">
        <f t="shared" si="22"/>
        <v>0</v>
      </c>
      <c r="AN87" s="329">
        <f t="shared" si="23"/>
        <v>0</v>
      </c>
      <c r="AO87" s="329">
        <f t="shared" si="24"/>
        <v>0</v>
      </c>
      <c r="AP87" s="329">
        <f t="shared" si="25"/>
        <v>0</v>
      </c>
      <c r="AQ87" s="329">
        <f t="shared" si="26"/>
        <v>0</v>
      </c>
      <c r="AR87" s="329">
        <f t="shared" si="27"/>
        <v>0</v>
      </c>
      <c r="AS87" s="329">
        <f t="shared" si="28"/>
        <v>0</v>
      </c>
      <c r="AT87" s="329">
        <f t="shared" si="29"/>
        <v>0</v>
      </c>
      <c r="AU87" s="329">
        <f t="shared" si="30"/>
        <v>0</v>
      </c>
      <c r="AV87" s="329">
        <f t="shared" si="31"/>
        <v>0</v>
      </c>
      <c r="AW87" s="329">
        <f t="shared" si="32"/>
        <v>0</v>
      </c>
      <c r="AX87" s="329">
        <f t="shared" si="33"/>
        <v>0</v>
      </c>
      <c r="AY87" s="329">
        <f t="shared" si="34"/>
        <v>0</v>
      </c>
      <c r="AZ87" s="329">
        <f t="shared" si="35"/>
        <v>0</v>
      </c>
      <c r="BA87" s="329">
        <f t="shared" si="36"/>
        <v>0</v>
      </c>
      <c r="BB87" s="329">
        <f t="shared" si="37"/>
        <v>0</v>
      </c>
      <c r="BC87" s="329">
        <f t="shared" si="38"/>
        <v>0</v>
      </c>
      <c r="BD87" s="329">
        <f t="shared" si="39"/>
        <v>0</v>
      </c>
      <c r="BE87" s="329">
        <f t="shared" si="40"/>
        <v>0</v>
      </c>
      <c r="BF87" s="329">
        <f t="shared" si="41"/>
        <v>0</v>
      </c>
      <c r="BG87" s="329">
        <f t="shared" si="42"/>
        <v>0</v>
      </c>
      <c r="BH87" s="329">
        <f t="shared" si="43"/>
        <v>0</v>
      </c>
      <c r="BI87" s="329">
        <f t="shared" si="44"/>
        <v>0</v>
      </c>
      <c r="BJ87" s="329">
        <f t="shared" si="45"/>
        <v>0</v>
      </c>
      <c r="BK87" s="329">
        <f t="shared" si="46"/>
        <v>0</v>
      </c>
      <c r="BL87" s="329">
        <f t="shared" si="47"/>
        <v>0</v>
      </c>
      <c r="BM87" s="329">
        <f t="shared" si="48"/>
        <v>0</v>
      </c>
      <c r="BN87" s="329">
        <f t="shared" si="49"/>
        <v>0</v>
      </c>
      <c r="BO87" s="329">
        <f t="shared" si="50"/>
        <v>0</v>
      </c>
      <c r="BP87" s="329">
        <f t="shared" si="51"/>
        <v>0</v>
      </c>
      <c r="BQ87" s="329">
        <f t="shared" si="52"/>
        <v>0</v>
      </c>
      <c r="BR87" s="329">
        <f t="shared" si="53"/>
        <v>0</v>
      </c>
      <c r="BS87" s="329">
        <f t="shared" si="54"/>
        <v>0</v>
      </c>
      <c r="BT87" s="329">
        <f t="shared" si="55"/>
        <v>0</v>
      </c>
      <c r="BU87" s="329">
        <f t="shared" si="56"/>
        <v>0</v>
      </c>
      <c r="BV87" s="329">
        <f t="shared" si="57"/>
        <v>0</v>
      </c>
      <c r="BW87" s="329">
        <f t="shared" si="58"/>
        <v>0</v>
      </c>
      <c r="BX87" s="329">
        <f t="shared" si="59"/>
        <v>0</v>
      </c>
      <c r="BY87" s="329">
        <f t="shared" si="60"/>
        <v>0</v>
      </c>
      <c r="BZ87" s="329">
        <f t="shared" si="61"/>
        <v>0</v>
      </c>
      <c r="CA87" s="329">
        <f t="shared" si="62"/>
        <v>0</v>
      </c>
      <c r="CB87" s="329">
        <f t="shared" si="63"/>
        <v>0</v>
      </c>
      <c r="CC87" s="329">
        <f t="shared" si="64"/>
        <v>0</v>
      </c>
      <c r="CD87" s="329">
        <f t="shared" si="65"/>
        <v>0</v>
      </c>
      <c r="CE87" s="329">
        <f t="shared" si="66"/>
        <v>0</v>
      </c>
      <c r="CF87" s="329">
        <f t="shared" si="67"/>
        <v>0</v>
      </c>
      <c r="CG87" s="329">
        <f t="shared" si="68"/>
        <v>0</v>
      </c>
      <c r="CH87" s="329">
        <f t="shared" si="69"/>
        <v>0</v>
      </c>
      <c r="CI87" s="329">
        <f t="shared" si="70"/>
        <v>0</v>
      </c>
      <c r="CJ87" s="329">
        <f t="shared" si="71"/>
        <v>0</v>
      </c>
      <c r="CK87" s="329">
        <f t="shared" si="72"/>
        <v>0</v>
      </c>
      <c r="CL87" s="329">
        <f t="shared" si="73"/>
        <v>0</v>
      </c>
      <c r="CM87" s="329">
        <f t="shared" si="74"/>
        <v>0</v>
      </c>
      <c r="CN87" s="329">
        <f t="shared" si="75"/>
        <v>0</v>
      </c>
      <c r="CO87" s="329">
        <f t="shared" si="76"/>
        <v>0</v>
      </c>
      <c r="CP87" s="329" t="str">
        <f t="shared" si="77"/>
        <v/>
      </c>
      <c r="CQ87" s="329" t="str">
        <f t="shared" si="78"/>
        <v/>
      </c>
      <c r="CR87" s="329" t="str">
        <f t="shared" si="79"/>
        <v/>
      </c>
      <c r="CS87" s="329" t="str">
        <f t="shared" si="80"/>
        <v/>
      </c>
      <c r="CT87" s="329" t="str">
        <f t="shared" si="81"/>
        <v/>
      </c>
      <c r="CU87" s="329" t="str">
        <f t="shared" si="82"/>
        <v/>
      </c>
      <c r="CV87" s="329" t="str">
        <f t="shared" si="83"/>
        <v/>
      </c>
      <c r="CW87" s="329" t="str">
        <f t="shared" si="84"/>
        <v/>
      </c>
      <c r="CX87" s="329" t="str">
        <f t="shared" si="85"/>
        <v/>
      </c>
      <c r="CY87" s="329" t="str">
        <f t="shared" si="86"/>
        <v/>
      </c>
      <c r="CZ87" s="329" t="str">
        <f t="shared" si="87"/>
        <v/>
      </c>
      <c r="DA87" s="329" t="str">
        <f t="shared" si="88"/>
        <v/>
      </c>
      <c r="DB87" s="329" t="str">
        <f t="shared" si="89"/>
        <v/>
      </c>
      <c r="DC87" s="329" t="str">
        <f t="shared" si="90"/>
        <v/>
      </c>
      <c r="DD87" s="329" t="str">
        <f t="shared" si="91"/>
        <v/>
      </c>
      <c r="DE87" s="329" t="str">
        <f t="shared" si="92"/>
        <v/>
      </c>
      <c r="DF87" s="329" t="str">
        <f t="shared" si="93"/>
        <v/>
      </c>
      <c r="DG87" s="329" t="str">
        <f t="shared" si="94"/>
        <v/>
      </c>
      <c r="DH87" s="329" t="str">
        <f t="shared" si="95"/>
        <v/>
      </c>
      <c r="DI87" s="329" t="str">
        <f t="shared" si="96"/>
        <v/>
      </c>
      <c r="DJ87" s="329" t="str">
        <f t="shared" si="97"/>
        <v/>
      </c>
      <c r="DK87" s="329" t="str">
        <f t="shared" si="98"/>
        <v/>
      </c>
      <c r="DL87" s="329" t="str">
        <f t="shared" si="99"/>
        <v/>
      </c>
      <c r="DM87" s="329" t="str">
        <f t="shared" si="100"/>
        <v/>
      </c>
    </row>
    <row r="88" spans="2:117" s="19" customFormat="1" ht="12.75" customHeight="1">
      <c r="B88" s="20"/>
      <c r="C88" s="20"/>
      <c r="D88" s="20"/>
      <c r="E88" s="848"/>
      <c r="F88" s="897"/>
      <c r="G88" s="897"/>
      <c r="H88" s="897"/>
      <c r="I88" s="897"/>
      <c r="J88" s="897"/>
      <c r="K88" s="897"/>
      <c r="AA88" s="329"/>
      <c r="AC88" s="329"/>
    </row>
    <row r="89" spans="2:117" s="19" customFormat="1" ht="3.75" customHeight="1">
      <c r="B89" s="20"/>
      <c r="C89" s="20"/>
      <c r="D89" s="20"/>
      <c r="E89" s="848"/>
      <c r="F89" s="897"/>
      <c r="G89" s="897"/>
      <c r="H89" s="897"/>
      <c r="I89" s="897"/>
      <c r="J89" s="897"/>
      <c r="K89" s="897"/>
      <c r="AA89" s="329"/>
      <c r="AC89" s="329"/>
    </row>
    <row r="90" spans="2:117" s="19" customFormat="1" ht="15" customHeight="1">
      <c r="B90" s="20"/>
      <c r="C90" s="770" t="s">
        <v>1983</v>
      </c>
      <c r="D90" s="2402" t="s">
        <v>1829</v>
      </c>
      <c r="E90" s="2402"/>
      <c r="F90" s="2402"/>
      <c r="G90" s="2402"/>
      <c r="H90" s="2402"/>
      <c r="I90" s="2402"/>
      <c r="J90" s="2402"/>
      <c r="K90" s="2402"/>
      <c r="AA90" s="329"/>
      <c r="AC90" s="329"/>
    </row>
    <row r="91" spans="2:117" s="19" customFormat="1" ht="5.25" customHeight="1">
      <c r="B91" s="20"/>
      <c r="C91" s="20"/>
      <c r="D91" s="20"/>
      <c r="E91" s="848"/>
      <c r="F91" s="897"/>
      <c r="G91" s="897"/>
      <c r="H91" s="897"/>
      <c r="I91" s="897"/>
      <c r="J91" s="897"/>
      <c r="K91" s="897"/>
      <c r="AA91" s="329"/>
      <c r="AC91" s="329"/>
    </row>
    <row r="92" spans="2:117" s="19" customFormat="1" ht="28.5" customHeight="1">
      <c r="B92" s="20"/>
      <c r="C92" s="20"/>
      <c r="D92" s="1855" t="s">
        <v>1830</v>
      </c>
      <c r="E92" s="1855"/>
      <c r="F92" s="1855"/>
      <c r="G92" s="1855"/>
      <c r="H92" s="1855"/>
      <c r="I92" s="1855" t="s">
        <v>1831</v>
      </c>
      <c r="J92" s="1855"/>
      <c r="K92" s="1855"/>
      <c r="AA92" s="329"/>
      <c r="AC92" s="329"/>
    </row>
    <row r="93" spans="2:117" s="19" customFormat="1" ht="21.75" customHeight="1">
      <c r="B93" s="20"/>
      <c r="C93" s="20"/>
      <c r="D93" s="2406" t="s">
        <v>851</v>
      </c>
      <c r="E93" s="2406"/>
      <c r="F93" s="2406"/>
      <c r="G93" s="2406"/>
      <c r="H93" s="2406"/>
      <c r="I93" s="2247"/>
      <c r="J93" s="2248"/>
      <c r="K93" s="2249"/>
      <c r="AA93" s="329"/>
      <c r="AC93" s="329"/>
    </row>
    <row r="94" spans="2:117" s="19" customFormat="1" ht="21.75" customHeight="1">
      <c r="B94" s="20"/>
      <c r="C94" s="20"/>
      <c r="D94" s="2406" t="s">
        <v>852</v>
      </c>
      <c r="E94" s="2406"/>
      <c r="F94" s="2406"/>
      <c r="G94" s="2406"/>
      <c r="H94" s="2406"/>
      <c r="I94" s="2247"/>
      <c r="J94" s="2248"/>
      <c r="K94" s="2249"/>
      <c r="AA94" s="329"/>
      <c r="AC94" s="329"/>
    </row>
    <row r="95" spans="2:117" s="19" customFormat="1" ht="21.75" customHeight="1">
      <c r="B95" s="20"/>
      <c r="C95" s="20"/>
      <c r="D95" s="2406" t="s">
        <v>853</v>
      </c>
      <c r="E95" s="2406"/>
      <c r="F95" s="2406"/>
      <c r="G95" s="2406"/>
      <c r="H95" s="2406"/>
      <c r="I95" s="2247"/>
      <c r="J95" s="2248"/>
      <c r="K95" s="2249"/>
      <c r="AA95" s="329"/>
      <c r="AC95" s="329"/>
    </row>
    <row r="96" spans="2:117" s="19" customFormat="1" ht="30.75" customHeight="1">
      <c r="B96" s="20"/>
      <c r="C96" s="20"/>
      <c r="D96" s="2406" t="s">
        <v>854</v>
      </c>
      <c r="E96" s="2406"/>
      <c r="F96" s="2406"/>
      <c r="G96" s="2406"/>
      <c r="H96" s="2406"/>
      <c r="I96" s="2247"/>
      <c r="J96" s="2248"/>
      <c r="K96" s="2249"/>
      <c r="AA96" s="329"/>
      <c r="AC96" s="329"/>
    </row>
    <row r="97" spans="2:29" s="19" customFormat="1" ht="22.5" customHeight="1">
      <c r="B97" s="20"/>
      <c r="C97" s="20"/>
      <c r="D97" s="2406" t="s">
        <v>1945</v>
      </c>
      <c r="E97" s="2406"/>
      <c r="F97" s="2406"/>
      <c r="G97" s="2406"/>
      <c r="H97" s="2406"/>
      <c r="I97" s="2247"/>
      <c r="J97" s="2248"/>
      <c r="K97" s="2249"/>
      <c r="AA97" s="329"/>
      <c r="AC97" s="329"/>
    </row>
    <row r="98" spans="2:29" s="19" customFormat="1" ht="7.5" customHeight="1">
      <c r="B98" s="20"/>
      <c r="C98" s="20"/>
      <c r="D98" s="879"/>
      <c r="E98" s="900"/>
      <c r="F98" s="901"/>
      <c r="G98" s="901"/>
      <c r="H98" s="901"/>
      <c r="I98" s="901"/>
      <c r="J98" s="901"/>
      <c r="K98" s="901"/>
      <c r="AA98" s="329"/>
      <c r="AC98" s="329"/>
    </row>
    <row r="99" spans="2:29" s="19" customFormat="1" ht="1.5" customHeight="1">
      <c r="B99" s="20"/>
      <c r="C99" s="20"/>
      <c r="D99" s="837"/>
      <c r="E99" s="848"/>
      <c r="F99" s="897"/>
      <c r="G99" s="897"/>
      <c r="H99" s="897"/>
      <c r="I99" s="897"/>
      <c r="J99" s="897"/>
      <c r="K99" s="897"/>
      <c r="AA99" s="329"/>
      <c r="AC99" s="329"/>
    </row>
    <row r="100" spans="2:29" s="19" customFormat="1" ht="5.25" customHeight="1">
      <c r="B100" s="20"/>
      <c r="C100" s="20"/>
      <c r="D100" s="20"/>
      <c r="E100" s="848"/>
      <c r="F100" s="897"/>
      <c r="G100" s="897"/>
      <c r="H100" s="897"/>
      <c r="I100" s="897"/>
      <c r="J100" s="897"/>
      <c r="K100" s="897"/>
      <c r="AA100" s="329"/>
      <c r="AC100" s="329"/>
    </row>
    <row r="101" spans="2:29" s="19" customFormat="1" ht="21.75" hidden="1" customHeight="1">
      <c r="B101" s="20"/>
      <c r="C101" s="770"/>
      <c r="D101" s="770"/>
      <c r="E101" s="785"/>
      <c r="F101" s="785"/>
      <c r="G101" s="785"/>
      <c r="H101" s="785"/>
      <c r="I101" s="785"/>
      <c r="J101" s="785"/>
      <c r="AA101" s="329"/>
      <c r="AC101" s="329"/>
    </row>
    <row r="102" spans="2:29" s="19" customFormat="1" ht="14.25" hidden="1">
      <c r="AA102" s="329"/>
      <c r="AC102" s="329"/>
    </row>
    <row r="103" spans="2:29" s="19" customFormat="1" ht="14.25" hidden="1">
      <c r="AA103" s="329"/>
      <c r="AC103" s="329"/>
    </row>
    <row r="104" spans="2:29" s="19" customFormat="1" ht="9" customHeight="1">
      <c r="AA104" s="329"/>
      <c r="AC104" s="329"/>
    </row>
    <row r="105" spans="2:29" ht="14.25">
      <c r="O105" s="19"/>
      <c r="P105" s="19"/>
      <c r="Q105" s="19"/>
      <c r="R105" s="19"/>
      <c r="AB105" s="329"/>
    </row>
    <row r="106" spans="2:29">
      <c r="C106" s="329"/>
      <c r="D106" s="329"/>
      <c r="E106" s="329"/>
      <c r="F106" s="898" t="s">
        <v>988</v>
      </c>
      <c r="G106" s="329"/>
      <c r="H106" s="898" t="s">
        <v>989</v>
      </c>
      <c r="I106" s="329"/>
      <c r="J106" s="898" t="s">
        <v>990</v>
      </c>
      <c r="K106" s="329"/>
      <c r="L106" s="898" t="s">
        <v>886</v>
      </c>
      <c r="M106" s="329"/>
      <c r="N106" s="329"/>
      <c r="O106" s="898" t="s">
        <v>1117</v>
      </c>
      <c r="P106" s="898"/>
      <c r="Q106" s="898"/>
      <c r="R106" s="329"/>
      <c r="S106" s="329"/>
      <c r="AB106" s="329"/>
    </row>
    <row r="107" spans="2:29">
      <c r="C107" s="329"/>
      <c r="D107" s="329"/>
      <c r="E107" s="329"/>
      <c r="F107" s="898"/>
      <c r="G107" s="329"/>
      <c r="H107" s="329"/>
      <c r="I107" s="329"/>
      <c r="J107" s="329"/>
      <c r="K107" s="329"/>
      <c r="L107" s="329"/>
      <c r="M107" s="329"/>
      <c r="N107" s="329"/>
      <c r="O107" s="329"/>
      <c r="P107" s="329"/>
      <c r="Q107" s="329"/>
      <c r="R107" s="329"/>
      <c r="S107" s="330"/>
      <c r="AB107" s="329"/>
    </row>
    <row r="108" spans="2:29">
      <c r="C108" s="329"/>
      <c r="D108" s="329">
        <v>1</v>
      </c>
      <c r="E108" s="329"/>
      <c r="F108" s="329" t="s">
        <v>1397</v>
      </c>
      <c r="G108" s="329"/>
      <c r="H108" s="329" t="s">
        <v>991</v>
      </c>
      <c r="I108" s="329"/>
      <c r="J108" s="329" t="s">
        <v>2071</v>
      </c>
      <c r="K108" s="329"/>
      <c r="L108" s="329" t="s">
        <v>881</v>
      </c>
      <c r="M108" s="329"/>
      <c r="N108" s="329"/>
      <c r="O108" s="329" t="s">
        <v>1118</v>
      </c>
      <c r="P108" s="329"/>
      <c r="Q108" s="329"/>
      <c r="R108" s="329"/>
      <c r="S108" s="331" t="s">
        <v>1884</v>
      </c>
      <c r="AB108" s="329"/>
    </row>
    <row r="109" spans="2:29">
      <c r="C109" s="329"/>
      <c r="D109" s="329">
        <f>D108+1</f>
        <v>2</v>
      </c>
      <c r="E109" s="329"/>
      <c r="F109" s="329" t="s">
        <v>1398</v>
      </c>
      <c r="G109" s="329"/>
      <c r="H109" s="329" t="s">
        <v>992</v>
      </c>
      <c r="I109" s="329"/>
      <c r="J109" s="329" t="s">
        <v>2072</v>
      </c>
      <c r="K109" s="329"/>
      <c r="L109" s="329" t="s">
        <v>882</v>
      </c>
      <c r="M109" s="329"/>
      <c r="N109" s="329"/>
      <c r="O109" s="329" t="s">
        <v>1877</v>
      </c>
      <c r="P109" s="329"/>
      <c r="Q109" s="329"/>
      <c r="R109" s="329"/>
      <c r="S109" s="331" t="s">
        <v>1885</v>
      </c>
      <c r="AB109" s="329"/>
    </row>
    <row r="110" spans="2:29">
      <c r="C110" s="329"/>
      <c r="D110" s="329">
        <f t="shared" ref="D110:D174" si="102">D109+1</f>
        <v>3</v>
      </c>
      <c r="E110" s="329"/>
      <c r="F110" s="329" t="s">
        <v>2078</v>
      </c>
      <c r="G110" s="329"/>
      <c r="H110" s="329" t="s">
        <v>993</v>
      </c>
      <c r="I110" s="329"/>
      <c r="J110" s="329" t="s">
        <v>2073</v>
      </c>
      <c r="K110" s="329"/>
      <c r="L110" s="329" t="s">
        <v>883</v>
      </c>
      <c r="M110" s="329"/>
      <c r="N110" s="329"/>
      <c r="O110" s="329" t="s">
        <v>1878</v>
      </c>
      <c r="P110" s="329"/>
      <c r="Q110" s="329"/>
      <c r="R110" s="329"/>
      <c r="S110" s="331" t="s">
        <v>1886</v>
      </c>
      <c r="AB110" s="329"/>
    </row>
    <row r="111" spans="2:29">
      <c r="C111" s="329"/>
      <c r="D111" s="329">
        <f t="shared" si="102"/>
        <v>4</v>
      </c>
      <c r="E111" s="329"/>
      <c r="F111" s="329" t="s">
        <v>2311</v>
      </c>
      <c r="G111" s="329"/>
      <c r="H111" s="329" t="s">
        <v>1050</v>
      </c>
      <c r="I111" s="329"/>
      <c r="J111" s="329" t="s">
        <v>2062</v>
      </c>
      <c r="K111" s="329"/>
      <c r="L111" s="329" t="s">
        <v>884</v>
      </c>
      <c r="M111" s="329"/>
      <c r="N111" s="329"/>
      <c r="O111" s="329" t="s">
        <v>1879</v>
      </c>
      <c r="P111" s="329"/>
      <c r="Q111" s="329"/>
      <c r="R111" s="329"/>
      <c r="S111" s="331" t="s">
        <v>1887</v>
      </c>
      <c r="AB111" s="329"/>
    </row>
    <row r="112" spans="2:29">
      <c r="C112" s="329"/>
      <c r="D112" s="329">
        <f t="shared" si="102"/>
        <v>5</v>
      </c>
      <c r="E112" s="329"/>
      <c r="F112" s="329" t="s">
        <v>2079</v>
      </c>
      <c r="G112" s="329"/>
      <c r="H112" s="329" t="s">
        <v>1051</v>
      </c>
      <c r="I112" s="329"/>
      <c r="J112" s="329" t="s">
        <v>2063</v>
      </c>
      <c r="K112" s="329"/>
      <c r="L112" s="329" t="s">
        <v>885</v>
      </c>
      <c r="M112" s="329"/>
      <c r="N112" s="329"/>
      <c r="O112" s="329" t="s">
        <v>1880</v>
      </c>
      <c r="P112" s="329"/>
      <c r="Q112" s="329"/>
      <c r="R112" s="329"/>
      <c r="S112" s="332" t="s">
        <v>1888</v>
      </c>
    </row>
    <row r="113" spans="3:19">
      <c r="C113" s="329"/>
      <c r="D113" s="329">
        <f t="shared" si="102"/>
        <v>6</v>
      </c>
      <c r="E113" s="329"/>
      <c r="F113" s="329" t="s">
        <v>1399</v>
      </c>
      <c r="G113" s="329"/>
      <c r="H113" s="329" t="s">
        <v>1052</v>
      </c>
      <c r="I113" s="329"/>
      <c r="J113" s="329" t="s">
        <v>2064</v>
      </c>
      <c r="K113" s="329"/>
      <c r="L113" s="329" t="s">
        <v>1331</v>
      </c>
      <c r="M113" s="329"/>
      <c r="N113" s="329"/>
      <c r="O113" s="329" t="s">
        <v>1881</v>
      </c>
      <c r="P113" s="329"/>
      <c r="Q113" s="329"/>
      <c r="R113" s="329"/>
      <c r="S113" s="329"/>
    </row>
    <row r="114" spans="3:19">
      <c r="C114" s="329"/>
      <c r="D114" s="329">
        <f t="shared" si="102"/>
        <v>7</v>
      </c>
      <c r="E114" s="329"/>
      <c r="F114" s="329" t="s">
        <v>2080</v>
      </c>
      <c r="G114" s="329"/>
      <c r="H114" s="329" t="s">
        <v>1053</v>
      </c>
      <c r="I114" s="329"/>
      <c r="J114" s="329" t="s">
        <v>2065</v>
      </c>
      <c r="K114" s="329"/>
      <c r="L114" s="329" t="s">
        <v>1332</v>
      </c>
      <c r="M114" s="329"/>
      <c r="N114" s="329"/>
      <c r="O114" s="329" t="s">
        <v>1882</v>
      </c>
      <c r="P114" s="329"/>
      <c r="Q114" s="329"/>
      <c r="R114" s="329"/>
      <c r="S114" s="329"/>
    </row>
    <row r="115" spans="3:19">
      <c r="C115" s="329"/>
      <c r="D115" s="329">
        <f t="shared" si="102"/>
        <v>8</v>
      </c>
      <c r="E115" s="329"/>
      <c r="F115" s="329" t="s">
        <v>2081</v>
      </c>
      <c r="G115" s="329"/>
      <c r="H115" s="329" t="s">
        <v>2313</v>
      </c>
      <c r="I115" s="329"/>
      <c r="J115" s="329" t="s">
        <v>2066</v>
      </c>
      <c r="K115" s="329"/>
      <c r="L115" s="329" t="s">
        <v>1333</v>
      </c>
      <c r="M115" s="329"/>
      <c r="N115" s="329"/>
      <c r="O115" s="329" t="s">
        <v>1883</v>
      </c>
      <c r="P115" s="329"/>
      <c r="Q115" s="329"/>
      <c r="R115" s="329"/>
      <c r="S115" s="329"/>
    </row>
    <row r="116" spans="3:19">
      <c r="C116" s="329"/>
      <c r="D116" s="329">
        <f t="shared" si="102"/>
        <v>9</v>
      </c>
      <c r="E116" s="329"/>
      <c r="F116" s="329" t="s">
        <v>2082</v>
      </c>
      <c r="G116" s="329"/>
      <c r="H116" s="329" t="s">
        <v>2085</v>
      </c>
      <c r="I116" s="329"/>
      <c r="J116" s="329" t="s">
        <v>2067</v>
      </c>
      <c r="K116" s="329"/>
      <c r="L116" s="329" t="s">
        <v>1115</v>
      </c>
      <c r="M116" s="329"/>
      <c r="N116" s="329"/>
      <c r="O116" s="329" t="s">
        <v>1264</v>
      </c>
      <c r="P116" s="329"/>
      <c r="Q116" s="329"/>
      <c r="R116" s="329"/>
      <c r="S116" s="329"/>
    </row>
    <row r="117" spans="3:19">
      <c r="C117" s="329"/>
      <c r="D117" s="329">
        <f t="shared" si="102"/>
        <v>10</v>
      </c>
      <c r="E117" s="329"/>
      <c r="F117" s="329" t="s">
        <v>2083</v>
      </c>
      <c r="G117" s="329"/>
      <c r="H117" s="329" t="s">
        <v>1054</v>
      </c>
      <c r="I117" s="329"/>
      <c r="J117" s="329" t="s">
        <v>2068</v>
      </c>
      <c r="K117" s="329"/>
      <c r="L117" s="329" t="s">
        <v>1116</v>
      </c>
      <c r="M117" s="329"/>
      <c r="N117" s="329"/>
      <c r="O117" s="329" t="s">
        <v>1264</v>
      </c>
      <c r="P117" s="329"/>
      <c r="Q117" s="329"/>
      <c r="R117" s="329"/>
      <c r="S117" s="329"/>
    </row>
    <row r="118" spans="3:19">
      <c r="C118" s="329"/>
      <c r="D118" s="329">
        <f t="shared" si="102"/>
        <v>11</v>
      </c>
      <c r="E118" s="329"/>
      <c r="F118" s="329" t="s">
        <v>2084</v>
      </c>
      <c r="G118" s="329"/>
      <c r="H118" s="329" t="s">
        <v>1055</v>
      </c>
      <c r="I118" s="329"/>
      <c r="J118" s="329" t="s">
        <v>2069</v>
      </c>
      <c r="K118" s="329"/>
      <c r="L118" s="329" t="s">
        <v>1264</v>
      </c>
      <c r="M118" s="329"/>
      <c r="N118" s="329"/>
      <c r="O118" s="329" t="s">
        <v>1264</v>
      </c>
      <c r="P118" s="329"/>
      <c r="Q118" s="329"/>
      <c r="R118" s="329"/>
      <c r="S118" s="329"/>
    </row>
    <row r="119" spans="3:19">
      <c r="C119" s="329"/>
      <c r="D119" s="329">
        <f t="shared" si="102"/>
        <v>12</v>
      </c>
      <c r="E119" s="329"/>
      <c r="F119" s="329" t="s">
        <v>832</v>
      </c>
      <c r="G119" s="329"/>
      <c r="H119" s="329" t="s">
        <v>1056</v>
      </c>
      <c r="I119" s="329"/>
      <c r="J119" s="329" t="s">
        <v>2070</v>
      </c>
      <c r="K119" s="329"/>
      <c r="L119" s="329" t="s">
        <v>1264</v>
      </c>
      <c r="M119" s="329"/>
      <c r="N119" s="329"/>
      <c r="O119" s="329" t="s">
        <v>1264</v>
      </c>
      <c r="P119" s="329"/>
      <c r="Q119" s="329"/>
      <c r="R119" s="329"/>
      <c r="S119" s="329"/>
    </row>
    <row r="120" spans="3:19">
      <c r="C120" s="329"/>
      <c r="D120" s="329">
        <f t="shared" si="102"/>
        <v>13</v>
      </c>
      <c r="E120" s="329"/>
      <c r="F120" s="329" t="s">
        <v>833</v>
      </c>
      <c r="G120" s="329"/>
      <c r="H120" s="329" t="s">
        <v>1057</v>
      </c>
      <c r="I120" s="329"/>
      <c r="J120" s="329" t="s">
        <v>2074</v>
      </c>
      <c r="K120" s="329"/>
      <c r="L120" s="329" t="s">
        <v>1264</v>
      </c>
      <c r="M120" s="329"/>
      <c r="N120" s="329"/>
      <c r="O120" s="329" t="s">
        <v>1264</v>
      </c>
      <c r="P120" s="329"/>
      <c r="Q120" s="329"/>
      <c r="R120" s="329"/>
      <c r="S120" s="329"/>
    </row>
    <row r="121" spans="3:19">
      <c r="C121" s="329"/>
      <c r="D121" s="329">
        <f t="shared" si="102"/>
        <v>14</v>
      </c>
      <c r="E121" s="329"/>
      <c r="F121" s="329" t="s">
        <v>2085</v>
      </c>
      <c r="G121" s="329"/>
      <c r="H121" s="329" t="s">
        <v>1058</v>
      </c>
      <c r="I121" s="329"/>
      <c r="J121" s="329" t="s">
        <v>2075</v>
      </c>
      <c r="K121" s="329"/>
      <c r="L121" s="329" t="s">
        <v>1264</v>
      </c>
      <c r="M121" s="329"/>
      <c r="N121" s="329"/>
      <c r="O121" s="329" t="s">
        <v>1264</v>
      </c>
      <c r="P121" s="329"/>
      <c r="Q121" s="329"/>
      <c r="R121" s="329"/>
      <c r="S121" s="329"/>
    </row>
    <row r="122" spans="3:19">
      <c r="C122" s="329"/>
      <c r="D122" s="329">
        <f t="shared" si="102"/>
        <v>15</v>
      </c>
      <c r="E122" s="329"/>
      <c r="F122" s="329" t="s">
        <v>834</v>
      </c>
      <c r="G122" s="329"/>
      <c r="H122" s="329" t="s">
        <v>857</v>
      </c>
      <c r="I122" s="329"/>
      <c r="J122" s="329" t="s">
        <v>2076</v>
      </c>
      <c r="K122" s="329"/>
      <c r="L122" s="329" t="s">
        <v>1264</v>
      </c>
      <c r="M122" s="329"/>
      <c r="N122" s="329"/>
      <c r="O122" s="329" t="s">
        <v>1264</v>
      </c>
      <c r="P122" s="329"/>
      <c r="Q122" s="329"/>
      <c r="R122" s="329"/>
      <c r="S122" s="329"/>
    </row>
    <row r="123" spans="3:19">
      <c r="C123" s="329"/>
      <c r="D123" s="329">
        <f t="shared" si="102"/>
        <v>16</v>
      </c>
      <c r="E123" s="329"/>
      <c r="F123" s="329" t="s">
        <v>835</v>
      </c>
      <c r="G123" s="329"/>
      <c r="H123" s="329" t="s">
        <v>858</v>
      </c>
      <c r="I123" s="329"/>
      <c r="J123" s="329" t="s">
        <v>2077</v>
      </c>
      <c r="K123" s="329"/>
      <c r="L123" s="329" t="s">
        <v>1264</v>
      </c>
      <c r="M123" s="329"/>
      <c r="N123" s="329"/>
      <c r="O123" s="329" t="s">
        <v>1264</v>
      </c>
      <c r="P123" s="329"/>
      <c r="Q123" s="329"/>
      <c r="R123" s="329"/>
      <c r="S123" s="329"/>
    </row>
    <row r="124" spans="3:19">
      <c r="C124" s="329"/>
      <c r="D124" s="329">
        <f t="shared" si="102"/>
        <v>17</v>
      </c>
      <c r="E124" s="329"/>
      <c r="F124" s="329" t="s">
        <v>836</v>
      </c>
      <c r="G124" s="329"/>
      <c r="H124" s="329" t="s">
        <v>859</v>
      </c>
      <c r="I124" s="329"/>
      <c r="J124" s="329" t="s">
        <v>1264</v>
      </c>
      <c r="K124" s="329"/>
      <c r="L124" s="329" t="s">
        <v>1264</v>
      </c>
      <c r="M124" s="329"/>
      <c r="N124" s="329"/>
      <c r="O124" s="329" t="s">
        <v>1264</v>
      </c>
      <c r="P124" s="329"/>
      <c r="Q124" s="329"/>
      <c r="R124" s="329"/>
      <c r="S124" s="329"/>
    </row>
    <row r="125" spans="3:19">
      <c r="C125" s="329"/>
      <c r="D125" s="329">
        <f t="shared" si="102"/>
        <v>18</v>
      </c>
      <c r="E125" s="329"/>
      <c r="F125" s="329" t="s">
        <v>837</v>
      </c>
      <c r="G125" s="329"/>
      <c r="H125" s="329" t="s">
        <v>860</v>
      </c>
      <c r="I125" s="329"/>
      <c r="J125" s="329" t="s">
        <v>1264</v>
      </c>
      <c r="K125" s="329"/>
      <c r="L125" s="329" t="s">
        <v>1264</v>
      </c>
      <c r="M125" s="329"/>
      <c r="N125" s="329"/>
      <c r="O125" s="329" t="s">
        <v>1264</v>
      </c>
      <c r="P125" s="329"/>
      <c r="Q125" s="329"/>
      <c r="R125" s="329"/>
      <c r="S125" s="329"/>
    </row>
    <row r="126" spans="3:19">
      <c r="C126" s="329"/>
      <c r="D126" s="329">
        <f t="shared" si="102"/>
        <v>19</v>
      </c>
      <c r="E126" s="329"/>
      <c r="F126" s="329" t="s">
        <v>838</v>
      </c>
      <c r="G126" s="329"/>
      <c r="H126" s="329" t="s">
        <v>861</v>
      </c>
      <c r="I126" s="329"/>
      <c r="J126" s="329" t="s">
        <v>1264</v>
      </c>
      <c r="K126" s="329"/>
      <c r="L126" s="329" t="s">
        <v>1264</v>
      </c>
      <c r="M126" s="329"/>
      <c r="N126" s="329"/>
      <c r="O126" s="329" t="s">
        <v>1264</v>
      </c>
      <c r="P126" s="329"/>
      <c r="Q126" s="329"/>
      <c r="R126" s="329"/>
      <c r="S126" s="329"/>
    </row>
    <row r="127" spans="3:19">
      <c r="C127" s="329"/>
      <c r="D127" s="329">
        <f t="shared" si="102"/>
        <v>20</v>
      </c>
      <c r="E127" s="329"/>
      <c r="F127" s="329" t="s">
        <v>2086</v>
      </c>
      <c r="G127" s="329"/>
      <c r="H127" s="329" t="s">
        <v>862</v>
      </c>
      <c r="I127" s="329"/>
      <c r="J127" s="329" t="s">
        <v>1264</v>
      </c>
      <c r="K127" s="329"/>
      <c r="L127" s="329" t="s">
        <v>1264</v>
      </c>
      <c r="M127" s="329"/>
      <c r="N127" s="329"/>
      <c r="O127" s="329" t="s">
        <v>1264</v>
      </c>
      <c r="P127" s="329"/>
      <c r="Q127" s="329"/>
      <c r="R127" s="329"/>
      <c r="S127" s="329"/>
    </row>
    <row r="128" spans="3:19">
      <c r="C128" s="329"/>
      <c r="D128" s="329">
        <f t="shared" si="102"/>
        <v>21</v>
      </c>
      <c r="E128" s="329"/>
      <c r="F128" s="329" t="s">
        <v>2087</v>
      </c>
      <c r="G128" s="329"/>
      <c r="H128" s="329" t="s">
        <v>863</v>
      </c>
      <c r="I128" s="329"/>
      <c r="J128" s="329" t="s">
        <v>1264</v>
      </c>
      <c r="K128" s="329"/>
      <c r="L128" s="329" t="s">
        <v>1264</v>
      </c>
      <c r="M128" s="329"/>
      <c r="N128" s="329"/>
      <c r="O128" s="329" t="s">
        <v>1264</v>
      </c>
      <c r="P128" s="329"/>
      <c r="Q128" s="329"/>
      <c r="R128" s="329"/>
      <c r="S128" s="329"/>
    </row>
    <row r="129" spans="3:19">
      <c r="C129" s="329"/>
      <c r="D129" s="329">
        <f t="shared" si="102"/>
        <v>22</v>
      </c>
      <c r="E129" s="329"/>
      <c r="F129" s="329" t="s">
        <v>839</v>
      </c>
      <c r="G129" s="329"/>
      <c r="H129" s="329" t="s">
        <v>864</v>
      </c>
      <c r="I129" s="329"/>
      <c r="J129" s="329" t="s">
        <v>1264</v>
      </c>
      <c r="K129" s="329"/>
      <c r="L129" s="329" t="s">
        <v>1264</v>
      </c>
      <c r="M129" s="329"/>
      <c r="N129" s="329"/>
      <c r="O129" s="329" t="s">
        <v>1264</v>
      </c>
      <c r="P129" s="329"/>
      <c r="Q129" s="329"/>
      <c r="R129" s="329"/>
      <c r="S129" s="329"/>
    </row>
    <row r="130" spans="3:19">
      <c r="C130" s="329"/>
      <c r="D130" s="329">
        <f t="shared" si="102"/>
        <v>23</v>
      </c>
      <c r="E130" s="329"/>
      <c r="F130" s="329" t="s">
        <v>2088</v>
      </c>
      <c r="G130" s="329"/>
      <c r="H130" s="329" t="s">
        <v>865</v>
      </c>
      <c r="I130" s="329"/>
      <c r="J130" s="329" t="s">
        <v>1264</v>
      </c>
      <c r="K130" s="329"/>
      <c r="L130" s="329" t="s">
        <v>1264</v>
      </c>
      <c r="M130" s="329"/>
      <c r="N130" s="329"/>
      <c r="O130" s="329" t="s">
        <v>1264</v>
      </c>
      <c r="P130" s="329"/>
      <c r="Q130" s="329"/>
      <c r="R130" s="329"/>
      <c r="S130" s="329"/>
    </row>
    <row r="131" spans="3:19">
      <c r="C131" s="329"/>
      <c r="D131" s="329">
        <f t="shared" si="102"/>
        <v>24</v>
      </c>
      <c r="E131" s="329"/>
      <c r="F131" s="329" t="s">
        <v>2089</v>
      </c>
      <c r="G131" s="329"/>
      <c r="H131" s="329" t="s">
        <v>866</v>
      </c>
      <c r="I131" s="329"/>
      <c r="J131" s="329" t="s">
        <v>1264</v>
      </c>
      <c r="K131" s="329"/>
      <c r="L131" s="329" t="s">
        <v>1264</v>
      </c>
      <c r="M131" s="329"/>
      <c r="N131" s="329"/>
      <c r="O131" s="329" t="s">
        <v>1264</v>
      </c>
      <c r="P131" s="329"/>
      <c r="Q131" s="329"/>
      <c r="R131" s="329"/>
      <c r="S131" s="329"/>
    </row>
    <row r="132" spans="3:19">
      <c r="C132" s="329"/>
      <c r="D132" s="329">
        <f t="shared" si="102"/>
        <v>25</v>
      </c>
      <c r="E132" s="329"/>
      <c r="F132" s="329" t="s">
        <v>1011</v>
      </c>
      <c r="G132" s="329"/>
      <c r="H132" s="329" t="s">
        <v>867</v>
      </c>
      <c r="I132" s="329"/>
      <c r="J132" s="329" t="s">
        <v>1264</v>
      </c>
      <c r="K132" s="329"/>
      <c r="L132" s="329" t="s">
        <v>1264</v>
      </c>
      <c r="M132" s="329"/>
      <c r="N132" s="329"/>
      <c r="O132" s="329" t="s">
        <v>1264</v>
      </c>
      <c r="P132" s="329"/>
      <c r="Q132" s="329"/>
      <c r="R132" s="329"/>
      <c r="S132" s="329"/>
    </row>
    <row r="133" spans="3:19">
      <c r="C133" s="329"/>
      <c r="D133" s="329">
        <f t="shared" si="102"/>
        <v>26</v>
      </c>
      <c r="E133" s="329"/>
      <c r="F133" s="329" t="s">
        <v>1810</v>
      </c>
      <c r="G133" s="329"/>
      <c r="H133" s="329" t="s">
        <v>868</v>
      </c>
      <c r="I133" s="329"/>
      <c r="J133" s="329" t="s">
        <v>1264</v>
      </c>
      <c r="K133" s="329"/>
      <c r="L133" s="329" t="s">
        <v>1264</v>
      </c>
      <c r="M133" s="329"/>
      <c r="N133" s="329"/>
      <c r="O133" s="329" t="s">
        <v>1264</v>
      </c>
      <c r="P133" s="329"/>
      <c r="Q133" s="329"/>
      <c r="R133" s="329"/>
      <c r="S133" s="329"/>
    </row>
    <row r="134" spans="3:19">
      <c r="C134" s="329"/>
      <c r="D134" s="329">
        <f t="shared" si="102"/>
        <v>27</v>
      </c>
      <c r="E134" s="329"/>
      <c r="F134" s="329" t="s">
        <v>1012</v>
      </c>
      <c r="G134" s="329"/>
      <c r="H134" s="329" t="s">
        <v>869</v>
      </c>
      <c r="I134" s="329"/>
      <c r="J134" s="329" t="s">
        <v>1264</v>
      </c>
      <c r="K134" s="329"/>
      <c r="L134" s="329" t="s">
        <v>1264</v>
      </c>
      <c r="M134" s="329"/>
      <c r="N134" s="329"/>
      <c r="O134" s="329" t="s">
        <v>1264</v>
      </c>
      <c r="P134" s="329"/>
      <c r="Q134" s="329"/>
      <c r="R134" s="329"/>
      <c r="S134" s="329"/>
    </row>
    <row r="135" spans="3:19">
      <c r="C135" s="329"/>
      <c r="D135" s="329">
        <f t="shared" si="102"/>
        <v>28</v>
      </c>
      <c r="E135" s="329"/>
      <c r="F135" s="329" t="s">
        <v>1872</v>
      </c>
      <c r="G135" s="329"/>
      <c r="H135" s="329" t="s">
        <v>870</v>
      </c>
      <c r="I135" s="329"/>
      <c r="J135" s="329" t="s">
        <v>1264</v>
      </c>
      <c r="K135" s="329"/>
      <c r="L135" s="329" t="s">
        <v>1264</v>
      </c>
      <c r="M135" s="329"/>
      <c r="N135" s="329"/>
      <c r="O135" s="329" t="s">
        <v>1264</v>
      </c>
      <c r="P135" s="329"/>
      <c r="Q135" s="329"/>
      <c r="R135" s="329"/>
      <c r="S135" s="329"/>
    </row>
    <row r="136" spans="3:19">
      <c r="C136" s="329"/>
      <c r="D136" s="329">
        <f t="shared" si="102"/>
        <v>29</v>
      </c>
      <c r="E136" s="329"/>
      <c r="F136" s="329" t="s">
        <v>1873</v>
      </c>
      <c r="G136" s="329"/>
      <c r="H136" s="329" t="s">
        <v>871</v>
      </c>
      <c r="I136" s="329"/>
      <c r="J136" s="329" t="s">
        <v>1264</v>
      </c>
      <c r="K136" s="329"/>
      <c r="L136" s="329" t="s">
        <v>1264</v>
      </c>
      <c r="M136" s="329"/>
      <c r="N136" s="329"/>
      <c r="O136" s="329" t="s">
        <v>1264</v>
      </c>
      <c r="P136" s="329"/>
      <c r="Q136" s="329"/>
      <c r="R136" s="329"/>
      <c r="S136" s="329"/>
    </row>
    <row r="137" spans="3:19">
      <c r="C137" s="329"/>
      <c r="D137" s="329">
        <f t="shared" si="102"/>
        <v>30</v>
      </c>
      <c r="E137" s="329"/>
      <c r="F137" s="329" t="s">
        <v>1874</v>
      </c>
      <c r="G137" s="329"/>
      <c r="H137" s="329" t="s">
        <v>876</v>
      </c>
      <c r="I137" s="329"/>
      <c r="J137" s="329" t="s">
        <v>1264</v>
      </c>
      <c r="K137" s="329"/>
      <c r="L137" s="329" t="s">
        <v>1264</v>
      </c>
      <c r="M137" s="329"/>
      <c r="N137" s="329"/>
      <c r="O137" s="329" t="s">
        <v>1264</v>
      </c>
      <c r="P137" s="329"/>
      <c r="Q137" s="329"/>
      <c r="R137" s="329"/>
      <c r="S137" s="329"/>
    </row>
    <row r="138" spans="3:19">
      <c r="C138" s="329"/>
      <c r="D138" s="329">
        <f t="shared" si="102"/>
        <v>31</v>
      </c>
      <c r="E138" s="329"/>
      <c r="F138" s="329" t="s">
        <v>1013</v>
      </c>
      <c r="G138" s="329"/>
      <c r="H138" s="329" t="s">
        <v>877</v>
      </c>
      <c r="I138" s="329"/>
      <c r="J138" s="329" t="s">
        <v>1264</v>
      </c>
      <c r="K138" s="329"/>
      <c r="L138" s="329" t="s">
        <v>1264</v>
      </c>
      <c r="M138" s="329"/>
      <c r="N138" s="329"/>
      <c r="O138" s="329" t="s">
        <v>1264</v>
      </c>
      <c r="P138" s="329"/>
      <c r="Q138" s="329"/>
      <c r="R138" s="329"/>
      <c r="S138" s="329"/>
    </row>
    <row r="139" spans="3:19">
      <c r="C139" s="329"/>
      <c r="D139" s="329">
        <f t="shared" si="102"/>
        <v>32</v>
      </c>
      <c r="E139" s="329"/>
      <c r="F139" s="329" t="s">
        <v>1014</v>
      </c>
      <c r="G139" s="329"/>
      <c r="H139" s="329" t="s">
        <v>878</v>
      </c>
      <c r="I139" s="329"/>
      <c r="J139" s="329" t="s">
        <v>1264</v>
      </c>
      <c r="K139" s="329"/>
      <c r="L139" s="329" t="s">
        <v>1264</v>
      </c>
      <c r="M139" s="329"/>
      <c r="N139" s="329"/>
      <c r="O139" s="329" t="s">
        <v>1264</v>
      </c>
      <c r="P139" s="329"/>
      <c r="Q139" s="329"/>
      <c r="R139" s="329"/>
      <c r="S139" s="329"/>
    </row>
    <row r="140" spans="3:19">
      <c r="C140" s="329"/>
      <c r="D140" s="329">
        <f t="shared" si="102"/>
        <v>33</v>
      </c>
      <c r="E140" s="329"/>
      <c r="F140" s="329" t="s">
        <v>1015</v>
      </c>
      <c r="G140" s="329"/>
      <c r="H140" s="329" t="s">
        <v>879</v>
      </c>
      <c r="I140" s="329"/>
      <c r="J140" s="329" t="s">
        <v>1264</v>
      </c>
      <c r="K140" s="329"/>
      <c r="L140" s="329" t="s">
        <v>1264</v>
      </c>
      <c r="M140" s="329"/>
      <c r="N140" s="329"/>
      <c r="O140" s="329" t="s">
        <v>1264</v>
      </c>
      <c r="P140" s="329"/>
      <c r="Q140" s="329"/>
      <c r="R140" s="329"/>
      <c r="S140" s="329"/>
    </row>
    <row r="141" spans="3:19">
      <c r="C141" s="329"/>
      <c r="D141" s="329">
        <f t="shared" si="102"/>
        <v>34</v>
      </c>
      <c r="E141" s="329"/>
      <c r="F141" s="329" t="s">
        <v>1345</v>
      </c>
      <c r="G141" s="329"/>
      <c r="H141" s="329" t="s">
        <v>880</v>
      </c>
      <c r="I141" s="329"/>
      <c r="J141" s="329" t="s">
        <v>1264</v>
      </c>
      <c r="K141" s="329"/>
      <c r="L141" s="329" t="s">
        <v>1264</v>
      </c>
      <c r="M141" s="329"/>
      <c r="N141" s="329"/>
      <c r="O141" s="329" t="s">
        <v>1264</v>
      </c>
      <c r="P141" s="329"/>
      <c r="Q141" s="329"/>
      <c r="R141" s="329"/>
      <c r="S141" s="329"/>
    </row>
    <row r="142" spans="3:19">
      <c r="C142" s="329"/>
      <c r="D142" s="329">
        <f t="shared" si="102"/>
        <v>35</v>
      </c>
      <c r="E142" s="329"/>
      <c r="F142" s="329" t="s">
        <v>1346</v>
      </c>
      <c r="G142" s="329"/>
      <c r="H142" s="329" t="s">
        <v>2061</v>
      </c>
      <c r="I142" s="329"/>
      <c r="J142" s="329" t="s">
        <v>1264</v>
      </c>
      <c r="K142" s="329"/>
      <c r="L142" s="329" t="s">
        <v>1264</v>
      </c>
      <c r="M142" s="329"/>
      <c r="N142" s="329"/>
      <c r="O142" s="329" t="s">
        <v>1264</v>
      </c>
      <c r="P142" s="329"/>
      <c r="Q142" s="329"/>
      <c r="R142" s="329"/>
      <c r="S142" s="329"/>
    </row>
    <row r="143" spans="3:19">
      <c r="C143" s="329"/>
      <c r="D143" s="329">
        <f t="shared" si="102"/>
        <v>36</v>
      </c>
      <c r="E143" s="329"/>
      <c r="F143" s="329" t="s">
        <v>1347</v>
      </c>
      <c r="G143" s="329"/>
      <c r="H143" s="329" t="s">
        <v>1264</v>
      </c>
      <c r="I143" s="329"/>
      <c r="J143" s="329" t="s">
        <v>1264</v>
      </c>
      <c r="K143" s="329"/>
      <c r="L143" s="329" t="s">
        <v>1264</v>
      </c>
      <c r="M143" s="329"/>
      <c r="N143" s="329"/>
      <c r="O143" s="329" t="s">
        <v>1264</v>
      </c>
      <c r="P143" s="329"/>
      <c r="Q143" s="329"/>
      <c r="R143" s="329"/>
      <c r="S143" s="329"/>
    </row>
    <row r="144" spans="3:19">
      <c r="C144" s="329"/>
      <c r="D144" s="329">
        <f t="shared" si="102"/>
        <v>37</v>
      </c>
      <c r="E144" s="329"/>
      <c r="F144" s="329" t="s">
        <v>1016</v>
      </c>
      <c r="G144" s="329"/>
      <c r="H144" s="329" t="s">
        <v>1264</v>
      </c>
      <c r="I144" s="329"/>
      <c r="J144" s="329" t="s">
        <v>1264</v>
      </c>
      <c r="K144" s="329"/>
      <c r="L144" s="329" t="s">
        <v>1264</v>
      </c>
      <c r="M144" s="329"/>
      <c r="N144" s="329"/>
      <c r="O144" s="329" t="s">
        <v>1264</v>
      </c>
      <c r="P144" s="329"/>
      <c r="Q144" s="329"/>
      <c r="R144" s="329"/>
      <c r="S144" s="329"/>
    </row>
    <row r="145" spans="3:19">
      <c r="C145" s="329"/>
      <c r="D145" s="329">
        <f t="shared" si="102"/>
        <v>38</v>
      </c>
      <c r="E145" s="329"/>
      <c r="F145" s="329" t="s">
        <v>1348</v>
      </c>
      <c r="G145" s="329"/>
      <c r="H145" s="329" t="s">
        <v>1264</v>
      </c>
      <c r="I145" s="329"/>
      <c r="J145" s="329" t="s">
        <v>1264</v>
      </c>
      <c r="K145" s="329"/>
      <c r="L145" s="329" t="s">
        <v>1264</v>
      </c>
      <c r="M145" s="329"/>
      <c r="N145" s="329"/>
      <c r="O145" s="329" t="s">
        <v>1264</v>
      </c>
      <c r="P145" s="329"/>
      <c r="Q145" s="329"/>
      <c r="R145" s="329"/>
      <c r="S145" s="329"/>
    </row>
    <row r="146" spans="3:19">
      <c r="C146" s="329"/>
      <c r="D146" s="329">
        <f t="shared" si="102"/>
        <v>39</v>
      </c>
      <c r="E146" s="329"/>
      <c r="F146" s="329" t="s">
        <v>1796</v>
      </c>
      <c r="G146" s="329"/>
      <c r="H146" s="329" t="s">
        <v>1264</v>
      </c>
      <c r="I146" s="329"/>
      <c r="J146" s="329" t="s">
        <v>1264</v>
      </c>
      <c r="K146" s="329"/>
      <c r="L146" s="329" t="s">
        <v>1264</v>
      </c>
      <c r="M146" s="329"/>
      <c r="N146" s="329"/>
      <c r="O146" s="329" t="s">
        <v>1264</v>
      </c>
      <c r="P146" s="329"/>
      <c r="Q146" s="329"/>
      <c r="R146" s="329"/>
      <c r="S146" s="329"/>
    </row>
    <row r="147" spans="3:19">
      <c r="C147" s="329"/>
      <c r="D147" s="329">
        <f t="shared" si="102"/>
        <v>40</v>
      </c>
      <c r="E147" s="329"/>
      <c r="F147" s="329" t="s">
        <v>1797</v>
      </c>
      <c r="G147" s="329"/>
      <c r="H147" s="329" t="s">
        <v>1264</v>
      </c>
      <c r="I147" s="329"/>
      <c r="J147" s="329" t="s">
        <v>1264</v>
      </c>
      <c r="K147" s="329"/>
      <c r="L147" s="329" t="s">
        <v>1264</v>
      </c>
      <c r="M147" s="329"/>
      <c r="N147" s="329"/>
      <c r="O147" s="329" t="s">
        <v>1264</v>
      </c>
      <c r="P147" s="329"/>
      <c r="Q147" s="329"/>
      <c r="R147" s="329"/>
      <c r="S147" s="329"/>
    </row>
    <row r="148" spans="3:19">
      <c r="C148" s="329"/>
      <c r="D148" s="329">
        <f t="shared" si="102"/>
        <v>41</v>
      </c>
      <c r="E148" s="329"/>
      <c r="F148" s="329" t="s">
        <v>1811</v>
      </c>
      <c r="G148" s="329"/>
      <c r="H148" s="329" t="s">
        <v>1264</v>
      </c>
      <c r="I148" s="329"/>
      <c r="J148" s="329" t="s">
        <v>1264</v>
      </c>
      <c r="K148" s="329"/>
      <c r="L148" s="329" t="s">
        <v>1264</v>
      </c>
      <c r="M148" s="329"/>
      <c r="N148" s="329"/>
      <c r="O148" s="329" t="s">
        <v>1264</v>
      </c>
      <c r="P148" s="329"/>
      <c r="Q148" s="329"/>
      <c r="R148" s="329"/>
      <c r="S148" s="329"/>
    </row>
    <row r="149" spans="3:19">
      <c r="C149" s="329"/>
      <c r="D149" s="329">
        <f t="shared" si="102"/>
        <v>42</v>
      </c>
      <c r="E149" s="329"/>
      <c r="F149" s="329" t="s">
        <v>1798</v>
      </c>
      <c r="G149" s="329"/>
      <c r="H149" s="329" t="s">
        <v>1264</v>
      </c>
      <c r="I149" s="329"/>
      <c r="J149" s="329" t="s">
        <v>1264</v>
      </c>
      <c r="K149" s="329"/>
      <c r="L149" s="329" t="s">
        <v>1264</v>
      </c>
      <c r="M149" s="329"/>
      <c r="N149" s="329"/>
      <c r="O149" s="329" t="s">
        <v>1264</v>
      </c>
      <c r="P149" s="329"/>
      <c r="Q149" s="329"/>
      <c r="R149" s="329"/>
      <c r="S149" s="329"/>
    </row>
    <row r="150" spans="3:19">
      <c r="C150" s="329"/>
      <c r="D150" s="329">
        <f t="shared" si="102"/>
        <v>43</v>
      </c>
      <c r="E150" s="329"/>
      <c r="F150" s="329" t="s">
        <v>1799</v>
      </c>
      <c r="G150" s="329"/>
      <c r="H150" s="329" t="s">
        <v>1264</v>
      </c>
      <c r="I150" s="329"/>
      <c r="J150" s="329" t="s">
        <v>1264</v>
      </c>
      <c r="K150" s="329"/>
      <c r="L150" s="329" t="s">
        <v>1264</v>
      </c>
      <c r="M150" s="329"/>
      <c r="N150" s="329"/>
      <c r="O150" s="329" t="s">
        <v>1264</v>
      </c>
      <c r="P150" s="329"/>
      <c r="Q150" s="329"/>
      <c r="R150" s="329"/>
      <c r="S150" s="329"/>
    </row>
    <row r="151" spans="3:19">
      <c r="C151" s="329"/>
      <c r="D151" s="329">
        <f t="shared" si="102"/>
        <v>44</v>
      </c>
      <c r="E151" s="329"/>
      <c r="F151" s="329" t="s">
        <v>1349</v>
      </c>
      <c r="G151" s="329"/>
      <c r="H151" s="329" t="s">
        <v>1264</v>
      </c>
      <c r="I151" s="329"/>
      <c r="J151" s="329" t="s">
        <v>1264</v>
      </c>
      <c r="K151" s="329"/>
      <c r="L151" s="329" t="s">
        <v>1264</v>
      </c>
      <c r="M151" s="329"/>
      <c r="N151" s="329"/>
      <c r="O151" s="329" t="s">
        <v>1264</v>
      </c>
      <c r="P151" s="329"/>
      <c r="Q151" s="329"/>
      <c r="R151" s="329"/>
      <c r="S151" s="329"/>
    </row>
    <row r="152" spans="3:19">
      <c r="C152" s="329"/>
      <c r="D152" s="329">
        <f t="shared" si="102"/>
        <v>45</v>
      </c>
      <c r="E152" s="329"/>
      <c r="F152" s="329" t="s">
        <v>1350</v>
      </c>
      <c r="G152" s="329"/>
      <c r="H152" s="329" t="s">
        <v>1264</v>
      </c>
      <c r="I152" s="329"/>
      <c r="J152" s="329" t="s">
        <v>1264</v>
      </c>
      <c r="K152" s="329"/>
      <c r="L152" s="329" t="s">
        <v>1264</v>
      </c>
      <c r="M152" s="329"/>
      <c r="N152" s="329"/>
      <c r="O152" s="329" t="s">
        <v>1264</v>
      </c>
      <c r="P152" s="329"/>
      <c r="Q152" s="329"/>
      <c r="R152" s="329"/>
      <c r="S152" s="329"/>
    </row>
    <row r="153" spans="3:19">
      <c r="C153" s="329"/>
      <c r="D153" s="329">
        <f t="shared" si="102"/>
        <v>46</v>
      </c>
      <c r="E153" s="329"/>
      <c r="F153" s="329" t="s">
        <v>1800</v>
      </c>
      <c r="G153" s="329"/>
      <c r="H153" s="329" t="s">
        <v>1264</v>
      </c>
      <c r="I153" s="329"/>
      <c r="J153" s="329" t="s">
        <v>1264</v>
      </c>
      <c r="K153" s="329"/>
      <c r="L153" s="329" t="s">
        <v>1264</v>
      </c>
      <c r="M153" s="329"/>
      <c r="N153" s="329"/>
      <c r="O153" s="329" t="s">
        <v>1264</v>
      </c>
      <c r="P153" s="329"/>
      <c r="Q153" s="329"/>
      <c r="R153" s="329"/>
      <c r="S153" s="329"/>
    </row>
    <row r="154" spans="3:19">
      <c r="C154" s="329"/>
      <c r="D154" s="329">
        <f t="shared" si="102"/>
        <v>47</v>
      </c>
      <c r="E154" s="329"/>
      <c r="F154" s="329" t="s">
        <v>1801</v>
      </c>
      <c r="G154" s="329"/>
      <c r="H154" s="329" t="s">
        <v>1264</v>
      </c>
      <c r="I154" s="329"/>
      <c r="J154" s="329" t="s">
        <v>1264</v>
      </c>
      <c r="K154" s="329"/>
      <c r="L154" s="329" t="s">
        <v>1264</v>
      </c>
      <c r="M154" s="329"/>
      <c r="N154" s="329"/>
      <c r="O154" s="329" t="s">
        <v>1264</v>
      </c>
      <c r="P154" s="329"/>
      <c r="Q154" s="329"/>
      <c r="R154" s="329"/>
      <c r="S154" s="329"/>
    </row>
    <row r="155" spans="3:19">
      <c r="C155" s="329"/>
      <c r="D155" s="329">
        <f t="shared" si="102"/>
        <v>48</v>
      </c>
      <c r="E155" s="329"/>
      <c r="F155" s="329" t="s">
        <v>1802</v>
      </c>
      <c r="G155" s="329"/>
      <c r="H155" s="329" t="s">
        <v>1264</v>
      </c>
      <c r="I155" s="329"/>
      <c r="J155" s="329" t="s">
        <v>1264</v>
      </c>
      <c r="K155" s="329"/>
      <c r="L155" s="329" t="s">
        <v>1264</v>
      </c>
      <c r="M155" s="329"/>
      <c r="N155" s="329"/>
      <c r="O155" s="329" t="s">
        <v>1264</v>
      </c>
      <c r="P155" s="329"/>
      <c r="Q155" s="329"/>
      <c r="R155" s="329"/>
      <c r="S155" s="329"/>
    </row>
    <row r="156" spans="3:19">
      <c r="C156" s="329"/>
      <c r="D156" s="329">
        <f t="shared" si="102"/>
        <v>49</v>
      </c>
      <c r="E156" s="329"/>
      <c r="F156" s="329" t="s">
        <v>1803</v>
      </c>
      <c r="G156" s="329"/>
      <c r="H156" s="329" t="s">
        <v>1264</v>
      </c>
      <c r="I156" s="329"/>
      <c r="J156" s="329" t="s">
        <v>1264</v>
      </c>
      <c r="K156" s="329"/>
      <c r="L156" s="329" t="s">
        <v>1264</v>
      </c>
      <c r="M156" s="329"/>
      <c r="N156" s="329"/>
      <c r="O156" s="329" t="s">
        <v>1264</v>
      </c>
      <c r="P156" s="329"/>
      <c r="Q156" s="329"/>
      <c r="R156" s="329"/>
      <c r="S156" s="329"/>
    </row>
    <row r="157" spans="3:19">
      <c r="C157" s="329"/>
      <c r="D157" s="329">
        <f t="shared" si="102"/>
        <v>50</v>
      </c>
      <c r="E157" s="329"/>
      <c r="F157" s="329" t="s">
        <v>1351</v>
      </c>
      <c r="G157" s="329"/>
      <c r="H157" s="329" t="s">
        <v>1264</v>
      </c>
      <c r="I157" s="329"/>
      <c r="J157" s="329" t="s">
        <v>1264</v>
      </c>
      <c r="K157" s="329"/>
      <c r="L157" s="329" t="s">
        <v>1264</v>
      </c>
      <c r="M157" s="329"/>
      <c r="N157" s="329"/>
      <c r="O157" s="329" t="s">
        <v>1264</v>
      </c>
      <c r="P157" s="329"/>
      <c r="Q157" s="329"/>
      <c r="R157" s="329"/>
      <c r="S157" s="329"/>
    </row>
    <row r="158" spans="3:19">
      <c r="C158" s="329"/>
      <c r="D158" s="329">
        <f t="shared" si="102"/>
        <v>51</v>
      </c>
      <c r="E158" s="329"/>
      <c r="F158" s="329" t="s">
        <v>1352</v>
      </c>
      <c r="G158" s="329"/>
      <c r="H158" s="329" t="s">
        <v>1264</v>
      </c>
      <c r="I158" s="329"/>
      <c r="J158" s="329" t="s">
        <v>1264</v>
      </c>
      <c r="K158" s="329"/>
      <c r="L158" s="329" t="s">
        <v>1264</v>
      </c>
      <c r="M158" s="329"/>
      <c r="N158" s="329"/>
      <c r="O158" s="329" t="s">
        <v>1264</v>
      </c>
      <c r="P158" s="329"/>
      <c r="Q158" s="329"/>
      <c r="R158" s="329"/>
      <c r="S158" s="329"/>
    </row>
    <row r="159" spans="3:19">
      <c r="C159" s="329"/>
      <c r="D159" s="329">
        <f t="shared" si="102"/>
        <v>52</v>
      </c>
      <c r="E159" s="329"/>
      <c r="F159" s="329" t="s">
        <v>1804</v>
      </c>
      <c r="G159" s="329"/>
      <c r="H159" s="329" t="s">
        <v>1264</v>
      </c>
      <c r="I159" s="329"/>
      <c r="J159" s="329" t="s">
        <v>1264</v>
      </c>
      <c r="K159" s="329"/>
      <c r="L159" s="329" t="s">
        <v>1264</v>
      </c>
      <c r="M159" s="329"/>
      <c r="N159" s="329"/>
      <c r="O159" s="329" t="s">
        <v>1264</v>
      </c>
      <c r="P159" s="329"/>
      <c r="Q159" s="329"/>
      <c r="R159" s="329"/>
      <c r="S159" s="329"/>
    </row>
    <row r="160" spans="3:19">
      <c r="C160" s="329"/>
      <c r="D160" s="329">
        <f t="shared" si="102"/>
        <v>53</v>
      </c>
      <c r="E160" s="329"/>
      <c r="F160" s="329" t="s">
        <v>1353</v>
      </c>
      <c r="G160" s="329"/>
      <c r="H160" s="329" t="s">
        <v>1264</v>
      </c>
      <c r="I160" s="329"/>
      <c r="J160" s="329" t="s">
        <v>1264</v>
      </c>
      <c r="K160" s="329"/>
      <c r="L160" s="329" t="s">
        <v>1264</v>
      </c>
      <c r="M160" s="329"/>
      <c r="N160" s="329"/>
      <c r="O160" s="329" t="s">
        <v>1264</v>
      </c>
      <c r="P160" s="329"/>
      <c r="Q160" s="329"/>
      <c r="R160" s="329"/>
      <c r="S160" s="329"/>
    </row>
    <row r="161" spans="3:19">
      <c r="C161" s="329"/>
      <c r="D161" s="329">
        <f t="shared" si="102"/>
        <v>54</v>
      </c>
      <c r="E161" s="329"/>
      <c r="F161" s="329" t="s">
        <v>1024</v>
      </c>
      <c r="G161" s="329"/>
      <c r="H161" s="329" t="s">
        <v>1264</v>
      </c>
      <c r="I161" s="329"/>
      <c r="J161" s="329" t="s">
        <v>1264</v>
      </c>
      <c r="K161" s="329"/>
      <c r="L161" s="329" t="s">
        <v>1264</v>
      </c>
      <c r="M161" s="329"/>
      <c r="N161" s="329"/>
      <c r="O161" s="329" t="s">
        <v>1264</v>
      </c>
      <c r="P161" s="329"/>
      <c r="Q161" s="329"/>
      <c r="R161" s="329"/>
      <c r="S161" s="329"/>
    </row>
    <row r="162" spans="3:19">
      <c r="C162" s="329"/>
      <c r="D162" s="329">
        <f t="shared" si="102"/>
        <v>55</v>
      </c>
      <c r="E162" s="329"/>
      <c r="F162" s="329" t="s">
        <v>1025</v>
      </c>
      <c r="G162" s="329"/>
      <c r="H162" s="329" t="s">
        <v>1264</v>
      </c>
      <c r="I162" s="329"/>
      <c r="J162" s="329" t="s">
        <v>1264</v>
      </c>
      <c r="K162" s="329"/>
      <c r="L162" s="329" t="s">
        <v>1264</v>
      </c>
      <c r="M162" s="329"/>
      <c r="N162" s="329"/>
      <c r="O162" s="329" t="s">
        <v>1264</v>
      </c>
      <c r="P162" s="329"/>
      <c r="Q162" s="329"/>
      <c r="R162" s="329"/>
      <c r="S162" s="329"/>
    </row>
    <row r="163" spans="3:19">
      <c r="C163" s="329"/>
      <c r="D163" s="329">
        <f t="shared" si="102"/>
        <v>56</v>
      </c>
      <c r="E163" s="329"/>
      <c r="F163" s="329" t="s">
        <v>1354</v>
      </c>
      <c r="G163" s="329"/>
      <c r="H163" s="329" t="s">
        <v>1264</v>
      </c>
      <c r="I163" s="329"/>
      <c r="J163" s="329" t="s">
        <v>1264</v>
      </c>
      <c r="K163" s="329"/>
      <c r="L163" s="329" t="s">
        <v>1264</v>
      </c>
      <c r="M163" s="329"/>
      <c r="N163" s="329"/>
      <c r="O163" s="329" t="s">
        <v>1264</v>
      </c>
      <c r="P163" s="329"/>
      <c r="Q163" s="329"/>
      <c r="R163" s="329"/>
      <c r="S163" s="329"/>
    </row>
    <row r="164" spans="3:19">
      <c r="C164" s="329"/>
      <c r="D164" s="329">
        <f t="shared" si="102"/>
        <v>57</v>
      </c>
      <c r="E164" s="329"/>
      <c r="F164" s="329" t="s">
        <v>1026</v>
      </c>
      <c r="G164" s="329"/>
      <c r="H164" s="329" t="s">
        <v>1264</v>
      </c>
      <c r="I164" s="329"/>
      <c r="J164" s="329" t="s">
        <v>1264</v>
      </c>
      <c r="K164" s="329"/>
      <c r="L164" s="329" t="s">
        <v>1264</v>
      </c>
      <c r="M164" s="329"/>
      <c r="N164" s="329"/>
      <c r="O164" s="329" t="s">
        <v>1264</v>
      </c>
      <c r="P164" s="329"/>
      <c r="Q164" s="329"/>
      <c r="R164" s="329"/>
      <c r="S164" s="329"/>
    </row>
    <row r="165" spans="3:19">
      <c r="C165" s="329"/>
      <c r="D165" s="329">
        <f t="shared" si="102"/>
        <v>58</v>
      </c>
      <c r="E165" s="329"/>
      <c r="F165" s="329" t="s">
        <v>1027</v>
      </c>
      <c r="G165" s="329"/>
      <c r="H165" s="329" t="s">
        <v>1264</v>
      </c>
      <c r="I165" s="329"/>
      <c r="J165" s="329" t="s">
        <v>1264</v>
      </c>
      <c r="K165" s="329"/>
      <c r="L165" s="329" t="s">
        <v>1264</v>
      </c>
      <c r="M165" s="329"/>
      <c r="N165" s="329"/>
      <c r="O165" s="329" t="s">
        <v>1264</v>
      </c>
      <c r="P165" s="329"/>
      <c r="Q165" s="329"/>
      <c r="R165" s="329"/>
      <c r="S165" s="329"/>
    </row>
    <row r="166" spans="3:19">
      <c r="C166" s="329"/>
      <c r="D166" s="329">
        <f t="shared" si="102"/>
        <v>59</v>
      </c>
      <c r="E166" s="329"/>
      <c r="F166" s="329" t="s">
        <v>1028</v>
      </c>
      <c r="G166" s="329"/>
      <c r="H166" s="329" t="s">
        <v>1264</v>
      </c>
      <c r="I166" s="329"/>
      <c r="J166" s="329" t="s">
        <v>1264</v>
      </c>
      <c r="K166" s="329"/>
      <c r="L166" s="329" t="s">
        <v>1264</v>
      </c>
      <c r="M166" s="329"/>
      <c r="N166" s="329"/>
      <c r="O166" s="329" t="s">
        <v>1264</v>
      </c>
      <c r="P166" s="329"/>
      <c r="Q166" s="329"/>
      <c r="R166" s="329"/>
      <c r="S166" s="329"/>
    </row>
    <row r="167" spans="3:19">
      <c r="C167" s="329"/>
      <c r="D167" s="329">
        <f t="shared" si="102"/>
        <v>60</v>
      </c>
      <c r="E167" s="329"/>
      <c r="F167" s="329" t="s">
        <v>1029</v>
      </c>
      <c r="G167" s="329"/>
      <c r="H167" s="329" t="s">
        <v>1264</v>
      </c>
      <c r="I167" s="329"/>
      <c r="J167" s="329" t="s">
        <v>1264</v>
      </c>
      <c r="K167" s="329"/>
      <c r="L167" s="329" t="s">
        <v>1264</v>
      </c>
      <c r="M167" s="329"/>
      <c r="N167" s="329"/>
      <c r="O167" s="329" t="s">
        <v>1264</v>
      </c>
      <c r="P167" s="329"/>
      <c r="Q167" s="329"/>
      <c r="R167" s="329"/>
      <c r="S167" s="329"/>
    </row>
    <row r="168" spans="3:19">
      <c r="C168" s="329"/>
      <c r="D168" s="329">
        <f t="shared" si="102"/>
        <v>61</v>
      </c>
      <c r="E168" s="329"/>
      <c r="F168" s="329" t="s">
        <v>1030</v>
      </c>
      <c r="G168" s="329"/>
      <c r="H168" s="329" t="s">
        <v>1264</v>
      </c>
      <c r="I168" s="329"/>
      <c r="J168" s="329" t="s">
        <v>1264</v>
      </c>
      <c r="K168" s="329"/>
      <c r="L168" s="329" t="s">
        <v>1264</v>
      </c>
      <c r="M168" s="329"/>
      <c r="N168" s="329"/>
      <c r="O168" s="329" t="s">
        <v>1264</v>
      </c>
      <c r="P168" s="329"/>
      <c r="Q168" s="329"/>
      <c r="R168" s="329"/>
      <c r="S168" s="329"/>
    </row>
    <row r="169" spans="3:19">
      <c r="C169" s="329"/>
      <c r="D169" s="329">
        <f t="shared" si="102"/>
        <v>62</v>
      </c>
      <c r="E169" s="329"/>
      <c r="F169" s="329" t="s">
        <v>1031</v>
      </c>
      <c r="G169" s="329"/>
      <c r="H169" s="329" t="s">
        <v>1264</v>
      </c>
      <c r="I169" s="329"/>
      <c r="J169" s="329" t="s">
        <v>1264</v>
      </c>
      <c r="K169" s="329"/>
      <c r="L169" s="329" t="s">
        <v>1264</v>
      </c>
      <c r="M169" s="329"/>
      <c r="N169" s="329"/>
      <c r="O169" s="329" t="s">
        <v>1264</v>
      </c>
      <c r="P169" s="329"/>
      <c r="Q169" s="329"/>
      <c r="R169" s="329"/>
      <c r="S169" s="329"/>
    </row>
    <row r="170" spans="3:19">
      <c r="C170" s="329"/>
      <c r="D170" s="329">
        <f t="shared" si="102"/>
        <v>63</v>
      </c>
      <c r="E170" s="329"/>
      <c r="F170" s="329" t="s">
        <v>1032</v>
      </c>
      <c r="G170" s="329"/>
      <c r="H170" s="329" t="s">
        <v>1264</v>
      </c>
      <c r="I170" s="329"/>
      <c r="J170" s="329" t="s">
        <v>1264</v>
      </c>
      <c r="K170" s="329"/>
      <c r="L170" s="329" t="s">
        <v>1264</v>
      </c>
      <c r="M170" s="329"/>
      <c r="N170" s="329"/>
      <c r="O170" s="329" t="s">
        <v>1264</v>
      </c>
      <c r="P170" s="329"/>
      <c r="Q170" s="329"/>
      <c r="R170" s="329"/>
      <c r="S170" s="329"/>
    </row>
    <row r="171" spans="3:19">
      <c r="C171" s="329"/>
      <c r="D171" s="329">
        <f t="shared" si="102"/>
        <v>64</v>
      </c>
      <c r="E171" s="329"/>
      <c r="F171" s="329" t="s">
        <v>1355</v>
      </c>
      <c r="G171" s="329"/>
      <c r="H171" s="329" t="s">
        <v>1264</v>
      </c>
      <c r="I171" s="329"/>
      <c r="J171" s="329" t="s">
        <v>1264</v>
      </c>
      <c r="K171" s="329"/>
      <c r="L171" s="329" t="s">
        <v>1264</v>
      </c>
      <c r="M171" s="329"/>
      <c r="N171" s="329"/>
      <c r="O171" s="329" t="s">
        <v>1264</v>
      </c>
      <c r="P171" s="329"/>
      <c r="Q171" s="329"/>
      <c r="R171" s="329"/>
      <c r="S171" s="329"/>
    </row>
    <row r="172" spans="3:19">
      <c r="C172" s="329"/>
      <c r="D172" s="329">
        <f t="shared" si="102"/>
        <v>65</v>
      </c>
      <c r="E172" s="329"/>
      <c r="F172" s="329" t="s">
        <v>1033</v>
      </c>
      <c r="G172" s="329"/>
      <c r="H172" s="329" t="s">
        <v>1264</v>
      </c>
      <c r="I172" s="329"/>
      <c r="J172" s="329" t="s">
        <v>1264</v>
      </c>
      <c r="K172" s="329"/>
      <c r="L172" s="329" t="s">
        <v>1264</v>
      </c>
      <c r="M172" s="329"/>
      <c r="N172" s="329"/>
      <c r="O172" s="329" t="s">
        <v>1264</v>
      </c>
      <c r="P172" s="329"/>
      <c r="Q172" s="329"/>
      <c r="R172" s="329"/>
      <c r="S172" s="329"/>
    </row>
    <row r="173" spans="3:19">
      <c r="C173" s="329"/>
      <c r="D173" s="329">
        <f t="shared" si="102"/>
        <v>66</v>
      </c>
      <c r="E173" s="329"/>
      <c r="F173" s="329" t="s">
        <v>1034</v>
      </c>
      <c r="G173" s="329"/>
      <c r="H173" s="329" t="s">
        <v>1264</v>
      </c>
      <c r="I173" s="329"/>
      <c r="J173" s="329" t="s">
        <v>1264</v>
      </c>
      <c r="K173" s="329"/>
      <c r="L173" s="329" t="s">
        <v>1264</v>
      </c>
      <c r="M173" s="329"/>
      <c r="N173" s="329"/>
      <c r="O173" s="329" t="s">
        <v>1264</v>
      </c>
      <c r="P173" s="329"/>
      <c r="Q173" s="329"/>
      <c r="R173" s="329"/>
      <c r="S173" s="329"/>
    </row>
    <row r="174" spans="3:19">
      <c r="C174" s="329"/>
      <c r="D174" s="329">
        <f t="shared" si="102"/>
        <v>67</v>
      </c>
      <c r="E174" s="329"/>
      <c r="F174" s="329" t="s">
        <v>1035</v>
      </c>
      <c r="G174" s="329"/>
      <c r="H174" s="329"/>
      <c r="I174" s="329"/>
      <c r="J174" s="329"/>
      <c r="K174" s="329"/>
      <c r="L174" s="329"/>
      <c r="M174" s="329"/>
      <c r="N174" s="329"/>
      <c r="O174" s="329"/>
      <c r="P174" s="329"/>
      <c r="Q174" s="329"/>
      <c r="R174" s="329"/>
      <c r="S174" s="329"/>
    </row>
    <row r="175" spans="3:19">
      <c r="C175" s="329"/>
      <c r="D175" s="329">
        <f t="shared" ref="D175:D190" si="103">D174+1</f>
        <v>68</v>
      </c>
      <c r="E175" s="329"/>
      <c r="F175" s="329" t="s">
        <v>1036</v>
      </c>
      <c r="G175" s="329"/>
      <c r="H175" s="329"/>
      <c r="I175" s="329"/>
      <c r="J175" s="329"/>
      <c r="K175" s="329"/>
      <c r="L175" s="329"/>
      <c r="M175" s="329"/>
      <c r="N175" s="329"/>
      <c r="O175" s="329"/>
      <c r="P175" s="329"/>
      <c r="Q175" s="329"/>
      <c r="R175" s="329"/>
      <c r="S175" s="329"/>
    </row>
    <row r="176" spans="3:19" ht="14.25">
      <c r="D176" s="329">
        <f t="shared" si="103"/>
        <v>69</v>
      </c>
      <c r="F176" s="329" t="s">
        <v>1037</v>
      </c>
      <c r="G176" s="19"/>
      <c r="H176" s="19"/>
      <c r="I176" s="19"/>
    </row>
    <row r="177" spans="4:9" ht="14.25">
      <c r="D177" s="329">
        <f t="shared" si="103"/>
        <v>70</v>
      </c>
      <c r="F177" s="329" t="s">
        <v>1038</v>
      </c>
      <c r="G177" s="19"/>
      <c r="H177" s="19"/>
      <c r="I177" s="19"/>
    </row>
    <row r="178" spans="4:9" ht="14.25">
      <c r="D178" s="329">
        <f t="shared" si="103"/>
        <v>71</v>
      </c>
      <c r="F178" s="329" t="s">
        <v>1039</v>
      </c>
      <c r="H178" s="19"/>
      <c r="I178" s="19"/>
    </row>
    <row r="179" spans="4:9" ht="14.25">
      <c r="D179" s="329">
        <f t="shared" si="103"/>
        <v>72</v>
      </c>
      <c r="F179" s="329" t="s">
        <v>1040</v>
      </c>
      <c r="H179" s="19"/>
      <c r="I179" s="19"/>
    </row>
    <row r="180" spans="4:9" ht="14.25">
      <c r="D180" s="329">
        <f t="shared" si="103"/>
        <v>73</v>
      </c>
      <c r="F180" s="329" t="s">
        <v>1356</v>
      </c>
      <c r="H180" s="19"/>
    </row>
    <row r="181" spans="4:9" ht="14.25">
      <c r="D181" s="329">
        <f t="shared" si="103"/>
        <v>74</v>
      </c>
      <c r="F181" s="329" t="s">
        <v>5</v>
      </c>
      <c r="H181" s="19"/>
    </row>
    <row r="182" spans="4:9" ht="14.25">
      <c r="D182" s="329">
        <f t="shared" si="103"/>
        <v>75</v>
      </c>
      <c r="F182" s="329" t="s">
        <v>1423</v>
      </c>
      <c r="H182" s="19"/>
    </row>
    <row r="183" spans="4:9" ht="14.25">
      <c r="D183" s="329">
        <f t="shared" si="103"/>
        <v>76</v>
      </c>
      <c r="F183" s="329" t="s">
        <v>1041</v>
      </c>
      <c r="H183" s="19"/>
    </row>
    <row r="184" spans="4:9" ht="14.25">
      <c r="D184" s="329">
        <f t="shared" si="103"/>
        <v>77</v>
      </c>
      <c r="F184" s="329" t="s">
        <v>1042</v>
      </c>
      <c r="H184" s="19"/>
    </row>
    <row r="185" spans="4:9" ht="14.25">
      <c r="D185" s="329">
        <f t="shared" si="103"/>
        <v>78</v>
      </c>
      <c r="F185" s="329" t="s">
        <v>1424</v>
      </c>
      <c r="H185" s="19"/>
    </row>
    <row r="186" spans="4:9" ht="14.25">
      <c r="D186" s="329">
        <f t="shared" si="103"/>
        <v>79</v>
      </c>
      <c r="F186" s="329" t="s">
        <v>982</v>
      </c>
      <c r="H186" s="19"/>
    </row>
    <row r="187" spans="4:9" ht="14.25">
      <c r="D187" s="329">
        <f t="shared" si="103"/>
        <v>80</v>
      </c>
      <c r="F187" s="329" t="s">
        <v>983</v>
      </c>
      <c r="H187" s="19"/>
    </row>
    <row r="188" spans="4:9" ht="14.25">
      <c r="D188" s="329">
        <f t="shared" si="103"/>
        <v>81</v>
      </c>
      <c r="F188" s="329" t="s">
        <v>984</v>
      </c>
      <c r="H188" s="19"/>
    </row>
    <row r="189" spans="4:9" ht="14.25">
      <c r="D189" s="329">
        <f t="shared" si="103"/>
        <v>82</v>
      </c>
      <c r="F189" s="329" t="s">
        <v>1425</v>
      </c>
      <c r="H189" s="19"/>
    </row>
    <row r="190" spans="4:9" ht="14.25">
      <c r="D190" s="329">
        <f t="shared" si="103"/>
        <v>83</v>
      </c>
      <c r="F190" s="329" t="s">
        <v>985</v>
      </c>
      <c r="H190" s="19"/>
    </row>
    <row r="191" spans="4:9" ht="14.25">
      <c r="D191" s="329">
        <f t="shared" ref="D191:D197" si="104">D190+1</f>
        <v>84</v>
      </c>
      <c r="F191" s="329" t="s">
        <v>2312</v>
      </c>
      <c r="H191" s="19"/>
    </row>
    <row r="192" spans="4:9" ht="14.25">
      <c r="D192" s="329">
        <f t="shared" si="104"/>
        <v>85</v>
      </c>
      <c r="F192" s="329" t="s">
        <v>1426</v>
      </c>
      <c r="H192" s="19"/>
    </row>
    <row r="193" spans="4:8" ht="14.25">
      <c r="D193" s="329">
        <f t="shared" si="104"/>
        <v>86</v>
      </c>
      <c r="F193" s="329" t="s">
        <v>986</v>
      </c>
      <c r="H193" s="19"/>
    </row>
    <row r="194" spans="4:8" ht="14.25">
      <c r="D194" s="329">
        <f t="shared" si="104"/>
        <v>87</v>
      </c>
      <c r="F194" s="329" t="s">
        <v>2117</v>
      </c>
      <c r="H194" s="19"/>
    </row>
    <row r="195" spans="4:8" ht="14.25">
      <c r="D195" s="329">
        <f t="shared" si="104"/>
        <v>88</v>
      </c>
      <c r="F195" s="329" t="s">
        <v>987</v>
      </c>
      <c r="H195" s="19"/>
    </row>
    <row r="196" spans="4:8" ht="14.25">
      <c r="D196" s="329">
        <f t="shared" si="104"/>
        <v>89</v>
      </c>
      <c r="F196" s="329" t="s">
        <v>2060</v>
      </c>
      <c r="H196" s="19"/>
    </row>
    <row r="197" spans="4:8" ht="14.25">
      <c r="D197" s="329">
        <f t="shared" si="104"/>
        <v>90</v>
      </c>
      <c r="F197" s="329"/>
      <c r="H197" s="19"/>
    </row>
    <row r="198" spans="4:8" ht="14.25">
      <c r="H198" s="19"/>
    </row>
    <row r="199" spans="4:8" ht="14.25">
      <c r="H199" s="19"/>
    </row>
    <row r="200" spans="4:8" ht="14.25">
      <c r="H200" s="19"/>
    </row>
    <row r="201" spans="4:8" ht="14.25">
      <c r="H201" s="19"/>
    </row>
    <row r="202" spans="4:8" ht="14.25">
      <c r="H202" s="19"/>
    </row>
    <row r="203" spans="4:8" ht="14.25">
      <c r="H203" s="19"/>
    </row>
    <row r="204" spans="4:8" ht="14.25">
      <c r="H204" s="19"/>
    </row>
    <row r="205" spans="4:8" ht="14.25">
      <c r="H205" s="19"/>
    </row>
    <row r="206" spans="4:8" ht="14.25">
      <c r="H206" s="19"/>
    </row>
    <row r="207" spans="4:8" ht="14.25">
      <c r="H207" s="19"/>
    </row>
    <row r="208" spans="4:8" ht="14.25">
      <c r="H208" s="19"/>
    </row>
    <row r="209" spans="8:8" ht="14.25">
      <c r="H209" s="19"/>
    </row>
    <row r="210" spans="8:8" ht="14.25">
      <c r="H210" s="19"/>
    </row>
    <row r="211" spans="8:8" ht="14.25">
      <c r="H211" s="19"/>
    </row>
    <row r="212" spans="8:8" ht="14.25">
      <c r="H212" s="19"/>
    </row>
    <row r="213" spans="8:8" ht="14.25">
      <c r="H213" s="19"/>
    </row>
    <row r="214" spans="8:8" ht="14.25">
      <c r="H214" s="19"/>
    </row>
    <row r="215" spans="8:8" ht="14.25">
      <c r="H215" s="19"/>
    </row>
    <row r="216" spans="8:8" ht="14.25">
      <c r="H216" s="19"/>
    </row>
    <row r="217" spans="8:8" ht="14.25">
      <c r="H217" s="19"/>
    </row>
    <row r="218" spans="8:8" ht="14.25">
      <c r="H218" s="19"/>
    </row>
    <row r="219" spans="8:8" ht="14.25">
      <c r="H219" s="19"/>
    </row>
    <row r="220" spans="8:8" ht="14.25">
      <c r="H220" s="19"/>
    </row>
    <row r="221" spans="8:8" ht="14.25">
      <c r="H221" s="19"/>
    </row>
    <row r="222" spans="8:8" ht="14.25">
      <c r="H222" s="19"/>
    </row>
    <row r="223" spans="8:8" ht="14.25">
      <c r="H223" s="19"/>
    </row>
    <row r="224" spans="8:8" ht="14.25">
      <c r="H224" s="19"/>
    </row>
    <row r="225" spans="8:8" ht="14.25">
      <c r="H225" s="19"/>
    </row>
    <row r="226" spans="8:8" ht="14.25">
      <c r="H226" s="19"/>
    </row>
    <row r="227" spans="8:8" ht="14.25">
      <c r="H227" s="19"/>
    </row>
    <row r="228" spans="8:8" ht="14.25">
      <c r="H228" s="19"/>
    </row>
    <row r="229" spans="8:8" ht="14.25">
      <c r="H229" s="19"/>
    </row>
    <row r="230" spans="8:8" ht="14.25">
      <c r="H230" s="19"/>
    </row>
    <row r="231" spans="8:8" ht="14.25">
      <c r="H231" s="19"/>
    </row>
    <row r="232" spans="8:8" ht="14.25">
      <c r="H232" s="19"/>
    </row>
    <row r="233" spans="8:8" ht="14.25">
      <c r="H233" s="19"/>
    </row>
    <row r="234" spans="8:8" ht="14.25">
      <c r="H234" s="19"/>
    </row>
    <row r="235" spans="8:8" ht="14.25">
      <c r="H235" s="19"/>
    </row>
    <row r="236" spans="8:8" ht="14.25">
      <c r="H236" s="19"/>
    </row>
    <row r="237" spans="8:8" ht="14.25">
      <c r="H237" s="19"/>
    </row>
    <row r="238" spans="8:8" ht="14.25">
      <c r="H238" s="19"/>
    </row>
    <row r="239" spans="8:8" ht="14.25">
      <c r="H239" s="19"/>
    </row>
    <row r="240" spans="8:8" ht="14.25">
      <c r="H240" s="19"/>
    </row>
    <row r="241" spans="8:8" ht="14.25">
      <c r="H241" s="19"/>
    </row>
    <row r="242" spans="8:8" ht="14.25">
      <c r="H242" s="19"/>
    </row>
    <row r="243" spans="8:8" ht="14.25">
      <c r="H243" s="19"/>
    </row>
    <row r="244" spans="8:8" ht="14.25">
      <c r="H244" s="19"/>
    </row>
    <row r="245" spans="8:8" ht="14.25">
      <c r="H245" s="19"/>
    </row>
    <row r="246" spans="8:8" ht="14.25">
      <c r="H246" s="19"/>
    </row>
    <row r="247" spans="8:8" ht="14.25">
      <c r="H247" s="19"/>
    </row>
    <row r="248" spans="8:8" ht="14.25">
      <c r="H248" s="19"/>
    </row>
    <row r="249" spans="8:8" ht="14.25">
      <c r="H249" s="19"/>
    </row>
    <row r="250" spans="8:8" ht="14.25">
      <c r="H250" s="19"/>
    </row>
    <row r="251" spans="8:8" ht="14.25">
      <c r="H251" s="19"/>
    </row>
    <row r="252" spans="8:8" ht="14.25">
      <c r="H252" s="19"/>
    </row>
    <row r="253" spans="8:8" ht="14.25">
      <c r="H253" s="19"/>
    </row>
    <row r="254" spans="8:8" ht="14.25">
      <c r="H254" s="19"/>
    </row>
    <row r="255" spans="8:8" ht="14.25">
      <c r="H255" s="19"/>
    </row>
    <row r="256" spans="8:8" ht="14.25">
      <c r="H256" s="19"/>
    </row>
    <row r="257" spans="8:8" ht="14.25">
      <c r="H257" s="19"/>
    </row>
    <row r="258" spans="8:8" ht="14.25">
      <c r="H258" s="19"/>
    </row>
    <row r="259" spans="8:8" ht="14.25">
      <c r="H259" s="19"/>
    </row>
    <row r="260" spans="8:8" ht="14.25">
      <c r="H260" s="19"/>
    </row>
    <row r="261" spans="8:8" ht="14.25">
      <c r="H261" s="19"/>
    </row>
    <row r="262" spans="8:8" ht="14.25">
      <c r="H262" s="19"/>
    </row>
    <row r="263" spans="8:8" ht="14.25">
      <c r="H263" s="19"/>
    </row>
    <row r="264" spans="8:8" ht="14.25">
      <c r="H264" s="19"/>
    </row>
    <row r="265" spans="8:8" ht="14.25">
      <c r="H265" s="19"/>
    </row>
    <row r="266" spans="8:8" ht="14.25">
      <c r="H266" s="19"/>
    </row>
    <row r="267" spans="8:8" ht="14.25">
      <c r="H267" s="19"/>
    </row>
    <row r="268" spans="8:8" ht="14.25">
      <c r="H268" s="19"/>
    </row>
  </sheetData>
  <sheetProtection formatCells="0" formatRows="0" autoFilter="0"/>
  <autoFilter ref="A47:B87"/>
  <mergeCells count="152">
    <mergeCell ref="D96:H96"/>
    <mergeCell ref="I95:K95"/>
    <mergeCell ref="D95:H95"/>
    <mergeCell ref="I97:K97"/>
    <mergeCell ref="D97:H97"/>
    <mergeCell ref="I96:K96"/>
    <mergeCell ref="C1:J1"/>
    <mergeCell ref="C78:E78"/>
    <mergeCell ref="C79:E79"/>
    <mergeCell ref="C80:E80"/>
    <mergeCell ref="F74:G74"/>
    <mergeCell ref="F75:G75"/>
    <mergeCell ref="F11:K11"/>
    <mergeCell ref="F12:K12"/>
    <mergeCell ref="F13:K13"/>
    <mergeCell ref="F14:K14"/>
    <mergeCell ref="F83:G83"/>
    <mergeCell ref="F78:G78"/>
    <mergeCell ref="F81:G81"/>
    <mergeCell ref="F82:G82"/>
    <mergeCell ref="F79:G79"/>
    <mergeCell ref="F84:G84"/>
    <mergeCell ref="I94:K94"/>
    <mergeCell ref="D92:H92"/>
    <mergeCell ref="I92:K92"/>
    <mergeCell ref="C81:E81"/>
    <mergeCell ref="D93:H93"/>
    <mergeCell ref="J82:K82"/>
    <mergeCell ref="J83:K83"/>
    <mergeCell ref="J84:K84"/>
    <mergeCell ref="J85:K85"/>
    <mergeCell ref="D94:H94"/>
    <mergeCell ref="I93:K93"/>
    <mergeCell ref="D90:K90"/>
    <mergeCell ref="C83:E83"/>
    <mergeCell ref="C84:E84"/>
    <mergeCell ref="C82:E82"/>
    <mergeCell ref="F87:G87"/>
    <mergeCell ref="F86:G86"/>
    <mergeCell ref="F85:G85"/>
    <mergeCell ref="C86:E86"/>
    <mergeCell ref="C87:E87"/>
    <mergeCell ref="E17:K17"/>
    <mergeCell ref="J50:K50"/>
    <mergeCell ref="F80:G80"/>
    <mergeCell ref="E25:K25"/>
    <mergeCell ref="E23:K23"/>
    <mergeCell ref="E24:K24"/>
    <mergeCell ref="C30:K34"/>
    <mergeCell ref="D44:G44"/>
    <mergeCell ref="F70:G70"/>
    <mergeCell ref="F72:G72"/>
    <mergeCell ref="C76:E76"/>
    <mergeCell ref="C77:E77"/>
    <mergeCell ref="D19:K19"/>
    <mergeCell ref="E21:K21"/>
    <mergeCell ref="E26:K26"/>
    <mergeCell ref="F47:G47"/>
    <mergeCell ref="F68:G68"/>
    <mergeCell ref="C58:E58"/>
    <mergeCell ref="F59:G59"/>
    <mergeCell ref="C51:E51"/>
    <mergeCell ref="F49:G49"/>
    <mergeCell ref="F66:G66"/>
    <mergeCell ref="J48:K48"/>
    <mergeCell ref="J49:K49"/>
    <mergeCell ref="O47:S47"/>
    <mergeCell ref="F54:G54"/>
    <mergeCell ref="F61:G61"/>
    <mergeCell ref="F62:G62"/>
    <mergeCell ref="F60:G60"/>
    <mergeCell ref="F51:G51"/>
    <mergeCell ref="F58:G58"/>
    <mergeCell ref="F48:G48"/>
    <mergeCell ref="F77:G77"/>
    <mergeCell ref="F67:G67"/>
    <mergeCell ref="F69:G69"/>
    <mergeCell ref="F73:G73"/>
    <mergeCell ref="F71:G71"/>
    <mergeCell ref="N50:N51"/>
    <mergeCell ref="F53:G53"/>
    <mergeCell ref="F50:G50"/>
    <mergeCell ref="F76:G76"/>
    <mergeCell ref="J51:K51"/>
    <mergeCell ref="J55:K55"/>
    <mergeCell ref="J56:K56"/>
    <mergeCell ref="J57:K57"/>
    <mergeCell ref="J69:K69"/>
    <mergeCell ref="F65:G65"/>
    <mergeCell ref="J47:K47"/>
    <mergeCell ref="F64:G64"/>
    <mergeCell ref="F63:G63"/>
    <mergeCell ref="C59:E59"/>
    <mergeCell ref="C60:E60"/>
    <mergeCell ref="C63:E63"/>
    <mergeCell ref="F52:G52"/>
    <mergeCell ref="J52:K52"/>
    <mergeCell ref="J53:K53"/>
    <mergeCell ref="J54:K54"/>
    <mergeCell ref="F57:G57"/>
    <mergeCell ref="F55:G55"/>
    <mergeCell ref="F56:G56"/>
    <mergeCell ref="C54:E54"/>
    <mergeCell ref="C55:E55"/>
    <mergeCell ref="J58:K58"/>
    <mergeCell ref="J59:K59"/>
    <mergeCell ref="J64:K64"/>
    <mergeCell ref="C47:E47"/>
    <mergeCell ref="C48:E48"/>
    <mergeCell ref="C49:E49"/>
    <mergeCell ref="C50:E50"/>
    <mergeCell ref="C56:E56"/>
    <mergeCell ref="C57:E57"/>
    <mergeCell ref="C52:E52"/>
    <mergeCell ref="C53:E53"/>
    <mergeCell ref="C72:E72"/>
    <mergeCell ref="C70:E70"/>
    <mergeCell ref="C71:E71"/>
    <mergeCell ref="C64:E64"/>
    <mergeCell ref="C74:E74"/>
    <mergeCell ref="C85:E85"/>
    <mergeCell ref="C61:E61"/>
    <mergeCell ref="C62:E62"/>
    <mergeCell ref="C73:E73"/>
    <mergeCell ref="C67:E67"/>
    <mergeCell ref="C65:E65"/>
    <mergeCell ref="C66:E66"/>
    <mergeCell ref="C69:E69"/>
    <mergeCell ref="C75:E75"/>
    <mergeCell ref="C68:E68"/>
    <mergeCell ref="J65:K65"/>
    <mergeCell ref="J62:K62"/>
    <mergeCell ref="J66:K66"/>
    <mergeCell ref="J63:K63"/>
    <mergeCell ref="J61:K61"/>
    <mergeCell ref="J60:K60"/>
    <mergeCell ref="J86:K86"/>
    <mergeCell ref="J87:K87"/>
    <mergeCell ref="J78:K78"/>
    <mergeCell ref="J79:K79"/>
    <mergeCell ref="J80:K80"/>
    <mergeCell ref="J81:K81"/>
    <mergeCell ref="J67:K67"/>
    <mergeCell ref="J68:K68"/>
    <mergeCell ref="J74:K74"/>
    <mergeCell ref="J75:K75"/>
    <mergeCell ref="J76:K76"/>
    <mergeCell ref="J77:K77"/>
    <mergeCell ref="J70:K70"/>
    <mergeCell ref="J71:K71"/>
    <mergeCell ref="J72:K72"/>
    <mergeCell ref="J73:K73"/>
  </mergeCells>
  <phoneticPr fontId="8" type="noConversion"/>
  <conditionalFormatting sqref="D11:K11">
    <cfRule type="expression" dxfId="81" priority="9" stopIfTrue="1">
      <formula>$AX$11=1</formula>
    </cfRule>
  </conditionalFormatting>
  <conditionalFormatting sqref="D12:K12">
    <cfRule type="expression" dxfId="80" priority="10" stopIfTrue="1">
      <formula>$AX$12=1</formula>
    </cfRule>
  </conditionalFormatting>
  <conditionalFormatting sqref="D13:K13">
    <cfRule type="expression" dxfId="79" priority="11" stopIfTrue="1">
      <formula>$AX$13=1</formula>
    </cfRule>
  </conditionalFormatting>
  <conditionalFormatting sqref="D14:K14">
    <cfRule type="expression" dxfId="78" priority="12" stopIfTrue="1">
      <formula>$AX$14=1</formula>
    </cfRule>
  </conditionalFormatting>
  <conditionalFormatting sqref="L56">
    <cfRule type="expression" dxfId="77" priority="5" stopIfTrue="1">
      <formula>AND($H$45&gt;0,$L$56&lt;90)</formula>
    </cfRule>
  </conditionalFormatting>
  <conditionalFormatting sqref="J45">
    <cfRule type="expression" dxfId="76" priority="4" stopIfTrue="1">
      <formula>$J$45&lt;90</formula>
    </cfRule>
  </conditionalFormatting>
  <conditionalFormatting sqref="L54">
    <cfRule type="expression" dxfId="75" priority="3" stopIfTrue="1">
      <formula>AND($H$45&gt;0,$L$54&lt;12)</formula>
    </cfRule>
  </conditionalFormatting>
  <conditionalFormatting sqref="L52">
    <cfRule type="expression" dxfId="74" priority="2" stopIfTrue="1">
      <formula>AND($H$45&gt;0,$L$52&lt;0.1)</formula>
    </cfRule>
  </conditionalFormatting>
  <conditionalFormatting sqref="H45">
    <cfRule type="expression" dxfId="73" priority="1" stopIfTrue="1">
      <formula>$H$45&lt;0.1</formula>
    </cfRule>
  </conditionalFormatting>
  <dataValidations count="5">
    <dataValidation type="list" errorStyle="warning" allowBlank="1" showInputMessage="1" showErrorMessage="1" errorTitle="Plan Rolnośrodowiskowy" error="Wybierz jedną odmianę z listy.     Jeżeli w sadzie jest więcej odmian - wpisz następne w kolejnych wierszach. Natomiast gdy w sadzie jest odmiana, której nie ma na liście - to wpisz ją. ;-)" sqref="F48:G87">
      <formula1>$AA48:$DM48</formula1>
    </dataValidation>
    <dataValidation type="list" allowBlank="1" showInputMessage="1" showErrorMessage="1" errorTitle="Plan Rolnośrodowiskowy" error="Wybierz gatunek drzew z listy." sqref="C48:C87">
      <formula1>$S$107:$S$112</formula1>
    </dataValidation>
    <dataValidation type="whole" allowBlank="1" showInputMessage="1" showErrorMessage="1" errorTitle="Plan Rolnośrodowiskowy" error="Wpisz pełną liczbę drzew. Złamane i uschnięte pomiń ;-)" sqref="H48:I87">
      <formula1>0</formula1>
      <formula2>999999999</formula2>
    </dataValidation>
    <dataValidation type="decimal" allowBlank="1" showErrorMessage="1" errorTitle="Plan Rolnośrodowiskowy" error="Powierzchnia w ha - wpisz liczbę!" sqref="H45">
      <formula1>0</formula1>
      <formula2>99999999999</formula2>
    </dataValidation>
    <dataValidation allowBlank="1" showInputMessage="1" showErrorMessage="1" prompt="Ten wariant możesz zaznaczyć na innym arkuszu.  Na tym tylko 6.4  ;-)" sqref="C11:K13"/>
  </dataValidations>
  <printOptions horizontalCentered="1"/>
  <pageMargins left="0.51" right="0.14000000000000001" top="0.62" bottom="0.7" header="0.35"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732" r:id="rId4" name="Check Box 252">
              <controlPr defaultSize="0" print="0" autoFill="0" autoLine="0" autoPict="0">
                <anchor moveWithCells="1">
                  <from>
                    <xdr:col>0</xdr:col>
                    <xdr:colOff>0</xdr:colOff>
                    <xdr:row>13</xdr:row>
                    <xdr:rowOff>28575</xdr:rowOff>
                  </from>
                  <to>
                    <xdr:col>8</xdr:col>
                    <xdr:colOff>533400</xdr:colOff>
                    <xdr:row>13</xdr:row>
                    <xdr:rowOff>247650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5"/>
  </sheetPr>
  <dimension ref="A1:AA90"/>
  <sheetViews>
    <sheetView showGridLines="0" showZeros="0" topLeftCell="A64" workbookViewId="0">
      <selection activeCell="J79" sqref="J79"/>
    </sheetView>
  </sheetViews>
  <sheetFormatPr defaultRowHeight="12.75"/>
  <cols>
    <col min="1" max="1" width="1.140625" style="2" customWidth="1"/>
    <col min="2" max="2" width="4.28515625" style="2" customWidth="1"/>
    <col min="3" max="3" width="4.140625" style="2" customWidth="1"/>
    <col min="4" max="4" width="4.7109375" style="2" customWidth="1"/>
    <col min="5" max="5" width="23.42578125" style="2" customWidth="1"/>
    <col min="6" max="10" width="12.7109375" style="2" customWidth="1"/>
    <col min="11" max="12" width="6.85546875" style="2" customWidth="1"/>
    <col min="13" max="17" width="0" style="2" hidden="1" customWidth="1"/>
    <col min="18" max="16384" width="9.140625" style="2"/>
  </cols>
  <sheetData>
    <row r="1" spans="1:12" s="197" customFormat="1" ht="18" customHeight="1">
      <c r="A1" s="2282" t="s">
        <v>291</v>
      </c>
      <c r="B1" s="2282"/>
      <c r="C1" s="2282"/>
      <c r="D1" s="2282"/>
      <c r="E1" s="2282"/>
      <c r="F1" s="2282"/>
      <c r="G1" s="2282"/>
      <c r="H1" s="2282"/>
      <c r="I1" s="2282"/>
      <c r="J1" s="2282"/>
      <c r="K1" s="835"/>
      <c r="L1" s="835"/>
    </row>
    <row r="2" spans="1:12" s="21" customFormat="1" ht="14.25">
      <c r="A2" s="763"/>
      <c r="B2" s="763"/>
      <c r="C2" s="763"/>
      <c r="D2" s="763"/>
      <c r="E2" s="763"/>
      <c r="F2" s="763"/>
      <c r="G2" s="763"/>
      <c r="H2" s="837"/>
      <c r="I2" s="837"/>
    </row>
    <row r="3" spans="1:12" s="21" customFormat="1" ht="18.75" customHeight="1">
      <c r="A3" s="1784" t="s">
        <v>1416</v>
      </c>
      <c r="B3" s="1784"/>
      <c r="C3" s="1784"/>
      <c r="D3" s="1784"/>
      <c r="E3" s="1784"/>
      <c r="F3" s="1784"/>
      <c r="G3" s="1784"/>
      <c r="H3" s="1784"/>
      <c r="I3" s="1784"/>
      <c r="J3" s="1784"/>
      <c r="K3" s="769"/>
      <c r="L3" s="769"/>
    </row>
    <row r="4" spans="1:12" s="21" customFormat="1" ht="35.25" customHeight="1">
      <c r="A4" s="1784" t="s">
        <v>1417</v>
      </c>
      <c r="B4" s="1784"/>
      <c r="C4" s="1784"/>
      <c r="D4" s="1784"/>
      <c r="E4" s="1784"/>
      <c r="F4" s="1784"/>
      <c r="G4" s="1784"/>
      <c r="H4" s="1784"/>
      <c r="I4" s="1784"/>
      <c r="J4" s="1784"/>
      <c r="K4" s="729"/>
      <c r="L4" s="729"/>
    </row>
    <row r="5" spans="1:12" s="19" customFormat="1" ht="15">
      <c r="A5" s="770"/>
      <c r="B5" s="198" t="s">
        <v>1414</v>
      </c>
      <c r="C5" s="198"/>
      <c r="D5" s="198"/>
      <c r="E5" s="198"/>
      <c r="F5" s="198"/>
      <c r="G5" s="198"/>
      <c r="H5" s="198"/>
      <c r="I5" s="198"/>
      <c r="J5" s="198"/>
      <c r="K5" s="729"/>
      <c r="L5" s="729"/>
    </row>
    <row r="6" spans="1:12" s="19" customFormat="1" ht="15">
      <c r="A6" s="770"/>
      <c r="B6" s="198" t="s">
        <v>1415</v>
      </c>
      <c r="C6" s="198"/>
      <c r="D6" s="198"/>
      <c r="E6" s="198"/>
      <c r="F6" s="198"/>
      <c r="G6" s="198"/>
      <c r="H6" s="198"/>
      <c r="I6" s="198"/>
      <c r="J6" s="198"/>
      <c r="K6" s="729"/>
      <c r="L6" s="729"/>
    </row>
    <row r="7" spans="1:12" s="19" customFormat="1" ht="15">
      <c r="A7" s="770"/>
      <c r="B7" s="198"/>
      <c r="C7" s="198"/>
      <c r="D7" s="198"/>
      <c r="E7" s="198"/>
      <c r="F7" s="198"/>
      <c r="G7" s="198"/>
      <c r="H7" s="198"/>
      <c r="I7" s="198"/>
      <c r="J7" s="198"/>
      <c r="K7" s="729"/>
      <c r="L7" s="729"/>
    </row>
    <row r="8" spans="1:12" s="19" customFormat="1" ht="15">
      <c r="A8" s="770"/>
      <c r="B8" s="198" t="s">
        <v>974</v>
      </c>
      <c r="C8" s="198"/>
      <c r="D8" s="198"/>
      <c r="E8" s="198"/>
      <c r="F8" s="198"/>
      <c r="G8" s="198"/>
      <c r="H8" s="198"/>
      <c r="I8" s="198"/>
      <c r="J8" s="198"/>
      <c r="K8" s="729"/>
      <c r="L8" s="729"/>
    </row>
    <row r="9" spans="1:12" s="19" customFormat="1" ht="15">
      <c r="A9" s="770"/>
      <c r="B9" s="837" t="s">
        <v>620</v>
      </c>
      <c r="C9" s="198"/>
      <c r="D9" s="198"/>
      <c r="E9" s="198"/>
      <c r="F9" s="198"/>
      <c r="G9" s="198"/>
      <c r="H9" s="198"/>
      <c r="I9" s="198"/>
      <c r="J9" s="198"/>
      <c r="K9" s="729"/>
      <c r="L9" s="729"/>
    </row>
    <row r="10" spans="1:12" s="19" customFormat="1" ht="15">
      <c r="A10" s="770"/>
      <c r="B10" s="837" t="s">
        <v>2562</v>
      </c>
      <c r="C10" s="198"/>
      <c r="D10" s="198"/>
      <c r="E10" s="198"/>
      <c r="F10" s="198"/>
      <c r="G10" s="198"/>
      <c r="H10" s="198"/>
      <c r="I10" s="198"/>
      <c r="J10" s="198"/>
      <c r="K10" s="729"/>
      <c r="L10" s="729"/>
    </row>
    <row r="11" spans="1:12" s="19" customFormat="1" ht="15">
      <c r="A11" s="770"/>
      <c r="B11" s="1413"/>
      <c r="C11" s="198"/>
      <c r="D11" s="198"/>
      <c r="E11" s="198"/>
      <c r="F11" s="198"/>
      <c r="G11" s="198"/>
      <c r="H11" s="198"/>
      <c r="I11" s="198"/>
      <c r="J11" s="198"/>
      <c r="K11" s="729"/>
      <c r="L11" s="729"/>
    </row>
    <row r="12" spans="1:12" s="19" customFormat="1" ht="15">
      <c r="A12" s="770"/>
      <c r="B12" s="1413"/>
      <c r="C12" s="198"/>
      <c r="D12" s="198"/>
      <c r="E12" s="198"/>
      <c r="F12" s="198"/>
      <c r="G12" s="198"/>
      <c r="H12" s="198"/>
      <c r="I12" s="198"/>
      <c r="J12" s="198"/>
      <c r="K12" s="729"/>
      <c r="L12" s="729"/>
    </row>
    <row r="13" spans="1:12" s="19" customFormat="1" ht="15">
      <c r="A13" s="770"/>
      <c r="B13" s="1413"/>
      <c r="C13" s="198"/>
      <c r="D13" s="198"/>
      <c r="E13" s="198"/>
      <c r="F13" s="198"/>
      <c r="G13" s="198"/>
      <c r="H13" s="198"/>
      <c r="I13" s="198"/>
      <c r="J13" s="198"/>
      <c r="K13" s="729"/>
      <c r="L13" s="729"/>
    </row>
    <row r="14" spans="1:12" s="19" customFormat="1" ht="14.25">
      <c r="A14" s="20"/>
      <c r="B14" s="837"/>
      <c r="C14" s="837"/>
      <c r="D14" s="837"/>
      <c r="E14" s="837"/>
      <c r="F14" s="837"/>
      <c r="G14" s="837"/>
      <c r="H14" s="837"/>
      <c r="I14" s="837"/>
      <c r="J14" s="837"/>
      <c r="K14" s="729"/>
      <c r="L14" s="729"/>
    </row>
    <row r="15" spans="1:12" s="19" customFormat="1" ht="34.5" customHeight="1">
      <c r="A15" s="2292" t="s">
        <v>1394</v>
      </c>
      <c r="B15" s="2292"/>
      <c r="C15" s="2292"/>
      <c r="D15" s="2292"/>
      <c r="E15" s="2292"/>
      <c r="F15" s="2292"/>
      <c r="G15" s="2292"/>
      <c r="H15" s="2292"/>
      <c r="I15" s="2292"/>
      <c r="J15" s="2292"/>
      <c r="K15" s="729"/>
      <c r="L15" s="729"/>
    </row>
    <row r="16" spans="1:12" s="19" customFormat="1" ht="8.25" customHeight="1">
      <c r="A16" s="20"/>
      <c r="B16" s="20"/>
      <c r="C16" s="20"/>
      <c r="D16" s="20"/>
      <c r="E16" s="20"/>
      <c r="F16" s="20"/>
      <c r="G16" s="20"/>
      <c r="H16" s="20"/>
      <c r="I16" s="20"/>
      <c r="J16" s="20"/>
      <c r="K16" s="729"/>
      <c r="L16" s="729"/>
    </row>
    <row r="17" spans="1:27" s="19" customFormat="1" ht="22.5" customHeight="1">
      <c r="A17" s="20"/>
      <c r="B17" s="200" t="str">
        <f>IF(O17=1,"X","")</f>
        <v/>
      </c>
      <c r="C17" s="826"/>
      <c r="D17" s="825" t="s">
        <v>1395</v>
      </c>
      <c r="E17" s="2425" t="s">
        <v>2193</v>
      </c>
      <c r="F17" s="2425"/>
      <c r="G17" s="2425"/>
      <c r="H17" s="2425"/>
      <c r="I17" s="2425"/>
      <c r="J17" s="2425"/>
      <c r="K17" s="729"/>
      <c r="L17" s="729"/>
      <c r="O17" s="390">
        <f>IF(SUM(J26:J29)&gt;0,1,0)</f>
        <v>0</v>
      </c>
    </row>
    <row r="18" spans="1:27" s="19" customFormat="1" ht="22.5" customHeight="1">
      <c r="A18" s="20"/>
      <c r="B18" s="200" t="str">
        <f>IF(O18=1,"X","")</f>
        <v/>
      </c>
      <c r="C18" s="826"/>
      <c r="D18" s="825" t="s">
        <v>2194</v>
      </c>
      <c r="E18" s="2264" t="s">
        <v>2195</v>
      </c>
      <c r="F18" s="2264"/>
      <c r="G18" s="2264"/>
      <c r="H18" s="2264"/>
      <c r="I18" s="2264"/>
      <c r="J18" s="2264"/>
      <c r="K18" s="729"/>
      <c r="L18" s="729"/>
      <c r="O18" s="390">
        <f>IF(SUM('Pak7 w7.2'!J25:J31)&gt;0,1,0)</f>
        <v>0</v>
      </c>
    </row>
    <row r="19" spans="1:27" s="19" customFormat="1" ht="22.5" customHeight="1">
      <c r="A19" s="20"/>
      <c r="B19" s="200" t="str">
        <f>IF(O19=1,"X","")</f>
        <v/>
      </c>
      <c r="C19" s="826"/>
      <c r="D19" s="825" t="s">
        <v>2196</v>
      </c>
      <c r="E19" s="2425" t="s">
        <v>2197</v>
      </c>
      <c r="F19" s="2425"/>
      <c r="G19" s="2425"/>
      <c r="H19" s="2425"/>
      <c r="I19" s="2425"/>
      <c r="J19" s="2425"/>
      <c r="K19" s="729"/>
      <c r="L19" s="729"/>
      <c r="O19" s="390">
        <f>IF(SUM('Pak7 w7.3'!J25:J37)&gt;0,1,0)</f>
        <v>0</v>
      </c>
    </row>
    <row r="20" spans="1:27" s="19" customFormat="1" ht="22.5" customHeight="1">
      <c r="A20" s="20"/>
      <c r="B20" s="200" t="str">
        <f>IF(O20=1,"X","")</f>
        <v/>
      </c>
      <c r="C20" s="826"/>
      <c r="D20" s="825" t="s">
        <v>2198</v>
      </c>
      <c r="E20" s="2264" t="s">
        <v>2199</v>
      </c>
      <c r="F20" s="2264"/>
      <c r="G20" s="2264"/>
      <c r="H20" s="2264"/>
      <c r="I20" s="2264"/>
      <c r="J20" s="2264"/>
      <c r="K20" s="729"/>
      <c r="L20" s="729"/>
      <c r="O20" s="390">
        <f>IF(SUM('Pak7 w7.4'!J25:J27)&gt;0,1,0)</f>
        <v>0</v>
      </c>
    </row>
    <row r="21" spans="1:27" s="201" customFormat="1" ht="14.25">
      <c r="A21" s="790"/>
      <c r="B21" s="790" t="s">
        <v>2123</v>
      </c>
      <c r="C21" s="790"/>
      <c r="D21" s="790"/>
      <c r="E21" s="790"/>
      <c r="F21" s="902"/>
      <c r="G21" s="902"/>
      <c r="H21" s="902"/>
      <c r="I21" s="902"/>
      <c r="J21" s="902"/>
      <c r="K21" s="729"/>
      <c r="L21" s="6"/>
      <c r="M21" s="6"/>
      <c r="N21" s="6"/>
      <c r="O21" s="6"/>
      <c r="P21" s="6"/>
      <c r="Q21" s="6"/>
      <c r="R21" s="6"/>
      <c r="S21" s="6"/>
      <c r="T21" s="6"/>
      <c r="U21" s="6"/>
      <c r="V21" s="6"/>
      <c r="W21" s="6"/>
      <c r="X21" s="6"/>
      <c r="Y21" s="6"/>
      <c r="Z21" s="6"/>
      <c r="AA21" s="6"/>
    </row>
    <row r="22" spans="1:27" s="28" customFormat="1" ht="10.5" customHeight="1">
      <c r="A22" s="19"/>
      <c r="B22" s="19"/>
      <c r="C22" s="19"/>
      <c r="D22" s="19"/>
      <c r="E22" s="19"/>
      <c r="F22" s="19"/>
      <c r="G22" s="19"/>
      <c r="H22" s="19"/>
      <c r="I22" s="19"/>
      <c r="J22" s="19"/>
      <c r="K22" s="729"/>
      <c r="L22" s="6"/>
      <c r="M22" s="6"/>
      <c r="N22" s="6"/>
      <c r="O22" s="6"/>
      <c r="P22" s="6"/>
      <c r="Q22" s="6"/>
      <c r="R22" s="6"/>
      <c r="S22" s="6"/>
      <c r="T22" s="6"/>
      <c r="U22" s="6"/>
      <c r="V22" s="6"/>
      <c r="W22" s="6"/>
      <c r="X22" s="6"/>
      <c r="Y22" s="6"/>
      <c r="Z22" s="6"/>
      <c r="AA22" s="6"/>
    </row>
    <row r="23" spans="1:27" s="28" customFormat="1" ht="35.25" customHeight="1">
      <c r="A23" s="19"/>
      <c r="B23" s="19"/>
      <c r="C23" s="19"/>
      <c r="D23" s="19"/>
      <c r="E23" s="19"/>
      <c r="F23" s="19"/>
      <c r="G23" s="19"/>
      <c r="H23" s="19"/>
      <c r="I23" s="19"/>
      <c r="J23" s="19"/>
      <c r="K23" s="903"/>
      <c r="L23" s="6"/>
      <c r="M23" s="6"/>
      <c r="N23" s="6"/>
      <c r="O23" s="6"/>
      <c r="P23" s="6"/>
      <c r="Q23" s="6"/>
      <c r="R23" s="6"/>
      <c r="S23" s="6"/>
      <c r="T23" s="6"/>
      <c r="U23" s="6"/>
      <c r="V23" s="6"/>
      <c r="W23" s="6"/>
      <c r="X23" s="6"/>
      <c r="Y23" s="6"/>
      <c r="Z23" s="6"/>
      <c r="AA23" s="6"/>
    </row>
    <row r="24" spans="1:27" s="28" customFormat="1" ht="14.25" customHeight="1">
      <c r="A24" s="20"/>
      <c r="B24" s="521" t="s">
        <v>2124</v>
      </c>
      <c r="C24" s="757"/>
      <c r="D24" s="757"/>
      <c r="E24" s="757"/>
      <c r="F24" s="757"/>
      <c r="G24" s="757"/>
      <c r="H24" s="757"/>
      <c r="I24" s="757"/>
      <c r="J24" s="757"/>
      <c r="K24" s="903"/>
      <c r="L24" s="6"/>
      <c r="M24" s="6"/>
      <c r="N24" s="6"/>
      <c r="O24" s="6"/>
      <c r="P24" s="6"/>
      <c r="Q24" s="6"/>
      <c r="R24" s="6"/>
      <c r="S24" s="6"/>
      <c r="T24" s="6"/>
      <c r="U24" s="6"/>
      <c r="V24" s="6"/>
      <c r="W24" s="6"/>
      <c r="X24" s="6"/>
      <c r="Y24" s="6"/>
      <c r="Z24" s="6"/>
      <c r="AA24" s="6"/>
    </row>
    <row r="25" spans="1:27" s="28" customFormat="1" ht="15">
      <c r="A25" s="20"/>
      <c r="B25" s="750"/>
      <c r="C25" s="786"/>
      <c r="D25" s="786"/>
      <c r="E25" s="786"/>
      <c r="F25" s="786"/>
      <c r="G25" s="786"/>
      <c r="H25" s="786"/>
      <c r="I25" s="786"/>
      <c r="J25" s="786"/>
      <c r="K25" s="903"/>
      <c r="L25" s="6"/>
      <c r="M25" s="6"/>
      <c r="N25" s="6"/>
      <c r="O25" s="6"/>
      <c r="P25" s="6"/>
      <c r="Q25" s="6"/>
      <c r="R25" s="6"/>
      <c r="S25" s="6"/>
      <c r="T25" s="6"/>
      <c r="U25" s="6"/>
      <c r="V25" s="6"/>
      <c r="W25" s="6"/>
      <c r="X25" s="6"/>
      <c r="Y25" s="6"/>
      <c r="Z25" s="6"/>
      <c r="AA25" s="6"/>
    </row>
    <row r="26" spans="1:27" s="28" customFormat="1" ht="26.25" customHeight="1">
      <c r="A26" s="20"/>
      <c r="B26" s="750" t="s">
        <v>1859</v>
      </c>
      <c r="C26" s="200" t="str">
        <f>IF(J26&gt;0,"X","")</f>
        <v/>
      </c>
      <c r="D26" s="904" t="s">
        <v>1089</v>
      </c>
      <c r="E26" s="905"/>
      <c r="F26" s="905"/>
      <c r="G26" s="905"/>
      <c r="H26" s="905"/>
      <c r="I26" s="803" t="s">
        <v>1090</v>
      </c>
      <c r="J26" s="603"/>
      <c r="K26" s="903"/>
      <c r="L26" s="6"/>
      <c r="M26" s="6"/>
      <c r="N26" s="6"/>
      <c r="O26" s="6"/>
      <c r="P26" s="6"/>
      <c r="Q26" s="6"/>
      <c r="R26" s="6"/>
      <c r="S26" s="6"/>
      <c r="T26" s="6"/>
      <c r="U26" s="6"/>
      <c r="V26" s="6"/>
      <c r="W26" s="6"/>
      <c r="X26" s="6"/>
      <c r="Y26" s="6"/>
      <c r="Z26" s="6"/>
      <c r="AA26" s="6"/>
    </row>
    <row r="27" spans="1:27" s="28" customFormat="1" ht="26.25" customHeight="1">
      <c r="A27" s="20"/>
      <c r="B27" s="750"/>
      <c r="C27" s="200" t="str">
        <f>IF(J27&gt;0,"X","")</f>
        <v/>
      </c>
      <c r="D27" s="904" t="s">
        <v>1091</v>
      </c>
      <c r="E27" s="843"/>
      <c r="F27" s="843"/>
      <c r="G27" s="843"/>
      <c r="H27" s="843"/>
      <c r="I27" s="803" t="s">
        <v>1090</v>
      </c>
      <c r="J27" s="603"/>
      <c r="K27" s="903"/>
      <c r="L27" s="6"/>
      <c r="M27" s="6"/>
      <c r="N27" s="6"/>
      <c r="O27" s="6"/>
      <c r="P27" s="6"/>
      <c r="Q27" s="6"/>
      <c r="R27" s="6"/>
      <c r="S27" s="6"/>
      <c r="T27" s="6"/>
      <c r="U27" s="6"/>
      <c r="V27" s="6"/>
      <c r="W27" s="6"/>
      <c r="X27" s="6"/>
      <c r="Y27" s="6"/>
      <c r="Z27" s="6"/>
      <c r="AA27" s="6"/>
    </row>
    <row r="28" spans="1:27" s="28" customFormat="1" ht="26.25" customHeight="1">
      <c r="A28" s="20"/>
      <c r="B28" s="750"/>
      <c r="C28" s="200" t="str">
        <f>IF(J28&gt;0,"X","")</f>
        <v/>
      </c>
      <c r="D28" s="904" t="s">
        <v>1092</v>
      </c>
      <c r="E28" s="843"/>
      <c r="F28" s="843"/>
      <c r="G28" s="843"/>
      <c r="H28" s="843"/>
      <c r="I28" s="803" t="s">
        <v>1090</v>
      </c>
      <c r="J28" s="603"/>
      <c r="K28" s="903"/>
      <c r="L28" s="6"/>
      <c r="M28" s="6"/>
      <c r="N28" s="6"/>
      <c r="O28" s="6"/>
      <c r="P28" s="6"/>
      <c r="Q28" s="6"/>
      <c r="R28" s="6"/>
      <c r="S28" s="6"/>
      <c r="T28" s="6"/>
      <c r="U28" s="6"/>
      <c r="V28" s="6"/>
      <c r="W28" s="6"/>
      <c r="X28" s="6"/>
      <c r="Y28" s="6"/>
      <c r="Z28" s="6"/>
      <c r="AA28" s="6"/>
    </row>
    <row r="29" spans="1:27" s="28" customFormat="1" ht="26.25" customHeight="1">
      <c r="A29" s="20"/>
      <c r="B29" s="750"/>
      <c r="C29" s="200" t="str">
        <f>IF(J29&gt;0,"X","")</f>
        <v/>
      </c>
      <c r="D29" s="904" t="s">
        <v>1093</v>
      </c>
      <c r="E29" s="843"/>
      <c r="F29" s="843"/>
      <c r="G29" s="843"/>
      <c r="H29" s="843"/>
      <c r="I29" s="803" t="s">
        <v>1090</v>
      </c>
      <c r="J29" s="603"/>
      <c r="K29" s="903"/>
      <c r="L29" s="6"/>
      <c r="M29" s="6"/>
      <c r="N29" s="6"/>
      <c r="O29" s="6"/>
      <c r="P29" s="6"/>
      <c r="Q29" s="6"/>
      <c r="R29" s="6"/>
      <c r="S29" s="6"/>
      <c r="T29" s="6"/>
      <c r="U29" s="6"/>
      <c r="V29" s="6"/>
      <c r="W29" s="6"/>
      <c r="X29" s="6"/>
      <c r="Y29" s="6"/>
      <c r="Z29" s="6"/>
      <c r="AA29" s="6"/>
    </row>
    <row r="30" spans="1:27" s="28" customFormat="1" ht="15">
      <c r="A30" s="20"/>
      <c r="B30" s="750"/>
      <c r="C30" s="2327" t="s">
        <v>2123</v>
      </c>
      <c r="D30" s="2327"/>
      <c r="E30" s="2327"/>
      <c r="F30" s="2327"/>
      <c r="G30" s="2327"/>
      <c r="H30" s="786"/>
      <c r="I30" s="786"/>
      <c r="J30" s="786"/>
      <c r="K30" s="903"/>
      <c r="L30" s="6"/>
      <c r="M30" s="6"/>
      <c r="N30" s="6"/>
      <c r="O30" s="6"/>
      <c r="P30" s="6"/>
      <c r="Q30" s="6"/>
      <c r="R30" s="6"/>
      <c r="S30" s="6"/>
      <c r="T30" s="6"/>
      <c r="U30" s="6"/>
      <c r="V30" s="6"/>
      <c r="W30" s="6"/>
      <c r="X30" s="6"/>
      <c r="Y30" s="6"/>
      <c r="Z30" s="6"/>
      <c r="AA30" s="6"/>
    </row>
    <row r="31" spans="1:27" s="28" customFormat="1" ht="8.25" customHeight="1">
      <c r="A31" s="20"/>
      <c r="B31" s="750"/>
      <c r="C31" s="765"/>
      <c r="D31" s="765"/>
      <c r="E31" s="765"/>
      <c r="F31" s="786"/>
      <c r="G31" s="786"/>
      <c r="H31" s="786"/>
      <c r="I31" s="786"/>
      <c r="J31" s="786"/>
      <c r="K31" s="903"/>
      <c r="L31" s="6"/>
      <c r="M31" s="6"/>
      <c r="N31" s="6"/>
      <c r="O31" s="6"/>
      <c r="P31" s="6"/>
      <c r="Q31" s="6"/>
      <c r="R31" s="6"/>
      <c r="S31" s="6"/>
      <c r="T31" s="6"/>
      <c r="U31" s="6"/>
      <c r="V31" s="6"/>
      <c r="W31" s="6"/>
      <c r="X31" s="6"/>
      <c r="Y31" s="6"/>
      <c r="Z31" s="6"/>
      <c r="AA31" s="6"/>
    </row>
    <row r="32" spans="1:27" s="28" customFormat="1" ht="27" customHeight="1">
      <c r="A32" s="20"/>
      <c r="B32" s="784" t="s">
        <v>1867</v>
      </c>
      <c r="C32" s="777" t="s">
        <v>1660</v>
      </c>
      <c r="D32" s="777"/>
      <c r="E32" s="777"/>
      <c r="F32" s="20"/>
      <c r="G32" s="20"/>
      <c r="H32" s="20"/>
      <c r="I32" s="20"/>
      <c r="J32" s="20"/>
      <c r="K32" s="903"/>
      <c r="L32" s="6"/>
      <c r="M32" s="6"/>
      <c r="N32" s="6"/>
      <c r="O32" s="6"/>
      <c r="P32" s="6"/>
      <c r="Q32" s="6"/>
      <c r="R32" s="6"/>
      <c r="S32" s="6"/>
      <c r="T32" s="6"/>
      <c r="U32" s="6"/>
      <c r="V32" s="6"/>
      <c r="W32" s="6"/>
      <c r="X32" s="6"/>
      <c r="Y32" s="6"/>
      <c r="Z32" s="6"/>
      <c r="AA32" s="6"/>
    </row>
    <row r="33" spans="1:27" s="28" customFormat="1" ht="27" customHeight="1">
      <c r="A33" s="20"/>
      <c r="B33" s="784" t="s">
        <v>1869</v>
      </c>
      <c r="C33" s="777" t="s">
        <v>1980</v>
      </c>
      <c r="D33" s="903"/>
      <c r="E33" s="903"/>
      <c r="F33" s="903"/>
      <c r="G33" s="903"/>
      <c r="H33" s="903"/>
      <c r="I33" s="903"/>
      <c r="J33" s="903"/>
      <c r="K33" s="903"/>
      <c r="L33" s="6"/>
      <c r="M33" s="6"/>
      <c r="N33" s="6"/>
      <c r="O33" s="6"/>
      <c r="P33" s="6"/>
      <c r="Q33" s="6"/>
      <c r="R33" s="6"/>
      <c r="S33" s="6"/>
      <c r="T33" s="6"/>
      <c r="U33" s="6"/>
      <c r="V33" s="6"/>
      <c r="W33" s="6"/>
      <c r="X33" s="6"/>
      <c r="Y33" s="6"/>
      <c r="Z33" s="6"/>
      <c r="AA33" s="6"/>
    </row>
    <row r="34" spans="1:27" s="28" customFormat="1" ht="27" customHeight="1">
      <c r="A34" s="20"/>
      <c r="B34" s="784"/>
      <c r="C34" s="777" t="s">
        <v>1981</v>
      </c>
      <c r="D34" s="903"/>
      <c r="E34" s="903"/>
      <c r="F34" s="903"/>
      <c r="G34" s="903"/>
      <c r="H34" s="903"/>
      <c r="I34" s="903"/>
      <c r="J34" s="903"/>
      <c r="K34" s="903"/>
      <c r="L34" s="6"/>
      <c r="M34" s="6"/>
      <c r="N34" s="6"/>
      <c r="O34" s="6"/>
      <c r="P34" s="6"/>
      <c r="Q34" s="6"/>
      <c r="R34" s="6"/>
      <c r="S34" s="6"/>
      <c r="T34" s="6"/>
      <c r="U34" s="6"/>
      <c r="V34" s="6"/>
      <c r="W34" s="6"/>
      <c r="X34" s="6"/>
      <c r="Y34" s="6"/>
      <c r="Z34" s="6"/>
      <c r="AA34" s="6"/>
    </row>
    <row r="35" spans="1:27" s="28" customFormat="1" ht="27" customHeight="1">
      <c r="A35" s="20"/>
      <c r="B35" s="784" t="s">
        <v>1094</v>
      </c>
      <c r="C35" s="777" t="s">
        <v>1095</v>
      </c>
      <c r="D35" s="777"/>
      <c r="E35" s="777"/>
      <c r="F35" s="20"/>
      <c r="G35" s="20"/>
      <c r="H35" s="20"/>
      <c r="I35" s="20"/>
      <c r="J35" s="20"/>
      <c r="K35" s="20"/>
      <c r="L35" s="6"/>
      <c r="M35" s="6"/>
      <c r="N35" s="6"/>
      <c r="O35" s="6"/>
      <c r="P35" s="6"/>
      <c r="Q35" s="6"/>
      <c r="R35" s="6"/>
      <c r="S35" s="6"/>
      <c r="T35" s="6"/>
      <c r="U35" s="6"/>
      <c r="V35" s="6"/>
      <c r="W35" s="6"/>
      <c r="X35" s="6"/>
      <c r="Y35" s="6"/>
      <c r="Z35" s="6"/>
      <c r="AA35" s="6"/>
    </row>
    <row r="36" spans="1:27" s="28" customFormat="1" ht="27" customHeight="1">
      <c r="A36" s="20"/>
      <c r="B36" s="784" t="s">
        <v>1096</v>
      </c>
      <c r="C36" s="777" t="s">
        <v>1648</v>
      </c>
      <c r="D36" s="777"/>
      <c r="E36" s="777"/>
      <c r="F36" s="20"/>
      <c r="G36" s="20"/>
      <c r="H36" s="20"/>
      <c r="I36" s="20"/>
      <c r="J36" s="20"/>
      <c r="K36" s="20"/>
      <c r="L36" s="6"/>
      <c r="M36" s="6"/>
      <c r="N36" s="6"/>
      <c r="O36" s="6"/>
      <c r="P36" s="6"/>
      <c r="Q36" s="6"/>
      <c r="R36" s="6"/>
      <c r="S36" s="6"/>
      <c r="T36" s="6"/>
      <c r="U36" s="6"/>
      <c r="V36" s="6"/>
      <c r="W36" s="6"/>
      <c r="X36" s="6"/>
      <c r="Y36" s="6"/>
      <c r="Z36" s="6"/>
      <c r="AA36" s="6"/>
    </row>
    <row r="37" spans="1:27" s="28" customFormat="1" ht="8.25" customHeight="1">
      <c r="A37" s="20"/>
      <c r="B37" s="20"/>
      <c r="C37" s="20"/>
      <c r="D37" s="20"/>
      <c r="E37" s="20"/>
      <c r="F37" s="20"/>
      <c r="G37" s="20"/>
      <c r="H37" s="20"/>
      <c r="I37" s="20"/>
      <c r="J37" s="20"/>
      <c r="K37" s="6"/>
      <c r="L37" s="6"/>
      <c r="M37" s="6"/>
      <c r="N37" s="6"/>
      <c r="O37" s="6"/>
      <c r="P37" s="6"/>
      <c r="Q37" s="6"/>
      <c r="R37" s="6"/>
      <c r="S37" s="6"/>
      <c r="T37" s="6"/>
      <c r="U37" s="6"/>
      <c r="V37" s="6"/>
      <c r="W37" s="6"/>
      <c r="X37" s="6"/>
      <c r="Y37" s="6"/>
      <c r="Z37" s="6"/>
      <c r="AA37" s="6"/>
    </row>
    <row r="38" spans="1:27" s="28" customFormat="1" ht="15" customHeight="1">
      <c r="A38" s="20"/>
      <c r="B38" s="20"/>
      <c r="C38" s="20"/>
      <c r="D38" s="20"/>
      <c r="E38" s="20"/>
      <c r="F38" s="20"/>
      <c r="G38" s="20"/>
      <c r="H38" s="20"/>
      <c r="I38" s="20"/>
      <c r="J38" s="20"/>
      <c r="K38" s="6"/>
      <c r="L38" s="6"/>
      <c r="M38" s="6"/>
      <c r="N38" s="6"/>
      <c r="O38" s="6"/>
      <c r="P38" s="6"/>
      <c r="Q38" s="6"/>
      <c r="R38" s="6"/>
      <c r="S38" s="6"/>
      <c r="T38" s="6"/>
      <c r="U38" s="6"/>
      <c r="V38" s="6"/>
      <c r="W38" s="6"/>
      <c r="X38" s="6"/>
      <c r="Y38" s="6"/>
      <c r="Z38" s="6"/>
      <c r="AA38" s="6"/>
    </row>
    <row r="39" spans="1:27" s="28" customFormat="1" ht="27.75" customHeight="1">
      <c r="A39" s="20"/>
      <c r="B39" s="20"/>
      <c r="C39" s="856" t="s">
        <v>1097</v>
      </c>
      <c r="D39" s="20"/>
      <c r="E39" s="20"/>
      <c r="F39" s="20"/>
      <c r="G39" s="20"/>
      <c r="H39" s="20"/>
      <c r="I39" s="20"/>
      <c r="J39" s="20"/>
      <c r="K39" s="6"/>
      <c r="L39" s="6"/>
      <c r="M39" s="6"/>
      <c r="N39" s="6"/>
      <c r="O39" s="6"/>
      <c r="P39" s="6"/>
      <c r="Q39" s="6"/>
      <c r="R39" s="6"/>
      <c r="S39" s="6"/>
      <c r="T39" s="6"/>
      <c r="U39" s="6"/>
      <c r="V39" s="6"/>
      <c r="W39" s="6"/>
      <c r="X39" s="6"/>
      <c r="Y39" s="6"/>
      <c r="Z39" s="6"/>
      <c r="AA39" s="6"/>
    </row>
    <row r="40" spans="1:27" s="28" customFormat="1" ht="27.75" customHeight="1">
      <c r="A40" s="20"/>
      <c r="B40" s="20"/>
      <c r="C40" s="1766"/>
      <c r="D40" s="1767"/>
      <c r="E40" s="1767"/>
      <c r="F40" s="1767"/>
      <c r="G40" s="1767"/>
      <c r="H40" s="1767"/>
      <c r="I40" s="1767"/>
      <c r="J40" s="1768"/>
      <c r="K40" s="6"/>
      <c r="L40" s="6"/>
      <c r="M40" s="6"/>
      <c r="N40" s="6"/>
      <c r="O40" s="6"/>
      <c r="P40" s="6"/>
      <c r="Q40" s="6"/>
      <c r="R40" s="6"/>
      <c r="S40" s="6"/>
      <c r="T40" s="6"/>
      <c r="U40" s="6"/>
      <c r="V40" s="6"/>
      <c r="W40" s="6"/>
      <c r="X40" s="6"/>
      <c r="Y40" s="6"/>
      <c r="Z40" s="6"/>
      <c r="AA40" s="6"/>
    </row>
    <row r="41" spans="1:27" s="28" customFormat="1" ht="27.75" customHeight="1">
      <c r="A41" s="20"/>
      <c r="B41" s="20"/>
      <c r="C41" s="1769"/>
      <c r="D41" s="1770"/>
      <c r="E41" s="1770"/>
      <c r="F41" s="1770"/>
      <c r="G41" s="1770"/>
      <c r="H41" s="1770"/>
      <c r="I41" s="1770"/>
      <c r="J41" s="1771"/>
      <c r="K41" s="6"/>
      <c r="L41" s="6"/>
      <c r="M41" s="6"/>
      <c r="N41" s="6"/>
      <c r="O41" s="6"/>
      <c r="P41" s="6"/>
      <c r="Q41" s="6"/>
      <c r="R41" s="6"/>
      <c r="S41" s="6"/>
      <c r="T41" s="6"/>
      <c r="U41" s="6"/>
      <c r="V41" s="6"/>
      <c r="W41" s="6"/>
      <c r="X41" s="6"/>
      <c r="Y41" s="6"/>
      <c r="Z41" s="6"/>
      <c r="AA41" s="6"/>
    </row>
    <row r="42" spans="1:27" s="28" customFormat="1" ht="27.75" customHeight="1">
      <c r="A42" s="20"/>
      <c r="B42" s="20"/>
      <c r="C42" s="1769"/>
      <c r="D42" s="1770"/>
      <c r="E42" s="1770"/>
      <c r="F42" s="1770"/>
      <c r="G42" s="1770"/>
      <c r="H42" s="1770"/>
      <c r="I42" s="1770"/>
      <c r="J42" s="1771"/>
      <c r="K42" s="6"/>
      <c r="L42" s="6"/>
      <c r="M42" s="6"/>
      <c r="N42" s="6"/>
      <c r="O42" s="6"/>
      <c r="P42" s="6"/>
      <c r="Q42" s="6"/>
      <c r="R42" s="6"/>
      <c r="S42" s="6"/>
      <c r="T42" s="6"/>
      <c r="U42" s="6"/>
      <c r="V42" s="6"/>
      <c r="W42" s="6"/>
      <c r="X42" s="6"/>
      <c r="Y42" s="6"/>
      <c r="Z42" s="6"/>
      <c r="AA42" s="6"/>
    </row>
    <row r="43" spans="1:27" s="28" customFormat="1" ht="16.5" customHeight="1">
      <c r="A43" s="20"/>
      <c r="B43" s="20"/>
      <c r="C43" s="1769"/>
      <c r="D43" s="1770"/>
      <c r="E43" s="1770"/>
      <c r="F43" s="1770"/>
      <c r="G43" s="1770"/>
      <c r="H43" s="1770"/>
      <c r="I43" s="1770"/>
      <c r="J43" s="1771"/>
      <c r="K43" s="6"/>
      <c r="L43" s="6"/>
      <c r="M43" s="6"/>
      <c r="N43" s="6"/>
      <c r="O43" s="6"/>
      <c r="P43" s="6"/>
      <c r="Q43" s="6"/>
      <c r="R43" s="6"/>
      <c r="S43" s="6"/>
      <c r="T43" s="6"/>
      <c r="U43" s="6"/>
      <c r="V43" s="6"/>
      <c r="W43" s="6"/>
      <c r="X43" s="6"/>
      <c r="Y43" s="6"/>
      <c r="Z43" s="6"/>
      <c r="AA43" s="6"/>
    </row>
    <row r="44" spans="1:27" s="28" customFormat="1" ht="16.5" customHeight="1">
      <c r="A44" s="20"/>
      <c r="B44" s="20"/>
      <c r="C44" s="1769"/>
      <c r="D44" s="1770"/>
      <c r="E44" s="1770"/>
      <c r="F44" s="1770"/>
      <c r="G44" s="1770"/>
      <c r="H44" s="1770"/>
      <c r="I44" s="1770"/>
      <c r="J44" s="1771"/>
      <c r="K44" s="6"/>
      <c r="L44" s="6"/>
      <c r="M44" s="6"/>
      <c r="N44" s="6"/>
      <c r="O44" s="6"/>
      <c r="P44" s="6"/>
      <c r="Q44" s="6"/>
      <c r="R44" s="6"/>
      <c r="S44" s="6"/>
      <c r="T44" s="6"/>
      <c r="U44" s="6"/>
      <c r="V44" s="6"/>
      <c r="W44" s="6"/>
      <c r="X44" s="6"/>
      <c r="Y44" s="6"/>
      <c r="Z44" s="6"/>
      <c r="AA44" s="6"/>
    </row>
    <row r="45" spans="1:27" s="28" customFormat="1" ht="16.5" customHeight="1">
      <c r="A45" s="20"/>
      <c r="B45" s="20"/>
      <c r="C45" s="1772"/>
      <c r="D45" s="1773"/>
      <c r="E45" s="1773"/>
      <c r="F45" s="1773"/>
      <c r="G45" s="1773"/>
      <c r="H45" s="1773"/>
      <c r="I45" s="1773"/>
      <c r="J45" s="1774"/>
      <c r="K45" s="6"/>
      <c r="L45" s="6"/>
      <c r="M45" s="6"/>
      <c r="N45" s="6"/>
      <c r="O45" s="6"/>
      <c r="P45" s="6"/>
      <c r="Q45" s="6"/>
      <c r="R45" s="6"/>
      <c r="S45" s="6"/>
      <c r="T45" s="6"/>
      <c r="U45" s="6"/>
      <c r="V45" s="6"/>
      <c r="W45" s="6"/>
      <c r="X45" s="6"/>
      <c r="Y45" s="6"/>
      <c r="Z45" s="6"/>
      <c r="AA45" s="6"/>
    </row>
    <row r="46" spans="1:27" s="28" customFormat="1" ht="15" customHeight="1">
      <c r="A46" s="20"/>
      <c r="B46" s="20"/>
      <c r="C46" s="20"/>
      <c r="D46" s="20"/>
      <c r="E46" s="20"/>
      <c r="F46" s="20"/>
      <c r="G46" s="20"/>
      <c r="H46" s="20"/>
      <c r="I46" s="20"/>
      <c r="J46" s="20"/>
      <c r="K46" s="6"/>
      <c r="L46" s="6"/>
      <c r="M46" s="6"/>
      <c r="N46" s="6"/>
      <c r="O46" s="6"/>
      <c r="P46" s="6"/>
      <c r="Q46" s="6"/>
      <c r="R46" s="6"/>
      <c r="S46" s="6"/>
      <c r="T46" s="6"/>
      <c r="U46" s="6"/>
      <c r="V46" s="6"/>
      <c r="W46" s="6"/>
      <c r="X46" s="6"/>
      <c r="Y46" s="6"/>
      <c r="Z46" s="6"/>
      <c r="AA46" s="6"/>
    </row>
    <row r="47" spans="1:27" s="28" customFormat="1" ht="15" customHeight="1">
      <c r="A47" s="20"/>
      <c r="B47" s="20"/>
      <c r="C47" s="20"/>
      <c r="D47" s="20"/>
      <c r="E47" s="20"/>
      <c r="F47" s="20"/>
      <c r="G47" s="20"/>
      <c r="H47" s="20"/>
      <c r="I47" s="20"/>
      <c r="J47" s="20"/>
      <c r="K47" s="6"/>
      <c r="L47" s="6"/>
      <c r="M47" s="6"/>
      <c r="N47" s="6"/>
      <c r="O47" s="6"/>
      <c r="P47" s="6"/>
      <c r="Q47" s="6"/>
      <c r="R47" s="6"/>
      <c r="S47" s="6"/>
      <c r="T47" s="6"/>
      <c r="U47" s="6"/>
      <c r="V47" s="6"/>
      <c r="W47" s="6"/>
      <c r="X47" s="6"/>
      <c r="Y47" s="6"/>
      <c r="Z47" s="6"/>
      <c r="AA47" s="6"/>
    </row>
    <row r="48" spans="1:27" s="28" customFormat="1" ht="15" customHeight="1">
      <c r="A48" s="20"/>
      <c r="B48" s="20"/>
      <c r="C48" s="20"/>
      <c r="D48" s="20"/>
      <c r="E48" s="20"/>
      <c r="F48" s="20"/>
      <c r="G48" s="20"/>
      <c r="H48" s="20"/>
      <c r="I48" s="20"/>
      <c r="J48" s="20"/>
      <c r="K48" s="6"/>
      <c r="L48" s="6"/>
      <c r="M48" s="6"/>
      <c r="N48" s="6"/>
      <c r="O48" s="6"/>
      <c r="P48" s="6"/>
      <c r="Q48" s="6"/>
      <c r="R48" s="6"/>
      <c r="S48" s="6"/>
      <c r="T48" s="6"/>
      <c r="U48" s="6"/>
      <c r="V48" s="6"/>
      <c r="W48" s="6"/>
      <c r="X48" s="6"/>
      <c r="Y48" s="6"/>
      <c r="Z48" s="6"/>
      <c r="AA48" s="6"/>
    </row>
    <row r="49" spans="1:27" s="28" customFormat="1" ht="15" customHeight="1">
      <c r="A49" s="20"/>
      <c r="B49" s="20"/>
      <c r="C49" s="20"/>
      <c r="D49" s="20"/>
      <c r="E49" s="20"/>
      <c r="F49" s="20"/>
      <c r="G49" s="20"/>
      <c r="H49" s="20"/>
      <c r="I49" s="20"/>
      <c r="J49" s="20"/>
      <c r="K49" s="6"/>
      <c r="L49" s="6"/>
      <c r="M49" s="6"/>
      <c r="N49" s="6"/>
      <c r="O49" s="6"/>
      <c r="P49" s="6"/>
      <c r="Q49" s="6"/>
      <c r="R49" s="6"/>
      <c r="S49" s="6"/>
      <c r="T49" s="6"/>
      <c r="U49" s="6"/>
      <c r="V49" s="6"/>
      <c r="W49" s="6"/>
      <c r="X49" s="6"/>
      <c r="Y49" s="6"/>
      <c r="Z49" s="6"/>
      <c r="AA49" s="6"/>
    </row>
    <row r="50" spans="1:27" s="28" customFormat="1" ht="15" customHeight="1">
      <c r="A50" s="20"/>
      <c r="B50" s="20"/>
      <c r="C50" s="20"/>
      <c r="D50" s="20"/>
      <c r="E50" s="20"/>
      <c r="F50" s="20"/>
      <c r="G50" s="20"/>
      <c r="H50" s="20"/>
      <c r="I50" s="20"/>
      <c r="J50" s="20"/>
      <c r="K50" s="6"/>
      <c r="L50" s="6"/>
      <c r="M50" s="6"/>
      <c r="N50" s="6"/>
      <c r="O50" s="6"/>
      <c r="P50" s="6"/>
      <c r="Q50" s="6"/>
      <c r="R50" s="6"/>
      <c r="S50" s="6"/>
      <c r="T50" s="6"/>
      <c r="U50" s="6"/>
      <c r="V50" s="6"/>
      <c r="W50" s="6"/>
      <c r="X50" s="6"/>
      <c r="Y50" s="6"/>
      <c r="Z50" s="6"/>
      <c r="AA50" s="6"/>
    </row>
    <row r="51" spans="1:27" s="28" customFormat="1" ht="15" customHeight="1">
      <c r="A51" s="20"/>
      <c r="B51" s="20"/>
      <c r="C51" s="20"/>
      <c r="D51" s="20"/>
      <c r="E51" s="20"/>
      <c r="F51" s="20"/>
      <c r="G51" s="20"/>
      <c r="H51" s="20"/>
      <c r="I51" s="20"/>
      <c r="J51" s="20"/>
      <c r="K51" s="6"/>
      <c r="L51" s="6"/>
      <c r="M51" s="6"/>
      <c r="N51" s="6"/>
      <c r="O51" s="6"/>
      <c r="P51" s="6"/>
      <c r="Q51" s="6"/>
      <c r="R51" s="6"/>
      <c r="S51" s="6"/>
      <c r="T51" s="6"/>
      <c r="U51" s="6"/>
      <c r="V51" s="6"/>
      <c r="W51" s="6"/>
      <c r="X51" s="6"/>
      <c r="Y51" s="6"/>
      <c r="Z51" s="6"/>
      <c r="AA51" s="6"/>
    </row>
    <row r="52" spans="1:27" s="28" customFormat="1" ht="15" customHeight="1">
      <c r="A52" s="20"/>
      <c r="B52" s="20"/>
      <c r="C52" s="20"/>
      <c r="D52" s="20"/>
      <c r="E52" s="20"/>
      <c r="F52" s="20"/>
      <c r="G52" s="20"/>
      <c r="H52" s="20"/>
      <c r="I52" s="20"/>
      <c r="J52" s="20"/>
      <c r="K52" s="6"/>
      <c r="L52" s="6"/>
      <c r="M52" s="6"/>
      <c r="N52" s="6"/>
      <c r="O52" s="6"/>
      <c r="P52" s="6"/>
      <c r="Q52" s="6"/>
      <c r="R52" s="6"/>
      <c r="S52" s="6"/>
      <c r="T52" s="6"/>
      <c r="U52" s="6"/>
      <c r="V52" s="6"/>
      <c r="W52" s="6"/>
      <c r="X52" s="6"/>
      <c r="Y52" s="6"/>
      <c r="Z52" s="6"/>
      <c r="AA52" s="6"/>
    </row>
    <row r="53" spans="1:27" s="203" customFormat="1" ht="23.25" customHeight="1">
      <c r="A53" s="770"/>
      <c r="B53" s="770"/>
      <c r="C53" s="906" t="s">
        <v>569</v>
      </c>
      <c r="D53" s="2404" t="s">
        <v>1196</v>
      </c>
      <c r="E53" s="2404"/>
      <c r="F53" s="2404"/>
      <c r="G53" s="2404"/>
      <c r="H53" s="2404"/>
      <c r="I53" s="2404"/>
      <c r="J53" s="2404"/>
    </row>
    <row r="54" spans="1:27" s="203" customFormat="1" ht="7.5" customHeight="1">
      <c r="A54" s="770"/>
      <c r="B54" s="770"/>
      <c r="C54" s="198"/>
      <c r="D54" s="863"/>
      <c r="E54" s="760"/>
      <c r="F54" s="760"/>
      <c r="G54" s="760"/>
      <c r="H54" s="760"/>
      <c r="I54" s="760"/>
      <c r="J54" s="760"/>
    </row>
    <row r="55" spans="1:27" s="19" customFormat="1" ht="19.5" customHeight="1">
      <c r="A55" s="20"/>
      <c r="B55" s="20"/>
      <c r="C55" s="837"/>
      <c r="D55" s="837"/>
      <c r="E55" s="837"/>
      <c r="F55" s="2426"/>
      <c r="G55" s="2427"/>
      <c r="H55" s="2428"/>
      <c r="I55" s="837"/>
      <c r="J55" s="837"/>
    </row>
    <row r="56" spans="1:27" s="19" customFormat="1" ht="9" customHeight="1">
      <c r="A56" s="20"/>
      <c r="B56" s="20"/>
      <c r="C56" s="837"/>
      <c r="D56" s="837"/>
      <c r="E56" s="837"/>
      <c r="F56" s="837"/>
      <c r="G56" s="837"/>
      <c r="H56" s="837"/>
      <c r="I56" s="837"/>
      <c r="J56" s="837"/>
    </row>
    <row r="57" spans="1:27" s="203" customFormat="1" ht="15">
      <c r="A57" s="770"/>
      <c r="B57" s="770"/>
      <c r="C57" s="770"/>
      <c r="D57" s="198"/>
      <c r="E57" s="198"/>
      <c r="F57" s="198"/>
      <c r="G57" s="198"/>
      <c r="H57" s="198"/>
      <c r="I57" s="198"/>
      <c r="J57" s="198"/>
    </row>
    <row r="58" spans="1:27" s="28" customFormat="1" ht="15">
      <c r="A58" s="20"/>
      <c r="B58" s="20"/>
      <c r="C58" s="770" t="s">
        <v>1983</v>
      </c>
      <c r="D58" s="198" t="s">
        <v>1197</v>
      </c>
      <c r="E58" s="837"/>
      <c r="F58" s="837"/>
      <c r="G58" s="837"/>
      <c r="H58" s="837"/>
      <c r="I58" s="837"/>
      <c r="J58" s="837"/>
    </row>
    <row r="59" spans="1:27" s="28" customFormat="1" ht="126.75" customHeight="1">
      <c r="A59" s="20"/>
      <c r="B59" s="20"/>
      <c r="C59" s="198"/>
      <c r="D59" s="2422"/>
      <c r="E59" s="2423"/>
      <c r="F59" s="2423"/>
      <c r="G59" s="2423"/>
      <c r="H59" s="2423"/>
      <c r="I59" s="2423"/>
      <c r="J59" s="2424"/>
    </row>
    <row r="60" spans="1:27" s="28" customFormat="1" ht="12.75" customHeight="1">
      <c r="A60" s="20"/>
      <c r="B60" s="20"/>
      <c r="C60" s="837"/>
      <c r="D60" s="837"/>
      <c r="E60" s="837"/>
      <c r="F60" s="837"/>
      <c r="G60" s="837"/>
      <c r="H60" s="837"/>
      <c r="I60" s="837"/>
      <c r="J60" s="837"/>
    </row>
    <row r="61" spans="1:27" s="19" customFormat="1" ht="14.25">
      <c r="A61" s="20"/>
      <c r="B61" s="20"/>
      <c r="C61" s="2410" t="s">
        <v>1198</v>
      </c>
      <c r="D61" s="2411"/>
      <c r="E61" s="2412"/>
      <c r="F61" s="2419" t="s">
        <v>1297</v>
      </c>
      <c r="G61" s="2420"/>
      <c r="H61" s="2420"/>
      <c r="I61" s="2420"/>
      <c r="J61" s="2421"/>
      <c r="K61" s="1050"/>
      <c r="L61" s="1050"/>
      <c r="M61" s="1050"/>
      <c r="N61" s="1050"/>
      <c r="O61" s="1050"/>
    </row>
    <row r="62" spans="1:27" s="19" customFormat="1" ht="14.25">
      <c r="A62" s="837"/>
      <c r="B62" s="907"/>
      <c r="C62" s="2413"/>
      <c r="D62" s="2414"/>
      <c r="E62" s="2415"/>
      <c r="F62" s="895" t="s">
        <v>653</v>
      </c>
      <c r="G62" s="895" t="s">
        <v>653</v>
      </c>
      <c r="H62" s="895" t="s">
        <v>653</v>
      </c>
      <c r="I62" s="895" t="s">
        <v>653</v>
      </c>
      <c r="J62" s="895" t="s">
        <v>653</v>
      </c>
    </row>
    <row r="63" spans="1:27" s="19" customFormat="1" ht="14.25">
      <c r="A63" s="837"/>
      <c r="B63" s="907"/>
      <c r="C63" s="2416"/>
      <c r="D63" s="2417"/>
      <c r="E63" s="2418"/>
      <c r="F63" s="804">
        <f>'Og s1'!K8</f>
        <v>2016</v>
      </c>
      <c r="G63" s="804">
        <f>F63+1</f>
        <v>2017</v>
      </c>
      <c r="H63" s="804">
        <f>G63+1</f>
        <v>2018</v>
      </c>
      <c r="I63" s="804">
        <f>H63+1</f>
        <v>2019</v>
      </c>
      <c r="J63" s="804">
        <f>I63+1</f>
        <v>2020</v>
      </c>
    </row>
    <row r="64" spans="1:27" s="19" customFormat="1" ht="33" customHeight="1">
      <c r="A64" s="837"/>
      <c r="B64" s="907"/>
      <c r="C64" s="2407" t="str">
        <f>IF(J26&gt;0,D26,"")</f>
        <v/>
      </c>
      <c r="D64" s="2408"/>
      <c r="E64" s="2409"/>
      <c r="F64" s="1298">
        <f>J26</f>
        <v>0</v>
      </c>
      <c r="G64" s="204">
        <f t="shared" ref="G64:J67" si="0">F64</f>
        <v>0</v>
      </c>
      <c r="H64" s="204">
        <f t="shared" si="0"/>
        <v>0</v>
      </c>
      <c r="I64" s="204">
        <f t="shared" si="0"/>
        <v>0</v>
      </c>
      <c r="J64" s="204">
        <f t="shared" si="0"/>
        <v>0</v>
      </c>
    </row>
    <row r="65" spans="1:10" s="19" customFormat="1" ht="33" customHeight="1">
      <c r="A65" s="837"/>
      <c r="B65" s="907"/>
      <c r="C65" s="2407" t="str">
        <f>IF(J27&gt;0,D27,"")</f>
        <v/>
      </c>
      <c r="D65" s="2408"/>
      <c r="E65" s="2409"/>
      <c r="F65" s="1298">
        <f>J27</f>
        <v>0</v>
      </c>
      <c r="G65" s="204">
        <f t="shared" si="0"/>
        <v>0</v>
      </c>
      <c r="H65" s="204">
        <f t="shared" si="0"/>
        <v>0</v>
      </c>
      <c r="I65" s="204">
        <f t="shared" si="0"/>
        <v>0</v>
      </c>
      <c r="J65" s="204">
        <f t="shared" si="0"/>
        <v>0</v>
      </c>
    </row>
    <row r="66" spans="1:10" s="19" customFormat="1" ht="33" customHeight="1">
      <c r="A66" s="20"/>
      <c r="B66" s="20"/>
      <c r="C66" s="2407" t="str">
        <f>IF(J28&gt;0,D28,"")</f>
        <v/>
      </c>
      <c r="D66" s="2408"/>
      <c r="E66" s="2409"/>
      <c r="F66" s="1298">
        <f>J28</f>
        <v>0</v>
      </c>
      <c r="G66" s="204">
        <f t="shared" si="0"/>
        <v>0</v>
      </c>
      <c r="H66" s="204">
        <f t="shared" si="0"/>
        <v>0</v>
      </c>
      <c r="I66" s="204">
        <f t="shared" si="0"/>
        <v>0</v>
      </c>
      <c r="J66" s="204">
        <f t="shared" si="0"/>
        <v>0</v>
      </c>
    </row>
    <row r="67" spans="1:10" s="19" customFormat="1" ht="33" customHeight="1">
      <c r="A67" s="20"/>
      <c r="B67" s="20"/>
      <c r="C67" s="2407" t="str">
        <f>IF(J29&gt;0,D29,"")</f>
        <v/>
      </c>
      <c r="D67" s="2408"/>
      <c r="E67" s="2409"/>
      <c r="F67" s="1298">
        <f>J29</f>
        <v>0</v>
      </c>
      <c r="G67" s="204">
        <f t="shared" si="0"/>
        <v>0</v>
      </c>
      <c r="H67" s="204">
        <f t="shared" si="0"/>
        <v>0</v>
      </c>
      <c r="I67" s="204">
        <f t="shared" si="0"/>
        <v>0</v>
      </c>
      <c r="J67" s="204">
        <f t="shared" si="0"/>
        <v>0</v>
      </c>
    </row>
    <row r="68" spans="1:10" s="19" customFormat="1" ht="14.25">
      <c r="A68" s="20"/>
      <c r="B68" s="20"/>
      <c r="C68" s="861"/>
      <c r="D68" s="861"/>
      <c r="E68" s="861"/>
      <c r="F68" s="861"/>
      <c r="G68" s="861"/>
      <c r="H68" s="861"/>
      <c r="I68" s="861"/>
      <c r="J68" s="861"/>
    </row>
    <row r="69" spans="1:10" s="28" customFormat="1"/>
    <row r="70" spans="1:10" s="28" customFormat="1"/>
    <row r="71" spans="1:10" s="28" customFormat="1"/>
    <row r="72" spans="1:10" s="28" customFormat="1"/>
    <row r="73" spans="1:10" s="28" customFormat="1"/>
    <row r="74" spans="1:10" s="28" customFormat="1"/>
    <row r="75" spans="1:10" s="28" customFormat="1"/>
    <row r="76" spans="1:10" s="28" customFormat="1"/>
    <row r="77" spans="1:10" s="28" customFormat="1"/>
    <row r="78" spans="1:10" s="28" customFormat="1"/>
    <row r="79" spans="1:10" s="28" customFormat="1"/>
    <row r="80" spans="1:1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sheetData>
  <sheetProtection formatCells="0" formatRows="0" autoFilter="0"/>
  <mergeCells count="19">
    <mergeCell ref="C67:E67"/>
    <mergeCell ref="D59:J59"/>
    <mergeCell ref="C40:J45"/>
    <mergeCell ref="E20:J20"/>
    <mergeCell ref="E17:J17"/>
    <mergeCell ref="E18:J18"/>
    <mergeCell ref="E19:J19"/>
    <mergeCell ref="D53:J53"/>
    <mergeCell ref="F55:H55"/>
    <mergeCell ref="A1:J1"/>
    <mergeCell ref="A3:J3"/>
    <mergeCell ref="A4:J4"/>
    <mergeCell ref="A15:J15"/>
    <mergeCell ref="C66:E66"/>
    <mergeCell ref="C61:E63"/>
    <mergeCell ref="C64:E64"/>
    <mergeCell ref="C30:G30"/>
    <mergeCell ref="C65:E65"/>
    <mergeCell ref="F61:J61"/>
  </mergeCells>
  <phoneticPr fontId="8" type="noConversion"/>
  <conditionalFormatting sqref="C17:J17">
    <cfRule type="expression" dxfId="72" priority="1" stopIfTrue="1">
      <formula>$O$17=1</formula>
    </cfRule>
  </conditionalFormatting>
  <conditionalFormatting sqref="C18:J18">
    <cfRule type="expression" dxfId="71" priority="2" stopIfTrue="1">
      <formula>$O$18=1</formula>
    </cfRule>
  </conditionalFormatting>
  <conditionalFormatting sqref="C19:J19">
    <cfRule type="expression" dxfId="70" priority="3" stopIfTrue="1">
      <formula>$O$19=1</formula>
    </cfRule>
  </conditionalFormatting>
  <conditionalFormatting sqref="C20:J20">
    <cfRule type="expression" dxfId="69" priority="4" stopIfTrue="1">
      <formula>$O$20=1</formula>
    </cfRule>
  </conditionalFormatting>
  <conditionalFormatting sqref="J26:J29">
    <cfRule type="expression" dxfId="68" priority="5" stopIfTrue="1">
      <formula>$C$27="X"</formula>
    </cfRule>
  </conditionalFormatting>
  <conditionalFormatting sqref="D26:I26">
    <cfRule type="expression" dxfId="67" priority="6" stopIfTrue="1">
      <formula>$J$26&gt;0</formula>
    </cfRule>
  </conditionalFormatting>
  <conditionalFormatting sqref="D27:I27">
    <cfRule type="expression" dxfId="66" priority="7" stopIfTrue="1">
      <formula>$J$27&gt;0</formula>
    </cfRule>
  </conditionalFormatting>
  <conditionalFormatting sqref="D28:I28">
    <cfRule type="expression" dxfId="65" priority="8" stopIfTrue="1">
      <formula>$J$28&gt;0</formula>
    </cfRule>
  </conditionalFormatting>
  <conditionalFormatting sqref="D29:I29">
    <cfRule type="expression" dxfId="64" priority="9" stopIfTrue="1">
      <formula>$J$29&gt;0</formula>
    </cfRule>
  </conditionalFormatting>
  <dataValidations count="5">
    <dataValidation allowBlank="1" showInputMessage="1" showErrorMessage="1" prompt="Wpisz liczbę samic - X   się sam wpisze ;-)" sqref="C26:C29"/>
    <dataValidation allowBlank="1" showInputMessage="1" showErrorMessage="1" prompt="Wpisz ilość samic w odpowiednim wariancie to &quot;X&quot; sam sie wpisze." sqref="B17:J20"/>
    <dataValidation allowBlank="1" showInputMessage="1" showErrorMessage="1" prompt="Wpisz liczbę samic w deklaracji pakietu." sqref="C64:E67"/>
    <dataValidation type="decimal" errorStyle="warning" allowBlank="1" showErrorMessage="1" errorTitle="Plan Rolnośrodowiskowy" error="Wpisz średnioroczną liczbę krów. Nie mniej niż 4 sztuki." sqref="F64:J67">
      <formula1>4</formula1>
      <formula2>999999999</formula2>
    </dataValidation>
    <dataValidation type="decimal" allowBlank="1" showErrorMessage="1" errorTitle="Plan Rolnośrodowiskowy" error="Wpisz liczbę krów - nie mniej niż 4 sztuki." sqref="J26:J29">
      <formula1>4</formula1>
      <formula2>99999999</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5"/>
  </sheetPr>
  <dimension ref="A1:AU97"/>
  <sheetViews>
    <sheetView showGridLines="0" showZeros="0" topLeftCell="A66" workbookViewId="0">
      <selection activeCell="I85" sqref="I85"/>
    </sheetView>
  </sheetViews>
  <sheetFormatPr defaultRowHeight="12.75"/>
  <cols>
    <col min="1" max="1" width="1.140625" style="2" customWidth="1"/>
    <col min="2" max="2" width="4.28515625" style="2" customWidth="1"/>
    <col min="3" max="3" width="4.140625" style="2" customWidth="1"/>
    <col min="4" max="4" width="4.7109375" style="2" customWidth="1"/>
    <col min="5" max="5" width="23.42578125" style="2" customWidth="1"/>
    <col min="6" max="10" width="12.7109375" style="2" customWidth="1"/>
    <col min="11" max="12" width="6.85546875" style="2" customWidth="1"/>
    <col min="13" max="17" width="0" style="2" hidden="1" customWidth="1"/>
    <col min="18" max="16384" width="9.140625" style="2"/>
  </cols>
  <sheetData>
    <row r="1" spans="1:12" s="197" customFormat="1" ht="18" customHeight="1">
      <c r="A1" s="2282" t="s">
        <v>291</v>
      </c>
      <c r="B1" s="2282"/>
      <c r="C1" s="2282"/>
      <c r="D1" s="2282"/>
      <c r="E1" s="2282"/>
      <c r="F1" s="2282"/>
      <c r="G1" s="2282"/>
      <c r="H1" s="2282"/>
      <c r="I1" s="2282"/>
      <c r="J1" s="2282"/>
      <c r="K1" s="835"/>
      <c r="L1" s="835"/>
    </row>
    <row r="2" spans="1:12" s="21" customFormat="1" ht="14.25">
      <c r="A2" s="763"/>
      <c r="B2" s="763"/>
      <c r="C2" s="763"/>
      <c r="D2" s="763"/>
      <c r="E2" s="763"/>
      <c r="F2" s="763"/>
      <c r="G2" s="763"/>
      <c r="H2" s="837"/>
      <c r="I2" s="837"/>
    </row>
    <row r="3" spans="1:12" s="21" customFormat="1" ht="18.75" customHeight="1">
      <c r="A3" s="1784" t="s">
        <v>1416</v>
      </c>
      <c r="B3" s="1784"/>
      <c r="C3" s="1784"/>
      <c r="D3" s="1784"/>
      <c r="E3" s="1784"/>
      <c r="F3" s="1784"/>
      <c r="G3" s="1784"/>
      <c r="H3" s="1784"/>
      <c r="I3" s="1784"/>
      <c r="J3" s="1784"/>
      <c r="K3" s="769"/>
      <c r="L3" s="769"/>
    </row>
    <row r="4" spans="1:12" s="21" customFormat="1" ht="35.25" customHeight="1">
      <c r="A4" s="1784" t="s">
        <v>1417</v>
      </c>
      <c r="B4" s="1784"/>
      <c r="C4" s="1784"/>
      <c r="D4" s="1784"/>
      <c r="E4" s="1784"/>
      <c r="F4" s="1784"/>
      <c r="G4" s="1784"/>
      <c r="H4" s="1784"/>
      <c r="I4" s="1784"/>
      <c r="J4" s="1784"/>
      <c r="K4" s="729"/>
      <c r="L4" s="729"/>
    </row>
    <row r="5" spans="1:12" s="19" customFormat="1" ht="15">
      <c r="A5" s="770"/>
      <c r="B5" s="198" t="s">
        <v>1414</v>
      </c>
      <c r="C5" s="198"/>
      <c r="D5" s="198"/>
      <c r="E5" s="198"/>
      <c r="F5" s="198"/>
      <c r="G5" s="198"/>
      <c r="H5" s="198"/>
      <c r="I5" s="198"/>
      <c r="J5" s="198"/>
      <c r="K5" s="729"/>
      <c r="L5" s="729"/>
    </row>
    <row r="6" spans="1:12" s="19" customFormat="1" ht="15">
      <c r="A6" s="770"/>
      <c r="B6" s="198" t="s">
        <v>1415</v>
      </c>
      <c r="C6" s="198"/>
      <c r="D6" s="198"/>
      <c r="E6" s="198"/>
      <c r="F6" s="198"/>
      <c r="G6" s="198"/>
      <c r="H6" s="198"/>
      <c r="I6" s="198"/>
      <c r="J6" s="198"/>
      <c r="K6" s="729"/>
      <c r="L6" s="729"/>
    </row>
    <row r="7" spans="1:12" s="19" customFormat="1" ht="15">
      <c r="A7" s="770"/>
      <c r="B7" s="198"/>
      <c r="C7" s="198"/>
      <c r="D7" s="198"/>
      <c r="E7" s="198"/>
      <c r="F7" s="198"/>
      <c r="G7" s="198"/>
      <c r="H7" s="198"/>
      <c r="I7" s="198"/>
      <c r="J7" s="198"/>
      <c r="K7" s="729"/>
      <c r="L7" s="729"/>
    </row>
    <row r="8" spans="1:12" s="19" customFormat="1" ht="15">
      <c r="A8" s="770"/>
      <c r="B8" s="198" t="s">
        <v>974</v>
      </c>
      <c r="C8" s="198"/>
      <c r="D8" s="198"/>
      <c r="E8" s="198"/>
      <c r="F8" s="198"/>
      <c r="G8" s="198"/>
      <c r="H8" s="198"/>
      <c r="I8" s="198"/>
      <c r="J8" s="198"/>
      <c r="K8" s="729"/>
      <c r="L8" s="729"/>
    </row>
    <row r="9" spans="1:12" s="19" customFormat="1" ht="15">
      <c r="A9" s="770"/>
      <c r="B9" s="837" t="s">
        <v>620</v>
      </c>
      <c r="C9" s="198"/>
      <c r="D9" s="198"/>
      <c r="E9" s="198"/>
      <c r="F9" s="198"/>
      <c r="G9" s="198"/>
      <c r="H9" s="198"/>
      <c r="I9" s="198"/>
      <c r="J9" s="198"/>
      <c r="K9" s="729"/>
      <c r="L9" s="729"/>
    </row>
    <row r="10" spans="1:12" s="19" customFormat="1" ht="15">
      <c r="A10" s="770"/>
      <c r="B10" s="837" t="s">
        <v>2562</v>
      </c>
      <c r="C10" s="198"/>
      <c r="D10" s="198"/>
      <c r="E10" s="198"/>
      <c r="F10" s="198"/>
      <c r="G10" s="198"/>
      <c r="H10" s="198"/>
      <c r="I10" s="198"/>
      <c r="J10" s="198"/>
      <c r="K10" s="729"/>
      <c r="L10" s="729"/>
    </row>
    <row r="11" spans="1:12" s="19" customFormat="1" ht="15">
      <c r="A11" s="770"/>
      <c r="B11" s="1413"/>
      <c r="C11" s="198"/>
      <c r="D11" s="198"/>
      <c r="E11" s="198"/>
      <c r="F11" s="198"/>
      <c r="G11" s="198"/>
      <c r="H11" s="198"/>
      <c r="I11" s="198"/>
      <c r="J11" s="198"/>
      <c r="K11" s="729"/>
      <c r="L11" s="729"/>
    </row>
    <row r="12" spans="1:12" s="19" customFormat="1" ht="15">
      <c r="A12" s="770"/>
      <c r="B12" s="1413"/>
      <c r="C12" s="198"/>
      <c r="D12" s="198"/>
      <c r="E12" s="198"/>
      <c r="F12" s="198"/>
      <c r="G12" s="198"/>
      <c r="H12" s="198"/>
      <c r="I12" s="198"/>
      <c r="J12" s="198"/>
      <c r="K12" s="729"/>
      <c r="L12" s="729"/>
    </row>
    <row r="13" spans="1:12" s="19" customFormat="1" ht="15">
      <c r="A13" s="770"/>
      <c r="B13" s="1413"/>
      <c r="C13" s="198"/>
      <c r="D13" s="198"/>
      <c r="E13" s="198"/>
      <c r="F13" s="198"/>
      <c r="G13" s="198"/>
      <c r="H13" s="198"/>
      <c r="I13" s="198"/>
      <c r="J13" s="198"/>
      <c r="K13" s="729"/>
      <c r="L13" s="729"/>
    </row>
    <row r="14" spans="1:12" s="19" customFormat="1" ht="14.25">
      <c r="A14" s="20"/>
      <c r="B14" s="837"/>
      <c r="C14" s="837"/>
      <c r="D14" s="837"/>
      <c r="E14" s="837"/>
      <c r="F14" s="837"/>
      <c r="G14" s="837"/>
      <c r="H14" s="837"/>
      <c r="I14" s="837"/>
      <c r="J14" s="837"/>
      <c r="K14" s="729"/>
      <c r="L14" s="729"/>
    </row>
    <row r="15" spans="1:12" s="19" customFormat="1" ht="34.5" customHeight="1">
      <c r="A15" s="2292" t="s">
        <v>1394</v>
      </c>
      <c r="B15" s="2292"/>
      <c r="C15" s="2292"/>
      <c r="D15" s="2292"/>
      <c r="E15" s="2292"/>
      <c r="F15" s="2292"/>
      <c r="G15" s="2292"/>
      <c r="H15" s="2292"/>
      <c r="I15" s="2292"/>
      <c r="J15" s="2292"/>
      <c r="K15" s="729"/>
      <c r="L15" s="729"/>
    </row>
    <row r="16" spans="1:12" s="19" customFormat="1" ht="8.25" customHeight="1">
      <c r="A16" s="20"/>
      <c r="B16" s="20"/>
      <c r="C16" s="20"/>
      <c r="D16" s="20"/>
      <c r="E16" s="20"/>
      <c r="F16" s="20"/>
      <c r="G16" s="20"/>
      <c r="H16" s="20"/>
      <c r="I16" s="20"/>
      <c r="J16" s="20"/>
      <c r="K16" s="729"/>
      <c r="L16" s="729"/>
    </row>
    <row r="17" spans="1:47" s="19" customFormat="1" ht="22.5" customHeight="1">
      <c r="A17" s="20"/>
      <c r="B17" s="200" t="str">
        <f>IF(O17=1,"X","")</f>
        <v/>
      </c>
      <c r="C17" s="826"/>
      <c r="D17" s="825" t="s">
        <v>1395</v>
      </c>
      <c r="E17" s="2425" t="s">
        <v>2193</v>
      </c>
      <c r="F17" s="2425"/>
      <c r="G17" s="2425"/>
      <c r="H17" s="2425"/>
      <c r="I17" s="2425"/>
      <c r="J17" s="2425"/>
      <c r="K17" s="729"/>
      <c r="L17" s="729"/>
      <c r="O17" s="390">
        <f>IF(SUM('Pak7 w7.1'!J26:J29)&gt;0,1,0)</f>
        <v>0</v>
      </c>
    </row>
    <row r="18" spans="1:47" s="19" customFormat="1" ht="22.5" customHeight="1">
      <c r="A18" s="20"/>
      <c r="B18" s="200" t="str">
        <f>IF(O18=1,"X","")</f>
        <v/>
      </c>
      <c r="C18" s="826"/>
      <c r="D18" s="825" t="s">
        <v>2194</v>
      </c>
      <c r="E18" s="2264" t="s">
        <v>2195</v>
      </c>
      <c r="F18" s="2264"/>
      <c r="G18" s="2264"/>
      <c r="H18" s="2264"/>
      <c r="I18" s="2264"/>
      <c r="J18" s="2264"/>
      <c r="K18" s="729"/>
      <c r="L18" s="729"/>
      <c r="O18" s="390">
        <f>IF(SUM(J25:J31)&gt;0,1,0)</f>
        <v>0</v>
      </c>
    </row>
    <row r="19" spans="1:47" s="19" customFormat="1" ht="22.5" customHeight="1">
      <c r="A19" s="20"/>
      <c r="B19" s="200" t="str">
        <f>IF(O19=1,"X","")</f>
        <v/>
      </c>
      <c r="C19" s="826"/>
      <c r="D19" s="825" t="s">
        <v>2196</v>
      </c>
      <c r="E19" s="2425" t="s">
        <v>2197</v>
      </c>
      <c r="F19" s="2425"/>
      <c r="G19" s="2425"/>
      <c r="H19" s="2425"/>
      <c r="I19" s="2425"/>
      <c r="J19" s="2425"/>
      <c r="K19" s="729"/>
      <c r="L19" s="729"/>
      <c r="O19" s="390">
        <f>IF(SUM('Pak7 w7.3'!J25:J37)&gt;0,1,0)</f>
        <v>0</v>
      </c>
    </row>
    <row r="20" spans="1:47" s="19" customFormat="1" ht="22.5" customHeight="1">
      <c r="A20" s="20"/>
      <c r="B20" s="200" t="str">
        <f>IF(O20=1,"X","")</f>
        <v/>
      </c>
      <c r="C20" s="826"/>
      <c r="D20" s="825" t="s">
        <v>2198</v>
      </c>
      <c r="E20" s="2264" t="s">
        <v>2199</v>
      </c>
      <c r="F20" s="2264"/>
      <c r="G20" s="2264"/>
      <c r="H20" s="2264"/>
      <c r="I20" s="2264"/>
      <c r="J20" s="2264"/>
      <c r="K20" s="729"/>
      <c r="L20" s="729"/>
      <c r="O20" s="390">
        <f>IF(SUM('Pak7 w7.4'!J25:J27)&gt;0,1,0)</f>
        <v>0</v>
      </c>
    </row>
    <row r="21" spans="1:47" s="201" customFormat="1" ht="14.25">
      <c r="A21" s="790"/>
      <c r="B21" s="790" t="s">
        <v>2123</v>
      </c>
      <c r="C21" s="790"/>
      <c r="D21" s="790"/>
      <c r="E21" s="790"/>
      <c r="F21" s="902"/>
      <c r="G21" s="902"/>
      <c r="H21" s="902"/>
      <c r="I21" s="902"/>
      <c r="J21" s="902"/>
      <c r="K21" s="729"/>
      <c r="L21" s="729"/>
    </row>
    <row r="22" spans="1:47" s="28" customFormat="1" ht="24" customHeight="1">
      <c r="A22" s="19"/>
      <c r="B22" s="19"/>
      <c r="C22" s="19"/>
      <c r="D22" s="19"/>
      <c r="E22" s="19"/>
      <c r="F22" s="19"/>
      <c r="G22" s="19"/>
      <c r="H22" s="19"/>
      <c r="I22" s="19"/>
      <c r="J22" s="19"/>
      <c r="K22" s="729"/>
      <c r="L22" s="729"/>
    </row>
    <row r="23" spans="1:47" s="28" customFormat="1" ht="15" customHeight="1">
      <c r="B23" s="1812" t="s">
        <v>1664</v>
      </c>
      <c r="C23" s="1812"/>
      <c r="D23" s="1812"/>
      <c r="E23" s="1812"/>
      <c r="F23" s="1812"/>
      <c r="G23" s="1812"/>
      <c r="H23" s="1812"/>
      <c r="I23" s="1812"/>
      <c r="J23" s="1812"/>
      <c r="K23" s="760"/>
      <c r="L23" s="760"/>
      <c r="M23" s="760"/>
      <c r="N23" s="760"/>
      <c r="O23" s="760"/>
      <c r="P23" s="760"/>
      <c r="Q23" s="760"/>
      <c r="R23" s="760"/>
      <c r="S23" s="760"/>
      <c r="T23" s="760"/>
      <c r="U23" s="760"/>
      <c r="V23" s="760"/>
      <c r="W23" s="760"/>
      <c r="X23" s="760"/>
      <c r="Y23" s="760"/>
      <c r="Z23" s="760"/>
      <c r="AA23" s="760"/>
    </row>
    <row r="24" spans="1:47" s="28" customFormat="1" ht="18.75" customHeight="1">
      <c r="K24" s="765"/>
      <c r="L24" s="765"/>
      <c r="M24" s="765"/>
      <c r="N24" s="765"/>
      <c r="O24" s="6"/>
      <c r="P24" s="6"/>
      <c r="Q24" s="6"/>
      <c r="R24" s="6"/>
      <c r="S24" s="6"/>
      <c r="T24" s="6"/>
      <c r="U24" s="6"/>
      <c r="V24" s="6"/>
      <c r="W24" s="6"/>
      <c r="X24" s="6"/>
      <c r="Y24" s="6"/>
      <c r="Z24" s="6"/>
      <c r="AA24" s="6"/>
    </row>
    <row r="25" spans="1:47" s="28" customFormat="1" ht="29.25" customHeight="1">
      <c r="B25" s="203" t="s">
        <v>1859</v>
      </c>
      <c r="C25" s="200" t="str">
        <f t="shared" ref="C25:C31" si="0">IF(J25&gt;0,"X","")</f>
        <v/>
      </c>
      <c r="D25" s="904" t="s">
        <v>2222</v>
      </c>
      <c r="E25" s="842"/>
      <c r="F25" s="842"/>
      <c r="G25" s="842"/>
      <c r="H25" s="842"/>
      <c r="I25" s="803" t="s">
        <v>1090</v>
      </c>
      <c r="J25" s="603"/>
      <c r="K25" s="765"/>
      <c r="L25" s="765"/>
      <c r="M25" s="765"/>
      <c r="N25" s="765"/>
      <c r="O25" s="6"/>
      <c r="P25" s="6"/>
      <c r="Q25" s="6"/>
      <c r="R25" s="6"/>
      <c r="S25" s="6"/>
      <c r="T25" s="6"/>
      <c r="U25" s="6"/>
      <c r="V25" s="6"/>
      <c r="W25" s="6"/>
      <c r="X25" s="6"/>
      <c r="Y25" s="6"/>
      <c r="Z25" s="6"/>
      <c r="AA25" s="6"/>
      <c r="AR25" s="842"/>
      <c r="AS25" s="842"/>
      <c r="AT25" s="842"/>
      <c r="AU25" s="842"/>
    </row>
    <row r="26" spans="1:47" s="28" customFormat="1" ht="29.25" customHeight="1">
      <c r="C26" s="200" t="str">
        <f t="shared" si="0"/>
        <v/>
      </c>
      <c r="D26" s="904" t="s">
        <v>2221</v>
      </c>
      <c r="E26" s="842"/>
      <c r="F26" s="842"/>
      <c r="G26" s="842"/>
      <c r="H26" s="842"/>
      <c r="I26" s="803" t="s">
        <v>1090</v>
      </c>
      <c r="J26" s="603"/>
      <c r="K26" s="765"/>
      <c r="L26" s="765"/>
      <c r="M26" s="765"/>
      <c r="N26" s="765"/>
      <c r="O26" s="6"/>
      <c r="P26" s="6"/>
      <c r="Q26" s="6"/>
      <c r="R26" s="6"/>
      <c r="S26" s="6"/>
      <c r="T26" s="6"/>
      <c r="U26" s="6"/>
      <c r="V26" s="6"/>
      <c r="W26" s="6"/>
      <c r="X26" s="6"/>
      <c r="Y26" s="6"/>
      <c r="Z26" s="6"/>
      <c r="AA26" s="6"/>
      <c r="AR26" s="842"/>
      <c r="AS26" s="842"/>
      <c r="AT26" s="842"/>
      <c r="AU26" s="842"/>
    </row>
    <row r="27" spans="1:47" s="28" customFormat="1" ht="29.25" customHeight="1">
      <c r="C27" s="200" t="str">
        <f t="shared" si="0"/>
        <v/>
      </c>
      <c r="D27" s="904" t="s">
        <v>2220</v>
      </c>
      <c r="E27" s="842"/>
      <c r="F27" s="842"/>
      <c r="G27" s="842"/>
      <c r="H27" s="842"/>
      <c r="I27" s="803" t="s">
        <v>1090</v>
      </c>
      <c r="J27" s="603"/>
      <c r="K27" s="765"/>
      <c r="L27" s="765"/>
      <c r="M27" s="765"/>
      <c r="N27" s="765"/>
      <c r="O27" s="6"/>
      <c r="P27" s="6"/>
      <c r="Q27" s="6"/>
      <c r="R27" s="6"/>
      <c r="S27" s="6"/>
      <c r="T27" s="6"/>
      <c r="U27" s="6"/>
      <c r="V27" s="6"/>
      <c r="W27" s="6"/>
      <c r="X27" s="6"/>
      <c r="Y27" s="6"/>
      <c r="Z27" s="6"/>
      <c r="AA27" s="6"/>
      <c r="AR27" s="842"/>
      <c r="AS27" s="842"/>
      <c r="AT27" s="842"/>
      <c r="AU27" s="842"/>
    </row>
    <row r="28" spans="1:47" s="28" customFormat="1" ht="29.25" customHeight="1">
      <c r="C28" s="200" t="str">
        <f t="shared" si="0"/>
        <v/>
      </c>
      <c r="D28" s="904" t="s">
        <v>2219</v>
      </c>
      <c r="E28" s="842"/>
      <c r="F28" s="842"/>
      <c r="G28" s="842"/>
      <c r="H28" s="842"/>
      <c r="I28" s="803" t="s">
        <v>1090</v>
      </c>
      <c r="J28" s="603"/>
      <c r="K28" s="765"/>
      <c r="L28" s="765"/>
      <c r="M28" s="765"/>
      <c r="N28" s="765"/>
      <c r="O28" s="6"/>
      <c r="P28" s="6"/>
      <c r="Q28" s="6"/>
      <c r="R28" s="6"/>
      <c r="S28" s="6"/>
      <c r="T28" s="6"/>
      <c r="U28" s="6"/>
      <c r="V28" s="6"/>
      <c r="W28" s="6"/>
      <c r="X28" s="6"/>
      <c r="Y28" s="6"/>
      <c r="Z28" s="6"/>
      <c r="AA28" s="6"/>
      <c r="AR28" s="842"/>
      <c r="AS28" s="842"/>
      <c r="AT28" s="842"/>
      <c r="AU28" s="842"/>
    </row>
    <row r="29" spans="1:47" s="28" customFormat="1" ht="29.25" customHeight="1">
      <c r="C29" s="200" t="str">
        <f t="shared" si="0"/>
        <v/>
      </c>
      <c r="D29" s="904" t="s">
        <v>2218</v>
      </c>
      <c r="E29" s="842"/>
      <c r="F29" s="842"/>
      <c r="G29" s="842"/>
      <c r="H29" s="842"/>
      <c r="I29" s="803" t="s">
        <v>1090</v>
      </c>
      <c r="J29" s="603"/>
      <c r="K29" s="765"/>
      <c r="L29" s="765"/>
      <c r="M29" s="765"/>
      <c r="N29" s="765"/>
      <c r="O29" s="6"/>
      <c r="P29" s="6"/>
      <c r="Q29" s="6"/>
      <c r="R29" s="6"/>
      <c r="S29" s="6"/>
      <c r="T29" s="6"/>
      <c r="U29" s="6"/>
      <c r="V29" s="6"/>
      <c r="W29" s="6"/>
      <c r="X29" s="6"/>
      <c r="Y29" s="6"/>
      <c r="Z29" s="6"/>
      <c r="AA29" s="6"/>
      <c r="AR29" s="842"/>
      <c r="AS29" s="842"/>
      <c r="AT29" s="842"/>
      <c r="AU29" s="842"/>
    </row>
    <row r="30" spans="1:47" s="28" customFormat="1" ht="29.25" customHeight="1">
      <c r="C30" s="200" t="str">
        <f t="shared" si="0"/>
        <v/>
      </c>
      <c r="D30" s="904" t="s">
        <v>2217</v>
      </c>
      <c r="E30" s="842"/>
      <c r="F30" s="842"/>
      <c r="G30" s="842"/>
      <c r="H30" s="842"/>
      <c r="I30" s="803" t="s">
        <v>1090</v>
      </c>
      <c r="J30" s="603"/>
      <c r="K30" s="765"/>
      <c r="L30" s="765"/>
      <c r="M30" s="765"/>
      <c r="N30" s="765"/>
      <c r="O30" s="6"/>
      <c r="P30" s="6"/>
      <c r="Q30" s="6"/>
      <c r="R30" s="6"/>
      <c r="S30" s="6"/>
      <c r="T30" s="6"/>
      <c r="U30" s="6"/>
      <c r="V30" s="6"/>
      <c r="W30" s="6"/>
      <c r="X30" s="6"/>
      <c r="Y30" s="6"/>
      <c r="Z30" s="6"/>
      <c r="AA30" s="6"/>
      <c r="AR30" s="842"/>
      <c r="AS30" s="842"/>
      <c r="AT30" s="842"/>
      <c r="AU30" s="842"/>
    </row>
    <row r="31" spans="1:47" s="28" customFormat="1" ht="29.25" customHeight="1">
      <c r="C31" s="200" t="str">
        <f t="shared" si="0"/>
        <v/>
      </c>
      <c r="D31" s="904" t="s">
        <v>1665</v>
      </c>
      <c r="E31" s="842"/>
      <c r="F31" s="842"/>
      <c r="G31" s="842"/>
      <c r="H31" s="842"/>
      <c r="I31" s="803" t="s">
        <v>1090</v>
      </c>
      <c r="J31" s="603"/>
      <c r="K31" s="765"/>
      <c r="L31" s="765"/>
      <c r="M31" s="765"/>
      <c r="N31" s="765"/>
      <c r="O31" s="6"/>
      <c r="P31" s="6"/>
      <c r="Q31" s="6"/>
      <c r="R31" s="6"/>
      <c r="S31" s="6"/>
      <c r="T31" s="6"/>
      <c r="U31" s="6"/>
      <c r="V31" s="6"/>
      <c r="W31" s="6"/>
      <c r="X31" s="6"/>
      <c r="Y31" s="6"/>
      <c r="Z31" s="6"/>
      <c r="AA31" s="6"/>
      <c r="AR31" s="842"/>
      <c r="AS31" s="842"/>
      <c r="AT31" s="842"/>
      <c r="AU31" s="842"/>
    </row>
    <row r="32" spans="1:47" s="28" customFormat="1" ht="12.75" customHeight="1">
      <c r="C32" s="2430" t="s">
        <v>2123</v>
      </c>
      <c r="D32" s="2431"/>
      <c r="E32" s="2431"/>
      <c r="K32" s="765"/>
      <c r="L32" s="765"/>
      <c r="M32" s="765"/>
      <c r="N32" s="765"/>
      <c r="O32" s="6"/>
      <c r="P32" s="6"/>
      <c r="Q32" s="6"/>
      <c r="R32" s="6"/>
      <c r="S32" s="6"/>
      <c r="T32" s="6"/>
      <c r="U32" s="6"/>
      <c r="V32" s="6"/>
      <c r="W32" s="6"/>
      <c r="X32" s="6"/>
      <c r="Y32" s="6"/>
      <c r="Z32" s="6"/>
      <c r="AA32" s="6"/>
    </row>
    <row r="33" spans="1:27" s="28" customFormat="1" ht="8.25" customHeight="1">
      <c r="K33" s="765"/>
      <c r="L33" s="765"/>
      <c r="M33" s="765"/>
      <c r="N33" s="765"/>
      <c r="O33" s="6"/>
      <c r="P33" s="6"/>
      <c r="Q33" s="6"/>
      <c r="R33" s="6"/>
      <c r="S33" s="6"/>
      <c r="T33" s="6"/>
      <c r="U33" s="6"/>
      <c r="V33" s="6"/>
      <c r="W33" s="6"/>
      <c r="X33" s="6"/>
      <c r="Y33" s="6"/>
      <c r="Z33" s="6"/>
      <c r="AA33" s="6"/>
    </row>
    <row r="34" spans="1:27" s="28" customFormat="1" ht="26.25" customHeight="1">
      <c r="B34" s="601" t="s">
        <v>1867</v>
      </c>
      <c r="C34" s="777" t="s">
        <v>1659</v>
      </c>
      <c r="D34" s="777"/>
      <c r="E34" s="777"/>
      <c r="F34" s="777"/>
      <c r="G34" s="777"/>
      <c r="H34" s="777"/>
      <c r="I34" s="777"/>
      <c r="J34" s="777"/>
      <c r="K34" s="765"/>
      <c r="L34" s="765"/>
      <c r="M34" s="765"/>
      <c r="N34" s="765"/>
      <c r="O34" s="6"/>
      <c r="P34" s="6"/>
      <c r="Q34" s="6"/>
      <c r="R34" s="6"/>
      <c r="S34" s="6"/>
      <c r="T34" s="6"/>
      <c r="U34" s="6"/>
      <c r="V34" s="6"/>
      <c r="W34" s="6"/>
      <c r="X34" s="6"/>
      <c r="Y34" s="6"/>
      <c r="Z34" s="6"/>
      <c r="AA34" s="6"/>
    </row>
    <row r="35" spans="1:27" s="28" customFormat="1" ht="26.25" customHeight="1">
      <c r="B35" s="601" t="s">
        <v>1869</v>
      </c>
      <c r="C35" s="777" t="s">
        <v>1666</v>
      </c>
      <c r="D35" s="777"/>
      <c r="E35" s="777"/>
      <c r="F35" s="777"/>
      <c r="G35" s="777"/>
      <c r="H35" s="777"/>
      <c r="I35" s="777"/>
      <c r="J35" s="777"/>
      <c r="K35" s="765"/>
      <c r="L35" s="765"/>
      <c r="M35" s="765"/>
      <c r="N35" s="765"/>
      <c r="O35" s="6"/>
      <c r="P35" s="6"/>
      <c r="Q35" s="6"/>
      <c r="R35" s="6"/>
      <c r="S35" s="6"/>
      <c r="T35" s="6"/>
      <c r="U35" s="6"/>
      <c r="V35" s="6"/>
      <c r="W35" s="6"/>
      <c r="X35" s="6"/>
      <c r="Y35" s="6"/>
      <c r="Z35" s="6"/>
      <c r="AA35" s="6"/>
    </row>
    <row r="36" spans="1:27" s="28" customFormat="1" ht="26.25" customHeight="1">
      <c r="B36" s="601" t="s">
        <v>1094</v>
      </c>
      <c r="C36" s="777" t="s">
        <v>1648</v>
      </c>
      <c r="D36" s="777"/>
      <c r="E36" s="777"/>
      <c r="F36" s="777"/>
      <c r="G36" s="777"/>
      <c r="H36" s="777"/>
      <c r="I36" s="777"/>
      <c r="J36" s="777"/>
      <c r="K36" s="765"/>
      <c r="L36" s="765"/>
      <c r="M36" s="765"/>
      <c r="N36" s="765"/>
      <c r="O36" s="6"/>
      <c r="P36" s="6"/>
      <c r="Q36" s="6"/>
      <c r="R36" s="6"/>
      <c r="S36" s="6"/>
      <c r="T36" s="6"/>
      <c r="U36" s="6"/>
      <c r="V36" s="6"/>
      <c r="W36" s="6"/>
      <c r="X36" s="6"/>
      <c r="Y36" s="6"/>
      <c r="Z36" s="6"/>
      <c r="AA36" s="6"/>
    </row>
    <row r="37" spans="1:27" s="28" customFormat="1" ht="15" customHeight="1">
      <c r="B37" s="601"/>
      <c r="C37" s="803"/>
      <c r="D37" s="803"/>
      <c r="E37" s="803"/>
      <c r="F37" s="803"/>
      <c r="G37" s="803"/>
      <c r="H37" s="803"/>
      <c r="I37" s="803"/>
      <c r="J37" s="803"/>
      <c r="K37" s="765"/>
      <c r="L37" s="765"/>
      <c r="M37" s="765"/>
      <c r="N37" s="765"/>
      <c r="O37" s="6"/>
      <c r="P37" s="6"/>
      <c r="Q37" s="6"/>
      <c r="R37" s="6"/>
      <c r="S37" s="6"/>
      <c r="T37" s="6"/>
      <c r="U37" s="6"/>
      <c r="V37" s="6"/>
      <c r="W37" s="6"/>
      <c r="X37" s="6"/>
      <c r="Y37" s="6"/>
      <c r="Z37" s="6"/>
      <c r="AA37" s="6"/>
    </row>
    <row r="38" spans="1:27" s="28" customFormat="1" ht="27.75" customHeight="1">
      <c r="A38" s="20"/>
      <c r="B38" s="20"/>
      <c r="C38" s="856" t="s">
        <v>1097</v>
      </c>
      <c r="D38" s="20"/>
      <c r="E38" s="20"/>
      <c r="F38" s="20"/>
      <c r="G38" s="20"/>
      <c r="H38" s="20"/>
      <c r="I38" s="20"/>
      <c r="J38" s="20"/>
      <c r="K38" s="6"/>
      <c r="L38" s="6"/>
      <c r="M38" s="6"/>
      <c r="N38" s="6"/>
      <c r="O38" s="6"/>
      <c r="P38" s="6"/>
      <c r="Q38" s="6"/>
      <c r="R38" s="6"/>
      <c r="S38" s="6"/>
      <c r="T38" s="6"/>
      <c r="U38" s="6"/>
      <c r="V38" s="6"/>
      <c r="W38" s="6"/>
      <c r="X38" s="6"/>
      <c r="Y38" s="6"/>
      <c r="Z38" s="6"/>
      <c r="AA38" s="6"/>
    </row>
    <row r="39" spans="1:27" s="28" customFormat="1" ht="27.75" customHeight="1">
      <c r="A39" s="20"/>
      <c r="B39" s="20"/>
      <c r="C39" s="1766"/>
      <c r="D39" s="1767"/>
      <c r="E39" s="1767"/>
      <c r="F39" s="1767"/>
      <c r="G39" s="1767"/>
      <c r="H39" s="1767"/>
      <c r="I39" s="1767"/>
      <c r="J39" s="1768"/>
      <c r="K39" s="6"/>
      <c r="L39" s="6"/>
      <c r="M39" s="6"/>
      <c r="N39" s="6"/>
      <c r="O39" s="6"/>
      <c r="P39" s="6"/>
      <c r="Q39" s="6"/>
      <c r="R39" s="6"/>
      <c r="S39" s="6"/>
      <c r="T39" s="6"/>
      <c r="U39" s="6"/>
      <c r="V39" s="6"/>
      <c r="W39" s="6"/>
      <c r="X39" s="6"/>
      <c r="Y39" s="6"/>
      <c r="Z39" s="6"/>
      <c r="AA39" s="6"/>
    </row>
    <row r="40" spans="1:27" s="28" customFormat="1" ht="16.5" customHeight="1">
      <c r="A40" s="20"/>
      <c r="B40" s="20"/>
      <c r="C40" s="1769"/>
      <c r="D40" s="1770"/>
      <c r="E40" s="1770"/>
      <c r="F40" s="1770"/>
      <c r="G40" s="1770"/>
      <c r="H40" s="1770"/>
      <c r="I40" s="1770"/>
      <c r="J40" s="1771"/>
      <c r="K40" s="6"/>
      <c r="L40" s="6"/>
      <c r="M40" s="6"/>
      <c r="N40" s="6"/>
      <c r="O40" s="6"/>
      <c r="P40" s="6"/>
      <c r="Q40" s="6"/>
      <c r="R40" s="6"/>
      <c r="S40" s="6"/>
      <c r="T40" s="6"/>
      <c r="U40" s="6"/>
      <c r="V40" s="6"/>
      <c r="W40" s="6"/>
      <c r="X40" s="6"/>
      <c r="Y40" s="6"/>
      <c r="Z40" s="6"/>
      <c r="AA40" s="6"/>
    </row>
    <row r="41" spans="1:27" s="28" customFormat="1" ht="16.5" customHeight="1">
      <c r="A41" s="20"/>
      <c r="B41" s="20"/>
      <c r="C41" s="1769"/>
      <c r="D41" s="1770"/>
      <c r="E41" s="1770"/>
      <c r="F41" s="1770"/>
      <c r="G41" s="1770"/>
      <c r="H41" s="1770"/>
      <c r="I41" s="1770"/>
      <c r="J41" s="1771"/>
      <c r="K41" s="6"/>
      <c r="L41" s="6"/>
      <c r="M41" s="6"/>
      <c r="N41" s="6"/>
      <c r="O41" s="6"/>
      <c r="P41" s="6"/>
      <c r="Q41" s="6"/>
      <c r="R41" s="6"/>
      <c r="S41" s="6"/>
      <c r="T41" s="6"/>
      <c r="U41" s="6"/>
      <c r="V41" s="6"/>
      <c r="W41" s="6"/>
      <c r="X41" s="6"/>
      <c r="Y41" s="6"/>
      <c r="Z41" s="6"/>
      <c r="AA41" s="6"/>
    </row>
    <row r="42" spans="1:27" s="28" customFormat="1" ht="16.5" customHeight="1">
      <c r="A42" s="20"/>
      <c r="B42" s="20"/>
      <c r="C42" s="1769"/>
      <c r="D42" s="1770"/>
      <c r="E42" s="1770"/>
      <c r="F42" s="1770"/>
      <c r="G42" s="1770"/>
      <c r="H42" s="1770"/>
      <c r="I42" s="1770"/>
      <c r="J42" s="1771"/>
      <c r="K42" s="6"/>
      <c r="L42" s="6"/>
      <c r="M42" s="6"/>
      <c r="N42" s="6"/>
      <c r="O42" s="6"/>
      <c r="P42" s="6"/>
      <c r="Q42" s="6"/>
      <c r="R42" s="6"/>
      <c r="S42" s="6"/>
      <c r="T42" s="6"/>
      <c r="U42" s="6"/>
      <c r="V42" s="6"/>
      <c r="W42" s="6"/>
      <c r="X42" s="6"/>
      <c r="Y42" s="6"/>
      <c r="Z42" s="6"/>
      <c r="AA42" s="6"/>
    </row>
    <row r="43" spans="1:27" s="28" customFormat="1" ht="16.5" customHeight="1">
      <c r="A43" s="20"/>
      <c r="B43" s="20"/>
      <c r="C43" s="1769"/>
      <c r="D43" s="1770"/>
      <c r="E43" s="1770"/>
      <c r="F43" s="1770"/>
      <c r="G43" s="1770"/>
      <c r="H43" s="1770"/>
      <c r="I43" s="1770"/>
      <c r="J43" s="1771"/>
      <c r="K43" s="6"/>
      <c r="L43" s="6"/>
      <c r="M43" s="6"/>
      <c r="N43" s="6"/>
      <c r="O43" s="6"/>
      <c r="P43" s="6"/>
      <c r="Q43" s="6"/>
      <c r="R43" s="6"/>
      <c r="S43" s="6"/>
      <c r="T43" s="6"/>
      <c r="U43" s="6"/>
      <c r="V43" s="6"/>
      <c r="W43" s="6"/>
      <c r="X43" s="6"/>
      <c r="Y43" s="6"/>
      <c r="Z43" s="6"/>
      <c r="AA43" s="6"/>
    </row>
    <row r="44" spans="1:27" s="28" customFormat="1" ht="16.5" customHeight="1">
      <c r="A44" s="20"/>
      <c r="B44" s="20"/>
      <c r="C44" s="1772"/>
      <c r="D44" s="1773"/>
      <c r="E44" s="1773"/>
      <c r="F44" s="1773"/>
      <c r="G44" s="1773"/>
      <c r="H44" s="1773"/>
      <c r="I44" s="1773"/>
      <c r="J44" s="1774"/>
      <c r="K44" s="6"/>
      <c r="L44" s="6"/>
      <c r="M44" s="6"/>
      <c r="N44" s="6"/>
      <c r="O44" s="6"/>
      <c r="P44" s="6"/>
      <c r="Q44" s="6"/>
      <c r="R44" s="6"/>
      <c r="S44" s="6"/>
      <c r="T44" s="6"/>
      <c r="U44" s="6"/>
      <c r="V44" s="6"/>
      <c r="W44" s="6"/>
      <c r="X44" s="6"/>
      <c r="Y44" s="6"/>
      <c r="Z44" s="6"/>
      <c r="AA44" s="6"/>
    </row>
    <row r="45" spans="1:27" s="28" customFormat="1" ht="12" customHeight="1">
      <c r="B45" s="601"/>
      <c r="C45" s="803"/>
      <c r="D45" s="803"/>
      <c r="E45" s="803"/>
      <c r="F45" s="803"/>
      <c r="G45" s="803"/>
      <c r="H45" s="803"/>
      <c r="I45" s="803"/>
      <c r="J45" s="803"/>
      <c r="K45" s="765"/>
      <c r="L45" s="765"/>
      <c r="M45" s="765"/>
      <c r="N45" s="765"/>
      <c r="O45" s="6"/>
      <c r="P45" s="6"/>
      <c r="Q45" s="6"/>
      <c r="R45" s="6"/>
      <c r="S45" s="6"/>
      <c r="T45" s="6"/>
      <c r="U45" s="6"/>
      <c r="V45" s="6"/>
      <c r="W45" s="6"/>
      <c r="X45" s="6"/>
      <c r="Y45" s="6"/>
      <c r="Z45" s="6"/>
      <c r="AA45" s="6"/>
    </row>
    <row r="46" spans="1:27" s="28" customFormat="1" ht="12" customHeight="1">
      <c r="B46" s="601"/>
      <c r="C46" s="803"/>
      <c r="D46" s="803"/>
      <c r="E46" s="803"/>
      <c r="F46" s="803"/>
      <c r="G46" s="803"/>
      <c r="H46" s="803"/>
      <c r="I46" s="803"/>
      <c r="J46" s="803"/>
      <c r="K46" s="765"/>
      <c r="L46" s="765"/>
      <c r="M46" s="765"/>
      <c r="N46" s="765"/>
      <c r="O46" s="6"/>
      <c r="P46" s="6"/>
      <c r="Q46" s="6"/>
      <c r="R46" s="6"/>
      <c r="S46" s="6"/>
      <c r="T46" s="6"/>
      <c r="U46" s="6"/>
      <c r="V46" s="6"/>
      <c r="W46" s="6"/>
      <c r="X46" s="6"/>
      <c r="Y46" s="6"/>
      <c r="Z46" s="6"/>
      <c r="AA46" s="6"/>
    </row>
    <row r="47" spans="1:27" s="28" customFormat="1" ht="12" customHeight="1">
      <c r="B47" s="601"/>
      <c r="C47" s="803"/>
      <c r="D47" s="803"/>
      <c r="E47" s="803"/>
      <c r="F47" s="803"/>
      <c r="G47" s="803"/>
      <c r="H47" s="803"/>
      <c r="I47" s="803"/>
      <c r="J47" s="803"/>
      <c r="K47" s="765"/>
      <c r="L47" s="765"/>
      <c r="M47" s="765"/>
      <c r="N47" s="765"/>
      <c r="O47" s="6"/>
      <c r="P47" s="6"/>
      <c r="Q47" s="6"/>
      <c r="R47" s="6"/>
      <c r="S47" s="6"/>
      <c r="T47" s="6"/>
      <c r="U47" s="6"/>
      <c r="V47" s="6"/>
      <c r="W47" s="6"/>
      <c r="X47" s="6"/>
      <c r="Y47" s="6"/>
      <c r="Z47" s="6"/>
      <c r="AA47" s="6"/>
    </row>
    <row r="48" spans="1:27" s="28" customFormat="1" ht="12" customHeight="1">
      <c r="B48" s="601"/>
      <c r="C48" s="803"/>
      <c r="D48" s="803"/>
      <c r="E48" s="803"/>
      <c r="F48" s="803"/>
      <c r="G48" s="803"/>
      <c r="H48" s="803"/>
      <c r="I48" s="803"/>
      <c r="J48" s="803"/>
      <c r="K48" s="765"/>
      <c r="L48" s="765"/>
      <c r="M48" s="765"/>
      <c r="N48" s="765"/>
      <c r="O48" s="6"/>
      <c r="P48" s="6"/>
      <c r="Q48" s="6"/>
      <c r="R48" s="6"/>
      <c r="S48" s="6"/>
      <c r="T48" s="6"/>
      <c r="U48" s="6"/>
      <c r="V48" s="6"/>
      <c r="W48" s="6"/>
      <c r="X48" s="6"/>
      <c r="Y48" s="6"/>
      <c r="Z48" s="6"/>
      <c r="AA48" s="6"/>
    </row>
    <row r="49" spans="1:27" s="28" customFormat="1" ht="12" customHeight="1">
      <c r="B49" s="601"/>
      <c r="C49" s="803"/>
      <c r="D49" s="803"/>
      <c r="E49" s="803"/>
      <c r="F49" s="803"/>
      <c r="G49" s="803"/>
      <c r="H49" s="803"/>
      <c r="I49" s="803"/>
      <c r="J49" s="803"/>
      <c r="K49" s="765"/>
      <c r="L49" s="765"/>
      <c r="M49" s="765"/>
      <c r="N49" s="765"/>
      <c r="O49" s="6"/>
      <c r="P49" s="6"/>
      <c r="Q49" s="6"/>
      <c r="R49" s="6"/>
      <c r="S49" s="6"/>
      <c r="T49" s="6"/>
      <c r="U49" s="6"/>
      <c r="V49" s="6"/>
      <c r="W49" s="6"/>
      <c r="X49" s="6"/>
      <c r="Y49" s="6"/>
      <c r="Z49" s="6"/>
      <c r="AA49" s="6"/>
    </row>
    <row r="50" spans="1:27" s="28" customFormat="1" ht="12" customHeight="1">
      <c r="B50" s="601"/>
      <c r="C50" s="803"/>
      <c r="D50" s="803"/>
      <c r="E50" s="803"/>
      <c r="F50" s="803"/>
      <c r="G50" s="803"/>
      <c r="H50" s="803"/>
      <c r="I50" s="803"/>
      <c r="J50" s="803"/>
      <c r="K50" s="765"/>
      <c r="L50" s="765"/>
      <c r="M50" s="765"/>
      <c r="N50" s="765"/>
      <c r="O50" s="6"/>
      <c r="P50" s="6"/>
      <c r="Q50" s="6"/>
      <c r="R50" s="6"/>
      <c r="S50" s="6"/>
      <c r="T50" s="6"/>
      <c r="U50" s="6"/>
      <c r="V50" s="6"/>
      <c r="W50" s="6"/>
      <c r="X50" s="6"/>
      <c r="Y50" s="6"/>
      <c r="Z50" s="6"/>
      <c r="AA50" s="6"/>
    </row>
    <row r="51" spans="1:27" s="28" customFormat="1" ht="15" customHeight="1">
      <c r="B51" s="601"/>
      <c r="C51" s="803"/>
      <c r="D51" s="803"/>
      <c r="E51" s="803"/>
      <c r="F51" s="803"/>
      <c r="G51" s="803"/>
      <c r="H51" s="803"/>
      <c r="I51" s="803"/>
      <c r="J51" s="803"/>
      <c r="K51" s="765"/>
      <c r="L51" s="765"/>
      <c r="M51" s="765"/>
      <c r="N51" s="765"/>
      <c r="O51" s="6"/>
      <c r="P51" s="6"/>
      <c r="Q51" s="6"/>
      <c r="R51" s="6"/>
      <c r="S51" s="6"/>
      <c r="T51" s="6"/>
      <c r="U51" s="6"/>
      <c r="V51" s="6"/>
      <c r="W51" s="6"/>
      <c r="X51" s="6"/>
      <c r="Y51" s="6"/>
      <c r="Z51" s="6"/>
      <c r="AA51" s="6"/>
    </row>
    <row r="52" spans="1:27" s="203" customFormat="1" ht="23.25" customHeight="1">
      <c r="A52" s="770"/>
      <c r="B52" s="770"/>
      <c r="C52" s="906" t="s">
        <v>569</v>
      </c>
      <c r="D52" s="2404" t="s">
        <v>1196</v>
      </c>
      <c r="E52" s="2404"/>
      <c r="F52" s="2404"/>
      <c r="G52" s="2404"/>
      <c r="H52" s="2404"/>
      <c r="I52" s="2404"/>
      <c r="J52" s="2404"/>
    </row>
    <row r="53" spans="1:27" s="203" customFormat="1" ht="7.5" customHeight="1">
      <c r="A53" s="770"/>
      <c r="B53" s="770"/>
      <c r="C53" s="198"/>
      <c r="D53" s="863"/>
      <c r="E53" s="760"/>
      <c r="F53" s="760"/>
      <c r="G53" s="760"/>
      <c r="H53" s="760"/>
      <c r="I53" s="760"/>
      <c r="J53" s="760"/>
    </row>
    <row r="54" spans="1:27" s="19" customFormat="1" ht="19.5" customHeight="1">
      <c r="A54" s="20"/>
      <c r="B54" s="20"/>
      <c r="C54" s="837"/>
      <c r="D54" s="837"/>
      <c r="E54" s="837"/>
      <c r="F54" s="2426"/>
      <c r="G54" s="2427"/>
      <c r="H54" s="2428"/>
      <c r="I54" s="837"/>
      <c r="J54" s="837"/>
    </row>
    <row r="55" spans="1:27" s="19" customFormat="1" ht="9" customHeight="1">
      <c r="A55" s="20"/>
      <c r="B55" s="20"/>
      <c r="C55" s="837"/>
      <c r="D55" s="837"/>
      <c r="E55" s="837"/>
      <c r="F55" s="837"/>
      <c r="G55" s="837"/>
      <c r="H55" s="837"/>
      <c r="I55" s="837"/>
      <c r="J55" s="837"/>
    </row>
    <row r="56" spans="1:27" s="203" customFormat="1" ht="15">
      <c r="A56" s="770"/>
      <c r="B56" s="770"/>
      <c r="C56" s="770"/>
      <c r="D56" s="198"/>
      <c r="E56" s="198"/>
      <c r="F56" s="198"/>
      <c r="G56" s="198"/>
      <c r="H56" s="198"/>
      <c r="I56" s="198"/>
      <c r="J56" s="198"/>
    </row>
    <row r="57" spans="1:27" s="28" customFormat="1" ht="15">
      <c r="A57" s="20"/>
      <c r="B57" s="20"/>
      <c r="C57" s="770" t="s">
        <v>1983</v>
      </c>
      <c r="D57" s="198" t="s">
        <v>1197</v>
      </c>
      <c r="E57" s="837"/>
      <c r="F57" s="837"/>
      <c r="G57" s="837"/>
      <c r="H57" s="837"/>
      <c r="I57" s="837"/>
      <c r="J57" s="837"/>
    </row>
    <row r="58" spans="1:27" s="28" customFormat="1" ht="126.75" customHeight="1">
      <c r="A58" s="20"/>
      <c r="B58" s="20"/>
      <c r="C58" s="198"/>
      <c r="D58" s="2422"/>
      <c r="E58" s="2423"/>
      <c r="F58" s="2423"/>
      <c r="G58" s="2423"/>
      <c r="H58" s="2423"/>
      <c r="I58" s="2423"/>
      <c r="J58" s="2424"/>
    </row>
    <row r="59" spans="1:27" s="28" customFormat="1" ht="12.75" customHeight="1">
      <c r="A59" s="20"/>
      <c r="B59" s="20"/>
      <c r="C59" s="837"/>
      <c r="D59" s="837"/>
      <c r="E59" s="837"/>
      <c r="F59" s="837"/>
      <c r="G59" s="837"/>
      <c r="H59" s="837"/>
      <c r="I59" s="837"/>
      <c r="J59" s="837"/>
    </row>
    <row r="60" spans="1:27" s="19" customFormat="1" ht="14.25">
      <c r="A60" s="20"/>
      <c r="B60" s="20"/>
      <c r="C60" s="2410" t="s">
        <v>1198</v>
      </c>
      <c r="D60" s="2411"/>
      <c r="E60" s="2412"/>
      <c r="F60" s="2419" t="s">
        <v>1297</v>
      </c>
      <c r="G60" s="2420"/>
      <c r="H60" s="2420"/>
      <c r="I60" s="2420"/>
      <c r="J60" s="2421"/>
    </row>
    <row r="61" spans="1:27" s="19" customFormat="1" ht="14.25">
      <c r="A61" s="837"/>
      <c r="B61" s="907"/>
      <c r="C61" s="2413"/>
      <c r="D61" s="2414"/>
      <c r="E61" s="2415"/>
      <c r="F61" s="895" t="s">
        <v>653</v>
      </c>
      <c r="G61" s="895" t="s">
        <v>653</v>
      </c>
      <c r="H61" s="895" t="s">
        <v>653</v>
      </c>
      <c r="I61" s="895" t="s">
        <v>653</v>
      </c>
      <c r="J61" s="895" t="s">
        <v>653</v>
      </c>
    </row>
    <row r="62" spans="1:27" s="19" customFormat="1" ht="14.25">
      <c r="A62" s="837"/>
      <c r="B62" s="907"/>
      <c r="C62" s="2416"/>
      <c r="D62" s="2417"/>
      <c r="E62" s="2418"/>
      <c r="F62" s="804">
        <f>'Og s1'!K8</f>
        <v>2016</v>
      </c>
      <c r="G62" s="804">
        <f>F62+1</f>
        <v>2017</v>
      </c>
      <c r="H62" s="804">
        <f>G62+1</f>
        <v>2018</v>
      </c>
      <c r="I62" s="804">
        <f>H62+1</f>
        <v>2019</v>
      </c>
      <c r="J62" s="804">
        <f>I62+1</f>
        <v>2020</v>
      </c>
    </row>
    <row r="63" spans="1:27" s="19" customFormat="1" ht="22.5" customHeight="1">
      <c r="A63" s="20"/>
      <c r="B63" s="20"/>
      <c r="C63" s="2407" t="str">
        <f>IF(J25&gt;0,D25,"")</f>
        <v/>
      </c>
      <c r="D63" s="2408"/>
      <c r="E63" s="2409"/>
      <c r="F63" s="1298">
        <f>J25</f>
        <v>0</v>
      </c>
      <c r="G63" s="204">
        <f t="shared" ref="G63:J69" si="1">F63</f>
        <v>0</v>
      </c>
      <c r="H63" s="204">
        <f t="shared" si="1"/>
        <v>0</v>
      </c>
      <c r="I63" s="204">
        <f t="shared" si="1"/>
        <v>0</v>
      </c>
      <c r="J63" s="204">
        <f t="shared" si="1"/>
        <v>0</v>
      </c>
    </row>
    <row r="64" spans="1:27" s="19" customFormat="1" ht="22.5" customHeight="1">
      <c r="A64" s="20"/>
      <c r="B64" s="20"/>
      <c r="C64" s="2407" t="str">
        <f t="shared" ref="C64:C69" si="2">IF(J26&gt;0,D26,"")</f>
        <v/>
      </c>
      <c r="D64" s="2408"/>
      <c r="E64" s="2409"/>
      <c r="F64" s="1298">
        <f t="shared" ref="F64:F69" si="3">J26</f>
        <v>0</v>
      </c>
      <c r="G64" s="204">
        <f t="shared" si="1"/>
        <v>0</v>
      </c>
      <c r="H64" s="204">
        <f t="shared" si="1"/>
        <v>0</v>
      </c>
      <c r="I64" s="204">
        <f t="shared" si="1"/>
        <v>0</v>
      </c>
      <c r="J64" s="204">
        <f t="shared" si="1"/>
        <v>0</v>
      </c>
    </row>
    <row r="65" spans="1:11" s="19" customFormat="1" ht="22.5" customHeight="1">
      <c r="A65" s="20"/>
      <c r="B65" s="20"/>
      <c r="C65" s="2407" t="str">
        <f t="shared" si="2"/>
        <v/>
      </c>
      <c r="D65" s="2408"/>
      <c r="E65" s="2409"/>
      <c r="F65" s="1298">
        <f t="shared" si="3"/>
        <v>0</v>
      </c>
      <c r="G65" s="204">
        <f t="shared" si="1"/>
        <v>0</v>
      </c>
      <c r="H65" s="204">
        <f t="shared" si="1"/>
        <v>0</v>
      </c>
      <c r="I65" s="204">
        <f t="shared" si="1"/>
        <v>0</v>
      </c>
      <c r="J65" s="204">
        <f t="shared" si="1"/>
        <v>0</v>
      </c>
    </row>
    <row r="66" spans="1:11" s="19" customFormat="1" ht="22.5" customHeight="1">
      <c r="A66" s="20"/>
      <c r="B66" s="20"/>
      <c r="C66" s="2407" t="str">
        <f t="shared" si="2"/>
        <v/>
      </c>
      <c r="D66" s="2408"/>
      <c r="E66" s="2409"/>
      <c r="F66" s="1298">
        <f t="shared" si="3"/>
        <v>0</v>
      </c>
      <c r="G66" s="204">
        <f t="shared" si="1"/>
        <v>0</v>
      </c>
      <c r="H66" s="204">
        <f t="shared" si="1"/>
        <v>0</v>
      </c>
      <c r="I66" s="204">
        <f t="shared" si="1"/>
        <v>0</v>
      </c>
      <c r="J66" s="204">
        <f t="shared" si="1"/>
        <v>0</v>
      </c>
    </row>
    <row r="67" spans="1:11" s="19" customFormat="1" ht="22.5" customHeight="1">
      <c r="A67" s="20"/>
      <c r="B67" s="20"/>
      <c r="C67" s="2407" t="str">
        <f t="shared" si="2"/>
        <v/>
      </c>
      <c r="D67" s="2408"/>
      <c r="E67" s="2409"/>
      <c r="F67" s="1298">
        <f t="shared" si="3"/>
        <v>0</v>
      </c>
      <c r="G67" s="204">
        <f t="shared" si="1"/>
        <v>0</v>
      </c>
      <c r="H67" s="204">
        <f t="shared" si="1"/>
        <v>0</v>
      </c>
      <c r="I67" s="204">
        <f t="shared" si="1"/>
        <v>0</v>
      </c>
      <c r="J67" s="204">
        <f t="shared" si="1"/>
        <v>0</v>
      </c>
    </row>
    <row r="68" spans="1:11" s="19" customFormat="1" ht="22.5" customHeight="1">
      <c r="A68" s="20"/>
      <c r="B68" s="20"/>
      <c r="C68" s="2407" t="str">
        <f t="shared" si="2"/>
        <v/>
      </c>
      <c r="D68" s="2408"/>
      <c r="E68" s="2409"/>
      <c r="F68" s="1298">
        <f t="shared" si="3"/>
        <v>0</v>
      </c>
      <c r="G68" s="204">
        <f t="shared" si="1"/>
        <v>0</v>
      </c>
      <c r="H68" s="204">
        <f t="shared" si="1"/>
        <v>0</v>
      </c>
      <c r="I68" s="204">
        <f t="shared" si="1"/>
        <v>0</v>
      </c>
      <c r="J68" s="204">
        <f t="shared" si="1"/>
        <v>0</v>
      </c>
    </row>
    <row r="69" spans="1:11" s="19" customFormat="1" ht="22.5" customHeight="1">
      <c r="A69" s="20"/>
      <c r="B69" s="20"/>
      <c r="C69" s="2407" t="str">
        <f t="shared" si="2"/>
        <v/>
      </c>
      <c r="D69" s="2408"/>
      <c r="E69" s="2409"/>
      <c r="F69" s="1298">
        <f t="shared" si="3"/>
        <v>0</v>
      </c>
      <c r="G69" s="204">
        <f t="shared" si="1"/>
        <v>0</v>
      </c>
      <c r="H69" s="204">
        <f t="shared" si="1"/>
        <v>0</v>
      </c>
      <c r="I69" s="204">
        <f t="shared" si="1"/>
        <v>0</v>
      </c>
      <c r="J69" s="204">
        <f t="shared" si="1"/>
        <v>0</v>
      </c>
    </row>
    <row r="70" spans="1:11" s="19" customFormat="1" ht="14.25">
      <c r="A70" s="20"/>
      <c r="B70" s="20"/>
      <c r="C70" s="861"/>
      <c r="D70" s="861"/>
      <c r="E70" s="861"/>
      <c r="F70" s="861"/>
      <c r="G70" s="861"/>
      <c r="H70" s="861"/>
      <c r="I70" s="861"/>
      <c r="J70" s="861"/>
    </row>
    <row r="71" spans="1:11" s="203" customFormat="1" ht="6" customHeight="1">
      <c r="D71" s="760"/>
      <c r="E71" s="760"/>
      <c r="F71" s="760"/>
      <c r="G71" s="760"/>
      <c r="H71" s="760"/>
      <c r="I71" s="760"/>
      <c r="J71" s="760"/>
    </row>
    <row r="72" spans="1:11" s="203" customFormat="1" ht="6" customHeight="1">
      <c r="D72" s="760"/>
      <c r="E72" s="760"/>
      <c r="F72" s="760"/>
      <c r="G72" s="760"/>
      <c r="H72" s="760"/>
      <c r="I72" s="760"/>
      <c r="J72" s="760"/>
    </row>
    <row r="73" spans="1:11" s="19" customFormat="1" ht="6" customHeight="1">
      <c r="D73" s="2429"/>
      <c r="E73" s="2394"/>
      <c r="F73" s="2394"/>
      <c r="G73" s="2394"/>
      <c r="H73" s="2394"/>
      <c r="I73" s="2394"/>
      <c r="J73" s="2394"/>
      <c r="K73" s="1051"/>
    </row>
    <row r="74" spans="1:11" s="19" customFormat="1" ht="36" customHeight="1">
      <c r="D74" s="787"/>
      <c r="E74" s="787"/>
      <c r="F74" s="787"/>
      <c r="G74" s="787"/>
      <c r="H74" s="787"/>
      <c r="I74" s="787"/>
      <c r="J74" s="787"/>
    </row>
    <row r="75" spans="1:11" s="28" customFormat="1"/>
    <row r="76" spans="1:11" s="28" customFormat="1"/>
    <row r="77" spans="1:11" s="28" customFormat="1"/>
    <row r="78" spans="1:11" s="28" customFormat="1"/>
    <row r="79" spans="1:11" s="28" customFormat="1"/>
    <row r="80" spans="1:11"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row r="93" s="28" customFormat="1"/>
    <row r="94" s="28" customFormat="1"/>
    <row r="95" s="28" customFormat="1"/>
    <row r="96" s="28" customFormat="1"/>
    <row r="97" s="28" customFormat="1"/>
  </sheetData>
  <sheetProtection formatCells="0" formatRows="0" autoFilter="0"/>
  <mergeCells count="24">
    <mergeCell ref="E18:J18"/>
    <mergeCell ref="A1:J1"/>
    <mergeCell ref="A3:J3"/>
    <mergeCell ref="A4:J4"/>
    <mergeCell ref="A15:J15"/>
    <mergeCell ref="E17:J17"/>
    <mergeCell ref="E19:J19"/>
    <mergeCell ref="E20:J20"/>
    <mergeCell ref="B23:J23"/>
    <mergeCell ref="C32:E32"/>
    <mergeCell ref="C67:E67"/>
    <mergeCell ref="C39:J44"/>
    <mergeCell ref="F60:J60"/>
    <mergeCell ref="C66:E66"/>
    <mergeCell ref="F54:H54"/>
    <mergeCell ref="C60:E62"/>
    <mergeCell ref="D52:J52"/>
    <mergeCell ref="D58:J58"/>
    <mergeCell ref="C64:E64"/>
    <mergeCell ref="C65:E65"/>
    <mergeCell ref="C63:E63"/>
    <mergeCell ref="D73:J73"/>
    <mergeCell ref="C69:E69"/>
    <mergeCell ref="C68:E68"/>
  </mergeCells>
  <phoneticPr fontId="8" type="noConversion"/>
  <conditionalFormatting sqref="D25:I31">
    <cfRule type="expression" dxfId="63" priority="1" stopIfTrue="1">
      <formula>$J25&gt;0</formula>
    </cfRule>
  </conditionalFormatting>
  <conditionalFormatting sqref="C17:J17">
    <cfRule type="expression" dxfId="62" priority="2" stopIfTrue="1">
      <formula>$O$17=1</formula>
    </cfRule>
  </conditionalFormatting>
  <conditionalFormatting sqref="C18:J18">
    <cfRule type="expression" dxfId="61" priority="3" stopIfTrue="1">
      <formula>$O$18=1</formula>
    </cfRule>
  </conditionalFormatting>
  <conditionalFormatting sqref="C19:J19">
    <cfRule type="expression" dxfId="60" priority="4" stopIfTrue="1">
      <formula>$O$19=1</formula>
    </cfRule>
  </conditionalFormatting>
  <conditionalFormatting sqref="C20:J20">
    <cfRule type="expression" dxfId="59" priority="5" stopIfTrue="1">
      <formula>$O$20=1</formula>
    </cfRule>
  </conditionalFormatting>
  <conditionalFormatting sqref="J25:J31">
    <cfRule type="expression" dxfId="58" priority="6" stopIfTrue="1">
      <formula>$C$27="X"</formula>
    </cfRule>
  </conditionalFormatting>
  <dataValidations count="6">
    <dataValidation allowBlank="1" showInputMessage="1" showErrorMessage="1" prompt="Wpisz liczbę samic - X   się sam wpisze ;-)" sqref="C25:C31"/>
    <dataValidation allowBlank="1" showInputMessage="1" showErrorMessage="1" prompt="Wpisz ilość samic w odpowiednim wariancie to &quot;X&quot; sam sie wpisze." sqref="B17:J20"/>
    <dataValidation allowBlank="1" showInputMessage="1" showErrorMessage="1" prompt="Wpisz liczbę samic w deklaracji pakietu." sqref="C63:E69"/>
    <dataValidation type="decimal" errorStyle="warning" allowBlank="1" showErrorMessage="1" errorTitle="Plan Rolnośrodowiskowy" error="Wpisz średnioroczną liczbę samic rasy puławskiej. Nie mniej jak 10 szt. i nie więcej jak 70 szt." sqref="G68:J69">
      <formula1>10</formula1>
      <formula2>70</formula2>
    </dataValidation>
    <dataValidation type="decimal" errorStyle="warning" allowBlank="1" showErrorMessage="1" errorTitle="Plan Rolnośrodowiskowy" error="Wpisz średnioroczną liczbę klaczy. Nie mniej niż 2 sztuki." sqref="G63:J67 F63:F69">
      <formula1>2</formula1>
      <formula2>999999999999</formula2>
    </dataValidation>
    <dataValidation type="decimal" allowBlank="1" showErrorMessage="1" errorTitle="Plan Rolnośrodowiskowy" error="Wpisz liczbę klaczy - nie mniej niż 2 sztuki." sqref="J25:J31">
      <formula1>2</formula1>
      <formula2>99999999</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5"/>
  </sheetPr>
  <dimension ref="A1:O102"/>
  <sheetViews>
    <sheetView showGridLines="0" showZeros="0" topLeftCell="A78" workbookViewId="0">
      <selection activeCell="F105" sqref="F105"/>
    </sheetView>
  </sheetViews>
  <sheetFormatPr defaultRowHeight="12.75"/>
  <cols>
    <col min="1" max="1" width="1.140625" style="2" customWidth="1"/>
    <col min="2" max="2" width="4.28515625" style="2" customWidth="1"/>
    <col min="3" max="3" width="4.140625" style="2" customWidth="1"/>
    <col min="4" max="4" width="4.7109375" style="2" customWidth="1"/>
    <col min="5" max="5" width="23.42578125" style="2" customWidth="1"/>
    <col min="6" max="10" width="12.7109375" style="2" customWidth="1"/>
    <col min="11" max="12" width="6.85546875" style="2" customWidth="1"/>
    <col min="13" max="17" width="0" style="2" hidden="1" customWidth="1"/>
    <col min="18" max="16384" width="9.140625" style="2"/>
  </cols>
  <sheetData>
    <row r="1" spans="1:12" s="197" customFormat="1" ht="18" customHeight="1">
      <c r="A1" s="2282" t="s">
        <v>291</v>
      </c>
      <c r="B1" s="2282"/>
      <c r="C1" s="2282"/>
      <c r="D1" s="2282"/>
      <c r="E1" s="2282"/>
      <c r="F1" s="2282"/>
      <c r="G1" s="2282"/>
      <c r="H1" s="2282"/>
      <c r="I1" s="2282"/>
      <c r="J1" s="2282"/>
      <c r="K1" s="835"/>
      <c r="L1" s="835"/>
    </row>
    <row r="2" spans="1:12" s="21" customFormat="1" ht="14.25">
      <c r="A2" s="763"/>
      <c r="B2" s="763"/>
      <c r="C2" s="763"/>
      <c r="D2" s="763"/>
      <c r="E2" s="763"/>
      <c r="F2" s="763"/>
      <c r="G2" s="763"/>
      <c r="H2" s="837"/>
      <c r="I2" s="837"/>
    </row>
    <row r="3" spans="1:12" s="21" customFormat="1" ht="18.75" customHeight="1">
      <c r="A3" s="1784" t="s">
        <v>1416</v>
      </c>
      <c r="B3" s="1784"/>
      <c r="C3" s="1784"/>
      <c r="D3" s="1784"/>
      <c r="E3" s="1784"/>
      <c r="F3" s="1784"/>
      <c r="G3" s="1784"/>
      <c r="H3" s="1784"/>
      <c r="I3" s="1784"/>
      <c r="J3" s="1784"/>
      <c r="K3" s="769"/>
      <c r="L3" s="769"/>
    </row>
    <row r="4" spans="1:12" s="21" customFormat="1" ht="35.25" customHeight="1">
      <c r="A4" s="1784" t="s">
        <v>1417</v>
      </c>
      <c r="B4" s="1784"/>
      <c r="C4" s="1784"/>
      <c r="D4" s="1784"/>
      <c r="E4" s="1784"/>
      <c r="F4" s="1784"/>
      <c r="G4" s="1784"/>
      <c r="H4" s="1784"/>
      <c r="I4" s="1784"/>
      <c r="J4" s="1784"/>
      <c r="K4" s="729"/>
      <c r="L4" s="729"/>
    </row>
    <row r="5" spans="1:12" s="19" customFormat="1" ht="15">
      <c r="A5" s="770"/>
      <c r="B5" s="198" t="s">
        <v>1414</v>
      </c>
      <c r="C5" s="198"/>
      <c r="D5" s="198"/>
      <c r="E5" s="198"/>
      <c r="F5" s="198"/>
      <c r="G5" s="198"/>
      <c r="H5" s="198"/>
      <c r="I5" s="198"/>
      <c r="J5" s="198"/>
      <c r="K5" s="729"/>
      <c r="L5" s="729"/>
    </row>
    <row r="6" spans="1:12" s="19" customFormat="1" ht="15">
      <c r="A6" s="770"/>
      <c r="B6" s="198" t="s">
        <v>1415</v>
      </c>
      <c r="C6" s="198"/>
      <c r="D6" s="198"/>
      <c r="E6" s="198"/>
      <c r="F6" s="198"/>
      <c r="G6" s="198"/>
      <c r="H6" s="198"/>
      <c r="I6" s="198"/>
      <c r="J6" s="198"/>
      <c r="K6" s="729"/>
      <c r="L6" s="729"/>
    </row>
    <row r="7" spans="1:12" s="19" customFormat="1" ht="15">
      <c r="A7" s="770"/>
      <c r="B7" s="198"/>
      <c r="C7" s="198"/>
      <c r="D7" s="198"/>
      <c r="E7" s="198"/>
      <c r="F7" s="198"/>
      <c r="G7" s="198"/>
      <c r="H7" s="198"/>
      <c r="I7" s="198"/>
      <c r="J7" s="198"/>
      <c r="K7" s="729"/>
      <c r="L7" s="729"/>
    </row>
    <row r="8" spans="1:12" s="19" customFormat="1" ht="15">
      <c r="A8" s="770"/>
      <c r="B8" s="198" t="s">
        <v>974</v>
      </c>
      <c r="C8" s="198"/>
      <c r="D8" s="198"/>
      <c r="E8" s="198"/>
      <c r="F8" s="198"/>
      <c r="G8" s="198"/>
      <c r="H8" s="198"/>
      <c r="I8" s="198"/>
      <c r="J8" s="198"/>
      <c r="K8" s="729"/>
      <c r="L8" s="729"/>
    </row>
    <row r="9" spans="1:12" s="19" customFormat="1" ht="15">
      <c r="A9" s="770"/>
      <c r="B9" s="837" t="s">
        <v>620</v>
      </c>
      <c r="C9" s="198"/>
      <c r="D9" s="198"/>
      <c r="E9" s="198"/>
      <c r="F9" s="198"/>
      <c r="G9" s="198"/>
      <c r="H9" s="198"/>
      <c r="I9" s="198"/>
      <c r="J9" s="198"/>
      <c r="K9" s="729"/>
      <c r="L9" s="729"/>
    </row>
    <row r="10" spans="1:12" s="19" customFormat="1" ht="15">
      <c r="A10" s="770"/>
      <c r="B10" s="837" t="s">
        <v>2561</v>
      </c>
      <c r="C10" s="198"/>
      <c r="D10" s="198"/>
      <c r="E10" s="198"/>
      <c r="F10" s="198"/>
      <c r="G10" s="198"/>
      <c r="H10" s="198"/>
      <c r="I10" s="198"/>
      <c r="J10" s="198"/>
      <c r="K10" s="729"/>
      <c r="L10" s="729"/>
    </row>
    <row r="11" spans="1:12" s="19" customFormat="1" ht="21" customHeight="1">
      <c r="A11" s="770"/>
      <c r="B11" s="837" t="s">
        <v>2560</v>
      </c>
      <c r="C11" s="198"/>
      <c r="D11" s="198"/>
      <c r="E11" s="198"/>
      <c r="F11" s="198"/>
      <c r="G11" s="198"/>
      <c r="H11" s="198"/>
      <c r="I11" s="198"/>
      <c r="J11" s="198"/>
      <c r="K11" s="729"/>
      <c r="L11" s="729"/>
    </row>
    <row r="12" spans="1:12" s="19" customFormat="1" ht="31.5" customHeight="1">
      <c r="A12" s="770"/>
      <c r="B12" s="1413"/>
      <c r="C12" s="198"/>
      <c r="D12" s="198"/>
      <c r="E12" s="198"/>
      <c r="F12" s="198"/>
      <c r="G12" s="198"/>
      <c r="H12" s="198"/>
      <c r="I12" s="198"/>
      <c r="J12" s="198"/>
      <c r="K12" s="729"/>
      <c r="L12" s="729"/>
    </row>
    <row r="13" spans="1:12" s="19" customFormat="1" ht="15">
      <c r="A13" s="770"/>
      <c r="B13" s="1423"/>
      <c r="C13" s="198"/>
      <c r="D13" s="198"/>
      <c r="E13" s="198"/>
      <c r="F13" s="198"/>
      <c r="G13" s="198"/>
      <c r="H13" s="198"/>
      <c r="I13" s="198"/>
      <c r="J13" s="198"/>
      <c r="K13" s="729"/>
      <c r="L13" s="729"/>
    </row>
    <row r="14" spans="1:12" s="19" customFormat="1" ht="14.25">
      <c r="A14" s="20"/>
      <c r="B14" s="837"/>
      <c r="C14" s="837"/>
      <c r="D14" s="837"/>
      <c r="E14" s="837"/>
      <c r="F14" s="837"/>
      <c r="G14" s="837"/>
      <c r="H14" s="837"/>
      <c r="I14" s="837"/>
      <c r="J14" s="837"/>
      <c r="K14" s="729"/>
      <c r="L14" s="729"/>
    </row>
    <row r="15" spans="1:12" s="19" customFormat="1" ht="34.5" customHeight="1">
      <c r="A15" s="2292" t="s">
        <v>1394</v>
      </c>
      <c r="B15" s="2292"/>
      <c r="C15" s="2292"/>
      <c r="D15" s="2292"/>
      <c r="E15" s="2292"/>
      <c r="F15" s="2292"/>
      <c r="G15" s="2292"/>
      <c r="H15" s="2292"/>
      <c r="I15" s="2292"/>
      <c r="J15" s="2292"/>
      <c r="K15" s="729"/>
      <c r="L15" s="729"/>
    </row>
    <row r="16" spans="1:12" s="19" customFormat="1" ht="8.25" customHeight="1">
      <c r="A16" s="20"/>
      <c r="B16" s="20"/>
      <c r="C16" s="20"/>
      <c r="D16" s="20"/>
      <c r="E16" s="20"/>
      <c r="F16" s="20"/>
      <c r="G16" s="20"/>
      <c r="H16" s="20"/>
      <c r="I16" s="20"/>
      <c r="J16" s="20"/>
      <c r="K16" s="729"/>
      <c r="L16" s="729"/>
    </row>
    <row r="17" spans="1:15" s="19" customFormat="1" ht="22.5" customHeight="1">
      <c r="A17" s="20"/>
      <c r="B17" s="200" t="str">
        <f>IF(O17=1,"X","")</f>
        <v/>
      </c>
      <c r="C17" s="826"/>
      <c r="D17" s="825" t="s">
        <v>1395</v>
      </c>
      <c r="E17" s="2425" t="s">
        <v>2193</v>
      </c>
      <c r="F17" s="2425"/>
      <c r="G17" s="2425"/>
      <c r="H17" s="2425"/>
      <c r="I17" s="2425"/>
      <c r="J17" s="2425"/>
      <c r="K17" s="729"/>
      <c r="L17" s="729"/>
      <c r="O17" s="390">
        <f>IF(SUM('Pak7 w7.1'!J26:J29)&gt;0,1,0)</f>
        <v>0</v>
      </c>
    </row>
    <row r="18" spans="1:15" s="19" customFormat="1" ht="22.5" customHeight="1">
      <c r="A18" s="20"/>
      <c r="B18" s="200" t="str">
        <f>IF(O18=1,"X","")</f>
        <v/>
      </c>
      <c r="C18" s="826"/>
      <c r="D18" s="825" t="s">
        <v>2194</v>
      </c>
      <c r="E18" s="2264" t="s">
        <v>2195</v>
      </c>
      <c r="F18" s="2264"/>
      <c r="G18" s="2264"/>
      <c r="H18" s="2264"/>
      <c r="I18" s="2264"/>
      <c r="J18" s="2264"/>
      <c r="K18" s="729"/>
      <c r="L18" s="729"/>
      <c r="O18" s="390">
        <f>IF(SUM('Pak7 w7.2'!J25:J31)&gt;0,1,0)</f>
        <v>0</v>
      </c>
    </row>
    <row r="19" spans="1:15" s="19" customFormat="1" ht="22.5" customHeight="1">
      <c r="A19" s="20"/>
      <c r="B19" s="200" t="str">
        <f>IF(O19=1,"X","")</f>
        <v/>
      </c>
      <c r="C19" s="826"/>
      <c r="D19" s="825" t="s">
        <v>2196</v>
      </c>
      <c r="E19" s="2425" t="s">
        <v>2197</v>
      </c>
      <c r="F19" s="2425"/>
      <c r="G19" s="2425"/>
      <c r="H19" s="2425"/>
      <c r="I19" s="2425"/>
      <c r="J19" s="2425"/>
      <c r="K19" s="729"/>
      <c r="L19" s="729"/>
      <c r="O19" s="390">
        <f>IF(SUM(J25:J37)&gt;0,1,0)</f>
        <v>0</v>
      </c>
    </row>
    <row r="20" spans="1:15" s="19" customFormat="1" ht="22.5" customHeight="1">
      <c r="A20" s="20"/>
      <c r="B20" s="200" t="str">
        <f>IF(O20=1,"X","")</f>
        <v/>
      </c>
      <c r="C20" s="826"/>
      <c r="D20" s="825" t="s">
        <v>2198</v>
      </c>
      <c r="E20" s="2264" t="s">
        <v>2199</v>
      </c>
      <c r="F20" s="2264"/>
      <c r="G20" s="2264"/>
      <c r="H20" s="2264"/>
      <c r="I20" s="2264"/>
      <c r="J20" s="2264"/>
      <c r="K20" s="729"/>
      <c r="L20" s="729"/>
      <c r="O20" s="390">
        <f>IF(SUM('Pak7 w7.4'!J25:J27)&gt;0,1,0)</f>
        <v>0</v>
      </c>
    </row>
    <row r="21" spans="1:15" s="201" customFormat="1" ht="14.25">
      <c r="A21" s="790"/>
      <c r="B21" s="790" t="s">
        <v>2123</v>
      </c>
      <c r="C21" s="790"/>
      <c r="D21" s="790"/>
      <c r="E21" s="790"/>
      <c r="F21" s="902"/>
      <c r="G21" s="902"/>
      <c r="H21" s="902"/>
      <c r="I21" s="902"/>
      <c r="J21" s="902"/>
      <c r="K21" s="729"/>
      <c r="L21" s="729"/>
    </row>
    <row r="22" spans="1:15" s="28" customFormat="1" ht="6.75" customHeight="1">
      <c r="A22" s="19"/>
      <c r="B22" s="19"/>
      <c r="C22" s="19"/>
      <c r="D22" s="19"/>
      <c r="E22" s="19"/>
      <c r="F22" s="19"/>
      <c r="G22" s="19"/>
      <c r="H22" s="19"/>
      <c r="I22" s="19"/>
      <c r="J22" s="19"/>
      <c r="K22" s="729"/>
      <c r="L22" s="729"/>
    </row>
    <row r="23" spans="1:15" s="6" customFormat="1" ht="18" customHeight="1">
      <c r="A23" s="729"/>
      <c r="B23" s="729"/>
      <c r="C23" s="2433" t="s">
        <v>1667</v>
      </c>
      <c r="D23" s="1638"/>
      <c r="E23" s="1638"/>
      <c r="F23" s="1638"/>
      <c r="G23" s="1638"/>
      <c r="H23" s="1638"/>
      <c r="I23" s="1638"/>
      <c r="J23" s="1638"/>
      <c r="K23" s="729"/>
      <c r="L23" s="729"/>
    </row>
    <row r="24" spans="1:15" s="6" customFormat="1" ht="15">
      <c r="A24" s="729"/>
      <c r="B24" s="729"/>
      <c r="C24" s="735"/>
      <c r="D24" s="908"/>
      <c r="E24" s="908"/>
      <c r="F24" s="908"/>
      <c r="G24" s="908"/>
      <c r="H24" s="908"/>
      <c r="I24" s="908"/>
      <c r="J24" s="908"/>
      <c r="K24" s="729"/>
      <c r="L24" s="729"/>
    </row>
    <row r="25" spans="1:15" s="6" customFormat="1" ht="21" customHeight="1">
      <c r="A25" s="729"/>
      <c r="B25" s="729"/>
      <c r="C25" s="735" t="s">
        <v>1859</v>
      </c>
      <c r="D25" s="200" t="str">
        <f>IF(J25&gt;0,"X","")</f>
        <v/>
      </c>
      <c r="E25" s="727" t="s">
        <v>2223</v>
      </c>
      <c r="F25" s="819"/>
      <c r="G25" s="819"/>
      <c r="H25" s="819"/>
      <c r="I25" s="606" t="s">
        <v>1090</v>
      </c>
      <c r="J25" s="603"/>
      <c r="K25" s="729"/>
      <c r="L25" s="729"/>
    </row>
    <row r="26" spans="1:15" s="6" customFormat="1" ht="21" customHeight="1">
      <c r="A26" s="729"/>
      <c r="B26" s="729"/>
      <c r="C26" s="735"/>
      <c r="D26" s="200" t="str">
        <f t="shared" ref="D26:D37" si="0">IF(J26&gt;0,"X","")</f>
        <v/>
      </c>
      <c r="E26" s="727" t="s">
        <v>2224</v>
      </c>
      <c r="F26" s="819"/>
      <c r="G26" s="819"/>
      <c r="H26" s="819"/>
      <c r="I26" s="606" t="s">
        <v>1090</v>
      </c>
      <c r="J26" s="603"/>
      <c r="K26" s="729"/>
      <c r="L26" s="729"/>
    </row>
    <row r="27" spans="1:15" s="6" customFormat="1" ht="21" customHeight="1">
      <c r="A27" s="729"/>
      <c r="B27" s="729"/>
      <c r="C27" s="735"/>
      <c r="D27" s="200" t="str">
        <f t="shared" si="0"/>
        <v/>
      </c>
      <c r="E27" s="727" t="s">
        <v>2225</v>
      </c>
      <c r="F27" s="819"/>
      <c r="G27" s="819"/>
      <c r="H27" s="819"/>
      <c r="I27" s="606" t="s">
        <v>1090</v>
      </c>
      <c r="J27" s="603"/>
      <c r="K27" s="729"/>
      <c r="L27" s="729"/>
    </row>
    <row r="28" spans="1:15" s="6" customFormat="1" ht="21" customHeight="1">
      <c r="A28" s="729"/>
      <c r="B28" s="729"/>
      <c r="C28" s="735"/>
      <c r="D28" s="200" t="str">
        <f t="shared" si="0"/>
        <v/>
      </c>
      <c r="E28" s="727" t="s">
        <v>2226</v>
      </c>
      <c r="F28" s="819"/>
      <c r="G28" s="819"/>
      <c r="H28" s="819"/>
      <c r="I28" s="606" t="s">
        <v>1090</v>
      </c>
      <c r="J28" s="603"/>
      <c r="K28" s="729"/>
      <c r="L28" s="729"/>
    </row>
    <row r="29" spans="1:15" s="6" customFormat="1" ht="21" customHeight="1">
      <c r="A29" s="729"/>
      <c r="B29" s="729"/>
      <c r="C29" s="735"/>
      <c r="D29" s="200" t="str">
        <f t="shared" si="0"/>
        <v/>
      </c>
      <c r="E29" s="727" t="s">
        <v>2227</v>
      </c>
      <c r="F29" s="819"/>
      <c r="G29" s="819"/>
      <c r="H29" s="819"/>
      <c r="I29" s="606" t="s">
        <v>1090</v>
      </c>
      <c r="J29" s="603"/>
      <c r="K29" s="729"/>
      <c r="L29" s="729"/>
    </row>
    <row r="30" spans="1:15" s="6" customFormat="1" ht="21" customHeight="1">
      <c r="A30" s="729"/>
      <c r="B30" s="729"/>
      <c r="C30" s="735"/>
      <c r="D30" s="200" t="str">
        <f t="shared" si="0"/>
        <v/>
      </c>
      <c r="E30" s="727" t="s">
        <v>2228</v>
      </c>
      <c r="F30" s="819"/>
      <c r="G30" s="819"/>
      <c r="H30" s="819"/>
      <c r="I30" s="606" t="s">
        <v>1090</v>
      </c>
      <c r="J30" s="603"/>
      <c r="K30" s="729"/>
      <c r="L30" s="729"/>
    </row>
    <row r="31" spans="1:15" s="6" customFormat="1" ht="21" customHeight="1">
      <c r="A31" s="729"/>
      <c r="B31" s="729"/>
      <c r="C31" s="735"/>
      <c r="D31" s="200" t="str">
        <f t="shared" si="0"/>
        <v/>
      </c>
      <c r="E31" s="727" t="s">
        <v>2229</v>
      </c>
      <c r="F31" s="819"/>
      <c r="G31" s="819"/>
      <c r="H31" s="819"/>
      <c r="I31" s="606" t="s">
        <v>1090</v>
      </c>
      <c r="J31" s="603"/>
      <c r="K31" s="729"/>
      <c r="L31" s="729"/>
    </row>
    <row r="32" spans="1:15" s="6" customFormat="1" ht="21" customHeight="1">
      <c r="A32" s="729"/>
      <c r="B32" s="729"/>
      <c r="C32" s="735"/>
      <c r="D32" s="200" t="str">
        <f t="shared" si="0"/>
        <v/>
      </c>
      <c r="E32" s="727" t="s">
        <v>2230</v>
      </c>
      <c r="F32" s="819"/>
      <c r="G32" s="819"/>
      <c r="H32" s="819"/>
      <c r="I32" s="606" t="s">
        <v>1090</v>
      </c>
      <c r="J32" s="603"/>
      <c r="K32" s="729"/>
      <c r="L32" s="729"/>
    </row>
    <row r="33" spans="1:12" s="6" customFormat="1" ht="21" customHeight="1">
      <c r="A33" s="729"/>
      <c r="B33" s="729"/>
      <c r="C33" s="735"/>
      <c r="D33" s="200" t="str">
        <f t="shared" si="0"/>
        <v/>
      </c>
      <c r="E33" s="727" t="s">
        <v>2231</v>
      </c>
      <c r="F33" s="819"/>
      <c r="G33" s="819"/>
      <c r="H33" s="819"/>
      <c r="I33" s="606" t="s">
        <v>1090</v>
      </c>
      <c r="J33" s="603"/>
      <c r="K33" s="729"/>
      <c r="L33" s="729"/>
    </row>
    <row r="34" spans="1:12" s="6" customFormat="1" ht="21" customHeight="1">
      <c r="A34" s="729"/>
      <c r="B34" s="729"/>
      <c r="C34" s="729"/>
      <c r="D34" s="200" t="str">
        <f t="shared" si="0"/>
        <v/>
      </c>
      <c r="E34" s="727" t="s">
        <v>2232</v>
      </c>
      <c r="F34" s="819"/>
      <c r="G34" s="819"/>
      <c r="H34" s="819"/>
      <c r="I34" s="606" t="s">
        <v>1090</v>
      </c>
      <c r="J34" s="603"/>
      <c r="K34" s="729"/>
      <c r="L34" s="729"/>
    </row>
    <row r="35" spans="1:12" s="6" customFormat="1" ht="21" customHeight="1">
      <c r="A35" s="729"/>
      <c r="B35" s="729"/>
      <c r="C35" s="729"/>
      <c r="D35" s="200" t="str">
        <f t="shared" si="0"/>
        <v/>
      </c>
      <c r="E35" s="727" t="s">
        <v>2233</v>
      </c>
      <c r="F35" s="819"/>
      <c r="G35" s="819"/>
      <c r="H35" s="819"/>
      <c r="I35" s="606" t="s">
        <v>1090</v>
      </c>
      <c r="J35" s="603"/>
      <c r="K35" s="729"/>
      <c r="L35" s="729"/>
    </row>
    <row r="36" spans="1:12" s="6" customFormat="1" ht="21" customHeight="1">
      <c r="A36" s="729"/>
      <c r="B36" s="729"/>
      <c r="C36" s="729"/>
      <c r="D36" s="200" t="str">
        <f t="shared" si="0"/>
        <v/>
      </c>
      <c r="E36" s="727" t="s">
        <v>2234</v>
      </c>
      <c r="F36" s="819"/>
      <c r="G36" s="819"/>
      <c r="H36" s="819"/>
      <c r="I36" s="606" t="s">
        <v>1090</v>
      </c>
      <c r="J36" s="603"/>
      <c r="K36" s="729"/>
      <c r="L36" s="729"/>
    </row>
    <row r="37" spans="1:12" s="6" customFormat="1" ht="21" customHeight="1">
      <c r="A37" s="729"/>
      <c r="B37" s="729"/>
      <c r="C37" s="909"/>
      <c r="D37" s="200" t="str">
        <f t="shared" si="0"/>
        <v/>
      </c>
      <c r="E37" s="727" t="s">
        <v>2120</v>
      </c>
      <c r="F37" s="819"/>
      <c r="G37" s="819"/>
      <c r="H37" s="819"/>
      <c r="I37" s="606" t="s">
        <v>1090</v>
      </c>
      <c r="J37" s="603"/>
      <c r="K37" s="909"/>
      <c r="L37" s="729"/>
    </row>
    <row r="38" spans="1:12" s="6" customFormat="1" ht="14.25">
      <c r="A38" s="729"/>
      <c r="B38" s="729"/>
      <c r="C38" s="909"/>
      <c r="D38" s="2430" t="s">
        <v>2123</v>
      </c>
      <c r="E38" s="2431"/>
      <c r="F38" s="2431"/>
      <c r="G38" s="909"/>
      <c r="H38" s="909"/>
      <c r="I38" s="707"/>
      <c r="J38" s="909"/>
      <c r="K38" s="909"/>
      <c r="L38" s="729"/>
    </row>
    <row r="39" spans="1:12" s="6" customFormat="1" ht="15">
      <c r="A39" s="729"/>
      <c r="B39" s="729"/>
      <c r="C39" s="910"/>
      <c r="D39" s="909"/>
      <c r="E39" s="911"/>
      <c r="F39" s="909"/>
      <c r="G39" s="909"/>
      <c r="H39" s="909"/>
      <c r="I39" s="909"/>
      <c r="J39" s="909"/>
      <c r="K39" s="909"/>
      <c r="L39" s="729"/>
    </row>
    <row r="40" spans="1:12" s="6" customFormat="1" ht="27" customHeight="1">
      <c r="A40" s="729"/>
      <c r="B40" s="729"/>
      <c r="C40" s="910" t="s">
        <v>1867</v>
      </c>
      <c r="D40" s="2432" t="s">
        <v>671</v>
      </c>
      <c r="E40" s="2432"/>
      <c r="F40" s="2432"/>
      <c r="G40" s="2432"/>
      <c r="H40" s="2432"/>
      <c r="I40" s="2432"/>
      <c r="J40" s="2432"/>
      <c r="K40" s="913"/>
      <c r="L40" s="913"/>
    </row>
    <row r="41" spans="1:12" s="6" customFormat="1" ht="18.75" customHeight="1">
      <c r="A41" s="729"/>
      <c r="B41" s="729"/>
      <c r="C41" s="914" t="s">
        <v>1869</v>
      </c>
      <c r="D41" s="2432" t="s">
        <v>1648</v>
      </c>
      <c r="E41" s="2432"/>
      <c r="F41" s="2432"/>
      <c r="G41" s="2432"/>
      <c r="H41" s="2432"/>
      <c r="I41" s="2432"/>
      <c r="J41" s="2432"/>
      <c r="K41" s="913"/>
      <c r="L41" s="913"/>
    </row>
    <row r="42" spans="1:12" s="6" customFormat="1" ht="18" customHeight="1">
      <c r="A42" s="729"/>
      <c r="B42" s="729"/>
      <c r="C42" s="914" t="s">
        <v>1094</v>
      </c>
      <c r="D42" s="734" t="s">
        <v>2261</v>
      </c>
      <c r="E42" s="734"/>
      <c r="F42" s="734"/>
      <c r="G42" s="734"/>
      <c r="H42" s="734"/>
      <c r="I42" s="734"/>
      <c r="J42" s="734"/>
      <c r="K42" s="913"/>
      <c r="L42" s="913"/>
    </row>
    <row r="43" spans="1:12" s="6" customFormat="1" ht="18" customHeight="1">
      <c r="A43" s="729"/>
      <c r="B43" s="729"/>
      <c r="C43" s="914"/>
      <c r="D43" s="734" t="s">
        <v>2262</v>
      </c>
      <c r="E43" s="734"/>
      <c r="F43" s="734"/>
      <c r="G43" s="734"/>
      <c r="H43" s="734"/>
      <c r="I43" s="734"/>
      <c r="J43" s="734"/>
      <c r="K43" s="913"/>
      <c r="L43" s="913"/>
    </row>
    <row r="44" spans="1:12" s="6" customFormat="1" ht="18" customHeight="1">
      <c r="A44" s="729"/>
      <c r="B44" s="729"/>
      <c r="C44" s="914"/>
      <c r="D44" s="734" t="s">
        <v>2662</v>
      </c>
      <c r="E44" s="734"/>
      <c r="F44" s="734"/>
      <c r="G44" s="734"/>
      <c r="H44" s="734"/>
      <c r="I44" s="734"/>
      <c r="J44" s="734"/>
      <c r="K44" s="913"/>
      <c r="L44" s="913"/>
    </row>
    <row r="45" spans="1:12" s="6" customFormat="1" ht="18" customHeight="1">
      <c r="A45" s="729"/>
      <c r="B45" s="729"/>
      <c r="C45" s="914"/>
      <c r="D45" s="734" t="s">
        <v>2647</v>
      </c>
      <c r="E45" s="734"/>
      <c r="F45" s="734"/>
      <c r="G45" s="734"/>
      <c r="H45" s="734"/>
      <c r="I45" s="734"/>
      <c r="J45" s="734"/>
      <c r="K45" s="913"/>
      <c r="L45" s="1425"/>
    </row>
    <row r="46" spans="1:12" s="6" customFormat="1" ht="18.75" customHeight="1">
      <c r="A46" s="729"/>
      <c r="B46" s="729"/>
      <c r="C46" s="856" t="s">
        <v>1097</v>
      </c>
      <c r="D46" s="912"/>
      <c r="E46" s="912"/>
      <c r="F46" s="912"/>
      <c r="G46" s="912"/>
      <c r="H46" s="912"/>
      <c r="I46" s="912"/>
      <c r="J46" s="912"/>
      <c r="K46" s="913"/>
      <c r="L46" s="913"/>
    </row>
    <row r="47" spans="1:12" s="6" customFormat="1" ht="16.5" customHeight="1">
      <c r="A47" s="729"/>
      <c r="B47" s="729"/>
      <c r="C47" s="1766"/>
      <c r="D47" s="1767"/>
      <c r="E47" s="1767"/>
      <c r="F47" s="1767"/>
      <c r="G47" s="1767"/>
      <c r="H47" s="1767"/>
      <c r="I47" s="1767"/>
      <c r="J47" s="1768"/>
      <c r="K47" s="913"/>
      <c r="L47" s="913"/>
    </row>
    <row r="48" spans="1:12" s="6" customFormat="1" ht="16.5" customHeight="1">
      <c r="A48" s="729"/>
      <c r="B48" s="729"/>
      <c r="C48" s="1769"/>
      <c r="D48" s="1770"/>
      <c r="E48" s="1770"/>
      <c r="F48" s="1770"/>
      <c r="G48" s="1770"/>
      <c r="H48" s="1770"/>
      <c r="I48" s="1770"/>
      <c r="J48" s="1771"/>
      <c r="K48" s="913"/>
      <c r="L48" s="913"/>
    </row>
    <row r="49" spans="1:12" s="6" customFormat="1" ht="16.5" customHeight="1">
      <c r="A49" s="729"/>
      <c r="B49" s="729"/>
      <c r="C49" s="1772"/>
      <c r="D49" s="1773"/>
      <c r="E49" s="1773"/>
      <c r="F49" s="1773"/>
      <c r="G49" s="1773"/>
      <c r="H49" s="1773"/>
      <c r="I49" s="1773"/>
      <c r="J49" s="1774"/>
      <c r="K49" s="913"/>
      <c r="L49" s="913"/>
    </row>
    <row r="50" spans="1:12" s="6" customFormat="1" ht="9" customHeight="1">
      <c r="A50" s="729"/>
      <c r="B50" s="729"/>
      <c r="C50" s="914"/>
      <c r="D50" s="912"/>
      <c r="E50" s="912"/>
      <c r="F50" s="912"/>
      <c r="G50" s="912"/>
      <c r="H50" s="912"/>
      <c r="I50" s="912"/>
      <c r="J50" s="912"/>
      <c r="K50" s="913"/>
      <c r="L50" s="913"/>
    </row>
    <row r="51" spans="1:12" s="6" customFormat="1" ht="9" customHeight="1">
      <c r="A51" s="729"/>
      <c r="B51" s="729"/>
      <c r="C51" s="914"/>
      <c r="D51" s="912"/>
      <c r="E51" s="912"/>
      <c r="F51" s="912"/>
      <c r="G51" s="912"/>
      <c r="H51" s="912"/>
      <c r="I51" s="912"/>
      <c r="J51" s="912"/>
      <c r="K51" s="913"/>
      <c r="L51" s="913"/>
    </row>
    <row r="52" spans="1:12" s="6" customFormat="1" ht="14.25" customHeight="1">
      <c r="A52" s="729"/>
      <c r="B52" s="729"/>
      <c r="C52" s="914"/>
      <c r="D52" s="912"/>
      <c r="E52" s="912"/>
      <c r="F52" s="912"/>
      <c r="G52" s="912"/>
      <c r="H52" s="912"/>
      <c r="I52" s="912"/>
      <c r="J52" s="912"/>
      <c r="K52" s="913"/>
      <c r="L52" s="913"/>
    </row>
    <row r="53" spans="1:12" s="6" customFormat="1" ht="14.25" customHeight="1">
      <c r="A53" s="729"/>
      <c r="B53" s="729"/>
      <c r="C53" s="914"/>
      <c r="D53" s="912"/>
      <c r="E53" s="912"/>
      <c r="F53" s="912"/>
      <c r="G53" s="912"/>
      <c r="H53" s="912"/>
      <c r="I53" s="912"/>
      <c r="J53" s="912"/>
      <c r="K53" s="913"/>
      <c r="L53" s="913"/>
    </row>
    <row r="54" spans="1:12" s="203" customFormat="1" ht="23.25" customHeight="1">
      <c r="A54" s="770"/>
      <c r="B54" s="770"/>
      <c r="C54" s="906" t="s">
        <v>569</v>
      </c>
      <c r="D54" s="2404" t="s">
        <v>1196</v>
      </c>
      <c r="E54" s="2404"/>
      <c r="F54" s="2404"/>
      <c r="G54" s="2404"/>
      <c r="H54" s="2404"/>
      <c r="I54" s="2404"/>
      <c r="J54" s="2404"/>
    </row>
    <row r="55" spans="1:12" s="203" customFormat="1" ht="7.5" customHeight="1">
      <c r="A55" s="770"/>
      <c r="B55" s="770"/>
      <c r="C55" s="198"/>
      <c r="D55" s="863"/>
      <c r="E55" s="760"/>
      <c r="F55" s="760"/>
      <c r="G55" s="760"/>
      <c r="H55" s="760"/>
      <c r="I55" s="760"/>
      <c r="J55" s="760"/>
    </row>
    <row r="56" spans="1:12" s="19" customFormat="1" ht="19.5" customHeight="1">
      <c r="A56" s="20"/>
      <c r="B56" s="20"/>
      <c r="C56" s="837"/>
      <c r="D56" s="837"/>
      <c r="E56" s="837"/>
      <c r="F56" s="2426"/>
      <c r="G56" s="2427"/>
      <c r="H56" s="2428"/>
      <c r="I56" s="837"/>
      <c r="J56" s="837"/>
    </row>
    <row r="57" spans="1:12" s="19" customFormat="1" ht="9" customHeight="1">
      <c r="A57" s="20"/>
      <c r="B57" s="20"/>
      <c r="C57" s="837"/>
      <c r="D57" s="837"/>
      <c r="E57" s="837"/>
      <c r="F57" s="837"/>
      <c r="G57" s="837"/>
      <c r="H57" s="837"/>
      <c r="I57" s="837"/>
      <c r="J57" s="837"/>
    </row>
    <row r="58" spans="1:12" s="203" customFormat="1" ht="15">
      <c r="A58" s="770"/>
      <c r="B58" s="770"/>
      <c r="C58" s="770"/>
      <c r="D58" s="198"/>
      <c r="E58" s="198"/>
      <c r="F58" s="198"/>
      <c r="G58" s="198"/>
      <c r="H58" s="198"/>
      <c r="I58" s="198"/>
      <c r="J58" s="198"/>
    </row>
    <row r="59" spans="1:12" s="28" customFormat="1" ht="15">
      <c r="A59" s="20"/>
      <c r="B59" s="20"/>
      <c r="C59" s="770" t="s">
        <v>1983</v>
      </c>
      <c r="D59" s="198" t="s">
        <v>1197</v>
      </c>
      <c r="E59" s="837"/>
      <c r="F59" s="837"/>
      <c r="G59" s="837"/>
      <c r="H59" s="837"/>
      <c r="I59" s="837"/>
      <c r="J59" s="837"/>
    </row>
    <row r="60" spans="1:12" s="28" customFormat="1" ht="126.75" customHeight="1">
      <c r="A60" s="20"/>
      <c r="B60" s="20"/>
      <c r="C60" s="198"/>
      <c r="D60" s="2422"/>
      <c r="E60" s="2423"/>
      <c r="F60" s="2423"/>
      <c r="G60" s="2423"/>
      <c r="H60" s="2423"/>
      <c r="I60" s="2423"/>
      <c r="J60" s="2424"/>
    </row>
    <row r="61" spans="1:12" s="28" customFormat="1" ht="12.75" customHeight="1">
      <c r="A61" s="20"/>
      <c r="B61" s="20"/>
      <c r="C61" s="837"/>
      <c r="D61" s="837"/>
      <c r="E61" s="837"/>
      <c r="F61" s="837"/>
      <c r="G61" s="837"/>
      <c r="H61" s="837"/>
      <c r="I61" s="837"/>
      <c r="J61" s="837"/>
    </row>
    <row r="62" spans="1:12" s="19" customFormat="1" ht="14.25">
      <c r="A62" s="20"/>
      <c r="B62" s="20"/>
      <c r="C62" s="2410" t="s">
        <v>1198</v>
      </c>
      <c r="D62" s="2411"/>
      <c r="E62" s="2412"/>
      <c r="F62" s="2419" t="s">
        <v>1297</v>
      </c>
      <c r="G62" s="2420"/>
      <c r="H62" s="2420"/>
      <c r="I62" s="2420"/>
      <c r="J62" s="2421"/>
    </row>
    <row r="63" spans="1:12" s="19" customFormat="1" ht="14.25">
      <c r="A63" s="837"/>
      <c r="B63" s="907"/>
      <c r="C63" s="2413"/>
      <c r="D63" s="2414"/>
      <c r="E63" s="2415"/>
      <c r="F63" s="895" t="s">
        <v>653</v>
      </c>
      <c r="G63" s="895" t="s">
        <v>653</v>
      </c>
      <c r="H63" s="895" t="s">
        <v>653</v>
      </c>
      <c r="I63" s="895" t="s">
        <v>653</v>
      </c>
      <c r="J63" s="895" t="s">
        <v>653</v>
      </c>
    </row>
    <row r="64" spans="1:12" s="19" customFormat="1" ht="14.25">
      <c r="A64" s="837"/>
      <c r="B64" s="907"/>
      <c r="C64" s="2416"/>
      <c r="D64" s="2417"/>
      <c r="E64" s="2418"/>
      <c r="F64" s="804">
        <f>'Og s1'!K8</f>
        <v>2016</v>
      </c>
      <c r="G64" s="804">
        <f>F64+1</f>
        <v>2017</v>
      </c>
      <c r="H64" s="804">
        <f>G64+1</f>
        <v>2018</v>
      </c>
      <c r="I64" s="804">
        <f>H64+1</f>
        <v>2019</v>
      </c>
      <c r="J64" s="804">
        <f>I64+1</f>
        <v>2020</v>
      </c>
    </row>
    <row r="65" spans="1:10" s="19" customFormat="1" ht="22.5" customHeight="1">
      <c r="A65" s="20"/>
      <c r="B65" s="20"/>
      <c r="C65" s="2407" t="str">
        <f>IF(J25&gt;0,E25,"")</f>
        <v/>
      </c>
      <c r="D65" s="2408"/>
      <c r="E65" s="2409"/>
      <c r="F65" s="1298">
        <f>J25</f>
        <v>0</v>
      </c>
      <c r="G65" s="204">
        <f t="shared" ref="G65:J70" si="1">F65</f>
        <v>0</v>
      </c>
      <c r="H65" s="204">
        <f t="shared" si="1"/>
        <v>0</v>
      </c>
      <c r="I65" s="204">
        <f t="shared" si="1"/>
        <v>0</v>
      </c>
      <c r="J65" s="204">
        <f t="shared" si="1"/>
        <v>0</v>
      </c>
    </row>
    <row r="66" spans="1:10" s="19" customFormat="1" ht="22.5" customHeight="1">
      <c r="A66" s="20"/>
      <c r="B66" s="20"/>
      <c r="C66" s="2407" t="str">
        <f t="shared" ref="C66:C77" si="2">IF(J26&gt;0,E26,"")</f>
        <v/>
      </c>
      <c r="D66" s="2408"/>
      <c r="E66" s="2409"/>
      <c r="F66" s="1298">
        <f t="shared" ref="F66:F77" si="3">J26</f>
        <v>0</v>
      </c>
      <c r="G66" s="204">
        <f t="shared" si="1"/>
        <v>0</v>
      </c>
      <c r="H66" s="204">
        <f t="shared" si="1"/>
        <v>0</v>
      </c>
      <c r="I66" s="204">
        <f t="shared" si="1"/>
        <v>0</v>
      </c>
      <c r="J66" s="204">
        <f t="shared" si="1"/>
        <v>0</v>
      </c>
    </row>
    <row r="67" spans="1:10" s="19" customFormat="1" ht="22.5" customHeight="1">
      <c r="A67" s="20"/>
      <c r="B67" s="20"/>
      <c r="C67" s="2407" t="str">
        <f t="shared" si="2"/>
        <v/>
      </c>
      <c r="D67" s="2408"/>
      <c r="E67" s="2409"/>
      <c r="F67" s="1298">
        <f t="shared" si="3"/>
        <v>0</v>
      </c>
      <c r="G67" s="204">
        <f t="shared" si="1"/>
        <v>0</v>
      </c>
      <c r="H67" s="204">
        <f t="shared" si="1"/>
        <v>0</v>
      </c>
      <c r="I67" s="204">
        <f t="shared" si="1"/>
        <v>0</v>
      </c>
      <c r="J67" s="204">
        <f t="shared" si="1"/>
        <v>0</v>
      </c>
    </row>
    <row r="68" spans="1:10" s="19" customFormat="1" ht="22.5" customHeight="1">
      <c r="A68" s="20"/>
      <c r="B68" s="20"/>
      <c r="C68" s="2407" t="str">
        <f t="shared" si="2"/>
        <v/>
      </c>
      <c r="D68" s="2408"/>
      <c r="E68" s="2409"/>
      <c r="F68" s="1298">
        <f t="shared" si="3"/>
        <v>0</v>
      </c>
      <c r="G68" s="204">
        <f t="shared" si="1"/>
        <v>0</v>
      </c>
      <c r="H68" s="204">
        <f t="shared" si="1"/>
        <v>0</v>
      </c>
      <c r="I68" s="204">
        <f t="shared" si="1"/>
        <v>0</v>
      </c>
      <c r="J68" s="204">
        <f t="shared" si="1"/>
        <v>0</v>
      </c>
    </row>
    <row r="69" spans="1:10" s="19" customFormat="1" ht="22.5" customHeight="1">
      <c r="A69" s="20"/>
      <c r="B69" s="20"/>
      <c r="C69" s="2407" t="str">
        <f t="shared" si="2"/>
        <v/>
      </c>
      <c r="D69" s="2408"/>
      <c r="E69" s="2409"/>
      <c r="F69" s="1298">
        <f t="shared" si="3"/>
        <v>0</v>
      </c>
      <c r="G69" s="204">
        <f t="shared" si="1"/>
        <v>0</v>
      </c>
      <c r="H69" s="204">
        <f t="shared" si="1"/>
        <v>0</v>
      </c>
      <c r="I69" s="204">
        <f t="shared" si="1"/>
        <v>0</v>
      </c>
      <c r="J69" s="204">
        <f t="shared" si="1"/>
        <v>0</v>
      </c>
    </row>
    <row r="70" spans="1:10" s="19" customFormat="1" ht="22.5" customHeight="1">
      <c r="A70" s="20"/>
      <c r="B70" s="20"/>
      <c r="C70" s="2407" t="str">
        <f t="shared" si="2"/>
        <v/>
      </c>
      <c r="D70" s="2408"/>
      <c r="E70" s="2409"/>
      <c r="F70" s="1298">
        <f t="shared" si="3"/>
        <v>0</v>
      </c>
      <c r="G70" s="204">
        <f t="shared" si="1"/>
        <v>0</v>
      </c>
      <c r="H70" s="204">
        <f t="shared" si="1"/>
        <v>0</v>
      </c>
      <c r="I70" s="204">
        <f t="shared" si="1"/>
        <v>0</v>
      </c>
      <c r="J70" s="204">
        <f t="shared" si="1"/>
        <v>0</v>
      </c>
    </row>
    <row r="71" spans="1:10" s="19" customFormat="1" ht="22.5" customHeight="1">
      <c r="A71" s="20"/>
      <c r="B71" s="20"/>
      <c r="C71" s="2407" t="str">
        <f t="shared" si="2"/>
        <v/>
      </c>
      <c r="D71" s="2408"/>
      <c r="E71" s="2409"/>
      <c r="F71" s="1298">
        <f t="shared" si="3"/>
        <v>0</v>
      </c>
      <c r="G71" s="204">
        <f t="shared" ref="G71:J77" si="4">F71</f>
        <v>0</v>
      </c>
      <c r="H71" s="204">
        <f t="shared" si="4"/>
        <v>0</v>
      </c>
      <c r="I71" s="204">
        <f t="shared" si="4"/>
        <v>0</v>
      </c>
      <c r="J71" s="204">
        <f t="shared" si="4"/>
        <v>0</v>
      </c>
    </row>
    <row r="72" spans="1:10" s="19" customFormat="1" ht="22.5" customHeight="1">
      <c r="A72" s="20"/>
      <c r="B72" s="20"/>
      <c r="C72" s="2407" t="str">
        <f t="shared" si="2"/>
        <v/>
      </c>
      <c r="D72" s="2408"/>
      <c r="E72" s="2409"/>
      <c r="F72" s="1298">
        <f t="shared" si="3"/>
        <v>0</v>
      </c>
      <c r="G72" s="204">
        <f t="shared" si="4"/>
        <v>0</v>
      </c>
      <c r="H72" s="204">
        <f t="shared" si="4"/>
        <v>0</v>
      </c>
      <c r="I72" s="204">
        <f t="shared" si="4"/>
        <v>0</v>
      </c>
      <c r="J72" s="204">
        <f t="shared" si="4"/>
        <v>0</v>
      </c>
    </row>
    <row r="73" spans="1:10" s="19" customFormat="1" ht="22.5" customHeight="1">
      <c r="A73" s="20"/>
      <c r="B73" s="20"/>
      <c r="C73" s="2407" t="str">
        <f t="shared" si="2"/>
        <v/>
      </c>
      <c r="D73" s="2408"/>
      <c r="E73" s="2409"/>
      <c r="F73" s="1298">
        <f t="shared" si="3"/>
        <v>0</v>
      </c>
      <c r="G73" s="204">
        <f t="shared" si="4"/>
        <v>0</v>
      </c>
      <c r="H73" s="204">
        <f t="shared" si="4"/>
        <v>0</v>
      </c>
      <c r="I73" s="204">
        <f t="shared" si="4"/>
        <v>0</v>
      </c>
      <c r="J73" s="204">
        <f t="shared" si="4"/>
        <v>0</v>
      </c>
    </row>
    <row r="74" spans="1:10" s="19" customFormat="1" ht="22.5" customHeight="1">
      <c r="A74" s="20"/>
      <c r="B74" s="20"/>
      <c r="C74" s="2407" t="str">
        <f t="shared" si="2"/>
        <v/>
      </c>
      <c r="D74" s="2408"/>
      <c r="E74" s="2409"/>
      <c r="F74" s="1298">
        <f t="shared" si="3"/>
        <v>0</v>
      </c>
      <c r="G74" s="204">
        <f t="shared" si="4"/>
        <v>0</v>
      </c>
      <c r="H74" s="204">
        <f t="shared" si="4"/>
        <v>0</v>
      </c>
      <c r="I74" s="204">
        <f t="shared" si="4"/>
        <v>0</v>
      </c>
      <c r="J74" s="204">
        <f t="shared" si="4"/>
        <v>0</v>
      </c>
    </row>
    <row r="75" spans="1:10" s="19" customFormat="1" ht="22.5" customHeight="1">
      <c r="A75" s="20"/>
      <c r="B75" s="20"/>
      <c r="C75" s="2407" t="str">
        <f t="shared" si="2"/>
        <v/>
      </c>
      <c r="D75" s="2408"/>
      <c r="E75" s="2409"/>
      <c r="F75" s="1298">
        <f t="shared" si="3"/>
        <v>0</v>
      </c>
      <c r="G75" s="204">
        <f t="shared" si="4"/>
        <v>0</v>
      </c>
      <c r="H75" s="204">
        <f t="shared" si="4"/>
        <v>0</v>
      </c>
      <c r="I75" s="204">
        <f t="shared" si="4"/>
        <v>0</v>
      </c>
      <c r="J75" s="204">
        <f t="shared" si="4"/>
        <v>0</v>
      </c>
    </row>
    <row r="76" spans="1:10" s="19" customFormat="1" ht="22.5" customHeight="1">
      <c r="A76" s="20"/>
      <c r="B76" s="20"/>
      <c r="C76" s="2407" t="str">
        <f t="shared" si="2"/>
        <v/>
      </c>
      <c r="D76" s="2408"/>
      <c r="E76" s="2409"/>
      <c r="F76" s="1298">
        <f t="shared" si="3"/>
        <v>0</v>
      </c>
      <c r="G76" s="204">
        <f t="shared" si="4"/>
        <v>0</v>
      </c>
      <c r="H76" s="204">
        <f t="shared" si="4"/>
        <v>0</v>
      </c>
      <c r="I76" s="204">
        <f t="shared" si="4"/>
        <v>0</v>
      </c>
      <c r="J76" s="204">
        <f t="shared" si="4"/>
        <v>0</v>
      </c>
    </row>
    <row r="77" spans="1:10" s="19" customFormat="1" ht="22.5" customHeight="1">
      <c r="A77" s="20"/>
      <c r="B77" s="20"/>
      <c r="C77" s="2407" t="str">
        <f t="shared" si="2"/>
        <v/>
      </c>
      <c r="D77" s="2408"/>
      <c r="E77" s="2409"/>
      <c r="F77" s="1298">
        <f t="shared" si="3"/>
        <v>0</v>
      </c>
      <c r="G77" s="204">
        <f t="shared" si="4"/>
        <v>0</v>
      </c>
      <c r="H77" s="204">
        <f t="shared" si="4"/>
        <v>0</v>
      </c>
      <c r="I77" s="204">
        <f t="shared" si="4"/>
        <v>0</v>
      </c>
      <c r="J77" s="204">
        <f t="shared" si="4"/>
        <v>0</v>
      </c>
    </row>
    <row r="78" spans="1:10" s="19" customFormat="1" ht="14.25">
      <c r="A78" s="20"/>
      <c r="B78" s="20"/>
      <c r="C78" s="861"/>
      <c r="D78" s="861"/>
      <c r="E78" s="861"/>
      <c r="F78" s="861"/>
      <c r="G78" s="861"/>
      <c r="H78" s="861"/>
      <c r="I78" s="861"/>
      <c r="J78" s="861"/>
    </row>
    <row r="79" spans="1:10" s="19" customFormat="1" ht="7.5" customHeight="1">
      <c r="D79" s="787"/>
      <c r="E79" s="787"/>
      <c r="F79" s="787"/>
      <c r="G79" s="787"/>
      <c r="H79" s="787"/>
      <c r="I79" s="787"/>
      <c r="J79" s="787"/>
    </row>
    <row r="80" spans="1:1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row r="93" s="28" customFormat="1"/>
    <row r="94" s="28" customFormat="1"/>
    <row r="95" s="28" customFormat="1"/>
    <row r="96" s="28" customFormat="1"/>
    <row r="97" s="28" customFormat="1"/>
    <row r="98" s="28" customFormat="1"/>
    <row r="99" s="28" customFormat="1"/>
    <row r="100" s="28" customFormat="1"/>
    <row r="101" s="28" customFormat="1"/>
    <row r="102" s="28" customFormat="1"/>
  </sheetData>
  <sheetProtection formatCells="0" formatRows="0" autoFilter="0"/>
  <mergeCells count="31">
    <mergeCell ref="E19:J19"/>
    <mergeCell ref="F62:J62"/>
    <mergeCell ref="D38:F38"/>
    <mergeCell ref="A1:J1"/>
    <mergeCell ref="A3:J3"/>
    <mergeCell ref="A4:J4"/>
    <mergeCell ref="A15:J15"/>
    <mergeCell ref="E17:J17"/>
    <mergeCell ref="E18:J18"/>
    <mergeCell ref="D40:J40"/>
    <mergeCell ref="E20:J20"/>
    <mergeCell ref="C23:J23"/>
    <mergeCell ref="C47:J49"/>
    <mergeCell ref="C68:E68"/>
    <mergeCell ref="C65:E65"/>
    <mergeCell ref="C66:E66"/>
    <mergeCell ref="C71:E71"/>
    <mergeCell ref="D41:J41"/>
    <mergeCell ref="D60:J60"/>
    <mergeCell ref="D54:J54"/>
    <mergeCell ref="F56:H56"/>
    <mergeCell ref="C69:E69"/>
    <mergeCell ref="C62:E64"/>
    <mergeCell ref="C67:E67"/>
    <mergeCell ref="C70:E70"/>
    <mergeCell ref="C72:E72"/>
    <mergeCell ref="C73:E73"/>
    <mergeCell ref="C77:E77"/>
    <mergeCell ref="C75:E75"/>
    <mergeCell ref="C76:E76"/>
    <mergeCell ref="C74:E74"/>
  </mergeCells>
  <phoneticPr fontId="8" type="noConversion"/>
  <conditionalFormatting sqref="E25:I37">
    <cfRule type="expression" dxfId="57" priority="1" stopIfTrue="1">
      <formula>$J25&gt;0</formula>
    </cfRule>
  </conditionalFormatting>
  <conditionalFormatting sqref="J25:J37">
    <cfRule type="expression" dxfId="56" priority="2" stopIfTrue="1">
      <formula>#REF!="X"</formula>
    </cfRule>
  </conditionalFormatting>
  <conditionalFormatting sqref="C17:J17">
    <cfRule type="expression" dxfId="55" priority="3" stopIfTrue="1">
      <formula>$O$17=1</formula>
    </cfRule>
  </conditionalFormatting>
  <conditionalFormatting sqref="C18:J18">
    <cfRule type="expression" dxfId="54" priority="4" stopIfTrue="1">
      <formula>$O$18=1</formula>
    </cfRule>
  </conditionalFormatting>
  <conditionalFormatting sqref="C19:J19">
    <cfRule type="expression" dxfId="53" priority="5" stopIfTrue="1">
      <formula>$O$19=1</formula>
    </cfRule>
  </conditionalFormatting>
  <conditionalFormatting sqref="C20:J20">
    <cfRule type="expression" dxfId="52" priority="6" stopIfTrue="1">
      <formula>$O$20=1</formula>
    </cfRule>
  </conditionalFormatting>
  <dataValidations count="9">
    <dataValidation allowBlank="1" showInputMessage="1" showErrorMessage="1" prompt="Wpisz liczbę samic - X   się sam wpisze ;-)" sqref="D25:D37"/>
    <dataValidation type="decimal" allowBlank="1" showErrorMessage="1" errorTitle="Plan Rolnośrodowiskowy" error="Wpisz ilość matek owczych. Nie mniej niż 10 sztuk!" sqref="J25:J26 J28:J35">
      <formula1>10</formula1>
      <formula2>99999999</formula2>
    </dataValidation>
    <dataValidation type="decimal" allowBlank="1" showErrorMessage="1" errorTitle="Plan Rolnośrodowiskowy" error="Wpisz ilość matek owczych. Nie mniej niż 5 sztuk rasy olkuskiej!" sqref="J27">
      <formula1>5</formula1>
      <formula2>99999999</formula2>
    </dataValidation>
    <dataValidation allowBlank="1" showInputMessage="1" showErrorMessage="1" prompt="Wpisz ilość samic w odpowiednim wariancie to &quot;X&quot; sam sie wpisze." sqref="B17:J20"/>
    <dataValidation allowBlank="1" showInputMessage="1" showErrorMessage="1" prompt="Wpisz liczbę samic w deklaracji pakietu." sqref="C65:E77"/>
    <dataValidation type="decimal" errorStyle="warning" allowBlank="1" showErrorMessage="1" errorTitle="Plan Rolnośrodowiskowy" error="Wpisz średnioroczną liczbę matek owczych. Nie mniej niż 10 szt." sqref="F65:F77 G65:J66 G68:J77">
      <formula1>10</formula1>
      <formula2>99999999999</formula2>
    </dataValidation>
    <dataValidation type="decimal" errorStyle="warning" allowBlank="1" showErrorMessage="1" errorTitle="Plan Rolnośrodowiskowy" error="Wpisz średnioroczną liczbę matek owiec rasy olkuskiej. Nie mniej niż 5 szt." sqref="G67:J67">
      <formula1>5</formula1>
      <formula2>99999999999</formula2>
    </dataValidation>
    <dataValidation type="decimal" allowBlank="1" showErrorMessage="1" errorTitle="Plan Rolnośrodowiskowy" error="Wpisz ilość matek owczych. Nie mniej niż 15 sztuk rasy cakiel podhalański!" sqref="J36">
      <formula1>15</formula1>
      <formula2>99999999</formula2>
    </dataValidation>
    <dataValidation type="decimal" allowBlank="1" showErrorMessage="1" errorTitle="Plan Rolnośrodowiskowy" error="Wpisz ilość matek owczych. Nie mniej niż 30 sztuk rasy merynos polski w starym typie!" sqref="J37">
      <formula1>30</formula1>
      <formula2>99999999</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5"/>
  </sheetPr>
  <dimension ref="A1:O85"/>
  <sheetViews>
    <sheetView showGridLines="0" showZeros="0" topLeftCell="A63" workbookViewId="0">
      <selection activeCell="F83" sqref="F83"/>
    </sheetView>
  </sheetViews>
  <sheetFormatPr defaultRowHeight="12.75"/>
  <cols>
    <col min="1" max="1" width="1.140625" style="2" customWidth="1"/>
    <col min="2" max="2" width="4.28515625" style="2" customWidth="1"/>
    <col min="3" max="3" width="4.140625" style="2" customWidth="1"/>
    <col min="4" max="4" width="4.7109375" style="2" customWidth="1"/>
    <col min="5" max="5" width="23.42578125" style="2" customWidth="1"/>
    <col min="6" max="10" width="12.7109375" style="2" customWidth="1"/>
    <col min="11" max="12" width="6.85546875" style="2" customWidth="1"/>
    <col min="13" max="17" width="0" style="2" hidden="1" customWidth="1"/>
    <col min="18" max="16384" width="9.140625" style="2"/>
  </cols>
  <sheetData>
    <row r="1" spans="1:12" s="197" customFormat="1" ht="18" customHeight="1">
      <c r="A1" s="2282" t="s">
        <v>291</v>
      </c>
      <c r="B1" s="2282"/>
      <c r="C1" s="2282"/>
      <c r="D1" s="2282"/>
      <c r="E1" s="2282"/>
      <c r="F1" s="2282"/>
      <c r="G1" s="2282"/>
      <c r="H1" s="2282"/>
      <c r="I1" s="2282"/>
      <c r="J1" s="2282"/>
      <c r="K1" s="835"/>
      <c r="L1" s="835"/>
    </row>
    <row r="2" spans="1:12" s="21" customFormat="1" ht="14.25">
      <c r="A2" s="763"/>
      <c r="B2" s="763"/>
      <c r="C2" s="763"/>
      <c r="D2" s="763"/>
      <c r="E2" s="763"/>
      <c r="F2" s="763"/>
      <c r="G2" s="763"/>
      <c r="H2" s="837"/>
      <c r="I2" s="837"/>
    </row>
    <row r="3" spans="1:12" s="21" customFormat="1" ht="18.75" customHeight="1">
      <c r="A3" s="1784" t="s">
        <v>1416</v>
      </c>
      <c r="B3" s="1784"/>
      <c r="C3" s="1784"/>
      <c r="D3" s="1784"/>
      <c r="E3" s="1784"/>
      <c r="F3" s="1784"/>
      <c r="G3" s="1784"/>
      <c r="H3" s="1784"/>
      <c r="I3" s="1784"/>
      <c r="J3" s="1784"/>
      <c r="K3" s="769"/>
      <c r="L3" s="769"/>
    </row>
    <row r="4" spans="1:12" s="21" customFormat="1" ht="35.25" customHeight="1">
      <c r="A4" s="1784" t="s">
        <v>1417</v>
      </c>
      <c r="B4" s="1784"/>
      <c r="C4" s="1784"/>
      <c r="D4" s="1784"/>
      <c r="E4" s="1784"/>
      <c r="F4" s="1784"/>
      <c r="G4" s="1784"/>
      <c r="H4" s="1784"/>
      <c r="I4" s="1784"/>
      <c r="J4" s="1784"/>
      <c r="K4" s="729"/>
      <c r="L4" s="729"/>
    </row>
    <row r="5" spans="1:12" s="19" customFormat="1" ht="15">
      <c r="A5" s="770"/>
      <c r="B5" s="198" t="s">
        <v>1414</v>
      </c>
      <c r="C5" s="198"/>
      <c r="D5" s="198"/>
      <c r="E5" s="198"/>
      <c r="F5" s="198"/>
      <c r="G5" s="198"/>
      <c r="H5" s="198"/>
      <c r="I5" s="198"/>
      <c r="J5" s="198"/>
      <c r="K5" s="729"/>
      <c r="L5" s="729"/>
    </row>
    <row r="6" spans="1:12" s="19" customFormat="1" ht="15">
      <c r="A6" s="770"/>
      <c r="B6" s="198" t="s">
        <v>1415</v>
      </c>
      <c r="C6" s="198"/>
      <c r="D6" s="198"/>
      <c r="E6" s="198"/>
      <c r="F6" s="198"/>
      <c r="G6" s="198"/>
      <c r="H6" s="198"/>
      <c r="I6" s="198"/>
      <c r="J6" s="198"/>
      <c r="K6" s="729"/>
      <c r="L6" s="729"/>
    </row>
    <row r="7" spans="1:12" s="19" customFormat="1" ht="15">
      <c r="A7" s="770"/>
      <c r="B7" s="198"/>
      <c r="C7" s="198"/>
      <c r="D7" s="198"/>
      <c r="E7" s="198"/>
      <c r="F7" s="198"/>
      <c r="G7" s="198"/>
      <c r="H7" s="198"/>
      <c r="I7" s="198"/>
      <c r="J7" s="198"/>
      <c r="K7" s="729"/>
      <c r="L7" s="729"/>
    </row>
    <row r="8" spans="1:12" s="19" customFormat="1" ht="15">
      <c r="A8" s="770"/>
      <c r="B8" s="198" t="s">
        <v>974</v>
      </c>
      <c r="C8" s="198"/>
      <c r="D8" s="198"/>
      <c r="E8" s="198"/>
      <c r="F8" s="198"/>
      <c r="G8" s="198"/>
      <c r="H8" s="198"/>
      <c r="I8" s="198"/>
      <c r="J8" s="198"/>
      <c r="K8" s="729"/>
      <c r="L8" s="729"/>
    </row>
    <row r="9" spans="1:12" s="19" customFormat="1" ht="15">
      <c r="A9" s="770"/>
      <c r="B9" s="837" t="s">
        <v>620</v>
      </c>
      <c r="C9" s="198"/>
      <c r="D9" s="198"/>
      <c r="E9" s="198"/>
      <c r="F9" s="198"/>
      <c r="G9" s="198"/>
      <c r="H9" s="198"/>
      <c r="I9" s="198"/>
      <c r="J9" s="198"/>
      <c r="K9" s="729"/>
      <c r="L9" s="729"/>
    </row>
    <row r="10" spans="1:12" s="19" customFormat="1" ht="15">
      <c r="A10" s="770"/>
      <c r="B10" s="837" t="s">
        <v>2562</v>
      </c>
      <c r="C10" s="198"/>
      <c r="D10" s="198"/>
      <c r="E10" s="198"/>
      <c r="F10" s="198"/>
      <c r="G10" s="198"/>
      <c r="H10" s="198"/>
      <c r="I10" s="198"/>
      <c r="J10" s="198"/>
      <c r="K10" s="729"/>
      <c r="L10" s="729"/>
    </row>
    <row r="11" spans="1:12" s="19" customFormat="1" ht="15">
      <c r="A11" s="770"/>
      <c r="B11" s="1413"/>
      <c r="C11" s="198"/>
      <c r="D11" s="198"/>
      <c r="E11" s="198"/>
      <c r="F11" s="198"/>
      <c r="G11" s="198"/>
      <c r="H11" s="198"/>
      <c r="I11" s="198"/>
      <c r="J11" s="198"/>
      <c r="K11" s="729"/>
      <c r="L11" s="729"/>
    </row>
    <row r="12" spans="1:12" s="19" customFormat="1" ht="15">
      <c r="A12" s="770"/>
      <c r="B12" s="1413"/>
      <c r="C12" s="198"/>
      <c r="D12" s="198"/>
      <c r="E12" s="198"/>
      <c r="F12" s="198"/>
      <c r="G12" s="198"/>
      <c r="H12" s="198"/>
      <c r="I12" s="198"/>
      <c r="J12" s="198"/>
      <c r="K12" s="729"/>
      <c r="L12" s="729"/>
    </row>
    <row r="13" spans="1:12" s="19" customFormat="1" ht="15">
      <c r="A13" s="770"/>
      <c r="B13" s="1413"/>
      <c r="C13" s="198"/>
      <c r="D13" s="198"/>
      <c r="E13" s="198"/>
      <c r="F13" s="198"/>
      <c r="G13" s="198"/>
      <c r="H13" s="198"/>
      <c r="I13" s="198"/>
      <c r="J13" s="198"/>
      <c r="K13" s="729"/>
      <c r="L13" s="729"/>
    </row>
    <row r="14" spans="1:12" s="19" customFormat="1" ht="14.25">
      <c r="A14" s="20"/>
      <c r="B14" s="837"/>
      <c r="C14" s="837"/>
      <c r="D14" s="837"/>
      <c r="E14" s="837"/>
      <c r="F14" s="837"/>
      <c r="G14" s="837"/>
      <c r="H14" s="837"/>
      <c r="I14" s="837"/>
      <c r="J14" s="837"/>
      <c r="K14" s="729"/>
      <c r="L14" s="729"/>
    </row>
    <row r="15" spans="1:12" s="19" customFormat="1" ht="34.5" customHeight="1">
      <c r="A15" s="2292" t="s">
        <v>1394</v>
      </c>
      <c r="B15" s="2292"/>
      <c r="C15" s="2292"/>
      <c r="D15" s="2292"/>
      <c r="E15" s="2292"/>
      <c r="F15" s="2292"/>
      <c r="G15" s="2292"/>
      <c r="H15" s="2292"/>
      <c r="I15" s="2292"/>
      <c r="J15" s="2292"/>
      <c r="K15" s="729"/>
      <c r="L15" s="729"/>
    </row>
    <row r="16" spans="1:12" s="19" customFormat="1" ht="8.25" customHeight="1">
      <c r="A16" s="20"/>
      <c r="B16" s="20"/>
      <c r="C16" s="20"/>
      <c r="D16" s="20"/>
      <c r="E16" s="20"/>
      <c r="F16" s="20"/>
      <c r="G16" s="20"/>
      <c r="H16" s="20"/>
      <c r="I16" s="20"/>
      <c r="J16" s="20"/>
      <c r="K16" s="729"/>
      <c r="L16" s="729"/>
    </row>
    <row r="17" spans="1:15" s="19" customFormat="1" ht="22.5" customHeight="1">
      <c r="A17" s="20"/>
      <c r="B17" s="200" t="str">
        <f>IF(O17=1,"X","")</f>
        <v/>
      </c>
      <c r="C17" s="826"/>
      <c r="D17" s="825" t="s">
        <v>1395</v>
      </c>
      <c r="E17" s="2425" t="s">
        <v>2193</v>
      </c>
      <c r="F17" s="2425"/>
      <c r="G17" s="2425"/>
      <c r="H17" s="2425"/>
      <c r="I17" s="2425"/>
      <c r="J17" s="2425"/>
      <c r="K17" s="729"/>
      <c r="L17" s="729"/>
      <c r="O17" s="390">
        <f>IF(SUM('Pak7 w7.1'!J26:J29)&gt;0,1,0)</f>
        <v>0</v>
      </c>
    </row>
    <row r="18" spans="1:15" s="19" customFormat="1" ht="22.5" customHeight="1">
      <c r="A18" s="20"/>
      <c r="B18" s="200" t="str">
        <f>IF(O18=1,"X","")</f>
        <v/>
      </c>
      <c r="C18" s="826"/>
      <c r="D18" s="825" t="s">
        <v>2194</v>
      </c>
      <c r="E18" s="2264" t="s">
        <v>2195</v>
      </c>
      <c r="F18" s="2264"/>
      <c r="G18" s="2264"/>
      <c r="H18" s="2264"/>
      <c r="I18" s="2264"/>
      <c r="J18" s="2264"/>
      <c r="K18" s="729"/>
      <c r="L18" s="729"/>
      <c r="O18" s="390">
        <f>IF(SUM('Pak7 w7.2'!J25:J31)&gt;0,1,0)</f>
        <v>0</v>
      </c>
    </row>
    <row r="19" spans="1:15" s="19" customFormat="1" ht="22.5" customHeight="1">
      <c r="A19" s="20"/>
      <c r="B19" s="200" t="str">
        <f>IF(O19=1,"X","")</f>
        <v/>
      </c>
      <c r="C19" s="826"/>
      <c r="D19" s="825" t="s">
        <v>2196</v>
      </c>
      <c r="E19" s="2425" t="s">
        <v>2197</v>
      </c>
      <c r="F19" s="2425"/>
      <c r="G19" s="2425"/>
      <c r="H19" s="2425"/>
      <c r="I19" s="2425"/>
      <c r="J19" s="2425"/>
      <c r="K19" s="729"/>
      <c r="L19" s="729"/>
      <c r="O19" s="390">
        <f>IF(SUM('Pak7 w7.3'!J25:J37)&gt;0,1,0)</f>
        <v>0</v>
      </c>
    </row>
    <row r="20" spans="1:15" s="19" customFormat="1" ht="22.5" customHeight="1">
      <c r="A20" s="20"/>
      <c r="B20" s="200" t="str">
        <f>IF(O20=1,"X","")</f>
        <v/>
      </c>
      <c r="C20" s="826"/>
      <c r="D20" s="825" t="s">
        <v>2198</v>
      </c>
      <c r="E20" s="2264" t="s">
        <v>2199</v>
      </c>
      <c r="F20" s="2264"/>
      <c r="G20" s="2264"/>
      <c r="H20" s="2264"/>
      <c r="I20" s="2264"/>
      <c r="J20" s="2264"/>
      <c r="K20" s="729"/>
      <c r="L20" s="729"/>
      <c r="O20" s="390">
        <f>IF(SUM(J25:J27)&gt;0,1,0)</f>
        <v>0</v>
      </c>
    </row>
    <row r="21" spans="1:15" s="201" customFormat="1" ht="14.25">
      <c r="A21" s="790"/>
      <c r="B21" s="790" t="s">
        <v>2123</v>
      </c>
      <c r="C21" s="790"/>
      <c r="D21" s="790"/>
      <c r="E21" s="790"/>
      <c r="F21" s="902"/>
      <c r="G21" s="902"/>
      <c r="H21" s="902"/>
      <c r="I21" s="902"/>
      <c r="J21" s="902"/>
      <c r="K21" s="729"/>
      <c r="L21" s="729"/>
    </row>
    <row r="22" spans="1:15" s="28" customFormat="1" ht="10.5" customHeight="1">
      <c r="A22" s="19"/>
      <c r="B22" s="19"/>
      <c r="C22" s="19"/>
      <c r="D22" s="19"/>
      <c r="E22" s="19"/>
      <c r="F22" s="19"/>
      <c r="G22" s="19"/>
      <c r="H22" s="19"/>
      <c r="I22" s="19"/>
      <c r="J22" s="19"/>
      <c r="K22" s="729"/>
      <c r="L22" s="729"/>
    </row>
    <row r="23" spans="1:15" s="19" customFormat="1" ht="25.5" customHeight="1">
      <c r="A23" s="20"/>
      <c r="B23" s="20"/>
      <c r="C23" s="1861" t="s">
        <v>672</v>
      </c>
      <c r="D23" s="1861"/>
      <c r="E23" s="1861"/>
      <c r="F23" s="1861"/>
      <c r="G23" s="1861"/>
      <c r="H23" s="1861"/>
      <c r="I23" s="1861"/>
      <c r="J23" s="1861"/>
    </row>
    <row r="24" spans="1:15" s="19" customFormat="1" ht="14.25">
      <c r="A24" s="20"/>
      <c r="B24" s="20"/>
      <c r="C24" s="837"/>
      <c r="D24" s="837"/>
      <c r="E24" s="915"/>
      <c r="F24" s="837"/>
      <c r="G24" s="837"/>
      <c r="H24" s="837"/>
      <c r="I24" s="837"/>
      <c r="J24" s="837"/>
    </row>
    <row r="25" spans="1:15" s="19" customFormat="1" ht="21.75" customHeight="1">
      <c r="A25" s="20"/>
      <c r="B25" s="20"/>
      <c r="C25" s="198" t="s">
        <v>1859</v>
      </c>
      <c r="D25" s="200" t="str">
        <f>IF(J25&gt;0,"X","")</f>
        <v/>
      </c>
      <c r="E25" s="904" t="s">
        <v>673</v>
      </c>
      <c r="F25" s="826"/>
      <c r="G25" s="826"/>
      <c r="H25" s="826"/>
      <c r="I25" s="881" t="s">
        <v>1090</v>
      </c>
      <c r="J25" s="603"/>
    </row>
    <row r="26" spans="1:15" s="19" customFormat="1" ht="21.75" customHeight="1">
      <c r="A26" s="20"/>
      <c r="B26" s="20"/>
      <c r="C26" s="837"/>
      <c r="D26" s="200" t="str">
        <f>IF(J26&gt;0,"X","")</f>
        <v/>
      </c>
      <c r="E26" s="904" t="s">
        <v>1976</v>
      </c>
      <c r="F26" s="826"/>
      <c r="G26" s="826"/>
      <c r="H26" s="826"/>
      <c r="I26" s="881" t="s">
        <v>1090</v>
      </c>
      <c r="J26" s="603"/>
    </row>
    <row r="27" spans="1:15" s="19" customFormat="1" ht="21.75" customHeight="1">
      <c r="A27" s="20"/>
      <c r="B27" s="20"/>
      <c r="C27" s="837"/>
      <c r="D27" s="200" t="str">
        <f>IF(J27&gt;0,"X","")</f>
        <v/>
      </c>
      <c r="E27" s="904" t="s">
        <v>777</v>
      </c>
      <c r="F27" s="826"/>
      <c r="G27" s="826"/>
      <c r="H27" s="826"/>
      <c r="I27" s="881" t="s">
        <v>1090</v>
      </c>
      <c r="J27" s="603"/>
    </row>
    <row r="28" spans="1:15" s="19" customFormat="1" ht="17.25" customHeight="1">
      <c r="A28" s="20"/>
      <c r="B28" s="20"/>
      <c r="C28" s="837"/>
      <c r="D28" s="2326" t="s">
        <v>2123</v>
      </c>
      <c r="E28" s="2326"/>
      <c r="F28" s="2326"/>
      <c r="G28" s="837"/>
      <c r="H28" s="837"/>
      <c r="I28" s="837"/>
      <c r="J28" s="837"/>
    </row>
    <row r="29" spans="1:15" s="19" customFormat="1" ht="30.75" customHeight="1">
      <c r="A29" s="20"/>
      <c r="B29" s="20"/>
      <c r="C29" s="198" t="s">
        <v>1867</v>
      </c>
      <c r="D29" s="2434" t="s">
        <v>2207</v>
      </c>
      <c r="E29" s="2434"/>
      <c r="F29" s="2434"/>
      <c r="G29" s="2434"/>
      <c r="H29" s="2434"/>
      <c r="I29" s="2434"/>
      <c r="J29" s="2434"/>
    </row>
    <row r="30" spans="1:15" s="19" customFormat="1" ht="16.5" customHeight="1">
      <c r="A30" s="20"/>
      <c r="B30" s="20"/>
      <c r="C30" s="198" t="s">
        <v>1869</v>
      </c>
      <c r="D30" s="2434" t="s">
        <v>2208</v>
      </c>
      <c r="E30" s="2434"/>
      <c r="F30" s="2434"/>
      <c r="G30" s="2434"/>
      <c r="H30" s="2434"/>
      <c r="I30" s="2434"/>
      <c r="J30" s="2434"/>
    </row>
    <row r="31" spans="1:15" s="19" customFormat="1" ht="30" customHeight="1">
      <c r="A31" s="20"/>
      <c r="B31" s="20"/>
      <c r="C31" s="906" t="s">
        <v>1094</v>
      </c>
      <c r="D31" s="777" t="s">
        <v>1648</v>
      </c>
      <c r="E31" s="861"/>
      <c r="F31" s="861"/>
      <c r="G31" s="861"/>
      <c r="H31" s="861"/>
      <c r="I31" s="861"/>
      <c r="J31" s="861"/>
    </row>
    <row r="32" spans="1:15" s="19" customFormat="1" ht="15" customHeight="1">
      <c r="A32" s="20"/>
      <c r="B32" s="20"/>
      <c r="C32" s="198" t="s">
        <v>1096</v>
      </c>
      <c r="D32" s="2434" t="s">
        <v>297</v>
      </c>
      <c r="E32" s="2434"/>
      <c r="F32" s="2434"/>
      <c r="G32" s="2434"/>
      <c r="H32" s="2434"/>
      <c r="I32" s="2434"/>
      <c r="J32" s="2434"/>
    </row>
    <row r="33" spans="1:12" s="19" customFormat="1" ht="15" customHeight="1">
      <c r="A33" s="20"/>
      <c r="B33" s="20"/>
      <c r="C33" s="198"/>
      <c r="D33" s="2434" t="s">
        <v>298</v>
      </c>
      <c r="E33" s="2434"/>
      <c r="F33" s="2434"/>
      <c r="G33" s="2434"/>
      <c r="H33" s="2434"/>
      <c r="I33" s="2434"/>
      <c r="J33" s="2434"/>
    </row>
    <row r="34" spans="1:12" s="19" customFormat="1" ht="14.25" customHeight="1">
      <c r="A34" s="20"/>
      <c r="B34" s="20"/>
      <c r="C34" s="198"/>
      <c r="D34" s="916" t="s">
        <v>1868</v>
      </c>
      <c r="E34" s="1786" t="s">
        <v>299</v>
      </c>
      <c r="F34" s="1786"/>
      <c r="G34" s="1786"/>
      <c r="H34" s="1786"/>
      <c r="I34" s="1786"/>
      <c r="J34" s="1786"/>
    </row>
    <row r="35" spans="1:12" s="19" customFormat="1" ht="44.25" customHeight="1">
      <c r="A35" s="20"/>
      <c r="B35" s="20"/>
      <c r="C35" s="198"/>
      <c r="D35" s="916" t="s">
        <v>1868</v>
      </c>
      <c r="E35" s="1786" t="s">
        <v>300</v>
      </c>
      <c r="F35" s="1786"/>
      <c r="G35" s="1786"/>
      <c r="H35" s="1786"/>
      <c r="I35" s="1786"/>
      <c r="J35" s="1786"/>
    </row>
    <row r="36" spans="1:12" s="19" customFormat="1" ht="45" customHeight="1">
      <c r="A36" s="20"/>
      <c r="B36" s="20"/>
      <c r="C36" s="198"/>
      <c r="D36" s="916" t="s">
        <v>1868</v>
      </c>
      <c r="E36" s="1786" t="s">
        <v>2240</v>
      </c>
      <c r="F36" s="1786"/>
      <c r="G36" s="1786"/>
      <c r="H36" s="1786"/>
      <c r="I36" s="1786"/>
      <c r="J36" s="1786"/>
    </row>
    <row r="37" spans="1:12" s="19" customFormat="1" ht="15" customHeight="1">
      <c r="A37" s="20"/>
      <c r="B37" s="20"/>
      <c r="C37" s="198"/>
      <c r="D37" s="2434" t="s">
        <v>2241</v>
      </c>
      <c r="E37" s="2434"/>
      <c r="F37" s="2434"/>
      <c r="G37" s="2434"/>
      <c r="H37" s="2434"/>
      <c r="I37" s="2434"/>
      <c r="J37" s="2434"/>
    </row>
    <row r="38" spans="1:12" s="19" customFormat="1" ht="17.25" customHeight="1">
      <c r="A38" s="20"/>
      <c r="B38" s="20"/>
      <c r="C38" s="198"/>
      <c r="D38" s="916" t="s">
        <v>1868</v>
      </c>
      <c r="E38" s="1786" t="s">
        <v>1194</v>
      </c>
      <c r="F38" s="1786"/>
      <c r="G38" s="1786"/>
      <c r="H38" s="1786"/>
      <c r="I38" s="1786"/>
      <c r="J38" s="1786"/>
    </row>
    <row r="39" spans="1:12" s="19" customFormat="1" ht="28.5" customHeight="1">
      <c r="A39" s="20"/>
      <c r="B39" s="20"/>
      <c r="C39" s="837"/>
      <c r="D39" s="916" t="s">
        <v>1868</v>
      </c>
      <c r="E39" s="2405" t="s">
        <v>1195</v>
      </c>
      <c r="F39" s="2405"/>
      <c r="G39" s="2405"/>
      <c r="H39" s="2405"/>
      <c r="I39" s="2405"/>
      <c r="J39" s="2405"/>
    </row>
    <row r="40" spans="1:12" s="6" customFormat="1" ht="9.75" customHeight="1">
      <c r="A40" s="729"/>
      <c r="B40" s="729"/>
      <c r="C40" s="914"/>
      <c r="D40" s="912"/>
      <c r="E40" s="912"/>
      <c r="F40" s="912"/>
      <c r="G40" s="912"/>
      <c r="H40" s="912"/>
      <c r="I40" s="912"/>
      <c r="J40" s="912"/>
      <c r="K40" s="913"/>
      <c r="L40" s="913"/>
    </row>
    <row r="41" spans="1:12" s="6" customFormat="1" ht="22.5" customHeight="1">
      <c r="A41" s="729"/>
      <c r="B41" s="729"/>
      <c r="C41" s="856" t="s">
        <v>1097</v>
      </c>
      <c r="D41" s="912"/>
      <c r="E41" s="912"/>
      <c r="F41" s="912"/>
      <c r="G41" s="912"/>
      <c r="H41" s="912"/>
      <c r="I41" s="912"/>
      <c r="J41" s="912"/>
      <c r="K41" s="913"/>
      <c r="L41" s="913"/>
    </row>
    <row r="42" spans="1:12" s="6" customFormat="1" ht="33" customHeight="1">
      <c r="A42" s="729"/>
      <c r="B42" s="729"/>
      <c r="C42" s="1766"/>
      <c r="D42" s="1767"/>
      <c r="E42" s="1767"/>
      <c r="F42" s="1767"/>
      <c r="G42" s="1767"/>
      <c r="H42" s="1767"/>
      <c r="I42" s="1767"/>
      <c r="J42" s="1768"/>
      <c r="K42" s="913"/>
      <c r="L42" s="913"/>
    </row>
    <row r="43" spans="1:12" s="6" customFormat="1" ht="33" customHeight="1">
      <c r="A43" s="729"/>
      <c r="B43" s="729"/>
      <c r="C43" s="1769"/>
      <c r="D43" s="1770"/>
      <c r="E43" s="1770"/>
      <c r="F43" s="1770"/>
      <c r="G43" s="1770"/>
      <c r="H43" s="1770"/>
      <c r="I43" s="1770"/>
      <c r="J43" s="1771"/>
      <c r="K43" s="913"/>
      <c r="L43" s="913"/>
    </row>
    <row r="44" spans="1:12" s="6" customFormat="1" ht="33" customHeight="1">
      <c r="A44" s="729"/>
      <c r="B44" s="729"/>
      <c r="C44" s="1772"/>
      <c r="D44" s="1773"/>
      <c r="E44" s="1773"/>
      <c r="F44" s="1773"/>
      <c r="G44" s="1773"/>
      <c r="H44" s="1773"/>
      <c r="I44" s="1773"/>
      <c r="J44" s="1774"/>
      <c r="K44" s="913"/>
      <c r="L44" s="913"/>
    </row>
    <row r="45" spans="1:12" s="6" customFormat="1" ht="12.75" customHeight="1">
      <c r="A45" s="729"/>
      <c r="B45" s="729"/>
      <c r="C45" s="914"/>
      <c r="D45" s="912"/>
      <c r="E45" s="912"/>
      <c r="F45" s="912"/>
      <c r="G45" s="912"/>
      <c r="H45" s="912"/>
      <c r="I45" s="912"/>
      <c r="J45" s="912"/>
      <c r="K45" s="913"/>
      <c r="L45" s="913"/>
    </row>
    <row r="46" spans="1:12" s="6" customFormat="1" ht="12.75" customHeight="1">
      <c r="A46" s="729"/>
      <c r="B46" s="729"/>
      <c r="C46" s="914"/>
      <c r="D46" s="912"/>
      <c r="E46" s="912"/>
      <c r="F46" s="912"/>
      <c r="G46" s="912"/>
      <c r="H46" s="912"/>
      <c r="I46" s="912"/>
      <c r="J46" s="912"/>
      <c r="K46" s="913"/>
      <c r="L46" s="913"/>
    </row>
    <row r="47" spans="1:12" s="6" customFormat="1" ht="12.75" customHeight="1">
      <c r="A47" s="729"/>
      <c r="B47" s="729"/>
      <c r="C47" s="914"/>
      <c r="D47" s="912"/>
      <c r="E47" s="912"/>
      <c r="F47" s="912"/>
      <c r="G47" s="912"/>
      <c r="H47" s="912"/>
      <c r="I47" s="912"/>
      <c r="J47" s="912"/>
      <c r="K47" s="913"/>
      <c r="L47" s="913"/>
    </row>
    <row r="48" spans="1:12" s="6" customFormat="1" ht="12.75" customHeight="1">
      <c r="A48" s="729"/>
      <c r="B48" s="729"/>
      <c r="C48" s="914"/>
      <c r="D48" s="912"/>
      <c r="E48" s="912"/>
      <c r="F48" s="912"/>
      <c r="G48" s="912"/>
      <c r="H48" s="912"/>
      <c r="I48" s="912"/>
      <c r="J48" s="912"/>
      <c r="K48" s="913"/>
      <c r="L48" s="913"/>
    </row>
    <row r="49" spans="1:12" s="6" customFormat="1" ht="12.75" customHeight="1">
      <c r="A49" s="729"/>
      <c r="B49" s="729"/>
      <c r="C49" s="914"/>
      <c r="D49" s="912"/>
      <c r="E49" s="912"/>
      <c r="F49" s="912"/>
      <c r="G49" s="912"/>
      <c r="H49" s="912"/>
      <c r="I49" s="912"/>
      <c r="J49" s="912"/>
      <c r="K49" s="913"/>
      <c r="L49" s="913"/>
    </row>
    <row r="50" spans="1:12" s="6" customFormat="1" ht="21.75" customHeight="1">
      <c r="A50" s="729"/>
      <c r="B50" s="729"/>
      <c r="C50" s="914"/>
      <c r="D50" s="912"/>
      <c r="E50" s="912"/>
      <c r="F50" s="912"/>
      <c r="G50" s="912"/>
      <c r="H50" s="912"/>
      <c r="I50" s="912"/>
      <c r="J50" s="912"/>
      <c r="K50" s="913"/>
      <c r="L50" s="913"/>
    </row>
    <row r="51" spans="1:12" s="203" customFormat="1" ht="23.25" customHeight="1">
      <c r="A51" s="770"/>
      <c r="B51" s="770"/>
      <c r="C51" s="906" t="s">
        <v>569</v>
      </c>
      <c r="D51" s="2404" t="s">
        <v>1196</v>
      </c>
      <c r="E51" s="2404"/>
      <c r="F51" s="2404"/>
      <c r="G51" s="2404"/>
      <c r="H51" s="2404"/>
      <c r="I51" s="2404"/>
      <c r="J51" s="2404"/>
    </row>
    <row r="52" spans="1:12" s="203" customFormat="1" ht="7.5" customHeight="1">
      <c r="A52" s="770"/>
      <c r="B52" s="770"/>
      <c r="C52" s="198"/>
      <c r="D52" s="863"/>
      <c r="E52" s="760"/>
      <c r="F52" s="760"/>
      <c r="G52" s="760"/>
      <c r="H52" s="760"/>
      <c r="I52" s="760"/>
      <c r="J52" s="760"/>
    </row>
    <row r="53" spans="1:12" s="19" customFormat="1" ht="19.5" customHeight="1">
      <c r="A53" s="20"/>
      <c r="B53" s="20"/>
      <c r="C53" s="837"/>
      <c r="D53" s="837"/>
      <c r="E53" s="837"/>
      <c r="F53" s="2426"/>
      <c r="G53" s="2427"/>
      <c r="H53" s="2428"/>
      <c r="I53" s="837"/>
      <c r="J53" s="837"/>
    </row>
    <row r="54" spans="1:12" s="19" customFormat="1" ht="9" customHeight="1">
      <c r="A54" s="20"/>
      <c r="B54" s="20"/>
      <c r="C54" s="837"/>
      <c r="D54" s="837"/>
      <c r="E54" s="837"/>
      <c r="F54" s="837"/>
      <c r="G54" s="837"/>
      <c r="H54" s="837"/>
      <c r="I54" s="837"/>
      <c r="J54" s="837"/>
    </row>
    <row r="55" spans="1:12" s="203" customFormat="1" ht="15">
      <c r="A55" s="770"/>
      <c r="B55" s="770"/>
      <c r="C55" s="770"/>
      <c r="D55" s="198"/>
      <c r="E55" s="198"/>
      <c r="F55" s="198"/>
      <c r="G55" s="198"/>
      <c r="H55" s="198"/>
      <c r="I55" s="198"/>
      <c r="J55" s="198"/>
    </row>
    <row r="56" spans="1:12" s="28" customFormat="1" ht="15">
      <c r="A56" s="20"/>
      <c r="B56" s="20"/>
      <c r="C56" s="770" t="s">
        <v>1983</v>
      </c>
      <c r="D56" s="198" t="s">
        <v>1197</v>
      </c>
      <c r="E56" s="837"/>
      <c r="F56" s="837"/>
      <c r="G56" s="837"/>
      <c r="H56" s="837"/>
      <c r="I56" s="837"/>
      <c r="J56" s="837"/>
    </row>
    <row r="57" spans="1:12" s="28" customFormat="1" ht="126.75" customHeight="1">
      <c r="A57" s="20"/>
      <c r="B57" s="20"/>
      <c r="C57" s="198"/>
      <c r="D57" s="2422"/>
      <c r="E57" s="2423"/>
      <c r="F57" s="2423"/>
      <c r="G57" s="2423"/>
      <c r="H57" s="2423"/>
      <c r="I57" s="2423"/>
      <c r="J57" s="2424"/>
    </row>
    <row r="58" spans="1:12" s="28" customFormat="1" ht="12.75" customHeight="1">
      <c r="A58" s="20"/>
      <c r="B58" s="20"/>
      <c r="C58" s="837"/>
      <c r="D58" s="837"/>
      <c r="E58" s="837"/>
      <c r="F58" s="837"/>
      <c r="G58" s="837"/>
      <c r="H58" s="837"/>
      <c r="I58" s="837"/>
      <c r="J58" s="837"/>
    </row>
    <row r="59" spans="1:12" s="19" customFormat="1" ht="14.25">
      <c r="A59" s="20"/>
      <c r="B59" s="20"/>
      <c r="C59" s="2410" t="s">
        <v>1198</v>
      </c>
      <c r="D59" s="2411"/>
      <c r="E59" s="2412"/>
      <c r="F59" s="2419" t="s">
        <v>1297</v>
      </c>
      <c r="G59" s="2420"/>
      <c r="H59" s="2420"/>
      <c r="I59" s="2420"/>
      <c r="J59" s="2421"/>
    </row>
    <row r="60" spans="1:12" s="19" customFormat="1" ht="14.25">
      <c r="A60" s="837"/>
      <c r="B60" s="907"/>
      <c r="C60" s="2413"/>
      <c r="D60" s="2414"/>
      <c r="E60" s="2415"/>
      <c r="F60" s="895" t="s">
        <v>653</v>
      </c>
      <c r="G60" s="895" t="s">
        <v>653</v>
      </c>
      <c r="H60" s="895" t="s">
        <v>653</v>
      </c>
      <c r="I60" s="895" t="s">
        <v>653</v>
      </c>
      <c r="J60" s="895" t="s">
        <v>653</v>
      </c>
    </row>
    <row r="61" spans="1:12" s="19" customFormat="1" ht="14.25">
      <c r="A61" s="837"/>
      <c r="B61" s="907"/>
      <c r="C61" s="2416"/>
      <c r="D61" s="2417"/>
      <c r="E61" s="2418"/>
      <c r="F61" s="804">
        <f>'Og s1'!K8</f>
        <v>2016</v>
      </c>
      <c r="G61" s="804">
        <f>F61+1</f>
        <v>2017</v>
      </c>
      <c r="H61" s="804">
        <f>G61+1</f>
        <v>2018</v>
      </c>
      <c r="I61" s="804">
        <f>H61+1</f>
        <v>2019</v>
      </c>
      <c r="J61" s="804">
        <f>I61+1</f>
        <v>2020</v>
      </c>
    </row>
    <row r="62" spans="1:12" s="19" customFormat="1" ht="32.25" customHeight="1">
      <c r="A62" s="20"/>
      <c r="B62" s="20"/>
      <c r="C62" s="2407" t="str">
        <f>IF(J25&gt;0,E25,"")</f>
        <v/>
      </c>
      <c r="D62" s="2408"/>
      <c r="E62" s="2409"/>
      <c r="F62" s="1298">
        <f>J25</f>
        <v>0</v>
      </c>
      <c r="G62" s="204">
        <f t="shared" ref="G62:J64" si="0">F62</f>
        <v>0</v>
      </c>
      <c r="H62" s="204">
        <f t="shared" si="0"/>
        <v>0</v>
      </c>
      <c r="I62" s="204">
        <f t="shared" si="0"/>
        <v>0</v>
      </c>
      <c r="J62" s="204">
        <f t="shared" si="0"/>
        <v>0</v>
      </c>
    </row>
    <row r="63" spans="1:12" s="19" customFormat="1" ht="32.25" customHeight="1">
      <c r="A63" s="20"/>
      <c r="B63" s="20"/>
      <c r="C63" s="2407" t="str">
        <f>IF(J26&gt;0,E26,"")</f>
        <v/>
      </c>
      <c r="D63" s="2408"/>
      <c r="E63" s="2409"/>
      <c r="F63" s="1298">
        <f>J26</f>
        <v>0</v>
      </c>
      <c r="G63" s="204">
        <f t="shared" si="0"/>
        <v>0</v>
      </c>
      <c r="H63" s="204">
        <f t="shared" si="0"/>
        <v>0</v>
      </c>
      <c r="I63" s="204">
        <f t="shared" si="0"/>
        <v>0</v>
      </c>
      <c r="J63" s="204">
        <f t="shared" si="0"/>
        <v>0</v>
      </c>
    </row>
    <row r="64" spans="1:12" s="19" customFormat="1" ht="32.25" customHeight="1">
      <c r="A64" s="20"/>
      <c r="B64" s="20"/>
      <c r="C64" s="2407" t="str">
        <f>IF(J27&gt;0,E27,"")</f>
        <v/>
      </c>
      <c r="D64" s="2408"/>
      <c r="E64" s="2409"/>
      <c r="F64" s="1298">
        <f>J27</f>
        <v>0</v>
      </c>
      <c r="G64" s="204">
        <f t="shared" si="0"/>
        <v>0</v>
      </c>
      <c r="H64" s="204">
        <f t="shared" si="0"/>
        <v>0</v>
      </c>
      <c r="I64" s="204">
        <f t="shared" si="0"/>
        <v>0</v>
      </c>
      <c r="J64" s="204">
        <f t="shared" si="0"/>
        <v>0</v>
      </c>
    </row>
    <row r="65" spans="1:10" s="19" customFormat="1" ht="31.5" customHeight="1">
      <c r="A65" s="20"/>
      <c r="B65" s="20"/>
      <c r="C65" s="861"/>
      <c r="D65" s="861"/>
      <c r="E65" s="861"/>
      <c r="F65" s="861"/>
      <c r="G65" s="861"/>
      <c r="H65" s="861"/>
      <c r="I65" s="861"/>
      <c r="J65" s="861"/>
    </row>
    <row r="66" spans="1:10" s="28" customFormat="1"/>
    <row r="67" spans="1:10" s="28" customFormat="1"/>
    <row r="68" spans="1:10" s="28" customFormat="1"/>
    <row r="69" spans="1:10" s="28" customFormat="1"/>
    <row r="70" spans="1:10" s="28" customFormat="1"/>
    <row r="71" spans="1:10" s="28" customFormat="1"/>
    <row r="72" spans="1:10" s="28" customFormat="1"/>
    <row r="73" spans="1:10" s="28" customFormat="1"/>
    <row r="74" spans="1:10" s="28" customFormat="1"/>
    <row r="75" spans="1:10" s="28" customFormat="1"/>
    <row r="76" spans="1:10" s="28" customFormat="1"/>
    <row r="77" spans="1:10" s="28" customFormat="1"/>
    <row r="78" spans="1:10" s="28" customFormat="1"/>
    <row r="79" spans="1:10" s="28" customFormat="1"/>
    <row r="80" spans="1:10" s="28" customFormat="1"/>
    <row r="81" s="28" customFormat="1"/>
    <row r="82" s="28" customFormat="1"/>
    <row r="83" s="28" customFormat="1"/>
    <row r="84" s="28" customFormat="1"/>
    <row r="85" s="28" customFormat="1"/>
  </sheetData>
  <sheetProtection formatCells="0" formatRows="0" autoFilter="0"/>
  <mergeCells count="29">
    <mergeCell ref="C64:E64"/>
    <mergeCell ref="C62:E62"/>
    <mergeCell ref="E39:J39"/>
    <mergeCell ref="E38:J38"/>
    <mergeCell ref="E36:J36"/>
    <mergeCell ref="D51:J51"/>
    <mergeCell ref="C63:E63"/>
    <mergeCell ref="F59:J59"/>
    <mergeCell ref="D57:J57"/>
    <mergeCell ref="C59:E61"/>
    <mergeCell ref="F53:H53"/>
    <mergeCell ref="A1:J1"/>
    <mergeCell ref="A3:J3"/>
    <mergeCell ref="A4:J4"/>
    <mergeCell ref="A15:J15"/>
    <mergeCell ref="C23:J23"/>
    <mergeCell ref="E17:J17"/>
    <mergeCell ref="E18:J18"/>
    <mergeCell ref="E19:J19"/>
    <mergeCell ref="E20:J20"/>
    <mergeCell ref="D32:J32"/>
    <mergeCell ref="E34:J34"/>
    <mergeCell ref="D30:J30"/>
    <mergeCell ref="C42:J44"/>
    <mergeCell ref="D28:F28"/>
    <mergeCell ref="D29:J29"/>
    <mergeCell ref="E35:J35"/>
    <mergeCell ref="D33:J33"/>
    <mergeCell ref="D37:J37"/>
  </mergeCells>
  <phoneticPr fontId="8" type="noConversion"/>
  <conditionalFormatting sqref="C17:J17">
    <cfRule type="expression" dxfId="51" priority="1" stopIfTrue="1">
      <formula>$O$17=1</formula>
    </cfRule>
  </conditionalFormatting>
  <conditionalFormatting sqref="C18:J18">
    <cfRule type="expression" dxfId="50" priority="2" stopIfTrue="1">
      <formula>$O$18=1</formula>
    </cfRule>
  </conditionalFormatting>
  <conditionalFormatting sqref="C19:J19">
    <cfRule type="expression" dxfId="49" priority="3" stopIfTrue="1">
      <formula>$O$19=1</formula>
    </cfRule>
  </conditionalFormatting>
  <conditionalFormatting sqref="C20:J20">
    <cfRule type="expression" dxfId="48" priority="4" stopIfTrue="1">
      <formula>$O$20=1</formula>
    </cfRule>
  </conditionalFormatting>
  <conditionalFormatting sqref="J25:J27">
    <cfRule type="expression" dxfId="47" priority="5" stopIfTrue="1">
      <formula>$C$40="X"</formula>
    </cfRule>
  </conditionalFormatting>
  <conditionalFormatting sqref="E25:I25">
    <cfRule type="expression" dxfId="46" priority="6" stopIfTrue="1">
      <formula>$J$25&gt;0</formula>
    </cfRule>
  </conditionalFormatting>
  <conditionalFormatting sqref="E26:I26">
    <cfRule type="expression" dxfId="45" priority="7" stopIfTrue="1">
      <formula>$J$26&gt;0</formula>
    </cfRule>
  </conditionalFormatting>
  <conditionalFormatting sqref="E27:I27">
    <cfRule type="expression" dxfId="44" priority="8" stopIfTrue="1">
      <formula>$J$27&gt;0</formula>
    </cfRule>
  </conditionalFormatting>
  <dataValidations count="9">
    <dataValidation allowBlank="1" showInputMessage="1" showErrorMessage="1" prompt="Wpisz liczbę samic - X   się sam wpisze ;-)" sqref="D25:D27"/>
    <dataValidation allowBlank="1" showInputMessage="1" showErrorMessage="1" prompt="Wpisz ilość samic w odpowiednim wariancie to &quot;X&quot; sam sie wpisze." sqref="B17:J20"/>
    <dataValidation allowBlank="1" showInputMessage="1" showErrorMessage="1" prompt="Wpisz liczbę samic w deklaracji pakietu." sqref="C62:E64"/>
    <dataValidation type="decimal" errorStyle="warning" allowBlank="1" showErrorMessage="1" errorTitle="Plan Rolnośrodowiskowy" error="Wpisz średnioroczną liczbę samic rasy puławskiej. Nie mniej jak 10 szt. i nie więcej jak 70 szt." sqref="F62:J62 F63:F64">
      <formula1>10</formula1>
      <formula2>70</formula2>
    </dataValidation>
    <dataValidation type="decimal" errorStyle="warning" allowBlank="1" showErrorMessage="1" errorTitle="Plan Rolnośrodowiskowy" error="Wpisz średnioroczną liczbę samic rasy złotnickiej białej. Nie mniej jak 6 szt. i nie więcej jak 100 szt." sqref="G63:J63">
      <formula1>6</formula1>
      <formula2>100</formula2>
    </dataValidation>
    <dataValidation type="decimal" errorStyle="warning" allowBlank="1" showErrorMessage="1" errorTitle="Plan Rolnośrodowiskowy" error="Wpisz średnioroczną liczbę samic rasy złotnickiej pstrej. Nie mniej jak 3 szt. i nie więcej jak 100 szt." sqref="G64:J64">
      <formula1>3</formula1>
      <formula2>100</formula2>
    </dataValidation>
    <dataValidation type="decimal" errorStyle="warning" allowBlank="1" showErrorMessage="1" errorTitle="Plan Rolnośrodowiskowy" error="Wpisz liczbę samic rasy puławskiej. Nie mniej jak 10 szt. i nie więcej jak 70 szt." sqref="J25">
      <formula1>10</formula1>
      <formula2>70</formula2>
    </dataValidation>
    <dataValidation type="decimal" errorStyle="warning" allowBlank="1" showErrorMessage="1" errorTitle="Plan Rolnośrodowiskowy" error="Wpisz liczbę samic rasy złotnickiej białej. Nie mniej jak 6 szt. i nie więcej jak 100 szt." sqref="J26">
      <formula1>6</formula1>
      <formula2>100</formula2>
    </dataValidation>
    <dataValidation type="decimal" errorStyle="warning" allowBlank="1" showErrorMessage="1" errorTitle="Plan Rolnośrodowiskowy" error="Wpisz liczbę samic rasy złotnickiej pstrej. Nie mniej jak 3 szt. i nie więcej jak 100 szt." sqref="J27">
      <formula1>3</formula1>
      <formula2>100</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8"/>
  <sheetViews>
    <sheetView showGridLines="0" topLeftCell="A9" zoomScaleNormal="100" workbookViewId="0">
      <selection activeCell="D19" sqref="D19"/>
    </sheetView>
  </sheetViews>
  <sheetFormatPr defaultRowHeight="14.25"/>
  <cols>
    <col min="1" max="1" width="1.7109375" style="1038" customWidth="1"/>
    <col min="2" max="2" width="4.140625" style="1038" customWidth="1"/>
    <col min="3" max="3" width="23.28515625" style="1038" customWidth="1"/>
    <col min="4" max="4" width="33" style="1038" customWidth="1"/>
    <col min="5" max="5" width="35.140625" style="1038" customWidth="1"/>
    <col min="6" max="6" width="4.5703125" style="1038" customWidth="1"/>
    <col min="7" max="11" width="1.5703125" style="1038" customWidth="1"/>
    <col min="12" max="16384" width="9.140625" style="1038"/>
  </cols>
  <sheetData>
    <row r="1" spans="2:5" ht="6" customHeight="1"/>
    <row r="2" spans="2:5" ht="15">
      <c r="B2" s="1039" t="s">
        <v>90</v>
      </c>
    </row>
    <row r="3" spans="2:5" ht="5.25" customHeight="1" thickBot="1"/>
    <row r="4" spans="2:5" ht="26.25" thickBot="1">
      <c r="B4" s="1432" t="s">
        <v>91</v>
      </c>
      <c r="C4" s="1433" t="s">
        <v>92</v>
      </c>
      <c r="D4" s="1433" t="s">
        <v>93</v>
      </c>
      <c r="E4" s="1433" t="s">
        <v>94</v>
      </c>
    </row>
    <row r="5" spans="2:5" ht="37.5" customHeight="1" thickBot="1">
      <c r="B5" s="1434">
        <v>1</v>
      </c>
      <c r="C5" s="1435" t="s">
        <v>95</v>
      </c>
      <c r="D5" s="1436" t="s">
        <v>2595</v>
      </c>
      <c r="E5" s="1436" t="s">
        <v>2596</v>
      </c>
    </row>
    <row r="6" spans="2:5" ht="67.5" customHeight="1" thickBot="1">
      <c r="B6" s="1434">
        <v>2</v>
      </c>
      <c r="C6" s="1435" t="s">
        <v>2597</v>
      </c>
      <c r="D6" s="1436" t="s">
        <v>2598</v>
      </c>
      <c r="E6" s="1436" t="s">
        <v>2599</v>
      </c>
    </row>
    <row r="7" spans="2:5" ht="45.75" customHeight="1" thickBot="1">
      <c r="B7" s="1434">
        <v>3</v>
      </c>
      <c r="C7" s="1435" t="s">
        <v>2600</v>
      </c>
      <c r="D7" s="1436" t="s">
        <v>2601</v>
      </c>
      <c r="E7" s="1436"/>
    </row>
    <row r="8" spans="2:5" ht="71.25" customHeight="1" thickBot="1">
      <c r="B8" s="1434">
        <v>4</v>
      </c>
      <c r="C8" s="1435" t="s">
        <v>2602</v>
      </c>
      <c r="D8" s="1436"/>
      <c r="E8" s="1436"/>
    </row>
    <row r="9" spans="2:5" ht="43.5" customHeight="1" thickBot="1">
      <c r="B9" s="1434">
        <v>5</v>
      </c>
      <c r="C9" s="1435" t="s">
        <v>2603</v>
      </c>
      <c r="D9" s="1436"/>
      <c r="E9" s="1436"/>
    </row>
    <row r="10" spans="2:5" ht="54" customHeight="1" thickBot="1">
      <c r="B10" s="1434">
        <v>6</v>
      </c>
      <c r="C10" s="1435" t="s">
        <v>2604</v>
      </c>
      <c r="D10" s="1436" t="s">
        <v>2605</v>
      </c>
      <c r="E10" s="1436" t="s">
        <v>119</v>
      </c>
    </row>
    <row r="11" spans="2:5" ht="45.75" customHeight="1" thickBot="1">
      <c r="B11" s="1434">
        <v>7</v>
      </c>
      <c r="C11" s="1435" t="s">
        <v>124</v>
      </c>
      <c r="D11" s="1436" t="s">
        <v>2606</v>
      </c>
      <c r="E11" s="1436" t="s">
        <v>126</v>
      </c>
    </row>
    <row r="12" spans="2:5" ht="65.25" customHeight="1" thickBot="1">
      <c r="B12" s="1434">
        <v>8</v>
      </c>
      <c r="C12" s="1435" t="s">
        <v>2607</v>
      </c>
      <c r="D12" s="1436" t="s">
        <v>2608</v>
      </c>
      <c r="E12" s="1436" t="s">
        <v>2609</v>
      </c>
    </row>
    <row r="13" spans="2:5" ht="36.75" customHeight="1" thickBot="1">
      <c r="B13" s="1434">
        <v>9</v>
      </c>
      <c r="C13" s="1435" t="s">
        <v>2610</v>
      </c>
      <c r="D13" s="1436" t="s">
        <v>2611</v>
      </c>
      <c r="E13" s="1436"/>
    </row>
    <row r="14" spans="2:5" ht="33" customHeight="1" thickBot="1">
      <c r="B14" s="1434">
        <v>10</v>
      </c>
      <c r="C14" s="1435" t="s">
        <v>2612</v>
      </c>
      <c r="D14" s="1436" t="s">
        <v>2611</v>
      </c>
      <c r="E14" s="1436"/>
    </row>
    <row r="15" spans="2:5" ht="32.25" customHeight="1" thickBot="1">
      <c r="B15" s="1434">
        <v>11</v>
      </c>
      <c r="C15" s="1435" t="s">
        <v>2613</v>
      </c>
      <c r="D15" s="1436" t="s">
        <v>2611</v>
      </c>
      <c r="E15" s="1436"/>
    </row>
    <row r="16" spans="2:5" ht="23.25" customHeight="1" thickBot="1">
      <c r="B16" s="1434">
        <v>12</v>
      </c>
      <c r="C16" s="1435" t="s">
        <v>303</v>
      </c>
      <c r="D16" s="1436" t="s">
        <v>470</v>
      </c>
      <c r="E16" s="1436"/>
    </row>
    <row r="17" spans="2:5" ht="23.25" customHeight="1" thickBot="1">
      <c r="B17" s="1434">
        <v>13</v>
      </c>
      <c r="C17" s="1435" t="s">
        <v>141</v>
      </c>
      <c r="D17" s="1436" t="s">
        <v>2614</v>
      </c>
      <c r="E17" s="1436"/>
    </row>
    <row r="18" spans="2:5" ht="36.75" customHeight="1" thickBot="1">
      <c r="B18" s="1434">
        <v>14</v>
      </c>
      <c r="C18" s="1435" t="s">
        <v>2615</v>
      </c>
      <c r="D18" s="1436" t="s">
        <v>2616</v>
      </c>
      <c r="E18" s="1436"/>
    </row>
    <row r="19" spans="2:5" ht="23.25" customHeight="1" thickBot="1">
      <c r="B19" s="1434">
        <v>15</v>
      </c>
      <c r="C19" s="1435" t="s">
        <v>147</v>
      </c>
      <c r="D19" s="1436" t="s">
        <v>2617</v>
      </c>
      <c r="E19" s="1436"/>
    </row>
    <row r="20" spans="2:5" ht="23.25" customHeight="1" thickBot="1">
      <c r="B20" s="1434">
        <v>16</v>
      </c>
      <c r="C20" s="1435" t="s">
        <v>2486</v>
      </c>
      <c r="D20" s="1436" t="s">
        <v>2618</v>
      </c>
      <c r="E20" s="1436"/>
    </row>
    <row r="21" spans="2:5" ht="23.25" customHeight="1" thickBot="1">
      <c r="B21" s="1434">
        <v>17</v>
      </c>
      <c r="C21" s="1435" t="s">
        <v>138</v>
      </c>
      <c r="D21" s="1436" t="s">
        <v>2619</v>
      </c>
      <c r="E21" s="1436" t="s">
        <v>140</v>
      </c>
    </row>
    <row r="22" spans="2:5" ht="23.25" customHeight="1" thickBot="1">
      <c r="B22" s="1434">
        <v>18</v>
      </c>
      <c r="C22" s="1435" t="s">
        <v>153</v>
      </c>
      <c r="D22" s="1436" t="s">
        <v>515</v>
      </c>
      <c r="E22" s="1436" t="s">
        <v>158</v>
      </c>
    </row>
    <row r="23" spans="2:5" ht="23.25" customHeight="1" thickBot="1">
      <c r="B23" s="1434">
        <v>19</v>
      </c>
      <c r="C23" s="1435" t="s">
        <v>156</v>
      </c>
      <c r="D23" s="1436" t="s">
        <v>414</v>
      </c>
      <c r="E23" s="1436" t="s">
        <v>2620</v>
      </c>
    </row>
    <row r="24" spans="2:5" ht="126" customHeight="1" thickBot="1">
      <c r="B24" s="1434">
        <v>20</v>
      </c>
      <c r="C24" s="1435" t="s">
        <v>159</v>
      </c>
      <c r="D24" s="1436" t="s">
        <v>2708</v>
      </c>
      <c r="E24" s="1436" t="s">
        <v>2621</v>
      </c>
    </row>
    <row r="25" spans="2:5" ht="69.75" customHeight="1" thickBot="1">
      <c r="B25" s="1434">
        <v>21</v>
      </c>
      <c r="C25" s="1435" t="s">
        <v>2622</v>
      </c>
      <c r="D25" s="1436" t="s">
        <v>2623</v>
      </c>
      <c r="E25" s="1436"/>
    </row>
    <row r="26" spans="2:5" ht="81" customHeight="1" thickBot="1">
      <c r="B26" s="1434">
        <v>22</v>
      </c>
      <c r="C26" s="1435" t="s">
        <v>2624</v>
      </c>
      <c r="D26" s="1436" t="s">
        <v>2625</v>
      </c>
      <c r="E26" s="1436" t="s">
        <v>2627</v>
      </c>
    </row>
    <row r="27" spans="2:5" ht="99" customHeight="1" thickBot="1">
      <c r="B27" s="1434">
        <v>23</v>
      </c>
      <c r="C27" s="1435" t="s">
        <v>204</v>
      </c>
      <c r="D27" s="1436" t="s">
        <v>2626</v>
      </c>
      <c r="E27" s="1436" t="s">
        <v>2628</v>
      </c>
    </row>
    <row r="28" spans="2:5" ht="3" customHeight="1"/>
  </sheetData>
  <sheetProtection formatCells="0" formatRows="0" autoFilter="0"/>
  <autoFilter ref="B4:E27"/>
  <printOptions horizontalCentered="1"/>
  <pageMargins left="0.35433070866141736" right="0.23622047244094491" top="0.74803149606299213" bottom="0.59055118110236227" header="0.31496062992125984" footer="0.31496062992125984"/>
  <pageSetup paperSize="9" scale="95" orientation="portrait" blackAndWhite="1"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88"/>
  <sheetViews>
    <sheetView workbookViewId="0">
      <selection activeCell="B10" sqref="B10"/>
    </sheetView>
  </sheetViews>
  <sheetFormatPr defaultColWidth="4.5703125" defaultRowHeight="12.75"/>
  <cols>
    <col min="1" max="1" width="3.140625" style="28" customWidth="1"/>
    <col min="2" max="2" width="4.7109375" style="28" customWidth="1"/>
    <col min="3" max="15" width="5.28515625" style="28" customWidth="1"/>
    <col min="16" max="16" width="9" style="28" customWidth="1"/>
    <col min="17" max="17" width="9.140625" style="28" customWidth="1"/>
    <col min="18" max="18" width="15.5703125" style="28" customWidth="1"/>
    <col min="19" max="19" width="7.5703125" style="28" customWidth="1"/>
    <col min="20" max="20" width="3.5703125" style="28" customWidth="1"/>
    <col min="21" max="21" width="4.5703125" style="28" customWidth="1"/>
    <col min="22" max="23" width="4.5703125" style="28" hidden="1" customWidth="1"/>
    <col min="24" max="24" width="10.5703125" style="28" hidden="1" customWidth="1"/>
    <col min="25" max="27" width="4.5703125" style="28" hidden="1" customWidth="1"/>
    <col min="28" max="29" width="0" style="28" hidden="1" customWidth="1"/>
    <col min="30" max="16384" width="4.5703125" style="28"/>
  </cols>
  <sheetData>
    <row r="1" spans="1:27">
      <c r="A1" s="2282" t="s">
        <v>291</v>
      </c>
      <c r="B1" s="1807"/>
      <c r="C1" s="1807"/>
      <c r="D1" s="1807"/>
      <c r="E1" s="1807"/>
      <c r="F1" s="1807"/>
      <c r="G1" s="1807"/>
      <c r="H1" s="1807"/>
      <c r="I1" s="1807"/>
      <c r="J1" s="1807"/>
      <c r="K1" s="1807"/>
      <c r="L1" s="1807"/>
      <c r="M1" s="1807"/>
      <c r="N1" s="1807"/>
      <c r="O1" s="1807"/>
      <c r="P1" s="1807"/>
      <c r="Q1" s="1807"/>
      <c r="R1" s="1807"/>
      <c r="S1" s="1807"/>
      <c r="T1" s="205"/>
      <c r="U1" s="205"/>
      <c r="V1" s="205"/>
      <c r="W1" s="205"/>
      <c r="X1" s="205"/>
      <c r="Y1" s="205"/>
      <c r="Z1" s="205"/>
      <c r="AA1" s="205"/>
    </row>
    <row r="2" spans="1:27" ht="9.75" customHeight="1">
      <c r="A2" s="763"/>
      <c r="B2" s="763"/>
      <c r="C2" s="763"/>
      <c r="D2" s="763"/>
      <c r="E2" s="763"/>
      <c r="F2" s="763"/>
      <c r="G2" s="763"/>
      <c r="H2" s="837"/>
      <c r="I2" s="837"/>
      <c r="J2" s="199"/>
      <c r="K2" s="199"/>
      <c r="L2" s="199"/>
      <c r="M2" s="199"/>
      <c r="N2" s="199"/>
      <c r="O2" s="199"/>
      <c r="P2" s="199"/>
      <c r="Q2" s="199"/>
      <c r="R2" s="199"/>
      <c r="S2" s="199"/>
      <c r="T2" s="199"/>
      <c r="U2" s="199"/>
      <c r="V2" s="199"/>
      <c r="W2" s="199"/>
      <c r="X2" s="199"/>
      <c r="Y2" s="199"/>
      <c r="Z2" s="199"/>
      <c r="AA2" s="199"/>
    </row>
    <row r="3" spans="1:27" ht="16.5" customHeight="1">
      <c r="A3" s="1784" t="s">
        <v>1416</v>
      </c>
      <c r="B3" s="1793"/>
      <c r="C3" s="1793"/>
      <c r="D3" s="1793"/>
      <c r="E3" s="1793"/>
      <c r="F3" s="1793"/>
      <c r="G3" s="1793"/>
      <c r="H3" s="1793"/>
      <c r="I3" s="1793"/>
      <c r="J3" s="1793"/>
      <c r="K3" s="1793"/>
      <c r="L3" s="1793"/>
      <c r="M3" s="1793"/>
      <c r="N3" s="1793"/>
      <c r="O3" s="1793"/>
      <c r="P3" s="1793"/>
      <c r="Q3" s="1793"/>
      <c r="R3" s="1793"/>
      <c r="S3" s="1793"/>
      <c r="T3" s="839"/>
      <c r="U3" s="205"/>
      <c r="V3" s="205"/>
      <c r="W3" s="205"/>
      <c r="X3" s="205"/>
      <c r="Y3" s="205"/>
      <c r="Z3" s="205"/>
      <c r="AA3" s="205"/>
    </row>
    <row r="4" spans="1:27" ht="15" customHeight="1">
      <c r="A4" s="1784" t="s">
        <v>1417</v>
      </c>
      <c r="B4" s="1793"/>
      <c r="C4" s="1793"/>
      <c r="D4" s="1793"/>
      <c r="E4" s="1793"/>
      <c r="F4" s="1793"/>
      <c r="G4" s="1793"/>
      <c r="H4" s="1793"/>
      <c r="I4" s="1793"/>
      <c r="J4" s="1793"/>
      <c r="K4" s="1793"/>
      <c r="L4" s="1793"/>
      <c r="M4" s="1793"/>
      <c r="N4" s="1793"/>
      <c r="O4" s="1793"/>
      <c r="P4" s="1793"/>
      <c r="Q4" s="1793"/>
      <c r="R4" s="1793"/>
      <c r="S4" s="1793"/>
      <c r="T4" s="839"/>
      <c r="U4" s="205"/>
      <c r="V4" s="205"/>
      <c r="W4" s="205"/>
      <c r="X4" s="205"/>
      <c r="Y4" s="205"/>
      <c r="Z4" s="205"/>
      <c r="AA4" s="205"/>
    </row>
    <row r="5" spans="1:27" ht="9.75" customHeight="1">
      <c r="A5" s="917"/>
      <c r="B5" s="918"/>
      <c r="C5" s="918"/>
      <c r="D5" s="918"/>
      <c r="E5" s="918"/>
      <c r="F5" s="918"/>
      <c r="G5" s="918"/>
      <c r="H5" s="918"/>
      <c r="I5" s="918"/>
      <c r="J5" s="918"/>
      <c r="K5" s="918"/>
      <c r="L5" s="918"/>
      <c r="M5" s="918"/>
      <c r="N5" s="918"/>
      <c r="O5" s="918"/>
      <c r="P5" s="408"/>
      <c r="Q5" s="19"/>
      <c r="R5" s="19"/>
    </row>
    <row r="6" spans="1:27" ht="15">
      <c r="A6" s="19"/>
      <c r="B6" s="1812" t="s">
        <v>1371</v>
      </c>
      <c r="C6" s="2446"/>
      <c r="D6" s="2446"/>
      <c r="E6" s="2446"/>
      <c r="F6" s="2446"/>
      <c r="G6" s="2446"/>
      <c r="H6" s="2446"/>
      <c r="I6" s="2446"/>
      <c r="J6" s="2446"/>
      <c r="K6" s="2446"/>
      <c r="L6" s="2446"/>
      <c r="M6" s="2446"/>
      <c r="N6" s="2446"/>
      <c r="O6" s="2446"/>
      <c r="P6" s="2446"/>
      <c r="Q6" s="2446"/>
      <c r="R6" s="2446"/>
      <c r="S6" s="2446"/>
    </row>
    <row r="7" spans="1:27" ht="3.75" customHeight="1">
      <c r="A7" s="19"/>
      <c r="B7" s="408"/>
      <c r="C7" s="408"/>
      <c r="D7" s="408"/>
      <c r="E7" s="408"/>
      <c r="F7" s="408"/>
      <c r="G7" s="408"/>
      <c r="H7" s="408"/>
      <c r="I7" s="408"/>
      <c r="J7" s="408"/>
      <c r="K7" s="408"/>
      <c r="L7" s="408"/>
      <c r="M7" s="408"/>
      <c r="N7" s="408"/>
      <c r="O7" s="408"/>
      <c r="P7" s="408"/>
      <c r="Q7" s="19"/>
      <c r="R7" s="19"/>
    </row>
    <row r="8" spans="1:27" ht="18" customHeight="1">
      <c r="A8" s="19"/>
      <c r="B8" s="1813" t="s">
        <v>2007</v>
      </c>
      <c r="C8" s="1807"/>
      <c r="D8" s="1807"/>
      <c r="E8" s="1807"/>
      <c r="F8" s="1807"/>
      <c r="G8" s="1807"/>
      <c r="H8" s="1807"/>
      <c r="I8" s="1807"/>
      <c r="J8" s="1807"/>
      <c r="K8" s="1807"/>
      <c r="L8" s="1807"/>
      <c r="M8" s="1807"/>
      <c r="N8" s="1807"/>
      <c r="O8" s="1807"/>
      <c r="P8" s="1807"/>
      <c r="Q8" s="1807"/>
      <c r="R8" s="1807"/>
      <c r="S8" s="1807"/>
    </row>
    <row r="9" spans="1:27" ht="14.25">
      <c r="A9" s="19"/>
      <c r="B9" s="408"/>
      <c r="C9" s="408"/>
      <c r="D9" s="408"/>
      <c r="E9" s="408"/>
      <c r="F9" s="408"/>
      <c r="G9" s="408"/>
      <c r="H9" s="408"/>
      <c r="I9" s="408"/>
      <c r="J9" s="408"/>
      <c r="K9" s="408"/>
      <c r="L9" s="408"/>
      <c r="M9" s="408"/>
      <c r="N9" s="408"/>
      <c r="O9" s="408"/>
      <c r="P9" s="408"/>
      <c r="Q9" s="19"/>
      <c r="R9" s="19"/>
    </row>
    <row r="10" spans="1:27" ht="21" customHeight="1">
      <c r="A10" s="19"/>
      <c r="B10" s="200" t="s">
        <v>1733</v>
      </c>
      <c r="C10" s="825" t="s">
        <v>1911</v>
      </c>
      <c r="D10" s="2425" t="s">
        <v>2008</v>
      </c>
      <c r="E10" s="2425"/>
      <c r="F10" s="2425"/>
      <c r="G10" s="2425"/>
      <c r="H10" s="2425"/>
      <c r="I10" s="2425"/>
      <c r="J10" s="2425"/>
      <c r="K10" s="2425"/>
      <c r="L10" s="2425"/>
      <c r="M10" s="2425"/>
      <c r="N10" s="2425"/>
      <c r="O10" s="2425"/>
      <c r="P10" s="2425"/>
      <c r="Q10" s="2425"/>
      <c r="R10" s="2425"/>
      <c r="S10" s="2425"/>
      <c r="X10" s="919" t="b">
        <v>0</v>
      </c>
      <c r="Y10" s="28">
        <f t="shared" ref="Y10:Y15" si="0">IF(X10=TRUE,1,0)</f>
        <v>0</v>
      </c>
      <c r="Z10" s="1060">
        <f>IF((Y10+Y11)&gt;0,1,0)</f>
        <v>0</v>
      </c>
    </row>
    <row r="11" spans="1:27" ht="21" customHeight="1">
      <c r="A11" s="19"/>
      <c r="B11" s="200" t="str">
        <f>IF(X11=TRUE,"X","")</f>
        <v/>
      </c>
      <c r="C11" s="1466" t="s">
        <v>1912</v>
      </c>
      <c r="D11" s="2447" t="s">
        <v>1918</v>
      </c>
      <c r="E11" s="2447"/>
      <c r="F11" s="2447"/>
      <c r="G11" s="2447"/>
      <c r="H11" s="2447"/>
      <c r="I11" s="2447"/>
      <c r="J11" s="2447"/>
      <c r="K11" s="2447"/>
      <c r="L11" s="2447"/>
      <c r="M11" s="2447"/>
      <c r="N11" s="2447"/>
      <c r="O11" s="2447"/>
      <c r="P11" s="2447"/>
      <c r="Q11" s="2447"/>
      <c r="R11" s="2447"/>
      <c r="S11" s="2447"/>
      <c r="X11" s="919" t="b">
        <v>0</v>
      </c>
      <c r="Y11" s="28">
        <f t="shared" si="0"/>
        <v>0</v>
      </c>
    </row>
    <row r="12" spans="1:27" ht="21" customHeight="1">
      <c r="A12" s="19"/>
      <c r="B12" s="200" t="str">
        <f>IF(X12=TRUE,"X","")</f>
        <v>X</v>
      </c>
      <c r="C12" s="825" t="s">
        <v>1913</v>
      </c>
      <c r="D12" s="2425" t="s">
        <v>2009</v>
      </c>
      <c r="E12" s="2425"/>
      <c r="F12" s="2425"/>
      <c r="G12" s="2425"/>
      <c r="H12" s="2425"/>
      <c r="I12" s="2425"/>
      <c r="J12" s="2425"/>
      <c r="K12" s="2425"/>
      <c r="L12" s="2425"/>
      <c r="M12" s="2425"/>
      <c r="N12" s="2425"/>
      <c r="O12" s="2425"/>
      <c r="P12" s="2425"/>
      <c r="Q12" s="2425"/>
      <c r="R12" s="2425"/>
      <c r="S12" s="2425"/>
      <c r="X12" s="919" t="b">
        <v>1</v>
      </c>
      <c r="Y12" s="28">
        <f t="shared" si="0"/>
        <v>1</v>
      </c>
      <c r="Z12" s="1060">
        <f>IF((Y12+Y13)&gt;0,1,0)</f>
        <v>1</v>
      </c>
    </row>
    <row r="13" spans="1:27" ht="21" customHeight="1">
      <c r="A13" s="19"/>
      <c r="B13" s="200" t="str">
        <f>IF(X13=TRUE,"X","")</f>
        <v/>
      </c>
      <c r="C13" s="1466" t="s">
        <v>1914</v>
      </c>
      <c r="D13" s="2447" t="s">
        <v>1919</v>
      </c>
      <c r="E13" s="2447"/>
      <c r="F13" s="2447"/>
      <c r="G13" s="2447"/>
      <c r="H13" s="2447"/>
      <c r="I13" s="2447"/>
      <c r="J13" s="2447"/>
      <c r="K13" s="2447"/>
      <c r="L13" s="2447"/>
      <c r="M13" s="2447"/>
      <c r="N13" s="2447"/>
      <c r="O13" s="2447"/>
      <c r="P13" s="2447"/>
      <c r="Q13" s="2447"/>
      <c r="R13" s="2447"/>
      <c r="S13" s="2447"/>
      <c r="X13" s="919" t="b">
        <v>0</v>
      </c>
      <c r="Y13" s="28">
        <f t="shared" si="0"/>
        <v>0</v>
      </c>
    </row>
    <row r="14" spans="1:27" ht="21" customHeight="1">
      <c r="A14" s="19"/>
      <c r="B14" s="200" t="str">
        <f>IF(X14=TRUE,"X","")</f>
        <v/>
      </c>
      <c r="C14" s="825" t="s">
        <v>1915</v>
      </c>
      <c r="D14" s="2425" t="s">
        <v>2010</v>
      </c>
      <c r="E14" s="2425"/>
      <c r="F14" s="2425"/>
      <c r="G14" s="2425"/>
      <c r="H14" s="2425"/>
      <c r="I14" s="2425"/>
      <c r="J14" s="2425"/>
      <c r="K14" s="2425"/>
      <c r="L14" s="2425"/>
      <c r="M14" s="2425"/>
      <c r="N14" s="2425"/>
      <c r="O14" s="2425"/>
      <c r="P14" s="2425"/>
      <c r="Q14" s="2425"/>
      <c r="R14" s="2425"/>
      <c r="S14" s="2425"/>
      <c r="X14" s="919" t="b">
        <v>0</v>
      </c>
      <c r="Y14" s="28">
        <f t="shared" si="0"/>
        <v>0</v>
      </c>
      <c r="Z14" s="1060">
        <f>IF((Y14+Y15)&gt;0,1,0)</f>
        <v>0</v>
      </c>
    </row>
    <row r="15" spans="1:27" ht="21" customHeight="1">
      <c r="A15" s="19"/>
      <c r="B15" s="200" t="str">
        <f>IF(X15=TRUE,"X","")</f>
        <v/>
      </c>
      <c r="C15" s="1466" t="s">
        <v>1916</v>
      </c>
      <c r="D15" s="2447" t="s">
        <v>1920</v>
      </c>
      <c r="E15" s="2447"/>
      <c r="F15" s="2447"/>
      <c r="G15" s="2447"/>
      <c r="H15" s="2447"/>
      <c r="I15" s="2447"/>
      <c r="J15" s="2447"/>
      <c r="K15" s="2447"/>
      <c r="L15" s="2447"/>
      <c r="M15" s="2447"/>
      <c r="N15" s="2447"/>
      <c r="O15" s="2447"/>
      <c r="P15" s="2447"/>
      <c r="Q15" s="2447"/>
      <c r="R15" s="2447"/>
      <c r="S15" s="2447"/>
      <c r="X15" s="919" t="b">
        <v>0</v>
      </c>
      <c r="Y15" s="28">
        <f t="shared" si="0"/>
        <v>0</v>
      </c>
    </row>
    <row r="16" spans="1:27" ht="14.25">
      <c r="A16" s="19"/>
      <c r="B16" s="329" t="s">
        <v>1043</v>
      </c>
      <c r="C16" s="791"/>
      <c r="D16" s="920"/>
      <c r="E16" s="920"/>
      <c r="F16" s="920"/>
      <c r="G16" s="920"/>
      <c r="H16" s="920"/>
      <c r="I16" s="920"/>
      <c r="J16" s="920"/>
      <c r="K16" s="920"/>
      <c r="L16" s="920"/>
      <c r="M16" s="798"/>
      <c r="N16" s="798"/>
      <c r="O16" s="798"/>
      <c r="P16" s="798"/>
      <c r="Q16" s="19"/>
      <c r="R16" s="19"/>
    </row>
    <row r="17" spans="1:19" ht="6.75" customHeight="1">
      <c r="A17" s="19"/>
      <c r="B17" s="329"/>
      <c r="C17" s="791"/>
      <c r="D17" s="920"/>
      <c r="E17" s="920"/>
      <c r="F17" s="920"/>
      <c r="G17" s="920"/>
      <c r="H17" s="920"/>
      <c r="I17" s="920"/>
      <c r="J17" s="920"/>
      <c r="K17" s="920"/>
      <c r="L17" s="920"/>
      <c r="M17" s="798"/>
      <c r="N17" s="798"/>
      <c r="O17" s="798"/>
      <c r="P17" s="798"/>
      <c r="Q17" s="19"/>
      <c r="R17" s="19"/>
    </row>
    <row r="18" spans="1:19" ht="22.5" customHeight="1">
      <c r="A18" s="19"/>
      <c r="B18" s="601" t="s">
        <v>1419</v>
      </c>
      <c r="C18" s="601" t="s">
        <v>1654</v>
      </c>
      <c r="D18" s="222"/>
      <c r="E18" s="222"/>
      <c r="F18" s="222"/>
      <c r="G18" s="222"/>
      <c r="H18" s="222"/>
      <c r="I18" s="222"/>
      <c r="J18" s="222"/>
      <c r="K18" s="222"/>
      <c r="L18" s="222"/>
      <c r="M18" s="222"/>
      <c r="N18" s="222"/>
      <c r="O18" s="222"/>
      <c r="P18" s="222"/>
      <c r="Q18" s="222"/>
      <c r="R18" s="222"/>
      <c r="S18" s="222"/>
    </row>
    <row r="19" spans="1:19" ht="46.5" hidden="1" customHeight="1">
      <c r="B19" s="1467"/>
      <c r="C19" s="2445"/>
      <c r="D19" s="2445"/>
      <c r="E19" s="2445"/>
      <c r="F19" s="2445"/>
      <c r="G19" s="2445"/>
      <c r="H19" s="2445"/>
      <c r="I19" s="2445"/>
      <c r="J19" s="2445"/>
      <c r="K19" s="2445"/>
      <c r="L19" s="2445"/>
      <c r="M19" s="2445"/>
      <c r="N19" s="2445"/>
      <c r="O19" s="2445"/>
      <c r="P19" s="2445"/>
      <c r="Q19" s="2445"/>
      <c r="R19" s="2445"/>
      <c r="S19" s="19"/>
    </row>
    <row r="20" spans="1:19" ht="45.75" customHeight="1">
      <c r="B20" s="1468" t="s">
        <v>76</v>
      </c>
      <c r="C20" s="2442" t="s">
        <v>2728</v>
      </c>
      <c r="D20" s="2442"/>
      <c r="E20" s="2442"/>
      <c r="F20" s="2442"/>
      <c r="G20" s="2442"/>
      <c r="H20" s="2442"/>
      <c r="I20" s="2442"/>
      <c r="J20" s="2442"/>
      <c r="K20" s="2442"/>
      <c r="L20" s="2442"/>
      <c r="M20" s="2442"/>
      <c r="N20" s="2442"/>
      <c r="O20" s="2442"/>
      <c r="P20" s="2442"/>
      <c r="Q20" s="2442"/>
      <c r="R20" s="2442"/>
      <c r="S20" s="19"/>
    </row>
    <row r="21" spans="1:19" ht="5.25" customHeight="1">
      <c r="A21" s="2443" t="str">
        <f>IF(Z10=1,"Wariant realizowany","")</f>
        <v/>
      </c>
      <c r="B21" s="19"/>
      <c r="C21" s="19"/>
      <c r="D21" s="19"/>
      <c r="E21" s="19"/>
      <c r="F21" s="19"/>
      <c r="G21" s="19"/>
      <c r="H21" s="19"/>
      <c r="I21" s="19"/>
      <c r="J21" s="19"/>
      <c r="K21" s="19"/>
      <c r="L21" s="19"/>
      <c r="M21" s="19"/>
      <c r="N21" s="19"/>
      <c r="O21" s="19"/>
      <c r="P21" s="19"/>
      <c r="Q21" s="19"/>
      <c r="R21" s="19"/>
      <c r="S21" s="19"/>
    </row>
    <row r="22" spans="1:19" ht="39" hidden="1" customHeight="1">
      <c r="A22" s="2443"/>
      <c r="B22" s="2402" t="s">
        <v>1917</v>
      </c>
      <c r="C22" s="2444"/>
      <c r="D22" s="2444"/>
      <c r="E22" s="2444"/>
      <c r="F22" s="2444"/>
      <c r="G22" s="2444"/>
      <c r="H22" s="2444"/>
      <c r="I22" s="2444"/>
      <c r="J22" s="2444"/>
      <c r="K22" s="2444"/>
      <c r="L22" s="2444"/>
      <c r="M22" s="2444"/>
      <c r="N22" s="2444"/>
      <c r="O22" s="2444"/>
      <c r="P22" s="2444"/>
      <c r="Q22" s="2444"/>
      <c r="R22" s="2444"/>
      <c r="S22" s="2444"/>
    </row>
    <row r="23" spans="1:19" ht="6" hidden="1" customHeight="1">
      <c r="A23" s="2443"/>
      <c r="B23" s="1448"/>
      <c r="C23" s="760"/>
      <c r="D23" s="760"/>
      <c r="E23" s="760"/>
      <c r="F23" s="760"/>
      <c r="G23" s="760"/>
      <c r="H23" s="760"/>
      <c r="I23" s="760"/>
      <c r="J23" s="760"/>
      <c r="K23" s="760"/>
      <c r="L23" s="760"/>
      <c r="M23" s="760"/>
      <c r="N23" s="760"/>
      <c r="O23" s="760"/>
      <c r="P23" s="760"/>
      <c r="Q23" s="760"/>
      <c r="R23" s="760"/>
      <c r="S23" s="760"/>
    </row>
    <row r="24" spans="1:19" ht="29.25" hidden="1" customHeight="1">
      <c r="A24" s="2443"/>
      <c r="B24" s="19"/>
      <c r="C24" s="1470" t="s">
        <v>1844</v>
      </c>
      <c r="D24" s="1786" t="s">
        <v>2011</v>
      </c>
      <c r="E24" s="1786"/>
      <c r="F24" s="1786"/>
      <c r="G24" s="1786"/>
      <c r="H24" s="1786"/>
      <c r="I24" s="1786"/>
      <c r="J24" s="1786"/>
      <c r="K24" s="1786"/>
      <c r="L24" s="1786"/>
      <c r="M24" s="1786"/>
      <c r="N24" s="1786"/>
      <c r="O24" s="1786"/>
      <c r="P24" s="1786"/>
      <c r="Q24" s="1786"/>
      <c r="R24" s="1786"/>
      <c r="S24" s="1786"/>
    </row>
    <row r="25" spans="1:19" ht="15" hidden="1" customHeight="1">
      <c r="A25" s="2443"/>
      <c r="B25" s="19"/>
      <c r="C25" s="1471" t="s">
        <v>2729</v>
      </c>
      <c r="D25" s="2440" t="s">
        <v>2730</v>
      </c>
      <c r="E25" s="2440"/>
      <c r="F25" s="2440"/>
      <c r="G25" s="2440"/>
      <c r="H25" s="2440"/>
      <c r="I25" s="2440"/>
      <c r="J25" s="2440"/>
      <c r="K25" s="2440"/>
      <c r="L25" s="2440"/>
      <c r="M25" s="2440"/>
      <c r="N25" s="2440"/>
      <c r="O25" s="2440"/>
      <c r="P25" s="2440"/>
      <c r="Q25" s="2440"/>
      <c r="R25" s="765"/>
      <c r="S25" s="765"/>
    </row>
    <row r="26" spans="1:19" ht="15.75" hidden="1" customHeight="1">
      <c r="A26" s="2443"/>
      <c r="B26" s="19"/>
      <c r="C26" s="1470" t="s">
        <v>1224</v>
      </c>
      <c r="D26" s="1786" t="s">
        <v>2012</v>
      </c>
      <c r="E26" s="1786"/>
      <c r="F26" s="1786"/>
      <c r="G26" s="1786"/>
      <c r="H26" s="1786"/>
      <c r="I26" s="1786"/>
      <c r="J26" s="1786"/>
      <c r="K26" s="1786"/>
      <c r="L26" s="1786"/>
      <c r="M26" s="1786"/>
      <c r="N26" s="1786"/>
      <c r="O26" s="1786"/>
      <c r="P26" s="1786"/>
      <c r="Q26" s="1786"/>
      <c r="R26" s="1786"/>
      <c r="S26" s="1786"/>
    </row>
    <row r="27" spans="1:19" ht="15.75" hidden="1" customHeight="1">
      <c r="A27" s="2443"/>
      <c r="B27" s="19"/>
      <c r="C27" s="1470" t="s">
        <v>1225</v>
      </c>
      <c r="D27" s="1786" t="s">
        <v>2013</v>
      </c>
      <c r="E27" s="1786"/>
      <c r="F27" s="1786"/>
      <c r="G27" s="1786"/>
      <c r="H27" s="1786"/>
      <c r="I27" s="1786"/>
      <c r="J27" s="1786"/>
      <c r="K27" s="1786"/>
      <c r="L27" s="1786"/>
      <c r="M27" s="1786"/>
      <c r="N27" s="1786"/>
      <c r="O27" s="1786"/>
      <c r="P27" s="1786"/>
      <c r="Q27" s="1786"/>
      <c r="R27" s="1786"/>
      <c r="S27" s="1786"/>
    </row>
    <row r="28" spans="1:19" ht="15.75" hidden="1" customHeight="1">
      <c r="A28" s="2443"/>
      <c r="B28" s="19"/>
      <c r="C28" s="523" t="s">
        <v>824</v>
      </c>
      <c r="D28" s="2436" t="s">
        <v>1650</v>
      </c>
      <c r="E28" s="2436"/>
      <c r="F28" s="2436"/>
      <c r="G28" s="2436"/>
      <c r="H28" s="2436"/>
      <c r="I28" s="2436"/>
      <c r="J28" s="2436"/>
      <c r="K28" s="2436"/>
      <c r="L28" s="2436"/>
      <c r="M28" s="2436"/>
      <c r="N28" s="2436"/>
      <c r="O28" s="2436"/>
      <c r="P28" s="2436"/>
      <c r="Q28" s="2436"/>
      <c r="R28" s="2436"/>
      <c r="S28" s="2436"/>
    </row>
    <row r="29" spans="1:19" ht="15.75" hidden="1" customHeight="1">
      <c r="A29" s="2443"/>
      <c r="B29" s="19"/>
      <c r="C29" s="1470" t="s">
        <v>825</v>
      </c>
      <c r="D29" s="1786" t="s">
        <v>2014</v>
      </c>
      <c r="E29" s="1786"/>
      <c r="F29" s="1786"/>
      <c r="G29" s="1786"/>
      <c r="H29" s="1786"/>
      <c r="I29" s="1786"/>
      <c r="J29" s="1786"/>
      <c r="K29" s="1786"/>
      <c r="L29" s="1786"/>
      <c r="M29" s="1786"/>
      <c r="N29" s="1786"/>
      <c r="O29" s="1786"/>
      <c r="P29" s="1786"/>
      <c r="Q29" s="1786"/>
      <c r="R29" s="1786"/>
      <c r="S29" s="1786"/>
    </row>
    <row r="30" spans="1:19" ht="5.25" hidden="1" customHeight="1">
      <c r="A30" s="2443"/>
      <c r="B30" s="19"/>
      <c r="C30" s="19"/>
      <c r="D30" s="19"/>
      <c r="E30" s="19"/>
      <c r="F30" s="19"/>
      <c r="G30" s="19"/>
      <c r="H30" s="19"/>
      <c r="I30" s="19"/>
      <c r="J30" s="19"/>
      <c r="K30" s="19"/>
      <c r="L30" s="19"/>
      <c r="M30" s="19"/>
      <c r="N30" s="19"/>
      <c r="O30" s="19"/>
      <c r="P30" s="19"/>
      <c r="Q30" s="19"/>
      <c r="R30" s="19"/>
      <c r="S30" s="19"/>
    </row>
    <row r="31" spans="1:19" ht="5.25" hidden="1" customHeight="1">
      <c r="B31" s="19"/>
      <c r="C31" s="19"/>
      <c r="D31" s="19"/>
      <c r="E31" s="19"/>
      <c r="F31" s="19"/>
      <c r="G31" s="19"/>
      <c r="H31" s="19"/>
      <c r="I31" s="19"/>
      <c r="J31" s="19"/>
      <c r="K31" s="19"/>
      <c r="L31" s="19"/>
      <c r="M31" s="19"/>
      <c r="N31" s="19"/>
      <c r="O31" s="19"/>
      <c r="P31" s="19"/>
      <c r="Q31" s="19"/>
      <c r="R31" s="19"/>
      <c r="S31" s="19"/>
    </row>
    <row r="32" spans="1:19" ht="33.75" hidden="1" customHeight="1">
      <c r="A32" s="2439" t="str">
        <f>IF(Z12=1,"Wariant realizowany","")</f>
        <v>Wariant realizowany</v>
      </c>
      <c r="B32" s="2402" t="s">
        <v>1921</v>
      </c>
      <c r="C32" s="2402"/>
      <c r="D32" s="2402"/>
      <c r="E32" s="2402"/>
      <c r="F32" s="2402"/>
      <c r="G32" s="2402"/>
      <c r="H32" s="2402"/>
      <c r="I32" s="2402"/>
      <c r="J32" s="2402"/>
      <c r="K32" s="2402"/>
      <c r="L32" s="2402"/>
      <c r="M32" s="2402"/>
      <c r="N32" s="2402"/>
      <c r="O32" s="2402"/>
      <c r="P32" s="2402"/>
      <c r="Q32" s="2402"/>
      <c r="R32" s="2402"/>
      <c r="S32" s="2402"/>
    </row>
    <row r="33" spans="1:19" ht="3.75" hidden="1" customHeight="1">
      <c r="A33" s="2439"/>
      <c r="B33" s="19"/>
      <c r="C33" s="19"/>
      <c r="D33" s="19"/>
      <c r="E33" s="19"/>
      <c r="F33" s="19"/>
      <c r="G33" s="19"/>
      <c r="H33" s="19"/>
      <c r="I33" s="19"/>
      <c r="J33" s="19"/>
      <c r="K33" s="19"/>
      <c r="L33" s="19"/>
      <c r="M33" s="19"/>
      <c r="N33" s="19"/>
      <c r="O33" s="19"/>
      <c r="P33" s="19"/>
      <c r="Q33" s="19"/>
      <c r="R33" s="19"/>
      <c r="S33" s="19"/>
    </row>
    <row r="34" spans="1:19" ht="16.5" hidden="1" customHeight="1">
      <c r="A34" s="2439"/>
      <c r="B34" s="19"/>
      <c r="C34" s="1472" t="s">
        <v>1844</v>
      </c>
      <c r="D34" s="20" t="s">
        <v>2731</v>
      </c>
      <c r="E34" s="20"/>
      <c r="F34" s="20"/>
      <c r="G34" s="20"/>
      <c r="H34" s="20"/>
      <c r="I34" s="777"/>
      <c r="J34" s="777"/>
      <c r="K34" s="777"/>
      <c r="L34" s="777"/>
      <c r="M34" s="777"/>
      <c r="N34" s="777"/>
      <c r="O34" s="777"/>
      <c r="P34" s="777"/>
      <c r="Q34" s="777"/>
      <c r="R34" s="777"/>
      <c r="S34" s="777"/>
    </row>
    <row r="35" spans="1:19" ht="16.5" hidden="1" customHeight="1">
      <c r="A35" s="2439"/>
      <c r="B35" s="19"/>
      <c r="C35" s="781"/>
      <c r="D35" s="777" t="s">
        <v>2732</v>
      </c>
      <c r="E35" s="777"/>
      <c r="F35" s="777"/>
      <c r="G35" s="777"/>
      <c r="H35" s="777"/>
      <c r="I35" s="777"/>
      <c r="J35" s="777"/>
      <c r="K35" s="777"/>
      <c r="L35" s="777"/>
      <c r="M35" s="777"/>
      <c r="N35" s="777"/>
      <c r="O35" s="777"/>
      <c r="P35" s="777"/>
      <c r="Q35" s="777"/>
      <c r="R35" s="777"/>
      <c r="S35" s="777"/>
    </row>
    <row r="36" spans="1:19" ht="51.75" hidden="1" customHeight="1">
      <c r="A36" s="2439"/>
      <c r="B36" s="19"/>
      <c r="C36" s="1472" t="s">
        <v>1224</v>
      </c>
      <c r="D36" s="2440" t="s">
        <v>2733</v>
      </c>
      <c r="E36" s="2440"/>
      <c r="F36" s="2440"/>
      <c r="G36" s="2440"/>
      <c r="H36" s="2440"/>
      <c r="I36" s="2440"/>
      <c r="J36" s="2440"/>
      <c r="K36" s="2440"/>
      <c r="L36" s="2440"/>
      <c r="M36" s="2440"/>
      <c r="N36" s="2440"/>
      <c r="O36" s="2440"/>
      <c r="P36" s="2440"/>
      <c r="Q36" s="2440"/>
      <c r="R36" s="2440"/>
      <c r="S36" s="777"/>
    </row>
    <row r="37" spans="1:19" ht="18.75" hidden="1" customHeight="1">
      <c r="A37" s="2439"/>
      <c r="B37" s="19"/>
      <c r="C37" s="1472" t="s">
        <v>1225</v>
      </c>
      <c r="D37" s="2440" t="s">
        <v>2734</v>
      </c>
      <c r="E37" s="2440"/>
      <c r="F37" s="2440"/>
      <c r="G37" s="2440"/>
      <c r="H37" s="2440"/>
      <c r="I37" s="2440"/>
      <c r="J37" s="2440"/>
      <c r="K37" s="2440"/>
      <c r="L37" s="2440"/>
      <c r="M37" s="2440"/>
      <c r="N37" s="2440"/>
      <c r="O37" s="2440"/>
      <c r="P37" s="2440"/>
      <c r="Q37" s="2440"/>
      <c r="R37" s="2440"/>
      <c r="S37" s="777"/>
    </row>
    <row r="38" spans="1:19" ht="18.75" hidden="1" customHeight="1">
      <c r="A38" s="2439"/>
      <c r="B38" s="19"/>
      <c r="C38" s="1472" t="s">
        <v>2735</v>
      </c>
      <c r="D38" s="2441" t="s">
        <v>2736</v>
      </c>
      <c r="E38" s="2441"/>
      <c r="F38" s="2441"/>
      <c r="G38" s="2441"/>
      <c r="H38" s="2441"/>
      <c r="I38" s="2441"/>
      <c r="J38" s="2441"/>
      <c r="K38" s="2441"/>
      <c r="L38" s="2441"/>
      <c r="M38" s="2441"/>
      <c r="N38" s="2441"/>
      <c r="O38" s="2441"/>
      <c r="P38" s="2441"/>
      <c r="Q38" s="2441"/>
      <c r="R38" s="2441"/>
      <c r="S38" s="777"/>
    </row>
    <row r="39" spans="1:19" ht="16.5" hidden="1" customHeight="1">
      <c r="A39" s="2439"/>
      <c r="B39" s="19"/>
      <c r="C39" s="1472" t="s">
        <v>2737</v>
      </c>
      <c r="D39" s="2405" t="s">
        <v>2738</v>
      </c>
      <c r="E39" s="2405"/>
      <c r="F39" s="2405"/>
      <c r="G39" s="2405"/>
      <c r="H39" s="2405"/>
      <c r="I39" s="2405"/>
      <c r="J39" s="2405"/>
      <c r="K39" s="2405"/>
      <c r="L39" s="1786"/>
      <c r="M39" s="1786"/>
      <c r="N39" s="1786"/>
      <c r="O39" s="1786"/>
      <c r="P39" s="1786"/>
      <c r="Q39" s="1786"/>
      <c r="R39" s="1786"/>
      <c r="S39" s="1786"/>
    </row>
    <row r="40" spans="1:19" ht="16.5" hidden="1" customHeight="1">
      <c r="A40" s="2439"/>
      <c r="B40" s="19"/>
      <c r="C40" s="1472" t="s">
        <v>2739</v>
      </c>
      <c r="D40" s="2440" t="s">
        <v>2740</v>
      </c>
      <c r="E40" s="2440"/>
      <c r="F40" s="2440"/>
      <c r="G40" s="2440"/>
      <c r="H40" s="2440"/>
      <c r="I40" s="2440"/>
      <c r="J40" s="2440"/>
      <c r="K40" s="2440"/>
      <c r="L40" s="2440"/>
      <c r="M40" s="2440"/>
      <c r="N40" s="2440"/>
      <c r="O40" s="2440"/>
      <c r="P40" s="2440"/>
      <c r="Q40" s="2440"/>
      <c r="R40" s="2440"/>
      <c r="S40" s="765"/>
    </row>
    <row r="41" spans="1:19" ht="16.5" hidden="1" customHeight="1">
      <c r="A41" s="2439"/>
      <c r="B41" s="19"/>
      <c r="C41" s="802" t="s">
        <v>824</v>
      </c>
      <c r="D41" s="779" t="s">
        <v>1649</v>
      </c>
      <c r="E41" s="523"/>
      <c r="F41" s="523"/>
      <c r="G41" s="523"/>
      <c r="H41" s="523"/>
      <c r="I41" s="523"/>
      <c r="J41" s="523"/>
      <c r="K41" s="523"/>
      <c r="L41" s="523"/>
      <c r="M41" s="523"/>
      <c r="N41" s="523"/>
      <c r="O41" s="523"/>
      <c r="P41" s="523"/>
      <c r="Q41" s="523"/>
      <c r="R41" s="523"/>
      <c r="S41" s="523"/>
    </row>
    <row r="42" spans="1:19" ht="16.5" hidden="1" customHeight="1">
      <c r="A42" s="2439"/>
      <c r="B42" s="19"/>
      <c r="C42" s="781" t="s">
        <v>825</v>
      </c>
      <c r="D42" s="2405" t="s">
        <v>2214</v>
      </c>
      <c r="E42" s="2405"/>
      <c r="F42" s="2405"/>
      <c r="G42" s="2405"/>
      <c r="H42" s="2405"/>
      <c r="I42" s="2405"/>
      <c r="J42" s="2405"/>
      <c r="K42" s="2405"/>
      <c r="L42" s="1786"/>
      <c r="M42" s="1786"/>
      <c r="N42" s="1786"/>
      <c r="O42" s="1786"/>
      <c r="P42" s="1786"/>
      <c r="Q42" s="1786"/>
      <c r="R42" s="1786"/>
      <c r="S42" s="1786"/>
    </row>
    <row r="43" spans="1:19" ht="16.5" hidden="1" customHeight="1">
      <c r="A43" s="2439"/>
      <c r="B43" s="19"/>
      <c r="C43" s="781" t="s">
        <v>2173</v>
      </c>
      <c r="D43" s="2405" t="s">
        <v>2013</v>
      </c>
      <c r="E43" s="2405"/>
      <c r="F43" s="2405"/>
      <c r="G43" s="2405"/>
      <c r="H43" s="2405"/>
      <c r="I43" s="2405"/>
      <c r="J43" s="2405"/>
      <c r="K43" s="2405"/>
      <c r="L43" s="1786"/>
      <c r="M43" s="1786"/>
      <c r="N43" s="1786"/>
      <c r="O43" s="1786"/>
      <c r="P43" s="1786"/>
      <c r="Q43" s="1786"/>
      <c r="R43" s="1786"/>
      <c r="S43" s="1786"/>
    </row>
    <row r="44" spans="1:19" ht="16.5" hidden="1" customHeight="1">
      <c r="A44" s="2439"/>
      <c r="B44" s="19"/>
      <c r="C44" s="1472" t="s">
        <v>831</v>
      </c>
      <c r="D44" s="520" t="s">
        <v>2741</v>
      </c>
      <c r="E44" s="520"/>
      <c r="F44" s="520"/>
      <c r="G44" s="520"/>
      <c r="H44" s="520"/>
      <c r="I44" s="520"/>
      <c r="J44" s="520"/>
      <c r="K44" s="520"/>
      <c r="L44" s="20"/>
      <c r="M44" s="20"/>
      <c r="N44" s="20"/>
      <c r="O44" s="20"/>
      <c r="P44" s="20"/>
      <c r="Q44" s="20"/>
      <c r="R44" s="20"/>
      <c r="S44" s="20"/>
    </row>
    <row r="45" spans="1:19" ht="16.5" hidden="1" customHeight="1">
      <c r="A45" s="2439"/>
      <c r="B45" s="19"/>
      <c r="C45" s="781"/>
      <c r="D45" s="520" t="s">
        <v>2742</v>
      </c>
      <c r="E45" s="520"/>
      <c r="F45" s="520"/>
      <c r="G45" s="520"/>
      <c r="H45" s="520"/>
      <c r="I45" s="520"/>
      <c r="J45" s="520"/>
      <c r="K45" s="520"/>
      <c r="L45" s="20"/>
      <c r="M45" s="20"/>
      <c r="N45" s="20"/>
      <c r="O45" s="20"/>
      <c r="P45" s="20"/>
      <c r="Q45" s="20"/>
      <c r="R45" s="20"/>
      <c r="S45" s="20"/>
    </row>
    <row r="46" spans="1:19" ht="30" hidden="1" customHeight="1">
      <c r="A46" s="2439"/>
      <c r="B46" s="19"/>
      <c r="C46" s="781" t="s">
        <v>2191</v>
      </c>
      <c r="D46" s="2405" t="s">
        <v>2192</v>
      </c>
      <c r="E46" s="2405"/>
      <c r="F46" s="2405"/>
      <c r="G46" s="2405"/>
      <c r="H46" s="2405"/>
      <c r="I46" s="2405"/>
      <c r="J46" s="2405"/>
      <c r="K46" s="2405"/>
      <c r="L46" s="1786"/>
      <c r="M46" s="1786"/>
      <c r="N46" s="1786"/>
      <c r="O46" s="1786"/>
      <c r="P46" s="1786"/>
      <c r="Q46" s="1786"/>
      <c r="R46" s="1786"/>
      <c r="S46" s="1786"/>
    </row>
    <row r="47" spans="1:19" ht="4.5" customHeight="1">
      <c r="B47" s="19"/>
      <c r="C47" s="19"/>
      <c r="D47" s="19"/>
      <c r="E47" s="19"/>
      <c r="F47" s="19"/>
      <c r="G47" s="19"/>
      <c r="H47" s="19"/>
      <c r="I47" s="19"/>
      <c r="J47" s="19"/>
      <c r="K47" s="19"/>
      <c r="L47" s="19"/>
      <c r="M47" s="19"/>
      <c r="N47" s="19"/>
      <c r="O47" s="19"/>
      <c r="P47" s="19"/>
      <c r="Q47" s="19"/>
      <c r="R47" s="19"/>
      <c r="S47" s="19"/>
    </row>
    <row r="48" spans="1:19" ht="37.5" customHeight="1">
      <c r="A48" s="2438" t="str">
        <f>IF(Z14=1,"Wariant realizowany","")</f>
        <v/>
      </c>
      <c r="B48" s="1469"/>
      <c r="C48" s="2402" t="s">
        <v>2749</v>
      </c>
      <c r="D48" s="2402"/>
      <c r="E48" s="2402"/>
      <c r="F48" s="2402"/>
      <c r="G48" s="2402"/>
      <c r="H48" s="2402"/>
      <c r="I48" s="2402"/>
      <c r="J48" s="2402"/>
      <c r="K48" s="2402"/>
      <c r="L48" s="2402"/>
      <c r="M48" s="2402"/>
      <c r="N48" s="2402"/>
      <c r="O48" s="2402"/>
      <c r="P48" s="2402"/>
      <c r="Q48" s="2402"/>
      <c r="R48" s="2402"/>
      <c r="S48" s="1469"/>
    </row>
    <row r="49" spans="1:19" ht="3.75" customHeight="1">
      <c r="A49" s="2438"/>
      <c r="B49" s="777"/>
      <c r="C49" s="777"/>
      <c r="D49" s="777"/>
      <c r="E49" s="777"/>
      <c r="F49" s="777"/>
      <c r="G49" s="777"/>
      <c r="H49" s="777"/>
      <c r="I49" s="777"/>
      <c r="J49" s="19"/>
      <c r="K49" s="19"/>
      <c r="L49" s="19"/>
      <c r="M49" s="19"/>
      <c r="N49" s="19"/>
      <c r="O49" s="19"/>
      <c r="P49" s="19"/>
      <c r="Q49" s="19"/>
      <c r="R49" s="19"/>
      <c r="S49" s="19"/>
    </row>
    <row r="50" spans="1:19" ht="34.5" customHeight="1">
      <c r="A50" s="2438"/>
      <c r="B50" s="1471"/>
      <c r="C50" s="20"/>
      <c r="D50" s="777" t="s">
        <v>1844</v>
      </c>
      <c r="E50" s="1912" t="s">
        <v>2011</v>
      </c>
      <c r="F50" s="1912"/>
      <c r="G50" s="1912"/>
      <c r="H50" s="1912"/>
      <c r="I50" s="1912"/>
      <c r="J50" s="1912"/>
      <c r="K50" s="1912"/>
      <c r="L50" s="1912"/>
      <c r="M50" s="1912"/>
      <c r="N50" s="1912"/>
      <c r="O50" s="1912"/>
      <c r="P50" s="1912"/>
      <c r="Q50" s="1912"/>
      <c r="R50" s="1912"/>
      <c r="S50" s="777"/>
    </row>
    <row r="51" spans="1:19" ht="15" customHeight="1">
      <c r="A51" s="2438"/>
      <c r="B51" s="1470"/>
      <c r="C51" s="20"/>
      <c r="D51" s="777" t="s">
        <v>2729</v>
      </c>
      <c r="E51" s="777" t="s">
        <v>2730</v>
      </c>
      <c r="F51" s="777"/>
      <c r="G51" s="777"/>
      <c r="H51" s="777"/>
      <c r="I51" s="777"/>
      <c r="J51" s="777"/>
      <c r="K51" s="777"/>
      <c r="L51" s="777"/>
      <c r="M51" s="777"/>
      <c r="N51" s="777"/>
      <c r="O51" s="777"/>
      <c r="P51" s="777"/>
      <c r="Q51" s="777"/>
      <c r="R51" s="777"/>
      <c r="S51" s="777"/>
    </row>
    <row r="52" spans="1:19" s="1497" customFormat="1" ht="16.5" customHeight="1">
      <c r="A52" s="2438"/>
      <c r="B52" s="1470"/>
      <c r="C52" s="765"/>
      <c r="D52" s="765" t="s">
        <v>1224</v>
      </c>
      <c r="E52" s="1786" t="s">
        <v>2012</v>
      </c>
      <c r="F52" s="1786"/>
      <c r="G52" s="1786"/>
      <c r="H52" s="1786"/>
      <c r="I52" s="1786"/>
      <c r="J52" s="1786"/>
      <c r="K52" s="1786"/>
      <c r="L52" s="1786"/>
      <c r="M52" s="1786"/>
      <c r="N52" s="1786"/>
      <c r="O52" s="1786"/>
      <c r="P52" s="1786"/>
      <c r="Q52" s="1786"/>
      <c r="R52" s="765"/>
      <c r="S52" s="777"/>
    </row>
    <row r="53" spans="1:19" s="1497" customFormat="1" ht="18.75" customHeight="1">
      <c r="A53" s="2438"/>
      <c r="B53" s="745"/>
      <c r="C53" s="765"/>
      <c r="D53" s="765" t="s">
        <v>1225</v>
      </c>
      <c r="E53" s="1786" t="s">
        <v>2013</v>
      </c>
      <c r="F53" s="1786"/>
      <c r="G53" s="1786"/>
      <c r="H53" s="1786"/>
      <c r="I53" s="1786"/>
      <c r="J53" s="1786"/>
      <c r="K53" s="1786"/>
      <c r="L53" s="1786"/>
      <c r="M53" s="1786"/>
      <c r="N53" s="1786"/>
      <c r="O53" s="1786"/>
      <c r="P53" s="1786"/>
      <c r="Q53" s="765"/>
      <c r="R53" s="777"/>
      <c r="S53" s="777"/>
    </row>
    <row r="54" spans="1:19" s="1497" customFormat="1" ht="33" customHeight="1">
      <c r="A54" s="2438"/>
      <c r="B54" s="745"/>
      <c r="C54" s="803"/>
      <c r="D54" s="803" t="s">
        <v>824</v>
      </c>
      <c r="E54" s="2436" t="s">
        <v>1650</v>
      </c>
      <c r="F54" s="2436"/>
      <c r="G54" s="2436"/>
      <c r="H54" s="2436"/>
      <c r="I54" s="2436"/>
      <c r="J54" s="2436"/>
      <c r="K54" s="2436"/>
      <c r="L54" s="2436"/>
      <c r="M54" s="2436"/>
      <c r="N54" s="2436"/>
      <c r="O54" s="2436"/>
      <c r="P54" s="2436"/>
      <c r="Q54" s="803"/>
      <c r="R54" s="777"/>
      <c r="S54" s="777"/>
    </row>
    <row r="55" spans="1:19" ht="18.75" customHeight="1">
      <c r="A55" s="2438"/>
      <c r="B55" s="1473"/>
      <c r="C55" s="765"/>
      <c r="D55" s="786" t="s">
        <v>825</v>
      </c>
      <c r="E55" s="2328" t="s">
        <v>2014</v>
      </c>
      <c r="F55" s="2328"/>
      <c r="G55" s="2328"/>
      <c r="H55" s="2328"/>
      <c r="I55" s="2328"/>
      <c r="J55" s="2328"/>
      <c r="K55" s="2328"/>
      <c r="L55" s="2328"/>
      <c r="M55" s="2328"/>
      <c r="N55" s="2328"/>
      <c r="O55" s="2328"/>
      <c r="P55" s="2328"/>
      <c r="Q55" s="765"/>
      <c r="R55" s="765"/>
      <c r="S55" s="777"/>
    </row>
    <row r="56" spans="1:19" ht="33" customHeight="1">
      <c r="A56" s="2438"/>
      <c r="B56" s="523"/>
      <c r="C56" s="2402" t="s">
        <v>2752</v>
      </c>
      <c r="D56" s="2402"/>
      <c r="E56" s="2402"/>
      <c r="F56" s="2402"/>
      <c r="G56" s="2402"/>
      <c r="H56" s="2402"/>
      <c r="I56" s="2402"/>
      <c r="J56" s="2402"/>
      <c r="K56" s="2402"/>
      <c r="L56" s="2402"/>
      <c r="M56" s="2402"/>
      <c r="N56" s="2402"/>
      <c r="O56" s="2402"/>
      <c r="P56" s="2402"/>
      <c r="Q56" s="2402"/>
      <c r="R56" s="2402"/>
      <c r="S56" s="777"/>
    </row>
    <row r="57" spans="1:19" ht="15" customHeight="1">
      <c r="A57" s="2438"/>
      <c r="B57" s="523"/>
      <c r="C57" s="777"/>
      <c r="D57" s="777"/>
      <c r="E57" s="777"/>
      <c r="F57" s="777"/>
      <c r="G57" s="777"/>
      <c r="H57" s="777"/>
      <c r="I57" s="777"/>
      <c r="J57" s="777"/>
      <c r="K57" s="777"/>
      <c r="L57" s="777"/>
      <c r="M57" s="777"/>
      <c r="N57" s="777"/>
      <c r="O57" s="777"/>
      <c r="P57" s="777"/>
      <c r="Q57" s="777"/>
      <c r="R57" s="777"/>
      <c r="S57" s="777"/>
    </row>
    <row r="58" spans="1:19" ht="29.25" customHeight="1">
      <c r="A58" s="2438"/>
      <c r="B58" s="523"/>
      <c r="C58" s="777"/>
      <c r="D58" s="777" t="s">
        <v>1844</v>
      </c>
      <c r="E58" s="2437" t="s">
        <v>2743</v>
      </c>
      <c r="F58" s="2437"/>
      <c r="G58" s="2437"/>
      <c r="H58" s="2437"/>
      <c r="I58" s="2437"/>
      <c r="J58" s="2437"/>
      <c r="K58" s="2437"/>
      <c r="L58" s="2437"/>
      <c r="M58" s="2437"/>
      <c r="N58" s="2437"/>
      <c r="O58" s="2437"/>
      <c r="P58" s="2437"/>
      <c r="Q58" s="2437"/>
      <c r="R58" s="2437"/>
      <c r="S58" s="777"/>
    </row>
    <row r="59" spans="1:19" ht="15" customHeight="1">
      <c r="A59" s="2438"/>
      <c r="B59" s="1473"/>
      <c r="C59" s="520"/>
      <c r="D59" s="520"/>
      <c r="E59" s="520" t="s">
        <v>2744</v>
      </c>
      <c r="F59" s="520"/>
      <c r="G59" s="520"/>
      <c r="H59" s="520"/>
      <c r="I59" s="520"/>
      <c r="J59" s="520"/>
      <c r="K59" s="20"/>
      <c r="L59" s="20"/>
      <c r="M59" s="20"/>
      <c r="N59" s="20"/>
      <c r="O59" s="20"/>
      <c r="P59" s="20"/>
      <c r="Q59" s="20"/>
      <c r="R59" s="777"/>
      <c r="S59" s="777"/>
    </row>
    <row r="60" spans="1:19" ht="40.5" customHeight="1">
      <c r="A60" s="2438"/>
      <c r="B60" s="1470"/>
      <c r="C60" s="20"/>
      <c r="D60" s="777" t="s">
        <v>1224</v>
      </c>
      <c r="E60" s="1912" t="s">
        <v>2750</v>
      </c>
      <c r="F60" s="1912"/>
      <c r="G60" s="1912"/>
      <c r="H60" s="1912"/>
      <c r="I60" s="1912"/>
      <c r="J60" s="1912"/>
      <c r="K60" s="1912"/>
      <c r="L60" s="1912"/>
      <c r="M60" s="1912"/>
      <c r="N60" s="1912"/>
      <c r="O60" s="1912"/>
      <c r="P60" s="1912"/>
      <c r="Q60" s="1912"/>
      <c r="R60" s="1912"/>
      <c r="S60" s="777"/>
    </row>
    <row r="61" spans="1:19" ht="15" customHeight="1">
      <c r="A61" s="2438"/>
      <c r="B61" s="523"/>
      <c r="C61" s="777"/>
      <c r="D61" s="777" t="s">
        <v>1225</v>
      </c>
      <c r="E61" s="777" t="s">
        <v>2734</v>
      </c>
      <c r="F61" s="777"/>
      <c r="G61" s="777"/>
      <c r="H61" s="777"/>
      <c r="I61" s="777"/>
      <c r="J61" s="777"/>
      <c r="K61" s="777"/>
      <c r="L61" s="777"/>
      <c r="M61" s="777"/>
      <c r="N61" s="777"/>
      <c r="O61" s="777"/>
      <c r="P61" s="777"/>
      <c r="Q61" s="777"/>
      <c r="R61" s="777"/>
      <c r="S61" s="777"/>
    </row>
    <row r="62" spans="1:19" ht="15" customHeight="1">
      <c r="A62" s="2438"/>
      <c r="B62" s="523"/>
      <c r="C62" s="777"/>
      <c r="D62" s="777" t="s">
        <v>2735</v>
      </c>
      <c r="E62" s="777" t="s">
        <v>2736</v>
      </c>
      <c r="F62" s="777"/>
      <c r="G62" s="777"/>
      <c r="H62" s="777"/>
      <c r="I62" s="777"/>
      <c r="J62" s="777"/>
      <c r="K62" s="777"/>
      <c r="L62" s="777"/>
      <c r="M62" s="777"/>
      <c r="N62" s="777"/>
      <c r="O62" s="777"/>
      <c r="P62" s="777"/>
      <c r="Q62" s="777"/>
      <c r="R62" s="777"/>
      <c r="S62" s="777"/>
    </row>
    <row r="63" spans="1:19" ht="14.25">
      <c r="D63" s="28" t="s">
        <v>2737</v>
      </c>
      <c r="E63" s="19" t="s">
        <v>2745</v>
      </c>
      <c r="F63" s="19"/>
      <c r="G63" s="19"/>
      <c r="H63" s="19"/>
      <c r="I63" s="19"/>
      <c r="J63" s="19"/>
      <c r="K63" s="19"/>
      <c r="L63" s="19"/>
      <c r="M63" s="19"/>
      <c r="N63" s="19"/>
      <c r="O63" s="19"/>
      <c r="P63" s="19"/>
      <c r="Q63" s="19"/>
      <c r="R63" s="19"/>
    </row>
    <row r="64" spans="1:19" ht="14.25">
      <c r="D64" s="28" t="s">
        <v>2739</v>
      </c>
      <c r="E64" s="19" t="s">
        <v>2740</v>
      </c>
      <c r="F64" s="19"/>
      <c r="G64" s="19"/>
      <c r="H64" s="19"/>
      <c r="I64" s="19"/>
      <c r="J64" s="19"/>
      <c r="K64" s="19"/>
      <c r="L64" s="19"/>
      <c r="M64" s="19"/>
      <c r="N64" s="19"/>
      <c r="O64" s="19"/>
      <c r="P64" s="19"/>
      <c r="Q64" s="19"/>
      <c r="R64" s="19"/>
    </row>
    <row r="65" spans="3:18" ht="14.25">
      <c r="D65" s="28" t="s">
        <v>824</v>
      </c>
      <c r="E65" s="19" t="s">
        <v>1649</v>
      </c>
      <c r="F65" s="19"/>
      <c r="G65" s="19"/>
      <c r="H65" s="19"/>
      <c r="I65" s="19"/>
      <c r="J65" s="19"/>
      <c r="K65" s="19"/>
      <c r="L65" s="19"/>
      <c r="M65" s="19"/>
      <c r="N65" s="19"/>
      <c r="O65" s="19"/>
      <c r="P65" s="19"/>
      <c r="Q65" s="19"/>
      <c r="R65" s="19"/>
    </row>
    <row r="66" spans="3:18" ht="14.25">
      <c r="D66" s="28" t="s">
        <v>825</v>
      </c>
      <c r="E66" s="19" t="s">
        <v>2214</v>
      </c>
      <c r="F66" s="19"/>
      <c r="G66" s="19"/>
      <c r="H66" s="19"/>
      <c r="I66" s="19"/>
      <c r="J66" s="19"/>
      <c r="K66" s="19"/>
      <c r="L66" s="19"/>
      <c r="M66" s="19"/>
      <c r="N66" s="19"/>
      <c r="O66" s="19"/>
      <c r="P66" s="19"/>
      <c r="Q66" s="19"/>
      <c r="R66" s="19"/>
    </row>
    <row r="67" spans="3:18" ht="14.25">
      <c r="D67" s="28" t="s">
        <v>2173</v>
      </c>
      <c r="E67" s="19" t="s">
        <v>2013</v>
      </c>
      <c r="F67" s="19"/>
      <c r="G67" s="19"/>
      <c r="H67" s="19"/>
      <c r="I67" s="19"/>
      <c r="J67" s="19"/>
      <c r="K67" s="19"/>
      <c r="L67" s="19"/>
      <c r="M67" s="19"/>
      <c r="N67" s="19"/>
      <c r="O67" s="19"/>
      <c r="P67" s="19"/>
      <c r="Q67" s="19"/>
      <c r="R67" s="19"/>
    </row>
    <row r="68" spans="3:18" ht="14.25">
      <c r="D68" s="28" t="s">
        <v>831</v>
      </c>
      <c r="E68" s="19" t="s">
        <v>2746</v>
      </c>
      <c r="F68" s="19"/>
      <c r="G68" s="19"/>
      <c r="H68" s="19"/>
      <c r="I68" s="19"/>
      <c r="J68" s="19"/>
      <c r="K68" s="19"/>
      <c r="L68" s="19"/>
      <c r="M68" s="19"/>
      <c r="N68" s="19"/>
      <c r="O68" s="19"/>
      <c r="P68" s="19"/>
      <c r="Q68" s="19"/>
      <c r="R68" s="19"/>
    </row>
    <row r="69" spans="3:18" ht="14.25">
      <c r="E69" s="19" t="s">
        <v>2742</v>
      </c>
      <c r="F69" s="19"/>
      <c r="G69" s="19"/>
      <c r="H69" s="19"/>
      <c r="I69" s="19"/>
      <c r="J69" s="19"/>
      <c r="K69" s="19"/>
      <c r="L69" s="19"/>
      <c r="M69" s="19"/>
      <c r="N69" s="19"/>
      <c r="O69" s="19"/>
      <c r="P69" s="19"/>
      <c r="Q69" s="19"/>
      <c r="R69" s="19"/>
    </row>
    <row r="70" spans="3:18" ht="29.25" customHeight="1">
      <c r="D70" s="28" t="s">
        <v>2191</v>
      </c>
      <c r="E70" s="2435" t="s">
        <v>2192</v>
      </c>
      <c r="F70" s="2435"/>
      <c r="G70" s="2435"/>
      <c r="H70" s="2435"/>
      <c r="I70" s="2435"/>
      <c r="J70" s="2435"/>
      <c r="K70" s="2435"/>
      <c r="L70" s="2435"/>
      <c r="M70" s="2435"/>
      <c r="N70" s="2435"/>
      <c r="O70" s="2435"/>
      <c r="P70" s="2435"/>
      <c r="Q70" s="2435"/>
      <c r="R70" s="2435"/>
    </row>
    <row r="72" spans="3:18" ht="29.25" customHeight="1">
      <c r="C72" s="1785" t="s">
        <v>2751</v>
      </c>
      <c r="D72" s="1785"/>
      <c r="E72" s="1785"/>
      <c r="F72" s="1785"/>
      <c r="G72" s="1785"/>
      <c r="H72" s="1785"/>
      <c r="I72" s="1785"/>
      <c r="J72" s="1785"/>
      <c r="K72" s="1785"/>
      <c r="L72" s="1785"/>
      <c r="M72" s="1785"/>
      <c r="N72" s="1785"/>
      <c r="O72" s="1785"/>
      <c r="P72" s="1785"/>
      <c r="Q72" s="1785"/>
      <c r="R72" s="1785"/>
    </row>
    <row r="74" spans="3:18" ht="14.25">
      <c r="C74" s="28" t="s">
        <v>1844</v>
      </c>
      <c r="D74" s="19" t="s">
        <v>2747</v>
      </c>
      <c r="E74" s="19"/>
      <c r="F74" s="19"/>
      <c r="G74" s="19"/>
      <c r="H74" s="19"/>
      <c r="I74" s="19"/>
      <c r="J74" s="19"/>
      <c r="K74" s="19"/>
      <c r="L74" s="19"/>
      <c r="M74" s="19"/>
      <c r="N74" s="19"/>
      <c r="O74" s="19"/>
      <c r="P74" s="19"/>
      <c r="Q74" s="19"/>
      <c r="R74" s="19"/>
    </row>
    <row r="75" spans="3:18" ht="14.25">
      <c r="D75" s="19" t="s">
        <v>2744</v>
      </c>
      <c r="E75" s="19"/>
      <c r="F75" s="19"/>
      <c r="G75" s="19"/>
      <c r="H75" s="19"/>
      <c r="I75" s="19"/>
      <c r="J75" s="19"/>
      <c r="K75" s="19"/>
      <c r="L75" s="19"/>
      <c r="M75" s="19"/>
      <c r="N75" s="19"/>
      <c r="O75" s="19"/>
      <c r="P75" s="19"/>
      <c r="Q75" s="19"/>
      <c r="R75" s="19"/>
    </row>
    <row r="76" spans="3:18" ht="44.25" customHeight="1">
      <c r="C76" s="28" t="s">
        <v>1224</v>
      </c>
      <c r="D76" s="2435" t="s">
        <v>2733</v>
      </c>
      <c r="E76" s="2435"/>
      <c r="F76" s="2435"/>
      <c r="G76" s="2435"/>
      <c r="H76" s="2435"/>
      <c r="I76" s="2435"/>
      <c r="J76" s="2435"/>
      <c r="K76" s="2435"/>
      <c r="L76" s="2435"/>
      <c r="M76" s="2435"/>
      <c r="N76" s="2435"/>
      <c r="O76" s="2435"/>
      <c r="P76" s="2435"/>
      <c r="Q76" s="2435"/>
      <c r="R76" s="2435"/>
    </row>
    <row r="77" spans="3:18" ht="14.25">
      <c r="C77" s="28" t="s">
        <v>1225</v>
      </c>
      <c r="D77" s="19" t="s">
        <v>2734</v>
      </c>
      <c r="E77" s="19"/>
      <c r="F77" s="19"/>
      <c r="G77" s="19"/>
      <c r="H77" s="19"/>
      <c r="I77" s="19"/>
      <c r="J77" s="19"/>
      <c r="K77" s="19"/>
      <c r="L77" s="19"/>
      <c r="M77" s="19"/>
      <c r="N77" s="19"/>
      <c r="O77" s="19"/>
      <c r="P77" s="19"/>
      <c r="Q77" s="19"/>
      <c r="R77" s="19"/>
    </row>
    <row r="78" spans="3:18" ht="14.25">
      <c r="C78" s="28" t="s">
        <v>2735</v>
      </c>
      <c r="D78" s="19" t="s">
        <v>2736</v>
      </c>
      <c r="E78" s="19"/>
      <c r="F78" s="19"/>
      <c r="G78" s="19"/>
      <c r="H78" s="19"/>
      <c r="I78" s="19"/>
      <c r="J78" s="19"/>
      <c r="K78" s="19"/>
      <c r="L78" s="19"/>
      <c r="M78" s="19"/>
      <c r="N78" s="19"/>
      <c r="O78" s="19"/>
      <c r="P78" s="19"/>
      <c r="Q78" s="19"/>
      <c r="R78" s="19"/>
    </row>
    <row r="79" spans="3:18" ht="14.25">
      <c r="C79" s="28" t="s">
        <v>2737</v>
      </c>
      <c r="D79" s="19" t="s">
        <v>2745</v>
      </c>
      <c r="E79" s="19"/>
      <c r="F79" s="19"/>
      <c r="G79" s="19"/>
      <c r="H79" s="19"/>
      <c r="I79" s="19"/>
      <c r="J79" s="19"/>
      <c r="K79" s="19"/>
      <c r="L79" s="19"/>
      <c r="M79" s="19"/>
      <c r="N79" s="19"/>
      <c r="O79" s="19"/>
      <c r="P79" s="19"/>
      <c r="Q79" s="19"/>
      <c r="R79" s="19"/>
    </row>
    <row r="80" spans="3:18" ht="14.25">
      <c r="C80" s="28" t="s">
        <v>2739</v>
      </c>
      <c r="D80" s="19" t="s">
        <v>2740</v>
      </c>
      <c r="E80" s="19"/>
      <c r="F80" s="19"/>
      <c r="G80" s="19"/>
      <c r="H80" s="19"/>
      <c r="I80" s="19"/>
      <c r="J80" s="19"/>
      <c r="K80" s="19"/>
      <c r="L80" s="19"/>
      <c r="M80" s="19"/>
      <c r="N80" s="19"/>
      <c r="O80" s="19"/>
      <c r="P80" s="19"/>
      <c r="Q80" s="19"/>
      <c r="R80" s="19"/>
    </row>
    <row r="81" spans="3:18" ht="14.25">
      <c r="C81" s="28" t="s">
        <v>824</v>
      </c>
      <c r="D81" s="19" t="s">
        <v>887</v>
      </c>
      <c r="E81" s="19"/>
      <c r="F81" s="19"/>
      <c r="G81" s="19"/>
      <c r="H81" s="19"/>
      <c r="I81" s="19"/>
      <c r="J81" s="19"/>
      <c r="K81" s="19"/>
      <c r="L81" s="19"/>
      <c r="M81" s="19"/>
      <c r="N81" s="19"/>
      <c r="O81" s="19"/>
      <c r="P81" s="19"/>
      <c r="Q81" s="19"/>
      <c r="R81" s="19"/>
    </row>
    <row r="82" spans="3:18" ht="14.25">
      <c r="D82" s="19" t="s">
        <v>888</v>
      </c>
      <c r="E82" s="19"/>
      <c r="F82" s="19"/>
      <c r="G82" s="19"/>
      <c r="H82" s="19"/>
      <c r="I82" s="19"/>
      <c r="J82" s="19"/>
      <c r="K82" s="19"/>
      <c r="L82" s="19"/>
      <c r="M82" s="19"/>
      <c r="N82" s="19"/>
      <c r="O82" s="19"/>
      <c r="P82" s="19"/>
      <c r="Q82" s="19"/>
      <c r="R82" s="19"/>
    </row>
    <row r="83" spans="3:18" ht="14.25">
      <c r="C83" s="28" t="s">
        <v>825</v>
      </c>
      <c r="D83" s="19" t="s">
        <v>889</v>
      </c>
      <c r="E83" s="19"/>
      <c r="F83" s="19"/>
      <c r="G83" s="19"/>
      <c r="H83" s="19"/>
      <c r="I83" s="19"/>
      <c r="J83" s="19"/>
      <c r="K83" s="19"/>
      <c r="L83" s="19"/>
      <c r="M83" s="19"/>
      <c r="N83" s="19"/>
      <c r="O83" s="19"/>
      <c r="P83" s="19"/>
      <c r="Q83" s="19"/>
      <c r="R83" s="19"/>
    </row>
    <row r="84" spans="3:18" ht="14.25">
      <c r="C84" s="28" t="s">
        <v>2173</v>
      </c>
      <c r="D84" s="19" t="s">
        <v>2013</v>
      </c>
      <c r="E84" s="19"/>
      <c r="F84" s="19"/>
      <c r="G84" s="19"/>
      <c r="H84" s="19"/>
      <c r="I84" s="19"/>
      <c r="J84" s="19"/>
      <c r="K84" s="19"/>
      <c r="L84" s="19"/>
      <c r="M84" s="19"/>
      <c r="N84" s="19"/>
      <c r="O84" s="19"/>
      <c r="P84" s="19"/>
      <c r="Q84" s="19"/>
      <c r="R84" s="19"/>
    </row>
    <row r="85" spans="3:18" ht="14.25">
      <c r="C85" s="28" t="s">
        <v>831</v>
      </c>
      <c r="D85" s="19" t="s">
        <v>2748</v>
      </c>
      <c r="E85" s="19"/>
      <c r="F85" s="19"/>
      <c r="G85" s="19"/>
      <c r="H85" s="19"/>
      <c r="I85" s="19"/>
      <c r="J85" s="19"/>
      <c r="K85" s="19"/>
      <c r="L85" s="19"/>
      <c r="M85" s="19"/>
      <c r="N85" s="19"/>
      <c r="O85" s="19"/>
      <c r="P85" s="19"/>
      <c r="Q85" s="19"/>
      <c r="R85" s="19"/>
    </row>
    <row r="86" spans="3:18" ht="14.25">
      <c r="C86" s="28" t="s">
        <v>2191</v>
      </c>
      <c r="D86" s="19" t="s">
        <v>890</v>
      </c>
      <c r="E86" s="19"/>
      <c r="F86" s="19"/>
      <c r="G86" s="19"/>
      <c r="H86" s="19"/>
      <c r="I86" s="19"/>
      <c r="J86" s="19"/>
      <c r="K86" s="19"/>
      <c r="L86" s="19"/>
      <c r="M86" s="19"/>
      <c r="N86" s="19"/>
      <c r="O86" s="19"/>
      <c r="P86" s="19"/>
      <c r="Q86" s="19"/>
      <c r="R86" s="19"/>
    </row>
    <row r="87" spans="3:18" ht="14.25">
      <c r="D87" s="19" t="s">
        <v>891</v>
      </c>
      <c r="E87" s="19"/>
      <c r="F87" s="19"/>
      <c r="G87" s="19"/>
      <c r="H87" s="19"/>
      <c r="I87" s="19"/>
      <c r="J87" s="19"/>
      <c r="K87" s="19"/>
      <c r="L87" s="19"/>
      <c r="M87" s="19"/>
      <c r="N87" s="19"/>
      <c r="O87" s="19"/>
      <c r="P87" s="19"/>
      <c r="Q87" s="19"/>
      <c r="R87" s="19"/>
    </row>
    <row r="88" spans="3:18" ht="14.25">
      <c r="D88" s="19" t="s">
        <v>892</v>
      </c>
      <c r="E88" s="19"/>
      <c r="F88" s="19"/>
      <c r="G88" s="19"/>
      <c r="H88" s="19"/>
      <c r="I88" s="19"/>
      <c r="J88" s="19"/>
      <c r="K88" s="19"/>
      <c r="L88" s="19"/>
      <c r="M88" s="19"/>
      <c r="N88" s="19"/>
      <c r="O88" s="19"/>
      <c r="P88" s="19"/>
      <c r="Q88" s="19"/>
      <c r="R88" s="19"/>
    </row>
  </sheetData>
  <mergeCells count="44">
    <mergeCell ref="C19:R19"/>
    <mergeCell ref="A1:S1"/>
    <mergeCell ref="A3:S3"/>
    <mergeCell ref="A4:S4"/>
    <mergeCell ref="B6:S6"/>
    <mergeCell ref="B8:S8"/>
    <mergeCell ref="D10:S10"/>
    <mergeCell ref="D11:S11"/>
    <mergeCell ref="D12:S12"/>
    <mergeCell ref="D13:S13"/>
    <mergeCell ref="D14:S14"/>
    <mergeCell ref="D15:S15"/>
    <mergeCell ref="C20:R20"/>
    <mergeCell ref="A21:A30"/>
    <mergeCell ref="B22:S22"/>
    <mergeCell ref="D24:S24"/>
    <mergeCell ref="D25:Q25"/>
    <mergeCell ref="D26:S26"/>
    <mergeCell ref="D27:S27"/>
    <mergeCell ref="D28:S28"/>
    <mergeCell ref="D29:S29"/>
    <mergeCell ref="A32:A46"/>
    <mergeCell ref="B32:S32"/>
    <mergeCell ref="D36:R36"/>
    <mergeCell ref="D37:R37"/>
    <mergeCell ref="D38:R38"/>
    <mergeCell ref="D39:S39"/>
    <mergeCell ref="D40:R40"/>
    <mergeCell ref="D42:S42"/>
    <mergeCell ref="D43:S43"/>
    <mergeCell ref="D46:S46"/>
    <mergeCell ref="E50:R50"/>
    <mergeCell ref="E58:R58"/>
    <mergeCell ref="E60:R60"/>
    <mergeCell ref="E70:R70"/>
    <mergeCell ref="A48:A62"/>
    <mergeCell ref="C48:R48"/>
    <mergeCell ref="E52:Q52"/>
    <mergeCell ref="E53:P53"/>
    <mergeCell ref="C72:R72"/>
    <mergeCell ref="C56:R56"/>
    <mergeCell ref="D76:R76"/>
    <mergeCell ref="E54:P54"/>
    <mergeCell ref="E55:P55"/>
  </mergeCells>
  <conditionalFormatting sqref="B22:S22">
    <cfRule type="expression" dxfId="43" priority="16" stopIfTrue="1">
      <formula>$Z$10=1</formula>
    </cfRule>
  </conditionalFormatting>
  <conditionalFormatting sqref="C10:S10">
    <cfRule type="expression" dxfId="42" priority="15" stopIfTrue="1">
      <formula>$Y$10=1</formula>
    </cfRule>
  </conditionalFormatting>
  <conditionalFormatting sqref="C11:S11">
    <cfRule type="expression" dxfId="41" priority="14" stopIfTrue="1">
      <formula>$Y$11=1</formula>
    </cfRule>
  </conditionalFormatting>
  <conditionalFormatting sqref="C12:S12">
    <cfRule type="expression" dxfId="40" priority="13" stopIfTrue="1">
      <formula>$Y$12=1</formula>
    </cfRule>
  </conditionalFormatting>
  <conditionalFormatting sqref="C13:S13">
    <cfRule type="expression" dxfId="39" priority="12" stopIfTrue="1">
      <formula>$Y$13=1</formula>
    </cfRule>
  </conditionalFormatting>
  <conditionalFormatting sqref="C14:S14">
    <cfRule type="expression" dxfId="38" priority="11" stopIfTrue="1">
      <formula>$Y$14=1</formula>
    </cfRule>
  </conditionalFormatting>
  <conditionalFormatting sqref="C15:S15">
    <cfRule type="expression" dxfId="37" priority="10" stopIfTrue="1">
      <formula>$Y$15=1</formula>
    </cfRule>
  </conditionalFormatting>
  <conditionalFormatting sqref="C24:S24 C26:S29 C25:D25 R25:S25">
    <cfRule type="expression" dxfId="36" priority="9" stopIfTrue="1">
      <formula>$Z$10=1</formula>
    </cfRule>
  </conditionalFormatting>
  <conditionalFormatting sqref="C34:S35 C39:S39 S36:S38 C36:D38 C41:S46 C40:D40 S40">
    <cfRule type="expression" dxfId="35" priority="8" stopIfTrue="1">
      <formula>$Z$12=1</formula>
    </cfRule>
  </conditionalFormatting>
  <conditionalFormatting sqref="B32:S32">
    <cfRule type="expression" dxfId="34" priority="7" stopIfTrue="1">
      <formula>$Z$12</formula>
    </cfRule>
  </conditionalFormatting>
  <conditionalFormatting sqref="B48:C48 S48">
    <cfRule type="expression" dxfId="33" priority="6" stopIfTrue="1">
      <formula>$Z$14=1</formula>
    </cfRule>
  </conditionalFormatting>
  <conditionalFormatting sqref="B51:S51 B52 S52 R53:S53 B61:S62 R59:S59 B57:S57 B50:E50 S50 B58:E58 S58 B60:E60 S60 B56:C56 S54:S56">
    <cfRule type="expression" dxfId="32" priority="5" stopIfTrue="1">
      <formula>$Z$14=1</formula>
    </cfRule>
  </conditionalFormatting>
  <conditionalFormatting sqref="C52">
    <cfRule type="expression" dxfId="31" priority="4" stopIfTrue="1">
      <formula>$Z$14=1</formula>
    </cfRule>
  </conditionalFormatting>
  <conditionalFormatting sqref="B53:C53">
    <cfRule type="expression" dxfId="30" priority="3" stopIfTrue="1">
      <formula>$Z$12=1</formula>
    </cfRule>
  </conditionalFormatting>
  <conditionalFormatting sqref="B55:E55 R54 B54:C54 Q55:R55">
    <cfRule type="expression" dxfId="29" priority="2" stopIfTrue="1">
      <formula>$Z$12=1</formula>
    </cfRule>
  </conditionalFormatting>
  <conditionalFormatting sqref="B59:Q59">
    <cfRule type="expression" dxfId="28" priority="1" stopIfTrue="1">
      <formula>$Z$12=1</formula>
    </cfRule>
  </conditionalFormatting>
  <pageMargins left="0.7" right="0.7" top="0.75" bottom="0.75" header="0.3" footer="0.3"/>
  <legacy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0"/>
  </sheetPr>
  <dimension ref="A1:CM817"/>
  <sheetViews>
    <sheetView showZeros="0" workbookViewId="0">
      <pane ySplit="9" topLeftCell="A10" activePane="bottomLeft" state="frozen"/>
      <selection pane="bottomLeft" activeCell="I28" sqref="I28"/>
    </sheetView>
  </sheetViews>
  <sheetFormatPr defaultRowHeight="12.75"/>
  <cols>
    <col min="1" max="1" width="7.5703125" style="2" customWidth="1"/>
    <col min="2" max="2" width="2.5703125" style="2" hidden="1" customWidth="1"/>
    <col min="3" max="3" width="6.42578125" style="2" customWidth="1"/>
    <col min="4" max="4" width="7.7109375" style="2" customWidth="1"/>
    <col min="5" max="5" width="6.85546875" style="2" customWidth="1"/>
    <col min="6" max="6" width="4.140625" style="2" customWidth="1"/>
    <col min="7" max="7" width="16.28515625" style="2" customWidth="1"/>
    <col min="8" max="8" width="4.5703125" style="2" customWidth="1"/>
    <col min="9" max="9" width="16.28515625" style="2" customWidth="1"/>
    <col min="10" max="10" width="4.5703125" style="2" customWidth="1"/>
    <col min="11" max="11" width="16.28515625" style="2" customWidth="1"/>
    <col min="12" max="12" width="4.5703125" style="2" customWidth="1"/>
    <col min="13" max="13" width="16.28515625" style="2" customWidth="1"/>
    <col min="14" max="14" width="4.5703125" style="2" customWidth="1"/>
    <col min="15" max="15" width="16.28515625" style="2" customWidth="1"/>
    <col min="16" max="16" width="4.5703125" style="2" customWidth="1"/>
    <col min="17" max="18" width="1.28515625" style="2" customWidth="1"/>
    <col min="19" max="19" width="8.7109375" style="2" customWidth="1"/>
    <col min="20" max="20" width="14.140625" style="2" customWidth="1"/>
    <col min="21" max="21" width="12.28515625" style="2" hidden="1" customWidth="1"/>
    <col min="22" max="22" width="2.42578125" style="2" customWidth="1"/>
    <col min="23" max="25" width="10.42578125" style="2" customWidth="1"/>
    <col min="26" max="30" width="9.140625" style="2" hidden="1" customWidth="1"/>
    <col min="31" max="38" width="5.28515625" style="28" hidden="1" customWidth="1"/>
    <col min="39" max="41" width="9.140625" style="2" hidden="1" customWidth="1"/>
    <col min="42" max="49" width="5.28515625" style="28" hidden="1" customWidth="1"/>
    <col min="50" max="52" width="9.140625" style="2" hidden="1" customWidth="1"/>
    <col min="53" max="60" width="5.28515625" style="28" hidden="1" customWidth="1"/>
    <col min="61" max="63" width="9.140625" style="2" hidden="1" customWidth="1"/>
    <col min="64" max="71" width="5.28515625" style="28" hidden="1" customWidth="1"/>
    <col min="72" max="74" width="9.140625" style="2" hidden="1" customWidth="1"/>
    <col min="75" max="82" width="5.28515625" style="28" hidden="1" customWidth="1"/>
    <col min="83" max="85" width="9.140625" style="2" hidden="1" customWidth="1"/>
    <col min="86" max="16384" width="9.140625" style="2"/>
  </cols>
  <sheetData>
    <row r="1" spans="1:91" s="4" customFormat="1" ht="4.5" customHeight="1">
      <c r="A1" s="445"/>
      <c r="B1" s="437"/>
      <c r="C1" s="445"/>
      <c r="D1" s="438"/>
      <c r="E1" s="438"/>
      <c r="F1" s="438"/>
      <c r="G1" s="438"/>
      <c r="H1" s="438"/>
      <c r="I1" s="438"/>
      <c r="J1" s="438"/>
      <c r="K1" s="438"/>
      <c r="L1" s="438"/>
      <c r="M1" s="438"/>
      <c r="N1" s="438"/>
      <c r="O1" s="438"/>
      <c r="P1" s="438"/>
      <c r="Q1" s="395"/>
      <c r="R1" s="395"/>
      <c r="S1" s="255"/>
      <c r="T1" s="255"/>
      <c r="U1" s="255"/>
      <c r="V1" s="395"/>
      <c r="W1" s="395"/>
      <c r="X1" s="34"/>
      <c r="Y1" s="395"/>
      <c r="Z1" s="395"/>
      <c r="AA1" s="395"/>
      <c r="AB1" s="395"/>
      <c r="AC1" s="395"/>
      <c r="AD1" s="395"/>
      <c r="AG1" s="31"/>
      <c r="AH1" s="31"/>
      <c r="AI1" s="31"/>
      <c r="AJ1" s="31"/>
      <c r="AK1" s="31"/>
      <c r="AL1" s="31"/>
      <c r="AM1" s="395"/>
      <c r="AN1" s="395"/>
      <c r="AO1" s="395"/>
      <c r="AP1" s="31"/>
      <c r="AQ1" s="31"/>
      <c r="AR1" s="31"/>
      <c r="AS1" s="31"/>
      <c r="AT1" s="31"/>
      <c r="AU1" s="31"/>
      <c r="AV1" s="31"/>
      <c r="AW1" s="31"/>
      <c r="AX1" s="395"/>
      <c r="AY1" s="395"/>
      <c r="AZ1" s="395"/>
      <c r="BA1" s="31"/>
      <c r="BB1" s="31"/>
      <c r="BC1" s="31"/>
      <c r="BD1" s="31"/>
      <c r="BE1" s="31"/>
      <c r="BF1" s="31"/>
      <c r="BG1" s="31"/>
      <c r="BH1" s="31"/>
      <c r="BI1" s="395"/>
      <c r="BJ1" s="395"/>
      <c r="BK1" s="395"/>
      <c r="BL1" s="31"/>
      <c r="BM1" s="31"/>
      <c r="BN1" s="31"/>
      <c r="BO1" s="31"/>
      <c r="BP1" s="31"/>
      <c r="BQ1" s="31"/>
      <c r="BR1" s="31"/>
      <c r="BS1" s="31"/>
      <c r="BT1" s="395"/>
      <c r="BU1" s="395"/>
      <c r="BV1" s="395"/>
      <c r="BW1" s="31"/>
      <c r="BX1" s="31"/>
      <c r="BY1" s="31"/>
      <c r="BZ1" s="31"/>
      <c r="CA1" s="31"/>
      <c r="CB1" s="31"/>
      <c r="CC1" s="31"/>
      <c r="CD1" s="31"/>
      <c r="CE1" s="395"/>
      <c r="CF1" s="395"/>
      <c r="CG1" s="395"/>
      <c r="CH1" s="395"/>
      <c r="CI1" s="395"/>
      <c r="CJ1" s="395"/>
      <c r="CK1" s="395"/>
      <c r="CL1" s="395"/>
      <c r="CM1" s="395"/>
    </row>
    <row r="2" spans="1:91" s="4" customFormat="1" ht="15" customHeight="1">
      <c r="A2" s="445"/>
      <c r="B2" s="437"/>
      <c r="C2" s="361" t="s">
        <v>1895</v>
      </c>
      <c r="D2" s="452"/>
      <c r="E2" s="452"/>
      <c r="F2" s="452"/>
      <c r="G2" s="452"/>
      <c r="H2" s="452"/>
      <c r="I2" s="452"/>
      <c r="J2" s="452"/>
      <c r="K2" s="452"/>
      <c r="L2" s="452"/>
      <c r="M2" s="452"/>
      <c r="N2" s="452"/>
      <c r="O2" s="452"/>
      <c r="P2" s="452"/>
      <c r="Q2" s="395"/>
      <c r="R2" s="395"/>
      <c r="S2" s="255"/>
      <c r="T2" s="255"/>
      <c r="U2" s="255"/>
      <c r="V2" s="395"/>
      <c r="W2" s="395"/>
      <c r="X2" s="34"/>
      <c r="Y2" s="395"/>
      <c r="Z2" s="1270" t="s">
        <v>295</v>
      </c>
      <c r="AA2" s="1270"/>
      <c r="AB2" s="1270"/>
      <c r="AC2" s="1270"/>
      <c r="AD2" s="1270"/>
      <c r="AG2" s="31"/>
      <c r="AH2" s="31"/>
      <c r="AI2" s="31"/>
      <c r="AJ2" s="31"/>
      <c r="AK2" s="31"/>
      <c r="AM2" s="1282">
        <f>AM7+AN7+AO7</f>
        <v>0</v>
      </c>
      <c r="AN2" s="1270"/>
      <c r="AO2" s="1270"/>
      <c r="AP2" s="31"/>
      <c r="AQ2" s="31"/>
      <c r="AR2" s="31"/>
      <c r="AS2" s="31"/>
      <c r="AT2" s="31"/>
      <c r="AU2" s="31"/>
      <c r="AV2" s="31"/>
      <c r="AW2" s="31"/>
      <c r="AX2" s="1282">
        <f>AX7+AY7+AZ7</f>
        <v>0</v>
      </c>
      <c r="AY2" s="1270"/>
      <c r="AZ2" s="1270"/>
      <c r="BA2" s="31"/>
      <c r="BB2" s="31"/>
      <c r="BC2" s="31"/>
      <c r="BD2" s="31"/>
      <c r="BE2" s="31"/>
      <c r="BF2" s="31"/>
      <c r="BG2" s="31"/>
      <c r="BH2" s="31"/>
      <c r="BI2" s="1282">
        <f>BI7+BJ7+BK7</f>
        <v>0</v>
      </c>
      <c r="BJ2" s="1270"/>
      <c r="BK2" s="1270"/>
      <c r="BL2" s="31"/>
      <c r="BM2" s="31"/>
      <c r="BN2" s="31"/>
      <c r="BO2" s="31"/>
      <c r="BP2" s="31"/>
      <c r="BQ2" s="31"/>
      <c r="BR2" s="31"/>
      <c r="BS2" s="31"/>
      <c r="BT2" s="1282">
        <f>BT7+BU7+BV7</f>
        <v>0</v>
      </c>
      <c r="BU2" s="1270"/>
      <c r="BV2" s="1270"/>
      <c r="BW2" s="31"/>
      <c r="BX2" s="31"/>
      <c r="BY2" s="31"/>
      <c r="BZ2" s="31"/>
      <c r="CA2" s="31"/>
      <c r="CB2" s="31"/>
      <c r="CC2" s="31"/>
      <c r="CD2" s="31"/>
      <c r="CE2" s="395"/>
      <c r="CF2" s="395"/>
      <c r="CG2" s="1270" t="s">
        <v>295</v>
      </c>
      <c r="CH2" s="395"/>
      <c r="CI2" s="395"/>
      <c r="CJ2" s="395"/>
      <c r="CK2" s="395"/>
      <c r="CL2" s="395"/>
      <c r="CM2" s="395"/>
    </row>
    <row r="3" spans="1:91" ht="12.75" customHeight="1">
      <c r="A3" s="2448" t="s">
        <v>2339</v>
      </c>
      <c r="B3" s="41"/>
      <c r="C3" s="1284"/>
      <c r="D3" s="1285"/>
      <c r="E3" s="1285"/>
      <c r="F3" s="1286" t="s">
        <v>625</v>
      </c>
      <c r="G3" s="1292">
        <f>AA8</f>
        <v>0</v>
      </c>
      <c r="H3" s="1293">
        <f>AA7</f>
        <v>0</v>
      </c>
      <c r="I3" s="1297"/>
      <c r="J3" s="1295"/>
      <c r="K3" s="1296"/>
      <c r="L3" s="1295"/>
      <c r="M3" s="1296"/>
      <c r="N3" s="1295"/>
      <c r="O3" s="1296"/>
      <c r="P3" s="1295"/>
      <c r="Q3" s="435"/>
      <c r="R3" s="11"/>
      <c r="S3" s="255"/>
      <c r="T3" s="255"/>
      <c r="U3" s="255"/>
      <c r="V3" s="11"/>
      <c r="W3" s="11"/>
      <c r="X3" s="34"/>
      <c r="Y3" s="11"/>
      <c r="Z3" s="11"/>
      <c r="AA3" s="11"/>
      <c r="AB3" s="11"/>
      <c r="AC3" s="11"/>
      <c r="AD3" s="11"/>
      <c r="AG3" s="31"/>
      <c r="AH3" s="31"/>
      <c r="AI3" s="31"/>
      <c r="AJ3" s="31"/>
      <c r="AK3" s="31"/>
      <c r="AL3" s="31"/>
      <c r="AM3" s="11"/>
      <c r="AN3" s="11"/>
      <c r="AO3" s="11"/>
      <c r="AP3" s="31"/>
      <c r="AQ3" s="31"/>
      <c r="AR3" s="31"/>
      <c r="AS3" s="31"/>
      <c r="AT3" s="31"/>
      <c r="AU3" s="31"/>
      <c r="AV3" s="31"/>
      <c r="AW3" s="31"/>
      <c r="AX3" s="11"/>
      <c r="AY3" s="11"/>
      <c r="AZ3" s="11"/>
      <c r="BA3" s="31"/>
      <c r="BB3" s="31"/>
      <c r="BC3" s="31"/>
      <c r="BD3" s="31"/>
      <c r="BE3" s="31"/>
      <c r="BF3" s="31"/>
      <c r="BG3" s="31"/>
      <c r="BH3" s="31"/>
      <c r="BI3" s="11"/>
      <c r="BJ3" s="11"/>
      <c r="BK3" s="11"/>
      <c r="BL3" s="31"/>
      <c r="BM3" s="31"/>
      <c r="BN3" s="31"/>
      <c r="BO3" s="31"/>
      <c r="BP3" s="31"/>
      <c r="BQ3" s="31"/>
      <c r="BR3" s="31"/>
      <c r="BS3" s="31"/>
      <c r="BT3" s="11"/>
      <c r="BU3" s="11"/>
      <c r="BV3" s="11"/>
      <c r="BW3" s="31"/>
      <c r="BX3" s="31"/>
      <c r="BY3" s="31"/>
      <c r="BZ3" s="31"/>
      <c r="CA3" s="31"/>
      <c r="CB3" s="31"/>
      <c r="CC3" s="31"/>
      <c r="CD3" s="31"/>
      <c r="CE3" s="11"/>
      <c r="CF3" s="11"/>
      <c r="CG3" s="11"/>
      <c r="CH3" s="11"/>
      <c r="CI3" s="11"/>
      <c r="CJ3" s="11"/>
      <c r="CK3" s="11"/>
      <c r="CL3" s="11"/>
      <c r="CM3" s="11"/>
    </row>
    <row r="4" spans="1:91" ht="12.75" customHeight="1">
      <c r="A4" s="2448"/>
      <c r="B4" s="41"/>
      <c r="C4" s="1284"/>
      <c r="D4" s="1285"/>
      <c r="E4" s="1285"/>
      <c r="F4" s="1287" t="s">
        <v>626</v>
      </c>
      <c r="G4" s="1294">
        <f>AB8</f>
        <v>0</v>
      </c>
      <c r="H4" s="1288">
        <f>AB7</f>
        <v>0</v>
      </c>
      <c r="I4" s="1294">
        <f>AM8</f>
        <v>0</v>
      </c>
      <c r="J4" s="1288">
        <f>AM7</f>
        <v>0</v>
      </c>
      <c r="K4" s="1294">
        <f>AX8</f>
        <v>0</v>
      </c>
      <c r="L4" s="1288">
        <f>AX7</f>
        <v>0</v>
      </c>
      <c r="M4" s="1294">
        <f>BI8</f>
        <v>0</v>
      </c>
      <c r="N4" s="1288">
        <f>BI7</f>
        <v>0</v>
      </c>
      <c r="O4" s="1294">
        <f>BT8</f>
        <v>0</v>
      </c>
      <c r="P4" s="1288">
        <f>BT7</f>
        <v>0</v>
      </c>
      <c r="Q4" s="435"/>
      <c r="R4" s="11"/>
      <c r="S4" s="255"/>
      <c r="T4" s="255"/>
      <c r="U4" s="255"/>
      <c r="V4" s="11"/>
      <c r="W4" s="11"/>
      <c r="X4" s="34"/>
      <c r="Y4" s="11"/>
      <c r="Z4" s="11"/>
      <c r="AA4" s="11"/>
      <c r="AB4" s="11"/>
      <c r="AC4" s="11"/>
      <c r="AD4" s="11"/>
      <c r="AG4" s="31"/>
      <c r="AH4" s="31"/>
      <c r="AI4" s="31"/>
      <c r="AJ4" s="31"/>
      <c r="AK4" s="31"/>
      <c r="AL4" s="31"/>
      <c r="AM4" s="11"/>
      <c r="AN4" s="11"/>
      <c r="AO4" s="11"/>
      <c r="AP4" s="31"/>
      <c r="AQ4" s="31"/>
      <c r="AR4" s="31"/>
      <c r="AS4" s="31"/>
      <c r="AT4" s="31"/>
      <c r="AU4" s="31"/>
      <c r="AV4" s="31"/>
      <c r="AW4" s="31"/>
      <c r="AX4" s="11"/>
      <c r="AY4" s="11"/>
      <c r="AZ4" s="11"/>
      <c r="BA4" s="31"/>
      <c r="BB4" s="31"/>
      <c r="BC4" s="31"/>
      <c r="BD4" s="31"/>
      <c r="BE4" s="31"/>
      <c r="BF4" s="31"/>
      <c r="BG4" s="31"/>
      <c r="BH4" s="31"/>
      <c r="BI4" s="11"/>
      <c r="BJ4" s="11"/>
      <c r="BK4" s="11"/>
      <c r="BL4" s="31"/>
      <c r="BM4" s="31"/>
      <c r="BN4" s="31"/>
      <c r="BO4" s="31"/>
      <c r="BP4" s="31"/>
      <c r="BQ4" s="31"/>
      <c r="BR4" s="31"/>
      <c r="BS4" s="31"/>
      <c r="BT4" s="11"/>
      <c r="BU4" s="11"/>
      <c r="BV4" s="11"/>
      <c r="BW4" s="31"/>
      <c r="BX4" s="31"/>
      <c r="BY4" s="31"/>
      <c r="BZ4" s="31"/>
      <c r="CA4" s="31"/>
      <c r="CB4" s="31"/>
      <c r="CC4" s="31"/>
      <c r="CD4" s="31"/>
      <c r="CE4" s="11"/>
      <c r="CF4" s="11"/>
      <c r="CG4" s="11"/>
      <c r="CH4" s="11"/>
      <c r="CI4" s="11"/>
      <c r="CJ4" s="11"/>
      <c r="CK4" s="11"/>
      <c r="CL4" s="11"/>
      <c r="CM4" s="11"/>
    </row>
    <row r="5" spans="1:91" ht="12.75" customHeight="1">
      <c r="A5" s="2448"/>
      <c r="B5" s="41"/>
      <c r="C5" s="1284"/>
      <c r="D5" s="1285"/>
      <c r="E5" s="1285"/>
      <c r="F5" s="1287" t="s">
        <v>627</v>
      </c>
      <c r="G5" s="1294">
        <f>AC8</f>
        <v>0</v>
      </c>
      <c r="H5" s="1288">
        <f>AC7</f>
        <v>0</v>
      </c>
      <c r="I5" s="1294">
        <f>AN8</f>
        <v>0</v>
      </c>
      <c r="J5" s="1288">
        <f>AN7</f>
        <v>0</v>
      </c>
      <c r="K5" s="1294">
        <f>AY8</f>
        <v>0</v>
      </c>
      <c r="L5" s="1288">
        <f>AY7</f>
        <v>0</v>
      </c>
      <c r="M5" s="1294">
        <f>BJ8</f>
        <v>0</v>
      </c>
      <c r="N5" s="1288">
        <f>BJ7</f>
        <v>0</v>
      </c>
      <c r="O5" s="1294">
        <f>BU8</f>
        <v>0</v>
      </c>
      <c r="P5" s="1288">
        <f>BU7</f>
        <v>0</v>
      </c>
      <c r="Q5" s="435"/>
      <c r="R5" s="11"/>
      <c r="S5" s="255"/>
      <c r="T5" s="255"/>
      <c r="U5" s="255"/>
      <c r="V5" s="11"/>
      <c r="W5" s="11"/>
      <c r="X5" s="34"/>
      <c r="Y5" s="11"/>
      <c r="Z5" s="11"/>
      <c r="AA5" s="11"/>
      <c r="AB5" s="11"/>
      <c r="AC5" s="11"/>
      <c r="AD5" s="11"/>
      <c r="AG5" s="31"/>
      <c r="AH5" s="31"/>
      <c r="AI5" s="31"/>
      <c r="AJ5" s="31"/>
      <c r="AK5" s="31"/>
      <c r="AL5" s="31"/>
      <c r="AM5" s="11"/>
      <c r="AN5" s="11"/>
      <c r="AO5" s="11"/>
      <c r="AP5" s="31"/>
      <c r="AQ5" s="31"/>
      <c r="AR5" s="31"/>
      <c r="AS5" s="31"/>
      <c r="AT5" s="31"/>
      <c r="AU5" s="31"/>
      <c r="AV5" s="31"/>
      <c r="AW5" s="31"/>
      <c r="AX5" s="11"/>
      <c r="AY5" s="11"/>
      <c r="AZ5" s="11"/>
      <c r="BA5" s="31"/>
      <c r="BB5" s="31"/>
      <c r="BC5" s="31"/>
      <c r="BD5" s="31"/>
      <c r="BE5" s="31"/>
      <c r="BF5" s="31"/>
      <c r="BG5" s="31"/>
      <c r="BH5" s="31"/>
      <c r="BI5" s="11"/>
      <c r="BJ5" s="11"/>
      <c r="BK5" s="11"/>
      <c r="BL5" s="31"/>
      <c r="BM5" s="31"/>
      <c r="BN5" s="31"/>
      <c r="BO5" s="31"/>
      <c r="BP5" s="31"/>
      <c r="BQ5" s="31"/>
      <c r="BR5" s="31"/>
      <c r="BS5" s="31"/>
      <c r="BT5" s="11"/>
      <c r="BU5" s="11"/>
      <c r="BV5" s="11"/>
      <c r="BW5" s="31"/>
      <c r="BX5" s="31"/>
      <c r="BY5" s="31"/>
      <c r="BZ5" s="31"/>
      <c r="CA5" s="31"/>
      <c r="CB5" s="31"/>
      <c r="CC5" s="31"/>
      <c r="CD5" s="31"/>
      <c r="CE5" s="11"/>
      <c r="CF5" s="11"/>
      <c r="CG5" s="11"/>
      <c r="CH5" s="11"/>
      <c r="CI5" s="11"/>
      <c r="CJ5" s="11"/>
      <c r="CK5" s="11"/>
      <c r="CL5" s="11"/>
      <c r="CM5" s="11"/>
    </row>
    <row r="6" spans="1:91" s="3" customFormat="1" ht="12.75" customHeight="1">
      <c r="A6" s="2448"/>
      <c r="B6" s="34"/>
      <c r="C6" s="1289"/>
      <c r="D6" s="1290"/>
      <c r="E6" s="1291"/>
      <c r="F6" s="1287" t="s">
        <v>628</v>
      </c>
      <c r="G6" s="1294">
        <f>AD8</f>
        <v>0</v>
      </c>
      <c r="H6" s="1288">
        <f>AD7</f>
        <v>0</v>
      </c>
      <c r="I6" s="1294">
        <f>AO8</f>
        <v>0</v>
      </c>
      <c r="J6" s="1288">
        <f>AO7</f>
        <v>0</v>
      </c>
      <c r="K6" s="1294">
        <f>AZ8</f>
        <v>0</v>
      </c>
      <c r="L6" s="1288">
        <f>AZ7</f>
        <v>0</v>
      </c>
      <c r="M6" s="1294">
        <f>BK8</f>
        <v>0</v>
      </c>
      <c r="N6" s="1288">
        <f>BK7</f>
        <v>0</v>
      </c>
      <c r="O6" s="1294">
        <f>BV8</f>
        <v>0</v>
      </c>
      <c r="P6" s="1288">
        <f>BV7</f>
        <v>0</v>
      </c>
      <c r="Q6" s="34"/>
      <c r="R6" s="34"/>
      <c r="S6" s="255"/>
      <c r="T6" s="255"/>
      <c r="U6" s="255"/>
      <c r="V6" s="34"/>
      <c r="W6" s="34"/>
      <c r="X6" s="34"/>
      <c r="Y6" s="34"/>
      <c r="Z6" s="34"/>
      <c r="AA6" s="34"/>
      <c r="AB6" s="34"/>
      <c r="AC6" s="34"/>
      <c r="AD6" s="34"/>
      <c r="AF6" s="1269"/>
      <c r="AG6" s="31"/>
      <c r="AH6" s="31"/>
      <c r="AI6" s="31"/>
      <c r="AJ6" s="31"/>
      <c r="AK6" s="31"/>
      <c r="AL6" s="31"/>
      <c r="AM6" s="34"/>
      <c r="AN6" s="34"/>
      <c r="AO6" s="34"/>
      <c r="AP6" s="31"/>
      <c r="AQ6" s="31"/>
      <c r="AR6" s="31"/>
      <c r="AS6" s="31"/>
      <c r="AT6" s="31"/>
      <c r="AU6" s="31"/>
      <c r="AV6" s="31"/>
      <c r="AW6" s="31"/>
      <c r="AX6" s="34"/>
      <c r="AY6" s="34"/>
      <c r="AZ6" s="34"/>
      <c r="BA6" s="31"/>
      <c r="BB6" s="31"/>
      <c r="BC6" s="31"/>
      <c r="BD6" s="31"/>
      <c r="BE6" s="31"/>
      <c r="BF6" s="31"/>
      <c r="BG6" s="31"/>
      <c r="BH6" s="31"/>
      <c r="BI6" s="34"/>
      <c r="BJ6" s="34"/>
      <c r="BK6" s="34"/>
      <c r="BL6" s="31"/>
      <c r="BM6" s="31"/>
      <c r="BN6" s="31"/>
      <c r="BO6" s="31"/>
      <c r="BP6" s="31"/>
      <c r="BQ6" s="31"/>
      <c r="BR6" s="31"/>
      <c r="BS6" s="31"/>
      <c r="BT6" s="34"/>
      <c r="BU6" s="34"/>
      <c r="BV6" s="34"/>
      <c r="BW6" s="31"/>
      <c r="BX6" s="31"/>
      <c r="BY6" s="31"/>
      <c r="BZ6" s="31"/>
      <c r="CA6" s="31"/>
      <c r="CB6" s="31"/>
      <c r="CC6" s="31"/>
      <c r="CD6" s="31"/>
      <c r="CE6" s="34"/>
      <c r="CF6" s="34"/>
      <c r="CG6" s="34"/>
      <c r="CH6" s="34"/>
      <c r="CI6" s="34"/>
      <c r="CJ6" s="34"/>
      <c r="CK6" s="34"/>
      <c r="CL6" s="34"/>
      <c r="CM6" s="34"/>
    </row>
    <row r="7" spans="1:91" ht="21.75" customHeight="1">
      <c r="A7" s="1747" t="s">
        <v>89</v>
      </c>
      <c r="B7" s="11"/>
      <c r="C7" s="1737" t="s">
        <v>1768</v>
      </c>
      <c r="D7" s="1737" t="s">
        <v>1982</v>
      </c>
      <c r="E7" s="1737" t="s">
        <v>570</v>
      </c>
      <c r="F7" s="1737" t="s">
        <v>621</v>
      </c>
      <c r="G7" s="1742" t="s">
        <v>572</v>
      </c>
      <c r="H7" s="1743"/>
      <c r="I7" s="1743"/>
      <c r="J7" s="1743"/>
      <c r="K7" s="1743"/>
      <c r="L7" s="1743"/>
      <c r="M7" s="1743"/>
      <c r="N7" s="1743"/>
      <c r="O7" s="1743"/>
      <c r="P7" s="1744"/>
      <c r="Q7" s="11"/>
      <c r="R7" s="11"/>
      <c r="S7" s="255"/>
      <c r="T7" s="255"/>
      <c r="U7" s="391"/>
      <c r="V7" s="11"/>
      <c r="W7" s="11"/>
      <c r="X7" s="34"/>
      <c r="Y7" s="11"/>
      <c r="Z7" s="11"/>
      <c r="AA7" s="1282">
        <f>AB7+AC7+AD7</f>
        <v>0</v>
      </c>
      <c r="AB7" s="1282">
        <f>IF($AA8=0,0,AB8/$AA8)</f>
        <v>0</v>
      </c>
      <c r="AC7" s="1282">
        <f>IF($AA8=0,0,AC8/$AA8)</f>
        <v>0</v>
      </c>
      <c r="AD7" s="1282">
        <f>IF($AA8=0,0,AD8/$AA8)</f>
        <v>0</v>
      </c>
      <c r="AF7" s="662" t="s">
        <v>622</v>
      </c>
      <c r="AG7" s="31"/>
      <c r="AH7" s="31"/>
      <c r="AI7" s="31"/>
      <c r="AJ7" s="31"/>
      <c r="AK7" s="31"/>
      <c r="AL7" s="31"/>
      <c r="AM7" s="1282">
        <f>IF($AA8=0,0,AM8/$AA8)</f>
        <v>0</v>
      </c>
      <c r="AN7" s="1282">
        <f>IF($AA8=0,0,AN8/$AA8)</f>
        <v>0</v>
      </c>
      <c r="AO7" s="1282">
        <f>IF($AA8=0,0,AO8/$AA8)</f>
        <v>0</v>
      </c>
      <c r="AP7" s="31"/>
      <c r="AQ7" s="31"/>
      <c r="AR7" s="31"/>
      <c r="AS7" s="31"/>
      <c r="AT7" s="31"/>
      <c r="AU7" s="31"/>
      <c r="AV7" s="31"/>
      <c r="AW7" s="31"/>
      <c r="AX7" s="1282">
        <f>IF($AA8=0,0,AX8/$AA8)</f>
        <v>0</v>
      </c>
      <c r="AY7" s="1282">
        <f>IF($AA8=0,0,AY8/$AA8)</f>
        <v>0</v>
      </c>
      <c r="AZ7" s="1282">
        <f>IF($AA8=0,0,AZ8/$AA8)</f>
        <v>0</v>
      </c>
      <c r="BA7" s="31"/>
      <c r="BB7" s="31"/>
      <c r="BC7" s="31"/>
      <c r="BD7" s="31"/>
      <c r="BE7" s="31"/>
      <c r="BF7" s="31"/>
      <c r="BG7" s="31"/>
      <c r="BH7" s="31"/>
      <c r="BI7" s="1282">
        <f>IF($AA8=0,0,BI8/$AA8)</f>
        <v>0</v>
      </c>
      <c r="BJ7" s="1282">
        <f>IF($AA8=0,0,BJ8/$AA8)</f>
        <v>0</v>
      </c>
      <c r="BK7" s="1282">
        <f>IF($AA8=0,0,BK8/$AA8)</f>
        <v>0</v>
      </c>
      <c r="BL7" s="31"/>
      <c r="BM7" s="31"/>
      <c r="BN7" s="31"/>
      <c r="BO7" s="31"/>
      <c r="BP7" s="31"/>
      <c r="BQ7" s="31"/>
      <c r="BR7" s="31"/>
      <c r="BS7" s="31"/>
      <c r="BT7" s="1282">
        <f>IF($AA8=0,0,BT8/$AA8)</f>
        <v>0</v>
      </c>
      <c r="BU7" s="1282">
        <f>IF($AA8=0,0,BU8/$AA8)</f>
        <v>0</v>
      </c>
      <c r="BV7" s="1282">
        <f>IF($AA8=0,0,BV8/$AA8)</f>
        <v>0</v>
      </c>
      <c r="BW7" s="31"/>
      <c r="BX7" s="31"/>
      <c r="BY7" s="31"/>
      <c r="BZ7" s="31"/>
      <c r="CA7" s="31"/>
      <c r="CB7" s="31"/>
      <c r="CC7" s="31"/>
      <c r="CD7" s="31"/>
      <c r="CE7" s="11"/>
      <c r="CF7" s="11"/>
      <c r="CG7" s="11"/>
      <c r="CH7" s="11"/>
      <c r="CI7" s="11"/>
      <c r="CJ7" s="11"/>
      <c r="CK7" s="11"/>
      <c r="CL7" s="11"/>
      <c r="CM7" s="11"/>
    </row>
    <row r="8" spans="1:91" ht="24.75" customHeight="1">
      <c r="A8" s="1747"/>
      <c r="C8" s="1738"/>
      <c r="D8" s="1738"/>
      <c r="E8" s="1738"/>
      <c r="F8" s="1738"/>
      <c r="G8" s="509" t="s">
        <v>653</v>
      </c>
      <c r="H8" s="2462" t="s">
        <v>574</v>
      </c>
      <c r="I8" s="516" t="s">
        <v>653</v>
      </c>
      <c r="J8" s="2457" t="s">
        <v>574</v>
      </c>
      <c r="K8" s="516" t="s">
        <v>653</v>
      </c>
      <c r="L8" s="2457" t="s">
        <v>574</v>
      </c>
      <c r="M8" s="516" t="s">
        <v>653</v>
      </c>
      <c r="N8" s="2457" t="s">
        <v>574</v>
      </c>
      <c r="O8" s="516" t="s">
        <v>653</v>
      </c>
      <c r="P8" s="2457" t="s">
        <v>574</v>
      </c>
      <c r="Q8" s="11"/>
      <c r="R8" s="11"/>
      <c r="S8" s="1823" t="s">
        <v>1822</v>
      </c>
      <c r="T8" s="972" t="s">
        <v>1823</v>
      </c>
      <c r="U8" s="970" t="s">
        <v>816</v>
      </c>
      <c r="V8" s="11"/>
      <c r="W8" s="1736" t="s">
        <v>1098</v>
      </c>
      <c r="X8" s="1736"/>
      <c r="Y8" s="1736"/>
      <c r="Z8" s="11"/>
      <c r="AA8" s="1271">
        <f>SUM(AA10:AA793)</f>
        <v>0</v>
      </c>
      <c r="AB8" s="1271">
        <f>SUM(AB10:AB793)</f>
        <v>0</v>
      </c>
      <c r="AC8" s="1271">
        <f>SUM(AC10:AC793)</f>
        <v>0</v>
      </c>
      <c r="AD8" s="1271">
        <f>SUM(AD10:AD793)</f>
        <v>0</v>
      </c>
      <c r="AE8" s="2461">
        <f>G9</f>
        <v>2016</v>
      </c>
      <c r="AF8" s="2461"/>
      <c r="AG8" s="2461"/>
      <c r="AH8" s="2461"/>
      <c r="AI8" s="2461"/>
      <c r="AJ8" s="2461"/>
      <c r="AK8" s="209"/>
      <c r="AL8" s="1274"/>
      <c r="AM8" s="1271">
        <f>SUM(AM10:AM793)</f>
        <v>0</v>
      </c>
      <c r="AN8" s="1271">
        <f>SUM(AN10:AN793)</f>
        <v>0</v>
      </c>
      <c r="AO8" s="1271">
        <f>SUM(AO10:AO793)</f>
        <v>0</v>
      </c>
      <c r="AP8" s="2460">
        <f>AE8+1</f>
        <v>2017</v>
      </c>
      <c r="AQ8" s="2460"/>
      <c r="AR8" s="2460"/>
      <c r="AS8" s="2460"/>
      <c r="AT8" s="2460"/>
      <c r="AU8" s="2460"/>
      <c r="AV8" s="209"/>
      <c r="AW8" s="1274"/>
      <c r="AX8" s="1271">
        <f>SUM(AX10:AX793)</f>
        <v>0</v>
      </c>
      <c r="AY8" s="1271">
        <f>SUM(AY10:AY793)</f>
        <v>0</v>
      </c>
      <c r="AZ8" s="1271">
        <f>SUM(AZ10:AZ793)</f>
        <v>0</v>
      </c>
      <c r="BA8" s="2464">
        <f>AP8+1</f>
        <v>2018</v>
      </c>
      <c r="BB8" s="2464"/>
      <c r="BC8" s="2464"/>
      <c r="BD8" s="2464"/>
      <c r="BE8" s="2464"/>
      <c r="BF8" s="2464"/>
      <c r="BG8" s="209"/>
      <c r="BH8" s="1274"/>
      <c r="BI8" s="1271">
        <f>SUM(BI10:BI793)</f>
        <v>0</v>
      </c>
      <c r="BJ8" s="1271">
        <f>SUM(BJ10:BJ793)</f>
        <v>0</v>
      </c>
      <c r="BK8" s="1271">
        <f>SUM(BK10:BK793)</f>
        <v>0</v>
      </c>
      <c r="BL8" s="2460">
        <f>BA8+1</f>
        <v>2019</v>
      </c>
      <c r="BM8" s="2460"/>
      <c r="BN8" s="2460"/>
      <c r="BO8" s="2460"/>
      <c r="BP8" s="2460"/>
      <c r="BQ8" s="2460"/>
      <c r="BR8" s="209"/>
      <c r="BS8" s="1274"/>
      <c r="BT8" s="1271">
        <f>SUM(BT10:BT793)</f>
        <v>0</v>
      </c>
      <c r="BU8" s="1271">
        <f>SUM(BU10:BU793)</f>
        <v>0</v>
      </c>
      <c r="BV8" s="1271">
        <f>SUM(BV10:BV793)</f>
        <v>0</v>
      </c>
      <c r="BW8" s="2464">
        <f>BL8+1</f>
        <v>2020</v>
      </c>
      <c r="BX8" s="2464"/>
      <c r="BY8" s="2464"/>
      <c r="BZ8" s="2464"/>
      <c r="CA8" s="2464"/>
      <c r="CB8" s="2464"/>
      <c r="CC8" s="209"/>
      <c r="CD8" s="1274"/>
      <c r="CE8" s="11"/>
      <c r="CF8" s="11"/>
      <c r="CG8" s="11"/>
      <c r="CH8" s="11"/>
      <c r="CI8" s="11"/>
      <c r="CJ8" s="11"/>
      <c r="CK8" s="11"/>
      <c r="CL8" s="11"/>
      <c r="CM8" s="11"/>
    </row>
    <row r="9" spans="1:91" ht="22.5" customHeight="1">
      <c r="A9" s="1034"/>
      <c r="B9" s="11"/>
      <c r="C9" s="1739"/>
      <c r="D9" s="1739"/>
      <c r="E9" s="1739"/>
      <c r="F9" s="1739"/>
      <c r="G9" s="510">
        <f>'Og s1'!K8</f>
        <v>2016</v>
      </c>
      <c r="H9" s="2463"/>
      <c r="I9" s="517">
        <f>G9+1</f>
        <v>2017</v>
      </c>
      <c r="J9" s="2458"/>
      <c r="K9" s="517">
        <f>I9+1</f>
        <v>2018</v>
      </c>
      <c r="L9" s="2458"/>
      <c r="M9" s="517">
        <f>K9+1</f>
        <v>2019</v>
      </c>
      <c r="N9" s="2458"/>
      <c r="O9" s="517">
        <f>M9+1</f>
        <v>2020</v>
      </c>
      <c r="P9" s="2458"/>
      <c r="Q9" s="11"/>
      <c r="R9" s="11"/>
      <c r="S9" s="1824"/>
      <c r="T9" s="458">
        <f>G9</f>
        <v>2016</v>
      </c>
      <c r="U9" s="45" t="str">
        <f>G9&amp;" roku."</f>
        <v>2016 roku.</v>
      </c>
      <c r="V9" s="11"/>
      <c r="W9" s="340"/>
      <c r="X9" s="340"/>
      <c r="Y9" s="340"/>
      <c r="Z9" s="11"/>
      <c r="AA9" s="1280" t="s">
        <v>624</v>
      </c>
      <c r="AB9" s="1280" t="s">
        <v>629</v>
      </c>
      <c r="AC9" s="1280" t="s">
        <v>630</v>
      </c>
      <c r="AD9" s="1280" t="s">
        <v>623</v>
      </c>
      <c r="AE9" s="209" t="s">
        <v>1911</v>
      </c>
      <c r="AF9" s="1056" t="s">
        <v>1912</v>
      </c>
      <c r="AG9" s="209" t="s">
        <v>1913</v>
      </c>
      <c r="AH9" s="1056" t="s">
        <v>1914</v>
      </c>
      <c r="AI9" s="209" t="s">
        <v>1915</v>
      </c>
      <c r="AJ9" s="1056" t="s">
        <v>1916</v>
      </c>
      <c r="AK9" s="1056" t="s">
        <v>631</v>
      </c>
      <c r="AL9" s="1275" t="s">
        <v>631</v>
      </c>
      <c r="AM9" s="1280" t="s">
        <v>629</v>
      </c>
      <c r="AN9" s="1280" t="s">
        <v>630</v>
      </c>
      <c r="AO9" s="1280" t="s">
        <v>623</v>
      </c>
      <c r="AP9" s="207" t="s">
        <v>1911</v>
      </c>
      <c r="AQ9" s="1057" t="s">
        <v>1912</v>
      </c>
      <c r="AR9" s="207" t="s">
        <v>1913</v>
      </c>
      <c r="AS9" s="1057" t="s">
        <v>1914</v>
      </c>
      <c r="AT9" s="207" t="s">
        <v>1915</v>
      </c>
      <c r="AU9" s="1057" t="s">
        <v>1916</v>
      </c>
      <c r="AV9" s="1056" t="s">
        <v>631</v>
      </c>
      <c r="AW9" s="1275"/>
      <c r="AX9" s="1280" t="s">
        <v>629</v>
      </c>
      <c r="AY9" s="1280" t="s">
        <v>630</v>
      </c>
      <c r="AZ9" s="1280" t="s">
        <v>623</v>
      </c>
      <c r="BA9" s="209" t="s">
        <v>1911</v>
      </c>
      <c r="BB9" s="1056" t="s">
        <v>1912</v>
      </c>
      <c r="BC9" s="209" t="s">
        <v>1913</v>
      </c>
      <c r="BD9" s="1056" t="s">
        <v>1914</v>
      </c>
      <c r="BE9" s="209" t="s">
        <v>1915</v>
      </c>
      <c r="BF9" s="1056" t="s">
        <v>1916</v>
      </c>
      <c r="BG9" s="1056" t="s">
        <v>631</v>
      </c>
      <c r="BH9" s="1275"/>
      <c r="BI9" s="1280" t="s">
        <v>629</v>
      </c>
      <c r="BJ9" s="1280" t="s">
        <v>630</v>
      </c>
      <c r="BK9" s="1280" t="s">
        <v>623</v>
      </c>
      <c r="BL9" s="207" t="s">
        <v>1911</v>
      </c>
      <c r="BM9" s="1057" t="s">
        <v>1912</v>
      </c>
      <c r="BN9" s="207" t="s">
        <v>1913</v>
      </c>
      <c r="BO9" s="1057" t="s">
        <v>1914</v>
      </c>
      <c r="BP9" s="207" t="s">
        <v>1915</v>
      </c>
      <c r="BQ9" s="1057" t="s">
        <v>1916</v>
      </c>
      <c r="BR9" s="1056" t="s">
        <v>631</v>
      </c>
      <c r="BS9" s="1275"/>
      <c r="BT9" s="1280" t="s">
        <v>629</v>
      </c>
      <c r="BU9" s="1280" t="s">
        <v>630</v>
      </c>
      <c r="BV9" s="1280" t="s">
        <v>623</v>
      </c>
      <c r="BW9" s="209" t="s">
        <v>1911</v>
      </c>
      <c r="BX9" s="1056" t="s">
        <v>1912</v>
      </c>
      <c r="BY9" s="209" t="s">
        <v>1913</v>
      </c>
      <c r="BZ9" s="1056" t="s">
        <v>1914</v>
      </c>
      <c r="CA9" s="209" t="s">
        <v>1915</v>
      </c>
      <c r="CB9" s="1056" t="s">
        <v>1916</v>
      </c>
      <c r="CC9" s="1056" t="s">
        <v>631</v>
      </c>
      <c r="CD9" s="1275"/>
      <c r="CE9" s="11"/>
      <c r="CF9" s="11"/>
      <c r="CG9" s="11"/>
      <c r="CH9" s="11"/>
      <c r="CI9" s="11"/>
      <c r="CJ9" s="11"/>
      <c r="CK9" s="11"/>
      <c r="CL9" s="11"/>
      <c r="CM9" s="11"/>
    </row>
    <row r="10" spans="1:91" ht="24.75" customHeight="1">
      <c r="A10" s="1246" t="str">
        <f>IF(E10&gt;0,"Wypełnione","")</f>
        <v/>
      </c>
      <c r="C10" s="1734">
        <f>'Og s3a'!C411</f>
        <v>0</v>
      </c>
      <c r="D10" s="1732">
        <f>'Og s3a'!E411</f>
        <v>0</v>
      </c>
      <c r="E10" s="1734">
        <f>'Og s3a'!F411</f>
        <v>0</v>
      </c>
      <c r="F10" s="2453"/>
      <c r="G10" s="511"/>
      <c r="H10" s="2455"/>
      <c r="I10" s="513"/>
      <c r="J10" s="2465"/>
      <c r="K10" s="513"/>
      <c r="L10" s="2459"/>
      <c r="M10" s="513"/>
      <c r="N10" s="2459"/>
      <c r="O10" s="513"/>
      <c r="P10" s="2465"/>
      <c r="Q10" s="11"/>
      <c r="R10" s="11"/>
      <c r="S10" s="454">
        <f>'Og s3a'!G411</f>
        <v>0</v>
      </c>
      <c r="T10" s="456">
        <f>'Og s3a'!D411</f>
        <v>0</v>
      </c>
      <c r="U10" s="506">
        <f>Import!N400</f>
        <v>0</v>
      </c>
      <c r="V10" s="11"/>
      <c r="W10" s="340"/>
      <c r="X10" s="340"/>
      <c r="Y10" s="340"/>
      <c r="Z10" s="1273">
        <f>IF(F10=AF$7,1,0)</f>
        <v>0</v>
      </c>
      <c r="AA10" s="1273">
        <f>Z10*D10</f>
        <v>0</v>
      </c>
      <c r="AB10" s="1281">
        <f>IF($Z10=0,0,IF(AF10+AH10+AJ10&gt;0,$AA10,0))</f>
        <v>0</v>
      </c>
      <c r="AC10" s="1283">
        <f>IF($Z10=0,0,IF(AND(AB10=0,G11&gt;0),$AA10,0))</f>
        <v>0</v>
      </c>
      <c r="AD10" s="1272">
        <f>AA10-AB10-AC10</f>
        <v>0</v>
      </c>
      <c r="AE10" s="210">
        <f>IF(AE$9=$H10,$D10,0)</f>
        <v>0</v>
      </c>
      <c r="AF10" s="210">
        <f>IF(AF$9=$H10,$D10,0)</f>
        <v>0</v>
      </c>
      <c r="AG10" s="210">
        <f t="shared" ref="AG10:AJ24" si="0">IF(AG$9=$H10,$D10,0)</f>
        <v>0</v>
      </c>
      <c r="AH10" s="210">
        <f t="shared" si="0"/>
        <v>0</v>
      </c>
      <c r="AI10" s="1055">
        <f t="shared" si="0"/>
        <v>0</v>
      </c>
      <c r="AJ10" s="211">
        <f t="shared" si="0"/>
        <v>0</v>
      </c>
      <c r="AK10" s="1276">
        <f>IF($Z10=1,0,IF(AND($Z10=0,AF10&gt;0),1,IF(AND($Z10=0,AH10&gt;0),1,IF(AND($Z10=0,AJ10&gt;0),1,0))))</f>
        <v>0</v>
      </c>
      <c r="AL10" s="1276">
        <f>IF($Z10=0,0,IF(AND($Z10=1,AE10&gt;0),1,IF(AND($Z10=1,AG10&gt;0),1,IF(AND($Z10=1,AI10&gt;0),1,0))))</f>
        <v>0</v>
      </c>
      <c r="AM10" s="1281">
        <f>IF($Z10=0,0,IF(AQ10+AS10+AU10&gt;0,$AA10,0))</f>
        <v>0</v>
      </c>
      <c r="AN10" s="1283">
        <f>IF($Z10=0,0,IF(AND(AM10=0,I11&gt;0),$AA10,0))</f>
        <v>0</v>
      </c>
      <c r="AO10" s="1272">
        <f>$AA10-AM10-AN10</f>
        <v>0</v>
      </c>
      <c r="AP10" s="210">
        <f t="shared" ref="AP10:AU10" si="1">IF(AP$9=$J10,$D10,0)</f>
        <v>0</v>
      </c>
      <c r="AQ10" s="210">
        <f t="shared" si="1"/>
        <v>0</v>
      </c>
      <c r="AR10" s="210">
        <f t="shared" si="1"/>
        <v>0</v>
      </c>
      <c r="AS10" s="210">
        <f t="shared" si="1"/>
        <v>0</v>
      </c>
      <c r="AT10" s="210">
        <f t="shared" si="1"/>
        <v>0</v>
      </c>
      <c r="AU10" s="211">
        <f t="shared" si="1"/>
        <v>0</v>
      </c>
      <c r="AV10" s="1276">
        <f>IF($Z10=1,0,IF(AND($Z10=0,AQ10&gt;0),1,IF(AND($Z10=0,AS10&gt;0),1,IF(AND($Z10=0,AU10&gt;0),1,0))))</f>
        <v>0</v>
      </c>
      <c r="AW10" s="1276">
        <f t="shared" ref="AW10:AW18" si="2">IF($Z10=0,0,IF(AND($Z10=1,AP10&gt;0),1,IF(AND($Z10=1,AR10&gt;0),1,IF(AND($Z10=1,AT10&gt;0),1,0))))</f>
        <v>0</v>
      </c>
      <c r="AX10" s="1281">
        <f>IF($Z10=0,0,IF(BB10+BD10+BF10&gt;0,$AA10,0))</f>
        <v>0</v>
      </c>
      <c r="AY10" s="1283">
        <f>IF($Z10=0,0,IF(AND(AX10=0,K11&gt;0),$AA10,0))</f>
        <v>0</v>
      </c>
      <c r="AZ10" s="1272">
        <f>$AA10-AX10-AY10</f>
        <v>0</v>
      </c>
      <c r="BA10" s="210">
        <f t="shared" ref="BA10:BF10" si="3">IF(BA$9=$L10,$D10,0)</f>
        <v>0</v>
      </c>
      <c r="BB10" s="210">
        <f t="shared" si="3"/>
        <v>0</v>
      </c>
      <c r="BC10" s="210">
        <f t="shared" si="3"/>
        <v>0</v>
      </c>
      <c r="BD10" s="210">
        <f t="shared" si="3"/>
        <v>0</v>
      </c>
      <c r="BE10" s="210">
        <f t="shared" si="3"/>
        <v>0</v>
      </c>
      <c r="BF10" s="211">
        <f t="shared" si="3"/>
        <v>0</v>
      </c>
      <c r="BG10" s="1276">
        <f>IF($Z10=1,0,IF(AND($Z10=0,BB10&gt;0),1,IF(AND($Z10=0,BD10&gt;0),1,IF(AND($Z10=0,BF10&gt;0),1,0))))</f>
        <v>0</v>
      </c>
      <c r="BH10" s="1276">
        <f t="shared" ref="BH10:BH18" si="4">IF($Z10=0,0,IF(AND($Z10=1,BA10&gt;0),1,IF(AND($Z10=1,BC10&gt;0),1,IF(AND($Z10=1,BE10&gt;0),1,0))))</f>
        <v>0</v>
      </c>
      <c r="BI10" s="1281">
        <f>IF($Z10=0,0,IF(BM10+BO10+BQ10&gt;0,$AA10,0))</f>
        <v>0</v>
      </c>
      <c r="BJ10" s="1283">
        <f>IF($Z10=0,0,IF(AND(BI10=0,M11&gt;0),$AA10,0))</f>
        <v>0</v>
      </c>
      <c r="BK10" s="1272">
        <f>$AA10-BI10-BJ10</f>
        <v>0</v>
      </c>
      <c r="BL10" s="210">
        <f t="shared" ref="BL10:BQ10" si="5">IF(BL$9=$N10,$D10,0)</f>
        <v>0</v>
      </c>
      <c r="BM10" s="210">
        <f t="shared" si="5"/>
        <v>0</v>
      </c>
      <c r="BN10" s="210">
        <f t="shared" si="5"/>
        <v>0</v>
      </c>
      <c r="BO10" s="210">
        <f t="shared" si="5"/>
        <v>0</v>
      </c>
      <c r="BP10" s="210">
        <f t="shared" si="5"/>
        <v>0</v>
      </c>
      <c r="BQ10" s="211">
        <f t="shared" si="5"/>
        <v>0</v>
      </c>
      <c r="BR10" s="1276">
        <f>IF($Z10=1,0,IF(AND($Z10=0,BM10&gt;0),1,IF(AND($Z10=0,BO10&gt;0),1,IF(AND($Z10=0,BQ10&gt;0),1,0))))</f>
        <v>0</v>
      </c>
      <c r="BS10" s="1276">
        <f t="shared" ref="BS10:BS18" si="6">IF($Z10=0,0,IF(AND($Z10=1,BL10&gt;0),1,IF(AND($Z10=1,BN10&gt;0),1,IF(AND($Z10=1,BP10&gt;0),1,0))))</f>
        <v>0</v>
      </c>
      <c r="BT10" s="1281">
        <f>IF($Z10=0,0,IF(BX10+BZ10+CB10&gt;0,$AA10,0))</f>
        <v>0</v>
      </c>
      <c r="BU10" s="1283">
        <f>IF($Z10=0,0,IF(AND(BT10=0,O11&gt;0),$AA10,0))</f>
        <v>0</v>
      </c>
      <c r="BV10" s="1272">
        <f>$AA10-BT10-BU10</f>
        <v>0</v>
      </c>
      <c r="BW10" s="210">
        <f t="shared" ref="BW10:CB10" si="7">IF(BW$9=$P10,$D10,0)</f>
        <v>0</v>
      </c>
      <c r="BX10" s="210">
        <f t="shared" si="7"/>
        <v>0</v>
      </c>
      <c r="BY10" s="210">
        <f t="shared" si="7"/>
        <v>0</v>
      </c>
      <c r="BZ10" s="210">
        <f t="shared" si="7"/>
        <v>0</v>
      </c>
      <c r="CA10" s="210">
        <f t="shared" si="7"/>
        <v>0</v>
      </c>
      <c r="CB10" s="211">
        <f t="shared" si="7"/>
        <v>0</v>
      </c>
      <c r="CC10" s="1276">
        <f>IF($Z10=1,0,IF(AND($Z10=0,BX10&gt;0),1,IF(AND($Z10=0,BZ10&gt;0),1,IF(AND($Z10=0,CB10&gt;0),1,0))))</f>
        <v>0</v>
      </c>
      <c r="CD10" s="1276">
        <f t="shared" ref="CD10:CD18" si="8">IF($Z10=0,0,IF(AND($Z10=1,BW10&gt;0),1,IF(AND($Z10=1,BY10&gt;0),1,IF(AND($Z10=1,CA10&gt;0),1,0))))</f>
        <v>0</v>
      </c>
      <c r="CE10" s="11"/>
      <c r="CF10" s="507"/>
      <c r="CG10" s="11"/>
      <c r="CH10" s="11"/>
      <c r="CI10" s="11"/>
      <c r="CJ10" s="11"/>
      <c r="CK10" s="11"/>
      <c r="CL10" s="11"/>
      <c r="CM10" s="11"/>
    </row>
    <row r="11" spans="1:91" ht="14.25" customHeight="1">
      <c r="A11" s="1247" t="str">
        <f>A10</f>
        <v/>
      </c>
      <c r="B11" s="11"/>
      <c r="C11" s="1735"/>
      <c r="D11" s="1733"/>
      <c r="E11" s="1735"/>
      <c r="F11" s="2454"/>
      <c r="G11" s="508"/>
      <c r="H11" s="2456"/>
      <c r="I11" s="514"/>
      <c r="J11" s="2459"/>
      <c r="K11" s="514"/>
      <c r="L11" s="2459"/>
      <c r="M11" s="514"/>
      <c r="N11" s="2459"/>
      <c r="O11" s="514"/>
      <c r="P11" s="2459"/>
      <c r="Q11" s="11"/>
      <c r="R11" s="11"/>
      <c r="S11" s="455"/>
      <c r="T11" s="477"/>
      <c r="U11" s="506">
        <f>Import!N401</f>
        <v>0</v>
      </c>
      <c r="V11" s="11"/>
      <c r="W11" s="340"/>
      <c r="X11" s="340"/>
      <c r="Y11" s="340"/>
      <c r="Z11" s="11"/>
      <c r="AE11" s="210"/>
      <c r="AF11" s="210"/>
      <c r="AG11" s="210"/>
      <c r="AH11" s="210"/>
      <c r="AI11" s="1055"/>
      <c r="AJ11" s="211"/>
      <c r="AK11" s="1276"/>
      <c r="AL11" s="1276">
        <f>AL10</f>
        <v>0</v>
      </c>
      <c r="AP11" s="210"/>
      <c r="AQ11" s="210"/>
      <c r="AR11" s="210"/>
      <c r="AS11" s="210"/>
      <c r="AT11" s="210"/>
      <c r="AU11" s="211"/>
      <c r="AV11" s="1276"/>
      <c r="AW11" s="1276">
        <f>AW10</f>
        <v>0</v>
      </c>
      <c r="BA11" s="210"/>
      <c r="BB11" s="210"/>
      <c r="BC11" s="210"/>
      <c r="BD11" s="210"/>
      <c r="BE11" s="210"/>
      <c r="BF11" s="211"/>
      <c r="BG11" s="1276"/>
      <c r="BH11" s="1276">
        <f>BH10</f>
        <v>0</v>
      </c>
      <c r="BL11" s="210"/>
      <c r="BM11" s="210"/>
      <c r="BN11" s="210"/>
      <c r="BO11" s="210"/>
      <c r="BP11" s="210"/>
      <c r="BQ11" s="211"/>
      <c r="BR11" s="1276"/>
      <c r="BS11" s="1276">
        <f>BS10</f>
        <v>0</v>
      </c>
      <c r="BW11" s="210"/>
      <c r="BX11" s="210"/>
      <c r="BY11" s="210"/>
      <c r="BZ11" s="210"/>
      <c r="CA11" s="210"/>
      <c r="CB11" s="211"/>
      <c r="CC11" s="1276"/>
      <c r="CD11" s="1276">
        <f>CD10</f>
        <v>0</v>
      </c>
      <c r="CE11" s="11"/>
      <c r="CF11" s="507" t="s">
        <v>1911</v>
      </c>
      <c r="CG11" s="11"/>
      <c r="CH11" s="11"/>
      <c r="CI11" s="11"/>
      <c r="CJ11" s="11"/>
      <c r="CK11" s="11"/>
      <c r="CL11" s="11"/>
      <c r="CM11" s="11"/>
    </row>
    <row r="12" spans="1:91" ht="24.75" customHeight="1">
      <c r="A12" s="1246" t="str">
        <f>IF(E12&gt;0,"Wypełnione","")</f>
        <v/>
      </c>
      <c r="B12" s="11"/>
      <c r="C12" s="1734">
        <f>'Og s3a'!C413</f>
        <v>0</v>
      </c>
      <c r="D12" s="1732">
        <f>'Og s3a'!E413</f>
        <v>0</v>
      </c>
      <c r="E12" s="1734">
        <f>'Og s3a'!F413</f>
        <v>0</v>
      </c>
      <c r="F12" s="2453"/>
      <c r="G12" s="511"/>
      <c r="H12" s="2455"/>
      <c r="I12" s="515"/>
      <c r="J12" s="2459"/>
      <c r="K12" s="515"/>
      <c r="L12" s="2459"/>
      <c r="M12" s="515"/>
      <c r="N12" s="2459"/>
      <c r="O12" s="515"/>
      <c r="P12" s="2459"/>
      <c r="Q12" s="11"/>
      <c r="R12" s="11"/>
      <c r="S12" s="454">
        <f>'Og s3a'!G413</f>
        <v>0</v>
      </c>
      <c r="T12" s="456">
        <f>'Og s3a'!D413</f>
        <v>0</v>
      </c>
      <c r="U12" s="506">
        <f>Import!N402</f>
        <v>0</v>
      </c>
      <c r="V12" s="11"/>
      <c r="W12" s="340"/>
      <c r="X12" s="340"/>
      <c r="Y12" s="340"/>
      <c r="Z12" s="1273">
        <f>IF(F12=AF$7,1,0)</f>
        <v>0</v>
      </c>
      <c r="AA12" s="1273">
        <f>Z12*D12</f>
        <v>0</v>
      </c>
      <c r="AB12" s="1281">
        <f>IF($Z12=0,0,IF(AF12+AH12+AJ12&gt;0,$AA12,0))</f>
        <v>0</v>
      </c>
      <c r="AC12" s="1283">
        <f>IF($Z12=0,0,IF(AND(AB12=0,G13&gt;0),$AA12,0))</f>
        <v>0</v>
      </c>
      <c r="AD12" s="1272">
        <f>AA12-AB12-AC12</f>
        <v>0</v>
      </c>
      <c r="AE12" s="210">
        <f>IF(AE$9=$H12,$D12,0)</f>
        <v>0</v>
      </c>
      <c r="AF12" s="210">
        <f>IF(AF$9=$H12,$D12,0)</f>
        <v>0</v>
      </c>
      <c r="AG12" s="210">
        <f t="shared" si="0"/>
        <v>0</v>
      </c>
      <c r="AH12" s="210">
        <f t="shared" si="0"/>
        <v>0</v>
      </c>
      <c r="AI12" s="1055">
        <f t="shared" si="0"/>
        <v>0</v>
      </c>
      <c r="AJ12" s="211">
        <f t="shared" si="0"/>
        <v>0</v>
      </c>
      <c r="AK12" s="1276">
        <f>IF($Z12=1,0,IF(AND($Z12=0,AF12&gt;0),1,IF(AND($Z12=0,AH12&gt;0),1,IF(AND($Z12=0,AJ12&gt;0),1,0))))</f>
        <v>0</v>
      </c>
      <c r="AL12" s="1276">
        <f>IF($Z12=0,0,IF(AND($Z12=1,AE12&gt;0),1,IF(AND($Z12=1,AG12&gt;0),1,IF(AND($Z12=1,AI12&gt;0),1,0))))</f>
        <v>0</v>
      </c>
      <c r="AM12" s="1281">
        <f>IF($Z12=0,0,IF(AQ12+AS12+AU12&gt;0,$AA12,0))</f>
        <v>0</v>
      </c>
      <c r="AN12" s="1283">
        <f>IF($Z12=0,0,IF(AND(AM12=0,I13&gt;0),$AA12,0))</f>
        <v>0</v>
      </c>
      <c r="AO12" s="1272">
        <f>$AA12-AM12-AN12</f>
        <v>0</v>
      </c>
      <c r="AP12" s="210">
        <f t="shared" ref="AP12:AU12" si="9">IF(AP$9=$J12,$D12,0)</f>
        <v>0</v>
      </c>
      <c r="AQ12" s="210">
        <f t="shared" si="9"/>
        <v>0</v>
      </c>
      <c r="AR12" s="210">
        <f t="shared" si="9"/>
        <v>0</v>
      </c>
      <c r="AS12" s="210">
        <f t="shared" si="9"/>
        <v>0</v>
      </c>
      <c r="AT12" s="210">
        <f t="shared" si="9"/>
        <v>0</v>
      </c>
      <c r="AU12" s="211">
        <f t="shared" si="9"/>
        <v>0</v>
      </c>
      <c r="AV12" s="1276">
        <f>IF($Z12=1,0,IF(AND($Z12=0,AQ12&gt;0),1,IF(AND($Z12=0,AS12&gt;0),1,IF(AND($Z12=0,AU12&gt;0),1,0))))</f>
        <v>0</v>
      </c>
      <c r="AW12" s="1276">
        <f t="shared" si="2"/>
        <v>0</v>
      </c>
      <c r="AX12" s="1281">
        <f>IF($Z12=0,0,IF(BB12+BD12+BF12&gt;0,$AA12,0))</f>
        <v>0</v>
      </c>
      <c r="AY12" s="1283">
        <f>IF($Z12=0,0,IF(AND(AX12=0,K13&gt;0),$AA12,0))</f>
        <v>0</v>
      </c>
      <c r="AZ12" s="1272">
        <f>$AA12-AX12-AY12</f>
        <v>0</v>
      </c>
      <c r="BA12" s="210">
        <f t="shared" ref="BA12:BF12" si="10">IF(BA$9=$L12,$D12,0)</f>
        <v>0</v>
      </c>
      <c r="BB12" s="210">
        <f t="shared" si="10"/>
        <v>0</v>
      </c>
      <c r="BC12" s="210">
        <f t="shared" si="10"/>
        <v>0</v>
      </c>
      <c r="BD12" s="210">
        <f t="shared" si="10"/>
        <v>0</v>
      </c>
      <c r="BE12" s="210">
        <f t="shared" si="10"/>
        <v>0</v>
      </c>
      <c r="BF12" s="211">
        <f t="shared" si="10"/>
        <v>0</v>
      </c>
      <c r="BG12" s="1276">
        <f>IF($Z12=1,0,IF(AND($Z12=0,BB12&gt;0),1,IF(AND($Z12=0,BD12&gt;0),1,IF(AND($Z12=0,BF12&gt;0),1,0))))</f>
        <v>0</v>
      </c>
      <c r="BH12" s="1276">
        <f t="shared" si="4"/>
        <v>0</v>
      </c>
      <c r="BI12" s="1281">
        <f>IF($Z12=0,0,IF(BM12+BO12+BQ12&gt;0,$AA12,0))</f>
        <v>0</v>
      </c>
      <c r="BJ12" s="1283">
        <f>IF($Z12=0,0,IF(AND(BI12=0,M13&gt;0),$AA12,0))</f>
        <v>0</v>
      </c>
      <c r="BK12" s="1272">
        <f>$AA12-BI12-BJ12</f>
        <v>0</v>
      </c>
      <c r="BL12" s="210">
        <f t="shared" ref="BL12:BQ12" si="11">IF(BL$9=$N12,$D12,0)</f>
        <v>0</v>
      </c>
      <c r="BM12" s="210">
        <f t="shared" si="11"/>
        <v>0</v>
      </c>
      <c r="BN12" s="210">
        <f t="shared" si="11"/>
        <v>0</v>
      </c>
      <c r="BO12" s="210">
        <f t="shared" si="11"/>
        <v>0</v>
      </c>
      <c r="BP12" s="210">
        <f t="shared" si="11"/>
        <v>0</v>
      </c>
      <c r="BQ12" s="211">
        <f t="shared" si="11"/>
        <v>0</v>
      </c>
      <c r="BR12" s="1276">
        <f>IF($Z12=1,0,IF(AND($Z12=0,BM12&gt;0),1,IF(AND($Z12=0,BO12&gt;0),1,IF(AND($Z12=0,BQ12&gt;0),1,0))))</f>
        <v>0</v>
      </c>
      <c r="BS12" s="1276">
        <f t="shared" si="6"/>
        <v>0</v>
      </c>
      <c r="BT12" s="1281">
        <f>IF($Z12=0,0,IF(BX12+BZ12+CB12&gt;0,$AA12,0))</f>
        <v>0</v>
      </c>
      <c r="BU12" s="1283">
        <f>IF($Z12=0,0,IF(AND(BT12=0,O13&gt;0),$AA12,0))</f>
        <v>0</v>
      </c>
      <c r="BV12" s="1272">
        <f>$AA12-BT12-BU12</f>
        <v>0</v>
      </c>
      <c r="BW12" s="210">
        <f t="shared" ref="BW12:CB12" si="12">IF(BW$9=$P12,$D12,0)</f>
        <v>0</v>
      </c>
      <c r="BX12" s="210">
        <f t="shared" si="12"/>
        <v>0</v>
      </c>
      <c r="BY12" s="210">
        <f t="shared" si="12"/>
        <v>0</v>
      </c>
      <c r="BZ12" s="210">
        <f t="shared" si="12"/>
        <v>0</v>
      </c>
      <c r="CA12" s="210">
        <f t="shared" si="12"/>
        <v>0</v>
      </c>
      <c r="CB12" s="211">
        <f t="shared" si="12"/>
        <v>0</v>
      </c>
      <c r="CC12" s="1276">
        <f>IF($Z12=1,0,IF(AND($Z12=0,BX12&gt;0),1,IF(AND($Z12=0,BZ12&gt;0),1,IF(AND($Z12=0,CB12&gt;0),1,0))))</f>
        <v>0</v>
      </c>
      <c r="CD12" s="1276">
        <f t="shared" si="8"/>
        <v>0</v>
      </c>
      <c r="CE12" s="11"/>
      <c r="CF12" s="507" t="s">
        <v>1912</v>
      </c>
      <c r="CG12" s="11"/>
      <c r="CH12" s="11"/>
      <c r="CI12" s="11"/>
      <c r="CJ12" s="11"/>
      <c r="CK12" s="11"/>
      <c r="CL12" s="11"/>
      <c r="CM12" s="11"/>
    </row>
    <row r="13" spans="1:91" ht="14.25" customHeight="1">
      <c r="A13" s="1247" t="str">
        <f>A12</f>
        <v/>
      </c>
      <c r="B13" s="11"/>
      <c r="C13" s="1735"/>
      <c r="D13" s="1733"/>
      <c r="E13" s="1735"/>
      <c r="F13" s="2454"/>
      <c r="G13" s="512"/>
      <c r="H13" s="2456"/>
      <c r="I13" s="514"/>
      <c r="J13" s="2459"/>
      <c r="K13" s="514"/>
      <c r="L13" s="2459"/>
      <c r="M13" s="514"/>
      <c r="N13" s="2459"/>
      <c r="O13" s="514"/>
      <c r="P13" s="2459"/>
      <c r="Q13" s="11"/>
      <c r="R13" s="11"/>
      <c r="S13" s="455"/>
      <c r="T13" s="477"/>
      <c r="U13" s="506">
        <f>Import!N403</f>
        <v>0</v>
      </c>
      <c r="V13" s="11"/>
      <c r="W13" s="340"/>
      <c r="X13" s="340"/>
      <c r="Y13" s="340"/>
      <c r="Z13" s="11"/>
      <c r="AE13" s="210"/>
      <c r="AF13" s="210"/>
      <c r="AG13" s="210"/>
      <c r="AH13" s="210"/>
      <c r="AI13" s="1055"/>
      <c r="AJ13" s="211"/>
      <c r="AK13" s="1276"/>
      <c r="AL13" s="1276">
        <f>AL12</f>
        <v>0</v>
      </c>
      <c r="AP13" s="210"/>
      <c r="AQ13" s="210"/>
      <c r="AR13" s="210"/>
      <c r="AS13" s="210"/>
      <c r="AT13" s="210"/>
      <c r="AU13" s="211"/>
      <c r="AV13" s="1276"/>
      <c r="AW13" s="1276">
        <f>AW12</f>
        <v>0</v>
      </c>
      <c r="BA13" s="210"/>
      <c r="BB13" s="210"/>
      <c r="BC13" s="210"/>
      <c r="BD13" s="210"/>
      <c r="BE13" s="210"/>
      <c r="BF13" s="211"/>
      <c r="BG13" s="1276"/>
      <c r="BH13" s="1276">
        <f>BH12</f>
        <v>0</v>
      </c>
      <c r="BL13" s="210"/>
      <c r="BM13" s="210"/>
      <c r="BN13" s="210"/>
      <c r="BO13" s="210"/>
      <c r="BP13" s="210"/>
      <c r="BQ13" s="211"/>
      <c r="BR13" s="1276"/>
      <c r="BS13" s="1276">
        <f>BS12</f>
        <v>0</v>
      </c>
      <c r="BW13" s="210"/>
      <c r="BX13" s="210"/>
      <c r="BY13" s="210"/>
      <c r="BZ13" s="210"/>
      <c r="CA13" s="210"/>
      <c r="CB13" s="211"/>
      <c r="CC13" s="1276"/>
      <c r="CD13" s="1276">
        <f>CD12</f>
        <v>0</v>
      </c>
      <c r="CE13" s="11"/>
      <c r="CF13" s="507" t="s">
        <v>1913</v>
      </c>
      <c r="CG13" s="11"/>
      <c r="CH13" s="11"/>
      <c r="CI13" s="11"/>
      <c r="CJ13" s="11"/>
      <c r="CK13" s="11"/>
      <c r="CL13" s="11"/>
      <c r="CM13" s="11"/>
    </row>
    <row r="14" spans="1:91" ht="24.75" customHeight="1">
      <c r="A14" s="1246" t="str">
        <f>IF(E14&gt;0,"Wypełnione","")</f>
        <v/>
      </c>
      <c r="B14" s="11"/>
      <c r="C14" s="1734">
        <f>'Og s3a'!C415</f>
        <v>0</v>
      </c>
      <c r="D14" s="1732">
        <f>'Og s3a'!E415</f>
        <v>0</v>
      </c>
      <c r="E14" s="1734">
        <f>'Og s3a'!F415</f>
        <v>0</v>
      </c>
      <c r="F14" s="2453"/>
      <c r="G14" s="511"/>
      <c r="H14" s="2455"/>
      <c r="I14" s="515"/>
      <c r="J14" s="2459"/>
      <c r="K14" s="515"/>
      <c r="L14" s="2459"/>
      <c r="M14" s="515"/>
      <c r="N14" s="2459"/>
      <c r="O14" s="515"/>
      <c r="P14" s="2459"/>
      <c r="Q14" s="11"/>
      <c r="R14" s="11"/>
      <c r="S14" s="454">
        <f>'Og s3a'!G415</f>
        <v>0</v>
      </c>
      <c r="T14" s="456">
        <f>'Og s3a'!D415</f>
        <v>0</v>
      </c>
      <c r="U14" s="506">
        <f>Import!N404</f>
        <v>0</v>
      </c>
      <c r="V14" s="11"/>
      <c r="W14" s="340"/>
      <c r="X14" s="340"/>
      <c r="Y14" s="340"/>
      <c r="Z14" s="1273">
        <f>IF(F14=AF$7,1,0)</f>
        <v>0</v>
      </c>
      <c r="AA14" s="1273">
        <f>Z14*D14</f>
        <v>0</v>
      </c>
      <c r="AB14" s="1281">
        <f>IF($Z14=0,0,IF(AF14+AH14+AJ14&gt;0,$AA14,0))</f>
        <v>0</v>
      </c>
      <c r="AC14" s="1283">
        <f>IF($Z14=0,0,IF(AND(AB14=0,G15&gt;0),$AA14,0))</f>
        <v>0</v>
      </c>
      <c r="AD14" s="1272">
        <f>AA14-AB14-AC14</f>
        <v>0</v>
      </c>
      <c r="AE14" s="210">
        <f>IF(AE$9=$H14,$D14,0)</f>
        <v>0</v>
      </c>
      <c r="AF14" s="210">
        <f>IF(AF$9=$H14,$D14,0)</f>
        <v>0</v>
      </c>
      <c r="AG14" s="210">
        <f t="shared" si="0"/>
        <v>0</v>
      </c>
      <c r="AH14" s="210">
        <f t="shared" si="0"/>
        <v>0</v>
      </c>
      <c r="AI14" s="1055">
        <f t="shared" si="0"/>
        <v>0</v>
      </c>
      <c r="AJ14" s="211">
        <f t="shared" si="0"/>
        <v>0</v>
      </c>
      <c r="AK14" s="1276">
        <f>IF($Z14=1,0,IF(AND($Z14=0,AF14&gt;0),1,IF(AND($Z14=0,AH14&gt;0),1,IF(AND($Z14=0,AJ14&gt;0),1,0))))</f>
        <v>0</v>
      </c>
      <c r="AL14" s="1276">
        <f>IF($Z14=0,0,IF(AND($Z14=1,AE14&gt;0),1,IF(AND($Z14=1,AG14&gt;0),1,IF(AND($Z14=1,AI14&gt;0),1,0))))</f>
        <v>0</v>
      </c>
      <c r="AM14" s="1281">
        <f>IF($Z14=0,0,IF(AQ14+AS14+AU14&gt;0,$AA14,0))</f>
        <v>0</v>
      </c>
      <c r="AN14" s="1283">
        <f>IF($Z14=0,0,IF(AND(AM14=0,I15&gt;0),$AA14,0))</f>
        <v>0</v>
      </c>
      <c r="AO14" s="1272">
        <f>$AA14-AM14-AN14</f>
        <v>0</v>
      </c>
      <c r="AP14" s="210">
        <f t="shared" ref="AP14:AU14" si="13">IF(AP$9=$J14,$D14,0)</f>
        <v>0</v>
      </c>
      <c r="AQ14" s="210">
        <f t="shared" si="13"/>
        <v>0</v>
      </c>
      <c r="AR14" s="210">
        <f t="shared" si="13"/>
        <v>0</v>
      </c>
      <c r="AS14" s="210">
        <f t="shared" si="13"/>
        <v>0</v>
      </c>
      <c r="AT14" s="210">
        <f t="shared" si="13"/>
        <v>0</v>
      </c>
      <c r="AU14" s="211">
        <f t="shared" si="13"/>
        <v>0</v>
      </c>
      <c r="AV14" s="1276">
        <f>IF($Z14=1,0,IF(AND($Z14=0,AQ14&gt;0),1,IF(AND($Z14=0,AS14&gt;0),1,IF(AND($Z14=0,AU14&gt;0),1,0))))</f>
        <v>0</v>
      </c>
      <c r="AW14" s="1276">
        <f t="shared" si="2"/>
        <v>0</v>
      </c>
      <c r="AX14" s="1281">
        <f>IF($Z14=0,0,IF(BB14+BD14+BF14&gt;0,$AA14,0))</f>
        <v>0</v>
      </c>
      <c r="AY14" s="1283">
        <f>IF($Z14=0,0,IF(AND(AX14=0,K15&gt;0),$AA14,0))</f>
        <v>0</v>
      </c>
      <c r="AZ14" s="1272">
        <f>$AA14-AX14-AY14</f>
        <v>0</v>
      </c>
      <c r="BA14" s="210">
        <f t="shared" ref="BA14:BF14" si="14">IF(BA$9=$L14,$D14,0)</f>
        <v>0</v>
      </c>
      <c r="BB14" s="210">
        <f t="shared" si="14"/>
        <v>0</v>
      </c>
      <c r="BC14" s="210">
        <f t="shared" si="14"/>
        <v>0</v>
      </c>
      <c r="BD14" s="210">
        <f t="shared" si="14"/>
        <v>0</v>
      </c>
      <c r="BE14" s="210">
        <f t="shared" si="14"/>
        <v>0</v>
      </c>
      <c r="BF14" s="211">
        <f t="shared" si="14"/>
        <v>0</v>
      </c>
      <c r="BG14" s="1276">
        <f>IF($Z14=1,0,IF(AND($Z14=0,BB14&gt;0),1,IF(AND($Z14=0,BD14&gt;0),1,IF(AND($Z14=0,BF14&gt;0),1,0))))</f>
        <v>0</v>
      </c>
      <c r="BH14" s="1276">
        <f t="shared" si="4"/>
        <v>0</v>
      </c>
      <c r="BI14" s="1281">
        <f>IF($Z14=0,0,IF(BM14+BO14+BQ14&gt;0,$AA14,0))</f>
        <v>0</v>
      </c>
      <c r="BJ14" s="1283">
        <f>IF($Z14=0,0,IF(AND(BI14=0,M15&gt;0),$AA14,0))</f>
        <v>0</v>
      </c>
      <c r="BK14" s="1272">
        <f>$AA14-BI14-BJ14</f>
        <v>0</v>
      </c>
      <c r="BL14" s="210">
        <f t="shared" ref="BL14:BQ14" si="15">IF(BL$9=$N14,$D14,0)</f>
        <v>0</v>
      </c>
      <c r="BM14" s="210">
        <f t="shared" si="15"/>
        <v>0</v>
      </c>
      <c r="BN14" s="210">
        <f t="shared" si="15"/>
        <v>0</v>
      </c>
      <c r="BO14" s="210">
        <f t="shared" si="15"/>
        <v>0</v>
      </c>
      <c r="BP14" s="210">
        <f t="shared" si="15"/>
        <v>0</v>
      </c>
      <c r="BQ14" s="211">
        <f t="shared" si="15"/>
        <v>0</v>
      </c>
      <c r="BR14" s="1276">
        <f>IF($Z14=1,0,IF(AND($Z14=0,BM14&gt;0),1,IF(AND($Z14=0,BO14&gt;0),1,IF(AND($Z14=0,BQ14&gt;0),1,0))))</f>
        <v>0</v>
      </c>
      <c r="BS14" s="1276">
        <f t="shared" si="6"/>
        <v>0</v>
      </c>
      <c r="BT14" s="1281">
        <f>IF($Z14=0,0,IF(BX14+BZ14+CB14&gt;0,$AA14,0))</f>
        <v>0</v>
      </c>
      <c r="BU14" s="1283">
        <f>IF($Z14=0,0,IF(AND(BT14=0,O15&gt;0),$AA14,0))</f>
        <v>0</v>
      </c>
      <c r="BV14" s="1272">
        <f>$AA14-BT14-BU14</f>
        <v>0</v>
      </c>
      <c r="BW14" s="210">
        <f t="shared" ref="BW14:CB14" si="16">IF(BW$9=$P14,$D14,0)</f>
        <v>0</v>
      </c>
      <c r="BX14" s="210">
        <f t="shared" si="16"/>
        <v>0</v>
      </c>
      <c r="BY14" s="210">
        <f t="shared" si="16"/>
        <v>0</v>
      </c>
      <c r="BZ14" s="210">
        <f t="shared" si="16"/>
        <v>0</v>
      </c>
      <c r="CA14" s="210">
        <f t="shared" si="16"/>
        <v>0</v>
      </c>
      <c r="CB14" s="211">
        <f t="shared" si="16"/>
        <v>0</v>
      </c>
      <c r="CC14" s="1276">
        <f>IF($Z14=1,0,IF(AND($Z14=0,BX14&gt;0),1,IF(AND($Z14=0,BZ14&gt;0),1,IF(AND($Z14=0,CB14&gt;0),1,0))))</f>
        <v>0</v>
      </c>
      <c r="CD14" s="1276">
        <f t="shared" si="8"/>
        <v>0</v>
      </c>
      <c r="CE14" s="11"/>
      <c r="CF14" s="507" t="s">
        <v>1914</v>
      </c>
      <c r="CG14" s="11"/>
      <c r="CH14" s="11"/>
      <c r="CI14" s="11"/>
      <c r="CJ14" s="11"/>
      <c r="CK14" s="11"/>
      <c r="CL14" s="11"/>
      <c r="CM14" s="11"/>
    </row>
    <row r="15" spans="1:91" ht="14.25" customHeight="1">
      <c r="A15" s="1247" t="str">
        <f>A14</f>
        <v/>
      </c>
      <c r="B15" s="11"/>
      <c r="C15" s="1735"/>
      <c r="D15" s="1733"/>
      <c r="E15" s="1735"/>
      <c r="F15" s="2454"/>
      <c r="G15" s="512"/>
      <c r="H15" s="2456"/>
      <c r="I15" s="514"/>
      <c r="J15" s="2459"/>
      <c r="K15" s="514"/>
      <c r="L15" s="2459"/>
      <c r="M15" s="514"/>
      <c r="N15" s="2459"/>
      <c r="O15" s="514"/>
      <c r="P15" s="2459"/>
      <c r="Q15" s="11"/>
      <c r="R15" s="11"/>
      <c r="S15" s="455"/>
      <c r="T15" s="477"/>
      <c r="U15" s="506">
        <f>Import!N405</f>
        <v>0</v>
      </c>
      <c r="V15" s="11"/>
      <c r="W15" s="340"/>
      <c r="X15" s="340"/>
      <c r="Y15" s="340"/>
      <c r="Z15" s="11"/>
      <c r="AE15" s="210"/>
      <c r="AF15" s="210"/>
      <c r="AG15" s="210"/>
      <c r="AH15" s="210"/>
      <c r="AI15" s="1055"/>
      <c r="AJ15" s="211"/>
      <c r="AK15" s="1276"/>
      <c r="AL15" s="1276">
        <f>AL14</f>
        <v>0</v>
      </c>
      <c r="AP15" s="210"/>
      <c r="AQ15" s="210"/>
      <c r="AR15" s="210"/>
      <c r="AS15" s="210"/>
      <c r="AT15" s="210"/>
      <c r="AU15" s="211"/>
      <c r="AV15" s="1276"/>
      <c r="AW15" s="1276">
        <f>AW14</f>
        <v>0</v>
      </c>
      <c r="BA15" s="210"/>
      <c r="BB15" s="210"/>
      <c r="BC15" s="210"/>
      <c r="BD15" s="210"/>
      <c r="BE15" s="210"/>
      <c r="BF15" s="211"/>
      <c r="BG15" s="1276"/>
      <c r="BH15" s="1276">
        <f>BH14</f>
        <v>0</v>
      </c>
      <c r="BL15" s="210"/>
      <c r="BM15" s="210"/>
      <c r="BN15" s="210"/>
      <c r="BO15" s="210"/>
      <c r="BP15" s="210"/>
      <c r="BQ15" s="211"/>
      <c r="BR15" s="1276"/>
      <c r="BS15" s="1276">
        <f>BS14</f>
        <v>0</v>
      </c>
      <c r="BW15" s="210"/>
      <c r="BX15" s="210"/>
      <c r="BY15" s="210"/>
      <c r="BZ15" s="210"/>
      <c r="CA15" s="210"/>
      <c r="CB15" s="211"/>
      <c r="CC15" s="1276"/>
      <c r="CD15" s="1276">
        <f>CD14</f>
        <v>0</v>
      </c>
      <c r="CE15" s="11"/>
      <c r="CF15" s="507" t="s">
        <v>1915</v>
      </c>
      <c r="CG15" s="11"/>
      <c r="CH15" s="11"/>
      <c r="CI15" s="11"/>
      <c r="CJ15" s="11"/>
      <c r="CK15" s="11"/>
      <c r="CL15" s="11"/>
      <c r="CM15" s="11"/>
    </row>
    <row r="16" spans="1:91" ht="24.75" customHeight="1">
      <c r="A16" s="1246" t="str">
        <f>IF(E16&gt;0,"Wypełnione","")</f>
        <v/>
      </c>
      <c r="B16" s="11"/>
      <c r="C16" s="1734">
        <f>'Og s3a'!C417</f>
        <v>0</v>
      </c>
      <c r="D16" s="1732">
        <f>'Og s3a'!E417</f>
        <v>0</v>
      </c>
      <c r="E16" s="1734">
        <f>'Og s3a'!F417</f>
        <v>0</v>
      </c>
      <c r="F16" s="2453"/>
      <c r="G16" s="511">
        <f>T16</f>
        <v>0</v>
      </c>
      <c r="H16" s="2455">
        <f>U16</f>
        <v>0</v>
      </c>
      <c r="I16" s="515"/>
      <c r="J16" s="2459"/>
      <c r="K16" s="515"/>
      <c r="L16" s="2459"/>
      <c r="M16" s="515"/>
      <c r="N16" s="2459"/>
      <c r="O16" s="515"/>
      <c r="P16" s="2459"/>
      <c r="Q16" s="11"/>
      <c r="R16" s="11"/>
      <c r="S16" s="454">
        <f>'Og s3a'!G417</f>
        <v>0</v>
      </c>
      <c r="T16" s="456">
        <f>'Og s3a'!D417</f>
        <v>0</v>
      </c>
      <c r="U16" s="506">
        <f>Import!N406</f>
        <v>0</v>
      </c>
      <c r="V16" s="11"/>
      <c r="W16" s="340"/>
      <c r="X16" s="340"/>
      <c r="Y16" s="340"/>
      <c r="Z16" s="1273">
        <f>IF(F16=AF$7,1,0)</f>
        <v>0</v>
      </c>
      <c r="AA16" s="1273">
        <f>Z16*D16</f>
        <v>0</v>
      </c>
      <c r="AB16" s="1281">
        <f>IF($Z16=0,0,IF(AF16+AH16+AJ16&gt;0,$AA16,0))</f>
        <v>0</v>
      </c>
      <c r="AC16" s="1283">
        <f>IF($Z16=0,0,IF(AND(AB16=0,G17&gt;0),$AA16,0))</f>
        <v>0</v>
      </c>
      <c r="AD16" s="1272">
        <f>AA16-AB16-AC16</f>
        <v>0</v>
      </c>
      <c r="AE16" s="210">
        <f>IF(AE$9=$H16,$D16,0)</f>
        <v>0</v>
      </c>
      <c r="AF16" s="210">
        <f>IF(AF$9=$H16,$D16,0)</f>
        <v>0</v>
      </c>
      <c r="AG16" s="210">
        <f t="shared" si="0"/>
        <v>0</v>
      </c>
      <c r="AH16" s="210">
        <f t="shared" si="0"/>
        <v>0</v>
      </c>
      <c r="AI16" s="1055">
        <f t="shared" si="0"/>
        <v>0</v>
      </c>
      <c r="AJ16" s="211">
        <f t="shared" si="0"/>
        <v>0</v>
      </c>
      <c r="AK16" s="1276">
        <f>IF($Z16=1,0,IF(AND($Z16=0,AF16&gt;0),1,IF(AND($Z16=0,AH16&gt;0),1,IF(AND($Z16=0,AJ16&gt;0),1,0))))</f>
        <v>0</v>
      </c>
      <c r="AL16" s="1276">
        <f>IF($Z16=0,0,IF(AND($Z16=1,AE16&gt;0),1,IF(AND($Z16=1,AG16&gt;0),1,IF(AND($Z16=1,AI16&gt;0),1,0))))</f>
        <v>0</v>
      </c>
      <c r="AM16" s="1281">
        <f>IF($Z16=0,0,IF(AQ16+AS16+AU16&gt;0,$AA16,0))</f>
        <v>0</v>
      </c>
      <c r="AN16" s="1283">
        <f>IF($Z16=0,0,IF(AND(AM16=0,I17&gt;0),$AA16,0))</f>
        <v>0</v>
      </c>
      <c r="AO16" s="1272">
        <f>$AA16-AM16-AN16</f>
        <v>0</v>
      </c>
      <c r="AP16" s="210">
        <f>IF(AP$9=$J16,$D16,0)</f>
        <v>0</v>
      </c>
      <c r="AQ16" s="210">
        <f t="shared" ref="AQ16:AU30" si="17">IF(AQ$9=$J16,$D16,0)</f>
        <v>0</v>
      </c>
      <c r="AR16" s="210">
        <f t="shared" si="17"/>
        <v>0</v>
      </c>
      <c r="AS16" s="210">
        <f t="shared" si="17"/>
        <v>0</v>
      </c>
      <c r="AT16" s="210">
        <f t="shared" si="17"/>
        <v>0</v>
      </c>
      <c r="AU16" s="211">
        <f t="shared" si="17"/>
        <v>0</v>
      </c>
      <c r="AV16" s="1276">
        <f>IF($Z16=1,0,IF(AND($Z16=0,AQ16&gt;0),1,IF(AND($Z16=0,AS16&gt;0),1,IF(AND($Z16=0,AU16&gt;0),1,0))))</f>
        <v>0</v>
      </c>
      <c r="AW16" s="1276">
        <f t="shared" si="2"/>
        <v>0</v>
      </c>
      <c r="AX16" s="1281">
        <f>IF($Z16=0,0,IF(BB16+BD16+BF16&gt;0,$AA16,0))</f>
        <v>0</v>
      </c>
      <c r="AY16" s="1283">
        <f>IF($Z16=0,0,IF(AND(AX16=0,K17&gt;0),$AA16,0))</f>
        <v>0</v>
      </c>
      <c r="AZ16" s="1272">
        <f>$AA16-AX16-AY16</f>
        <v>0</v>
      </c>
      <c r="BA16" s="210">
        <f>IF(BA$9=$L16,$D16,0)</f>
        <v>0</v>
      </c>
      <c r="BB16" s="210">
        <f t="shared" ref="BB16:BF30" si="18">IF(BB$9=$L16,$D16,0)</f>
        <v>0</v>
      </c>
      <c r="BC16" s="210">
        <f t="shared" si="18"/>
        <v>0</v>
      </c>
      <c r="BD16" s="210">
        <f t="shared" si="18"/>
        <v>0</v>
      </c>
      <c r="BE16" s="210">
        <f t="shared" si="18"/>
        <v>0</v>
      </c>
      <c r="BF16" s="211">
        <f t="shared" si="18"/>
        <v>0</v>
      </c>
      <c r="BG16" s="1276">
        <f>IF($Z16=1,0,IF(AND($Z16=0,BB16&gt;0),1,IF(AND($Z16=0,BD16&gt;0),1,IF(AND($Z16=0,BF16&gt;0),1,0))))</f>
        <v>0</v>
      </c>
      <c r="BH16" s="1276">
        <f t="shared" si="4"/>
        <v>0</v>
      </c>
      <c r="BI16" s="1281">
        <f>IF($Z16=0,0,IF(BM16+BO16+BQ16&gt;0,$AA16,0))</f>
        <v>0</v>
      </c>
      <c r="BJ16" s="1283">
        <f>IF($Z16=0,0,IF(AND(BI16=0,M17&gt;0),$AA16,0))</f>
        <v>0</v>
      </c>
      <c r="BK16" s="1272">
        <f>$AA16-BI16-BJ16</f>
        <v>0</v>
      </c>
      <c r="BL16" s="210">
        <f>IF(BL$9=$N16,$D16,0)</f>
        <v>0</v>
      </c>
      <c r="BM16" s="210">
        <f t="shared" ref="BM16:BQ30" si="19">IF(BM$9=$N16,$D16,0)</f>
        <v>0</v>
      </c>
      <c r="BN16" s="210">
        <f t="shared" si="19"/>
        <v>0</v>
      </c>
      <c r="BO16" s="210">
        <f t="shared" si="19"/>
        <v>0</v>
      </c>
      <c r="BP16" s="210">
        <f t="shared" si="19"/>
        <v>0</v>
      </c>
      <c r="BQ16" s="211">
        <f t="shared" si="19"/>
        <v>0</v>
      </c>
      <c r="BR16" s="1276">
        <f>IF($Z16=1,0,IF(AND($Z16=0,BM16&gt;0),1,IF(AND($Z16=0,BO16&gt;0),1,IF(AND($Z16=0,BQ16&gt;0),1,0))))</f>
        <v>0</v>
      </c>
      <c r="BS16" s="1276">
        <f t="shared" si="6"/>
        <v>0</v>
      </c>
      <c r="BT16" s="1281">
        <f>IF($Z16=0,0,IF(BX16+BZ16+CB16&gt;0,$AA16,0))</f>
        <v>0</v>
      </c>
      <c r="BU16" s="1283">
        <f>IF($Z16=0,0,IF(AND(BT16=0,O17&gt;0),$AA16,0))</f>
        <v>0</v>
      </c>
      <c r="BV16" s="1272">
        <f>$AA16-BT16-BU16</f>
        <v>0</v>
      </c>
      <c r="BW16" s="210">
        <f>IF(BW$9=$P16,$D16,0)</f>
        <v>0</v>
      </c>
      <c r="BX16" s="210">
        <f t="shared" ref="BX16:CB30" si="20">IF(BX$9=$P16,$D16,0)</f>
        <v>0</v>
      </c>
      <c r="BY16" s="210">
        <f t="shared" si="20"/>
        <v>0</v>
      </c>
      <c r="BZ16" s="210">
        <f t="shared" si="20"/>
        <v>0</v>
      </c>
      <c r="CA16" s="210">
        <f t="shared" si="20"/>
        <v>0</v>
      </c>
      <c r="CB16" s="211">
        <f t="shared" si="20"/>
        <v>0</v>
      </c>
      <c r="CC16" s="1276">
        <f>IF($Z16=1,0,IF(AND($Z16=0,BX16&gt;0),1,IF(AND($Z16=0,BZ16&gt;0),1,IF(AND($Z16=0,CB16&gt;0),1,0))))</f>
        <v>0</v>
      </c>
      <c r="CD16" s="1276">
        <f t="shared" si="8"/>
        <v>0</v>
      </c>
      <c r="CE16" s="11"/>
      <c r="CF16" s="507" t="s">
        <v>1916</v>
      </c>
      <c r="CG16" s="11"/>
      <c r="CH16" s="11"/>
      <c r="CI16" s="11"/>
      <c r="CJ16" s="11"/>
      <c r="CK16" s="11"/>
      <c r="CL16" s="11"/>
      <c r="CM16" s="11"/>
    </row>
    <row r="17" spans="1:91" ht="14.25" customHeight="1">
      <c r="A17" s="1247" t="str">
        <f>A16</f>
        <v/>
      </c>
      <c r="B17" s="11"/>
      <c r="C17" s="1735"/>
      <c r="D17" s="1733"/>
      <c r="E17" s="1735"/>
      <c r="F17" s="2454"/>
      <c r="G17" s="512"/>
      <c r="H17" s="2456"/>
      <c r="I17" s="514"/>
      <c r="J17" s="2459"/>
      <c r="K17" s="514"/>
      <c r="L17" s="2459"/>
      <c r="M17" s="514"/>
      <c r="N17" s="2459"/>
      <c r="O17" s="514"/>
      <c r="P17" s="2459"/>
      <c r="Q17" s="11"/>
      <c r="R17" s="11"/>
      <c r="S17" s="455"/>
      <c r="T17" s="477"/>
      <c r="U17" s="506">
        <f>Import!N407</f>
        <v>0</v>
      </c>
      <c r="V17" s="11"/>
      <c r="W17" s="340"/>
      <c r="X17" s="340"/>
      <c r="Y17" s="340"/>
      <c r="Z17" s="11"/>
      <c r="AE17" s="210"/>
      <c r="AF17" s="210"/>
      <c r="AG17" s="210"/>
      <c r="AH17" s="210"/>
      <c r="AI17" s="1055"/>
      <c r="AJ17" s="211"/>
      <c r="AK17" s="1276"/>
      <c r="AL17" s="1276">
        <f>AL16</f>
        <v>0</v>
      </c>
      <c r="AP17" s="210"/>
      <c r="AQ17" s="210"/>
      <c r="AR17" s="210"/>
      <c r="AS17" s="210"/>
      <c r="AT17" s="210"/>
      <c r="AU17" s="211"/>
      <c r="AV17" s="1276"/>
      <c r="AW17" s="1276">
        <f>AW16</f>
        <v>0</v>
      </c>
      <c r="BA17" s="210"/>
      <c r="BB17" s="210"/>
      <c r="BC17" s="210"/>
      <c r="BD17" s="210"/>
      <c r="BE17" s="210"/>
      <c r="BF17" s="211"/>
      <c r="BG17" s="1276"/>
      <c r="BH17" s="1276">
        <f>BH16</f>
        <v>0</v>
      </c>
      <c r="BL17" s="210"/>
      <c r="BM17" s="210"/>
      <c r="BN17" s="210"/>
      <c r="BO17" s="210"/>
      <c r="BP17" s="210"/>
      <c r="BQ17" s="211"/>
      <c r="BR17" s="1276"/>
      <c r="BS17" s="1276">
        <f>BS16</f>
        <v>0</v>
      </c>
      <c r="BW17" s="210"/>
      <c r="BX17" s="210"/>
      <c r="BY17" s="210"/>
      <c r="BZ17" s="210"/>
      <c r="CA17" s="210"/>
      <c r="CB17" s="211"/>
      <c r="CC17" s="1276"/>
      <c r="CD17" s="1276">
        <f>CD16</f>
        <v>0</v>
      </c>
      <c r="CE17" s="11"/>
      <c r="CF17" s="11"/>
      <c r="CG17" s="11"/>
      <c r="CH17" s="11"/>
      <c r="CI17" s="11"/>
      <c r="CJ17" s="11"/>
      <c r="CK17" s="11"/>
      <c r="CL17" s="11"/>
      <c r="CM17" s="11"/>
    </row>
    <row r="18" spans="1:91" ht="24.75" customHeight="1">
      <c r="A18" s="1246" t="str">
        <f>IF(E18&gt;0,"Wypełnione","")</f>
        <v/>
      </c>
      <c r="B18" s="11"/>
      <c r="C18" s="1734">
        <f>'Og s3a'!C419</f>
        <v>0</v>
      </c>
      <c r="D18" s="1732">
        <f>'Og s3a'!E419</f>
        <v>0</v>
      </c>
      <c r="E18" s="1734">
        <f>'Og s3a'!F419</f>
        <v>0</v>
      </c>
      <c r="F18" s="2453"/>
      <c r="G18" s="511">
        <f>T18</f>
        <v>0</v>
      </c>
      <c r="H18" s="2455">
        <f>U18</f>
        <v>0</v>
      </c>
      <c r="I18" s="515"/>
      <c r="J18" s="2459"/>
      <c r="K18" s="515"/>
      <c r="L18" s="2459"/>
      <c r="M18" s="515"/>
      <c r="N18" s="2459"/>
      <c r="O18" s="515"/>
      <c r="P18" s="2459"/>
      <c r="Q18" s="11"/>
      <c r="R18" s="11"/>
      <c r="S18" s="454">
        <f>'Og s3a'!G419</f>
        <v>0</v>
      </c>
      <c r="T18" s="456">
        <f>'Og s3a'!D419</f>
        <v>0</v>
      </c>
      <c r="U18" s="506">
        <f>Import!N408</f>
        <v>0</v>
      </c>
      <c r="V18" s="11"/>
      <c r="W18" s="340"/>
      <c r="X18" s="340"/>
      <c r="Y18" s="340"/>
      <c r="Z18" s="1273">
        <f>IF(F18=AF$7,1,0)</f>
        <v>0</v>
      </c>
      <c r="AA18" s="1273">
        <f>Z18*D18</f>
        <v>0</v>
      </c>
      <c r="AB18" s="1281">
        <f>IF($Z18=0,0,IF(AF18+AH18+AJ18&gt;0,$AA18,0))</f>
        <v>0</v>
      </c>
      <c r="AC18" s="1283">
        <f>IF($Z18=0,0,IF(AND(AB18=0,G19&gt;0),$AA18,0))</f>
        <v>0</v>
      </c>
      <c r="AD18" s="1272">
        <f>AA18-AB18-AC18</f>
        <v>0</v>
      </c>
      <c r="AE18" s="210">
        <f>IF(AE$9=$H18,$D18,0)</f>
        <v>0</v>
      </c>
      <c r="AF18" s="210">
        <f>IF(AF$9=$H18,$D18,0)</f>
        <v>0</v>
      </c>
      <c r="AG18" s="210">
        <f t="shared" si="0"/>
        <v>0</v>
      </c>
      <c r="AH18" s="210">
        <f t="shared" si="0"/>
        <v>0</v>
      </c>
      <c r="AI18" s="1055">
        <f t="shared" si="0"/>
        <v>0</v>
      </c>
      <c r="AJ18" s="211">
        <f t="shared" si="0"/>
        <v>0</v>
      </c>
      <c r="AK18" s="1276">
        <f>IF($Z18=1,0,IF(AND($Z18=0,AF18&gt;0),1,IF(AND($Z18=0,AH18&gt;0),1,IF(AND($Z18=0,AJ18&gt;0),1,0))))</f>
        <v>0</v>
      </c>
      <c r="AL18" s="1276">
        <f>IF($Z18=0,0,IF(AND($Z18=1,AE18&gt;0),1,IF(AND($Z18=1,AG18&gt;0),1,IF(AND($Z18=1,AI18&gt;0),1,0))))</f>
        <v>0</v>
      </c>
      <c r="AM18" s="1281">
        <f>IF($Z18=0,0,IF(AQ18+AS18+AU18&gt;0,$AA18,0))</f>
        <v>0</v>
      </c>
      <c r="AN18" s="1283">
        <f>IF($Z18=0,0,IF(AND(AM18=0,I19&gt;0),$AA18,0))</f>
        <v>0</v>
      </c>
      <c r="AO18" s="1272">
        <f>$AA18-AM18-AN18</f>
        <v>0</v>
      </c>
      <c r="AP18" s="210">
        <f>IF(AP$9=$J18,$D18,0)</f>
        <v>0</v>
      </c>
      <c r="AQ18" s="210">
        <f t="shared" si="17"/>
        <v>0</v>
      </c>
      <c r="AR18" s="210">
        <f t="shared" si="17"/>
        <v>0</v>
      </c>
      <c r="AS18" s="210">
        <f t="shared" si="17"/>
        <v>0</v>
      </c>
      <c r="AT18" s="210">
        <f t="shared" si="17"/>
        <v>0</v>
      </c>
      <c r="AU18" s="211">
        <f t="shared" si="17"/>
        <v>0</v>
      </c>
      <c r="AV18" s="1276">
        <f>IF($Z18=1,0,IF(AND($Z18=0,AQ18&gt;0),1,IF(AND($Z18=0,AS18&gt;0),1,IF(AND($Z18=0,AU18&gt;0),1,0))))</f>
        <v>0</v>
      </c>
      <c r="AW18" s="1276">
        <f t="shared" si="2"/>
        <v>0</v>
      </c>
      <c r="AX18" s="1281">
        <f>IF($Z18=0,0,IF(BB18+BD18+BF18&gt;0,$AA18,0))</f>
        <v>0</v>
      </c>
      <c r="AY18" s="1283">
        <f>IF($Z18=0,0,IF(AND(AX18=0,K19&gt;0),$AA18,0))</f>
        <v>0</v>
      </c>
      <c r="AZ18" s="1272">
        <f>$AA18-AX18-AY18</f>
        <v>0</v>
      </c>
      <c r="BA18" s="210">
        <f>IF(BA$9=$L18,$D18,0)</f>
        <v>0</v>
      </c>
      <c r="BB18" s="210">
        <f t="shared" si="18"/>
        <v>0</v>
      </c>
      <c r="BC18" s="210">
        <f t="shared" si="18"/>
        <v>0</v>
      </c>
      <c r="BD18" s="210">
        <f t="shared" si="18"/>
        <v>0</v>
      </c>
      <c r="BE18" s="210">
        <f t="shared" si="18"/>
        <v>0</v>
      </c>
      <c r="BF18" s="211">
        <f t="shared" si="18"/>
        <v>0</v>
      </c>
      <c r="BG18" s="1276">
        <f>IF($Z18=1,0,IF(AND($Z18=0,BB18&gt;0),1,IF(AND($Z18=0,BD18&gt;0),1,IF(AND($Z18=0,BF18&gt;0),1,0))))</f>
        <v>0</v>
      </c>
      <c r="BH18" s="1276">
        <f t="shared" si="4"/>
        <v>0</v>
      </c>
      <c r="BI18" s="1281">
        <f>IF($Z18=0,0,IF(BM18+BO18+BQ18&gt;0,$AA18,0))</f>
        <v>0</v>
      </c>
      <c r="BJ18" s="1283">
        <f>IF($Z18=0,0,IF(AND(BI18=0,M19&gt;0),$AA18,0))</f>
        <v>0</v>
      </c>
      <c r="BK18" s="1272">
        <f>$AA18-BI18-BJ18</f>
        <v>0</v>
      </c>
      <c r="BL18" s="210">
        <f>IF(BL$9=$N18,$D18,0)</f>
        <v>0</v>
      </c>
      <c r="BM18" s="210">
        <f t="shared" si="19"/>
        <v>0</v>
      </c>
      <c r="BN18" s="210">
        <f t="shared" si="19"/>
        <v>0</v>
      </c>
      <c r="BO18" s="210">
        <f t="shared" si="19"/>
        <v>0</v>
      </c>
      <c r="BP18" s="210">
        <f t="shared" si="19"/>
        <v>0</v>
      </c>
      <c r="BQ18" s="211">
        <f t="shared" si="19"/>
        <v>0</v>
      </c>
      <c r="BR18" s="1276">
        <f>IF($Z18=1,0,IF(AND($Z18=0,BM18&gt;0),1,IF(AND($Z18=0,BO18&gt;0),1,IF(AND($Z18=0,BQ18&gt;0),1,0))))</f>
        <v>0</v>
      </c>
      <c r="BS18" s="1276">
        <f t="shared" si="6"/>
        <v>0</v>
      </c>
      <c r="BT18" s="1281">
        <f>IF($Z18=0,0,IF(BX18+BZ18+CB18&gt;0,$AA18,0))</f>
        <v>0</v>
      </c>
      <c r="BU18" s="1283">
        <f>IF($Z18=0,0,IF(AND(BT18=0,O19&gt;0),$AA18,0))</f>
        <v>0</v>
      </c>
      <c r="BV18" s="1272">
        <f>$AA18-BT18-BU18</f>
        <v>0</v>
      </c>
      <c r="BW18" s="210">
        <f>IF(BW$9=$P18,$D18,0)</f>
        <v>0</v>
      </c>
      <c r="BX18" s="210">
        <f t="shared" si="20"/>
        <v>0</v>
      </c>
      <c r="BY18" s="210">
        <f t="shared" si="20"/>
        <v>0</v>
      </c>
      <c r="BZ18" s="210">
        <f t="shared" si="20"/>
        <v>0</v>
      </c>
      <c r="CA18" s="210">
        <f t="shared" si="20"/>
        <v>0</v>
      </c>
      <c r="CB18" s="211">
        <f t="shared" si="20"/>
        <v>0</v>
      </c>
      <c r="CC18" s="1276">
        <f>IF($Z18=1,0,IF(AND($Z18=0,BX18&gt;0),1,IF(AND($Z18=0,BZ18&gt;0),1,IF(AND($Z18=0,CB18&gt;0),1,0))))</f>
        <v>0</v>
      </c>
      <c r="CD18" s="1276">
        <f t="shared" si="8"/>
        <v>0</v>
      </c>
      <c r="CE18" s="11"/>
      <c r="CF18" s="11"/>
      <c r="CG18" s="11"/>
      <c r="CH18" s="11"/>
      <c r="CI18" s="11"/>
      <c r="CJ18" s="11"/>
      <c r="CK18" s="11"/>
      <c r="CL18" s="11"/>
      <c r="CM18" s="11"/>
    </row>
    <row r="19" spans="1:91" ht="14.25" customHeight="1">
      <c r="A19" s="1247" t="str">
        <f>A18</f>
        <v/>
      </c>
      <c r="B19" s="11"/>
      <c r="C19" s="1735"/>
      <c r="D19" s="1733"/>
      <c r="E19" s="1735"/>
      <c r="F19" s="2454"/>
      <c r="G19" s="512"/>
      <c r="H19" s="2456"/>
      <c r="I19" s="514"/>
      <c r="J19" s="2459"/>
      <c r="K19" s="514"/>
      <c r="L19" s="2459"/>
      <c r="M19" s="514"/>
      <c r="N19" s="2459"/>
      <c r="O19" s="514"/>
      <c r="P19" s="2459"/>
      <c r="Q19" s="11"/>
      <c r="R19" s="11"/>
      <c r="S19" s="455"/>
      <c r="T19" s="477"/>
      <c r="U19" s="506">
        <f>Import!N409</f>
        <v>0</v>
      </c>
      <c r="V19" s="11"/>
      <c r="W19" s="340"/>
      <c r="X19" s="340"/>
      <c r="Y19" s="340"/>
      <c r="Z19" s="11"/>
      <c r="AE19" s="210"/>
      <c r="AF19" s="210"/>
      <c r="AG19" s="210"/>
      <c r="AH19" s="210"/>
      <c r="AI19" s="1055"/>
      <c r="AJ19" s="211"/>
      <c r="AK19" s="1276"/>
      <c r="AL19" s="1276">
        <f>AL18</f>
        <v>0</v>
      </c>
      <c r="AP19" s="210"/>
      <c r="AQ19" s="210"/>
      <c r="AR19" s="210"/>
      <c r="AS19" s="210"/>
      <c r="AT19" s="210"/>
      <c r="AU19" s="211"/>
      <c r="AV19" s="1276"/>
      <c r="AW19" s="1276">
        <f>AW18</f>
        <v>0</v>
      </c>
      <c r="BA19" s="210"/>
      <c r="BB19" s="210"/>
      <c r="BC19" s="210"/>
      <c r="BD19" s="210"/>
      <c r="BE19" s="210"/>
      <c r="BF19" s="211"/>
      <c r="BG19" s="1276"/>
      <c r="BH19" s="1276">
        <f>BH18</f>
        <v>0</v>
      </c>
      <c r="BL19" s="210"/>
      <c r="BM19" s="210"/>
      <c r="BN19" s="210"/>
      <c r="BO19" s="210"/>
      <c r="BP19" s="210"/>
      <c r="BQ19" s="211"/>
      <c r="BR19" s="1276"/>
      <c r="BS19" s="1276">
        <f>BS18</f>
        <v>0</v>
      </c>
      <c r="BW19" s="210"/>
      <c r="BX19" s="210"/>
      <c r="BY19" s="210"/>
      <c r="BZ19" s="210"/>
      <c r="CA19" s="210"/>
      <c r="CB19" s="211"/>
      <c r="CC19" s="1276"/>
      <c r="CD19" s="1276">
        <f>CD18</f>
        <v>0</v>
      </c>
      <c r="CE19" s="11"/>
      <c r="CF19" s="11"/>
      <c r="CG19" s="11"/>
      <c r="CH19" s="11"/>
      <c r="CI19" s="11"/>
      <c r="CJ19" s="11"/>
      <c r="CK19" s="11"/>
      <c r="CL19" s="11"/>
      <c r="CM19" s="11"/>
    </row>
    <row r="20" spans="1:91" ht="24.75" customHeight="1">
      <c r="A20" s="1246" t="str">
        <f>IF(E20&gt;0,"Wypełnione","")</f>
        <v/>
      </c>
      <c r="B20" s="11"/>
      <c r="C20" s="1734">
        <f>'Og s3a'!C421</f>
        <v>0</v>
      </c>
      <c r="D20" s="1732">
        <f>'Og s3a'!E421</f>
        <v>0</v>
      </c>
      <c r="E20" s="1734">
        <f>'Og s3a'!F421</f>
        <v>0</v>
      </c>
      <c r="F20" s="2453"/>
      <c r="G20" s="511">
        <f>T20</f>
        <v>0</v>
      </c>
      <c r="H20" s="2455">
        <f>U20</f>
        <v>0</v>
      </c>
      <c r="I20" s="515"/>
      <c r="J20" s="2459"/>
      <c r="K20" s="515"/>
      <c r="L20" s="2459"/>
      <c r="M20" s="515"/>
      <c r="N20" s="2459"/>
      <c r="O20" s="515"/>
      <c r="P20" s="2459"/>
      <c r="Q20" s="11"/>
      <c r="R20" s="11"/>
      <c r="S20" s="454">
        <f>'Og s3a'!G421</f>
        <v>0</v>
      </c>
      <c r="T20" s="456">
        <f>'Og s3a'!D421</f>
        <v>0</v>
      </c>
      <c r="U20" s="506">
        <f>Import!N410</f>
        <v>0</v>
      </c>
      <c r="V20" s="11"/>
      <c r="W20" s="340"/>
      <c r="X20" s="340"/>
      <c r="Y20" s="340"/>
      <c r="Z20" s="1273">
        <f>IF(F20=AF$7,1,0)</f>
        <v>0</v>
      </c>
      <c r="AA20" s="1273">
        <f>Z20*D20</f>
        <v>0</v>
      </c>
      <c r="AB20" s="1281">
        <f>IF($Z20=0,0,IF(AF20+AH20+AJ20&gt;0,$AA20,0))</f>
        <v>0</v>
      </c>
      <c r="AC20" s="1283">
        <f>IF($Z20=0,0,IF(AND(AB20=0,G21&gt;0),$AA20,0))</f>
        <v>0</v>
      </c>
      <c r="AD20" s="1272">
        <f>AA20-AB20-AC20</f>
        <v>0</v>
      </c>
      <c r="AE20" s="210">
        <f>IF(AE$9=$H20,$D20,0)</f>
        <v>0</v>
      </c>
      <c r="AF20" s="210">
        <f>IF(AF$9=$H20,$D20,0)</f>
        <v>0</v>
      </c>
      <c r="AG20" s="210">
        <f t="shared" si="0"/>
        <v>0</v>
      </c>
      <c r="AH20" s="210">
        <f t="shared" si="0"/>
        <v>0</v>
      </c>
      <c r="AI20" s="1055">
        <f t="shared" si="0"/>
        <v>0</v>
      </c>
      <c r="AJ20" s="211">
        <f t="shared" si="0"/>
        <v>0</v>
      </c>
      <c r="AK20" s="1276">
        <f>IF($Z20=1,0,IF(AND($Z20=0,AF20&gt;0),1,IF(AND($Z20=0,AH20&gt;0),1,IF(AND($Z20=0,AJ20&gt;0),1,0))))</f>
        <v>0</v>
      </c>
      <c r="AL20" s="1276">
        <f t="shared" ref="AL20:AL78" si="21">IF($Z20=0,0,IF(AND($Z20=1,AE20&gt;0),1,IF(AND($Z20=1,AG20&gt;0),1,IF(AND($Z20=1,AI20&gt;0),1,0))))</f>
        <v>0</v>
      </c>
      <c r="AM20" s="1281">
        <f>IF($Z20=0,0,IF(AQ20+AS20+AU20&gt;0,$AA20,0))</f>
        <v>0</v>
      </c>
      <c r="AN20" s="1283">
        <f>IF($Z20=0,0,IF(AND(AM20=0,I21&gt;0),$AA20,0))</f>
        <v>0</v>
      </c>
      <c r="AO20" s="1272">
        <f>$AA20-AM20-AN20</f>
        <v>0</v>
      </c>
      <c r="AP20" s="210">
        <f>IF(AP$9=$J20,$D20,0)</f>
        <v>0</v>
      </c>
      <c r="AQ20" s="210">
        <f t="shared" si="17"/>
        <v>0</v>
      </c>
      <c r="AR20" s="210">
        <f t="shared" si="17"/>
        <v>0</v>
      </c>
      <c r="AS20" s="210">
        <f t="shared" si="17"/>
        <v>0</v>
      </c>
      <c r="AT20" s="210">
        <f t="shared" si="17"/>
        <v>0</v>
      </c>
      <c r="AU20" s="211">
        <f t="shared" si="17"/>
        <v>0</v>
      </c>
      <c r="AV20" s="1276">
        <f>IF($Z20=1,0,IF(AND($Z20=0,AQ20&gt;0),1,IF(AND($Z20=0,AS20&gt;0),1,IF(AND($Z20=0,AU20&gt;0),1,0))))</f>
        <v>0</v>
      </c>
      <c r="AW20" s="1276">
        <f>IF($Z20=0,0,IF(AND($Z20=1,AP20&gt;0),1,IF(AND($Z20=1,AR20&gt;0),1,IF(AND($Z20=1,AT20&gt;0),1,0))))</f>
        <v>0</v>
      </c>
      <c r="AX20" s="1281">
        <f>IF($Z20=0,0,IF(BB20+BD20+BF20&gt;0,$AA20,0))</f>
        <v>0</v>
      </c>
      <c r="AY20" s="1283">
        <f>IF($Z20=0,0,IF(AND(AX20=0,K21&gt;0),$AA20,0))</f>
        <v>0</v>
      </c>
      <c r="AZ20" s="1272">
        <f>$AA20-AX20-AY20</f>
        <v>0</v>
      </c>
      <c r="BA20" s="210">
        <f>IF(BA$9=$L20,$D20,0)</f>
        <v>0</v>
      </c>
      <c r="BB20" s="210">
        <f t="shared" si="18"/>
        <v>0</v>
      </c>
      <c r="BC20" s="210">
        <f t="shared" si="18"/>
        <v>0</v>
      </c>
      <c r="BD20" s="210">
        <f t="shared" si="18"/>
        <v>0</v>
      </c>
      <c r="BE20" s="210">
        <f t="shared" si="18"/>
        <v>0</v>
      </c>
      <c r="BF20" s="211">
        <f t="shared" si="18"/>
        <v>0</v>
      </c>
      <c r="BG20" s="1276">
        <f>IF($Z20=1,0,IF(AND($Z20=0,BB20&gt;0),1,IF(AND($Z20=0,BD20&gt;0),1,IF(AND($Z20=0,BF20&gt;0),1,0))))</f>
        <v>0</v>
      </c>
      <c r="BH20" s="1276">
        <f>IF($Z20=0,0,IF(AND($Z20=1,BA20&gt;0),1,IF(AND($Z20=1,BC20&gt;0),1,IF(AND($Z20=1,BE20&gt;0),1,0))))</f>
        <v>0</v>
      </c>
      <c r="BI20" s="1281">
        <f>IF($Z20=0,0,IF(BM20+BO20+BQ20&gt;0,$AA20,0))</f>
        <v>0</v>
      </c>
      <c r="BJ20" s="1283">
        <f>IF($Z20=0,0,IF(AND(BI20=0,M21&gt;0),$AA20,0))</f>
        <v>0</v>
      </c>
      <c r="BK20" s="1272">
        <f>$AA20-BI20-BJ20</f>
        <v>0</v>
      </c>
      <c r="BL20" s="210">
        <f>IF(BL$9=$N20,$D20,0)</f>
        <v>0</v>
      </c>
      <c r="BM20" s="210">
        <f t="shared" si="19"/>
        <v>0</v>
      </c>
      <c r="BN20" s="210">
        <f t="shared" si="19"/>
        <v>0</v>
      </c>
      <c r="BO20" s="210">
        <f t="shared" si="19"/>
        <v>0</v>
      </c>
      <c r="BP20" s="210">
        <f t="shared" si="19"/>
        <v>0</v>
      </c>
      <c r="BQ20" s="211">
        <f t="shared" si="19"/>
        <v>0</v>
      </c>
      <c r="BR20" s="1276">
        <f>IF($Z20=1,0,IF(AND($Z20=0,BM20&gt;0),1,IF(AND($Z20=0,BO20&gt;0),1,IF(AND($Z20=0,BQ20&gt;0),1,0))))</f>
        <v>0</v>
      </c>
      <c r="BS20" s="1276">
        <f>IF($Z20=0,0,IF(AND($Z20=1,BL20&gt;0),1,IF(AND($Z20=1,BN20&gt;0),1,IF(AND($Z20=1,BP20&gt;0),1,0))))</f>
        <v>0</v>
      </c>
      <c r="BT20" s="1281">
        <f>IF($Z20=0,0,IF(BX20+BZ20+CB20&gt;0,$AA20,0))</f>
        <v>0</v>
      </c>
      <c r="BU20" s="1283">
        <f>IF($Z20=0,0,IF(AND(BT20=0,O21&gt;0),$AA20,0))</f>
        <v>0</v>
      </c>
      <c r="BV20" s="1272">
        <f>$AA20-BT20-BU20</f>
        <v>0</v>
      </c>
      <c r="BW20" s="210">
        <f>IF(BW$9=$P20,$D20,0)</f>
        <v>0</v>
      </c>
      <c r="BX20" s="210">
        <f t="shared" si="20"/>
        <v>0</v>
      </c>
      <c r="BY20" s="210">
        <f t="shared" si="20"/>
        <v>0</v>
      </c>
      <c r="BZ20" s="210">
        <f t="shared" si="20"/>
        <v>0</v>
      </c>
      <c r="CA20" s="210">
        <f t="shared" si="20"/>
        <v>0</v>
      </c>
      <c r="CB20" s="211">
        <f t="shared" si="20"/>
        <v>0</v>
      </c>
      <c r="CC20" s="1276">
        <f>IF($Z20=1,0,IF(AND($Z20=0,BX20&gt;0),1,IF(AND($Z20=0,BZ20&gt;0),1,IF(AND($Z20=0,CB20&gt;0),1,0))))</f>
        <v>0</v>
      </c>
      <c r="CD20" s="1276">
        <f>IF($Z20=0,0,IF(AND($Z20=1,BW20&gt;0),1,IF(AND($Z20=1,BY20&gt;0),1,IF(AND($Z20=1,CA20&gt;0),1,0))))</f>
        <v>0</v>
      </c>
      <c r="CE20" s="11"/>
      <c r="CF20" s="11"/>
      <c r="CG20" s="11"/>
      <c r="CH20" s="11"/>
      <c r="CI20" s="11"/>
      <c r="CJ20" s="11"/>
      <c r="CK20" s="11"/>
      <c r="CL20" s="11"/>
      <c r="CM20" s="11"/>
    </row>
    <row r="21" spans="1:91" ht="14.25" customHeight="1">
      <c r="A21" s="1247" t="str">
        <f>A20</f>
        <v/>
      </c>
      <c r="B21" s="11"/>
      <c r="C21" s="1735"/>
      <c r="D21" s="1733"/>
      <c r="E21" s="1735"/>
      <c r="F21" s="2454"/>
      <c r="G21" s="512"/>
      <c r="H21" s="2456"/>
      <c r="I21" s="514"/>
      <c r="J21" s="2459"/>
      <c r="K21" s="514"/>
      <c r="L21" s="2459"/>
      <c r="M21" s="514"/>
      <c r="N21" s="2459"/>
      <c r="O21" s="514"/>
      <c r="P21" s="2459"/>
      <c r="Q21" s="11"/>
      <c r="R21" s="11"/>
      <c r="S21" s="455"/>
      <c r="T21" s="477"/>
      <c r="U21" s="506">
        <f>Import!N411</f>
        <v>0</v>
      </c>
      <c r="V21" s="11"/>
      <c r="W21" s="340"/>
      <c r="X21" s="340"/>
      <c r="Y21" s="340"/>
      <c r="Z21" s="11"/>
      <c r="AE21" s="210"/>
      <c r="AF21" s="210"/>
      <c r="AG21" s="210"/>
      <c r="AH21" s="210"/>
      <c r="AI21" s="1055"/>
      <c r="AJ21" s="211"/>
      <c r="AK21" s="1276"/>
      <c r="AL21" s="1276">
        <f>AL20</f>
        <v>0</v>
      </c>
      <c r="AP21" s="210"/>
      <c r="AQ21" s="210"/>
      <c r="AR21" s="210"/>
      <c r="AS21" s="210"/>
      <c r="AT21" s="210"/>
      <c r="AU21" s="211"/>
      <c r="AV21" s="1276"/>
      <c r="AW21" s="1276">
        <f>AW20</f>
        <v>0</v>
      </c>
      <c r="BA21" s="210"/>
      <c r="BB21" s="210"/>
      <c r="BC21" s="210"/>
      <c r="BD21" s="210"/>
      <c r="BE21" s="210"/>
      <c r="BF21" s="211"/>
      <c r="BG21" s="1276"/>
      <c r="BH21" s="1276">
        <f>BH20</f>
        <v>0</v>
      </c>
      <c r="BL21" s="210"/>
      <c r="BM21" s="210"/>
      <c r="BN21" s="210"/>
      <c r="BO21" s="210"/>
      <c r="BP21" s="210"/>
      <c r="BQ21" s="211"/>
      <c r="BR21" s="1276"/>
      <c r="BS21" s="1276">
        <f>BS20</f>
        <v>0</v>
      </c>
      <c r="BW21" s="210"/>
      <c r="BX21" s="210"/>
      <c r="BY21" s="210"/>
      <c r="BZ21" s="210"/>
      <c r="CA21" s="210"/>
      <c r="CB21" s="211"/>
      <c r="CC21" s="1276"/>
      <c r="CD21" s="1276">
        <f>CD20</f>
        <v>0</v>
      </c>
      <c r="CE21" s="11"/>
      <c r="CF21" s="11"/>
      <c r="CG21" s="11"/>
      <c r="CH21" s="11"/>
      <c r="CI21" s="11"/>
      <c r="CJ21" s="11"/>
      <c r="CK21" s="11"/>
      <c r="CL21" s="11"/>
      <c r="CM21" s="11"/>
    </row>
    <row r="22" spans="1:91" ht="24.75" customHeight="1">
      <c r="A22" s="1246" t="str">
        <f>IF(E22&gt;0,"Wypełnione","")</f>
        <v/>
      </c>
      <c r="B22" s="11"/>
      <c r="C22" s="1734">
        <f>'Og s3a'!C423</f>
        <v>0</v>
      </c>
      <c r="D22" s="1732">
        <f>'Og s3a'!E423</f>
        <v>0</v>
      </c>
      <c r="E22" s="1734">
        <f>'Og s3a'!F423</f>
        <v>0</v>
      </c>
      <c r="F22" s="2453"/>
      <c r="G22" s="511">
        <f>T22</f>
        <v>0</v>
      </c>
      <c r="H22" s="2455">
        <f>U22</f>
        <v>0</v>
      </c>
      <c r="I22" s="515"/>
      <c r="J22" s="2459"/>
      <c r="K22" s="515"/>
      <c r="L22" s="2459"/>
      <c r="M22" s="515"/>
      <c r="N22" s="2459"/>
      <c r="O22" s="515"/>
      <c r="P22" s="2459"/>
      <c r="Q22" s="11"/>
      <c r="R22" s="11"/>
      <c r="S22" s="454">
        <f>'Og s3a'!G423</f>
        <v>0</v>
      </c>
      <c r="T22" s="456">
        <f>'Og s3a'!D423</f>
        <v>0</v>
      </c>
      <c r="U22" s="506">
        <f>Import!N412</f>
        <v>0</v>
      </c>
      <c r="V22" s="11"/>
      <c r="W22" s="340"/>
      <c r="X22" s="340"/>
      <c r="Y22" s="340"/>
      <c r="Z22" s="1273">
        <f>IF(F22=AF$7,1,0)</f>
        <v>0</v>
      </c>
      <c r="AA22" s="1273">
        <f>Z22*D22</f>
        <v>0</v>
      </c>
      <c r="AB22" s="1281">
        <f>IF($Z22=0,0,IF(AF22+AH22+AJ22&gt;0,$AA22,0))</f>
        <v>0</v>
      </c>
      <c r="AC22" s="1283">
        <f>IF($Z22=0,0,IF(AND(AB22=0,G23&gt;0),$AA22,0))</f>
        <v>0</v>
      </c>
      <c r="AD22" s="1272">
        <f>AA22-AB22-AC22</f>
        <v>0</v>
      </c>
      <c r="AE22" s="210">
        <f>IF(AE$9=$H22,$D22,0)</f>
        <v>0</v>
      </c>
      <c r="AF22" s="210">
        <f>IF(AF$9=$H22,$D22,0)</f>
        <v>0</v>
      </c>
      <c r="AG22" s="210">
        <f t="shared" si="0"/>
        <v>0</v>
      </c>
      <c r="AH22" s="210">
        <f t="shared" si="0"/>
        <v>0</v>
      </c>
      <c r="AI22" s="1055">
        <f t="shared" si="0"/>
        <v>0</v>
      </c>
      <c r="AJ22" s="211">
        <f t="shared" si="0"/>
        <v>0</v>
      </c>
      <c r="AK22" s="1276">
        <f>IF($Z22=1,0,IF(AND($Z22=0,AF22&gt;0),1,IF(AND($Z22=0,AH22&gt;0),1,IF(AND($Z22=0,AJ22&gt;0),1,0))))</f>
        <v>0</v>
      </c>
      <c r="AL22" s="1276">
        <f t="shared" si="21"/>
        <v>0</v>
      </c>
      <c r="AM22" s="1281">
        <f>IF($Z22=0,0,IF(AQ22+AS22+AU22&gt;0,$AA22,0))</f>
        <v>0</v>
      </c>
      <c r="AN22" s="1283">
        <f>IF($Z22=0,0,IF(AND(AM22=0,I23&gt;0),$AA22,0))</f>
        <v>0</v>
      </c>
      <c r="AO22" s="1272">
        <f>$AA22-AM22-AN22</f>
        <v>0</v>
      </c>
      <c r="AP22" s="210">
        <f>IF(AP$9=$J22,$D22,0)</f>
        <v>0</v>
      </c>
      <c r="AQ22" s="210">
        <f t="shared" si="17"/>
        <v>0</v>
      </c>
      <c r="AR22" s="210">
        <f t="shared" si="17"/>
        <v>0</v>
      </c>
      <c r="AS22" s="210">
        <f t="shared" si="17"/>
        <v>0</v>
      </c>
      <c r="AT22" s="210">
        <f t="shared" si="17"/>
        <v>0</v>
      </c>
      <c r="AU22" s="211">
        <f t="shared" si="17"/>
        <v>0</v>
      </c>
      <c r="AV22" s="1276">
        <f>IF($Z22=1,0,IF(AND($Z22=0,AQ22&gt;0),1,IF(AND($Z22=0,AS22&gt;0),1,IF(AND($Z22=0,AU22&gt;0),1,0))))</f>
        <v>0</v>
      </c>
      <c r="AW22" s="1276">
        <f>IF($Z22=0,0,IF(AND($Z22=1,AP22&gt;0),1,IF(AND($Z22=1,AR22&gt;0),1,IF(AND($Z22=1,AT22&gt;0),1,0))))</f>
        <v>0</v>
      </c>
      <c r="AX22" s="1281">
        <f>IF($Z22=0,0,IF(BB22+BD22+BF22&gt;0,$AA22,0))</f>
        <v>0</v>
      </c>
      <c r="AY22" s="1283">
        <f>IF($Z22=0,0,IF(AND(AX22=0,K23&gt;0),$AA22,0))</f>
        <v>0</v>
      </c>
      <c r="AZ22" s="1272">
        <f>$AA22-AX22-AY22</f>
        <v>0</v>
      </c>
      <c r="BA22" s="210">
        <f>IF(BA$9=$L22,$D22,0)</f>
        <v>0</v>
      </c>
      <c r="BB22" s="210">
        <f t="shared" si="18"/>
        <v>0</v>
      </c>
      <c r="BC22" s="210">
        <f t="shared" si="18"/>
        <v>0</v>
      </c>
      <c r="BD22" s="210">
        <f t="shared" si="18"/>
        <v>0</v>
      </c>
      <c r="BE22" s="210">
        <f t="shared" si="18"/>
        <v>0</v>
      </c>
      <c r="BF22" s="211">
        <f t="shared" si="18"/>
        <v>0</v>
      </c>
      <c r="BG22" s="1276">
        <f>IF($Z22=1,0,IF(AND($Z22=0,BB22&gt;0),1,IF(AND($Z22=0,BD22&gt;0),1,IF(AND($Z22=0,BF22&gt;0),1,0))))</f>
        <v>0</v>
      </c>
      <c r="BH22" s="1276">
        <f>IF($Z22=0,0,IF(AND($Z22=1,BA22&gt;0),1,IF(AND($Z22=1,BC22&gt;0),1,IF(AND($Z22=1,BE22&gt;0),1,0))))</f>
        <v>0</v>
      </c>
      <c r="BI22" s="1281">
        <f>IF($Z22=0,0,IF(BM22+BO22+BQ22&gt;0,$AA22,0))</f>
        <v>0</v>
      </c>
      <c r="BJ22" s="1283">
        <f>IF($Z22=0,0,IF(AND(BI22=0,M23&gt;0),$AA22,0))</f>
        <v>0</v>
      </c>
      <c r="BK22" s="1272">
        <f>$AA22-BI22-BJ22</f>
        <v>0</v>
      </c>
      <c r="BL22" s="210">
        <f>IF(BL$9=$N22,$D22,0)</f>
        <v>0</v>
      </c>
      <c r="BM22" s="210">
        <f t="shared" si="19"/>
        <v>0</v>
      </c>
      <c r="BN22" s="210">
        <f t="shared" si="19"/>
        <v>0</v>
      </c>
      <c r="BO22" s="210">
        <f t="shared" si="19"/>
        <v>0</v>
      </c>
      <c r="BP22" s="210">
        <f t="shared" si="19"/>
        <v>0</v>
      </c>
      <c r="BQ22" s="211">
        <f t="shared" si="19"/>
        <v>0</v>
      </c>
      <c r="BR22" s="1276">
        <f>IF($Z22=1,0,IF(AND($Z22=0,BM22&gt;0),1,IF(AND($Z22=0,BO22&gt;0),1,IF(AND($Z22=0,BQ22&gt;0),1,0))))</f>
        <v>0</v>
      </c>
      <c r="BS22" s="1276">
        <f>IF($Z22=0,0,IF(AND($Z22=1,BL22&gt;0),1,IF(AND($Z22=1,BN22&gt;0),1,IF(AND($Z22=1,BP22&gt;0),1,0))))</f>
        <v>0</v>
      </c>
      <c r="BT22" s="1281">
        <f>IF($Z22=0,0,IF(BX22+BZ22+CB22&gt;0,$AA22,0))</f>
        <v>0</v>
      </c>
      <c r="BU22" s="1283">
        <f>IF($Z22=0,0,IF(AND(BT22=0,O23&gt;0),$AA22,0))</f>
        <v>0</v>
      </c>
      <c r="BV22" s="1272">
        <f>$AA22-BT22-BU22</f>
        <v>0</v>
      </c>
      <c r="BW22" s="210">
        <f>IF(BW$9=$P22,$D22,0)</f>
        <v>0</v>
      </c>
      <c r="BX22" s="210">
        <f t="shared" si="20"/>
        <v>0</v>
      </c>
      <c r="BY22" s="210">
        <f t="shared" si="20"/>
        <v>0</v>
      </c>
      <c r="BZ22" s="210">
        <f t="shared" si="20"/>
        <v>0</v>
      </c>
      <c r="CA22" s="210">
        <f t="shared" si="20"/>
        <v>0</v>
      </c>
      <c r="CB22" s="211">
        <f t="shared" si="20"/>
        <v>0</v>
      </c>
      <c r="CC22" s="1276">
        <f>IF($Z22=1,0,IF(AND($Z22=0,BX22&gt;0),1,IF(AND($Z22=0,BZ22&gt;0),1,IF(AND($Z22=0,CB22&gt;0),1,0))))</f>
        <v>0</v>
      </c>
      <c r="CD22" s="1276">
        <f>IF($Z22=0,0,IF(AND($Z22=1,BW22&gt;0),1,IF(AND($Z22=1,BY22&gt;0),1,IF(AND($Z22=1,CA22&gt;0),1,0))))</f>
        <v>0</v>
      </c>
      <c r="CE22" s="11"/>
      <c r="CF22" s="11"/>
      <c r="CG22" s="11"/>
      <c r="CH22" s="11"/>
      <c r="CI22" s="11"/>
      <c r="CJ22" s="11"/>
      <c r="CK22" s="11"/>
      <c r="CL22" s="11"/>
      <c r="CM22" s="11"/>
    </row>
    <row r="23" spans="1:91" ht="14.25" customHeight="1">
      <c r="A23" s="1247" t="str">
        <f>A22</f>
        <v/>
      </c>
      <c r="B23" s="11"/>
      <c r="C23" s="1735"/>
      <c r="D23" s="1733"/>
      <c r="E23" s="1735"/>
      <c r="F23" s="2454"/>
      <c r="G23" s="512"/>
      <c r="H23" s="2456"/>
      <c r="I23" s="514"/>
      <c r="J23" s="2459"/>
      <c r="K23" s="514"/>
      <c r="L23" s="2459"/>
      <c r="M23" s="514"/>
      <c r="N23" s="2459"/>
      <c r="O23" s="514"/>
      <c r="P23" s="2459"/>
      <c r="Q23" s="11"/>
      <c r="R23" s="11"/>
      <c r="S23" s="455"/>
      <c r="T23" s="477"/>
      <c r="U23" s="506">
        <f>Import!N413</f>
        <v>0</v>
      </c>
      <c r="V23" s="11"/>
      <c r="W23" s="340"/>
      <c r="X23" s="340"/>
      <c r="Y23" s="340"/>
      <c r="Z23" s="11"/>
      <c r="AE23" s="210"/>
      <c r="AF23" s="210"/>
      <c r="AG23" s="210"/>
      <c r="AH23" s="210"/>
      <c r="AI23" s="1055"/>
      <c r="AJ23" s="211"/>
      <c r="AK23" s="1276"/>
      <c r="AL23" s="1276">
        <f>AL22</f>
        <v>0</v>
      </c>
      <c r="AP23" s="210"/>
      <c r="AQ23" s="210"/>
      <c r="AR23" s="210"/>
      <c r="AS23" s="210"/>
      <c r="AT23" s="210"/>
      <c r="AU23" s="211"/>
      <c r="AV23" s="1276"/>
      <c r="AW23" s="1276">
        <f>AW22</f>
        <v>0</v>
      </c>
      <c r="BA23" s="210"/>
      <c r="BB23" s="210"/>
      <c r="BC23" s="210"/>
      <c r="BD23" s="210"/>
      <c r="BE23" s="210"/>
      <c r="BF23" s="211"/>
      <c r="BG23" s="1276"/>
      <c r="BH23" s="1276">
        <f>BH22</f>
        <v>0</v>
      </c>
      <c r="BL23" s="210"/>
      <c r="BM23" s="210"/>
      <c r="BN23" s="210"/>
      <c r="BO23" s="210"/>
      <c r="BP23" s="210"/>
      <c r="BQ23" s="211"/>
      <c r="BR23" s="1276"/>
      <c r="BS23" s="1276">
        <f>BS22</f>
        <v>0</v>
      </c>
      <c r="BW23" s="210"/>
      <c r="BX23" s="210"/>
      <c r="BY23" s="210"/>
      <c r="BZ23" s="210"/>
      <c r="CA23" s="210"/>
      <c r="CB23" s="211"/>
      <c r="CC23" s="1276"/>
      <c r="CD23" s="1276">
        <f>CD22</f>
        <v>0</v>
      </c>
      <c r="CE23" s="11"/>
      <c r="CF23" s="11"/>
      <c r="CG23" s="11"/>
      <c r="CH23" s="11"/>
      <c r="CI23" s="11"/>
      <c r="CJ23" s="11"/>
      <c r="CK23" s="11"/>
      <c r="CL23" s="11"/>
      <c r="CM23" s="11"/>
    </row>
    <row r="24" spans="1:91" ht="24.75" customHeight="1">
      <c r="A24" s="1246" t="str">
        <f>IF(E24&gt;0,"Wypełnione","")</f>
        <v/>
      </c>
      <c r="B24" s="11"/>
      <c r="C24" s="1734">
        <f>'Og s3a'!C425</f>
        <v>0</v>
      </c>
      <c r="D24" s="1732">
        <f>'Og s3a'!E425</f>
        <v>0</v>
      </c>
      <c r="E24" s="1734">
        <f>'Og s3a'!F425</f>
        <v>0</v>
      </c>
      <c r="F24" s="2453"/>
      <c r="G24" s="511">
        <f>T24</f>
        <v>0</v>
      </c>
      <c r="H24" s="2455">
        <f>U24</f>
        <v>0</v>
      </c>
      <c r="I24" s="515"/>
      <c r="J24" s="2459"/>
      <c r="K24" s="515"/>
      <c r="L24" s="2459"/>
      <c r="M24" s="515"/>
      <c r="N24" s="2459"/>
      <c r="O24" s="515"/>
      <c r="P24" s="2459"/>
      <c r="Q24" s="11"/>
      <c r="R24" s="11"/>
      <c r="S24" s="454">
        <f>'Og s3a'!G425</f>
        <v>0</v>
      </c>
      <c r="T24" s="456">
        <f>'Og s3a'!D425</f>
        <v>0</v>
      </c>
      <c r="U24" s="506">
        <f>Import!N414</f>
        <v>0</v>
      </c>
      <c r="V24" s="11"/>
      <c r="W24" s="340"/>
      <c r="X24" s="340"/>
      <c r="Y24" s="340"/>
      <c r="Z24" s="1273">
        <f>IF(F24=AF$7,1,0)</f>
        <v>0</v>
      </c>
      <c r="AA24" s="1273">
        <f>Z24*D24</f>
        <v>0</v>
      </c>
      <c r="AB24" s="1281">
        <f>IF($Z24=0,0,IF(AF24+AH24+AJ24&gt;0,$AA24,0))</f>
        <v>0</v>
      </c>
      <c r="AC24" s="1283">
        <f>IF($Z24=0,0,IF(AND(AB24=0,G25&gt;0),$AA24,0))</f>
        <v>0</v>
      </c>
      <c r="AD24" s="1272">
        <f>AA24-AB24-AC24</f>
        <v>0</v>
      </c>
      <c r="AE24" s="210">
        <f>IF(AE$9=$H24,$D24,0)</f>
        <v>0</v>
      </c>
      <c r="AF24" s="210">
        <f>IF(AF$9=$H24,$D24,0)</f>
        <v>0</v>
      </c>
      <c r="AG24" s="210">
        <f t="shared" si="0"/>
        <v>0</v>
      </c>
      <c r="AH24" s="210">
        <f t="shared" si="0"/>
        <v>0</v>
      </c>
      <c r="AI24" s="1055">
        <f t="shared" si="0"/>
        <v>0</v>
      </c>
      <c r="AJ24" s="211">
        <f t="shared" si="0"/>
        <v>0</v>
      </c>
      <c r="AK24" s="1276">
        <f>IF($Z24=1,0,IF(AND($Z24=0,AF24&gt;0),1,IF(AND($Z24=0,AH24&gt;0),1,IF(AND($Z24=0,AJ24&gt;0),1,0))))</f>
        <v>0</v>
      </c>
      <c r="AL24" s="1276">
        <f t="shared" si="21"/>
        <v>0</v>
      </c>
      <c r="AM24" s="1281">
        <f>IF($Z24=0,0,IF(AQ24+AS24+AU24&gt;0,$AA24,0))</f>
        <v>0</v>
      </c>
      <c r="AN24" s="1283">
        <f>IF($Z24=0,0,IF(AND(AM24=0,I25&gt;0),$AA24,0))</f>
        <v>0</v>
      </c>
      <c r="AO24" s="1272">
        <f>$AA24-AM24-AN24</f>
        <v>0</v>
      </c>
      <c r="AP24" s="210">
        <f>IF(AP$9=$J24,$D24,0)</f>
        <v>0</v>
      </c>
      <c r="AQ24" s="210">
        <f t="shared" si="17"/>
        <v>0</v>
      </c>
      <c r="AR24" s="210">
        <f t="shared" si="17"/>
        <v>0</v>
      </c>
      <c r="AS24" s="210">
        <f t="shared" si="17"/>
        <v>0</v>
      </c>
      <c r="AT24" s="210">
        <f t="shared" si="17"/>
        <v>0</v>
      </c>
      <c r="AU24" s="211">
        <f t="shared" si="17"/>
        <v>0</v>
      </c>
      <c r="AV24" s="1276">
        <f>IF($Z24=1,0,IF(AND($Z24=0,AQ24&gt;0),1,IF(AND($Z24=0,AS24&gt;0),1,IF(AND($Z24=0,AU24&gt;0),1,0))))</f>
        <v>0</v>
      </c>
      <c r="AW24" s="1276">
        <f>IF($Z24=0,0,IF(AND($Z24=1,AP24&gt;0),1,IF(AND($Z24=1,AR24&gt;0),1,IF(AND($Z24=1,AT24&gt;0),1,0))))</f>
        <v>0</v>
      </c>
      <c r="AX24" s="1281">
        <f>IF($Z24=0,0,IF(BB24+BD24+BF24&gt;0,$AA24,0))</f>
        <v>0</v>
      </c>
      <c r="AY24" s="1283">
        <f>IF($Z24=0,0,IF(AND(AX24=0,K25&gt;0),$AA24,0))</f>
        <v>0</v>
      </c>
      <c r="AZ24" s="1272">
        <f>$AA24-AX24-AY24</f>
        <v>0</v>
      </c>
      <c r="BA24" s="210">
        <f>IF(BA$9=$L24,$D24,0)</f>
        <v>0</v>
      </c>
      <c r="BB24" s="210">
        <f t="shared" si="18"/>
        <v>0</v>
      </c>
      <c r="BC24" s="210">
        <f t="shared" si="18"/>
        <v>0</v>
      </c>
      <c r="BD24" s="210">
        <f t="shared" si="18"/>
        <v>0</v>
      </c>
      <c r="BE24" s="210">
        <f t="shared" si="18"/>
        <v>0</v>
      </c>
      <c r="BF24" s="211">
        <f t="shared" si="18"/>
        <v>0</v>
      </c>
      <c r="BG24" s="1276">
        <f>IF($Z24=1,0,IF(AND($Z24=0,BB24&gt;0),1,IF(AND($Z24=0,BD24&gt;0),1,IF(AND($Z24=0,BF24&gt;0),1,0))))</f>
        <v>0</v>
      </c>
      <c r="BH24" s="1276">
        <f>IF($Z24=0,0,IF(AND($Z24=1,BA24&gt;0),1,IF(AND($Z24=1,BC24&gt;0),1,IF(AND($Z24=1,BE24&gt;0),1,0))))</f>
        <v>0</v>
      </c>
      <c r="BI24" s="1281">
        <f>IF($Z24=0,0,IF(BM24+BO24+BQ24&gt;0,$AA24,0))</f>
        <v>0</v>
      </c>
      <c r="BJ24" s="1283">
        <f>IF($Z24=0,0,IF(AND(BI24=0,M25&gt;0),$AA24,0))</f>
        <v>0</v>
      </c>
      <c r="BK24" s="1272">
        <f>$AA24-BI24-BJ24</f>
        <v>0</v>
      </c>
      <c r="BL24" s="210">
        <f>IF(BL$9=$N24,$D24,0)</f>
        <v>0</v>
      </c>
      <c r="BM24" s="210">
        <f t="shared" si="19"/>
        <v>0</v>
      </c>
      <c r="BN24" s="210">
        <f t="shared" si="19"/>
        <v>0</v>
      </c>
      <c r="BO24" s="210">
        <f t="shared" si="19"/>
        <v>0</v>
      </c>
      <c r="BP24" s="210">
        <f t="shared" si="19"/>
        <v>0</v>
      </c>
      <c r="BQ24" s="211">
        <f t="shared" si="19"/>
        <v>0</v>
      </c>
      <c r="BR24" s="1276">
        <f>IF($Z24=1,0,IF(AND($Z24=0,BM24&gt;0),1,IF(AND($Z24=0,BO24&gt;0),1,IF(AND($Z24=0,BQ24&gt;0),1,0))))</f>
        <v>0</v>
      </c>
      <c r="BS24" s="1276">
        <f>IF($Z24=0,0,IF(AND($Z24=1,BL24&gt;0),1,IF(AND($Z24=1,BN24&gt;0),1,IF(AND($Z24=1,BP24&gt;0),1,0))))</f>
        <v>0</v>
      </c>
      <c r="BT24" s="1281">
        <f>IF($Z24=0,0,IF(BX24+BZ24+CB24&gt;0,$AA24,0))</f>
        <v>0</v>
      </c>
      <c r="BU24" s="1283">
        <f>IF($Z24=0,0,IF(AND(BT24=0,O25&gt;0),$AA24,0))</f>
        <v>0</v>
      </c>
      <c r="BV24" s="1272">
        <f>$AA24-BT24-BU24</f>
        <v>0</v>
      </c>
      <c r="BW24" s="210">
        <f>IF(BW$9=$P24,$D24,0)</f>
        <v>0</v>
      </c>
      <c r="BX24" s="210">
        <f t="shared" si="20"/>
        <v>0</v>
      </c>
      <c r="BY24" s="210">
        <f t="shared" si="20"/>
        <v>0</v>
      </c>
      <c r="BZ24" s="210">
        <f t="shared" si="20"/>
        <v>0</v>
      </c>
      <c r="CA24" s="210">
        <f t="shared" si="20"/>
        <v>0</v>
      </c>
      <c r="CB24" s="211">
        <f t="shared" si="20"/>
        <v>0</v>
      </c>
      <c r="CC24" s="1276">
        <f>IF($Z24=1,0,IF(AND($Z24=0,BX24&gt;0),1,IF(AND($Z24=0,BZ24&gt;0),1,IF(AND($Z24=0,CB24&gt;0),1,0))))</f>
        <v>0</v>
      </c>
      <c r="CD24" s="1276">
        <f>IF($Z24=0,0,IF(AND($Z24=1,BW24&gt;0),1,IF(AND($Z24=1,BY24&gt;0),1,IF(AND($Z24=1,CA24&gt;0),1,0))))</f>
        <v>0</v>
      </c>
      <c r="CE24" s="11"/>
      <c r="CF24" s="11"/>
      <c r="CG24" s="11"/>
      <c r="CH24" s="11"/>
      <c r="CI24" s="11"/>
      <c r="CJ24" s="11"/>
      <c r="CK24" s="11"/>
      <c r="CL24" s="11"/>
      <c r="CM24" s="11"/>
    </row>
    <row r="25" spans="1:91" ht="14.25" customHeight="1">
      <c r="A25" s="1247" t="str">
        <f>A24</f>
        <v/>
      </c>
      <c r="B25" s="11"/>
      <c r="C25" s="1735"/>
      <c r="D25" s="1733"/>
      <c r="E25" s="1735"/>
      <c r="F25" s="2454"/>
      <c r="G25" s="512"/>
      <c r="H25" s="2456"/>
      <c r="I25" s="514"/>
      <c r="J25" s="2459"/>
      <c r="K25" s="514"/>
      <c r="L25" s="2459"/>
      <c r="M25" s="514"/>
      <c r="N25" s="2459"/>
      <c r="O25" s="514"/>
      <c r="P25" s="2459"/>
      <c r="Q25" s="11"/>
      <c r="R25" s="11"/>
      <c r="S25" s="455"/>
      <c r="T25" s="477"/>
      <c r="U25" s="506">
        <f>Import!N415</f>
        <v>0</v>
      </c>
      <c r="V25" s="11"/>
      <c r="W25" s="340"/>
      <c r="X25" s="340"/>
      <c r="Y25" s="340"/>
      <c r="Z25" s="11"/>
      <c r="AE25" s="210"/>
      <c r="AF25" s="210"/>
      <c r="AG25" s="210"/>
      <c r="AH25" s="210"/>
      <c r="AI25" s="1055"/>
      <c r="AJ25" s="211"/>
      <c r="AK25" s="1276"/>
      <c r="AL25" s="1276">
        <f>AL24</f>
        <v>0</v>
      </c>
      <c r="AP25" s="210"/>
      <c r="AQ25" s="210"/>
      <c r="AR25" s="210"/>
      <c r="AS25" s="210"/>
      <c r="AT25" s="210"/>
      <c r="AU25" s="211"/>
      <c r="AV25" s="1276"/>
      <c r="AW25" s="1276">
        <f>AW24</f>
        <v>0</v>
      </c>
      <c r="BA25" s="210"/>
      <c r="BB25" s="210"/>
      <c r="BC25" s="210"/>
      <c r="BD25" s="210"/>
      <c r="BE25" s="210"/>
      <c r="BF25" s="211"/>
      <c r="BG25" s="1276"/>
      <c r="BH25" s="1276">
        <f>BH24</f>
        <v>0</v>
      </c>
      <c r="BL25" s="210"/>
      <c r="BM25" s="210"/>
      <c r="BN25" s="210"/>
      <c r="BO25" s="210"/>
      <c r="BP25" s="210"/>
      <c r="BQ25" s="211"/>
      <c r="BR25" s="1276"/>
      <c r="BS25" s="1276">
        <f>BS24</f>
        <v>0</v>
      </c>
      <c r="BW25" s="210"/>
      <c r="BX25" s="210"/>
      <c r="BY25" s="210"/>
      <c r="BZ25" s="210"/>
      <c r="CA25" s="210"/>
      <c r="CB25" s="211"/>
      <c r="CC25" s="1276"/>
      <c r="CD25" s="1276">
        <f>CD24</f>
        <v>0</v>
      </c>
      <c r="CE25" s="11"/>
      <c r="CF25" s="11"/>
      <c r="CG25" s="11"/>
      <c r="CH25" s="11"/>
      <c r="CI25" s="11"/>
      <c r="CJ25" s="11"/>
      <c r="CK25" s="11"/>
      <c r="CL25" s="11"/>
      <c r="CM25" s="11"/>
    </row>
    <row r="26" spans="1:91" ht="24.75" customHeight="1">
      <c r="A26" s="1246" t="str">
        <f>IF(E26&gt;0,"Wypełnione","")</f>
        <v/>
      </c>
      <c r="B26" s="11"/>
      <c r="C26" s="1734">
        <f>'Og s3a'!C427</f>
        <v>0</v>
      </c>
      <c r="D26" s="1732">
        <f>'Og s3a'!E427</f>
        <v>0</v>
      </c>
      <c r="E26" s="1734">
        <f>'Og s3a'!F427</f>
        <v>0</v>
      </c>
      <c r="F26" s="2453"/>
      <c r="G26" s="511">
        <f>T26</f>
        <v>0</v>
      </c>
      <c r="H26" s="2455">
        <f>U26</f>
        <v>0</v>
      </c>
      <c r="I26" s="515"/>
      <c r="J26" s="2459"/>
      <c r="K26" s="515"/>
      <c r="L26" s="2459"/>
      <c r="M26" s="515"/>
      <c r="N26" s="2459"/>
      <c r="O26" s="515"/>
      <c r="P26" s="2459"/>
      <c r="Q26" s="11"/>
      <c r="R26" s="11"/>
      <c r="S26" s="454">
        <f>'Og s3a'!G427</f>
        <v>0</v>
      </c>
      <c r="T26" s="456">
        <f>'Og s3a'!D427</f>
        <v>0</v>
      </c>
      <c r="U26" s="506">
        <f>Import!N416</f>
        <v>0</v>
      </c>
      <c r="V26" s="11"/>
      <c r="W26" s="340"/>
      <c r="X26" s="340"/>
      <c r="Y26" s="340"/>
      <c r="Z26" s="1273">
        <f>IF(F26=AF$7,1,0)</f>
        <v>0</v>
      </c>
      <c r="AA26" s="1273">
        <f>Z26*D26</f>
        <v>0</v>
      </c>
      <c r="AB26" s="1281">
        <f>IF($Z26=0,0,IF(AF26+AH26+AJ26&gt;0,$AA26,0))</f>
        <v>0</v>
      </c>
      <c r="AC26" s="1283">
        <f>IF($Z26=0,0,IF(AND(AB26=0,G27&gt;0),$AA26,0))</f>
        <v>0</v>
      </c>
      <c r="AD26" s="1272">
        <f>AA26-AB26-AC26</f>
        <v>0</v>
      </c>
      <c r="AE26" s="210">
        <f t="shared" ref="AE26:AJ26" si="22">IF(AE$9=$H26,$D26,0)</f>
        <v>0</v>
      </c>
      <c r="AF26" s="210">
        <f t="shared" si="22"/>
        <v>0</v>
      </c>
      <c r="AG26" s="210">
        <f t="shared" si="22"/>
        <v>0</v>
      </c>
      <c r="AH26" s="210">
        <f t="shared" si="22"/>
        <v>0</v>
      </c>
      <c r="AI26" s="1055">
        <f t="shared" si="22"/>
        <v>0</v>
      </c>
      <c r="AJ26" s="211">
        <f t="shared" si="22"/>
        <v>0</v>
      </c>
      <c r="AK26" s="1276">
        <f>IF($Z26=1,0,IF(AND($Z26=0,AF26&gt;0),1,IF(AND($Z26=0,AH26&gt;0),1,IF(AND($Z26=0,AJ26&gt;0),1,0))))</f>
        <v>0</v>
      </c>
      <c r="AL26" s="1276">
        <f t="shared" si="21"/>
        <v>0</v>
      </c>
      <c r="AM26" s="1281">
        <f>IF($Z26=0,0,IF(AQ26+AS26+AU26&gt;0,$AA26,0))</f>
        <v>0</v>
      </c>
      <c r="AN26" s="1283">
        <f>IF($Z26=0,0,IF(AND(AM26=0,I27&gt;0),$AA26,0))</f>
        <v>0</v>
      </c>
      <c r="AO26" s="1272">
        <f>$AA26-AM26-AN26</f>
        <v>0</v>
      </c>
      <c r="AP26" s="210">
        <f>IF(AP$9=$J26,$D26,0)</f>
        <v>0</v>
      </c>
      <c r="AQ26" s="210">
        <f t="shared" si="17"/>
        <v>0</v>
      </c>
      <c r="AR26" s="210">
        <f t="shared" si="17"/>
        <v>0</v>
      </c>
      <c r="AS26" s="210">
        <f t="shared" si="17"/>
        <v>0</v>
      </c>
      <c r="AT26" s="210">
        <f t="shared" si="17"/>
        <v>0</v>
      </c>
      <c r="AU26" s="211">
        <f t="shared" si="17"/>
        <v>0</v>
      </c>
      <c r="AV26" s="1276">
        <f>IF($Z26=1,0,IF(AND($Z26=0,AQ26&gt;0),1,IF(AND($Z26=0,AS26&gt;0),1,IF(AND($Z26=0,AU26&gt;0),1,0))))</f>
        <v>0</v>
      </c>
      <c r="AW26" s="1276">
        <f>IF($Z26=0,0,IF(AND($Z26=1,AP26&gt;0),1,IF(AND($Z26=1,AR26&gt;0),1,IF(AND($Z26=1,AT26&gt;0),1,0))))</f>
        <v>0</v>
      </c>
      <c r="AX26" s="1281">
        <f>IF($Z26=0,0,IF(BB26+BD26+BF26&gt;0,$AA26,0))</f>
        <v>0</v>
      </c>
      <c r="AY26" s="1283">
        <f>IF($Z26=0,0,IF(AND(AX26=0,K27&gt;0),$AA26,0))</f>
        <v>0</v>
      </c>
      <c r="AZ26" s="1272">
        <f>$AA26-AX26-AY26</f>
        <v>0</v>
      </c>
      <c r="BA26" s="210">
        <f>IF(BA$9=$L26,$D26,0)</f>
        <v>0</v>
      </c>
      <c r="BB26" s="210">
        <f t="shared" si="18"/>
        <v>0</v>
      </c>
      <c r="BC26" s="210">
        <f t="shared" si="18"/>
        <v>0</v>
      </c>
      <c r="BD26" s="210">
        <f t="shared" si="18"/>
        <v>0</v>
      </c>
      <c r="BE26" s="210">
        <f t="shared" si="18"/>
        <v>0</v>
      </c>
      <c r="BF26" s="211">
        <f t="shared" si="18"/>
        <v>0</v>
      </c>
      <c r="BG26" s="1276">
        <f>IF($Z26=1,0,IF(AND($Z26=0,BB26&gt;0),1,IF(AND($Z26=0,BD26&gt;0),1,IF(AND($Z26=0,BF26&gt;0),1,0))))</f>
        <v>0</v>
      </c>
      <c r="BH26" s="1276">
        <f>IF($Z26=0,0,IF(AND($Z26=1,BA26&gt;0),1,IF(AND($Z26=1,BC26&gt;0),1,IF(AND($Z26=1,BE26&gt;0),1,0))))</f>
        <v>0</v>
      </c>
      <c r="BI26" s="1281">
        <f>IF($Z26=0,0,IF(BM26+BO26+BQ26&gt;0,$AA26,0))</f>
        <v>0</v>
      </c>
      <c r="BJ26" s="1283">
        <f>IF($Z26=0,0,IF(AND(BI26=0,M27&gt;0),$AA26,0))</f>
        <v>0</v>
      </c>
      <c r="BK26" s="1272">
        <f>$AA26-BI26-BJ26</f>
        <v>0</v>
      </c>
      <c r="BL26" s="210">
        <f>IF(BL$9=$N26,$D26,0)</f>
        <v>0</v>
      </c>
      <c r="BM26" s="210">
        <f t="shared" si="19"/>
        <v>0</v>
      </c>
      <c r="BN26" s="210">
        <f t="shared" si="19"/>
        <v>0</v>
      </c>
      <c r="BO26" s="210">
        <f t="shared" si="19"/>
        <v>0</v>
      </c>
      <c r="BP26" s="210">
        <f t="shared" si="19"/>
        <v>0</v>
      </c>
      <c r="BQ26" s="211">
        <f t="shared" si="19"/>
        <v>0</v>
      </c>
      <c r="BR26" s="1276">
        <f>IF($Z26=1,0,IF(AND($Z26=0,BM26&gt;0),1,IF(AND($Z26=0,BO26&gt;0),1,IF(AND($Z26=0,BQ26&gt;0),1,0))))</f>
        <v>0</v>
      </c>
      <c r="BS26" s="1276">
        <f>IF($Z26=0,0,IF(AND($Z26=1,BL26&gt;0),1,IF(AND($Z26=1,BN26&gt;0),1,IF(AND($Z26=1,BP26&gt;0),1,0))))</f>
        <v>0</v>
      </c>
      <c r="BT26" s="1281">
        <f>IF($Z26=0,0,IF(BX26+BZ26+CB26&gt;0,$AA26,0))</f>
        <v>0</v>
      </c>
      <c r="BU26" s="1283">
        <f>IF($Z26=0,0,IF(AND(BT26=0,O27&gt;0),$AA26,0))</f>
        <v>0</v>
      </c>
      <c r="BV26" s="1272">
        <f>$AA26-BT26-BU26</f>
        <v>0</v>
      </c>
      <c r="BW26" s="210">
        <f>IF(BW$9=$P26,$D26,0)</f>
        <v>0</v>
      </c>
      <c r="BX26" s="210">
        <f t="shared" si="20"/>
        <v>0</v>
      </c>
      <c r="BY26" s="210">
        <f t="shared" si="20"/>
        <v>0</v>
      </c>
      <c r="BZ26" s="210">
        <f t="shared" si="20"/>
        <v>0</v>
      </c>
      <c r="CA26" s="210">
        <f t="shared" si="20"/>
        <v>0</v>
      </c>
      <c r="CB26" s="211">
        <f t="shared" si="20"/>
        <v>0</v>
      </c>
      <c r="CC26" s="1276">
        <f>IF($Z26=1,0,IF(AND($Z26=0,BX26&gt;0),1,IF(AND($Z26=0,BZ26&gt;0),1,IF(AND($Z26=0,CB26&gt;0),1,0))))</f>
        <v>0</v>
      </c>
      <c r="CD26" s="1276">
        <f>IF($Z26=0,0,IF(AND($Z26=1,BW26&gt;0),1,IF(AND($Z26=1,BY26&gt;0),1,IF(AND($Z26=1,CA26&gt;0),1,0))))</f>
        <v>0</v>
      </c>
      <c r="CE26" s="11"/>
      <c r="CF26" s="11"/>
      <c r="CG26" s="11"/>
      <c r="CH26" s="11"/>
      <c r="CI26" s="11"/>
      <c r="CJ26" s="11"/>
      <c r="CK26" s="11"/>
      <c r="CL26" s="11"/>
      <c r="CM26" s="11"/>
    </row>
    <row r="27" spans="1:91" ht="14.25" customHeight="1">
      <c r="A27" s="1247" t="str">
        <f>A26</f>
        <v/>
      </c>
      <c r="B27" s="11"/>
      <c r="C27" s="1735"/>
      <c r="D27" s="1733"/>
      <c r="E27" s="1735"/>
      <c r="F27" s="2454"/>
      <c r="G27" s="512"/>
      <c r="H27" s="2456"/>
      <c r="I27" s="514"/>
      <c r="J27" s="2459"/>
      <c r="K27" s="514"/>
      <c r="L27" s="2459"/>
      <c r="M27" s="514"/>
      <c r="N27" s="2459"/>
      <c r="O27" s="514"/>
      <c r="P27" s="2459"/>
      <c r="Q27" s="11"/>
      <c r="R27" s="11"/>
      <c r="S27" s="455"/>
      <c r="T27" s="477"/>
      <c r="U27" s="506">
        <f>Import!N417</f>
        <v>0</v>
      </c>
      <c r="V27" s="11"/>
      <c r="W27" s="340"/>
      <c r="X27" s="340"/>
      <c r="Y27" s="340"/>
      <c r="Z27" s="11"/>
      <c r="AE27" s="210"/>
      <c r="AF27" s="210"/>
      <c r="AG27" s="210"/>
      <c r="AH27" s="210"/>
      <c r="AI27" s="1055"/>
      <c r="AJ27" s="211"/>
      <c r="AK27" s="1276"/>
      <c r="AL27" s="1276">
        <f>AL26</f>
        <v>0</v>
      </c>
      <c r="AP27" s="210"/>
      <c r="AQ27" s="210"/>
      <c r="AR27" s="210"/>
      <c r="AS27" s="210"/>
      <c r="AT27" s="210"/>
      <c r="AU27" s="211"/>
      <c r="AV27" s="1276"/>
      <c r="AW27" s="1276">
        <f>AW26</f>
        <v>0</v>
      </c>
      <c r="BA27" s="210"/>
      <c r="BB27" s="210"/>
      <c r="BC27" s="210"/>
      <c r="BD27" s="210"/>
      <c r="BE27" s="210"/>
      <c r="BF27" s="211"/>
      <c r="BG27" s="1276"/>
      <c r="BH27" s="1276">
        <f>BH26</f>
        <v>0</v>
      </c>
      <c r="BL27" s="210"/>
      <c r="BM27" s="210"/>
      <c r="BN27" s="210"/>
      <c r="BO27" s="210"/>
      <c r="BP27" s="210"/>
      <c r="BQ27" s="211"/>
      <c r="BR27" s="1276"/>
      <c r="BS27" s="1276">
        <f>BS26</f>
        <v>0</v>
      </c>
      <c r="BW27" s="210"/>
      <c r="BX27" s="210"/>
      <c r="BY27" s="210"/>
      <c r="BZ27" s="210"/>
      <c r="CA27" s="210"/>
      <c r="CB27" s="211"/>
      <c r="CC27" s="1276"/>
      <c r="CD27" s="1276">
        <f>CD26</f>
        <v>0</v>
      </c>
      <c r="CE27" s="11"/>
      <c r="CF27" s="11"/>
      <c r="CG27" s="11"/>
      <c r="CH27" s="11"/>
      <c r="CI27" s="11"/>
      <c r="CJ27" s="11"/>
      <c r="CK27" s="11"/>
      <c r="CL27" s="11"/>
      <c r="CM27" s="11"/>
    </row>
    <row r="28" spans="1:91" ht="24.75" customHeight="1">
      <c r="A28" s="1246" t="str">
        <f>IF(E28&gt;0,"Wypełnione","")</f>
        <v/>
      </c>
      <c r="B28" s="11"/>
      <c r="C28" s="1734">
        <f>'Og s3a'!C429</f>
        <v>0</v>
      </c>
      <c r="D28" s="1732">
        <f>'Og s3a'!E429</f>
        <v>0</v>
      </c>
      <c r="E28" s="1734">
        <f>'Og s3a'!F429</f>
        <v>0</v>
      </c>
      <c r="F28" s="2453"/>
      <c r="G28" s="511">
        <f>T28</f>
        <v>0</v>
      </c>
      <c r="H28" s="2455">
        <f>U28</f>
        <v>0</v>
      </c>
      <c r="I28" s="515"/>
      <c r="J28" s="2459"/>
      <c r="K28" s="515"/>
      <c r="L28" s="2459"/>
      <c r="M28" s="515"/>
      <c r="N28" s="2459"/>
      <c r="O28" s="515"/>
      <c r="P28" s="2459"/>
      <c r="Q28" s="11"/>
      <c r="R28" s="11"/>
      <c r="S28" s="454">
        <f>'Og s3a'!G429</f>
        <v>0</v>
      </c>
      <c r="T28" s="456">
        <f>'Og s3a'!D429</f>
        <v>0</v>
      </c>
      <c r="U28" s="506">
        <f>Import!N418</f>
        <v>0</v>
      </c>
      <c r="V28" s="11"/>
      <c r="W28" s="340"/>
      <c r="X28" s="340"/>
      <c r="Y28" s="340"/>
      <c r="Z28" s="1273">
        <f>IF(F28=AF$7,1,0)</f>
        <v>0</v>
      </c>
      <c r="AA28" s="1273">
        <f>Z28*D28</f>
        <v>0</v>
      </c>
      <c r="AB28" s="1281">
        <f>IF($Z28=0,0,IF(AF28+AH28+AJ28&gt;0,$AA28,0))</f>
        <v>0</v>
      </c>
      <c r="AC28" s="1283">
        <f>IF($Z28=0,0,IF(AND(AB28=0,G29&gt;0),$AA28,0))</f>
        <v>0</v>
      </c>
      <c r="AD28" s="1272">
        <f>AA28-AB28-AC28</f>
        <v>0</v>
      </c>
      <c r="AE28" s="210">
        <f t="shared" ref="AE28:AJ28" si="23">IF(AE$9=$H28,$D28,0)</f>
        <v>0</v>
      </c>
      <c r="AF28" s="210">
        <f t="shared" si="23"/>
        <v>0</v>
      </c>
      <c r="AG28" s="210">
        <f t="shared" si="23"/>
        <v>0</v>
      </c>
      <c r="AH28" s="210">
        <f t="shared" si="23"/>
        <v>0</v>
      </c>
      <c r="AI28" s="1055">
        <f t="shared" si="23"/>
        <v>0</v>
      </c>
      <c r="AJ28" s="211">
        <f t="shared" si="23"/>
        <v>0</v>
      </c>
      <c r="AK28" s="1276">
        <f>IF($Z28=1,0,IF(AND($Z28=0,AF28&gt;0),1,IF(AND($Z28=0,AH28&gt;0),1,IF(AND($Z28=0,AJ28&gt;0),1,0))))</f>
        <v>0</v>
      </c>
      <c r="AL28" s="1276">
        <f t="shared" si="21"/>
        <v>0</v>
      </c>
      <c r="AM28" s="1281">
        <f>IF($Z28=0,0,IF(AQ28+AS28+AU28&gt;0,$AA28,0))</f>
        <v>0</v>
      </c>
      <c r="AN28" s="1283">
        <f>IF($Z28=0,0,IF(AND(AM28=0,I29&gt;0),$AA28,0))</f>
        <v>0</v>
      </c>
      <c r="AO28" s="1272">
        <f>$AA28-AM28-AN28</f>
        <v>0</v>
      </c>
      <c r="AP28" s="210">
        <f>IF(AP$9=$J28,$D28,0)</f>
        <v>0</v>
      </c>
      <c r="AQ28" s="210">
        <f t="shared" si="17"/>
        <v>0</v>
      </c>
      <c r="AR28" s="210">
        <f t="shared" si="17"/>
        <v>0</v>
      </c>
      <c r="AS28" s="210">
        <f t="shared" si="17"/>
        <v>0</v>
      </c>
      <c r="AT28" s="210">
        <f t="shared" si="17"/>
        <v>0</v>
      </c>
      <c r="AU28" s="211">
        <f t="shared" si="17"/>
        <v>0</v>
      </c>
      <c r="AV28" s="1276">
        <f>IF($Z28=1,0,IF(AND($Z28=0,AQ28&gt;0),1,IF(AND($Z28=0,AS28&gt;0),1,IF(AND($Z28=0,AU28&gt;0),1,0))))</f>
        <v>0</v>
      </c>
      <c r="AW28" s="1276">
        <f>IF($Z28=0,0,IF(AND($Z28=1,AP28&gt;0),1,IF(AND($Z28=1,AR28&gt;0),1,IF(AND($Z28=1,AT28&gt;0),1,0))))</f>
        <v>0</v>
      </c>
      <c r="AX28" s="1281">
        <f>IF($Z28=0,0,IF(BB28+BD28+BF28&gt;0,$AA28,0))</f>
        <v>0</v>
      </c>
      <c r="AY28" s="1283">
        <f>IF($Z28=0,0,IF(AND(AX28=0,K29&gt;0),$AA28,0))</f>
        <v>0</v>
      </c>
      <c r="AZ28" s="1272">
        <f>$AA28-AX28-AY28</f>
        <v>0</v>
      </c>
      <c r="BA28" s="210">
        <f>IF(BA$9=$L28,$D28,0)</f>
        <v>0</v>
      </c>
      <c r="BB28" s="210">
        <f t="shared" si="18"/>
        <v>0</v>
      </c>
      <c r="BC28" s="210">
        <f t="shared" si="18"/>
        <v>0</v>
      </c>
      <c r="BD28" s="210">
        <f t="shared" si="18"/>
        <v>0</v>
      </c>
      <c r="BE28" s="210">
        <f t="shared" si="18"/>
        <v>0</v>
      </c>
      <c r="BF28" s="211">
        <f t="shared" si="18"/>
        <v>0</v>
      </c>
      <c r="BG28" s="1276">
        <f>IF($Z28=1,0,IF(AND($Z28=0,BB28&gt;0),1,IF(AND($Z28=0,BD28&gt;0),1,IF(AND($Z28=0,BF28&gt;0),1,0))))</f>
        <v>0</v>
      </c>
      <c r="BH28" s="1276">
        <f>IF($Z28=0,0,IF(AND($Z28=1,BA28&gt;0),1,IF(AND($Z28=1,BC28&gt;0),1,IF(AND($Z28=1,BE28&gt;0),1,0))))</f>
        <v>0</v>
      </c>
      <c r="BI28" s="1281">
        <f>IF($Z28=0,0,IF(BM28+BO28+BQ28&gt;0,$AA28,0))</f>
        <v>0</v>
      </c>
      <c r="BJ28" s="1283">
        <f>IF($Z28=0,0,IF(AND(BI28=0,M29&gt;0),$AA28,0))</f>
        <v>0</v>
      </c>
      <c r="BK28" s="1272">
        <f>$AA28-BI28-BJ28</f>
        <v>0</v>
      </c>
      <c r="BL28" s="210">
        <f>IF(BL$9=$N28,$D28,0)</f>
        <v>0</v>
      </c>
      <c r="BM28" s="210">
        <f t="shared" si="19"/>
        <v>0</v>
      </c>
      <c r="BN28" s="210">
        <f t="shared" si="19"/>
        <v>0</v>
      </c>
      <c r="BO28" s="210">
        <f t="shared" si="19"/>
        <v>0</v>
      </c>
      <c r="BP28" s="210">
        <f t="shared" si="19"/>
        <v>0</v>
      </c>
      <c r="BQ28" s="211">
        <f t="shared" si="19"/>
        <v>0</v>
      </c>
      <c r="BR28" s="1276">
        <f>IF($Z28=1,0,IF(AND($Z28=0,BM28&gt;0),1,IF(AND($Z28=0,BO28&gt;0),1,IF(AND($Z28=0,BQ28&gt;0),1,0))))</f>
        <v>0</v>
      </c>
      <c r="BS28" s="1276">
        <f>IF($Z28=0,0,IF(AND($Z28=1,BL28&gt;0),1,IF(AND($Z28=1,BN28&gt;0),1,IF(AND($Z28=1,BP28&gt;0),1,0))))</f>
        <v>0</v>
      </c>
      <c r="BT28" s="1281">
        <f>IF($Z28=0,0,IF(BX28+BZ28+CB28&gt;0,$AA28,0))</f>
        <v>0</v>
      </c>
      <c r="BU28" s="1283">
        <f>IF($Z28=0,0,IF(AND(BT28=0,O29&gt;0),$AA28,0))</f>
        <v>0</v>
      </c>
      <c r="BV28" s="1272">
        <f>$AA28-BT28-BU28</f>
        <v>0</v>
      </c>
      <c r="BW28" s="210">
        <f>IF(BW$9=$P28,$D28,0)</f>
        <v>0</v>
      </c>
      <c r="BX28" s="210">
        <f t="shared" si="20"/>
        <v>0</v>
      </c>
      <c r="BY28" s="210">
        <f t="shared" si="20"/>
        <v>0</v>
      </c>
      <c r="BZ28" s="210">
        <f t="shared" si="20"/>
        <v>0</v>
      </c>
      <c r="CA28" s="210">
        <f t="shared" si="20"/>
        <v>0</v>
      </c>
      <c r="CB28" s="211">
        <f t="shared" si="20"/>
        <v>0</v>
      </c>
      <c r="CC28" s="1276">
        <f>IF($Z28=1,0,IF(AND($Z28=0,BX28&gt;0),1,IF(AND($Z28=0,BZ28&gt;0),1,IF(AND($Z28=0,CB28&gt;0),1,0))))</f>
        <v>0</v>
      </c>
      <c r="CD28" s="1276">
        <f>IF($Z28=0,0,IF(AND($Z28=1,BW28&gt;0),1,IF(AND($Z28=1,BY28&gt;0),1,IF(AND($Z28=1,CA28&gt;0),1,0))))</f>
        <v>0</v>
      </c>
      <c r="CE28" s="11"/>
      <c r="CF28" s="11"/>
      <c r="CG28" s="11"/>
      <c r="CH28" s="11"/>
      <c r="CI28" s="11"/>
      <c r="CJ28" s="11"/>
      <c r="CK28" s="11"/>
      <c r="CL28" s="11"/>
      <c r="CM28" s="11"/>
    </row>
    <row r="29" spans="1:91" ht="14.25" customHeight="1">
      <c r="A29" s="1247" t="str">
        <f>A28</f>
        <v/>
      </c>
      <c r="B29" s="11"/>
      <c r="C29" s="1735"/>
      <c r="D29" s="1733"/>
      <c r="E29" s="1735"/>
      <c r="F29" s="2454"/>
      <c r="G29" s="512"/>
      <c r="H29" s="2456"/>
      <c r="I29" s="514"/>
      <c r="J29" s="2459"/>
      <c r="K29" s="514"/>
      <c r="L29" s="2459"/>
      <c r="M29" s="514"/>
      <c r="N29" s="2459"/>
      <c r="O29" s="514"/>
      <c r="P29" s="2459"/>
      <c r="Q29" s="11"/>
      <c r="R29" s="11"/>
      <c r="S29" s="455"/>
      <c r="T29" s="477"/>
      <c r="U29" s="506">
        <f>Import!N419</f>
        <v>0</v>
      </c>
      <c r="V29" s="11"/>
      <c r="W29" s="340"/>
      <c r="X29" s="340"/>
      <c r="Y29" s="340"/>
      <c r="Z29" s="11"/>
      <c r="AE29" s="210"/>
      <c r="AF29" s="210"/>
      <c r="AG29" s="210"/>
      <c r="AH29" s="210"/>
      <c r="AI29" s="1055"/>
      <c r="AJ29" s="211"/>
      <c r="AK29" s="1276"/>
      <c r="AL29" s="1276">
        <f>AL28</f>
        <v>0</v>
      </c>
      <c r="AP29" s="210"/>
      <c r="AQ29" s="210"/>
      <c r="AR29" s="210"/>
      <c r="AS29" s="210"/>
      <c r="AT29" s="210"/>
      <c r="AU29" s="211"/>
      <c r="AV29" s="1276"/>
      <c r="AW29" s="1276">
        <f>AW28</f>
        <v>0</v>
      </c>
      <c r="BA29" s="210"/>
      <c r="BB29" s="210"/>
      <c r="BC29" s="210"/>
      <c r="BD29" s="210"/>
      <c r="BE29" s="210"/>
      <c r="BF29" s="211"/>
      <c r="BG29" s="1276"/>
      <c r="BH29" s="1276">
        <f>BH28</f>
        <v>0</v>
      </c>
      <c r="BL29" s="210"/>
      <c r="BM29" s="210"/>
      <c r="BN29" s="210"/>
      <c r="BO29" s="210"/>
      <c r="BP29" s="210"/>
      <c r="BQ29" s="211"/>
      <c r="BR29" s="1276"/>
      <c r="BS29" s="1276">
        <f>BS28</f>
        <v>0</v>
      </c>
      <c r="BW29" s="210"/>
      <c r="BX29" s="210"/>
      <c r="BY29" s="210"/>
      <c r="BZ29" s="210"/>
      <c r="CA29" s="210"/>
      <c r="CB29" s="211"/>
      <c r="CC29" s="1276"/>
      <c r="CD29" s="1276">
        <f>CD28</f>
        <v>0</v>
      </c>
      <c r="CE29" s="11"/>
      <c r="CF29" s="11"/>
      <c r="CG29" s="11"/>
      <c r="CH29" s="11"/>
      <c r="CI29" s="11"/>
      <c r="CJ29" s="11"/>
      <c r="CK29" s="11"/>
      <c r="CL29" s="11"/>
      <c r="CM29" s="11"/>
    </row>
    <row r="30" spans="1:91" ht="24.75" customHeight="1">
      <c r="A30" s="1246" t="str">
        <f>IF(E30&gt;0,"Wypełnione","")</f>
        <v/>
      </c>
      <c r="B30" s="11"/>
      <c r="C30" s="1734">
        <f>'Og s3a'!C431</f>
        <v>0</v>
      </c>
      <c r="D30" s="1732">
        <f>'Og s3a'!E431</f>
        <v>0</v>
      </c>
      <c r="E30" s="1734">
        <f>'Og s3a'!F431</f>
        <v>0</v>
      </c>
      <c r="F30" s="2453"/>
      <c r="G30" s="511">
        <f>T30</f>
        <v>0</v>
      </c>
      <c r="H30" s="2455">
        <f>U30</f>
        <v>0</v>
      </c>
      <c r="I30" s="515"/>
      <c r="J30" s="2459"/>
      <c r="K30" s="515"/>
      <c r="L30" s="2459"/>
      <c r="M30" s="515"/>
      <c r="N30" s="2459"/>
      <c r="O30" s="515"/>
      <c r="P30" s="2459"/>
      <c r="Q30" s="11"/>
      <c r="R30" s="11"/>
      <c r="S30" s="454">
        <f>'Og s3a'!G431</f>
        <v>0</v>
      </c>
      <c r="T30" s="456">
        <f>'Og s3a'!D431</f>
        <v>0</v>
      </c>
      <c r="U30" s="506">
        <f>Import!N420</f>
        <v>0</v>
      </c>
      <c r="V30" s="11"/>
      <c r="W30" s="340"/>
      <c r="X30" s="340"/>
      <c r="Y30" s="340"/>
      <c r="Z30" s="1273">
        <f>IF(F30=AF$7,1,0)</f>
        <v>0</v>
      </c>
      <c r="AA30" s="1273">
        <f>Z30*D30</f>
        <v>0</v>
      </c>
      <c r="AB30" s="1281">
        <f>IF($Z30=0,0,IF(AF30+AH30+AJ30&gt;0,$AA30,0))</f>
        <v>0</v>
      </c>
      <c r="AC30" s="1283">
        <f>IF($Z30=0,0,IF(AND(AB30=0,G31&gt;0),$AA30,0))</f>
        <v>0</v>
      </c>
      <c r="AD30" s="1272">
        <f>AA30-AB30-AC30</f>
        <v>0</v>
      </c>
      <c r="AE30" s="210">
        <f t="shared" ref="AE30:AJ30" si="24">IF(AE$9=$H30,$D30,0)</f>
        <v>0</v>
      </c>
      <c r="AF30" s="210">
        <f t="shared" si="24"/>
        <v>0</v>
      </c>
      <c r="AG30" s="210">
        <f t="shared" si="24"/>
        <v>0</v>
      </c>
      <c r="AH30" s="210">
        <f t="shared" si="24"/>
        <v>0</v>
      </c>
      <c r="AI30" s="1055">
        <f t="shared" si="24"/>
        <v>0</v>
      </c>
      <c r="AJ30" s="211">
        <f t="shared" si="24"/>
        <v>0</v>
      </c>
      <c r="AK30" s="1276">
        <f>IF($Z30=1,0,IF(AND($Z30=0,AF30&gt;0),1,IF(AND($Z30=0,AH30&gt;0),1,IF(AND($Z30=0,AJ30&gt;0),1,0))))</f>
        <v>0</v>
      </c>
      <c r="AL30" s="1276">
        <f t="shared" si="21"/>
        <v>0</v>
      </c>
      <c r="AM30" s="1281">
        <f>IF($Z30=0,0,IF(AQ30+AS30+AU30&gt;0,$AA30,0))</f>
        <v>0</v>
      </c>
      <c r="AN30" s="1283">
        <f>IF($Z30=0,0,IF(AND(AM30=0,I31&gt;0),$AA30,0))</f>
        <v>0</v>
      </c>
      <c r="AO30" s="1272">
        <f>$AA30-AM30-AN30</f>
        <v>0</v>
      </c>
      <c r="AP30" s="210">
        <f>IF(AP$9=$J30,$D30,0)</f>
        <v>0</v>
      </c>
      <c r="AQ30" s="210">
        <f t="shared" si="17"/>
        <v>0</v>
      </c>
      <c r="AR30" s="210">
        <f t="shared" si="17"/>
        <v>0</v>
      </c>
      <c r="AS30" s="210">
        <f t="shared" si="17"/>
        <v>0</v>
      </c>
      <c r="AT30" s="210">
        <f t="shared" si="17"/>
        <v>0</v>
      </c>
      <c r="AU30" s="211">
        <f t="shared" si="17"/>
        <v>0</v>
      </c>
      <c r="AV30" s="1276">
        <f>IF($Z30=1,0,IF(AND($Z30=0,AQ30&gt;0),1,IF(AND($Z30=0,AS30&gt;0),1,IF(AND($Z30=0,AU30&gt;0),1,0))))</f>
        <v>0</v>
      </c>
      <c r="AW30" s="1276">
        <f>IF($Z30=0,0,IF(AND($Z30=1,AP30&gt;0),1,IF(AND($Z30=1,AR30&gt;0),1,IF(AND($Z30=1,AT30&gt;0),1,0))))</f>
        <v>0</v>
      </c>
      <c r="AX30" s="1281">
        <f>IF($Z30=0,0,IF(BB30+BD30+BF30&gt;0,$AA30,0))</f>
        <v>0</v>
      </c>
      <c r="AY30" s="1283">
        <f>IF($Z30=0,0,IF(AND(AX30=0,K31&gt;0),$AA30,0))</f>
        <v>0</v>
      </c>
      <c r="AZ30" s="1272">
        <f>$AA30-AX30-AY30</f>
        <v>0</v>
      </c>
      <c r="BA30" s="210">
        <f>IF(BA$9=$L30,$D30,0)</f>
        <v>0</v>
      </c>
      <c r="BB30" s="210">
        <f t="shared" si="18"/>
        <v>0</v>
      </c>
      <c r="BC30" s="210">
        <f t="shared" si="18"/>
        <v>0</v>
      </c>
      <c r="BD30" s="210">
        <f t="shared" si="18"/>
        <v>0</v>
      </c>
      <c r="BE30" s="210">
        <f t="shared" si="18"/>
        <v>0</v>
      </c>
      <c r="BF30" s="211">
        <f t="shared" si="18"/>
        <v>0</v>
      </c>
      <c r="BG30" s="1276">
        <f>IF($Z30=1,0,IF(AND($Z30=0,BB30&gt;0),1,IF(AND($Z30=0,BD30&gt;0),1,IF(AND($Z30=0,BF30&gt;0),1,0))))</f>
        <v>0</v>
      </c>
      <c r="BH30" s="1276">
        <f>IF($Z30=0,0,IF(AND($Z30=1,BA30&gt;0),1,IF(AND($Z30=1,BC30&gt;0),1,IF(AND($Z30=1,BE30&gt;0),1,0))))</f>
        <v>0</v>
      </c>
      <c r="BI30" s="1281">
        <f>IF($Z30=0,0,IF(BM30+BO30+BQ30&gt;0,$AA30,0))</f>
        <v>0</v>
      </c>
      <c r="BJ30" s="1283">
        <f>IF($Z30=0,0,IF(AND(BI30=0,M31&gt;0),$AA30,0))</f>
        <v>0</v>
      </c>
      <c r="BK30" s="1272">
        <f>$AA30-BI30-BJ30</f>
        <v>0</v>
      </c>
      <c r="BL30" s="210">
        <f>IF(BL$9=$N30,$D30,0)</f>
        <v>0</v>
      </c>
      <c r="BM30" s="210">
        <f t="shared" si="19"/>
        <v>0</v>
      </c>
      <c r="BN30" s="210">
        <f t="shared" si="19"/>
        <v>0</v>
      </c>
      <c r="BO30" s="210">
        <f t="shared" si="19"/>
        <v>0</v>
      </c>
      <c r="BP30" s="210">
        <f t="shared" si="19"/>
        <v>0</v>
      </c>
      <c r="BQ30" s="211">
        <f t="shared" si="19"/>
        <v>0</v>
      </c>
      <c r="BR30" s="1276">
        <f>IF($Z30=1,0,IF(AND($Z30=0,BM30&gt;0),1,IF(AND($Z30=0,BO30&gt;0),1,IF(AND($Z30=0,BQ30&gt;0),1,0))))</f>
        <v>0</v>
      </c>
      <c r="BS30" s="1276">
        <f>IF($Z30=0,0,IF(AND($Z30=1,BL30&gt;0),1,IF(AND($Z30=1,BN30&gt;0),1,IF(AND($Z30=1,BP30&gt;0),1,0))))</f>
        <v>0</v>
      </c>
      <c r="BT30" s="1281">
        <f>IF($Z30=0,0,IF(BX30+BZ30+CB30&gt;0,$AA30,0))</f>
        <v>0</v>
      </c>
      <c r="BU30" s="1283">
        <f>IF($Z30=0,0,IF(AND(BT30=0,O31&gt;0),$AA30,0))</f>
        <v>0</v>
      </c>
      <c r="BV30" s="1272">
        <f>$AA30-BT30-BU30</f>
        <v>0</v>
      </c>
      <c r="BW30" s="210">
        <f>IF(BW$9=$P30,$D30,0)</f>
        <v>0</v>
      </c>
      <c r="BX30" s="210">
        <f t="shared" si="20"/>
        <v>0</v>
      </c>
      <c r="BY30" s="210">
        <f t="shared" si="20"/>
        <v>0</v>
      </c>
      <c r="BZ30" s="210">
        <f t="shared" si="20"/>
        <v>0</v>
      </c>
      <c r="CA30" s="210">
        <f t="shared" si="20"/>
        <v>0</v>
      </c>
      <c r="CB30" s="211">
        <f t="shared" si="20"/>
        <v>0</v>
      </c>
      <c r="CC30" s="1276">
        <f>IF($Z30=1,0,IF(AND($Z30=0,BX30&gt;0),1,IF(AND($Z30=0,BZ30&gt;0),1,IF(AND($Z30=0,CB30&gt;0),1,0))))</f>
        <v>0</v>
      </c>
      <c r="CD30" s="1276">
        <f>IF($Z30=0,0,IF(AND($Z30=1,BW30&gt;0),1,IF(AND($Z30=1,BY30&gt;0),1,IF(AND($Z30=1,CA30&gt;0),1,0))))</f>
        <v>0</v>
      </c>
      <c r="CE30" s="11"/>
      <c r="CF30" s="11"/>
      <c r="CG30" s="11"/>
      <c r="CH30" s="11"/>
      <c r="CI30" s="11"/>
      <c r="CJ30" s="11"/>
      <c r="CK30" s="11"/>
      <c r="CL30" s="11"/>
      <c r="CM30" s="11"/>
    </row>
    <row r="31" spans="1:91" ht="14.25" customHeight="1">
      <c r="A31" s="1247" t="str">
        <f>A30</f>
        <v/>
      </c>
      <c r="B31" s="11"/>
      <c r="C31" s="1735"/>
      <c r="D31" s="1733"/>
      <c r="E31" s="1735"/>
      <c r="F31" s="2454"/>
      <c r="G31" s="512"/>
      <c r="H31" s="2456"/>
      <c r="I31" s="514"/>
      <c r="J31" s="2459"/>
      <c r="K31" s="514"/>
      <c r="L31" s="2459"/>
      <c r="M31" s="514"/>
      <c r="N31" s="2459"/>
      <c r="O31" s="514"/>
      <c r="P31" s="2459"/>
      <c r="Q31" s="11"/>
      <c r="R31" s="11"/>
      <c r="S31" s="455"/>
      <c r="T31" s="477"/>
      <c r="U31" s="506">
        <f>Import!N421</f>
        <v>0</v>
      </c>
      <c r="V31" s="11"/>
      <c r="W31" s="340"/>
      <c r="X31" s="340"/>
      <c r="Y31" s="340"/>
      <c r="Z31" s="11"/>
      <c r="AE31" s="210"/>
      <c r="AF31" s="210"/>
      <c r="AG31" s="210"/>
      <c r="AH31" s="210"/>
      <c r="AI31" s="1055"/>
      <c r="AJ31" s="211"/>
      <c r="AK31" s="1276"/>
      <c r="AL31" s="1276">
        <f>AL30</f>
        <v>0</v>
      </c>
      <c r="AP31" s="210"/>
      <c r="AQ31" s="210"/>
      <c r="AR31" s="210"/>
      <c r="AS31" s="210"/>
      <c r="AT31" s="210"/>
      <c r="AU31" s="211"/>
      <c r="AV31" s="1276"/>
      <c r="AW31" s="1276">
        <f>AW30</f>
        <v>0</v>
      </c>
      <c r="BA31" s="210"/>
      <c r="BB31" s="210"/>
      <c r="BC31" s="210"/>
      <c r="BD31" s="210"/>
      <c r="BE31" s="210"/>
      <c r="BF31" s="211"/>
      <c r="BG31" s="1276"/>
      <c r="BH31" s="1276">
        <f>BH30</f>
        <v>0</v>
      </c>
      <c r="BL31" s="210"/>
      <c r="BM31" s="210"/>
      <c r="BN31" s="210"/>
      <c r="BO31" s="210"/>
      <c r="BP31" s="210"/>
      <c r="BQ31" s="211"/>
      <c r="BR31" s="1276"/>
      <c r="BS31" s="1276">
        <f>BS30</f>
        <v>0</v>
      </c>
      <c r="BW31" s="210"/>
      <c r="BX31" s="210"/>
      <c r="BY31" s="210"/>
      <c r="BZ31" s="210"/>
      <c r="CA31" s="210"/>
      <c r="CB31" s="211"/>
      <c r="CC31" s="1276"/>
      <c r="CD31" s="1276">
        <f>CD30</f>
        <v>0</v>
      </c>
      <c r="CE31" s="11"/>
      <c r="CF31" s="11"/>
      <c r="CG31" s="11"/>
      <c r="CH31" s="11"/>
      <c r="CI31" s="11"/>
      <c r="CJ31" s="11"/>
      <c r="CK31" s="11"/>
      <c r="CL31" s="11"/>
      <c r="CM31" s="11"/>
    </row>
    <row r="32" spans="1:91" ht="24.75" customHeight="1">
      <c r="A32" s="1246" t="str">
        <f>IF(E32&gt;0,"Wypełnione","")</f>
        <v/>
      </c>
      <c r="B32" s="11"/>
      <c r="C32" s="1734">
        <f>'Og s3a'!C433</f>
        <v>0</v>
      </c>
      <c r="D32" s="1732">
        <f>'Og s3a'!E433</f>
        <v>0</v>
      </c>
      <c r="E32" s="1734">
        <f>'Og s3a'!F433</f>
        <v>0</v>
      </c>
      <c r="F32" s="2453"/>
      <c r="G32" s="511">
        <f>T32</f>
        <v>0</v>
      </c>
      <c r="H32" s="2455">
        <f>U32</f>
        <v>0</v>
      </c>
      <c r="I32" s="515"/>
      <c r="J32" s="2459"/>
      <c r="K32" s="515"/>
      <c r="L32" s="2459"/>
      <c r="M32" s="515"/>
      <c r="N32" s="2459"/>
      <c r="O32" s="515"/>
      <c r="P32" s="2459"/>
      <c r="Q32" s="11"/>
      <c r="R32" s="11"/>
      <c r="S32" s="454">
        <f>'Og s3a'!G433</f>
        <v>0</v>
      </c>
      <c r="T32" s="456">
        <f>'Og s3a'!D433</f>
        <v>0</v>
      </c>
      <c r="U32" s="506">
        <f>Import!N422</f>
        <v>0</v>
      </c>
      <c r="V32" s="11"/>
      <c r="W32" s="340"/>
      <c r="X32" s="340"/>
      <c r="Y32" s="340"/>
      <c r="Z32" s="1273">
        <f>IF(F32=AF$7,1,0)</f>
        <v>0</v>
      </c>
      <c r="AA32" s="1273">
        <f>Z32*D32</f>
        <v>0</v>
      </c>
      <c r="AB32" s="1281">
        <f>IF($Z32=0,0,IF(AF32+AH32+AJ32&gt;0,$AA32,0))</f>
        <v>0</v>
      </c>
      <c r="AC32" s="1283">
        <f>IF($Z32=0,0,IF(AND(AB32=0,G33&gt;0),$AA32,0))</f>
        <v>0</v>
      </c>
      <c r="AD32" s="1272">
        <f>AA32-AB32-AC32</f>
        <v>0</v>
      </c>
      <c r="AE32" s="210">
        <f t="shared" ref="AE32:AJ32" si="25">IF(AE$9=$H32,$D32,0)</f>
        <v>0</v>
      </c>
      <c r="AF32" s="210">
        <f t="shared" si="25"/>
        <v>0</v>
      </c>
      <c r="AG32" s="210">
        <f t="shared" si="25"/>
        <v>0</v>
      </c>
      <c r="AH32" s="210">
        <f t="shared" si="25"/>
        <v>0</v>
      </c>
      <c r="AI32" s="1055">
        <f t="shared" si="25"/>
        <v>0</v>
      </c>
      <c r="AJ32" s="211">
        <f t="shared" si="25"/>
        <v>0</v>
      </c>
      <c r="AK32" s="1276">
        <f>IF($Z32=1,0,IF(AND($Z32=0,AF32&gt;0),1,IF(AND($Z32=0,AH32&gt;0),1,IF(AND($Z32=0,AJ32&gt;0),1,0))))</f>
        <v>0</v>
      </c>
      <c r="AL32" s="1276">
        <f t="shared" si="21"/>
        <v>0</v>
      </c>
      <c r="AM32" s="1281">
        <f>IF($Z32=0,0,IF(AQ32+AS32+AU32&gt;0,$AA32,0))</f>
        <v>0</v>
      </c>
      <c r="AN32" s="1283">
        <f>IF($Z32=0,0,IF(AND(AM32=0,I33&gt;0),$AA32,0))</f>
        <v>0</v>
      </c>
      <c r="AO32" s="1272">
        <f>$AA32-AM32-AN32</f>
        <v>0</v>
      </c>
      <c r="AP32" s="210">
        <f t="shared" ref="AP32:AU32" si="26">IF(AP$9=$J32,$D32,0)</f>
        <v>0</v>
      </c>
      <c r="AQ32" s="210">
        <f t="shared" si="26"/>
        <v>0</v>
      </c>
      <c r="AR32" s="210">
        <f t="shared" si="26"/>
        <v>0</v>
      </c>
      <c r="AS32" s="210">
        <f t="shared" si="26"/>
        <v>0</v>
      </c>
      <c r="AT32" s="210">
        <f t="shared" si="26"/>
        <v>0</v>
      </c>
      <c r="AU32" s="211">
        <f t="shared" si="26"/>
        <v>0</v>
      </c>
      <c r="AV32" s="1276">
        <f>IF($Z32=1,0,IF(AND($Z32=0,AQ32&gt;0),1,IF(AND($Z32=0,AS32&gt;0),1,IF(AND($Z32=0,AU32&gt;0),1,0))))</f>
        <v>0</v>
      </c>
      <c r="AW32" s="1276">
        <f>IF($Z32=0,0,IF(AND($Z32=1,AP32&gt;0),1,IF(AND($Z32=1,AR32&gt;0),1,IF(AND($Z32=1,AT32&gt;0),1,0))))</f>
        <v>0</v>
      </c>
      <c r="AX32" s="1281">
        <f>IF($Z32=0,0,IF(BB32+BD32+BF32&gt;0,$AA32,0))</f>
        <v>0</v>
      </c>
      <c r="AY32" s="1283">
        <f>IF($Z32=0,0,IF(AND(AX32=0,K33&gt;0),$AA32,0))</f>
        <v>0</v>
      </c>
      <c r="AZ32" s="1272">
        <f>$AA32-AX32-AY32</f>
        <v>0</v>
      </c>
      <c r="BA32" s="210">
        <f t="shared" ref="BA32:BF32" si="27">IF(BA$9=$L32,$D32,0)</f>
        <v>0</v>
      </c>
      <c r="BB32" s="210">
        <f t="shared" si="27"/>
        <v>0</v>
      </c>
      <c r="BC32" s="210">
        <f t="shared" si="27"/>
        <v>0</v>
      </c>
      <c r="BD32" s="210">
        <f t="shared" si="27"/>
        <v>0</v>
      </c>
      <c r="BE32" s="210">
        <f t="shared" si="27"/>
        <v>0</v>
      </c>
      <c r="BF32" s="211">
        <f t="shared" si="27"/>
        <v>0</v>
      </c>
      <c r="BG32" s="1276">
        <f>IF($Z32=1,0,IF(AND($Z32=0,BB32&gt;0),1,IF(AND($Z32=0,BD32&gt;0),1,IF(AND($Z32=0,BF32&gt;0),1,0))))</f>
        <v>0</v>
      </c>
      <c r="BH32" s="1276">
        <f>IF($Z32=0,0,IF(AND($Z32=1,BA32&gt;0),1,IF(AND($Z32=1,BC32&gt;0),1,IF(AND($Z32=1,BE32&gt;0),1,0))))</f>
        <v>0</v>
      </c>
      <c r="BI32" s="1281">
        <f>IF($Z32=0,0,IF(BM32+BO32+BQ32&gt;0,$AA32,0))</f>
        <v>0</v>
      </c>
      <c r="BJ32" s="1283">
        <f>IF($Z32=0,0,IF(AND(BI32=0,M33&gt;0),$AA32,0))</f>
        <v>0</v>
      </c>
      <c r="BK32" s="1272">
        <f>$AA32-BI32-BJ32</f>
        <v>0</v>
      </c>
      <c r="BL32" s="210">
        <f t="shared" ref="BL32:BQ32" si="28">IF(BL$9=$N32,$D32,0)</f>
        <v>0</v>
      </c>
      <c r="BM32" s="210">
        <f t="shared" si="28"/>
        <v>0</v>
      </c>
      <c r="BN32" s="210">
        <f t="shared" si="28"/>
        <v>0</v>
      </c>
      <c r="BO32" s="210">
        <f t="shared" si="28"/>
        <v>0</v>
      </c>
      <c r="BP32" s="210">
        <f t="shared" si="28"/>
        <v>0</v>
      </c>
      <c r="BQ32" s="211">
        <f t="shared" si="28"/>
        <v>0</v>
      </c>
      <c r="BR32" s="1276">
        <f>IF($Z32=1,0,IF(AND($Z32=0,BM32&gt;0),1,IF(AND($Z32=0,BO32&gt;0),1,IF(AND($Z32=0,BQ32&gt;0),1,0))))</f>
        <v>0</v>
      </c>
      <c r="BS32" s="1276">
        <f>IF($Z32=0,0,IF(AND($Z32=1,BL32&gt;0),1,IF(AND($Z32=1,BN32&gt;0),1,IF(AND($Z32=1,BP32&gt;0),1,0))))</f>
        <v>0</v>
      </c>
      <c r="BT32" s="1281">
        <f>IF($Z32=0,0,IF(BX32+BZ32+CB32&gt;0,$AA32,0))</f>
        <v>0</v>
      </c>
      <c r="BU32" s="1283">
        <f>IF($Z32=0,0,IF(AND(BT32=0,O33&gt;0),$AA32,0))</f>
        <v>0</v>
      </c>
      <c r="BV32" s="1272">
        <f>$AA32-BT32-BU32</f>
        <v>0</v>
      </c>
      <c r="BW32" s="210">
        <f t="shared" ref="BW32:CB32" si="29">IF(BW$9=$P32,$D32,0)</f>
        <v>0</v>
      </c>
      <c r="BX32" s="210">
        <f t="shared" si="29"/>
        <v>0</v>
      </c>
      <c r="BY32" s="210">
        <f t="shared" si="29"/>
        <v>0</v>
      </c>
      <c r="BZ32" s="210">
        <f t="shared" si="29"/>
        <v>0</v>
      </c>
      <c r="CA32" s="210">
        <f t="shared" si="29"/>
        <v>0</v>
      </c>
      <c r="CB32" s="211">
        <f t="shared" si="29"/>
        <v>0</v>
      </c>
      <c r="CC32" s="1276">
        <f>IF($Z32=1,0,IF(AND($Z32=0,BX32&gt;0),1,IF(AND($Z32=0,BZ32&gt;0),1,IF(AND($Z32=0,CB32&gt;0),1,0))))</f>
        <v>0</v>
      </c>
      <c r="CD32" s="1276">
        <f>IF($Z32=0,0,IF(AND($Z32=1,BW32&gt;0),1,IF(AND($Z32=1,BY32&gt;0),1,IF(AND($Z32=1,CA32&gt;0),1,0))))</f>
        <v>0</v>
      </c>
      <c r="CE32" s="11"/>
      <c r="CF32" s="11"/>
      <c r="CG32" s="11"/>
      <c r="CH32" s="11"/>
      <c r="CI32" s="11"/>
      <c r="CJ32" s="11"/>
      <c r="CK32" s="11"/>
      <c r="CL32" s="11"/>
      <c r="CM32" s="11"/>
    </row>
    <row r="33" spans="1:91" ht="14.25" customHeight="1">
      <c r="A33" s="1247" t="str">
        <f>A32</f>
        <v/>
      </c>
      <c r="B33" s="11"/>
      <c r="C33" s="1735"/>
      <c r="D33" s="1733"/>
      <c r="E33" s="1735"/>
      <c r="F33" s="2454"/>
      <c r="G33" s="512"/>
      <c r="H33" s="2456"/>
      <c r="I33" s="514"/>
      <c r="J33" s="2459"/>
      <c r="K33" s="514"/>
      <c r="L33" s="2459"/>
      <c r="M33" s="514"/>
      <c r="N33" s="2459"/>
      <c r="O33" s="514"/>
      <c r="P33" s="2459"/>
      <c r="Q33" s="11"/>
      <c r="R33" s="11"/>
      <c r="S33" s="455"/>
      <c r="T33" s="477"/>
      <c r="U33" s="506">
        <f>Import!N423</f>
        <v>0</v>
      </c>
      <c r="V33" s="11"/>
      <c r="W33" s="340"/>
      <c r="X33" s="340"/>
      <c r="Y33" s="340"/>
      <c r="Z33" s="11"/>
      <c r="AE33" s="210"/>
      <c r="AF33" s="210"/>
      <c r="AG33" s="210"/>
      <c r="AH33" s="210"/>
      <c r="AI33" s="1055"/>
      <c r="AJ33" s="211"/>
      <c r="AK33" s="1276"/>
      <c r="AL33" s="1276">
        <f>AL32</f>
        <v>0</v>
      </c>
      <c r="AP33" s="210"/>
      <c r="AQ33" s="210"/>
      <c r="AR33" s="210"/>
      <c r="AS33" s="210"/>
      <c r="AT33" s="210"/>
      <c r="AU33" s="211"/>
      <c r="AV33" s="1276"/>
      <c r="AW33" s="1276">
        <f>AW32</f>
        <v>0</v>
      </c>
      <c r="BA33" s="210"/>
      <c r="BB33" s="210"/>
      <c r="BC33" s="210"/>
      <c r="BD33" s="210"/>
      <c r="BE33" s="210"/>
      <c r="BF33" s="211"/>
      <c r="BG33" s="1276"/>
      <c r="BH33" s="1276">
        <f>BH32</f>
        <v>0</v>
      </c>
      <c r="BL33" s="210"/>
      <c r="BM33" s="210"/>
      <c r="BN33" s="210"/>
      <c r="BO33" s="210"/>
      <c r="BP33" s="210"/>
      <c r="BQ33" s="211"/>
      <c r="BR33" s="1276"/>
      <c r="BS33" s="1276">
        <f>BS32</f>
        <v>0</v>
      </c>
      <c r="BW33" s="210"/>
      <c r="BX33" s="210"/>
      <c r="BY33" s="210"/>
      <c r="BZ33" s="210"/>
      <c r="CA33" s="210"/>
      <c r="CB33" s="211"/>
      <c r="CC33" s="1276"/>
      <c r="CD33" s="1276">
        <f>CD32</f>
        <v>0</v>
      </c>
      <c r="CE33" s="11"/>
      <c r="CF33" s="11"/>
      <c r="CG33" s="11"/>
      <c r="CH33" s="11"/>
      <c r="CI33" s="11"/>
      <c r="CJ33" s="11"/>
      <c r="CK33" s="11"/>
      <c r="CL33" s="11"/>
      <c r="CM33" s="11"/>
    </row>
    <row r="34" spans="1:91" ht="24.75" customHeight="1">
      <c r="A34" s="1246" t="str">
        <f>IF(E34&gt;0,"Wypełnione","")</f>
        <v/>
      </c>
      <c r="B34" s="11"/>
      <c r="C34" s="1734">
        <f>'Og s3a'!C435</f>
        <v>0</v>
      </c>
      <c r="D34" s="1732">
        <f>'Og s3a'!E435</f>
        <v>0</v>
      </c>
      <c r="E34" s="1734">
        <f>'Og s3a'!F435</f>
        <v>0</v>
      </c>
      <c r="F34" s="2453"/>
      <c r="G34" s="511">
        <f>T34</f>
        <v>0</v>
      </c>
      <c r="H34" s="2455">
        <f>U34</f>
        <v>0</v>
      </c>
      <c r="I34" s="515"/>
      <c r="J34" s="2459"/>
      <c r="K34" s="515"/>
      <c r="L34" s="2459"/>
      <c r="M34" s="515"/>
      <c r="N34" s="2459"/>
      <c r="O34" s="515"/>
      <c r="P34" s="2459"/>
      <c r="Q34" s="11"/>
      <c r="R34" s="11"/>
      <c r="S34" s="454">
        <f>'Og s3a'!G435</f>
        <v>0</v>
      </c>
      <c r="T34" s="456">
        <f>'Og s3a'!D435</f>
        <v>0</v>
      </c>
      <c r="U34" s="506">
        <f>Import!N424</f>
        <v>0</v>
      </c>
      <c r="V34" s="11"/>
      <c r="W34" s="340"/>
      <c r="X34" s="340"/>
      <c r="Y34" s="340"/>
      <c r="Z34" s="1273">
        <f>IF(F34=AF$7,1,0)</f>
        <v>0</v>
      </c>
      <c r="AA34" s="1273">
        <f>Z34*D34</f>
        <v>0</v>
      </c>
      <c r="AB34" s="1281">
        <f>IF($Z34=0,0,IF(AF34+AH34+AJ34&gt;0,$AA34,0))</f>
        <v>0</v>
      </c>
      <c r="AC34" s="1283">
        <f>IF($Z34=0,0,IF(AND(AB34=0,G35&gt;0),$AA34,0))</f>
        <v>0</v>
      </c>
      <c r="AD34" s="1272">
        <f>AA34-AB34-AC34</f>
        <v>0</v>
      </c>
      <c r="AE34" s="210">
        <f t="shared" ref="AE34:AJ34" si="30">IF(AE$9=$H34,$D34,0)</f>
        <v>0</v>
      </c>
      <c r="AF34" s="210">
        <f t="shared" si="30"/>
        <v>0</v>
      </c>
      <c r="AG34" s="210">
        <f t="shared" si="30"/>
        <v>0</v>
      </c>
      <c r="AH34" s="210">
        <f t="shared" si="30"/>
        <v>0</v>
      </c>
      <c r="AI34" s="1055">
        <f t="shared" si="30"/>
        <v>0</v>
      </c>
      <c r="AJ34" s="211">
        <f t="shared" si="30"/>
        <v>0</v>
      </c>
      <c r="AK34" s="1276">
        <f>IF($Z34=1,0,IF(AND($Z34=0,AF34&gt;0),1,IF(AND($Z34=0,AH34&gt;0),1,IF(AND($Z34=0,AJ34&gt;0),1,0))))</f>
        <v>0</v>
      </c>
      <c r="AL34" s="1276">
        <f t="shared" si="21"/>
        <v>0</v>
      </c>
      <c r="AM34" s="1281">
        <f>IF($Z34=0,0,IF(AQ34+AS34+AU34&gt;0,$AA34,0))</f>
        <v>0</v>
      </c>
      <c r="AN34" s="1283">
        <f>IF($Z34=0,0,IF(AND(AM34=0,I35&gt;0),$AA34,0))</f>
        <v>0</v>
      </c>
      <c r="AO34" s="1272">
        <f>$AA34-AM34-AN34</f>
        <v>0</v>
      </c>
      <c r="AP34" s="210">
        <f t="shared" ref="AP34:AU34" si="31">IF(AP$9=$J34,$D34,0)</f>
        <v>0</v>
      </c>
      <c r="AQ34" s="210">
        <f t="shared" si="31"/>
        <v>0</v>
      </c>
      <c r="AR34" s="210">
        <f t="shared" si="31"/>
        <v>0</v>
      </c>
      <c r="AS34" s="210">
        <f t="shared" si="31"/>
        <v>0</v>
      </c>
      <c r="AT34" s="210">
        <f t="shared" si="31"/>
        <v>0</v>
      </c>
      <c r="AU34" s="211">
        <f t="shared" si="31"/>
        <v>0</v>
      </c>
      <c r="AV34" s="1276">
        <f>IF($Z34=1,0,IF(AND($Z34=0,AQ34&gt;0),1,IF(AND($Z34=0,AS34&gt;0),1,IF(AND($Z34=0,AU34&gt;0),1,0))))</f>
        <v>0</v>
      </c>
      <c r="AW34" s="1276">
        <f>IF($Z34=0,0,IF(AND($Z34=1,AP34&gt;0),1,IF(AND($Z34=1,AR34&gt;0),1,IF(AND($Z34=1,AT34&gt;0),1,0))))</f>
        <v>0</v>
      </c>
      <c r="AX34" s="1281">
        <f>IF($Z34=0,0,IF(BB34+BD34+BF34&gt;0,$AA34,0))</f>
        <v>0</v>
      </c>
      <c r="AY34" s="1283">
        <f>IF($Z34=0,0,IF(AND(AX34=0,K35&gt;0),$AA34,0))</f>
        <v>0</v>
      </c>
      <c r="AZ34" s="1272">
        <f>$AA34-AX34-AY34</f>
        <v>0</v>
      </c>
      <c r="BA34" s="210">
        <f t="shared" ref="BA34:BF34" si="32">IF(BA$9=$L34,$D34,0)</f>
        <v>0</v>
      </c>
      <c r="BB34" s="210">
        <f t="shared" si="32"/>
        <v>0</v>
      </c>
      <c r="BC34" s="210">
        <f t="shared" si="32"/>
        <v>0</v>
      </c>
      <c r="BD34" s="210">
        <f t="shared" si="32"/>
        <v>0</v>
      </c>
      <c r="BE34" s="210">
        <f t="shared" si="32"/>
        <v>0</v>
      </c>
      <c r="BF34" s="211">
        <f t="shared" si="32"/>
        <v>0</v>
      </c>
      <c r="BG34" s="1276">
        <f>IF($Z34=1,0,IF(AND($Z34=0,BB34&gt;0),1,IF(AND($Z34=0,BD34&gt;0),1,IF(AND($Z34=0,BF34&gt;0),1,0))))</f>
        <v>0</v>
      </c>
      <c r="BH34" s="1276">
        <f>IF($Z34=0,0,IF(AND($Z34=1,BA34&gt;0),1,IF(AND($Z34=1,BC34&gt;0),1,IF(AND($Z34=1,BE34&gt;0),1,0))))</f>
        <v>0</v>
      </c>
      <c r="BI34" s="1281">
        <f>IF($Z34=0,0,IF(BM34+BO34+BQ34&gt;0,$AA34,0))</f>
        <v>0</v>
      </c>
      <c r="BJ34" s="1283">
        <f>IF($Z34=0,0,IF(AND(BI34=0,M35&gt;0),$AA34,0))</f>
        <v>0</v>
      </c>
      <c r="BK34" s="1272">
        <f>$AA34-BI34-BJ34</f>
        <v>0</v>
      </c>
      <c r="BL34" s="210">
        <f t="shared" ref="BL34:BQ34" si="33">IF(BL$9=$N34,$D34,0)</f>
        <v>0</v>
      </c>
      <c r="BM34" s="210">
        <f t="shared" si="33"/>
        <v>0</v>
      </c>
      <c r="BN34" s="210">
        <f t="shared" si="33"/>
        <v>0</v>
      </c>
      <c r="BO34" s="210">
        <f t="shared" si="33"/>
        <v>0</v>
      </c>
      <c r="BP34" s="210">
        <f t="shared" si="33"/>
        <v>0</v>
      </c>
      <c r="BQ34" s="211">
        <f t="shared" si="33"/>
        <v>0</v>
      </c>
      <c r="BR34" s="1276">
        <f>IF($Z34=1,0,IF(AND($Z34=0,BM34&gt;0),1,IF(AND($Z34=0,BO34&gt;0),1,IF(AND($Z34=0,BQ34&gt;0),1,0))))</f>
        <v>0</v>
      </c>
      <c r="BS34" s="1276">
        <f>IF($Z34=0,0,IF(AND($Z34=1,BL34&gt;0),1,IF(AND($Z34=1,BN34&gt;0),1,IF(AND($Z34=1,BP34&gt;0),1,0))))</f>
        <v>0</v>
      </c>
      <c r="BT34" s="1281">
        <f>IF($Z34=0,0,IF(BX34+BZ34+CB34&gt;0,$AA34,0))</f>
        <v>0</v>
      </c>
      <c r="BU34" s="1283">
        <f>IF($Z34=0,0,IF(AND(BT34=0,O35&gt;0),$AA34,0))</f>
        <v>0</v>
      </c>
      <c r="BV34" s="1272">
        <f>$AA34-BT34-BU34</f>
        <v>0</v>
      </c>
      <c r="BW34" s="210">
        <f t="shared" ref="BW34:CB34" si="34">IF(BW$9=$P34,$D34,0)</f>
        <v>0</v>
      </c>
      <c r="BX34" s="210">
        <f t="shared" si="34"/>
        <v>0</v>
      </c>
      <c r="BY34" s="210">
        <f t="shared" si="34"/>
        <v>0</v>
      </c>
      <c r="BZ34" s="210">
        <f t="shared" si="34"/>
        <v>0</v>
      </c>
      <c r="CA34" s="210">
        <f t="shared" si="34"/>
        <v>0</v>
      </c>
      <c r="CB34" s="211">
        <f t="shared" si="34"/>
        <v>0</v>
      </c>
      <c r="CC34" s="1276">
        <f>IF($Z34=1,0,IF(AND($Z34=0,BX34&gt;0),1,IF(AND($Z34=0,BZ34&gt;0),1,IF(AND($Z34=0,CB34&gt;0),1,0))))</f>
        <v>0</v>
      </c>
      <c r="CD34" s="1276">
        <f>IF($Z34=0,0,IF(AND($Z34=1,BW34&gt;0),1,IF(AND($Z34=1,BY34&gt;0),1,IF(AND($Z34=1,CA34&gt;0),1,0))))</f>
        <v>0</v>
      </c>
      <c r="CE34" s="11"/>
      <c r="CF34" s="11"/>
      <c r="CG34" s="11"/>
      <c r="CH34" s="11"/>
      <c r="CI34" s="11"/>
      <c r="CJ34" s="11"/>
      <c r="CK34" s="11"/>
      <c r="CL34" s="11"/>
      <c r="CM34" s="11"/>
    </row>
    <row r="35" spans="1:91" ht="14.25" customHeight="1">
      <c r="A35" s="1247" t="str">
        <f>A34</f>
        <v/>
      </c>
      <c r="B35" s="11"/>
      <c r="C35" s="1735"/>
      <c r="D35" s="1733"/>
      <c r="E35" s="1735"/>
      <c r="F35" s="2454"/>
      <c r="G35" s="512"/>
      <c r="H35" s="2456"/>
      <c r="I35" s="514"/>
      <c r="J35" s="2459"/>
      <c r="K35" s="514"/>
      <c r="L35" s="2459"/>
      <c r="M35" s="514"/>
      <c r="N35" s="2459"/>
      <c r="O35" s="514"/>
      <c r="P35" s="2459"/>
      <c r="Q35" s="11"/>
      <c r="R35" s="11"/>
      <c r="S35" s="455"/>
      <c r="T35" s="477"/>
      <c r="U35" s="506">
        <f>Import!N425</f>
        <v>0</v>
      </c>
      <c r="V35" s="11"/>
      <c r="W35" s="340"/>
      <c r="X35" s="340"/>
      <c r="Y35" s="340"/>
      <c r="Z35" s="11"/>
      <c r="AE35" s="210"/>
      <c r="AF35" s="210"/>
      <c r="AG35" s="210"/>
      <c r="AH35" s="210"/>
      <c r="AI35" s="1055"/>
      <c r="AJ35" s="211"/>
      <c r="AK35" s="1276"/>
      <c r="AL35" s="1276">
        <f>AL34</f>
        <v>0</v>
      </c>
      <c r="AP35" s="210"/>
      <c r="AQ35" s="210"/>
      <c r="AR35" s="210"/>
      <c r="AS35" s="210"/>
      <c r="AT35" s="210"/>
      <c r="AU35" s="211"/>
      <c r="AV35" s="1276"/>
      <c r="AW35" s="1276">
        <f>AW34</f>
        <v>0</v>
      </c>
      <c r="BA35" s="210"/>
      <c r="BB35" s="210"/>
      <c r="BC35" s="210"/>
      <c r="BD35" s="210"/>
      <c r="BE35" s="210"/>
      <c r="BF35" s="211"/>
      <c r="BG35" s="1276"/>
      <c r="BH35" s="1276">
        <f>BH34</f>
        <v>0</v>
      </c>
      <c r="BL35" s="210"/>
      <c r="BM35" s="210"/>
      <c r="BN35" s="210"/>
      <c r="BO35" s="210"/>
      <c r="BP35" s="210"/>
      <c r="BQ35" s="211"/>
      <c r="BR35" s="1276"/>
      <c r="BS35" s="1276">
        <f>BS34</f>
        <v>0</v>
      </c>
      <c r="BW35" s="210"/>
      <c r="BX35" s="210"/>
      <c r="BY35" s="210"/>
      <c r="BZ35" s="210"/>
      <c r="CA35" s="210"/>
      <c r="CB35" s="211"/>
      <c r="CC35" s="1276"/>
      <c r="CD35" s="1276">
        <f>CD34</f>
        <v>0</v>
      </c>
      <c r="CE35" s="11"/>
      <c r="CF35" s="11"/>
      <c r="CG35" s="11"/>
      <c r="CH35" s="11"/>
      <c r="CI35" s="11"/>
      <c r="CJ35" s="11"/>
      <c r="CK35" s="11"/>
      <c r="CL35" s="11"/>
      <c r="CM35" s="11"/>
    </row>
    <row r="36" spans="1:91" ht="24.75" customHeight="1">
      <c r="A36" s="1246" t="str">
        <f>IF(E36&gt;0,"Wypełnione","")</f>
        <v/>
      </c>
      <c r="B36" s="11"/>
      <c r="C36" s="1734">
        <f>'Og s3a'!C437</f>
        <v>0</v>
      </c>
      <c r="D36" s="1732">
        <f>'Og s3a'!E437</f>
        <v>0</v>
      </c>
      <c r="E36" s="1734">
        <f>'Og s3a'!F437</f>
        <v>0</v>
      </c>
      <c r="F36" s="2453"/>
      <c r="G36" s="511">
        <f>T36</f>
        <v>0</v>
      </c>
      <c r="H36" s="2455">
        <f>U36</f>
        <v>0</v>
      </c>
      <c r="I36" s="515"/>
      <c r="J36" s="2459"/>
      <c r="K36" s="515"/>
      <c r="L36" s="2459"/>
      <c r="M36" s="515"/>
      <c r="N36" s="2459"/>
      <c r="O36" s="515"/>
      <c r="P36" s="2459"/>
      <c r="Q36" s="11"/>
      <c r="R36" s="11"/>
      <c r="S36" s="454">
        <f>'Og s3a'!G437</f>
        <v>0</v>
      </c>
      <c r="T36" s="456">
        <f>'Og s3a'!D437</f>
        <v>0</v>
      </c>
      <c r="U36" s="506">
        <f>Import!N426</f>
        <v>0</v>
      </c>
      <c r="V36" s="11"/>
      <c r="W36" s="340"/>
      <c r="X36" s="340"/>
      <c r="Y36" s="340"/>
      <c r="Z36" s="1273">
        <f>IF(F36=AF$7,1,0)</f>
        <v>0</v>
      </c>
      <c r="AA36" s="1273">
        <f>Z36*D36</f>
        <v>0</v>
      </c>
      <c r="AB36" s="1281">
        <f>IF($Z36=0,0,IF(AF36+AH36+AJ36&gt;0,$AA36,0))</f>
        <v>0</v>
      </c>
      <c r="AC36" s="1283">
        <f>IF($Z36=0,0,IF(AND(AB36=0,G37&gt;0),$AA36,0))</f>
        <v>0</v>
      </c>
      <c r="AD36" s="1272">
        <f>AA36-AB36-AC36</f>
        <v>0</v>
      </c>
      <c r="AE36" s="210">
        <f t="shared" ref="AE36:AJ36" si="35">IF(AE$9=$H36,$D36,0)</f>
        <v>0</v>
      </c>
      <c r="AF36" s="210">
        <f t="shared" si="35"/>
        <v>0</v>
      </c>
      <c r="AG36" s="210">
        <f t="shared" si="35"/>
        <v>0</v>
      </c>
      <c r="AH36" s="210">
        <f t="shared" si="35"/>
        <v>0</v>
      </c>
      <c r="AI36" s="1055">
        <f t="shared" si="35"/>
        <v>0</v>
      </c>
      <c r="AJ36" s="211">
        <f t="shared" si="35"/>
        <v>0</v>
      </c>
      <c r="AK36" s="1276">
        <f>IF($Z36=1,0,IF(AND($Z36=0,AF36&gt;0),1,IF(AND($Z36=0,AH36&gt;0),1,IF(AND($Z36=0,AJ36&gt;0),1,0))))</f>
        <v>0</v>
      </c>
      <c r="AL36" s="1276">
        <f t="shared" si="21"/>
        <v>0</v>
      </c>
      <c r="AM36" s="1281">
        <f>IF($Z36=0,0,IF(AQ36+AS36+AU36&gt;0,$AA36,0))</f>
        <v>0</v>
      </c>
      <c r="AN36" s="1283">
        <f>IF($Z36=0,0,IF(AND(AM36=0,I37&gt;0),$AA36,0))</f>
        <v>0</v>
      </c>
      <c r="AO36" s="1272">
        <f>$AA36-AM36-AN36</f>
        <v>0</v>
      </c>
      <c r="AP36" s="210">
        <f t="shared" ref="AP36:AU36" si="36">IF(AP$9=$J36,$D36,0)</f>
        <v>0</v>
      </c>
      <c r="AQ36" s="210">
        <f t="shared" si="36"/>
        <v>0</v>
      </c>
      <c r="AR36" s="210">
        <f t="shared" si="36"/>
        <v>0</v>
      </c>
      <c r="AS36" s="210">
        <f t="shared" si="36"/>
        <v>0</v>
      </c>
      <c r="AT36" s="210">
        <f t="shared" si="36"/>
        <v>0</v>
      </c>
      <c r="AU36" s="211">
        <f t="shared" si="36"/>
        <v>0</v>
      </c>
      <c r="AV36" s="1276">
        <f>IF($Z36=1,0,IF(AND($Z36=0,AQ36&gt;0),1,IF(AND($Z36=0,AS36&gt;0),1,IF(AND($Z36=0,AU36&gt;0),1,0))))</f>
        <v>0</v>
      </c>
      <c r="AW36" s="1276">
        <f>IF($Z36=0,0,IF(AND($Z36=1,AP36&gt;0),1,IF(AND($Z36=1,AR36&gt;0),1,IF(AND($Z36=1,AT36&gt;0),1,0))))</f>
        <v>0</v>
      </c>
      <c r="AX36" s="1281">
        <f>IF($Z36=0,0,IF(BB36+BD36+BF36&gt;0,$AA36,0))</f>
        <v>0</v>
      </c>
      <c r="AY36" s="1283">
        <f>IF($Z36=0,0,IF(AND(AX36=0,K37&gt;0),$AA36,0))</f>
        <v>0</v>
      </c>
      <c r="AZ36" s="1272">
        <f>$AA36-AX36-AY36</f>
        <v>0</v>
      </c>
      <c r="BA36" s="210">
        <f t="shared" ref="BA36:BF36" si="37">IF(BA$9=$L36,$D36,0)</f>
        <v>0</v>
      </c>
      <c r="BB36" s="210">
        <f t="shared" si="37"/>
        <v>0</v>
      </c>
      <c r="BC36" s="210">
        <f t="shared" si="37"/>
        <v>0</v>
      </c>
      <c r="BD36" s="210">
        <f t="shared" si="37"/>
        <v>0</v>
      </c>
      <c r="BE36" s="210">
        <f t="shared" si="37"/>
        <v>0</v>
      </c>
      <c r="BF36" s="211">
        <f t="shared" si="37"/>
        <v>0</v>
      </c>
      <c r="BG36" s="1276">
        <f>IF($Z36=1,0,IF(AND($Z36=0,BB36&gt;0),1,IF(AND($Z36=0,BD36&gt;0),1,IF(AND($Z36=0,BF36&gt;0),1,0))))</f>
        <v>0</v>
      </c>
      <c r="BH36" s="1276">
        <f>IF($Z36=0,0,IF(AND($Z36=1,BA36&gt;0),1,IF(AND($Z36=1,BC36&gt;0),1,IF(AND($Z36=1,BE36&gt;0),1,0))))</f>
        <v>0</v>
      </c>
      <c r="BI36" s="1281">
        <f>IF($Z36=0,0,IF(BM36+BO36+BQ36&gt;0,$AA36,0))</f>
        <v>0</v>
      </c>
      <c r="BJ36" s="1283">
        <f>IF($Z36=0,0,IF(AND(BI36=0,M37&gt;0),$AA36,0))</f>
        <v>0</v>
      </c>
      <c r="BK36" s="1272">
        <f>$AA36-BI36-BJ36</f>
        <v>0</v>
      </c>
      <c r="BL36" s="210">
        <f t="shared" ref="BL36:BQ36" si="38">IF(BL$9=$N36,$D36,0)</f>
        <v>0</v>
      </c>
      <c r="BM36" s="210">
        <f t="shared" si="38"/>
        <v>0</v>
      </c>
      <c r="BN36" s="210">
        <f t="shared" si="38"/>
        <v>0</v>
      </c>
      <c r="BO36" s="210">
        <f t="shared" si="38"/>
        <v>0</v>
      </c>
      <c r="BP36" s="210">
        <f t="shared" si="38"/>
        <v>0</v>
      </c>
      <c r="BQ36" s="211">
        <f t="shared" si="38"/>
        <v>0</v>
      </c>
      <c r="BR36" s="1276">
        <f>IF($Z36=1,0,IF(AND($Z36=0,BM36&gt;0),1,IF(AND($Z36=0,BO36&gt;0),1,IF(AND($Z36=0,BQ36&gt;0),1,0))))</f>
        <v>0</v>
      </c>
      <c r="BS36" s="1276">
        <f>IF($Z36=0,0,IF(AND($Z36=1,BL36&gt;0),1,IF(AND($Z36=1,BN36&gt;0),1,IF(AND($Z36=1,BP36&gt;0),1,0))))</f>
        <v>0</v>
      </c>
      <c r="BT36" s="1281">
        <f>IF($Z36=0,0,IF(BX36+BZ36+CB36&gt;0,$AA36,0))</f>
        <v>0</v>
      </c>
      <c r="BU36" s="1283">
        <f>IF($Z36=0,0,IF(AND(BT36=0,O37&gt;0),$AA36,0))</f>
        <v>0</v>
      </c>
      <c r="BV36" s="1272">
        <f>$AA36-BT36-BU36</f>
        <v>0</v>
      </c>
      <c r="BW36" s="210">
        <f t="shared" ref="BW36:CB36" si="39">IF(BW$9=$P36,$D36,0)</f>
        <v>0</v>
      </c>
      <c r="BX36" s="210">
        <f t="shared" si="39"/>
        <v>0</v>
      </c>
      <c r="BY36" s="210">
        <f t="shared" si="39"/>
        <v>0</v>
      </c>
      <c r="BZ36" s="210">
        <f t="shared" si="39"/>
        <v>0</v>
      </c>
      <c r="CA36" s="210">
        <f t="shared" si="39"/>
        <v>0</v>
      </c>
      <c r="CB36" s="211">
        <f t="shared" si="39"/>
        <v>0</v>
      </c>
      <c r="CC36" s="1276">
        <f>IF($Z36=1,0,IF(AND($Z36=0,BX36&gt;0),1,IF(AND($Z36=0,BZ36&gt;0),1,IF(AND($Z36=0,CB36&gt;0),1,0))))</f>
        <v>0</v>
      </c>
      <c r="CD36" s="1276">
        <f>IF($Z36=0,0,IF(AND($Z36=1,BW36&gt;0),1,IF(AND($Z36=1,BY36&gt;0),1,IF(AND($Z36=1,CA36&gt;0),1,0))))</f>
        <v>0</v>
      </c>
      <c r="CE36" s="11"/>
      <c r="CF36" s="11"/>
      <c r="CG36" s="11"/>
      <c r="CH36" s="11"/>
      <c r="CI36" s="11"/>
      <c r="CJ36" s="11"/>
      <c r="CK36" s="11"/>
      <c r="CL36" s="11"/>
      <c r="CM36" s="11"/>
    </row>
    <row r="37" spans="1:91" ht="14.25" customHeight="1">
      <c r="A37" s="1247" t="str">
        <f>A36</f>
        <v/>
      </c>
      <c r="B37" s="11"/>
      <c r="C37" s="1735"/>
      <c r="D37" s="1733"/>
      <c r="E37" s="1735"/>
      <c r="F37" s="2454"/>
      <c r="G37" s="512"/>
      <c r="H37" s="2456"/>
      <c r="I37" s="514"/>
      <c r="J37" s="2459"/>
      <c r="K37" s="514"/>
      <c r="L37" s="2459"/>
      <c r="M37" s="514"/>
      <c r="N37" s="2459"/>
      <c r="O37" s="514"/>
      <c r="P37" s="2459"/>
      <c r="Q37" s="11"/>
      <c r="R37" s="11"/>
      <c r="S37" s="455"/>
      <c r="T37" s="477"/>
      <c r="U37" s="506">
        <f>Import!N427</f>
        <v>0</v>
      </c>
      <c r="V37" s="11"/>
      <c r="W37" s="340"/>
      <c r="X37" s="340"/>
      <c r="Y37" s="340"/>
      <c r="Z37" s="11"/>
      <c r="AE37" s="210"/>
      <c r="AF37" s="210"/>
      <c r="AG37" s="210"/>
      <c r="AH37" s="210"/>
      <c r="AI37" s="1055"/>
      <c r="AJ37" s="211"/>
      <c r="AK37" s="1276"/>
      <c r="AL37" s="1276">
        <f>AL36</f>
        <v>0</v>
      </c>
      <c r="AP37" s="210"/>
      <c r="AQ37" s="210"/>
      <c r="AR37" s="210"/>
      <c r="AS37" s="210"/>
      <c r="AT37" s="210"/>
      <c r="AU37" s="211"/>
      <c r="AV37" s="1276"/>
      <c r="AW37" s="1276">
        <f>AW36</f>
        <v>0</v>
      </c>
      <c r="BA37" s="210"/>
      <c r="BB37" s="210"/>
      <c r="BC37" s="210"/>
      <c r="BD37" s="210"/>
      <c r="BE37" s="210"/>
      <c r="BF37" s="211"/>
      <c r="BG37" s="1276"/>
      <c r="BH37" s="1276">
        <f>BH36</f>
        <v>0</v>
      </c>
      <c r="BL37" s="210"/>
      <c r="BM37" s="210"/>
      <c r="BN37" s="210"/>
      <c r="BO37" s="210"/>
      <c r="BP37" s="210"/>
      <c r="BQ37" s="211"/>
      <c r="BR37" s="1276"/>
      <c r="BS37" s="1276">
        <f>BS36</f>
        <v>0</v>
      </c>
      <c r="BW37" s="210"/>
      <c r="BX37" s="210"/>
      <c r="BY37" s="210"/>
      <c r="BZ37" s="210"/>
      <c r="CA37" s="210"/>
      <c r="CB37" s="211"/>
      <c r="CC37" s="1276"/>
      <c r="CD37" s="1276">
        <f>CD36</f>
        <v>0</v>
      </c>
      <c r="CE37" s="11"/>
      <c r="CF37" s="11"/>
      <c r="CG37" s="11"/>
      <c r="CH37" s="11"/>
      <c r="CI37" s="11"/>
      <c r="CJ37" s="11"/>
      <c r="CK37" s="11"/>
      <c r="CL37" s="11"/>
      <c r="CM37" s="11"/>
    </row>
    <row r="38" spans="1:91" ht="24.75" customHeight="1">
      <c r="A38" s="1246" t="str">
        <f>IF(E38&gt;0,"Wypełnione","")</f>
        <v/>
      </c>
      <c r="B38" s="11"/>
      <c r="C38" s="1734">
        <f>'Og s3a'!C439</f>
        <v>0</v>
      </c>
      <c r="D38" s="1732">
        <f>'Og s3a'!E439</f>
        <v>0</v>
      </c>
      <c r="E38" s="1734">
        <f>'Og s3a'!F439</f>
        <v>0</v>
      </c>
      <c r="F38" s="2453"/>
      <c r="G38" s="511">
        <f>T38</f>
        <v>0</v>
      </c>
      <c r="H38" s="2455">
        <f>U38</f>
        <v>0</v>
      </c>
      <c r="I38" s="515"/>
      <c r="J38" s="2459"/>
      <c r="K38" s="515"/>
      <c r="L38" s="2459"/>
      <c r="M38" s="515"/>
      <c r="N38" s="2459"/>
      <c r="O38" s="515"/>
      <c r="P38" s="2459"/>
      <c r="Q38" s="11"/>
      <c r="R38" s="11"/>
      <c r="S38" s="454">
        <f>'Og s3a'!G439</f>
        <v>0</v>
      </c>
      <c r="T38" s="456">
        <f>'Og s3a'!D439</f>
        <v>0</v>
      </c>
      <c r="U38" s="506">
        <f>Import!N428</f>
        <v>0</v>
      </c>
      <c r="V38" s="11"/>
      <c r="W38" s="340"/>
      <c r="X38" s="340"/>
      <c r="Y38" s="340"/>
      <c r="Z38" s="1273">
        <f>IF(F38=AF$7,1,0)</f>
        <v>0</v>
      </c>
      <c r="AA38" s="1273">
        <f>Z38*D38</f>
        <v>0</v>
      </c>
      <c r="AB38" s="1281">
        <f>IF($Z38=0,0,IF(AF38+AH38+AJ38&gt;0,$AA38,0))</f>
        <v>0</v>
      </c>
      <c r="AC38" s="1283">
        <f>IF($Z38=0,0,IF(AND(AB38=0,G39&gt;0),$AA38,0))</f>
        <v>0</v>
      </c>
      <c r="AD38" s="1272">
        <f>AA38-AB38-AC38</f>
        <v>0</v>
      </c>
      <c r="AE38" s="210">
        <f t="shared" ref="AE38:AJ38" si="40">IF(AE$9=$H38,$D38,0)</f>
        <v>0</v>
      </c>
      <c r="AF38" s="210">
        <f t="shared" si="40"/>
        <v>0</v>
      </c>
      <c r="AG38" s="210">
        <f t="shared" si="40"/>
        <v>0</v>
      </c>
      <c r="AH38" s="210">
        <f t="shared" si="40"/>
        <v>0</v>
      </c>
      <c r="AI38" s="1055">
        <f t="shared" si="40"/>
        <v>0</v>
      </c>
      <c r="AJ38" s="211">
        <f t="shared" si="40"/>
        <v>0</v>
      </c>
      <c r="AK38" s="1276">
        <f>IF($Z38=1,0,IF(AND($Z38=0,AF38&gt;0),1,IF(AND($Z38=0,AH38&gt;0),1,IF(AND($Z38=0,AJ38&gt;0),1,0))))</f>
        <v>0</v>
      </c>
      <c r="AL38" s="1276">
        <f t="shared" si="21"/>
        <v>0</v>
      </c>
      <c r="AM38" s="1281">
        <f>IF($Z38=0,0,IF(AQ38+AS38+AU38&gt;0,$AA38,0))</f>
        <v>0</v>
      </c>
      <c r="AN38" s="1283">
        <f>IF($Z38=0,0,IF(AND(AM38=0,I39&gt;0),$AA38,0))</f>
        <v>0</v>
      </c>
      <c r="AO38" s="1272">
        <f>$AA38-AM38-AN38</f>
        <v>0</v>
      </c>
      <c r="AP38" s="210">
        <f t="shared" ref="AP38:AU38" si="41">IF(AP$9=$J38,$D38,0)</f>
        <v>0</v>
      </c>
      <c r="AQ38" s="210">
        <f t="shared" si="41"/>
        <v>0</v>
      </c>
      <c r="AR38" s="210">
        <f t="shared" si="41"/>
        <v>0</v>
      </c>
      <c r="AS38" s="210">
        <f t="shared" si="41"/>
        <v>0</v>
      </c>
      <c r="AT38" s="210">
        <f t="shared" si="41"/>
        <v>0</v>
      </c>
      <c r="AU38" s="211">
        <f t="shared" si="41"/>
        <v>0</v>
      </c>
      <c r="AV38" s="1276">
        <f>IF($Z38=1,0,IF(AND($Z38=0,AQ38&gt;0),1,IF(AND($Z38=0,AS38&gt;0),1,IF(AND($Z38=0,AU38&gt;0),1,0))))</f>
        <v>0</v>
      </c>
      <c r="AW38" s="1276">
        <f>IF($Z38=0,0,IF(AND($Z38=1,AP38&gt;0),1,IF(AND($Z38=1,AR38&gt;0),1,IF(AND($Z38=1,AT38&gt;0),1,0))))</f>
        <v>0</v>
      </c>
      <c r="AX38" s="1281">
        <f>IF($Z38=0,0,IF(BB38+BD38+BF38&gt;0,$AA38,0))</f>
        <v>0</v>
      </c>
      <c r="AY38" s="1283">
        <f>IF($Z38=0,0,IF(AND(AX38=0,K39&gt;0),$AA38,0))</f>
        <v>0</v>
      </c>
      <c r="AZ38" s="1272">
        <f>$AA38-AX38-AY38</f>
        <v>0</v>
      </c>
      <c r="BA38" s="210">
        <f t="shared" ref="BA38:BF38" si="42">IF(BA$9=$L38,$D38,0)</f>
        <v>0</v>
      </c>
      <c r="BB38" s="210">
        <f t="shared" si="42"/>
        <v>0</v>
      </c>
      <c r="BC38" s="210">
        <f t="shared" si="42"/>
        <v>0</v>
      </c>
      <c r="BD38" s="210">
        <f t="shared" si="42"/>
        <v>0</v>
      </c>
      <c r="BE38" s="210">
        <f t="shared" si="42"/>
        <v>0</v>
      </c>
      <c r="BF38" s="211">
        <f t="shared" si="42"/>
        <v>0</v>
      </c>
      <c r="BG38" s="1276">
        <f>IF($Z38=1,0,IF(AND($Z38=0,BB38&gt;0),1,IF(AND($Z38=0,BD38&gt;0),1,IF(AND($Z38=0,BF38&gt;0),1,0))))</f>
        <v>0</v>
      </c>
      <c r="BH38" s="1276">
        <f>IF($Z38=0,0,IF(AND($Z38=1,BA38&gt;0),1,IF(AND($Z38=1,BC38&gt;0),1,IF(AND($Z38=1,BE38&gt;0),1,0))))</f>
        <v>0</v>
      </c>
      <c r="BI38" s="1281">
        <f>IF($Z38=0,0,IF(BM38+BO38+BQ38&gt;0,$AA38,0))</f>
        <v>0</v>
      </c>
      <c r="BJ38" s="1283">
        <f>IF($Z38=0,0,IF(AND(BI38=0,M39&gt;0),$AA38,0))</f>
        <v>0</v>
      </c>
      <c r="BK38" s="1272">
        <f>$AA38-BI38-BJ38</f>
        <v>0</v>
      </c>
      <c r="BL38" s="210">
        <f t="shared" ref="BL38:BQ38" si="43">IF(BL$9=$N38,$D38,0)</f>
        <v>0</v>
      </c>
      <c r="BM38" s="210">
        <f t="shared" si="43"/>
        <v>0</v>
      </c>
      <c r="BN38" s="210">
        <f t="shared" si="43"/>
        <v>0</v>
      </c>
      <c r="BO38" s="210">
        <f t="shared" si="43"/>
        <v>0</v>
      </c>
      <c r="BP38" s="210">
        <f t="shared" si="43"/>
        <v>0</v>
      </c>
      <c r="BQ38" s="211">
        <f t="shared" si="43"/>
        <v>0</v>
      </c>
      <c r="BR38" s="1276">
        <f>IF($Z38=1,0,IF(AND($Z38=0,BM38&gt;0),1,IF(AND($Z38=0,BO38&gt;0),1,IF(AND($Z38=0,BQ38&gt;0),1,0))))</f>
        <v>0</v>
      </c>
      <c r="BS38" s="1276">
        <f>IF($Z38=0,0,IF(AND($Z38=1,BL38&gt;0),1,IF(AND($Z38=1,BN38&gt;0),1,IF(AND($Z38=1,BP38&gt;0),1,0))))</f>
        <v>0</v>
      </c>
      <c r="BT38" s="1281">
        <f>IF($Z38=0,0,IF(BX38+BZ38+CB38&gt;0,$AA38,0))</f>
        <v>0</v>
      </c>
      <c r="BU38" s="1283">
        <f>IF($Z38=0,0,IF(AND(BT38=0,O39&gt;0),$AA38,0))</f>
        <v>0</v>
      </c>
      <c r="BV38" s="1272">
        <f>$AA38-BT38-BU38</f>
        <v>0</v>
      </c>
      <c r="BW38" s="210">
        <f t="shared" ref="BW38:CB38" si="44">IF(BW$9=$P38,$D38,0)</f>
        <v>0</v>
      </c>
      <c r="BX38" s="210">
        <f t="shared" si="44"/>
        <v>0</v>
      </c>
      <c r="BY38" s="210">
        <f t="shared" si="44"/>
        <v>0</v>
      </c>
      <c r="BZ38" s="210">
        <f t="shared" si="44"/>
        <v>0</v>
      </c>
      <c r="CA38" s="210">
        <f t="shared" si="44"/>
        <v>0</v>
      </c>
      <c r="CB38" s="211">
        <f t="shared" si="44"/>
        <v>0</v>
      </c>
      <c r="CC38" s="1276">
        <f>IF($Z38=1,0,IF(AND($Z38=0,BX38&gt;0),1,IF(AND($Z38=0,BZ38&gt;0),1,IF(AND($Z38=0,CB38&gt;0),1,0))))</f>
        <v>0</v>
      </c>
      <c r="CD38" s="1276">
        <f>IF($Z38=0,0,IF(AND($Z38=1,BW38&gt;0),1,IF(AND($Z38=1,BY38&gt;0),1,IF(AND($Z38=1,CA38&gt;0),1,0))))</f>
        <v>0</v>
      </c>
      <c r="CE38" s="11"/>
      <c r="CF38" s="11"/>
      <c r="CG38" s="11"/>
      <c r="CH38" s="11"/>
      <c r="CI38" s="11"/>
      <c r="CJ38" s="11"/>
      <c r="CK38" s="11"/>
      <c r="CL38" s="11"/>
      <c r="CM38" s="11"/>
    </row>
    <row r="39" spans="1:91" ht="14.25" customHeight="1">
      <c r="A39" s="1247" t="str">
        <f>A38</f>
        <v/>
      </c>
      <c r="B39" s="11"/>
      <c r="C39" s="1735"/>
      <c r="D39" s="1733"/>
      <c r="E39" s="1735"/>
      <c r="F39" s="2454"/>
      <c r="G39" s="512"/>
      <c r="H39" s="2456"/>
      <c r="I39" s="514"/>
      <c r="J39" s="2459"/>
      <c r="K39" s="514"/>
      <c r="L39" s="2459"/>
      <c r="M39" s="514"/>
      <c r="N39" s="2459"/>
      <c r="O39" s="514"/>
      <c r="P39" s="2459"/>
      <c r="Q39" s="11"/>
      <c r="R39" s="11"/>
      <c r="S39" s="455"/>
      <c r="T39" s="477"/>
      <c r="U39" s="506">
        <f>Import!N429</f>
        <v>0</v>
      </c>
      <c r="V39" s="11"/>
      <c r="W39" s="340"/>
      <c r="X39" s="340"/>
      <c r="Y39" s="340"/>
      <c r="Z39" s="11"/>
      <c r="AE39" s="210"/>
      <c r="AF39" s="210"/>
      <c r="AG39" s="210"/>
      <c r="AH39" s="210"/>
      <c r="AI39" s="1055"/>
      <c r="AJ39" s="211"/>
      <c r="AK39" s="1276"/>
      <c r="AL39" s="1276">
        <f>AL38</f>
        <v>0</v>
      </c>
      <c r="AP39" s="210"/>
      <c r="AQ39" s="210"/>
      <c r="AR39" s="210"/>
      <c r="AS39" s="210"/>
      <c r="AT39" s="210"/>
      <c r="AU39" s="211"/>
      <c r="AV39" s="1276"/>
      <c r="AW39" s="1276">
        <f>AW38</f>
        <v>0</v>
      </c>
      <c r="BA39" s="210"/>
      <c r="BB39" s="210"/>
      <c r="BC39" s="210"/>
      <c r="BD39" s="210"/>
      <c r="BE39" s="210"/>
      <c r="BF39" s="211"/>
      <c r="BG39" s="1276"/>
      <c r="BH39" s="1276">
        <f>BH38</f>
        <v>0</v>
      </c>
      <c r="BL39" s="210"/>
      <c r="BM39" s="210"/>
      <c r="BN39" s="210"/>
      <c r="BO39" s="210"/>
      <c r="BP39" s="210"/>
      <c r="BQ39" s="211"/>
      <c r="BR39" s="1276"/>
      <c r="BS39" s="1276">
        <f>BS38</f>
        <v>0</v>
      </c>
      <c r="BW39" s="210"/>
      <c r="BX39" s="210"/>
      <c r="BY39" s="210"/>
      <c r="BZ39" s="210"/>
      <c r="CA39" s="210"/>
      <c r="CB39" s="211"/>
      <c r="CC39" s="1276"/>
      <c r="CD39" s="1276">
        <f>CD38</f>
        <v>0</v>
      </c>
      <c r="CE39" s="11"/>
      <c r="CF39" s="11"/>
      <c r="CG39" s="11"/>
      <c r="CH39" s="11"/>
      <c r="CI39" s="11"/>
      <c r="CJ39" s="11"/>
      <c r="CK39" s="11"/>
      <c r="CL39" s="11"/>
      <c r="CM39" s="11"/>
    </row>
    <row r="40" spans="1:91" ht="24.75" customHeight="1">
      <c r="A40" s="1246" t="str">
        <f>IF(E40&gt;0,"Wypełnione","")</f>
        <v/>
      </c>
      <c r="B40" s="11"/>
      <c r="C40" s="1734">
        <f>'Og s3a'!C441</f>
        <v>0</v>
      </c>
      <c r="D40" s="1732">
        <f>'Og s3a'!E441</f>
        <v>0</v>
      </c>
      <c r="E40" s="1734">
        <f>'Og s3a'!F441</f>
        <v>0</v>
      </c>
      <c r="F40" s="2453"/>
      <c r="G40" s="511">
        <f>T40</f>
        <v>0</v>
      </c>
      <c r="H40" s="2455">
        <f>U40</f>
        <v>0</v>
      </c>
      <c r="I40" s="515"/>
      <c r="J40" s="2459"/>
      <c r="K40" s="515"/>
      <c r="L40" s="2459"/>
      <c r="M40" s="515"/>
      <c r="N40" s="2459"/>
      <c r="O40" s="515"/>
      <c r="P40" s="2459"/>
      <c r="Q40" s="11"/>
      <c r="R40" s="11"/>
      <c r="S40" s="454">
        <f>'Og s3a'!G441</f>
        <v>0</v>
      </c>
      <c r="T40" s="456">
        <f>'Og s3a'!D441</f>
        <v>0</v>
      </c>
      <c r="U40" s="506">
        <f>Import!N430</f>
        <v>0</v>
      </c>
      <c r="V40" s="11"/>
      <c r="W40" s="340"/>
      <c r="X40" s="340"/>
      <c r="Y40" s="340"/>
      <c r="Z40" s="1273">
        <f>IF(F40=AF$7,1,0)</f>
        <v>0</v>
      </c>
      <c r="AA40" s="1273">
        <f>Z40*D40</f>
        <v>0</v>
      </c>
      <c r="AB40" s="1281">
        <f>IF($Z40=0,0,IF(AF40+AH40+AJ40&gt;0,$AA40,0))</f>
        <v>0</v>
      </c>
      <c r="AC40" s="1283">
        <f>IF($Z40=0,0,IF(AND(AB40=0,G41&gt;0),$AA40,0))</f>
        <v>0</v>
      </c>
      <c r="AD40" s="1272">
        <f>AA40-AB40-AC40</f>
        <v>0</v>
      </c>
      <c r="AE40" s="210">
        <f t="shared" ref="AE40:AJ40" si="45">IF(AE$9=$H40,$D40,0)</f>
        <v>0</v>
      </c>
      <c r="AF40" s="210">
        <f t="shared" si="45"/>
        <v>0</v>
      </c>
      <c r="AG40" s="210">
        <f t="shared" si="45"/>
        <v>0</v>
      </c>
      <c r="AH40" s="210">
        <f t="shared" si="45"/>
        <v>0</v>
      </c>
      <c r="AI40" s="1055">
        <f t="shared" si="45"/>
        <v>0</v>
      </c>
      <c r="AJ40" s="211">
        <f t="shared" si="45"/>
        <v>0</v>
      </c>
      <c r="AK40" s="1276">
        <f>IF($Z40=1,0,IF(AND($Z40=0,AF40&gt;0),1,IF(AND($Z40=0,AH40&gt;0),1,IF(AND($Z40=0,AJ40&gt;0),1,0))))</f>
        <v>0</v>
      </c>
      <c r="AL40" s="1276">
        <f t="shared" si="21"/>
        <v>0</v>
      </c>
      <c r="AM40" s="1281">
        <f>IF($Z40=0,0,IF(AQ40+AS40+AU40&gt;0,$AA40,0))</f>
        <v>0</v>
      </c>
      <c r="AN40" s="1283">
        <f>IF($Z40=0,0,IF(AND(AM40=0,I41&gt;0),$AA40,0))</f>
        <v>0</v>
      </c>
      <c r="AO40" s="1272">
        <f>$AA40-AM40-AN40</f>
        <v>0</v>
      </c>
      <c r="AP40" s="210">
        <f t="shared" ref="AP40:AU40" si="46">IF(AP$9=$J40,$D40,0)</f>
        <v>0</v>
      </c>
      <c r="AQ40" s="210">
        <f t="shared" si="46"/>
        <v>0</v>
      </c>
      <c r="AR40" s="210">
        <f t="shared" si="46"/>
        <v>0</v>
      </c>
      <c r="AS40" s="210">
        <f t="shared" si="46"/>
        <v>0</v>
      </c>
      <c r="AT40" s="210">
        <f t="shared" si="46"/>
        <v>0</v>
      </c>
      <c r="AU40" s="211">
        <f t="shared" si="46"/>
        <v>0</v>
      </c>
      <c r="AV40" s="1276">
        <f>IF($Z40=1,0,IF(AND($Z40=0,AQ40&gt;0),1,IF(AND($Z40=0,AS40&gt;0),1,IF(AND($Z40=0,AU40&gt;0),1,0))))</f>
        <v>0</v>
      </c>
      <c r="AW40" s="1276">
        <f>IF($Z40=0,0,IF(AND($Z40=1,AP40&gt;0),1,IF(AND($Z40=1,AR40&gt;0),1,IF(AND($Z40=1,AT40&gt;0),1,0))))</f>
        <v>0</v>
      </c>
      <c r="AX40" s="1281">
        <f>IF($Z40=0,0,IF(BB40+BD40+BF40&gt;0,$AA40,0))</f>
        <v>0</v>
      </c>
      <c r="AY40" s="1283">
        <f>IF($Z40=0,0,IF(AND(AX40=0,K41&gt;0),$AA40,0))</f>
        <v>0</v>
      </c>
      <c r="AZ40" s="1272">
        <f>$AA40-AX40-AY40</f>
        <v>0</v>
      </c>
      <c r="BA40" s="210">
        <f t="shared" ref="BA40:BF40" si="47">IF(BA$9=$L40,$D40,0)</f>
        <v>0</v>
      </c>
      <c r="BB40" s="210">
        <f t="shared" si="47"/>
        <v>0</v>
      </c>
      <c r="BC40" s="210">
        <f t="shared" si="47"/>
        <v>0</v>
      </c>
      <c r="BD40" s="210">
        <f t="shared" si="47"/>
        <v>0</v>
      </c>
      <c r="BE40" s="210">
        <f t="shared" si="47"/>
        <v>0</v>
      </c>
      <c r="BF40" s="211">
        <f t="shared" si="47"/>
        <v>0</v>
      </c>
      <c r="BG40" s="1276">
        <f>IF($Z40=1,0,IF(AND($Z40=0,BB40&gt;0),1,IF(AND($Z40=0,BD40&gt;0),1,IF(AND($Z40=0,BF40&gt;0),1,0))))</f>
        <v>0</v>
      </c>
      <c r="BH40" s="1276">
        <f>IF($Z40=0,0,IF(AND($Z40=1,BA40&gt;0),1,IF(AND($Z40=1,BC40&gt;0),1,IF(AND($Z40=1,BE40&gt;0),1,0))))</f>
        <v>0</v>
      </c>
      <c r="BI40" s="1281">
        <f>IF($Z40=0,0,IF(BM40+BO40+BQ40&gt;0,$AA40,0))</f>
        <v>0</v>
      </c>
      <c r="BJ40" s="1283">
        <f>IF($Z40=0,0,IF(AND(BI40=0,M41&gt;0),$AA40,0))</f>
        <v>0</v>
      </c>
      <c r="BK40" s="1272">
        <f>$AA40-BI40-BJ40</f>
        <v>0</v>
      </c>
      <c r="BL40" s="210">
        <f t="shared" ref="BL40:BQ40" si="48">IF(BL$9=$N40,$D40,0)</f>
        <v>0</v>
      </c>
      <c r="BM40" s="210">
        <f t="shared" si="48"/>
        <v>0</v>
      </c>
      <c r="BN40" s="210">
        <f t="shared" si="48"/>
        <v>0</v>
      </c>
      <c r="BO40" s="210">
        <f t="shared" si="48"/>
        <v>0</v>
      </c>
      <c r="BP40" s="210">
        <f t="shared" si="48"/>
        <v>0</v>
      </c>
      <c r="BQ40" s="211">
        <f t="shared" si="48"/>
        <v>0</v>
      </c>
      <c r="BR40" s="1276">
        <f>IF($Z40=1,0,IF(AND($Z40=0,BM40&gt;0),1,IF(AND($Z40=0,BO40&gt;0),1,IF(AND($Z40=0,BQ40&gt;0),1,0))))</f>
        <v>0</v>
      </c>
      <c r="BS40" s="1276">
        <f>IF($Z40=0,0,IF(AND($Z40=1,BL40&gt;0),1,IF(AND($Z40=1,BN40&gt;0),1,IF(AND($Z40=1,BP40&gt;0),1,0))))</f>
        <v>0</v>
      </c>
      <c r="BT40" s="1281">
        <f>IF($Z40=0,0,IF(BX40+BZ40+CB40&gt;0,$AA40,0))</f>
        <v>0</v>
      </c>
      <c r="BU40" s="1283">
        <f>IF($Z40=0,0,IF(AND(BT40=0,O41&gt;0),$AA40,0))</f>
        <v>0</v>
      </c>
      <c r="BV40" s="1272">
        <f>$AA40-BT40-BU40</f>
        <v>0</v>
      </c>
      <c r="BW40" s="210">
        <f t="shared" ref="BW40:CB40" si="49">IF(BW$9=$P40,$D40,0)</f>
        <v>0</v>
      </c>
      <c r="BX40" s="210">
        <f t="shared" si="49"/>
        <v>0</v>
      </c>
      <c r="BY40" s="210">
        <f t="shared" si="49"/>
        <v>0</v>
      </c>
      <c r="BZ40" s="210">
        <f t="shared" si="49"/>
        <v>0</v>
      </c>
      <c r="CA40" s="210">
        <f t="shared" si="49"/>
        <v>0</v>
      </c>
      <c r="CB40" s="211">
        <f t="shared" si="49"/>
        <v>0</v>
      </c>
      <c r="CC40" s="1276">
        <f>IF($Z40=1,0,IF(AND($Z40=0,BX40&gt;0),1,IF(AND($Z40=0,BZ40&gt;0),1,IF(AND($Z40=0,CB40&gt;0),1,0))))</f>
        <v>0</v>
      </c>
      <c r="CD40" s="1276">
        <f>IF($Z40=0,0,IF(AND($Z40=1,BW40&gt;0),1,IF(AND($Z40=1,BY40&gt;0),1,IF(AND($Z40=1,CA40&gt;0),1,0))))</f>
        <v>0</v>
      </c>
      <c r="CE40" s="11"/>
      <c r="CF40" s="11"/>
      <c r="CG40" s="11"/>
      <c r="CH40" s="11"/>
      <c r="CI40" s="11"/>
      <c r="CJ40" s="11"/>
      <c r="CK40" s="11"/>
      <c r="CL40" s="11"/>
      <c r="CM40" s="11"/>
    </row>
    <row r="41" spans="1:91" ht="14.25" customHeight="1">
      <c r="A41" s="1247" t="str">
        <f>A40</f>
        <v/>
      </c>
      <c r="B41" s="11"/>
      <c r="C41" s="1735"/>
      <c r="D41" s="1733"/>
      <c r="E41" s="1735"/>
      <c r="F41" s="2454"/>
      <c r="G41" s="512"/>
      <c r="H41" s="2456"/>
      <c r="I41" s="514"/>
      <c r="J41" s="2459"/>
      <c r="K41" s="514"/>
      <c r="L41" s="2459"/>
      <c r="M41" s="514"/>
      <c r="N41" s="2459"/>
      <c r="O41" s="514"/>
      <c r="P41" s="2459"/>
      <c r="Q41" s="11"/>
      <c r="R41" s="11"/>
      <c r="S41" s="455"/>
      <c r="T41" s="477"/>
      <c r="U41" s="506">
        <f>Import!N431</f>
        <v>0</v>
      </c>
      <c r="V41" s="11"/>
      <c r="W41" s="340"/>
      <c r="X41" s="340"/>
      <c r="Y41" s="340"/>
      <c r="Z41" s="11"/>
      <c r="AE41" s="210"/>
      <c r="AF41" s="210"/>
      <c r="AG41" s="210"/>
      <c r="AH41" s="210"/>
      <c r="AI41" s="1055"/>
      <c r="AJ41" s="211"/>
      <c r="AK41" s="1276"/>
      <c r="AL41" s="1276">
        <f>AL40</f>
        <v>0</v>
      </c>
      <c r="AP41" s="210"/>
      <c r="AQ41" s="210"/>
      <c r="AR41" s="210"/>
      <c r="AS41" s="210"/>
      <c r="AT41" s="210"/>
      <c r="AU41" s="211"/>
      <c r="AV41" s="1276"/>
      <c r="AW41" s="1276">
        <f>AW40</f>
        <v>0</v>
      </c>
      <c r="BA41" s="210"/>
      <c r="BB41" s="210"/>
      <c r="BC41" s="210"/>
      <c r="BD41" s="210"/>
      <c r="BE41" s="210"/>
      <c r="BF41" s="211"/>
      <c r="BG41" s="1276"/>
      <c r="BH41" s="1276">
        <f>BH40</f>
        <v>0</v>
      </c>
      <c r="BL41" s="210"/>
      <c r="BM41" s="210"/>
      <c r="BN41" s="210"/>
      <c r="BO41" s="210"/>
      <c r="BP41" s="210"/>
      <c r="BQ41" s="211"/>
      <c r="BR41" s="1276"/>
      <c r="BS41" s="1276">
        <f>BS40</f>
        <v>0</v>
      </c>
      <c r="BW41" s="210"/>
      <c r="BX41" s="210"/>
      <c r="BY41" s="210"/>
      <c r="BZ41" s="210"/>
      <c r="CA41" s="210"/>
      <c r="CB41" s="211"/>
      <c r="CC41" s="1276"/>
      <c r="CD41" s="1276">
        <f>CD40</f>
        <v>0</v>
      </c>
      <c r="CE41" s="11"/>
      <c r="CF41" s="11"/>
      <c r="CG41" s="11"/>
      <c r="CH41" s="11"/>
      <c r="CI41" s="11"/>
      <c r="CJ41" s="11"/>
      <c r="CK41" s="11"/>
      <c r="CL41" s="11"/>
      <c r="CM41" s="11"/>
    </row>
    <row r="42" spans="1:91" ht="24.75" customHeight="1">
      <c r="A42" s="1246" t="str">
        <f>IF(E42&gt;0,"Wypełnione","")</f>
        <v/>
      </c>
      <c r="B42" s="11"/>
      <c r="C42" s="1734">
        <f>'Og s3a'!C443</f>
        <v>0</v>
      </c>
      <c r="D42" s="1732">
        <f>'Og s3a'!E443</f>
        <v>0</v>
      </c>
      <c r="E42" s="1734">
        <f>'Og s3a'!F443</f>
        <v>0</v>
      </c>
      <c r="F42" s="2453"/>
      <c r="G42" s="511">
        <f>T42</f>
        <v>0</v>
      </c>
      <c r="H42" s="2455">
        <f>U42</f>
        <v>0</v>
      </c>
      <c r="I42" s="515"/>
      <c r="J42" s="2459"/>
      <c r="K42" s="515"/>
      <c r="L42" s="2459"/>
      <c r="M42" s="515"/>
      <c r="N42" s="2459"/>
      <c r="O42" s="515"/>
      <c r="P42" s="2459"/>
      <c r="Q42" s="11"/>
      <c r="R42" s="11"/>
      <c r="S42" s="454">
        <f>'Og s3a'!G443</f>
        <v>0</v>
      </c>
      <c r="T42" s="456">
        <f>'Og s3a'!D443</f>
        <v>0</v>
      </c>
      <c r="U42" s="506">
        <f>Import!N432</f>
        <v>0</v>
      </c>
      <c r="V42" s="11"/>
      <c r="W42" s="340"/>
      <c r="X42" s="340"/>
      <c r="Y42" s="340"/>
      <c r="Z42" s="1273">
        <f>IF(F42=AF$7,1,0)</f>
        <v>0</v>
      </c>
      <c r="AA42" s="1273">
        <f>Z42*D42</f>
        <v>0</v>
      </c>
      <c r="AB42" s="1281">
        <f>IF($Z42=0,0,IF(AF42+AH42+AJ42&gt;0,$AA42,0))</f>
        <v>0</v>
      </c>
      <c r="AC42" s="1283">
        <f>IF($Z42=0,0,IF(AND(AB42=0,G43&gt;0),$AA42,0))</f>
        <v>0</v>
      </c>
      <c r="AD42" s="1272">
        <f>AA42-AB42-AC42</f>
        <v>0</v>
      </c>
      <c r="AE42" s="210">
        <f t="shared" ref="AE42:AJ42" si="50">IF(AE$9=$H42,$D42,0)</f>
        <v>0</v>
      </c>
      <c r="AF42" s="210">
        <f t="shared" si="50"/>
        <v>0</v>
      </c>
      <c r="AG42" s="210">
        <f t="shared" si="50"/>
        <v>0</v>
      </c>
      <c r="AH42" s="210">
        <f t="shared" si="50"/>
        <v>0</v>
      </c>
      <c r="AI42" s="1055">
        <f t="shared" si="50"/>
        <v>0</v>
      </c>
      <c r="AJ42" s="211">
        <f t="shared" si="50"/>
        <v>0</v>
      </c>
      <c r="AK42" s="1276">
        <f>IF($Z42=1,0,IF(AND($Z42=0,AF42&gt;0),1,IF(AND($Z42=0,AH42&gt;0),1,IF(AND($Z42=0,AJ42&gt;0),1,0))))</f>
        <v>0</v>
      </c>
      <c r="AL42" s="1276">
        <f t="shared" si="21"/>
        <v>0</v>
      </c>
      <c r="AM42" s="1281">
        <f>IF($Z42=0,0,IF(AQ42+AS42+AU42&gt;0,$AA42,0))</f>
        <v>0</v>
      </c>
      <c r="AN42" s="1283">
        <f>IF($Z42=0,0,IF(AND(AM42=0,I43&gt;0),$AA42,0))</f>
        <v>0</v>
      </c>
      <c r="AO42" s="1272">
        <f>$AA42-AM42-AN42</f>
        <v>0</v>
      </c>
      <c r="AP42" s="210">
        <f t="shared" ref="AP42:AU42" si="51">IF(AP$9=$J42,$D42,0)</f>
        <v>0</v>
      </c>
      <c r="AQ42" s="210">
        <f t="shared" si="51"/>
        <v>0</v>
      </c>
      <c r="AR42" s="210">
        <f t="shared" si="51"/>
        <v>0</v>
      </c>
      <c r="AS42" s="210">
        <f t="shared" si="51"/>
        <v>0</v>
      </c>
      <c r="AT42" s="210">
        <f t="shared" si="51"/>
        <v>0</v>
      </c>
      <c r="AU42" s="211">
        <f t="shared" si="51"/>
        <v>0</v>
      </c>
      <c r="AV42" s="1276">
        <f>IF($Z42=1,0,IF(AND($Z42=0,AQ42&gt;0),1,IF(AND($Z42=0,AS42&gt;0),1,IF(AND($Z42=0,AU42&gt;0),1,0))))</f>
        <v>0</v>
      </c>
      <c r="AW42" s="1276">
        <f>IF($Z42=0,0,IF(AND($Z42=1,AP42&gt;0),1,IF(AND($Z42=1,AR42&gt;0),1,IF(AND($Z42=1,AT42&gt;0),1,0))))</f>
        <v>0</v>
      </c>
      <c r="AX42" s="1281">
        <f>IF($Z42=0,0,IF(BB42+BD42+BF42&gt;0,$AA42,0))</f>
        <v>0</v>
      </c>
      <c r="AY42" s="1283">
        <f>IF($Z42=0,0,IF(AND(AX42=0,K43&gt;0),$AA42,0))</f>
        <v>0</v>
      </c>
      <c r="AZ42" s="1272">
        <f>$AA42-AX42-AY42</f>
        <v>0</v>
      </c>
      <c r="BA42" s="210">
        <f t="shared" ref="BA42:BF42" si="52">IF(BA$9=$L42,$D42,0)</f>
        <v>0</v>
      </c>
      <c r="BB42" s="210">
        <f t="shared" si="52"/>
        <v>0</v>
      </c>
      <c r="BC42" s="210">
        <f t="shared" si="52"/>
        <v>0</v>
      </c>
      <c r="BD42" s="210">
        <f t="shared" si="52"/>
        <v>0</v>
      </c>
      <c r="BE42" s="210">
        <f t="shared" si="52"/>
        <v>0</v>
      </c>
      <c r="BF42" s="211">
        <f t="shared" si="52"/>
        <v>0</v>
      </c>
      <c r="BG42" s="1276">
        <f>IF($Z42=1,0,IF(AND($Z42=0,BB42&gt;0),1,IF(AND($Z42=0,BD42&gt;0),1,IF(AND($Z42=0,BF42&gt;0),1,0))))</f>
        <v>0</v>
      </c>
      <c r="BH42" s="1276">
        <f>IF($Z42=0,0,IF(AND($Z42=1,BA42&gt;0),1,IF(AND($Z42=1,BC42&gt;0),1,IF(AND($Z42=1,BE42&gt;0),1,0))))</f>
        <v>0</v>
      </c>
      <c r="BI42" s="1281">
        <f>IF($Z42=0,0,IF(BM42+BO42+BQ42&gt;0,$AA42,0))</f>
        <v>0</v>
      </c>
      <c r="BJ42" s="1283">
        <f>IF($Z42=0,0,IF(AND(BI42=0,M43&gt;0),$AA42,0))</f>
        <v>0</v>
      </c>
      <c r="BK42" s="1272">
        <f>$AA42-BI42-BJ42</f>
        <v>0</v>
      </c>
      <c r="BL42" s="210">
        <f t="shared" ref="BL42:BQ42" si="53">IF(BL$9=$N42,$D42,0)</f>
        <v>0</v>
      </c>
      <c r="BM42" s="210">
        <f t="shared" si="53"/>
        <v>0</v>
      </c>
      <c r="BN42" s="210">
        <f t="shared" si="53"/>
        <v>0</v>
      </c>
      <c r="BO42" s="210">
        <f t="shared" si="53"/>
        <v>0</v>
      </c>
      <c r="BP42" s="210">
        <f t="shared" si="53"/>
        <v>0</v>
      </c>
      <c r="BQ42" s="211">
        <f t="shared" si="53"/>
        <v>0</v>
      </c>
      <c r="BR42" s="1276">
        <f>IF($Z42=1,0,IF(AND($Z42=0,BM42&gt;0),1,IF(AND($Z42=0,BO42&gt;0),1,IF(AND($Z42=0,BQ42&gt;0),1,0))))</f>
        <v>0</v>
      </c>
      <c r="BS42" s="1276">
        <f>IF($Z42=0,0,IF(AND($Z42=1,BL42&gt;0),1,IF(AND($Z42=1,BN42&gt;0),1,IF(AND($Z42=1,BP42&gt;0),1,0))))</f>
        <v>0</v>
      </c>
      <c r="BT42" s="1281">
        <f>IF($Z42=0,0,IF(BX42+BZ42+CB42&gt;0,$AA42,0))</f>
        <v>0</v>
      </c>
      <c r="BU42" s="1283">
        <f>IF($Z42=0,0,IF(AND(BT42=0,O43&gt;0),$AA42,0))</f>
        <v>0</v>
      </c>
      <c r="BV42" s="1272">
        <f>$AA42-BT42-BU42</f>
        <v>0</v>
      </c>
      <c r="BW42" s="210">
        <f t="shared" ref="BW42:CB42" si="54">IF(BW$9=$P42,$D42,0)</f>
        <v>0</v>
      </c>
      <c r="BX42" s="210">
        <f t="shared" si="54"/>
        <v>0</v>
      </c>
      <c r="BY42" s="210">
        <f t="shared" si="54"/>
        <v>0</v>
      </c>
      <c r="BZ42" s="210">
        <f t="shared" si="54"/>
        <v>0</v>
      </c>
      <c r="CA42" s="210">
        <f t="shared" si="54"/>
        <v>0</v>
      </c>
      <c r="CB42" s="211">
        <f t="shared" si="54"/>
        <v>0</v>
      </c>
      <c r="CC42" s="1276">
        <f>IF($Z42=1,0,IF(AND($Z42=0,BX42&gt;0),1,IF(AND($Z42=0,BZ42&gt;0),1,IF(AND($Z42=0,CB42&gt;0),1,0))))</f>
        <v>0</v>
      </c>
      <c r="CD42" s="1276">
        <f>IF($Z42=0,0,IF(AND($Z42=1,BW42&gt;0),1,IF(AND($Z42=1,BY42&gt;0),1,IF(AND($Z42=1,CA42&gt;0),1,0))))</f>
        <v>0</v>
      </c>
      <c r="CE42" s="11"/>
      <c r="CF42" s="11"/>
      <c r="CG42" s="11"/>
      <c r="CH42" s="11"/>
      <c r="CI42" s="11"/>
      <c r="CJ42" s="11"/>
      <c r="CK42" s="11"/>
      <c r="CL42" s="11"/>
      <c r="CM42" s="11"/>
    </row>
    <row r="43" spans="1:91" ht="14.25" customHeight="1">
      <c r="A43" s="1247" t="str">
        <f>A42</f>
        <v/>
      </c>
      <c r="B43" s="11"/>
      <c r="C43" s="1735"/>
      <c r="D43" s="1733"/>
      <c r="E43" s="1735"/>
      <c r="F43" s="2454"/>
      <c r="G43" s="512"/>
      <c r="H43" s="2456"/>
      <c r="I43" s="514"/>
      <c r="J43" s="2459"/>
      <c r="K43" s="514"/>
      <c r="L43" s="2459"/>
      <c r="M43" s="514"/>
      <c r="N43" s="2459"/>
      <c r="O43" s="514"/>
      <c r="P43" s="2459"/>
      <c r="Q43" s="11"/>
      <c r="R43" s="11"/>
      <c r="S43" s="455"/>
      <c r="T43" s="477"/>
      <c r="U43" s="506">
        <f>Import!N433</f>
        <v>0</v>
      </c>
      <c r="V43" s="11"/>
      <c r="W43" s="340"/>
      <c r="X43" s="340"/>
      <c r="Y43" s="340"/>
      <c r="Z43" s="11"/>
      <c r="AE43" s="210"/>
      <c r="AF43" s="210"/>
      <c r="AG43" s="210"/>
      <c r="AH43" s="210"/>
      <c r="AI43" s="1055"/>
      <c r="AJ43" s="211"/>
      <c r="AK43" s="1276"/>
      <c r="AL43" s="1276">
        <f>AL42</f>
        <v>0</v>
      </c>
      <c r="AP43" s="210"/>
      <c r="AQ43" s="210"/>
      <c r="AR43" s="210"/>
      <c r="AS43" s="210"/>
      <c r="AT43" s="210"/>
      <c r="AU43" s="211"/>
      <c r="AV43" s="1276"/>
      <c r="AW43" s="1276">
        <f>AW42</f>
        <v>0</v>
      </c>
      <c r="BA43" s="210"/>
      <c r="BB43" s="210"/>
      <c r="BC43" s="210"/>
      <c r="BD43" s="210"/>
      <c r="BE43" s="210"/>
      <c r="BF43" s="211"/>
      <c r="BG43" s="1276"/>
      <c r="BH43" s="1276">
        <f>BH42</f>
        <v>0</v>
      </c>
      <c r="BL43" s="210"/>
      <c r="BM43" s="210"/>
      <c r="BN43" s="210"/>
      <c r="BO43" s="210"/>
      <c r="BP43" s="210"/>
      <c r="BQ43" s="211"/>
      <c r="BR43" s="1276"/>
      <c r="BS43" s="1276">
        <f>BS42</f>
        <v>0</v>
      </c>
      <c r="BW43" s="210"/>
      <c r="BX43" s="210"/>
      <c r="BY43" s="210"/>
      <c r="BZ43" s="210"/>
      <c r="CA43" s="210"/>
      <c r="CB43" s="211"/>
      <c r="CC43" s="1276"/>
      <c r="CD43" s="1276">
        <f>CD42</f>
        <v>0</v>
      </c>
      <c r="CE43" s="11"/>
      <c r="CF43" s="11"/>
      <c r="CG43" s="11"/>
      <c r="CH43" s="11"/>
      <c r="CI43" s="11"/>
      <c r="CJ43" s="11"/>
      <c r="CK43" s="11"/>
      <c r="CL43" s="11"/>
      <c r="CM43" s="11"/>
    </row>
    <row r="44" spans="1:91" ht="24.75" customHeight="1">
      <c r="A44" s="1246" t="str">
        <f>IF(E44&gt;0,"Wypełnione","")</f>
        <v/>
      </c>
      <c r="B44" s="11"/>
      <c r="C44" s="1734">
        <f>'Og s3a'!C445</f>
        <v>0</v>
      </c>
      <c r="D44" s="1732">
        <f>'Og s3a'!E445</f>
        <v>0</v>
      </c>
      <c r="E44" s="1734">
        <f>'Og s3a'!F445</f>
        <v>0</v>
      </c>
      <c r="F44" s="2453"/>
      <c r="G44" s="511">
        <f>T44</f>
        <v>0</v>
      </c>
      <c r="H44" s="2455">
        <f>U44</f>
        <v>0</v>
      </c>
      <c r="I44" s="515"/>
      <c r="J44" s="2459"/>
      <c r="K44" s="515"/>
      <c r="L44" s="2459"/>
      <c r="M44" s="515"/>
      <c r="N44" s="2459"/>
      <c r="O44" s="515"/>
      <c r="P44" s="2459"/>
      <c r="Q44" s="11"/>
      <c r="R44" s="11"/>
      <c r="S44" s="454">
        <f>'Og s3a'!G445</f>
        <v>0</v>
      </c>
      <c r="T44" s="456">
        <f>'Og s3a'!D445</f>
        <v>0</v>
      </c>
      <c r="U44" s="506">
        <f>Import!N434</f>
        <v>0</v>
      </c>
      <c r="V44" s="11"/>
      <c r="W44" s="340"/>
      <c r="X44" s="340"/>
      <c r="Y44" s="340"/>
      <c r="Z44" s="1273">
        <f>IF(F44=AF$7,1,0)</f>
        <v>0</v>
      </c>
      <c r="AA44" s="1273">
        <f>Z44*D44</f>
        <v>0</v>
      </c>
      <c r="AB44" s="1281">
        <f>IF($Z44=0,0,IF(AF44+AH44+AJ44&gt;0,$AA44,0))</f>
        <v>0</v>
      </c>
      <c r="AC44" s="1283">
        <f>IF($Z44=0,0,IF(AND(AB44=0,G45&gt;0),$AA44,0))</f>
        <v>0</v>
      </c>
      <c r="AD44" s="1272">
        <f>AA44-AB44-AC44</f>
        <v>0</v>
      </c>
      <c r="AE44" s="210">
        <f t="shared" ref="AE44:AJ44" si="55">IF(AE$9=$H44,$D44,0)</f>
        <v>0</v>
      </c>
      <c r="AF44" s="210">
        <f t="shared" si="55"/>
        <v>0</v>
      </c>
      <c r="AG44" s="210">
        <f t="shared" si="55"/>
        <v>0</v>
      </c>
      <c r="AH44" s="210">
        <f t="shared" si="55"/>
        <v>0</v>
      </c>
      <c r="AI44" s="1055">
        <f t="shared" si="55"/>
        <v>0</v>
      </c>
      <c r="AJ44" s="211">
        <f t="shared" si="55"/>
        <v>0</v>
      </c>
      <c r="AK44" s="1276">
        <f>IF($Z44=1,0,IF(AND($Z44=0,AF44&gt;0),1,IF(AND($Z44=0,AH44&gt;0),1,IF(AND($Z44=0,AJ44&gt;0),1,0))))</f>
        <v>0</v>
      </c>
      <c r="AL44" s="1276">
        <f t="shared" si="21"/>
        <v>0</v>
      </c>
      <c r="AM44" s="1281">
        <f>IF($Z44=0,0,IF(AQ44+AS44+AU44&gt;0,$AA44,0))</f>
        <v>0</v>
      </c>
      <c r="AN44" s="1283">
        <f>IF($Z44=0,0,IF(AND(AM44=0,I45&gt;0),$AA44,0))</f>
        <v>0</v>
      </c>
      <c r="AO44" s="1272">
        <f>$AA44-AM44-AN44</f>
        <v>0</v>
      </c>
      <c r="AP44" s="210">
        <f t="shared" ref="AP44:AU44" si="56">IF(AP$9=$J44,$D44,0)</f>
        <v>0</v>
      </c>
      <c r="AQ44" s="210">
        <f t="shared" si="56"/>
        <v>0</v>
      </c>
      <c r="AR44" s="210">
        <f t="shared" si="56"/>
        <v>0</v>
      </c>
      <c r="AS44" s="210">
        <f t="shared" si="56"/>
        <v>0</v>
      </c>
      <c r="AT44" s="210">
        <f t="shared" si="56"/>
        <v>0</v>
      </c>
      <c r="AU44" s="211">
        <f t="shared" si="56"/>
        <v>0</v>
      </c>
      <c r="AV44" s="1276">
        <f>IF($Z44=1,0,IF(AND($Z44=0,AQ44&gt;0),1,IF(AND($Z44=0,AS44&gt;0),1,IF(AND($Z44=0,AU44&gt;0),1,0))))</f>
        <v>0</v>
      </c>
      <c r="AW44" s="1276">
        <f>IF($Z44=0,0,IF(AND($Z44=1,AP44&gt;0),1,IF(AND($Z44=1,AR44&gt;0),1,IF(AND($Z44=1,AT44&gt;0),1,0))))</f>
        <v>0</v>
      </c>
      <c r="AX44" s="1281">
        <f>IF($Z44=0,0,IF(BB44+BD44+BF44&gt;0,$AA44,0))</f>
        <v>0</v>
      </c>
      <c r="AY44" s="1283">
        <f>IF($Z44=0,0,IF(AND(AX44=0,K45&gt;0),$AA44,0))</f>
        <v>0</v>
      </c>
      <c r="AZ44" s="1272">
        <f>$AA44-AX44-AY44</f>
        <v>0</v>
      </c>
      <c r="BA44" s="210">
        <f t="shared" ref="BA44:BF44" si="57">IF(BA$9=$L44,$D44,0)</f>
        <v>0</v>
      </c>
      <c r="BB44" s="210">
        <f t="shared" si="57"/>
        <v>0</v>
      </c>
      <c r="BC44" s="210">
        <f t="shared" si="57"/>
        <v>0</v>
      </c>
      <c r="BD44" s="210">
        <f t="shared" si="57"/>
        <v>0</v>
      </c>
      <c r="BE44" s="210">
        <f t="shared" si="57"/>
        <v>0</v>
      </c>
      <c r="BF44" s="211">
        <f t="shared" si="57"/>
        <v>0</v>
      </c>
      <c r="BG44" s="1276">
        <f>IF($Z44=1,0,IF(AND($Z44=0,BB44&gt;0),1,IF(AND($Z44=0,BD44&gt;0),1,IF(AND($Z44=0,BF44&gt;0),1,0))))</f>
        <v>0</v>
      </c>
      <c r="BH44" s="1276">
        <f>IF($Z44=0,0,IF(AND($Z44=1,BA44&gt;0),1,IF(AND($Z44=1,BC44&gt;0),1,IF(AND($Z44=1,BE44&gt;0),1,0))))</f>
        <v>0</v>
      </c>
      <c r="BI44" s="1281">
        <f>IF($Z44=0,0,IF(BM44+BO44+BQ44&gt;0,$AA44,0))</f>
        <v>0</v>
      </c>
      <c r="BJ44" s="1283">
        <f>IF($Z44=0,0,IF(AND(BI44=0,M45&gt;0),$AA44,0))</f>
        <v>0</v>
      </c>
      <c r="BK44" s="1272">
        <f>$AA44-BI44-BJ44</f>
        <v>0</v>
      </c>
      <c r="BL44" s="210">
        <f t="shared" ref="BL44:BQ44" si="58">IF(BL$9=$N44,$D44,0)</f>
        <v>0</v>
      </c>
      <c r="BM44" s="210">
        <f t="shared" si="58"/>
        <v>0</v>
      </c>
      <c r="BN44" s="210">
        <f t="shared" si="58"/>
        <v>0</v>
      </c>
      <c r="BO44" s="210">
        <f t="shared" si="58"/>
        <v>0</v>
      </c>
      <c r="BP44" s="210">
        <f t="shared" si="58"/>
        <v>0</v>
      </c>
      <c r="BQ44" s="211">
        <f t="shared" si="58"/>
        <v>0</v>
      </c>
      <c r="BR44" s="1276">
        <f>IF($Z44=1,0,IF(AND($Z44=0,BM44&gt;0),1,IF(AND($Z44=0,BO44&gt;0),1,IF(AND($Z44=0,BQ44&gt;0),1,0))))</f>
        <v>0</v>
      </c>
      <c r="BS44" s="1276">
        <f>IF($Z44=0,0,IF(AND($Z44=1,BL44&gt;0),1,IF(AND($Z44=1,BN44&gt;0),1,IF(AND($Z44=1,BP44&gt;0),1,0))))</f>
        <v>0</v>
      </c>
      <c r="BT44" s="1281">
        <f>IF($Z44=0,0,IF(BX44+BZ44+CB44&gt;0,$AA44,0))</f>
        <v>0</v>
      </c>
      <c r="BU44" s="1283">
        <f>IF($Z44=0,0,IF(AND(BT44=0,O45&gt;0),$AA44,0))</f>
        <v>0</v>
      </c>
      <c r="BV44" s="1272">
        <f>$AA44-BT44-BU44</f>
        <v>0</v>
      </c>
      <c r="BW44" s="210">
        <f t="shared" ref="BW44:CB44" si="59">IF(BW$9=$P44,$D44,0)</f>
        <v>0</v>
      </c>
      <c r="BX44" s="210">
        <f t="shared" si="59"/>
        <v>0</v>
      </c>
      <c r="BY44" s="210">
        <f t="shared" si="59"/>
        <v>0</v>
      </c>
      <c r="BZ44" s="210">
        <f t="shared" si="59"/>
        <v>0</v>
      </c>
      <c r="CA44" s="210">
        <f t="shared" si="59"/>
        <v>0</v>
      </c>
      <c r="CB44" s="211">
        <f t="shared" si="59"/>
        <v>0</v>
      </c>
      <c r="CC44" s="1276">
        <f>IF($Z44=1,0,IF(AND($Z44=0,BX44&gt;0),1,IF(AND($Z44=0,BZ44&gt;0),1,IF(AND($Z44=0,CB44&gt;0),1,0))))</f>
        <v>0</v>
      </c>
      <c r="CD44" s="1276">
        <f>IF($Z44=0,0,IF(AND($Z44=1,BW44&gt;0),1,IF(AND($Z44=1,BY44&gt;0),1,IF(AND($Z44=1,CA44&gt;0),1,0))))</f>
        <v>0</v>
      </c>
      <c r="CE44" s="11"/>
      <c r="CF44" s="11"/>
      <c r="CG44" s="11"/>
      <c r="CH44" s="11"/>
      <c r="CI44" s="11"/>
      <c r="CJ44" s="11"/>
      <c r="CK44" s="11"/>
      <c r="CL44" s="11"/>
      <c r="CM44" s="11"/>
    </row>
    <row r="45" spans="1:91" ht="14.25" customHeight="1">
      <c r="A45" s="1247" t="str">
        <f>A44</f>
        <v/>
      </c>
      <c r="B45" s="11"/>
      <c r="C45" s="1735"/>
      <c r="D45" s="1733"/>
      <c r="E45" s="1735"/>
      <c r="F45" s="2454"/>
      <c r="G45" s="512"/>
      <c r="H45" s="2456"/>
      <c r="I45" s="514"/>
      <c r="J45" s="2459"/>
      <c r="K45" s="514"/>
      <c r="L45" s="2459"/>
      <c r="M45" s="514"/>
      <c r="N45" s="2459"/>
      <c r="O45" s="514"/>
      <c r="P45" s="2459"/>
      <c r="Q45" s="11"/>
      <c r="R45" s="11"/>
      <c r="S45" s="455"/>
      <c r="T45" s="477"/>
      <c r="U45" s="506">
        <f>Import!N435</f>
        <v>0</v>
      </c>
      <c r="V45" s="11"/>
      <c r="W45" s="340"/>
      <c r="X45" s="340"/>
      <c r="Y45" s="340"/>
      <c r="Z45" s="11"/>
      <c r="AE45" s="210"/>
      <c r="AF45" s="210"/>
      <c r="AG45" s="210"/>
      <c r="AH45" s="210"/>
      <c r="AI45" s="1055"/>
      <c r="AJ45" s="211"/>
      <c r="AK45" s="1276"/>
      <c r="AL45" s="1276">
        <f>AL44</f>
        <v>0</v>
      </c>
      <c r="AP45" s="210"/>
      <c r="AQ45" s="210"/>
      <c r="AR45" s="210"/>
      <c r="AS45" s="210"/>
      <c r="AT45" s="210"/>
      <c r="AU45" s="211"/>
      <c r="AV45" s="1276"/>
      <c r="AW45" s="1276">
        <f>AW44</f>
        <v>0</v>
      </c>
      <c r="BA45" s="210"/>
      <c r="BB45" s="210"/>
      <c r="BC45" s="210"/>
      <c r="BD45" s="210"/>
      <c r="BE45" s="210"/>
      <c r="BF45" s="211"/>
      <c r="BG45" s="1276"/>
      <c r="BH45" s="1276">
        <f>BH44</f>
        <v>0</v>
      </c>
      <c r="BL45" s="210"/>
      <c r="BM45" s="210"/>
      <c r="BN45" s="210"/>
      <c r="BO45" s="210"/>
      <c r="BP45" s="210"/>
      <c r="BQ45" s="211"/>
      <c r="BR45" s="1276"/>
      <c r="BS45" s="1276">
        <f>BS44</f>
        <v>0</v>
      </c>
      <c r="BW45" s="210"/>
      <c r="BX45" s="210"/>
      <c r="BY45" s="210"/>
      <c r="BZ45" s="210"/>
      <c r="CA45" s="210"/>
      <c r="CB45" s="211"/>
      <c r="CC45" s="1276"/>
      <c r="CD45" s="1276">
        <f>CD44</f>
        <v>0</v>
      </c>
      <c r="CE45" s="11"/>
      <c r="CF45" s="11"/>
      <c r="CG45" s="11"/>
      <c r="CH45" s="11"/>
      <c r="CI45" s="11"/>
      <c r="CJ45" s="11"/>
      <c r="CK45" s="11"/>
      <c r="CL45" s="11"/>
      <c r="CM45" s="11"/>
    </row>
    <row r="46" spans="1:91" ht="24.75" customHeight="1">
      <c r="A46" s="1246" t="str">
        <f>IF(E46&gt;0,"Wypełnione","")</f>
        <v/>
      </c>
      <c r="B46" s="11"/>
      <c r="C46" s="1734">
        <f>'Og s3a'!C447</f>
        <v>0</v>
      </c>
      <c r="D46" s="1732">
        <f>'Og s3a'!E447</f>
        <v>0</v>
      </c>
      <c r="E46" s="1734">
        <f>'Og s3a'!F447</f>
        <v>0</v>
      </c>
      <c r="F46" s="2453"/>
      <c r="G46" s="511">
        <f>T46</f>
        <v>0</v>
      </c>
      <c r="H46" s="2455">
        <f>U46</f>
        <v>0</v>
      </c>
      <c r="I46" s="515"/>
      <c r="J46" s="2459"/>
      <c r="K46" s="515"/>
      <c r="L46" s="2459"/>
      <c r="M46" s="515"/>
      <c r="N46" s="2459"/>
      <c r="O46" s="515"/>
      <c r="P46" s="2459"/>
      <c r="Q46" s="11"/>
      <c r="R46" s="11"/>
      <c r="S46" s="454">
        <f>'Og s3a'!G447</f>
        <v>0</v>
      </c>
      <c r="T46" s="456">
        <f>'Og s3a'!D447</f>
        <v>0</v>
      </c>
      <c r="U46" s="506">
        <f>Import!N436</f>
        <v>0</v>
      </c>
      <c r="V46" s="11"/>
      <c r="W46" s="340"/>
      <c r="X46" s="340"/>
      <c r="Y46" s="340"/>
      <c r="Z46" s="1273">
        <f>IF(F46=AF$7,1,0)</f>
        <v>0</v>
      </c>
      <c r="AA46" s="1273">
        <f>Z46*D46</f>
        <v>0</v>
      </c>
      <c r="AB46" s="1281">
        <f>IF($Z46=0,0,IF(AF46+AH46+AJ46&gt;0,$AA46,0))</f>
        <v>0</v>
      </c>
      <c r="AC46" s="1283">
        <f>IF($Z46=0,0,IF(AND(AB46=0,G47&gt;0),$AA46,0))</f>
        <v>0</v>
      </c>
      <c r="AD46" s="1272">
        <f>AA46-AB46-AC46</f>
        <v>0</v>
      </c>
      <c r="AE46" s="210">
        <f t="shared" ref="AE46:AJ46" si="60">IF(AE$9=$H46,$D46,0)</f>
        <v>0</v>
      </c>
      <c r="AF46" s="210">
        <f t="shared" si="60"/>
        <v>0</v>
      </c>
      <c r="AG46" s="210">
        <f t="shared" si="60"/>
        <v>0</v>
      </c>
      <c r="AH46" s="210">
        <f t="shared" si="60"/>
        <v>0</v>
      </c>
      <c r="AI46" s="1055">
        <f t="shared" si="60"/>
        <v>0</v>
      </c>
      <c r="AJ46" s="211">
        <f t="shared" si="60"/>
        <v>0</v>
      </c>
      <c r="AK46" s="1276">
        <f>IF($Z46=1,0,IF(AND($Z46=0,AF46&gt;0),1,IF(AND($Z46=0,AH46&gt;0),1,IF(AND($Z46=0,AJ46&gt;0),1,0))))</f>
        <v>0</v>
      </c>
      <c r="AL46" s="1276">
        <f t="shared" si="21"/>
        <v>0</v>
      </c>
      <c r="AM46" s="1281">
        <f>IF($Z46=0,0,IF(AQ46+AS46+AU46&gt;0,$AA46,0))</f>
        <v>0</v>
      </c>
      <c r="AN46" s="1283">
        <f>IF($Z46=0,0,IF(AND(AM46=0,I47&gt;0),$AA46,0))</f>
        <v>0</v>
      </c>
      <c r="AO46" s="1272">
        <f>$AA46-AM46-AN46</f>
        <v>0</v>
      </c>
      <c r="AP46" s="210">
        <f t="shared" ref="AP46:AU46" si="61">IF(AP$9=$J46,$D46,0)</f>
        <v>0</v>
      </c>
      <c r="AQ46" s="210">
        <f t="shared" si="61"/>
        <v>0</v>
      </c>
      <c r="AR46" s="210">
        <f t="shared" si="61"/>
        <v>0</v>
      </c>
      <c r="AS46" s="210">
        <f t="shared" si="61"/>
        <v>0</v>
      </c>
      <c r="AT46" s="210">
        <f t="shared" si="61"/>
        <v>0</v>
      </c>
      <c r="AU46" s="211">
        <f t="shared" si="61"/>
        <v>0</v>
      </c>
      <c r="AV46" s="1276">
        <f>IF($Z46=1,0,IF(AND($Z46=0,AQ46&gt;0),1,IF(AND($Z46=0,AS46&gt;0),1,IF(AND($Z46=0,AU46&gt;0),1,0))))</f>
        <v>0</v>
      </c>
      <c r="AW46" s="1276">
        <f>IF($Z46=0,0,IF(AND($Z46=1,AP46&gt;0),1,IF(AND($Z46=1,AR46&gt;0),1,IF(AND($Z46=1,AT46&gt;0),1,0))))</f>
        <v>0</v>
      </c>
      <c r="AX46" s="1281">
        <f>IF($Z46=0,0,IF(BB46+BD46+BF46&gt;0,$AA46,0))</f>
        <v>0</v>
      </c>
      <c r="AY46" s="1283">
        <f>IF($Z46=0,0,IF(AND(AX46=0,K47&gt;0),$AA46,0))</f>
        <v>0</v>
      </c>
      <c r="AZ46" s="1272">
        <f>$AA46-AX46-AY46</f>
        <v>0</v>
      </c>
      <c r="BA46" s="210">
        <f t="shared" ref="BA46:BF46" si="62">IF(BA$9=$L46,$D46,0)</f>
        <v>0</v>
      </c>
      <c r="BB46" s="210">
        <f t="shared" si="62"/>
        <v>0</v>
      </c>
      <c r="BC46" s="210">
        <f t="shared" si="62"/>
        <v>0</v>
      </c>
      <c r="BD46" s="210">
        <f t="shared" si="62"/>
        <v>0</v>
      </c>
      <c r="BE46" s="210">
        <f t="shared" si="62"/>
        <v>0</v>
      </c>
      <c r="BF46" s="211">
        <f t="shared" si="62"/>
        <v>0</v>
      </c>
      <c r="BG46" s="1276">
        <f>IF($Z46=1,0,IF(AND($Z46=0,BB46&gt;0),1,IF(AND($Z46=0,BD46&gt;0),1,IF(AND($Z46=0,BF46&gt;0),1,0))))</f>
        <v>0</v>
      </c>
      <c r="BH46" s="1276">
        <f>IF($Z46=0,0,IF(AND($Z46=1,BA46&gt;0),1,IF(AND($Z46=1,BC46&gt;0),1,IF(AND($Z46=1,BE46&gt;0),1,0))))</f>
        <v>0</v>
      </c>
      <c r="BI46" s="1281">
        <f>IF($Z46=0,0,IF(BM46+BO46+BQ46&gt;0,$AA46,0))</f>
        <v>0</v>
      </c>
      <c r="BJ46" s="1283">
        <f>IF($Z46=0,0,IF(AND(BI46=0,M47&gt;0),$AA46,0))</f>
        <v>0</v>
      </c>
      <c r="BK46" s="1272">
        <f>$AA46-BI46-BJ46</f>
        <v>0</v>
      </c>
      <c r="BL46" s="210">
        <f t="shared" ref="BL46:BQ46" si="63">IF(BL$9=$N46,$D46,0)</f>
        <v>0</v>
      </c>
      <c r="BM46" s="210">
        <f t="shared" si="63"/>
        <v>0</v>
      </c>
      <c r="BN46" s="210">
        <f t="shared" si="63"/>
        <v>0</v>
      </c>
      <c r="BO46" s="210">
        <f t="shared" si="63"/>
        <v>0</v>
      </c>
      <c r="BP46" s="210">
        <f t="shared" si="63"/>
        <v>0</v>
      </c>
      <c r="BQ46" s="211">
        <f t="shared" si="63"/>
        <v>0</v>
      </c>
      <c r="BR46" s="1276">
        <f>IF($Z46=1,0,IF(AND($Z46=0,BM46&gt;0),1,IF(AND($Z46=0,BO46&gt;0),1,IF(AND($Z46=0,BQ46&gt;0),1,0))))</f>
        <v>0</v>
      </c>
      <c r="BS46" s="1276">
        <f>IF($Z46=0,0,IF(AND($Z46=1,BL46&gt;0),1,IF(AND($Z46=1,BN46&gt;0),1,IF(AND($Z46=1,BP46&gt;0),1,0))))</f>
        <v>0</v>
      </c>
      <c r="BT46" s="1281">
        <f>IF($Z46=0,0,IF(BX46+BZ46+CB46&gt;0,$AA46,0))</f>
        <v>0</v>
      </c>
      <c r="BU46" s="1283">
        <f>IF($Z46=0,0,IF(AND(BT46=0,O47&gt;0),$AA46,0))</f>
        <v>0</v>
      </c>
      <c r="BV46" s="1272">
        <f>$AA46-BT46-BU46</f>
        <v>0</v>
      </c>
      <c r="BW46" s="210">
        <f t="shared" ref="BW46:CB46" si="64">IF(BW$9=$P46,$D46,0)</f>
        <v>0</v>
      </c>
      <c r="BX46" s="210">
        <f t="shared" si="64"/>
        <v>0</v>
      </c>
      <c r="BY46" s="210">
        <f t="shared" si="64"/>
        <v>0</v>
      </c>
      <c r="BZ46" s="210">
        <f t="shared" si="64"/>
        <v>0</v>
      </c>
      <c r="CA46" s="210">
        <f t="shared" si="64"/>
        <v>0</v>
      </c>
      <c r="CB46" s="211">
        <f t="shared" si="64"/>
        <v>0</v>
      </c>
      <c r="CC46" s="1276">
        <f>IF($Z46=1,0,IF(AND($Z46=0,BX46&gt;0),1,IF(AND($Z46=0,BZ46&gt;0),1,IF(AND($Z46=0,CB46&gt;0),1,0))))</f>
        <v>0</v>
      </c>
      <c r="CD46" s="1276">
        <f>IF($Z46=0,0,IF(AND($Z46=1,BW46&gt;0),1,IF(AND($Z46=1,BY46&gt;0),1,IF(AND($Z46=1,CA46&gt;0),1,0))))</f>
        <v>0</v>
      </c>
      <c r="CE46" s="11"/>
      <c r="CF46" s="11"/>
      <c r="CG46" s="11"/>
      <c r="CH46" s="11"/>
      <c r="CI46" s="11"/>
      <c r="CJ46" s="11"/>
      <c r="CK46" s="11"/>
      <c r="CL46" s="11"/>
      <c r="CM46" s="11"/>
    </row>
    <row r="47" spans="1:91" ht="14.25" customHeight="1">
      <c r="A47" s="1247" t="str">
        <f>A46</f>
        <v/>
      </c>
      <c r="B47" s="11"/>
      <c r="C47" s="1735"/>
      <c r="D47" s="1733"/>
      <c r="E47" s="1735"/>
      <c r="F47" s="2454"/>
      <c r="G47" s="512"/>
      <c r="H47" s="2456"/>
      <c r="I47" s="514"/>
      <c r="J47" s="2459"/>
      <c r="K47" s="514"/>
      <c r="L47" s="2459"/>
      <c r="M47" s="514"/>
      <c r="N47" s="2459"/>
      <c r="O47" s="514"/>
      <c r="P47" s="2459"/>
      <c r="Q47" s="11"/>
      <c r="R47" s="11"/>
      <c r="S47" s="455"/>
      <c r="T47" s="477"/>
      <c r="U47" s="506">
        <f>Import!N437</f>
        <v>0</v>
      </c>
      <c r="V47" s="11"/>
      <c r="W47" s="340"/>
      <c r="X47" s="340"/>
      <c r="Y47" s="340"/>
      <c r="Z47" s="11"/>
      <c r="AE47" s="210"/>
      <c r="AF47" s="210"/>
      <c r="AG47" s="210"/>
      <c r="AH47" s="210"/>
      <c r="AI47" s="1055"/>
      <c r="AJ47" s="211"/>
      <c r="AK47" s="1276"/>
      <c r="AL47" s="1276">
        <f>AL46</f>
        <v>0</v>
      </c>
      <c r="AP47" s="210"/>
      <c r="AQ47" s="210"/>
      <c r="AR47" s="210"/>
      <c r="AS47" s="210"/>
      <c r="AT47" s="210"/>
      <c r="AU47" s="211"/>
      <c r="AV47" s="1276"/>
      <c r="AW47" s="1276">
        <f>AW46</f>
        <v>0</v>
      </c>
      <c r="BA47" s="210"/>
      <c r="BB47" s="210"/>
      <c r="BC47" s="210"/>
      <c r="BD47" s="210"/>
      <c r="BE47" s="210"/>
      <c r="BF47" s="211"/>
      <c r="BG47" s="1276"/>
      <c r="BH47" s="1276">
        <f>BH46</f>
        <v>0</v>
      </c>
      <c r="BL47" s="210"/>
      <c r="BM47" s="210"/>
      <c r="BN47" s="210"/>
      <c r="BO47" s="210"/>
      <c r="BP47" s="210"/>
      <c r="BQ47" s="211"/>
      <c r="BR47" s="1276"/>
      <c r="BS47" s="1276">
        <f>BS46</f>
        <v>0</v>
      </c>
      <c r="BW47" s="210"/>
      <c r="BX47" s="210"/>
      <c r="BY47" s="210"/>
      <c r="BZ47" s="210"/>
      <c r="CA47" s="210"/>
      <c r="CB47" s="211"/>
      <c r="CC47" s="1276"/>
      <c r="CD47" s="1276">
        <f>CD46</f>
        <v>0</v>
      </c>
      <c r="CE47" s="11"/>
      <c r="CF47" s="11"/>
      <c r="CG47" s="11"/>
      <c r="CH47" s="11"/>
      <c r="CI47" s="11"/>
      <c r="CJ47" s="11"/>
      <c r="CK47" s="11"/>
      <c r="CL47" s="11"/>
      <c r="CM47" s="11"/>
    </row>
    <row r="48" spans="1:91" ht="24.75" customHeight="1">
      <c r="A48" s="1246" t="str">
        <f>IF(E48&gt;0,"Wypełnione","")</f>
        <v/>
      </c>
      <c r="B48" s="11"/>
      <c r="C48" s="1734">
        <f>'Og s3a'!C449</f>
        <v>0</v>
      </c>
      <c r="D48" s="1732">
        <f>'Og s3a'!E449</f>
        <v>0</v>
      </c>
      <c r="E48" s="1734">
        <f>'Og s3a'!F449</f>
        <v>0</v>
      </c>
      <c r="F48" s="2453"/>
      <c r="G48" s="511">
        <f>T48</f>
        <v>0</v>
      </c>
      <c r="H48" s="2455">
        <f>U48</f>
        <v>0</v>
      </c>
      <c r="I48" s="515"/>
      <c r="J48" s="2459"/>
      <c r="K48" s="515"/>
      <c r="L48" s="2459"/>
      <c r="M48" s="515"/>
      <c r="N48" s="2459"/>
      <c r="O48" s="515"/>
      <c r="P48" s="2459"/>
      <c r="Q48" s="11"/>
      <c r="R48" s="11"/>
      <c r="S48" s="454">
        <f>'Og s3a'!G449</f>
        <v>0</v>
      </c>
      <c r="T48" s="456">
        <f>'Og s3a'!D449</f>
        <v>0</v>
      </c>
      <c r="U48" s="506">
        <f>Import!N438</f>
        <v>0</v>
      </c>
      <c r="V48" s="11"/>
      <c r="W48" s="340"/>
      <c r="X48" s="340"/>
      <c r="Y48" s="340"/>
      <c r="Z48" s="1273">
        <f>IF(F48=AF$7,1,0)</f>
        <v>0</v>
      </c>
      <c r="AA48" s="1273">
        <f>Z48*D48</f>
        <v>0</v>
      </c>
      <c r="AB48" s="1281">
        <f>IF($Z48=0,0,IF(AF48+AH48+AJ48&gt;0,$AA48,0))</f>
        <v>0</v>
      </c>
      <c r="AC48" s="1283">
        <f>IF($Z48=0,0,IF(AND(AB48=0,G49&gt;0),$AA48,0))</f>
        <v>0</v>
      </c>
      <c r="AD48" s="1272">
        <f>AA48-AB48-AC48</f>
        <v>0</v>
      </c>
      <c r="AE48" s="210">
        <f t="shared" ref="AE48:AJ48" si="65">IF(AE$9=$H48,$D48,0)</f>
        <v>0</v>
      </c>
      <c r="AF48" s="210">
        <f t="shared" si="65"/>
        <v>0</v>
      </c>
      <c r="AG48" s="210">
        <f t="shared" si="65"/>
        <v>0</v>
      </c>
      <c r="AH48" s="210">
        <f t="shared" si="65"/>
        <v>0</v>
      </c>
      <c r="AI48" s="1055">
        <f t="shared" si="65"/>
        <v>0</v>
      </c>
      <c r="AJ48" s="211">
        <f t="shared" si="65"/>
        <v>0</v>
      </c>
      <c r="AK48" s="1276">
        <f>IF($Z48=1,0,IF(AND($Z48=0,AF48&gt;0),1,IF(AND($Z48=0,AH48&gt;0),1,IF(AND($Z48=0,AJ48&gt;0),1,0))))</f>
        <v>0</v>
      </c>
      <c r="AL48" s="1276">
        <f t="shared" si="21"/>
        <v>0</v>
      </c>
      <c r="AM48" s="1281">
        <f>IF($Z48=0,0,IF(AQ48+AS48+AU48&gt;0,$AA48,0))</f>
        <v>0</v>
      </c>
      <c r="AN48" s="1283">
        <f>IF($Z48=0,0,IF(AND(AM48=0,I49&gt;0),$AA48,0))</f>
        <v>0</v>
      </c>
      <c r="AO48" s="1272">
        <f>$AA48-AM48-AN48</f>
        <v>0</v>
      </c>
      <c r="AP48" s="210">
        <f t="shared" ref="AP48:AU48" si="66">IF(AP$9=$J48,$D48,0)</f>
        <v>0</v>
      </c>
      <c r="AQ48" s="210">
        <f t="shared" si="66"/>
        <v>0</v>
      </c>
      <c r="AR48" s="210">
        <f t="shared" si="66"/>
        <v>0</v>
      </c>
      <c r="AS48" s="210">
        <f t="shared" si="66"/>
        <v>0</v>
      </c>
      <c r="AT48" s="210">
        <f t="shared" si="66"/>
        <v>0</v>
      </c>
      <c r="AU48" s="211">
        <f t="shared" si="66"/>
        <v>0</v>
      </c>
      <c r="AV48" s="1276">
        <f>IF($Z48=1,0,IF(AND($Z48=0,AQ48&gt;0),1,IF(AND($Z48=0,AS48&gt;0),1,IF(AND($Z48=0,AU48&gt;0),1,0))))</f>
        <v>0</v>
      </c>
      <c r="AW48" s="1276">
        <f>IF($Z48=0,0,IF(AND($Z48=1,AP48&gt;0),1,IF(AND($Z48=1,AR48&gt;0),1,IF(AND($Z48=1,AT48&gt;0),1,0))))</f>
        <v>0</v>
      </c>
      <c r="AX48" s="1281">
        <f>IF($Z48=0,0,IF(BB48+BD48+BF48&gt;0,$AA48,0))</f>
        <v>0</v>
      </c>
      <c r="AY48" s="1283">
        <f>IF($Z48=0,0,IF(AND(AX48=0,K49&gt;0),$AA48,0))</f>
        <v>0</v>
      </c>
      <c r="AZ48" s="1272">
        <f>$AA48-AX48-AY48</f>
        <v>0</v>
      </c>
      <c r="BA48" s="210">
        <f t="shared" ref="BA48:BF48" si="67">IF(BA$9=$L48,$D48,0)</f>
        <v>0</v>
      </c>
      <c r="BB48" s="210">
        <f t="shared" si="67"/>
        <v>0</v>
      </c>
      <c r="BC48" s="210">
        <f t="shared" si="67"/>
        <v>0</v>
      </c>
      <c r="BD48" s="210">
        <f t="shared" si="67"/>
        <v>0</v>
      </c>
      <c r="BE48" s="210">
        <f t="shared" si="67"/>
        <v>0</v>
      </c>
      <c r="BF48" s="211">
        <f t="shared" si="67"/>
        <v>0</v>
      </c>
      <c r="BG48" s="1276">
        <f>IF($Z48=1,0,IF(AND($Z48=0,BB48&gt;0),1,IF(AND($Z48=0,BD48&gt;0),1,IF(AND($Z48=0,BF48&gt;0),1,0))))</f>
        <v>0</v>
      </c>
      <c r="BH48" s="1276">
        <f>IF($Z48=0,0,IF(AND($Z48=1,BA48&gt;0),1,IF(AND($Z48=1,BC48&gt;0),1,IF(AND($Z48=1,BE48&gt;0),1,0))))</f>
        <v>0</v>
      </c>
      <c r="BI48" s="1281">
        <f>IF($Z48=0,0,IF(BM48+BO48+BQ48&gt;0,$AA48,0))</f>
        <v>0</v>
      </c>
      <c r="BJ48" s="1283">
        <f>IF($Z48=0,0,IF(AND(BI48=0,M49&gt;0),$AA48,0))</f>
        <v>0</v>
      </c>
      <c r="BK48" s="1272">
        <f>$AA48-BI48-BJ48</f>
        <v>0</v>
      </c>
      <c r="BL48" s="210">
        <f t="shared" ref="BL48:BQ48" si="68">IF(BL$9=$N48,$D48,0)</f>
        <v>0</v>
      </c>
      <c r="BM48" s="210">
        <f t="shared" si="68"/>
        <v>0</v>
      </c>
      <c r="BN48" s="210">
        <f t="shared" si="68"/>
        <v>0</v>
      </c>
      <c r="BO48" s="210">
        <f t="shared" si="68"/>
        <v>0</v>
      </c>
      <c r="BP48" s="210">
        <f t="shared" si="68"/>
        <v>0</v>
      </c>
      <c r="BQ48" s="211">
        <f t="shared" si="68"/>
        <v>0</v>
      </c>
      <c r="BR48" s="1276">
        <f>IF($Z48=1,0,IF(AND($Z48=0,BM48&gt;0),1,IF(AND($Z48=0,BO48&gt;0),1,IF(AND($Z48=0,BQ48&gt;0),1,0))))</f>
        <v>0</v>
      </c>
      <c r="BS48" s="1276">
        <f>IF($Z48=0,0,IF(AND($Z48=1,BL48&gt;0),1,IF(AND($Z48=1,BN48&gt;0),1,IF(AND($Z48=1,BP48&gt;0),1,0))))</f>
        <v>0</v>
      </c>
      <c r="BT48" s="1281">
        <f>IF($Z48=0,0,IF(BX48+BZ48+CB48&gt;0,$AA48,0))</f>
        <v>0</v>
      </c>
      <c r="BU48" s="1283">
        <f>IF($Z48=0,0,IF(AND(BT48=0,O49&gt;0),$AA48,0))</f>
        <v>0</v>
      </c>
      <c r="BV48" s="1272">
        <f>$AA48-BT48-BU48</f>
        <v>0</v>
      </c>
      <c r="BW48" s="210">
        <f t="shared" ref="BW48:CB48" si="69">IF(BW$9=$P48,$D48,0)</f>
        <v>0</v>
      </c>
      <c r="BX48" s="210">
        <f t="shared" si="69"/>
        <v>0</v>
      </c>
      <c r="BY48" s="210">
        <f t="shared" si="69"/>
        <v>0</v>
      </c>
      <c r="BZ48" s="210">
        <f t="shared" si="69"/>
        <v>0</v>
      </c>
      <c r="CA48" s="210">
        <f t="shared" si="69"/>
        <v>0</v>
      </c>
      <c r="CB48" s="211">
        <f t="shared" si="69"/>
        <v>0</v>
      </c>
      <c r="CC48" s="1276">
        <f>IF($Z48=1,0,IF(AND($Z48=0,BX48&gt;0),1,IF(AND($Z48=0,BZ48&gt;0),1,IF(AND($Z48=0,CB48&gt;0),1,0))))</f>
        <v>0</v>
      </c>
      <c r="CD48" s="1276">
        <f>IF($Z48=0,0,IF(AND($Z48=1,BW48&gt;0),1,IF(AND($Z48=1,BY48&gt;0),1,IF(AND($Z48=1,CA48&gt;0),1,0))))</f>
        <v>0</v>
      </c>
      <c r="CE48" s="11"/>
      <c r="CF48" s="11"/>
      <c r="CG48" s="11"/>
      <c r="CH48" s="11"/>
      <c r="CI48" s="11"/>
      <c r="CJ48" s="11"/>
      <c r="CK48" s="11"/>
      <c r="CL48" s="11"/>
      <c r="CM48" s="11"/>
    </row>
    <row r="49" spans="1:91" ht="14.25" customHeight="1">
      <c r="A49" s="1247" t="str">
        <f>A48</f>
        <v/>
      </c>
      <c r="B49" s="11"/>
      <c r="C49" s="1735"/>
      <c r="D49" s="1733"/>
      <c r="E49" s="1735"/>
      <c r="F49" s="2454"/>
      <c r="G49" s="512"/>
      <c r="H49" s="2456"/>
      <c r="I49" s="514"/>
      <c r="J49" s="2459"/>
      <c r="K49" s="514"/>
      <c r="L49" s="2459"/>
      <c r="M49" s="514"/>
      <c r="N49" s="2459"/>
      <c r="O49" s="514"/>
      <c r="P49" s="2459"/>
      <c r="Q49" s="11"/>
      <c r="R49" s="11"/>
      <c r="S49" s="455"/>
      <c r="T49" s="477"/>
      <c r="U49" s="506">
        <f>Import!N439</f>
        <v>0</v>
      </c>
      <c r="V49" s="11"/>
      <c r="W49" s="340"/>
      <c r="X49" s="340"/>
      <c r="Y49" s="340"/>
      <c r="Z49" s="11"/>
      <c r="AE49" s="210"/>
      <c r="AF49" s="210"/>
      <c r="AG49" s="210"/>
      <c r="AH49" s="210"/>
      <c r="AI49" s="1055"/>
      <c r="AJ49" s="211"/>
      <c r="AK49" s="1276"/>
      <c r="AL49" s="1276">
        <f>AL48</f>
        <v>0</v>
      </c>
      <c r="AP49" s="210"/>
      <c r="AQ49" s="210"/>
      <c r="AR49" s="210"/>
      <c r="AS49" s="210"/>
      <c r="AT49" s="210"/>
      <c r="AU49" s="211"/>
      <c r="AV49" s="1276"/>
      <c r="AW49" s="1276">
        <f>AW48</f>
        <v>0</v>
      </c>
      <c r="BA49" s="210"/>
      <c r="BB49" s="210"/>
      <c r="BC49" s="210"/>
      <c r="BD49" s="210"/>
      <c r="BE49" s="210"/>
      <c r="BF49" s="211"/>
      <c r="BG49" s="1276"/>
      <c r="BH49" s="1276">
        <f>BH48</f>
        <v>0</v>
      </c>
      <c r="BL49" s="210"/>
      <c r="BM49" s="210"/>
      <c r="BN49" s="210"/>
      <c r="BO49" s="210"/>
      <c r="BP49" s="210"/>
      <c r="BQ49" s="211"/>
      <c r="BR49" s="1276"/>
      <c r="BS49" s="1276">
        <f>BS48</f>
        <v>0</v>
      </c>
      <c r="BW49" s="210"/>
      <c r="BX49" s="210"/>
      <c r="BY49" s="210"/>
      <c r="BZ49" s="210"/>
      <c r="CA49" s="210"/>
      <c r="CB49" s="211"/>
      <c r="CC49" s="1276"/>
      <c r="CD49" s="1276">
        <f>CD48</f>
        <v>0</v>
      </c>
      <c r="CE49" s="11"/>
      <c r="CF49" s="11"/>
      <c r="CG49" s="11"/>
      <c r="CH49" s="11"/>
      <c r="CI49" s="11"/>
      <c r="CJ49" s="11"/>
      <c r="CK49" s="11"/>
      <c r="CL49" s="11"/>
      <c r="CM49" s="11"/>
    </row>
    <row r="50" spans="1:91" ht="24.75" customHeight="1">
      <c r="A50" s="1246" t="str">
        <f>IF(E50&gt;0,"Wypełnione","")</f>
        <v/>
      </c>
      <c r="B50" s="11"/>
      <c r="C50" s="1734">
        <f>'Og s3a'!C451</f>
        <v>0</v>
      </c>
      <c r="D50" s="1732">
        <f>'Og s3a'!E451</f>
        <v>0</v>
      </c>
      <c r="E50" s="1734">
        <f>'Og s3a'!F451</f>
        <v>0</v>
      </c>
      <c r="F50" s="2453"/>
      <c r="G50" s="511">
        <f>T50</f>
        <v>0</v>
      </c>
      <c r="H50" s="2455">
        <f>U50</f>
        <v>0</v>
      </c>
      <c r="I50" s="515"/>
      <c r="J50" s="2459"/>
      <c r="K50" s="515"/>
      <c r="L50" s="2459"/>
      <c r="M50" s="515"/>
      <c r="N50" s="2459"/>
      <c r="O50" s="515"/>
      <c r="P50" s="2459"/>
      <c r="Q50" s="11"/>
      <c r="R50" s="11"/>
      <c r="S50" s="454">
        <f>'Og s3a'!G451</f>
        <v>0</v>
      </c>
      <c r="T50" s="456">
        <f>'Og s3a'!D451</f>
        <v>0</v>
      </c>
      <c r="U50" s="506">
        <f>Import!N440</f>
        <v>0</v>
      </c>
      <c r="V50" s="11"/>
      <c r="W50" s="340"/>
      <c r="X50" s="340"/>
      <c r="Y50" s="340"/>
      <c r="Z50" s="1273">
        <f>IF(F50=AF$7,1,0)</f>
        <v>0</v>
      </c>
      <c r="AA50" s="1273">
        <f>Z50*D50</f>
        <v>0</v>
      </c>
      <c r="AB50" s="1281">
        <f>IF($Z50=0,0,IF(AF50+AH50+AJ50&gt;0,$AA50,0))</f>
        <v>0</v>
      </c>
      <c r="AC50" s="1283">
        <f>IF($Z50=0,0,IF(AND(AB50=0,G51&gt;0),$AA50,0))</f>
        <v>0</v>
      </c>
      <c r="AD50" s="1272">
        <f>AA50-AB50-AC50</f>
        <v>0</v>
      </c>
      <c r="AE50" s="210">
        <f t="shared" ref="AE50:AJ50" si="70">IF(AE$9=$H50,$D50,0)</f>
        <v>0</v>
      </c>
      <c r="AF50" s="210">
        <f t="shared" si="70"/>
        <v>0</v>
      </c>
      <c r="AG50" s="210">
        <f t="shared" si="70"/>
        <v>0</v>
      </c>
      <c r="AH50" s="210">
        <f t="shared" si="70"/>
        <v>0</v>
      </c>
      <c r="AI50" s="1055">
        <f t="shared" si="70"/>
        <v>0</v>
      </c>
      <c r="AJ50" s="211">
        <f t="shared" si="70"/>
        <v>0</v>
      </c>
      <c r="AK50" s="1276">
        <f>IF($Z50=1,0,IF(AND($Z50=0,AF50&gt;0),1,IF(AND($Z50=0,AH50&gt;0),1,IF(AND($Z50=0,AJ50&gt;0),1,0))))</f>
        <v>0</v>
      </c>
      <c r="AL50" s="1276">
        <f t="shared" si="21"/>
        <v>0</v>
      </c>
      <c r="AM50" s="1281">
        <f>IF($Z50=0,0,IF(AQ50+AS50+AU50&gt;0,$AA50,0))</f>
        <v>0</v>
      </c>
      <c r="AN50" s="1283">
        <f>IF($Z50=0,0,IF(AND(AM50=0,I51&gt;0),$AA50,0))</f>
        <v>0</v>
      </c>
      <c r="AO50" s="1272">
        <f>$AA50-AM50-AN50</f>
        <v>0</v>
      </c>
      <c r="AP50" s="210">
        <f t="shared" ref="AP50:AU50" si="71">IF(AP$9=$J50,$D50,0)</f>
        <v>0</v>
      </c>
      <c r="AQ50" s="210">
        <f t="shared" si="71"/>
        <v>0</v>
      </c>
      <c r="AR50" s="210">
        <f t="shared" si="71"/>
        <v>0</v>
      </c>
      <c r="AS50" s="210">
        <f t="shared" si="71"/>
        <v>0</v>
      </c>
      <c r="AT50" s="210">
        <f t="shared" si="71"/>
        <v>0</v>
      </c>
      <c r="AU50" s="211">
        <f t="shared" si="71"/>
        <v>0</v>
      </c>
      <c r="AV50" s="1276">
        <f>IF($Z50=1,0,IF(AND($Z50=0,AQ50&gt;0),1,IF(AND($Z50=0,AS50&gt;0),1,IF(AND($Z50=0,AU50&gt;0),1,0))))</f>
        <v>0</v>
      </c>
      <c r="AW50" s="1276">
        <f>IF($Z50=0,0,IF(AND($Z50=1,AP50&gt;0),1,IF(AND($Z50=1,AR50&gt;0),1,IF(AND($Z50=1,AT50&gt;0),1,0))))</f>
        <v>0</v>
      </c>
      <c r="AX50" s="1281">
        <f>IF($Z50=0,0,IF(BB50+BD50+BF50&gt;0,$AA50,0))</f>
        <v>0</v>
      </c>
      <c r="AY50" s="1283">
        <f>IF($Z50=0,0,IF(AND(AX50=0,K51&gt;0),$AA50,0))</f>
        <v>0</v>
      </c>
      <c r="AZ50" s="1272">
        <f>$AA50-AX50-AY50</f>
        <v>0</v>
      </c>
      <c r="BA50" s="210">
        <f t="shared" ref="BA50:BF50" si="72">IF(BA$9=$L50,$D50,0)</f>
        <v>0</v>
      </c>
      <c r="BB50" s="210">
        <f t="shared" si="72"/>
        <v>0</v>
      </c>
      <c r="BC50" s="210">
        <f t="shared" si="72"/>
        <v>0</v>
      </c>
      <c r="BD50" s="210">
        <f t="shared" si="72"/>
        <v>0</v>
      </c>
      <c r="BE50" s="210">
        <f t="shared" si="72"/>
        <v>0</v>
      </c>
      <c r="BF50" s="211">
        <f t="shared" si="72"/>
        <v>0</v>
      </c>
      <c r="BG50" s="1276">
        <f>IF($Z50=1,0,IF(AND($Z50=0,BB50&gt;0),1,IF(AND($Z50=0,BD50&gt;0),1,IF(AND($Z50=0,BF50&gt;0),1,0))))</f>
        <v>0</v>
      </c>
      <c r="BH50" s="1276">
        <f>IF($Z50=0,0,IF(AND($Z50=1,BA50&gt;0),1,IF(AND($Z50=1,BC50&gt;0),1,IF(AND($Z50=1,BE50&gt;0),1,0))))</f>
        <v>0</v>
      </c>
      <c r="BI50" s="1281">
        <f>IF($Z50=0,0,IF(BM50+BO50+BQ50&gt;0,$AA50,0))</f>
        <v>0</v>
      </c>
      <c r="BJ50" s="1283">
        <f>IF($Z50=0,0,IF(AND(BI50=0,M51&gt;0),$AA50,0))</f>
        <v>0</v>
      </c>
      <c r="BK50" s="1272">
        <f>$AA50-BI50-BJ50</f>
        <v>0</v>
      </c>
      <c r="BL50" s="210">
        <f t="shared" ref="BL50:BQ50" si="73">IF(BL$9=$N50,$D50,0)</f>
        <v>0</v>
      </c>
      <c r="BM50" s="210">
        <f t="shared" si="73"/>
        <v>0</v>
      </c>
      <c r="BN50" s="210">
        <f t="shared" si="73"/>
        <v>0</v>
      </c>
      <c r="BO50" s="210">
        <f t="shared" si="73"/>
        <v>0</v>
      </c>
      <c r="BP50" s="210">
        <f t="shared" si="73"/>
        <v>0</v>
      </c>
      <c r="BQ50" s="211">
        <f t="shared" si="73"/>
        <v>0</v>
      </c>
      <c r="BR50" s="1276">
        <f>IF($Z50=1,0,IF(AND($Z50=0,BM50&gt;0),1,IF(AND($Z50=0,BO50&gt;0),1,IF(AND($Z50=0,BQ50&gt;0),1,0))))</f>
        <v>0</v>
      </c>
      <c r="BS50" s="1276">
        <f>IF($Z50=0,0,IF(AND($Z50=1,BL50&gt;0),1,IF(AND($Z50=1,BN50&gt;0),1,IF(AND($Z50=1,BP50&gt;0),1,0))))</f>
        <v>0</v>
      </c>
      <c r="BT50" s="1281">
        <f>IF($Z50=0,0,IF(BX50+BZ50+CB50&gt;0,$AA50,0))</f>
        <v>0</v>
      </c>
      <c r="BU50" s="1283">
        <f>IF($Z50=0,0,IF(AND(BT50=0,O51&gt;0),$AA50,0))</f>
        <v>0</v>
      </c>
      <c r="BV50" s="1272">
        <f>$AA50-BT50-BU50</f>
        <v>0</v>
      </c>
      <c r="BW50" s="210">
        <f t="shared" ref="BW50:CB50" si="74">IF(BW$9=$P50,$D50,0)</f>
        <v>0</v>
      </c>
      <c r="BX50" s="210">
        <f t="shared" si="74"/>
        <v>0</v>
      </c>
      <c r="BY50" s="210">
        <f t="shared" si="74"/>
        <v>0</v>
      </c>
      <c r="BZ50" s="210">
        <f t="shared" si="74"/>
        <v>0</v>
      </c>
      <c r="CA50" s="210">
        <f t="shared" si="74"/>
        <v>0</v>
      </c>
      <c r="CB50" s="211">
        <f t="shared" si="74"/>
        <v>0</v>
      </c>
      <c r="CC50" s="1276">
        <f>IF($Z50=1,0,IF(AND($Z50=0,BX50&gt;0),1,IF(AND($Z50=0,BZ50&gt;0),1,IF(AND($Z50=0,CB50&gt;0),1,0))))</f>
        <v>0</v>
      </c>
      <c r="CD50" s="1276">
        <f>IF($Z50=0,0,IF(AND($Z50=1,BW50&gt;0),1,IF(AND($Z50=1,BY50&gt;0),1,IF(AND($Z50=1,CA50&gt;0),1,0))))</f>
        <v>0</v>
      </c>
      <c r="CE50" s="11"/>
      <c r="CF50" s="11"/>
      <c r="CG50" s="11"/>
      <c r="CH50" s="11"/>
      <c r="CI50" s="11"/>
      <c r="CJ50" s="11"/>
      <c r="CK50" s="11"/>
      <c r="CL50" s="11"/>
      <c r="CM50" s="11"/>
    </row>
    <row r="51" spans="1:91" ht="14.25" customHeight="1">
      <c r="A51" s="1247" t="str">
        <f>A50</f>
        <v/>
      </c>
      <c r="B51" s="11"/>
      <c r="C51" s="1735"/>
      <c r="D51" s="1733"/>
      <c r="E51" s="1735"/>
      <c r="F51" s="2454"/>
      <c r="G51" s="512"/>
      <c r="H51" s="2456"/>
      <c r="I51" s="514"/>
      <c r="J51" s="2459"/>
      <c r="K51" s="514"/>
      <c r="L51" s="2459"/>
      <c r="M51" s="514"/>
      <c r="N51" s="2459"/>
      <c r="O51" s="514"/>
      <c r="P51" s="2459"/>
      <c r="Q51" s="11"/>
      <c r="R51" s="11"/>
      <c r="S51" s="455"/>
      <c r="T51" s="477"/>
      <c r="U51" s="506">
        <f>Import!N441</f>
        <v>0</v>
      </c>
      <c r="V51" s="11"/>
      <c r="W51" s="340"/>
      <c r="X51" s="340"/>
      <c r="Y51" s="340"/>
      <c r="Z51" s="11"/>
      <c r="AE51" s="210"/>
      <c r="AF51" s="210"/>
      <c r="AG51" s="210"/>
      <c r="AH51" s="210"/>
      <c r="AI51" s="1055"/>
      <c r="AJ51" s="211"/>
      <c r="AK51" s="1276"/>
      <c r="AL51" s="1276">
        <f>AL50</f>
        <v>0</v>
      </c>
      <c r="AP51" s="210"/>
      <c r="AQ51" s="210"/>
      <c r="AR51" s="210"/>
      <c r="AS51" s="210"/>
      <c r="AT51" s="210"/>
      <c r="AU51" s="211"/>
      <c r="AV51" s="1276"/>
      <c r="AW51" s="1276">
        <f>AW50</f>
        <v>0</v>
      </c>
      <c r="BA51" s="210"/>
      <c r="BB51" s="210"/>
      <c r="BC51" s="210"/>
      <c r="BD51" s="210"/>
      <c r="BE51" s="210"/>
      <c r="BF51" s="211"/>
      <c r="BG51" s="1276"/>
      <c r="BH51" s="1276">
        <f>BH50</f>
        <v>0</v>
      </c>
      <c r="BL51" s="210"/>
      <c r="BM51" s="210"/>
      <c r="BN51" s="210"/>
      <c r="BO51" s="210"/>
      <c r="BP51" s="210"/>
      <c r="BQ51" s="211"/>
      <c r="BR51" s="1276"/>
      <c r="BS51" s="1276">
        <f>BS50</f>
        <v>0</v>
      </c>
      <c r="BW51" s="210"/>
      <c r="BX51" s="210"/>
      <c r="BY51" s="210"/>
      <c r="BZ51" s="210"/>
      <c r="CA51" s="210"/>
      <c r="CB51" s="211"/>
      <c r="CC51" s="1276"/>
      <c r="CD51" s="1276">
        <f>CD50</f>
        <v>0</v>
      </c>
      <c r="CE51" s="11"/>
      <c r="CF51" s="11"/>
      <c r="CG51" s="11"/>
      <c r="CH51" s="11"/>
      <c r="CI51" s="11"/>
      <c r="CJ51" s="11"/>
      <c r="CK51" s="11"/>
      <c r="CL51" s="11"/>
      <c r="CM51" s="11"/>
    </row>
    <row r="52" spans="1:91" ht="24.75" customHeight="1">
      <c r="A52" s="1246" t="str">
        <f>IF(E52&gt;0,"Wypełnione","")</f>
        <v/>
      </c>
      <c r="B52" s="11"/>
      <c r="C52" s="1734">
        <f>'Og s3a'!C453</f>
        <v>0</v>
      </c>
      <c r="D52" s="1732">
        <f>'Og s3a'!E453</f>
        <v>0</v>
      </c>
      <c r="E52" s="1734">
        <f>'Og s3a'!F453</f>
        <v>0</v>
      </c>
      <c r="F52" s="2453"/>
      <c r="G52" s="511">
        <f>T52</f>
        <v>0</v>
      </c>
      <c r="H52" s="2455">
        <f>U52</f>
        <v>0</v>
      </c>
      <c r="I52" s="515"/>
      <c r="J52" s="2459"/>
      <c r="K52" s="515"/>
      <c r="L52" s="2459"/>
      <c r="M52" s="515"/>
      <c r="N52" s="2459"/>
      <c r="O52" s="515"/>
      <c r="P52" s="2459"/>
      <c r="Q52" s="11"/>
      <c r="R52" s="11"/>
      <c r="S52" s="454">
        <f>'Og s3a'!G453</f>
        <v>0</v>
      </c>
      <c r="T52" s="456">
        <f>'Og s3a'!D453</f>
        <v>0</v>
      </c>
      <c r="U52" s="506">
        <f>Import!N442</f>
        <v>0</v>
      </c>
      <c r="V52" s="11"/>
      <c r="W52" s="340"/>
      <c r="X52" s="340"/>
      <c r="Y52" s="340"/>
      <c r="Z52" s="1273">
        <f>IF(F52=AF$7,1,0)</f>
        <v>0</v>
      </c>
      <c r="AA52" s="1273">
        <f>Z52*D52</f>
        <v>0</v>
      </c>
      <c r="AB52" s="1281">
        <f>IF($Z52=0,0,IF(AF52+AH52+AJ52&gt;0,$AA52,0))</f>
        <v>0</v>
      </c>
      <c r="AC52" s="1283">
        <f>IF($Z52=0,0,IF(AND(AB52=0,G53&gt;0),$AA52,0))</f>
        <v>0</v>
      </c>
      <c r="AD52" s="1272">
        <f>AA52-AB52-AC52</f>
        <v>0</v>
      </c>
      <c r="AE52" s="210">
        <f t="shared" ref="AE52:AJ52" si="75">IF(AE$9=$H52,$D52,0)</f>
        <v>0</v>
      </c>
      <c r="AF52" s="210">
        <f t="shared" si="75"/>
        <v>0</v>
      </c>
      <c r="AG52" s="210">
        <f t="shared" si="75"/>
        <v>0</v>
      </c>
      <c r="AH52" s="210">
        <f t="shared" si="75"/>
        <v>0</v>
      </c>
      <c r="AI52" s="1055">
        <f t="shared" si="75"/>
        <v>0</v>
      </c>
      <c r="AJ52" s="211">
        <f t="shared" si="75"/>
        <v>0</v>
      </c>
      <c r="AK52" s="1276">
        <f>IF($Z52=1,0,IF(AND($Z52=0,AF52&gt;0),1,IF(AND($Z52=0,AH52&gt;0),1,IF(AND($Z52=0,AJ52&gt;0),1,0))))</f>
        <v>0</v>
      </c>
      <c r="AL52" s="1276">
        <f t="shared" si="21"/>
        <v>0</v>
      </c>
      <c r="AM52" s="1281">
        <f>IF($Z52=0,0,IF(AQ52+AS52+AU52&gt;0,$AA52,0))</f>
        <v>0</v>
      </c>
      <c r="AN52" s="1283">
        <f>IF($Z52=0,0,IF(AND(AM52=0,I53&gt;0),$AA52,0))</f>
        <v>0</v>
      </c>
      <c r="AO52" s="1272">
        <f>$AA52-AM52-AN52</f>
        <v>0</v>
      </c>
      <c r="AP52" s="210">
        <f t="shared" ref="AP52:AU52" si="76">IF(AP$9=$J52,$D52,0)</f>
        <v>0</v>
      </c>
      <c r="AQ52" s="210">
        <f t="shared" si="76"/>
        <v>0</v>
      </c>
      <c r="AR52" s="210">
        <f t="shared" si="76"/>
        <v>0</v>
      </c>
      <c r="AS52" s="210">
        <f t="shared" si="76"/>
        <v>0</v>
      </c>
      <c r="AT52" s="210">
        <f t="shared" si="76"/>
        <v>0</v>
      </c>
      <c r="AU52" s="211">
        <f t="shared" si="76"/>
        <v>0</v>
      </c>
      <c r="AV52" s="1276">
        <f>IF($Z52=1,0,IF(AND($Z52=0,AQ52&gt;0),1,IF(AND($Z52=0,AS52&gt;0),1,IF(AND($Z52=0,AU52&gt;0),1,0))))</f>
        <v>0</v>
      </c>
      <c r="AW52" s="1276">
        <f>IF($Z52=0,0,IF(AND($Z52=1,AP52&gt;0),1,IF(AND($Z52=1,AR52&gt;0),1,IF(AND($Z52=1,AT52&gt;0),1,0))))</f>
        <v>0</v>
      </c>
      <c r="AX52" s="1281">
        <f>IF($Z52=0,0,IF(BB52+BD52+BF52&gt;0,$AA52,0))</f>
        <v>0</v>
      </c>
      <c r="AY52" s="1283">
        <f>IF($Z52=0,0,IF(AND(AX52=0,K53&gt;0),$AA52,0))</f>
        <v>0</v>
      </c>
      <c r="AZ52" s="1272">
        <f>$AA52-AX52-AY52</f>
        <v>0</v>
      </c>
      <c r="BA52" s="210">
        <f t="shared" ref="BA52:BF52" si="77">IF(BA$9=$L52,$D52,0)</f>
        <v>0</v>
      </c>
      <c r="BB52" s="210">
        <f t="shared" si="77"/>
        <v>0</v>
      </c>
      <c r="BC52" s="210">
        <f t="shared" si="77"/>
        <v>0</v>
      </c>
      <c r="BD52" s="210">
        <f t="shared" si="77"/>
        <v>0</v>
      </c>
      <c r="BE52" s="210">
        <f t="shared" si="77"/>
        <v>0</v>
      </c>
      <c r="BF52" s="211">
        <f t="shared" si="77"/>
        <v>0</v>
      </c>
      <c r="BG52" s="1276">
        <f>IF($Z52=1,0,IF(AND($Z52=0,BB52&gt;0),1,IF(AND($Z52=0,BD52&gt;0),1,IF(AND($Z52=0,BF52&gt;0),1,0))))</f>
        <v>0</v>
      </c>
      <c r="BH52" s="1276">
        <f>IF($Z52=0,0,IF(AND($Z52=1,BA52&gt;0),1,IF(AND($Z52=1,BC52&gt;0),1,IF(AND($Z52=1,BE52&gt;0),1,0))))</f>
        <v>0</v>
      </c>
      <c r="BI52" s="1281">
        <f>IF($Z52=0,0,IF(BM52+BO52+BQ52&gt;0,$AA52,0))</f>
        <v>0</v>
      </c>
      <c r="BJ52" s="1283">
        <f>IF($Z52=0,0,IF(AND(BI52=0,M53&gt;0),$AA52,0))</f>
        <v>0</v>
      </c>
      <c r="BK52" s="1272">
        <f>$AA52-BI52-BJ52</f>
        <v>0</v>
      </c>
      <c r="BL52" s="210">
        <f t="shared" ref="BL52:BQ52" si="78">IF(BL$9=$N52,$D52,0)</f>
        <v>0</v>
      </c>
      <c r="BM52" s="210">
        <f t="shared" si="78"/>
        <v>0</v>
      </c>
      <c r="BN52" s="210">
        <f t="shared" si="78"/>
        <v>0</v>
      </c>
      <c r="BO52" s="210">
        <f t="shared" si="78"/>
        <v>0</v>
      </c>
      <c r="BP52" s="210">
        <f t="shared" si="78"/>
        <v>0</v>
      </c>
      <c r="BQ52" s="211">
        <f t="shared" si="78"/>
        <v>0</v>
      </c>
      <c r="BR52" s="1276">
        <f>IF($Z52=1,0,IF(AND($Z52=0,BM52&gt;0),1,IF(AND($Z52=0,BO52&gt;0),1,IF(AND($Z52=0,BQ52&gt;0),1,0))))</f>
        <v>0</v>
      </c>
      <c r="BS52" s="1276">
        <f>IF($Z52=0,0,IF(AND($Z52=1,BL52&gt;0),1,IF(AND($Z52=1,BN52&gt;0),1,IF(AND($Z52=1,BP52&gt;0),1,0))))</f>
        <v>0</v>
      </c>
      <c r="BT52" s="1281">
        <f>IF($Z52=0,0,IF(BX52+BZ52+CB52&gt;0,$AA52,0))</f>
        <v>0</v>
      </c>
      <c r="BU52" s="1283">
        <f>IF($Z52=0,0,IF(AND(BT52=0,O53&gt;0),$AA52,0))</f>
        <v>0</v>
      </c>
      <c r="BV52" s="1272">
        <f>$AA52-BT52-BU52</f>
        <v>0</v>
      </c>
      <c r="BW52" s="210">
        <f t="shared" ref="BW52:CB52" si="79">IF(BW$9=$P52,$D52,0)</f>
        <v>0</v>
      </c>
      <c r="BX52" s="210">
        <f t="shared" si="79"/>
        <v>0</v>
      </c>
      <c r="BY52" s="210">
        <f t="shared" si="79"/>
        <v>0</v>
      </c>
      <c r="BZ52" s="210">
        <f t="shared" si="79"/>
        <v>0</v>
      </c>
      <c r="CA52" s="210">
        <f t="shared" si="79"/>
        <v>0</v>
      </c>
      <c r="CB52" s="211">
        <f t="shared" si="79"/>
        <v>0</v>
      </c>
      <c r="CC52" s="1276">
        <f>IF($Z52=1,0,IF(AND($Z52=0,BX52&gt;0),1,IF(AND($Z52=0,BZ52&gt;0),1,IF(AND($Z52=0,CB52&gt;0),1,0))))</f>
        <v>0</v>
      </c>
      <c r="CD52" s="1276">
        <f>IF($Z52=0,0,IF(AND($Z52=1,BW52&gt;0),1,IF(AND($Z52=1,BY52&gt;0),1,IF(AND($Z52=1,CA52&gt;0),1,0))))</f>
        <v>0</v>
      </c>
      <c r="CE52" s="11"/>
      <c r="CF52" s="11"/>
      <c r="CG52" s="11"/>
      <c r="CH52" s="11"/>
      <c r="CI52" s="11"/>
      <c r="CJ52" s="11"/>
      <c r="CK52" s="11"/>
      <c r="CL52" s="11"/>
      <c r="CM52" s="11"/>
    </row>
    <row r="53" spans="1:91" ht="14.25" customHeight="1">
      <c r="A53" s="1247" t="str">
        <f>A52</f>
        <v/>
      </c>
      <c r="B53" s="11"/>
      <c r="C53" s="1735"/>
      <c r="D53" s="1733"/>
      <c r="E53" s="1735"/>
      <c r="F53" s="2454"/>
      <c r="G53" s="512"/>
      <c r="H53" s="2456"/>
      <c r="I53" s="514"/>
      <c r="J53" s="2459"/>
      <c r="K53" s="514"/>
      <c r="L53" s="2459"/>
      <c r="M53" s="514"/>
      <c r="N53" s="2459"/>
      <c r="O53" s="514"/>
      <c r="P53" s="2459"/>
      <c r="Q53" s="11"/>
      <c r="R53" s="11"/>
      <c r="S53" s="455"/>
      <c r="T53" s="477"/>
      <c r="U53" s="506">
        <f>Import!N443</f>
        <v>0</v>
      </c>
      <c r="V53" s="11"/>
      <c r="W53" s="340"/>
      <c r="X53" s="340"/>
      <c r="Y53" s="340"/>
      <c r="Z53" s="11"/>
      <c r="AE53" s="210"/>
      <c r="AF53" s="210"/>
      <c r="AG53" s="210"/>
      <c r="AH53" s="210"/>
      <c r="AI53" s="1055"/>
      <c r="AJ53" s="211"/>
      <c r="AK53" s="1276"/>
      <c r="AL53" s="1276">
        <f>AL52</f>
        <v>0</v>
      </c>
      <c r="AP53" s="210"/>
      <c r="AQ53" s="210"/>
      <c r="AR53" s="210"/>
      <c r="AS53" s="210"/>
      <c r="AT53" s="210"/>
      <c r="AU53" s="211"/>
      <c r="AV53" s="1276"/>
      <c r="AW53" s="1276">
        <f>AW52</f>
        <v>0</v>
      </c>
      <c r="BA53" s="210"/>
      <c r="BB53" s="210"/>
      <c r="BC53" s="210"/>
      <c r="BD53" s="210"/>
      <c r="BE53" s="210"/>
      <c r="BF53" s="211"/>
      <c r="BG53" s="1276"/>
      <c r="BH53" s="1276">
        <f>BH52</f>
        <v>0</v>
      </c>
      <c r="BL53" s="210"/>
      <c r="BM53" s="210"/>
      <c r="BN53" s="210"/>
      <c r="BO53" s="210"/>
      <c r="BP53" s="210"/>
      <c r="BQ53" s="211"/>
      <c r="BR53" s="1276"/>
      <c r="BS53" s="1276">
        <f>BS52</f>
        <v>0</v>
      </c>
      <c r="BW53" s="210"/>
      <c r="BX53" s="210"/>
      <c r="BY53" s="210"/>
      <c r="BZ53" s="210"/>
      <c r="CA53" s="210"/>
      <c r="CB53" s="211"/>
      <c r="CC53" s="1276"/>
      <c r="CD53" s="1276">
        <f>CD52</f>
        <v>0</v>
      </c>
      <c r="CE53" s="11"/>
      <c r="CF53" s="11"/>
      <c r="CG53" s="11"/>
      <c r="CH53" s="11"/>
      <c r="CI53" s="11"/>
      <c r="CJ53" s="11"/>
      <c r="CK53" s="11"/>
      <c r="CL53" s="11"/>
      <c r="CM53" s="11"/>
    </row>
    <row r="54" spans="1:91" ht="24.75" customHeight="1">
      <c r="A54" s="1246" t="str">
        <f>IF(E54&gt;0,"Wypełnione","")</f>
        <v/>
      </c>
      <c r="B54" s="11"/>
      <c r="C54" s="1734">
        <f>'Og s3a'!C455</f>
        <v>0</v>
      </c>
      <c r="D54" s="1732">
        <f>'Og s3a'!E455</f>
        <v>0</v>
      </c>
      <c r="E54" s="1734">
        <f>'Og s3a'!F455</f>
        <v>0</v>
      </c>
      <c r="F54" s="2453"/>
      <c r="G54" s="511">
        <f>T54</f>
        <v>0</v>
      </c>
      <c r="H54" s="2455">
        <f>U54</f>
        <v>0</v>
      </c>
      <c r="I54" s="515"/>
      <c r="J54" s="2459"/>
      <c r="K54" s="515"/>
      <c r="L54" s="2459"/>
      <c r="M54" s="515"/>
      <c r="N54" s="2459"/>
      <c r="O54" s="515"/>
      <c r="P54" s="2459"/>
      <c r="Q54" s="11"/>
      <c r="R54" s="11"/>
      <c r="S54" s="454">
        <f>'Og s3a'!G455</f>
        <v>0</v>
      </c>
      <c r="T54" s="456">
        <f>'Og s3a'!D455</f>
        <v>0</v>
      </c>
      <c r="U54" s="506">
        <f>Import!N444</f>
        <v>0</v>
      </c>
      <c r="V54" s="11"/>
      <c r="W54" s="340"/>
      <c r="X54" s="340"/>
      <c r="Y54" s="340"/>
      <c r="Z54" s="1273">
        <f>IF(F54=AF$7,1,0)</f>
        <v>0</v>
      </c>
      <c r="AA54" s="1273">
        <f>Z54*D54</f>
        <v>0</v>
      </c>
      <c r="AB54" s="1281">
        <f>IF($Z54=0,0,IF(AF54+AH54+AJ54&gt;0,$AA54,0))</f>
        <v>0</v>
      </c>
      <c r="AC54" s="1283">
        <f>IF($Z54=0,0,IF(AND(AB54=0,G55&gt;0),$AA54,0))</f>
        <v>0</v>
      </c>
      <c r="AD54" s="1272">
        <f>AA54-AB54-AC54</f>
        <v>0</v>
      </c>
      <c r="AE54" s="210">
        <f t="shared" ref="AE54:AJ54" si="80">IF(AE$9=$H54,$D54,0)</f>
        <v>0</v>
      </c>
      <c r="AF54" s="210">
        <f t="shared" si="80"/>
        <v>0</v>
      </c>
      <c r="AG54" s="210">
        <f t="shared" si="80"/>
        <v>0</v>
      </c>
      <c r="AH54" s="210">
        <f t="shared" si="80"/>
        <v>0</v>
      </c>
      <c r="AI54" s="1055">
        <f t="shared" si="80"/>
        <v>0</v>
      </c>
      <c r="AJ54" s="211">
        <f t="shared" si="80"/>
        <v>0</v>
      </c>
      <c r="AK54" s="1276">
        <f>IF($Z54=1,0,IF(AND($Z54=0,AF54&gt;0),1,IF(AND($Z54=0,AH54&gt;0),1,IF(AND($Z54=0,AJ54&gt;0),1,0))))</f>
        <v>0</v>
      </c>
      <c r="AL54" s="1276">
        <f t="shared" si="21"/>
        <v>0</v>
      </c>
      <c r="AM54" s="1281">
        <f>IF($Z54=0,0,IF(AQ54+AS54+AU54&gt;0,$AA54,0))</f>
        <v>0</v>
      </c>
      <c r="AN54" s="1283">
        <f>IF($Z54=0,0,IF(AND(AM54=0,I55&gt;0),$AA54,0))</f>
        <v>0</v>
      </c>
      <c r="AO54" s="1272">
        <f>$AA54-AM54-AN54</f>
        <v>0</v>
      </c>
      <c r="AP54" s="210">
        <f t="shared" ref="AP54:AU54" si="81">IF(AP$9=$J54,$D54,0)</f>
        <v>0</v>
      </c>
      <c r="AQ54" s="210">
        <f t="shared" si="81"/>
        <v>0</v>
      </c>
      <c r="AR54" s="210">
        <f t="shared" si="81"/>
        <v>0</v>
      </c>
      <c r="AS54" s="210">
        <f t="shared" si="81"/>
        <v>0</v>
      </c>
      <c r="AT54" s="210">
        <f t="shared" si="81"/>
        <v>0</v>
      </c>
      <c r="AU54" s="211">
        <f t="shared" si="81"/>
        <v>0</v>
      </c>
      <c r="AV54" s="1276">
        <f>IF($Z54=1,0,IF(AND($Z54=0,AQ54&gt;0),1,IF(AND($Z54=0,AS54&gt;0),1,IF(AND($Z54=0,AU54&gt;0),1,0))))</f>
        <v>0</v>
      </c>
      <c r="AW54" s="1276">
        <f>IF($Z54=0,0,IF(AND($Z54=1,AP54&gt;0),1,IF(AND($Z54=1,AR54&gt;0),1,IF(AND($Z54=1,AT54&gt;0),1,0))))</f>
        <v>0</v>
      </c>
      <c r="AX54" s="1281">
        <f>IF($Z54=0,0,IF(BB54+BD54+BF54&gt;0,$AA54,0))</f>
        <v>0</v>
      </c>
      <c r="AY54" s="1283">
        <f>IF($Z54=0,0,IF(AND(AX54=0,K55&gt;0),$AA54,0))</f>
        <v>0</v>
      </c>
      <c r="AZ54" s="1272">
        <f>$AA54-AX54-AY54</f>
        <v>0</v>
      </c>
      <c r="BA54" s="210">
        <f t="shared" ref="BA54:BF54" si="82">IF(BA$9=$L54,$D54,0)</f>
        <v>0</v>
      </c>
      <c r="BB54" s="210">
        <f t="shared" si="82"/>
        <v>0</v>
      </c>
      <c r="BC54" s="210">
        <f t="shared" si="82"/>
        <v>0</v>
      </c>
      <c r="BD54" s="210">
        <f t="shared" si="82"/>
        <v>0</v>
      </c>
      <c r="BE54" s="210">
        <f t="shared" si="82"/>
        <v>0</v>
      </c>
      <c r="BF54" s="211">
        <f t="shared" si="82"/>
        <v>0</v>
      </c>
      <c r="BG54" s="1276">
        <f>IF($Z54=1,0,IF(AND($Z54=0,BB54&gt;0),1,IF(AND($Z54=0,BD54&gt;0),1,IF(AND($Z54=0,BF54&gt;0),1,0))))</f>
        <v>0</v>
      </c>
      <c r="BH54" s="1276">
        <f>IF($Z54=0,0,IF(AND($Z54=1,BA54&gt;0),1,IF(AND($Z54=1,BC54&gt;0),1,IF(AND($Z54=1,BE54&gt;0),1,0))))</f>
        <v>0</v>
      </c>
      <c r="BI54" s="1281">
        <f>IF($Z54=0,0,IF(BM54+BO54+BQ54&gt;0,$AA54,0))</f>
        <v>0</v>
      </c>
      <c r="BJ54" s="1283">
        <f>IF($Z54=0,0,IF(AND(BI54=0,M55&gt;0),$AA54,0))</f>
        <v>0</v>
      </c>
      <c r="BK54" s="1272">
        <f>$AA54-BI54-BJ54</f>
        <v>0</v>
      </c>
      <c r="BL54" s="210">
        <f t="shared" ref="BL54:BQ54" si="83">IF(BL$9=$N54,$D54,0)</f>
        <v>0</v>
      </c>
      <c r="BM54" s="210">
        <f t="shared" si="83"/>
        <v>0</v>
      </c>
      <c r="BN54" s="210">
        <f t="shared" si="83"/>
        <v>0</v>
      </c>
      <c r="BO54" s="210">
        <f t="shared" si="83"/>
        <v>0</v>
      </c>
      <c r="BP54" s="210">
        <f t="shared" si="83"/>
        <v>0</v>
      </c>
      <c r="BQ54" s="211">
        <f t="shared" si="83"/>
        <v>0</v>
      </c>
      <c r="BR54" s="1276">
        <f>IF($Z54=1,0,IF(AND($Z54=0,BM54&gt;0),1,IF(AND($Z54=0,BO54&gt;0),1,IF(AND($Z54=0,BQ54&gt;0),1,0))))</f>
        <v>0</v>
      </c>
      <c r="BS54" s="1276">
        <f>IF($Z54=0,0,IF(AND($Z54=1,BL54&gt;0),1,IF(AND($Z54=1,BN54&gt;0),1,IF(AND($Z54=1,BP54&gt;0),1,0))))</f>
        <v>0</v>
      </c>
      <c r="BT54" s="1281">
        <f>IF($Z54=0,0,IF(BX54+BZ54+CB54&gt;0,$AA54,0))</f>
        <v>0</v>
      </c>
      <c r="BU54" s="1283">
        <f>IF($Z54=0,0,IF(AND(BT54=0,O55&gt;0),$AA54,0))</f>
        <v>0</v>
      </c>
      <c r="BV54" s="1272">
        <f>$AA54-BT54-BU54</f>
        <v>0</v>
      </c>
      <c r="BW54" s="210">
        <f t="shared" ref="BW54:CB54" si="84">IF(BW$9=$P54,$D54,0)</f>
        <v>0</v>
      </c>
      <c r="BX54" s="210">
        <f t="shared" si="84"/>
        <v>0</v>
      </c>
      <c r="BY54" s="210">
        <f t="shared" si="84"/>
        <v>0</v>
      </c>
      <c r="BZ54" s="210">
        <f t="shared" si="84"/>
        <v>0</v>
      </c>
      <c r="CA54" s="210">
        <f t="shared" si="84"/>
        <v>0</v>
      </c>
      <c r="CB54" s="211">
        <f t="shared" si="84"/>
        <v>0</v>
      </c>
      <c r="CC54" s="1276">
        <f>IF($Z54=1,0,IF(AND($Z54=0,BX54&gt;0),1,IF(AND($Z54=0,BZ54&gt;0),1,IF(AND($Z54=0,CB54&gt;0),1,0))))</f>
        <v>0</v>
      </c>
      <c r="CD54" s="1276">
        <f>IF($Z54=0,0,IF(AND($Z54=1,BW54&gt;0),1,IF(AND($Z54=1,BY54&gt;0),1,IF(AND($Z54=1,CA54&gt;0),1,0))))</f>
        <v>0</v>
      </c>
      <c r="CE54" s="11"/>
      <c r="CF54" s="11"/>
      <c r="CG54" s="11"/>
      <c r="CH54" s="11"/>
      <c r="CI54" s="11"/>
      <c r="CJ54" s="11"/>
      <c r="CK54" s="11"/>
      <c r="CL54" s="11"/>
      <c r="CM54" s="11"/>
    </row>
    <row r="55" spans="1:91" ht="14.25" customHeight="1">
      <c r="A55" s="1247" t="str">
        <f>A54</f>
        <v/>
      </c>
      <c r="B55" s="11"/>
      <c r="C55" s="1735"/>
      <c r="D55" s="1733"/>
      <c r="E55" s="1735"/>
      <c r="F55" s="2454"/>
      <c r="G55" s="512"/>
      <c r="H55" s="2456"/>
      <c r="I55" s="514"/>
      <c r="J55" s="2459"/>
      <c r="K55" s="514"/>
      <c r="L55" s="2459"/>
      <c r="M55" s="514"/>
      <c r="N55" s="2459"/>
      <c r="O55" s="514"/>
      <c r="P55" s="2459"/>
      <c r="Q55" s="11"/>
      <c r="R55" s="11"/>
      <c r="S55" s="455"/>
      <c r="T55" s="477"/>
      <c r="U55" s="506">
        <f>Import!N445</f>
        <v>0</v>
      </c>
      <c r="V55" s="11"/>
      <c r="W55" s="340"/>
      <c r="X55" s="340"/>
      <c r="Y55" s="340"/>
      <c r="Z55" s="11"/>
      <c r="AE55" s="210"/>
      <c r="AF55" s="210"/>
      <c r="AG55" s="210"/>
      <c r="AH55" s="210"/>
      <c r="AI55" s="1055"/>
      <c r="AJ55" s="211"/>
      <c r="AK55" s="1276"/>
      <c r="AL55" s="1276">
        <f>AL54</f>
        <v>0</v>
      </c>
      <c r="AP55" s="210"/>
      <c r="AQ55" s="210"/>
      <c r="AR55" s="210"/>
      <c r="AS55" s="210"/>
      <c r="AT55" s="210"/>
      <c r="AU55" s="211"/>
      <c r="AV55" s="1276"/>
      <c r="AW55" s="1276">
        <f>AW54</f>
        <v>0</v>
      </c>
      <c r="BA55" s="210"/>
      <c r="BB55" s="210"/>
      <c r="BC55" s="210"/>
      <c r="BD55" s="210"/>
      <c r="BE55" s="210"/>
      <c r="BF55" s="211"/>
      <c r="BG55" s="1276"/>
      <c r="BH55" s="1276">
        <f>BH54</f>
        <v>0</v>
      </c>
      <c r="BL55" s="210"/>
      <c r="BM55" s="210"/>
      <c r="BN55" s="210"/>
      <c r="BO55" s="210"/>
      <c r="BP55" s="210"/>
      <c r="BQ55" s="211"/>
      <c r="BR55" s="1276"/>
      <c r="BS55" s="1276">
        <f>BS54</f>
        <v>0</v>
      </c>
      <c r="BW55" s="210"/>
      <c r="BX55" s="210"/>
      <c r="BY55" s="210"/>
      <c r="BZ55" s="210"/>
      <c r="CA55" s="210"/>
      <c r="CB55" s="211"/>
      <c r="CC55" s="1276"/>
      <c r="CD55" s="1276">
        <f>CD54</f>
        <v>0</v>
      </c>
      <c r="CE55" s="11"/>
      <c r="CF55" s="11"/>
      <c r="CG55" s="11"/>
      <c r="CH55" s="11"/>
      <c r="CI55" s="11"/>
      <c r="CJ55" s="11"/>
      <c r="CK55" s="11"/>
      <c r="CL55" s="11"/>
      <c r="CM55" s="11"/>
    </row>
    <row r="56" spans="1:91" ht="24.75" customHeight="1">
      <c r="A56" s="1246" t="str">
        <f>IF(E56&gt;0,"Wypełnione","")</f>
        <v/>
      </c>
      <c r="B56" s="11"/>
      <c r="C56" s="1734">
        <f>'Og s3a'!C457</f>
        <v>0</v>
      </c>
      <c r="D56" s="1732">
        <f>'Og s3a'!E457</f>
        <v>0</v>
      </c>
      <c r="E56" s="1734">
        <f>'Og s3a'!F457</f>
        <v>0</v>
      </c>
      <c r="F56" s="2453"/>
      <c r="G56" s="511">
        <f>T56</f>
        <v>0</v>
      </c>
      <c r="H56" s="2455">
        <f>U56</f>
        <v>0</v>
      </c>
      <c r="I56" s="515"/>
      <c r="J56" s="2459"/>
      <c r="K56" s="515"/>
      <c r="L56" s="2459"/>
      <c r="M56" s="515"/>
      <c r="N56" s="2459"/>
      <c r="O56" s="515"/>
      <c r="P56" s="2459"/>
      <c r="Q56" s="11"/>
      <c r="R56" s="11"/>
      <c r="S56" s="454">
        <f>'Og s3a'!G457</f>
        <v>0</v>
      </c>
      <c r="T56" s="456">
        <f>'Og s3a'!D457</f>
        <v>0</v>
      </c>
      <c r="U56" s="506">
        <f>Import!N446</f>
        <v>0</v>
      </c>
      <c r="V56" s="11"/>
      <c r="W56" s="340"/>
      <c r="X56" s="340"/>
      <c r="Y56" s="340"/>
      <c r="Z56" s="1273">
        <f>IF(F56=AF$7,1,0)</f>
        <v>0</v>
      </c>
      <c r="AA56" s="1273">
        <f>Z56*D56</f>
        <v>0</v>
      </c>
      <c r="AB56" s="1281">
        <f>IF($Z56=0,0,IF(AF56+AH56+AJ56&gt;0,$AA56,0))</f>
        <v>0</v>
      </c>
      <c r="AC56" s="1283">
        <f>IF($Z56=0,0,IF(AND(AB56=0,G57&gt;0),$AA56,0))</f>
        <v>0</v>
      </c>
      <c r="AD56" s="1272">
        <f>AA56-AB56-AC56</f>
        <v>0</v>
      </c>
      <c r="AE56" s="210">
        <f t="shared" ref="AE56:AJ56" si="85">IF(AE$9=$H56,$D56,0)</f>
        <v>0</v>
      </c>
      <c r="AF56" s="210">
        <f t="shared" si="85"/>
        <v>0</v>
      </c>
      <c r="AG56" s="210">
        <f t="shared" si="85"/>
        <v>0</v>
      </c>
      <c r="AH56" s="210">
        <f t="shared" si="85"/>
        <v>0</v>
      </c>
      <c r="AI56" s="1055">
        <f t="shared" si="85"/>
        <v>0</v>
      </c>
      <c r="AJ56" s="211">
        <f t="shared" si="85"/>
        <v>0</v>
      </c>
      <c r="AK56" s="1276">
        <f>IF($Z56=1,0,IF(AND($Z56=0,AF56&gt;0),1,IF(AND($Z56=0,AH56&gt;0),1,IF(AND($Z56=0,AJ56&gt;0),1,0))))</f>
        <v>0</v>
      </c>
      <c r="AL56" s="1276">
        <f t="shared" si="21"/>
        <v>0</v>
      </c>
      <c r="AM56" s="1281">
        <f>IF($Z56=0,0,IF(AQ56+AS56+AU56&gt;0,$AA56,0))</f>
        <v>0</v>
      </c>
      <c r="AN56" s="1283">
        <f>IF($Z56=0,0,IF(AND(AM56=0,I57&gt;0),$AA56,0))</f>
        <v>0</v>
      </c>
      <c r="AO56" s="1272">
        <f>$AA56-AM56-AN56</f>
        <v>0</v>
      </c>
      <c r="AP56" s="210">
        <f t="shared" ref="AP56:AU56" si="86">IF(AP$9=$J56,$D56,0)</f>
        <v>0</v>
      </c>
      <c r="AQ56" s="210">
        <f t="shared" si="86"/>
        <v>0</v>
      </c>
      <c r="AR56" s="210">
        <f t="shared" si="86"/>
        <v>0</v>
      </c>
      <c r="AS56" s="210">
        <f t="shared" si="86"/>
        <v>0</v>
      </c>
      <c r="AT56" s="210">
        <f t="shared" si="86"/>
        <v>0</v>
      </c>
      <c r="AU56" s="211">
        <f t="shared" si="86"/>
        <v>0</v>
      </c>
      <c r="AV56" s="1276">
        <f>IF($Z56=1,0,IF(AND($Z56=0,AQ56&gt;0),1,IF(AND($Z56=0,AS56&gt;0),1,IF(AND($Z56=0,AU56&gt;0),1,0))))</f>
        <v>0</v>
      </c>
      <c r="AW56" s="1276">
        <f>IF($Z56=0,0,IF(AND($Z56=1,AP56&gt;0),1,IF(AND($Z56=1,AR56&gt;0),1,IF(AND($Z56=1,AT56&gt;0),1,0))))</f>
        <v>0</v>
      </c>
      <c r="AX56" s="1281">
        <f>IF($Z56=0,0,IF(BB56+BD56+BF56&gt;0,$AA56,0))</f>
        <v>0</v>
      </c>
      <c r="AY56" s="1283">
        <f>IF($Z56=0,0,IF(AND(AX56=0,K57&gt;0),$AA56,0))</f>
        <v>0</v>
      </c>
      <c r="AZ56" s="1272">
        <f>$AA56-AX56-AY56</f>
        <v>0</v>
      </c>
      <c r="BA56" s="210">
        <f t="shared" ref="BA56:BF56" si="87">IF(BA$9=$L56,$D56,0)</f>
        <v>0</v>
      </c>
      <c r="BB56" s="210">
        <f t="shared" si="87"/>
        <v>0</v>
      </c>
      <c r="BC56" s="210">
        <f t="shared" si="87"/>
        <v>0</v>
      </c>
      <c r="BD56" s="210">
        <f t="shared" si="87"/>
        <v>0</v>
      </c>
      <c r="BE56" s="210">
        <f t="shared" si="87"/>
        <v>0</v>
      </c>
      <c r="BF56" s="211">
        <f t="shared" si="87"/>
        <v>0</v>
      </c>
      <c r="BG56" s="1276">
        <f>IF($Z56=1,0,IF(AND($Z56=0,BB56&gt;0),1,IF(AND($Z56=0,BD56&gt;0),1,IF(AND($Z56=0,BF56&gt;0),1,0))))</f>
        <v>0</v>
      </c>
      <c r="BH56" s="1276">
        <f>IF($Z56=0,0,IF(AND($Z56=1,BA56&gt;0),1,IF(AND($Z56=1,BC56&gt;0),1,IF(AND($Z56=1,BE56&gt;0),1,0))))</f>
        <v>0</v>
      </c>
      <c r="BI56" s="1281">
        <f>IF($Z56=0,0,IF(BM56+BO56+BQ56&gt;0,$AA56,0))</f>
        <v>0</v>
      </c>
      <c r="BJ56" s="1283">
        <f>IF($Z56=0,0,IF(AND(BI56=0,M57&gt;0),$AA56,0))</f>
        <v>0</v>
      </c>
      <c r="BK56" s="1272">
        <f>$AA56-BI56-BJ56</f>
        <v>0</v>
      </c>
      <c r="BL56" s="210">
        <f t="shared" ref="BL56:BQ56" si="88">IF(BL$9=$N56,$D56,0)</f>
        <v>0</v>
      </c>
      <c r="BM56" s="210">
        <f t="shared" si="88"/>
        <v>0</v>
      </c>
      <c r="BN56" s="210">
        <f t="shared" si="88"/>
        <v>0</v>
      </c>
      <c r="BO56" s="210">
        <f t="shared" si="88"/>
        <v>0</v>
      </c>
      <c r="BP56" s="210">
        <f t="shared" si="88"/>
        <v>0</v>
      </c>
      <c r="BQ56" s="211">
        <f t="shared" si="88"/>
        <v>0</v>
      </c>
      <c r="BR56" s="1276">
        <f>IF($Z56=1,0,IF(AND($Z56=0,BM56&gt;0),1,IF(AND($Z56=0,BO56&gt;0),1,IF(AND($Z56=0,BQ56&gt;0),1,0))))</f>
        <v>0</v>
      </c>
      <c r="BS56" s="1276">
        <f>IF($Z56=0,0,IF(AND($Z56=1,BL56&gt;0),1,IF(AND($Z56=1,BN56&gt;0),1,IF(AND($Z56=1,BP56&gt;0),1,0))))</f>
        <v>0</v>
      </c>
      <c r="BT56" s="1281">
        <f>IF($Z56=0,0,IF(BX56+BZ56+CB56&gt;0,$AA56,0))</f>
        <v>0</v>
      </c>
      <c r="BU56" s="1283">
        <f>IF($Z56=0,0,IF(AND(BT56=0,O57&gt;0),$AA56,0))</f>
        <v>0</v>
      </c>
      <c r="BV56" s="1272">
        <f>$AA56-BT56-BU56</f>
        <v>0</v>
      </c>
      <c r="BW56" s="210">
        <f t="shared" ref="BW56:CB56" si="89">IF(BW$9=$P56,$D56,0)</f>
        <v>0</v>
      </c>
      <c r="BX56" s="210">
        <f t="shared" si="89"/>
        <v>0</v>
      </c>
      <c r="BY56" s="210">
        <f t="shared" si="89"/>
        <v>0</v>
      </c>
      <c r="BZ56" s="210">
        <f t="shared" si="89"/>
        <v>0</v>
      </c>
      <c r="CA56" s="210">
        <f t="shared" si="89"/>
        <v>0</v>
      </c>
      <c r="CB56" s="211">
        <f t="shared" si="89"/>
        <v>0</v>
      </c>
      <c r="CC56" s="1276">
        <f>IF($Z56=1,0,IF(AND($Z56=0,BX56&gt;0),1,IF(AND($Z56=0,BZ56&gt;0),1,IF(AND($Z56=0,CB56&gt;0),1,0))))</f>
        <v>0</v>
      </c>
      <c r="CD56" s="1276">
        <f>IF($Z56=0,0,IF(AND($Z56=1,BW56&gt;0),1,IF(AND($Z56=1,BY56&gt;0),1,IF(AND($Z56=1,CA56&gt;0),1,0))))</f>
        <v>0</v>
      </c>
      <c r="CE56" s="11"/>
      <c r="CF56" s="11"/>
      <c r="CG56" s="11"/>
      <c r="CH56" s="11"/>
      <c r="CI56" s="11"/>
      <c r="CJ56" s="11"/>
      <c r="CK56" s="11"/>
      <c r="CL56" s="11"/>
      <c r="CM56" s="11"/>
    </row>
    <row r="57" spans="1:91" ht="14.25" customHeight="1">
      <c r="A57" s="1247" t="str">
        <f>A56</f>
        <v/>
      </c>
      <c r="B57" s="11"/>
      <c r="C57" s="1735"/>
      <c r="D57" s="1733"/>
      <c r="E57" s="1735"/>
      <c r="F57" s="2454"/>
      <c r="G57" s="512"/>
      <c r="H57" s="2456"/>
      <c r="I57" s="514"/>
      <c r="J57" s="2459"/>
      <c r="K57" s="514"/>
      <c r="L57" s="2459"/>
      <c r="M57" s="514"/>
      <c r="N57" s="2459"/>
      <c r="O57" s="514"/>
      <c r="P57" s="2459"/>
      <c r="Q57" s="11"/>
      <c r="R57" s="11"/>
      <c r="S57" s="455"/>
      <c r="T57" s="477"/>
      <c r="U57" s="506">
        <f>Import!N447</f>
        <v>0</v>
      </c>
      <c r="V57" s="11"/>
      <c r="W57" s="340"/>
      <c r="X57" s="340"/>
      <c r="Y57" s="340"/>
      <c r="Z57" s="11"/>
      <c r="AE57" s="210"/>
      <c r="AF57" s="210"/>
      <c r="AG57" s="210"/>
      <c r="AH57" s="210"/>
      <c r="AI57" s="1055"/>
      <c r="AJ57" s="211"/>
      <c r="AK57" s="1276"/>
      <c r="AL57" s="1276">
        <f>AL56</f>
        <v>0</v>
      </c>
      <c r="AP57" s="210"/>
      <c r="AQ57" s="210"/>
      <c r="AR57" s="210"/>
      <c r="AS57" s="210"/>
      <c r="AT57" s="210"/>
      <c r="AU57" s="211"/>
      <c r="AV57" s="1276"/>
      <c r="AW57" s="1276">
        <f>AW56</f>
        <v>0</v>
      </c>
      <c r="BA57" s="210"/>
      <c r="BB57" s="210"/>
      <c r="BC57" s="210"/>
      <c r="BD57" s="210"/>
      <c r="BE57" s="210"/>
      <c r="BF57" s="211"/>
      <c r="BG57" s="1276"/>
      <c r="BH57" s="1276">
        <f>BH56</f>
        <v>0</v>
      </c>
      <c r="BL57" s="210"/>
      <c r="BM57" s="210"/>
      <c r="BN57" s="210"/>
      <c r="BO57" s="210"/>
      <c r="BP57" s="210"/>
      <c r="BQ57" s="211"/>
      <c r="BR57" s="1276"/>
      <c r="BS57" s="1276">
        <f>BS56</f>
        <v>0</v>
      </c>
      <c r="BW57" s="210"/>
      <c r="BX57" s="210"/>
      <c r="BY57" s="210"/>
      <c r="BZ57" s="210"/>
      <c r="CA57" s="210"/>
      <c r="CB57" s="211"/>
      <c r="CC57" s="1276"/>
      <c r="CD57" s="1276">
        <f>CD56</f>
        <v>0</v>
      </c>
      <c r="CE57" s="11"/>
      <c r="CF57" s="11"/>
      <c r="CG57" s="11"/>
      <c r="CH57" s="11"/>
      <c r="CI57" s="11"/>
      <c r="CJ57" s="11"/>
      <c r="CK57" s="11"/>
      <c r="CL57" s="11"/>
      <c r="CM57" s="11"/>
    </row>
    <row r="58" spans="1:91" ht="24.75" customHeight="1">
      <c r="A58" s="1246" t="str">
        <f>IF(E58&gt;0,"Wypełnione","")</f>
        <v/>
      </c>
      <c r="B58" s="11"/>
      <c r="C58" s="1734">
        <f>'Og s3a'!C459</f>
        <v>0</v>
      </c>
      <c r="D58" s="1732">
        <f>'Og s3a'!E459</f>
        <v>0</v>
      </c>
      <c r="E58" s="1734">
        <f>'Og s3a'!F459</f>
        <v>0</v>
      </c>
      <c r="F58" s="2453"/>
      <c r="G58" s="511">
        <f>T58</f>
        <v>0</v>
      </c>
      <c r="H58" s="2455">
        <f>U58</f>
        <v>0</v>
      </c>
      <c r="I58" s="515"/>
      <c r="J58" s="2459"/>
      <c r="K58" s="515"/>
      <c r="L58" s="2459"/>
      <c r="M58" s="515"/>
      <c r="N58" s="2459"/>
      <c r="O58" s="515"/>
      <c r="P58" s="2459"/>
      <c r="Q58" s="11"/>
      <c r="R58" s="11"/>
      <c r="S58" s="454">
        <f>'Og s3a'!G459</f>
        <v>0</v>
      </c>
      <c r="T58" s="456">
        <f>'Og s3a'!D459</f>
        <v>0</v>
      </c>
      <c r="U58" s="506">
        <f>Import!N448</f>
        <v>0</v>
      </c>
      <c r="V58" s="11"/>
      <c r="W58" s="340"/>
      <c r="X58" s="340"/>
      <c r="Y58" s="340"/>
      <c r="Z58" s="1273">
        <f>IF(F58=AF$7,1,0)</f>
        <v>0</v>
      </c>
      <c r="AA58" s="1273">
        <f>Z58*D58</f>
        <v>0</v>
      </c>
      <c r="AB58" s="1281">
        <f>IF($Z58=0,0,IF(AF58+AH58+AJ58&gt;0,$AA58,0))</f>
        <v>0</v>
      </c>
      <c r="AC58" s="1283">
        <f>IF($Z58=0,0,IF(AND(AB58=0,G59&gt;0),$AA58,0))</f>
        <v>0</v>
      </c>
      <c r="AD58" s="1272">
        <f>AA58-AB58-AC58</f>
        <v>0</v>
      </c>
      <c r="AE58" s="210">
        <f t="shared" ref="AE58:AJ58" si="90">IF(AE$9=$H58,$D58,0)</f>
        <v>0</v>
      </c>
      <c r="AF58" s="210">
        <f t="shared" si="90"/>
        <v>0</v>
      </c>
      <c r="AG58" s="210">
        <f t="shared" si="90"/>
        <v>0</v>
      </c>
      <c r="AH58" s="210">
        <f t="shared" si="90"/>
        <v>0</v>
      </c>
      <c r="AI58" s="1055">
        <f t="shared" si="90"/>
        <v>0</v>
      </c>
      <c r="AJ58" s="211">
        <f t="shared" si="90"/>
        <v>0</v>
      </c>
      <c r="AK58" s="1276">
        <f>IF($Z58=1,0,IF(AND($Z58=0,AF58&gt;0),1,IF(AND($Z58=0,AH58&gt;0),1,IF(AND($Z58=0,AJ58&gt;0),1,0))))</f>
        <v>0</v>
      </c>
      <c r="AL58" s="1276">
        <f t="shared" si="21"/>
        <v>0</v>
      </c>
      <c r="AM58" s="1281">
        <f>IF($Z58=0,0,IF(AQ58+AS58+AU58&gt;0,$AA58,0))</f>
        <v>0</v>
      </c>
      <c r="AN58" s="1283">
        <f>IF($Z58=0,0,IF(AND(AM58=0,I59&gt;0),$AA58,0))</f>
        <v>0</v>
      </c>
      <c r="AO58" s="1272">
        <f>$AA58-AM58-AN58</f>
        <v>0</v>
      </c>
      <c r="AP58" s="210">
        <f t="shared" ref="AP58:AU58" si="91">IF(AP$9=$J58,$D58,0)</f>
        <v>0</v>
      </c>
      <c r="AQ58" s="210">
        <f t="shared" si="91"/>
        <v>0</v>
      </c>
      <c r="AR58" s="210">
        <f t="shared" si="91"/>
        <v>0</v>
      </c>
      <c r="AS58" s="210">
        <f t="shared" si="91"/>
        <v>0</v>
      </c>
      <c r="AT58" s="210">
        <f t="shared" si="91"/>
        <v>0</v>
      </c>
      <c r="AU58" s="211">
        <f t="shared" si="91"/>
        <v>0</v>
      </c>
      <c r="AV58" s="1276">
        <f>IF($Z58=1,0,IF(AND($Z58=0,AQ58&gt;0),1,IF(AND($Z58=0,AS58&gt;0),1,IF(AND($Z58=0,AU58&gt;0),1,0))))</f>
        <v>0</v>
      </c>
      <c r="AW58" s="1276">
        <f>IF($Z58=0,0,IF(AND($Z58=1,AP58&gt;0),1,IF(AND($Z58=1,AR58&gt;0),1,IF(AND($Z58=1,AT58&gt;0),1,0))))</f>
        <v>0</v>
      </c>
      <c r="AX58" s="1281">
        <f>IF($Z58=0,0,IF(BB58+BD58+BF58&gt;0,$AA58,0))</f>
        <v>0</v>
      </c>
      <c r="AY58" s="1283">
        <f>IF($Z58=0,0,IF(AND(AX58=0,K59&gt;0),$AA58,0))</f>
        <v>0</v>
      </c>
      <c r="AZ58" s="1272">
        <f>$AA58-AX58-AY58</f>
        <v>0</v>
      </c>
      <c r="BA58" s="210">
        <f t="shared" ref="BA58:BF58" si="92">IF(BA$9=$L58,$D58,0)</f>
        <v>0</v>
      </c>
      <c r="BB58" s="210">
        <f t="shared" si="92"/>
        <v>0</v>
      </c>
      <c r="BC58" s="210">
        <f t="shared" si="92"/>
        <v>0</v>
      </c>
      <c r="BD58" s="210">
        <f t="shared" si="92"/>
        <v>0</v>
      </c>
      <c r="BE58" s="210">
        <f t="shared" si="92"/>
        <v>0</v>
      </c>
      <c r="BF58" s="211">
        <f t="shared" si="92"/>
        <v>0</v>
      </c>
      <c r="BG58" s="1276">
        <f>IF($Z58=1,0,IF(AND($Z58=0,BB58&gt;0),1,IF(AND($Z58=0,BD58&gt;0),1,IF(AND($Z58=0,BF58&gt;0),1,0))))</f>
        <v>0</v>
      </c>
      <c r="BH58" s="1276">
        <f>IF($Z58=0,0,IF(AND($Z58=1,BA58&gt;0),1,IF(AND($Z58=1,BC58&gt;0),1,IF(AND($Z58=1,BE58&gt;0),1,0))))</f>
        <v>0</v>
      </c>
      <c r="BI58" s="1281">
        <f>IF($Z58=0,0,IF(BM58+BO58+BQ58&gt;0,$AA58,0))</f>
        <v>0</v>
      </c>
      <c r="BJ58" s="1283">
        <f>IF($Z58=0,0,IF(AND(BI58=0,M59&gt;0),$AA58,0))</f>
        <v>0</v>
      </c>
      <c r="BK58" s="1272">
        <f>$AA58-BI58-BJ58</f>
        <v>0</v>
      </c>
      <c r="BL58" s="210">
        <f t="shared" ref="BL58:BQ58" si="93">IF(BL$9=$N58,$D58,0)</f>
        <v>0</v>
      </c>
      <c r="BM58" s="210">
        <f t="shared" si="93"/>
        <v>0</v>
      </c>
      <c r="BN58" s="210">
        <f t="shared" si="93"/>
        <v>0</v>
      </c>
      <c r="BO58" s="210">
        <f t="shared" si="93"/>
        <v>0</v>
      </c>
      <c r="BP58" s="210">
        <f t="shared" si="93"/>
        <v>0</v>
      </c>
      <c r="BQ58" s="211">
        <f t="shared" si="93"/>
        <v>0</v>
      </c>
      <c r="BR58" s="1276">
        <f>IF($Z58=1,0,IF(AND($Z58=0,BM58&gt;0),1,IF(AND($Z58=0,BO58&gt;0),1,IF(AND($Z58=0,BQ58&gt;0),1,0))))</f>
        <v>0</v>
      </c>
      <c r="BS58" s="1276">
        <f>IF($Z58=0,0,IF(AND($Z58=1,BL58&gt;0),1,IF(AND($Z58=1,BN58&gt;0),1,IF(AND($Z58=1,BP58&gt;0),1,0))))</f>
        <v>0</v>
      </c>
      <c r="BT58" s="1281">
        <f>IF($Z58=0,0,IF(BX58+BZ58+CB58&gt;0,$AA58,0))</f>
        <v>0</v>
      </c>
      <c r="BU58" s="1283">
        <f>IF($Z58=0,0,IF(AND(BT58=0,O59&gt;0),$AA58,0))</f>
        <v>0</v>
      </c>
      <c r="BV58" s="1272">
        <f>$AA58-BT58-BU58</f>
        <v>0</v>
      </c>
      <c r="BW58" s="210">
        <f t="shared" ref="BW58:CB58" si="94">IF(BW$9=$P58,$D58,0)</f>
        <v>0</v>
      </c>
      <c r="BX58" s="210">
        <f t="shared" si="94"/>
        <v>0</v>
      </c>
      <c r="BY58" s="210">
        <f t="shared" si="94"/>
        <v>0</v>
      </c>
      <c r="BZ58" s="210">
        <f t="shared" si="94"/>
        <v>0</v>
      </c>
      <c r="CA58" s="210">
        <f t="shared" si="94"/>
        <v>0</v>
      </c>
      <c r="CB58" s="211">
        <f t="shared" si="94"/>
        <v>0</v>
      </c>
      <c r="CC58" s="1276">
        <f>IF($Z58=1,0,IF(AND($Z58=0,BX58&gt;0),1,IF(AND($Z58=0,BZ58&gt;0),1,IF(AND($Z58=0,CB58&gt;0),1,0))))</f>
        <v>0</v>
      </c>
      <c r="CD58" s="1276">
        <f>IF($Z58=0,0,IF(AND($Z58=1,BW58&gt;0),1,IF(AND($Z58=1,BY58&gt;0),1,IF(AND($Z58=1,CA58&gt;0),1,0))))</f>
        <v>0</v>
      </c>
      <c r="CE58" s="11"/>
      <c r="CF58" s="11"/>
      <c r="CG58" s="11"/>
      <c r="CH58" s="11"/>
      <c r="CI58" s="11"/>
      <c r="CJ58" s="11"/>
      <c r="CK58" s="11"/>
      <c r="CL58" s="11"/>
      <c r="CM58" s="11"/>
    </row>
    <row r="59" spans="1:91" ht="14.25" customHeight="1">
      <c r="A59" s="1247" t="str">
        <f>A58</f>
        <v/>
      </c>
      <c r="B59" s="11"/>
      <c r="C59" s="1735"/>
      <c r="D59" s="1733"/>
      <c r="E59" s="1735"/>
      <c r="F59" s="2454"/>
      <c r="G59" s="512"/>
      <c r="H59" s="2456"/>
      <c r="I59" s="514"/>
      <c r="J59" s="2459"/>
      <c r="K59" s="514"/>
      <c r="L59" s="2459"/>
      <c r="M59" s="514"/>
      <c r="N59" s="2459"/>
      <c r="O59" s="514"/>
      <c r="P59" s="2459"/>
      <c r="Q59" s="11"/>
      <c r="R59" s="11"/>
      <c r="S59" s="455"/>
      <c r="T59" s="477"/>
      <c r="U59" s="506">
        <f>Import!N449</f>
        <v>0</v>
      </c>
      <c r="V59" s="11"/>
      <c r="W59" s="340"/>
      <c r="X59" s="340"/>
      <c r="Y59" s="340"/>
      <c r="Z59" s="11"/>
      <c r="AE59" s="210"/>
      <c r="AF59" s="210"/>
      <c r="AG59" s="210"/>
      <c r="AH59" s="210"/>
      <c r="AI59" s="1055"/>
      <c r="AJ59" s="211"/>
      <c r="AK59" s="1276"/>
      <c r="AL59" s="1276">
        <f>AL58</f>
        <v>0</v>
      </c>
      <c r="AP59" s="210"/>
      <c r="AQ59" s="210"/>
      <c r="AR59" s="210"/>
      <c r="AS59" s="210"/>
      <c r="AT59" s="210"/>
      <c r="AU59" s="211"/>
      <c r="AV59" s="1276"/>
      <c r="AW59" s="1276">
        <f>AW58</f>
        <v>0</v>
      </c>
      <c r="BA59" s="210"/>
      <c r="BB59" s="210"/>
      <c r="BC59" s="210"/>
      <c r="BD59" s="210"/>
      <c r="BE59" s="210"/>
      <c r="BF59" s="211"/>
      <c r="BG59" s="1276"/>
      <c r="BH59" s="1276">
        <f>BH58</f>
        <v>0</v>
      </c>
      <c r="BL59" s="210"/>
      <c r="BM59" s="210"/>
      <c r="BN59" s="210"/>
      <c r="BO59" s="210"/>
      <c r="BP59" s="210"/>
      <c r="BQ59" s="211"/>
      <c r="BR59" s="1276"/>
      <c r="BS59" s="1276">
        <f>BS58</f>
        <v>0</v>
      </c>
      <c r="BW59" s="210"/>
      <c r="BX59" s="210"/>
      <c r="BY59" s="210"/>
      <c r="BZ59" s="210"/>
      <c r="CA59" s="210"/>
      <c r="CB59" s="211"/>
      <c r="CC59" s="1276"/>
      <c r="CD59" s="1276">
        <f>CD58</f>
        <v>0</v>
      </c>
      <c r="CE59" s="11"/>
      <c r="CF59" s="11"/>
      <c r="CG59" s="11"/>
      <c r="CH59" s="11"/>
      <c r="CI59" s="11"/>
      <c r="CJ59" s="11"/>
      <c r="CK59" s="11"/>
      <c r="CL59" s="11"/>
      <c r="CM59" s="11"/>
    </row>
    <row r="60" spans="1:91" ht="24.75" customHeight="1">
      <c r="A60" s="1246" t="str">
        <f>IF(E60&gt;0,"Wypełnione","")</f>
        <v/>
      </c>
      <c r="B60" s="11"/>
      <c r="C60" s="1734">
        <f>'Og s3a'!C461</f>
        <v>0</v>
      </c>
      <c r="D60" s="1732">
        <f>'Og s3a'!E461</f>
        <v>0</v>
      </c>
      <c r="E60" s="1734">
        <f>'Og s3a'!F461</f>
        <v>0</v>
      </c>
      <c r="F60" s="2453"/>
      <c r="G60" s="511">
        <f>T60</f>
        <v>0</v>
      </c>
      <c r="H60" s="2455">
        <f>U60</f>
        <v>0</v>
      </c>
      <c r="I60" s="515"/>
      <c r="J60" s="2459"/>
      <c r="K60" s="515"/>
      <c r="L60" s="2459"/>
      <c r="M60" s="515"/>
      <c r="N60" s="2459"/>
      <c r="O60" s="515"/>
      <c r="P60" s="2459"/>
      <c r="Q60" s="11"/>
      <c r="R60" s="11"/>
      <c r="S60" s="454">
        <f>'Og s3a'!G461</f>
        <v>0</v>
      </c>
      <c r="T60" s="456">
        <f>'Og s3a'!D461</f>
        <v>0</v>
      </c>
      <c r="U60" s="506">
        <f>Import!N450</f>
        <v>0</v>
      </c>
      <c r="V60" s="11"/>
      <c r="W60" s="340"/>
      <c r="X60" s="340"/>
      <c r="Y60" s="340"/>
      <c r="Z60" s="1273">
        <f>IF(F60=AF$7,1,0)</f>
        <v>0</v>
      </c>
      <c r="AA60" s="1273">
        <f>Z60*D60</f>
        <v>0</v>
      </c>
      <c r="AB60" s="1281">
        <f>IF($Z60=0,0,IF(AF60+AH60+AJ60&gt;0,$AA60,0))</f>
        <v>0</v>
      </c>
      <c r="AC60" s="1283">
        <f>IF($Z60=0,0,IF(AND(AB60=0,G61&gt;0),$AA60,0))</f>
        <v>0</v>
      </c>
      <c r="AD60" s="1272">
        <f>AA60-AB60-AC60</f>
        <v>0</v>
      </c>
      <c r="AE60" s="210">
        <f t="shared" ref="AE60:AJ60" si="95">IF(AE$9=$H60,$D60,0)</f>
        <v>0</v>
      </c>
      <c r="AF60" s="210">
        <f t="shared" si="95"/>
        <v>0</v>
      </c>
      <c r="AG60" s="210">
        <f t="shared" si="95"/>
        <v>0</v>
      </c>
      <c r="AH60" s="210">
        <f t="shared" si="95"/>
        <v>0</v>
      </c>
      <c r="AI60" s="1055">
        <f t="shared" si="95"/>
        <v>0</v>
      </c>
      <c r="AJ60" s="211">
        <f t="shared" si="95"/>
        <v>0</v>
      </c>
      <c r="AK60" s="1276">
        <f>IF($Z60=1,0,IF(AND($Z60=0,AF60&gt;0),1,IF(AND($Z60=0,AH60&gt;0),1,IF(AND($Z60=0,AJ60&gt;0),1,0))))</f>
        <v>0</v>
      </c>
      <c r="AL60" s="1276">
        <f t="shared" si="21"/>
        <v>0</v>
      </c>
      <c r="AM60" s="1281">
        <f>IF($Z60=0,0,IF(AQ60+AS60+AU60&gt;0,$AA60,0))</f>
        <v>0</v>
      </c>
      <c r="AN60" s="1283">
        <f>IF($Z60=0,0,IF(AND(AM60=0,I61&gt;0),$AA60,0))</f>
        <v>0</v>
      </c>
      <c r="AO60" s="1272">
        <f>$AA60-AM60-AN60</f>
        <v>0</v>
      </c>
      <c r="AP60" s="210">
        <f t="shared" ref="AP60:AU60" si="96">IF(AP$9=$J60,$D60,0)</f>
        <v>0</v>
      </c>
      <c r="AQ60" s="210">
        <f t="shared" si="96"/>
        <v>0</v>
      </c>
      <c r="AR60" s="210">
        <f t="shared" si="96"/>
        <v>0</v>
      </c>
      <c r="AS60" s="210">
        <f t="shared" si="96"/>
        <v>0</v>
      </c>
      <c r="AT60" s="210">
        <f t="shared" si="96"/>
        <v>0</v>
      </c>
      <c r="AU60" s="211">
        <f t="shared" si="96"/>
        <v>0</v>
      </c>
      <c r="AV60" s="1276">
        <f>IF($Z60=1,0,IF(AND($Z60=0,AQ60&gt;0),1,IF(AND($Z60=0,AS60&gt;0),1,IF(AND($Z60=0,AU60&gt;0),1,0))))</f>
        <v>0</v>
      </c>
      <c r="AW60" s="1276">
        <f>IF($Z60=0,0,IF(AND($Z60=1,AP60&gt;0),1,IF(AND($Z60=1,AR60&gt;0),1,IF(AND($Z60=1,AT60&gt;0),1,0))))</f>
        <v>0</v>
      </c>
      <c r="AX60" s="1281">
        <f>IF($Z60=0,0,IF(BB60+BD60+BF60&gt;0,$AA60,0))</f>
        <v>0</v>
      </c>
      <c r="AY60" s="1283">
        <f>IF($Z60=0,0,IF(AND(AX60=0,K61&gt;0),$AA60,0))</f>
        <v>0</v>
      </c>
      <c r="AZ60" s="1272">
        <f>$AA60-AX60-AY60</f>
        <v>0</v>
      </c>
      <c r="BA60" s="210">
        <f t="shared" ref="BA60:BF60" si="97">IF(BA$9=$L60,$D60,0)</f>
        <v>0</v>
      </c>
      <c r="BB60" s="210">
        <f t="shared" si="97"/>
        <v>0</v>
      </c>
      <c r="BC60" s="210">
        <f t="shared" si="97"/>
        <v>0</v>
      </c>
      <c r="BD60" s="210">
        <f t="shared" si="97"/>
        <v>0</v>
      </c>
      <c r="BE60" s="210">
        <f t="shared" si="97"/>
        <v>0</v>
      </c>
      <c r="BF60" s="211">
        <f t="shared" si="97"/>
        <v>0</v>
      </c>
      <c r="BG60" s="1276">
        <f>IF($Z60=1,0,IF(AND($Z60=0,BB60&gt;0),1,IF(AND($Z60=0,BD60&gt;0),1,IF(AND($Z60=0,BF60&gt;0),1,0))))</f>
        <v>0</v>
      </c>
      <c r="BH60" s="1276">
        <f>IF($Z60=0,0,IF(AND($Z60=1,BA60&gt;0),1,IF(AND($Z60=1,BC60&gt;0),1,IF(AND($Z60=1,BE60&gt;0),1,0))))</f>
        <v>0</v>
      </c>
      <c r="BI60" s="1281">
        <f>IF($Z60=0,0,IF(BM60+BO60+BQ60&gt;0,$AA60,0))</f>
        <v>0</v>
      </c>
      <c r="BJ60" s="1283">
        <f>IF($Z60=0,0,IF(AND(BI60=0,M61&gt;0),$AA60,0))</f>
        <v>0</v>
      </c>
      <c r="BK60" s="1272">
        <f>$AA60-BI60-BJ60</f>
        <v>0</v>
      </c>
      <c r="BL60" s="210">
        <f t="shared" ref="BL60:BQ60" si="98">IF(BL$9=$N60,$D60,0)</f>
        <v>0</v>
      </c>
      <c r="BM60" s="210">
        <f t="shared" si="98"/>
        <v>0</v>
      </c>
      <c r="BN60" s="210">
        <f t="shared" si="98"/>
        <v>0</v>
      </c>
      <c r="BO60" s="210">
        <f t="shared" si="98"/>
        <v>0</v>
      </c>
      <c r="BP60" s="210">
        <f t="shared" si="98"/>
        <v>0</v>
      </c>
      <c r="BQ60" s="211">
        <f t="shared" si="98"/>
        <v>0</v>
      </c>
      <c r="BR60" s="1276">
        <f>IF($Z60=1,0,IF(AND($Z60=0,BM60&gt;0),1,IF(AND($Z60=0,BO60&gt;0),1,IF(AND($Z60=0,BQ60&gt;0),1,0))))</f>
        <v>0</v>
      </c>
      <c r="BS60" s="1276">
        <f>IF($Z60=0,0,IF(AND($Z60=1,BL60&gt;0),1,IF(AND($Z60=1,BN60&gt;0),1,IF(AND($Z60=1,BP60&gt;0),1,0))))</f>
        <v>0</v>
      </c>
      <c r="BT60" s="1281">
        <f>IF($Z60=0,0,IF(BX60+BZ60+CB60&gt;0,$AA60,0))</f>
        <v>0</v>
      </c>
      <c r="BU60" s="1283">
        <f>IF($Z60=0,0,IF(AND(BT60=0,O61&gt;0),$AA60,0))</f>
        <v>0</v>
      </c>
      <c r="BV60" s="1272">
        <f>$AA60-BT60-BU60</f>
        <v>0</v>
      </c>
      <c r="BW60" s="210">
        <f t="shared" ref="BW60:CB60" si="99">IF(BW$9=$P60,$D60,0)</f>
        <v>0</v>
      </c>
      <c r="BX60" s="210">
        <f t="shared" si="99"/>
        <v>0</v>
      </c>
      <c r="BY60" s="210">
        <f t="shared" si="99"/>
        <v>0</v>
      </c>
      <c r="BZ60" s="210">
        <f t="shared" si="99"/>
        <v>0</v>
      </c>
      <c r="CA60" s="210">
        <f t="shared" si="99"/>
        <v>0</v>
      </c>
      <c r="CB60" s="211">
        <f t="shared" si="99"/>
        <v>0</v>
      </c>
      <c r="CC60" s="1276">
        <f>IF($Z60=1,0,IF(AND($Z60=0,BX60&gt;0),1,IF(AND($Z60=0,BZ60&gt;0),1,IF(AND($Z60=0,CB60&gt;0),1,0))))</f>
        <v>0</v>
      </c>
      <c r="CD60" s="1276">
        <f>IF($Z60=0,0,IF(AND($Z60=1,BW60&gt;0),1,IF(AND($Z60=1,BY60&gt;0),1,IF(AND($Z60=1,CA60&gt;0),1,0))))</f>
        <v>0</v>
      </c>
      <c r="CE60" s="11"/>
      <c r="CF60" s="11"/>
      <c r="CG60" s="11"/>
      <c r="CH60" s="11"/>
      <c r="CI60" s="11"/>
      <c r="CJ60" s="11"/>
      <c r="CK60" s="11"/>
      <c r="CL60" s="11"/>
      <c r="CM60" s="11"/>
    </row>
    <row r="61" spans="1:91" ht="14.25" customHeight="1">
      <c r="A61" s="1247" t="str">
        <f>A60</f>
        <v/>
      </c>
      <c r="B61" s="11"/>
      <c r="C61" s="1735"/>
      <c r="D61" s="1733"/>
      <c r="E61" s="1735"/>
      <c r="F61" s="2454"/>
      <c r="G61" s="512"/>
      <c r="H61" s="2456"/>
      <c r="I61" s="514"/>
      <c r="J61" s="2459"/>
      <c r="K61" s="514"/>
      <c r="L61" s="2459"/>
      <c r="M61" s="514"/>
      <c r="N61" s="2459"/>
      <c r="O61" s="514"/>
      <c r="P61" s="2459"/>
      <c r="Q61" s="11"/>
      <c r="R61" s="11"/>
      <c r="S61" s="455"/>
      <c r="T61" s="477"/>
      <c r="U61" s="506">
        <f>Import!N451</f>
        <v>0</v>
      </c>
      <c r="V61" s="11"/>
      <c r="W61" s="340"/>
      <c r="X61" s="340"/>
      <c r="Y61" s="340"/>
      <c r="Z61" s="11"/>
      <c r="AE61" s="210"/>
      <c r="AF61" s="210"/>
      <c r="AG61" s="210"/>
      <c r="AH61" s="210"/>
      <c r="AI61" s="1055"/>
      <c r="AJ61" s="211"/>
      <c r="AK61" s="1276"/>
      <c r="AL61" s="1276">
        <f>AL60</f>
        <v>0</v>
      </c>
      <c r="AP61" s="210"/>
      <c r="AQ61" s="210"/>
      <c r="AR61" s="210"/>
      <c r="AS61" s="210"/>
      <c r="AT61" s="210"/>
      <c r="AU61" s="211"/>
      <c r="AV61" s="1276"/>
      <c r="AW61" s="1276">
        <f>AW60</f>
        <v>0</v>
      </c>
      <c r="BA61" s="210"/>
      <c r="BB61" s="210"/>
      <c r="BC61" s="210"/>
      <c r="BD61" s="210"/>
      <c r="BE61" s="210"/>
      <c r="BF61" s="211"/>
      <c r="BG61" s="1276"/>
      <c r="BH61" s="1276">
        <f>BH60</f>
        <v>0</v>
      </c>
      <c r="BL61" s="210"/>
      <c r="BM61" s="210"/>
      <c r="BN61" s="210"/>
      <c r="BO61" s="210"/>
      <c r="BP61" s="210"/>
      <c r="BQ61" s="211"/>
      <c r="BR61" s="1276"/>
      <c r="BS61" s="1276">
        <f>BS60</f>
        <v>0</v>
      </c>
      <c r="BW61" s="210"/>
      <c r="BX61" s="210"/>
      <c r="BY61" s="210"/>
      <c r="BZ61" s="210"/>
      <c r="CA61" s="210"/>
      <c r="CB61" s="211"/>
      <c r="CC61" s="1276"/>
      <c r="CD61" s="1276">
        <f>CD60</f>
        <v>0</v>
      </c>
      <c r="CE61" s="11"/>
      <c r="CF61" s="11"/>
      <c r="CG61" s="11"/>
      <c r="CH61" s="11"/>
      <c r="CI61" s="11"/>
      <c r="CJ61" s="11"/>
      <c r="CK61" s="11"/>
      <c r="CL61" s="11"/>
      <c r="CM61" s="11"/>
    </row>
    <row r="62" spans="1:91" ht="24.75" customHeight="1">
      <c r="A62" s="1246" t="str">
        <f>IF(E62&gt;0,"Wypełnione","")</f>
        <v/>
      </c>
      <c r="B62" s="11"/>
      <c r="C62" s="1734">
        <f>'Og s3a'!C463</f>
        <v>0</v>
      </c>
      <c r="D62" s="1732">
        <f>'Og s3a'!E463</f>
        <v>0</v>
      </c>
      <c r="E62" s="1734">
        <f>'Og s3a'!F463</f>
        <v>0</v>
      </c>
      <c r="F62" s="2453"/>
      <c r="G62" s="511">
        <f>T62</f>
        <v>0</v>
      </c>
      <c r="H62" s="2455">
        <f>U62</f>
        <v>0</v>
      </c>
      <c r="I62" s="515"/>
      <c r="J62" s="2459"/>
      <c r="K62" s="515"/>
      <c r="L62" s="2459"/>
      <c r="M62" s="515"/>
      <c r="N62" s="2459"/>
      <c r="O62" s="515"/>
      <c r="P62" s="2459"/>
      <c r="Q62" s="11"/>
      <c r="R62" s="11"/>
      <c r="S62" s="454">
        <f>'Og s3a'!G463</f>
        <v>0</v>
      </c>
      <c r="T62" s="456">
        <f>'Og s3a'!D463</f>
        <v>0</v>
      </c>
      <c r="U62" s="506">
        <f>Import!N452</f>
        <v>0</v>
      </c>
      <c r="V62" s="11"/>
      <c r="W62" s="340"/>
      <c r="X62" s="340"/>
      <c r="Y62" s="340"/>
      <c r="Z62" s="1273">
        <f>IF(F62=AF$7,1,0)</f>
        <v>0</v>
      </c>
      <c r="AA62" s="1273">
        <f>Z62*D62</f>
        <v>0</v>
      </c>
      <c r="AB62" s="1281">
        <f>IF($Z62=0,0,IF(AF62+AH62+AJ62&gt;0,$AA62,0))</f>
        <v>0</v>
      </c>
      <c r="AC62" s="1283">
        <f>IF($Z62=0,0,IF(AND(AB62=0,G63&gt;0),$AA62,0))</f>
        <v>0</v>
      </c>
      <c r="AD62" s="1272">
        <f>AA62-AB62-AC62</f>
        <v>0</v>
      </c>
      <c r="AE62" s="210">
        <f t="shared" ref="AE62:AJ62" si="100">IF(AE$9=$H62,$D62,0)</f>
        <v>0</v>
      </c>
      <c r="AF62" s="210">
        <f t="shared" si="100"/>
        <v>0</v>
      </c>
      <c r="AG62" s="210">
        <f t="shared" si="100"/>
        <v>0</v>
      </c>
      <c r="AH62" s="210">
        <f t="shared" si="100"/>
        <v>0</v>
      </c>
      <c r="AI62" s="1055">
        <f t="shared" si="100"/>
        <v>0</v>
      </c>
      <c r="AJ62" s="211">
        <f t="shared" si="100"/>
        <v>0</v>
      </c>
      <c r="AK62" s="1276">
        <f>IF($Z62=1,0,IF(AND($Z62=0,AF62&gt;0),1,IF(AND($Z62=0,AH62&gt;0),1,IF(AND($Z62=0,AJ62&gt;0),1,0))))</f>
        <v>0</v>
      </c>
      <c r="AL62" s="1276">
        <f t="shared" si="21"/>
        <v>0</v>
      </c>
      <c r="AM62" s="1281">
        <f>IF($Z62=0,0,IF(AQ62+AS62+AU62&gt;0,$AA62,0))</f>
        <v>0</v>
      </c>
      <c r="AN62" s="1283">
        <f>IF($Z62=0,0,IF(AND(AM62=0,I63&gt;0),$AA62,0))</f>
        <v>0</v>
      </c>
      <c r="AO62" s="1272">
        <f>$AA62-AM62-AN62</f>
        <v>0</v>
      </c>
      <c r="AP62" s="210">
        <f t="shared" ref="AP62:AU62" si="101">IF(AP$9=$J62,$D62,0)</f>
        <v>0</v>
      </c>
      <c r="AQ62" s="210">
        <f t="shared" si="101"/>
        <v>0</v>
      </c>
      <c r="AR62" s="210">
        <f t="shared" si="101"/>
        <v>0</v>
      </c>
      <c r="AS62" s="210">
        <f t="shared" si="101"/>
        <v>0</v>
      </c>
      <c r="AT62" s="210">
        <f t="shared" si="101"/>
        <v>0</v>
      </c>
      <c r="AU62" s="211">
        <f t="shared" si="101"/>
        <v>0</v>
      </c>
      <c r="AV62" s="1276">
        <f>IF($Z62=1,0,IF(AND($Z62=0,AQ62&gt;0),1,IF(AND($Z62=0,AS62&gt;0),1,IF(AND($Z62=0,AU62&gt;0),1,0))))</f>
        <v>0</v>
      </c>
      <c r="AW62" s="1276">
        <f>IF($Z62=0,0,IF(AND($Z62=1,AP62&gt;0),1,IF(AND($Z62=1,AR62&gt;0),1,IF(AND($Z62=1,AT62&gt;0),1,0))))</f>
        <v>0</v>
      </c>
      <c r="AX62" s="1281">
        <f>IF($Z62=0,0,IF(BB62+BD62+BF62&gt;0,$AA62,0))</f>
        <v>0</v>
      </c>
      <c r="AY62" s="1283">
        <f>IF($Z62=0,0,IF(AND(AX62=0,K63&gt;0),$AA62,0))</f>
        <v>0</v>
      </c>
      <c r="AZ62" s="1272">
        <f>$AA62-AX62-AY62</f>
        <v>0</v>
      </c>
      <c r="BA62" s="210">
        <f t="shared" ref="BA62:BF62" si="102">IF(BA$9=$L62,$D62,0)</f>
        <v>0</v>
      </c>
      <c r="BB62" s="210">
        <f t="shared" si="102"/>
        <v>0</v>
      </c>
      <c r="BC62" s="210">
        <f t="shared" si="102"/>
        <v>0</v>
      </c>
      <c r="BD62" s="210">
        <f t="shared" si="102"/>
        <v>0</v>
      </c>
      <c r="BE62" s="210">
        <f t="shared" si="102"/>
        <v>0</v>
      </c>
      <c r="BF62" s="211">
        <f t="shared" si="102"/>
        <v>0</v>
      </c>
      <c r="BG62" s="1276">
        <f>IF($Z62=1,0,IF(AND($Z62=0,BB62&gt;0),1,IF(AND($Z62=0,BD62&gt;0),1,IF(AND($Z62=0,BF62&gt;0),1,0))))</f>
        <v>0</v>
      </c>
      <c r="BH62" s="1276">
        <f>IF($Z62=0,0,IF(AND($Z62=1,BA62&gt;0),1,IF(AND($Z62=1,BC62&gt;0),1,IF(AND($Z62=1,BE62&gt;0),1,0))))</f>
        <v>0</v>
      </c>
      <c r="BI62" s="1281">
        <f>IF($Z62=0,0,IF(BM62+BO62+BQ62&gt;0,$AA62,0))</f>
        <v>0</v>
      </c>
      <c r="BJ62" s="1283">
        <f>IF($Z62=0,0,IF(AND(BI62=0,M63&gt;0),$AA62,0))</f>
        <v>0</v>
      </c>
      <c r="BK62" s="1272">
        <f>$AA62-BI62-BJ62</f>
        <v>0</v>
      </c>
      <c r="BL62" s="210">
        <f t="shared" ref="BL62:BQ62" si="103">IF(BL$9=$N62,$D62,0)</f>
        <v>0</v>
      </c>
      <c r="BM62" s="210">
        <f t="shared" si="103"/>
        <v>0</v>
      </c>
      <c r="BN62" s="210">
        <f t="shared" si="103"/>
        <v>0</v>
      </c>
      <c r="BO62" s="210">
        <f t="shared" si="103"/>
        <v>0</v>
      </c>
      <c r="BP62" s="210">
        <f t="shared" si="103"/>
        <v>0</v>
      </c>
      <c r="BQ62" s="211">
        <f t="shared" si="103"/>
        <v>0</v>
      </c>
      <c r="BR62" s="1276">
        <f>IF($Z62=1,0,IF(AND($Z62=0,BM62&gt;0),1,IF(AND($Z62=0,BO62&gt;0),1,IF(AND($Z62=0,BQ62&gt;0),1,0))))</f>
        <v>0</v>
      </c>
      <c r="BS62" s="1276">
        <f>IF($Z62=0,0,IF(AND($Z62=1,BL62&gt;0),1,IF(AND($Z62=1,BN62&gt;0),1,IF(AND($Z62=1,BP62&gt;0),1,0))))</f>
        <v>0</v>
      </c>
      <c r="BT62" s="1281">
        <f>IF($Z62=0,0,IF(BX62+BZ62+CB62&gt;0,$AA62,0))</f>
        <v>0</v>
      </c>
      <c r="BU62" s="1283">
        <f>IF($Z62=0,0,IF(AND(BT62=0,O63&gt;0),$AA62,0))</f>
        <v>0</v>
      </c>
      <c r="BV62" s="1272">
        <f>$AA62-BT62-BU62</f>
        <v>0</v>
      </c>
      <c r="BW62" s="210">
        <f t="shared" ref="BW62:CB62" si="104">IF(BW$9=$P62,$D62,0)</f>
        <v>0</v>
      </c>
      <c r="BX62" s="210">
        <f t="shared" si="104"/>
        <v>0</v>
      </c>
      <c r="BY62" s="210">
        <f t="shared" si="104"/>
        <v>0</v>
      </c>
      <c r="BZ62" s="210">
        <f t="shared" si="104"/>
        <v>0</v>
      </c>
      <c r="CA62" s="210">
        <f t="shared" si="104"/>
        <v>0</v>
      </c>
      <c r="CB62" s="211">
        <f t="shared" si="104"/>
        <v>0</v>
      </c>
      <c r="CC62" s="1276">
        <f>IF($Z62=1,0,IF(AND($Z62=0,BX62&gt;0),1,IF(AND($Z62=0,BZ62&gt;0),1,IF(AND($Z62=0,CB62&gt;0),1,0))))</f>
        <v>0</v>
      </c>
      <c r="CD62" s="1276">
        <f>IF($Z62=0,0,IF(AND($Z62=1,BW62&gt;0),1,IF(AND($Z62=1,BY62&gt;0),1,IF(AND($Z62=1,CA62&gt;0),1,0))))</f>
        <v>0</v>
      </c>
      <c r="CE62" s="11"/>
      <c r="CF62" s="11"/>
      <c r="CG62" s="11"/>
      <c r="CH62" s="11"/>
      <c r="CI62" s="11"/>
      <c r="CJ62" s="11"/>
      <c r="CK62" s="11"/>
      <c r="CL62" s="11"/>
      <c r="CM62" s="11"/>
    </row>
    <row r="63" spans="1:91" ht="14.25" customHeight="1">
      <c r="A63" s="1247" t="str">
        <f>A62</f>
        <v/>
      </c>
      <c r="B63" s="11"/>
      <c r="C63" s="1735"/>
      <c r="D63" s="1733"/>
      <c r="E63" s="1735"/>
      <c r="F63" s="2454"/>
      <c r="G63" s="512"/>
      <c r="H63" s="2456"/>
      <c r="I63" s="514"/>
      <c r="J63" s="2459"/>
      <c r="K63" s="514"/>
      <c r="L63" s="2459"/>
      <c r="M63" s="514"/>
      <c r="N63" s="2459"/>
      <c r="O63" s="514"/>
      <c r="P63" s="2459"/>
      <c r="Q63" s="11"/>
      <c r="R63" s="11"/>
      <c r="S63" s="455"/>
      <c r="T63" s="477"/>
      <c r="U63" s="506">
        <f>Import!N453</f>
        <v>0</v>
      </c>
      <c r="V63" s="11"/>
      <c r="W63" s="340"/>
      <c r="X63" s="340"/>
      <c r="Y63" s="340"/>
      <c r="Z63" s="11"/>
      <c r="AE63" s="210"/>
      <c r="AF63" s="210"/>
      <c r="AG63" s="210"/>
      <c r="AH63" s="210"/>
      <c r="AI63" s="1055"/>
      <c r="AJ63" s="211"/>
      <c r="AK63" s="1276"/>
      <c r="AL63" s="1276">
        <f>AL62</f>
        <v>0</v>
      </c>
      <c r="AP63" s="210"/>
      <c r="AQ63" s="210"/>
      <c r="AR63" s="210"/>
      <c r="AS63" s="210"/>
      <c r="AT63" s="210"/>
      <c r="AU63" s="211"/>
      <c r="AV63" s="1276"/>
      <c r="AW63" s="1276">
        <f>AW62</f>
        <v>0</v>
      </c>
      <c r="BA63" s="210"/>
      <c r="BB63" s="210"/>
      <c r="BC63" s="210"/>
      <c r="BD63" s="210"/>
      <c r="BE63" s="210"/>
      <c r="BF63" s="211"/>
      <c r="BG63" s="1276"/>
      <c r="BH63" s="1276">
        <f>BH62</f>
        <v>0</v>
      </c>
      <c r="BL63" s="210"/>
      <c r="BM63" s="210"/>
      <c r="BN63" s="210"/>
      <c r="BO63" s="210"/>
      <c r="BP63" s="210"/>
      <c r="BQ63" s="211"/>
      <c r="BR63" s="1276"/>
      <c r="BS63" s="1276">
        <f>BS62</f>
        <v>0</v>
      </c>
      <c r="BW63" s="210"/>
      <c r="BX63" s="210"/>
      <c r="BY63" s="210"/>
      <c r="BZ63" s="210"/>
      <c r="CA63" s="210"/>
      <c r="CB63" s="211"/>
      <c r="CC63" s="1276"/>
      <c r="CD63" s="1276">
        <f>CD62</f>
        <v>0</v>
      </c>
      <c r="CE63" s="11"/>
      <c r="CF63" s="11"/>
      <c r="CG63" s="11"/>
      <c r="CH63" s="11"/>
      <c r="CI63" s="11"/>
      <c r="CJ63" s="11"/>
      <c r="CK63" s="11"/>
      <c r="CL63" s="11"/>
      <c r="CM63" s="11"/>
    </row>
    <row r="64" spans="1:91" ht="24.75" customHeight="1">
      <c r="A64" s="1246" t="str">
        <f>IF(E64&gt;0,"Wypełnione","")</f>
        <v/>
      </c>
      <c r="B64" s="11"/>
      <c r="C64" s="1734">
        <f>'Og s3a'!C465</f>
        <v>0</v>
      </c>
      <c r="D64" s="1732">
        <f>'Og s3a'!E465</f>
        <v>0</v>
      </c>
      <c r="E64" s="1734">
        <f>'Og s3a'!F465</f>
        <v>0</v>
      </c>
      <c r="F64" s="2453"/>
      <c r="G64" s="511">
        <f>T64</f>
        <v>0</v>
      </c>
      <c r="H64" s="2455">
        <f>U64</f>
        <v>0</v>
      </c>
      <c r="I64" s="515"/>
      <c r="J64" s="2459"/>
      <c r="K64" s="515"/>
      <c r="L64" s="2459"/>
      <c r="M64" s="515"/>
      <c r="N64" s="2459"/>
      <c r="O64" s="515"/>
      <c r="P64" s="2459"/>
      <c r="Q64" s="11"/>
      <c r="R64" s="11"/>
      <c r="S64" s="454">
        <f>'Og s3a'!G465</f>
        <v>0</v>
      </c>
      <c r="T64" s="456">
        <f>'Og s3a'!D465</f>
        <v>0</v>
      </c>
      <c r="U64" s="506">
        <f>Import!N454</f>
        <v>0</v>
      </c>
      <c r="V64" s="11"/>
      <c r="W64" s="340"/>
      <c r="X64" s="340"/>
      <c r="Y64" s="340"/>
      <c r="Z64" s="1273">
        <f>IF(F64=AF$7,1,0)</f>
        <v>0</v>
      </c>
      <c r="AA64" s="1273">
        <f>Z64*D64</f>
        <v>0</v>
      </c>
      <c r="AB64" s="1281">
        <f>IF($Z64=0,0,IF(AF64+AH64+AJ64&gt;0,$AA64,0))</f>
        <v>0</v>
      </c>
      <c r="AC64" s="1283">
        <f>IF($Z64=0,0,IF(AND(AB64=0,G65&gt;0),$AA64,0))</f>
        <v>0</v>
      </c>
      <c r="AD64" s="1272">
        <f>AA64-AB64-AC64</f>
        <v>0</v>
      </c>
      <c r="AE64" s="210">
        <f t="shared" ref="AE64:AJ64" si="105">IF(AE$9=$H64,$D64,0)</f>
        <v>0</v>
      </c>
      <c r="AF64" s="210">
        <f t="shared" si="105"/>
        <v>0</v>
      </c>
      <c r="AG64" s="210">
        <f t="shared" si="105"/>
        <v>0</v>
      </c>
      <c r="AH64" s="210">
        <f t="shared" si="105"/>
        <v>0</v>
      </c>
      <c r="AI64" s="1055">
        <f t="shared" si="105"/>
        <v>0</v>
      </c>
      <c r="AJ64" s="211">
        <f t="shared" si="105"/>
        <v>0</v>
      </c>
      <c r="AK64" s="1276">
        <f>IF($Z64=1,0,IF(AND($Z64=0,AF64&gt;0),1,IF(AND($Z64=0,AH64&gt;0),1,IF(AND($Z64=0,AJ64&gt;0),1,0))))</f>
        <v>0</v>
      </c>
      <c r="AL64" s="1276">
        <f t="shared" si="21"/>
        <v>0</v>
      </c>
      <c r="AM64" s="1281">
        <f>IF($Z64=0,0,IF(AQ64+AS64+AU64&gt;0,$AA64,0))</f>
        <v>0</v>
      </c>
      <c r="AN64" s="1283">
        <f>IF($Z64=0,0,IF(AND(AM64=0,I65&gt;0),$AA64,0))</f>
        <v>0</v>
      </c>
      <c r="AO64" s="1272">
        <f>$AA64-AM64-AN64</f>
        <v>0</v>
      </c>
      <c r="AP64" s="210">
        <f t="shared" ref="AP64:AU64" si="106">IF(AP$9=$J64,$D64,0)</f>
        <v>0</v>
      </c>
      <c r="AQ64" s="210">
        <f t="shared" si="106"/>
        <v>0</v>
      </c>
      <c r="AR64" s="210">
        <f t="shared" si="106"/>
        <v>0</v>
      </c>
      <c r="AS64" s="210">
        <f t="shared" si="106"/>
        <v>0</v>
      </c>
      <c r="AT64" s="210">
        <f t="shared" si="106"/>
        <v>0</v>
      </c>
      <c r="AU64" s="211">
        <f t="shared" si="106"/>
        <v>0</v>
      </c>
      <c r="AV64" s="1276">
        <f>IF($Z64=1,0,IF(AND($Z64=0,AQ64&gt;0),1,IF(AND($Z64=0,AS64&gt;0),1,IF(AND($Z64=0,AU64&gt;0),1,0))))</f>
        <v>0</v>
      </c>
      <c r="AW64" s="1276">
        <f>IF($Z64=0,0,IF(AND($Z64=1,AP64&gt;0),1,IF(AND($Z64=1,AR64&gt;0),1,IF(AND($Z64=1,AT64&gt;0),1,0))))</f>
        <v>0</v>
      </c>
      <c r="AX64" s="1281">
        <f>IF($Z64=0,0,IF(BB64+BD64+BF64&gt;0,$AA64,0))</f>
        <v>0</v>
      </c>
      <c r="AY64" s="1283">
        <f>IF($Z64=0,0,IF(AND(AX64=0,K65&gt;0),$AA64,0))</f>
        <v>0</v>
      </c>
      <c r="AZ64" s="1272">
        <f>$AA64-AX64-AY64</f>
        <v>0</v>
      </c>
      <c r="BA64" s="210">
        <f t="shared" ref="BA64:BF64" si="107">IF(BA$9=$L64,$D64,0)</f>
        <v>0</v>
      </c>
      <c r="BB64" s="210">
        <f t="shared" si="107"/>
        <v>0</v>
      </c>
      <c r="BC64" s="210">
        <f t="shared" si="107"/>
        <v>0</v>
      </c>
      <c r="BD64" s="210">
        <f t="shared" si="107"/>
        <v>0</v>
      </c>
      <c r="BE64" s="210">
        <f t="shared" si="107"/>
        <v>0</v>
      </c>
      <c r="BF64" s="211">
        <f t="shared" si="107"/>
        <v>0</v>
      </c>
      <c r="BG64" s="1276">
        <f>IF($Z64=1,0,IF(AND($Z64=0,BB64&gt;0),1,IF(AND($Z64=0,BD64&gt;0),1,IF(AND($Z64=0,BF64&gt;0),1,0))))</f>
        <v>0</v>
      </c>
      <c r="BH64" s="1276">
        <f>IF($Z64=0,0,IF(AND($Z64=1,BA64&gt;0),1,IF(AND($Z64=1,BC64&gt;0),1,IF(AND($Z64=1,BE64&gt;0),1,0))))</f>
        <v>0</v>
      </c>
      <c r="BI64" s="1281">
        <f>IF($Z64=0,0,IF(BM64+BO64+BQ64&gt;0,$AA64,0))</f>
        <v>0</v>
      </c>
      <c r="BJ64" s="1283">
        <f>IF($Z64=0,0,IF(AND(BI64=0,M65&gt;0),$AA64,0))</f>
        <v>0</v>
      </c>
      <c r="BK64" s="1272">
        <f>$AA64-BI64-BJ64</f>
        <v>0</v>
      </c>
      <c r="BL64" s="210">
        <f t="shared" ref="BL64:BQ64" si="108">IF(BL$9=$N64,$D64,0)</f>
        <v>0</v>
      </c>
      <c r="BM64" s="210">
        <f t="shared" si="108"/>
        <v>0</v>
      </c>
      <c r="BN64" s="210">
        <f t="shared" si="108"/>
        <v>0</v>
      </c>
      <c r="BO64" s="210">
        <f t="shared" si="108"/>
        <v>0</v>
      </c>
      <c r="BP64" s="210">
        <f t="shared" si="108"/>
        <v>0</v>
      </c>
      <c r="BQ64" s="211">
        <f t="shared" si="108"/>
        <v>0</v>
      </c>
      <c r="BR64" s="1276">
        <f>IF($Z64=1,0,IF(AND($Z64=0,BM64&gt;0),1,IF(AND($Z64=0,BO64&gt;0),1,IF(AND($Z64=0,BQ64&gt;0),1,0))))</f>
        <v>0</v>
      </c>
      <c r="BS64" s="1276">
        <f>IF($Z64=0,0,IF(AND($Z64=1,BL64&gt;0),1,IF(AND($Z64=1,BN64&gt;0),1,IF(AND($Z64=1,BP64&gt;0),1,0))))</f>
        <v>0</v>
      </c>
      <c r="BT64" s="1281">
        <f>IF($Z64=0,0,IF(BX64+BZ64+CB64&gt;0,$AA64,0))</f>
        <v>0</v>
      </c>
      <c r="BU64" s="1283">
        <f>IF($Z64=0,0,IF(AND(BT64=0,O65&gt;0),$AA64,0))</f>
        <v>0</v>
      </c>
      <c r="BV64" s="1272">
        <f>$AA64-BT64-BU64</f>
        <v>0</v>
      </c>
      <c r="BW64" s="210">
        <f t="shared" ref="BW64:CB64" si="109">IF(BW$9=$P64,$D64,0)</f>
        <v>0</v>
      </c>
      <c r="BX64" s="210">
        <f t="shared" si="109"/>
        <v>0</v>
      </c>
      <c r="BY64" s="210">
        <f t="shared" si="109"/>
        <v>0</v>
      </c>
      <c r="BZ64" s="210">
        <f t="shared" si="109"/>
        <v>0</v>
      </c>
      <c r="CA64" s="210">
        <f t="shared" si="109"/>
        <v>0</v>
      </c>
      <c r="CB64" s="211">
        <f t="shared" si="109"/>
        <v>0</v>
      </c>
      <c r="CC64" s="1276">
        <f>IF($Z64=1,0,IF(AND($Z64=0,BX64&gt;0),1,IF(AND($Z64=0,BZ64&gt;0),1,IF(AND($Z64=0,CB64&gt;0),1,0))))</f>
        <v>0</v>
      </c>
      <c r="CD64" s="1276">
        <f>IF($Z64=0,0,IF(AND($Z64=1,BW64&gt;0),1,IF(AND($Z64=1,BY64&gt;0),1,IF(AND($Z64=1,CA64&gt;0),1,0))))</f>
        <v>0</v>
      </c>
      <c r="CE64" s="11"/>
      <c r="CF64" s="11"/>
      <c r="CG64" s="11"/>
      <c r="CH64" s="11"/>
      <c r="CI64" s="11"/>
      <c r="CJ64" s="11"/>
      <c r="CK64" s="11"/>
      <c r="CL64" s="11"/>
      <c r="CM64" s="11"/>
    </row>
    <row r="65" spans="1:91" ht="14.25" customHeight="1">
      <c r="A65" s="1247" t="str">
        <f>A64</f>
        <v/>
      </c>
      <c r="B65" s="11"/>
      <c r="C65" s="1735"/>
      <c r="D65" s="1733"/>
      <c r="E65" s="1735"/>
      <c r="F65" s="2454"/>
      <c r="G65" s="512"/>
      <c r="H65" s="2456"/>
      <c r="I65" s="514"/>
      <c r="J65" s="2459"/>
      <c r="K65" s="514"/>
      <c r="L65" s="2459"/>
      <c r="M65" s="514"/>
      <c r="N65" s="2459"/>
      <c r="O65" s="514"/>
      <c r="P65" s="2459"/>
      <c r="Q65" s="11"/>
      <c r="R65" s="11"/>
      <c r="S65" s="455"/>
      <c r="T65" s="477"/>
      <c r="U65" s="506">
        <f>Import!N455</f>
        <v>0</v>
      </c>
      <c r="V65" s="11"/>
      <c r="W65" s="340"/>
      <c r="X65" s="340"/>
      <c r="Y65" s="340"/>
      <c r="Z65" s="11"/>
      <c r="AE65" s="210"/>
      <c r="AF65" s="210"/>
      <c r="AG65" s="210"/>
      <c r="AH65" s="210"/>
      <c r="AI65" s="1055"/>
      <c r="AJ65" s="211"/>
      <c r="AK65" s="1276"/>
      <c r="AL65" s="1276">
        <f>AL64</f>
        <v>0</v>
      </c>
      <c r="AP65" s="210"/>
      <c r="AQ65" s="210"/>
      <c r="AR65" s="210"/>
      <c r="AS65" s="210"/>
      <c r="AT65" s="210"/>
      <c r="AU65" s="211"/>
      <c r="AV65" s="1276"/>
      <c r="AW65" s="1276">
        <f>AW64</f>
        <v>0</v>
      </c>
      <c r="BA65" s="210"/>
      <c r="BB65" s="210"/>
      <c r="BC65" s="210"/>
      <c r="BD65" s="210"/>
      <c r="BE65" s="210"/>
      <c r="BF65" s="211"/>
      <c r="BG65" s="1276"/>
      <c r="BH65" s="1276">
        <f>BH64</f>
        <v>0</v>
      </c>
      <c r="BL65" s="210"/>
      <c r="BM65" s="210"/>
      <c r="BN65" s="210"/>
      <c r="BO65" s="210"/>
      <c r="BP65" s="210"/>
      <c r="BQ65" s="211"/>
      <c r="BR65" s="1276"/>
      <c r="BS65" s="1276">
        <f>BS64</f>
        <v>0</v>
      </c>
      <c r="BW65" s="210"/>
      <c r="BX65" s="210"/>
      <c r="BY65" s="210"/>
      <c r="BZ65" s="210"/>
      <c r="CA65" s="210"/>
      <c r="CB65" s="211"/>
      <c r="CC65" s="1276"/>
      <c r="CD65" s="1276">
        <f>CD64</f>
        <v>0</v>
      </c>
      <c r="CE65" s="11"/>
      <c r="CF65" s="11"/>
      <c r="CG65" s="11"/>
      <c r="CH65" s="11"/>
      <c r="CI65" s="11"/>
      <c r="CJ65" s="11"/>
      <c r="CK65" s="11"/>
      <c r="CL65" s="11"/>
      <c r="CM65" s="11"/>
    </row>
    <row r="66" spans="1:91" ht="24.75" customHeight="1">
      <c r="A66" s="1246" t="str">
        <f>IF(E66&gt;0,"Wypełnione","")</f>
        <v/>
      </c>
      <c r="B66" s="11"/>
      <c r="C66" s="1734">
        <f>'Og s3a'!C467</f>
        <v>0</v>
      </c>
      <c r="D66" s="1732">
        <f>'Og s3a'!E467</f>
        <v>0</v>
      </c>
      <c r="E66" s="1734">
        <f>'Og s3a'!F467</f>
        <v>0</v>
      </c>
      <c r="F66" s="2453"/>
      <c r="G66" s="511">
        <f>T66</f>
        <v>0</v>
      </c>
      <c r="H66" s="2455">
        <f>U66</f>
        <v>0</v>
      </c>
      <c r="I66" s="515"/>
      <c r="J66" s="2459"/>
      <c r="K66" s="515"/>
      <c r="L66" s="2459"/>
      <c r="M66" s="515"/>
      <c r="N66" s="2459"/>
      <c r="O66" s="515"/>
      <c r="P66" s="2459"/>
      <c r="Q66" s="11"/>
      <c r="R66" s="11"/>
      <c r="S66" s="454">
        <f>'Og s3a'!G467</f>
        <v>0</v>
      </c>
      <c r="T66" s="456">
        <f>'Og s3a'!D467</f>
        <v>0</v>
      </c>
      <c r="U66" s="506">
        <f>Import!N456</f>
        <v>0</v>
      </c>
      <c r="V66" s="11"/>
      <c r="W66" s="340"/>
      <c r="X66" s="340"/>
      <c r="Y66" s="340"/>
      <c r="Z66" s="1273">
        <f>IF(F66=AF$7,1,0)</f>
        <v>0</v>
      </c>
      <c r="AA66" s="1273">
        <f>Z66*D66</f>
        <v>0</v>
      </c>
      <c r="AB66" s="1281">
        <f>IF($Z66=0,0,IF(AF66+AH66+AJ66&gt;0,$AA66,0))</f>
        <v>0</v>
      </c>
      <c r="AC66" s="1283">
        <f>IF($Z66=0,0,IF(AND(AB66=0,G67&gt;0),$AA66,0))</f>
        <v>0</v>
      </c>
      <c r="AD66" s="1272">
        <f>AA66-AB66-AC66</f>
        <v>0</v>
      </c>
      <c r="AE66" s="210">
        <f t="shared" ref="AE66:AJ66" si="110">IF(AE$9=$H66,$D66,0)</f>
        <v>0</v>
      </c>
      <c r="AF66" s="210">
        <f t="shared" si="110"/>
        <v>0</v>
      </c>
      <c r="AG66" s="210">
        <f t="shared" si="110"/>
        <v>0</v>
      </c>
      <c r="AH66" s="210">
        <f t="shared" si="110"/>
        <v>0</v>
      </c>
      <c r="AI66" s="1055">
        <f t="shared" si="110"/>
        <v>0</v>
      </c>
      <c r="AJ66" s="211">
        <f t="shared" si="110"/>
        <v>0</v>
      </c>
      <c r="AK66" s="1276">
        <f>IF($Z66=1,0,IF(AND($Z66=0,AF66&gt;0),1,IF(AND($Z66=0,AH66&gt;0),1,IF(AND($Z66=0,AJ66&gt;0),1,0))))</f>
        <v>0</v>
      </c>
      <c r="AL66" s="1276">
        <f t="shared" si="21"/>
        <v>0</v>
      </c>
      <c r="AM66" s="1281">
        <f>IF($Z66=0,0,IF(AQ66+AS66+AU66&gt;0,$AA66,0))</f>
        <v>0</v>
      </c>
      <c r="AN66" s="1283">
        <f>IF($Z66=0,0,IF(AND(AM66=0,I67&gt;0),$AA66,0))</f>
        <v>0</v>
      </c>
      <c r="AO66" s="1272">
        <f>$AA66-AM66-AN66</f>
        <v>0</v>
      </c>
      <c r="AP66" s="210">
        <f t="shared" ref="AP66:AU66" si="111">IF(AP$9=$J66,$D66,0)</f>
        <v>0</v>
      </c>
      <c r="AQ66" s="210">
        <f t="shared" si="111"/>
        <v>0</v>
      </c>
      <c r="AR66" s="210">
        <f t="shared" si="111"/>
        <v>0</v>
      </c>
      <c r="AS66" s="210">
        <f t="shared" si="111"/>
        <v>0</v>
      </c>
      <c r="AT66" s="210">
        <f t="shared" si="111"/>
        <v>0</v>
      </c>
      <c r="AU66" s="211">
        <f t="shared" si="111"/>
        <v>0</v>
      </c>
      <c r="AV66" s="1276">
        <f>IF($Z66=1,0,IF(AND($Z66=0,AQ66&gt;0),1,IF(AND($Z66=0,AS66&gt;0),1,IF(AND($Z66=0,AU66&gt;0),1,0))))</f>
        <v>0</v>
      </c>
      <c r="AW66" s="1276">
        <f>IF($Z66=0,0,IF(AND($Z66=1,AP66&gt;0),1,IF(AND($Z66=1,AR66&gt;0),1,IF(AND($Z66=1,AT66&gt;0),1,0))))</f>
        <v>0</v>
      </c>
      <c r="AX66" s="1281">
        <f>IF($Z66=0,0,IF(BB66+BD66+BF66&gt;0,$AA66,0))</f>
        <v>0</v>
      </c>
      <c r="AY66" s="1283">
        <f>IF($Z66=0,0,IF(AND(AX66=0,K67&gt;0),$AA66,0))</f>
        <v>0</v>
      </c>
      <c r="AZ66" s="1272">
        <f>$AA66-AX66-AY66</f>
        <v>0</v>
      </c>
      <c r="BA66" s="210">
        <f t="shared" ref="BA66:BF66" si="112">IF(BA$9=$L66,$D66,0)</f>
        <v>0</v>
      </c>
      <c r="BB66" s="210">
        <f t="shared" si="112"/>
        <v>0</v>
      </c>
      <c r="BC66" s="210">
        <f t="shared" si="112"/>
        <v>0</v>
      </c>
      <c r="BD66" s="210">
        <f t="shared" si="112"/>
        <v>0</v>
      </c>
      <c r="BE66" s="210">
        <f t="shared" si="112"/>
        <v>0</v>
      </c>
      <c r="BF66" s="211">
        <f t="shared" si="112"/>
        <v>0</v>
      </c>
      <c r="BG66" s="1276">
        <f>IF($Z66=1,0,IF(AND($Z66=0,BB66&gt;0),1,IF(AND($Z66=0,BD66&gt;0),1,IF(AND($Z66=0,BF66&gt;0),1,0))))</f>
        <v>0</v>
      </c>
      <c r="BH66" s="1276">
        <f>IF($Z66=0,0,IF(AND($Z66=1,BA66&gt;0),1,IF(AND($Z66=1,BC66&gt;0),1,IF(AND($Z66=1,BE66&gt;0),1,0))))</f>
        <v>0</v>
      </c>
      <c r="BI66" s="1281">
        <f>IF($Z66=0,0,IF(BM66+BO66+BQ66&gt;0,$AA66,0))</f>
        <v>0</v>
      </c>
      <c r="BJ66" s="1283">
        <f>IF($Z66=0,0,IF(AND(BI66=0,M67&gt;0),$AA66,0))</f>
        <v>0</v>
      </c>
      <c r="BK66" s="1272">
        <f>$AA66-BI66-BJ66</f>
        <v>0</v>
      </c>
      <c r="BL66" s="210">
        <f t="shared" ref="BL66:BQ66" si="113">IF(BL$9=$N66,$D66,0)</f>
        <v>0</v>
      </c>
      <c r="BM66" s="210">
        <f t="shared" si="113"/>
        <v>0</v>
      </c>
      <c r="BN66" s="210">
        <f t="shared" si="113"/>
        <v>0</v>
      </c>
      <c r="BO66" s="210">
        <f t="shared" si="113"/>
        <v>0</v>
      </c>
      <c r="BP66" s="210">
        <f t="shared" si="113"/>
        <v>0</v>
      </c>
      <c r="BQ66" s="211">
        <f t="shared" si="113"/>
        <v>0</v>
      </c>
      <c r="BR66" s="1276">
        <f>IF($Z66=1,0,IF(AND($Z66=0,BM66&gt;0),1,IF(AND($Z66=0,BO66&gt;0),1,IF(AND($Z66=0,BQ66&gt;0),1,0))))</f>
        <v>0</v>
      </c>
      <c r="BS66" s="1276">
        <f>IF($Z66=0,0,IF(AND($Z66=1,BL66&gt;0),1,IF(AND($Z66=1,BN66&gt;0),1,IF(AND($Z66=1,BP66&gt;0),1,0))))</f>
        <v>0</v>
      </c>
      <c r="BT66" s="1281">
        <f>IF($Z66=0,0,IF(BX66+BZ66+CB66&gt;0,$AA66,0))</f>
        <v>0</v>
      </c>
      <c r="BU66" s="1283">
        <f>IF($Z66=0,0,IF(AND(BT66=0,O67&gt;0),$AA66,0))</f>
        <v>0</v>
      </c>
      <c r="BV66" s="1272">
        <f>$AA66-BT66-BU66</f>
        <v>0</v>
      </c>
      <c r="BW66" s="210">
        <f t="shared" ref="BW66:CB66" si="114">IF(BW$9=$P66,$D66,0)</f>
        <v>0</v>
      </c>
      <c r="BX66" s="210">
        <f t="shared" si="114"/>
        <v>0</v>
      </c>
      <c r="BY66" s="210">
        <f t="shared" si="114"/>
        <v>0</v>
      </c>
      <c r="BZ66" s="210">
        <f t="shared" si="114"/>
        <v>0</v>
      </c>
      <c r="CA66" s="210">
        <f t="shared" si="114"/>
        <v>0</v>
      </c>
      <c r="CB66" s="211">
        <f t="shared" si="114"/>
        <v>0</v>
      </c>
      <c r="CC66" s="1276">
        <f>IF($Z66=1,0,IF(AND($Z66=0,BX66&gt;0),1,IF(AND($Z66=0,BZ66&gt;0),1,IF(AND($Z66=0,CB66&gt;0),1,0))))</f>
        <v>0</v>
      </c>
      <c r="CD66" s="1276">
        <f>IF($Z66=0,0,IF(AND($Z66=1,BW66&gt;0),1,IF(AND($Z66=1,BY66&gt;0),1,IF(AND($Z66=1,CA66&gt;0),1,0))))</f>
        <v>0</v>
      </c>
      <c r="CE66" s="11"/>
      <c r="CF66" s="11"/>
      <c r="CG66" s="11"/>
      <c r="CH66" s="11"/>
      <c r="CI66" s="11"/>
      <c r="CJ66" s="11"/>
      <c r="CK66" s="11"/>
      <c r="CL66" s="11"/>
      <c r="CM66" s="11"/>
    </row>
    <row r="67" spans="1:91" ht="14.25" customHeight="1">
      <c r="A67" s="1247" t="str">
        <f>A66</f>
        <v/>
      </c>
      <c r="B67" s="11"/>
      <c r="C67" s="1735"/>
      <c r="D67" s="1733"/>
      <c r="E67" s="1735"/>
      <c r="F67" s="2454"/>
      <c r="G67" s="512"/>
      <c r="H67" s="2456"/>
      <c r="I67" s="514"/>
      <c r="J67" s="2459"/>
      <c r="K67" s="514"/>
      <c r="L67" s="2459"/>
      <c r="M67" s="514"/>
      <c r="N67" s="2459"/>
      <c r="O67" s="514"/>
      <c r="P67" s="2459"/>
      <c r="Q67" s="11"/>
      <c r="R67" s="11"/>
      <c r="S67" s="455"/>
      <c r="T67" s="477"/>
      <c r="U67" s="506">
        <f>Import!N457</f>
        <v>0</v>
      </c>
      <c r="V67" s="11"/>
      <c r="W67" s="340"/>
      <c r="X67" s="340"/>
      <c r="Y67" s="340"/>
      <c r="Z67" s="11"/>
      <c r="AE67" s="210"/>
      <c r="AF67" s="210"/>
      <c r="AG67" s="210"/>
      <c r="AH67" s="210"/>
      <c r="AI67" s="1055"/>
      <c r="AJ67" s="211"/>
      <c r="AK67" s="1276"/>
      <c r="AL67" s="1276">
        <f>AL66</f>
        <v>0</v>
      </c>
      <c r="AP67" s="210"/>
      <c r="AQ67" s="210"/>
      <c r="AR67" s="210"/>
      <c r="AS67" s="210"/>
      <c r="AT67" s="210"/>
      <c r="AU67" s="211"/>
      <c r="AV67" s="1276"/>
      <c r="AW67" s="1276">
        <f>AW66</f>
        <v>0</v>
      </c>
      <c r="BA67" s="210"/>
      <c r="BB67" s="210"/>
      <c r="BC67" s="210"/>
      <c r="BD67" s="210"/>
      <c r="BE67" s="210"/>
      <c r="BF67" s="211"/>
      <c r="BG67" s="1276"/>
      <c r="BH67" s="1276">
        <f>BH66</f>
        <v>0</v>
      </c>
      <c r="BL67" s="210"/>
      <c r="BM67" s="210"/>
      <c r="BN67" s="210"/>
      <c r="BO67" s="210"/>
      <c r="BP67" s="210"/>
      <c r="BQ67" s="211"/>
      <c r="BR67" s="1276"/>
      <c r="BS67" s="1276">
        <f>BS66</f>
        <v>0</v>
      </c>
      <c r="BW67" s="210"/>
      <c r="BX67" s="210"/>
      <c r="BY67" s="210"/>
      <c r="BZ67" s="210"/>
      <c r="CA67" s="210"/>
      <c r="CB67" s="211"/>
      <c r="CC67" s="1276"/>
      <c r="CD67" s="1276">
        <f>CD66</f>
        <v>0</v>
      </c>
      <c r="CE67" s="11"/>
      <c r="CF67" s="11"/>
      <c r="CG67" s="11"/>
      <c r="CH67" s="11"/>
      <c r="CI67" s="11"/>
      <c r="CJ67" s="11"/>
      <c r="CK67" s="11"/>
      <c r="CL67" s="11"/>
      <c r="CM67" s="11"/>
    </row>
    <row r="68" spans="1:91" ht="24.75" customHeight="1">
      <c r="A68" s="1246" t="str">
        <f>IF(E68&gt;0,"Wypełnione","")</f>
        <v/>
      </c>
      <c r="B68" s="11"/>
      <c r="C68" s="1734">
        <f>'Og s3a'!C469</f>
        <v>0</v>
      </c>
      <c r="D68" s="1732">
        <f>'Og s3a'!E469</f>
        <v>0</v>
      </c>
      <c r="E68" s="1734">
        <f>'Og s3a'!F469</f>
        <v>0</v>
      </c>
      <c r="F68" s="2453"/>
      <c r="G68" s="511">
        <f>T68</f>
        <v>0</v>
      </c>
      <c r="H68" s="2455">
        <f>U68</f>
        <v>0</v>
      </c>
      <c r="I68" s="515"/>
      <c r="J68" s="2459"/>
      <c r="K68" s="515"/>
      <c r="L68" s="2459"/>
      <c r="M68" s="515"/>
      <c r="N68" s="2459"/>
      <c r="O68" s="515"/>
      <c r="P68" s="2459"/>
      <c r="Q68" s="11"/>
      <c r="R68" s="11"/>
      <c r="S68" s="454">
        <f>'Og s3a'!G469</f>
        <v>0</v>
      </c>
      <c r="T68" s="456">
        <f>'Og s3a'!D469</f>
        <v>0</v>
      </c>
      <c r="U68" s="506">
        <f>Import!N458</f>
        <v>0</v>
      </c>
      <c r="V68" s="11"/>
      <c r="W68" s="340"/>
      <c r="X68" s="340"/>
      <c r="Y68" s="340"/>
      <c r="Z68" s="1273">
        <f>IF(F68=AF$7,1,0)</f>
        <v>0</v>
      </c>
      <c r="AA68" s="1273">
        <f>Z68*D68</f>
        <v>0</v>
      </c>
      <c r="AB68" s="1281">
        <f>IF($Z68=0,0,IF(AF68+AH68+AJ68&gt;0,$AA68,0))</f>
        <v>0</v>
      </c>
      <c r="AC68" s="1283">
        <f>IF($Z68=0,0,IF(AND(AB68=0,G69&gt;0),$AA68,0))</f>
        <v>0</v>
      </c>
      <c r="AD68" s="1272">
        <f>AA68-AB68-AC68</f>
        <v>0</v>
      </c>
      <c r="AE68" s="210">
        <f t="shared" ref="AE68:AJ68" si="115">IF(AE$9=$H68,$D68,0)</f>
        <v>0</v>
      </c>
      <c r="AF68" s="210">
        <f t="shared" si="115"/>
        <v>0</v>
      </c>
      <c r="AG68" s="210">
        <f t="shared" si="115"/>
        <v>0</v>
      </c>
      <c r="AH68" s="210">
        <f t="shared" si="115"/>
        <v>0</v>
      </c>
      <c r="AI68" s="1055">
        <f t="shared" si="115"/>
        <v>0</v>
      </c>
      <c r="AJ68" s="211">
        <f t="shared" si="115"/>
        <v>0</v>
      </c>
      <c r="AK68" s="1276">
        <f>IF($Z68=1,0,IF(AND($Z68=0,AF68&gt;0),1,IF(AND($Z68=0,AH68&gt;0),1,IF(AND($Z68=0,AJ68&gt;0),1,0))))</f>
        <v>0</v>
      </c>
      <c r="AL68" s="1276">
        <f t="shared" si="21"/>
        <v>0</v>
      </c>
      <c r="AM68" s="1281">
        <f>IF($Z68=0,0,IF(AQ68+AS68+AU68&gt;0,$AA68,0))</f>
        <v>0</v>
      </c>
      <c r="AN68" s="1283">
        <f>IF($Z68=0,0,IF(AND(AM68=0,I69&gt;0),$AA68,0))</f>
        <v>0</v>
      </c>
      <c r="AO68" s="1272">
        <f>$AA68-AM68-AN68</f>
        <v>0</v>
      </c>
      <c r="AP68" s="210">
        <f t="shared" ref="AP68:AU68" si="116">IF(AP$9=$J68,$D68,0)</f>
        <v>0</v>
      </c>
      <c r="AQ68" s="210">
        <f t="shared" si="116"/>
        <v>0</v>
      </c>
      <c r="AR68" s="210">
        <f t="shared" si="116"/>
        <v>0</v>
      </c>
      <c r="AS68" s="210">
        <f t="shared" si="116"/>
        <v>0</v>
      </c>
      <c r="AT68" s="210">
        <f t="shared" si="116"/>
        <v>0</v>
      </c>
      <c r="AU68" s="211">
        <f t="shared" si="116"/>
        <v>0</v>
      </c>
      <c r="AV68" s="1276">
        <f>IF($Z68=1,0,IF(AND($Z68=0,AQ68&gt;0),1,IF(AND($Z68=0,AS68&gt;0),1,IF(AND($Z68=0,AU68&gt;0),1,0))))</f>
        <v>0</v>
      </c>
      <c r="AW68" s="1276">
        <f>IF($Z68=0,0,IF(AND($Z68=1,AP68&gt;0),1,IF(AND($Z68=1,AR68&gt;0),1,IF(AND($Z68=1,AT68&gt;0),1,0))))</f>
        <v>0</v>
      </c>
      <c r="AX68" s="1281">
        <f>IF($Z68=0,0,IF(BB68+BD68+BF68&gt;0,$AA68,0))</f>
        <v>0</v>
      </c>
      <c r="AY68" s="1283">
        <f>IF($Z68=0,0,IF(AND(AX68=0,K69&gt;0),$AA68,0))</f>
        <v>0</v>
      </c>
      <c r="AZ68" s="1272">
        <f>$AA68-AX68-AY68</f>
        <v>0</v>
      </c>
      <c r="BA68" s="210">
        <f t="shared" ref="BA68:BF68" si="117">IF(BA$9=$L68,$D68,0)</f>
        <v>0</v>
      </c>
      <c r="BB68" s="210">
        <f t="shared" si="117"/>
        <v>0</v>
      </c>
      <c r="BC68" s="210">
        <f t="shared" si="117"/>
        <v>0</v>
      </c>
      <c r="BD68" s="210">
        <f t="shared" si="117"/>
        <v>0</v>
      </c>
      <c r="BE68" s="210">
        <f t="shared" si="117"/>
        <v>0</v>
      </c>
      <c r="BF68" s="211">
        <f t="shared" si="117"/>
        <v>0</v>
      </c>
      <c r="BG68" s="1276">
        <f>IF($Z68=1,0,IF(AND($Z68=0,BB68&gt;0),1,IF(AND($Z68=0,BD68&gt;0),1,IF(AND($Z68=0,BF68&gt;0),1,0))))</f>
        <v>0</v>
      </c>
      <c r="BH68" s="1276">
        <f>IF($Z68=0,0,IF(AND($Z68=1,BA68&gt;0),1,IF(AND($Z68=1,BC68&gt;0),1,IF(AND($Z68=1,BE68&gt;0),1,0))))</f>
        <v>0</v>
      </c>
      <c r="BI68" s="1281">
        <f>IF($Z68=0,0,IF(BM68+BO68+BQ68&gt;0,$AA68,0))</f>
        <v>0</v>
      </c>
      <c r="BJ68" s="1283">
        <f>IF($Z68=0,0,IF(AND(BI68=0,M69&gt;0),$AA68,0))</f>
        <v>0</v>
      </c>
      <c r="BK68" s="1272">
        <f>$AA68-BI68-BJ68</f>
        <v>0</v>
      </c>
      <c r="BL68" s="210">
        <f t="shared" ref="BL68:BQ68" si="118">IF(BL$9=$N68,$D68,0)</f>
        <v>0</v>
      </c>
      <c r="BM68" s="210">
        <f t="shared" si="118"/>
        <v>0</v>
      </c>
      <c r="BN68" s="210">
        <f t="shared" si="118"/>
        <v>0</v>
      </c>
      <c r="BO68" s="210">
        <f t="shared" si="118"/>
        <v>0</v>
      </c>
      <c r="BP68" s="210">
        <f t="shared" si="118"/>
        <v>0</v>
      </c>
      <c r="BQ68" s="211">
        <f t="shared" si="118"/>
        <v>0</v>
      </c>
      <c r="BR68" s="1276">
        <f>IF($Z68=1,0,IF(AND($Z68=0,BM68&gt;0),1,IF(AND($Z68=0,BO68&gt;0),1,IF(AND($Z68=0,BQ68&gt;0),1,0))))</f>
        <v>0</v>
      </c>
      <c r="BS68" s="1276">
        <f>IF($Z68=0,0,IF(AND($Z68=1,BL68&gt;0),1,IF(AND($Z68=1,BN68&gt;0),1,IF(AND($Z68=1,BP68&gt;0),1,0))))</f>
        <v>0</v>
      </c>
      <c r="BT68" s="1281">
        <f>IF($Z68=0,0,IF(BX68+BZ68+CB68&gt;0,$AA68,0))</f>
        <v>0</v>
      </c>
      <c r="BU68" s="1283">
        <f>IF($Z68=0,0,IF(AND(BT68=0,O69&gt;0),$AA68,0))</f>
        <v>0</v>
      </c>
      <c r="BV68" s="1272">
        <f>$AA68-BT68-BU68</f>
        <v>0</v>
      </c>
      <c r="BW68" s="210">
        <f t="shared" ref="BW68:CB68" si="119">IF(BW$9=$P68,$D68,0)</f>
        <v>0</v>
      </c>
      <c r="BX68" s="210">
        <f t="shared" si="119"/>
        <v>0</v>
      </c>
      <c r="BY68" s="210">
        <f t="shared" si="119"/>
        <v>0</v>
      </c>
      <c r="BZ68" s="210">
        <f t="shared" si="119"/>
        <v>0</v>
      </c>
      <c r="CA68" s="210">
        <f t="shared" si="119"/>
        <v>0</v>
      </c>
      <c r="CB68" s="211">
        <f t="shared" si="119"/>
        <v>0</v>
      </c>
      <c r="CC68" s="1276">
        <f>IF($Z68=1,0,IF(AND($Z68=0,BX68&gt;0),1,IF(AND($Z68=0,BZ68&gt;0),1,IF(AND($Z68=0,CB68&gt;0),1,0))))</f>
        <v>0</v>
      </c>
      <c r="CD68" s="1276">
        <f>IF($Z68=0,0,IF(AND($Z68=1,BW68&gt;0),1,IF(AND($Z68=1,BY68&gt;0),1,IF(AND($Z68=1,CA68&gt;0),1,0))))</f>
        <v>0</v>
      </c>
      <c r="CE68" s="11"/>
      <c r="CF68" s="11"/>
      <c r="CG68" s="11"/>
      <c r="CH68" s="11"/>
      <c r="CI68" s="11"/>
      <c r="CJ68" s="11"/>
      <c r="CK68" s="11"/>
      <c r="CL68" s="11"/>
      <c r="CM68" s="11"/>
    </row>
    <row r="69" spans="1:91" ht="14.25" customHeight="1">
      <c r="A69" s="1247" t="str">
        <f>A68</f>
        <v/>
      </c>
      <c r="B69" s="11"/>
      <c r="C69" s="1735"/>
      <c r="D69" s="1733"/>
      <c r="E69" s="1735"/>
      <c r="F69" s="2454"/>
      <c r="G69" s="512"/>
      <c r="H69" s="2456"/>
      <c r="I69" s="514"/>
      <c r="J69" s="2459"/>
      <c r="K69" s="514"/>
      <c r="L69" s="2459"/>
      <c r="M69" s="514"/>
      <c r="N69" s="2459"/>
      <c r="O69" s="514"/>
      <c r="P69" s="2459"/>
      <c r="Q69" s="11"/>
      <c r="R69" s="11"/>
      <c r="S69" s="455"/>
      <c r="T69" s="477"/>
      <c r="U69" s="506">
        <f>Import!N459</f>
        <v>0</v>
      </c>
      <c r="V69" s="11"/>
      <c r="W69" s="340"/>
      <c r="X69" s="340"/>
      <c r="Y69" s="340"/>
      <c r="Z69" s="11"/>
      <c r="AE69" s="210"/>
      <c r="AF69" s="210"/>
      <c r="AG69" s="210"/>
      <c r="AH69" s="210"/>
      <c r="AI69" s="1055"/>
      <c r="AJ69" s="211"/>
      <c r="AK69" s="1276"/>
      <c r="AL69" s="1276">
        <f>AL68</f>
        <v>0</v>
      </c>
      <c r="AP69" s="210"/>
      <c r="AQ69" s="210"/>
      <c r="AR69" s="210"/>
      <c r="AS69" s="210"/>
      <c r="AT69" s="210"/>
      <c r="AU69" s="211"/>
      <c r="AV69" s="1276"/>
      <c r="AW69" s="1276">
        <f>AW68</f>
        <v>0</v>
      </c>
      <c r="BA69" s="210"/>
      <c r="BB69" s="210"/>
      <c r="BC69" s="210"/>
      <c r="BD69" s="210"/>
      <c r="BE69" s="210"/>
      <c r="BF69" s="211"/>
      <c r="BG69" s="1276"/>
      <c r="BH69" s="1276">
        <f>BH68</f>
        <v>0</v>
      </c>
      <c r="BL69" s="210"/>
      <c r="BM69" s="210"/>
      <c r="BN69" s="210"/>
      <c r="BO69" s="210"/>
      <c r="BP69" s="210"/>
      <c r="BQ69" s="211"/>
      <c r="BR69" s="1276"/>
      <c r="BS69" s="1276">
        <f>BS68</f>
        <v>0</v>
      </c>
      <c r="BW69" s="210"/>
      <c r="BX69" s="210"/>
      <c r="BY69" s="210"/>
      <c r="BZ69" s="210"/>
      <c r="CA69" s="210"/>
      <c r="CB69" s="211"/>
      <c r="CC69" s="1276"/>
      <c r="CD69" s="1276">
        <f>CD68</f>
        <v>0</v>
      </c>
      <c r="CE69" s="11"/>
      <c r="CF69" s="11"/>
      <c r="CG69" s="11"/>
      <c r="CH69" s="11"/>
      <c r="CI69" s="11"/>
      <c r="CJ69" s="11"/>
      <c r="CK69" s="11"/>
      <c r="CL69" s="11"/>
      <c r="CM69" s="11"/>
    </row>
    <row r="70" spans="1:91" ht="24.75" customHeight="1">
      <c r="A70" s="1246" t="str">
        <f>IF(E70&gt;0,"Wypełnione","")</f>
        <v/>
      </c>
      <c r="B70" s="11"/>
      <c r="C70" s="1734">
        <f>'Og s3a'!C471</f>
        <v>0</v>
      </c>
      <c r="D70" s="1732">
        <f>'Og s3a'!E471</f>
        <v>0</v>
      </c>
      <c r="E70" s="1734">
        <f>'Og s3a'!F471</f>
        <v>0</v>
      </c>
      <c r="F70" s="2453"/>
      <c r="G70" s="511">
        <f>T70</f>
        <v>0</v>
      </c>
      <c r="H70" s="2455">
        <f>U70</f>
        <v>0</v>
      </c>
      <c r="I70" s="515"/>
      <c r="J70" s="2459"/>
      <c r="K70" s="515"/>
      <c r="L70" s="2459"/>
      <c r="M70" s="515"/>
      <c r="N70" s="2459"/>
      <c r="O70" s="515"/>
      <c r="P70" s="2459"/>
      <c r="Q70" s="11"/>
      <c r="R70" s="11"/>
      <c r="S70" s="454">
        <f>'Og s3a'!G471</f>
        <v>0</v>
      </c>
      <c r="T70" s="456">
        <f>'Og s3a'!D471</f>
        <v>0</v>
      </c>
      <c r="U70" s="506">
        <f>Import!N460</f>
        <v>0</v>
      </c>
      <c r="V70" s="11"/>
      <c r="W70" s="340"/>
      <c r="X70" s="340"/>
      <c r="Y70" s="340"/>
      <c r="Z70" s="1273">
        <f>IF(F70=AF$7,1,0)</f>
        <v>0</v>
      </c>
      <c r="AA70" s="1273">
        <f>Z70*D70</f>
        <v>0</v>
      </c>
      <c r="AB70" s="1281">
        <f>IF($Z70=0,0,IF(AF70+AH70+AJ70&gt;0,$AA70,0))</f>
        <v>0</v>
      </c>
      <c r="AC70" s="1283">
        <f>IF($Z70=0,0,IF(AND(AB70=0,G71&gt;0),$AA70,0))</f>
        <v>0</v>
      </c>
      <c r="AD70" s="1272">
        <f>AA70-AB70-AC70</f>
        <v>0</v>
      </c>
      <c r="AE70" s="210">
        <f t="shared" ref="AE70:AJ70" si="120">IF(AE$9=$H70,$D70,0)</f>
        <v>0</v>
      </c>
      <c r="AF70" s="210">
        <f t="shared" si="120"/>
        <v>0</v>
      </c>
      <c r="AG70" s="210">
        <f t="shared" si="120"/>
        <v>0</v>
      </c>
      <c r="AH70" s="210">
        <f t="shared" si="120"/>
        <v>0</v>
      </c>
      <c r="AI70" s="1055">
        <f t="shared" si="120"/>
        <v>0</v>
      </c>
      <c r="AJ70" s="211">
        <f t="shared" si="120"/>
        <v>0</v>
      </c>
      <c r="AK70" s="1276">
        <f>IF($Z70=1,0,IF(AND($Z70=0,AF70&gt;0),1,IF(AND($Z70=0,AH70&gt;0),1,IF(AND($Z70=0,AJ70&gt;0),1,0))))</f>
        <v>0</v>
      </c>
      <c r="AL70" s="1276">
        <f t="shared" si="21"/>
        <v>0</v>
      </c>
      <c r="AM70" s="1281">
        <f>IF($Z70=0,0,IF(AQ70+AS70+AU70&gt;0,$AA70,0))</f>
        <v>0</v>
      </c>
      <c r="AN70" s="1283">
        <f>IF($Z70=0,0,IF(AND(AM70=0,I71&gt;0),$AA70,0))</f>
        <v>0</v>
      </c>
      <c r="AO70" s="1272">
        <f>$AA70-AM70-AN70</f>
        <v>0</v>
      </c>
      <c r="AP70" s="210">
        <f t="shared" ref="AP70:AU70" si="121">IF(AP$9=$J70,$D70,0)</f>
        <v>0</v>
      </c>
      <c r="AQ70" s="210">
        <f t="shared" si="121"/>
        <v>0</v>
      </c>
      <c r="AR70" s="210">
        <f t="shared" si="121"/>
        <v>0</v>
      </c>
      <c r="AS70" s="210">
        <f t="shared" si="121"/>
        <v>0</v>
      </c>
      <c r="AT70" s="210">
        <f t="shared" si="121"/>
        <v>0</v>
      </c>
      <c r="AU70" s="211">
        <f t="shared" si="121"/>
        <v>0</v>
      </c>
      <c r="AV70" s="1276">
        <f>IF($Z70=1,0,IF(AND($Z70=0,AQ70&gt;0),1,IF(AND($Z70=0,AS70&gt;0),1,IF(AND($Z70=0,AU70&gt;0),1,0))))</f>
        <v>0</v>
      </c>
      <c r="AW70" s="1276">
        <f>IF($Z70=0,0,IF(AND($Z70=1,AP70&gt;0),1,IF(AND($Z70=1,AR70&gt;0),1,IF(AND($Z70=1,AT70&gt;0),1,0))))</f>
        <v>0</v>
      </c>
      <c r="AX70" s="1281">
        <f>IF($Z70=0,0,IF(BB70+BD70+BF70&gt;0,$AA70,0))</f>
        <v>0</v>
      </c>
      <c r="AY70" s="1283">
        <f>IF($Z70=0,0,IF(AND(AX70=0,K71&gt;0),$AA70,0))</f>
        <v>0</v>
      </c>
      <c r="AZ70" s="1272">
        <f>$AA70-AX70-AY70</f>
        <v>0</v>
      </c>
      <c r="BA70" s="210">
        <f t="shared" ref="BA70:BF70" si="122">IF(BA$9=$L70,$D70,0)</f>
        <v>0</v>
      </c>
      <c r="BB70" s="210">
        <f t="shared" si="122"/>
        <v>0</v>
      </c>
      <c r="BC70" s="210">
        <f t="shared" si="122"/>
        <v>0</v>
      </c>
      <c r="BD70" s="210">
        <f t="shared" si="122"/>
        <v>0</v>
      </c>
      <c r="BE70" s="210">
        <f t="shared" si="122"/>
        <v>0</v>
      </c>
      <c r="BF70" s="211">
        <f t="shared" si="122"/>
        <v>0</v>
      </c>
      <c r="BG70" s="1276">
        <f>IF($Z70=1,0,IF(AND($Z70=0,BB70&gt;0),1,IF(AND($Z70=0,BD70&gt;0),1,IF(AND($Z70=0,BF70&gt;0),1,0))))</f>
        <v>0</v>
      </c>
      <c r="BH70" s="1276">
        <f>IF($Z70=0,0,IF(AND($Z70=1,BA70&gt;0),1,IF(AND($Z70=1,BC70&gt;0),1,IF(AND($Z70=1,BE70&gt;0),1,0))))</f>
        <v>0</v>
      </c>
      <c r="BI70" s="1281">
        <f>IF($Z70=0,0,IF(BM70+BO70+BQ70&gt;0,$AA70,0))</f>
        <v>0</v>
      </c>
      <c r="BJ70" s="1283">
        <f>IF($Z70=0,0,IF(AND(BI70=0,M71&gt;0),$AA70,0))</f>
        <v>0</v>
      </c>
      <c r="BK70" s="1272">
        <f>$AA70-BI70-BJ70</f>
        <v>0</v>
      </c>
      <c r="BL70" s="210">
        <f t="shared" ref="BL70:BQ70" si="123">IF(BL$9=$N70,$D70,0)</f>
        <v>0</v>
      </c>
      <c r="BM70" s="210">
        <f t="shared" si="123"/>
        <v>0</v>
      </c>
      <c r="BN70" s="210">
        <f t="shared" si="123"/>
        <v>0</v>
      </c>
      <c r="BO70" s="210">
        <f t="shared" si="123"/>
        <v>0</v>
      </c>
      <c r="BP70" s="210">
        <f t="shared" si="123"/>
        <v>0</v>
      </c>
      <c r="BQ70" s="211">
        <f t="shared" si="123"/>
        <v>0</v>
      </c>
      <c r="BR70" s="1276">
        <f>IF($Z70=1,0,IF(AND($Z70=0,BM70&gt;0),1,IF(AND($Z70=0,BO70&gt;0),1,IF(AND($Z70=0,BQ70&gt;0),1,0))))</f>
        <v>0</v>
      </c>
      <c r="BS70" s="1276">
        <f>IF($Z70=0,0,IF(AND($Z70=1,BL70&gt;0),1,IF(AND($Z70=1,BN70&gt;0),1,IF(AND($Z70=1,BP70&gt;0),1,0))))</f>
        <v>0</v>
      </c>
      <c r="BT70" s="1281">
        <f>IF($Z70=0,0,IF(BX70+BZ70+CB70&gt;0,$AA70,0))</f>
        <v>0</v>
      </c>
      <c r="BU70" s="1283">
        <f>IF($Z70=0,0,IF(AND(BT70=0,O71&gt;0),$AA70,0))</f>
        <v>0</v>
      </c>
      <c r="BV70" s="1272">
        <f>$AA70-BT70-BU70</f>
        <v>0</v>
      </c>
      <c r="BW70" s="210">
        <f t="shared" ref="BW70:CB70" si="124">IF(BW$9=$P70,$D70,0)</f>
        <v>0</v>
      </c>
      <c r="BX70" s="210">
        <f t="shared" si="124"/>
        <v>0</v>
      </c>
      <c r="BY70" s="210">
        <f t="shared" si="124"/>
        <v>0</v>
      </c>
      <c r="BZ70" s="210">
        <f t="shared" si="124"/>
        <v>0</v>
      </c>
      <c r="CA70" s="210">
        <f t="shared" si="124"/>
        <v>0</v>
      </c>
      <c r="CB70" s="211">
        <f t="shared" si="124"/>
        <v>0</v>
      </c>
      <c r="CC70" s="1276">
        <f>IF($Z70=1,0,IF(AND($Z70=0,BX70&gt;0),1,IF(AND($Z70=0,BZ70&gt;0),1,IF(AND($Z70=0,CB70&gt;0),1,0))))</f>
        <v>0</v>
      </c>
      <c r="CD70" s="1276">
        <f>IF($Z70=0,0,IF(AND($Z70=1,BW70&gt;0),1,IF(AND($Z70=1,BY70&gt;0),1,IF(AND($Z70=1,CA70&gt;0),1,0))))</f>
        <v>0</v>
      </c>
      <c r="CE70" s="11"/>
      <c r="CF70" s="11"/>
      <c r="CG70" s="11"/>
      <c r="CH70" s="11"/>
      <c r="CI70" s="11"/>
      <c r="CJ70" s="11"/>
      <c r="CK70" s="11"/>
      <c r="CL70" s="11"/>
      <c r="CM70" s="11"/>
    </row>
    <row r="71" spans="1:91" ht="14.25" customHeight="1">
      <c r="A71" s="1247" t="str">
        <f>A70</f>
        <v/>
      </c>
      <c r="B71" s="11"/>
      <c r="C71" s="1735"/>
      <c r="D71" s="1733"/>
      <c r="E71" s="1735"/>
      <c r="F71" s="2454"/>
      <c r="G71" s="512"/>
      <c r="H71" s="2456"/>
      <c r="I71" s="514"/>
      <c r="J71" s="2459"/>
      <c r="K71" s="514"/>
      <c r="L71" s="2459"/>
      <c r="M71" s="514"/>
      <c r="N71" s="2459"/>
      <c r="O71" s="514"/>
      <c r="P71" s="2459"/>
      <c r="Q71" s="11"/>
      <c r="R71" s="11"/>
      <c r="S71" s="455"/>
      <c r="T71" s="477"/>
      <c r="U71" s="506">
        <f>Import!N461</f>
        <v>0</v>
      </c>
      <c r="V71" s="11"/>
      <c r="W71" s="340"/>
      <c r="X71" s="340"/>
      <c r="Y71" s="340"/>
      <c r="Z71" s="11"/>
      <c r="AE71" s="210"/>
      <c r="AF71" s="210"/>
      <c r="AG71" s="210"/>
      <c r="AH71" s="210"/>
      <c r="AI71" s="1055"/>
      <c r="AJ71" s="211"/>
      <c r="AK71" s="1276"/>
      <c r="AL71" s="1276">
        <f>AL70</f>
        <v>0</v>
      </c>
      <c r="AP71" s="210"/>
      <c r="AQ71" s="210"/>
      <c r="AR71" s="210"/>
      <c r="AS71" s="210"/>
      <c r="AT71" s="210"/>
      <c r="AU71" s="211"/>
      <c r="AV71" s="1276"/>
      <c r="AW71" s="1276">
        <f>AW70</f>
        <v>0</v>
      </c>
      <c r="BA71" s="210"/>
      <c r="BB71" s="210"/>
      <c r="BC71" s="210"/>
      <c r="BD71" s="210"/>
      <c r="BE71" s="210"/>
      <c r="BF71" s="211"/>
      <c r="BG71" s="1276"/>
      <c r="BH71" s="1276">
        <f>BH70</f>
        <v>0</v>
      </c>
      <c r="BL71" s="210"/>
      <c r="BM71" s="210"/>
      <c r="BN71" s="210"/>
      <c r="BO71" s="210"/>
      <c r="BP71" s="210"/>
      <c r="BQ71" s="211"/>
      <c r="BR71" s="1276"/>
      <c r="BS71" s="1276">
        <f>BS70</f>
        <v>0</v>
      </c>
      <c r="BW71" s="210"/>
      <c r="BX71" s="210"/>
      <c r="BY71" s="210"/>
      <c r="BZ71" s="210"/>
      <c r="CA71" s="210"/>
      <c r="CB71" s="211"/>
      <c r="CC71" s="1276"/>
      <c r="CD71" s="1276">
        <f>CD70</f>
        <v>0</v>
      </c>
      <c r="CE71" s="11"/>
      <c r="CF71" s="11"/>
      <c r="CG71" s="11"/>
      <c r="CH71" s="11"/>
      <c r="CI71" s="11"/>
      <c r="CJ71" s="11"/>
      <c r="CK71" s="11"/>
      <c r="CL71" s="11"/>
      <c r="CM71" s="11"/>
    </row>
    <row r="72" spans="1:91" ht="24.75" customHeight="1">
      <c r="A72" s="1246" t="str">
        <f>IF(E72&gt;0,"Wypełnione","")</f>
        <v/>
      </c>
      <c r="B72" s="11"/>
      <c r="C72" s="1734">
        <f>'Og s3a'!C473</f>
        <v>0</v>
      </c>
      <c r="D72" s="1732">
        <f>'Og s3a'!E473</f>
        <v>0</v>
      </c>
      <c r="E72" s="1734">
        <f>'Og s3a'!F473</f>
        <v>0</v>
      </c>
      <c r="F72" s="2453"/>
      <c r="G72" s="511">
        <f>T72</f>
        <v>0</v>
      </c>
      <c r="H72" s="2455">
        <f>U72</f>
        <v>0</v>
      </c>
      <c r="I72" s="515"/>
      <c r="J72" s="2459"/>
      <c r="K72" s="515"/>
      <c r="L72" s="2459"/>
      <c r="M72" s="515"/>
      <c r="N72" s="2459"/>
      <c r="O72" s="515"/>
      <c r="P72" s="2459"/>
      <c r="Q72" s="11"/>
      <c r="R72" s="11"/>
      <c r="S72" s="454">
        <f>'Og s3a'!G473</f>
        <v>0</v>
      </c>
      <c r="T72" s="456">
        <f>'Og s3a'!D473</f>
        <v>0</v>
      </c>
      <c r="U72" s="506">
        <f>Import!N462</f>
        <v>0</v>
      </c>
      <c r="V72" s="11"/>
      <c r="W72" s="340"/>
      <c r="X72" s="340"/>
      <c r="Y72" s="340"/>
      <c r="Z72" s="1273">
        <f>IF(F72=AF$7,1,0)</f>
        <v>0</v>
      </c>
      <c r="AA72" s="1273">
        <f>Z72*D72</f>
        <v>0</v>
      </c>
      <c r="AB72" s="1281">
        <f>IF($Z72=0,0,IF(AF72+AH72+AJ72&gt;0,$AA72,0))</f>
        <v>0</v>
      </c>
      <c r="AC72" s="1283">
        <f>IF($Z72=0,0,IF(AND(AB72=0,G73&gt;0),$AA72,0))</f>
        <v>0</v>
      </c>
      <c r="AD72" s="1272">
        <f>AA72-AB72-AC72</f>
        <v>0</v>
      </c>
      <c r="AE72" s="210">
        <f t="shared" ref="AE72:AJ72" si="125">IF(AE$9=$H72,$D72,0)</f>
        <v>0</v>
      </c>
      <c r="AF72" s="210">
        <f t="shared" si="125"/>
        <v>0</v>
      </c>
      <c r="AG72" s="210">
        <f t="shared" si="125"/>
        <v>0</v>
      </c>
      <c r="AH72" s="210">
        <f t="shared" si="125"/>
        <v>0</v>
      </c>
      <c r="AI72" s="1055">
        <f t="shared" si="125"/>
        <v>0</v>
      </c>
      <c r="AJ72" s="211">
        <f t="shared" si="125"/>
        <v>0</v>
      </c>
      <c r="AK72" s="1276">
        <f>IF($Z72=1,0,IF(AND($Z72=0,AF72&gt;0),1,IF(AND($Z72=0,AH72&gt;0),1,IF(AND($Z72=0,AJ72&gt;0),1,0))))</f>
        <v>0</v>
      </c>
      <c r="AL72" s="1276">
        <f t="shared" si="21"/>
        <v>0</v>
      </c>
      <c r="AM72" s="1281">
        <f>IF($Z72=0,0,IF(AQ72+AS72+AU72&gt;0,$AA72,0))</f>
        <v>0</v>
      </c>
      <c r="AN72" s="1283">
        <f>IF($Z72=0,0,IF(AND(AM72=0,I73&gt;0),$AA72,0))</f>
        <v>0</v>
      </c>
      <c r="AO72" s="1272">
        <f>$AA72-AM72-AN72</f>
        <v>0</v>
      </c>
      <c r="AP72" s="210">
        <f t="shared" ref="AP72:AU72" si="126">IF(AP$9=$J72,$D72,0)</f>
        <v>0</v>
      </c>
      <c r="AQ72" s="210">
        <f t="shared" si="126"/>
        <v>0</v>
      </c>
      <c r="AR72" s="210">
        <f t="shared" si="126"/>
        <v>0</v>
      </c>
      <c r="AS72" s="210">
        <f t="shared" si="126"/>
        <v>0</v>
      </c>
      <c r="AT72" s="210">
        <f t="shared" si="126"/>
        <v>0</v>
      </c>
      <c r="AU72" s="211">
        <f t="shared" si="126"/>
        <v>0</v>
      </c>
      <c r="AV72" s="1276">
        <f>IF($Z72=1,0,IF(AND($Z72=0,AQ72&gt;0),1,IF(AND($Z72=0,AS72&gt;0),1,IF(AND($Z72=0,AU72&gt;0),1,0))))</f>
        <v>0</v>
      </c>
      <c r="AW72" s="1276">
        <f>IF($Z72=0,0,IF(AND($Z72=1,AP72&gt;0),1,IF(AND($Z72=1,AR72&gt;0),1,IF(AND($Z72=1,AT72&gt;0),1,0))))</f>
        <v>0</v>
      </c>
      <c r="AX72" s="1281">
        <f>IF($Z72=0,0,IF(BB72+BD72+BF72&gt;0,$AA72,0))</f>
        <v>0</v>
      </c>
      <c r="AY72" s="1283">
        <f>IF($Z72=0,0,IF(AND(AX72=0,K73&gt;0),$AA72,0))</f>
        <v>0</v>
      </c>
      <c r="AZ72" s="1272">
        <f>$AA72-AX72-AY72</f>
        <v>0</v>
      </c>
      <c r="BA72" s="210">
        <f t="shared" ref="BA72:BF72" si="127">IF(BA$9=$L72,$D72,0)</f>
        <v>0</v>
      </c>
      <c r="BB72" s="210">
        <f t="shared" si="127"/>
        <v>0</v>
      </c>
      <c r="BC72" s="210">
        <f t="shared" si="127"/>
        <v>0</v>
      </c>
      <c r="BD72" s="210">
        <f t="shared" si="127"/>
        <v>0</v>
      </c>
      <c r="BE72" s="210">
        <f t="shared" si="127"/>
        <v>0</v>
      </c>
      <c r="BF72" s="211">
        <f t="shared" si="127"/>
        <v>0</v>
      </c>
      <c r="BG72" s="1276">
        <f>IF($Z72=1,0,IF(AND($Z72=0,BB72&gt;0),1,IF(AND($Z72=0,BD72&gt;0),1,IF(AND($Z72=0,BF72&gt;0),1,0))))</f>
        <v>0</v>
      </c>
      <c r="BH72" s="1276">
        <f>IF($Z72=0,0,IF(AND($Z72=1,BA72&gt;0),1,IF(AND($Z72=1,BC72&gt;0),1,IF(AND($Z72=1,BE72&gt;0),1,0))))</f>
        <v>0</v>
      </c>
      <c r="BI72" s="1281">
        <f>IF($Z72=0,0,IF(BM72+BO72+BQ72&gt;0,$AA72,0))</f>
        <v>0</v>
      </c>
      <c r="BJ72" s="1283">
        <f>IF($Z72=0,0,IF(AND(BI72=0,M73&gt;0),$AA72,0))</f>
        <v>0</v>
      </c>
      <c r="BK72" s="1272">
        <f>$AA72-BI72-BJ72</f>
        <v>0</v>
      </c>
      <c r="BL72" s="210">
        <f t="shared" ref="BL72:BQ72" si="128">IF(BL$9=$N72,$D72,0)</f>
        <v>0</v>
      </c>
      <c r="BM72" s="210">
        <f t="shared" si="128"/>
        <v>0</v>
      </c>
      <c r="BN72" s="210">
        <f t="shared" si="128"/>
        <v>0</v>
      </c>
      <c r="BO72" s="210">
        <f t="shared" si="128"/>
        <v>0</v>
      </c>
      <c r="BP72" s="210">
        <f t="shared" si="128"/>
        <v>0</v>
      </c>
      <c r="BQ72" s="211">
        <f t="shared" si="128"/>
        <v>0</v>
      </c>
      <c r="BR72" s="1276">
        <f>IF($Z72=1,0,IF(AND($Z72=0,BM72&gt;0),1,IF(AND($Z72=0,BO72&gt;0),1,IF(AND($Z72=0,BQ72&gt;0),1,0))))</f>
        <v>0</v>
      </c>
      <c r="BS72" s="1276">
        <f>IF($Z72=0,0,IF(AND($Z72=1,BL72&gt;0),1,IF(AND($Z72=1,BN72&gt;0),1,IF(AND($Z72=1,BP72&gt;0),1,0))))</f>
        <v>0</v>
      </c>
      <c r="BT72" s="1281">
        <f>IF($Z72=0,0,IF(BX72+BZ72+CB72&gt;0,$AA72,0))</f>
        <v>0</v>
      </c>
      <c r="BU72" s="1283">
        <f>IF($Z72=0,0,IF(AND(BT72=0,O73&gt;0),$AA72,0))</f>
        <v>0</v>
      </c>
      <c r="BV72" s="1272">
        <f>$AA72-BT72-BU72</f>
        <v>0</v>
      </c>
      <c r="BW72" s="210">
        <f t="shared" ref="BW72:CB72" si="129">IF(BW$9=$P72,$D72,0)</f>
        <v>0</v>
      </c>
      <c r="BX72" s="210">
        <f t="shared" si="129"/>
        <v>0</v>
      </c>
      <c r="BY72" s="210">
        <f t="shared" si="129"/>
        <v>0</v>
      </c>
      <c r="BZ72" s="210">
        <f t="shared" si="129"/>
        <v>0</v>
      </c>
      <c r="CA72" s="210">
        <f t="shared" si="129"/>
        <v>0</v>
      </c>
      <c r="CB72" s="211">
        <f t="shared" si="129"/>
        <v>0</v>
      </c>
      <c r="CC72" s="1276">
        <f>IF($Z72=1,0,IF(AND($Z72=0,BX72&gt;0),1,IF(AND($Z72=0,BZ72&gt;0),1,IF(AND($Z72=0,CB72&gt;0),1,0))))</f>
        <v>0</v>
      </c>
      <c r="CD72" s="1276">
        <f>IF($Z72=0,0,IF(AND($Z72=1,BW72&gt;0),1,IF(AND($Z72=1,BY72&gt;0),1,IF(AND($Z72=1,CA72&gt;0),1,0))))</f>
        <v>0</v>
      </c>
      <c r="CE72" s="11"/>
      <c r="CF72" s="11"/>
      <c r="CG72" s="11"/>
      <c r="CH72" s="11"/>
      <c r="CI72" s="11"/>
      <c r="CJ72" s="11"/>
      <c r="CK72" s="11"/>
      <c r="CL72" s="11"/>
      <c r="CM72" s="11"/>
    </row>
    <row r="73" spans="1:91" ht="14.25" customHeight="1">
      <c r="A73" s="1247" t="str">
        <f>A72</f>
        <v/>
      </c>
      <c r="B73" s="11"/>
      <c r="C73" s="1735"/>
      <c r="D73" s="1733"/>
      <c r="E73" s="1735"/>
      <c r="F73" s="2454"/>
      <c r="G73" s="512"/>
      <c r="H73" s="2456"/>
      <c r="I73" s="514"/>
      <c r="J73" s="2459"/>
      <c r="K73" s="514"/>
      <c r="L73" s="2459"/>
      <c r="M73" s="514"/>
      <c r="N73" s="2459"/>
      <c r="O73" s="514"/>
      <c r="P73" s="2459"/>
      <c r="Q73" s="11"/>
      <c r="R73" s="11"/>
      <c r="S73" s="455"/>
      <c r="T73" s="477"/>
      <c r="U73" s="506">
        <f>Import!N463</f>
        <v>0</v>
      </c>
      <c r="V73" s="11"/>
      <c r="W73" s="340"/>
      <c r="X73" s="340"/>
      <c r="Y73" s="340"/>
      <c r="Z73" s="11"/>
      <c r="AE73" s="210"/>
      <c r="AF73" s="210"/>
      <c r="AG73" s="210"/>
      <c r="AH73" s="210"/>
      <c r="AI73" s="1055"/>
      <c r="AJ73" s="211"/>
      <c r="AK73" s="1276"/>
      <c r="AL73" s="1276">
        <f>AL72</f>
        <v>0</v>
      </c>
      <c r="AP73" s="210"/>
      <c r="AQ73" s="210"/>
      <c r="AR73" s="210"/>
      <c r="AS73" s="210"/>
      <c r="AT73" s="210"/>
      <c r="AU73" s="211"/>
      <c r="AV73" s="1276"/>
      <c r="AW73" s="1276">
        <f>AW72</f>
        <v>0</v>
      </c>
      <c r="BA73" s="210"/>
      <c r="BB73" s="210"/>
      <c r="BC73" s="210"/>
      <c r="BD73" s="210"/>
      <c r="BE73" s="210"/>
      <c r="BF73" s="211"/>
      <c r="BG73" s="1276"/>
      <c r="BH73" s="1276">
        <f>BH72</f>
        <v>0</v>
      </c>
      <c r="BL73" s="210"/>
      <c r="BM73" s="210"/>
      <c r="BN73" s="210"/>
      <c r="BO73" s="210"/>
      <c r="BP73" s="210"/>
      <c r="BQ73" s="211"/>
      <c r="BR73" s="1276"/>
      <c r="BS73" s="1276">
        <f>BS72</f>
        <v>0</v>
      </c>
      <c r="BW73" s="210"/>
      <c r="BX73" s="210"/>
      <c r="BY73" s="210"/>
      <c r="BZ73" s="210"/>
      <c r="CA73" s="210"/>
      <c r="CB73" s="211"/>
      <c r="CC73" s="1276"/>
      <c r="CD73" s="1276">
        <f>CD72</f>
        <v>0</v>
      </c>
      <c r="CE73" s="11"/>
      <c r="CF73" s="11"/>
      <c r="CG73" s="11"/>
      <c r="CH73" s="11"/>
      <c r="CI73" s="11"/>
      <c r="CJ73" s="11"/>
      <c r="CK73" s="11"/>
      <c r="CL73" s="11"/>
      <c r="CM73" s="11"/>
    </row>
    <row r="74" spans="1:91" ht="24.75" customHeight="1">
      <c r="A74" s="1246" t="str">
        <f>IF(E74&gt;0,"Wypełnione","")</f>
        <v/>
      </c>
      <c r="B74" s="11"/>
      <c r="C74" s="1734">
        <f>'Og s3a'!C475</f>
        <v>0</v>
      </c>
      <c r="D74" s="1732">
        <f>'Og s3a'!E475</f>
        <v>0</v>
      </c>
      <c r="E74" s="1734">
        <f>'Og s3a'!F475</f>
        <v>0</v>
      </c>
      <c r="F74" s="2453"/>
      <c r="G74" s="511">
        <f>T74</f>
        <v>0</v>
      </c>
      <c r="H74" s="2455">
        <f>U74</f>
        <v>0</v>
      </c>
      <c r="I74" s="515"/>
      <c r="J74" s="2459"/>
      <c r="K74" s="515"/>
      <c r="L74" s="2459"/>
      <c r="M74" s="515"/>
      <c r="N74" s="2459"/>
      <c r="O74" s="515"/>
      <c r="P74" s="2459"/>
      <c r="Q74" s="11"/>
      <c r="R74" s="11"/>
      <c r="S74" s="454">
        <f>'Og s3a'!G475</f>
        <v>0</v>
      </c>
      <c r="T74" s="456">
        <f>'Og s3a'!D475</f>
        <v>0</v>
      </c>
      <c r="U74" s="506">
        <f>Import!N464</f>
        <v>0</v>
      </c>
      <c r="V74" s="11"/>
      <c r="W74" s="340"/>
      <c r="X74" s="340"/>
      <c r="Y74" s="340"/>
      <c r="Z74" s="1273">
        <f>IF(F74=AF$7,1,0)</f>
        <v>0</v>
      </c>
      <c r="AA74" s="1273">
        <f>Z74*D74</f>
        <v>0</v>
      </c>
      <c r="AB74" s="1281">
        <f>IF($Z74=0,0,IF(AF74+AH74+AJ74&gt;0,$AA74,0))</f>
        <v>0</v>
      </c>
      <c r="AC74" s="1283">
        <f>IF($Z74=0,0,IF(AND(AB74=0,G75&gt;0),$AA74,0))</f>
        <v>0</v>
      </c>
      <c r="AD74" s="1272">
        <f>AA74-AB74-AC74</f>
        <v>0</v>
      </c>
      <c r="AE74" s="210">
        <f t="shared" ref="AE74:AJ74" si="130">IF(AE$9=$H74,$D74,0)</f>
        <v>0</v>
      </c>
      <c r="AF74" s="210">
        <f t="shared" si="130"/>
        <v>0</v>
      </c>
      <c r="AG74" s="210">
        <f t="shared" si="130"/>
        <v>0</v>
      </c>
      <c r="AH74" s="210">
        <f t="shared" si="130"/>
        <v>0</v>
      </c>
      <c r="AI74" s="1055">
        <f t="shared" si="130"/>
        <v>0</v>
      </c>
      <c r="AJ74" s="211">
        <f t="shared" si="130"/>
        <v>0</v>
      </c>
      <c r="AK74" s="1276">
        <f>IF($Z74=1,0,IF(AND($Z74=0,AF74&gt;0),1,IF(AND($Z74=0,AH74&gt;0),1,IF(AND($Z74=0,AJ74&gt;0),1,0))))</f>
        <v>0</v>
      </c>
      <c r="AL74" s="1276">
        <f t="shared" si="21"/>
        <v>0</v>
      </c>
      <c r="AM74" s="1281">
        <f>IF($Z74=0,0,IF(AQ74+AS74+AU74&gt;0,$AA74,0))</f>
        <v>0</v>
      </c>
      <c r="AN74" s="1283">
        <f>IF($Z74=0,0,IF(AND(AM74=0,I75&gt;0),$AA74,0))</f>
        <v>0</v>
      </c>
      <c r="AO74" s="1272">
        <f>$AA74-AM74-AN74</f>
        <v>0</v>
      </c>
      <c r="AP74" s="210">
        <f t="shared" ref="AP74:AU74" si="131">IF(AP$9=$J74,$D74,0)</f>
        <v>0</v>
      </c>
      <c r="AQ74" s="210">
        <f t="shared" si="131"/>
        <v>0</v>
      </c>
      <c r="AR74" s="210">
        <f t="shared" si="131"/>
        <v>0</v>
      </c>
      <c r="AS74" s="210">
        <f t="shared" si="131"/>
        <v>0</v>
      </c>
      <c r="AT74" s="210">
        <f t="shared" si="131"/>
        <v>0</v>
      </c>
      <c r="AU74" s="211">
        <f t="shared" si="131"/>
        <v>0</v>
      </c>
      <c r="AV74" s="1276">
        <f>IF($Z74=1,0,IF(AND($Z74=0,AQ74&gt;0),1,IF(AND($Z74=0,AS74&gt;0),1,IF(AND($Z74=0,AU74&gt;0),1,0))))</f>
        <v>0</v>
      </c>
      <c r="AW74" s="1276">
        <f>IF($Z74=0,0,IF(AND($Z74=1,AP74&gt;0),1,IF(AND($Z74=1,AR74&gt;0),1,IF(AND($Z74=1,AT74&gt;0),1,0))))</f>
        <v>0</v>
      </c>
      <c r="AX74" s="1281">
        <f>IF($Z74=0,0,IF(BB74+BD74+BF74&gt;0,$AA74,0))</f>
        <v>0</v>
      </c>
      <c r="AY74" s="1283">
        <f>IF($Z74=0,0,IF(AND(AX74=0,K75&gt;0),$AA74,0))</f>
        <v>0</v>
      </c>
      <c r="AZ74" s="1272">
        <f>$AA74-AX74-AY74</f>
        <v>0</v>
      </c>
      <c r="BA74" s="210">
        <f t="shared" ref="BA74:BF74" si="132">IF(BA$9=$L74,$D74,0)</f>
        <v>0</v>
      </c>
      <c r="BB74" s="210">
        <f t="shared" si="132"/>
        <v>0</v>
      </c>
      <c r="BC74" s="210">
        <f t="shared" si="132"/>
        <v>0</v>
      </c>
      <c r="BD74" s="210">
        <f t="shared" si="132"/>
        <v>0</v>
      </c>
      <c r="BE74" s="210">
        <f t="shared" si="132"/>
        <v>0</v>
      </c>
      <c r="BF74" s="211">
        <f t="shared" si="132"/>
        <v>0</v>
      </c>
      <c r="BG74" s="1276">
        <f>IF($Z74=1,0,IF(AND($Z74=0,BB74&gt;0),1,IF(AND($Z74=0,BD74&gt;0),1,IF(AND($Z74=0,BF74&gt;0),1,0))))</f>
        <v>0</v>
      </c>
      <c r="BH74" s="1276">
        <f>IF($Z74=0,0,IF(AND($Z74=1,BA74&gt;0),1,IF(AND($Z74=1,BC74&gt;0),1,IF(AND($Z74=1,BE74&gt;0),1,0))))</f>
        <v>0</v>
      </c>
      <c r="BI74" s="1281">
        <f>IF($Z74=0,0,IF(BM74+BO74+BQ74&gt;0,$AA74,0))</f>
        <v>0</v>
      </c>
      <c r="BJ74" s="1283">
        <f>IF($Z74=0,0,IF(AND(BI74=0,M75&gt;0),$AA74,0))</f>
        <v>0</v>
      </c>
      <c r="BK74" s="1272">
        <f>$AA74-BI74-BJ74</f>
        <v>0</v>
      </c>
      <c r="BL74" s="210">
        <f t="shared" ref="BL74:BQ74" si="133">IF(BL$9=$N74,$D74,0)</f>
        <v>0</v>
      </c>
      <c r="BM74" s="210">
        <f t="shared" si="133"/>
        <v>0</v>
      </c>
      <c r="BN74" s="210">
        <f t="shared" si="133"/>
        <v>0</v>
      </c>
      <c r="BO74" s="210">
        <f t="shared" si="133"/>
        <v>0</v>
      </c>
      <c r="BP74" s="210">
        <f t="shared" si="133"/>
        <v>0</v>
      </c>
      <c r="BQ74" s="211">
        <f t="shared" si="133"/>
        <v>0</v>
      </c>
      <c r="BR74" s="1276">
        <f>IF($Z74=1,0,IF(AND($Z74=0,BM74&gt;0),1,IF(AND($Z74=0,BO74&gt;0),1,IF(AND($Z74=0,BQ74&gt;0),1,0))))</f>
        <v>0</v>
      </c>
      <c r="BS74" s="1276">
        <f>IF($Z74=0,0,IF(AND($Z74=1,BL74&gt;0),1,IF(AND($Z74=1,BN74&gt;0),1,IF(AND($Z74=1,BP74&gt;0),1,0))))</f>
        <v>0</v>
      </c>
      <c r="BT74" s="1281">
        <f>IF($Z74=0,0,IF(BX74+BZ74+CB74&gt;0,$AA74,0))</f>
        <v>0</v>
      </c>
      <c r="BU74" s="1283">
        <f>IF($Z74=0,0,IF(AND(BT74=0,O75&gt;0),$AA74,0))</f>
        <v>0</v>
      </c>
      <c r="BV74" s="1272">
        <f>$AA74-BT74-BU74</f>
        <v>0</v>
      </c>
      <c r="BW74" s="210">
        <f t="shared" ref="BW74:CB74" si="134">IF(BW$9=$P74,$D74,0)</f>
        <v>0</v>
      </c>
      <c r="BX74" s="210">
        <f t="shared" si="134"/>
        <v>0</v>
      </c>
      <c r="BY74" s="210">
        <f t="shared" si="134"/>
        <v>0</v>
      </c>
      <c r="BZ74" s="210">
        <f t="shared" si="134"/>
        <v>0</v>
      </c>
      <c r="CA74" s="210">
        <f t="shared" si="134"/>
        <v>0</v>
      </c>
      <c r="CB74" s="211">
        <f t="shared" si="134"/>
        <v>0</v>
      </c>
      <c r="CC74" s="1276">
        <f>IF($Z74=1,0,IF(AND($Z74=0,BX74&gt;0),1,IF(AND($Z74=0,BZ74&gt;0),1,IF(AND($Z74=0,CB74&gt;0),1,0))))</f>
        <v>0</v>
      </c>
      <c r="CD74" s="1276">
        <f>IF($Z74=0,0,IF(AND($Z74=1,BW74&gt;0),1,IF(AND($Z74=1,BY74&gt;0),1,IF(AND($Z74=1,CA74&gt;0),1,0))))</f>
        <v>0</v>
      </c>
      <c r="CE74" s="11"/>
      <c r="CF74" s="11"/>
      <c r="CG74" s="11"/>
      <c r="CH74" s="11"/>
      <c r="CI74" s="11"/>
      <c r="CJ74" s="11"/>
      <c r="CK74" s="11"/>
      <c r="CL74" s="11"/>
      <c r="CM74" s="11"/>
    </row>
    <row r="75" spans="1:91" ht="14.25" customHeight="1">
      <c r="A75" s="1247" t="str">
        <f>A74</f>
        <v/>
      </c>
      <c r="B75" s="11"/>
      <c r="C75" s="1735"/>
      <c r="D75" s="1733"/>
      <c r="E75" s="1735"/>
      <c r="F75" s="2454"/>
      <c r="G75" s="512"/>
      <c r="H75" s="2456"/>
      <c r="I75" s="514"/>
      <c r="J75" s="2459"/>
      <c r="K75" s="514"/>
      <c r="L75" s="2459"/>
      <c r="M75" s="514"/>
      <c r="N75" s="2459"/>
      <c r="O75" s="514"/>
      <c r="P75" s="2459"/>
      <c r="Q75" s="11"/>
      <c r="R75" s="11"/>
      <c r="S75" s="455"/>
      <c r="T75" s="477"/>
      <c r="U75" s="506">
        <f>Import!N465</f>
        <v>0</v>
      </c>
      <c r="V75" s="11"/>
      <c r="W75" s="340"/>
      <c r="X75" s="340"/>
      <c r="Y75" s="340"/>
      <c r="Z75" s="11"/>
      <c r="AE75" s="210"/>
      <c r="AF75" s="210"/>
      <c r="AG75" s="210"/>
      <c r="AH75" s="210"/>
      <c r="AI75" s="1055"/>
      <c r="AJ75" s="211"/>
      <c r="AK75" s="1276"/>
      <c r="AL75" s="1276">
        <f>AL74</f>
        <v>0</v>
      </c>
      <c r="AP75" s="210"/>
      <c r="AQ75" s="210"/>
      <c r="AR75" s="210"/>
      <c r="AS75" s="210"/>
      <c r="AT75" s="210"/>
      <c r="AU75" s="211"/>
      <c r="AV75" s="1276"/>
      <c r="AW75" s="1276">
        <f>AW74</f>
        <v>0</v>
      </c>
      <c r="BA75" s="210"/>
      <c r="BB75" s="210"/>
      <c r="BC75" s="210"/>
      <c r="BD75" s="210"/>
      <c r="BE75" s="210"/>
      <c r="BF75" s="211"/>
      <c r="BG75" s="1276"/>
      <c r="BH75" s="1276">
        <f>BH74</f>
        <v>0</v>
      </c>
      <c r="BL75" s="210"/>
      <c r="BM75" s="210"/>
      <c r="BN75" s="210"/>
      <c r="BO75" s="210"/>
      <c r="BP75" s="210"/>
      <c r="BQ75" s="211"/>
      <c r="BR75" s="1276"/>
      <c r="BS75" s="1276">
        <f>BS74</f>
        <v>0</v>
      </c>
      <c r="BW75" s="210"/>
      <c r="BX75" s="210"/>
      <c r="BY75" s="210"/>
      <c r="BZ75" s="210"/>
      <c r="CA75" s="210"/>
      <c r="CB75" s="211"/>
      <c r="CC75" s="1276"/>
      <c r="CD75" s="1276">
        <f>CD74</f>
        <v>0</v>
      </c>
      <c r="CE75" s="11"/>
      <c r="CF75" s="11"/>
      <c r="CG75" s="11"/>
      <c r="CH75" s="11"/>
      <c r="CI75" s="11"/>
      <c r="CJ75" s="11"/>
      <c r="CK75" s="11"/>
      <c r="CL75" s="11"/>
      <c r="CM75" s="11"/>
    </row>
    <row r="76" spans="1:91" ht="24.75" customHeight="1">
      <c r="A76" s="1246" t="str">
        <f>IF(E76&gt;0,"Wypełnione","")</f>
        <v/>
      </c>
      <c r="B76" s="11"/>
      <c r="C76" s="1734">
        <f>'Og s3a'!C477</f>
        <v>0</v>
      </c>
      <c r="D76" s="1732">
        <f>'Og s3a'!E477</f>
        <v>0</v>
      </c>
      <c r="E76" s="1734">
        <f>'Og s3a'!F477</f>
        <v>0</v>
      </c>
      <c r="F76" s="2453"/>
      <c r="G76" s="511">
        <f>T76</f>
        <v>0</v>
      </c>
      <c r="H76" s="2455">
        <f>U76</f>
        <v>0</v>
      </c>
      <c r="I76" s="515"/>
      <c r="J76" s="2459"/>
      <c r="K76" s="515"/>
      <c r="L76" s="2459"/>
      <c r="M76" s="515"/>
      <c r="N76" s="2459"/>
      <c r="O76" s="515"/>
      <c r="P76" s="2459"/>
      <c r="Q76" s="11"/>
      <c r="R76" s="11"/>
      <c r="S76" s="454">
        <f>'Og s3a'!G477</f>
        <v>0</v>
      </c>
      <c r="T76" s="456">
        <f>'Og s3a'!D477</f>
        <v>0</v>
      </c>
      <c r="U76" s="506">
        <f>Import!N466</f>
        <v>0</v>
      </c>
      <c r="V76" s="11"/>
      <c r="W76" s="340"/>
      <c r="X76" s="340"/>
      <c r="Y76" s="340"/>
      <c r="Z76" s="1273">
        <f>IF(F76=AF$7,1,0)</f>
        <v>0</v>
      </c>
      <c r="AA76" s="1273">
        <f>Z76*D76</f>
        <v>0</v>
      </c>
      <c r="AB76" s="1281">
        <f>IF($Z76=0,0,IF(AF76+AH76+AJ76&gt;0,$AA76,0))</f>
        <v>0</v>
      </c>
      <c r="AC76" s="1283">
        <f>IF($Z76=0,0,IF(AND(AB76=0,G77&gt;0),$AA76,0))</f>
        <v>0</v>
      </c>
      <c r="AD76" s="1272">
        <f>AA76-AB76-AC76</f>
        <v>0</v>
      </c>
      <c r="AE76" s="210">
        <f t="shared" ref="AE76:AJ76" si="135">IF(AE$9=$H76,$D76,0)</f>
        <v>0</v>
      </c>
      <c r="AF76" s="210">
        <f t="shared" si="135"/>
        <v>0</v>
      </c>
      <c r="AG76" s="210">
        <f t="shared" si="135"/>
        <v>0</v>
      </c>
      <c r="AH76" s="210">
        <f t="shared" si="135"/>
        <v>0</v>
      </c>
      <c r="AI76" s="1055">
        <f t="shared" si="135"/>
        <v>0</v>
      </c>
      <c r="AJ76" s="211">
        <f t="shared" si="135"/>
        <v>0</v>
      </c>
      <c r="AK76" s="1276">
        <f>IF($Z76=1,0,IF(AND($Z76=0,AF76&gt;0),1,IF(AND($Z76=0,AH76&gt;0),1,IF(AND($Z76=0,AJ76&gt;0),1,0))))</f>
        <v>0</v>
      </c>
      <c r="AL76" s="1276">
        <f t="shared" si="21"/>
        <v>0</v>
      </c>
      <c r="AM76" s="1281">
        <f>IF($Z76=0,0,IF(AQ76+AS76+AU76&gt;0,$AA76,0))</f>
        <v>0</v>
      </c>
      <c r="AN76" s="1283">
        <f>IF($Z76=0,0,IF(AND(AM76=0,I77&gt;0),$AA76,0))</f>
        <v>0</v>
      </c>
      <c r="AO76" s="1272">
        <f>$AA76-AM76-AN76</f>
        <v>0</v>
      </c>
      <c r="AP76" s="210">
        <f t="shared" ref="AP76:AU76" si="136">IF(AP$9=$J76,$D76,0)</f>
        <v>0</v>
      </c>
      <c r="AQ76" s="210">
        <f t="shared" si="136"/>
        <v>0</v>
      </c>
      <c r="AR76" s="210">
        <f t="shared" si="136"/>
        <v>0</v>
      </c>
      <c r="AS76" s="210">
        <f t="shared" si="136"/>
        <v>0</v>
      </c>
      <c r="AT76" s="210">
        <f t="shared" si="136"/>
        <v>0</v>
      </c>
      <c r="AU76" s="211">
        <f t="shared" si="136"/>
        <v>0</v>
      </c>
      <c r="AV76" s="1276">
        <f>IF($Z76=1,0,IF(AND($Z76=0,AQ76&gt;0),1,IF(AND($Z76=0,AS76&gt;0),1,IF(AND($Z76=0,AU76&gt;0),1,0))))</f>
        <v>0</v>
      </c>
      <c r="AW76" s="1276">
        <f>IF($Z76=0,0,IF(AND($Z76=1,AP76&gt;0),1,IF(AND($Z76=1,AR76&gt;0),1,IF(AND($Z76=1,AT76&gt;0),1,0))))</f>
        <v>0</v>
      </c>
      <c r="AX76" s="1281">
        <f>IF($Z76=0,0,IF(BB76+BD76+BF76&gt;0,$AA76,0))</f>
        <v>0</v>
      </c>
      <c r="AY76" s="1283">
        <f>IF($Z76=0,0,IF(AND(AX76=0,K77&gt;0),$AA76,0))</f>
        <v>0</v>
      </c>
      <c r="AZ76" s="1272">
        <f>$AA76-AX76-AY76</f>
        <v>0</v>
      </c>
      <c r="BA76" s="210">
        <f t="shared" ref="BA76:BF76" si="137">IF(BA$9=$L76,$D76,0)</f>
        <v>0</v>
      </c>
      <c r="BB76" s="210">
        <f t="shared" si="137"/>
        <v>0</v>
      </c>
      <c r="BC76" s="210">
        <f t="shared" si="137"/>
        <v>0</v>
      </c>
      <c r="BD76" s="210">
        <f t="shared" si="137"/>
        <v>0</v>
      </c>
      <c r="BE76" s="210">
        <f t="shared" si="137"/>
        <v>0</v>
      </c>
      <c r="BF76" s="211">
        <f t="shared" si="137"/>
        <v>0</v>
      </c>
      <c r="BG76" s="1276">
        <f>IF($Z76=1,0,IF(AND($Z76=0,BB76&gt;0),1,IF(AND($Z76=0,BD76&gt;0),1,IF(AND($Z76=0,BF76&gt;0),1,0))))</f>
        <v>0</v>
      </c>
      <c r="BH76" s="1276">
        <f>IF($Z76=0,0,IF(AND($Z76=1,BA76&gt;0),1,IF(AND($Z76=1,BC76&gt;0),1,IF(AND($Z76=1,BE76&gt;0),1,0))))</f>
        <v>0</v>
      </c>
      <c r="BI76" s="1281">
        <f>IF($Z76=0,0,IF(BM76+BO76+BQ76&gt;0,$AA76,0))</f>
        <v>0</v>
      </c>
      <c r="BJ76" s="1283">
        <f>IF($Z76=0,0,IF(AND(BI76=0,M77&gt;0),$AA76,0))</f>
        <v>0</v>
      </c>
      <c r="BK76" s="1272">
        <f>$AA76-BI76-BJ76</f>
        <v>0</v>
      </c>
      <c r="BL76" s="210">
        <f t="shared" ref="BL76:BQ76" si="138">IF(BL$9=$N76,$D76,0)</f>
        <v>0</v>
      </c>
      <c r="BM76" s="210">
        <f t="shared" si="138"/>
        <v>0</v>
      </c>
      <c r="BN76" s="210">
        <f t="shared" si="138"/>
        <v>0</v>
      </c>
      <c r="BO76" s="210">
        <f t="shared" si="138"/>
        <v>0</v>
      </c>
      <c r="BP76" s="210">
        <f t="shared" si="138"/>
        <v>0</v>
      </c>
      <c r="BQ76" s="211">
        <f t="shared" si="138"/>
        <v>0</v>
      </c>
      <c r="BR76" s="1276">
        <f>IF($Z76=1,0,IF(AND($Z76=0,BM76&gt;0),1,IF(AND($Z76=0,BO76&gt;0),1,IF(AND($Z76=0,BQ76&gt;0),1,0))))</f>
        <v>0</v>
      </c>
      <c r="BS76" s="1276">
        <f>IF($Z76=0,0,IF(AND($Z76=1,BL76&gt;0),1,IF(AND($Z76=1,BN76&gt;0),1,IF(AND($Z76=1,BP76&gt;0),1,0))))</f>
        <v>0</v>
      </c>
      <c r="BT76" s="1281">
        <f>IF($Z76=0,0,IF(BX76+BZ76+CB76&gt;0,$AA76,0))</f>
        <v>0</v>
      </c>
      <c r="BU76" s="1283">
        <f>IF($Z76=0,0,IF(AND(BT76=0,O77&gt;0),$AA76,0))</f>
        <v>0</v>
      </c>
      <c r="BV76" s="1272">
        <f>$AA76-BT76-BU76</f>
        <v>0</v>
      </c>
      <c r="BW76" s="210">
        <f t="shared" ref="BW76:CB76" si="139">IF(BW$9=$P76,$D76,0)</f>
        <v>0</v>
      </c>
      <c r="BX76" s="210">
        <f t="shared" si="139"/>
        <v>0</v>
      </c>
      <c r="BY76" s="210">
        <f t="shared" si="139"/>
        <v>0</v>
      </c>
      <c r="BZ76" s="210">
        <f t="shared" si="139"/>
        <v>0</v>
      </c>
      <c r="CA76" s="210">
        <f t="shared" si="139"/>
        <v>0</v>
      </c>
      <c r="CB76" s="211">
        <f t="shared" si="139"/>
        <v>0</v>
      </c>
      <c r="CC76" s="1276">
        <f>IF($Z76=1,0,IF(AND($Z76=0,BX76&gt;0),1,IF(AND($Z76=0,BZ76&gt;0),1,IF(AND($Z76=0,CB76&gt;0),1,0))))</f>
        <v>0</v>
      </c>
      <c r="CD76" s="1276">
        <f>IF($Z76=0,0,IF(AND($Z76=1,BW76&gt;0),1,IF(AND($Z76=1,BY76&gt;0),1,IF(AND($Z76=1,CA76&gt;0),1,0))))</f>
        <v>0</v>
      </c>
      <c r="CE76" s="11"/>
      <c r="CF76" s="11"/>
      <c r="CG76" s="11"/>
      <c r="CH76" s="11"/>
      <c r="CI76" s="11"/>
      <c r="CJ76" s="11"/>
      <c r="CK76" s="11"/>
      <c r="CL76" s="11"/>
      <c r="CM76" s="11"/>
    </row>
    <row r="77" spans="1:91" ht="14.25" customHeight="1">
      <c r="A77" s="1247" t="str">
        <f>A76</f>
        <v/>
      </c>
      <c r="B77" s="11"/>
      <c r="C77" s="1735"/>
      <c r="D77" s="1733"/>
      <c r="E77" s="1735"/>
      <c r="F77" s="2454"/>
      <c r="G77" s="512"/>
      <c r="H77" s="2456"/>
      <c r="I77" s="514"/>
      <c r="J77" s="2459"/>
      <c r="K77" s="514"/>
      <c r="L77" s="2459"/>
      <c r="M77" s="514"/>
      <c r="N77" s="2459"/>
      <c r="O77" s="514"/>
      <c r="P77" s="2459"/>
      <c r="Q77" s="11"/>
      <c r="R77" s="11"/>
      <c r="S77" s="455"/>
      <c r="T77" s="477"/>
      <c r="U77" s="506">
        <f>Import!N467</f>
        <v>0</v>
      </c>
      <c r="V77" s="11"/>
      <c r="W77" s="340"/>
      <c r="X77" s="340"/>
      <c r="Y77" s="340"/>
      <c r="Z77" s="11"/>
      <c r="AE77" s="210"/>
      <c r="AF77" s="210"/>
      <c r="AG77" s="210"/>
      <c r="AH77" s="210"/>
      <c r="AI77" s="1055"/>
      <c r="AJ77" s="211"/>
      <c r="AK77" s="1276"/>
      <c r="AL77" s="1276">
        <f>AL76</f>
        <v>0</v>
      </c>
      <c r="AP77" s="210"/>
      <c r="AQ77" s="210"/>
      <c r="AR77" s="210"/>
      <c r="AS77" s="210"/>
      <c r="AT77" s="210"/>
      <c r="AU77" s="211"/>
      <c r="AV77" s="1276"/>
      <c r="AW77" s="1276">
        <f>AW76</f>
        <v>0</v>
      </c>
      <c r="BA77" s="210"/>
      <c r="BB77" s="210"/>
      <c r="BC77" s="210"/>
      <c r="BD77" s="210"/>
      <c r="BE77" s="210"/>
      <c r="BF77" s="211"/>
      <c r="BG77" s="1276"/>
      <c r="BH77" s="1276">
        <f>BH76</f>
        <v>0</v>
      </c>
      <c r="BL77" s="210"/>
      <c r="BM77" s="210"/>
      <c r="BN77" s="210"/>
      <c r="BO77" s="210"/>
      <c r="BP77" s="210"/>
      <c r="BQ77" s="211"/>
      <c r="BR77" s="1276"/>
      <c r="BS77" s="1276">
        <f>BS76</f>
        <v>0</v>
      </c>
      <c r="BW77" s="210"/>
      <c r="BX77" s="210"/>
      <c r="BY77" s="210"/>
      <c r="BZ77" s="210"/>
      <c r="CA77" s="210"/>
      <c r="CB77" s="211"/>
      <c r="CC77" s="1276"/>
      <c r="CD77" s="1276">
        <f>CD76</f>
        <v>0</v>
      </c>
      <c r="CE77" s="11"/>
      <c r="CF77" s="11"/>
      <c r="CG77" s="11"/>
      <c r="CH77" s="11"/>
      <c r="CI77" s="11"/>
      <c r="CJ77" s="11"/>
      <c r="CK77" s="11"/>
      <c r="CL77" s="11"/>
      <c r="CM77" s="11"/>
    </row>
    <row r="78" spans="1:91" ht="24.75" customHeight="1">
      <c r="A78" s="1246" t="str">
        <f>IF(E78&gt;0,"Wypełnione","")</f>
        <v/>
      </c>
      <c r="B78" s="11"/>
      <c r="C78" s="1734">
        <f>'Og s3a'!C479</f>
        <v>0</v>
      </c>
      <c r="D78" s="1732">
        <f>'Og s3a'!E479</f>
        <v>0</v>
      </c>
      <c r="E78" s="1734">
        <f>'Og s3a'!F479</f>
        <v>0</v>
      </c>
      <c r="F78" s="2453"/>
      <c r="G78" s="511">
        <f>T78</f>
        <v>0</v>
      </c>
      <c r="H78" s="2455">
        <f>U78</f>
        <v>0</v>
      </c>
      <c r="I78" s="515"/>
      <c r="J78" s="2459"/>
      <c r="K78" s="515"/>
      <c r="L78" s="2459"/>
      <c r="M78" s="515"/>
      <c r="N78" s="2459"/>
      <c r="O78" s="515"/>
      <c r="P78" s="2459"/>
      <c r="Q78" s="11"/>
      <c r="R78" s="11"/>
      <c r="S78" s="454">
        <f>'Og s3a'!G479</f>
        <v>0</v>
      </c>
      <c r="T78" s="456">
        <f>'Og s3a'!D479</f>
        <v>0</v>
      </c>
      <c r="U78" s="506">
        <f>Import!N468</f>
        <v>0</v>
      </c>
      <c r="V78" s="11"/>
      <c r="W78" s="340"/>
      <c r="X78" s="340"/>
      <c r="Y78" s="340"/>
      <c r="Z78" s="1273">
        <f>IF(F78=AF$7,1,0)</f>
        <v>0</v>
      </c>
      <c r="AA78" s="1273">
        <f>Z78*D78</f>
        <v>0</v>
      </c>
      <c r="AB78" s="1281">
        <f>IF($Z78=0,0,IF(AF78+AH78+AJ78&gt;0,$AA78,0))</f>
        <v>0</v>
      </c>
      <c r="AC78" s="1283">
        <f>IF($Z78=0,0,IF(AND(AB78=0,G79&gt;0),$AA78,0))</f>
        <v>0</v>
      </c>
      <c r="AD78" s="1272">
        <f>AA78-AB78-AC78</f>
        <v>0</v>
      </c>
      <c r="AE78" s="210">
        <f t="shared" ref="AE78:AJ78" si="140">IF(AE$9=$H78,$D78,0)</f>
        <v>0</v>
      </c>
      <c r="AF78" s="210">
        <f t="shared" si="140"/>
        <v>0</v>
      </c>
      <c r="AG78" s="210">
        <f t="shared" si="140"/>
        <v>0</v>
      </c>
      <c r="AH78" s="210">
        <f t="shared" si="140"/>
        <v>0</v>
      </c>
      <c r="AI78" s="1055">
        <f t="shared" si="140"/>
        <v>0</v>
      </c>
      <c r="AJ78" s="211">
        <f t="shared" si="140"/>
        <v>0</v>
      </c>
      <c r="AK78" s="1276">
        <f>IF($Z78=1,0,IF(AND($Z78=0,AF78&gt;0),1,IF(AND($Z78=0,AH78&gt;0),1,IF(AND($Z78=0,AJ78&gt;0),1,0))))</f>
        <v>0</v>
      </c>
      <c r="AL78" s="1276">
        <f t="shared" si="21"/>
        <v>0</v>
      </c>
      <c r="AM78" s="1281">
        <f>IF($Z78=0,0,IF(AQ78+AS78+AU78&gt;0,$AA78,0))</f>
        <v>0</v>
      </c>
      <c r="AN78" s="1283">
        <f>IF($Z78=0,0,IF(AND(AM78=0,I79&gt;0),$AA78,0))</f>
        <v>0</v>
      </c>
      <c r="AO78" s="1272">
        <f>$AA78-AM78-AN78</f>
        <v>0</v>
      </c>
      <c r="AP78" s="210">
        <f t="shared" ref="AP78:AU78" si="141">IF(AP$9=$J78,$D78,0)</f>
        <v>0</v>
      </c>
      <c r="AQ78" s="210">
        <f t="shared" si="141"/>
        <v>0</v>
      </c>
      <c r="AR78" s="210">
        <f t="shared" si="141"/>
        <v>0</v>
      </c>
      <c r="AS78" s="210">
        <f t="shared" si="141"/>
        <v>0</v>
      </c>
      <c r="AT78" s="210">
        <f t="shared" si="141"/>
        <v>0</v>
      </c>
      <c r="AU78" s="211">
        <f t="shared" si="141"/>
        <v>0</v>
      </c>
      <c r="AV78" s="1276">
        <f>IF($Z78=1,0,IF(AND($Z78=0,AQ78&gt;0),1,IF(AND($Z78=0,AS78&gt;0),1,IF(AND($Z78=0,AU78&gt;0),1,0))))</f>
        <v>0</v>
      </c>
      <c r="AW78" s="1276">
        <f>IF($Z78=0,0,IF(AND($Z78=1,AP78&gt;0),1,IF(AND($Z78=1,AR78&gt;0),1,IF(AND($Z78=1,AT78&gt;0),1,0))))</f>
        <v>0</v>
      </c>
      <c r="AX78" s="1281">
        <f>IF($Z78=0,0,IF(BB78+BD78+BF78&gt;0,$AA78,0))</f>
        <v>0</v>
      </c>
      <c r="AY78" s="1283">
        <f>IF($Z78=0,0,IF(AND(AX78=0,K79&gt;0),$AA78,0))</f>
        <v>0</v>
      </c>
      <c r="AZ78" s="1272">
        <f>$AA78-AX78-AY78</f>
        <v>0</v>
      </c>
      <c r="BA78" s="210">
        <f t="shared" ref="BA78:BF78" si="142">IF(BA$9=$L78,$D78,0)</f>
        <v>0</v>
      </c>
      <c r="BB78" s="210">
        <f t="shared" si="142"/>
        <v>0</v>
      </c>
      <c r="BC78" s="210">
        <f t="shared" si="142"/>
        <v>0</v>
      </c>
      <c r="BD78" s="210">
        <f t="shared" si="142"/>
        <v>0</v>
      </c>
      <c r="BE78" s="210">
        <f t="shared" si="142"/>
        <v>0</v>
      </c>
      <c r="BF78" s="211">
        <f t="shared" si="142"/>
        <v>0</v>
      </c>
      <c r="BG78" s="1276">
        <f>IF($Z78=1,0,IF(AND($Z78=0,BB78&gt;0),1,IF(AND($Z78=0,BD78&gt;0),1,IF(AND($Z78=0,BF78&gt;0),1,0))))</f>
        <v>0</v>
      </c>
      <c r="BH78" s="1276">
        <f>IF($Z78=0,0,IF(AND($Z78=1,BA78&gt;0),1,IF(AND($Z78=1,BC78&gt;0),1,IF(AND($Z78=1,BE78&gt;0),1,0))))</f>
        <v>0</v>
      </c>
      <c r="BI78" s="1281">
        <f>IF($Z78=0,0,IF(BM78+BO78+BQ78&gt;0,$AA78,0))</f>
        <v>0</v>
      </c>
      <c r="BJ78" s="1283">
        <f>IF($Z78=0,0,IF(AND(BI78=0,M79&gt;0),$AA78,0))</f>
        <v>0</v>
      </c>
      <c r="BK78" s="1272">
        <f>$AA78-BI78-BJ78</f>
        <v>0</v>
      </c>
      <c r="BL78" s="210">
        <f t="shared" ref="BL78:BQ78" si="143">IF(BL$9=$N78,$D78,0)</f>
        <v>0</v>
      </c>
      <c r="BM78" s="210">
        <f t="shared" si="143"/>
        <v>0</v>
      </c>
      <c r="BN78" s="210">
        <f t="shared" si="143"/>
        <v>0</v>
      </c>
      <c r="BO78" s="210">
        <f t="shared" si="143"/>
        <v>0</v>
      </c>
      <c r="BP78" s="210">
        <f t="shared" si="143"/>
        <v>0</v>
      </c>
      <c r="BQ78" s="211">
        <f t="shared" si="143"/>
        <v>0</v>
      </c>
      <c r="BR78" s="1276">
        <f>IF($Z78=1,0,IF(AND($Z78=0,BM78&gt;0),1,IF(AND($Z78=0,BO78&gt;0),1,IF(AND($Z78=0,BQ78&gt;0),1,0))))</f>
        <v>0</v>
      </c>
      <c r="BS78" s="1276">
        <f>IF($Z78=0,0,IF(AND($Z78=1,BL78&gt;0),1,IF(AND($Z78=1,BN78&gt;0),1,IF(AND($Z78=1,BP78&gt;0),1,0))))</f>
        <v>0</v>
      </c>
      <c r="BT78" s="1281">
        <f>IF($Z78=0,0,IF(BX78+BZ78+CB78&gt;0,$AA78,0))</f>
        <v>0</v>
      </c>
      <c r="BU78" s="1283">
        <f>IF($Z78=0,0,IF(AND(BT78=0,O79&gt;0),$AA78,0))</f>
        <v>0</v>
      </c>
      <c r="BV78" s="1272">
        <f>$AA78-BT78-BU78</f>
        <v>0</v>
      </c>
      <c r="BW78" s="210">
        <f t="shared" ref="BW78:CB78" si="144">IF(BW$9=$P78,$D78,0)</f>
        <v>0</v>
      </c>
      <c r="BX78" s="210">
        <f t="shared" si="144"/>
        <v>0</v>
      </c>
      <c r="BY78" s="210">
        <f t="shared" si="144"/>
        <v>0</v>
      </c>
      <c r="BZ78" s="210">
        <f t="shared" si="144"/>
        <v>0</v>
      </c>
      <c r="CA78" s="210">
        <f t="shared" si="144"/>
        <v>0</v>
      </c>
      <c r="CB78" s="211">
        <f t="shared" si="144"/>
        <v>0</v>
      </c>
      <c r="CC78" s="1276">
        <f>IF($Z78=1,0,IF(AND($Z78=0,BX78&gt;0),1,IF(AND($Z78=0,BZ78&gt;0),1,IF(AND($Z78=0,CB78&gt;0),1,0))))</f>
        <v>0</v>
      </c>
      <c r="CD78" s="1276">
        <f>IF($Z78=0,0,IF(AND($Z78=1,BW78&gt;0),1,IF(AND($Z78=1,BY78&gt;0),1,IF(AND($Z78=1,CA78&gt;0),1,0))))</f>
        <v>0</v>
      </c>
      <c r="CE78" s="11"/>
      <c r="CF78" s="11"/>
      <c r="CG78" s="11"/>
      <c r="CH78" s="11"/>
      <c r="CI78" s="11"/>
      <c r="CJ78" s="11"/>
      <c r="CK78" s="11"/>
      <c r="CL78" s="11"/>
      <c r="CM78" s="11"/>
    </row>
    <row r="79" spans="1:91" ht="14.25" customHeight="1">
      <c r="A79" s="1247" t="str">
        <f>A78</f>
        <v/>
      </c>
      <c r="B79" s="11"/>
      <c r="C79" s="1735"/>
      <c r="D79" s="1733"/>
      <c r="E79" s="1735"/>
      <c r="F79" s="2454"/>
      <c r="G79" s="512"/>
      <c r="H79" s="2456"/>
      <c r="I79" s="514"/>
      <c r="J79" s="2459"/>
      <c r="K79" s="514"/>
      <c r="L79" s="2459"/>
      <c r="M79" s="514"/>
      <c r="N79" s="2459"/>
      <c r="O79" s="514"/>
      <c r="P79" s="2459"/>
      <c r="Q79" s="11"/>
      <c r="R79" s="11"/>
      <c r="S79" s="455"/>
      <c r="T79" s="477"/>
      <c r="U79" s="506">
        <f>Import!N469</f>
        <v>0</v>
      </c>
      <c r="V79" s="11"/>
      <c r="W79" s="340"/>
      <c r="X79" s="340"/>
      <c r="Y79" s="340"/>
      <c r="Z79" s="11"/>
      <c r="AE79" s="210"/>
      <c r="AF79" s="210"/>
      <c r="AG79" s="210"/>
      <c r="AH79" s="210"/>
      <c r="AI79" s="1055"/>
      <c r="AJ79" s="211"/>
      <c r="AK79" s="1276"/>
      <c r="AL79" s="1276">
        <f>AL78</f>
        <v>0</v>
      </c>
      <c r="AP79" s="210"/>
      <c r="AQ79" s="210"/>
      <c r="AR79" s="210"/>
      <c r="AS79" s="210"/>
      <c r="AT79" s="210"/>
      <c r="AU79" s="211"/>
      <c r="AV79" s="1276"/>
      <c r="AW79" s="1276">
        <f>AW78</f>
        <v>0</v>
      </c>
      <c r="BA79" s="210"/>
      <c r="BB79" s="210"/>
      <c r="BC79" s="210"/>
      <c r="BD79" s="210"/>
      <c r="BE79" s="210"/>
      <c r="BF79" s="211"/>
      <c r="BG79" s="1276"/>
      <c r="BH79" s="1276">
        <f>BH78</f>
        <v>0</v>
      </c>
      <c r="BL79" s="210"/>
      <c r="BM79" s="210"/>
      <c r="BN79" s="210"/>
      <c r="BO79" s="210"/>
      <c r="BP79" s="210"/>
      <c r="BQ79" s="211"/>
      <c r="BR79" s="1276"/>
      <c r="BS79" s="1276">
        <f>BS78</f>
        <v>0</v>
      </c>
      <c r="BW79" s="210"/>
      <c r="BX79" s="210"/>
      <c r="BY79" s="210"/>
      <c r="BZ79" s="210"/>
      <c r="CA79" s="210"/>
      <c r="CB79" s="211"/>
      <c r="CC79" s="1276"/>
      <c r="CD79" s="1276">
        <f>CD78</f>
        <v>0</v>
      </c>
      <c r="CE79" s="11"/>
      <c r="CF79" s="11"/>
      <c r="CG79" s="11"/>
      <c r="CH79" s="11"/>
      <c r="CI79" s="11"/>
      <c r="CJ79" s="11"/>
      <c r="CK79" s="11"/>
      <c r="CL79" s="11"/>
      <c r="CM79" s="11"/>
    </row>
    <row r="80" spans="1:91" ht="24.75" customHeight="1">
      <c r="A80" s="1246" t="str">
        <f>IF(E80&gt;0,"Wypełnione","")</f>
        <v/>
      </c>
      <c r="B80" s="11"/>
      <c r="C80" s="1734">
        <f>'Og s3a'!C481</f>
        <v>0</v>
      </c>
      <c r="D80" s="1732">
        <f>'Og s3a'!E481</f>
        <v>0</v>
      </c>
      <c r="E80" s="1734">
        <f>'Og s3a'!F481</f>
        <v>0</v>
      </c>
      <c r="F80" s="2453"/>
      <c r="G80" s="511">
        <f>T80</f>
        <v>0</v>
      </c>
      <c r="H80" s="2455">
        <f>U80</f>
        <v>0</v>
      </c>
      <c r="I80" s="515"/>
      <c r="J80" s="2459"/>
      <c r="K80" s="515"/>
      <c r="L80" s="2459"/>
      <c r="M80" s="515"/>
      <c r="N80" s="2459"/>
      <c r="O80" s="515"/>
      <c r="P80" s="2459"/>
      <c r="Q80" s="11"/>
      <c r="R80" s="11"/>
      <c r="S80" s="454">
        <f>'Og s3a'!G481</f>
        <v>0</v>
      </c>
      <c r="T80" s="456">
        <f>'Og s3a'!D481</f>
        <v>0</v>
      </c>
      <c r="U80" s="506">
        <f>Import!N470</f>
        <v>0</v>
      </c>
      <c r="V80" s="11"/>
      <c r="W80" s="340"/>
      <c r="X80" s="340"/>
      <c r="Y80" s="340"/>
      <c r="Z80" s="1273">
        <f>IF(F80=AF$7,1,0)</f>
        <v>0</v>
      </c>
      <c r="AA80" s="1273">
        <f>Z80*D80</f>
        <v>0</v>
      </c>
      <c r="AB80" s="1281">
        <f>IF($Z80=0,0,IF(AF80+AH80+AJ80&gt;0,$AA80,0))</f>
        <v>0</v>
      </c>
      <c r="AC80" s="1283">
        <f>IF($Z80=0,0,IF(AND(AB80=0,G81&gt;0),$AA80,0))</f>
        <v>0</v>
      </c>
      <c r="AD80" s="1272">
        <f>AA80-AB80-AC80</f>
        <v>0</v>
      </c>
      <c r="AE80" s="210">
        <f t="shared" ref="AE80:AJ80" si="145">IF(AE$9=$H80,$D80,0)</f>
        <v>0</v>
      </c>
      <c r="AF80" s="210">
        <f t="shared" si="145"/>
        <v>0</v>
      </c>
      <c r="AG80" s="210">
        <f t="shared" si="145"/>
        <v>0</v>
      </c>
      <c r="AH80" s="210">
        <f t="shared" si="145"/>
        <v>0</v>
      </c>
      <c r="AI80" s="1055">
        <f t="shared" si="145"/>
        <v>0</v>
      </c>
      <c r="AJ80" s="211">
        <f t="shared" si="145"/>
        <v>0</v>
      </c>
      <c r="AK80" s="1276">
        <f>IF($Z80=1,0,IF(AND($Z80=0,AF80&gt;0),1,IF(AND($Z80=0,AH80&gt;0),1,IF(AND($Z80=0,AJ80&gt;0),1,0))))</f>
        <v>0</v>
      </c>
      <c r="AL80" s="1276">
        <f t="shared" ref="AL80:AL142" si="146">IF($Z80=0,0,IF(AND($Z80=1,AE80&gt;0),1,IF(AND($Z80=1,AG80&gt;0),1,IF(AND($Z80=1,AI80&gt;0),1,0))))</f>
        <v>0</v>
      </c>
      <c r="AM80" s="1281">
        <f>IF($Z80=0,0,IF(AQ80+AS80+AU80&gt;0,$AA80,0))</f>
        <v>0</v>
      </c>
      <c r="AN80" s="1283">
        <f>IF($Z80=0,0,IF(AND(AM80=0,I81&gt;0),$AA80,0))</f>
        <v>0</v>
      </c>
      <c r="AO80" s="1272">
        <f>$AA80-AM80-AN80</f>
        <v>0</v>
      </c>
      <c r="AP80" s="210">
        <f t="shared" ref="AP80:AU80" si="147">IF(AP$9=$J80,$D80,0)</f>
        <v>0</v>
      </c>
      <c r="AQ80" s="210">
        <f t="shared" si="147"/>
        <v>0</v>
      </c>
      <c r="AR80" s="210">
        <f t="shared" si="147"/>
        <v>0</v>
      </c>
      <c r="AS80" s="210">
        <f t="shared" si="147"/>
        <v>0</v>
      </c>
      <c r="AT80" s="210">
        <f t="shared" si="147"/>
        <v>0</v>
      </c>
      <c r="AU80" s="211">
        <f t="shared" si="147"/>
        <v>0</v>
      </c>
      <c r="AV80" s="1276">
        <f>IF($Z80=1,0,IF(AND($Z80=0,AQ80&gt;0),1,IF(AND($Z80=0,AS80&gt;0),1,IF(AND($Z80=0,AU80&gt;0),1,0))))</f>
        <v>0</v>
      </c>
      <c r="AW80" s="1276">
        <f t="shared" ref="AW80:AW142" si="148">IF($Z80=0,0,IF(AND($Z80=1,AP80&gt;0),1,IF(AND($Z80=1,AR80&gt;0),1,IF(AND($Z80=1,AT80&gt;0),1,0))))</f>
        <v>0</v>
      </c>
      <c r="AX80" s="1281">
        <f>IF($Z80=0,0,IF(BB80+BD80+BF80&gt;0,$AA80,0))</f>
        <v>0</v>
      </c>
      <c r="AY80" s="1283">
        <f>IF($Z80=0,0,IF(AND(AX80=0,K81&gt;0),$AA80,0))</f>
        <v>0</v>
      </c>
      <c r="AZ80" s="1272">
        <f>$AA80-AX80-AY80</f>
        <v>0</v>
      </c>
      <c r="BA80" s="210">
        <f t="shared" ref="BA80:BF80" si="149">IF(BA$9=$L80,$D80,0)</f>
        <v>0</v>
      </c>
      <c r="BB80" s="210">
        <f t="shared" si="149"/>
        <v>0</v>
      </c>
      <c r="BC80" s="210">
        <f t="shared" si="149"/>
        <v>0</v>
      </c>
      <c r="BD80" s="210">
        <f t="shared" si="149"/>
        <v>0</v>
      </c>
      <c r="BE80" s="210">
        <f t="shared" si="149"/>
        <v>0</v>
      </c>
      <c r="BF80" s="211">
        <f t="shared" si="149"/>
        <v>0</v>
      </c>
      <c r="BG80" s="1276">
        <f>IF($Z80=1,0,IF(AND($Z80=0,BB80&gt;0),1,IF(AND($Z80=0,BD80&gt;0),1,IF(AND($Z80=0,BF80&gt;0),1,0))))</f>
        <v>0</v>
      </c>
      <c r="BH80" s="1276">
        <f t="shared" ref="BH80:BH142" si="150">IF($Z80=0,0,IF(AND($Z80=1,BA80&gt;0),1,IF(AND($Z80=1,BC80&gt;0),1,IF(AND($Z80=1,BE80&gt;0),1,0))))</f>
        <v>0</v>
      </c>
      <c r="BI80" s="1281">
        <f>IF($Z80=0,0,IF(BM80+BO80+BQ80&gt;0,$AA80,0))</f>
        <v>0</v>
      </c>
      <c r="BJ80" s="1283">
        <f>IF($Z80=0,0,IF(AND(BI80=0,M81&gt;0),$AA80,0))</f>
        <v>0</v>
      </c>
      <c r="BK80" s="1272">
        <f>$AA80-BI80-BJ80</f>
        <v>0</v>
      </c>
      <c r="BL80" s="210">
        <f t="shared" ref="BL80:BQ80" si="151">IF(BL$9=$N80,$D80,0)</f>
        <v>0</v>
      </c>
      <c r="BM80" s="210">
        <f t="shared" si="151"/>
        <v>0</v>
      </c>
      <c r="BN80" s="210">
        <f t="shared" si="151"/>
        <v>0</v>
      </c>
      <c r="BO80" s="210">
        <f t="shared" si="151"/>
        <v>0</v>
      </c>
      <c r="BP80" s="210">
        <f t="shared" si="151"/>
        <v>0</v>
      </c>
      <c r="BQ80" s="211">
        <f t="shared" si="151"/>
        <v>0</v>
      </c>
      <c r="BR80" s="1276">
        <f>IF($Z80=1,0,IF(AND($Z80=0,BM80&gt;0),1,IF(AND($Z80=0,BO80&gt;0),1,IF(AND($Z80=0,BQ80&gt;0),1,0))))</f>
        <v>0</v>
      </c>
      <c r="BS80" s="1276">
        <f t="shared" ref="BS80:BS142" si="152">IF($Z80=0,0,IF(AND($Z80=1,BL80&gt;0),1,IF(AND($Z80=1,BN80&gt;0),1,IF(AND($Z80=1,BP80&gt;0),1,0))))</f>
        <v>0</v>
      </c>
      <c r="BT80" s="1281">
        <f>IF($Z80=0,0,IF(BX80+BZ80+CB80&gt;0,$AA80,0))</f>
        <v>0</v>
      </c>
      <c r="BU80" s="1283">
        <f>IF($Z80=0,0,IF(AND(BT80=0,O81&gt;0),$AA80,0))</f>
        <v>0</v>
      </c>
      <c r="BV80" s="1272">
        <f>$AA80-BT80-BU80</f>
        <v>0</v>
      </c>
      <c r="BW80" s="210">
        <f t="shared" ref="BW80:CB80" si="153">IF(BW$9=$P80,$D80,0)</f>
        <v>0</v>
      </c>
      <c r="BX80" s="210">
        <f t="shared" si="153"/>
        <v>0</v>
      </c>
      <c r="BY80" s="210">
        <f t="shared" si="153"/>
        <v>0</v>
      </c>
      <c r="BZ80" s="210">
        <f t="shared" si="153"/>
        <v>0</v>
      </c>
      <c r="CA80" s="210">
        <f t="shared" si="153"/>
        <v>0</v>
      </c>
      <c r="CB80" s="211">
        <f t="shared" si="153"/>
        <v>0</v>
      </c>
      <c r="CC80" s="1276">
        <f>IF($Z80=1,0,IF(AND($Z80=0,BX80&gt;0),1,IF(AND($Z80=0,BZ80&gt;0),1,IF(AND($Z80=0,CB80&gt;0),1,0))))</f>
        <v>0</v>
      </c>
      <c r="CD80" s="1276">
        <f t="shared" ref="CD80:CD142" si="154">IF($Z80=0,0,IF(AND($Z80=1,BW80&gt;0),1,IF(AND($Z80=1,BY80&gt;0),1,IF(AND($Z80=1,CA80&gt;0),1,0))))</f>
        <v>0</v>
      </c>
      <c r="CE80" s="11"/>
      <c r="CF80" s="11"/>
      <c r="CG80" s="11"/>
      <c r="CH80" s="11"/>
      <c r="CI80" s="11"/>
      <c r="CJ80" s="11"/>
      <c r="CK80" s="11"/>
      <c r="CL80" s="11"/>
      <c r="CM80" s="11"/>
    </row>
    <row r="81" spans="1:91" ht="14.25" customHeight="1">
      <c r="A81" s="1247" t="str">
        <f>A80</f>
        <v/>
      </c>
      <c r="B81" s="11"/>
      <c r="C81" s="1735"/>
      <c r="D81" s="1733"/>
      <c r="E81" s="1735"/>
      <c r="F81" s="2454"/>
      <c r="G81" s="512"/>
      <c r="H81" s="2456"/>
      <c r="I81" s="514"/>
      <c r="J81" s="2459"/>
      <c r="K81" s="514"/>
      <c r="L81" s="2459"/>
      <c r="M81" s="514"/>
      <c r="N81" s="2459"/>
      <c r="O81" s="514"/>
      <c r="P81" s="2459"/>
      <c r="Q81" s="11"/>
      <c r="R81" s="11"/>
      <c r="S81" s="455"/>
      <c r="T81" s="477"/>
      <c r="U81" s="506">
        <f>Import!N471</f>
        <v>0</v>
      </c>
      <c r="V81" s="11"/>
      <c r="W81" s="340"/>
      <c r="X81" s="340"/>
      <c r="Y81" s="340"/>
      <c r="Z81" s="11"/>
      <c r="AE81" s="210"/>
      <c r="AF81" s="210"/>
      <c r="AG81" s="210"/>
      <c r="AH81" s="210"/>
      <c r="AI81" s="1055"/>
      <c r="AJ81" s="211"/>
      <c r="AK81" s="1276"/>
      <c r="AL81" s="1276">
        <f>AL80</f>
        <v>0</v>
      </c>
      <c r="AP81" s="210"/>
      <c r="AQ81" s="210"/>
      <c r="AR81" s="210"/>
      <c r="AS81" s="210"/>
      <c r="AT81" s="210"/>
      <c r="AU81" s="211"/>
      <c r="AV81" s="1276"/>
      <c r="AW81" s="1276">
        <f>AW80</f>
        <v>0</v>
      </c>
      <c r="BA81" s="210"/>
      <c r="BB81" s="210"/>
      <c r="BC81" s="210"/>
      <c r="BD81" s="210"/>
      <c r="BE81" s="210"/>
      <c r="BF81" s="211"/>
      <c r="BG81" s="1276"/>
      <c r="BH81" s="1276">
        <f>BH80</f>
        <v>0</v>
      </c>
      <c r="BL81" s="210"/>
      <c r="BM81" s="210"/>
      <c r="BN81" s="210"/>
      <c r="BO81" s="210"/>
      <c r="BP81" s="210"/>
      <c r="BQ81" s="211"/>
      <c r="BR81" s="1276"/>
      <c r="BS81" s="1276">
        <f>BS80</f>
        <v>0</v>
      </c>
      <c r="BW81" s="210"/>
      <c r="BX81" s="210"/>
      <c r="BY81" s="210"/>
      <c r="BZ81" s="210"/>
      <c r="CA81" s="210"/>
      <c r="CB81" s="211"/>
      <c r="CC81" s="1276"/>
      <c r="CD81" s="1276">
        <f>CD80</f>
        <v>0</v>
      </c>
      <c r="CE81" s="11"/>
      <c r="CF81" s="11"/>
      <c r="CG81" s="11"/>
      <c r="CH81" s="11"/>
      <c r="CI81" s="11"/>
      <c r="CJ81" s="11"/>
      <c r="CK81" s="11"/>
      <c r="CL81" s="11"/>
      <c r="CM81" s="11"/>
    </row>
    <row r="82" spans="1:91" ht="24.75" customHeight="1">
      <c r="A82" s="1246" t="str">
        <f>IF(E82&gt;0,"Wypełnione","")</f>
        <v/>
      </c>
      <c r="B82" s="11"/>
      <c r="C82" s="1734">
        <f>'Og s3a'!C483</f>
        <v>0</v>
      </c>
      <c r="D82" s="1732">
        <f>'Og s3a'!E483</f>
        <v>0</v>
      </c>
      <c r="E82" s="1734">
        <f>'Og s3a'!F483</f>
        <v>0</v>
      </c>
      <c r="F82" s="2453"/>
      <c r="G82" s="511">
        <f>T82</f>
        <v>0</v>
      </c>
      <c r="H82" s="2455">
        <f>U82</f>
        <v>0</v>
      </c>
      <c r="I82" s="515"/>
      <c r="J82" s="2459"/>
      <c r="K82" s="515"/>
      <c r="L82" s="2459"/>
      <c r="M82" s="515"/>
      <c r="N82" s="2459"/>
      <c r="O82" s="515"/>
      <c r="P82" s="2459"/>
      <c r="Q82" s="11"/>
      <c r="R82" s="11"/>
      <c r="S82" s="454">
        <f>'Og s3a'!G483</f>
        <v>0</v>
      </c>
      <c r="T82" s="456">
        <f>'Og s3a'!D483</f>
        <v>0</v>
      </c>
      <c r="U82" s="506">
        <f>Import!N472</f>
        <v>0</v>
      </c>
      <c r="V82" s="11"/>
      <c r="W82" s="340"/>
      <c r="X82" s="340"/>
      <c r="Y82" s="340"/>
      <c r="Z82" s="1273">
        <f>IF(F82=AF$7,1,0)</f>
        <v>0</v>
      </c>
      <c r="AA82" s="1273">
        <f>Z82*D82</f>
        <v>0</v>
      </c>
      <c r="AB82" s="1281">
        <f>IF($Z82=0,0,IF(AF82+AH82+AJ82&gt;0,$AA82,0))</f>
        <v>0</v>
      </c>
      <c r="AC82" s="1283">
        <f>IF($Z82=0,0,IF(AND(AB82=0,G83&gt;0),$AA82,0))</f>
        <v>0</v>
      </c>
      <c r="AD82" s="1272">
        <f>AA82-AB82-AC82</f>
        <v>0</v>
      </c>
      <c r="AE82" s="210">
        <f t="shared" ref="AE82:AJ82" si="155">IF(AE$9=$H82,$D82,0)</f>
        <v>0</v>
      </c>
      <c r="AF82" s="210">
        <f t="shared" si="155"/>
        <v>0</v>
      </c>
      <c r="AG82" s="210">
        <f t="shared" si="155"/>
        <v>0</v>
      </c>
      <c r="AH82" s="210">
        <f t="shared" si="155"/>
        <v>0</v>
      </c>
      <c r="AI82" s="1055">
        <f t="shared" si="155"/>
        <v>0</v>
      </c>
      <c r="AJ82" s="211">
        <f t="shared" si="155"/>
        <v>0</v>
      </c>
      <c r="AK82" s="1276">
        <f>IF($Z82=1,0,IF(AND($Z82=0,AF82&gt;0),1,IF(AND($Z82=0,AH82&gt;0),1,IF(AND($Z82=0,AJ82&gt;0),1,0))))</f>
        <v>0</v>
      </c>
      <c r="AL82" s="1276">
        <f t="shared" si="146"/>
        <v>0</v>
      </c>
      <c r="AM82" s="1281">
        <f>IF($Z82=0,0,IF(AQ82+AS82+AU82&gt;0,$AA82,0))</f>
        <v>0</v>
      </c>
      <c r="AN82" s="1283">
        <f>IF($Z82=0,0,IF(AND(AM82=0,I83&gt;0),$AA82,0))</f>
        <v>0</v>
      </c>
      <c r="AO82" s="1272">
        <f>$AA82-AM82-AN82</f>
        <v>0</v>
      </c>
      <c r="AP82" s="210">
        <f t="shared" ref="AP82:AU82" si="156">IF(AP$9=$J82,$D82,0)</f>
        <v>0</v>
      </c>
      <c r="AQ82" s="210">
        <f t="shared" si="156"/>
        <v>0</v>
      </c>
      <c r="AR82" s="210">
        <f t="shared" si="156"/>
        <v>0</v>
      </c>
      <c r="AS82" s="210">
        <f t="shared" si="156"/>
        <v>0</v>
      </c>
      <c r="AT82" s="210">
        <f t="shared" si="156"/>
        <v>0</v>
      </c>
      <c r="AU82" s="211">
        <f t="shared" si="156"/>
        <v>0</v>
      </c>
      <c r="AV82" s="1276">
        <f>IF($Z82=1,0,IF(AND($Z82=0,AQ82&gt;0),1,IF(AND($Z82=0,AS82&gt;0),1,IF(AND($Z82=0,AU82&gt;0),1,0))))</f>
        <v>0</v>
      </c>
      <c r="AW82" s="1276">
        <f t="shared" si="148"/>
        <v>0</v>
      </c>
      <c r="AX82" s="1281">
        <f>IF($Z82=0,0,IF(BB82+BD82+BF82&gt;0,$AA82,0))</f>
        <v>0</v>
      </c>
      <c r="AY82" s="1283">
        <f>IF($Z82=0,0,IF(AND(AX82=0,K83&gt;0),$AA82,0))</f>
        <v>0</v>
      </c>
      <c r="AZ82" s="1272">
        <f>$AA82-AX82-AY82</f>
        <v>0</v>
      </c>
      <c r="BA82" s="210">
        <f t="shared" ref="BA82:BF82" si="157">IF(BA$9=$L82,$D82,0)</f>
        <v>0</v>
      </c>
      <c r="BB82" s="210">
        <f t="shared" si="157"/>
        <v>0</v>
      </c>
      <c r="BC82" s="210">
        <f t="shared" si="157"/>
        <v>0</v>
      </c>
      <c r="BD82" s="210">
        <f t="shared" si="157"/>
        <v>0</v>
      </c>
      <c r="BE82" s="210">
        <f t="shared" si="157"/>
        <v>0</v>
      </c>
      <c r="BF82" s="211">
        <f t="shared" si="157"/>
        <v>0</v>
      </c>
      <c r="BG82" s="1276">
        <f>IF($Z82=1,0,IF(AND($Z82=0,BB82&gt;0),1,IF(AND($Z82=0,BD82&gt;0),1,IF(AND($Z82=0,BF82&gt;0),1,0))))</f>
        <v>0</v>
      </c>
      <c r="BH82" s="1276">
        <f t="shared" si="150"/>
        <v>0</v>
      </c>
      <c r="BI82" s="1281">
        <f>IF($Z82=0,0,IF(BM82+BO82+BQ82&gt;0,$AA82,0))</f>
        <v>0</v>
      </c>
      <c r="BJ82" s="1283">
        <f>IF($Z82=0,0,IF(AND(BI82=0,M83&gt;0),$AA82,0))</f>
        <v>0</v>
      </c>
      <c r="BK82" s="1272">
        <f>$AA82-BI82-BJ82</f>
        <v>0</v>
      </c>
      <c r="BL82" s="210">
        <f t="shared" ref="BL82:BQ82" si="158">IF(BL$9=$N82,$D82,0)</f>
        <v>0</v>
      </c>
      <c r="BM82" s="210">
        <f t="shared" si="158"/>
        <v>0</v>
      </c>
      <c r="BN82" s="210">
        <f t="shared" si="158"/>
        <v>0</v>
      </c>
      <c r="BO82" s="210">
        <f t="shared" si="158"/>
        <v>0</v>
      </c>
      <c r="BP82" s="210">
        <f t="shared" si="158"/>
        <v>0</v>
      </c>
      <c r="BQ82" s="211">
        <f t="shared" si="158"/>
        <v>0</v>
      </c>
      <c r="BR82" s="1276">
        <f>IF($Z82=1,0,IF(AND($Z82=0,BM82&gt;0),1,IF(AND($Z82=0,BO82&gt;0),1,IF(AND($Z82=0,BQ82&gt;0),1,0))))</f>
        <v>0</v>
      </c>
      <c r="BS82" s="1276">
        <f t="shared" si="152"/>
        <v>0</v>
      </c>
      <c r="BT82" s="1281">
        <f>IF($Z82=0,0,IF(BX82+BZ82+CB82&gt;0,$AA82,0))</f>
        <v>0</v>
      </c>
      <c r="BU82" s="1283">
        <f>IF($Z82=0,0,IF(AND(BT82=0,O83&gt;0),$AA82,0))</f>
        <v>0</v>
      </c>
      <c r="BV82" s="1272">
        <f>$AA82-BT82-BU82</f>
        <v>0</v>
      </c>
      <c r="BW82" s="210">
        <f t="shared" ref="BW82:CB82" si="159">IF(BW$9=$P82,$D82,0)</f>
        <v>0</v>
      </c>
      <c r="BX82" s="210">
        <f t="shared" si="159"/>
        <v>0</v>
      </c>
      <c r="BY82" s="210">
        <f t="shared" si="159"/>
        <v>0</v>
      </c>
      <c r="BZ82" s="210">
        <f t="shared" si="159"/>
        <v>0</v>
      </c>
      <c r="CA82" s="210">
        <f t="shared" si="159"/>
        <v>0</v>
      </c>
      <c r="CB82" s="211">
        <f t="shared" si="159"/>
        <v>0</v>
      </c>
      <c r="CC82" s="1276">
        <f>IF($Z82=1,0,IF(AND($Z82=0,BX82&gt;0),1,IF(AND($Z82=0,BZ82&gt;0),1,IF(AND($Z82=0,CB82&gt;0),1,0))))</f>
        <v>0</v>
      </c>
      <c r="CD82" s="1276">
        <f t="shared" si="154"/>
        <v>0</v>
      </c>
      <c r="CE82" s="11"/>
      <c r="CF82" s="11"/>
      <c r="CG82" s="11"/>
      <c r="CH82" s="11"/>
      <c r="CI82" s="11"/>
      <c r="CJ82" s="11"/>
      <c r="CK82" s="11"/>
      <c r="CL82" s="11"/>
      <c r="CM82" s="11"/>
    </row>
    <row r="83" spans="1:91" ht="14.25" customHeight="1">
      <c r="A83" s="1247" t="str">
        <f>A82</f>
        <v/>
      </c>
      <c r="B83" s="11"/>
      <c r="C83" s="1735"/>
      <c r="D83" s="1733"/>
      <c r="E83" s="1735"/>
      <c r="F83" s="2454"/>
      <c r="G83" s="512"/>
      <c r="H83" s="2456"/>
      <c r="I83" s="514"/>
      <c r="J83" s="2459"/>
      <c r="K83" s="514"/>
      <c r="L83" s="2459"/>
      <c r="M83" s="514"/>
      <c r="N83" s="2459"/>
      <c r="O83" s="514"/>
      <c r="P83" s="2459"/>
      <c r="Q83" s="11"/>
      <c r="R83" s="11"/>
      <c r="S83" s="455"/>
      <c r="T83" s="477"/>
      <c r="U83" s="506">
        <f>Import!N473</f>
        <v>0</v>
      </c>
      <c r="V83" s="11"/>
      <c r="W83" s="340"/>
      <c r="X83" s="340"/>
      <c r="Y83" s="340"/>
      <c r="Z83" s="11"/>
      <c r="AE83" s="210"/>
      <c r="AF83" s="210"/>
      <c r="AG83" s="210"/>
      <c r="AH83" s="210"/>
      <c r="AI83" s="1055"/>
      <c r="AJ83" s="211"/>
      <c r="AK83" s="1276"/>
      <c r="AL83" s="1276">
        <f>AL82</f>
        <v>0</v>
      </c>
      <c r="AP83" s="210"/>
      <c r="AQ83" s="210"/>
      <c r="AR83" s="210"/>
      <c r="AS83" s="210"/>
      <c r="AT83" s="210"/>
      <c r="AU83" s="211"/>
      <c r="AV83" s="1276"/>
      <c r="AW83" s="1276">
        <f>AW82</f>
        <v>0</v>
      </c>
      <c r="BA83" s="210"/>
      <c r="BB83" s="210"/>
      <c r="BC83" s="210"/>
      <c r="BD83" s="210"/>
      <c r="BE83" s="210"/>
      <c r="BF83" s="211"/>
      <c r="BG83" s="1276"/>
      <c r="BH83" s="1276">
        <f>BH82</f>
        <v>0</v>
      </c>
      <c r="BL83" s="210"/>
      <c r="BM83" s="210"/>
      <c r="BN83" s="210"/>
      <c r="BO83" s="210"/>
      <c r="BP83" s="210"/>
      <c r="BQ83" s="211"/>
      <c r="BR83" s="1276"/>
      <c r="BS83" s="1276">
        <f>BS82</f>
        <v>0</v>
      </c>
      <c r="BW83" s="210"/>
      <c r="BX83" s="210"/>
      <c r="BY83" s="210"/>
      <c r="BZ83" s="210"/>
      <c r="CA83" s="210"/>
      <c r="CB83" s="211"/>
      <c r="CC83" s="1276"/>
      <c r="CD83" s="1276">
        <f>CD82</f>
        <v>0</v>
      </c>
      <c r="CE83" s="11"/>
      <c r="CF83" s="11"/>
      <c r="CG83" s="11"/>
      <c r="CH83" s="11"/>
      <c r="CI83" s="11"/>
      <c r="CJ83" s="11"/>
      <c r="CK83" s="11"/>
      <c r="CL83" s="11"/>
      <c r="CM83" s="11"/>
    </row>
    <row r="84" spans="1:91" ht="24.75" customHeight="1">
      <c r="A84" s="1246" t="str">
        <f>IF(E84&gt;0,"Wypełnione","")</f>
        <v/>
      </c>
      <c r="B84" s="11"/>
      <c r="C84" s="1734">
        <f>'Og s3a'!C485</f>
        <v>0</v>
      </c>
      <c r="D84" s="1732">
        <f>'Og s3a'!E485</f>
        <v>0</v>
      </c>
      <c r="E84" s="1734">
        <f>'Og s3a'!F485</f>
        <v>0</v>
      </c>
      <c r="F84" s="2453"/>
      <c r="G84" s="511">
        <f>T84</f>
        <v>0</v>
      </c>
      <c r="H84" s="2455">
        <f>U84</f>
        <v>0</v>
      </c>
      <c r="I84" s="515"/>
      <c r="J84" s="2459"/>
      <c r="K84" s="515"/>
      <c r="L84" s="2459"/>
      <c r="M84" s="515"/>
      <c r="N84" s="2459"/>
      <c r="O84" s="515"/>
      <c r="P84" s="2459"/>
      <c r="Q84" s="11"/>
      <c r="R84" s="11"/>
      <c r="S84" s="454">
        <f>'Og s3a'!G485</f>
        <v>0</v>
      </c>
      <c r="T84" s="456">
        <f>'Og s3a'!D485</f>
        <v>0</v>
      </c>
      <c r="U84" s="506">
        <f>Import!N474</f>
        <v>0</v>
      </c>
      <c r="V84" s="11"/>
      <c r="W84" s="340"/>
      <c r="X84" s="340"/>
      <c r="Y84" s="340"/>
      <c r="Z84" s="1273">
        <f>IF(F84=AF$7,1,0)</f>
        <v>0</v>
      </c>
      <c r="AA84" s="1273">
        <f>Z84*D84</f>
        <v>0</v>
      </c>
      <c r="AB84" s="1281">
        <f>IF($Z84=0,0,IF(AF84+AH84+AJ84&gt;0,$AA84,0))</f>
        <v>0</v>
      </c>
      <c r="AC84" s="1283">
        <f>IF($Z84=0,0,IF(AND(AB84=0,G85&gt;0),$AA84,0))</f>
        <v>0</v>
      </c>
      <c r="AD84" s="1272">
        <f>AA84-AB84-AC84</f>
        <v>0</v>
      </c>
      <c r="AE84" s="210">
        <f t="shared" ref="AE84:AJ84" si="160">IF(AE$9=$H84,$D84,0)</f>
        <v>0</v>
      </c>
      <c r="AF84" s="210">
        <f t="shared" si="160"/>
        <v>0</v>
      </c>
      <c r="AG84" s="210">
        <f t="shared" si="160"/>
        <v>0</v>
      </c>
      <c r="AH84" s="210">
        <f t="shared" si="160"/>
        <v>0</v>
      </c>
      <c r="AI84" s="1055">
        <f t="shared" si="160"/>
        <v>0</v>
      </c>
      <c r="AJ84" s="211">
        <f t="shared" si="160"/>
        <v>0</v>
      </c>
      <c r="AK84" s="1276">
        <f>IF($Z84=1,0,IF(AND($Z84=0,AF84&gt;0),1,IF(AND($Z84=0,AH84&gt;0),1,IF(AND($Z84=0,AJ84&gt;0),1,0))))</f>
        <v>0</v>
      </c>
      <c r="AL84" s="1276">
        <f t="shared" si="146"/>
        <v>0</v>
      </c>
      <c r="AM84" s="1281">
        <f>IF($Z84=0,0,IF(AQ84+AS84+AU84&gt;0,$AA84,0))</f>
        <v>0</v>
      </c>
      <c r="AN84" s="1283">
        <f>IF($Z84=0,0,IF(AND(AM84=0,I85&gt;0),$AA84,0))</f>
        <v>0</v>
      </c>
      <c r="AO84" s="1272">
        <f>$AA84-AM84-AN84</f>
        <v>0</v>
      </c>
      <c r="AP84" s="210">
        <f t="shared" ref="AP84:AU84" si="161">IF(AP$9=$J84,$D84,0)</f>
        <v>0</v>
      </c>
      <c r="AQ84" s="210">
        <f t="shared" si="161"/>
        <v>0</v>
      </c>
      <c r="AR84" s="210">
        <f t="shared" si="161"/>
        <v>0</v>
      </c>
      <c r="AS84" s="210">
        <f t="shared" si="161"/>
        <v>0</v>
      </c>
      <c r="AT84" s="210">
        <f t="shared" si="161"/>
        <v>0</v>
      </c>
      <c r="AU84" s="211">
        <f t="shared" si="161"/>
        <v>0</v>
      </c>
      <c r="AV84" s="1276">
        <f>IF($Z84=1,0,IF(AND($Z84=0,AQ84&gt;0),1,IF(AND($Z84=0,AS84&gt;0),1,IF(AND($Z84=0,AU84&gt;0),1,0))))</f>
        <v>0</v>
      </c>
      <c r="AW84" s="1276">
        <f t="shared" si="148"/>
        <v>0</v>
      </c>
      <c r="AX84" s="1281">
        <f>IF($Z84=0,0,IF(BB84+BD84+BF84&gt;0,$AA84,0))</f>
        <v>0</v>
      </c>
      <c r="AY84" s="1283">
        <f>IF($Z84=0,0,IF(AND(AX84=0,K85&gt;0),$AA84,0))</f>
        <v>0</v>
      </c>
      <c r="AZ84" s="1272">
        <f>$AA84-AX84-AY84</f>
        <v>0</v>
      </c>
      <c r="BA84" s="210">
        <f t="shared" ref="BA84:BF84" si="162">IF(BA$9=$L84,$D84,0)</f>
        <v>0</v>
      </c>
      <c r="BB84" s="210">
        <f t="shared" si="162"/>
        <v>0</v>
      </c>
      <c r="BC84" s="210">
        <f t="shared" si="162"/>
        <v>0</v>
      </c>
      <c r="BD84" s="210">
        <f t="shared" si="162"/>
        <v>0</v>
      </c>
      <c r="BE84" s="210">
        <f t="shared" si="162"/>
        <v>0</v>
      </c>
      <c r="BF84" s="211">
        <f t="shared" si="162"/>
        <v>0</v>
      </c>
      <c r="BG84" s="1276">
        <f>IF($Z84=1,0,IF(AND($Z84=0,BB84&gt;0),1,IF(AND($Z84=0,BD84&gt;0),1,IF(AND($Z84=0,BF84&gt;0),1,0))))</f>
        <v>0</v>
      </c>
      <c r="BH84" s="1276">
        <f t="shared" si="150"/>
        <v>0</v>
      </c>
      <c r="BI84" s="1281">
        <f>IF($Z84=0,0,IF(BM84+BO84+BQ84&gt;0,$AA84,0))</f>
        <v>0</v>
      </c>
      <c r="BJ84" s="1283">
        <f>IF($Z84=0,0,IF(AND(BI84=0,M85&gt;0),$AA84,0))</f>
        <v>0</v>
      </c>
      <c r="BK84" s="1272">
        <f>$AA84-BI84-BJ84</f>
        <v>0</v>
      </c>
      <c r="BL84" s="210">
        <f t="shared" ref="BL84:BQ84" si="163">IF(BL$9=$N84,$D84,0)</f>
        <v>0</v>
      </c>
      <c r="BM84" s="210">
        <f t="shared" si="163"/>
        <v>0</v>
      </c>
      <c r="BN84" s="210">
        <f t="shared" si="163"/>
        <v>0</v>
      </c>
      <c r="BO84" s="210">
        <f t="shared" si="163"/>
        <v>0</v>
      </c>
      <c r="BP84" s="210">
        <f t="shared" si="163"/>
        <v>0</v>
      </c>
      <c r="BQ84" s="211">
        <f t="shared" si="163"/>
        <v>0</v>
      </c>
      <c r="BR84" s="1276">
        <f>IF($Z84=1,0,IF(AND($Z84=0,BM84&gt;0),1,IF(AND($Z84=0,BO84&gt;0),1,IF(AND($Z84=0,BQ84&gt;0),1,0))))</f>
        <v>0</v>
      </c>
      <c r="BS84" s="1276">
        <f t="shared" si="152"/>
        <v>0</v>
      </c>
      <c r="BT84" s="1281">
        <f>IF($Z84=0,0,IF(BX84+BZ84+CB84&gt;0,$AA84,0))</f>
        <v>0</v>
      </c>
      <c r="BU84" s="1283">
        <f>IF($Z84=0,0,IF(AND(BT84=0,O85&gt;0),$AA84,0))</f>
        <v>0</v>
      </c>
      <c r="BV84" s="1272">
        <f>$AA84-BT84-BU84</f>
        <v>0</v>
      </c>
      <c r="BW84" s="210">
        <f t="shared" ref="BW84:CB84" si="164">IF(BW$9=$P84,$D84,0)</f>
        <v>0</v>
      </c>
      <c r="BX84" s="210">
        <f t="shared" si="164"/>
        <v>0</v>
      </c>
      <c r="BY84" s="210">
        <f t="shared" si="164"/>
        <v>0</v>
      </c>
      <c r="BZ84" s="210">
        <f t="shared" si="164"/>
        <v>0</v>
      </c>
      <c r="CA84" s="210">
        <f t="shared" si="164"/>
        <v>0</v>
      </c>
      <c r="CB84" s="211">
        <f t="shared" si="164"/>
        <v>0</v>
      </c>
      <c r="CC84" s="1276">
        <f>IF($Z84=1,0,IF(AND($Z84=0,BX84&gt;0),1,IF(AND($Z84=0,BZ84&gt;0),1,IF(AND($Z84=0,CB84&gt;0),1,0))))</f>
        <v>0</v>
      </c>
      <c r="CD84" s="1276">
        <f t="shared" si="154"/>
        <v>0</v>
      </c>
      <c r="CE84" s="11"/>
      <c r="CF84" s="11"/>
      <c r="CG84" s="11"/>
      <c r="CH84" s="11"/>
      <c r="CI84" s="11"/>
      <c r="CJ84" s="11"/>
      <c r="CK84" s="11"/>
      <c r="CL84" s="11"/>
      <c r="CM84" s="11"/>
    </row>
    <row r="85" spans="1:91" ht="14.25" customHeight="1">
      <c r="A85" s="1247" t="str">
        <f>A84</f>
        <v/>
      </c>
      <c r="B85" s="11"/>
      <c r="C85" s="1735"/>
      <c r="D85" s="1733"/>
      <c r="E85" s="1735"/>
      <c r="F85" s="2454"/>
      <c r="G85" s="512"/>
      <c r="H85" s="2456"/>
      <c r="I85" s="514"/>
      <c r="J85" s="2459"/>
      <c r="K85" s="514"/>
      <c r="L85" s="2459"/>
      <c r="M85" s="514"/>
      <c r="N85" s="2459"/>
      <c r="O85" s="514"/>
      <c r="P85" s="2459"/>
      <c r="Q85" s="11"/>
      <c r="R85" s="11"/>
      <c r="S85" s="455"/>
      <c r="T85" s="477"/>
      <c r="U85" s="506">
        <f>Import!N475</f>
        <v>0</v>
      </c>
      <c r="V85" s="11"/>
      <c r="W85" s="340"/>
      <c r="X85" s="340"/>
      <c r="Y85" s="340"/>
      <c r="Z85" s="11"/>
      <c r="AE85" s="210"/>
      <c r="AF85" s="210"/>
      <c r="AG85" s="210"/>
      <c r="AH85" s="210"/>
      <c r="AI85" s="1055"/>
      <c r="AJ85" s="211"/>
      <c r="AK85" s="1276"/>
      <c r="AL85" s="1276">
        <f>AL84</f>
        <v>0</v>
      </c>
      <c r="AP85" s="210"/>
      <c r="AQ85" s="210"/>
      <c r="AR85" s="210"/>
      <c r="AS85" s="210"/>
      <c r="AT85" s="210"/>
      <c r="AU85" s="211"/>
      <c r="AV85" s="1276"/>
      <c r="AW85" s="1276">
        <f>AW84</f>
        <v>0</v>
      </c>
      <c r="BA85" s="210"/>
      <c r="BB85" s="210"/>
      <c r="BC85" s="210"/>
      <c r="BD85" s="210"/>
      <c r="BE85" s="210"/>
      <c r="BF85" s="211"/>
      <c r="BG85" s="1276"/>
      <c r="BH85" s="1276">
        <f>BH84</f>
        <v>0</v>
      </c>
      <c r="BL85" s="210"/>
      <c r="BM85" s="210"/>
      <c r="BN85" s="210"/>
      <c r="BO85" s="210"/>
      <c r="BP85" s="210"/>
      <c r="BQ85" s="211"/>
      <c r="BR85" s="1276"/>
      <c r="BS85" s="1276">
        <f>BS84</f>
        <v>0</v>
      </c>
      <c r="BW85" s="210"/>
      <c r="BX85" s="210"/>
      <c r="BY85" s="210"/>
      <c r="BZ85" s="210"/>
      <c r="CA85" s="210"/>
      <c r="CB85" s="211"/>
      <c r="CC85" s="1276"/>
      <c r="CD85" s="1276">
        <f>CD84</f>
        <v>0</v>
      </c>
      <c r="CE85" s="11"/>
      <c r="CF85" s="11"/>
      <c r="CG85" s="11"/>
      <c r="CH85" s="11"/>
      <c r="CI85" s="11"/>
      <c r="CJ85" s="11"/>
      <c r="CK85" s="11"/>
      <c r="CL85" s="11"/>
      <c r="CM85" s="11"/>
    </row>
    <row r="86" spans="1:91" ht="24.75" customHeight="1">
      <c r="A86" s="1246" t="str">
        <f>IF(E86&gt;0,"Wypełnione","")</f>
        <v/>
      </c>
      <c r="B86" s="11"/>
      <c r="C86" s="1734">
        <f>'Og s3a'!C487</f>
        <v>0</v>
      </c>
      <c r="D86" s="1732">
        <f>'Og s3a'!E487</f>
        <v>0</v>
      </c>
      <c r="E86" s="1734">
        <f>'Og s3a'!F487</f>
        <v>0</v>
      </c>
      <c r="F86" s="2453"/>
      <c r="G86" s="511">
        <f>T86</f>
        <v>0</v>
      </c>
      <c r="H86" s="2455">
        <f>U86</f>
        <v>0</v>
      </c>
      <c r="I86" s="515"/>
      <c r="J86" s="2459"/>
      <c r="K86" s="515"/>
      <c r="L86" s="2459"/>
      <c r="M86" s="515"/>
      <c r="N86" s="2459"/>
      <c r="O86" s="515"/>
      <c r="P86" s="2459"/>
      <c r="Q86" s="11"/>
      <c r="R86" s="11"/>
      <c r="S86" s="454">
        <f>'Og s3a'!G487</f>
        <v>0</v>
      </c>
      <c r="T86" s="456">
        <f>'Og s3a'!D487</f>
        <v>0</v>
      </c>
      <c r="U86" s="506">
        <f>Import!N476</f>
        <v>0</v>
      </c>
      <c r="V86" s="11"/>
      <c r="W86" s="340"/>
      <c r="X86" s="340"/>
      <c r="Y86" s="340"/>
      <c r="Z86" s="1273">
        <f>IF(F86=AF$7,1,0)</f>
        <v>0</v>
      </c>
      <c r="AA86" s="1273">
        <f>Z86*D86</f>
        <v>0</v>
      </c>
      <c r="AB86" s="1281">
        <f>IF($Z86=0,0,IF(AF86+AH86+AJ86&gt;0,$AA86,0))</f>
        <v>0</v>
      </c>
      <c r="AC86" s="1283">
        <f>IF($Z86=0,0,IF(AND(AB86=0,G87&gt;0),$AA86,0))</f>
        <v>0</v>
      </c>
      <c r="AD86" s="1272">
        <f>AA86-AB86-AC86</f>
        <v>0</v>
      </c>
      <c r="AE86" s="210">
        <f t="shared" ref="AE86:AJ86" si="165">IF(AE$9=$H86,$D86,0)</f>
        <v>0</v>
      </c>
      <c r="AF86" s="210">
        <f t="shared" si="165"/>
        <v>0</v>
      </c>
      <c r="AG86" s="210">
        <f t="shared" si="165"/>
        <v>0</v>
      </c>
      <c r="AH86" s="210">
        <f t="shared" si="165"/>
        <v>0</v>
      </c>
      <c r="AI86" s="1055">
        <f t="shared" si="165"/>
        <v>0</v>
      </c>
      <c r="AJ86" s="211">
        <f t="shared" si="165"/>
        <v>0</v>
      </c>
      <c r="AK86" s="1276">
        <f>IF($Z86=1,0,IF(AND($Z86=0,AF86&gt;0),1,IF(AND($Z86=0,AH86&gt;0),1,IF(AND($Z86=0,AJ86&gt;0),1,0))))</f>
        <v>0</v>
      </c>
      <c r="AL86" s="1276">
        <f t="shared" si="146"/>
        <v>0</v>
      </c>
      <c r="AM86" s="1281">
        <f>IF($Z86=0,0,IF(AQ86+AS86+AU86&gt;0,$AA86,0))</f>
        <v>0</v>
      </c>
      <c r="AN86" s="1283">
        <f>IF($Z86=0,0,IF(AND(AM86=0,I87&gt;0),$AA86,0))</f>
        <v>0</v>
      </c>
      <c r="AO86" s="1272">
        <f>$AA86-AM86-AN86</f>
        <v>0</v>
      </c>
      <c r="AP86" s="210">
        <f t="shared" ref="AP86:AU86" si="166">IF(AP$9=$J86,$D86,0)</f>
        <v>0</v>
      </c>
      <c r="AQ86" s="210">
        <f t="shared" si="166"/>
        <v>0</v>
      </c>
      <c r="AR86" s="210">
        <f t="shared" si="166"/>
        <v>0</v>
      </c>
      <c r="AS86" s="210">
        <f t="shared" si="166"/>
        <v>0</v>
      </c>
      <c r="AT86" s="210">
        <f t="shared" si="166"/>
        <v>0</v>
      </c>
      <c r="AU86" s="211">
        <f t="shared" si="166"/>
        <v>0</v>
      </c>
      <c r="AV86" s="1276">
        <f>IF($Z86=1,0,IF(AND($Z86=0,AQ86&gt;0),1,IF(AND($Z86=0,AS86&gt;0),1,IF(AND($Z86=0,AU86&gt;0),1,0))))</f>
        <v>0</v>
      </c>
      <c r="AW86" s="1276">
        <f t="shared" si="148"/>
        <v>0</v>
      </c>
      <c r="AX86" s="1281">
        <f>IF($Z86=0,0,IF(BB86+BD86+BF86&gt;0,$AA86,0))</f>
        <v>0</v>
      </c>
      <c r="AY86" s="1283">
        <f>IF($Z86=0,0,IF(AND(AX86=0,K87&gt;0),$AA86,0))</f>
        <v>0</v>
      </c>
      <c r="AZ86" s="1272">
        <f>$AA86-AX86-AY86</f>
        <v>0</v>
      </c>
      <c r="BA86" s="210">
        <f t="shared" ref="BA86:BF86" si="167">IF(BA$9=$L86,$D86,0)</f>
        <v>0</v>
      </c>
      <c r="BB86" s="210">
        <f t="shared" si="167"/>
        <v>0</v>
      </c>
      <c r="BC86" s="210">
        <f t="shared" si="167"/>
        <v>0</v>
      </c>
      <c r="BD86" s="210">
        <f t="shared" si="167"/>
        <v>0</v>
      </c>
      <c r="BE86" s="210">
        <f t="shared" si="167"/>
        <v>0</v>
      </c>
      <c r="BF86" s="211">
        <f t="shared" si="167"/>
        <v>0</v>
      </c>
      <c r="BG86" s="1276">
        <f>IF($Z86=1,0,IF(AND($Z86=0,BB86&gt;0),1,IF(AND($Z86=0,BD86&gt;0),1,IF(AND($Z86=0,BF86&gt;0),1,0))))</f>
        <v>0</v>
      </c>
      <c r="BH86" s="1276">
        <f t="shared" si="150"/>
        <v>0</v>
      </c>
      <c r="BI86" s="1281">
        <f>IF($Z86=0,0,IF(BM86+BO86+BQ86&gt;0,$AA86,0))</f>
        <v>0</v>
      </c>
      <c r="BJ86" s="1283">
        <f>IF($Z86=0,0,IF(AND(BI86=0,M87&gt;0),$AA86,0))</f>
        <v>0</v>
      </c>
      <c r="BK86" s="1272">
        <f>$AA86-BI86-BJ86</f>
        <v>0</v>
      </c>
      <c r="BL86" s="210">
        <f t="shared" ref="BL86:BQ86" si="168">IF(BL$9=$N86,$D86,0)</f>
        <v>0</v>
      </c>
      <c r="BM86" s="210">
        <f t="shared" si="168"/>
        <v>0</v>
      </c>
      <c r="BN86" s="210">
        <f t="shared" si="168"/>
        <v>0</v>
      </c>
      <c r="BO86" s="210">
        <f t="shared" si="168"/>
        <v>0</v>
      </c>
      <c r="BP86" s="210">
        <f t="shared" si="168"/>
        <v>0</v>
      </c>
      <c r="BQ86" s="211">
        <f t="shared" si="168"/>
        <v>0</v>
      </c>
      <c r="BR86" s="1276">
        <f>IF($Z86=1,0,IF(AND($Z86=0,BM86&gt;0),1,IF(AND($Z86=0,BO86&gt;0),1,IF(AND($Z86=0,BQ86&gt;0),1,0))))</f>
        <v>0</v>
      </c>
      <c r="BS86" s="1276">
        <f t="shared" si="152"/>
        <v>0</v>
      </c>
      <c r="BT86" s="1281">
        <f>IF($Z86=0,0,IF(BX86+BZ86+CB86&gt;0,$AA86,0))</f>
        <v>0</v>
      </c>
      <c r="BU86" s="1283">
        <f>IF($Z86=0,0,IF(AND(BT86=0,O87&gt;0),$AA86,0))</f>
        <v>0</v>
      </c>
      <c r="BV86" s="1272">
        <f>$AA86-BT86-BU86</f>
        <v>0</v>
      </c>
      <c r="BW86" s="210">
        <f t="shared" ref="BW86:CB86" si="169">IF(BW$9=$P86,$D86,0)</f>
        <v>0</v>
      </c>
      <c r="BX86" s="210">
        <f t="shared" si="169"/>
        <v>0</v>
      </c>
      <c r="BY86" s="210">
        <f t="shared" si="169"/>
        <v>0</v>
      </c>
      <c r="BZ86" s="210">
        <f t="shared" si="169"/>
        <v>0</v>
      </c>
      <c r="CA86" s="210">
        <f t="shared" si="169"/>
        <v>0</v>
      </c>
      <c r="CB86" s="211">
        <f t="shared" si="169"/>
        <v>0</v>
      </c>
      <c r="CC86" s="1276">
        <f>IF($Z86=1,0,IF(AND($Z86=0,BX86&gt;0),1,IF(AND($Z86=0,BZ86&gt;0),1,IF(AND($Z86=0,CB86&gt;0),1,0))))</f>
        <v>0</v>
      </c>
      <c r="CD86" s="1276">
        <f t="shared" si="154"/>
        <v>0</v>
      </c>
      <c r="CE86" s="11"/>
      <c r="CF86" s="11"/>
      <c r="CG86" s="11"/>
      <c r="CH86" s="11"/>
      <c r="CI86" s="11"/>
      <c r="CJ86" s="11"/>
      <c r="CK86" s="11"/>
      <c r="CL86" s="11"/>
      <c r="CM86" s="11"/>
    </row>
    <row r="87" spans="1:91" ht="14.25" customHeight="1">
      <c r="A87" s="1247" t="str">
        <f>A86</f>
        <v/>
      </c>
      <c r="B87" s="11"/>
      <c r="C87" s="1735"/>
      <c r="D87" s="1733"/>
      <c r="E87" s="1735"/>
      <c r="F87" s="2454"/>
      <c r="G87" s="512"/>
      <c r="H87" s="2456"/>
      <c r="I87" s="514"/>
      <c r="J87" s="2459"/>
      <c r="K87" s="514"/>
      <c r="L87" s="2459"/>
      <c r="M87" s="514"/>
      <c r="N87" s="2459"/>
      <c r="O87" s="514"/>
      <c r="P87" s="2459"/>
      <c r="Q87" s="11"/>
      <c r="R87" s="11"/>
      <c r="S87" s="455"/>
      <c r="T87" s="477"/>
      <c r="U87" s="506">
        <f>Import!N477</f>
        <v>0</v>
      </c>
      <c r="V87" s="11"/>
      <c r="W87" s="340"/>
      <c r="X87" s="340"/>
      <c r="Y87" s="340"/>
      <c r="Z87" s="11"/>
      <c r="AE87" s="210"/>
      <c r="AF87" s="210"/>
      <c r="AG87" s="210"/>
      <c r="AH87" s="210"/>
      <c r="AI87" s="1055"/>
      <c r="AJ87" s="211"/>
      <c r="AK87" s="1276"/>
      <c r="AL87" s="1276">
        <f>AL86</f>
        <v>0</v>
      </c>
      <c r="AP87" s="210"/>
      <c r="AQ87" s="210"/>
      <c r="AR87" s="210"/>
      <c r="AS87" s="210"/>
      <c r="AT87" s="210"/>
      <c r="AU87" s="211"/>
      <c r="AV87" s="1276"/>
      <c r="AW87" s="1276">
        <f>AW86</f>
        <v>0</v>
      </c>
      <c r="BA87" s="210"/>
      <c r="BB87" s="210"/>
      <c r="BC87" s="210"/>
      <c r="BD87" s="210"/>
      <c r="BE87" s="210"/>
      <c r="BF87" s="211"/>
      <c r="BG87" s="1276"/>
      <c r="BH87" s="1276">
        <f>BH86</f>
        <v>0</v>
      </c>
      <c r="BL87" s="210"/>
      <c r="BM87" s="210"/>
      <c r="BN87" s="210"/>
      <c r="BO87" s="210"/>
      <c r="BP87" s="210"/>
      <c r="BQ87" s="211"/>
      <c r="BR87" s="1276"/>
      <c r="BS87" s="1276">
        <f>BS86</f>
        <v>0</v>
      </c>
      <c r="BW87" s="210"/>
      <c r="BX87" s="210"/>
      <c r="BY87" s="210"/>
      <c r="BZ87" s="210"/>
      <c r="CA87" s="210"/>
      <c r="CB87" s="211"/>
      <c r="CC87" s="1276"/>
      <c r="CD87" s="1276">
        <f>CD86</f>
        <v>0</v>
      </c>
      <c r="CE87" s="11"/>
      <c r="CF87" s="11"/>
      <c r="CG87" s="11"/>
      <c r="CH87" s="11"/>
      <c r="CI87" s="11"/>
      <c r="CJ87" s="11"/>
      <c r="CK87" s="11"/>
      <c r="CL87" s="11"/>
      <c r="CM87" s="11"/>
    </row>
    <row r="88" spans="1:91" ht="24.75" customHeight="1">
      <c r="A88" s="1246" t="str">
        <f>IF(E88&gt;0,"Wypełnione","")</f>
        <v/>
      </c>
      <c r="B88" s="11"/>
      <c r="C88" s="1734">
        <f>'Og s3a'!C489</f>
        <v>0</v>
      </c>
      <c r="D88" s="1732">
        <f>'Og s3a'!E489</f>
        <v>0</v>
      </c>
      <c r="E88" s="1734">
        <f>'Og s3a'!F489</f>
        <v>0</v>
      </c>
      <c r="F88" s="2453"/>
      <c r="G88" s="511">
        <f>T88</f>
        <v>0</v>
      </c>
      <c r="H88" s="2455">
        <f>U88</f>
        <v>0</v>
      </c>
      <c r="I88" s="515"/>
      <c r="J88" s="2459"/>
      <c r="K88" s="515"/>
      <c r="L88" s="2459"/>
      <c r="M88" s="515"/>
      <c r="N88" s="2459"/>
      <c r="O88" s="515"/>
      <c r="P88" s="2459"/>
      <c r="Q88" s="11"/>
      <c r="R88" s="11"/>
      <c r="S88" s="454">
        <f>'Og s3a'!G489</f>
        <v>0</v>
      </c>
      <c r="T88" s="456">
        <f>'Og s3a'!D489</f>
        <v>0</v>
      </c>
      <c r="U88" s="506">
        <f>Import!N478</f>
        <v>0</v>
      </c>
      <c r="V88" s="11"/>
      <c r="W88" s="340"/>
      <c r="X88" s="340"/>
      <c r="Y88" s="340"/>
      <c r="Z88" s="1273">
        <f>IF(F88=AF$7,1,0)</f>
        <v>0</v>
      </c>
      <c r="AA88" s="1273">
        <f>Z88*D88</f>
        <v>0</v>
      </c>
      <c r="AB88" s="1281">
        <f>IF($Z88=0,0,IF(AF88+AH88+AJ88&gt;0,$AA88,0))</f>
        <v>0</v>
      </c>
      <c r="AC88" s="1283">
        <f>IF($Z88=0,0,IF(AND(AB88=0,G89&gt;0),$AA88,0))</f>
        <v>0</v>
      </c>
      <c r="AD88" s="1272">
        <f>AA88-AB88-AC88</f>
        <v>0</v>
      </c>
      <c r="AE88" s="210">
        <f t="shared" ref="AE88:AJ88" si="170">IF(AE$9=$H88,$D88,0)</f>
        <v>0</v>
      </c>
      <c r="AF88" s="210">
        <f t="shared" si="170"/>
        <v>0</v>
      </c>
      <c r="AG88" s="210">
        <f t="shared" si="170"/>
        <v>0</v>
      </c>
      <c r="AH88" s="210">
        <f t="shared" si="170"/>
        <v>0</v>
      </c>
      <c r="AI88" s="1055">
        <f t="shared" si="170"/>
        <v>0</v>
      </c>
      <c r="AJ88" s="211">
        <f t="shared" si="170"/>
        <v>0</v>
      </c>
      <c r="AK88" s="1276">
        <f>IF($Z88=1,0,IF(AND($Z88=0,AF88&gt;0),1,IF(AND($Z88=0,AH88&gt;0),1,IF(AND($Z88=0,AJ88&gt;0),1,0))))</f>
        <v>0</v>
      </c>
      <c r="AL88" s="1276">
        <f t="shared" si="146"/>
        <v>0</v>
      </c>
      <c r="AM88" s="1281">
        <f>IF($Z88=0,0,IF(AQ88+AS88+AU88&gt;0,$AA88,0))</f>
        <v>0</v>
      </c>
      <c r="AN88" s="1283">
        <f>IF($Z88=0,0,IF(AND(AM88=0,I89&gt;0),$AA88,0))</f>
        <v>0</v>
      </c>
      <c r="AO88" s="1272">
        <f>$AA88-AM88-AN88</f>
        <v>0</v>
      </c>
      <c r="AP88" s="210">
        <f t="shared" ref="AP88:AU88" si="171">IF(AP$9=$J88,$D88,0)</f>
        <v>0</v>
      </c>
      <c r="AQ88" s="210">
        <f t="shared" si="171"/>
        <v>0</v>
      </c>
      <c r="AR88" s="210">
        <f t="shared" si="171"/>
        <v>0</v>
      </c>
      <c r="AS88" s="210">
        <f t="shared" si="171"/>
        <v>0</v>
      </c>
      <c r="AT88" s="210">
        <f t="shared" si="171"/>
        <v>0</v>
      </c>
      <c r="AU88" s="211">
        <f t="shared" si="171"/>
        <v>0</v>
      </c>
      <c r="AV88" s="1276">
        <f>IF($Z88=1,0,IF(AND($Z88=0,AQ88&gt;0),1,IF(AND($Z88=0,AS88&gt;0),1,IF(AND($Z88=0,AU88&gt;0),1,0))))</f>
        <v>0</v>
      </c>
      <c r="AW88" s="1276">
        <f t="shared" si="148"/>
        <v>0</v>
      </c>
      <c r="AX88" s="1281">
        <f>IF($Z88=0,0,IF(BB88+BD88+BF88&gt;0,$AA88,0))</f>
        <v>0</v>
      </c>
      <c r="AY88" s="1283">
        <f>IF($Z88=0,0,IF(AND(AX88=0,K89&gt;0),$AA88,0))</f>
        <v>0</v>
      </c>
      <c r="AZ88" s="1272">
        <f>$AA88-AX88-AY88</f>
        <v>0</v>
      </c>
      <c r="BA88" s="210">
        <f t="shared" ref="BA88:BF88" si="172">IF(BA$9=$L88,$D88,0)</f>
        <v>0</v>
      </c>
      <c r="BB88" s="210">
        <f t="shared" si="172"/>
        <v>0</v>
      </c>
      <c r="BC88" s="210">
        <f t="shared" si="172"/>
        <v>0</v>
      </c>
      <c r="BD88" s="210">
        <f t="shared" si="172"/>
        <v>0</v>
      </c>
      <c r="BE88" s="210">
        <f t="shared" si="172"/>
        <v>0</v>
      </c>
      <c r="BF88" s="211">
        <f t="shared" si="172"/>
        <v>0</v>
      </c>
      <c r="BG88" s="1276">
        <f>IF($Z88=1,0,IF(AND($Z88=0,BB88&gt;0),1,IF(AND($Z88=0,BD88&gt;0),1,IF(AND($Z88=0,BF88&gt;0),1,0))))</f>
        <v>0</v>
      </c>
      <c r="BH88" s="1276">
        <f t="shared" si="150"/>
        <v>0</v>
      </c>
      <c r="BI88" s="1281">
        <f>IF($Z88=0,0,IF(BM88+BO88+BQ88&gt;0,$AA88,0))</f>
        <v>0</v>
      </c>
      <c r="BJ88" s="1283">
        <f>IF($Z88=0,0,IF(AND(BI88=0,M89&gt;0),$AA88,0))</f>
        <v>0</v>
      </c>
      <c r="BK88" s="1272">
        <f>$AA88-BI88-BJ88</f>
        <v>0</v>
      </c>
      <c r="BL88" s="210">
        <f t="shared" ref="BL88:BQ88" si="173">IF(BL$9=$N88,$D88,0)</f>
        <v>0</v>
      </c>
      <c r="BM88" s="210">
        <f t="shared" si="173"/>
        <v>0</v>
      </c>
      <c r="BN88" s="210">
        <f t="shared" si="173"/>
        <v>0</v>
      </c>
      <c r="BO88" s="210">
        <f t="shared" si="173"/>
        <v>0</v>
      </c>
      <c r="BP88" s="210">
        <f t="shared" si="173"/>
        <v>0</v>
      </c>
      <c r="BQ88" s="211">
        <f t="shared" si="173"/>
        <v>0</v>
      </c>
      <c r="BR88" s="1276">
        <f>IF($Z88=1,0,IF(AND($Z88=0,BM88&gt;0),1,IF(AND($Z88=0,BO88&gt;0),1,IF(AND($Z88=0,BQ88&gt;0),1,0))))</f>
        <v>0</v>
      </c>
      <c r="BS88" s="1276">
        <f t="shared" si="152"/>
        <v>0</v>
      </c>
      <c r="BT88" s="1281">
        <f>IF($Z88=0,0,IF(BX88+BZ88+CB88&gt;0,$AA88,0))</f>
        <v>0</v>
      </c>
      <c r="BU88" s="1283">
        <f>IF($Z88=0,0,IF(AND(BT88=0,O89&gt;0),$AA88,0))</f>
        <v>0</v>
      </c>
      <c r="BV88" s="1272">
        <f>$AA88-BT88-BU88</f>
        <v>0</v>
      </c>
      <c r="BW88" s="210">
        <f t="shared" ref="BW88:CB88" si="174">IF(BW$9=$P88,$D88,0)</f>
        <v>0</v>
      </c>
      <c r="BX88" s="210">
        <f t="shared" si="174"/>
        <v>0</v>
      </c>
      <c r="BY88" s="210">
        <f t="shared" si="174"/>
        <v>0</v>
      </c>
      <c r="BZ88" s="210">
        <f t="shared" si="174"/>
        <v>0</v>
      </c>
      <c r="CA88" s="210">
        <f t="shared" si="174"/>
        <v>0</v>
      </c>
      <c r="CB88" s="211">
        <f t="shared" si="174"/>
        <v>0</v>
      </c>
      <c r="CC88" s="1276">
        <f>IF($Z88=1,0,IF(AND($Z88=0,BX88&gt;0),1,IF(AND($Z88=0,BZ88&gt;0),1,IF(AND($Z88=0,CB88&gt;0),1,0))))</f>
        <v>0</v>
      </c>
      <c r="CD88" s="1276">
        <f t="shared" si="154"/>
        <v>0</v>
      </c>
      <c r="CE88" s="11"/>
      <c r="CF88" s="11"/>
      <c r="CG88" s="11"/>
      <c r="CH88" s="11"/>
      <c r="CI88" s="11"/>
      <c r="CJ88" s="11"/>
      <c r="CK88" s="11"/>
      <c r="CL88" s="11"/>
      <c r="CM88" s="11"/>
    </row>
    <row r="89" spans="1:91" ht="14.25" customHeight="1">
      <c r="A89" s="1247" t="str">
        <f>A88</f>
        <v/>
      </c>
      <c r="B89" s="11"/>
      <c r="C89" s="1735"/>
      <c r="D89" s="1733"/>
      <c r="E89" s="1735"/>
      <c r="F89" s="2454"/>
      <c r="G89" s="512"/>
      <c r="H89" s="2456"/>
      <c r="I89" s="514"/>
      <c r="J89" s="2459"/>
      <c r="K89" s="514"/>
      <c r="L89" s="2459"/>
      <c r="M89" s="514"/>
      <c r="N89" s="2459"/>
      <c r="O89" s="514"/>
      <c r="P89" s="2459"/>
      <c r="Q89" s="11"/>
      <c r="R89" s="11"/>
      <c r="S89" s="455"/>
      <c r="T89" s="477"/>
      <c r="U89" s="506">
        <f>Import!N479</f>
        <v>0</v>
      </c>
      <c r="V89" s="11"/>
      <c r="W89" s="340"/>
      <c r="X89" s="340"/>
      <c r="Y89" s="340"/>
      <c r="Z89" s="11"/>
      <c r="AE89" s="210"/>
      <c r="AF89" s="210"/>
      <c r="AG89" s="210"/>
      <c r="AH89" s="210"/>
      <c r="AI89" s="1055"/>
      <c r="AJ89" s="211"/>
      <c r="AK89" s="1276"/>
      <c r="AL89" s="1276">
        <f>AL88</f>
        <v>0</v>
      </c>
      <c r="AP89" s="210"/>
      <c r="AQ89" s="210"/>
      <c r="AR89" s="210"/>
      <c r="AS89" s="210"/>
      <c r="AT89" s="210"/>
      <c r="AU89" s="211"/>
      <c r="AV89" s="1276"/>
      <c r="AW89" s="1276">
        <f>AW88</f>
        <v>0</v>
      </c>
      <c r="BA89" s="210"/>
      <c r="BB89" s="210"/>
      <c r="BC89" s="210"/>
      <c r="BD89" s="210"/>
      <c r="BE89" s="210"/>
      <c r="BF89" s="211"/>
      <c r="BG89" s="1276"/>
      <c r="BH89" s="1276">
        <f>BH88</f>
        <v>0</v>
      </c>
      <c r="BL89" s="210"/>
      <c r="BM89" s="210"/>
      <c r="BN89" s="210"/>
      <c r="BO89" s="210"/>
      <c r="BP89" s="210"/>
      <c r="BQ89" s="211"/>
      <c r="BR89" s="1276"/>
      <c r="BS89" s="1276">
        <f>BS88</f>
        <v>0</v>
      </c>
      <c r="BW89" s="210"/>
      <c r="BX89" s="210"/>
      <c r="BY89" s="210"/>
      <c r="BZ89" s="210"/>
      <c r="CA89" s="210"/>
      <c r="CB89" s="211"/>
      <c r="CC89" s="1276"/>
      <c r="CD89" s="1276">
        <f>CD88</f>
        <v>0</v>
      </c>
      <c r="CE89" s="11"/>
      <c r="CF89" s="11"/>
      <c r="CG89" s="11"/>
      <c r="CH89" s="11"/>
      <c r="CI89" s="11"/>
      <c r="CJ89" s="11"/>
      <c r="CK89" s="11"/>
      <c r="CL89" s="11"/>
      <c r="CM89" s="11"/>
    </row>
    <row r="90" spans="1:91" ht="24.75" customHeight="1">
      <c r="A90" s="1246" t="str">
        <f>IF(E90&gt;0,"Wypełnione","")</f>
        <v/>
      </c>
      <c r="B90" s="11"/>
      <c r="C90" s="1734">
        <f>'Og s3a'!C491</f>
        <v>0</v>
      </c>
      <c r="D90" s="1732">
        <f>'Og s3a'!E491</f>
        <v>0</v>
      </c>
      <c r="E90" s="1734">
        <f>'Og s3a'!F491</f>
        <v>0</v>
      </c>
      <c r="F90" s="2453"/>
      <c r="G90" s="511">
        <f>T90</f>
        <v>0</v>
      </c>
      <c r="H90" s="2455">
        <f>U90</f>
        <v>0</v>
      </c>
      <c r="I90" s="515"/>
      <c r="J90" s="2459"/>
      <c r="K90" s="515"/>
      <c r="L90" s="2459"/>
      <c r="M90" s="515"/>
      <c r="N90" s="2459"/>
      <c r="O90" s="515"/>
      <c r="P90" s="2459"/>
      <c r="Q90" s="11"/>
      <c r="R90" s="11"/>
      <c r="S90" s="454">
        <f>'Og s3a'!G491</f>
        <v>0</v>
      </c>
      <c r="T90" s="456">
        <f>'Og s3a'!D491</f>
        <v>0</v>
      </c>
      <c r="U90" s="506">
        <f>Import!N480</f>
        <v>0</v>
      </c>
      <c r="V90" s="11"/>
      <c r="W90" s="340"/>
      <c r="X90" s="340"/>
      <c r="Y90" s="340"/>
      <c r="Z90" s="1273">
        <f>IF(F90=AF$7,1,0)</f>
        <v>0</v>
      </c>
      <c r="AA90" s="1273">
        <f>Z90*D90</f>
        <v>0</v>
      </c>
      <c r="AB90" s="1281">
        <f>IF($Z90=0,0,IF(AF90+AH90+AJ90&gt;0,$AA90,0))</f>
        <v>0</v>
      </c>
      <c r="AC90" s="1283">
        <f>IF($Z90=0,0,IF(AND(AB90=0,G91&gt;0),$AA90,0))</f>
        <v>0</v>
      </c>
      <c r="AD90" s="1272">
        <f>AA90-AB90-AC90</f>
        <v>0</v>
      </c>
      <c r="AE90" s="210">
        <f t="shared" ref="AE90:AJ90" si="175">IF(AE$9=$H90,$D90,0)</f>
        <v>0</v>
      </c>
      <c r="AF90" s="210">
        <f t="shared" si="175"/>
        <v>0</v>
      </c>
      <c r="AG90" s="210">
        <f t="shared" si="175"/>
        <v>0</v>
      </c>
      <c r="AH90" s="210">
        <f t="shared" si="175"/>
        <v>0</v>
      </c>
      <c r="AI90" s="1055">
        <f t="shared" si="175"/>
        <v>0</v>
      </c>
      <c r="AJ90" s="211">
        <f t="shared" si="175"/>
        <v>0</v>
      </c>
      <c r="AK90" s="1276">
        <f>IF($Z90=1,0,IF(AND($Z90=0,AF90&gt;0),1,IF(AND($Z90=0,AH90&gt;0),1,IF(AND($Z90=0,AJ90&gt;0),1,0))))</f>
        <v>0</v>
      </c>
      <c r="AL90" s="1276">
        <f t="shared" si="146"/>
        <v>0</v>
      </c>
      <c r="AM90" s="1281">
        <f>IF($Z90=0,0,IF(AQ90+AS90+AU90&gt;0,$AA90,0))</f>
        <v>0</v>
      </c>
      <c r="AN90" s="1283">
        <f>IF($Z90=0,0,IF(AND(AM90=0,I91&gt;0),$AA90,0))</f>
        <v>0</v>
      </c>
      <c r="AO90" s="1272">
        <f>$AA90-AM90-AN90</f>
        <v>0</v>
      </c>
      <c r="AP90" s="210">
        <f t="shared" ref="AP90:AU90" si="176">IF(AP$9=$J90,$D90,0)</f>
        <v>0</v>
      </c>
      <c r="AQ90" s="210">
        <f t="shared" si="176"/>
        <v>0</v>
      </c>
      <c r="AR90" s="210">
        <f t="shared" si="176"/>
        <v>0</v>
      </c>
      <c r="AS90" s="210">
        <f t="shared" si="176"/>
        <v>0</v>
      </c>
      <c r="AT90" s="210">
        <f t="shared" si="176"/>
        <v>0</v>
      </c>
      <c r="AU90" s="211">
        <f t="shared" si="176"/>
        <v>0</v>
      </c>
      <c r="AV90" s="1276">
        <f>IF($Z90=1,0,IF(AND($Z90=0,AQ90&gt;0),1,IF(AND($Z90=0,AS90&gt;0),1,IF(AND($Z90=0,AU90&gt;0),1,0))))</f>
        <v>0</v>
      </c>
      <c r="AW90" s="1276">
        <f t="shared" si="148"/>
        <v>0</v>
      </c>
      <c r="AX90" s="1281">
        <f>IF($Z90=0,0,IF(BB90+BD90+BF90&gt;0,$AA90,0))</f>
        <v>0</v>
      </c>
      <c r="AY90" s="1283">
        <f>IF($Z90=0,0,IF(AND(AX90=0,K91&gt;0),$AA90,0))</f>
        <v>0</v>
      </c>
      <c r="AZ90" s="1272">
        <f>$AA90-AX90-AY90</f>
        <v>0</v>
      </c>
      <c r="BA90" s="210">
        <f t="shared" ref="BA90:BF90" si="177">IF(BA$9=$L90,$D90,0)</f>
        <v>0</v>
      </c>
      <c r="BB90" s="210">
        <f t="shared" si="177"/>
        <v>0</v>
      </c>
      <c r="BC90" s="210">
        <f t="shared" si="177"/>
        <v>0</v>
      </c>
      <c r="BD90" s="210">
        <f t="shared" si="177"/>
        <v>0</v>
      </c>
      <c r="BE90" s="210">
        <f t="shared" si="177"/>
        <v>0</v>
      </c>
      <c r="BF90" s="211">
        <f t="shared" si="177"/>
        <v>0</v>
      </c>
      <c r="BG90" s="1276">
        <f>IF($Z90=1,0,IF(AND($Z90=0,BB90&gt;0),1,IF(AND($Z90=0,BD90&gt;0),1,IF(AND($Z90=0,BF90&gt;0),1,0))))</f>
        <v>0</v>
      </c>
      <c r="BH90" s="1276">
        <f t="shared" si="150"/>
        <v>0</v>
      </c>
      <c r="BI90" s="1281">
        <f>IF($Z90=0,0,IF(BM90+BO90+BQ90&gt;0,$AA90,0))</f>
        <v>0</v>
      </c>
      <c r="BJ90" s="1283">
        <f>IF($Z90=0,0,IF(AND(BI90=0,M91&gt;0),$AA90,0))</f>
        <v>0</v>
      </c>
      <c r="BK90" s="1272">
        <f>$AA90-BI90-BJ90</f>
        <v>0</v>
      </c>
      <c r="BL90" s="210">
        <f t="shared" ref="BL90:BQ90" si="178">IF(BL$9=$N90,$D90,0)</f>
        <v>0</v>
      </c>
      <c r="BM90" s="210">
        <f t="shared" si="178"/>
        <v>0</v>
      </c>
      <c r="BN90" s="210">
        <f t="shared" si="178"/>
        <v>0</v>
      </c>
      <c r="BO90" s="210">
        <f t="shared" si="178"/>
        <v>0</v>
      </c>
      <c r="BP90" s="210">
        <f t="shared" si="178"/>
        <v>0</v>
      </c>
      <c r="BQ90" s="211">
        <f t="shared" si="178"/>
        <v>0</v>
      </c>
      <c r="BR90" s="1276">
        <f>IF($Z90=1,0,IF(AND($Z90=0,BM90&gt;0),1,IF(AND($Z90=0,BO90&gt;0),1,IF(AND($Z90=0,BQ90&gt;0),1,0))))</f>
        <v>0</v>
      </c>
      <c r="BS90" s="1276">
        <f t="shared" si="152"/>
        <v>0</v>
      </c>
      <c r="BT90" s="1281">
        <f>IF($Z90=0,0,IF(BX90+BZ90+CB90&gt;0,$AA90,0))</f>
        <v>0</v>
      </c>
      <c r="BU90" s="1283">
        <f>IF($Z90=0,0,IF(AND(BT90=0,O91&gt;0),$AA90,0))</f>
        <v>0</v>
      </c>
      <c r="BV90" s="1272">
        <f>$AA90-BT90-BU90</f>
        <v>0</v>
      </c>
      <c r="BW90" s="210">
        <f t="shared" ref="BW90:CB90" si="179">IF(BW$9=$P90,$D90,0)</f>
        <v>0</v>
      </c>
      <c r="BX90" s="210">
        <f t="shared" si="179"/>
        <v>0</v>
      </c>
      <c r="BY90" s="210">
        <f t="shared" si="179"/>
        <v>0</v>
      </c>
      <c r="BZ90" s="210">
        <f t="shared" si="179"/>
        <v>0</v>
      </c>
      <c r="CA90" s="210">
        <f t="shared" si="179"/>
        <v>0</v>
      </c>
      <c r="CB90" s="211">
        <f t="shared" si="179"/>
        <v>0</v>
      </c>
      <c r="CC90" s="1276">
        <f>IF($Z90=1,0,IF(AND($Z90=0,BX90&gt;0),1,IF(AND($Z90=0,BZ90&gt;0),1,IF(AND($Z90=0,CB90&gt;0),1,0))))</f>
        <v>0</v>
      </c>
      <c r="CD90" s="1276">
        <f t="shared" si="154"/>
        <v>0</v>
      </c>
      <c r="CE90" s="11"/>
      <c r="CF90" s="11"/>
      <c r="CG90" s="11"/>
      <c r="CH90" s="11"/>
      <c r="CI90" s="11"/>
      <c r="CJ90" s="11"/>
      <c r="CK90" s="11"/>
      <c r="CL90" s="11"/>
      <c r="CM90" s="11"/>
    </row>
    <row r="91" spans="1:91" ht="14.25" customHeight="1">
      <c r="A91" s="1247" t="str">
        <f>A90</f>
        <v/>
      </c>
      <c r="B91" s="58"/>
      <c r="C91" s="1735"/>
      <c r="D91" s="1733"/>
      <c r="E91" s="1735"/>
      <c r="F91" s="2454"/>
      <c r="G91" s="512"/>
      <c r="H91" s="2456"/>
      <c r="I91" s="514"/>
      <c r="J91" s="2459"/>
      <c r="K91" s="514"/>
      <c r="L91" s="2459"/>
      <c r="M91" s="514"/>
      <c r="N91" s="2459"/>
      <c r="O91" s="514"/>
      <c r="P91" s="2459"/>
      <c r="Q91" s="11"/>
      <c r="R91" s="11"/>
      <c r="S91" s="455"/>
      <c r="T91" s="477"/>
      <c r="U91" s="506">
        <f>Import!N481</f>
        <v>0</v>
      </c>
      <c r="V91" s="11"/>
      <c r="W91" s="340"/>
      <c r="X91" s="340"/>
      <c r="Y91" s="340"/>
      <c r="Z91" s="11"/>
      <c r="AE91" s="210"/>
      <c r="AF91" s="210"/>
      <c r="AG91" s="210"/>
      <c r="AH91" s="210"/>
      <c r="AI91" s="1055"/>
      <c r="AJ91" s="211"/>
      <c r="AK91" s="1276"/>
      <c r="AL91" s="1276">
        <f>AL90</f>
        <v>0</v>
      </c>
      <c r="AP91" s="210"/>
      <c r="AQ91" s="210"/>
      <c r="AR91" s="210"/>
      <c r="AS91" s="210"/>
      <c r="AT91" s="210"/>
      <c r="AU91" s="211"/>
      <c r="AV91" s="1276"/>
      <c r="AW91" s="1276">
        <f>AW90</f>
        <v>0</v>
      </c>
      <c r="BA91" s="210"/>
      <c r="BB91" s="210"/>
      <c r="BC91" s="210"/>
      <c r="BD91" s="210"/>
      <c r="BE91" s="210"/>
      <c r="BF91" s="211"/>
      <c r="BG91" s="1276"/>
      <c r="BH91" s="1276">
        <f>BH90</f>
        <v>0</v>
      </c>
      <c r="BL91" s="210"/>
      <c r="BM91" s="210"/>
      <c r="BN91" s="210"/>
      <c r="BO91" s="210"/>
      <c r="BP91" s="210"/>
      <c r="BQ91" s="211"/>
      <c r="BR91" s="1276"/>
      <c r="BS91" s="1276">
        <f>BS90</f>
        <v>0</v>
      </c>
      <c r="BW91" s="210"/>
      <c r="BX91" s="210"/>
      <c r="BY91" s="210"/>
      <c r="BZ91" s="210"/>
      <c r="CA91" s="210"/>
      <c r="CB91" s="211"/>
      <c r="CC91" s="1276"/>
      <c r="CD91" s="1276">
        <f>CD90</f>
        <v>0</v>
      </c>
      <c r="CE91" s="11"/>
      <c r="CF91" s="11"/>
      <c r="CG91" s="11"/>
      <c r="CH91" s="11"/>
      <c r="CI91" s="11"/>
      <c r="CJ91" s="11"/>
      <c r="CK91" s="11"/>
      <c r="CL91" s="11"/>
      <c r="CM91" s="11"/>
    </row>
    <row r="92" spans="1:91" ht="24.75" customHeight="1">
      <c r="A92" s="1246" t="str">
        <f>IF(E92&gt;0,"Wypełnione","")</f>
        <v/>
      </c>
      <c r="B92" s="58"/>
      <c r="C92" s="1734">
        <f>'Og s3a'!C493</f>
        <v>0</v>
      </c>
      <c r="D92" s="1732">
        <f>'Og s3a'!E493</f>
        <v>0</v>
      </c>
      <c r="E92" s="1734">
        <f>'Og s3a'!F493</f>
        <v>0</v>
      </c>
      <c r="F92" s="2453"/>
      <c r="G92" s="511">
        <f>T92</f>
        <v>0</v>
      </c>
      <c r="H92" s="2455">
        <f>U92</f>
        <v>0</v>
      </c>
      <c r="I92" s="515"/>
      <c r="J92" s="2459"/>
      <c r="K92" s="515"/>
      <c r="L92" s="2459"/>
      <c r="M92" s="515"/>
      <c r="N92" s="2459"/>
      <c r="O92" s="515"/>
      <c r="P92" s="2459"/>
      <c r="Q92" s="11"/>
      <c r="R92" s="11"/>
      <c r="S92" s="454">
        <f>'Og s3a'!G493</f>
        <v>0</v>
      </c>
      <c r="T92" s="456">
        <f>'Og s3a'!D493</f>
        <v>0</v>
      </c>
      <c r="U92" s="506">
        <f>Import!N482</f>
        <v>0</v>
      </c>
      <c r="V92" s="11"/>
      <c r="W92" s="340"/>
      <c r="X92" s="340"/>
      <c r="Y92" s="340"/>
      <c r="Z92" s="1273">
        <f>IF(F92=AF$7,1,0)</f>
        <v>0</v>
      </c>
      <c r="AA92" s="1273">
        <f>Z92*D92</f>
        <v>0</v>
      </c>
      <c r="AB92" s="1281">
        <f>IF($Z92=0,0,IF(AF92+AH92+AJ92&gt;0,$AA92,0))</f>
        <v>0</v>
      </c>
      <c r="AC92" s="1283">
        <f>IF($Z92=0,0,IF(AND(AB92=0,G93&gt;0),$AA92,0))</f>
        <v>0</v>
      </c>
      <c r="AD92" s="1272">
        <f>AA92-AB92-AC92</f>
        <v>0</v>
      </c>
      <c r="AE92" s="210">
        <f t="shared" ref="AE92:AJ92" si="180">IF(AE$9=$H92,$D92,0)</f>
        <v>0</v>
      </c>
      <c r="AF92" s="210">
        <f t="shared" si="180"/>
        <v>0</v>
      </c>
      <c r="AG92" s="210">
        <f t="shared" si="180"/>
        <v>0</v>
      </c>
      <c r="AH92" s="210">
        <f t="shared" si="180"/>
        <v>0</v>
      </c>
      <c r="AI92" s="1055">
        <f t="shared" si="180"/>
        <v>0</v>
      </c>
      <c r="AJ92" s="211">
        <f t="shared" si="180"/>
        <v>0</v>
      </c>
      <c r="AK92" s="1276">
        <f>IF($Z92=1,0,IF(AND($Z92=0,AF92&gt;0),1,IF(AND($Z92=0,AH92&gt;0),1,IF(AND($Z92=0,AJ92&gt;0),1,0))))</f>
        <v>0</v>
      </c>
      <c r="AL92" s="1276">
        <f t="shared" si="146"/>
        <v>0</v>
      </c>
      <c r="AM92" s="1281">
        <f>IF($Z92=0,0,IF(AQ92+AS92+AU92&gt;0,$AA92,0))</f>
        <v>0</v>
      </c>
      <c r="AN92" s="1283">
        <f>IF($Z92=0,0,IF(AND(AM92=0,I93&gt;0),$AA92,0))</f>
        <v>0</v>
      </c>
      <c r="AO92" s="1272">
        <f>$AA92-AM92-AN92</f>
        <v>0</v>
      </c>
      <c r="AP92" s="210">
        <f t="shared" ref="AP92:AU92" si="181">IF(AP$9=$J92,$D92,0)</f>
        <v>0</v>
      </c>
      <c r="AQ92" s="210">
        <f t="shared" si="181"/>
        <v>0</v>
      </c>
      <c r="AR92" s="210">
        <f t="shared" si="181"/>
        <v>0</v>
      </c>
      <c r="AS92" s="210">
        <f t="shared" si="181"/>
        <v>0</v>
      </c>
      <c r="AT92" s="210">
        <f t="shared" si="181"/>
        <v>0</v>
      </c>
      <c r="AU92" s="211">
        <f t="shared" si="181"/>
        <v>0</v>
      </c>
      <c r="AV92" s="1276">
        <f>IF($Z92=1,0,IF(AND($Z92=0,AQ92&gt;0),1,IF(AND($Z92=0,AS92&gt;0),1,IF(AND($Z92=0,AU92&gt;0),1,0))))</f>
        <v>0</v>
      </c>
      <c r="AW92" s="1276">
        <f t="shared" si="148"/>
        <v>0</v>
      </c>
      <c r="AX92" s="1281">
        <f>IF($Z92=0,0,IF(BB92+BD92+BF92&gt;0,$AA92,0))</f>
        <v>0</v>
      </c>
      <c r="AY92" s="1283">
        <f>IF($Z92=0,0,IF(AND(AX92=0,K93&gt;0),$AA92,0))</f>
        <v>0</v>
      </c>
      <c r="AZ92" s="1272">
        <f>$AA92-AX92-AY92</f>
        <v>0</v>
      </c>
      <c r="BA92" s="210">
        <f t="shared" ref="BA92:BF92" si="182">IF(BA$9=$L92,$D92,0)</f>
        <v>0</v>
      </c>
      <c r="BB92" s="210">
        <f t="shared" si="182"/>
        <v>0</v>
      </c>
      <c r="BC92" s="210">
        <f t="shared" si="182"/>
        <v>0</v>
      </c>
      <c r="BD92" s="210">
        <f t="shared" si="182"/>
        <v>0</v>
      </c>
      <c r="BE92" s="210">
        <f t="shared" si="182"/>
        <v>0</v>
      </c>
      <c r="BF92" s="211">
        <f t="shared" si="182"/>
        <v>0</v>
      </c>
      <c r="BG92" s="1276">
        <f>IF($Z92=1,0,IF(AND($Z92=0,BB92&gt;0),1,IF(AND($Z92=0,BD92&gt;0),1,IF(AND($Z92=0,BF92&gt;0),1,0))))</f>
        <v>0</v>
      </c>
      <c r="BH92" s="1276">
        <f t="shared" si="150"/>
        <v>0</v>
      </c>
      <c r="BI92" s="1281">
        <f>IF($Z92=0,0,IF(BM92+BO92+BQ92&gt;0,$AA92,0))</f>
        <v>0</v>
      </c>
      <c r="BJ92" s="1283">
        <f>IF($Z92=0,0,IF(AND(BI92=0,M93&gt;0),$AA92,0))</f>
        <v>0</v>
      </c>
      <c r="BK92" s="1272">
        <f>$AA92-BI92-BJ92</f>
        <v>0</v>
      </c>
      <c r="BL92" s="210">
        <f t="shared" ref="BL92:BQ92" si="183">IF(BL$9=$N92,$D92,0)</f>
        <v>0</v>
      </c>
      <c r="BM92" s="210">
        <f t="shared" si="183"/>
        <v>0</v>
      </c>
      <c r="BN92" s="210">
        <f t="shared" si="183"/>
        <v>0</v>
      </c>
      <c r="BO92" s="210">
        <f t="shared" si="183"/>
        <v>0</v>
      </c>
      <c r="BP92" s="210">
        <f t="shared" si="183"/>
        <v>0</v>
      </c>
      <c r="BQ92" s="211">
        <f t="shared" si="183"/>
        <v>0</v>
      </c>
      <c r="BR92" s="1276">
        <f>IF($Z92=1,0,IF(AND($Z92=0,BM92&gt;0),1,IF(AND($Z92=0,BO92&gt;0),1,IF(AND($Z92=0,BQ92&gt;0),1,0))))</f>
        <v>0</v>
      </c>
      <c r="BS92" s="1276">
        <f t="shared" si="152"/>
        <v>0</v>
      </c>
      <c r="BT92" s="1281">
        <f>IF($Z92=0,0,IF(BX92+BZ92+CB92&gt;0,$AA92,0))</f>
        <v>0</v>
      </c>
      <c r="BU92" s="1283">
        <f>IF($Z92=0,0,IF(AND(BT92=0,O93&gt;0),$AA92,0))</f>
        <v>0</v>
      </c>
      <c r="BV92" s="1272">
        <f>$AA92-BT92-BU92</f>
        <v>0</v>
      </c>
      <c r="BW92" s="210">
        <f t="shared" ref="BW92:CB92" si="184">IF(BW$9=$P92,$D92,0)</f>
        <v>0</v>
      </c>
      <c r="BX92" s="210">
        <f t="shared" si="184"/>
        <v>0</v>
      </c>
      <c r="BY92" s="210">
        <f t="shared" si="184"/>
        <v>0</v>
      </c>
      <c r="BZ92" s="210">
        <f t="shared" si="184"/>
        <v>0</v>
      </c>
      <c r="CA92" s="210">
        <f t="shared" si="184"/>
        <v>0</v>
      </c>
      <c r="CB92" s="211">
        <f t="shared" si="184"/>
        <v>0</v>
      </c>
      <c r="CC92" s="1276">
        <f>IF($Z92=1,0,IF(AND($Z92=0,BX92&gt;0),1,IF(AND($Z92=0,BZ92&gt;0),1,IF(AND($Z92=0,CB92&gt;0),1,0))))</f>
        <v>0</v>
      </c>
      <c r="CD92" s="1276">
        <f t="shared" si="154"/>
        <v>0</v>
      </c>
      <c r="CE92" s="11"/>
      <c r="CF92" s="11"/>
      <c r="CG92" s="11"/>
      <c r="CH92" s="11"/>
      <c r="CI92" s="11"/>
      <c r="CJ92" s="11"/>
      <c r="CK92" s="11"/>
      <c r="CL92" s="11"/>
      <c r="CM92" s="11"/>
    </row>
    <row r="93" spans="1:91" ht="14.25" customHeight="1">
      <c r="A93" s="1247" t="str">
        <f>A92</f>
        <v/>
      </c>
      <c r="B93" s="58"/>
      <c r="C93" s="1735"/>
      <c r="D93" s="1733"/>
      <c r="E93" s="1735"/>
      <c r="F93" s="2454"/>
      <c r="G93" s="512"/>
      <c r="H93" s="2456"/>
      <c r="I93" s="514"/>
      <c r="J93" s="2459"/>
      <c r="K93" s="514"/>
      <c r="L93" s="2459"/>
      <c r="M93" s="514"/>
      <c r="N93" s="2459"/>
      <c r="O93" s="514"/>
      <c r="P93" s="2459"/>
      <c r="Q93" s="11"/>
      <c r="R93" s="11"/>
      <c r="S93" s="455"/>
      <c r="T93" s="477"/>
      <c r="U93" s="506">
        <f>Import!N483</f>
        <v>0</v>
      </c>
      <c r="V93" s="11"/>
      <c r="W93" s="340"/>
      <c r="X93" s="340"/>
      <c r="Y93" s="340"/>
      <c r="Z93" s="11"/>
      <c r="AE93" s="210"/>
      <c r="AF93" s="210"/>
      <c r="AG93" s="210"/>
      <c r="AH93" s="210"/>
      <c r="AI93" s="1055"/>
      <c r="AJ93" s="211"/>
      <c r="AK93" s="1276"/>
      <c r="AL93" s="1276">
        <f>AL92</f>
        <v>0</v>
      </c>
      <c r="AP93" s="210"/>
      <c r="AQ93" s="210"/>
      <c r="AR93" s="210"/>
      <c r="AS93" s="210"/>
      <c r="AT93" s="210"/>
      <c r="AU93" s="211"/>
      <c r="AV93" s="1276"/>
      <c r="AW93" s="1276">
        <f>AW92</f>
        <v>0</v>
      </c>
      <c r="BA93" s="210"/>
      <c r="BB93" s="210"/>
      <c r="BC93" s="210"/>
      <c r="BD93" s="210"/>
      <c r="BE93" s="210"/>
      <c r="BF93" s="211"/>
      <c r="BG93" s="1276"/>
      <c r="BH93" s="1276">
        <f>BH92</f>
        <v>0</v>
      </c>
      <c r="BL93" s="210"/>
      <c r="BM93" s="210"/>
      <c r="BN93" s="210"/>
      <c r="BO93" s="210"/>
      <c r="BP93" s="210"/>
      <c r="BQ93" s="211"/>
      <c r="BR93" s="1276"/>
      <c r="BS93" s="1276">
        <f>BS92</f>
        <v>0</v>
      </c>
      <c r="BW93" s="210"/>
      <c r="BX93" s="210"/>
      <c r="BY93" s="210"/>
      <c r="BZ93" s="210"/>
      <c r="CA93" s="210"/>
      <c r="CB93" s="211"/>
      <c r="CC93" s="1276"/>
      <c r="CD93" s="1276">
        <f>CD92</f>
        <v>0</v>
      </c>
      <c r="CE93" s="11"/>
      <c r="CF93" s="11"/>
      <c r="CG93" s="11"/>
      <c r="CH93" s="11"/>
      <c r="CI93" s="11"/>
      <c r="CJ93" s="11"/>
      <c r="CK93" s="11"/>
      <c r="CL93" s="11"/>
      <c r="CM93" s="11"/>
    </row>
    <row r="94" spans="1:91" ht="24.75" customHeight="1">
      <c r="A94" s="1246" t="str">
        <f>IF(E94&gt;0,"Wypełnione","")</f>
        <v/>
      </c>
      <c r="B94" s="58"/>
      <c r="C94" s="1734">
        <f>'Og s3a'!C495</f>
        <v>0</v>
      </c>
      <c r="D94" s="1732">
        <f>'Og s3a'!E495</f>
        <v>0</v>
      </c>
      <c r="E94" s="1734">
        <f>'Og s3a'!F495</f>
        <v>0</v>
      </c>
      <c r="F94" s="2453"/>
      <c r="G94" s="511">
        <f>T94</f>
        <v>0</v>
      </c>
      <c r="H94" s="2455">
        <f>U94</f>
        <v>0</v>
      </c>
      <c r="I94" s="515"/>
      <c r="J94" s="2459"/>
      <c r="K94" s="515"/>
      <c r="L94" s="2459"/>
      <c r="M94" s="515"/>
      <c r="N94" s="2459"/>
      <c r="O94" s="515"/>
      <c r="P94" s="2459"/>
      <c r="Q94" s="11"/>
      <c r="R94" s="11"/>
      <c r="S94" s="454">
        <f>'Og s3a'!G495</f>
        <v>0</v>
      </c>
      <c r="T94" s="456">
        <f>'Og s3a'!D495</f>
        <v>0</v>
      </c>
      <c r="U94" s="506">
        <f>Import!N484</f>
        <v>0</v>
      </c>
      <c r="V94" s="11"/>
      <c r="W94" s="340"/>
      <c r="X94" s="340"/>
      <c r="Y94" s="340"/>
      <c r="Z94" s="1273">
        <f>IF(F94=AF$7,1,0)</f>
        <v>0</v>
      </c>
      <c r="AA94" s="1273">
        <f>Z94*D94</f>
        <v>0</v>
      </c>
      <c r="AB94" s="1281">
        <f>IF($Z94=0,0,IF(AF94+AH94+AJ94&gt;0,$AA94,0))</f>
        <v>0</v>
      </c>
      <c r="AC94" s="1283">
        <f>IF($Z94=0,0,IF(AND(AB94=0,G95&gt;0),$AA94,0))</f>
        <v>0</v>
      </c>
      <c r="AD94" s="1272">
        <f>AA94-AB94-AC94</f>
        <v>0</v>
      </c>
      <c r="AE94" s="210">
        <f t="shared" ref="AE94:AJ94" si="185">IF(AE$9=$H94,$D94,0)</f>
        <v>0</v>
      </c>
      <c r="AF94" s="210">
        <f t="shared" si="185"/>
        <v>0</v>
      </c>
      <c r="AG94" s="210">
        <f t="shared" si="185"/>
        <v>0</v>
      </c>
      <c r="AH94" s="210">
        <f t="shared" si="185"/>
        <v>0</v>
      </c>
      <c r="AI94" s="1055">
        <f t="shared" si="185"/>
        <v>0</v>
      </c>
      <c r="AJ94" s="211">
        <f t="shared" si="185"/>
        <v>0</v>
      </c>
      <c r="AK94" s="1276">
        <f>IF($Z94=1,0,IF(AND($Z94=0,AF94&gt;0),1,IF(AND($Z94=0,AH94&gt;0),1,IF(AND($Z94=0,AJ94&gt;0),1,0))))</f>
        <v>0</v>
      </c>
      <c r="AL94" s="1276">
        <f t="shared" si="146"/>
        <v>0</v>
      </c>
      <c r="AM94" s="1281">
        <f>IF($Z94=0,0,IF(AQ94+AS94+AU94&gt;0,$AA94,0))</f>
        <v>0</v>
      </c>
      <c r="AN94" s="1283">
        <f>IF($Z94=0,0,IF(AND(AM94=0,I95&gt;0),$AA94,0))</f>
        <v>0</v>
      </c>
      <c r="AO94" s="1272">
        <f>$AA94-AM94-AN94</f>
        <v>0</v>
      </c>
      <c r="AP94" s="210">
        <f t="shared" ref="AP94:AU94" si="186">IF(AP$9=$J94,$D94,0)</f>
        <v>0</v>
      </c>
      <c r="AQ94" s="210">
        <f t="shared" si="186"/>
        <v>0</v>
      </c>
      <c r="AR94" s="210">
        <f t="shared" si="186"/>
        <v>0</v>
      </c>
      <c r="AS94" s="210">
        <f t="shared" si="186"/>
        <v>0</v>
      </c>
      <c r="AT94" s="210">
        <f t="shared" si="186"/>
        <v>0</v>
      </c>
      <c r="AU94" s="211">
        <f t="shared" si="186"/>
        <v>0</v>
      </c>
      <c r="AV94" s="1276">
        <f>IF($Z94=1,0,IF(AND($Z94=0,AQ94&gt;0),1,IF(AND($Z94=0,AS94&gt;0),1,IF(AND($Z94=0,AU94&gt;0),1,0))))</f>
        <v>0</v>
      </c>
      <c r="AW94" s="1276">
        <f t="shared" si="148"/>
        <v>0</v>
      </c>
      <c r="AX94" s="1281">
        <f>IF($Z94=0,0,IF(BB94+BD94+BF94&gt;0,$AA94,0))</f>
        <v>0</v>
      </c>
      <c r="AY94" s="1283">
        <f>IF($Z94=0,0,IF(AND(AX94=0,K95&gt;0),$AA94,0))</f>
        <v>0</v>
      </c>
      <c r="AZ94" s="1272">
        <f>$AA94-AX94-AY94</f>
        <v>0</v>
      </c>
      <c r="BA94" s="210">
        <f t="shared" ref="BA94:BF94" si="187">IF(BA$9=$L94,$D94,0)</f>
        <v>0</v>
      </c>
      <c r="BB94" s="210">
        <f t="shared" si="187"/>
        <v>0</v>
      </c>
      <c r="BC94" s="210">
        <f t="shared" si="187"/>
        <v>0</v>
      </c>
      <c r="BD94" s="210">
        <f t="shared" si="187"/>
        <v>0</v>
      </c>
      <c r="BE94" s="210">
        <f t="shared" si="187"/>
        <v>0</v>
      </c>
      <c r="BF94" s="211">
        <f t="shared" si="187"/>
        <v>0</v>
      </c>
      <c r="BG94" s="1276">
        <f>IF($Z94=1,0,IF(AND($Z94=0,BB94&gt;0),1,IF(AND($Z94=0,BD94&gt;0),1,IF(AND($Z94=0,BF94&gt;0),1,0))))</f>
        <v>0</v>
      </c>
      <c r="BH94" s="1276">
        <f t="shared" si="150"/>
        <v>0</v>
      </c>
      <c r="BI94" s="1281">
        <f>IF($Z94=0,0,IF(BM94+BO94+BQ94&gt;0,$AA94,0))</f>
        <v>0</v>
      </c>
      <c r="BJ94" s="1283">
        <f>IF($Z94=0,0,IF(AND(BI94=0,M95&gt;0),$AA94,0))</f>
        <v>0</v>
      </c>
      <c r="BK94" s="1272">
        <f>$AA94-BI94-BJ94</f>
        <v>0</v>
      </c>
      <c r="BL94" s="210">
        <f t="shared" ref="BL94:BQ94" si="188">IF(BL$9=$N94,$D94,0)</f>
        <v>0</v>
      </c>
      <c r="BM94" s="210">
        <f t="shared" si="188"/>
        <v>0</v>
      </c>
      <c r="BN94" s="210">
        <f t="shared" si="188"/>
        <v>0</v>
      </c>
      <c r="BO94" s="210">
        <f t="shared" si="188"/>
        <v>0</v>
      </c>
      <c r="BP94" s="210">
        <f t="shared" si="188"/>
        <v>0</v>
      </c>
      <c r="BQ94" s="211">
        <f t="shared" si="188"/>
        <v>0</v>
      </c>
      <c r="BR94" s="1276">
        <f>IF($Z94=1,0,IF(AND($Z94=0,BM94&gt;0),1,IF(AND($Z94=0,BO94&gt;0),1,IF(AND($Z94=0,BQ94&gt;0),1,0))))</f>
        <v>0</v>
      </c>
      <c r="BS94" s="1276">
        <f t="shared" si="152"/>
        <v>0</v>
      </c>
      <c r="BT94" s="1281">
        <f>IF($Z94=0,0,IF(BX94+BZ94+CB94&gt;0,$AA94,0))</f>
        <v>0</v>
      </c>
      <c r="BU94" s="1283">
        <f>IF($Z94=0,0,IF(AND(BT94=0,O95&gt;0),$AA94,0))</f>
        <v>0</v>
      </c>
      <c r="BV94" s="1272">
        <f>$AA94-BT94-BU94</f>
        <v>0</v>
      </c>
      <c r="BW94" s="210">
        <f t="shared" ref="BW94:CB94" si="189">IF(BW$9=$P94,$D94,0)</f>
        <v>0</v>
      </c>
      <c r="BX94" s="210">
        <f t="shared" si="189"/>
        <v>0</v>
      </c>
      <c r="BY94" s="210">
        <f t="shared" si="189"/>
        <v>0</v>
      </c>
      <c r="BZ94" s="210">
        <f t="shared" si="189"/>
        <v>0</v>
      </c>
      <c r="CA94" s="210">
        <f t="shared" si="189"/>
        <v>0</v>
      </c>
      <c r="CB94" s="211">
        <f t="shared" si="189"/>
        <v>0</v>
      </c>
      <c r="CC94" s="1276">
        <f>IF($Z94=1,0,IF(AND($Z94=0,BX94&gt;0),1,IF(AND($Z94=0,BZ94&gt;0),1,IF(AND($Z94=0,CB94&gt;0),1,0))))</f>
        <v>0</v>
      </c>
      <c r="CD94" s="1276">
        <f t="shared" si="154"/>
        <v>0</v>
      </c>
      <c r="CE94" s="11"/>
      <c r="CF94" s="11"/>
      <c r="CG94" s="11"/>
      <c r="CH94" s="11"/>
      <c r="CI94" s="11"/>
      <c r="CJ94" s="11"/>
      <c r="CK94" s="11"/>
      <c r="CL94" s="11"/>
      <c r="CM94" s="11"/>
    </row>
    <row r="95" spans="1:91" ht="14.25" customHeight="1">
      <c r="A95" s="1247" t="str">
        <f>A94</f>
        <v/>
      </c>
      <c r="B95" s="58"/>
      <c r="C95" s="1735"/>
      <c r="D95" s="1733"/>
      <c r="E95" s="1735"/>
      <c r="F95" s="2454"/>
      <c r="G95" s="512"/>
      <c r="H95" s="2456"/>
      <c r="I95" s="514"/>
      <c r="J95" s="2459"/>
      <c r="K95" s="514"/>
      <c r="L95" s="2459"/>
      <c r="M95" s="514"/>
      <c r="N95" s="2459"/>
      <c r="O95" s="514"/>
      <c r="P95" s="2459"/>
      <c r="Q95" s="11"/>
      <c r="R95" s="11"/>
      <c r="S95" s="455"/>
      <c r="T95" s="477"/>
      <c r="U95" s="506">
        <f>Import!N485</f>
        <v>0</v>
      </c>
      <c r="V95" s="11"/>
      <c r="W95" s="340"/>
      <c r="X95" s="340"/>
      <c r="Y95" s="340"/>
      <c r="Z95" s="11"/>
      <c r="AE95" s="210"/>
      <c r="AF95" s="210"/>
      <c r="AG95" s="210"/>
      <c r="AH95" s="210"/>
      <c r="AI95" s="1055"/>
      <c r="AJ95" s="211"/>
      <c r="AK95" s="1276"/>
      <c r="AL95" s="1276">
        <f>AL94</f>
        <v>0</v>
      </c>
      <c r="AP95" s="210"/>
      <c r="AQ95" s="210"/>
      <c r="AR95" s="210"/>
      <c r="AS95" s="210"/>
      <c r="AT95" s="210"/>
      <c r="AU95" s="211"/>
      <c r="AV95" s="1276"/>
      <c r="AW95" s="1276">
        <f>AW94</f>
        <v>0</v>
      </c>
      <c r="BA95" s="210"/>
      <c r="BB95" s="210"/>
      <c r="BC95" s="210"/>
      <c r="BD95" s="210"/>
      <c r="BE95" s="210"/>
      <c r="BF95" s="211"/>
      <c r="BG95" s="1276"/>
      <c r="BH95" s="1276">
        <f>BH94</f>
        <v>0</v>
      </c>
      <c r="BL95" s="210"/>
      <c r="BM95" s="210"/>
      <c r="BN95" s="210"/>
      <c r="BO95" s="210"/>
      <c r="BP95" s="210"/>
      <c r="BQ95" s="211"/>
      <c r="BR95" s="1276"/>
      <c r="BS95" s="1276">
        <f>BS94</f>
        <v>0</v>
      </c>
      <c r="BW95" s="210"/>
      <c r="BX95" s="210"/>
      <c r="BY95" s="210"/>
      <c r="BZ95" s="210"/>
      <c r="CA95" s="210"/>
      <c r="CB95" s="211"/>
      <c r="CC95" s="1276"/>
      <c r="CD95" s="1276">
        <f>CD94</f>
        <v>0</v>
      </c>
      <c r="CE95" s="11"/>
      <c r="CF95" s="11"/>
      <c r="CG95" s="11"/>
      <c r="CH95" s="11"/>
      <c r="CI95" s="11"/>
      <c r="CJ95" s="11"/>
      <c r="CK95" s="11"/>
      <c r="CL95" s="11"/>
      <c r="CM95" s="11"/>
    </row>
    <row r="96" spans="1:91" ht="24.75" customHeight="1">
      <c r="A96" s="1246" t="str">
        <f>IF(E96&gt;0,"Wypełnione","")</f>
        <v/>
      </c>
      <c r="B96" s="58"/>
      <c r="C96" s="1734">
        <f>'Og s3a'!C497</f>
        <v>0</v>
      </c>
      <c r="D96" s="1732">
        <f>'Og s3a'!E497</f>
        <v>0</v>
      </c>
      <c r="E96" s="1734">
        <f>'Og s3a'!F497</f>
        <v>0</v>
      </c>
      <c r="F96" s="2453"/>
      <c r="G96" s="511">
        <f>T96</f>
        <v>0</v>
      </c>
      <c r="H96" s="2455">
        <f>U96</f>
        <v>0</v>
      </c>
      <c r="I96" s="515"/>
      <c r="J96" s="2459"/>
      <c r="K96" s="515"/>
      <c r="L96" s="2459"/>
      <c r="M96" s="515"/>
      <c r="N96" s="2459"/>
      <c r="O96" s="515"/>
      <c r="P96" s="2459"/>
      <c r="Q96" s="11"/>
      <c r="R96" s="11"/>
      <c r="S96" s="454">
        <f>'Og s3a'!G497</f>
        <v>0</v>
      </c>
      <c r="T96" s="456">
        <f>'Og s3a'!D497</f>
        <v>0</v>
      </c>
      <c r="U96" s="506">
        <f>Import!N486</f>
        <v>0</v>
      </c>
      <c r="V96" s="11"/>
      <c r="W96" s="340"/>
      <c r="X96" s="340"/>
      <c r="Y96" s="340"/>
      <c r="Z96" s="1273">
        <f>IF(F96=AF$7,1,0)</f>
        <v>0</v>
      </c>
      <c r="AA96" s="1273">
        <f>Z96*D96</f>
        <v>0</v>
      </c>
      <c r="AB96" s="1281">
        <f>IF($Z96=0,0,IF(AF96+AH96+AJ96&gt;0,$AA96,0))</f>
        <v>0</v>
      </c>
      <c r="AC96" s="1283">
        <f>IF($Z96=0,0,IF(AND(AB96=0,G97&gt;0),$AA96,0))</f>
        <v>0</v>
      </c>
      <c r="AD96" s="1272">
        <f>AA96-AB96-AC96</f>
        <v>0</v>
      </c>
      <c r="AE96" s="210">
        <f t="shared" ref="AE96:AJ96" si="190">IF(AE$9=$H96,$D96,0)</f>
        <v>0</v>
      </c>
      <c r="AF96" s="210">
        <f t="shared" si="190"/>
        <v>0</v>
      </c>
      <c r="AG96" s="210">
        <f t="shared" si="190"/>
        <v>0</v>
      </c>
      <c r="AH96" s="210">
        <f t="shared" si="190"/>
        <v>0</v>
      </c>
      <c r="AI96" s="1055">
        <f t="shared" si="190"/>
        <v>0</v>
      </c>
      <c r="AJ96" s="211">
        <f t="shared" si="190"/>
        <v>0</v>
      </c>
      <c r="AK96" s="1276">
        <f>IF($Z96=1,0,IF(AND($Z96=0,AF96&gt;0),1,IF(AND($Z96=0,AH96&gt;0),1,IF(AND($Z96=0,AJ96&gt;0),1,0))))</f>
        <v>0</v>
      </c>
      <c r="AL96" s="1276">
        <f t="shared" si="146"/>
        <v>0</v>
      </c>
      <c r="AM96" s="1281">
        <f>IF($Z96=0,0,IF(AQ96+AS96+AU96&gt;0,$AA96,0))</f>
        <v>0</v>
      </c>
      <c r="AN96" s="1283">
        <f>IF($Z96=0,0,IF(AND(AM96=0,I97&gt;0),$AA96,0))</f>
        <v>0</v>
      </c>
      <c r="AO96" s="1272">
        <f>$AA96-AM96-AN96</f>
        <v>0</v>
      </c>
      <c r="AP96" s="210">
        <f t="shared" ref="AP96:AU96" si="191">IF(AP$9=$J96,$D96,0)</f>
        <v>0</v>
      </c>
      <c r="AQ96" s="210">
        <f t="shared" si="191"/>
        <v>0</v>
      </c>
      <c r="AR96" s="210">
        <f t="shared" si="191"/>
        <v>0</v>
      </c>
      <c r="AS96" s="210">
        <f t="shared" si="191"/>
        <v>0</v>
      </c>
      <c r="AT96" s="210">
        <f t="shared" si="191"/>
        <v>0</v>
      </c>
      <c r="AU96" s="211">
        <f t="shared" si="191"/>
        <v>0</v>
      </c>
      <c r="AV96" s="1276">
        <f>IF($Z96=1,0,IF(AND($Z96=0,AQ96&gt;0),1,IF(AND($Z96=0,AS96&gt;0),1,IF(AND($Z96=0,AU96&gt;0),1,0))))</f>
        <v>0</v>
      </c>
      <c r="AW96" s="1276">
        <f t="shared" si="148"/>
        <v>0</v>
      </c>
      <c r="AX96" s="1281">
        <f>IF($Z96=0,0,IF(BB96+BD96+BF96&gt;0,$AA96,0))</f>
        <v>0</v>
      </c>
      <c r="AY96" s="1283">
        <f>IF($Z96=0,0,IF(AND(AX96=0,K97&gt;0),$AA96,0))</f>
        <v>0</v>
      </c>
      <c r="AZ96" s="1272">
        <f>$AA96-AX96-AY96</f>
        <v>0</v>
      </c>
      <c r="BA96" s="210">
        <f t="shared" ref="BA96:BF96" si="192">IF(BA$9=$L96,$D96,0)</f>
        <v>0</v>
      </c>
      <c r="BB96" s="210">
        <f t="shared" si="192"/>
        <v>0</v>
      </c>
      <c r="BC96" s="210">
        <f t="shared" si="192"/>
        <v>0</v>
      </c>
      <c r="BD96" s="210">
        <f t="shared" si="192"/>
        <v>0</v>
      </c>
      <c r="BE96" s="210">
        <f t="shared" si="192"/>
        <v>0</v>
      </c>
      <c r="BF96" s="211">
        <f t="shared" si="192"/>
        <v>0</v>
      </c>
      <c r="BG96" s="1276">
        <f>IF($Z96=1,0,IF(AND($Z96=0,BB96&gt;0),1,IF(AND($Z96=0,BD96&gt;0),1,IF(AND($Z96=0,BF96&gt;0),1,0))))</f>
        <v>0</v>
      </c>
      <c r="BH96" s="1276">
        <f t="shared" si="150"/>
        <v>0</v>
      </c>
      <c r="BI96" s="1281">
        <f>IF($Z96=0,0,IF(BM96+BO96+BQ96&gt;0,$AA96,0))</f>
        <v>0</v>
      </c>
      <c r="BJ96" s="1283">
        <f>IF($Z96=0,0,IF(AND(BI96=0,M97&gt;0),$AA96,0))</f>
        <v>0</v>
      </c>
      <c r="BK96" s="1272">
        <f>$AA96-BI96-BJ96</f>
        <v>0</v>
      </c>
      <c r="BL96" s="210">
        <f t="shared" ref="BL96:BQ96" si="193">IF(BL$9=$N96,$D96,0)</f>
        <v>0</v>
      </c>
      <c r="BM96" s="210">
        <f t="shared" si="193"/>
        <v>0</v>
      </c>
      <c r="BN96" s="210">
        <f t="shared" si="193"/>
        <v>0</v>
      </c>
      <c r="BO96" s="210">
        <f t="shared" si="193"/>
        <v>0</v>
      </c>
      <c r="BP96" s="210">
        <f t="shared" si="193"/>
        <v>0</v>
      </c>
      <c r="BQ96" s="211">
        <f t="shared" si="193"/>
        <v>0</v>
      </c>
      <c r="BR96" s="1276">
        <f>IF($Z96=1,0,IF(AND($Z96=0,BM96&gt;0),1,IF(AND($Z96=0,BO96&gt;0),1,IF(AND($Z96=0,BQ96&gt;0),1,0))))</f>
        <v>0</v>
      </c>
      <c r="BS96" s="1276">
        <f t="shared" si="152"/>
        <v>0</v>
      </c>
      <c r="BT96" s="1281">
        <f>IF($Z96=0,0,IF(BX96+BZ96+CB96&gt;0,$AA96,0))</f>
        <v>0</v>
      </c>
      <c r="BU96" s="1283">
        <f>IF($Z96=0,0,IF(AND(BT96=0,O97&gt;0),$AA96,0))</f>
        <v>0</v>
      </c>
      <c r="BV96" s="1272">
        <f>$AA96-BT96-BU96</f>
        <v>0</v>
      </c>
      <c r="BW96" s="210">
        <f t="shared" ref="BW96:CB96" si="194">IF(BW$9=$P96,$D96,0)</f>
        <v>0</v>
      </c>
      <c r="BX96" s="210">
        <f t="shared" si="194"/>
        <v>0</v>
      </c>
      <c r="BY96" s="210">
        <f t="shared" si="194"/>
        <v>0</v>
      </c>
      <c r="BZ96" s="210">
        <f t="shared" si="194"/>
        <v>0</v>
      </c>
      <c r="CA96" s="210">
        <f t="shared" si="194"/>
        <v>0</v>
      </c>
      <c r="CB96" s="211">
        <f t="shared" si="194"/>
        <v>0</v>
      </c>
      <c r="CC96" s="1276">
        <f>IF($Z96=1,0,IF(AND($Z96=0,BX96&gt;0),1,IF(AND($Z96=0,BZ96&gt;0),1,IF(AND($Z96=0,CB96&gt;0),1,0))))</f>
        <v>0</v>
      </c>
      <c r="CD96" s="1276">
        <f t="shared" si="154"/>
        <v>0</v>
      </c>
      <c r="CE96" s="11"/>
      <c r="CF96" s="11"/>
      <c r="CG96" s="11"/>
      <c r="CH96" s="11"/>
      <c r="CI96" s="11"/>
      <c r="CJ96" s="11"/>
      <c r="CK96" s="11"/>
      <c r="CL96" s="11"/>
      <c r="CM96" s="11"/>
    </row>
    <row r="97" spans="1:91" ht="14.25" customHeight="1">
      <c r="A97" s="1247" t="str">
        <f>A96</f>
        <v/>
      </c>
      <c r="B97" s="58"/>
      <c r="C97" s="1735"/>
      <c r="D97" s="1733"/>
      <c r="E97" s="1735"/>
      <c r="F97" s="2454"/>
      <c r="G97" s="512"/>
      <c r="H97" s="2456"/>
      <c r="I97" s="514"/>
      <c r="J97" s="2459"/>
      <c r="K97" s="514"/>
      <c r="L97" s="2459"/>
      <c r="M97" s="514"/>
      <c r="N97" s="2459"/>
      <c r="O97" s="514"/>
      <c r="P97" s="2459"/>
      <c r="Q97" s="11"/>
      <c r="R97" s="11"/>
      <c r="S97" s="455"/>
      <c r="T97" s="477"/>
      <c r="U97" s="506">
        <f>Import!N487</f>
        <v>0</v>
      </c>
      <c r="V97" s="11"/>
      <c r="W97" s="340"/>
      <c r="X97" s="340"/>
      <c r="Y97" s="340"/>
      <c r="Z97" s="11"/>
      <c r="AE97" s="210"/>
      <c r="AF97" s="210"/>
      <c r="AG97" s="210"/>
      <c r="AH97" s="210"/>
      <c r="AI97" s="1055"/>
      <c r="AJ97" s="211"/>
      <c r="AK97" s="1276"/>
      <c r="AL97" s="1276">
        <f>AL96</f>
        <v>0</v>
      </c>
      <c r="AP97" s="210"/>
      <c r="AQ97" s="210"/>
      <c r="AR97" s="210"/>
      <c r="AS97" s="210"/>
      <c r="AT97" s="210"/>
      <c r="AU97" s="211"/>
      <c r="AV97" s="1276"/>
      <c r="AW97" s="1276">
        <f>AW96</f>
        <v>0</v>
      </c>
      <c r="BA97" s="210"/>
      <c r="BB97" s="210"/>
      <c r="BC97" s="210"/>
      <c r="BD97" s="210"/>
      <c r="BE97" s="210"/>
      <c r="BF97" s="211"/>
      <c r="BG97" s="1276"/>
      <c r="BH97" s="1276">
        <f>BH96</f>
        <v>0</v>
      </c>
      <c r="BL97" s="210"/>
      <c r="BM97" s="210"/>
      <c r="BN97" s="210"/>
      <c r="BO97" s="210"/>
      <c r="BP97" s="210"/>
      <c r="BQ97" s="211"/>
      <c r="BR97" s="1276"/>
      <c r="BS97" s="1276">
        <f>BS96</f>
        <v>0</v>
      </c>
      <c r="BW97" s="210"/>
      <c r="BX97" s="210"/>
      <c r="BY97" s="210"/>
      <c r="BZ97" s="210"/>
      <c r="CA97" s="210"/>
      <c r="CB97" s="211"/>
      <c r="CC97" s="1276"/>
      <c r="CD97" s="1276">
        <f>CD96</f>
        <v>0</v>
      </c>
      <c r="CE97" s="11"/>
      <c r="CF97" s="11"/>
      <c r="CG97" s="11"/>
      <c r="CH97" s="11"/>
      <c r="CI97" s="11"/>
      <c r="CJ97" s="11"/>
      <c r="CK97" s="11"/>
      <c r="CL97" s="11"/>
      <c r="CM97" s="11"/>
    </row>
    <row r="98" spans="1:91" ht="24.75" customHeight="1">
      <c r="A98" s="1246" t="str">
        <f>IF(E98&gt;0,"Wypełnione","")</f>
        <v/>
      </c>
      <c r="B98" s="58"/>
      <c r="C98" s="1734">
        <f>'Og s3a'!C499</f>
        <v>0</v>
      </c>
      <c r="D98" s="1732">
        <f>'Og s3a'!E499</f>
        <v>0</v>
      </c>
      <c r="E98" s="1734">
        <f>'Og s3a'!F499</f>
        <v>0</v>
      </c>
      <c r="F98" s="2453"/>
      <c r="G98" s="511">
        <f>T98</f>
        <v>0</v>
      </c>
      <c r="H98" s="2455">
        <f>U98</f>
        <v>0</v>
      </c>
      <c r="I98" s="515"/>
      <c r="J98" s="2459"/>
      <c r="K98" s="515"/>
      <c r="L98" s="2459"/>
      <c r="M98" s="515"/>
      <c r="N98" s="2459"/>
      <c r="O98" s="515"/>
      <c r="P98" s="2459"/>
      <c r="Q98" s="11"/>
      <c r="R98" s="11"/>
      <c r="S98" s="454">
        <f>'Og s3a'!G499</f>
        <v>0</v>
      </c>
      <c r="T98" s="456">
        <f>'Og s3a'!D499</f>
        <v>0</v>
      </c>
      <c r="U98" s="506">
        <f>Import!N488</f>
        <v>0</v>
      </c>
      <c r="V98" s="11"/>
      <c r="W98" s="340"/>
      <c r="X98" s="340"/>
      <c r="Y98" s="340"/>
      <c r="Z98" s="1273">
        <f>IF(F98=AF$7,1,0)</f>
        <v>0</v>
      </c>
      <c r="AA98" s="1273">
        <f>Z98*D98</f>
        <v>0</v>
      </c>
      <c r="AB98" s="1281">
        <f>IF($Z98=0,0,IF(AF98+AH98+AJ98&gt;0,$AA98,0))</f>
        <v>0</v>
      </c>
      <c r="AC98" s="1283">
        <f>IF($Z98=0,0,IF(AND(AB98=0,G99&gt;0),$AA98,0))</f>
        <v>0</v>
      </c>
      <c r="AD98" s="1272">
        <f>AA98-AB98-AC98</f>
        <v>0</v>
      </c>
      <c r="AE98" s="210">
        <f t="shared" ref="AE98:AJ98" si="195">IF(AE$9=$H98,$D98,0)</f>
        <v>0</v>
      </c>
      <c r="AF98" s="210">
        <f t="shared" si="195"/>
        <v>0</v>
      </c>
      <c r="AG98" s="210">
        <f t="shared" si="195"/>
        <v>0</v>
      </c>
      <c r="AH98" s="210">
        <f t="shared" si="195"/>
        <v>0</v>
      </c>
      <c r="AI98" s="1055">
        <f t="shared" si="195"/>
        <v>0</v>
      </c>
      <c r="AJ98" s="211">
        <f t="shared" si="195"/>
        <v>0</v>
      </c>
      <c r="AK98" s="1276">
        <f>IF($Z98=1,0,IF(AND($Z98=0,AF98&gt;0),1,IF(AND($Z98=0,AH98&gt;0),1,IF(AND($Z98=0,AJ98&gt;0),1,0))))</f>
        <v>0</v>
      </c>
      <c r="AL98" s="1276">
        <f t="shared" si="146"/>
        <v>0</v>
      </c>
      <c r="AM98" s="1281">
        <f>IF($Z98=0,0,IF(AQ98+AS98+AU98&gt;0,$AA98,0))</f>
        <v>0</v>
      </c>
      <c r="AN98" s="1283">
        <f>IF($Z98=0,0,IF(AND(AM98=0,I99&gt;0),$AA98,0))</f>
        <v>0</v>
      </c>
      <c r="AO98" s="1272">
        <f>$AA98-AM98-AN98</f>
        <v>0</v>
      </c>
      <c r="AP98" s="210">
        <f t="shared" ref="AP98:AU98" si="196">IF(AP$9=$J98,$D98,0)</f>
        <v>0</v>
      </c>
      <c r="AQ98" s="210">
        <f t="shared" si="196"/>
        <v>0</v>
      </c>
      <c r="AR98" s="210">
        <f t="shared" si="196"/>
        <v>0</v>
      </c>
      <c r="AS98" s="210">
        <f t="shared" si="196"/>
        <v>0</v>
      </c>
      <c r="AT98" s="210">
        <f t="shared" si="196"/>
        <v>0</v>
      </c>
      <c r="AU98" s="211">
        <f t="shared" si="196"/>
        <v>0</v>
      </c>
      <c r="AV98" s="1276">
        <f>IF($Z98=1,0,IF(AND($Z98=0,AQ98&gt;0),1,IF(AND($Z98=0,AS98&gt;0),1,IF(AND($Z98=0,AU98&gt;0),1,0))))</f>
        <v>0</v>
      </c>
      <c r="AW98" s="1276">
        <f t="shared" si="148"/>
        <v>0</v>
      </c>
      <c r="AX98" s="1281">
        <f>IF($Z98=0,0,IF(BB98+BD98+BF98&gt;0,$AA98,0))</f>
        <v>0</v>
      </c>
      <c r="AY98" s="1283">
        <f>IF($Z98=0,0,IF(AND(AX98=0,K99&gt;0),$AA98,0))</f>
        <v>0</v>
      </c>
      <c r="AZ98" s="1272">
        <f>$AA98-AX98-AY98</f>
        <v>0</v>
      </c>
      <c r="BA98" s="210">
        <f t="shared" ref="BA98:BF98" si="197">IF(BA$9=$L98,$D98,0)</f>
        <v>0</v>
      </c>
      <c r="BB98" s="210">
        <f t="shared" si="197"/>
        <v>0</v>
      </c>
      <c r="BC98" s="210">
        <f t="shared" si="197"/>
        <v>0</v>
      </c>
      <c r="BD98" s="210">
        <f t="shared" si="197"/>
        <v>0</v>
      </c>
      <c r="BE98" s="210">
        <f t="shared" si="197"/>
        <v>0</v>
      </c>
      <c r="BF98" s="211">
        <f t="shared" si="197"/>
        <v>0</v>
      </c>
      <c r="BG98" s="1276">
        <f>IF($Z98=1,0,IF(AND($Z98=0,BB98&gt;0),1,IF(AND($Z98=0,BD98&gt;0),1,IF(AND($Z98=0,BF98&gt;0),1,0))))</f>
        <v>0</v>
      </c>
      <c r="BH98" s="1276">
        <f t="shared" si="150"/>
        <v>0</v>
      </c>
      <c r="BI98" s="1281">
        <f>IF($Z98=0,0,IF(BM98+BO98+BQ98&gt;0,$AA98,0))</f>
        <v>0</v>
      </c>
      <c r="BJ98" s="1283">
        <f>IF($Z98=0,0,IF(AND(BI98=0,M99&gt;0),$AA98,0))</f>
        <v>0</v>
      </c>
      <c r="BK98" s="1272">
        <f>$AA98-BI98-BJ98</f>
        <v>0</v>
      </c>
      <c r="BL98" s="210">
        <f t="shared" ref="BL98:BQ98" si="198">IF(BL$9=$N98,$D98,0)</f>
        <v>0</v>
      </c>
      <c r="BM98" s="210">
        <f t="shared" si="198"/>
        <v>0</v>
      </c>
      <c r="BN98" s="210">
        <f t="shared" si="198"/>
        <v>0</v>
      </c>
      <c r="BO98" s="210">
        <f t="shared" si="198"/>
        <v>0</v>
      </c>
      <c r="BP98" s="210">
        <f t="shared" si="198"/>
        <v>0</v>
      </c>
      <c r="BQ98" s="211">
        <f t="shared" si="198"/>
        <v>0</v>
      </c>
      <c r="BR98" s="1276">
        <f>IF($Z98=1,0,IF(AND($Z98=0,BM98&gt;0),1,IF(AND($Z98=0,BO98&gt;0),1,IF(AND($Z98=0,BQ98&gt;0),1,0))))</f>
        <v>0</v>
      </c>
      <c r="BS98" s="1276">
        <f t="shared" si="152"/>
        <v>0</v>
      </c>
      <c r="BT98" s="1281">
        <f>IF($Z98=0,0,IF(BX98+BZ98+CB98&gt;0,$AA98,0))</f>
        <v>0</v>
      </c>
      <c r="BU98" s="1283">
        <f>IF($Z98=0,0,IF(AND(BT98=0,O99&gt;0),$AA98,0))</f>
        <v>0</v>
      </c>
      <c r="BV98" s="1272">
        <f>$AA98-BT98-BU98</f>
        <v>0</v>
      </c>
      <c r="BW98" s="210">
        <f t="shared" ref="BW98:CB98" si="199">IF(BW$9=$P98,$D98,0)</f>
        <v>0</v>
      </c>
      <c r="BX98" s="210">
        <f t="shared" si="199"/>
        <v>0</v>
      </c>
      <c r="BY98" s="210">
        <f t="shared" si="199"/>
        <v>0</v>
      </c>
      <c r="BZ98" s="210">
        <f t="shared" si="199"/>
        <v>0</v>
      </c>
      <c r="CA98" s="210">
        <f t="shared" si="199"/>
        <v>0</v>
      </c>
      <c r="CB98" s="211">
        <f t="shared" si="199"/>
        <v>0</v>
      </c>
      <c r="CC98" s="1276">
        <f>IF($Z98=1,0,IF(AND($Z98=0,BX98&gt;0),1,IF(AND($Z98=0,BZ98&gt;0),1,IF(AND($Z98=0,CB98&gt;0),1,0))))</f>
        <v>0</v>
      </c>
      <c r="CD98" s="1276">
        <f t="shared" si="154"/>
        <v>0</v>
      </c>
      <c r="CE98" s="11"/>
      <c r="CF98" s="11"/>
      <c r="CG98" s="11"/>
      <c r="CH98" s="11"/>
      <c r="CI98" s="11"/>
      <c r="CJ98" s="11"/>
      <c r="CK98" s="11"/>
      <c r="CL98" s="11"/>
      <c r="CM98" s="11"/>
    </row>
    <row r="99" spans="1:91" ht="14.25" customHeight="1">
      <c r="A99" s="1247" t="str">
        <f>A98</f>
        <v/>
      </c>
      <c r="B99" s="58"/>
      <c r="C99" s="1735"/>
      <c r="D99" s="1733"/>
      <c r="E99" s="1735"/>
      <c r="F99" s="2454"/>
      <c r="G99" s="512"/>
      <c r="H99" s="2456"/>
      <c r="I99" s="514"/>
      <c r="J99" s="2459"/>
      <c r="K99" s="514"/>
      <c r="L99" s="2459"/>
      <c r="M99" s="514"/>
      <c r="N99" s="2459"/>
      <c r="O99" s="514"/>
      <c r="P99" s="2459"/>
      <c r="Q99" s="11"/>
      <c r="R99" s="11"/>
      <c r="S99" s="455"/>
      <c r="T99" s="477"/>
      <c r="U99" s="506">
        <f>Import!N489</f>
        <v>0</v>
      </c>
      <c r="V99" s="11"/>
      <c r="W99" s="340"/>
      <c r="X99" s="340"/>
      <c r="Y99" s="340"/>
      <c r="Z99" s="11"/>
      <c r="AE99" s="210"/>
      <c r="AF99" s="210"/>
      <c r="AG99" s="210"/>
      <c r="AH99" s="210"/>
      <c r="AI99" s="1055"/>
      <c r="AJ99" s="211"/>
      <c r="AK99" s="1276"/>
      <c r="AL99" s="1276">
        <f>AL98</f>
        <v>0</v>
      </c>
      <c r="AP99" s="210"/>
      <c r="AQ99" s="210"/>
      <c r="AR99" s="210"/>
      <c r="AS99" s="210"/>
      <c r="AT99" s="210"/>
      <c r="AU99" s="211"/>
      <c r="AV99" s="1276"/>
      <c r="AW99" s="1276">
        <f>AW98</f>
        <v>0</v>
      </c>
      <c r="BA99" s="210"/>
      <c r="BB99" s="210"/>
      <c r="BC99" s="210"/>
      <c r="BD99" s="210"/>
      <c r="BE99" s="210"/>
      <c r="BF99" s="211"/>
      <c r="BG99" s="1276"/>
      <c r="BH99" s="1276">
        <f>BH98</f>
        <v>0</v>
      </c>
      <c r="BL99" s="210"/>
      <c r="BM99" s="210"/>
      <c r="BN99" s="210"/>
      <c r="BO99" s="210"/>
      <c r="BP99" s="210"/>
      <c r="BQ99" s="211"/>
      <c r="BR99" s="1276"/>
      <c r="BS99" s="1276">
        <f>BS98</f>
        <v>0</v>
      </c>
      <c r="BW99" s="210"/>
      <c r="BX99" s="210"/>
      <c r="BY99" s="210"/>
      <c r="BZ99" s="210"/>
      <c r="CA99" s="210"/>
      <c r="CB99" s="211"/>
      <c r="CC99" s="1276"/>
      <c r="CD99" s="1276">
        <f>CD98</f>
        <v>0</v>
      </c>
      <c r="CE99" s="11"/>
      <c r="CF99" s="11"/>
      <c r="CG99" s="11"/>
      <c r="CH99" s="11"/>
      <c r="CI99" s="11"/>
      <c r="CJ99" s="11"/>
      <c r="CK99" s="11"/>
      <c r="CL99" s="11"/>
      <c r="CM99" s="11"/>
    </row>
    <row r="100" spans="1:91" ht="24.75" customHeight="1">
      <c r="A100" s="1246" t="str">
        <f>IF(E100&gt;0,"Wypełnione","")</f>
        <v/>
      </c>
      <c r="B100" s="58"/>
      <c r="C100" s="1734">
        <f>'Og s3a'!C501</f>
        <v>0</v>
      </c>
      <c r="D100" s="1732">
        <f>'Og s3a'!E501</f>
        <v>0</v>
      </c>
      <c r="E100" s="1734">
        <f>'Og s3a'!F501</f>
        <v>0</v>
      </c>
      <c r="F100" s="2453"/>
      <c r="G100" s="511">
        <f>T100</f>
        <v>0</v>
      </c>
      <c r="H100" s="2455">
        <f>U100</f>
        <v>0</v>
      </c>
      <c r="I100" s="515"/>
      <c r="J100" s="2459"/>
      <c r="K100" s="515"/>
      <c r="L100" s="2459"/>
      <c r="M100" s="515"/>
      <c r="N100" s="2459"/>
      <c r="O100" s="515"/>
      <c r="P100" s="2459"/>
      <c r="Q100" s="11"/>
      <c r="R100" s="11"/>
      <c r="S100" s="454">
        <f>'Og s3a'!G501</f>
        <v>0</v>
      </c>
      <c r="T100" s="456">
        <f>'Og s3a'!D501</f>
        <v>0</v>
      </c>
      <c r="U100" s="506">
        <f>Import!N490</f>
        <v>0</v>
      </c>
      <c r="V100" s="11"/>
      <c r="W100" s="340"/>
      <c r="X100" s="340"/>
      <c r="Y100" s="340"/>
      <c r="Z100" s="1273">
        <f>IF(F100=AF$7,1,0)</f>
        <v>0</v>
      </c>
      <c r="AA100" s="1273">
        <f>Z100*D100</f>
        <v>0</v>
      </c>
      <c r="AB100" s="1281">
        <f>IF($Z100=0,0,IF(AF100+AH100+AJ100&gt;0,$AA100,0))</f>
        <v>0</v>
      </c>
      <c r="AC100" s="1283">
        <f>IF($Z100=0,0,IF(AND(AB100=0,G101&gt;0),$AA100,0))</f>
        <v>0</v>
      </c>
      <c r="AD100" s="1272">
        <f>AA100-AB100-AC100</f>
        <v>0</v>
      </c>
      <c r="AE100" s="210">
        <f t="shared" ref="AE100:AJ100" si="200">IF(AE$9=$H100,$D100,0)</f>
        <v>0</v>
      </c>
      <c r="AF100" s="210">
        <f t="shared" si="200"/>
        <v>0</v>
      </c>
      <c r="AG100" s="210">
        <f t="shared" si="200"/>
        <v>0</v>
      </c>
      <c r="AH100" s="210">
        <f t="shared" si="200"/>
        <v>0</v>
      </c>
      <c r="AI100" s="1055">
        <f t="shared" si="200"/>
        <v>0</v>
      </c>
      <c r="AJ100" s="211">
        <f t="shared" si="200"/>
        <v>0</v>
      </c>
      <c r="AK100" s="1276">
        <f>IF($Z100=1,0,IF(AND($Z100=0,AF100&gt;0),1,IF(AND($Z100=0,AH100&gt;0),1,IF(AND($Z100=0,AJ100&gt;0),1,0))))</f>
        <v>0</v>
      </c>
      <c r="AL100" s="1276">
        <f t="shared" si="146"/>
        <v>0</v>
      </c>
      <c r="AM100" s="1281">
        <f>IF($Z100=0,0,IF(AQ100+AS100+AU100&gt;0,$AA100,0))</f>
        <v>0</v>
      </c>
      <c r="AN100" s="1283">
        <f>IF($Z100=0,0,IF(AND(AM100=0,I101&gt;0),$AA100,0))</f>
        <v>0</v>
      </c>
      <c r="AO100" s="1272">
        <f>$AA100-AM100-AN100</f>
        <v>0</v>
      </c>
      <c r="AP100" s="210">
        <f t="shared" ref="AP100:AU100" si="201">IF(AP$9=$J100,$D100,0)</f>
        <v>0</v>
      </c>
      <c r="AQ100" s="210">
        <f t="shared" si="201"/>
        <v>0</v>
      </c>
      <c r="AR100" s="210">
        <f t="shared" si="201"/>
        <v>0</v>
      </c>
      <c r="AS100" s="210">
        <f t="shared" si="201"/>
        <v>0</v>
      </c>
      <c r="AT100" s="210">
        <f t="shared" si="201"/>
        <v>0</v>
      </c>
      <c r="AU100" s="211">
        <f t="shared" si="201"/>
        <v>0</v>
      </c>
      <c r="AV100" s="1276">
        <f>IF($Z100=1,0,IF(AND($Z100=0,AQ100&gt;0),1,IF(AND($Z100=0,AS100&gt;0),1,IF(AND($Z100=0,AU100&gt;0),1,0))))</f>
        <v>0</v>
      </c>
      <c r="AW100" s="1276">
        <f t="shared" si="148"/>
        <v>0</v>
      </c>
      <c r="AX100" s="1281">
        <f>IF($Z100=0,0,IF(BB100+BD100+BF100&gt;0,$AA100,0))</f>
        <v>0</v>
      </c>
      <c r="AY100" s="1283">
        <f>IF($Z100=0,0,IF(AND(AX100=0,K101&gt;0),$AA100,0))</f>
        <v>0</v>
      </c>
      <c r="AZ100" s="1272">
        <f>$AA100-AX100-AY100</f>
        <v>0</v>
      </c>
      <c r="BA100" s="210">
        <f t="shared" ref="BA100:BF100" si="202">IF(BA$9=$L100,$D100,0)</f>
        <v>0</v>
      </c>
      <c r="BB100" s="210">
        <f t="shared" si="202"/>
        <v>0</v>
      </c>
      <c r="BC100" s="210">
        <f t="shared" si="202"/>
        <v>0</v>
      </c>
      <c r="BD100" s="210">
        <f t="shared" si="202"/>
        <v>0</v>
      </c>
      <c r="BE100" s="210">
        <f t="shared" si="202"/>
        <v>0</v>
      </c>
      <c r="BF100" s="211">
        <f t="shared" si="202"/>
        <v>0</v>
      </c>
      <c r="BG100" s="1276">
        <f>IF($Z100=1,0,IF(AND($Z100=0,BB100&gt;0),1,IF(AND($Z100=0,BD100&gt;0),1,IF(AND($Z100=0,BF100&gt;0),1,0))))</f>
        <v>0</v>
      </c>
      <c r="BH100" s="1276">
        <f t="shared" si="150"/>
        <v>0</v>
      </c>
      <c r="BI100" s="1281">
        <f>IF($Z100=0,0,IF(BM100+BO100+BQ100&gt;0,$AA100,0))</f>
        <v>0</v>
      </c>
      <c r="BJ100" s="1283">
        <f>IF($Z100=0,0,IF(AND(BI100=0,M101&gt;0),$AA100,0))</f>
        <v>0</v>
      </c>
      <c r="BK100" s="1272">
        <f>$AA100-BI100-BJ100</f>
        <v>0</v>
      </c>
      <c r="BL100" s="210">
        <f t="shared" ref="BL100:BQ100" si="203">IF(BL$9=$N100,$D100,0)</f>
        <v>0</v>
      </c>
      <c r="BM100" s="210">
        <f t="shared" si="203"/>
        <v>0</v>
      </c>
      <c r="BN100" s="210">
        <f t="shared" si="203"/>
        <v>0</v>
      </c>
      <c r="BO100" s="210">
        <f t="shared" si="203"/>
        <v>0</v>
      </c>
      <c r="BP100" s="210">
        <f t="shared" si="203"/>
        <v>0</v>
      </c>
      <c r="BQ100" s="211">
        <f t="shared" si="203"/>
        <v>0</v>
      </c>
      <c r="BR100" s="1276">
        <f>IF($Z100=1,0,IF(AND($Z100=0,BM100&gt;0),1,IF(AND($Z100=0,BO100&gt;0),1,IF(AND($Z100=0,BQ100&gt;0),1,0))))</f>
        <v>0</v>
      </c>
      <c r="BS100" s="1276">
        <f t="shared" si="152"/>
        <v>0</v>
      </c>
      <c r="BT100" s="1281">
        <f>IF($Z100=0,0,IF(BX100+BZ100+CB100&gt;0,$AA100,0))</f>
        <v>0</v>
      </c>
      <c r="BU100" s="1283">
        <f>IF($Z100=0,0,IF(AND(BT100=0,O101&gt;0),$AA100,0))</f>
        <v>0</v>
      </c>
      <c r="BV100" s="1272">
        <f>$AA100-BT100-BU100</f>
        <v>0</v>
      </c>
      <c r="BW100" s="210">
        <f t="shared" ref="BW100:CB100" si="204">IF(BW$9=$P100,$D100,0)</f>
        <v>0</v>
      </c>
      <c r="BX100" s="210">
        <f t="shared" si="204"/>
        <v>0</v>
      </c>
      <c r="BY100" s="210">
        <f t="shared" si="204"/>
        <v>0</v>
      </c>
      <c r="BZ100" s="210">
        <f t="shared" si="204"/>
        <v>0</v>
      </c>
      <c r="CA100" s="210">
        <f t="shared" si="204"/>
        <v>0</v>
      </c>
      <c r="CB100" s="211">
        <f t="shared" si="204"/>
        <v>0</v>
      </c>
      <c r="CC100" s="1276">
        <f>IF($Z100=1,0,IF(AND($Z100=0,BX100&gt;0),1,IF(AND($Z100=0,BZ100&gt;0),1,IF(AND($Z100=0,CB100&gt;0),1,0))))</f>
        <v>0</v>
      </c>
      <c r="CD100" s="1276">
        <f t="shared" si="154"/>
        <v>0</v>
      </c>
      <c r="CE100" s="11"/>
      <c r="CF100" s="11"/>
      <c r="CG100" s="11"/>
      <c r="CH100" s="11"/>
      <c r="CI100" s="11"/>
      <c r="CJ100" s="11"/>
      <c r="CK100" s="11"/>
      <c r="CL100" s="11"/>
      <c r="CM100" s="11"/>
    </row>
    <row r="101" spans="1:91" ht="14.25" customHeight="1">
      <c r="A101" s="1247" t="str">
        <f>A100</f>
        <v/>
      </c>
      <c r="B101" s="58"/>
      <c r="C101" s="1735"/>
      <c r="D101" s="1733"/>
      <c r="E101" s="1735"/>
      <c r="F101" s="2454"/>
      <c r="G101" s="512"/>
      <c r="H101" s="2456"/>
      <c r="I101" s="514"/>
      <c r="J101" s="2459"/>
      <c r="K101" s="514"/>
      <c r="L101" s="2459"/>
      <c r="M101" s="514"/>
      <c r="N101" s="2459"/>
      <c r="O101" s="514"/>
      <c r="P101" s="2459"/>
      <c r="Q101" s="11"/>
      <c r="R101" s="11"/>
      <c r="S101" s="455"/>
      <c r="T101" s="477"/>
      <c r="U101" s="506">
        <f>Import!N491</f>
        <v>0</v>
      </c>
      <c r="V101" s="11"/>
      <c r="W101" s="340"/>
      <c r="X101" s="340"/>
      <c r="Y101" s="340"/>
      <c r="Z101" s="11"/>
      <c r="AE101" s="210"/>
      <c r="AF101" s="210"/>
      <c r="AG101" s="210"/>
      <c r="AH101" s="210"/>
      <c r="AI101" s="1055"/>
      <c r="AJ101" s="211"/>
      <c r="AK101" s="1276"/>
      <c r="AL101" s="1276">
        <f>AL100</f>
        <v>0</v>
      </c>
      <c r="AP101" s="210"/>
      <c r="AQ101" s="210"/>
      <c r="AR101" s="210"/>
      <c r="AS101" s="210"/>
      <c r="AT101" s="210"/>
      <c r="AU101" s="211"/>
      <c r="AV101" s="1276"/>
      <c r="AW101" s="1276">
        <f>AW100</f>
        <v>0</v>
      </c>
      <c r="BA101" s="210"/>
      <c r="BB101" s="210"/>
      <c r="BC101" s="210"/>
      <c r="BD101" s="210"/>
      <c r="BE101" s="210"/>
      <c r="BF101" s="211"/>
      <c r="BG101" s="1276"/>
      <c r="BH101" s="1276">
        <f>BH100</f>
        <v>0</v>
      </c>
      <c r="BL101" s="210"/>
      <c r="BM101" s="210"/>
      <c r="BN101" s="210"/>
      <c r="BO101" s="210"/>
      <c r="BP101" s="210"/>
      <c r="BQ101" s="211"/>
      <c r="BR101" s="1276"/>
      <c r="BS101" s="1276">
        <f>BS100</f>
        <v>0</v>
      </c>
      <c r="BW101" s="210"/>
      <c r="BX101" s="210"/>
      <c r="BY101" s="210"/>
      <c r="BZ101" s="210"/>
      <c r="CA101" s="210"/>
      <c r="CB101" s="211"/>
      <c r="CC101" s="1276"/>
      <c r="CD101" s="1276">
        <f>CD100</f>
        <v>0</v>
      </c>
      <c r="CE101" s="11"/>
      <c r="CF101" s="11"/>
      <c r="CG101" s="11"/>
      <c r="CH101" s="11"/>
      <c r="CI101" s="11"/>
      <c r="CJ101" s="11"/>
      <c r="CK101" s="11"/>
      <c r="CL101" s="11"/>
      <c r="CM101" s="11"/>
    </row>
    <row r="102" spans="1:91" ht="24.75" customHeight="1">
      <c r="A102" s="1246" t="str">
        <f>IF(E102&gt;0,"Wypełnione","")</f>
        <v/>
      </c>
      <c r="B102" s="58"/>
      <c r="C102" s="1734">
        <f>'Og s3a'!C503</f>
        <v>0</v>
      </c>
      <c r="D102" s="1732">
        <f>'Og s3a'!E503</f>
        <v>0</v>
      </c>
      <c r="E102" s="1734">
        <f>'Og s3a'!F503</f>
        <v>0</v>
      </c>
      <c r="F102" s="2453"/>
      <c r="G102" s="511">
        <f>T102</f>
        <v>0</v>
      </c>
      <c r="H102" s="2455">
        <f>U102</f>
        <v>0</v>
      </c>
      <c r="I102" s="515"/>
      <c r="J102" s="2459"/>
      <c r="K102" s="515"/>
      <c r="L102" s="2459"/>
      <c r="M102" s="515"/>
      <c r="N102" s="2459"/>
      <c r="O102" s="515"/>
      <c r="P102" s="2459"/>
      <c r="Q102" s="11"/>
      <c r="R102" s="11"/>
      <c r="S102" s="454">
        <f>'Og s3a'!G503</f>
        <v>0</v>
      </c>
      <c r="T102" s="456">
        <f>'Og s3a'!D503</f>
        <v>0</v>
      </c>
      <c r="U102" s="506">
        <f>Import!N492</f>
        <v>0</v>
      </c>
      <c r="V102" s="11"/>
      <c r="W102" s="340"/>
      <c r="X102" s="340"/>
      <c r="Y102" s="340"/>
      <c r="Z102" s="1273">
        <f>IF(F102=AF$7,1,0)</f>
        <v>0</v>
      </c>
      <c r="AA102" s="1273">
        <f>Z102*D102</f>
        <v>0</v>
      </c>
      <c r="AB102" s="1281">
        <f>IF($Z102=0,0,IF(AF102+AH102+AJ102&gt;0,$AA102,0))</f>
        <v>0</v>
      </c>
      <c r="AC102" s="1283">
        <f>IF($Z102=0,0,IF(AND(AB102=0,G103&gt;0),$AA102,0))</f>
        <v>0</v>
      </c>
      <c r="AD102" s="1272">
        <f>AA102-AB102-AC102</f>
        <v>0</v>
      </c>
      <c r="AE102" s="210">
        <f t="shared" ref="AE102:AJ102" si="205">IF(AE$9=$H102,$D102,0)</f>
        <v>0</v>
      </c>
      <c r="AF102" s="210">
        <f t="shared" si="205"/>
        <v>0</v>
      </c>
      <c r="AG102" s="210">
        <f t="shared" si="205"/>
        <v>0</v>
      </c>
      <c r="AH102" s="210">
        <f t="shared" si="205"/>
        <v>0</v>
      </c>
      <c r="AI102" s="1055">
        <f t="shared" si="205"/>
        <v>0</v>
      </c>
      <c r="AJ102" s="211">
        <f t="shared" si="205"/>
        <v>0</v>
      </c>
      <c r="AK102" s="1276">
        <f>IF($Z102=1,0,IF(AND($Z102=0,AF102&gt;0),1,IF(AND($Z102=0,AH102&gt;0),1,IF(AND($Z102=0,AJ102&gt;0),1,0))))</f>
        <v>0</v>
      </c>
      <c r="AL102" s="1276">
        <f t="shared" si="146"/>
        <v>0</v>
      </c>
      <c r="AM102" s="1281">
        <f>IF($Z102=0,0,IF(AQ102+AS102+AU102&gt;0,$AA102,0))</f>
        <v>0</v>
      </c>
      <c r="AN102" s="1283">
        <f>IF($Z102=0,0,IF(AND(AM102=0,I103&gt;0),$AA102,0))</f>
        <v>0</v>
      </c>
      <c r="AO102" s="1272">
        <f>$AA102-AM102-AN102</f>
        <v>0</v>
      </c>
      <c r="AP102" s="210">
        <f t="shared" ref="AP102:AU102" si="206">IF(AP$9=$J102,$D102,0)</f>
        <v>0</v>
      </c>
      <c r="AQ102" s="210">
        <f t="shared" si="206"/>
        <v>0</v>
      </c>
      <c r="AR102" s="210">
        <f t="shared" si="206"/>
        <v>0</v>
      </c>
      <c r="AS102" s="210">
        <f t="shared" si="206"/>
        <v>0</v>
      </c>
      <c r="AT102" s="210">
        <f t="shared" si="206"/>
        <v>0</v>
      </c>
      <c r="AU102" s="211">
        <f t="shared" si="206"/>
        <v>0</v>
      </c>
      <c r="AV102" s="1276">
        <f>IF($Z102=1,0,IF(AND($Z102=0,AQ102&gt;0),1,IF(AND($Z102=0,AS102&gt;0),1,IF(AND($Z102=0,AU102&gt;0),1,0))))</f>
        <v>0</v>
      </c>
      <c r="AW102" s="1276">
        <f t="shared" si="148"/>
        <v>0</v>
      </c>
      <c r="AX102" s="1281">
        <f>IF($Z102=0,0,IF(BB102+BD102+BF102&gt;0,$AA102,0))</f>
        <v>0</v>
      </c>
      <c r="AY102" s="1283">
        <f>IF($Z102=0,0,IF(AND(AX102=0,K103&gt;0),$AA102,0))</f>
        <v>0</v>
      </c>
      <c r="AZ102" s="1272">
        <f>$AA102-AX102-AY102</f>
        <v>0</v>
      </c>
      <c r="BA102" s="210">
        <f t="shared" ref="BA102:BF102" si="207">IF(BA$9=$L102,$D102,0)</f>
        <v>0</v>
      </c>
      <c r="BB102" s="210">
        <f t="shared" si="207"/>
        <v>0</v>
      </c>
      <c r="BC102" s="210">
        <f t="shared" si="207"/>
        <v>0</v>
      </c>
      <c r="BD102" s="210">
        <f t="shared" si="207"/>
        <v>0</v>
      </c>
      <c r="BE102" s="210">
        <f t="shared" si="207"/>
        <v>0</v>
      </c>
      <c r="BF102" s="211">
        <f t="shared" si="207"/>
        <v>0</v>
      </c>
      <c r="BG102" s="1276">
        <f>IF($Z102=1,0,IF(AND($Z102=0,BB102&gt;0),1,IF(AND($Z102=0,BD102&gt;0),1,IF(AND($Z102=0,BF102&gt;0),1,0))))</f>
        <v>0</v>
      </c>
      <c r="BH102" s="1276">
        <f t="shared" si="150"/>
        <v>0</v>
      </c>
      <c r="BI102" s="1281">
        <f>IF($Z102=0,0,IF(BM102+BO102+BQ102&gt;0,$AA102,0))</f>
        <v>0</v>
      </c>
      <c r="BJ102" s="1283">
        <f>IF($Z102=0,0,IF(AND(BI102=0,M103&gt;0),$AA102,0))</f>
        <v>0</v>
      </c>
      <c r="BK102" s="1272">
        <f>$AA102-BI102-BJ102</f>
        <v>0</v>
      </c>
      <c r="BL102" s="210">
        <f t="shared" ref="BL102:BQ102" si="208">IF(BL$9=$N102,$D102,0)</f>
        <v>0</v>
      </c>
      <c r="BM102" s="210">
        <f t="shared" si="208"/>
        <v>0</v>
      </c>
      <c r="BN102" s="210">
        <f t="shared" si="208"/>
        <v>0</v>
      </c>
      <c r="BO102" s="210">
        <f t="shared" si="208"/>
        <v>0</v>
      </c>
      <c r="BP102" s="210">
        <f t="shared" si="208"/>
        <v>0</v>
      </c>
      <c r="BQ102" s="211">
        <f t="shared" si="208"/>
        <v>0</v>
      </c>
      <c r="BR102" s="1276">
        <f>IF($Z102=1,0,IF(AND($Z102=0,BM102&gt;0),1,IF(AND($Z102=0,BO102&gt;0),1,IF(AND($Z102=0,BQ102&gt;0),1,0))))</f>
        <v>0</v>
      </c>
      <c r="BS102" s="1276">
        <f t="shared" si="152"/>
        <v>0</v>
      </c>
      <c r="BT102" s="1281">
        <f>IF($Z102=0,0,IF(BX102+BZ102+CB102&gt;0,$AA102,0))</f>
        <v>0</v>
      </c>
      <c r="BU102" s="1283">
        <f>IF($Z102=0,0,IF(AND(BT102=0,O103&gt;0),$AA102,0))</f>
        <v>0</v>
      </c>
      <c r="BV102" s="1272">
        <f>$AA102-BT102-BU102</f>
        <v>0</v>
      </c>
      <c r="BW102" s="210">
        <f t="shared" ref="BW102:CB102" si="209">IF(BW$9=$P102,$D102,0)</f>
        <v>0</v>
      </c>
      <c r="BX102" s="210">
        <f t="shared" si="209"/>
        <v>0</v>
      </c>
      <c r="BY102" s="210">
        <f t="shared" si="209"/>
        <v>0</v>
      </c>
      <c r="BZ102" s="210">
        <f t="shared" si="209"/>
        <v>0</v>
      </c>
      <c r="CA102" s="210">
        <f t="shared" si="209"/>
        <v>0</v>
      </c>
      <c r="CB102" s="211">
        <f t="shared" si="209"/>
        <v>0</v>
      </c>
      <c r="CC102" s="1276">
        <f>IF($Z102=1,0,IF(AND($Z102=0,BX102&gt;0),1,IF(AND($Z102=0,BZ102&gt;0),1,IF(AND($Z102=0,CB102&gt;0),1,0))))</f>
        <v>0</v>
      </c>
      <c r="CD102" s="1276">
        <f t="shared" si="154"/>
        <v>0</v>
      </c>
      <c r="CE102" s="11"/>
      <c r="CF102" s="11"/>
      <c r="CG102" s="11"/>
      <c r="CH102" s="11"/>
      <c r="CI102" s="11"/>
      <c r="CJ102" s="11"/>
      <c r="CK102" s="11"/>
      <c r="CL102" s="11"/>
      <c r="CM102" s="11"/>
    </row>
    <row r="103" spans="1:91" ht="14.25" customHeight="1">
      <c r="A103" s="1247" t="str">
        <f>A102</f>
        <v/>
      </c>
      <c r="B103" s="58"/>
      <c r="C103" s="1735"/>
      <c r="D103" s="1733"/>
      <c r="E103" s="1735"/>
      <c r="F103" s="2454"/>
      <c r="G103" s="512"/>
      <c r="H103" s="2456"/>
      <c r="I103" s="514"/>
      <c r="J103" s="2459"/>
      <c r="K103" s="514"/>
      <c r="L103" s="2459"/>
      <c r="M103" s="514"/>
      <c r="N103" s="2459"/>
      <c r="O103" s="514"/>
      <c r="P103" s="2459"/>
      <c r="Q103" s="11"/>
      <c r="R103" s="11"/>
      <c r="S103" s="455"/>
      <c r="T103" s="477"/>
      <c r="U103" s="506">
        <f>Import!N493</f>
        <v>0</v>
      </c>
      <c r="V103" s="11"/>
      <c r="W103" s="340"/>
      <c r="X103" s="340"/>
      <c r="Y103" s="340"/>
      <c r="Z103" s="11"/>
      <c r="AE103" s="210"/>
      <c r="AF103" s="210"/>
      <c r="AG103" s="210"/>
      <c r="AH103" s="210"/>
      <c r="AI103" s="1055"/>
      <c r="AJ103" s="211"/>
      <c r="AK103" s="1276"/>
      <c r="AL103" s="1276">
        <f>AL102</f>
        <v>0</v>
      </c>
      <c r="AP103" s="210"/>
      <c r="AQ103" s="210"/>
      <c r="AR103" s="210"/>
      <c r="AS103" s="210"/>
      <c r="AT103" s="210"/>
      <c r="AU103" s="211"/>
      <c r="AV103" s="1276"/>
      <c r="AW103" s="1276">
        <f>AW102</f>
        <v>0</v>
      </c>
      <c r="BA103" s="210"/>
      <c r="BB103" s="210"/>
      <c r="BC103" s="210"/>
      <c r="BD103" s="210"/>
      <c r="BE103" s="210"/>
      <c r="BF103" s="211"/>
      <c r="BG103" s="1276"/>
      <c r="BH103" s="1276">
        <f>BH102</f>
        <v>0</v>
      </c>
      <c r="BL103" s="210"/>
      <c r="BM103" s="210"/>
      <c r="BN103" s="210"/>
      <c r="BO103" s="210"/>
      <c r="BP103" s="210"/>
      <c r="BQ103" s="211"/>
      <c r="BR103" s="1276"/>
      <c r="BS103" s="1276">
        <f>BS102</f>
        <v>0</v>
      </c>
      <c r="BW103" s="210"/>
      <c r="BX103" s="210"/>
      <c r="BY103" s="210"/>
      <c r="BZ103" s="210"/>
      <c r="CA103" s="210"/>
      <c r="CB103" s="211"/>
      <c r="CC103" s="1276"/>
      <c r="CD103" s="1276">
        <f>CD102</f>
        <v>0</v>
      </c>
      <c r="CE103" s="11"/>
      <c r="CF103" s="11"/>
      <c r="CG103" s="11"/>
      <c r="CH103" s="11"/>
      <c r="CI103" s="11"/>
      <c r="CJ103" s="11"/>
      <c r="CK103" s="11"/>
      <c r="CL103" s="11"/>
      <c r="CM103" s="11"/>
    </row>
    <row r="104" spans="1:91" ht="24.75" customHeight="1">
      <c r="A104" s="1246" t="str">
        <f>IF(E104&gt;0,"Wypełnione","")</f>
        <v/>
      </c>
      <c r="B104" s="58"/>
      <c r="C104" s="1734">
        <f>'Og s3a'!C505</f>
        <v>0</v>
      </c>
      <c r="D104" s="1732">
        <f>'Og s3a'!E505</f>
        <v>0</v>
      </c>
      <c r="E104" s="1734">
        <f>'Og s3a'!F505</f>
        <v>0</v>
      </c>
      <c r="F104" s="2453"/>
      <c r="G104" s="511">
        <f>T104</f>
        <v>0</v>
      </c>
      <c r="H104" s="2455">
        <f>U104</f>
        <v>0</v>
      </c>
      <c r="I104" s="515"/>
      <c r="J104" s="2459"/>
      <c r="K104" s="515"/>
      <c r="L104" s="2459"/>
      <c r="M104" s="515"/>
      <c r="N104" s="2459"/>
      <c r="O104" s="515"/>
      <c r="P104" s="2459"/>
      <c r="Q104" s="11"/>
      <c r="R104" s="11"/>
      <c r="S104" s="454">
        <f>'Og s3a'!G505</f>
        <v>0</v>
      </c>
      <c r="T104" s="456">
        <f>'Og s3a'!D505</f>
        <v>0</v>
      </c>
      <c r="U104" s="506">
        <f>Import!N494</f>
        <v>0</v>
      </c>
      <c r="V104" s="11"/>
      <c r="W104" s="340"/>
      <c r="X104" s="340"/>
      <c r="Y104" s="340"/>
      <c r="Z104" s="1273">
        <f>IF(F104=AF$7,1,0)</f>
        <v>0</v>
      </c>
      <c r="AA104" s="1273">
        <f>Z104*D104</f>
        <v>0</v>
      </c>
      <c r="AB104" s="1281">
        <f>IF($Z104=0,0,IF(AF104+AH104+AJ104&gt;0,$AA104,0))</f>
        <v>0</v>
      </c>
      <c r="AC104" s="1283">
        <f>IF($Z104=0,0,IF(AND(AB104=0,G105&gt;0),$AA104,0))</f>
        <v>0</v>
      </c>
      <c r="AD104" s="1272">
        <f>AA104-AB104-AC104</f>
        <v>0</v>
      </c>
      <c r="AE104" s="210">
        <f t="shared" ref="AE104:AJ104" si="210">IF(AE$9=$H104,$D104,0)</f>
        <v>0</v>
      </c>
      <c r="AF104" s="210">
        <f t="shared" si="210"/>
        <v>0</v>
      </c>
      <c r="AG104" s="210">
        <f t="shared" si="210"/>
        <v>0</v>
      </c>
      <c r="AH104" s="210">
        <f t="shared" si="210"/>
        <v>0</v>
      </c>
      <c r="AI104" s="1055">
        <f t="shared" si="210"/>
        <v>0</v>
      </c>
      <c r="AJ104" s="211">
        <f t="shared" si="210"/>
        <v>0</v>
      </c>
      <c r="AK104" s="1276">
        <f>IF($Z104=1,0,IF(AND($Z104=0,AF104&gt;0),1,IF(AND($Z104=0,AH104&gt;0),1,IF(AND($Z104=0,AJ104&gt;0),1,0))))</f>
        <v>0</v>
      </c>
      <c r="AL104" s="1276">
        <f t="shared" si="146"/>
        <v>0</v>
      </c>
      <c r="AM104" s="1281">
        <f>IF($Z104=0,0,IF(AQ104+AS104+AU104&gt;0,$AA104,0))</f>
        <v>0</v>
      </c>
      <c r="AN104" s="1283">
        <f>IF($Z104=0,0,IF(AND(AM104=0,I105&gt;0),$AA104,0))</f>
        <v>0</v>
      </c>
      <c r="AO104" s="1272">
        <f>$AA104-AM104-AN104</f>
        <v>0</v>
      </c>
      <c r="AP104" s="210">
        <f t="shared" ref="AP104:AU104" si="211">IF(AP$9=$J104,$D104,0)</f>
        <v>0</v>
      </c>
      <c r="AQ104" s="210">
        <f t="shared" si="211"/>
        <v>0</v>
      </c>
      <c r="AR104" s="210">
        <f t="shared" si="211"/>
        <v>0</v>
      </c>
      <c r="AS104" s="210">
        <f t="shared" si="211"/>
        <v>0</v>
      </c>
      <c r="AT104" s="210">
        <f t="shared" si="211"/>
        <v>0</v>
      </c>
      <c r="AU104" s="211">
        <f t="shared" si="211"/>
        <v>0</v>
      </c>
      <c r="AV104" s="1276">
        <f>IF($Z104=1,0,IF(AND($Z104=0,AQ104&gt;0),1,IF(AND($Z104=0,AS104&gt;0),1,IF(AND($Z104=0,AU104&gt;0),1,0))))</f>
        <v>0</v>
      </c>
      <c r="AW104" s="1276">
        <f t="shared" si="148"/>
        <v>0</v>
      </c>
      <c r="AX104" s="1281">
        <f>IF($Z104=0,0,IF(BB104+BD104+BF104&gt;0,$AA104,0))</f>
        <v>0</v>
      </c>
      <c r="AY104" s="1283">
        <f>IF($Z104=0,0,IF(AND(AX104=0,K105&gt;0),$AA104,0))</f>
        <v>0</v>
      </c>
      <c r="AZ104" s="1272">
        <f>$AA104-AX104-AY104</f>
        <v>0</v>
      </c>
      <c r="BA104" s="210">
        <f t="shared" ref="BA104:BF104" si="212">IF(BA$9=$L104,$D104,0)</f>
        <v>0</v>
      </c>
      <c r="BB104" s="210">
        <f t="shared" si="212"/>
        <v>0</v>
      </c>
      <c r="BC104" s="210">
        <f t="shared" si="212"/>
        <v>0</v>
      </c>
      <c r="BD104" s="210">
        <f t="shared" si="212"/>
        <v>0</v>
      </c>
      <c r="BE104" s="210">
        <f t="shared" si="212"/>
        <v>0</v>
      </c>
      <c r="BF104" s="211">
        <f t="shared" si="212"/>
        <v>0</v>
      </c>
      <c r="BG104" s="1276">
        <f>IF($Z104=1,0,IF(AND($Z104=0,BB104&gt;0),1,IF(AND($Z104=0,BD104&gt;0),1,IF(AND($Z104=0,BF104&gt;0),1,0))))</f>
        <v>0</v>
      </c>
      <c r="BH104" s="1276">
        <f t="shared" si="150"/>
        <v>0</v>
      </c>
      <c r="BI104" s="1281">
        <f>IF($Z104=0,0,IF(BM104+BO104+BQ104&gt;0,$AA104,0))</f>
        <v>0</v>
      </c>
      <c r="BJ104" s="1283">
        <f>IF($Z104=0,0,IF(AND(BI104=0,M105&gt;0),$AA104,0))</f>
        <v>0</v>
      </c>
      <c r="BK104" s="1272">
        <f>$AA104-BI104-BJ104</f>
        <v>0</v>
      </c>
      <c r="BL104" s="210">
        <f t="shared" ref="BL104:BQ104" si="213">IF(BL$9=$N104,$D104,0)</f>
        <v>0</v>
      </c>
      <c r="BM104" s="210">
        <f t="shared" si="213"/>
        <v>0</v>
      </c>
      <c r="BN104" s="210">
        <f t="shared" si="213"/>
        <v>0</v>
      </c>
      <c r="BO104" s="210">
        <f t="shared" si="213"/>
        <v>0</v>
      </c>
      <c r="BP104" s="210">
        <f t="shared" si="213"/>
        <v>0</v>
      </c>
      <c r="BQ104" s="211">
        <f t="shared" si="213"/>
        <v>0</v>
      </c>
      <c r="BR104" s="1276">
        <f>IF($Z104=1,0,IF(AND($Z104=0,BM104&gt;0),1,IF(AND($Z104=0,BO104&gt;0),1,IF(AND($Z104=0,BQ104&gt;0),1,0))))</f>
        <v>0</v>
      </c>
      <c r="BS104" s="1276">
        <f t="shared" si="152"/>
        <v>0</v>
      </c>
      <c r="BT104" s="1281">
        <f>IF($Z104=0,0,IF(BX104+BZ104+CB104&gt;0,$AA104,0))</f>
        <v>0</v>
      </c>
      <c r="BU104" s="1283">
        <f>IF($Z104=0,0,IF(AND(BT104=0,O105&gt;0),$AA104,0))</f>
        <v>0</v>
      </c>
      <c r="BV104" s="1272">
        <f>$AA104-BT104-BU104</f>
        <v>0</v>
      </c>
      <c r="BW104" s="210">
        <f t="shared" ref="BW104:CB104" si="214">IF(BW$9=$P104,$D104,0)</f>
        <v>0</v>
      </c>
      <c r="BX104" s="210">
        <f t="shared" si="214"/>
        <v>0</v>
      </c>
      <c r="BY104" s="210">
        <f t="shared" si="214"/>
        <v>0</v>
      </c>
      <c r="BZ104" s="210">
        <f t="shared" si="214"/>
        <v>0</v>
      </c>
      <c r="CA104" s="210">
        <f t="shared" si="214"/>
        <v>0</v>
      </c>
      <c r="CB104" s="211">
        <f t="shared" si="214"/>
        <v>0</v>
      </c>
      <c r="CC104" s="1276">
        <f>IF($Z104=1,0,IF(AND($Z104=0,BX104&gt;0),1,IF(AND($Z104=0,BZ104&gt;0),1,IF(AND($Z104=0,CB104&gt;0),1,0))))</f>
        <v>0</v>
      </c>
      <c r="CD104" s="1276">
        <f t="shared" si="154"/>
        <v>0</v>
      </c>
      <c r="CE104" s="11"/>
      <c r="CF104" s="11"/>
      <c r="CG104" s="11"/>
      <c r="CH104" s="11"/>
      <c r="CI104" s="11"/>
      <c r="CJ104" s="11"/>
      <c r="CK104" s="11"/>
      <c r="CL104" s="11"/>
      <c r="CM104" s="11"/>
    </row>
    <row r="105" spans="1:91" ht="14.25" customHeight="1">
      <c r="A105" s="1247" t="str">
        <f>A104</f>
        <v/>
      </c>
      <c r="B105" s="58"/>
      <c r="C105" s="1735"/>
      <c r="D105" s="1733"/>
      <c r="E105" s="1735"/>
      <c r="F105" s="2454"/>
      <c r="G105" s="512"/>
      <c r="H105" s="2456"/>
      <c r="I105" s="514"/>
      <c r="J105" s="2459"/>
      <c r="K105" s="514"/>
      <c r="L105" s="2459"/>
      <c r="M105" s="514"/>
      <c r="N105" s="2459"/>
      <c r="O105" s="514"/>
      <c r="P105" s="2459"/>
      <c r="Q105" s="11"/>
      <c r="R105" s="11"/>
      <c r="S105" s="455"/>
      <c r="T105" s="477"/>
      <c r="U105" s="506">
        <f>Import!N495</f>
        <v>0</v>
      </c>
      <c r="V105" s="11"/>
      <c r="W105" s="340"/>
      <c r="X105" s="340"/>
      <c r="Y105" s="340"/>
      <c r="Z105" s="11"/>
      <c r="AE105" s="210"/>
      <c r="AF105" s="210"/>
      <c r="AG105" s="210"/>
      <c r="AH105" s="210"/>
      <c r="AI105" s="1055"/>
      <c r="AJ105" s="211"/>
      <c r="AK105" s="1276"/>
      <c r="AL105" s="1276">
        <f>AL104</f>
        <v>0</v>
      </c>
      <c r="AP105" s="210"/>
      <c r="AQ105" s="210"/>
      <c r="AR105" s="210"/>
      <c r="AS105" s="210"/>
      <c r="AT105" s="210"/>
      <c r="AU105" s="211"/>
      <c r="AV105" s="1276"/>
      <c r="AW105" s="1276">
        <f>AW104</f>
        <v>0</v>
      </c>
      <c r="BA105" s="210"/>
      <c r="BB105" s="210"/>
      <c r="BC105" s="210"/>
      <c r="BD105" s="210"/>
      <c r="BE105" s="210"/>
      <c r="BF105" s="211"/>
      <c r="BG105" s="1276"/>
      <c r="BH105" s="1276">
        <f>BH104</f>
        <v>0</v>
      </c>
      <c r="BL105" s="210"/>
      <c r="BM105" s="210"/>
      <c r="BN105" s="210"/>
      <c r="BO105" s="210"/>
      <c r="BP105" s="210"/>
      <c r="BQ105" s="211"/>
      <c r="BR105" s="1276"/>
      <c r="BS105" s="1276">
        <f>BS104</f>
        <v>0</v>
      </c>
      <c r="BW105" s="210"/>
      <c r="BX105" s="210"/>
      <c r="BY105" s="210"/>
      <c r="BZ105" s="210"/>
      <c r="CA105" s="210"/>
      <c r="CB105" s="211"/>
      <c r="CC105" s="1276"/>
      <c r="CD105" s="1276">
        <f>CD104</f>
        <v>0</v>
      </c>
      <c r="CE105" s="11"/>
      <c r="CF105" s="11"/>
      <c r="CG105" s="11"/>
      <c r="CH105" s="11"/>
      <c r="CI105" s="11"/>
      <c r="CJ105" s="11"/>
      <c r="CK105" s="11"/>
      <c r="CL105" s="11"/>
      <c r="CM105" s="11"/>
    </row>
    <row r="106" spans="1:91" ht="24.75" customHeight="1">
      <c r="A106" s="1246" t="str">
        <f>IF(E106&gt;0,"Wypełnione","")</f>
        <v/>
      </c>
      <c r="B106" s="58"/>
      <c r="C106" s="1734">
        <f>'Og s3a'!C507</f>
        <v>0</v>
      </c>
      <c r="D106" s="1732">
        <f>'Og s3a'!E507</f>
        <v>0</v>
      </c>
      <c r="E106" s="1734">
        <f>'Og s3a'!F507</f>
        <v>0</v>
      </c>
      <c r="F106" s="2453"/>
      <c r="G106" s="511">
        <f>T106</f>
        <v>0</v>
      </c>
      <c r="H106" s="2455">
        <f>U106</f>
        <v>0</v>
      </c>
      <c r="I106" s="515"/>
      <c r="J106" s="2459"/>
      <c r="K106" s="515"/>
      <c r="L106" s="2459"/>
      <c r="M106" s="515"/>
      <c r="N106" s="2459"/>
      <c r="O106" s="515"/>
      <c r="P106" s="2459"/>
      <c r="Q106" s="11"/>
      <c r="R106" s="11"/>
      <c r="S106" s="454">
        <f>'Og s3a'!G507</f>
        <v>0</v>
      </c>
      <c r="T106" s="456">
        <f>'Og s3a'!D507</f>
        <v>0</v>
      </c>
      <c r="U106" s="506">
        <f>Import!N496</f>
        <v>0</v>
      </c>
      <c r="V106" s="11"/>
      <c r="W106" s="340"/>
      <c r="X106" s="340"/>
      <c r="Y106" s="340"/>
      <c r="Z106" s="1273">
        <f>IF(F106=AF$7,1,0)</f>
        <v>0</v>
      </c>
      <c r="AA106" s="1273">
        <f>Z106*D106</f>
        <v>0</v>
      </c>
      <c r="AB106" s="1281">
        <f>IF($Z106=0,0,IF(AF106+AH106+AJ106&gt;0,$AA106,0))</f>
        <v>0</v>
      </c>
      <c r="AC106" s="1283">
        <f>IF($Z106=0,0,IF(AND(AB106=0,G107&gt;0),$AA106,0))</f>
        <v>0</v>
      </c>
      <c r="AD106" s="1272">
        <f>AA106-AB106-AC106</f>
        <v>0</v>
      </c>
      <c r="AE106" s="210">
        <f t="shared" ref="AE106:AJ168" si="215">IF(AE$9=$H106,$D106,0)</f>
        <v>0</v>
      </c>
      <c r="AF106" s="210">
        <f t="shared" si="215"/>
        <v>0</v>
      </c>
      <c r="AG106" s="210">
        <f t="shared" si="215"/>
        <v>0</v>
      </c>
      <c r="AH106" s="210">
        <f t="shared" si="215"/>
        <v>0</v>
      </c>
      <c r="AI106" s="1055">
        <f t="shared" si="215"/>
        <v>0</v>
      </c>
      <c r="AJ106" s="211">
        <f t="shared" si="215"/>
        <v>0</v>
      </c>
      <c r="AK106" s="1276">
        <f>IF($Z106=1,0,IF(AND($Z106=0,AF106&gt;0),1,IF(AND($Z106=0,AH106&gt;0),1,IF(AND($Z106=0,AJ106&gt;0),1,0))))</f>
        <v>0</v>
      </c>
      <c r="AL106" s="1276">
        <f t="shared" si="146"/>
        <v>0</v>
      </c>
      <c r="AM106" s="1281">
        <f>IF($Z106=0,0,IF(AQ106+AS106+AU106&gt;0,$AA106,0))</f>
        <v>0</v>
      </c>
      <c r="AN106" s="1283">
        <f>IF($Z106=0,0,IF(AND(AM106=0,I107&gt;0),$AA106,0))</f>
        <v>0</v>
      </c>
      <c r="AO106" s="1272">
        <f>$AA106-AM106-AN106</f>
        <v>0</v>
      </c>
      <c r="AP106" s="210">
        <f t="shared" ref="AP106:AU168" si="216">IF(AP$9=$J106,$D106,0)</f>
        <v>0</v>
      </c>
      <c r="AQ106" s="210">
        <f t="shared" si="216"/>
        <v>0</v>
      </c>
      <c r="AR106" s="210">
        <f t="shared" si="216"/>
        <v>0</v>
      </c>
      <c r="AS106" s="210">
        <f t="shared" si="216"/>
        <v>0</v>
      </c>
      <c r="AT106" s="210">
        <f t="shared" si="216"/>
        <v>0</v>
      </c>
      <c r="AU106" s="211">
        <f t="shared" si="216"/>
        <v>0</v>
      </c>
      <c r="AV106" s="1276">
        <f>IF($Z106=1,0,IF(AND($Z106=0,AQ106&gt;0),1,IF(AND($Z106=0,AS106&gt;0),1,IF(AND($Z106=0,AU106&gt;0),1,0))))</f>
        <v>0</v>
      </c>
      <c r="AW106" s="1276">
        <f t="shared" si="148"/>
        <v>0</v>
      </c>
      <c r="AX106" s="1281">
        <f>IF($Z106=0,0,IF(BB106+BD106+BF106&gt;0,$AA106,0))</f>
        <v>0</v>
      </c>
      <c r="AY106" s="1283">
        <f>IF($Z106=0,0,IF(AND(AX106=0,K107&gt;0),$AA106,0))</f>
        <v>0</v>
      </c>
      <c r="AZ106" s="1272">
        <f>$AA106-AX106-AY106</f>
        <v>0</v>
      </c>
      <c r="BA106" s="210">
        <f t="shared" ref="BA106:BF168" si="217">IF(BA$9=$L106,$D106,0)</f>
        <v>0</v>
      </c>
      <c r="BB106" s="210">
        <f t="shared" si="217"/>
        <v>0</v>
      </c>
      <c r="BC106" s="210">
        <f t="shared" si="217"/>
        <v>0</v>
      </c>
      <c r="BD106" s="210">
        <f t="shared" si="217"/>
        <v>0</v>
      </c>
      <c r="BE106" s="210">
        <f t="shared" si="217"/>
        <v>0</v>
      </c>
      <c r="BF106" s="211">
        <f t="shared" si="217"/>
        <v>0</v>
      </c>
      <c r="BG106" s="1276">
        <f>IF($Z106=1,0,IF(AND($Z106=0,BB106&gt;0),1,IF(AND($Z106=0,BD106&gt;0),1,IF(AND($Z106=0,BF106&gt;0),1,0))))</f>
        <v>0</v>
      </c>
      <c r="BH106" s="1276">
        <f t="shared" si="150"/>
        <v>0</v>
      </c>
      <c r="BI106" s="1281">
        <f>IF($Z106=0,0,IF(BM106+BO106+BQ106&gt;0,$AA106,0))</f>
        <v>0</v>
      </c>
      <c r="BJ106" s="1283">
        <f>IF($Z106=0,0,IF(AND(BI106=0,M107&gt;0),$AA106,0))</f>
        <v>0</v>
      </c>
      <c r="BK106" s="1272">
        <f>$AA106-BI106-BJ106</f>
        <v>0</v>
      </c>
      <c r="BL106" s="210">
        <f t="shared" ref="BL106:BQ168" si="218">IF(BL$9=$N106,$D106,0)</f>
        <v>0</v>
      </c>
      <c r="BM106" s="210">
        <f t="shared" si="218"/>
        <v>0</v>
      </c>
      <c r="BN106" s="210">
        <f t="shared" si="218"/>
        <v>0</v>
      </c>
      <c r="BO106" s="210">
        <f t="shared" si="218"/>
        <v>0</v>
      </c>
      <c r="BP106" s="210">
        <f t="shared" si="218"/>
        <v>0</v>
      </c>
      <c r="BQ106" s="211">
        <f t="shared" si="218"/>
        <v>0</v>
      </c>
      <c r="BR106" s="1276">
        <f>IF($Z106=1,0,IF(AND($Z106=0,BM106&gt;0),1,IF(AND($Z106=0,BO106&gt;0),1,IF(AND($Z106=0,BQ106&gt;0),1,0))))</f>
        <v>0</v>
      </c>
      <c r="BS106" s="1276">
        <f t="shared" si="152"/>
        <v>0</v>
      </c>
      <c r="BT106" s="1281">
        <f>IF($Z106=0,0,IF(BX106+BZ106+CB106&gt;0,$AA106,0))</f>
        <v>0</v>
      </c>
      <c r="BU106" s="1283">
        <f>IF($Z106=0,0,IF(AND(BT106=0,O107&gt;0),$AA106,0))</f>
        <v>0</v>
      </c>
      <c r="BV106" s="1272">
        <f>$AA106-BT106-BU106</f>
        <v>0</v>
      </c>
      <c r="BW106" s="210">
        <f t="shared" ref="BW106:CB168" si="219">IF(BW$9=$P106,$D106,0)</f>
        <v>0</v>
      </c>
      <c r="BX106" s="210">
        <f t="shared" si="219"/>
        <v>0</v>
      </c>
      <c r="BY106" s="210">
        <f t="shared" si="219"/>
        <v>0</v>
      </c>
      <c r="BZ106" s="210">
        <f t="shared" si="219"/>
        <v>0</v>
      </c>
      <c r="CA106" s="210">
        <f t="shared" si="219"/>
        <v>0</v>
      </c>
      <c r="CB106" s="211">
        <f t="shared" si="219"/>
        <v>0</v>
      </c>
      <c r="CC106" s="1276">
        <f>IF($Z106=1,0,IF(AND($Z106=0,BX106&gt;0),1,IF(AND($Z106=0,BZ106&gt;0),1,IF(AND($Z106=0,CB106&gt;0),1,0))))</f>
        <v>0</v>
      </c>
      <c r="CD106" s="1276">
        <f t="shared" si="154"/>
        <v>0</v>
      </c>
      <c r="CE106" s="11"/>
      <c r="CF106" s="11"/>
      <c r="CG106" s="11"/>
      <c r="CH106" s="11"/>
      <c r="CI106" s="11"/>
      <c r="CJ106" s="11"/>
      <c r="CK106" s="11"/>
      <c r="CL106" s="11"/>
      <c r="CM106" s="11"/>
    </row>
    <row r="107" spans="1:91" ht="14.25" customHeight="1">
      <c r="A107" s="1247" t="str">
        <f>A106</f>
        <v/>
      </c>
      <c r="B107" s="58"/>
      <c r="C107" s="1735"/>
      <c r="D107" s="1733"/>
      <c r="E107" s="1735"/>
      <c r="F107" s="2454"/>
      <c r="G107" s="512"/>
      <c r="H107" s="2456"/>
      <c r="I107" s="514"/>
      <c r="J107" s="2459"/>
      <c r="K107" s="514"/>
      <c r="L107" s="2459"/>
      <c r="M107" s="514"/>
      <c r="N107" s="2459"/>
      <c r="O107" s="514"/>
      <c r="P107" s="2459"/>
      <c r="Q107" s="11"/>
      <c r="R107" s="11"/>
      <c r="S107" s="455"/>
      <c r="T107" s="477"/>
      <c r="U107" s="506">
        <f>Import!N497</f>
        <v>0</v>
      </c>
      <c r="V107" s="11"/>
      <c r="W107" s="340"/>
      <c r="X107" s="340"/>
      <c r="Y107" s="340"/>
      <c r="Z107" s="11"/>
      <c r="AE107" s="210"/>
      <c r="AF107" s="210"/>
      <c r="AG107" s="210"/>
      <c r="AH107" s="210"/>
      <c r="AI107" s="1055"/>
      <c r="AJ107" s="211"/>
      <c r="AK107" s="1276"/>
      <c r="AL107" s="1276">
        <f>AL106</f>
        <v>0</v>
      </c>
      <c r="AP107" s="210"/>
      <c r="AQ107" s="210"/>
      <c r="AR107" s="210"/>
      <c r="AS107" s="210"/>
      <c r="AT107" s="210"/>
      <c r="AU107" s="211"/>
      <c r="AV107" s="1276"/>
      <c r="AW107" s="1276">
        <f>AW106</f>
        <v>0</v>
      </c>
      <c r="BA107" s="210"/>
      <c r="BB107" s="210"/>
      <c r="BC107" s="210"/>
      <c r="BD107" s="210"/>
      <c r="BE107" s="210"/>
      <c r="BF107" s="211"/>
      <c r="BG107" s="1276"/>
      <c r="BH107" s="1276">
        <f>BH106</f>
        <v>0</v>
      </c>
      <c r="BL107" s="210"/>
      <c r="BM107" s="210"/>
      <c r="BN107" s="210"/>
      <c r="BO107" s="210"/>
      <c r="BP107" s="210"/>
      <c r="BQ107" s="211"/>
      <c r="BR107" s="1276"/>
      <c r="BS107" s="1276">
        <f>BS106</f>
        <v>0</v>
      </c>
      <c r="BW107" s="210"/>
      <c r="BX107" s="210"/>
      <c r="BY107" s="210"/>
      <c r="BZ107" s="210"/>
      <c r="CA107" s="210"/>
      <c r="CB107" s="211"/>
      <c r="CC107" s="1276"/>
      <c r="CD107" s="1276">
        <f>CD106</f>
        <v>0</v>
      </c>
      <c r="CE107" s="11"/>
      <c r="CF107" s="11"/>
      <c r="CG107" s="11"/>
      <c r="CH107" s="11"/>
      <c r="CI107" s="11"/>
      <c r="CJ107" s="11"/>
      <c r="CK107" s="11"/>
      <c r="CL107" s="11"/>
      <c r="CM107" s="11"/>
    </row>
    <row r="108" spans="1:91" ht="24.75" customHeight="1">
      <c r="A108" s="1246" t="str">
        <f>IF(E108&gt;0,"Wypełnione","")</f>
        <v/>
      </c>
      <c r="B108" s="58"/>
      <c r="C108" s="1734">
        <f>'Og s3a'!C509</f>
        <v>0</v>
      </c>
      <c r="D108" s="1732">
        <f>'Og s3a'!E509</f>
        <v>0</v>
      </c>
      <c r="E108" s="1734">
        <f>'Og s3a'!F509</f>
        <v>0</v>
      </c>
      <c r="F108" s="2453"/>
      <c r="G108" s="511">
        <f>T108</f>
        <v>0</v>
      </c>
      <c r="H108" s="2455">
        <f>U108</f>
        <v>0</v>
      </c>
      <c r="I108" s="515"/>
      <c r="J108" s="2459"/>
      <c r="K108" s="515"/>
      <c r="L108" s="2459"/>
      <c r="M108" s="515"/>
      <c r="N108" s="2459"/>
      <c r="O108" s="515"/>
      <c r="P108" s="2459"/>
      <c r="Q108" s="11"/>
      <c r="R108" s="11"/>
      <c r="S108" s="454">
        <f>'Og s3a'!G509</f>
        <v>0</v>
      </c>
      <c r="T108" s="456">
        <f>'Og s3a'!D509</f>
        <v>0</v>
      </c>
      <c r="U108" s="506">
        <f>Import!N498</f>
        <v>0</v>
      </c>
      <c r="V108" s="11"/>
      <c r="W108" s="340"/>
      <c r="X108" s="340"/>
      <c r="Y108" s="340"/>
      <c r="Z108" s="1273">
        <f>IF(F108=AF$7,1,0)</f>
        <v>0</v>
      </c>
      <c r="AA108" s="1273">
        <f>Z108*D108</f>
        <v>0</v>
      </c>
      <c r="AB108" s="1281">
        <f>IF($Z108=0,0,IF(AF108+AH108+AJ108&gt;0,$AA108,0))</f>
        <v>0</v>
      </c>
      <c r="AC108" s="1283">
        <f>IF($Z108=0,0,IF(AND(AB108=0,G109&gt;0),$AA108,0))</f>
        <v>0</v>
      </c>
      <c r="AD108" s="1272">
        <f>AA108-AB108-AC108</f>
        <v>0</v>
      </c>
      <c r="AE108" s="210">
        <f t="shared" si="215"/>
        <v>0</v>
      </c>
      <c r="AF108" s="210">
        <f t="shared" si="215"/>
        <v>0</v>
      </c>
      <c r="AG108" s="210">
        <f t="shared" si="215"/>
        <v>0</v>
      </c>
      <c r="AH108" s="210">
        <f t="shared" si="215"/>
        <v>0</v>
      </c>
      <c r="AI108" s="1055">
        <f t="shared" si="215"/>
        <v>0</v>
      </c>
      <c r="AJ108" s="211">
        <f t="shared" si="215"/>
        <v>0</v>
      </c>
      <c r="AK108" s="1276">
        <f>IF($Z108=1,0,IF(AND($Z108=0,AF108&gt;0),1,IF(AND($Z108=0,AH108&gt;0),1,IF(AND($Z108=0,AJ108&gt;0),1,0))))</f>
        <v>0</v>
      </c>
      <c r="AL108" s="1276">
        <f t="shared" si="146"/>
        <v>0</v>
      </c>
      <c r="AM108" s="1281">
        <f>IF($Z108=0,0,IF(AQ108+AS108+AU108&gt;0,$AA108,0))</f>
        <v>0</v>
      </c>
      <c r="AN108" s="1283">
        <f>IF($Z108=0,0,IF(AND(AM108=0,I109&gt;0),$AA108,0))</f>
        <v>0</v>
      </c>
      <c r="AO108" s="1272">
        <f>$AA108-AM108-AN108</f>
        <v>0</v>
      </c>
      <c r="AP108" s="210">
        <f t="shared" si="216"/>
        <v>0</v>
      </c>
      <c r="AQ108" s="210">
        <f t="shared" si="216"/>
        <v>0</v>
      </c>
      <c r="AR108" s="210">
        <f t="shared" si="216"/>
        <v>0</v>
      </c>
      <c r="AS108" s="210">
        <f t="shared" si="216"/>
        <v>0</v>
      </c>
      <c r="AT108" s="210">
        <f t="shared" si="216"/>
        <v>0</v>
      </c>
      <c r="AU108" s="211">
        <f t="shared" si="216"/>
        <v>0</v>
      </c>
      <c r="AV108" s="1276">
        <f>IF($Z108=1,0,IF(AND($Z108=0,AQ108&gt;0),1,IF(AND($Z108=0,AS108&gt;0),1,IF(AND($Z108=0,AU108&gt;0),1,0))))</f>
        <v>0</v>
      </c>
      <c r="AW108" s="1276">
        <f t="shared" si="148"/>
        <v>0</v>
      </c>
      <c r="AX108" s="1281">
        <f>IF($Z108=0,0,IF(BB108+BD108+BF108&gt;0,$AA108,0))</f>
        <v>0</v>
      </c>
      <c r="AY108" s="1283">
        <f>IF($Z108=0,0,IF(AND(AX108=0,K109&gt;0),$AA108,0))</f>
        <v>0</v>
      </c>
      <c r="AZ108" s="1272">
        <f>$AA108-AX108-AY108</f>
        <v>0</v>
      </c>
      <c r="BA108" s="210">
        <f t="shared" si="217"/>
        <v>0</v>
      </c>
      <c r="BB108" s="210">
        <f t="shared" si="217"/>
        <v>0</v>
      </c>
      <c r="BC108" s="210">
        <f t="shared" si="217"/>
        <v>0</v>
      </c>
      <c r="BD108" s="210">
        <f t="shared" si="217"/>
        <v>0</v>
      </c>
      <c r="BE108" s="210">
        <f t="shared" si="217"/>
        <v>0</v>
      </c>
      <c r="BF108" s="211">
        <f t="shared" si="217"/>
        <v>0</v>
      </c>
      <c r="BG108" s="1276">
        <f>IF($Z108=1,0,IF(AND($Z108=0,BB108&gt;0),1,IF(AND($Z108=0,BD108&gt;0),1,IF(AND($Z108=0,BF108&gt;0),1,0))))</f>
        <v>0</v>
      </c>
      <c r="BH108" s="1276">
        <f t="shared" si="150"/>
        <v>0</v>
      </c>
      <c r="BI108" s="1281">
        <f>IF($Z108=0,0,IF(BM108+BO108+BQ108&gt;0,$AA108,0))</f>
        <v>0</v>
      </c>
      <c r="BJ108" s="1283">
        <f>IF($Z108=0,0,IF(AND(BI108=0,M109&gt;0),$AA108,0))</f>
        <v>0</v>
      </c>
      <c r="BK108" s="1272">
        <f>$AA108-BI108-BJ108</f>
        <v>0</v>
      </c>
      <c r="BL108" s="210">
        <f t="shared" si="218"/>
        <v>0</v>
      </c>
      <c r="BM108" s="210">
        <f t="shared" si="218"/>
        <v>0</v>
      </c>
      <c r="BN108" s="210">
        <f t="shared" si="218"/>
        <v>0</v>
      </c>
      <c r="BO108" s="210">
        <f t="shared" si="218"/>
        <v>0</v>
      </c>
      <c r="BP108" s="210">
        <f t="shared" si="218"/>
        <v>0</v>
      </c>
      <c r="BQ108" s="211">
        <f t="shared" si="218"/>
        <v>0</v>
      </c>
      <c r="BR108" s="1276">
        <f>IF($Z108=1,0,IF(AND($Z108=0,BM108&gt;0),1,IF(AND($Z108=0,BO108&gt;0),1,IF(AND($Z108=0,BQ108&gt;0),1,0))))</f>
        <v>0</v>
      </c>
      <c r="BS108" s="1276">
        <f t="shared" si="152"/>
        <v>0</v>
      </c>
      <c r="BT108" s="1281">
        <f>IF($Z108=0,0,IF(BX108+BZ108+CB108&gt;0,$AA108,0))</f>
        <v>0</v>
      </c>
      <c r="BU108" s="1283">
        <f>IF($Z108=0,0,IF(AND(BT108=0,O109&gt;0),$AA108,0))</f>
        <v>0</v>
      </c>
      <c r="BV108" s="1272">
        <f>$AA108-BT108-BU108</f>
        <v>0</v>
      </c>
      <c r="BW108" s="210">
        <f t="shared" si="219"/>
        <v>0</v>
      </c>
      <c r="BX108" s="210">
        <f t="shared" si="219"/>
        <v>0</v>
      </c>
      <c r="BY108" s="210">
        <f t="shared" si="219"/>
        <v>0</v>
      </c>
      <c r="BZ108" s="210">
        <f t="shared" si="219"/>
        <v>0</v>
      </c>
      <c r="CA108" s="210">
        <f t="shared" si="219"/>
        <v>0</v>
      </c>
      <c r="CB108" s="211">
        <f t="shared" si="219"/>
        <v>0</v>
      </c>
      <c r="CC108" s="1276">
        <f>IF($Z108=1,0,IF(AND($Z108=0,BX108&gt;0),1,IF(AND($Z108=0,BZ108&gt;0),1,IF(AND($Z108=0,CB108&gt;0),1,0))))</f>
        <v>0</v>
      </c>
      <c r="CD108" s="1276">
        <f t="shared" si="154"/>
        <v>0</v>
      </c>
      <c r="CE108" s="11"/>
      <c r="CF108" s="11"/>
      <c r="CG108" s="11"/>
      <c r="CH108" s="11"/>
      <c r="CI108" s="11"/>
      <c r="CJ108" s="11"/>
      <c r="CK108" s="11"/>
      <c r="CL108" s="11"/>
      <c r="CM108" s="11"/>
    </row>
    <row r="109" spans="1:91" ht="14.25" customHeight="1">
      <c r="A109" s="1247" t="str">
        <f>A108</f>
        <v/>
      </c>
      <c r="B109" s="58"/>
      <c r="C109" s="1735"/>
      <c r="D109" s="1733"/>
      <c r="E109" s="1735"/>
      <c r="F109" s="2454"/>
      <c r="G109" s="512"/>
      <c r="H109" s="2456"/>
      <c r="I109" s="514"/>
      <c r="J109" s="2459"/>
      <c r="K109" s="514"/>
      <c r="L109" s="2459"/>
      <c r="M109" s="514"/>
      <c r="N109" s="2459"/>
      <c r="O109" s="514"/>
      <c r="P109" s="2459"/>
      <c r="Q109" s="11"/>
      <c r="R109" s="11"/>
      <c r="S109" s="455"/>
      <c r="T109" s="477"/>
      <c r="U109" s="506">
        <f>Import!N499</f>
        <v>0</v>
      </c>
      <c r="V109" s="11"/>
      <c r="W109" s="340"/>
      <c r="X109" s="340"/>
      <c r="Y109" s="340"/>
      <c r="Z109" s="11"/>
      <c r="AE109" s="210"/>
      <c r="AF109" s="210"/>
      <c r="AG109" s="210"/>
      <c r="AH109" s="210"/>
      <c r="AI109" s="1055"/>
      <c r="AJ109" s="211"/>
      <c r="AK109" s="1276"/>
      <c r="AL109" s="1276">
        <f>AL108</f>
        <v>0</v>
      </c>
      <c r="AP109" s="210"/>
      <c r="AQ109" s="210"/>
      <c r="AR109" s="210"/>
      <c r="AS109" s="210"/>
      <c r="AT109" s="210"/>
      <c r="AU109" s="211"/>
      <c r="AV109" s="1276"/>
      <c r="AW109" s="1276">
        <f>AW108</f>
        <v>0</v>
      </c>
      <c r="BA109" s="210"/>
      <c r="BB109" s="210"/>
      <c r="BC109" s="210"/>
      <c r="BD109" s="210"/>
      <c r="BE109" s="210"/>
      <c r="BF109" s="211"/>
      <c r="BG109" s="1276"/>
      <c r="BH109" s="1276">
        <f>BH108</f>
        <v>0</v>
      </c>
      <c r="BL109" s="210"/>
      <c r="BM109" s="210"/>
      <c r="BN109" s="210"/>
      <c r="BO109" s="210"/>
      <c r="BP109" s="210"/>
      <c r="BQ109" s="211"/>
      <c r="BR109" s="1276"/>
      <c r="BS109" s="1276">
        <f>BS108</f>
        <v>0</v>
      </c>
      <c r="BW109" s="210"/>
      <c r="BX109" s="210"/>
      <c r="BY109" s="210"/>
      <c r="BZ109" s="210"/>
      <c r="CA109" s="210"/>
      <c r="CB109" s="211"/>
      <c r="CC109" s="1276"/>
      <c r="CD109" s="1276">
        <f>CD108</f>
        <v>0</v>
      </c>
      <c r="CE109" s="11"/>
      <c r="CF109" s="11"/>
      <c r="CG109" s="11"/>
      <c r="CH109" s="11"/>
      <c r="CI109" s="11"/>
      <c r="CJ109" s="11"/>
      <c r="CK109" s="11"/>
      <c r="CL109" s="11"/>
      <c r="CM109" s="11"/>
    </row>
    <row r="110" spans="1:91" ht="24.75" customHeight="1">
      <c r="A110" s="1246" t="str">
        <f>IF(E110&gt;0,"Wypełnione","")</f>
        <v/>
      </c>
      <c r="B110" s="58"/>
      <c r="C110" s="1734">
        <f>'Og s3a'!C511</f>
        <v>0</v>
      </c>
      <c r="D110" s="1732">
        <f>'Og s3a'!E511</f>
        <v>0</v>
      </c>
      <c r="E110" s="1734">
        <f>'Og s3a'!F511</f>
        <v>0</v>
      </c>
      <c r="F110" s="2453"/>
      <c r="G110" s="511">
        <f>T110</f>
        <v>0</v>
      </c>
      <c r="H110" s="2455">
        <f>U110</f>
        <v>0</v>
      </c>
      <c r="I110" s="515"/>
      <c r="J110" s="2459"/>
      <c r="K110" s="515"/>
      <c r="L110" s="2459"/>
      <c r="M110" s="515"/>
      <c r="N110" s="2459"/>
      <c r="O110" s="515"/>
      <c r="P110" s="2459"/>
      <c r="Q110" s="11"/>
      <c r="R110" s="11"/>
      <c r="S110" s="454">
        <f>'Og s3a'!G511</f>
        <v>0</v>
      </c>
      <c r="T110" s="456">
        <f>'Og s3a'!D511</f>
        <v>0</v>
      </c>
      <c r="U110" s="506">
        <f>Import!N500</f>
        <v>0</v>
      </c>
      <c r="V110" s="11"/>
      <c r="W110" s="340"/>
      <c r="X110" s="340"/>
      <c r="Y110" s="340"/>
      <c r="Z110" s="1273">
        <f>IF(F110=AF$7,1,0)</f>
        <v>0</v>
      </c>
      <c r="AA110" s="1273">
        <f>Z110*D110</f>
        <v>0</v>
      </c>
      <c r="AB110" s="1281">
        <f>IF($Z110=0,0,IF(AF110+AH110+AJ110&gt;0,$AA110,0))</f>
        <v>0</v>
      </c>
      <c r="AC110" s="1283">
        <f>IF($Z110=0,0,IF(AND(AB110=0,G111&gt;0),$AA110,0))</f>
        <v>0</v>
      </c>
      <c r="AD110" s="1272">
        <f>AA110-AB110-AC110</f>
        <v>0</v>
      </c>
      <c r="AE110" s="210">
        <f t="shared" si="215"/>
        <v>0</v>
      </c>
      <c r="AF110" s="210">
        <f t="shared" si="215"/>
        <v>0</v>
      </c>
      <c r="AG110" s="210">
        <f t="shared" si="215"/>
        <v>0</v>
      </c>
      <c r="AH110" s="210">
        <f t="shared" si="215"/>
        <v>0</v>
      </c>
      <c r="AI110" s="1055">
        <f t="shared" si="215"/>
        <v>0</v>
      </c>
      <c r="AJ110" s="211">
        <f t="shared" si="215"/>
        <v>0</v>
      </c>
      <c r="AK110" s="1276">
        <f>IF($Z110=1,0,IF(AND($Z110=0,AF110&gt;0),1,IF(AND($Z110=0,AH110&gt;0),1,IF(AND($Z110=0,AJ110&gt;0),1,0))))</f>
        <v>0</v>
      </c>
      <c r="AL110" s="1276">
        <f t="shared" si="146"/>
        <v>0</v>
      </c>
      <c r="AM110" s="1281">
        <f>IF($Z110=0,0,IF(AQ110+AS110+AU110&gt;0,$AA110,0))</f>
        <v>0</v>
      </c>
      <c r="AN110" s="1283">
        <f>IF($Z110=0,0,IF(AND(AM110=0,I111&gt;0),$AA110,0))</f>
        <v>0</v>
      </c>
      <c r="AO110" s="1272">
        <f>$AA110-AM110-AN110</f>
        <v>0</v>
      </c>
      <c r="AP110" s="210">
        <f t="shared" si="216"/>
        <v>0</v>
      </c>
      <c r="AQ110" s="210">
        <f t="shared" si="216"/>
        <v>0</v>
      </c>
      <c r="AR110" s="210">
        <f t="shared" si="216"/>
        <v>0</v>
      </c>
      <c r="AS110" s="210">
        <f t="shared" si="216"/>
        <v>0</v>
      </c>
      <c r="AT110" s="210">
        <f t="shared" si="216"/>
        <v>0</v>
      </c>
      <c r="AU110" s="211">
        <f t="shared" si="216"/>
        <v>0</v>
      </c>
      <c r="AV110" s="1276">
        <f>IF($Z110=1,0,IF(AND($Z110=0,AQ110&gt;0),1,IF(AND($Z110=0,AS110&gt;0),1,IF(AND($Z110=0,AU110&gt;0),1,0))))</f>
        <v>0</v>
      </c>
      <c r="AW110" s="1276">
        <f t="shared" si="148"/>
        <v>0</v>
      </c>
      <c r="AX110" s="1281">
        <f>IF($Z110=0,0,IF(BB110+BD110+BF110&gt;0,$AA110,0))</f>
        <v>0</v>
      </c>
      <c r="AY110" s="1283">
        <f>IF($Z110=0,0,IF(AND(AX110=0,K111&gt;0),$AA110,0))</f>
        <v>0</v>
      </c>
      <c r="AZ110" s="1272">
        <f>$AA110-AX110-AY110</f>
        <v>0</v>
      </c>
      <c r="BA110" s="210">
        <f t="shared" si="217"/>
        <v>0</v>
      </c>
      <c r="BB110" s="210">
        <f t="shared" si="217"/>
        <v>0</v>
      </c>
      <c r="BC110" s="210">
        <f t="shared" si="217"/>
        <v>0</v>
      </c>
      <c r="BD110" s="210">
        <f t="shared" si="217"/>
        <v>0</v>
      </c>
      <c r="BE110" s="210">
        <f t="shared" si="217"/>
        <v>0</v>
      </c>
      <c r="BF110" s="211">
        <f t="shared" si="217"/>
        <v>0</v>
      </c>
      <c r="BG110" s="1276">
        <f>IF($Z110=1,0,IF(AND($Z110=0,BB110&gt;0),1,IF(AND($Z110=0,BD110&gt;0),1,IF(AND($Z110=0,BF110&gt;0),1,0))))</f>
        <v>0</v>
      </c>
      <c r="BH110" s="1276">
        <f t="shared" si="150"/>
        <v>0</v>
      </c>
      <c r="BI110" s="1281">
        <f>IF($Z110=0,0,IF(BM110+BO110+BQ110&gt;0,$AA110,0))</f>
        <v>0</v>
      </c>
      <c r="BJ110" s="1283">
        <f>IF($Z110=0,0,IF(AND(BI110=0,M111&gt;0),$AA110,0))</f>
        <v>0</v>
      </c>
      <c r="BK110" s="1272">
        <f>$AA110-BI110-BJ110</f>
        <v>0</v>
      </c>
      <c r="BL110" s="210">
        <f t="shared" si="218"/>
        <v>0</v>
      </c>
      <c r="BM110" s="210">
        <f t="shared" si="218"/>
        <v>0</v>
      </c>
      <c r="BN110" s="210">
        <f t="shared" si="218"/>
        <v>0</v>
      </c>
      <c r="BO110" s="210">
        <f t="shared" si="218"/>
        <v>0</v>
      </c>
      <c r="BP110" s="210">
        <f t="shared" si="218"/>
        <v>0</v>
      </c>
      <c r="BQ110" s="211">
        <f t="shared" si="218"/>
        <v>0</v>
      </c>
      <c r="BR110" s="1276">
        <f>IF($Z110=1,0,IF(AND($Z110=0,BM110&gt;0),1,IF(AND($Z110=0,BO110&gt;0),1,IF(AND($Z110=0,BQ110&gt;0),1,0))))</f>
        <v>0</v>
      </c>
      <c r="BS110" s="1276">
        <f t="shared" si="152"/>
        <v>0</v>
      </c>
      <c r="BT110" s="1281">
        <f>IF($Z110=0,0,IF(BX110+BZ110+CB110&gt;0,$AA110,0))</f>
        <v>0</v>
      </c>
      <c r="BU110" s="1283">
        <f>IF($Z110=0,0,IF(AND(BT110=0,O111&gt;0),$AA110,0))</f>
        <v>0</v>
      </c>
      <c r="BV110" s="1272">
        <f>$AA110-BT110-BU110</f>
        <v>0</v>
      </c>
      <c r="BW110" s="210">
        <f t="shared" si="219"/>
        <v>0</v>
      </c>
      <c r="BX110" s="210">
        <f t="shared" si="219"/>
        <v>0</v>
      </c>
      <c r="BY110" s="210">
        <f t="shared" si="219"/>
        <v>0</v>
      </c>
      <c r="BZ110" s="210">
        <f t="shared" si="219"/>
        <v>0</v>
      </c>
      <c r="CA110" s="210">
        <f t="shared" si="219"/>
        <v>0</v>
      </c>
      <c r="CB110" s="211">
        <f t="shared" si="219"/>
        <v>0</v>
      </c>
      <c r="CC110" s="1276">
        <f>IF($Z110=1,0,IF(AND($Z110=0,BX110&gt;0),1,IF(AND($Z110=0,BZ110&gt;0),1,IF(AND($Z110=0,CB110&gt;0),1,0))))</f>
        <v>0</v>
      </c>
      <c r="CD110" s="1276">
        <f t="shared" si="154"/>
        <v>0</v>
      </c>
      <c r="CE110" s="11"/>
      <c r="CF110" s="11"/>
      <c r="CG110" s="11"/>
      <c r="CH110" s="11"/>
      <c r="CI110" s="11"/>
      <c r="CJ110" s="11"/>
      <c r="CK110" s="11"/>
      <c r="CL110" s="11"/>
      <c r="CM110" s="11"/>
    </row>
    <row r="111" spans="1:91" ht="14.25" customHeight="1">
      <c r="A111" s="1247" t="str">
        <f>A110</f>
        <v/>
      </c>
      <c r="B111" s="58"/>
      <c r="C111" s="1735"/>
      <c r="D111" s="1733"/>
      <c r="E111" s="1735"/>
      <c r="F111" s="2454"/>
      <c r="G111" s="512"/>
      <c r="H111" s="2456"/>
      <c r="I111" s="514"/>
      <c r="J111" s="2459"/>
      <c r="K111" s="514"/>
      <c r="L111" s="2459"/>
      <c r="M111" s="514"/>
      <c r="N111" s="2459"/>
      <c r="O111" s="514"/>
      <c r="P111" s="2459"/>
      <c r="Q111" s="11"/>
      <c r="R111" s="11"/>
      <c r="S111" s="455"/>
      <c r="T111" s="477"/>
      <c r="U111" s="506">
        <f>Import!N501</f>
        <v>0</v>
      </c>
      <c r="V111" s="11"/>
      <c r="W111" s="340"/>
      <c r="X111" s="340"/>
      <c r="Y111" s="340"/>
      <c r="Z111" s="11"/>
      <c r="AE111" s="210"/>
      <c r="AF111" s="210"/>
      <c r="AG111" s="210"/>
      <c r="AH111" s="210"/>
      <c r="AI111" s="1055"/>
      <c r="AJ111" s="211"/>
      <c r="AK111" s="1276"/>
      <c r="AL111" s="1276">
        <f>AL110</f>
        <v>0</v>
      </c>
      <c r="AP111" s="210"/>
      <c r="AQ111" s="210"/>
      <c r="AR111" s="210"/>
      <c r="AS111" s="210"/>
      <c r="AT111" s="210"/>
      <c r="AU111" s="211"/>
      <c r="AV111" s="1276"/>
      <c r="AW111" s="1276">
        <f>AW110</f>
        <v>0</v>
      </c>
      <c r="BA111" s="210"/>
      <c r="BB111" s="210"/>
      <c r="BC111" s="210"/>
      <c r="BD111" s="210"/>
      <c r="BE111" s="210"/>
      <c r="BF111" s="211"/>
      <c r="BG111" s="1276"/>
      <c r="BH111" s="1276">
        <f>BH110</f>
        <v>0</v>
      </c>
      <c r="BL111" s="210"/>
      <c r="BM111" s="210"/>
      <c r="BN111" s="210"/>
      <c r="BO111" s="210"/>
      <c r="BP111" s="210"/>
      <c r="BQ111" s="211"/>
      <c r="BR111" s="1276"/>
      <c r="BS111" s="1276">
        <f>BS110</f>
        <v>0</v>
      </c>
      <c r="BW111" s="210"/>
      <c r="BX111" s="210"/>
      <c r="BY111" s="210"/>
      <c r="BZ111" s="210"/>
      <c r="CA111" s="210"/>
      <c r="CB111" s="211"/>
      <c r="CC111" s="1276"/>
      <c r="CD111" s="1276">
        <f>CD110</f>
        <v>0</v>
      </c>
      <c r="CE111" s="11"/>
      <c r="CF111" s="11"/>
      <c r="CG111" s="11"/>
      <c r="CH111" s="11"/>
      <c r="CI111" s="11"/>
      <c r="CJ111" s="11"/>
      <c r="CK111" s="11"/>
      <c r="CL111" s="11"/>
      <c r="CM111" s="11"/>
    </row>
    <row r="112" spans="1:91" ht="24.75" customHeight="1">
      <c r="A112" s="1246" t="str">
        <f>IF(E112&gt;0,"Wypełnione","")</f>
        <v/>
      </c>
      <c r="B112" s="58"/>
      <c r="C112" s="1734">
        <f>'Og s3a'!C513</f>
        <v>0</v>
      </c>
      <c r="D112" s="1732">
        <f>'Og s3a'!E513</f>
        <v>0</v>
      </c>
      <c r="E112" s="1734">
        <f>'Og s3a'!F513</f>
        <v>0</v>
      </c>
      <c r="F112" s="2453"/>
      <c r="G112" s="511">
        <f>T112</f>
        <v>0</v>
      </c>
      <c r="H112" s="2455">
        <f>U112</f>
        <v>0</v>
      </c>
      <c r="I112" s="515"/>
      <c r="J112" s="2459"/>
      <c r="K112" s="515"/>
      <c r="L112" s="2459"/>
      <c r="M112" s="515"/>
      <c r="N112" s="2459"/>
      <c r="O112" s="515"/>
      <c r="P112" s="2459"/>
      <c r="Q112" s="11"/>
      <c r="R112" s="11"/>
      <c r="S112" s="454">
        <f>'Og s3a'!G513</f>
        <v>0</v>
      </c>
      <c r="T112" s="456">
        <f>'Og s3a'!D513</f>
        <v>0</v>
      </c>
      <c r="U112" s="506">
        <f>Import!N502</f>
        <v>0</v>
      </c>
      <c r="V112" s="11"/>
      <c r="W112" s="340"/>
      <c r="X112" s="340"/>
      <c r="Y112" s="340"/>
      <c r="Z112" s="1273">
        <f>IF(F112=AF$7,1,0)</f>
        <v>0</v>
      </c>
      <c r="AA112" s="1273">
        <f>Z112*D112</f>
        <v>0</v>
      </c>
      <c r="AB112" s="1281">
        <f>IF($Z112=0,0,IF(AF112+AH112+AJ112&gt;0,$AA112,0))</f>
        <v>0</v>
      </c>
      <c r="AC112" s="1283">
        <f>IF($Z112=0,0,IF(AND(AB112=0,G113&gt;0),$AA112,0))</f>
        <v>0</v>
      </c>
      <c r="AD112" s="1272">
        <f>AA112-AB112-AC112</f>
        <v>0</v>
      </c>
      <c r="AE112" s="210">
        <f t="shared" si="215"/>
        <v>0</v>
      </c>
      <c r="AF112" s="210">
        <f t="shared" si="215"/>
        <v>0</v>
      </c>
      <c r="AG112" s="210">
        <f t="shared" si="215"/>
        <v>0</v>
      </c>
      <c r="AH112" s="210">
        <f t="shared" si="215"/>
        <v>0</v>
      </c>
      <c r="AI112" s="1055">
        <f t="shared" si="215"/>
        <v>0</v>
      </c>
      <c r="AJ112" s="211">
        <f t="shared" si="215"/>
        <v>0</v>
      </c>
      <c r="AK112" s="1276">
        <f>IF($Z112=1,0,IF(AND($Z112=0,AF112&gt;0),1,IF(AND($Z112=0,AH112&gt;0),1,IF(AND($Z112=0,AJ112&gt;0),1,0))))</f>
        <v>0</v>
      </c>
      <c r="AL112" s="1276">
        <f t="shared" si="146"/>
        <v>0</v>
      </c>
      <c r="AM112" s="1281">
        <f>IF($Z112=0,0,IF(AQ112+AS112+AU112&gt;0,$AA112,0))</f>
        <v>0</v>
      </c>
      <c r="AN112" s="1283">
        <f>IF($Z112=0,0,IF(AND(AM112=0,I113&gt;0),$AA112,0))</f>
        <v>0</v>
      </c>
      <c r="AO112" s="1272">
        <f>$AA112-AM112-AN112</f>
        <v>0</v>
      </c>
      <c r="AP112" s="210">
        <f t="shared" si="216"/>
        <v>0</v>
      </c>
      <c r="AQ112" s="210">
        <f t="shared" si="216"/>
        <v>0</v>
      </c>
      <c r="AR112" s="210">
        <f t="shared" si="216"/>
        <v>0</v>
      </c>
      <c r="AS112" s="210">
        <f t="shared" si="216"/>
        <v>0</v>
      </c>
      <c r="AT112" s="210">
        <f t="shared" si="216"/>
        <v>0</v>
      </c>
      <c r="AU112" s="211">
        <f t="shared" si="216"/>
        <v>0</v>
      </c>
      <c r="AV112" s="1276">
        <f>IF($Z112=1,0,IF(AND($Z112=0,AQ112&gt;0),1,IF(AND($Z112=0,AS112&gt;0),1,IF(AND($Z112=0,AU112&gt;0),1,0))))</f>
        <v>0</v>
      </c>
      <c r="AW112" s="1276">
        <f t="shared" si="148"/>
        <v>0</v>
      </c>
      <c r="AX112" s="1281">
        <f>IF($Z112=0,0,IF(BB112+BD112+BF112&gt;0,$AA112,0))</f>
        <v>0</v>
      </c>
      <c r="AY112" s="1283">
        <f>IF($Z112=0,0,IF(AND(AX112=0,K113&gt;0),$AA112,0))</f>
        <v>0</v>
      </c>
      <c r="AZ112" s="1272">
        <f>$AA112-AX112-AY112</f>
        <v>0</v>
      </c>
      <c r="BA112" s="210">
        <f t="shared" si="217"/>
        <v>0</v>
      </c>
      <c r="BB112" s="210">
        <f t="shared" si="217"/>
        <v>0</v>
      </c>
      <c r="BC112" s="210">
        <f t="shared" si="217"/>
        <v>0</v>
      </c>
      <c r="BD112" s="210">
        <f t="shared" si="217"/>
        <v>0</v>
      </c>
      <c r="BE112" s="210">
        <f t="shared" si="217"/>
        <v>0</v>
      </c>
      <c r="BF112" s="211">
        <f t="shared" si="217"/>
        <v>0</v>
      </c>
      <c r="BG112" s="1276">
        <f>IF($Z112=1,0,IF(AND($Z112=0,BB112&gt;0),1,IF(AND($Z112=0,BD112&gt;0),1,IF(AND($Z112=0,BF112&gt;0),1,0))))</f>
        <v>0</v>
      </c>
      <c r="BH112" s="1276">
        <f t="shared" si="150"/>
        <v>0</v>
      </c>
      <c r="BI112" s="1281">
        <f>IF($Z112=0,0,IF(BM112+BO112+BQ112&gt;0,$AA112,0))</f>
        <v>0</v>
      </c>
      <c r="BJ112" s="1283">
        <f>IF($Z112=0,0,IF(AND(BI112=0,M113&gt;0),$AA112,0))</f>
        <v>0</v>
      </c>
      <c r="BK112" s="1272">
        <f>$AA112-BI112-BJ112</f>
        <v>0</v>
      </c>
      <c r="BL112" s="210">
        <f t="shared" si="218"/>
        <v>0</v>
      </c>
      <c r="BM112" s="210">
        <f t="shared" si="218"/>
        <v>0</v>
      </c>
      <c r="BN112" s="210">
        <f t="shared" si="218"/>
        <v>0</v>
      </c>
      <c r="BO112" s="210">
        <f t="shared" si="218"/>
        <v>0</v>
      </c>
      <c r="BP112" s="210">
        <f t="shared" si="218"/>
        <v>0</v>
      </c>
      <c r="BQ112" s="211">
        <f t="shared" si="218"/>
        <v>0</v>
      </c>
      <c r="BR112" s="1276">
        <f>IF($Z112=1,0,IF(AND($Z112=0,BM112&gt;0),1,IF(AND($Z112=0,BO112&gt;0),1,IF(AND($Z112=0,BQ112&gt;0),1,0))))</f>
        <v>0</v>
      </c>
      <c r="BS112" s="1276">
        <f t="shared" si="152"/>
        <v>0</v>
      </c>
      <c r="BT112" s="1281">
        <f>IF($Z112=0,0,IF(BX112+BZ112+CB112&gt;0,$AA112,0))</f>
        <v>0</v>
      </c>
      <c r="BU112" s="1283">
        <f>IF($Z112=0,0,IF(AND(BT112=0,O113&gt;0),$AA112,0))</f>
        <v>0</v>
      </c>
      <c r="BV112" s="1272">
        <f>$AA112-BT112-BU112</f>
        <v>0</v>
      </c>
      <c r="BW112" s="210">
        <f t="shared" si="219"/>
        <v>0</v>
      </c>
      <c r="BX112" s="210">
        <f t="shared" si="219"/>
        <v>0</v>
      </c>
      <c r="BY112" s="210">
        <f t="shared" si="219"/>
        <v>0</v>
      </c>
      <c r="BZ112" s="210">
        <f t="shared" si="219"/>
        <v>0</v>
      </c>
      <c r="CA112" s="210">
        <f t="shared" si="219"/>
        <v>0</v>
      </c>
      <c r="CB112" s="211">
        <f t="shared" si="219"/>
        <v>0</v>
      </c>
      <c r="CC112" s="1276">
        <f>IF($Z112=1,0,IF(AND($Z112=0,BX112&gt;0),1,IF(AND($Z112=0,BZ112&gt;0),1,IF(AND($Z112=0,CB112&gt;0),1,0))))</f>
        <v>0</v>
      </c>
      <c r="CD112" s="1276">
        <f t="shared" si="154"/>
        <v>0</v>
      </c>
      <c r="CE112" s="11"/>
      <c r="CF112" s="11"/>
      <c r="CG112" s="11"/>
      <c r="CH112" s="11"/>
      <c r="CI112" s="11"/>
      <c r="CJ112" s="11"/>
      <c r="CK112" s="11"/>
      <c r="CL112" s="11"/>
      <c r="CM112" s="11"/>
    </row>
    <row r="113" spans="1:91" ht="14.25" customHeight="1">
      <c r="A113" s="1247" t="str">
        <f>A112</f>
        <v/>
      </c>
      <c r="B113" s="58"/>
      <c r="C113" s="1735"/>
      <c r="D113" s="1733"/>
      <c r="E113" s="1735"/>
      <c r="F113" s="2454"/>
      <c r="G113" s="512"/>
      <c r="H113" s="2456"/>
      <c r="I113" s="514"/>
      <c r="J113" s="2459"/>
      <c r="K113" s="514"/>
      <c r="L113" s="2459"/>
      <c r="M113" s="514"/>
      <c r="N113" s="2459"/>
      <c r="O113" s="514"/>
      <c r="P113" s="2459"/>
      <c r="Q113" s="11"/>
      <c r="R113" s="11"/>
      <c r="S113" s="455"/>
      <c r="T113" s="477"/>
      <c r="U113" s="506">
        <f>Import!N503</f>
        <v>0</v>
      </c>
      <c r="V113" s="11"/>
      <c r="W113" s="340"/>
      <c r="X113" s="340"/>
      <c r="Y113" s="340"/>
      <c r="Z113" s="11"/>
      <c r="AE113" s="210"/>
      <c r="AF113" s="210"/>
      <c r="AG113" s="210"/>
      <c r="AH113" s="210"/>
      <c r="AI113" s="1055"/>
      <c r="AJ113" s="211"/>
      <c r="AK113" s="1276"/>
      <c r="AL113" s="1276">
        <f>AL112</f>
        <v>0</v>
      </c>
      <c r="AP113" s="210"/>
      <c r="AQ113" s="210"/>
      <c r="AR113" s="210"/>
      <c r="AS113" s="210"/>
      <c r="AT113" s="210"/>
      <c r="AU113" s="211"/>
      <c r="AV113" s="1276"/>
      <c r="AW113" s="1276">
        <f>AW112</f>
        <v>0</v>
      </c>
      <c r="BA113" s="210"/>
      <c r="BB113" s="210"/>
      <c r="BC113" s="210"/>
      <c r="BD113" s="210"/>
      <c r="BE113" s="210"/>
      <c r="BF113" s="211"/>
      <c r="BG113" s="1276"/>
      <c r="BH113" s="1276">
        <f>BH112</f>
        <v>0</v>
      </c>
      <c r="BL113" s="210"/>
      <c r="BM113" s="210"/>
      <c r="BN113" s="210"/>
      <c r="BO113" s="210"/>
      <c r="BP113" s="210"/>
      <c r="BQ113" s="211"/>
      <c r="BR113" s="1276"/>
      <c r="BS113" s="1276">
        <f>BS112</f>
        <v>0</v>
      </c>
      <c r="BW113" s="210"/>
      <c r="BX113" s="210"/>
      <c r="BY113" s="210"/>
      <c r="BZ113" s="210"/>
      <c r="CA113" s="210"/>
      <c r="CB113" s="211"/>
      <c r="CC113" s="1276"/>
      <c r="CD113" s="1276">
        <f>CD112</f>
        <v>0</v>
      </c>
      <c r="CE113" s="11"/>
      <c r="CF113" s="11"/>
      <c r="CG113" s="11"/>
      <c r="CH113" s="11"/>
      <c r="CI113" s="11"/>
      <c r="CJ113" s="11"/>
      <c r="CK113" s="11"/>
      <c r="CL113" s="11"/>
      <c r="CM113" s="11"/>
    </row>
    <row r="114" spans="1:91" ht="24.75" customHeight="1">
      <c r="A114" s="1246" t="str">
        <f>IF(E114&gt;0,"Wypełnione","")</f>
        <v/>
      </c>
      <c r="B114" s="58"/>
      <c r="C114" s="1734">
        <f>'Og s3a'!C515</f>
        <v>0</v>
      </c>
      <c r="D114" s="1732">
        <f>'Og s3a'!E515</f>
        <v>0</v>
      </c>
      <c r="E114" s="1734">
        <f>'Og s3a'!F515</f>
        <v>0</v>
      </c>
      <c r="F114" s="2453"/>
      <c r="G114" s="511">
        <f>T114</f>
        <v>0</v>
      </c>
      <c r="H114" s="2455">
        <f>U114</f>
        <v>0</v>
      </c>
      <c r="I114" s="515"/>
      <c r="J114" s="2459"/>
      <c r="K114" s="515"/>
      <c r="L114" s="2459"/>
      <c r="M114" s="515"/>
      <c r="N114" s="2459"/>
      <c r="O114" s="515"/>
      <c r="P114" s="2459"/>
      <c r="Q114" s="11"/>
      <c r="R114" s="11"/>
      <c r="S114" s="454">
        <f>'Og s3a'!G515</f>
        <v>0</v>
      </c>
      <c r="T114" s="456">
        <f>'Og s3a'!D515</f>
        <v>0</v>
      </c>
      <c r="U114" s="506">
        <f>Import!N504</f>
        <v>0</v>
      </c>
      <c r="V114" s="11"/>
      <c r="W114" s="340"/>
      <c r="X114" s="340"/>
      <c r="Y114" s="340"/>
      <c r="Z114" s="1273">
        <f>IF(F114=AF$7,1,0)</f>
        <v>0</v>
      </c>
      <c r="AA114" s="1273">
        <f>Z114*D114</f>
        <v>0</v>
      </c>
      <c r="AB114" s="1281">
        <f>IF($Z114=0,0,IF(AF114+AH114+AJ114&gt;0,$AA114,0))</f>
        <v>0</v>
      </c>
      <c r="AC114" s="1283">
        <f>IF($Z114=0,0,IF(AND(AB114=0,G115&gt;0),$AA114,0))</f>
        <v>0</v>
      </c>
      <c r="AD114" s="1272">
        <f>AA114-AB114-AC114</f>
        <v>0</v>
      </c>
      <c r="AE114" s="210">
        <f t="shared" si="215"/>
        <v>0</v>
      </c>
      <c r="AF114" s="210">
        <f t="shared" si="215"/>
        <v>0</v>
      </c>
      <c r="AG114" s="210">
        <f t="shared" si="215"/>
        <v>0</v>
      </c>
      <c r="AH114" s="210">
        <f t="shared" si="215"/>
        <v>0</v>
      </c>
      <c r="AI114" s="1055">
        <f t="shared" si="215"/>
        <v>0</v>
      </c>
      <c r="AJ114" s="211">
        <f t="shared" si="215"/>
        <v>0</v>
      </c>
      <c r="AK114" s="1276">
        <f>IF($Z114=1,0,IF(AND($Z114=0,AF114&gt;0),1,IF(AND($Z114=0,AH114&gt;0),1,IF(AND($Z114=0,AJ114&gt;0),1,0))))</f>
        <v>0</v>
      </c>
      <c r="AL114" s="1276">
        <f t="shared" si="146"/>
        <v>0</v>
      </c>
      <c r="AM114" s="1281">
        <f>IF($Z114=0,0,IF(AQ114+AS114+AU114&gt;0,$AA114,0))</f>
        <v>0</v>
      </c>
      <c r="AN114" s="1283">
        <f>IF($Z114=0,0,IF(AND(AM114=0,I115&gt;0),$AA114,0))</f>
        <v>0</v>
      </c>
      <c r="AO114" s="1272">
        <f>$AA114-AM114-AN114</f>
        <v>0</v>
      </c>
      <c r="AP114" s="210">
        <f t="shared" si="216"/>
        <v>0</v>
      </c>
      <c r="AQ114" s="210">
        <f t="shared" si="216"/>
        <v>0</v>
      </c>
      <c r="AR114" s="210">
        <f t="shared" si="216"/>
        <v>0</v>
      </c>
      <c r="AS114" s="210">
        <f t="shared" si="216"/>
        <v>0</v>
      </c>
      <c r="AT114" s="210">
        <f t="shared" si="216"/>
        <v>0</v>
      </c>
      <c r="AU114" s="211">
        <f t="shared" si="216"/>
        <v>0</v>
      </c>
      <c r="AV114" s="1276">
        <f>IF($Z114=1,0,IF(AND($Z114=0,AQ114&gt;0),1,IF(AND($Z114=0,AS114&gt;0),1,IF(AND($Z114=0,AU114&gt;0),1,0))))</f>
        <v>0</v>
      </c>
      <c r="AW114" s="1276">
        <f t="shared" si="148"/>
        <v>0</v>
      </c>
      <c r="AX114" s="1281">
        <f>IF($Z114=0,0,IF(BB114+BD114+BF114&gt;0,$AA114,0))</f>
        <v>0</v>
      </c>
      <c r="AY114" s="1283">
        <f>IF($Z114=0,0,IF(AND(AX114=0,K115&gt;0),$AA114,0))</f>
        <v>0</v>
      </c>
      <c r="AZ114" s="1272">
        <f>$AA114-AX114-AY114</f>
        <v>0</v>
      </c>
      <c r="BA114" s="210">
        <f t="shared" si="217"/>
        <v>0</v>
      </c>
      <c r="BB114" s="210">
        <f t="shared" si="217"/>
        <v>0</v>
      </c>
      <c r="BC114" s="210">
        <f t="shared" si="217"/>
        <v>0</v>
      </c>
      <c r="BD114" s="210">
        <f t="shared" si="217"/>
        <v>0</v>
      </c>
      <c r="BE114" s="210">
        <f t="shared" si="217"/>
        <v>0</v>
      </c>
      <c r="BF114" s="211">
        <f t="shared" si="217"/>
        <v>0</v>
      </c>
      <c r="BG114" s="1276">
        <f>IF($Z114=1,0,IF(AND($Z114=0,BB114&gt;0),1,IF(AND($Z114=0,BD114&gt;0),1,IF(AND($Z114=0,BF114&gt;0),1,0))))</f>
        <v>0</v>
      </c>
      <c r="BH114" s="1276">
        <f t="shared" si="150"/>
        <v>0</v>
      </c>
      <c r="BI114" s="1281">
        <f>IF($Z114=0,0,IF(BM114+BO114+BQ114&gt;0,$AA114,0))</f>
        <v>0</v>
      </c>
      <c r="BJ114" s="1283">
        <f>IF($Z114=0,0,IF(AND(BI114=0,M115&gt;0),$AA114,0))</f>
        <v>0</v>
      </c>
      <c r="BK114" s="1272">
        <f>$AA114-BI114-BJ114</f>
        <v>0</v>
      </c>
      <c r="BL114" s="210">
        <f t="shared" si="218"/>
        <v>0</v>
      </c>
      <c r="BM114" s="210">
        <f t="shared" si="218"/>
        <v>0</v>
      </c>
      <c r="BN114" s="210">
        <f t="shared" si="218"/>
        <v>0</v>
      </c>
      <c r="BO114" s="210">
        <f t="shared" si="218"/>
        <v>0</v>
      </c>
      <c r="BP114" s="210">
        <f t="shared" si="218"/>
        <v>0</v>
      </c>
      <c r="BQ114" s="211">
        <f t="shared" si="218"/>
        <v>0</v>
      </c>
      <c r="BR114" s="1276">
        <f>IF($Z114=1,0,IF(AND($Z114=0,BM114&gt;0),1,IF(AND($Z114=0,BO114&gt;0),1,IF(AND($Z114=0,BQ114&gt;0),1,0))))</f>
        <v>0</v>
      </c>
      <c r="BS114" s="1276">
        <f t="shared" si="152"/>
        <v>0</v>
      </c>
      <c r="BT114" s="1281">
        <f>IF($Z114=0,0,IF(BX114+BZ114+CB114&gt;0,$AA114,0))</f>
        <v>0</v>
      </c>
      <c r="BU114" s="1283">
        <f>IF($Z114=0,0,IF(AND(BT114=0,O115&gt;0),$AA114,0))</f>
        <v>0</v>
      </c>
      <c r="BV114" s="1272">
        <f>$AA114-BT114-BU114</f>
        <v>0</v>
      </c>
      <c r="BW114" s="210">
        <f t="shared" si="219"/>
        <v>0</v>
      </c>
      <c r="BX114" s="210">
        <f t="shared" si="219"/>
        <v>0</v>
      </c>
      <c r="BY114" s="210">
        <f t="shared" si="219"/>
        <v>0</v>
      </c>
      <c r="BZ114" s="210">
        <f t="shared" si="219"/>
        <v>0</v>
      </c>
      <c r="CA114" s="210">
        <f t="shared" si="219"/>
        <v>0</v>
      </c>
      <c r="CB114" s="211">
        <f t="shared" si="219"/>
        <v>0</v>
      </c>
      <c r="CC114" s="1276">
        <f>IF($Z114=1,0,IF(AND($Z114=0,BX114&gt;0),1,IF(AND($Z114=0,BZ114&gt;0),1,IF(AND($Z114=0,CB114&gt;0),1,0))))</f>
        <v>0</v>
      </c>
      <c r="CD114" s="1276">
        <f t="shared" si="154"/>
        <v>0</v>
      </c>
      <c r="CE114" s="11"/>
      <c r="CF114" s="11"/>
      <c r="CG114" s="11"/>
      <c r="CH114" s="11"/>
      <c r="CI114" s="11"/>
      <c r="CJ114" s="11"/>
      <c r="CK114" s="11"/>
      <c r="CL114" s="11"/>
      <c r="CM114" s="11"/>
    </row>
    <row r="115" spans="1:91" ht="14.25" customHeight="1">
      <c r="A115" s="1247" t="str">
        <f>A114</f>
        <v/>
      </c>
      <c r="B115" s="58"/>
      <c r="C115" s="1735"/>
      <c r="D115" s="1733"/>
      <c r="E115" s="1735"/>
      <c r="F115" s="2454"/>
      <c r="G115" s="512"/>
      <c r="H115" s="2456"/>
      <c r="I115" s="514"/>
      <c r="J115" s="2459"/>
      <c r="K115" s="514"/>
      <c r="L115" s="2459"/>
      <c r="M115" s="514"/>
      <c r="N115" s="2459"/>
      <c r="O115" s="514"/>
      <c r="P115" s="2459"/>
      <c r="Q115" s="11"/>
      <c r="R115" s="11"/>
      <c r="S115" s="455"/>
      <c r="T115" s="477"/>
      <c r="U115" s="506">
        <f>Import!N505</f>
        <v>0</v>
      </c>
      <c r="V115" s="11"/>
      <c r="W115" s="340"/>
      <c r="X115" s="340"/>
      <c r="Y115" s="340"/>
      <c r="Z115" s="11"/>
      <c r="AE115" s="210"/>
      <c r="AF115" s="210"/>
      <c r="AG115" s="210"/>
      <c r="AH115" s="210"/>
      <c r="AI115" s="1055"/>
      <c r="AJ115" s="211"/>
      <c r="AK115" s="1276"/>
      <c r="AL115" s="1276">
        <f>AL114</f>
        <v>0</v>
      </c>
      <c r="AP115" s="210"/>
      <c r="AQ115" s="210"/>
      <c r="AR115" s="210"/>
      <c r="AS115" s="210"/>
      <c r="AT115" s="210"/>
      <c r="AU115" s="211"/>
      <c r="AV115" s="1276"/>
      <c r="AW115" s="1276">
        <f>AW114</f>
        <v>0</v>
      </c>
      <c r="BA115" s="210"/>
      <c r="BB115" s="210"/>
      <c r="BC115" s="210"/>
      <c r="BD115" s="210"/>
      <c r="BE115" s="210"/>
      <c r="BF115" s="211"/>
      <c r="BG115" s="1276"/>
      <c r="BH115" s="1276">
        <f>BH114</f>
        <v>0</v>
      </c>
      <c r="BL115" s="210"/>
      <c r="BM115" s="210"/>
      <c r="BN115" s="210"/>
      <c r="BO115" s="210"/>
      <c r="BP115" s="210"/>
      <c r="BQ115" s="211"/>
      <c r="BR115" s="1276"/>
      <c r="BS115" s="1276">
        <f>BS114</f>
        <v>0</v>
      </c>
      <c r="BW115" s="210"/>
      <c r="BX115" s="210"/>
      <c r="BY115" s="210"/>
      <c r="BZ115" s="210"/>
      <c r="CA115" s="210"/>
      <c r="CB115" s="211"/>
      <c r="CC115" s="1276"/>
      <c r="CD115" s="1276">
        <f>CD114</f>
        <v>0</v>
      </c>
      <c r="CE115" s="11"/>
      <c r="CF115" s="11"/>
      <c r="CG115" s="11"/>
      <c r="CH115" s="11"/>
      <c r="CI115" s="11"/>
      <c r="CJ115" s="11"/>
      <c r="CK115" s="11"/>
      <c r="CL115" s="11"/>
      <c r="CM115" s="11"/>
    </row>
    <row r="116" spans="1:91" ht="24.75" customHeight="1">
      <c r="A116" s="1246" t="str">
        <f>IF(E116&gt;0,"Wypełnione","")</f>
        <v/>
      </c>
      <c r="B116" s="58"/>
      <c r="C116" s="1734">
        <f>'Og s3a'!C517</f>
        <v>0</v>
      </c>
      <c r="D116" s="1732">
        <f>'Og s3a'!E517</f>
        <v>0</v>
      </c>
      <c r="E116" s="1734">
        <f>'Og s3a'!F517</f>
        <v>0</v>
      </c>
      <c r="F116" s="2453"/>
      <c r="G116" s="511">
        <f>T116</f>
        <v>0</v>
      </c>
      <c r="H116" s="2455">
        <f>U116</f>
        <v>0</v>
      </c>
      <c r="I116" s="515"/>
      <c r="J116" s="2459"/>
      <c r="K116" s="515"/>
      <c r="L116" s="2459"/>
      <c r="M116" s="515"/>
      <c r="N116" s="2459"/>
      <c r="O116" s="515"/>
      <c r="P116" s="2459"/>
      <c r="Q116" s="11"/>
      <c r="R116" s="11"/>
      <c r="S116" s="454">
        <f>'Og s3a'!G517</f>
        <v>0</v>
      </c>
      <c r="T116" s="456">
        <f>'Og s3a'!D517</f>
        <v>0</v>
      </c>
      <c r="U116" s="506">
        <f>Import!N506</f>
        <v>0</v>
      </c>
      <c r="V116" s="11"/>
      <c r="W116" s="340"/>
      <c r="X116" s="340"/>
      <c r="Y116" s="340"/>
      <c r="Z116" s="1273">
        <f>IF(F116=AF$7,1,0)</f>
        <v>0</v>
      </c>
      <c r="AA116" s="1273">
        <f>Z116*D116</f>
        <v>0</v>
      </c>
      <c r="AB116" s="1281">
        <f>IF($Z116=0,0,IF(AF116+AH116+AJ116&gt;0,$AA116,0))</f>
        <v>0</v>
      </c>
      <c r="AC116" s="1283">
        <f>IF($Z116=0,0,IF(AND(AB116=0,G117&gt;0),$AA116,0))</f>
        <v>0</v>
      </c>
      <c r="AD116" s="1272">
        <f>AA116-AB116-AC116</f>
        <v>0</v>
      </c>
      <c r="AE116" s="210">
        <f t="shared" si="215"/>
        <v>0</v>
      </c>
      <c r="AF116" s="210">
        <f t="shared" si="215"/>
        <v>0</v>
      </c>
      <c r="AG116" s="210">
        <f t="shared" si="215"/>
        <v>0</v>
      </c>
      <c r="AH116" s="210">
        <f t="shared" si="215"/>
        <v>0</v>
      </c>
      <c r="AI116" s="1055">
        <f t="shared" si="215"/>
        <v>0</v>
      </c>
      <c r="AJ116" s="211">
        <f t="shared" si="215"/>
        <v>0</v>
      </c>
      <c r="AK116" s="1276">
        <f>IF($Z116=1,0,IF(AND($Z116=0,AF116&gt;0),1,IF(AND($Z116=0,AH116&gt;0),1,IF(AND($Z116=0,AJ116&gt;0),1,0))))</f>
        <v>0</v>
      </c>
      <c r="AL116" s="1276">
        <f t="shared" si="146"/>
        <v>0</v>
      </c>
      <c r="AM116" s="1281">
        <f>IF($Z116=0,0,IF(AQ116+AS116+AU116&gt;0,$AA116,0))</f>
        <v>0</v>
      </c>
      <c r="AN116" s="1283">
        <f>IF($Z116=0,0,IF(AND(AM116=0,I117&gt;0),$AA116,0))</f>
        <v>0</v>
      </c>
      <c r="AO116" s="1272">
        <f>$AA116-AM116-AN116</f>
        <v>0</v>
      </c>
      <c r="AP116" s="210">
        <f t="shared" si="216"/>
        <v>0</v>
      </c>
      <c r="AQ116" s="210">
        <f t="shared" si="216"/>
        <v>0</v>
      </c>
      <c r="AR116" s="210">
        <f t="shared" si="216"/>
        <v>0</v>
      </c>
      <c r="AS116" s="210">
        <f t="shared" si="216"/>
        <v>0</v>
      </c>
      <c r="AT116" s="210">
        <f t="shared" si="216"/>
        <v>0</v>
      </c>
      <c r="AU116" s="211">
        <f t="shared" si="216"/>
        <v>0</v>
      </c>
      <c r="AV116" s="1276">
        <f>IF($Z116=1,0,IF(AND($Z116=0,AQ116&gt;0),1,IF(AND($Z116=0,AS116&gt;0),1,IF(AND($Z116=0,AU116&gt;0),1,0))))</f>
        <v>0</v>
      </c>
      <c r="AW116" s="1276">
        <f t="shared" si="148"/>
        <v>0</v>
      </c>
      <c r="AX116" s="1281">
        <f>IF($Z116=0,0,IF(BB116+BD116+BF116&gt;0,$AA116,0))</f>
        <v>0</v>
      </c>
      <c r="AY116" s="1283">
        <f>IF($Z116=0,0,IF(AND(AX116=0,K117&gt;0),$AA116,0))</f>
        <v>0</v>
      </c>
      <c r="AZ116" s="1272">
        <f>$AA116-AX116-AY116</f>
        <v>0</v>
      </c>
      <c r="BA116" s="210">
        <f t="shared" si="217"/>
        <v>0</v>
      </c>
      <c r="BB116" s="210">
        <f t="shared" si="217"/>
        <v>0</v>
      </c>
      <c r="BC116" s="210">
        <f t="shared" si="217"/>
        <v>0</v>
      </c>
      <c r="BD116" s="210">
        <f t="shared" si="217"/>
        <v>0</v>
      </c>
      <c r="BE116" s="210">
        <f t="shared" si="217"/>
        <v>0</v>
      </c>
      <c r="BF116" s="211">
        <f t="shared" si="217"/>
        <v>0</v>
      </c>
      <c r="BG116" s="1276">
        <f>IF($Z116=1,0,IF(AND($Z116=0,BB116&gt;0),1,IF(AND($Z116=0,BD116&gt;0),1,IF(AND($Z116=0,BF116&gt;0),1,0))))</f>
        <v>0</v>
      </c>
      <c r="BH116" s="1276">
        <f t="shared" si="150"/>
        <v>0</v>
      </c>
      <c r="BI116" s="1281">
        <f>IF($Z116=0,0,IF(BM116+BO116+BQ116&gt;0,$AA116,0))</f>
        <v>0</v>
      </c>
      <c r="BJ116" s="1283">
        <f>IF($Z116=0,0,IF(AND(BI116=0,M117&gt;0),$AA116,0))</f>
        <v>0</v>
      </c>
      <c r="BK116" s="1272">
        <f>$AA116-BI116-BJ116</f>
        <v>0</v>
      </c>
      <c r="BL116" s="210">
        <f t="shared" si="218"/>
        <v>0</v>
      </c>
      <c r="BM116" s="210">
        <f t="shared" si="218"/>
        <v>0</v>
      </c>
      <c r="BN116" s="210">
        <f t="shared" si="218"/>
        <v>0</v>
      </c>
      <c r="BO116" s="210">
        <f t="shared" si="218"/>
        <v>0</v>
      </c>
      <c r="BP116" s="210">
        <f t="shared" si="218"/>
        <v>0</v>
      </c>
      <c r="BQ116" s="211">
        <f t="shared" si="218"/>
        <v>0</v>
      </c>
      <c r="BR116" s="1276">
        <f>IF($Z116=1,0,IF(AND($Z116=0,BM116&gt;0),1,IF(AND($Z116=0,BO116&gt;0),1,IF(AND($Z116=0,BQ116&gt;0),1,0))))</f>
        <v>0</v>
      </c>
      <c r="BS116" s="1276">
        <f t="shared" si="152"/>
        <v>0</v>
      </c>
      <c r="BT116" s="1281">
        <f>IF($Z116=0,0,IF(BX116+BZ116+CB116&gt;0,$AA116,0))</f>
        <v>0</v>
      </c>
      <c r="BU116" s="1283">
        <f>IF($Z116=0,0,IF(AND(BT116=0,O117&gt;0),$AA116,0))</f>
        <v>0</v>
      </c>
      <c r="BV116" s="1272">
        <f>$AA116-BT116-BU116</f>
        <v>0</v>
      </c>
      <c r="BW116" s="210">
        <f t="shared" si="219"/>
        <v>0</v>
      </c>
      <c r="BX116" s="210">
        <f t="shared" si="219"/>
        <v>0</v>
      </c>
      <c r="BY116" s="210">
        <f t="shared" si="219"/>
        <v>0</v>
      </c>
      <c r="BZ116" s="210">
        <f t="shared" si="219"/>
        <v>0</v>
      </c>
      <c r="CA116" s="210">
        <f t="shared" si="219"/>
        <v>0</v>
      </c>
      <c r="CB116" s="211">
        <f t="shared" si="219"/>
        <v>0</v>
      </c>
      <c r="CC116" s="1276">
        <f>IF($Z116=1,0,IF(AND($Z116=0,BX116&gt;0),1,IF(AND($Z116=0,BZ116&gt;0),1,IF(AND($Z116=0,CB116&gt;0),1,0))))</f>
        <v>0</v>
      </c>
      <c r="CD116" s="1276">
        <f t="shared" si="154"/>
        <v>0</v>
      </c>
      <c r="CE116" s="11"/>
      <c r="CF116" s="11"/>
      <c r="CG116" s="11"/>
      <c r="CH116" s="11"/>
      <c r="CI116" s="11"/>
      <c r="CJ116" s="11"/>
      <c r="CK116" s="11"/>
      <c r="CL116" s="11"/>
      <c r="CM116" s="11"/>
    </row>
    <row r="117" spans="1:91" ht="14.25" customHeight="1">
      <c r="A117" s="1247" t="str">
        <f>A116</f>
        <v/>
      </c>
      <c r="B117" s="58"/>
      <c r="C117" s="1735"/>
      <c r="D117" s="1733"/>
      <c r="E117" s="1735"/>
      <c r="F117" s="2454"/>
      <c r="G117" s="512"/>
      <c r="H117" s="2456"/>
      <c r="I117" s="514"/>
      <c r="J117" s="2459"/>
      <c r="K117" s="514"/>
      <c r="L117" s="2459"/>
      <c r="M117" s="514"/>
      <c r="N117" s="2459"/>
      <c r="O117" s="514"/>
      <c r="P117" s="2459"/>
      <c r="Q117" s="11"/>
      <c r="R117" s="11"/>
      <c r="S117" s="455"/>
      <c r="T117" s="477"/>
      <c r="U117" s="506">
        <f>Import!N507</f>
        <v>0</v>
      </c>
      <c r="V117" s="11"/>
      <c r="W117" s="340"/>
      <c r="X117" s="340"/>
      <c r="Y117" s="340"/>
      <c r="Z117" s="11"/>
      <c r="AE117" s="210"/>
      <c r="AF117" s="210"/>
      <c r="AG117" s="210"/>
      <c r="AH117" s="210"/>
      <c r="AI117" s="1055"/>
      <c r="AJ117" s="211"/>
      <c r="AK117" s="1276"/>
      <c r="AL117" s="1276">
        <f>AL116</f>
        <v>0</v>
      </c>
      <c r="AP117" s="210"/>
      <c r="AQ117" s="210"/>
      <c r="AR117" s="210"/>
      <c r="AS117" s="210"/>
      <c r="AT117" s="210"/>
      <c r="AU117" s="211"/>
      <c r="AV117" s="1276"/>
      <c r="AW117" s="1276">
        <f>AW116</f>
        <v>0</v>
      </c>
      <c r="BA117" s="210"/>
      <c r="BB117" s="210"/>
      <c r="BC117" s="210"/>
      <c r="BD117" s="210"/>
      <c r="BE117" s="210"/>
      <c r="BF117" s="211"/>
      <c r="BG117" s="1276"/>
      <c r="BH117" s="1276">
        <f>BH116</f>
        <v>0</v>
      </c>
      <c r="BL117" s="210"/>
      <c r="BM117" s="210"/>
      <c r="BN117" s="210"/>
      <c r="BO117" s="210"/>
      <c r="BP117" s="210"/>
      <c r="BQ117" s="211"/>
      <c r="BR117" s="1276"/>
      <c r="BS117" s="1276">
        <f>BS116</f>
        <v>0</v>
      </c>
      <c r="BW117" s="210"/>
      <c r="BX117" s="210"/>
      <c r="BY117" s="210"/>
      <c r="BZ117" s="210"/>
      <c r="CA117" s="210"/>
      <c r="CB117" s="211"/>
      <c r="CC117" s="1276"/>
      <c r="CD117" s="1276">
        <f>CD116</f>
        <v>0</v>
      </c>
      <c r="CE117" s="11"/>
      <c r="CF117" s="11"/>
      <c r="CG117" s="11"/>
      <c r="CH117" s="11"/>
      <c r="CI117" s="11"/>
      <c r="CJ117" s="11"/>
      <c r="CK117" s="11"/>
      <c r="CL117" s="11"/>
      <c r="CM117" s="11"/>
    </row>
    <row r="118" spans="1:91" ht="24.75" customHeight="1">
      <c r="A118" s="1246" t="str">
        <f>IF(E118&gt;0,"Wypełnione","")</f>
        <v/>
      </c>
      <c r="B118" s="58"/>
      <c r="C118" s="1734">
        <f>'Og s3a'!C519</f>
        <v>0</v>
      </c>
      <c r="D118" s="1732">
        <f>'Og s3a'!E519</f>
        <v>0</v>
      </c>
      <c r="E118" s="1734">
        <f>'Og s3a'!F519</f>
        <v>0</v>
      </c>
      <c r="F118" s="2453"/>
      <c r="G118" s="511">
        <f>T118</f>
        <v>0</v>
      </c>
      <c r="H118" s="2455">
        <f>U118</f>
        <v>0</v>
      </c>
      <c r="I118" s="515"/>
      <c r="J118" s="2459"/>
      <c r="K118" s="515"/>
      <c r="L118" s="2459"/>
      <c r="M118" s="515"/>
      <c r="N118" s="2459"/>
      <c r="O118" s="515"/>
      <c r="P118" s="2459"/>
      <c r="Q118" s="11"/>
      <c r="R118" s="11"/>
      <c r="S118" s="454">
        <f>'Og s3a'!G519</f>
        <v>0</v>
      </c>
      <c r="T118" s="456">
        <f>'Og s3a'!D519</f>
        <v>0</v>
      </c>
      <c r="U118" s="506">
        <f>Import!N508</f>
        <v>0</v>
      </c>
      <c r="V118" s="11"/>
      <c r="W118" s="340"/>
      <c r="X118" s="340"/>
      <c r="Y118" s="340"/>
      <c r="Z118" s="1273">
        <f>IF(F118=AF$7,1,0)</f>
        <v>0</v>
      </c>
      <c r="AA118" s="1273">
        <f>Z118*D118</f>
        <v>0</v>
      </c>
      <c r="AB118" s="1281">
        <f>IF($Z118=0,0,IF(AF118+AH118+AJ118&gt;0,$AA118,0))</f>
        <v>0</v>
      </c>
      <c r="AC118" s="1283">
        <f>IF($Z118=0,0,IF(AND(AB118=0,G119&gt;0),$AA118,0))</f>
        <v>0</v>
      </c>
      <c r="AD118" s="1272">
        <f>AA118-AB118-AC118</f>
        <v>0</v>
      </c>
      <c r="AE118" s="210">
        <f t="shared" si="215"/>
        <v>0</v>
      </c>
      <c r="AF118" s="210">
        <f t="shared" si="215"/>
        <v>0</v>
      </c>
      <c r="AG118" s="210">
        <f t="shared" si="215"/>
        <v>0</v>
      </c>
      <c r="AH118" s="210">
        <f t="shared" si="215"/>
        <v>0</v>
      </c>
      <c r="AI118" s="1055">
        <f t="shared" si="215"/>
        <v>0</v>
      </c>
      <c r="AJ118" s="211">
        <f t="shared" si="215"/>
        <v>0</v>
      </c>
      <c r="AK118" s="1276">
        <f>IF($Z118=1,0,IF(AND($Z118=0,AF118&gt;0),1,IF(AND($Z118=0,AH118&gt;0),1,IF(AND($Z118=0,AJ118&gt;0),1,0))))</f>
        <v>0</v>
      </c>
      <c r="AL118" s="1276">
        <f t="shared" si="146"/>
        <v>0</v>
      </c>
      <c r="AM118" s="1281">
        <f>IF($Z118=0,0,IF(AQ118+AS118+AU118&gt;0,$AA118,0))</f>
        <v>0</v>
      </c>
      <c r="AN118" s="1283">
        <f>IF($Z118=0,0,IF(AND(AM118=0,I119&gt;0),$AA118,0))</f>
        <v>0</v>
      </c>
      <c r="AO118" s="1272">
        <f>$AA118-AM118-AN118</f>
        <v>0</v>
      </c>
      <c r="AP118" s="210">
        <f t="shared" si="216"/>
        <v>0</v>
      </c>
      <c r="AQ118" s="210">
        <f t="shared" si="216"/>
        <v>0</v>
      </c>
      <c r="AR118" s="210">
        <f t="shared" si="216"/>
        <v>0</v>
      </c>
      <c r="AS118" s="210">
        <f t="shared" si="216"/>
        <v>0</v>
      </c>
      <c r="AT118" s="210">
        <f t="shared" si="216"/>
        <v>0</v>
      </c>
      <c r="AU118" s="211">
        <f t="shared" si="216"/>
        <v>0</v>
      </c>
      <c r="AV118" s="1276">
        <f>IF($Z118=1,0,IF(AND($Z118=0,AQ118&gt;0),1,IF(AND($Z118=0,AS118&gt;0),1,IF(AND($Z118=0,AU118&gt;0),1,0))))</f>
        <v>0</v>
      </c>
      <c r="AW118" s="1276">
        <f t="shared" si="148"/>
        <v>0</v>
      </c>
      <c r="AX118" s="1281">
        <f>IF($Z118=0,0,IF(BB118+BD118+BF118&gt;0,$AA118,0))</f>
        <v>0</v>
      </c>
      <c r="AY118" s="1283">
        <f>IF($Z118=0,0,IF(AND(AX118=0,K119&gt;0),$AA118,0))</f>
        <v>0</v>
      </c>
      <c r="AZ118" s="1272">
        <f>$AA118-AX118-AY118</f>
        <v>0</v>
      </c>
      <c r="BA118" s="210">
        <f t="shared" si="217"/>
        <v>0</v>
      </c>
      <c r="BB118" s="210">
        <f t="shared" si="217"/>
        <v>0</v>
      </c>
      <c r="BC118" s="210">
        <f t="shared" si="217"/>
        <v>0</v>
      </c>
      <c r="BD118" s="210">
        <f t="shared" si="217"/>
        <v>0</v>
      </c>
      <c r="BE118" s="210">
        <f t="shared" si="217"/>
        <v>0</v>
      </c>
      <c r="BF118" s="211">
        <f t="shared" si="217"/>
        <v>0</v>
      </c>
      <c r="BG118" s="1276">
        <f>IF($Z118=1,0,IF(AND($Z118=0,BB118&gt;0),1,IF(AND($Z118=0,BD118&gt;0),1,IF(AND($Z118=0,BF118&gt;0),1,0))))</f>
        <v>0</v>
      </c>
      <c r="BH118" s="1276">
        <f t="shared" si="150"/>
        <v>0</v>
      </c>
      <c r="BI118" s="1281">
        <f>IF($Z118=0,0,IF(BM118+BO118+BQ118&gt;0,$AA118,0))</f>
        <v>0</v>
      </c>
      <c r="BJ118" s="1283">
        <f>IF($Z118=0,0,IF(AND(BI118=0,M119&gt;0),$AA118,0))</f>
        <v>0</v>
      </c>
      <c r="BK118" s="1272">
        <f>$AA118-BI118-BJ118</f>
        <v>0</v>
      </c>
      <c r="BL118" s="210">
        <f t="shared" si="218"/>
        <v>0</v>
      </c>
      <c r="BM118" s="210">
        <f t="shared" si="218"/>
        <v>0</v>
      </c>
      <c r="BN118" s="210">
        <f t="shared" si="218"/>
        <v>0</v>
      </c>
      <c r="BO118" s="210">
        <f t="shared" si="218"/>
        <v>0</v>
      </c>
      <c r="BP118" s="210">
        <f t="shared" si="218"/>
        <v>0</v>
      </c>
      <c r="BQ118" s="211">
        <f t="shared" si="218"/>
        <v>0</v>
      </c>
      <c r="BR118" s="1276">
        <f>IF($Z118=1,0,IF(AND($Z118=0,BM118&gt;0),1,IF(AND($Z118=0,BO118&gt;0),1,IF(AND($Z118=0,BQ118&gt;0),1,0))))</f>
        <v>0</v>
      </c>
      <c r="BS118" s="1276">
        <f t="shared" si="152"/>
        <v>0</v>
      </c>
      <c r="BT118" s="1281">
        <f>IF($Z118=0,0,IF(BX118+BZ118+CB118&gt;0,$AA118,0))</f>
        <v>0</v>
      </c>
      <c r="BU118" s="1283">
        <f>IF($Z118=0,0,IF(AND(BT118=0,O119&gt;0),$AA118,0))</f>
        <v>0</v>
      </c>
      <c r="BV118" s="1272">
        <f>$AA118-BT118-BU118</f>
        <v>0</v>
      </c>
      <c r="BW118" s="210">
        <f t="shared" si="219"/>
        <v>0</v>
      </c>
      <c r="BX118" s="210">
        <f t="shared" si="219"/>
        <v>0</v>
      </c>
      <c r="BY118" s="210">
        <f t="shared" si="219"/>
        <v>0</v>
      </c>
      <c r="BZ118" s="210">
        <f t="shared" si="219"/>
        <v>0</v>
      </c>
      <c r="CA118" s="210">
        <f t="shared" si="219"/>
        <v>0</v>
      </c>
      <c r="CB118" s="211">
        <f t="shared" si="219"/>
        <v>0</v>
      </c>
      <c r="CC118" s="1276">
        <f>IF($Z118=1,0,IF(AND($Z118=0,BX118&gt;0),1,IF(AND($Z118=0,BZ118&gt;0),1,IF(AND($Z118=0,CB118&gt;0),1,0))))</f>
        <v>0</v>
      </c>
      <c r="CD118" s="1276">
        <f t="shared" si="154"/>
        <v>0</v>
      </c>
      <c r="CE118" s="11"/>
      <c r="CF118" s="11"/>
      <c r="CG118" s="11"/>
      <c r="CH118" s="11"/>
      <c r="CI118" s="11"/>
      <c r="CJ118" s="11"/>
      <c r="CK118" s="11"/>
      <c r="CL118" s="11"/>
      <c r="CM118" s="11"/>
    </row>
    <row r="119" spans="1:91" ht="14.25" customHeight="1">
      <c r="A119" s="1247" t="str">
        <f>A118</f>
        <v/>
      </c>
      <c r="B119" s="58"/>
      <c r="C119" s="1735"/>
      <c r="D119" s="1733"/>
      <c r="E119" s="1735"/>
      <c r="F119" s="2454"/>
      <c r="G119" s="512"/>
      <c r="H119" s="2456"/>
      <c r="I119" s="514"/>
      <c r="J119" s="2459"/>
      <c r="K119" s="514"/>
      <c r="L119" s="2459"/>
      <c r="M119" s="514"/>
      <c r="N119" s="2459"/>
      <c r="O119" s="514"/>
      <c r="P119" s="2459"/>
      <c r="Q119" s="11"/>
      <c r="R119" s="11"/>
      <c r="S119" s="455"/>
      <c r="T119" s="477"/>
      <c r="U119" s="506">
        <f>Import!N509</f>
        <v>0</v>
      </c>
      <c r="V119" s="11"/>
      <c r="W119" s="340"/>
      <c r="X119" s="340"/>
      <c r="Y119" s="340"/>
      <c r="Z119" s="11"/>
      <c r="AE119" s="210"/>
      <c r="AF119" s="210"/>
      <c r="AG119" s="210"/>
      <c r="AH119" s="210"/>
      <c r="AI119" s="1055"/>
      <c r="AJ119" s="211"/>
      <c r="AK119" s="1276"/>
      <c r="AL119" s="1276">
        <f>AL118</f>
        <v>0</v>
      </c>
      <c r="AP119" s="210"/>
      <c r="AQ119" s="210"/>
      <c r="AR119" s="210"/>
      <c r="AS119" s="210"/>
      <c r="AT119" s="210"/>
      <c r="AU119" s="211"/>
      <c r="AV119" s="1276"/>
      <c r="AW119" s="1276">
        <f>AW118</f>
        <v>0</v>
      </c>
      <c r="BA119" s="210"/>
      <c r="BB119" s="210"/>
      <c r="BC119" s="210"/>
      <c r="BD119" s="210"/>
      <c r="BE119" s="210"/>
      <c r="BF119" s="211"/>
      <c r="BG119" s="1276"/>
      <c r="BH119" s="1276">
        <f>BH118</f>
        <v>0</v>
      </c>
      <c r="BL119" s="210"/>
      <c r="BM119" s="210"/>
      <c r="BN119" s="210"/>
      <c r="BO119" s="210"/>
      <c r="BP119" s="210"/>
      <c r="BQ119" s="211"/>
      <c r="BR119" s="1276"/>
      <c r="BS119" s="1276">
        <f>BS118</f>
        <v>0</v>
      </c>
      <c r="BW119" s="210"/>
      <c r="BX119" s="210"/>
      <c r="BY119" s="210"/>
      <c r="BZ119" s="210"/>
      <c r="CA119" s="210"/>
      <c r="CB119" s="211"/>
      <c r="CC119" s="1276"/>
      <c r="CD119" s="1276">
        <f>CD118</f>
        <v>0</v>
      </c>
      <c r="CE119" s="11"/>
      <c r="CF119" s="11"/>
      <c r="CG119" s="11"/>
      <c r="CH119" s="11"/>
      <c r="CI119" s="11"/>
      <c r="CJ119" s="11"/>
      <c r="CK119" s="11"/>
      <c r="CL119" s="11"/>
      <c r="CM119" s="11"/>
    </row>
    <row r="120" spans="1:91" ht="24.75" customHeight="1">
      <c r="A120" s="1246" t="str">
        <f>IF(E120&gt;0,"Wypełnione","")</f>
        <v/>
      </c>
      <c r="B120" s="58"/>
      <c r="C120" s="1734">
        <f>'Og s3a'!C521</f>
        <v>0</v>
      </c>
      <c r="D120" s="1732">
        <f>'Og s3a'!E521</f>
        <v>0</v>
      </c>
      <c r="E120" s="1734">
        <f>'Og s3a'!F521</f>
        <v>0</v>
      </c>
      <c r="F120" s="2453"/>
      <c r="G120" s="511">
        <f>T120</f>
        <v>0</v>
      </c>
      <c r="H120" s="2455">
        <f>U120</f>
        <v>0</v>
      </c>
      <c r="I120" s="515"/>
      <c r="J120" s="2459"/>
      <c r="K120" s="515"/>
      <c r="L120" s="2459"/>
      <c r="M120" s="515"/>
      <c r="N120" s="2459"/>
      <c r="O120" s="515"/>
      <c r="P120" s="2459"/>
      <c r="Q120" s="11"/>
      <c r="R120" s="11"/>
      <c r="S120" s="454">
        <f>'Og s3a'!G521</f>
        <v>0</v>
      </c>
      <c r="T120" s="456">
        <f>'Og s3a'!D521</f>
        <v>0</v>
      </c>
      <c r="U120" s="506">
        <f>Import!N510</f>
        <v>0</v>
      </c>
      <c r="V120" s="11"/>
      <c r="W120" s="340"/>
      <c r="X120" s="340"/>
      <c r="Y120" s="340"/>
      <c r="Z120" s="1273">
        <f>IF(F120=AF$7,1,0)</f>
        <v>0</v>
      </c>
      <c r="AA120" s="1273">
        <f>Z120*D120</f>
        <v>0</v>
      </c>
      <c r="AB120" s="1281">
        <f>IF($Z120=0,0,IF(AF120+AH120+AJ120&gt;0,$AA120,0))</f>
        <v>0</v>
      </c>
      <c r="AC120" s="1283">
        <f>IF($Z120=0,0,IF(AND(AB120=0,G121&gt;0),$AA120,0))</f>
        <v>0</v>
      </c>
      <c r="AD120" s="1272">
        <f>AA120-AB120-AC120</f>
        <v>0</v>
      </c>
      <c r="AE120" s="210">
        <f t="shared" si="215"/>
        <v>0</v>
      </c>
      <c r="AF120" s="210">
        <f t="shared" si="215"/>
        <v>0</v>
      </c>
      <c r="AG120" s="210">
        <f t="shared" si="215"/>
        <v>0</v>
      </c>
      <c r="AH120" s="210">
        <f t="shared" si="215"/>
        <v>0</v>
      </c>
      <c r="AI120" s="1055">
        <f t="shared" si="215"/>
        <v>0</v>
      </c>
      <c r="AJ120" s="211">
        <f t="shared" si="215"/>
        <v>0</v>
      </c>
      <c r="AK120" s="1276">
        <f>IF($Z120=1,0,IF(AND($Z120=0,AF120&gt;0),1,IF(AND($Z120=0,AH120&gt;0),1,IF(AND($Z120=0,AJ120&gt;0),1,0))))</f>
        <v>0</v>
      </c>
      <c r="AL120" s="1276">
        <f t="shared" si="146"/>
        <v>0</v>
      </c>
      <c r="AM120" s="1281">
        <f>IF($Z120=0,0,IF(AQ120+AS120+AU120&gt;0,$AA120,0))</f>
        <v>0</v>
      </c>
      <c r="AN120" s="1283">
        <f>IF($Z120=0,0,IF(AND(AM120=0,I121&gt;0),$AA120,0))</f>
        <v>0</v>
      </c>
      <c r="AO120" s="1272">
        <f>$AA120-AM120-AN120</f>
        <v>0</v>
      </c>
      <c r="AP120" s="210">
        <f t="shared" si="216"/>
        <v>0</v>
      </c>
      <c r="AQ120" s="210">
        <f t="shared" si="216"/>
        <v>0</v>
      </c>
      <c r="AR120" s="210">
        <f t="shared" si="216"/>
        <v>0</v>
      </c>
      <c r="AS120" s="210">
        <f t="shared" si="216"/>
        <v>0</v>
      </c>
      <c r="AT120" s="210">
        <f t="shared" si="216"/>
        <v>0</v>
      </c>
      <c r="AU120" s="211">
        <f t="shared" si="216"/>
        <v>0</v>
      </c>
      <c r="AV120" s="1276">
        <f>IF($Z120=1,0,IF(AND($Z120=0,AQ120&gt;0),1,IF(AND($Z120=0,AS120&gt;0),1,IF(AND($Z120=0,AU120&gt;0),1,0))))</f>
        <v>0</v>
      </c>
      <c r="AW120" s="1276">
        <f t="shared" si="148"/>
        <v>0</v>
      </c>
      <c r="AX120" s="1281">
        <f>IF($Z120=0,0,IF(BB120+BD120+BF120&gt;0,$AA120,0))</f>
        <v>0</v>
      </c>
      <c r="AY120" s="1283">
        <f>IF($Z120=0,0,IF(AND(AX120=0,K121&gt;0),$AA120,0))</f>
        <v>0</v>
      </c>
      <c r="AZ120" s="1272">
        <f>$AA120-AX120-AY120</f>
        <v>0</v>
      </c>
      <c r="BA120" s="210">
        <f t="shared" si="217"/>
        <v>0</v>
      </c>
      <c r="BB120" s="210">
        <f t="shared" si="217"/>
        <v>0</v>
      </c>
      <c r="BC120" s="210">
        <f t="shared" si="217"/>
        <v>0</v>
      </c>
      <c r="BD120" s="210">
        <f t="shared" si="217"/>
        <v>0</v>
      </c>
      <c r="BE120" s="210">
        <f t="shared" si="217"/>
        <v>0</v>
      </c>
      <c r="BF120" s="211">
        <f t="shared" si="217"/>
        <v>0</v>
      </c>
      <c r="BG120" s="1276">
        <f>IF($Z120=1,0,IF(AND($Z120=0,BB120&gt;0),1,IF(AND($Z120=0,BD120&gt;0),1,IF(AND($Z120=0,BF120&gt;0),1,0))))</f>
        <v>0</v>
      </c>
      <c r="BH120" s="1276">
        <f t="shared" si="150"/>
        <v>0</v>
      </c>
      <c r="BI120" s="1281">
        <f>IF($Z120=0,0,IF(BM120+BO120+BQ120&gt;0,$AA120,0))</f>
        <v>0</v>
      </c>
      <c r="BJ120" s="1283">
        <f>IF($Z120=0,0,IF(AND(BI120=0,M121&gt;0),$AA120,0))</f>
        <v>0</v>
      </c>
      <c r="BK120" s="1272">
        <f>$AA120-BI120-BJ120</f>
        <v>0</v>
      </c>
      <c r="BL120" s="210">
        <f t="shared" si="218"/>
        <v>0</v>
      </c>
      <c r="BM120" s="210">
        <f t="shared" si="218"/>
        <v>0</v>
      </c>
      <c r="BN120" s="210">
        <f t="shared" si="218"/>
        <v>0</v>
      </c>
      <c r="BO120" s="210">
        <f t="shared" si="218"/>
        <v>0</v>
      </c>
      <c r="BP120" s="210">
        <f t="shared" si="218"/>
        <v>0</v>
      </c>
      <c r="BQ120" s="211">
        <f t="shared" si="218"/>
        <v>0</v>
      </c>
      <c r="BR120" s="1276">
        <f>IF($Z120=1,0,IF(AND($Z120=0,BM120&gt;0),1,IF(AND($Z120=0,BO120&gt;0),1,IF(AND($Z120=0,BQ120&gt;0),1,0))))</f>
        <v>0</v>
      </c>
      <c r="BS120" s="1276">
        <f t="shared" si="152"/>
        <v>0</v>
      </c>
      <c r="BT120" s="1281">
        <f>IF($Z120=0,0,IF(BX120+BZ120+CB120&gt;0,$AA120,0))</f>
        <v>0</v>
      </c>
      <c r="BU120" s="1283">
        <f>IF($Z120=0,0,IF(AND(BT120=0,O121&gt;0),$AA120,0))</f>
        <v>0</v>
      </c>
      <c r="BV120" s="1272">
        <f>$AA120-BT120-BU120</f>
        <v>0</v>
      </c>
      <c r="BW120" s="210">
        <f t="shared" si="219"/>
        <v>0</v>
      </c>
      <c r="BX120" s="210">
        <f t="shared" si="219"/>
        <v>0</v>
      </c>
      <c r="BY120" s="210">
        <f t="shared" si="219"/>
        <v>0</v>
      </c>
      <c r="BZ120" s="210">
        <f t="shared" si="219"/>
        <v>0</v>
      </c>
      <c r="CA120" s="210">
        <f t="shared" si="219"/>
        <v>0</v>
      </c>
      <c r="CB120" s="211">
        <f t="shared" si="219"/>
        <v>0</v>
      </c>
      <c r="CC120" s="1276">
        <f>IF($Z120=1,0,IF(AND($Z120=0,BX120&gt;0),1,IF(AND($Z120=0,BZ120&gt;0),1,IF(AND($Z120=0,CB120&gt;0),1,0))))</f>
        <v>0</v>
      </c>
      <c r="CD120" s="1276">
        <f t="shared" si="154"/>
        <v>0</v>
      </c>
      <c r="CE120" s="11"/>
      <c r="CF120" s="11"/>
      <c r="CG120" s="11"/>
      <c r="CH120" s="11"/>
      <c r="CI120" s="11"/>
      <c r="CJ120" s="11"/>
      <c r="CK120" s="11"/>
      <c r="CL120" s="11"/>
      <c r="CM120" s="11"/>
    </row>
    <row r="121" spans="1:91" ht="14.25" customHeight="1">
      <c r="A121" s="1247" t="str">
        <f>A120</f>
        <v/>
      </c>
      <c r="B121" s="58"/>
      <c r="C121" s="1735"/>
      <c r="D121" s="1733"/>
      <c r="E121" s="1735"/>
      <c r="F121" s="2454"/>
      <c r="G121" s="512"/>
      <c r="H121" s="2456"/>
      <c r="I121" s="514"/>
      <c r="J121" s="2459"/>
      <c r="K121" s="514"/>
      <c r="L121" s="2459"/>
      <c r="M121" s="514"/>
      <c r="N121" s="2459"/>
      <c r="O121" s="514"/>
      <c r="P121" s="2459"/>
      <c r="Q121" s="11"/>
      <c r="R121" s="11"/>
      <c r="S121" s="455"/>
      <c r="T121" s="477"/>
      <c r="U121" s="506">
        <f>Import!N511</f>
        <v>0</v>
      </c>
      <c r="V121" s="11"/>
      <c r="W121" s="340"/>
      <c r="X121" s="340"/>
      <c r="Y121" s="340"/>
      <c r="Z121" s="11"/>
      <c r="AE121" s="210"/>
      <c r="AF121" s="210"/>
      <c r="AG121" s="210"/>
      <c r="AH121" s="210"/>
      <c r="AI121" s="1055"/>
      <c r="AJ121" s="211"/>
      <c r="AK121" s="1276"/>
      <c r="AL121" s="1276">
        <f>AL120</f>
        <v>0</v>
      </c>
      <c r="AP121" s="210"/>
      <c r="AQ121" s="210"/>
      <c r="AR121" s="210"/>
      <c r="AS121" s="210"/>
      <c r="AT121" s="210"/>
      <c r="AU121" s="211"/>
      <c r="AV121" s="1276"/>
      <c r="AW121" s="1276">
        <f>AW120</f>
        <v>0</v>
      </c>
      <c r="BA121" s="210"/>
      <c r="BB121" s="210"/>
      <c r="BC121" s="210"/>
      <c r="BD121" s="210"/>
      <c r="BE121" s="210"/>
      <c r="BF121" s="211"/>
      <c r="BG121" s="1276"/>
      <c r="BH121" s="1276">
        <f>BH120</f>
        <v>0</v>
      </c>
      <c r="BL121" s="210"/>
      <c r="BM121" s="210"/>
      <c r="BN121" s="210"/>
      <c r="BO121" s="210"/>
      <c r="BP121" s="210"/>
      <c r="BQ121" s="211"/>
      <c r="BR121" s="1276"/>
      <c r="BS121" s="1276">
        <f>BS120</f>
        <v>0</v>
      </c>
      <c r="BW121" s="210"/>
      <c r="BX121" s="210"/>
      <c r="BY121" s="210"/>
      <c r="BZ121" s="210"/>
      <c r="CA121" s="210"/>
      <c r="CB121" s="211"/>
      <c r="CC121" s="1276"/>
      <c r="CD121" s="1276">
        <f>CD120</f>
        <v>0</v>
      </c>
      <c r="CE121" s="11"/>
      <c r="CF121" s="11"/>
      <c r="CG121" s="11"/>
      <c r="CH121" s="11"/>
      <c r="CI121" s="11"/>
      <c r="CJ121" s="11"/>
      <c r="CK121" s="11"/>
      <c r="CL121" s="11"/>
      <c r="CM121" s="11"/>
    </row>
    <row r="122" spans="1:91" ht="24.75" customHeight="1">
      <c r="A122" s="1246" t="str">
        <f>IF(E122&gt;0,"Wypełnione","")</f>
        <v/>
      </c>
      <c r="B122" s="58"/>
      <c r="C122" s="1734">
        <f>'Og s3a'!C523</f>
        <v>0</v>
      </c>
      <c r="D122" s="1732">
        <f>'Og s3a'!E523</f>
        <v>0</v>
      </c>
      <c r="E122" s="1734">
        <f>'Og s3a'!F523</f>
        <v>0</v>
      </c>
      <c r="F122" s="2453"/>
      <c r="G122" s="511">
        <f>T122</f>
        <v>0</v>
      </c>
      <c r="H122" s="2455">
        <f>U122</f>
        <v>0</v>
      </c>
      <c r="I122" s="515"/>
      <c r="J122" s="2459"/>
      <c r="K122" s="515"/>
      <c r="L122" s="2459"/>
      <c r="M122" s="515"/>
      <c r="N122" s="2459"/>
      <c r="O122" s="515"/>
      <c r="P122" s="2459"/>
      <c r="Q122" s="11"/>
      <c r="R122" s="11"/>
      <c r="S122" s="454">
        <f>'Og s3a'!G523</f>
        <v>0</v>
      </c>
      <c r="T122" s="456">
        <f>'Og s3a'!D523</f>
        <v>0</v>
      </c>
      <c r="U122" s="506">
        <f>Import!N512</f>
        <v>0</v>
      </c>
      <c r="V122" s="11"/>
      <c r="W122" s="340"/>
      <c r="X122" s="340"/>
      <c r="Y122" s="340"/>
      <c r="Z122" s="1273">
        <f>IF(F122=AF$7,1,0)</f>
        <v>0</v>
      </c>
      <c r="AA122" s="1273">
        <f>Z122*D122</f>
        <v>0</v>
      </c>
      <c r="AB122" s="1281">
        <f>IF($Z122=0,0,IF(AF122+AH122+AJ122&gt;0,$AA122,0))</f>
        <v>0</v>
      </c>
      <c r="AC122" s="1283">
        <f>IF($Z122=0,0,IF(AND(AB122=0,G123&gt;0),$AA122,0))</f>
        <v>0</v>
      </c>
      <c r="AD122" s="1272">
        <f>AA122-AB122-AC122</f>
        <v>0</v>
      </c>
      <c r="AE122" s="210">
        <f t="shared" si="215"/>
        <v>0</v>
      </c>
      <c r="AF122" s="210">
        <f t="shared" si="215"/>
        <v>0</v>
      </c>
      <c r="AG122" s="210">
        <f t="shared" si="215"/>
        <v>0</v>
      </c>
      <c r="AH122" s="210">
        <f t="shared" si="215"/>
        <v>0</v>
      </c>
      <c r="AI122" s="1055">
        <f t="shared" si="215"/>
        <v>0</v>
      </c>
      <c r="AJ122" s="211">
        <f t="shared" si="215"/>
        <v>0</v>
      </c>
      <c r="AK122" s="1276">
        <f>IF($Z122=1,0,IF(AND($Z122=0,AF122&gt;0),1,IF(AND($Z122=0,AH122&gt;0),1,IF(AND($Z122=0,AJ122&gt;0),1,0))))</f>
        <v>0</v>
      </c>
      <c r="AL122" s="1276">
        <f t="shared" si="146"/>
        <v>0</v>
      </c>
      <c r="AM122" s="1281">
        <f>IF($Z122=0,0,IF(AQ122+AS122+AU122&gt;0,$AA122,0))</f>
        <v>0</v>
      </c>
      <c r="AN122" s="1283">
        <f>IF($Z122=0,0,IF(AND(AM122=0,I123&gt;0),$AA122,0))</f>
        <v>0</v>
      </c>
      <c r="AO122" s="1272">
        <f>$AA122-AM122-AN122</f>
        <v>0</v>
      </c>
      <c r="AP122" s="210">
        <f t="shared" si="216"/>
        <v>0</v>
      </c>
      <c r="AQ122" s="210">
        <f t="shared" si="216"/>
        <v>0</v>
      </c>
      <c r="AR122" s="210">
        <f t="shared" si="216"/>
        <v>0</v>
      </c>
      <c r="AS122" s="210">
        <f t="shared" si="216"/>
        <v>0</v>
      </c>
      <c r="AT122" s="210">
        <f t="shared" si="216"/>
        <v>0</v>
      </c>
      <c r="AU122" s="211">
        <f t="shared" si="216"/>
        <v>0</v>
      </c>
      <c r="AV122" s="1276">
        <f>IF($Z122=1,0,IF(AND($Z122=0,AQ122&gt;0),1,IF(AND($Z122=0,AS122&gt;0),1,IF(AND($Z122=0,AU122&gt;0),1,0))))</f>
        <v>0</v>
      </c>
      <c r="AW122" s="1276">
        <f t="shared" si="148"/>
        <v>0</v>
      </c>
      <c r="AX122" s="1281">
        <f>IF($Z122=0,0,IF(BB122+BD122+BF122&gt;0,$AA122,0))</f>
        <v>0</v>
      </c>
      <c r="AY122" s="1283">
        <f>IF($Z122=0,0,IF(AND(AX122=0,K123&gt;0),$AA122,0))</f>
        <v>0</v>
      </c>
      <c r="AZ122" s="1272">
        <f>$AA122-AX122-AY122</f>
        <v>0</v>
      </c>
      <c r="BA122" s="210">
        <f t="shared" si="217"/>
        <v>0</v>
      </c>
      <c r="BB122" s="210">
        <f t="shared" si="217"/>
        <v>0</v>
      </c>
      <c r="BC122" s="210">
        <f t="shared" si="217"/>
        <v>0</v>
      </c>
      <c r="BD122" s="210">
        <f t="shared" si="217"/>
        <v>0</v>
      </c>
      <c r="BE122" s="210">
        <f t="shared" si="217"/>
        <v>0</v>
      </c>
      <c r="BF122" s="211">
        <f t="shared" si="217"/>
        <v>0</v>
      </c>
      <c r="BG122" s="1276">
        <f>IF($Z122=1,0,IF(AND($Z122=0,BB122&gt;0),1,IF(AND($Z122=0,BD122&gt;0),1,IF(AND($Z122=0,BF122&gt;0),1,0))))</f>
        <v>0</v>
      </c>
      <c r="BH122" s="1276">
        <f t="shared" si="150"/>
        <v>0</v>
      </c>
      <c r="BI122" s="1281">
        <f>IF($Z122=0,0,IF(BM122+BO122+BQ122&gt;0,$AA122,0))</f>
        <v>0</v>
      </c>
      <c r="BJ122" s="1283">
        <f>IF($Z122=0,0,IF(AND(BI122=0,M123&gt;0),$AA122,0))</f>
        <v>0</v>
      </c>
      <c r="BK122" s="1272">
        <f>$AA122-BI122-BJ122</f>
        <v>0</v>
      </c>
      <c r="BL122" s="210">
        <f t="shared" si="218"/>
        <v>0</v>
      </c>
      <c r="BM122" s="210">
        <f t="shared" si="218"/>
        <v>0</v>
      </c>
      <c r="BN122" s="210">
        <f t="shared" si="218"/>
        <v>0</v>
      </c>
      <c r="BO122" s="210">
        <f t="shared" si="218"/>
        <v>0</v>
      </c>
      <c r="BP122" s="210">
        <f t="shared" si="218"/>
        <v>0</v>
      </c>
      <c r="BQ122" s="211">
        <f t="shared" si="218"/>
        <v>0</v>
      </c>
      <c r="BR122" s="1276">
        <f>IF($Z122=1,0,IF(AND($Z122=0,BM122&gt;0),1,IF(AND($Z122=0,BO122&gt;0),1,IF(AND($Z122=0,BQ122&gt;0),1,0))))</f>
        <v>0</v>
      </c>
      <c r="BS122" s="1276">
        <f t="shared" si="152"/>
        <v>0</v>
      </c>
      <c r="BT122" s="1281">
        <f>IF($Z122=0,0,IF(BX122+BZ122+CB122&gt;0,$AA122,0))</f>
        <v>0</v>
      </c>
      <c r="BU122" s="1283">
        <f>IF($Z122=0,0,IF(AND(BT122=0,O123&gt;0),$AA122,0))</f>
        <v>0</v>
      </c>
      <c r="BV122" s="1272">
        <f>$AA122-BT122-BU122</f>
        <v>0</v>
      </c>
      <c r="BW122" s="210">
        <f t="shared" si="219"/>
        <v>0</v>
      </c>
      <c r="BX122" s="210">
        <f t="shared" si="219"/>
        <v>0</v>
      </c>
      <c r="BY122" s="210">
        <f t="shared" si="219"/>
        <v>0</v>
      </c>
      <c r="BZ122" s="210">
        <f t="shared" si="219"/>
        <v>0</v>
      </c>
      <c r="CA122" s="210">
        <f t="shared" si="219"/>
        <v>0</v>
      </c>
      <c r="CB122" s="211">
        <f t="shared" si="219"/>
        <v>0</v>
      </c>
      <c r="CC122" s="1276">
        <f>IF($Z122=1,0,IF(AND($Z122=0,BX122&gt;0),1,IF(AND($Z122=0,BZ122&gt;0),1,IF(AND($Z122=0,CB122&gt;0),1,0))))</f>
        <v>0</v>
      </c>
      <c r="CD122" s="1276">
        <f t="shared" si="154"/>
        <v>0</v>
      </c>
      <c r="CE122" s="11"/>
      <c r="CF122" s="11"/>
      <c r="CG122" s="11"/>
      <c r="CH122" s="11"/>
      <c r="CI122" s="11"/>
      <c r="CJ122" s="11"/>
      <c r="CK122" s="11"/>
      <c r="CL122" s="11"/>
      <c r="CM122" s="11"/>
    </row>
    <row r="123" spans="1:91" ht="14.25" customHeight="1">
      <c r="A123" s="1247" t="str">
        <f>A122</f>
        <v/>
      </c>
      <c r="B123" s="58"/>
      <c r="C123" s="1735"/>
      <c r="D123" s="1733"/>
      <c r="E123" s="1735"/>
      <c r="F123" s="2454"/>
      <c r="G123" s="512"/>
      <c r="H123" s="2456"/>
      <c r="I123" s="514"/>
      <c r="J123" s="2459"/>
      <c r="K123" s="514"/>
      <c r="L123" s="2459"/>
      <c r="M123" s="514"/>
      <c r="N123" s="2459"/>
      <c r="O123" s="514"/>
      <c r="P123" s="2459"/>
      <c r="Q123" s="11"/>
      <c r="R123" s="11"/>
      <c r="S123" s="455"/>
      <c r="T123" s="477"/>
      <c r="U123" s="506">
        <f>Import!N513</f>
        <v>0</v>
      </c>
      <c r="V123" s="11"/>
      <c r="W123" s="340"/>
      <c r="X123" s="340"/>
      <c r="Y123" s="340"/>
      <c r="Z123" s="11"/>
      <c r="AE123" s="210"/>
      <c r="AF123" s="210"/>
      <c r="AG123" s="210"/>
      <c r="AH123" s="210"/>
      <c r="AI123" s="1055"/>
      <c r="AJ123" s="211"/>
      <c r="AK123" s="1276"/>
      <c r="AL123" s="1276">
        <f>AL122</f>
        <v>0</v>
      </c>
      <c r="AP123" s="210"/>
      <c r="AQ123" s="210"/>
      <c r="AR123" s="210"/>
      <c r="AS123" s="210"/>
      <c r="AT123" s="210"/>
      <c r="AU123" s="211"/>
      <c r="AV123" s="1276"/>
      <c r="AW123" s="1276">
        <f>AW122</f>
        <v>0</v>
      </c>
      <c r="BA123" s="210"/>
      <c r="BB123" s="210"/>
      <c r="BC123" s="210"/>
      <c r="BD123" s="210"/>
      <c r="BE123" s="210"/>
      <c r="BF123" s="211"/>
      <c r="BG123" s="1276"/>
      <c r="BH123" s="1276">
        <f>BH122</f>
        <v>0</v>
      </c>
      <c r="BL123" s="210"/>
      <c r="BM123" s="210"/>
      <c r="BN123" s="210"/>
      <c r="BO123" s="210"/>
      <c r="BP123" s="210"/>
      <c r="BQ123" s="211"/>
      <c r="BR123" s="1276"/>
      <c r="BS123" s="1276">
        <f>BS122</f>
        <v>0</v>
      </c>
      <c r="BW123" s="210"/>
      <c r="BX123" s="210"/>
      <c r="BY123" s="210"/>
      <c r="BZ123" s="210"/>
      <c r="CA123" s="210"/>
      <c r="CB123" s="211"/>
      <c r="CC123" s="1276"/>
      <c r="CD123" s="1276">
        <f>CD122</f>
        <v>0</v>
      </c>
      <c r="CE123" s="11"/>
      <c r="CF123" s="11"/>
      <c r="CG123" s="11"/>
      <c r="CH123" s="11"/>
      <c r="CI123" s="11"/>
      <c r="CJ123" s="11"/>
      <c r="CK123" s="11"/>
      <c r="CL123" s="11"/>
      <c r="CM123" s="11"/>
    </row>
    <row r="124" spans="1:91" ht="24.75" customHeight="1">
      <c r="A124" s="1246" t="str">
        <f>IF(E124&gt;0,"Wypełnione","")</f>
        <v/>
      </c>
      <c r="B124" s="58"/>
      <c r="C124" s="1734">
        <f>'Og s3a'!C525</f>
        <v>0</v>
      </c>
      <c r="D124" s="1732">
        <f>'Og s3a'!E525</f>
        <v>0</v>
      </c>
      <c r="E124" s="1734">
        <f>'Og s3a'!F525</f>
        <v>0</v>
      </c>
      <c r="F124" s="2453"/>
      <c r="G124" s="511">
        <f>T124</f>
        <v>0</v>
      </c>
      <c r="H124" s="2455">
        <f>U124</f>
        <v>0</v>
      </c>
      <c r="I124" s="515"/>
      <c r="J124" s="2459"/>
      <c r="K124" s="515"/>
      <c r="L124" s="2459"/>
      <c r="M124" s="515"/>
      <c r="N124" s="2459"/>
      <c r="O124" s="515"/>
      <c r="P124" s="2459"/>
      <c r="Q124" s="11"/>
      <c r="R124" s="11"/>
      <c r="S124" s="454">
        <f>'Og s3a'!G525</f>
        <v>0</v>
      </c>
      <c r="T124" s="456">
        <f>'Og s3a'!D525</f>
        <v>0</v>
      </c>
      <c r="U124" s="506">
        <f>Import!N514</f>
        <v>0</v>
      </c>
      <c r="V124" s="11"/>
      <c r="W124" s="340"/>
      <c r="X124" s="340"/>
      <c r="Y124" s="340"/>
      <c r="Z124" s="1273">
        <f>IF(F124=AF$7,1,0)</f>
        <v>0</v>
      </c>
      <c r="AA124" s="1273">
        <f>Z124*D124</f>
        <v>0</v>
      </c>
      <c r="AB124" s="1281">
        <f>IF($Z124=0,0,IF(AF124+AH124+AJ124&gt;0,$AA124,0))</f>
        <v>0</v>
      </c>
      <c r="AC124" s="1283">
        <f>IF($Z124=0,0,IF(AND(AB124=0,G125&gt;0),$AA124,0))</f>
        <v>0</v>
      </c>
      <c r="AD124" s="1272">
        <f>AA124-AB124-AC124</f>
        <v>0</v>
      </c>
      <c r="AE124" s="210">
        <f t="shared" si="215"/>
        <v>0</v>
      </c>
      <c r="AF124" s="210">
        <f t="shared" si="215"/>
        <v>0</v>
      </c>
      <c r="AG124" s="210">
        <f t="shared" si="215"/>
        <v>0</v>
      </c>
      <c r="AH124" s="210">
        <f t="shared" si="215"/>
        <v>0</v>
      </c>
      <c r="AI124" s="1055">
        <f t="shared" si="215"/>
        <v>0</v>
      </c>
      <c r="AJ124" s="211">
        <f t="shared" si="215"/>
        <v>0</v>
      </c>
      <c r="AK124" s="1276">
        <f>IF($Z124=1,0,IF(AND($Z124=0,AF124&gt;0),1,IF(AND($Z124=0,AH124&gt;0),1,IF(AND($Z124=0,AJ124&gt;0),1,0))))</f>
        <v>0</v>
      </c>
      <c r="AL124" s="1276">
        <f t="shared" si="146"/>
        <v>0</v>
      </c>
      <c r="AM124" s="1281">
        <f>IF($Z124=0,0,IF(AQ124+AS124+AU124&gt;0,$AA124,0))</f>
        <v>0</v>
      </c>
      <c r="AN124" s="1283">
        <f>IF($Z124=0,0,IF(AND(AM124=0,I125&gt;0),$AA124,0))</f>
        <v>0</v>
      </c>
      <c r="AO124" s="1272">
        <f>$AA124-AM124-AN124</f>
        <v>0</v>
      </c>
      <c r="AP124" s="210">
        <f t="shared" si="216"/>
        <v>0</v>
      </c>
      <c r="AQ124" s="210">
        <f t="shared" si="216"/>
        <v>0</v>
      </c>
      <c r="AR124" s="210">
        <f t="shared" si="216"/>
        <v>0</v>
      </c>
      <c r="AS124" s="210">
        <f t="shared" si="216"/>
        <v>0</v>
      </c>
      <c r="AT124" s="210">
        <f t="shared" si="216"/>
        <v>0</v>
      </c>
      <c r="AU124" s="211">
        <f t="shared" si="216"/>
        <v>0</v>
      </c>
      <c r="AV124" s="1276">
        <f>IF($Z124=1,0,IF(AND($Z124=0,AQ124&gt;0),1,IF(AND($Z124=0,AS124&gt;0),1,IF(AND($Z124=0,AU124&gt;0),1,0))))</f>
        <v>0</v>
      </c>
      <c r="AW124" s="1276">
        <f t="shared" si="148"/>
        <v>0</v>
      </c>
      <c r="AX124" s="1281">
        <f>IF($Z124=0,0,IF(BB124+BD124+BF124&gt;0,$AA124,0))</f>
        <v>0</v>
      </c>
      <c r="AY124" s="1283">
        <f>IF($Z124=0,0,IF(AND(AX124=0,K125&gt;0),$AA124,0))</f>
        <v>0</v>
      </c>
      <c r="AZ124" s="1272">
        <f>$AA124-AX124-AY124</f>
        <v>0</v>
      </c>
      <c r="BA124" s="210">
        <f t="shared" si="217"/>
        <v>0</v>
      </c>
      <c r="BB124" s="210">
        <f t="shared" si="217"/>
        <v>0</v>
      </c>
      <c r="BC124" s="210">
        <f t="shared" si="217"/>
        <v>0</v>
      </c>
      <c r="BD124" s="210">
        <f t="shared" si="217"/>
        <v>0</v>
      </c>
      <c r="BE124" s="210">
        <f t="shared" si="217"/>
        <v>0</v>
      </c>
      <c r="BF124" s="211">
        <f t="shared" si="217"/>
        <v>0</v>
      </c>
      <c r="BG124" s="1276">
        <f>IF($Z124=1,0,IF(AND($Z124=0,BB124&gt;0),1,IF(AND($Z124=0,BD124&gt;0),1,IF(AND($Z124=0,BF124&gt;0),1,0))))</f>
        <v>0</v>
      </c>
      <c r="BH124" s="1276">
        <f t="shared" si="150"/>
        <v>0</v>
      </c>
      <c r="BI124" s="1281">
        <f>IF($Z124=0,0,IF(BM124+BO124+BQ124&gt;0,$AA124,0))</f>
        <v>0</v>
      </c>
      <c r="BJ124" s="1283">
        <f>IF($Z124=0,0,IF(AND(BI124=0,M125&gt;0),$AA124,0))</f>
        <v>0</v>
      </c>
      <c r="BK124" s="1272">
        <f>$AA124-BI124-BJ124</f>
        <v>0</v>
      </c>
      <c r="BL124" s="210">
        <f t="shared" si="218"/>
        <v>0</v>
      </c>
      <c r="BM124" s="210">
        <f t="shared" si="218"/>
        <v>0</v>
      </c>
      <c r="BN124" s="210">
        <f t="shared" si="218"/>
        <v>0</v>
      </c>
      <c r="BO124" s="210">
        <f t="shared" si="218"/>
        <v>0</v>
      </c>
      <c r="BP124" s="210">
        <f t="shared" si="218"/>
        <v>0</v>
      </c>
      <c r="BQ124" s="211">
        <f t="shared" si="218"/>
        <v>0</v>
      </c>
      <c r="BR124" s="1276">
        <f>IF($Z124=1,0,IF(AND($Z124=0,BM124&gt;0),1,IF(AND($Z124=0,BO124&gt;0),1,IF(AND($Z124=0,BQ124&gt;0),1,0))))</f>
        <v>0</v>
      </c>
      <c r="BS124" s="1276">
        <f t="shared" si="152"/>
        <v>0</v>
      </c>
      <c r="BT124" s="1281">
        <f>IF($Z124=0,0,IF(BX124+BZ124+CB124&gt;0,$AA124,0))</f>
        <v>0</v>
      </c>
      <c r="BU124" s="1283">
        <f>IF($Z124=0,0,IF(AND(BT124=0,O125&gt;0),$AA124,0))</f>
        <v>0</v>
      </c>
      <c r="BV124" s="1272">
        <f>$AA124-BT124-BU124</f>
        <v>0</v>
      </c>
      <c r="BW124" s="210">
        <f t="shared" si="219"/>
        <v>0</v>
      </c>
      <c r="BX124" s="210">
        <f t="shared" si="219"/>
        <v>0</v>
      </c>
      <c r="BY124" s="210">
        <f t="shared" si="219"/>
        <v>0</v>
      </c>
      <c r="BZ124" s="210">
        <f t="shared" si="219"/>
        <v>0</v>
      </c>
      <c r="CA124" s="210">
        <f t="shared" si="219"/>
        <v>0</v>
      </c>
      <c r="CB124" s="211">
        <f t="shared" si="219"/>
        <v>0</v>
      </c>
      <c r="CC124" s="1276">
        <f>IF($Z124=1,0,IF(AND($Z124=0,BX124&gt;0),1,IF(AND($Z124=0,BZ124&gt;0),1,IF(AND($Z124=0,CB124&gt;0),1,0))))</f>
        <v>0</v>
      </c>
      <c r="CD124" s="1276">
        <f t="shared" si="154"/>
        <v>0</v>
      </c>
      <c r="CE124" s="11"/>
      <c r="CF124" s="11"/>
      <c r="CG124" s="11"/>
      <c r="CH124" s="11"/>
      <c r="CI124" s="11"/>
      <c r="CJ124" s="11"/>
      <c r="CK124" s="11"/>
      <c r="CL124" s="11"/>
      <c r="CM124" s="11"/>
    </row>
    <row r="125" spans="1:91" ht="14.25" customHeight="1">
      <c r="A125" s="1247" t="str">
        <f>A124</f>
        <v/>
      </c>
      <c r="B125" s="58"/>
      <c r="C125" s="1735"/>
      <c r="D125" s="1733"/>
      <c r="E125" s="1735"/>
      <c r="F125" s="2454"/>
      <c r="G125" s="512"/>
      <c r="H125" s="2456"/>
      <c r="I125" s="514"/>
      <c r="J125" s="2459"/>
      <c r="K125" s="514"/>
      <c r="L125" s="2459"/>
      <c r="M125" s="514"/>
      <c r="N125" s="2459"/>
      <c r="O125" s="514"/>
      <c r="P125" s="2459"/>
      <c r="Q125" s="11"/>
      <c r="R125" s="11"/>
      <c r="S125" s="455"/>
      <c r="T125" s="477"/>
      <c r="U125" s="506">
        <f>Import!N515</f>
        <v>0</v>
      </c>
      <c r="V125" s="11"/>
      <c r="W125" s="340"/>
      <c r="X125" s="340"/>
      <c r="Y125" s="340"/>
      <c r="Z125" s="11"/>
      <c r="AE125" s="210"/>
      <c r="AF125" s="210"/>
      <c r="AG125" s="210"/>
      <c r="AH125" s="210"/>
      <c r="AI125" s="1055"/>
      <c r="AJ125" s="211"/>
      <c r="AK125" s="1276"/>
      <c r="AL125" s="1276">
        <f>AL124</f>
        <v>0</v>
      </c>
      <c r="AP125" s="210"/>
      <c r="AQ125" s="210"/>
      <c r="AR125" s="210"/>
      <c r="AS125" s="210"/>
      <c r="AT125" s="210"/>
      <c r="AU125" s="211"/>
      <c r="AV125" s="1276"/>
      <c r="AW125" s="1276">
        <f>AW124</f>
        <v>0</v>
      </c>
      <c r="BA125" s="210"/>
      <c r="BB125" s="210"/>
      <c r="BC125" s="210"/>
      <c r="BD125" s="210"/>
      <c r="BE125" s="210"/>
      <c r="BF125" s="211"/>
      <c r="BG125" s="1276"/>
      <c r="BH125" s="1276">
        <f>BH124</f>
        <v>0</v>
      </c>
      <c r="BL125" s="210"/>
      <c r="BM125" s="210"/>
      <c r="BN125" s="210"/>
      <c r="BO125" s="210"/>
      <c r="BP125" s="210"/>
      <c r="BQ125" s="211"/>
      <c r="BR125" s="1276"/>
      <c r="BS125" s="1276">
        <f>BS124</f>
        <v>0</v>
      </c>
      <c r="BW125" s="210"/>
      <c r="BX125" s="210"/>
      <c r="BY125" s="210"/>
      <c r="BZ125" s="210"/>
      <c r="CA125" s="210"/>
      <c r="CB125" s="211"/>
      <c r="CC125" s="1276"/>
      <c r="CD125" s="1276">
        <f>CD124</f>
        <v>0</v>
      </c>
      <c r="CE125" s="11"/>
      <c r="CF125" s="11"/>
      <c r="CG125" s="11"/>
      <c r="CH125" s="11"/>
      <c r="CI125" s="11"/>
      <c r="CJ125" s="11"/>
      <c r="CK125" s="11"/>
      <c r="CL125" s="11"/>
      <c r="CM125" s="11"/>
    </row>
    <row r="126" spans="1:91" ht="24.75" customHeight="1">
      <c r="A126" s="1246" t="str">
        <f>IF(E126&gt;0,"Wypełnione","")</f>
        <v/>
      </c>
      <c r="B126" s="58"/>
      <c r="C126" s="1734">
        <f>'Og s3a'!C527</f>
        <v>0</v>
      </c>
      <c r="D126" s="1732">
        <f>'Og s3a'!E527</f>
        <v>0</v>
      </c>
      <c r="E126" s="1734">
        <f>'Og s3a'!F527</f>
        <v>0</v>
      </c>
      <c r="F126" s="2453"/>
      <c r="G126" s="511">
        <f>T126</f>
        <v>0</v>
      </c>
      <c r="H126" s="2455">
        <f>U126</f>
        <v>0</v>
      </c>
      <c r="I126" s="515"/>
      <c r="J126" s="2459"/>
      <c r="K126" s="515"/>
      <c r="L126" s="2459"/>
      <c r="M126" s="515"/>
      <c r="N126" s="2459"/>
      <c r="O126" s="515"/>
      <c r="P126" s="2459"/>
      <c r="Q126" s="11"/>
      <c r="R126" s="11"/>
      <c r="S126" s="454">
        <f>'Og s3a'!G527</f>
        <v>0</v>
      </c>
      <c r="T126" s="456">
        <f>'Og s3a'!D527</f>
        <v>0</v>
      </c>
      <c r="U126" s="506">
        <f>Import!N516</f>
        <v>0</v>
      </c>
      <c r="V126" s="11"/>
      <c r="W126" s="340"/>
      <c r="X126" s="340"/>
      <c r="Y126" s="340"/>
      <c r="Z126" s="1273">
        <f>IF(F126=AF$7,1,0)</f>
        <v>0</v>
      </c>
      <c r="AA126" s="1273">
        <f>Z126*D126</f>
        <v>0</v>
      </c>
      <c r="AB126" s="1281">
        <f>IF($Z126=0,0,IF(AF126+AH126+AJ126&gt;0,$AA126,0))</f>
        <v>0</v>
      </c>
      <c r="AC126" s="1283">
        <f>IF($Z126=0,0,IF(AND(AB126=0,G127&gt;0),$AA126,0))</f>
        <v>0</v>
      </c>
      <c r="AD126" s="1272">
        <f>AA126-AB126-AC126</f>
        <v>0</v>
      </c>
      <c r="AE126" s="210">
        <f t="shared" si="215"/>
        <v>0</v>
      </c>
      <c r="AF126" s="210">
        <f t="shared" si="215"/>
        <v>0</v>
      </c>
      <c r="AG126" s="210">
        <f t="shared" si="215"/>
        <v>0</v>
      </c>
      <c r="AH126" s="210">
        <f t="shared" si="215"/>
        <v>0</v>
      </c>
      <c r="AI126" s="1055">
        <f t="shared" si="215"/>
        <v>0</v>
      </c>
      <c r="AJ126" s="211">
        <f t="shared" si="215"/>
        <v>0</v>
      </c>
      <c r="AK126" s="1276">
        <f>IF($Z126=1,0,IF(AND($Z126=0,AF126&gt;0),1,IF(AND($Z126=0,AH126&gt;0),1,IF(AND($Z126=0,AJ126&gt;0),1,0))))</f>
        <v>0</v>
      </c>
      <c r="AL126" s="1276">
        <f t="shared" si="146"/>
        <v>0</v>
      </c>
      <c r="AM126" s="1281">
        <f>IF($Z126=0,0,IF(AQ126+AS126+AU126&gt;0,$AA126,0))</f>
        <v>0</v>
      </c>
      <c r="AN126" s="1283">
        <f>IF($Z126=0,0,IF(AND(AM126=0,I127&gt;0),$AA126,0))</f>
        <v>0</v>
      </c>
      <c r="AO126" s="1272">
        <f>$AA126-AM126-AN126</f>
        <v>0</v>
      </c>
      <c r="AP126" s="210">
        <f t="shared" si="216"/>
        <v>0</v>
      </c>
      <c r="AQ126" s="210">
        <f t="shared" si="216"/>
        <v>0</v>
      </c>
      <c r="AR126" s="210">
        <f t="shared" si="216"/>
        <v>0</v>
      </c>
      <c r="AS126" s="210">
        <f t="shared" si="216"/>
        <v>0</v>
      </c>
      <c r="AT126" s="210">
        <f t="shared" si="216"/>
        <v>0</v>
      </c>
      <c r="AU126" s="211">
        <f t="shared" si="216"/>
        <v>0</v>
      </c>
      <c r="AV126" s="1276">
        <f>IF($Z126=1,0,IF(AND($Z126=0,AQ126&gt;0),1,IF(AND($Z126=0,AS126&gt;0),1,IF(AND($Z126=0,AU126&gt;0),1,0))))</f>
        <v>0</v>
      </c>
      <c r="AW126" s="1276">
        <f t="shared" si="148"/>
        <v>0</v>
      </c>
      <c r="AX126" s="1281">
        <f>IF($Z126=0,0,IF(BB126+BD126+BF126&gt;0,$AA126,0))</f>
        <v>0</v>
      </c>
      <c r="AY126" s="1283">
        <f>IF($Z126=0,0,IF(AND(AX126=0,K127&gt;0),$AA126,0))</f>
        <v>0</v>
      </c>
      <c r="AZ126" s="1272">
        <f>$AA126-AX126-AY126</f>
        <v>0</v>
      </c>
      <c r="BA126" s="210">
        <f t="shared" si="217"/>
        <v>0</v>
      </c>
      <c r="BB126" s="210">
        <f t="shared" si="217"/>
        <v>0</v>
      </c>
      <c r="BC126" s="210">
        <f t="shared" si="217"/>
        <v>0</v>
      </c>
      <c r="BD126" s="210">
        <f t="shared" si="217"/>
        <v>0</v>
      </c>
      <c r="BE126" s="210">
        <f t="shared" si="217"/>
        <v>0</v>
      </c>
      <c r="BF126" s="211">
        <f t="shared" si="217"/>
        <v>0</v>
      </c>
      <c r="BG126" s="1276">
        <f>IF($Z126=1,0,IF(AND($Z126=0,BB126&gt;0),1,IF(AND($Z126=0,BD126&gt;0),1,IF(AND($Z126=0,BF126&gt;0),1,0))))</f>
        <v>0</v>
      </c>
      <c r="BH126" s="1276">
        <f t="shared" si="150"/>
        <v>0</v>
      </c>
      <c r="BI126" s="1281">
        <f>IF($Z126=0,0,IF(BM126+BO126+BQ126&gt;0,$AA126,0))</f>
        <v>0</v>
      </c>
      <c r="BJ126" s="1283">
        <f>IF($Z126=0,0,IF(AND(BI126=0,M127&gt;0),$AA126,0))</f>
        <v>0</v>
      </c>
      <c r="BK126" s="1272">
        <f>$AA126-BI126-BJ126</f>
        <v>0</v>
      </c>
      <c r="BL126" s="210">
        <f t="shared" si="218"/>
        <v>0</v>
      </c>
      <c r="BM126" s="210">
        <f t="shared" si="218"/>
        <v>0</v>
      </c>
      <c r="BN126" s="210">
        <f t="shared" si="218"/>
        <v>0</v>
      </c>
      <c r="BO126" s="210">
        <f t="shared" si="218"/>
        <v>0</v>
      </c>
      <c r="BP126" s="210">
        <f t="shared" si="218"/>
        <v>0</v>
      </c>
      <c r="BQ126" s="211">
        <f t="shared" si="218"/>
        <v>0</v>
      </c>
      <c r="BR126" s="1276">
        <f>IF($Z126=1,0,IF(AND($Z126=0,BM126&gt;0),1,IF(AND($Z126=0,BO126&gt;0),1,IF(AND($Z126=0,BQ126&gt;0),1,0))))</f>
        <v>0</v>
      </c>
      <c r="BS126" s="1276">
        <f t="shared" si="152"/>
        <v>0</v>
      </c>
      <c r="BT126" s="1281">
        <f>IF($Z126=0,0,IF(BX126+BZ126+CB126&gt;0,$AA126,0))</f>
        <v>0</v>
      </c>
      <c r="BU126" s="1283">
        <f>IF($Z126=0,0,IF(AND(BT126=0,O127&gt;0),$AA126,0))</f>
        <v>0</v>
      </c>
      <c r="BV126" s="1272">
        <f>$AA126-BT126-BU126</f>
        <v>0</v>
      </c>
      <c r="BW126" s="210">
        <f t="shared" si="219"/>
        <v>0</v>
      </c>
      <c r="BX126" s="210">
        <f t="shared" si="219"/>
        <v>0</v>
      </c>
      <c r="BY126" s="210">
        <f t="shared" si="219"/>
        <v>0</v>
      </c>
      <c r="BZ126" s="210">
        <f t="shared" si="219"/>
        <v>0</v>
      </c>
      <c r="CA126" s="210">
        <f t="shared" si="219"/>
        <v>0</v>
      </c>
      <c r="CB126" s="211">
        <f t="shared" si="219"/>
        <v>0</v>
      </c>
      <c r="CC126" s="1276">
        <f>IF($Z126=1,0,IF(AND($Z126=0,BX126&gt;0),1,IF(AND($Z126=0,BZ126&gt;0),1,IF(AND($Z126=0,CB126&gt;0),1,0))))</f>
        <v>0</v>
      </c>
      <c r="CD126" s="1276">
        <f t="shared" si="154"/>
        <v>0</v>
      </c>
      <c r="CE126" s="11"/>
      <c r="CF126" s="11"/>
      <c r="CG126" s="11"/>
      <c r="CH126" s="11"/>
      <c r="CI126" s="11"/>
      <c r="CJ126" s="11"/>
      <c r="CK126" s="11"/>
      <c r="CL126" s="11"/>
      <c r="CM126" s="11"/>
    </row>
    <row r="127" spans="1:91" ht="14.25" customHeight="1">
      <c r="A127" s="1247" t="str">
        <f>A126</f>
        <v/>
      </c>
      <c r="B127" s="58"/>
      <c r="C127" s="1735"/>
      <c r="D127" s="1733"/>
      <c r="E127" s="1735"/>
      <c r="F127" s="2454"/>
      <c r="G127" s="512"/>
      <c r="H127" s="2456"/>
      <c r="I127" s="514"/>
      <c r="J127" s="2459"/>
      <c r="K127" s="514"/>
      <c r="L127" s="2459"/>
      <c r="M127" s="514"/>
      <c r="N127" s="2459"/>
      <c r="O127" s="514"/>
      <c r="P127" s="2459"/>
      <c r="Q127" s="11"/>
      <c r="R127" s="11"/>
      <c r="S127" s="455"/>
      <c r="T127" s="477"/>
      <c r="U127" s="506">
        <f>Import!N517</f>
        <v>0</v>
      </c>
      <c r="V127" s="11"/>
      <c r="W127" s="340"/>
      <c r="X127" s="340"/>
      <c r="Y127" s="340"/>
      <c r="Z127" s="11"/>
      <c r="AE127" s="210"/>
      <c r="AF127" s="210"/>
      <c r="AG127" s="210"/>
      <c r="AH127" s="210"/>
      <c r="AI127" s="1055"/>
      <c r="AJ127" s="211"/>
      <c r="AK127" s="1276"/>
      <c r="AL127" s="1276">
        <f>AL126</f>
        <v>0</v>
      </c>
      <c r="AP127" s="210"/>
      <c r="AQ127" s="210"/>
      <c r="AR127" s="210"/>
      <c r="AS127" s="210"/>
      <c r="AT127" s="210"/>
      <c r="AU127" s="211"/>
      <c r="AV127" s="1276"/>
      <c r="AW127" s="1276">
        <f>AW126</f>
        <v>0</v>
      </c>
      <c r="BA127" s="210"/>
      <c r="BB127" s="210"/>
      <c r="BC127" s="210"/>
      <c r="BD127" s="210"/>
      <c r="BE127" s="210"/>
      <c r="BF127" s="211"/>
      <c r="BG127" s="1276"/>
      <c r="BH127" s="1276">
        <f>BH126</f>
        <v>0</v>
      </c>
      <c r="BL127" s="210"/>
      <c r="BM127" s="210"/>
      <c r="BN127" s="210"/>
      <c r="BO127" s="210"/>
      <c r="BP127" s="210"/>
      <c r="BQ127" s="211"/>
      <c r="BR127" s="1276"/>
      <c r="BS127" s="1276">
        <f>BS126</f>
        <v>0</v>
      </c>
      <c r="BW127" s="210"/>
      <c r="BX127" s="210"/>
      <c r="BY127" s="210"/>
      <c r="BZ127" s="210"/>
      <c r="CA127" s="210"/>
      <c r="CB127" s="211"/>
      <c r="CC127" s="1276"/>
      <c r="CD127" s="1276">
        <f>CD126</f>
        <v>0</v>
      </c>
      <c r="CE127" s="11"/>
      <c r="CF127" s="11"/>
      <c r="CG127" s="11"/>
      <c r="CH127" s="11"/>
      <c r="CI127" s="11"/>
      <c r="CJ127" s="11"/>
      <c r="CK127" s="11"/>
      <c r="CL127" s="11"/>
      <c r="CM127" s="11"/>
    </row>
    <row r="128" spans="1:91" ht="24.75" customHeight="1">
      <c r="A128" s="1246" t="str">
        <f>IF(E128&gt;0,"Wypełnione","")</f>
        <v/>
      </c>
      <c r="B128" s="58"/>
      <c r="C128" s="1734">
        <f>'Og s3a'!C529</f>
        <v>0</v>
      </c>
      <c r="D128" s="1732">
        <f>'Og s3a'!E529</f>
        <v>0</v>
      </c>
      <c r="E128" s="1734">
        <f>'Og s3a'!F529</f>
        <v>0</v>
      </c>
      <c r="F128" s="2453"/>
      <c r="G128" s="511">
        <f>T128</f>
        <v>0</v>
      </c>
      <c r="H128" s="2455">
        <f>U128</f>
        <v>0</v>
      </c>
      <c r="I128" s="515"/>
      <c r="J128" s="2459"/>
      <c r="K128" s="515"/>
      <c r="L128" s="2459"/>
      <c r="M128" s="515"/>
      <c r="N128" s="2459"/>
      <c r="O128" s="515"/>
      <c r="P128" s="2459"/>
      <c r="Q128" s="11"/>
      <c r="R128" s="11"/>
      <c r="S128" s="454">
        <f>'Og s3a'!G529</f>
        <v>0</v>
      </c>
      <c r="T128" s="456">
        <f>'Og s3a'!D529</f>
        <v>0</v>
      </c>
      <c r="U128" s="506">
        <f>Import!N518</f>
        <v>0</v>
      </c>
      <c r="V128" s="11"/>
      <c r="W128" s="340"/>
      <c r="X128" s="340"/>
      <c r="Y128" s="340"/>
      <c r="Z128" s="1273">
        <f>IF(F128=AF$7,1,0)</f>
        <v>0</v>
      </c>
      <c r="AA128" s="1273">
        <f>Z128*D128</f>
        <v>0</v>
      </c>
      <c r="AB128" s="1281">
        <f>IF($Z128=0,0,IF(AF128+AH128+AJ128&gt;0,$AA128,0))</f>
        <v>0</v>
      </c>
      <c r="AC128" s="1283">
        <f>IF($Z128=0,0,IF(AND(AB128=0,G129&gt;0),$AA128,0))</f>
        <v>0</v>
      </c>
      <c r="AD128" s="1272">
        <f>AA128-AB128-AC128</f>
        <v>0</v>
      </c>
      <c r="AE128" s="210">
        <f t="shared" si="215"/>
        <v>0</v>
      </c>
      <c r="AF128" s="210">
        <f t="shared" si="215"/>
        <v>0</v>
      </c>
      <c r="AG128" s="210">
        <f t="shared" si="215"/>
        <v>0</v>
      </c>
      <c r="AH128" s="210">
        <f t="shared" si="215"/>
        <v>0</v>
      </c>
      <c r="AI128" s="1055">
        <f t="shared" si="215"/>
        <v>0</v>
      </c>
      <c r="AJ128" s="211">
        <f t="shared" si="215"/>
        <v>0</v>
      </c>
      <c r="AK128" s="1276">
        <f>IF($Z128=1,0,IF(AND($Z128=0,AF128&gt;0),1,IF(AND($Z128=0,AH128&gt;0),1,IF(AND($Z128=0,AJ128&gt;0),1,0))))</f>
        <v>0</v>
      </c>
      <c r="AL128" s="1276">
        <f t="shared" si="146"/>
        <v>0</v>
      </c>
      <c r="AM128" s="1281">
        <f>IF($Z128=0,0,IF(AQ128+AS128+AU128&gt;0,$AA128,0))</f>
        <v>0</v>
      </c>
      <c r="AN128" s="1283">
        <f>IF($Z128=0,0,IF(AND(AM128=0,I129&gt;0),$AA128,0))</f>
        <v>0</v>
      </c>
      <c r="AO128" s="1272">
        <f>$AA128-AM128-AN128</f>
        <v>0</v>
      </c>
      <c r="AP128" s="210">
        <f t="shared" si="216"/>
        <v>0</v>
      </c>
      <c r="AQ128" s="210">
        <f t="shared" si="216"/>
        <v>0</v>
      </c>
      <c r="AR128" s="210">
        <f t="shared" si="216"/>
        <v>0</v>
      </c>
      <c r="AS128" s="210">
        <f t="shared" si="216"/>
        <v>0</v>
      </c>
      <c r="AT128" s="210">
        <f t="shared" si="216"/>
        <v>0</v>
      </c>
      <c r="AU128" s="211">
        <f t="shared" si="216"/>
        <v>0</v>
      </c>
      <c r="AV128" s="1276">
        <f>IF($Z128=1,0,IF(AND($Z128=0,AQ128&gt;0),1,IF(AND($Z128=0,AS128&gt;0),1,IF(AND($Z128=0,AU128&gt;0),1,0))))</f>
        <v>0</v>
      </c>
      <c r="AW128" s="1276">
        <f t="shared" si="148"/>
        <v>0</v>
      </c>
      <c r="AX128" s="1281">
        <f>IF($Z128=0,0,IF(BB128+BD128+BF128&gt;0,$AA128,0))</f>
        <v>0</v>
      </c>
      <c r="AY128" s="1283">
        <f>IF($Z128=0,0,IF(AND(AX128=0,K129&gt;0),$AA128,0))</f>
        <v>0</v>
      </c>
      <c r="AZ128" s="1272">
        <f>$AA128-AX128-AY128</f>
        <v>0</v>
      </c>
      <c r="BA128" s="210">
        <f t="shared" si="217"/>
        <v>0</v>
      </c>
      <c r="BB128" s="210">
        <f t="shared" si="217"/>
        <v>0</v>
      </c>
      <c r="BC128" s="210">
        <f t="shared" si="217"/>
        <v>0</v>
      </c>
      <c r="BD128" s="210">
        <f t="shared" si="217"/>
        <v>0</v>
      </c>
      <c r="BE128" s="210">
        <f t="shared" si="217"/>
        <v>0</v>
      </c>
      <c r="BF128" s="211">
        <f t="shared" si="217"/>
        <v>0</v>
      </c>
      <c r="BG128" s="1276">
        <f>IF($Z128=1,0,IF(AND($Z128=0,BB128&gt;0),1,IF(AND($Z128=0,BD128&gt;0),1,IF(AND($Z128=0,BF128&gt;0),1,0))))</f>
        <v>0</v>
      </c>
      <c r="BH128" s="1276">
        <f t="shared" si="150"/>
        <v>0</v>
      </c>
      <c r="BI128" s="1281">
        <f>IF($Z128=0,0,IF(BM128+BO128+BQ128&gt;0,$AA128,0))</f>
        <v>0</v>
      </c>
      <c r="BJ128" s="1283">
        <f>IF($Z128=0,0,IF(AND(BI128=0,M129&gt;0),$AA128,0))</f>
        <v>0</v>
      </c>
      <c r="BK128" s="1272">
        <f>$AA128-BI128-BJ128</f>
        <v>0</v>
      </c>
      <c r="BL128" s="210">
        <f t="shared" si="218"/>
        <v>0</v>
      </c>
      <c r="BM128" s="210">
        <f t="shared" si="218"/>
        <v>0</v>
      </c>
      <c r="BN128" s="210">
        <f t="shared" si="218"/>
        <v>0</v>
      </c>
      <c r="BO128" s="210">
        <f t="shared" si="218"/>
        <v>0</v>
      </c>
      <c r="BP128" s="210">
        <f t="shared" si="218"/>
        <v>0</v>
      </c>
      <c r="BQ128" s="211">
        <f t="shared" si="218"/>
        <v>0</v>
      </c>
      <c r="BR128" s="1276">
        <f>IF($Z128=1,0,IF(AND($Z128=0,BM128&gt;0),1,IF(AND($Z128=0,BO128&gt;0),1,IF(AND($Z128=0,BQ128&gt;0),1,0))))</f>
        <v>0</v>
      </c>
      <c r="BS128" s="1276">
        <f t="shared" si="152"/>
        <v>0</v>
      </c>
      <c r="BT128" s="1281">
        <f>IF($Z128=0,0,IF(BX128+BZ128+CB128&gt;0,$AA128,0))</f>
        <v>0</v>
      </c>
      <c r="BU128" s="1283">
        <f>IF($Z128=0,0,IF(AND(BT128=0,O129&gt;0),$AA128,0))</f>
        <v>0</v>
      </c>
      <c r="BV128" s="1272">
        <f>$AA128-BT128-BU128</f>
        <v>0</v>
      </c>
      <c r="BW128" s="210">
        <f t="shared" si="219"/>
        <v>0</v>
      </c>
      <c r="BX128" s="210">
        <f t="shared" si="219"/>
        <v>0</v>
      </c>
      <c r="BY128" s="210">
        <f t="shared" si="219"/>
        <v>0</v>
      </c>
      <c r="BZ128" s="210">
        <f t="shared" si="219"/>
        <v>0</v>
      </c>
      <c r="CA128" s="210">
        <f t="shared" si="219"/>
        <v>0</v>
      </c>
      <c r="CB128" s="211">
        <f t="shared" si="219"/>
        <v>0</v>
      </c>
      <c r="CC128" s="1276">
        <f>IF($Z128=1,0,IF(AND($Z128=0,BX128&gt;0),1,IF(AND($Z128=0,BZ128&gt;0),1,IF(AND($Z128=0,CB128&gt;0),1,0))))</f>
        <v>0</v>
      </c>
      <c r="CD128" s="1276">
        <f t="shared" si="154"/>
        <v>0</v>
      </c>
      <c r="CE128" s="11"/>
      <c r="CF128" s="11"/>
      <c r="CG128" s="11"/>
      <c r="CH128" s="11"/>
      <c r="CI128" s="11"/>
      <c r="CJ128" s="11"/>
      <c r="CK128" s="11"/>
      <c r="CL128" s="11"/>
      <c r="CM128" s="11"/>
    </row>
    <row r="129" spans="1:91" ht="14.25" customHeight="1">
      <c r="A129" s="1247" t="str">
        <f>A128</f>
        <v/>
      </c>
      <c r="B129" s="58"/>
      <c r="C129" s="1735"/>
      <c r="D129" s="1733"/>
      <c r="E129" s="1735"/>
      <c r="F129" s="2454"/>
      <c r="G129" s="512"/>
      <c r="H129" s="2456"/>
      <c r="I129" s="514"/>
      <c r="J129" s="2459"/>
      <c r="K129" s="514"/>
      <c r="L129" s="2459"/>
      <c r="M129" s="514"/>
      <c r="N129" s="2459"/>
      <c r="O129" s="514"/>
      <c r="P129" s="2459"/>
      <c r="Q129" s="11"/>
      <c r="R129" s="11"/>
      <c r="S129" s="455"/>
      <c r="T129" s="477"/>
      <c r="U129" s="506">
        <f>Import!N519</f>
        <v>0</v>
      </c>
      <c r="V129" s="11"/>
      <c r="W129" s="340"/>
      <c r="X129" s="340"/>
      <c r="Y129" s="340"/>
      <c r="Z129" s="11"/>
      <c r="AE129" s="210"/>
      <c r="AF129" s="210"/>
      <c r="AG129" s="210"/>
      <c r="AH129" s="210"/>
      <c r="AI129" s="1055"/>
      <c r="AJ129" s="211"/>
      <c r="AK129" s="1276"/>
      <c r="AL129" s="1276">
        <f>AL128</f>
        <v>0</v>
      </c>
      <c r="AP129" s="210"/>
      <c r="AQ129" s="210"/>
      <c r="AR129" s="210"/>
      <c r="AS129" s="210"/>
      <c r="AT129" s="210"/>
      <c r="AU129" s="211"/>
      <c r="AV129" s="1276"/>
      <c r="AW129" s="1276">
        <f>AW128</f>
        <v>0</v>
      </c>
      <c r="BA129" s="210"/>
      <c r="BB129" s="210"/>
      <c r="BC129" s="210"/>
      <c r="BD129" s="210"/>
      <c r="BE129" s="210"/>
      <c r="BF129" s="211"/>
      <c r="BG129" s="1276"/>
      <c r="BH129" s="1276">
        <f>BH128</f>
        <v>0</v>
      </c>
      <c r="BL129" s="210"/>
      <c r="BM129" s="210"/>
      <c r="BN129" s="210"/>
      <c r="BO129" s="210"/>
      <c r="BP129" s="210"/>
      <c r="BQ129" s="211"/>
      <c r="BR129" s="1276"/>
      <c r="BS129" s="1276">
        <f>BS128</f>
        <v>0</v>
      </c>
      <c r="BW129" s="210"/>
      <c r="BX129" s="210"/>
      <c r="BY129" s="210"/>
      <c r="BZ129" s="210"/>
      <c r="CA129" s="210"/>
      <c r="CB129" s="211"/>
      <c r="CC129" s="1276"/>
      <c r="CD129" s="1276">
        <f>CD128</f>
        <v>0</v>
      </c>
      <c r="CE129" s="11"/>
      <c r="CF129" s="11"/>
      <c r="CG129" s="11"/>
      <c r="CH129" s="11"/>
      <c r="CI129" s="11"/>
      <c r="CJ129" s="11"/>
      <c r="CK129" s="11"/>
      <c r="CL129" s="11"/>
      <c r="CM129" s="11"/>
    </row>
    <row r="130" spans="1:91" ht="24.75" customHeight="1">
      <c r="A130" s="1246" t="str">
        <f>IF(E130&gt;0,"Wypełnione","")</f>
        <v/>
      </c>
      <c r="B130" s="58"/>
      <c r="C130" s="1734">
        <f>'Og s3a'!C531</f>
        <v>0</v>
      </c>
      <c r="D130" s="1732">
        <f>'Og s3a'!E531</f>
        <v>0</v>
      </c>
      <c r="E130" s="1734">
        <f>'Og s3a'!F531</f>
        <v>0</v>
      </c>
      <c r="F130" s="2453"/>
      <c r="G130" s="511">
        <f>T130</f>
        <v>0</v>
      </c>
      <c r="H130" s="2455">
        <f>U130</f>
        <v>0</v>
      </c>
      <c r="I130" s="515"/>
      <c r="J130" s="2459"/>
      <c r="K130" s="515"/>
      <c r="L130" s="2459"/>
      <c r="M130" s="515"/>
      <c r="N130" s="2459"/>
      <c r="O130" s="515"/>
      <c r="P130" s="2459"/>
      <c r="Q130" s="11"/>
      <c r="R130" s="11"/>
      <c r="S130" s="454">
        <f>'Og s3a'!G531</f>
        <v>0</v>
      </c>
      <c r="T130" s="456">
        <f>'Og s3a'!D531</f>
        <v>0</v>
      </c>
      <c r="U130" s="506">
        <f>Import!N520</f>
        <v>0</v>
      </c>
      <c r="V130" s="11"/>
      <c r="W130" s="340"/>
      <c r="X130" s="340"/>
      <c r="Y130" s="340"/>
      <c r="Z130" s="1273">
        <f>IF(F130=AF$7,1,0)</f>
        <v>0</v>
      </c>
      <c r="AA130" s="1273">
        <f>Z130*D130</f>
        <v>0</v>
      </c>
      <c r="AB130" s="1281">
        <f>IF($Z130=0,0,IF(AF130+AH130+AJ130&gt;0,$AA130,0))</f>
        <v>0</v>
      </c>
      <c r="AC130" s="1283">
        <f>IF($Z130=0,0,IF(AND(AB130=0,G131&gt;0),$AA130,0))</f>
        <v>0</v>
      </c>
      <c r="AD130" s="1272">
        <f>AA130-AB130-AC130</f>
        <v>0</v>
      </c>
      <c r="AE130" s="210">
        <f t="shared" si="215"/>
        <v>0</v>
      </c>
      <c r="AF130" s="210">
        <f t="shared" si="215"/>
        <v>0</v>
      </c>
      <c r="AG130" s="210">
        <f t="shared" si="215"/>
        <v>0</v>
      </c>
      <c r="AH130" s="210">
        <f t="shared" si="215"/>
        <v>0</v>
      </c>
      <c r="AI130" s="1055">
        <f t="shared" si="215"/>
        <v>0</v>
      </c>
      <c r="AJ130" s="211">
        <f t="shared" si="215"/>
        <v>0</v>
      </c>
      <c r="AK130" s="1276">
        <f>IF($Z130=1,0,IF(AND($Z130=0,AF130&gt;0),1,IF(AND($Z130=0,AH130&gt;0),1,IF(AND($Z130=0,AJ130&gt;0),1,0))))</f>
        <v>0</v>
      </c>
      <c r="AL130" s="1276">
        <f t="shared" si="146"/>
        <v>0</v>
      </c>
      <c r="AM130" s="1281">
        <f>IF($Z130=0,0,IF(AQ130+AS130+AU130&gt;0,$AA130,0))</f>
        <v>0</v>
      </c>
      <c r="AN130" s="1283">
        <f>IF($Z130=0,0,IF(AND(AM130=0,I131&gt;0),$AA130,0))</f>
        <v>0</v>
      </c>
      <c r="AO130" s="1272">
        <f>$AA130-AM130-AN130</f>
        <v>0</v>
      </c>
      <c r="AP130" s="210">
        <f t="shared" si="216"/>
        <v>0</v>
      </c>
      <c r="AQ130" s="210">
        <f t="shared" si="216"/>
        <v>0</v>
      </c>
      <c r="AR130" s="210">
        <f t="shared" si="216"/>
        <v>0</v>
      </c>
      <c r="AS130" s="210">
        <f t="shared" si="216"/>
        <v>0</v>
      </c>
      <c r="AT130" s="210">
        <f t="shared" si="216"/>
        <v>0</v>
      </c>
      <c r="AU130" s="211">
        <f t="shared" si="216"/>
        <v>0</v>
      </c>
      <c r="AV130" s="1276">
        <f>IF($Z130=1,0,IF(AND($Z130=0,AQ130&gt;0),1,IF(AND($Z130=0,AS130&gt;0),1,IF(AND($Z130=0,AU130&gt;0),1,0))))</f>
        <v>0</v>
      </c>
      <c r="AW130" s="1276">
        <f t="shared" si="148"/>
        <v>0</v>
      </c>
      <c r="AX130" s="1281">
        <f>IF($Z130=0,0,IF(BB130+BD130+BF130&gt;0,$AA130,0))</f>
        <v>0</v>
      </c>
      <c r="AY130" s="1283">
        <f>IF($Z130=0,0,IF(AND(AX130=0,K131&gt;0),$AA130,0))</f>
        <v>0</v>
      </c>
      <c r="AZ130" s="1272">
        <f>$AA130-AX130-AY130</f>
        <v>0</v>
      </c>
      <c r="BA130" s="210">
        <f t="shared" si="217"/>
        <v>0</v>
      </c>
      <c r="BB130" s="210">
        <f t="shared" si="217"/>
        <v>0</v>
      </c>
      <c r="BC130" s="210">
        <f t="shared" si="217"/>
        <v>0</v>
      </c>
      <c r="BD130" s="210">
        <f t="shared" si="217"/>
        <v>0</v>
      </c>
      <c r="BE130" s="210">
        <f t="shared" si="217"/>
        <v>0</v>
      </c>
      <c r="BF130" s="211">
        <f t="shared" si="217"/>
        <v>0</v>
      </c>
      <c r="BG130" s="1276">
        <f>IF($Z130=1,0,IF(AND($Z130=0,BB130&gt;0),1,IF(AND($Z130=0,BD130&gt;0),1,IF(AND($Z130=0,BF130&gt;0),1,0))))</f>
        <v>0</v>
      </c>
      <c r="BH130" s="1276">
        <f t="shared" si="150"/>
        <v>0</v>
      </c>
      <c r="BI130" s="1281">
        <f>IF($Z130=0,0,IF(BM130+BO130+BQ130&gt;0,$AA130,0))</f>
        <v>0</v>
      </c>
      <c r="BJ130" s="1283">
        <f>IF($Z130=0,0,IF(AND(BI130=0,M131&gt;0),$AA130,0))</f>
        <v>0</v>
      </c>
      <c r="BK130" s="1272">
        <f>$AA130-BI130-BJ130</f>
        <v>0</v>
      </c>
      <c r="BL130" s="210">
        <f t="shared" si="218"/>
        <v>0</v>
      </c>
      <c r="BM130" s="210">
        <f t="shared" si="218"/>
        <v>0</v>
      </c>
      <c r="BN130" s="210">
        <f t="shared" si="218"/>
        <v>0</v>
      </c>
      <c r="BO130" s="210">
        <f t="shared" si="218"/>
        <v>0</v>
      </c>
      <c r="BP130" s="210">
        <f t="shared" si="218"/>
        <v>0</v>
      </c>
      <c r="BQ130" s="211">
        <f t="shared" si="218"/>
        <v>0</v>
      </c>
      <c r="BR130" s="1276">
        <f>IF($Z130=1,0,IF(AND($Z130=0,BM130&gt;0),1,IF(AND($Z130=0,BO130&gt;0),1,IF(AND($Z130=0,BQ130&gt;0),1,0))))</f>
        <v>0</v>
      </c>
      <c r="BS130" s="1276">
        <f t="shared" si="152"/>
        <v>0</v>
      </c>
      <c r="BT130" s="1281">
        <f>IF($Z130=0,0,IF(BX130+BZ130+CB130&gt;0,$AA130,0))</f>
        <v>0</v>
      </c>
      <c r="BU130" s="1283">
        <f>IF($Z130=0,0,IF(AND(BT130=0,O131&gt;0),$AA130,0))</f>
        <v>0</v>
      </c>
      <c r="BV130" s="1272">
        <f>$AA130-BT130-BU130</f>
        <v>0</v>
      </c>
      <c r="BW130" s="210">
        <f t="shared" si="219"/>
        <v>0</v>
      </c>
      <c r="BX130" s="210">
        <f t="shared" si="219"/>
        <v>0</v>
      </c>
      <c r="BY130" s="210">
        <f t="shared" si="219"/>
        <v>0</v>
      </c>
      <c r="BZ130" s="210">
        <f t="shared" si="219"/>
        <v>0</v>
      </c>
      <c r="CA130" s="210">
        <f t="shared" si="219"/>
        <v>0</v>
      </c>
      <c r="CB130" s="211">
        <f t="shared" si="219"/>
        <v>0</v>
      </c>
      <c r="CC130" s="1276">
        <f>IF($Z130=1,0,IF(AND($Z130=0,BX130&gt;0),1,IF(AND($Z130=0,BZ130&gt;0),1,IF(AND($Z130=0,CB130&gt;0),1,0))))</f>
        <v>0</v>
      </c>
      <c r="CD130" s="1276">
        <f t="shared" si="154"/>
        <v>0</v>
      </c>
      <c r="CE130" s="11"/>
      <c r="CF130" s="11"/>
      <c r="CG130" s="11"/>
      <c r="CH130" s="11"/>
      <c r="CI130" s="11"/>
      <c r="CJ130" s="11"/>
      <c r="CK130" s="11"/>
      <c r="CL130" s="11"/>
      <c r="CM130" s="11"/>
    </row>
    <row r="131" spans="1:91" ht="14.25" customHeight="1">
      <c r="A131" s="1247" t="str">
        <f>A130</f>
        <v/>
      </c>
      <c r="B131" s="58"/>
      <c r="C131" s="1735"/>
      <c r="D131" s="1733"/>
      <c r="E131" s="1735"/>
      <c r="F131" s="2454"/>
      <c r="G131" s="512"/>
      <c r="H131" s="2456"/>
      <c r="I131" s="514"/>
      <c r="J131" s="2459"/>
      <c r="K131" s="514"/>
      <c r="L131" s="2459"/>
      <c r="M131" s="514"/>
      <c r="N131" s="2459"/>
      <c r="O131" s="514"/>
      <c r="P131" s="2459"/>
      <c r="Q131" s="11"/>
      <c r="R131" s="11"/>
      <c r="S131" s="455"/>
      <c r="T131" s="477"/>
      <c r="U131" s="506">
        <f>Import!N521</f>
        <v>0</v>
      </c>
      <c r="V131" s="11"/>
      <c r="W131" s="340"/>
      <c r="X131" s="340"/>
      <c r="Y131" s="340"/>
      <c r="Z131" s="11"/>
      <c r="AE131" s="210"/>
      <c r="AF131" s="210"/>
      <c r="AG131" s="210"/>
      <c r="AH131" s="210"/>
      <c r="AI131" s="1055"/>
      <c r="AJ131" s="211"/>
      <c r="AK131" s="1276"/>
      <c r="AL131" s="1276">
        <f>AL130</f>
        <v>0</v>
      </c>
      <c r="AP131" s="210"/>
      <c r="AQ131" s="210"/>
      <c r="AR131" s="210"/>
      <c r="AS131" s="210"/>
      <c r="AT131" s="210"/>
      <c r="AU131" s="211"/>
      <c r="AV131" s="1276"/>
      <c r="AW131" s="1276">
        <f>AW130</f>
        <v>0</v>
      </c>
      <c r="BA131" s="210"/>
      <c r="BB131" s="210"/>
      <c r="BC131" s="210"/>
      <c r="BD131" s="210"/>
      <c r="BE131" s="210"/>
      <c r="BF131" s="211"/>
      <c r="BG131" s="1276"/>
      <c r="BH131" s="1276">
        <f>BH130</f>
        <v>0</v>
      </c>
      <c r="BL131" s="210"/>
      <c r="BM131" s="210"/>
      <c r="BN131" s="210"/>
      <c r="BO131" s="210"/>
      <c r="BP131" s="210"/>
      <c r="BQ131" s="211"/>
      <c r="BR131" s="1276"/>
      <c r="BS131" s="1276">
        <f>BS130</f>
        <v>0</v>
      </c>
      <c r="BW131" s="210"/>
      <c r="BX131" s="210"/>
      <c r="BY131" s="210"/>
      <c r="BZ131" s="210"/>
      <c r="CA131" s="210"/>
      <c r="CB131" s="211"/>
      <c r="CC131" s="1276"/>
      <c r="CD131" s="1276">
        <f>CD130</f>
        <v>0</v>
      </c>
      <c r="CE131" s="11"/>
      <c r="CF131" s="11"/>
      <c r="CG131" s="11"/>
      <c r="CH131" s="11"/>
      <c r="CI131" s="11"/>
      <c r="CJ131" s="11"/>
      <c r="CK131" s="11"/>
      <c r="CL131" s="11"/>
      <c r="CM131" s="11"/>
    </row>
    <row r="132" spans="1:91" ht="24.75" customHeight="1">
      <c r="A132" s="1246" t="str">
        <f>IF(E132&gt;0,"Wypełnione","")</f>
        <v/>
      </c>
      <c r="B132" s="58"/>
      <c r="C132" s="1734">
        <f>'Og s3a'!C533</f>
        <v>0</v>
      </c>
      <c r="D132" s="1732">
        <f>'Og s3a'!E533</f>
        <v>0</v>
      </c>
      <c r="E132" s="1734">
        <f>'Og s3a'!F533</f>
        <v>0</v>
      </c>
      <c r="F132" s="2453"/>
      <c r="G132" s="511">
        <f>T132</f>
        <v>0</v>
      </c>
      <c r="H132" s="2455">
        <f>U132</f>
        <v>0</v>
      </c>
      <c r="I132" s="515"/>
      <c r="J132" s="2459"/>
      <c r="K132" s="515"/>
      <c r="L132" s="2459"/>
      <c r="M132" s="515"/>
      <c r="N132" s="2459"/>
      <c r="O132" s="515"/>
      <c r="P132" s="2459"/>
      <c r="Q132" s="11"/>
      <c r="R132" s="11"/>
      <c r="S132" s="454">
        <f>'Og s3a'!G533</f>
        <v>0</v>
      </c>
      <c r="T132" s="456">
        <f>'Og s3a'!D533</f>
        <v>0</v>
      </c>
      <c r="U132" s="506">
        <f>Import!N522</f>
        <v>0</v>
      </c>
      <c r="V132" s="11"/>
      <c r="W132" s="340"/>
      <c r="X132" s="340"/>
      <c r="Y132" s="340"/>
      <c r="Z132" s="1273">
        <f>IF(F132=AF$7,1,0)</f>
        <v>0</v>
      </c>
      <c r="AA132" s="1273">
        <f>Z132*D132</f>
        <v>0</v>
      </c>
      <c r="AB132" s="1281">
        <f>IF($Z132=0,0,IF(AF132+AH132+AJ132&gt;0,$AA132,0))</f>
        <v>0</v>
      </c>
      <c r="AC132" s="1283">
        <f>IF($Z132=0,0,IF(AND(AB132=0,G133&gt;0),$AA132,0))</f>
        <v>0</v>
      </c>
      <c r="AD132" s="1272">
        <f>AA132-AB132-AC132</f>
        <v>0</v>
      </c>
      <c r="AE132" s="210">
        <f t="shared" si="215"/>
        <v>0</v>
      </c>
      <c r="AF132" s="210">
        <f t="shared" si="215"/>
        <v>0</v>
      </c>
      <c r="AG132" s="210">
        <f t="shared" si="215"/>
        <v>0</v>
      </c>
      <c r="AH132" s="210">
        <f t="shared" si="215"/>
        <v>0</v>
      </c>
      <c r="AI132" s="1055">
        <f t="shared" si="215"/>
        <v>0</v>
      </c>
      <c r="AJ132" s="211">
        <f t="shared" si="215"/>
        <v>0</v>
      </c>
      <c r="AK132" s="1276">
        <f>IF($Z132=1,0,IF(AND($Z132=0,AF132&gt;0),1,IF(AND($Z132=0,AH132&gt;0),1,IF(AND($Z132=0,AJ132&gt;0),1,0))))</f>
        <v>0</v>
      </c>
      <c r="AL132" s="1276">
        <f t="shared" si="146"/>
        <v>0</v>
      </c>
      <c r="AM132" s="1281">
        <f>IF($Z132=0,0,IF(AQ132+AS132+AU132&gt;0,$AA132,0))</f>
        <v>0</v>
      </c>
      <c r="AN132" s="1283">
        <f>IF($Z132=0,0,IF(AND(AM132=0,I133&gt;0),$AA132,0))</f>
        <v>0</v>
      </c>
      <c r="AO132" s="1272">
        <f>$AA132-AM132-AN132</f>
        <v>0</v>
      </c>
      <c r="AP132" s="210">
        <f t="shared" si="216"/>
        <v>0</v>
      </c>
      <c r="AQ132" s="210">
        <f t="shared" si="216"/>
        <v>0</v>
      </c>
      <c r="AR132" s="210">
        <f t="shared" si="216"/>
        <v>0</v>
      </c>
      <c r="AS132" s="210">
        <f t="shared" si="216"/>
        <v>0</v>
      </c>
      <c r="AT132" s="210">
        <f t="shared" si="216"/>
        <v>0</v>
      </c>
      <c r="AU132" s="211">
        <f t="shared" si="216"/>
        <v>0</v>
      </c>
      <c r="AV132" s="1276">
        <f>IF($Z132=1,0,IF(AND($Z132=0,AQ132&gt;0),1,IF(AND($Z132=0,AS132&gt;0),1,IF(AND($Z132=0,AU132&gt;0),1,0))))</f>
        <v>0</v>
      </c>
      <c r="AW132" s="1276">
        <f t="shared" si="148"/>
        <v>0</v>
      </c>
      <c r="AX132" s="1281">
        <f>IF($Z132=0,0,IF(BB132+BD132+BF132&gt;0,$AA132,0))</f>
        <v>0</v>
      </c>
      <c r="AY132" s="1283">
        <f>IF($Z132=0,0,IF(AND(AX132=0,K133&gt;0),$AA132,0))</f>
        <v>0</v>
      </c>
      <c r="AZ132" s="1272">
        <f>$AA132-AX132-AY132</f>
        <v>0</v>
      </c>
      <c r="BA132" s="210">
        <f t="shared" si="217"/>
        <v>0</v>
      </c>
      <c r="BB132" s="210">
        <f t="shared" si="217"/>
        <v>0</v>
      </c>
      <c r="BC132" s="210">
        <f t="shared" si="217"/>
        <v>0</v>
      </c>
      <c r="BD132" s="210">
        <f t="shared" si="217"/>
        <v>0</v>
      </c>
      <c r="BE132" s="210">
        <f t="shared" si="217"/>
        <v>0</v>
      </c>
      <c r="BF132" s="211">
        <f t="shared" si="217"/>
        <v>0</v>
      </c>
      <c r="BG132" s="1276">
        <f>IF($Z132=1,0,IF(AND($Z132=0,BB132&gt;0),1,IF(AND($Z132=0,BD132&gt;0),1,IF(AND($Z132=0,BF132&gt;0),1,0))))</f>
        <v>0</v>
      </c>
      <c r="BH132" s="1276">
        <f t="shared" si="150"/>
        <v>0</v>
      </c>
      <c r="BI132" s="1281">
        <f>IF($Z132=0,0,IF(BM132+BO132+BQ132&gt;0,$AA132,0))</f>
        <v>0</v>
      </c>
      <c r="BJ132" s="1283">
        <f>IF($Z132=0,0,IF(AND(BI132=0,M133&gt;0),$AA132,0))</f>
        <v>0</v>
      </c>
      <c r="BK132" s="1272">
        <f>$AA132-BI132-BJ132</f>
        <v>0</v>
      </c>
      <c r="BL132" s="210">
        <f t="shared" si="218"/>
        <v>0</v>
      </c>
      <c r="BM132" s="210">
        <f t="shared" si="218"/>
        <v>0</v>
      </c>
      <c r="BN132" s="210">
        <f t="shared" si="218"/>
        <v>0</v>
      </c>
      <c r="BO132" s="210">
        <f t="shared" si="218"/>
        <v>0</v>
      </c>
      <c r="BP132" s="210">
        <f t="shared" si="218"/>
        <v>0</v>
      </c>
      <c r="BQ132" s="211">
        <f t="shared" si="218"/>
        <v>0</v>
      </c>
      <c r="BR132" s="1276">
        <f>IF($Z132=1,0,IF(AND($Z132=0,BM132&gt;0),1,IF(AND($Z132=0,BO132&gt;0),1,IF(AND($Z132=0,BQ132&gt;0),1,0))))</f>
        <v>0</v>
      </c>
      <c r="BS132" s="1276">
        <f t="shared" si="152"/>
        <v>0</v>
      </c>
      <c r="BT132" s="1281">
        <f>IF($Z132=0,0,IF(BX132+BZ132+CB132&gt;0,$AA132,0))</f>
        <v>0</v>
      </c>
      <c r="BU132" s="1283">
        <f>IF($Z132=0,0,IF(AND(BT132=0,O133&gt;0),$AA132,0))</f>
        <v>0</v>
      </c>
      <c r="BV132" s="1272">
        <f>$AA132-BT132-BU132</f>
        <v>0</v>
      </c>
      <c r="BW132" s="210">
        <f t="shared" si="219"/>
        <v>0</v>
      </c>
      <c r="BX132" s="210">
        <f t="shared" si="219"/>
        <v>0</v>
      </c>
      <c r="BY132" s="210">
        <f t="shared" si="219"/>
        <v>0</v>
      </c>
      <c r="BZ132" s="210">
        <f t="shared" si="219"/>
        <v>0</v>
      </c>
      <c r="CA132" s="210">
        <f t="shared" si="219"/>
        <v>0</v>
      </c>
      <c r="CB132" s="211">
        <f t="shared" si="219"/>
        <v>0</v>
      </c>
      <c r="CC132" s="1276">
        <f>IF($Z132=1,0,IF(AND($Z132=0,BX132&gt;0),1,IF(AND($Z132=0,BZ132&gt;0),1,IF(AND($Z132=0,CB132&gt;0),1,0))))</f>
        <v>0</v>
      </c>
      <c r="CD132" s="1276">
        <f t="shared" si="154"/>
        <v>0</v>
      </c>
      <c r="CE132" s="11"/>
      <c r="CF132" s="11"/>
      <c r="CG132" s="11"/>
      <c r="CH132" s="11"/>
      <c r="CI132" s="11"/>
      <c r="CJ132" s="11"/>
      <c r="CK132" s="11"/>
      <c r="CL132" s="11"/>
      <c r="CM132" s="11"/>
    </row>
    <row r="133" spans="1:91" ht="14.25" customHeight="1">
      <c r="A133" s="1247" t="str">
        <f>A132</f>
        <v/>
      </c>
      <c r="B133" s="58"/>
      <c r="C133" s="1735"/>
      <c r="D133" s="1733"/>
      <c r="E133" s="1735"/>
      <c r="F133" s="2454"/>
      <c r="G133" s="512"/>
      <c r="H133" s="2456"/>
      <c r="I133" s="514"/>
      <c r="J133" s="2459"/>
      <c r="K133" s="514"/>
      <c r="L133" s="2459"/>
      <c r="M133" s="514"/>
      <c r="N133" s="2459"/>
      <c r="O133" s="514"/>
      <c r="P133" s="2459"/>
      <c r="Q133" s="11"/>
      <c r="R133" s="11"/>
      <c r="S133" s="455"/>
      <c r="T133" s="477"/>
      <c r="U133" s="506">
        <f>Import!N523</f>
        <v>0</v>
      </c>
      <c r="V133" s="11"/>
      <c r="W133" s="340"/>
      <c r="X133" s="340"/>
      <c r="Y133" s="340"/>
      <c r="Z133" s="11"/>
      <c r="AE133" s="210"/>
      <c r="AF133" s="210"/>
      <c r="AG133" s="210"/>
      <c r="AH133" s="210"/>
      <c r="AI133" s="1055"/>
      <c r="AJ133" s="211"/>
      <c r="AK133" s="1276"/>
      <c r="AL133" s="1276">
        <f>AL132</f>
        <v>0</v>
      </c>
      <c r="AP133" s="210"/>
      <c r="AQ133" s="210"/>
      <c r="AR133" s="210"/>
      <c r="AS133" s="210"/>
      <c r="AT133" s="210"/>
      <c r="AU133" s="211"/>
      <c r="AV133" s="1276"/>
      <c r="AW133" s="1276">
        <f>AW132</f>
        <v>0</v>
      </c>
      <c r="BA133" s="210"/>
      <c r="BB133" s="210"/>
      <c r="BC133" s="210"/>
      <c r="BD133" s="210"/>
      <c r="BE133" s="210"/>
      <c r="BF133" s="211"/>
      <c r="BG133" s="1276"/>
      <c r="BH133" s="1276">
        <f>BH132</f>
        <v>0</v>
      </c>
      <c r="BL133" s="210"/>
      <c r="BM133" s="210"/>
      <c r="BN133" s="210"/>
      <c r="BO133" s="210"/>
      <c r="BP133" s="210"/>
      <c r="BQ133" s="211"/>
      <c r="BR133" s="1276"/>
      <c r="BS133" s="1276">
        <f>BS132</f>
        <v>0</v>
      </c>
      <c r="BW133" s="210"/>
      <c r="BX133" s="210"/>
      <c r="BY133" s="210"/>
      <c r="BZ133" s="210"/>
      <c r="CA133" s="210"/>
      <c r="CB133" s="211"/>
      <c r="CC133" s="1276"/>
      <c r="CD133" s="1276">
        <f>CD132</f>
        <v>0</v>
      </c>
      <c r="CE133" s="11"/>
      <c r="CF133" s="11"/>
      <c r="CG133" s="11"/>
      <c r="CH133" s="11"/>
      <c r="CI133" s="11"/>
      <c r="CJ133" s="11"/>
      <c r="CK133" s="11"/>
      <c r="CL133" s="11"/>
      <c r="CM133" s="11"/>
    </row>
    <row r="134" spans="1:91" ht="24.75" customHeight="1">
      <c r="A134" s="1246" t="str">
        <f>IF(E134&gt;0,"Wypełnione","")</f>
        <v/>
      </c>
      <c r="B134" s="58"/>
      <c r="C134" s="1734">
        <f>'Og s3a'!C535</f>
        <v>0</v>
      </c>
      <c r="D134" s="1732">
        <f>'Og s3a'!E535</f>
        <v>0</v>
      </c>
      <c r="E134" s="1734">
        <f>'Og s3a'!F535</f>
        <v>0</v>
      </c>
      <c r="F134" s="2453"/>
      <c r="G134" s="511">
        <f>T134</f>
        <v>0</v>
      </c>
      <c r="H134" s="2455">
        <f>U134</f>
        <v>0</v>
      </c>
      <c r="I134" s="515"/>
      <c r="J134" s="2459"/>
      <c r="K134" s="515"/>
      <c r="L134" s="2459"/>
      <c r="M134" s="515"/>
      <c r="N134" s="2459"/>
      <c r="O134" s="515"/>
      <c r="P134" s="2459"/>
      <c r="Q134" s="11"/>
      <c r="R134" s="11"/>
      <c r="S134" s="454">
        <f>'Og s3a'!G535</f>
        <v>0</v>
      </c>
      <c r="T134" s="456">
        <f>'Og s3a'!D535</f>
        <v>0</v>
      </c>
      <c r="U134" s="506">
        <f>Import!N524</f>
        <v>0</v>
      </c>
      <c r="V134" s="11"/>
      <c r="W134" s="340"/>
      <c r="X134" s="340"/>
      <c r="Y134" s="340"/>
      <c r="Z134" s="1273">
        <f>IF(F134=AF$7,1,0)</f>
        <v>0</v>
      </c>
      <c r="AA134" s="1273">
        <f>Z134*D134</f>
        <v>0</v>
      </c>
      <c r="AB134" s="1281">
        <f>IF($Z134=0,0,IF(AF134+AH134+AJ134&gt;0,$AA134,0))</f>
        <v>0</v>
      </c>
      <c r="AC134" s="1283">
        <f>IF($Z134=0,0,IF(AND(AB134=0,G135&gt;0),$AA134,0))</f>
        <v>0</v>
      </c>
      <c r="AD134" s="1272">
        <f>AA134-AB134-AC134</f>
        <v>0</v>
      </c>
      <c r="AE134" s="210">
        <f t="shared" si="215"/>
        <v>0</v>
      </c>
      <c r="AF134" s="210">
        <f t="shared" si="215"/>
        <v>0</v>
      </c>
      <c r="AG134" s="210">
        <f t="shared" si="215"/>
        <v>0</v>
      </c>
      <c r="AH134" s="210">
        <f t="shared" si="215"/>
        <v>0</v>
      </c>
      <c r="AI134" s="1055">
        <f t="shared" si="215"/>
        <v>0</v>
      </c>
      <c r="AJ134" s="211">
        <f t="shared" si="215"/>
        <v>0</v>
      </c>
      <c r="AK134" s="1276">
        <f>IF($Z134=1,0,IF(AND($Z134=0,AF134&gt;0),1,IF(AND($Z134=0,AH134&gt;0),1,IF(AND($Z134=0,AJ134&gt;0),1,0))))</f>
        <v>0</v>
      </c>
      <c r="AL134" s="1276">
        <f t="shared" si="146"/>
        <v>0</v>
      </c>
      <c r="AM134" s="1281">
        <f>IF($Z134=0,0,IF(AQ134+AS134+AU134&gt;0,$AA134,0))</f>
        <v>0</v>
      </c>
      <c r="AN134" s="1283">
        <f>IF($Z134=0,0,IF(AND(AM134=0,I135&gt;0),$AA134,0))</f>
        <v>0</v>
      </c>
      <c r="AO134" s="1272">
        <f>$AA134-AM134-AN134</f>
        <v>0</v>
      </c>
      <c r="AP134" s="210">
        <f t="shared" si="216"/>
        <v>0</v>
      </c>
      <c r="AQ134" s="210">
        <f t="shared" si="216"/>
        <v>0</v>
      </c>
      <c r="AR134" s="210">
        <f t="shared" si="216"/>
        <v>0</v>
      </c>
      <c r="AS134" s="210">
        <f t="shared" si="216"/>
        <v>0</v>
      </c>
      <c r="AT134" s="210">
        <f t="shared" si="216"/>
        <v>0</v>
      </c>
      <c r="AU134" s="211">
        <f t="shared" si="216"/>
        <v>0</v>
      </c>
      <c r="AV134" s="1276">
        <f>IF($Z134=1,0,IF(AND($Z134=0,AQ134&gt;0),1,IF(AND($Z134=0,AS134&gt;0),1,IF(AND($Z134=0,AU134&gt;0),1,0))))</f>
        <v>0</v>
      </c>
      <c r="AW134" s="1276">
        <f t="shared" si="148"/>
        <v>0</v>
      </c>
      <c r="AX134" s="1281">
        <f>IF($Z134=0,0,IF(BB134+BD134+BF134&gt;0,$AA134,0))</f>
        <v>0</v>
      </c>
      <c r="AY134" s="1283">
        <f>IF($Z134=0,0,IF(AND(AX134=0,K135&gt;0),$AA134,0))</f>
        <v>0</v>
      </c>
      <c r="AZ134" s="1272">
        <f>$AA134-AX134-AY134</f>
        <v>0</v>
      </c>
      <c r="BA134" s="210">
        <f t="shared" si="217"/>
        <v>0</v>
      </c>
      <c r="BB134" s="210">
        <f t="shared" si="217"/>
        <v>0</v>
      </c>
      <c r="BC134" s="210">
        <f t="shared" si="217"/>
        <v>0</v>
      </c>
      <c r="BD134" s="210">
        <f t="shared" si="217"/>
        <v>0</v>
      </c>
      <c r="BE134" s="210">
        <f t="shared" si="217"/>
        <v>0</v>
      </c>
      <c r="BF134" s="211">
        <f t="shared" si="217"/>
        <v>0</v>
      </c>
      <c r="BG134" s="1276">
        <f>IF($Z134=1,0,IF(AND($Z134=0,BB134&gt;0),1,IF(AND($Z134=0,BD134&gt;0),1,IF(AND($Z134=0,BF134&gt;0),1,0))))</f>
        <v>0</v>
      </c>
      <c r="BH134" s="1276">
        <f t="shared" si="150"/>
        <v>0</v>
      </c>
      <c r="BI134" s="1281">
        <f>IF($Z134=0,0,IF(BM134+BO134+BQ134&gt;0,$AA134,0))</f>
        <v>0</v>
      </c>
      <c r="BJ134" s="1283">
        <f>IF($Z134=0,0,IF(AND(BI134=0,M135&gt;0),$AA134,0))</f>
        <v>0</v>
      </c>
      <c r="BK134" s="1272">
        <f>$AA134-BI134-BJ134</f>
        <v>0</v>
      </c>
      <c r="BL134" s="210">
        <f t="shared" si="218"/>
        <v>0</v>
      </c>
      <c r="BM134" s="210">
        <f t="shared" si="218"/>
        <v>0</v>
      </c>
      <c r="BN134" s="210">
        <f t="shared" si="218"/>
        <v>0</v>
      </c>
      <c r="BO134" s="210">
        <f t="shared" si="218"/>
        <v>0</v>
      </c>
      <c r="BP134" s="210">
        <f t="shared" si="218"/>
        <v>0</v>
      </c>
      <c r="BQ134" s="211">
        <f t="shared" si="218"/>
        <v>0</v>
      </c>
      <c r="BR134" s="1276">
        <f>IF($Z134=1,0,IF(AND($Z134=0,BM134&gt;0),1,IF(AND($Z134=0,BO134&gt;0),1,IF(AND($Z134=0,BQ134&gt;0),1,0))))</f>
        <v>0</v>
      </c>
      <c r="BS134" s="1276">
        <f t="shared" si="152"/>
        <v>0</v>
      </c>
      <c r="BT134" s="1281">
        <f>IF($Z134=0,0,IF(BX134+BZ134+CB134&gt;0,$AA134,0))</f>
        <v>0</v>
      </c>
      <c r="BU134" s="1283">
        <f>IF($Z134=0,0,IF(AND(BT134=0,O135&gt;0),$AA134,0))</f>
        <v>0</v>
      </c>
      <c r="BV134" s="1272">
        <f>$AA134-BT134-BU134</f>
        <v>0</v>
      </c>
      <c r="BW134" s="210">
        <f t="shared" si="219"/>
        <v>0</v>
      </c>
      <c r="BX134" s="210">
        <f t="shared" si="219"/>
        <v>0</v>
      </c>
      <c r="BY134" s="210">
        <f t="shared" si="219"/>
        <v>0</v>
      </c>
      <c r="BZ134" s="210">
        <f t="shared" si="219"/>
        <v>0</v>
      </c>
      <c r="CA134" s="210">
        <f t="shared" si="219"/>
        <v>0</v>
      </c>
      <c r="CB134" s="211">
        <f t="shared" si="219"/>
        <v>0</v>
      </c>
      <c r="CC134" s="1276">
        <f>IF($Z134=1,0,IF(AND($Z134=0,BX134&gt;0),1,IF(AND($Z134=0,BZ134&gt;0),1,IF(AND($Z134=0,CB134&gt;0),1,0))))</f>
        <v>0</v>
      </c>
      <c r="CD134" s="1276">
        <f t="shared" si="154"/>
        <v>0</v>
      </c>
      <c r="CE134" s="11"/>
      <c r="CF134" s="11"/>
      <c r="CG134" s="11"/>
      <c r="CH134" s="11"/>
      <c r="CI134" s="11"/>
      <c r="CJ134" s="11"/>
      <c r="CK134" s="11"/>
      <c r="CL134" s="11"/>
      <c r="CM134" s="11"/>
    </row>
    <row r="135" spans="1:91" ht="14.25" customHeight="1">
      <c r="A135" s="1247" t="str">
        <f>A134</f>
        <v/>
      </c>
      <c r="B135" s="58"/>
      <c r="C135" s="1735"/>
      <c r="D135" s="1733"/>
      <c r="E135" s="1735"/>
      <c r="F135" s="2454"/>
      <c r="G135" s="512"/>
      <c r="H135" s="2456"/>
      <c r="I135" s="514"/>
      <c r="J135" s="2459"/>
      <c r="K135" s="514"/>
      <c r="L135" s="2459"/>
      <c r="M135" s="514"/>
      <c r="N135" s="2459"/>
      <c r="O135" s="514"/>
      <c r="P135" s="2459"/>
      <c r="Q135" s="11"/>
      <c r="R135" s="11"/>
      <c r="S135" s="455"/>
      <c r="T135" s="477"/>
      <c r="U135" s="506">
        <f>Import!N525</f>
        <v>0</v>
      </c>
      <c r="V135" s="11"/>
      <c r="W135" s="340"/>
      <c r="X135" s="340"/>
      <c r="Y135" s="340"/>
      <c r="Z135" s="11"/>
      <c r="AE135" s="210"/>
      <c r="AF135" s="210"/>
      <c r="AG135" s="210"/>
      <c r="AH135" s="210"/>
      <c r="AI135" s="1055"/>
      <c r="AJ135" s="211"/>
      <c r="AK135" s="1276"/>
      <c r="AL135" s="1276">
        <f>AL134</f>
        <v>0</v>
      </c>
      <c r="AP135" s="210"/>
      <c r="AQ135" s="210"/>
      <c r="AR135" s="210"/>
      <c r="AS135" s="210"/>
      <c r="AT135" s="210"/>
      <c r="AU135" s="211"/>
      <c r="AV135" s="1276"/>
      <c r="AW135" s="1276">
        <f>AW134</f>
        <v>0</v>
      </c>
      <c r="BA135" s="210"/>
      <c r="BB135" s="210"/>
      <c r="BC135" s="210"/>
      <c r="BD135" s="210"/>
      <c r="BE135" s="210"/>
      <c r="BF135" s="211"/>
      <c r="BG135" s="1276"/>
      <c r="BH135" s="1276">
        <f>BH134</f>
        <v>0</v>
      </c>
      <c r="BL135" s="210"/>
      <c r="BM135" s="210"/>
      <c r="BN135" s="210"/>
      <c r="BO135" s="210"/>
      <c r="BP135" s="210"/>
      <c r="BQ135" s="211"/>
      <c r="BR135" s="1276"/>
      <c r="BS135" s="1276">
        <f>BS134</f>
        <v>0</v>
      </c>
      <c r="BW135" s="210"/>
      <c r="BX135" s="210"/>
      <c r="BY135" s="210"/>
      <c r="BZ135" s="210"/>
      <c r="CA135" s="210"/>
      <c r="CB135" s="211"/>
      <c r="CC135" s="1276"/>
      <c r="CD135" s="1276">
        <f>CD134</f>
        <v>0</v>
      </c>
      <c r="CE135" s="11"/>
      <c r="CF135" s="11"/>
      <c r="CG135" s="11"/>
      <c r="CH135" s="11"/>
      <c r="CI135" s="11"/>
      <c r="CJ135" s="11"/>
      <c r="CK135" s="11"/>
      <c r="CL135" s="11"/>
      <c r="CM135" s="11"/>
    </row>
    <row r="136" spans="1:91" ht="24.75" customHeight="1">
      <c r="A136" s="1246" t="str">
        <f>IF(E136&gt;0,"Wypełnione","")</f>
        <v/>
      </c>
      <c r="B136" s="58"/>
      <c r="C136" s="1734">
        <f>'Og s3a'!C537</f>
        <v>0</v>
      </c>
      <c r="D136" s="1732">
        <f>'Og s3a'!E537</f>
        <v>0</v>
      </c>
      <c r="E136" s="1734">
        <f>'Og s3a'!F537</f>
        <v>0</v>
      </c>
      <c r="F136" s="2453"/>
      <c r="G136" s="511">
        <f>T136</f>
        <v>0</v>
      </c>
      <c r="H136" s="2455">
        <f>U136</f>
        <v>0</v>
      </c>
      <c r="I136" s="515"/>
      <c r="J136" s="2459"/>
      <c r="K136" s="515"/>
      <c r="L136" s="2459"/>
      <c r="M136" s="515"/>
      <c r="N136" s="2459"/>
      <c r="O136" s="515"/>
      <c r="P136" s="2459"/>
      <c r="Q136" s="11"/>
      <c r="R136" s="11"/>
      <c r="S136" s="454">
        <f>'Og s3a'!G537</f>
        <v>0</v>
      </c>
      <c r="T136" s="456">
        <f>'Og s3a'!D537</f>
        <v>0</v>
      </c>
      <c r="U136" s="506">
        <f>Import!N526</f>
        <v>0</v>
      </c>
      <c r="V136" s="11"/>
      <c r="W136" s="340"/>
      <c r="X136" s="340"/>
      <c r="Y136" s="340"/>
      <c r="Z136" s="1273">
        <f>IF(F136=AF$7,1,0)</f>
        <v>0</v>
      </c>
      <c r="AA136" s="1273">
        <f>Z136*D136</f>
        <v>0</v>
      </c>
      <c r="AB136" s="1281">
        <f>IF($Z136=0,0,IF(AF136+AH136+AJ136&gt;0,$AA136,0))</f>
        <v>0</v>
      </c>
      <c r="AC136" s="1283">
        <f>IF($Z136=0,0,IF(AND(AB136=0,G137&gt;0),$AA136,0))</f>
        <v>0</v>
      </c>
      <c r="AD136" s="1272">
        <f>AA136-AB136-AC136</f>
        <v>0</v>
      </c>
      <c r="AE136" s="210">
        <f t="shared" si="215"/>
        <v>0</v>
      </c>
      <c r="AF136" s="210">
        <f t="shared" si="215"/>
        <v>0</v>
      </c>
      <c r="AG136" s="210">
        <f t="shared" si="215"/>
        <v>0</v>
      </c>
      <c r="AH136" s="210">
        <f t="shared" si="215"/>
        <v>0</v>
      </c>
      <c r="AI136" s="1055">
        <f t="shared" si="215"/>
        <v>0</v>
      </c>
      <c r="AJ136" s="211">
        <f t="shared" si="215"/>
        <v>0</v>
      </c>
      <c r="AK136" s="1276">
        <f>IF($Z136=1,0,IF(AND($Z136=0,AF136&gt;0),1,IF(AND($Z136=0,AH136&gt;0),1,IF(AND($Z136=0,AJ136&gt;0),1,0))))</f>
        <v>0</v>
      </c>
      <c r="AL136" s="1276">
        <f t="shared" si="146"/>
        <v>0</v>
      </c>
      <c r="AM136" s="1281">
        <f>IF($Z136=0,0,IF(AQ136+AS136+AU136&gt;0,$AA136,0))</f>
        <v>0</v>
      </c>
      <c r="AN136" s="1283">
        <f>IF($Z136=0,0,IF(AND(AM136=0,I137&gt;0),$AA136,0))</f>
        <v>0</v>
      </c>
      <c r="AO136" s="1272">
        <f>$AA136-AM136-AN136</f>
        <v>0</v>
      </c>
      <c r="AP136" s="210">
        <f t="shared" si="216"/>
        <v>0</v>
      </c>
      <c r="AQ136" s="210">
        <f t="shared" si="216"/>
        <v>0</v>
      </c>
      <c r="AR136" s="210">
        <f t="shared" si="216"/>
        <v>0</v>
      </c>
      <c r="AS136" s="210">
        <f t="shared" si="216"/>
        <v>0</v>
      </c>
      <c r="AT136" s="210">
        <f t="shared" si="216"/>
        <v>0</v>
      </c>
      <c r="AU136" s="211">
        <f t="shared" si="216"/>
        <v>0</v>
      </c>
      <c r="AV136" s="1276">
        <f>IF($Z136=1,0,IF(AND($Z136=0,AQ136&gt;0),1,IF(AND($Z136=0,AS136&gt;0),1,IF(AND($Z136=0,AU136&gt;0),1,0))))</f>
        <v>0</v>
      </c>
      <c r="AW136" s="1276">
        <f t="shared" si="148"/>
        <v>0</v>
      </c>
      <c r="AX136" s="1281">
        <f>IF($Z136=0,0,IF(BB136+BD136+BF136&gt;0,$AA136,0))</f>
        <v>0</v>
      </c>
      <c r="AY136" s="1283">
        <f>IF($Z136=0,0,IF(AND(AX136=0,K137&gt;0),$AA136,0))</f>
        <v>0</v>
      </c>
      <c r="AZ136" s="1272">
        <f>$AA136-AX136-AY136</f>
        <v>0</v>
      </c>
      <c r="BA136" s="210">
        <f t="shared" si="217"/>
        <v>0</v>
      </c>
      <c r="BB136" s="210">
        <f t="shared" si="217"/>
        <v>0</v>
      </c>
      <c r="BC136" s="210">
        <f t="shared" si="217"/>
        <v>0</v>
      </c>
      <c r="BD136" s="210">
        <f t="shared" si="217"/>
        <v>0</v>
      </c>
      <c r="BE136" s="210">
        <f t="shared" si="217"/>
        <v>0</v>
      </c>
      <c r="BF136" s="211">
        <f t="shared" si="217"/>
        <v>0</v>
      </c>
      <c r="BG136" s="1276">
        <f>IF($Z136=1,0,IF(AND($Z136=0,BB136&gt;0),1,IF(AND($Z136=0,BD136&gt;0),1,IF(AND($Z136=0,BF136&gt;0),1,0))))</f>
        <v>0</v>
      </c>
      <c r="BH136" s="1276">
        <f t="shared" si="150"/>
        <v>0</v>
      </c>
      <c r="BI136" s="1281">
        <f>IF($Z136=0,0,IF(BM136+BO136+BQ136&gt;0,$AA136,0))</f>
        <v>0</v>
      </c>
      <c r="BJ136" s="1283">
        <f>IF($Z136=0,0,IF(AND(BI136=0,M137&gt;0),$AA136,0))</f>
        <v>0</v>
      </c>
      <c r="BK136" s="1272">
        <f>$AA136-BI136-BJ136</f>
        <v>0</v>
      </c>
      <c r="BL136" s="210">
        <f t="shared" si="218"/>
        <v>0</v>
      </c>
      <c r="BM136" s="210">
        <f t="shared" si="218"/>
        <v>0</v>
      </c>
      <c r="BN136" s="210">
        <f t="shared" si="218"/>
        <v>0</v>
      </c>
      <c r="BO136" s="210">
        <f t="shared" si="218"/>
        <v>0</v>
      </c>
      <c r="BP136" s="210">
        <f t="shared" si="218"/>
        <v>0</v>
      </c>
      <c r="BQ136" s="211">
        <f t="shared" si="218"/>
        <v>0</v>
      </c>
      <c r="BR136" s="1276">
        <f>IF($Z136=1,0,IF(AND($Z136=0,BM136&gt;0),1,IF(AND($Z136=0,BO136&gt;0),1,IF(AND($Z136=0,BQ136&gt;0),1,0))))</f>
        <v>0</v>
      </c>
      <c r="BS136" s="1276">
        <f t="shared" si="152"/>
        <v>0</v>
      </c>
      <c r="BT136" s="1281">
        <f>IF($Z136=0,0,IF(BX136+BZ136+CB136&gt;0,$AA136,0))</f>
        <v>0</v>
      </c>
      <c r="BU136" s="1283">
        <f>IF($Z136=0,0,IF(AND(BT136=0,O137&gt;0),$AA136,0))</f>
        <v>0</v>
      </c>
      <c r="BV136" s="1272">
        <f>$AA136-BT136-BU136</f>
        <v>0</v>
      </c>
      <c r="BW136" s="210">
        <f t="shared" si="219"/>
        <v>0</v>
      </c>
      <c r="BX136" s="210">
        <f t="shared" si="219"/>
        <v>0</v>
      </c>
      <c r="BY136" s="210">
        <f t="shared" si="219"/>
        <v>0</v>
      </c>
      <c r="BZ136" s="210">
        <f t="shared" si="219"/>
        <v>0</v>
      </c>
      <c r="CA136" s="210">
        <f t="shared" si="219"/>
        <v>0</v>
      </c>
      <c r="CB136" s="211">
        <f t="shared" si="219"/>
        <v>0</v>
      </c>
      <c r="CC136" s="1276">
        <f>IF($Z136=1,0,IF(AND($Z136=0,BX136&gt;0),1,IF(AND($Z136=0,BZ136&gt;0),1,IF(AND($Z136=0,CB136&gt;0),1,0))))</f>
        <v>0</v>
      </c>
      <c r="CD136" s="1276">
        <f t="shared" si="154"/>
        <v>0</v>
      </c>
      <c r="CE136" s="11"/>
      <c r="CF136" s="11"/>
      <c r="CG136" s="11"/>
      <c r="CH136" s="11"/>
      <c r="CI136" s="11"/>
      <c r="CJ136" s="11"/>
      <c r="CK136" s="11"/>
      <c r="CL136" s="11"/>
      <c r="CM136" s="11"/>
    </row>
    <row r="137" spans="1:91" ht="14.25" customHeight="1">
      <c r="A137" s="1247" t="str">
        <f>A136</f>
        <v/>
      </c>
      <c r="B137" s="58"/>
      <c r="C137" s="1735"/>
      <c r="D137" s="1733"/>
      <c r="E137" s="1735"/>
      <c r="F137" s="2454"/>
      <c r="G137" s="512"/>
      <c r="H137" s="2456"/>
      <c r="I137" s="514"/>
      <c r="J137" s="2459"/>
      <c r="K137" s="514"/>
      <c r="L137" s="2459"/>
      <c r="M137" s="514"/>
      <c r="N137" s="2459"/>
      <c r="O137" s="514"/>
      <c r="P137" s="2459"/>
      <c r="Q137" s="11"/>
      <c r="R137" s="11"/>
      <c r="S137" s="455"/>
      <c r="T137" s="477"/>
      <c r="U137" s="506">
        <f>Import!N527</f>
        <v>0</v>
      </c>
      <c r="V137" s="11"/>
      <c r="W137" s="340"/>
      <c r="X137" s="340"/>
      <c r="Y137" s="340"/>
      <c r="Z137" s="11"/>
      <c r="AE137" s="210"/>
      <c r="AF137" s="210"/>
      <c r="AG137" s="210"/>
      <c r="AH137" s="210"/>
      <c r="AI137" s="1055"/>
      <c r="AJ137" s="211"/>
      <c r="AK137" s="1276"/>
      <c r="AL137" s="1276">
        <f>AL136</f>
        <v>0</v>
      </c>
      <c r="AP137" s="210"/>
      <c r="AQ137" s="210"/>
      <c r="AR137" s="210"/>
      <c r="AS137" s="210"/>
      <c r="AT137" s="210"/>
      <c r="AU137" s="211"/>
      <c r="AV137" s="1276"/>
      <c r="AW137" s="1276">
        <f>AW136</f>
        <v>0</v>
      </c>
      <c r="BA137" s="210"/>
      <c r="BB137" s="210"/>
      <c r="BC137" s="210"/>
      <c r="BD137" s="210"/>
      <c r="BE137" s="210"/>
      <c r="BF137" s="211"/>
      <c r="BG137" s="1276"/>
      <c r="BH137" s="1276">
        <f>BH136</f>
        <v>0</v>
      </c>
      <c r="BL137" s="210"/>
      <c r="BM137" s="210"/>
      <c r="BN137" s="210"/>
      <c r="BO137" s="210"/>
      <c r="BP137" s="210"/>
      <c r="BQ137" s="211"/>
      <c r="BR137" s="1276"/>
      <c r="BS137" s="1276">
        <f>BS136</f>
        <v>0</v>
      </c>
      <c r="BW137" s="210"/>
      <c r="BX137" s="210"/>
      <c r="BY137" s="210"/>
      <c r="BZ137" s="210"/>
      <c r="CA137" s="210"/>
      <c r="CB137" s="211"/>
      <c r="CC137" s="1276"/>
      <c r="CD137" s="1276">
        <f>CD136</f>
        <v>0</v>
      </c>
      <c r="CE137" s="11"/>
      <c r="CF137" s="11"/>
      <c r="CG137" s="11"/>
      <c r="CH137" s="11"/>
      <c r="CI137" s="11"/>
      <c r="CJ137" s="11"/>
      <c r="CK137" s="11"/>
      <c r="CL137" s="11"/>
      <c r="CM137" s="11"/>
    </row>
    <row r="138" spans="1:91" ht="24.75" customHeight="1">
      <c r="A138" s="1246" t="str">
        <f>IF(E138&gt;0,"Wypełnione","")</f>
        <v/>
      </c>
      <c r="B138" s="58"/>
      <c r="C138" s="1734">
        <f>'Og s3a'!C539</f>
        <v>0</v>
      </c>
      <c r="D138" s="1732">
        <f>'Og s3a'!E539</f>
        <v>0</v>
      </c>
      <c r="E138" s="1734">
        <f>'Og s3a'!F539</f>
        <v>0</v>
      </c>
      <c r="F138" s="2453"/>
      <c r="G138" s="511">
        <f>T138</f>
        <v>0</v>
      </c>
      <c r="H138" s="2455">
        <f>U138</f>
        <v>0</v>
      </c>
      <c r="I138" s="515"/>
      <c r="J138" s="2459"/>
      <c r="K138" s="515"/>
      <c r="L138" s="2459"/>
      <c r="M138" s="515"/>
      <c r="N138" s="2459"/>
      <c r="O138" s="515"/>
      <c r="P138" s="2459"/>
      <c r="Q138" s="11"/>
      <c r="R138" s="11"/>
      <c r="S138" s="454">
        <f>'Og s3a'!G539</f>
        <v>0</v>
      </c>
      <c r="T138" s="456">
        <f>'Og s3a'!D539</f>
        <v>0</v>
      </c>
      <c r="U138" s="506">
        <f>Import!N528</f>
        <v>0</v>
      </c>
      <c r="V138" s="11"/>
      <c r="W138" s="340"/>
      <c r="X138" s="340"/>
      <c r="Y138" s="340"/>
      <c r="Z138" s="1273">
        <f>IF(F138=AF$7,1,0)</f>
        <v>0</v>
      </c>
      <c r="AA138" s="1273">
        <f>Z138*D138</f>
        <v>0</v>
      </c>
      <c r="AB138" s="1281">
        <f>IF($Z138=0,0,IF(AF138+AH138+AJ138&gt;0,$AA138,0))</f>
        <v>0</v>
      </c>
      <c r="AC138" s="1283">
        <f>IF($Z138=0,0,IF(AND(AB138=0,G139&gt;0),$AA138,0))</f>
        <v>0</v>
      </c>
      <c r="AD138" s="1272">
        <f>AA138-AB138-AC138</f>
        <v>0</v>
      </c>
      <c r="AE138" s="210">
        <f t="shared" si="215"/>
        <v>0</v>
      </c>
      <c r="AF138" s="210">
        <f t="shared" si="215"/>
        <v>0</v>
      </c>
      <c r="AG138" s="210">
        <f t="shared" si="215"/>
        <v>0</v>
      </c>
      <c r="AH138" s="210">
        <f t="shared" si="215"/>
        <v>0</v>
      </c>
      <c r="AI138" s="1055">
        <f t="shared" si="215"/>
        <v>0</v>
      </c>
      <c r="AJ138" s="211">
        <f t="shared" si="215"/>
        <v>0</v>
      </c>
      <c r="AK138" s="1276">
        <f>IF($Z138=1,0,IF(AND($Z138=0,AF138&gt;0),1,IF(AND($Z138=0,AH138&gt;0),1,IF(AND($Z138=0,AJ138&gt;0),1,0))))</f>
        <v>0</v>
      </c>
      <c r="AL138" s="1276">
        <f t="shared" si="146"/>
        <v>0</v>
      </c>
      <c r="AM138" s="1281">
        <f>IF($Z138=0,0,IF(AQ138+AS138+AU138&gt;0,$AA138,0))</f>
        <v>0</v>
      </c>
      <c r="AN138" s="1283">
        <f>IF($Z138=0,0,IF(AND(AM138=0,I139&gt;0),$AA138,0))</f>
        <v>0</v>
      </c>
      <c r="AO138" s="1272">
        <f>$AA138-AM138-AN138</f>
        <v>0</v>
      </c>
      <c r="AP138" s="210">
        <f t="shared" si="216"/>
        <v>0</v>
      </c>
      <c r="AQ138" s="210">
        <f t="shared" si="216"/>
        <v>0</v>
      </c>
      <c r="AR138" s="210">
        <f t="shared" si="216"/>
        <v>0</v>
      </c>
      <c r="AS138" s="210">
        <f t="shared" si="216"/>
        <v>0</v>
      </c>
      <c r="AT138" s="210">
        <f t="shared" si="216"/>
        <v>0</v>
      </c>
      <c r="AU138" s="211">
        <f t="shared" si="216"/>
        <v>0</v>
      </c>
      <c r="AV138" s="1276">
        <f>IF($Z138=1,0,IF(AND($Z138=0,AQ138&gt;0),1,IF(AND($Z138=0,AS138&gt;0),1,IF(AND($Z138=0,AU138&gt;0),1,0))))</f>
        <v>0</v>
      </c>
      <c r="AW138" s="1276">
        <f t="shared" si="148"/>
        <v>0</v>
      </c>
      <c r="AX138" s="1281">
        <f>IF($Z138=0,0,IF(BB138+BD138+BF138&gt;0,$AA138,0))</f>
        <v>0</v>
      </c>
      <c r="AY138" s="1283">
        <f>IF($Z138=0,0,IF(AND(AX138=0,K139&gt;0),$AA138,0))</f>
        <v>0</v>
      </c>
      <c r="AZ138" s="1272">
        <f>$AA138-AX138-AY138</f>
        <v>0</v>
      </c>
      <c r="BA138" s="210">
        <f t="shared" si="217"/>
        <v>0</v>
      </c>
      <c r="BB138" s="210">
        <f t="shared" si="217"/>
        <v>0</v>
      </c>
      <c r="BC138" s="210">
        <f t="shared" si="217"/>
        <v>0</v>
      </c>
      <c r="BD138" s="210">
        <f t="shared" si="217"/>
        <v>0</v>
      </c>
      <c r="BE138" s="210">
        <f t="shared" si="217"/>
        <v>0</v>
      </c>
      <c r="BF138" s="211">
        <f t="shared" si="217"/>
        <v>0</v>
      </c>
      <c r="BG138" s="1276">
        <f>IF($Z138=1,0,IF(AND($Z138=0,BB138&gt;0),1,IF(AND($Z138=0,BD138&gt;0),1,IF(AND($Z138=0,BF138&gt;0),1,0))))</f>
        <v>0</v>
      </c>
      <c r="BH138" s="1276">
        <f t="shared" si="150"/>
        <v>0</v>
      </c>
      <c r="BI138" s="1281">
        <f>IF($Z138=0,0,IF(BM138+BO138+BQ138&gt;0,$AA138,0))</f>
        <v>0</v>
      </c>
      <c r="BJ138" s="1283">
        <f>IF($Z138=0,0,IF(AND(BI138=0,M139&gt;0),$AA138,0))</f>
        <v>0</v>
      </c>
      <c r="BK138" s="1272">
        <f>$AA138-BI138-BJ138</f>
        <v>0</v>
      </c>
      <c r="BL138" s="210">
        <f t="shared" si="218"/>
        <v>0</v>
      </c>
      <c r="BM138" s="210">
        <f t="shared" si="218"/>
        <v>0</v>
      </c>
      <c r="BN138" s="210">
        <f t="shared" si="218"/>
        <v>0</v>
      </c>
      <c r="BO138" s="210">
        <f t="shared" si="218"/>
        <v>0</v>
      </c>
      <c r="BP138" s="210">
        <f t="shared" si="218"/>
        <v>0</v>
      </c>
      <c r="BQ138" s="211">
        <f t="shared" si="218"/>
        <v>0</v>
      </c>
      <c r="BR138" s="1276">
        <f>IF($Z138=1,0,IF(AND($Z138=0,BM138&gt;0),1,IF(AND($Z138=0,BO138&gt;0),1,IF(AND($Z138=0,BQ138&gt;0),1,0))))</f>
        <v>0</v>
      </c>
      <c r="BS138" s="1276">
        <f t="shared" si="152"/>
        <v>0</v>
      </c>
      <c r="BT138" s="1281">
        <f>IF($Z138=0,0,IF(BX138+BZ138+CB138&gt;0,$AA138,0))</f>
        <v>0</v>
      </c>
      <c r="BU138" s="1283">
        <f>IF($Z138=0,0,IF(AND(BT138=0,O139&gt;0),$AA138,0))</f>
        <v>0</v>
      </c>
      <c r="BV138" s="1272">
        <f>$AA138-BT138-BU138</f>
        <v>0</v>
      </c>
      <c r="BW138" s="210">
        <f t="shared" si="219"/>
        <v>0</v>
      </c>
      <c r="BX138" s="210">
        <f t="shared" si="219"/>
        <v>0</v>
      </c>
      <c r="BY138" s="210">
        <f t="shared" si="219"/>
        <v>0</v>
      </c>
      <c r="BZ138" s="210">
        <f t="shared" si="219"/>
        <v>0</v>
      </c>
      <c r="CA138" s="210">
        <f t="shared" si="219"/>
        <v>0</v>
      </c>
      <c r="CB138" s="211">
        <f t="shared" si="219"/>
        <v>0</v>
      </c>
      <c r="CC138" s="1276">
        <f>IF($Z138=1,0,IF(AND($Z138=0,BX138&gt;0),1,IF(AND($Z138=0,BZ138&gt;0),1,IF(AND($Z138=0,CB138&gt;0),1,0))))</f>
        <v>0</v>
      </c>
      <c r="CD138" s="1276">
        <f t="shared" si="154"/>
        <v>0</v>
      </c>
      <c r="CE138" s="11"/>
      <c r="CF138" s="11"/>
      <c r="CG138" s="11"/>
      <c r="CH138" s="11"/>
      <c r="CI138" s="11"/>
      <c r="CJ138" s="11"/>
      <c r="CK138" s="11"/>
      <c r="CL138" s="11"/>
      <c r="CM138" s="11"/>
    </row>
    <row r="139" spans="1:91" ht="14.25" customHeight="1">
      <c r="A139" s="1247" t="str">
        <f>A138</f>
        <v/>
      </c>
      <c r="B139" s="58"/>
      <c r="C139" s="1735"/>
      <c r="D139" s="1733"/>
      <c r="E139" s="1735"/>
      <c r="F139" s="2454"/>
      <c r="G139" s="512"/>
      <c r="H139" s="2456"/>
      <c r="I139" s="514"/>
      <c r="J139" s="2459"/>
      <c r="K139" s="514"/>
      <c r="L139" s="2459"/>
      <c r="M139" s="514"/>
      <c r="N139" s="2459"/>
      <c r="O139" s="514"/>
      <c r="P139" s="2459"/>
      <c r="Q139" s="11"/>
      <c r="R139" s="11"/>
      <c r="S139" s="455"/>
      <c r="T139" s="477"/>
      <c r="U139" s="506">
        <f>Import!N529</f>
        <v>0</v>
      </c>
      <c r="V139" s="11"/>
      <c r="W139" s="340"/>
      <c r="X139" s="340"/>
      <c r="Y139" s="340"/>
      <c r="Z139" s="11"/>
      <c r="AE139" s="210"/>
      <c r="AF139" s="210"/>
      <c r="AG139" s="210"/>
      <c r="AH139" s="210"/>
      <c r="AI139" s="1055"/>
      <c r="AJ139" s="211"/>
      <c r="AK139" s="1276"/>
      <c r="AL139" s="1276">
        <f>AL138</f>
        <v>0</v>
      </c>
      <c r="AP139" s="210"/>
      <c r="AQ139" s="210"/>
      <c r="AR139" s="210"/>
      <c r="AS139" s="210"/>
      <c r="AT139" s="210"/>
      <c r="AU139" s="211"/>
      <c r="AV139" s="1276"/>
      <c r="AW139" s="1276">
        <f>AW138</f>
        <v>0</v>
      </c>
      <c r="BA139" s="210"/>
      <c r="BB139" s="210"/>
      <c r="BC139" s="210"/>
      <c r="BD139" s="210"/>
      <c r="BE139" s="210"/>
      <c r="BF139" s="211"/>
      <c r="BG139" s="1276"/>
      <c r="BH139" s="1276">
        <f>BH138</f>
        <v>0</v>
      </c>
      <c r="BL139" s="210"/>
      <c r="BM139" s="210"/>
      <c r="BN139" s="210"/>
      <c r="BO139" s="210"/>
      <c r="BP139" s="210"/>
      <c r="BQ139" s="211"/>
      <c r="BR139" s="1276"/>
      <c r="BS139" s="1276">
        <f>BS138</f>
        <v>0</v>
      </c>
      <c r="BW139" s="210"/>
      <c r="BX139" s="210"/>
      <c r="BY139" s="210"/>
      <c r="BZ139" s="210"/>
      <c r="CA139" s="210"/>
      <c r="CB139" s="211"/>
      <c r="CC139" s="1276"/>
      <c r="CD139" s="1276">
        <f>CD138</f>
        <v>0</v>
      </c>
      <c r="CE139" s="11"/>
      <c r="CF139" s="11"/>
      <c r="CG139" s="11"/>
      <c r="CH139" s="11"/>
      <c r="CI139" s="11"/>
      <c r="CJ139" s="11"/>
      <c r="CK139" s="11"/>
      <c r="CL139" s="11"/>
      <c r="CM139" s="11"/>
    </row>
    <row r="140" spans="1:91" ht="24.75" customHeight="1">
      <c r="A140" s="1246" t="str">
        <f>IF(E140&gt;0,"Wypełnione","")</f>
        <v/>
      </c>
      <c r="B140" s="58"/>
      <c r="C140" s="1734">
        <f>'Og s3a'!C541</f>
        <v>0</v>
      </c>
      <c r="D140" s="1732">
        <f>'Og s3a'!E541</f>
        <v>0</v>
      </c>
      <c r="E140" s="1734">
        <f>'Og s3a'!F541</f>
        <v>0</v>
      </c>
      <c r="F140" s="2453"/>
      <c r="G140" s="511">
        <f>T140</f>
        <v>0</v>
      </c>
      <c r="H140" s="2455">
        <f>U140</f>
        <v>0</v>
      </c>
      <c r="I140" s="515"/>
      <c r="J140" s="2459"/>
      <c r="K140" s="515"/>
      <c r="L140" s="2459"/>
      <c r="M140" s="515"/>
      <c r="N140" s="2459"/>
      <c r="O140" s="515"/>
      <c r="P140" s="2459"/>
      <c r="Q140" s="11"/>
      <c r="R140" s="11"/>
      <c r="S140" s="454">
        <f>'Og s3a'!G541</f>
        <v>0</v>
      </c>
      <c r="T140" s="456">
        <f>'Og s3a'!D541</f>
        <v>0</v>
      </c>
      <c r="U140" s="506">
        <f>Import!N530</f>
        <v>0</v>
      </c>
      <c r="V140" s="11"/>
      <c r="W140" s="340"/>
      <c r="X140" s="340"/>
      <c r="Y140" s="340"/>
      <c r="Z140" s="1273">
        <f>IF(F140=AF$7,1,0)</f>
        <v>0</v>
      </c>
      <c r="AA140" s="1273">
        <f>Z140*D140</f>
        <v>0</v>
      </c>
      <c r="AB140" s="1281">
        <f>IF($Z140=0,0,IF(AF140+AH140+AJ140&gt;0,$AA140,0))</f>
        <v>0</v>
      </c>
      <c r="AC140" s="1283">
        <f>IF($Z140=0,0,IF(AND(AB140=0,G141&gt;0),$AA140,0))</f>
        <v>0</v>
      </c>
      <c r="AD140" s="1272">
        <f>AA140-AB140-AC140</f>
        <v>0</v>
      </c>
      <c r="AE140" s="210">
        <f t="shared" si="215"/>
        <v>0</v>
      </c>
      <c r="AF140" s="210">
        <f t="shared" si="215"/>
        <v>0</v>
      </c>
      <c r="AG140" s="210">
        <f t="shared" si="215"/>
        <v>0</v>
      </c>
      <c r="AH140" s="210">
        <f t="shared" si="215"/>
        <v>0</v>
      </c>
      <c r="AI140" s="1055">
        <f t="shared" si="215"/>
        <v>0</v>
      </c>
      <c r="AJ140" s="211">
        <f t="shared" si="215"/>
        <v>0</v>
      </c>
      <c r="AK140" s="1276">
        <f>IF($Z140=1,0,IF(AND($Z140=0,AF140&gt;0),1,IF(AND($Z140=0,AH140&gt;0),1,IF(AND($Z140=0,AJ140&gt;0),1,0))))</f>
        <v>0</v>
      </c>
      <c r="AL140" s="1276">
        <f t="shared" si="146"/>
        <v>0</v>
      </c>
      <c r="AM140" s="1281">
        <f>IF($Z140=0,0,IF(AQ140+AS140+AU140&gt;0,$AA140,0))</f>
        <v>0</v>
      </c>
      <c r="AN140" s="1283">
        <f>IF($Z140=0,0,IF(AND(AM140=0,I141&gt;0),$AA140,0))</f>
        <v>0</v>
      </c>
      <c r="AO140" s="1272">
        <f>$AA140-AM140-AN140</f>
        <v>0</v>
      </c>
      <c r="AP140" s="210">
        <f t="shared" si="216"/>
        <v>0</v>
      </c>
      <c r="AQ140" s="210">
        <f t="shared" si="216"/>
        <v>0</v>
      </c>
      <c r="AR140" s="210">
        <f t="shared" si="216"/>
        <v>0</v>
      </c>
      <c r="AS140" s="210">
        <f t="shared" si="216"/>
        <v>0</v>
      </c>
      <c r="AT140" s="210">
        <f t="shared" si="216"/>
        <v>0</v>
      </c>
      <c r="AU140" s="211">
        <f t="shared" si="216"/>
        <v>0</v>
      </c>
      <c r="AV140" s="1276">
        <f>IF($Z140=1,0,IF(AND($Z140=0,AQ140&gt;0),1,IF(AND($Z140=0,AS140&gt;0),1,IF(AND($Z140=0,AU140&gt;0),1,0))))</f>
        <v>0</v>
      </c>
      <c r="AW140" s="1276">
        <f t="shared" si="148"/>
        <v>0</v>
      </c>
      <c r="AX140" s="1281">
        <f>IF($Z140=0,0,IF(BB140+BD140+BF140&gt;0,$AA140,0))</f>
        <v>0</v>
      </c>
      <c r="AY140" s="1283">
        <f>IF($Z140=0,0,IF(AND(AX140=0,K141&gt;0),$AA140,0))</f>
        <v>0</v>
      </c>
      <c r="AZ140" s="1272">
        <f>$AA140-AX140-AY140</f>
        <v>0</v>
      </c>
      <c r="BA140" s="210">
        <f t="shared" si="217"/>
        <v>0</v>
      </c>
      <c r="BB140" s="210">
        <f t="shared" si="217"/>
        <v>0</v>
      </c>
      <c r="BC140" s="210">
        <f t="shared" si="217"/>
        <v>0</v>
      </c>
      <c r="BD140" s="210">
        <f t="shared" si="217"/>
        <v>0</v>
      </c>
      <c r="BE140" s="210">
        <f t="shared" si="217"/>
        <v>0</v>
      </c>
      <c r="BF140" s="211">
        <f t="shared" si="217"/>
        <v>0</v>
      </c>
      <c r="BG140" s="1276">
        <f>IF($Z140=1,0,IF(AND($Z140=0,BB140&gt;0),1,IF(AND($Z140=0,BD140&gt;0),1,IF(AND($Z140=0,BF140&gt;0),1,0))))</f>
        <v>0</v>
      </c>
      <c r="BH140" s="1276">
        <f t="shared" si="150"/>
        <v>0</v>
      </c>
      <c r="BI140" s="1281">
        <f>IF($Z140=0,0,IF(BM140+BO140+BQ140&gt;0,$AA140,0))</f>
        <v>0</v>
      </c>
      <c r="BJ140" s="1283">
        <f>IF($Z140=0,0,IF(AND(BI140=0,M141&gt;0),$AA140,0))</f>
        <v>0</v>
      </c>
      <c r="BK140" s="1272">
        <f>$AA140-BI140-BJ140</f>
        <v>0</v>
      </c>
      <c r="BL140" s="210">
        <f t="shared" si="218"/>
        <v>0</v>
      </c>
      <c r="BM140" s="210">
        <f t="shared" si="218"/>
        <v>0</v>
      </c>
      <c r="BN140" s="210">
        <f t="shared" si="218"/>
        <v>0</v>
      </c>
      <c r="BO140" s="210">
        <f t="shared" si="218"/>
        <v>0</v>
      </c>
      <c r="BP140" s="210">
        <f t="shared" si="218"/>
        <v>0</v>
      </c>
      <c r="BQ140" s="211">
        <f t="shared" si="218"/>
        <v>0</v>
      </c>
      <c r="BR140" s="1276">
        <f>IF($Z140=1,0,IF(AND($Z140=0,BM140&gt;0),1,IF(AND($Z140=0,BO140&gt;0),1,IF(AND($Z140=0,BQ140&gt;0),1,0))))</f>
        <v>0</v>
      </c>
      <c r="BS140" s="1276">
        <f t="shared" si="152"/>
        <v>0</v>
      </c>
      <c r="BT140" s="1281">
        <f>IF($Z140=0,0,IF(BX140+BZ140+CB140&gt;0,$AA140,0))</f>
        <v>0</v>
      </c>
      <c r="BU140" s="1283">
        <f>IF($Z140=0,0,IF(AND(BT140=0,O141&gt;0),$AA140,0))</f>
        <v>0</v>
      </c>
      <c r="BV140" s="1272">
        <f>$AA140-BT140-BU140</f>
        <v>0</v>
      </c>
      <c r="BW140" s="210">
        <f t="shared" si="219"/>
        <v>0</v>
      </c>
      <c r="BX140" s="210">
        <f t="shared" si="219"/>
        <v>0</v>
      </c>
      <c r="BY140" s="210">
        <f t="shared" si="219"/>
        <v>0</v>
      </c>
      <c r="BZ140" s="210">
        <f t="shared" si="219"/>
        <v>0</v>
      </c>
      <c r="CA140" s="210">
        <f t="shared" si="219"/>
        <v>0</v>
      </c>
      <c r="CB140" s="211">
        <f t="shared" si="219"/>
        <v>0</v>
      </c>
      <c r="CC140" s="1276">
        <f>IF($Z140=1,0,IF(AND($Z140=0,BX140&gt;0),1,IF(AND($Z140=0,BZ140&gt;0),1,IF(AND($Z140=0,CB140&gt;0),1,0))))</f>
        <v>0</v>
      </c>
      <c r="CD140" s="1276">
        <f t="shared" si="154"/>
        <v>0</v>
      </c>
      <c r="CE140" s="11"/>
      <c r="CF140" s="11"/>
      <c r="CG140" s="11"/>
      <c r="CH140" s="11"/>
      <c r="CI140" s="11"/>
      <c r="CJ140" s="11"/>
      <c r="CK140" s="11"/>
      <c r="CL140" s="11"/>
      <c r="CM140" s="11"/>
    </row>
    <row r="141" spans="1:91" ht="14.25" customHeight="1">
      <c r="A141" s="1247" t="str">
        <f>A140</f>
        <v/>
      </c>
      <c r="B141" s="58"/>
      <c r="C141" s="1735"/>
      <c r="D141" s="1733"/>
      <c r="E141" s="1735"/>
      <c r="F141" s="2454"/>
      <c r="G141" s="512"/>
      <c r="H141" s="2456"/>
      <c r="I141" s="514"/>
      <c r="J141" s="2459"/>
      <c r="K141" s="514"/>
      <c r="L141" s="2459"/>
      <c r="M141" s="514"/>
      <c r="N141" s="2459"/>
      <c r="O141" s="514"/>
      <c r="P141" s="2459"/>
      <c r="Q141" s="11"/>
      <c r="R141" s="11"/>
      <c r="S141" s="455"/>
      <c r="T141" s="477"/>
      <c r="U141" s="506">
        <f>Import!N531</f>
        <v>0</v>
      </c>
      <c r="V141" s="11"/>
      <c r="W141" s="340"/>
      <c r="X141" s="340"/>
      <c r="Y141" s="340"/>
      <c r="Z141" s="11"/>
      <c r="AE141" s="210"/>
      <c r="AF141" s="210"/>
      <c r="AG141" s="210"/>
      <c r="AH141" s="210"/>
      <c r="AI141" s="1055"/>
      <c r="AJ141" s="211"/>
      <c r="AK141" s="1276"/>
      <c r="AL141" s="1276">
        <f>AL140</f>
        <v>0</v>
      </c>
      <c r="AP141" s="210"/>
      <c r="AQ141" s="210"/>
      <c r="AR141" s="210"/>
      <c r="AS141" s="210"/>
      <c r="AT141" s="210"/>
      <c r="AU141" s="211"/>
      <c r="AV141" s="1276"/>
      <c r="AW141" s="1276">
        <f>AW140</f>
        <v>0</v>
      </c>
      <c r="BA141" s="210"/>
      <c r="BB141" s="210"/>
      <c r="BC141" s="210"/>
      <c r="BD141" s="210"/>
      <c r="BE141" s="210"/>
      <c r="BF141" s="211"/>
      <c r="BG141" s="1276"/>
      <c r="BH141" s="1276">
        <f>BH140</f>
        <v>0</v>
      </c>
      <c r="BL141" s="210"/>
      <c r="BM141" s="210"/>
      <c r="BN141" s="210"/>
      <c r="BO141" s="210"/>
      <c r="BP141" s="210"/>
      <c r="BQ141" s="211"/>
      <c r="BR141" s="1276"/>
      <c r="BS141" s="1276">
        <f>BS140</f>
        <v>0</v>
      </c>
      <c r="BW141" s="210"/>
      <c r="BX141" s="210"/>
      <c r="BY141" s="210"/>
      <c r="BZ141" s="210"/>
      <c r="CA141" s="210"/>
      <c r="CB141" s="211"/>
      <c r="CC141" s="1276"/>
      <c r="CD141" s="1276">
        <f>CD140</f>
        <v>0</v>
      </c>
      <c r="CE141" s="11"/>
      <c r="CF141" s="11"/>
      <c r="CG141" s="11"/>
      <c r="CH141" s="11"/>
      <c r="CI141" s="11"/>
      <c r="CJ141" s="11"/>
      <c r="CK141" s="11"/>
      <c r="CL141" s="11"/>
      <c r="CM141" s="11"/>
    </row>
    <row r="142" spans="1:91" ht="24.75" customHeight="1">
      <c r="A142" s="1246" t="str">
        <f>IF(E142&gt;0,"Wypełnione","")</f>
        <v/>
      </c>
      <c r="B142" s="58"/>
      <c r="C142" s="1734">
        <f>'Og s3a'!C543</f>
        <v>0</v>
      </c>
      <c r="D142" s="1732">
        <f>'Og s3a'!E543</f>
        <v>0</v>
      </c>
      <c r="E142" s="1734">
        <f>'Og s3a'!F543</f>
        <v>0</v>
      </c>
      <c r="F142" s="2453"/>
      <c r="G142" s="511">
        <f>T142</f>
        <v>0</v>
      </c>
      <c r="H142" s="2455">
        <f>U142</f>
        <v>0</v>
      </c>
      <c r="I142" s="515"/>
      <c r="J142" s="2459"/>
      <c r="K142" s="515"/>
      <c r="L142" s="2459"/>
      <c r="M142" s="515"/>
      <c r="N142" s="2459"/>
      <c r="O142" s="515"/>
      <c r="P142" s="2459"/>
      <c r="Q142" s="11"/>
      <c r="R142" s="11"/>
      <c r="S142" s="454">
        <f>'Og s3a'!G543</f>
        <v>0</v>
      </c>
      <c r="T142" s="456">
        <f>'Og s3a'!D543</f>
        <v>0</v>
      </c>
      <c r="U142" s="506">
        <f>Import!N532</f>
        <v>0</v>
      </c>
      <c r="V142" s="11"/>
      <c r="W142" s="340"/>
      <c r="X142" s="340"/>
      <c r="Y142" s="340"/>
      <c r="Z142" s="1273">
        <f>IF(F142=AF$7,1,0)</f>
        <v>0</v>
      </c>
      <c r="AA142" s="1273">
        <f>Z142*D142</f>
        <v>0</v>
      </c>
      <c r="AB142" s="1281">
        <f>IF($Z142=0,0,IF(AF142+AH142+AJ142&gt;0,$AA142,0))</f>
        <v>0</v>
      </c>
      <c r="AC142" s="1283">
        <f>IF($Z142=0,0,IF(AND(AB142=0,G143&gt;0),$AA142,0))</f>
        <v>0</v>
      </c>
      <c r="AD142" s="1272">
        <f>AA142-AB142-AC142</f>
        <v>0</v>
      </c>
      <c r="AE142" s="210">
        <f t="shared" si="215"/>
        <v>0</v>
      </c>
      <c r="AF142" s="210">
        <f t="shared" si="215"/>
        <v>0</v>
      </c>
      <c r="AG142" s="210">
        <f t="shared" si="215"/>
        <v>0</v>
      </c>
      <c r="AH142" s="210">
        <f t="shared" si="215"/>
        <v>0</v>
      </c>
      <c r="AI142" s="1055">
        <f t="shared" si="215"/>
        <v>0</v>
      </c>
      <c r="AJ142" s="211">
        <f t="shared" si="215"/>
        <v>0</v>
      </c>
      <c r="AK142" s="1276">
        <f>IF($Z142=1,0,IF(AND($Z142=0,AF142&gt;0),1,IF(AND($Z142=0,AH142&gt;0),1,IF(AND($Z142=0,AJ142&gt;0),1,0))))</f>
        <v>0</v>
      </c>
      <c r="AL142" s="1276">
        <f t="shared" si="146"/>
        <v>0</v>
      </c>
      <c r="AM142" s="1281">
        <f>IF($Z142=0,0,IF(AQ142+AS142+AU142&gt;0,$AA142,0))</f>
        <v>0</v>
      </c>
      <c r="AN142" s="1283">
        <f>IF($Z142=0,0,IF(AND(AM142=0,I143&gt;0),$AA142,0))</f>
        <v>0</v>
      </c>
      <c r="AO142" s="1272">
        <f>$AA142-AM142-AN142</f>
        <v>0</v>
      </c>
      <c r="AP142" s="210">
        <f t="shared" si="216"/>
        <v>0</v>
      </c>
      <c r="AQ142" s="210">
        <f t="shared" si="216"/>
        <v>0</v>
      </c>
      <c r="AR142" s="210">
        <f t="shared" si="216"/>
        <v>0</v>
      </c>
      <c r="AS142" s="210">
        <f t="shared" si="216"/>
        <v>0</v>
      </c>
      <c r="AT142" s="210">
        <f t="shared" si="216"/>
        <v>0</v>
      </c>
      <c r="AU142" s="211">
        <f t="shared" si="216"/>
        <v>0</v>
      </c>
      <c r="AV142" s="1276">
        <f>IF($Z142=1,0,IF(AND($Z142=0,AQ142&gt;0),1,IF(AND($Z142=0,AS142&gt;0),1,IF(AND($Z142=0,AU142&gt;0),1,0))))</f>
        <v>0</v>
      </c>
      <c r="AW142" s="1276">
        <f t="shared" si="148"/>
        <v>0</v>
      </c>
      <c r="AX142" s="1281">
        <f>IF($Z142=0,0,IF(BB142+BD142+BF142&gt;0,$AA142,0))</f>
        <v>0</v>
      </c>
      <c r="AY142" s="1283">
        <f>IF($Z142=0,0,IF(AND(AX142=0,K143&gt;0),$AA142,0))</f>
        <v>0</v>
      </c>
      <c r="AZ142" s="1272">
        <f>$AA142-AX142-AY142</f>
        <v>0</v>
      </c>
      <c r="BA142" s="210">
        <f t="shared" si="217"/>
        <v>0</v>
      </c>
      <c r="BB142" s="210">
        <f t="shared" si="217"/>
        <v>0</v>
      </c>
      <c r="BC142" s="210">
        <f t="shared" si="217"/>
        <v>0</v>
      </c>
      <c r="BD142" s="210">
        <f t="shared" si="217"/>
        <v>0</v>
      </c>
      <c r="BE142" s="210">
        <f t="shared" si="217"/>
        <v>0</v>
      </c>
      <c r="BF142" s="211">
        <f t="shared" si="217"/>
        <v>0</v>
      </c>
      <c r="BG142" s="1276">
        <f>IF($Z142=1,0,IF(AND($Z142=0,BB142&gt;0),1,IF(AND($Z142=0,BD142&gt;0),1,IF(AND($Z142=0,BF142&gt;0),1,0))))</f>
        <v>0</v>
      </c>
      <c r="BH142" s="1276">
        <f t="shared" si="150"/>
        <v>0</v>
      </c>
      <c r="BI142" s="1281">
        <f>IF($Z142=0,0,IF(BM142+BO142+BQ142&gt;0,$AA142,0))</f>
        <v>0</v>
      </c>
      <c r="BJ142" s="1283">
        <f>IF($Z142=0,0,IF(AND(BI142=0,M143&gt;0),$AA142,0))</f>
        <v>0</v>
      </c>
      <c r="BK142" s="1272">
        <f>$AA142-BI142-BJ142</f>
        <v>0</v>
      </c>
      <c r="BL142" s="210">
        <f t="shared" si="218"/>
        <v>0</v>
      </c>
      <c r="BM142" s="210">
        <f t="shared" si="218"/>
        <v>0</v>
      </c>
      <c r="BN142" s="210">
        <f t="shared" si="218"/>
        <v>0</v>
      </c>
      <c r="BO142" s="210">
        <f t="shared" si="218"/>
        <v>0</v>
      </c>
      <c r="BP142" s="210">
        <f t="shared" si="218"/>
        <v>0</v>
      </c>
      <c r="BQ142" s="211">
        <f t="shared" si="218"/>
        <v>0</v>
      </c>
      <c r="BR142" s="1276">
        <f>IF($Z142=1,0,IF(AND($Z142=0,BM142&gt;0),1,IF(AND($Z142=0,BO142&gt;0),1,IF(AND($Z142=0,BQ142&gt;0),1,0))))</f>
        <v>0</v>
      </c>
      <c r="BS142" s="1276">
        <f t="shared" si="152"/>
        <v>0</v>
      </c>
      <c r="BT142" s="1281">
        <f>IF($Z142=0,0,IF(BX142+BZ142+CB142&gt;0,$AA142,0))</f>
        <v>0</v>
      </c>
      <c r="BU142" s="1283">
        <f>IF($Z142=0,0,IF(AND(BT142=0,O143&gt;0),$AA142,0))</f>
        <v>0</v>
      </c>
      <c r="BV142" s="1272">
        <f>$AA142-BT142-BU142</f>
        <v>0</v>
      </c>
      <c r="BW142" s="210">
        <f t="shared" si="219"/>
        <v>0</v>
      </c>
      <c r="BX142" s="210">
        <f t="shared" si="219"/>
        <v>0</v>
      </c>
      <c r="BY142" s="210">
        <f t="shared" si="219"/>
        <v>0</v>
      </c>
      <c r="BZ142" s="210">
        <f t="shared" si="219"/>
        <v>0</v>
      </c>
      <c r="CA142" s="210">
        <f t="shared" si="219"/>
        <v>0</v>
      </c>
      <c r="CB142" s="211">
        <f t="shared" si="219"/>
        <v>0</v>
      </c>
      <c r="CC142" s="1276">
        <f>IF($Z142=1,0,IF(AND($Z142=0,BX142&gt;0),1,IF(AND($Z142=0,BZ142&gt;0),1,IF(AND($Z142=0,CB142&gt;0),1,0))))</f>
        <v>0</v>
      </c>
      <c r="CD142" s="1276">
        <f t="shared" si="154"/>
        <v>0</v>
      </c>
      <c r="CE142" s="11"/>
      <c r="CF142" s="11"/>
      <c r="CG142" s="11"/>
      <c r="CH142" s="11"/>
      <c r="CI142" s="11"/>
      <c r="CJ142" s="11"/>
      <c r="CK142" s="11"/>
      <c r="CL142" s="11"/>
      <c r="CM142" s="11"/>
    </row>
    <row r="143" spans="1:91" ht="14.25" customHeight="1">
      <c r="A143" s="1247" t="str">
        <f>A142</f>
        <v/>
      </c>
      <c r="B143" s="58"/>
      <c r="C143" s="1735"/>
      <c r="D143" s="1733"/>
      <c r="E143" s="1735"/>
      <c r="F143" s="2454"/>
      <c r="G143" s="512"/>
      <c r="H143" s="2456"/>
      <c r="I143" s="514"/>
      <c r="J143" s="2459"/>
      <c r="K143" s="514"/>
      <c r="L143" s="2459"/>
      <c r="M143" s="514"/>
      <c r="N143" s="2459"/>
      <c r="O143" s="514"/>
      <c r="P143" s="2459"/>
      <c r="Q143" s="11"/>
      <c r="R143" s="11"/>
      <c r="S143" s="455"/>
      <c r="T143" s="477"/>
      <c r="U143" s="506">
        <f>Import!N533</f>
        <v>0</v>
      </c>
      <c r="V143" s="11"/>
      <c r="W143" s="340"/>
      <c r="X143" s="340"/>
      <c r="Y143" s="340"/>
      <c r="Z143" s="11"/>
      <c r="AE143" s="210"/>
      <c r="AF143" s="210"/>
      <c r="AG143" s="210"/>
      <c r="AH143" s="210"/>
      <c r="AI143" s="1055"/>
      <c r="AJ143" s="211"/>
      <c r="AK143" s="1276"/>
      <c r="AL143" s="1276">
        <f>AL142</f>
        <v>0</v>
      </c>
      <c r="AP143" s="210"/>
      <c r="AQ143" s="210"/>
      <c r="AR143" s="210"/>
      <c r="AS143" s="210"/>
      <c r="AT143" s="210"/>
      <c r="AU143" s="211"/>
      <c r="AV143" s="1276"/>
      <c r="AW143" s="1276">
        <f>AW142</f>
        <v>0</v>
      </c>
      <c r="BA143" s="210"/>
      <c r="BB143" s="210"/>
      <c r="BC143" s="210"/>
      <c r="BD143" s="210"/>
      <c r="BE143" s="210"/>
      <c r="BF143" s="211"/>
      <c r="BG143" s="1276"/>
      <c r="BH143" s="1276">
        <f>BH142</f>
        <v>0</v>
      </c>
      <c r="BL143" s="210"/>
      <c r="BM143" s="210"/>
      <c r="BN143" s="210"/>
      <c r="BO143" s="210"/>
      <c r="BP143" s="210"/>
      <c r="BQ143" s="211"/>
      <c r="BR143" s="1276"/>
      <c r="BS143" s="1276">
        <f>BS142</f>
        <v>0</v>
      </c>
      <c r="BW143" s="210"/>
      <c r="BX143" s="210"/>
      <c r="BY143" s="210"/>
      <c r="BZ143" s="210"/>
      <c r="CA143" s="210"/>
      <c r="CB143" s="211"/>
      <c r="CC143" s="1276"/>
      <c r="CD143" s="1276">
        <f>CD142</f>
        <v>0</v>
      </c>
      <c r="CE143" s="11"/>
      <c r="CF143" s="11"/>
      <c r="CG143" s="11"/>
      <c r="CH143" s="11"/>
      <c r="CI143" s="11"/>
      <c r="CJ143" s="11"/>
      <c r="CK143" s="11"/>
      <c r="CL143" s="11"/>
      <c r="CM143" s="11"/>
    </row>
    <row r="144" spans="1:91" ht="24.75" customHeight="1">
      <c r="A144" s="1246" t="str">
        <f>IF(E144&gt;0,"Wypełnione","")</f>
        <v/>
      </c>
      <c r="B144" s="58"/>
      <c r="C144" s="1734">
        <f>'Og s3a'!C545</f>
        <v>0</v>
      </c>
      <c r="D144" s="1732">
        <f>'Og s3a'!E545</f>
        <v>0</v>
      </c>
      <c r="E144" s="1734">
        <f>'Og s3a'!F545</f>
        <v>0</v>
      </c>
      <c r="F144" s="2453"/>
      <c r="G144" s="511">
        <f>T144</f>
        <v>0</v>
      </c>
      <c r="H144" s="2455">
        <f>U144</f>
        <v>0</v>
      </c>
      <c r="I144" s="515"/>
      <c r="J144" s="2459"/>
      <c r="K144" s="515"/>
      <c r="L144" s="2459"/>
      <c r="M144" s="515"/>
      <c r="N144" s="2459"/>
      <c r="O144" s="515"/>
      <c r="P144" s="2459"/>
      <c r="Q144" s="11"/>
      <c r="R144" s="11"/>
      <c r="S144" s="454">
        <f>'Og s3a'!G545</f>
        <v>0</v>
      </c>
      <c r="T144" s="456">
        <f>'Og s3a'!D545</f>
        <v>0</v>
      </c>
      <c r="U144" s="506">
        <f>Import!N534</f>
        <v>0</v>
      </c>
      <c r="V144" s="11"/>
      <c r="W144" s="340"/>
      <c r="X144" s="340"/>
      <c r="Y144" s="340"/>
      <c r="Z144" s="1273">
        <f>IF(F144=AF$7,1,0)</f>
        <v>0</v>
      </c>
      <c r="AA144" s="1273">
        <f>Z144*D144</f>
        <v>0</v>
      </c>
      <c r="AB144" s="1281">
        <f>IF($Z144=0,0,IF(AF144+AH144+AJ144&gt;0,$AA144,0))</f>
        <v>0</v>
      </c>
      <c r="AC144" s="1283">
        <f>IF($Z144=0,0,IF(AND(AB144=0,G145&gt;0),$AA144,0))</f>
        <v>0</v>
      </c>
      <c r="AD144" s="1272">
        <f>AA144-AB144-AC144</f>
        <v>0</v>
      </c>
      <c r="AE144" s="210">
        <f t="shared" si="215"/>
        <v>0</v>
      </c>
      <c r="AF144" s="210">
        <f t="shared" si="215"/>
        <v>0</v>
      </c>
      <c r="AG144" s="210">
        <f t="shared" si="215"/>
        <v>0</v>
      </c>
      <c r="AH144" s="210">
        <f t="shared" si="215"/>
        <v>0</v>
      </c>
      <c r="AI144" s="1055">
        <f t="shared" si="215"/>
        <v>0</v>
      </c>
      <c r="AJ144" s="211">
        <f t="shared" si="215"/>
        <v>0</v>
      </c>
      <c r="AK144" s="1276">
        <f>IF($Z144=1,0,IF(AND($Z144=0,AF144&gt;0),1,IF(AND($Z144=0,AH144&gt;0),1,IF(AND($Z144=0,AJ144&gt;0),1,0))))</f>
        <v>0</v>
      </c>
      <c r="AL144" s="1276">
        <f t="shared" ref="AL144:AL206" si="220">IF($Z144=0,0,IF(AND($Z144=1,AE144&gt;0),1,IF(AND($Z144=1,AG144&gt;0),1,IF(AND($Z144=1,AI144&gt;0),1,0))))</f>
        <v>0</v>
      </c>
      <c r="AM144" s="1281">
        <f>IF($Z144=0,0,IF(AQ144+AS144+AU144&gt;0,$AA144,0))</f>
        <v>0</v>
      </c>
      <c r="AN144" s="1283">
        <f>IF($Z144=0,0,IF(AND(AM144=0,I145&gt;0),$AA144,0))</f>
        <v>0</v>
      </c>
      <c r="AO144" s="1272">
        <f>$AA144-AM144-AN144</f>
        <v>0</v>
      </c>
      <c r="AP144" s="210">
        <f t="shared" si="216"/>
        <v>0</v>
      </c>
      <c r="AQ144" s="210">
        <f t="shared" si="216"/>
        <v>0</v>
      </c>
      <c r="AR144" s="210">
        <f t="shared" si="216"/>
        <v>0</v>
      </c>
      <c r="AS144" s="210">
        <f t="shared" si="216"/>
        <v>0</v>
      </c>
      <c r="AT144" s="210">
        <f t="shared" si="216"/>
        <v>0</v>
      </c>
      <c r="AU144" s="211">
        <f t="shared" si="216"/>
        <v>0</v>
      </c>
      <c r="AV144" s="1276">
        <f>IF($Z144=1,0,IF(AND($Z144=0,AQ144&gt;0),1,IF(AND($Z144=0,AS144&gt;0),1,IF(AND($Z144=0,AU144&gt;0),1,0))))</f>
        <v>0</v>
      </c>
      <c r="AW144" s="1276">
        <f t="shared" ref="AW144:AW206" si="221">IF($Z144=0,0,IF(AND($Z144=1,AP144&gt;0),1,IF(AND($Z144=1,AR144&gt;0),1,IF(AND($Z144=1,AT144&gt;0),1,0))))</f>
        <v>0</v>
      </c>
      <c r="AX144" s="1281">
        <f>IF($Z144=0,0,IF(BB144+BD144+BF144&gt;0,$AA144,0))</f>
        <v>0</v>
      </c>
      <c r="AY144" s="1283">
        <f>IF($Z144=0,0,IF(AND(AX144=0,K145&gt;0),$AA144,0))</f>
        <v>0</v>
      </c>
      <c r="AZ144" s="1272">
        <f>$AA144-AX144-AY144</f>
        <v>0</v>
      </c>
      <c r="BA144" s="210">
        <f t="shared" si="217"/>
        <v>0</v>
      </c>
      <c r="BB144" s="210">
        <f t="shared" si="217"/>
        <v>0</v>
      </c>
      <c r="BC144" s="210">
        <f t="shared" si="217"/>
        <v>0</v>
      </c>
      <c r="BD144" s="210">
        <f t="shared" si="217"/>
        <v>0</v>
      </c>
      <c r="BE144" s="210">
        <f t="shared" si="217"/>
        <v>0</v>
      </c>
      <c r="BF144" s="211">
        <f t="shared" si="217"/>
        <v>0</v>
      </c>
      <c r="BG144" s="1276">
        <f>IF($Z144=1,0,IF(AND($Z144=0,BB144&gt;0),1,IF(AND($Z144=0,BD144&gt;0),1,IF(AND($Z144=0,BF144&gt;0),1,0))))</f>
        <v>0</v>
      </c>
      <c r="BH144" s="1276">
        <f t="shared" ref="BH144:BH206" si="222">IF($Z144=0,0,IF(AND($Z144=1,BA144&gt;0),1,IF(AND($Z144=1,BC144&gt;0),1,IF(AND($Z144=1,BE144&gt;0),1,0))))</f>
        <v>0</v>
      </c>
      <c r="BI144" s="1281">
        <f>IF($Z144=0,0,IF(BM144+BO144+BQ144&gt;0,$AA144,0))</f>
        <v>0</v>
      </c>
      <c r="BJ144" s="1283">
        <f>IF($Z144=0,0,IF(AND(BI144=0,M145&gt;0),$AA144,0))</f>
        <v>0</v>
      </c>
      <c r="BK144" s="1272">
        <f>$AA144-BI144-BJ144</f>
        <v>0</v>
      </c>
      <c r="BL144" s="210">
        <f t="shared" si="218"/>
        <v>0</v>
      </c>
      <c r="BM144" s="210">
        <f t="shared" si="218"/>
        <v>0</v>
      </c>
      <c r="BN144" s="210">
        <f t="shared" si="218"/>
        <v>0</v>
      </c>
      <c r="BO144" s="210">
        <f t="shared" si="218"/>
        <v>0</v>
      </c>
      <c r="BP144" s="210">
        <f t="shared" si="218"/>
        <v>0</v>
      </c>
      <c r="BQ144" s="211">
        <f t="shared" si="218"/>
        <v>0</v>
      </c>
      <c r="BR144" s="1276">
        <f>IF($Z144=1,0,IF(AND($Z144=0,BM144&gt;0),1,IF(AND($Z144=0,BO144&gt;0),1,IF(AND($Z144=0,BQ144&gt;0),1,0))))</f>
        <v>0</v>
      </c>
      <c r="BS144" s="1276">
        <f t="shared" ref="BS144:BS206" si="223">IF($Z144=0,0,IF(AND($Z144=1,BL144&gt;0),1,IF(AND($Z144=1,BN144&gt;0),1,IF(AND($Z144=1,BP144&gt;0),1,0))))</f>
        <v>0</v>
      </c>
      <c r="BT144" s="1281">
        <f>IF($Z144=0,0,IF(BX144+BZ144+CB144&gt;0,$AA144,0))</f>
        <v>0</v>
      </c>
      <c r="BU144" s="1283">
        <f>IF($Z144=0,0,IF(AND(BT144=0,O145&gt;0),$AA144,0))</f>
        <v>0</v>
      </c>
      <c r="BV144" s="1272">
        <f>$AA144-BT144-BU144</f>
        <v>0</v>
      </c>
      <c r="BW144" s="210">
        <f t="shared" si="219"/>
        <v>0</v>
      </c>
      <c r="BX144" s="210">
        <f t="shared" si="219"/>
        <v>0</v>
      </c>
      <c r="BY144" s="210">
        <f t="shared" si="219"/>
        <v>0</v>
      </c>
      <c r="BZ144" s="210">
        <f t="shared" si="219"/>
        <v>0</v>
      </c>
      <c r="CA144" s="210">
        <f t="shared" si="219"/>
        <v>0</v>
      </c>
      <c r="CB144" s="211">
        <f t="shared" si="219"/>
        <v>0</v>
      </c>
      <c r="CC144" s="1276">
        <f>IF($Z144=1,0,IF(AND($Z144=0,BX144&gt;0),1,IF(AND($Z144=0,BZ144&gt;0),1,IF(AND($Z144=0,CB144&gt;0),1,0))))</f>
        <v>0</v>
      </c>
      <c r="CD144" s="1276">
        <f t="shared" ref="CD144:CD206" si="224">IF($Z144=0,0,IF(AND($Z144=1,BW144&gt;0),1,IF(AND($Z144=1,BY144&gt;0),1,IF(AND($Z144=1,CA144&gt;0),1,0))))</f>
        <v>0</v>
      </c>
      <c r="CE144" s="11"/>
      <c r="CF144" s="11"/>
      <c r="CG144" s="11"/>
      <c r="CH144" s="11"/>
      <c r="CI144" s="11"/>
      <c r="CJ144" s="11"/>
      <c r="CK144" s="11"/>
      <c r="CL144" s="11"/>
      <c r="CM144" s="11"/>
    </row>
    <row r="145" spans="1:91" ht="14.25" customHeight="1">
      <c r="A145" s="1247" t="str">
        <f>A144</f>
        <v/>
      </c>
      <c r="B145" s="58"/>
      <c r="C145" s="1735"/>
      <c r="D145" s="1733"/>
      <c r="E145" s="1735"/>
      <c r="F145" s="2454"/>
      <c r="G145" s="512"/>
      <c r="H145" s="2456"/>
      <c r="I145" s="514"/>
      <c r="J145" s="2459"/>
      <c r="K145" s="514"/>
      <c r="L145" s="2459"/>
      <c r="M145" s="514"/>
      <c r="N145" s="2459"/>
      <c r="O145" s="514"/>
      <c r="P145" s="2459"/>
      <c r="Q145" s="11"/>
      <c r="R145" s="11"/>
      <c r="S145" s="455"/>
      <c r="T145" s="477"/>
      <c r="U145" s="506">
        <f>Import!N535</f>
        <v>0</v>
      </c>
      <c r="V145" s="11"/>
      <c r="W145" s="340"/>
      <c r="X145" s="340"/>
      <c r="Y145" s="340"/>
      <c r="Z145" s="11"/>
      <c r="AE145" s="210"/>
      <c r="AF145" s="210"/>
      <c r="AG145" s="210"/>
      <c r="AH145" s="210"/>
      <c r="AI145" s="1055"/>
      <c r="AJ145" s="211"/>
      <c r="AK145" s="1276"/>
      <c r="AL145" s="1276">
        <f>AL144</f>
        <v>0</v>
      </c>
      <c r="AP145" s="210"/>
      <c r="AQ145" s="210"/>
      <c r="AR145" s="210"/>
      <c r="AS145" s="210"/>
      <c r="AT145" s="210"/>
      <c r="AU145" s="211"/>
      <c r="AV145" s="1276"/>
      <c r="AW145" s="1276">
        <f>AW144</f>
        <v>0</v>
      </c>
      <c r="BA145" s="210"/>
      <c r="BB145" s="210"/>
      <c r="BC145" s="210"/>
      <c r="BD145" s="210"/>
      <c r="BE145" s="210"/>
      <c r="BF145" s="211"/>
      <c r="BG145" s="1276"/>
      <c r="BH145" s="1276">
        <f>BH144</f>
        <v>0</v>
      </c>
      <c r="BL145" s="210"/>
      <c r="BM145" s="210"/>
      <c r="BN145" s="210"/>
      <c r="BO145" s="210"/>
      <c r="BP145" s="210"/>
      <c r="BQ145" s="211"/>
      <c r="BR145" s="1276"/>
      <c r="BS145" s="1276">
        <f>BS144</f>
        <v>0</v>
      </c>
      <c r="BW145" s="210"/>
      <c r="BX145" s="210"/>
      <c r="BY145" s="210"/>
      <c r="BZ145" s="210"/>
      <c r="CA145" s="210"/>
      <c r="CB145" s="211"/>
      <c r="CC145" s="1276"/>
      <c r="CD145" s="1276">
        <f>CD144</f>
        <v>0</v>
      </c>
      <c r="CE145" s="11"/>
      <c r="CF145" s="11"/>
      <c r="CG145" s="11"/>
      <c r="CH145" s="11"/>
      <c r="CI145" s="11"/>
      <c r="CJ145" s="11"/>
      <c r="CK145" s="11"/>
      <c r="CL145" s="11"/>
      <c r="CM145" s="11"/>
    </row>
    <row r="146" spans="1:91" ht="24.75" customHeight="1">
      <c r="A146" s="1246" t="str">
        <f>IF(E146&gt;0,"Wypełnione","")</f>
        <v/>
      </c>
      <c r="B146" s="58"/>
      <c r="C146" s="1734">
        <f>'Og s3a'!C547</f>
        <v>0</v>
      </c>
      <c r="D146" s="1732">
        <f>'Og s3a'!E547</f>
        <v>0</v>
      </c>
      <c r="E146" s="1734">
        <f>'Og s3a'!F547</f>
        <v>0</v>
      </c>
      <c r="F146" s="2453"/>
      <c r="G146" s="511">
        <f>T146</f>
        <v>0</v>
      </c>
      <c r="H146" s="2455">
        <f>U146</f>
        <v>0</v>
      </c>
      <c r="I146" s="515"/>
      <c r="J146" s="2459"/>
      <c r="K146" s="515"/>
      <c r="L146" s="2459"/>
      <c r="M146" s="515"/>
      <c r="N146" s="2459"/>
      <c r="O146" s="515"/>
      <c r="P146" s="2459"/>
      <c r="Q146" s="11"/>
      <c r="R146" s="11"/>
      <c r="S146" s="454">
        <f>'Og s3a'!G547</f>
        <v>0</v>
      </c>
      <c r="T146" s="456">
        <f>'Og s3a'!D547</f>
        <v>0</v>
      </c>
      <c r="U146" s="506">
        <f>Import!N536</f>
        <v>0</v>
      </c>
      <c r="V146" s="11"/>
      <c r="W146" s="340"/>
      <c r="X146" s="340"/>
      <c r="Y146" s="340"/>
      <c r="Z146" s="1273">
        <f>IF(F146=AF$7,1,0)</f>
        <v>0</v>
      </c>
      <c r="AA146" s="1273">
        <f>Z146*D146</f>
        <v>0</v>
      </c>
      <c r="AB146" s="1281">
        <f>IF($Z146=0,0,IF(AF146+AH146+AJ146&gt;0,$AA146,0))</f>
        <v>0</v>
      </c>
      <c r="AC146" s="1283">
        <f>IF($Z146=0,0,IF(AND(AB146=0,G147&gt;0),$AA146,0))</f>
        <v>0</v>
      </c>
      <c r="AD146" s="1272">
        <f>AA146-AB146-AC146</f>
        <v>0</v>
      </c>
      <c r="AE146" s="210">
        <f t="shared" si="215"/>
        <v>0</v>
      </c>
      <c r="AF146" s="210">
        <f t="shared" si="215"/>
        <v>0</v>
      </c>
      <c r="AG146" s="210">
        <f t="shared" si="215"/>
        <v>0</v>
      </c>
      <c r="AH146" s="210">
        <f t="shared" si="215"/>
        <v>0</v>
      </c>
      <c r="AI146" s="1055">
        <f t="shared" si="215"/>
        <v>0</v>
      </c>
      <c r="AJ146" s="211">
        <f t="shared" si="215"/>
        <v>0</v>
      </c>
      <c r="AK146" s="1276">
        <f>IF($Z146=1,0,IF(AND($Z146=0,AF146&gt;0),1,IF(AND($Z146=0,AH146&gt;0),1,IF(AND($Z146=0,AJ146&gt;0),1,0))))</f>
        <v>0</v>
      </c>
      <c r="AL146" s="1276">
        <f t="shared" si="220"/>
        <v>0</v>
      </c>
      <c r="AM146" s="1281">
        <f>IF($Z146=0,0,IF(AQ146+AS146+AU146&gt;0,$AA146,0))</f>
        <v>0</v>
      </c>
      <c r="AN146" s="1283">
        <f>IF($Z146=0,0,IF(AND(AM146=0,I147&gt;0),$AA146,0))</f>
        <v>0</v>
      </c>
      <c r="AO146" s="1272">
        <f>$AA146-AM146-AN146</f>
        <v>0</v>
      </c>
      <c r="AP146" s="210">
        <f t="shared" si="216"/>
        <v>0</v>
      </c>
      <c r="AQ146" s="210">
        <f t="shared" si="216"/>
        <v>0</v>
      </c>
      <c r="AR146" s="210">
        <f t="shared" si="216"/>
        <v>0</v>
      </c>
      <c r="AS146" s="210">
        <f t="shared" si="216"/>
        <v>0</v>
      </c>
      <c r="AT146" s="210">
        <f t="shared" si="216"/>
        <v>0</v>
      </c>
      <c r="AU146" s="211">
        <f t="shared" si="216"/>
        <v>0</v>
      </c>
      <c r="AV146" s="1276">
        <f>IF($Z146=1,0,IF(AND($Z146=0,AQ146&gt;0),1,IF(AND($Z146=0,AS146&gt;0),1,IF(AND($Z146=0,AU146&gt;0),1,0))))</f>
        <v>0</v>
      </c>
      <c r="AW146" s="1276">
        <f t="shared" si="221"/>
        <v>0</v>
      </c>
      <c r="AX146" s="1281">
        <f>IF($Z146=0,0,IF(BB146+BD146+BF146&gt;0,$AA146,0))</f>
        <v>0</v>
      </c>
      <c r="AY146" s="1283">
        <f>IF($Z146=0,0,IF(AND(AX146=0,K147&gt;0),$AA146,0))</f>
        <v>0</v>
      </c>
      <c r="AZ146" s="1272">
        <f>$AA146-AX146-AY146</f>
        <v>0</v>
      </c>
      <c r="BA146" s="210">
        <f t="shared" si="217"/>
        <v>0</v>
      </c>
      <c r="BB146" s="210">
        <f t="shared" si="217"/>
        <v>0</v>
      </c>
      <c r="BC146" s="210">
        <f t="shared" si="217"/>
        <v>0</v>
      </c>
      <c r="BD146" s="210">
        <f t="shared" si="217"/>
        <v>0</v>
      </c>
      <c r="BE146" s="210">
        <f t="shared" si="217"/>
        <v>0</v>
      </c>
      <c r="BF146" s="211">
        <f t="shared" si="217"/>
        <v>0</v>
      </c>
      <c r="BG146" s="1276">
        <f>IF($Z146=1,0,IF(AND($Z146=0,BB146&gt;0),1,IF(AND($Z146=0,BD146&gt;0),1,IF(AND($Z146=0,BF146&gt;0),1,0))))</f>
        <v>0</v>
      </c>
      <c r="BH146" s="1276">
        <f t="shared" si="222"/>
        <v>0</v>
      </c>
      <c r="BI146" s="1281">
        <f>IF($Z146=0,0,IF(BM146+BO146+BQ146&gt;0,$AA146,0))</f>
        <v>0</v>
      </c>
      <c r="BJ146" s="1283">
        <f>IF($Z146=0,0,IF(AND(BI146=0,M147&gt;0),$AA146,0))</f>
        <v>0</v>
      </c>
      <c r="BK146" s="1272">
        <f>$AA146-BI146-BJ146</f>
        <v>0</v>
      </c>
      <c r="BL146" s="210">
        <f t="shared" si="218"/>
        <v>0</v>
      </c>
      <c r="BM146" s="210">
        <f t="shared" si="218"/>
        <v>0</v>
      </c>
      <c r="BN146" s="210">
        <f t="shared" si="218"/>
        <v>0</v>
      </c>
      <c r="BO146" s="210">
        <f t="shared" si="218"/>
        <v>0</v>
      </c>
      <c r="BP146" s="210">
        <f t="shared" si="218"/>
        <v>0</v>
      </c>
      <c r="BQ146" s="211">
        <f t="shared" si="218"/>
        <v>0</v>
      </c>
      <c r="BR146" s="1276">
        <f>IF($Z146=1,0,IF(AND($Z146=0,BM146&gt;0),1,IF(AND($Z146=0,BO146&gt;0),1,IF(AND($Z146=0,BQ146&gt;0),1,0))))</f>
        <v>0</v>
      </c>
      <c r="BS146" s="1276">
        <f t="shared" si="223"/>
        <v>0</v>
      </c>
      <c r="BT146" s="1281">
        <f>IF($Z146=0,0,IF(BX146+BZ146+CB146&gt;0,$AA146,0))</f>
        <v>0</v>
      </c>
      <c r="BU146" s="1283">
        <f>IF($Z146=0,0,IF(AND(BT146=0,O147&gt;0),$AA146,0))</f>
        <v>0</v>
      </c>
      <c r="BV146" s="1272">
        <f>$AA146-BT146-BU146</f>
        <v>0</v>
      </c>
      <c r="BW146" s="210">
        <f t="shared" si="219"/>
        <v>0</v>
      </c>
      <c r="BX146" s="210">
        <f t="shared" si="219"/>
        <v>0</v>
      </c>
      <c r="BY146" s="210">
        <f t="shared" si="219"/>
        <v>0</v>
      </c>
      <c r="BZ146" s="210">
        <f t="shared" si="219"/>
        <v>0</v>
      </c>
      <c r="CA146" s="210">
        <f t="shared" si="219"/>
        <v>0</v>
      </c>
      <c r="CB146" s="211">
        <f t="shared" si="219"/>
        <v>0</v>
      </c>
      <c r="CC146" s="1276">
        <f>IF($Z146=1,0,IF(AND($Z146=0,BX146&gt;0),1,IF(AND($Z146=0,BZ146&gt;0),1,IF(AND($Z146=0,CB146&gt;0),1,0))))</f>
        <v>0</v>
      </c>
      <c r="CD146" s="1276">
        <f t="shared" si="224"/>
        <v>0</v>
      </c>
      <c r="CE146" s="11"/>
      <c r="CF146" s="11"/>
      <c r="CG146" s="11"/>
      <c r="CH146" s="11"/>
      <c r="CI146" s="11"/>
      <c r="CJ146" s="11"/>
      <c r="CK146" s="11"/>
      <c r="CL146" s="11"/>
      <c r="CM146" s="11"/>
    </row>
    <row r="147" spans="1:91" ht="14.25" customHeight="1">
      <c r="A147" s="1247" t="str">
        <f>A146</f>
        <v/>
      </c>
      <c r="B147" s="58"/>
      <c r="C147" s="1735"/>
      <c r="D147" s="1733"/>
      <c r="E147" s="1735"/>
      <c r="F147" s="2454"/>
      <c r="G147" s="512"/>
      <c r="H147" s="2456"/>
      <c r="I147" s="514"/>
      <c r="J147" s="2459"/>
      <c r="K147" s="514"/>
      <c r="L147" s="2459"/>
      <c r="M147" s="514"/>
      <c r="N147" s="2459"/>
      <c r="O147" s="514"/>
      <c r="P147" s="2459"/>
      <c r="Q147" s="11"/>
      <c r="R147" s="11"/>
      <c r="S147" s="455"/>
      <c r="T147" s="477"/>
      <c r="U147" s="506">
        <f>Import!N537</f>
        <v>0</v>
      </c>
      <c r="V147" s="11"/>
      <c r="W147" s="340"/>
      <c r="X147" s="340"/>
      <c r="Y147" s="340"/>
      <c r="Z147" s="11"/>
      <c r="AE147" s="210"/>
      <c r="AF147" s="210"/>
      <c r="AG147" s="210"/>
      <c r="AH147" s="210"/>
      <c r="AI147" s="1055"/>
      <c r="AJ147" s="211"/>
      <c r="AK147" s="1276"/>
      <c r="AL147" s="1276">
        <f>AL146</f>
        <v>0</v>
      </c>
      <c r="AP147" s="210"/>
      <c r="AQ147" s="210"/>
      <c r="AR147" s="210"/>
      <c r="AS147" s="210"/>
      <c r="AT147" s="210"/>
      <c r="AU147" s="211"/>
      <c r="AV147" s="1276"/>
      <c r="AW147" s="1276">
        <f>AW146</f>
        <v>0</v>
      </c>
      <c r="BA147" s="210"/>
      <c r="BB147" s="210"/>
      <c r="BC147" s="210"/>
      <c r="BD147" s="210"/>
      <c r="BE147" s="210"/>
      <c r="BF147" s="211"/>
      <c r="BG147" s="1276"/>
      <c r="BH147" s="1276">
        <f>BH146</f>
        <v>0</v>
      </c>
      <c r="BL147" s="210"/>
      <c r="BM147" s="210"/>
      <c r="BN147" s="210"/>
      <c r="BO147" s="210"/>
      <c r="BP147" s="210"/>
      <c r="BQ147" s="211"/>
      <c r="BR147" s="1276"/>
      <c r="BS147" s="1276">
        <f>BS146</f>
        <v>0</v>
      </c>
      <c r="BW147" s="210"/>
      <c r="BX147" s="210"/>
      <c r="BY147" s="210"/>
      <c r="BZ147" s="210"/>
      <c r="CA147" s="210"/>
      <c r="CB147" s="211"/>
      <c r="CC147" s="1276"/>
      <c r="CD147" s="1276">
        <f>CD146</f>
        <v>0</v>
      </c>
      <c r="CE147" s="11"/>
      <c r="CF147" s="11"/>
      <c r="CG147" s="11"/>
      <c r="CH147" s="11"/>
      <c r="CI147" s="11"/>
      <c r="CJ147" s="11"/>
      <c r="CK147" s="11"/>
      <c r="CL147" s="11"/>
      <c r="CM147" s="11"/>
    </row>
    <row r="148" spans="1:91" ht="24.75" customHeight="1">
      <c r="A148" s="1246" t="str">
        <f>IF(E148&gt;0,"Wypełnione","")</f>
        <v/>
      </c>
      <c r="B148" s="58"/>
      <c r="C148" s="1734">
        <f>'Og s3a'!C549</f>
        <v>0</v>
      </c>
      <c r="D148" s="1732">
        <f>'Og s3a'!E549</f>
        <v>0</v>
      </c>
      <c r="E148" s="1734">
        <f>'Og s3a'!F549</f>
        <v>0</v>
      </c>
      <c r="F148" s="2453"/>
      <c r="G148" s="511">
        <f>T148</f>
        <v>0</v>
      </c>
      <c r="H148" s="2455">
        <f>U148</f>
        <v>0</v>
      </c>
      <c r="I148" s="515"/>
      <c r="J148" s="2459"/>
      <c r="K148" s="515"/>
      <c r="L148" s="2459"/>
      <c r="M148" s="515"/>
      <c r="N148" s="2459"/>
      <c r="O148" s="515"/>
      <c r="P148" s="2459"/>
      <c r="Q148" s="11"/>
      <c r="R148" s="11"/>
      <c r="S148" s="454">
        <f>'Og s3a'!G549</f>
        <v>0</v>
      </c>
      <c r="T148" s="456">
        <f>'Og s3a'!D549</f>
        <v>0</v>
      </c>
      <c r="U148" s="506">
        <f>Import!N538</f>
        <v>0</v>
      </c>
      <c r="V148" s="11"/>
      <c r="W148" s="340"/>
      <c r="X148" s="340"/>
      <c r="Y148" s="340"/>
      <c r="Z148" s="1273">
        <f>IF(F148=AF$7,1,0)</f>
        <v>0</v>
      </c>
      <c r="AA148" s="1273">
        <f>Z148*D148</f>
        <v>0</v>
      </c>
      <c r="AB148" s="1281">
        <f>IF($Z148=0,0,IF(AF148+AH148+AJ148&gt;0,$AA148,0))</f>
        <v>0</v>
      </c>
      <c r="AC148" s="1283">
        <f>IF($Z148=0,0,IF(AND(AB148=0,G149&gt;0),$AA148,0))</f>
        <v>0</v>
      </c>
      <c r="AD148" s="1272">
        <f>AA148-AB148-AC148</f>
        <v>0</v>
      </c>
      <c r="AE148" s="210">
        <f t="shared" si="215"/>
        <v>0</v>
      </c>
      <c r="AF148" s="210">
        <f t="shared" si="215"/>
        <v>0</v>
      </c>
      <c r="AG148" s="210">
        <f t="shared" si="215"/>
        <v>0</v>
      </c>
      <c r="AH148" s="210">
        <f t="shared" si="215"/>
        <v>0</v>
      </c>
      <c r="AI148" s="1055">
        <f t="shared" si="215"/>
        <v>0</v>
      </c>
      <c r="AJ148" s="211">
        <f t="shared" si="215"/>
        <v>0</v>
      </c>
      <c r="AK148" s="1276">
        <f>IF($Z148=1,0,IF(AND($Z148=0,AF148&gt;0),1,IF(AND($Z148=0,AH148&gt;0),1,IF(AND($Z148=0,AJ148&gt;0),1,0))))</f>
        <v>0</v>
      </c>
      <c r="AL148" s="1276">
        <f t="shared" si="220"/>
        <v>0</v>
      </c>
      <c r="AM148" s="1281">
        <f>IF($Z148=0,0,IF(AQ148+AS148+AU148&gt;0,$AA148,0))</f>
        <v>0</v>
      </c>
      <c r="AN148" s="1283">
        <f>IF($Z148=0,0,IF(AND(AM148=0,I149&gt;0),$AA148,0))</f>
        <v>0</v>
      </c>
      <c r="AO148" s="1272">
        <f>$AA148-AM148-AN148</f>
        <v>0</v>
      </c>
      <c r="AP148" s="210">
        <f t="shared" si="216"/>
        <v>0</v>
      </c>
      <c r="AQ148" s="210">
        <f t="shared" si="216"/>
        <v>0</v>
      </c>
      <c r="AR148" s="210">
        <f t="shared" si="216"/>
        <v>0</v>
      </c>
      <c r="AS148" s="210">
        <f t="shared" si="216"/>
        <v>0</v>
      </c>
      <c r="AT148" s="210">
        <f t="shared" si="216"/>
        <v>0</v>
      </c>
      <c r="AU148" s="211">
        <f t="shared" si="216"/>
        <v>0</v>
      </c>
      <c r="AV148" s="1276">
        <f>IF($Z148=1,0,IF(AND($Z148=0,AQ148&gt;0),1,IF(AND($Z148=0,AS148&gt;0),1,IF(AND($Z148=0,AU148&gt;0),1,0))))</f>
        <v>0</v>
      </c>
      <c r="AW148" s="1276">
        <f t="shared" si="221"/>
        <v>0</v>
      </c>
      <c r="AX148" s="1281">
        <f>IF($Z148=0,0,IF(BB148+BD148+BF148&gt;0,$AA148,0))</f>
        <v>0</v>
      </c>
      <c r="AY148" s="1283">
        <f>IF($Z148=0,0,IF(AND(AX148=0,K149&gt;0),$AA148,0))</f>
        <v>0</v>
      </c>
      <c r="AZ148" s="1272">
        <f>$AA148-AX148-AY148</f>
        <v>0</v>
      </c>
      <c r="BA148" s="210">
        <f t="shared" si="217"/>
        <v>0</v>
      </c>
      <c r="BB148" s="210">
        <f t="shared" si="217"/>
        <v>0</v>
      </c>
      <c r="BC148" s="210">
        <f t="shared" si="217"/>
        <v>0</v>
      </c>
      <c r="BD148" s="210">
        <f t="shared" si="217"/>
        <v>0</v>
      </c>
      <c r="BE148" s="210">
        <f t="shared" si="217"/>
        <v>0</v>
      </c>
      <c r="BF148" s="211">
        <f t="shared" si="217"/>
        <v>0</v>
      </c>
      <c r="BG148" s="1276">
        <f>IF($Z148=1,0,IF(AND($Z148=0,BB148&gt;0),1,IF(AND($Z148=0,BD148&gt;0),1,IF(AND($Z148=0,BF148&gt;0),1,0))))</f>
        <v>0</v>
      </c>
      <c r="BH148" s="1276">
        <f t="shared" si="222"/>
        <v>0</v>
      </c>
      <c r="BI148" s="1281">
        <f>IF($Z148=0,0,IF(BM148+BO148+BQ148&gt;0,$AA148,0))</f>
        <v>0</v>
      </c>
      <c r="BJ148" s="1283">
        <f>IF($Z148=0,0,IF(AND(BI148=0,M149&gt;0),$AA148,0))</f>
        <v>0</v>
      </c>
      <c r="BK148" s="1272">
        <f>$AA148-BI148-BJ148</f>
        <v>0</v>
      </c>
      <c r="BL148" s="210">
        <f t="shared" si="218"/>
        <v>0</v>
      </c>
      <c r="BM148" s="210">
        <f t="shared" si="218"/>
        <v>0</v>
      </c>
      <c r="BN148" s="210">
        <f t="shared" si="218"/>
        <v>0</v>
      </c>
      <c r="BO148" s="210">
        <f t="shared" si="218"/>
        <v>0</v>
      </c>
      <c r="BP148" s="210">
        <f t="shared" si="218"/>
        <v>0</v>
      </c>
      <c r="BQ148" s="211">
        <f t="shared" si="218"/>
        <v>0</v>
      </c>
      <c r="BR148" s="1276">
        <f>IF($Z148=1,0,IF(AND($Z148=0,BM148&gt;0),1,IF(AND($Z148=0,BO148&gt;0),1,IF(AND($Z148=0,BQ148&gt;0),1,0))))</f>
        <v>0</v>
      </c>
      <c r="BS148" s="1276">
        <f t="shared" si="223"/>
        <v>0</v>
      </c>
      <c r="BT148" s="1281">
        <f>IF($Z148=0,0,IF(BX148+BZ148+CB148&gt;0,$AA148,0))</f>
        <v>0</v>
      </c>
      <c r="BU148" s="1283">
        <f>IF($Z148=0,0,IF(AND(BT148=0,O149&gt;0),$AA148,0))</f>
        <v>0</v>
      </c>
      <c r="BV148" s="1272">
        <f>$AA148-BT148-BU148</f>
        <v>0</v>
      </c>
      <c r="BW148" s="210">
        <f t="shared" si="219"/>
        <v>0</v>
      </c>
      <c r="BX148" s="210">
        <f t="shared" si="219"/>
        <v>0</v>
      </c>
      <c r="BY148" s="210">
        <f t="shared" si="219"/>
        <v>0</v>
      </c>
      <c r="BZ148" s="210">
        <f t="shared" si="219"/>
        <v>0</v>
      </c>
      <c r="CA148" s="210">
        <f t="shared" si="219"/>
        <v>0</v>
      </c>
      <c r="CB148" s="211">
        <f t="shared" si="219"/>
        <v>0</v>
      </c>
      <c r="CC148" s="1276">
        <f>IF($Z148=1,0,IF(AND($Z148=0,BX148&gt;0),1,IF(AND($Z148=0,BZ148&gt;0),1,IF(AND($Z148=0,CB148&gt;0),1,0))))</f>
        <v>0</v>
      </c>
      <c r="CD148" s="1276">
        <f t="shared" si="224"/>
        <v>0</v>
      </c>
      <c r="CE148" s="11"/>
      <c r="CF148" s="11"/>
      <c r="CG148" s="11"/>
      <c r="CH148" s="11"/>
      <c r="CI148" s="11"/>
      <c r="CJ148" s="11"/>
      <c r="CK148" s="11"/>
      <c r="CL148" s="11"/>
      <c r="CM148" s="11"/>
    </row>
    <row r="149" spans="1:91" ht="14.25" customHeight="1">
      <c r="A149" s="1247" t="str">
        <f>A148</f>
        <v/>
      </c>
      <c r="B149" s="58"/>
      <c r="C149" s="1735"/>
      <c r="D149" s="1733"/>
      <c r="E149" s="1735"/>
      <c r="F149" s="2454"/>
      <c r="G149" s="512"/>
      <c r="H149" s="2456"/>
      <c r="I149" s="514"/>
      <c r="J149" s="2459"/>
      <c r="K149" s="514"/>
      <c r="L149" s="2459"/>
      <c r="M149" s="514"/>
      <c r="N149" s="2459"/>
      <c r="O149" s="514"/>
      <c r="P149" s="2459"/>
      <c r="Q149" s="11"/>
      <c r="R149" s="11"/>
      <c r="S149" s="455"/>
      <c r="T149" s="477"/>
      <c r="U149" s="506">
        <f>Import!N539</f>
        <v>0</v>
      </c>
      <c r="V149" s="11"/>
      <c r="W149" s="340"/>
      <c r="X149" s="340"/>
      <c r="Y149" s="340"/>
      <c r="Z149" s="11"/>
      <c r="AE149" s="210"/>
      <c r="AF149" s="210"/>
      <c r="AG149" s="210"/>
      <c r="AH149" s="210"/>
      <c r="AI149" s="1055"/>
      <c r="AJ149" s="211"/>
      <c r="AK149" s="1276"/>
      <c r="AL149" s="1276">
        <f>AL148</f>
        <v>0</v>
      </c>
      <c r="AP149" s="210"/>
      <c r="AQ149" s="210"/>
      <c r="AR149" s="210"/>
      <c r="AS149" s="210"/>
      <c r="AT149" s="210"/>
      <c r="AU149" s="211"/>
      <c r="AV149" s="1276"/>
      <c r="AW149" s="1276">
        <f>AW148</f>
        <v>0</v>
      </c>
      <c r="BA149" s="210"/>
      <c r="BB149" s="210"/>
      <c r="BC149" s="210"/>
      <c r="BD149" s="210"/>
      <c r="BE149" s="210"/>
      <c r="BF149" s="211"/>
      <c r="BG149" s="1276"/>
      <c r="BH149" s="1276">
        <f>BH148</f>
        <v>0</v>
      </c>
      <c r="BL149" s="210"/>
      <c r="BM149" s="210"/>
      <c r="BN149" s="210"/>
      <c r="BO149" s="210"/>
      <c r="BP149" s="210"/>
      <c r="BQ149" s="211"/>
      <c r="BR149" s="1276"/>
      <c r="BS149" s="1276">
        <f>BS148</f>
        <v>0</v>
      </c>
      <c r="BW149" s="210"/>
      <c r="BX149" s="210"/>
      <c r="BY149" s="210"/>
      <c r="BZ149" s="210"/>
      <c r="CA149" s="210"/>
      <c r="CB149" s="211"/>
      <c r="CC149" s="1276"/>
      <c r="CD149" s="1276">
        <f>CD148</f>
        <v>0</v>
      </c>
      <c r="CE149" s="11"/>
      <c r="CF149" s="11"/>
      <c r="CG149" s="11"/>
      <c r="CH149" s="11"/>
      <c r="CI149" s="11"/>
      <c r="CJ149" s="11"/>
      <c r="CK149" s="11"/>
      <c r="CL149" s="11"/>
      <c r="CM149" s="11"/>
    </row>
    <row r="150" spans="1:91" ht="24.75" customHeight="1">
      <c r="A150" s="1246" t="str">
        <f>IF(E150&gt;0,"Wypełnione","")</f>
        <v/>
      </c>
      <c r="B150" s="58"/>
      <c r="C150" s="1734">
        <f>'Og s3a'!C551</f>
        <v>0</v>
      </c>
      <c r="D150" s="1732">
        <f>'Og s3a'!E551</f>
        <v>0</v>
      </c>
      <c r="E150" s="1734">
        <f>'Og s3a'!F551</f>
        <v>0</v>
      </c>
      <c r="F150" s="2453"/>
      <c r="G150" s="511">
        <f>T150</f>
        <v>0</v>
      </c>
      <c r="H150" s="2455">
        <f>U150</f>
        <v>0</v>
      </c>
      <c r="I150" s="515"/>
      <c r="J150" s="2459"/>
      <c r="K150" s="515"/>
      <c r="L150" s="2459"/>
      <c r="M150" s="515"/>
      <c r="N150" s="2459"/>
      <c r="O150" s="515"/>
      <c r="P150" s="2459"/>
      <c r="Q150" s="11"/>
      <c r="R150" s="11"/>
      <c r="S150" s="454">
        <f>'Og s3a'!G551</f>
        <v>0</v>
      </c>
      <c r="T150" s="456">
        <f>'Og s3a'!D551</f>
        <v>0</v>
      </c>
      <c r="U150" s="506">
        <f>Import!N540</f>
        <v>0</v>
      </c>
      <c r="V150" s="11"/>
      <c r="W150" s="340"/>
      <c r="X150" s="340"/>
      <c r="Y150" s="340"/>
      <c r="Z150" s="1273">
        <f>IF(F150=AF$7,1,0)</f>
        <v>0</v>
      </c>
      <c r="AA150" s="1273">
        <f>Z150*D150</f>
        <v>0</v>
      </c>
      <c r="AB150" s="1281">
        <f>IF($Z150=0,0,IF(AF150+AH150+AJ150&gt;0,$AA150,0))</f>
        <v>0</v>
      </c>
      <c r="AC150" s="1283">
        <f>IF($Z150=0,0,IF(AND(AB150=0,G151&gt;0),$AA150,0))</f>
        <v>0</v>
      </c>
      <c r="AD150" s="1272">
        <f>AA150-AB150-AC150</f>
        <v>0</v>
      </c>
      <c r="AE150" s="210">
        <f t="shared" si="215"/>
        <v>0</v>
      </c>
      <c r="AF150" s="210">
        <f t="shared" si="215"/>
        <v>0</v>
      </c>
      <c r="AG150" s="210">
        <f t="shared" si="215"/>
        <v>0</v>
      </c>
      <c r="AH150" s="210">
        <f t="shared" si="215"/>
        <v>0</v>
      </c>
      <c r="AI150" s="1055">
        <f t="shared" si="215"/>
        <v>0</v>
      </c>
      <c r="AJ150" s="211">
        <f t="shared" si="215"/>
        <v>0</v>
      </c>
      <c r="AK150" s="1276">
        <f>IF($Z150=1,0,IF(AND($Z150=0,AF150&gt;0),1,IF(AND($Z150=0,AH150&gt;0),1,IF(AND($Z150=0,AJ150&gt;0),1,0))))</f>
        <v>0</v>
      </c>
      <c r="AL150" s="1276">
        <f t="shared" si="220"/>
        <v>0</v>
      </c>
      <c r="AM150" s="1281">
        <f>IF($Z150=0,0,IF(AQ150+AS150+AU150&gt;0,$AA150,0))</f>
        <v>0</v>
      </c>
      <c r="AN150" s="1283">
        <f>IF($Z150=0,0,IF(AND(AM150=0,I151&gt;0),$AA150,0))</f>
        <v>0</v>
      </c>
      <c r="AO150" s="1272">
        <f>$AA150-AM150-AN150</f>
        <v>0</v>
      </c>
      <c r="AP150" s="210">
        <f t="shared" si="216"/>
        <v>0</v>
      </c>
      <c r="AQ150" s="210">
        <f t="shared" si="216"/>
        <v>0</v>
      </c>
      <c r="AR150" s="210">
        <f t="shared" si="216"/>
        <v>0</v>
      </c>
      <c r="AS150" s="210">
        <f t="shared" si="216"/>
        <v>0</v>
      </c>
      <c r="AT150" s="210">
        <f t="shared" si="216"/>
        <v>0</v>
      </c>
      <c r="AU150" s="211">
        <f t="shared" si="216"/>
        <v>0</v>
      </c>
      <c r="AV150" s="1276">
        <f>IF($Z150=1,0,IF(AND($Z150=0,AQ150&gt;0),1,IF(AND($Z150=0,AS150&gt;0),1,IF(AND($Z150=0,AU150&gt;0),1,0))))</f>
        <v>0</v>
      </c>
      <c r="AW150" s="1276">
        <f t="shared" si="221"/>
        <v>0</v>
      </c>
      <c r="AX150" s="1281">
        <f>IF($Z150=0,0,IF(BB150+BD150+BF150&gt;0,$AA150,0))</f>
        <v>0</v>
      </c>
      <c r="AY150" s="1283">
        <f>IF($Z150=0,0,IF(AND(AX150=0,K151&gt;0),$AA150,0))</f>
        <v>0</v>
      </c>
      <c r="AZ150" s="1272">
        <f>$AA150-AX150-AY150</f>
        <v>0</v>
      </c>
      <c r="BA150" s="210">
        <f t="shared" si="217"/>
        <v>0</v>
      </c>
      <c r="BB150" s="210">
        <f t="shared" si="217"/>
        <v>0</v>
      </c>
      <c r="BC150" s="210">
        <f t="shared" si="217"/>
        <v>0</v>
      </c>
      <c r="BD150" s="210">
        <f t="shared" si="217"/>
        <v>0</v>
      </c>
      <c r="BE150" s="210">
        <f t="shared" si="217"/>
        <v>0</v>
      </c>
      <c r="BF150" s="211">
        <f t="shared" si="217"/>
        <v>0</v>
      </c>
      <c r="BG150" s="1276">
        <f>IF($Z150=1,0,IF(AND($Z150=0,BB150&gt;0),1,IF(AND($Z150=0,BD150&gt;0),1,IF(AND($Z150=0,BF150&gt;0),1,0))))</f>
        <v>0</v>
      </c>
      <c r="BH150" s="1276">
        <f t="shared" si="222"/>
        <v>0</v>
      </c>
      <c r="BI150" s="1281">
        <f>IF($Z150=0,0,IF(BM150+BO150+BQ150&gt;0,$AA150,0))</f>
        <v>0</v>
      </c>
      <c r="BJ150" s="1283">
        <f>IF($Z150=0,0,IF(AND(BI150=0,M151&gt;0),$AA150,0))</f>
        <v>0</v>
      </c>
      <c r="BK150" s="1272">
        <f>$AA150-BI150-BJ150</f>
        <v>0</v>
      </c>
      <c r="BL150" s="210">
        <f t="shared" si="218"/>
        <v>0</v>
      </c>
      <c r="BM150" s="210">
        <f t="shared" si="218"/>
        <v>0</v>
      </c>
      <c r="BN150" s="210">
        <f t="shared" si="218"/>
        <v>0</v>
      </c>
      <c r="BO150" s="210">
        <f t="shared" si="218"/>
        <v>0</v>
      </c>
      <c r="BP150" s="210">
        <f t="shared" si="218"/>
        <v>0</v>
      </c>
      <c r="BQ150" s="211">
        <f t="shared" si="218"/>
        <v>0</v>
      </c>
      <c r="BR150" s="1276">
        <f>IF($Z150=1,0,IF(AND($Z150=0,BM150&gt;0),1,IF(AND($Z150=0,BO150&gt;0),1,IF(AND($Z150=0,BQ150&gt;0),1,0))))</f>
        <v>0</v>
      </c>
      <c r="BS150" s="1276">
        <f t="shared" si="223"/>
        <v>0</v>
      </c>
      <c r="BT150" s="1281">
        <f>IF($Z150=0,0,IF(BX150+BZ150+CB150&gt;0,$AA150,0))</f>
        <v>0</v>
      </c>
      <c r="BU150" s="1283">
        <f>IF($Z150=0,0,IF(AND(BT150=0,O151&gt;0),$AA150,0))</f>
        <v>0</v>
      </c>
      <c r="BV150" s="1272">
        <f>$AA150-BT150-BU150</f>
        <v>0</v>
      </c>
      <c r="BW150" s="210">
        <f t="shared" si="219"/>
        <v>0</v>
      </c>
      <c r="BX150" s="210">
        <f t="shared" si="219"/>
        <v>0</v>
      </c>
      <c r="BY150" s="210">
        <f t="shared" si="219"/>
        <v>0</v>
      </c>
      <c r="BZ150" s="210">
        <f t="shared" si="219"/>
        <v>0</v>
      </c>
      <c r="CA150" s="210">
        <f t="shared" si="219"/>
        <v>0</v>
      </c>
      <c r="CB150" s="211">
        <f t="shared" si="219"/>
        <v>0</v>
      </c>
      <c r="CC150" s="1276">
        <f>IF($Z150=1,0,IF(AND($Z150=0,BX150&gt;0),1,IF(AND($Z150=0,BZ150&gt;0),1,IF(AND($Z150=0,CB150&gt;0),1,0))))</f>
        <v>0</v>
      </c>
      <c r="CD150" s="1276">
        <f t="shared" si="224"/>
        <v>0</v>
      </c>
      <c r="CE150" s="11"/>
      <c r="CF150" s="11"/>
      <c r="CG150" s="11"/>
      <c r="CH150" s="11"/>
      <c r="CI150" s="11"/>
      <c r="CJ150" s="11"/>
      <c r="CK150" s="11"/>
      <c r="CL150" s="11"/>
      <c r="CM150" s="11"/>
    </row>
    <row r="151" spans="1:91" ht="14.25" customHeight="1">
      <c r="A151" s="1247" t="str">
        <f>A150</f>
        <v/>
      </c>
      <c r="B151" s="58"/>
      <c r="C151" s="1735"/>
      <c r="D151" s="1733"/>
      <c r="E151" s="1735"/>
      <c r="F151" s="2454"/>
      <c r="G151" s="512"/>
      <c r="H151" s="2456"/>
      <c r="I151" s="514"/>
      <c r="J151" s="2459"/>
      <c r="K151" s="514"/>
      <c r="L151" s="2459"/>
      <c r="M151" s="514"/>
      <c r="N151" s="2459"/>
      <c r="O151" s="514"/>
      <c r="P151" s="2459"/>
      <c r="Q151" s="11"/>
      <c r="R151" s="11"/>
      <c r="S151" s="455"/>
      <c r="T151" s="477"/>
      <c r="U151" s="506">
        <f>Import!N541</f>
        <v>0</v>
      </c>
      <c r="V151" s="11"/>
      <c r="W151" s="340"/>
      <c r="X151" s="340"/>
      <c r="Y151" s="340"/>
      <c r="Z151" s="11"/>
      <c r="AE151" s="210"/>
      <c r="AF151" s="210"/>
      <c r="AG151" s="210"/>
      <c r="AH151" s="210"/>
      <c r="AI151" s="1055"/>
      <c r="AJ151" s="211"/>
      <c r="AK151" s="1276"/>
      <c r="AL151" s="1276">
        <f>AL150</f>
        <v>0</v>
      </c>
      <c r="AP151" s="210"/>
      <c r="AQ151" s="210"/>
      <c r="AR151" s="210"/>
      <c r="AS151" s="210"/>
      <c r="AT151" s="210"/>
      <c r="AU151" s="211"/>
      <c r="AV151" s="1276"/>
      <c r="AW151" s="1276">
        <f>AW150</f>
        <v>0</v>
      </c>
      <c r="BA151" s="210"/>
      <c r="BB151" s="210"/>
      <c r="BC151" s="210"/>
      <c r="BD151" s="210"/>
      <c r="BE151" s="210"/>
      <c r="BF151" s="211"/>
      <c r="BG151" s="1276"/>
      <c r="BH151" s="1276">
        <f>BH150</f>
        <v>0</v>
      </c>
      <c r="BL151" s="210"/>
      <c r="BM151" s="210"/>
      <c r="BN151" s="210"/>
      <c r="BO151" s="210"/>
      <c r="BP151" s="210"/>
      <c r="BQ151" s="211"/>
      <c r="BR151" s="1276"/>
      <c r="BS151" s="1276">
        <f>BS150</f>
        <v>0</v>
      </c>
      <c r="BW151" s="210"/>
      <c r="BX151" s="210"/>
      <c r="BY151" s="210"/>
      <c r="BZ151" s="210"/>
      <c r="CA151" s="210"/>
      <c r="CB151" s="211"/>
      <c r="CC151" s="1276"/>
      <c r="CD151" s="1276">
        <f>CD150</f>
        <v>0</v>
      </c>
      <c r="CE151" s="11"/>
      <c r="CF151" s="11"/>
      <c r="CG151" s="11"/>
      <c r="CH151" s="11"/>
      <c r="CI151" s="11"/>
      <c r="CJ151" s="11"/>
      <c r="CK151" s="11"/>
      <c r="CL151" s="11"/>
      <c r="CM151" s="11"/>
    </row>
    <row r="152" spans="1:91" ht="24.75" customHeight="1">
      <c r="A152" s="1246" t="str">
        <f>IF(E152&gt;0,"Wypełnione","")</f>
        <v/>
      </c>
      <c r="B152" s="58"/>
      <c r="C152" s="1734">
        <f>'Og s3a'!C553</f>
        <v>0</v>
      </c>
      <c r="D152" s="1732">
        <f>'Og s3a'!E553</f>
        <v>0</v>
      </c>
      <c r="E152" s="1734">
        <f>'Og s3a'!F553</f>
        <v>0</v>
      </c>
      <c r="F152" s="2453"/>
      <c r="G152" s="511">
        <f>T152</f>
        <v>0</v>
      </c>
      <c r="H152" s="2455">
        <f>U152</f>
        <v>0</v>
      </c>
      <c r="I152" s="515"/>
      <c r="J152" s="2459"/>
      <c r="K152" s="515"/>
      <c r="L152" s="2459"/>
      <c r="M152" s="515"/>
      <c r="N152" s="2459"/>
      <c r="O152" s="515"/>
      <c r="P152" s="2459"/>
      <c r="Q152" s="11"/>
      <c r="R152" s="11"/>
      <c r="S152" s="454">
        <f>'Og s3a'!G553</f>
        <v>0</v>
      </c>
      <c r="T152" s="456">
        <f>'Og s3a'!D553</f>
        <v>0</v>
      </c>
      <c r="U152" s="506">
        <f>Import!N542</f>
        <v>0</v>
      </c>
      <c r="V152" s="11"/>
      <c r="W152" s="340"/>
      <c r="X152" s="340"/>
      <c r="Y152" s="340"/>
      <c r="Z152" s="1273">
        <f>IF(F152=AF$7,1,0)</f>
        <v>0</v>
      </c>
      <c r="AA152" s="1273">
        <f>Z152*D152</f>
        <v>0</v>
      </c>
      <c r="AB152" s="1281">
        <f>IF($Z152=0,0,IF(AF152+AH152+AJ152&gt;0,$AA152,0))</f>
        <v>0</v>
      </c>
      <c r="AC152" s="1283">
        <f>IF($Z152=0,0,IF(AND(AB152=0,G153&gt;0),$AA152,0))</f>
        <v>0</v>
      </c>
      <c r="AD152" s="1272">
        <f>AA152-AB152-AC152</f>
        <v>0</v>
      </c>
      <c r="AE152" s="210">
        <f t="shared" si="215"/>
        <v>0</v>
      </c>
      <c r="AF152" s="210">
        <f t="shared" si="215"/>
        <v>0</v>
      </c>
      <c r="AG152" s="210">
        <f t="shared" si="215"/>
        <v>0</v>
      </c>
      <c r="AH152" s="210">
        <f t="shared" si="215"/>
        <v>0</v>
      </c>
      <c r="AI152" s="1055">
        <f t="shared" si="215"/>
        <v>0</v>
      </c>
      <c r="AJ152" s="211">
        <f t="shared" si="215"/>
        <v>0</v>
      </c>
      <c r="AK152" s="1276">
        <f>IF($Z152=1,0,IF(AND($Z152=0,AF152&gt;0),1,IF(AND($Z152=0,AH152&gt;0),1,IF(AND($Z152=0,AJ152&gt;0),1,0))))</f>
        <v>0</v>
      </c>
      <c r="AL152" s="1276">
        <f t="shared" si="220"/>
        <v>0</v>
      </c>
      <c r="AM152" s="1281">
        <f>IF($Z152=0,0,IF(AQ152+AS152+AU152&gt;0,$AA152,0))</f>
        <v>0</v>
      </c>
      <c r="AN152" s="1283">
        <f>IF($Z152=0,0,IF(AND(AM152=0,I153&gt;0),$AA152,0))</f>
        <v>0</v>
      </c>
      <c r="AO152" s="1272">
        <f>$AA152-AM152-AN152</f>
        <v>0</v>
      </c>
      <c r="AP152" s="210">
        <f t="shared" si="216"/>
        <v>0</v>
      </c>
      <c r="AQ152" s="210">
        <f t="shared" si="216"/>
        <v>0</v>
      </c>
      <c r="AR152" s="210">
        <f t="shared" si="216"/>
        <v>0</v>
      </c>
      <c r="AS152" s="210">
        <f t="shared" si="216"/>
        <v>0</v>
      </c>
      <c r="AT152" s="210">
        <f t="shared" si="216"/>
        <v>0</v>
      </c>
      <c r="AU152" s="211">
        <f t="shared" si="216"/>
        <v>0</v>
      </c>
      <c r="AV152" s="1276">
        <f>IF($Z152=1,0,IF(AND($Z152=0,AQ152&gt;0),1,IF(AND($Z152=0,AS152&gt;0),1,IF(AND($Z152=0,AU152&gt;0),1,0))))</f>
        <v>0</v>
      </c>
      <c r="AW152" s="1276">
        <f t="shared" si="221"/>
        <v>0</v>
      </c>
      <c r="AX152" s="1281">
        <f>IF($Z152=0,0,IF(BB152+BD152+BF152&gt;0,$AA152,0))</f>
        <v>0</v>
      </c>
      <c r="AY152" s="1283">
        <f>IF($Z152=0,0,IF(AND(AX152=0,K153&gt;0),$AA152,0))</f>
        <v>0</v>
      </c>
      <c r="AZ152" s="1272">
        <f>$AA152-AX152-AY152</f>
        <v>0</v>
      </c>
      <c r="BA152" s="210">
        <f t="shared" si="217"/>
        <v>0</v>
      </c>
      <c r="BB152" s="210">
        <f t="shared" si="217"/>
        <v>0</v>
      </c>
      <c r="BC152" s="210">
        <f t="shared" si="217"/>
        <v>0</v>
      </c>
      <c r="BD152" s="210">
        <f t="shared" si="217"/>
        <v>0</v>
      </c>
      <c r="BE152" s="210">
        <f t="shared" si="217"/>
        <v>0</v>
      </c>
      <c r="BF152" s="211">
        <f t="shared" si="217"/>
        <v>0</v>
      </c>
      <c r="BG152" s="1276">
        <f>IF($Z152=1,0,IF(AND($Z152=0,BB152&gt;0),1,IF(AND($Z152=0,BD152&gt;0),1,IF(AND($Z152=0,BF152&gt;0),1,0))))</f>
        <v>0</v>
      </c>
      <c r="BH152" s="1276">
        <f t="shared" si="222"/>
        <v>0</v>
      </c>
      <c r="BI152" s="1281">
        <f>IF($Z152=0,0,IF(BM152+BO152+BQ152&gt;0,$AA152,0))</f>
        <v>0</v>
      </c>
      <c r="BJ152" s="1283">
        <f>IF($Z152=0,0,IF(AND(BI152=0,M153&gt;0),$AA152,0))</f>
        <v>0</v>
      </c>
      <c r="BK152" s="1272">
        <f>$AA152-BI152-BJ152</f>
        <v>0</v>
      </c>
      <c r="BL152" s="210">
        <f t="shared" si="218"/>
        <v>0</v>
      </c>
      <c r="BM152" s="210">
        <f t="shared" si="218"/>
        <v>0</v>
      </c>
      <c r="BN152" s="210">
        <f t="shared" si="218"/>
        <v>0</v>
      </c>
      <c r="BO152" s="210">
        <f t="shared" si="218"/>
        <v>0</v>
      </c>
      <c r="BP152" s="210">
        <f t="shared" si="218"/>
        <v>0</v>
      </c>
      <c r="BQ152" s="211">
        <f t="shared" si="218"/>
        <v>0</v>
      </c>
      <c r="BR152" s="1276">
        <f>IF($Z152=1,0,IF(AND($Z152=0,BM152&gt;0),1,IF(AND($Z152=0,BO152&gt;0),1,IF(AND($Z152=0,BQ152&gt;0),1,0))))</f>
        <v>0</v>
      </c>
      <c r="BS152" s="1276">
        <f t="shared" si="223"/>
        <v>0</v>
      </c>
      <c r="BT152" s="1281">
        <f>IF($Z152=0,0,IF(BX152+BZ152+CB152&gt;0,$AA152,0))</f>
        <v>0</v>
      </c>
      <c r="BU152" s="1283">
        <f>IF($Z152=0,0,IF(AND(BT152=0,O153&gt;0),$AA152,0))</f>
        <v>0</v>
      </c>
      <c r="BV152" s="1272">
        <f>$AA152-BT152-BU152</f>
        <v>0</v>
      </c>
      <c r="BW152" s="210">
        <f t="shared" si="219"/>
        <v>0</v>
      </c>
      <c r="BX152" s="210">
        <f t="shared" si="219"/>
        <v>0</v>
      </c>
      <c r="BY152" s="210">
        <f t="shared" si="219"/>
        <v>0</v>
      </c>
      <c r="BZ152" s="210">
        <f t="shared" si="219"/>
        <v>0</v>
      </c>
      <c r="CA152" s="210">
        <f t="shared" si="219"/>
        <v>0</v>
      </c>
      <c r="CB152" s="211">
        <f t="shared" si="219"/>
        <v>0</v>
      </c>
      <c r="CC152" s="1276">
        <f>IF($Z152=1,0,IF(AND($Z152=0,BX152&gt;0),1,IF(AND($Z152=0,BZ152&gt;0),1,IF(AND($Z152=0,CB152&gt;0),1,0))))</f>
        <v>0</v>
      </c>
      <c r="CD152" s="1276">
        <f t="shared" si="224"/>
        <v>0</v>
      </c>
      <c r="CE152" s="11"/>
      <c r="CF152" s="11"/>
      <c r="CG152" s="11"/>
      <c r="CH152" s="11"/>
      <c r="CI152" s="11"/>
      <c r="CJ152" s="11"/>
      <c r="CK152" s="11"/>
      <c r="CL152" s="11"/>
      <c r="CM152" s="11"/>
    </row>
    <row r="153" spans="1:91" ht="14.25" customHeight="1">
      <c r="A153" s="1247" t="str">
        <f>A152</f>
        <v/>
      </c>
      <c r="B153" s="58"/>
      <c r="C153" s="1735"/>
      <c r="D153" s="1733"/>
      <c r="E153" s="1735"/>
      <c r="F153" s="2454"/>
      <c r="G153" s="512"/>
      <c r="H153" s="2456"/>
      <c r="I153" s="514"/>
      <c r="J153" s="2459"/>
      <c r="K153" s="514"/>
      <c r="L153" s="2459"/>
      <c r="M153" s="514"/>
      <c r="N153" s="2459"/>
      <c r="O153" s="514"/>
      <c r="P153" s="2459"/>
      <c r="Q153" s="11"/>
      <c r="R153" s="11"/>
      <c r="S153" s="455"/>
      <c r="T153" s="477"/>
      <c r="U153" s="506">
        <f>Import!N543</f>
        <v>0</v>
      </c>
      <c r="V153" s="11"/>
      <c r="W153" s="340"/>
      <c r="X153" s="340"/>
      <c r="Y153" s="340"/>
      <c r="Z153" s="11"/>
      <c r="AE153" s="210"/>
      <c r="AF153" s="210"/>
      <c r="AG153" s="210"/>
      <c r="AH153" s="210"/>
      <c r="AI153" s="1055"/>
      <c r="AJ153" s="211"/>
      <c r="AK153" s="1276"/>
      <c r="AL153" s="1276">
        <f>AL152</f>
        <v>0</v>
      </c>
      <c r="AP153" s="210"/>
      <c r="AQ153" s="210"/>
      <c r="AR153" s="210"/>
      <c r="AS153" s="210"/>
      <c r="AT153" s="210"/>
      <c r="AU153" s="211"/>
      <c r="AV153" s="1276"/>
      <c r="AW153" s="1276">
        <f>AW152</f>
        <v>0</v>
      </c>
      <c r="BA153" s="210"/>
      <c r="BB153" s="210"/>
      <c r="BC153" s="210"/>
      <c r="BD153" s="210"/>
      <c r="BE153" s="210"/>
      <c r="BF153" s="211"/>
      <c r="BG153" s="1276"/>
      <c r="BH153" s="1276">
        <f>BH152</f>
        <v>0</v>
      </c>
      <c r="BL153" s="210"/>
      <c r="BM153" s="210"/>
      <c r="BN153" s="210"/>
      <c r="BO153" s="210"/>
      <c r="BP153" s="210"/>
      <c r="BQ153" s="211"/>
      <c r="BR153" s="1276"/>
      <c r="BS153" s="1276">
        <f>BS152</f>
        <v>0</v>
      </c>
      <c r="BW153" s="210"/>
      <c r="BX153" s="210"/>
      <c r="BY153" s="210"/>
      <c r="BZ153" s="210"/>
      <c r="CA153" s="210"/>
      <c r="CB153" s="211"/>
      <c r="CC153" s="1276"/>
      <c r="CD153" s="1276">
        <f>CD152</f>
        <v>0</v>
      </c>
      <c r="CE153" s="11"/>
      <c r="CF153" s="11"/>
      <c r="CG153" s="11"/>
      <c r="CH153" s="11"/>
      <c r="CI153" s="11"/>
      <c r="CJ153" s="11"/>
      <c r="CK153" s="11"/>
      <c r="CL153" s="11"/>
      <c r="CM153" s="11"/>
    </row>
    <row r="154" spans="1:91" ht="24.75" customHeight="1">
      <c r="A154" s="1246" t="str">
        <f>IF(E154&gt;0,"Wypełnione","")</f>
        <v/>
      </c>
      <c r="B154" s="58"/>
      <c r="C154" s="1734">
        <f>'Og s3a'!C555</f>
        <v>0</v>
      </c>
      <c r="D154" s="1732">
        <f>'Og s3a'!E555</f>
        <v>0</v>
      </c>
      <c r="E154" s="1734">
        <f>'Og s3a'!F555</f>
        <v>0</v>
      </c>
      <c r="F154" s="2453"/>
      <c r="G154" s="511">
        <f>T154</f>
        <v>0</v>
      </c>
      <c r="H154" s="2455">
        <f>U154</f>
        <v>0</v>
      </c>
      <c r="I154" s="515"/>
      <c r="J154" s="2459"/>
      <c r="K154" s="515"/>
      <c r="L154" s="2459"/>
      <c r="M154" s="515"/>
      <c r="N154" s="2459"/>
      <c r="O154" s="515"/>
      <c r="P154" s="2459"/>
      <c r="Q154" s="11"/>
      <c r="R154" s="11"/>
      <c r="S154" s="454">
        <f>'Og s3a'!G555</f>
        <v>0</v>
      </c>
      <c r="T154" s="456">
        <f>'Og s3a'!D555</f>
        <v>0</v>
      </c>
      <c r="U154" s="506">
        <f>Import!N544</f>
        <v>0</v>
      </c>
      <c r="V154" s="11"/>
      <c r="W154" s="340"/>
      <c r="X154" s="340"/>
      <c r="Y154" s="340"/>
      <c r="Z154" s="1273">
        <f>IF(F154=AF$7,1,0)</f>
        <v>0</v>
      </c>
      <c r="AA154" s="1273">
        <f>Z154*D154</f>
        <v>0</v>
      </c>
      <c r="AB154" s="1281">
        <f>IF($Z154=0,0,IF(AF154+AH154+AJ154&gt;0,$AA154,0))</f>
        <v>0</v>
      </c>
      <c r="AC154" s="1283">
        <f>IF($Z154=0,0,IF(AND(AB154=0,G155&gt;0),$AA154,0))</f>
        <v>0</v>
      </c>
      <c r="AD154" s="1272">
        <f>AA154-AB154-AC154</f>
        <v>0</v>
      </c>
      <c r="AE154" s="210">
        <f t="shared" si="215"/>
        <v>0</v>
      </c>
      <c r="AF154" s="210">
        <f t="shared" si="215"/>
        <v>0</v>
      </c>
      <c r="AG154" s="210">
        <f t="shared" si="215"/>
        <v>0</v>
      </c>
      <c r="AH154" s="210">
        <f t="shared" si="215"/>
        <v>0</v>
      </c>
      <c r="AI154" s="1055">
        <f t="shared" si="215"/>
        <v>0</v>
      </c>
      <c r="AJ154" s="211">
        <f t="shared" si="215"/>
        <v>0</v>
      </c>
      <c r="AK154" s="1276">
        <f>IF($Z154=1,0,IF(AND($Z154=0,AF154&gt;0),1,IF(AND($Z154=0,AH154&gt;0),1,IF(AND($Z154=0,AJ154&gt;0),1,0))))</f>
        <v>0</v>
      </c>
      <c r="AL154" s="1276">
        <f t="shared" si="220"/>
        <v>0</v>
      </c>
      <c r="AM154" s="1281">
        <f>IF($Z154=0,0,IF(AQ154+AS154+AU154&gt;0,$AA154,0))</f>
        <v>0</v>
      </c>
      <c r="AN154" s="1283">
        <f>IF($Z154=0,0,IF(AND(AM154=0,I155&gt;0),$AA154,0))</f>
        <v>0</v>
      </c>
      <c r="AO154" s="1272">
        <f>$AA154-AM154-AN154</f>
        <v>0</v>
      </c>
      <c r="AP154" s="210">
        <f t="shared" si="216"/>
        <v>0</v>
      </c>
      <c r="AQ154" s="210">
        <f t="shared" si="216"/>
        <v>0</v>
      </c>
      <c r="AR154" s="210">
        <f t="shared" si="216"/>
        <v>0</v>
      </c>
      <c r="AS154" s="210">
        <f t="shared" si="216"/>
        <v>0</v>
      </c>
      <c r="AT154" s="210">
        <f t="shared" si="216"/>
        <v>0</v>
      </c>
      <c r="AU154" s="211">
        <f t="shared" si="216"/>
        <v>0</v>
      </c>
      <c r="AV154" s="1276">
        <f>IF($Z154=1,0,IF(AND($Z154=0,AQ154&gt;0),1,IF(AND($Z154=0,AS154&gt;0),1,IF(AND($Z154=0,AU154&gt;0),1,0))))</f>
        <v>0</v>
      </c>
      <c r="AW154" s="1276">
        <f t="shared" si="221"/>
        <v>0</v>
      </c>
      <c r="AX154" s="1281">
        <f>IF($Z154=0,0,IF(BB154+BD154+BF154&gt;0,$AA154,0))</f>
        <v>0</v>
      </c>
      <c r="AY154" s="1283">
        <f>IF($Z154=0,0,IF(AND(AX154=0,K155&gt;0),$AA154,0))</f>
        <v>0</v>
      </c>
      <c r="AZ154" s="1272">
        <f>$AA154-AX154-AY154</f>
        <v>0</v>
      </c>
      <c r="BA154" s="210">
        <f t="shared" si="217"/>
        <v>0</v>
      </c>
      <c r="BB154" s="210">
        <f t="shared" si="217"/>
        <v>0</v>
      </c>
      <c r="BC154" s="210">
        <f t="shared" si="217"/>
        <v>0</v>
      </c>
      <c r="BD154" s="210">
        <f t="shared" si="217"/>
        <v>0</v>
      </c>
      <c r="BE154" s="210">
        <f t="shared" si="217"/>
        <v>0</v>
      </c>
      <c r="BF154" s="211">
        <f t="shared" si="217"/>
        <v>0</v>
      </c>
      <c r="BG154" s="1276">
        <f>IF($Z154=1,0,IF(AND($Z154=0,BB154&gt;0),1,IF(AND($Z154=0,BD154&gt;0),1,IF(AND($Z154=0,BF154&gt;0),1,0))))</f>
        <v>0</v>
      </c>
      <c r="BH154" s="1276">
        <f t="shared" si="222"/>
        <v>0</v>
      </c>
      <c r="BI154" s="1281">
        <f>IF($Z154=0,0,IF(BM154+BO154+BQ154&gt;0,$AA154,0))</f>
        <v>0</v>
      </c>
      <c r="BJ154" s="1283">
        <f>IF($Z154=0,0,IF(AND(BI154=0,M155&gt;0),$AA154,0))</f>
        <v>0</v>
      </c>
      <c r="BK154" s="1272">
        <f>$AA154-BI154-BJ154</f>
        <v>0</v>
      </c>
      <c r="BL154" s="210">
        <f t="shared" si="218"/>
        <v>0</v>
      </c>
      <c r="BM154" s="210">
        <f t="shared" si="218"/>
        <v>0</v>
      </c>
      <c r="BN154" s="210">
        <f t="shared" si="218"/>
        <v>0</v>
      </c>
      <c r="BO154" s="210">
        <f t="shared" si="218"/>
        <v>0</v>
      </c>
      <c r="BP154" s="210">
        <f t="shared" si="218"/>
        <v>0</v>
      </c>
      <c r="BQ154" s="211">
        <f t="shared" si="218"/>
        <v>0</v>
      </c>
      <c r="BR154" s="1276">
        <f>IF($Z154=1,0,IF(AND($Z154=0,BM154&gt;0),1,IF(AND($Z154=0,BO154&gt;0),1,IF(AND($Z154=0,BQ154&gt;0),1,0))))</f>
        <v>0</v>
      </c>
      <c r="BS154" s="1276">
        <f t="shared" si="223"/>
        <v>0</v>
      </c>
      <c r="BT154" s="1281">
        <f>IF($Z154=0,0,IF(BX154+BZ154+CB154&gt;0,$AA154,0))</f>
        <v>0</v>
      </c>
      <c r="BU154" s="1283">
        <f>IF($Z154=0,0,IF(AND(BT154=0,O155&gt;0),$AA154,0))</f>
        <v>0</v>
      </c>
      <c r="BV154" s="1272">
        <f>$AA154-BT154-BU154</f>
        <v>0</v>
      </c>
      <c r="BW154" s="210">
        <f t="shared" si="219"/>
        <v>0</v>
      </c>
      <c r="BX154" s="210">
        <f t="shared" si="219"/>
        <v>0</v>
      </c>
      <c r="BY154" s="210">
        <f t="shared" si="219"/>
        <v>0</v>
      </c>
      <c r="BZ154" s="210">
        <f t="shared" si="219"/>
        <v>0</v>
      </c>
      <c r="CA154" s="210">
        <f t="shared" si="219"/>
        <v>0</v>
      </c>
      <c r="CB154" s="211">
        <f t="shared" si="219"/>
        <v>0</v>
      </c>
      <c r="CC154" s="1276">
        <f>IF($Z154=1,0,IF(AND($Z154=0,BX154&gt;0),1,IF(AND($Z154=0,BZ154&gt;0),1,IF(AND($Z154=0,CB154&gt;0),1,0))))</f>
        <v>0</v>
      </c>
      <c r="CD154" s="1276">
        <f t="shared" si="224"/>
        <v>0</v>
      </c>
      <c r="CE154" s="11"/>
      <c r="CF154" s="11"/>
      <c r="CG154" s="11"/>
      <c r="CH154" s="11"/>
      <c r="CI154" s="11"/>
      <c r="CJ154" s="11"/>
      <c r="CK154" s="11"/>
      <c r="CL154" s="11"/>
      <c r="CM154" s="11"/>
    </row>
    <row r="155" spans="1:91" ht="14.25" customHeight="1">
      <c r="A155" s="1247" t="str">
        <f>A154</f>
        <v/>
      </c>
      <c r="B155" s="58"/>
      <c r="C155" s="1735"/>
      <c r="D155" s="1733"/>
      <c r="E155" s="1735"/>
      <c r="F155" s="2454"/>
      <c r="G155" s="512"/>
      <c r="H155" s="2456"/>
      <c r="I155" s="514"/>
      <c r="J155" s="2459"/>
      <c r="K155" s="514"/>
      <c r="L155" s="2459"/>
      <c r="M155" s="514"/>
      <c r="N155" s="2459"/>
      <c r="O155" s="514"/>
      <c r="P155" s="2459"/>
      <c r="Q155" s="11"/>
      <c r="R155" s="11"/>
      <c r="S155" s="455"/>
      <c r="T155" s="477"/>
      <c r="U155" s="506">
        <f>Import!N545</f>
        <v>0</v>
      </c>
      <c r="V155" s="11"/>
      <c r="W155" s="340"/>
      <c r="X155" s="340"/>
      <c r="Y155" s="340"/>
      <c r="Z155" s="11"/>
      <c r="AE155" s="210"/>
      <c r="AF155" s="210"/>
      <c r="AG155" s="210"/>
      <c r="AH155" s="210"/>
      <c r="AI155" s="1055"/>
      <c r="AJ155" s="211"/>
      <c r="AK155" s="1276"/>
      <c r="AL155" s="1276">
        <f>AL154</f>
        <v>0</v>
      </c>
      <c r="AP155" s="210"/>
      <c r="AQ155" s="210"/>
      <c r="AR155" s="210"/>
      <c r="AS155" s="210"/>
      <c r="AT155" s="210"/>
      <c r="AU155" s="211"/>
      <c r="AV155" s="1276"/>
      <c r="AW155" s="1276">
        <f>AW154</f>
        <v>0</v>
      </c>
      <c r="BA155" s="210"/>
      <c r="BB155" s="210"/>
      <c r="BC155" s="210"/>
      <c r="BD155" s="210"/>
      <c r="BE155" s="210"/>
      <c r="BF155" s="211"/>
      <c r="BG155" s="1276"/>
      <c r="BH155" s="1276">
        <f>BH154</f>
        <v>0</v>
      </c>
      <c r="BL155" s="210"/>
      <c r="BM155" s="210"/>
      <c r="BN155" s="210"/>
      <c r="BO155" s="210"/>
      <c r="BP155" s="210"/>
      <c r="BQ155" s="211"/>
      <c r="BR155" s="1276"/>
      <c r="BS155" s="1276">
        <f>BS154</f>
        <v>0</v>
      </c>
      <c r="BW155" s="210"/>
      <c r="BX155" s="210"/>
      <c r="BY155" s="210"/>
      <c r="BZ155" s="210"/>
      <c r="CA155" s="210"/>
      <c r="CB155" s="211"/>
      <c r="CC155" s="1276"/>
      <c r="CD155" s="1276">
        <f>CD154</f>
        <v>0</v>
      </c>
      <c r="CE155" s="11"/>
      <c r="CF155" s="11"/>
      <c r="CG155" s="11"/>
      <c r="CH155" s="11"/>
      <c r="CI155" s="11"/>
      <c r="CJ155" s="11"/>
      <c r="CK155" s="11"/>
      <c r="CL155" s="11"/>
      <c r="CM155" s="11"/>
    </row>
    <row r="156" spans="1:91" ht="24.75" customHeight="1">
      <c r="A156" s="1246" t="str">
        <f>IF(E156&gt;0,"Wypełnione","")</f>
        <v/>
      </c>
      <c r="B156" s="58"/>
      <c r="C156" s="1734">
        <f>'Og s3a'!C557</f>
        <v>0</v>
      </c>
      <c r="D156" s="1732">
        <f>'Og s3a'!E557</f>
        <v>0</v>
      </c>
      <c r="E156" s="1734">
        <f>'Og s3a'!F557</f>
        <v>0</v>
      </c>
      <c r="F156" s="2453"/>
      <c r="G156" s="511">
        <f>T156</f>
        <v>0</v>
      </c>
      <c r="H156" s="2455">
        <f>U156</f>
        <v>0</v>
      </c>
      <c r="I156" s="515"/>
      <c r="J156" s="2459"/>
      <c r="K156" s="515"/>
      <c r="L156" s="2459"/>
      <c r="M156" s="515"/>
      <c r="N156" s="2459"/>
      <c r="O156" s="515"/>
      <c r="P156" s="2459"/>
      <c r="Q156" s="11"/>
      <c r="R156" s="11"/>
      <c r="S156" s="454">
        <f>'Og s3a'!G557</f>
        <v>0</v>
      </c>
      <c r="T156" s="456">
        <f>'Og s3a'!D557</f>
        <v>0</v>
      </c>
      <c r="U156" s="506">
        <f>Import!N546</f>
        <v>0</v>
      </c>
      <c r="V156" s="11"/>
      <c r="W156" s="340"/>
      <c r="X156" s="340"/>
      <c r="Y156" s="340"/>
      <c r="Z156" s="1273">
        <f>IF(F156=AF$7,1,0)</f>
        <v>0</v>
      </c>
      <c r="AA156" s="1273">
        <f>Z156*D156</f>
        <v>0</v>
      </c>
      <c r="AB156" s="1281">
        <f>IF($Z156=0,0,IF(AF156+AH156+AJ156&gt;0,$AA156,0))</f>
        <v>0</v>
      </c>
      <c r="AC156" s="1283">
        <f>IF($Z156=0,0,IF(AND(AB156=0,G157&gt;0),$AA156,0))</f>
        <v>0</v>
      </c>
      <c r="AD156" s="1272">
        <f>AA156-AB156-AC156</f>
        <v>0</v>
      </c>
      <c r="AE156" s="210">
        <f t="shared" si="215"/>
        <v>0</v>
      </c>
      <c r="AF156" s="210">
        <f t="shared" si="215"/>
        <v>0</v>
      </c>
      <c r="AG156" s="210">
        <f t="shared" si="215"/>
        <v>0</v>
      </c>
      <c r="AH156" s="210">
        <f t="shared" si="215"/>
        <v>0</v>
      </c>
      <c r="AI156" s="1055">
        <f t="shared" si="215"/>
        <v>0</v>
      </c>
      <c r="AJ156" s="211">
        <f t="shared" si="215"/>
        <v>0</v>
      </c>
      <c r="AK156" s="1276">
        <f>IF($Z156=1,0,IF(AND($Z156=0,AF156&gt;0),1,IF(AND($Z156=0,AH156&gt;0),1,IF(AND($Z156=0,AJ156&gt;0),1,0))))</f>
        <v>0</v>
      </c>
      <c r="AL156" s="1276">
        <f t="shared" si="220"/>
        <v>0</v>
      </c>
      <c r="AM156" s="1281">
        <f>IF($Z156=0,0,IF(AQ156+AS156+AU156&gt;0,$AA156,0))</f>
        <v>0</v>
      </c>
      <c r="AN156" s="1283">
        <f>IF($Z156=0,0,IF(AND(AM156=0,I157&gt;0),$AA156,0))</f>
        <v>0</v>
      </c>
      <c r="AO156" s="1272">
        <f>$AA156-AM156-AN156</f>
        <v>0</v>
      </c>
      <c r="AP156" s="210">
        <f t="shared" si="216"/>
        <v>0</v>
      </c>
      <c r="AQ156" s="210">
        <f t="shared" si="216"/>
        <v>0</v>
      </c>
      <c r="AR156" s="210">
        <f t="shared" si="216"/>
        <v>0</v>
      </c>
      <c r="AS156" s="210">
        <f t="shared" si="216"/>
        <v>0</v>
      </c>
      <c r="AT156" s="210">
        <f t="shared" si="216"/>
        <v>0</v>
      </c>
      <c r="AU156" s="211">
        <f t="shared" si="216"/>
        <v>0</v>
      </c>
      <c r="AV156" s="1276">
        <f>IF($Z156=1,0,IF(AND($Z156=0,AQ156&gt;0),1,IF(AND($Z156=0,AS156&gt;0),1,IF(AND($Z156=0,AU156&gt;0),1,0))))</f>
        <v>0</v>
      </c>
      <c r="AW156" s="1276">
        <f t="shared" si="221"/>
        <v>0</v>
      </c>
      <c r="AX156" s="1281">
        <f>IF($Z156=0,0,IF(BB156+BD156+BF156&gt;0,$AA156,0))</f>
        <v>0</v>
      </c>
      <c r="AY156" s="1283">
        <f>IF($Z156=0,0,IF(AND(AX156=0,K157&gt;0),$AA156,0))</f>
        <v>0</v>
      </c>
      <c r="AZ156" s="1272">
        <f>$AA156-AX156-AY156</f>
        <v>0</v>
      </c>
      <c r="BA156" s="210">
        <f t="shared" si="217"/>
        <v>0</v>
      </c>
      <c r="BB156" s="210">
        <f t="shared" si="217"/>
        <v>0</v>
      </c>
      <c r="BC156" s="210">
        <f t="shared" si="217"/>
        <v>0</v>
      </c>
      <c r="BD156" s="210">
        <f t="shared" si="217"/>
        <v>0</v>
      </c>
      <c r="BE156" s="210">
        <f t="shared" si="217"/>
        <v>0</v>
      </c>
      <c r="BF156" s="211">
        <f t="shared" si="217"/>
        <v>0</v>
      </c>
      <c r="BG156" s="1276">
        <f>IF($Z156=1,0,IF(AND($Z156=0,BB156&gt;0),1,IF(AND($Z156=0,BD156&gt;0),1,IF(AND($Z156=0,BF156&gt;0),1,0))))</f>
        <v>0</v>
      </c>
      <c r="BH156" s="1276">
        <f t="shared" si="222"/>
        <v>0</v>
      </c>
      <c r="BI156" s="1281">
        <f>IF($Z156=0,0,IF(BM156+BO156+BQ156&gt;0,$AA156,0))</f>
        <v>0</v>
      </c>
      <c r="BJ156" s="1283">
        <f>IF($Z156=0,0,IF(AND(BI156=0,M157&gt;0),$AA156,0))</f>
        <v>0</v>
      </c>
      <c r="BK156" s="1272">
        <f>$AA156-BI156-BJ156</f>
        <v>0</v>
      </c>
      <c r="BL156" s="210">
        <f t="shared" si="218"/>
        <v>0</v>
      </c>
      <c r="BM156" s="210">
        <f t="shared" si="218"/>
        <v>0</v>
      </c>
      <c r="BN156" s="210">
        <f t="shared" si="218"/>
        <v>0</v>
      </c>
      <c r="BO156" s="210">
        <f t="shared" si="218"/>
        <v>0</v>
      </c>
      <c r="BP156" s="210">
        <f t="shared" si="218"/>
        <v>0</v>
      </c>
      <c r="BQ156" s="211">
        <f t="shared" si="218"/>
        <v>0</v>
      </c>
      <c r="BR156" s="1276">
        <f>IF($Z156=1,0,IF(AND($Z156=0,BM156&gt;0),1,IF(AND($Z156=0,BO156&gt;0),1,IF(AND($Z156=0,BQ156&gt;0),1,0))))</f>
        <v>0</v>
      </c>
      <c r="BS156" s="1276">
        <f t="shared" si="223"/>
        <v>0</v>
      </c>
      <c r="BT156" s="1281">
        <f>IF($Z156=0,0,IF(BX156+BZ156+CB156&gt;0,$AA156,0))</f>
        <v>0</v>
      </c>
      <c r="BU156" s="1283">
        <f>IF($Z156=0,0,IF(AND(BT156=0,O157&gt;0),$AA156,0))</f>
        <v>0</v>
      </c>
      <c r="BV156" s="1272">
        <f>$AA156-BT156-BU156</f>
        <v>0</v>
      </c>
      <c r="BW156" s="210">
        <f t="shared" si="219"/>
        <v>0</v>
      </c>
      <c r="BX156" s="210">
        <f t="shared" si="219"/>
        <v>0</v>
      </c>
      <c r="BY156" s="210">
        <f t="shared" si="219"/>
        <v>0</v>
      </c>
      <c r="BZ156" s="210">
        <f t="shared" si="219"/>
        <v>0</v>
      </c>
      <c r="CA156" s="210">
        <f t="shared" si="219"/>
        <v>0</v>
      </c>
      <c r="CB156" s="211">
        <f t="shared" si="219"/>
        <v>0</v>
      </c>
      <c r="CC156" s="1276">
        <f>IF($Z156=1,0,IF(AND($Z156=0,BX156&gt;0),1,IF(AND($Z156=0,BZ156&gt;0),1,IF(AND($Z156=0,CB156&gt;0),1,0))))</f>
        <v>0</v>
      </c>
      <c r="CD156" s="1276">
        <f t="shared" si="224"/>
        <v>0</v>
      </c>
      <c r="CE156" s="11"/>
      <c r="CF156" s="11"/>
      <c r="CG156" s="11"/>
      <c r="CH156" s="11"/>
      <c r="CI156" s="11"/>
      <c r="CJ156" s="11"/>
      <c r="CK156" s="11"/>
      <c r="CL156" s="11"/>
      <c r="CM156" s="11"/>
    </row>
    <row r="157" spans="1:91" ht="14.25" customHeight="1">
      <c r="A157" s="1247" t="str">
        <f>A156</f>
        <v/>
      </c>
      <c r="B157" s="58"/>
      <c r="C157" s="1735"/>
      <c r="D157" s="1733"/>
      <c r="E157" s="1735"/>
      <c r="F157" s="2454"/>
      <c r="G157" s="512"/>
      <c r="H157" s="2456"/>
      <c r="I157" s="514"/>
      <c r="J157" s="2459"/>
      <c r="K157" s="514"/>
      <c r="L157" s="2459"/>
      <c r="M157" s="514"/>
      <c r="N157" s="2459"/>
      <c r="O157" s="514"/>
      <c r="P157" s="2459"/>
      <c r="Q157" s="11"/>
      <c r="R157" s="11"/>
      <c r="S157" s="455"/>
      <c r="T157" s="477"/>
      <c r="U157" s="506">
        <f>Import!N547</f>
        <v>0</v>
      </c>
      <c r="V157" s="11"/>
      <c r="W157" s="340"/>
      <c r="X157" s="340"/>
      <c r="Y157" s="340"/>
      <c r="Z157" s="11"/>
      <c r="AE157" s="210"/>
      <c r="AF157" s="210"/>
      <c r="AG157" s="210"/>
      <c r="AH157" s="210"/>
      <c r="AI157" s="1055"/>
      <c r="AJ157" s="211"/>
      <c r="AK157" s="1276"/>
      <c r="AL157" s="1276">
        <f>AL156</f>
        <v>0</v>
      </c>
      <c r="AP157" s="210"/>
      <c r="AQ157" s="210"/>
      <c r="AR157" s="210"/>
      <c r="AS157" s="210"/>
      <c r="AT157" s="210"/>
      <c r="AU157" s="211"/>
      <c r="AV157" s="1276"/>
      <c r="AW157" s="1276">
        <f>AW156</f>
        <v>0</v>
      </c>
      <c r="BA157" s="210"/>
      <c r="BB157" s="210"/>
      <c r="BC157" s="210"/>
      <c r="BD157" s="210"/>
      <c r="BE157" s="210"/>
      <c r="BF157" s="211"/>
      <c r="BG157" s="1276"/>
      <c r="BH157" s="1276">
        <f>BH156</f>
        <v>0</v>
      </c>
      <c r="BL157" s="210"/>
      <c r="BM157" s="210"/>
      <c r="BN157" s="210"/>
      <c r="BO157" s="210"/>
      <c r="BP157" s="210"/>
      <c r="BQ157" s="211"/>
      <c r="BR157" s="1276"/>
      <c r="BS157" s="1276">
        <f>BS156</f>
        <v>0</v>
      </c>
      <c r="BW157" s="210"/>
      <c r="BX157" s="210"/>
      <c r="BY157" s="210"/>
      <c r="BZ157" s="210"/>
      <c r="CA157" s="210"/>
      <c r="CB157" s="211"/>
      <c r="CC157" s="1276"/>
      <c r="CD157" s="1276">
        <f>CD156</f>
        <v>0</v>
      </c>
      <c r="CE157" s="11"/>
      <c r="CF157" s="11"/>
      <c r="CG157" s="11"/>
      <c r="CH157" s="11"/>
      <c r="CI157" s="11"/>
      <c r="CJ157" s="11"/>
      <c r="CK157" s="11"/>
      <c r="CL157" s="11"/>
      <c r="CM157" s="11"/>
    </row>
    <row r="158" spans="1:91" ht="24.75" customHeight="1">
      <c r="A158" s="1246" t="str">
        <f>IF(E158&gt;0,"Wypełnione","")</f>
        <v/>
      </c>
      <c r="B158" s="58"/>
      <c r="C158" s="1734">
        <f>'Og s3a'!C559</f>
        <v>0</v>
      </c>
      <c r="D158" s="1732">
        <f>'Og s3a'!E559</f>
        <v>0</v>
      </c>
      <c r="E158" s="1734">
        <f>'Og s3a'!F559</f>
        <v>0</v>
      </c>
      <c r="F158" s="2453"/>
      <c r="G158" s="511">
        <f>T158</f>
        <v>0</v>
      </c>
      <c r="H158" s="2455">
        <f>U158</f>
        <v>0</v>
      </c>
      <c r="I158" s="515"/>
      <c r="J158" s="2459"/>
      <c r="K158" s="515"/>
      <c r="L158" s="2459"/>
      <c r="M158" s="515"/>
      <c r="N158" s="2459"/>
      <c r="O158" s="515"/>
      <c r="P158" s="2459"/>
      <c r="Q158" s="11"/>
      <c r="R158" s="11"/>
      <c r="S158" s="454">
        <f>'Og s3a'!G559</f>
        <v>0</v>
      </c>
      <c r="T158" s="456">
        <f>'Og s3a'!D559</f>
        <v>0</v>
      </c>
      <c r="U158" s="506">
        <f>Import!N548</f>
        <v>0</v>
      </c>
      <c r="V158" s="11"/>
      <c r="W158" s="340"/>
      <c r="X158" s="340"/>
      <c r="Y158" s="340"/>
      <c r="Z158" s="1273">
        <f>IF(F158=AF$7,1,0)</f>
        <v>0</v>
      </c>
      <c r="AA158" s="1273">
        <f>Z158*D158</f>
        <v>0</v>
      </c>
      <c r="AB158" s="1281">
        <f>IF($Z158=0,0,IF(AF158+AH158+AJ158&gt;0,$AA158,0))</f>
        <v>0</v>
      </c>
      <c r="AC158" s="1283">
        <f>IF($Z158=0,0,IF(AND(AB158=0,G159&gt;0),$AA158,0))</f>
        <v>0</v>
      </c>
      <c r="AD158" s="1272">
        <f>AA158-AB158-AC158</f>
        <v>0</v>
      </c>
      <c r="AE158" s="210">
        <f t="shared" si="215"/>
        <v>0</v>
      </c>
      <c r="AF158" s="210">
        <f t="shared" si="215"/>
        <v>0</v>
      </c>
      <c r="AG158" s="210">
        <f t="shared" si="215"/>
        <v>0</v>
      </c>
      <c r="AH158" s="210">
        <f t="shared" si="215"/>
        <v>0</v>
      </c>
      <c r="AI158" s="1055">
        <f t="shared" si="215"/>
        <v>0</v>
      </c>
      <c r="AJ158" s="211">
        <f t="shared" si="215"/>
        <v>0</v>
      </c>
      <c r="AK158" s="1276">
        <f>IF($Z158=1,0,IF(AND($Z158=0,AF158&gt;0),1,IF(AND($Z158=0,AH158&gt;0),1,IF(AND($Z158=0,AJ158&gt;0),1,0))))</f>
        <v>0</v>
      </c>
      <c r="AL158" s="1276">
        <f t="shared" si="220"/>
        <v>0</v>
      </c>
      <c r="AM158" s="1281">
        <f>IF($Z158=0,0,IF(AQ158+AS158+AU158&gt;0,$AA158,0))</f>
        <v>0</v>
      </c>
      <c r="AN158" s="1283">
        <f>IF($Z158=0,0,IF(AND(AM158=0,I159&gt;0),$AA158,0))</f>
        <v>0</v>
      </c>
      <c r="AO158" s="1272">
        <f>$AA158-AM158-AN158</f>
        <v>0</v>
      </c>
      <c r="AP158" s="210">
        <f t="shared" si="216"/>
        <v>0</v>
      </c>
      <c r="AQ158" s="210">
        <f t="shared" si="216"/>
        <v>0</v>
      </c>
      <c r="AR158" s="210">
        <f t="shared" si="216"/>
        <v>0</v>
      </c>
      <c r="AS158" s="210">
        <f t="shared" si="216"/>
        <v>0</v>
      </c>
      <c r="AT158" s="210">
        <f t="shared" si="216"/>
        <v>0</v>
      </c>
      <c r="AU158" s="211">
        <f t="shared" si="216"/>
        <v>0</v>
      </c>
      <c r="AV158" s="1276">
        <f>IF($Z158=1,0,IF(AND($Z158=0,AQ158&gt;0),1,IF(AND($Z158=0,AS158&gt;0),1,IF(AND($Z158=0,AU158&gt;0),1,0))))</f>
        <v>0</v>
      </c>
      <c r="AW158" s="1276">
        <f t="shared" si="221"/>
        <v>0</v>
      </c>
      <c r="AX158" s="1281">
        <f>IF($Z158=0,0,IF(BB158+BD158+BF158&gt;0,$AA158,0))</f>
        <v>0</v>
      </c>
      <c r="AY158" s="1283">
        <f>IF($Z158=0,0,IF(AND(AX158=0,K159&gt;0),$AA158,0))</f>
        <v>0</v>
      </c>
      <c r="AZ158" s="1272">
        <f>$AA158-AX158-AY158</f>
        <v>0</v>
      </c>
      <c r="BA158" s="210">
        <f t="shared" si="217"/>
        <v>0</v>
      </c>
      <c r="BB158" s="210">
        <f t="shared" si="217"/>
        <v>0</v>
      </c>
      <c r="BC158" s="210">
        <f t="shared" si="217"/>
        <v>0</v>
      </c>
      <c r="BD158" s="210">
        <f t="shared" si="217"/>
        <v>0</v>
      </c>
      <c r="BE158" s="210">
        <f t="shared" si="217"/>
        <v>0</v>
      </c>
      <c r="BF158" s="211">
        <f t="shared" si="217"/>
        <v>0</v>
      </c>
      <c r="BG158" s="1276">
        <f>IF($Z158=1,0,IF(AND($Z158=0,BB158&gt;0),1,IF(AND($Z158=0,BD158&gt;0),1,IF(AND($Z158=0,BF158&gt;0),1,0))))</f>
        <v>0</v>
      </c>
      <c r="BH158" s="1276">
        <f t="shared" si="222"/>
        <v>0</v>
      </c>
      <c r="BI158" s="1281">
        <f>IF($Z158=0,0,IF(BM158+BO158+BQ158&gt;0,$AA158,0))</f>
        <v>0</v>
      </c>
      <c r="BJ158" s="1283">
        <f>IF($Z158=0,0,IF(AND(BI158=0,M159&gt;0),$AA158,0))</f>
        <v>0</v>
      </c>
      <c r="BK158" s="1272">
        <f>$AA158-BI158-BJ158</f>
        <v>0</v>
      </c>
      <c r="BL158" s="210">
        <f t="shared" si="218"/>
        <v>0</v>
      </c>
      <c r="BM158" s="210">
        <f t="shared" si="218"/>
        <v>0</v>
      </c>
      <c r="BN158" s="210">
        <f t="shared" si="218"/>
        <v>0</v>
      </c>
      <c r="BO158" s="210">
        <f t="shared" si="218"/>
        <v>0</v>
      </c>
      <c r="BP158" s="210">
        <f t="shared" si="218"/>
        <v>0</v>
      </c>
      <c r="BQ158" s="211">
        <f t="shared" si="218"/>
        <v>0</v>
      </c>
      <c r="BR158" s="1276">
        <f>IF($Z158=1,0,IF(AND($Z158=0,BM158&gt;0),1,IF(AND($Z158=0,BO158&gt;0),1,IF(AND($Z158=0,BQ158&gt;0),1,0))))</f>
        <v>0</v>
      </c>
      <c r="BS158" s="1276">
        <f t="shared" si="223"/>
        <v>0</v>
      </c>
      <c r="BT158" s="1281">
        <f>IF($Z158=0,0,IF(BX158+BZ158+CB158&gt;0,$AA158,0))</f>
        <v>0</v>
      </c>
      <c r="BU158" s="1283">
        <f>IF($Z158=0,0,IF(AND(BT158=0,O159&gt;0),$AA158,0))</f>
        <v>0</v>
      </c>
      <c r="BV158" s="1272">
        <f>$AA158-BT158-BU158</f>
        <v>0</v>
      </c>
      <c r="BW158" s="210">
        <f t="shared" si="219"/>
        <v>0</v>
      </c>
      <c r="BX158" s="210">
        <f t="shared" si="219"/>
        <v>0</v>
      </c>
      <c r="BY158" s="210">
        <f t="shared" si="219"/>
        <v>0</v>
      </c>
      <c r="BZ158" s="210">
        <f t="shared" si="219"/>
        <v>0</v>
      </c>
      <c r="CA158" s="210">
        <f t="shared" si="219"/>
        <v>0</v>
      </c>
      <c r="CB158" s="211">
        <f t="shared" si="219"/>
        <v>0</v>
      </c>
      <c r="CC158" s="1276">
        <f>IF($Z158=1,0,IF(AND($Z158=0,BX158&gt;0),1,IF(AND($Z158=0,BZ158&gt;0),1,IF(AND($Z158=0,CB158&gt;0),1,0))))</f>
        <v>0</v>
      </c>
      <c r="CD158" s="1276">
        <f t="shared" si="224"/>
        <v>0</v>
      </c>
      <c r="CE158" s="11"/>
      <c r="CF158" s="11"/>
      <c r="CG158" s="11"/>
      <c r="CH158" s="11"/>
      <c r="CI158" s="11"/>
      <c r="CJ158" s="11"/>
      <c r="CK158" s="11"/>
      <c r="CL158" s="11"/>
      <c r="CM158" s="11"/>
    </row>
    <row r="159" spans="1:91" ht="14.25" customHeight="1">
      <c r="A159" s="1247" t="str">
        <f>A158</f>
        <v/>
      </c>
      <c r="B159" s="58"/>
      <c r="C159" s="1735"/>
      <c r="D159" s="1733"/>
      <c r="E159" s="1735"/>
      <c r="F159" s="2454"/>
      <c r="G159" s="512"/>
      <c r="H159" s="2456"/>
      <c r="I159" s="514"/>
      <c r="J159" s="2459"/>
      <c r="K159" s="514"/>
      <c r="L159" s="2459"/>
      <c r="M159" s="514"/>
      <c r="N159" s="2459"/>
      <c r="O159" s="514"/>
      <c r="P159" s="2459"/>
      <c r="Q159" s="11"/>
      <c r="R159" s="11"/>
      <c r="S159" s="455"/>
      <c r="T159" s="477"/>
      <c r="U159" s="506">
        <f>Import!N549</f>
        <v>0</v>
      </c>
      <c r="V159" s="11"/>
      <c r="W159" s="340"/>
      <c r="X159" s="340"/>
      <c r="Y159" s="340"/>
      <c r="Z159" s="11"/>
      <c r="AE159" s="210"/>
      <c r="AF159" s="210"/>
      <c r="AG159" s="210"/>
      <c r="AH159" s="210"/>
      <c r="AI159" s="1055"/>
      <c r="AJ159" s="211"/>
      <c r="AK159" s="1276"/>
      <c r="AL159" s="1276">
        <f>AL158</f>
        <v>0</v>
      </c>
      <c r="AP159" s="210"/>
      <c r="AQ159" s="210"/>
      <c r="AR159" s="210"/>
      <c r="AS159" s="210"/>
      <c r="AT159" s="210"/>
      <c r="AU159" s="211"/>
      <c r="AV159" s="1276"/>
      <c r="AW159" s="1276">
        <f>AW158</f>
        <v>0</v>
      </c>
      <c r="BA159" s="210"/>
      <c r="BB159" s="210"/>
      <c r="BC159" s="210"/>
      <c r="BD159" s="210"/>
      <c r="BE159" s="210"/>
      <c r="BF159" s="211"/>
      <c r="BG159" s="1276"/>
      <c r="BH159" s="1276">
        <f>BH158</f>
        <v>0</v>
      </c>
      <c r="BL159" s="210"/>
      <c r="BM159" s="210"/>
      <c r="BN159" s="210"/>
      <c r="BO159" s="210"/>
      <c r="BP159" s="210"/>
      <c r="BQ159" s="211"/>
      <c r="BR159" s="1276"/>
      <c r="BS159" s="1276">
        <f>BS158</f>
        <v>0</v>
      </c>
      <c r="BW159" s="210"/>
      <c r="BX159" s="210"/>
      <c r="BY159" s="210"/>
      <c r="BZ159" s="210"/>
      <c r="CA159" s="210"/>
      <c r="CB159" s="211"/>
      <c r="CC159" s="1276"/>
      <c r="CD159" s="1276">
        <f>CD158</f>
        <v>0</v>
      </c>
      <c r="CE159" s="11"/>
      <c r="CF159" s="11"/>
      <c r="CG159" s="11"/>
      <c r="CH159" s="11"/>
      <c r="CI159" s="11"/>
      <c r="CJ159" s="11"/>
      <c r="CK159" s="11"/>
      <c r="CL159" s="11"/>
      <c r="CM159" s="11"/>
    </row>
    <row r="160" spans="1:91" ht="24.75" customHeight="1">
      <c r="A160" s="1246" t="str">
        <f>IF(E160&gt;0,"Wypełnione","")</f>
        <v/>
      </c>
      <c r="B160" s="58"/>
      <c r="C160" s="1734">
        <f>'Og s3a'!C561</f>
        <v>0</v>
      </c>
      <c r="D160" s="1732">
        <f>'Og s3a'!E561</f>
        <v>0</v>
      </c>
      <c r="E160" s="1734">
        <f>'Og s3a'!F561</f>
        <v>0</v>
      </c>
      <c r="F160" s="2453"/>
      <c r="G160" s="511">
        <f>T160</f>
        <v>0</v>
      </c>
      <c r="H160" s="2455">
        <f>U160</f>
        <v>0</v>
      </c>
      <c r="I160" s="515"/>
      <c r="J160" s="2459"/>
      <c r="K160" s="515"/>
      <c r="L160" s="2459"/>
      <c r="M160" s="515"/>
      <c r="N160" s="2459"/>
      <c r="O160" s="515"/>
      <c r="P160" s="2459"/>
      <c r="Q160" s="11"/>
      <c r="R160" s="11"/>
      <c r="S160" s="454">
        <f>'Og s3a'!G561</f>
        <v>0</v>
      </c>
      <c r="T160" s="456">
        <f>'Og s3a'!D561</f>
        <v>0</v>
      </c>
      <c r="U160" s="506">
        <f>Import!N550</f>
        <v>0</v>
      </c>
      <c r="V160" s="11"/>
      <c r="W160" s="340"/>
      <c r="X160" s="340"/>
      <c r="Y160" s="340"/>
      <c r="Z160" s="1273">
        <f>IF(F160=AF$7,1,0)</f>
        <v>0</v>
      </c>
      <c r="AA160" s="1273">
        <f>Z160*D160</f>
        <v>0</v>
      </c>
      <c r="AB160" s="1281">
        <f>IF($Z160=0,0,IF(AF160+AH160+AJ160&gt;0,$AA160,0))</f>
        <v>0</v>
      </c>
      <c r="AC160" s="1283">
        <f>IF($Z160=0,0,IF(AND(AB160=0,G161&gt;0),$AA160,0))</f>
        <v>0</v>
      </c>
      <c r="AD160" s="1272">
        <f>AA160-AB160-AC160</f>
        <v>0</v>
      </c>
      <c r="AE160" s="210">
        <f t="shared" si="215"/>
        <v>0</v>
      </c>
      <c r="AF160" s="210">
        <f t="shared" si="215"/>
        <v>0</v>
      </c>
      <c r="AG160" s="210">
        <f t="shared" si="215"/>
        <v>0</v>
      </c>
      <c r="AH160" s="210">
        <f t="shared" si="215"/>
        <v>0</v>
      </c>
      <c r="AI160" s="1055">
        <f t="shared" si="215"/>
        <v>0</v>
      </c>
      <c r="AJ160" s="211">
        <f t="shared" si="215"/>
        <v>0</v>
      </c>
      <c r="AK160" s="1276">
        <f>IF($Z160=1,0,IF(AND($Z160=0,AF160&gt;0),1,IF(AND($Z160=0,AH160&gt;0),1,IF(AND($Z160=0,AJ160&gt;0),1,0))))</f>
        <v>0</v>
      </c>
      <c r="AL160" s="1276">
        <f t="shared" si="220"/>
        <v>0</v>
      </c>
      <c r="AM160" s="1281">
        <f>IF($Z160=0,0,IF(AQ160+AS160+AU160&gt;0,$AA160,0))</f>
        <v>0</v>
      </c>
      <c r="AN160" s="1283">
        <f>IF($Z160=0,0,IF(AND(AM160=0,I161&gt;0),$AA160,0))</f>
        <v>0</v>
      </c>
      <c r="AO160" s="1272">
        <f>$AA160-AM160-AN160</f>
        <v>0</v>
      </c>
      <c r="AP160" s="210">
        <f t="shared" si="216"/>
        <v>0</v>
      </c>
      <c r="AQ160" s="210">
        <f t="shared" si="216"/>
        <v>0</v>
      </c>
      <c r="AR160" s="210">
        <f t="shared" si="216"/>
        <v>0</v>
      </c>
      <c r="AS160" s="210">
        <f t="shared" si="216"/>
        <v>0</v>
      </c>
      <c r="AT160" s="210">
        <f t="shared" si="216"/>
        <v>0</v>
      </c>
      <c r="AU160" s="211">
        <f t="shared" si="216"/>
        <v>0</v>
      </c>
      <c r="AV160" s="1276">
        <f>IF($Z160=1,0,IF(AND($Z160=0,AQ160&gt;0),1,IF(AND($Z160=0,AS160&gt;0),1,IF(AND($Z160=0,AU160&gt;0),1,0))))</f>
        <v>0</v>
      </c>
      <c r="AW160" s="1276">
        <f t="shared" si="221"/>
        <v>0</v>
      </c>
      <c r="AX160" s="1281">
        <f>IF($Z160=0,0,IF(BB160+BD160+BF160&gt;0,$AA160,0))</f>
        <v>0</v>
      </c>
      <c r="AY160" s="1283">
        <f>IF($Z160=0,0,IF(AND(AX160=0,K161&gt;0),$AA160,0))</f>
        <v>0</v>
      </c>
      <c r="AZ160" s="1272">
        <f>$AA160-AX160-AY160</f>
        <v>0</v>
      </c>
      <c r="BA160" s="210">
        <f t="shared" si="217"/>
        <v>0</v>
      </c>
      <c r="BB160" s="210">
        <f t="shared" si="217"/>
        <v>0</v>
      </c>
      <c r="BC160" s="210">
        <f t="shared" si="217"/>
        <v>0</v>
      </c>
      <c r="BD160" s="210">
        <f t="shared" si="217"/>
        <v>0</v>
      </c>
      <c r="BE160" s="210">
        <f t="shared" si="217"/>
        <v>0</v>
      </c>
      <c r="BF160" s="211">
        <f t="shared" si="217"/>
        <v>0</v>
      </c>
      <c r="BG160" s="1276">
        <f>IF($Z160=1,0,IF(AND($Z160=0,BB160&gt;0),1,IF(AND($Z160=0,BD160&gt;0),1,IF(AND($Z160=0,BF160&gt;0),1,0))))</f>
        <v>0</v>
      </c>
      <c r="BH160" s="1276">
        <f t="shared" si="222"/>
        <v>0</v>
      </c>
      <c r="BI160" s="1281">
        <f>IF($Z160=0,0,IF(BM160+BO160+BQ160&gt;0,$AA160,0))</f>
        <v>0</v>
      </c>
      <c r="BJ160" s="1283">
        <f>IF($Z160=0,0,IF(AND(BI160=0,M161&gt;0),$AA160,0))</f>
        <v>0</v>
      </c>
      <c r="BK160" s="1272">
        <f>$AA160-BI160-BJ160</f>
        <v>0</v>
      </c>
      <c r="BL160" s="210">
        <f t="shared" si="218"/>
        <v>0</v>
      </c>
      <c r="BM160" s="210">
        <f t="shared" si="218"/>
        <v>0</v>
      </c>
      <c r="BN160" s="210">
        <f t="shared" si="218"/>
        <v>0</v>
      </c>
      <c r="BO160" s="210">
        <f t="shared" si="218"/>
        <v>0</v>
      </c>
      <c r="BP160" s="210">
        <f t="shared" si="218"/>
        <v>0</v>
      </c>
      <c r="BQ160" s="211">
        <f t="shared" si="218"/>
        <v>0</v>
      </c>
      <c r="BR160" s="1276">
        <f>IF($Z160=1,0,IF(AND($Z160=0,BM160&gt;0),1,IF(AND($Z160=0,BO160&gt;0),1,IF(AND($Z160=0,BQ160&gt;0),1,0))))</f>
        <v>0</v>
      </c>
      <c r="BS160" s="1276">
        <f t="shared" si="223"/>
        <v>0</v>
      </c>
      <c r="BT160" s="1281">
        <f>IF($Z160=0,0,IF(BX160+BZ160+CB160&gt;0,$AA160,0))</f>
        <v>0</v>
      </c>
      <c r="BU160" s="1283">
        <f>IF($Z160=0,0,IF(AND(BT160=0,O161&gt;0),$AA160,0))</f>
        <v>0</v>
      </c>
      <c r="BV160" s="1272">
        <f>$AA160-BT160-BU160</f>
        <v>0</v>
      </c>
      <c r="BW160" s="210">
        <f t="shared" si="219"/>
        <v>0</v>
      </c>
      <c r="BX160" s="210">
        <f t="shared" si="219"/>
        <v>0</v>
      </c>
      <c r="BY160" s="210">
        <f t="shared" si="219"/>
        <v>0</v>
      </c>
      <c r="BZ160" s="210">
        <f t="shared" si="219"/>
        <v>0</v>
      </c>
      <c r="CA160" s="210">
        <f t="shared" si="219"/>
        <v>0</v>
      </c>
      <c r="CB160" s="211">
        <f t="shared" si="219"/>
        <v>0</v>
      </c>
      <c r="CC160" s="1276">
        <f>IF($Z160=1,0,IF(AND($Z160=0,BX160&gt;0),1,IF(AND($Z160=0,BZ160&gt;0),1,IF(AND($Z160=0,CB160&gt;0),1,0))))</f>
        <v>0</v>
      </c>
      <c r="CD160" s="1276">
        <f t="shared" si="224"/>
        <v>0</v>
      </c>
      <c r="CE160" s="11"/>
      <c r="CF160" s="11"/>
      <c r="CG160" s="11"/>
      <c r="CH160" s="11"/>
      <c r="CI160" s="11"/>
      <c r="CJ160" s="11"/>
      <c r="CK160" s="11"/>
      <c r="CL160" s="11"/>
      <c r="CM160" s="11"/>
    </row>
    <row r="161" spans="1:91" ht="14.25" customHeight="1">
      <c r="A161" s="1247" t="str">
        <f>A160</f>
        <v/>
      </c>
      <c r="B161" s="58"/>
      <c r="C161" s="1735"/>
      <c r="D161" s="1733"/>
      <c r="E161" s="1735"/>
      <c r="F161" s="2454"/>
      <c r="G161" s="512"/>
      <c r="H161" s="2456"/>
      <c r="I161" s="514"/>
      <c r="J161" s="2459"/>
      <c r="K161" s="514"/>
      <c r="L161" s="2459"/>
      <c r="M161" s="514"/>
      <c r="N161" s="2459"/>
      <c r="O161" s="514"/>
      <c r="P161" s="2459"/>
      <c r="Q161" s="11"/>
      <c r="R161" s="11"/>
      <c r="S161" s="455"/>
      <c r="T161" s="477"/>
      <c r="U161" s="506">
        <f>Import!N551</f>
        <v>0</v>
      </c>
      <c r="V161" s="11"/>
      <c r="W161" s="340"/>
      <c r="X161" s="340"/>
      <c r="Y161" s="340"/>
      <c r="Z161" s="11"/>
      <c r="AE161" s="210"/>
      <c r="AF161" s="210"/>
      <c r="AG161" s="210"/>
      <c r="AH161" s="210"/>
      <c r="AI161" s="1055"/>
      <c r="AJ161" s="211"/>
      <c r="AK161" s="1276"/>
      <c r="AL161" s="1276">
        <f>AL160</f>
        <v>0</v>
      </c>
      <c r="AP161" s="210"/>
      <c r="AQ161" s="210"/>
      <c r="AR161" s="210"/>
      <c r="AS161" s="210"/>
      <c r="AT161" s="210"/>
      <c r="AU161" s="211"/>
      <c r="AV161" s="1276"/>
      <c r="AW161" s="1276">
        <f>AW160</f>
        <v>0</v>
      </c>
      <c r="BA161" s="210"/>
      <c r="BB161" s="210"/>
      <c r="BC161" s="210"/>
      <c r="BD161" s="210"/>
      <c r="BE161" s="210"/>
      <c r="BF161" s="211"/>
      <c r="BG161" s="1276"/>
      <c r="BH161" s="1276">
        <f>BH160</f>
        <v>0</v>
      </c>
      <c r="BL161" s="210"/>
      <c r="BM161" s="210"/>
      <c r="BN161" s="210"/>
      <c r="BO161" s="210"/>
      <c r="BP161" s="210"/>
      <c r="BQ161" s="211"/>
      <c r="BR161" s="1276"/>
      <c r="BS161" s="1276">
        <f>BS160</f>
        <v>0</v>
      </c>
      <c r="BW161" s="210"/>
      <c r="BX161" s="210"/>
      <c r="BY161" s="210"/>
      <c r="BZ161" s="210"/>
      <c r="CA161" s="210"/>
      <c r="CB161" s="211"/>
      <c r="CC161" s="1276"/>
      <c r="CD161" s="1276">
        <f>CD160</f>
        <v>0</v>
      </c>
      <c r="CE161" s="11"/>
      <c r="CF161" s="11"/>
      <c r="CG161" s="11"/>
      <c r="CH161" s="11"/>
      <c r="CI161" s="11"/>
      <c r="CJ161" s="11"/>
      <c r="CK161" s="11"/>
      <c r="CL161" s="11"/>
      <c r="CM161" s="11"/>
    </row>
    <row r="162" spans="1:91" ht="24.75" customHeight="1">
      <c r="A162" s="1246" t="str">
        <f>IF(E162&gt;0,"Wypełnione","")</f>
        <v/>
      </c>
      <c r="B162" s="58"/>
      <c r="C162" s="1734">
        <f>'Og s3a'!C563</f>
        <v>0</v>
      </c>
      <c r="D162" s="1732">
        <f>'Og s3a'!E563</f>
        <v>0</v>
      </c>
      <c r="E162" s="1734">
        <f>'Og s3a'!F563</f>
        <v>0</v>
      </c>
      <c r="F162" s="2453"/>
      <c r="G162" s="511">
        <f>T162</f>
        <v>0</v>
      </c>
      <c r="H162" s="2455">
        <f>U162</f>
        <v>0</v>
      </c>
      <c r="I162" s="515"/>
      <c r="J162" s="2459"/>
      <c r="K162" s="515"/>
      <c r="L162" s="2459"/>
      <c r="M162" s="515"/>
      <c r="N162" s="2459"/>
      <c r="O162" s="515"/>
      <c r="P162" s="2459"/>
      <c r="Q162" s="11"/>
      <c r="R162" s="11"/>
      <c r="S162" s="454">
        <f>'Og s3a'!G563</f>
        <v>0</v>
      </c>
      <c r="T162" s="456">
        <f>'Og s3a'!D563</f>
        <v>0</v>
      </c>
      <c r="U162" s="506">
        <f>Import!N552</f>
        <v>0</v>
      </c>
      <c r="V162" s="11"/>
      <c r="W162" s="340"/>
      <c r="X162" s="340"/>
      <c r="Y162" s="340"/>
      <c r="Z162" s="1273">
        <f>IF(F162=AF$7,1,0)</f>
        <v>0</v>
      </c>
      <c r="AA162" s="1273">
        <f>Z162*D162</f>
        <v>0</v>
      </c>
      <c r="AB162" s="1281">
        <f>IF($Z162=0,0,IF(AF162+AH162+AJ162&gt;0,$AA162,0))</f>
        <v>0</v>
      </c>
      <c r="AC162" s="1283">
        <f>IF($Z162=0,0,IF(AND(AB162=0,G163&gt;0),$AA162,0))</f>
        <v>0</v>
      </c>
      <c r="AD162" s="1272">
        <f>AA162-AB162-AC162</f>
        <v>0</v>
      </c>
      <c r="AE162" s="210">
        <f t="shared" si="215"/>
        <v>0</v>
      </c>
      <c r="AF162" s="210">
        <f t="shared" si="215"/>
        <v>0</v>
      </c>
      <c r="AG162" s="210">
        <f t="shared" si="215"/>
        <v>0</v>
      </c>
      <c r="AH162" s="210">
        <f t="shared" si="215"/>
        <v>0</v>
      </c>
      <c r="AI162" s="1055">
        <f t="shared" si="215"/>
        <v>0</v>
      </c>
      <c r="AJ162" s="211">
        <f t="shared" si="215"/>
        <v>0</v>
      </c>
      <c r="AK162" s="1276">
        <f>IF($Z162=1,0,IF(AND($Z162=0,AF162&gt;0),1,IF(AND($Z162=0,AH162&gt;0),1,IF(AND($Z162=0,AJ162&gt;0),1,0))))</f>
        <v>0</v>
      </c>
      <c r="AL162" s="1276">
        <f t="shared" si="220"/>
        <v>0</v>
      </c>
      <c r="AM162" s="1281">
        <f>IF($Z162=0,0,IF(AQ162+AS162+AU162&gt;0,$AA162,0))</f>
        <v>0</v>
      </c>
      <c r="AN162" s="1283">
        <f>IF($Z162=0,0,IF(AND(AM162=0,I163&gt;0),$AA162,0))</f>
        <v>0</v>
      </c>
      <c r="AO162" s="1272">
        <f>$AA162-AM162-AN162</f>
        <v>0</v>
      </c>
      <c r="AP162" s="210">
        <f t="shared" si="216"/>
        <v>0</v>
      </c>
      <c r="AQ162" s="210">
        <f t="shared" si="216"/>
        <v>0</v>
      </c>
      <c r="AR162" s="210">
        <f t="shared" si="216"/>
        <v>0</v>
      </c>
      <c r="AS162" s="210">
        <f t="shared" si="216"/>
        <v>0</v>
      </c>
      <c r="AT162" s="210">
        <f t="shared" si="216"/>
        <v>0</v>
      </c>
      <c r="AU162" s="211">
        <f t="shared" si="216"/>
        <v>0</v>
      </c>
      <c r="AV162" s="1276">
        <f>IF($Z162=1,0,IF(AND($Z162=0,AQ162&gt;0),1,IF(AND($Z162=0,AS162&gt;0),1,IF(AND($Z162=0,AU162&gt;0),1,0))))</f>
        <v>0</v>
      </c>
      <c r="AW162" s="1276">
        <f t="shared" si="221"/>
        <v>0</v>
      </c>
      <c r="AX162" s="1281">
        <f>IF($Z162=0,0,IF(BB162+BD162+BF162&gt;0,$AA162,0))</f>
        <v>0</v>
      </c>
      <c r="AY162" s="1283">
        <f>IF($Z162=0,0,IF(AND(AX162=0,K163&gt;0),$AA162,0))</f>
        <v>0</v>
      </c>
      <c r="AZ162" s="1272">
        <f>$AA162-AX162-AY162</f>
        <v>0</v>
      </c>
      <c r="BA162" s="210">
        <f t="shared" si="217"/>
        <v>0</v>
      </c>
      <c r="BB162" s="210">
        <f t="shared" si="217"/>
        <v>0</v>
      </c>
      <c r="BC162" s="210">
        <f t="shared" si="217"/>
        <v>0</v>
      </c>
      <c r="BD162" s="210">
        <f t="shared" si="217"/>
        <v>0</v>
      </c>
      <c r="BE162" s="210">
        <f t="shared" si="217"/>
        <v>0</v>
      </c>
      <c r="BF162" s="211">
        <f t="shared" si="217"/>
        <v>0</v>
      </c>
      <c r="BG162" s="1276">
        <f>IF($Z162=1,0,IF(AND($Z162=0,BB162&gt;0),1,IF(AND($Z162=0,BD162&gt;0),1,IF(AND($Z162=0,BF162&gt;0),1,0))))</f>
        <v>0</v>
      </c>
      <c r="BH162" s="1276">
        <f t="shared" si="222"/>
        <v>0</v>
      </c>
      <c r="BI162" s="1281">
        <f>IF($Z162=0,0,IF(BM162+BO162+BQ162&gt;0,$AA162,0))</f>
        <v>0</v>
      </c>
      <c r="BJ162" s="1283">
        <f>IF($Z162=0,0,IF(AND(BI162=0,M163&gt;0),$AA162,0))</f>
        <v>0</v>
      </c>
      <c r="BK162" s="1272">
        <f>$AA162-BI162-BJ162</f>
        <v>0</v>
      </c>
      <c r="BL162" s="210">
        <f t="shared" si="218"/>
        <v>0</v>
      </c>
      <c r="BM162" s="210">
        <f t="shared" si="218"/>
        <v>0</v>
      </c>
      <c r="BN162" s="210">
        <f t="shared" si="218"/>
        <v>0</v>
      </c>
      <c r="BO162" s="210">
        <f t="shared" si="218"/>
        <v>0</v>
      </c>
      <c r="BP162" s="210">
        <f t="shared" si="218"/>
        <v>0</v>
      </c>
      <c r="BQ162" s="211">
        <f t="shared" si="218"/>
        <v>0</v>
      </c>
      <c r="BR162" s="1276">
        <f>IF($Z162=1,0,IF(AND($Z162=0,BM162&gt;0),1,IF(AND($Z162=0,BO162&gt;0),1,IF(AND($Z162=0,BQ162&gt;0),1,0))))</f>
        <v>0</v>
      </c>
      <c r="BS162" s="1276">
        <f t="shared" si="223"/>
        <v>0</v>
      </c>
      <c r="BT162" s="1281">
        <f>IF($Z162=0,0,IF(BX162+BZ162+CB162&gt;0,$AA162,0))</f>
        <v>0</v>
      </c>
      <c r="BU162" s="1283">
        <f>IF($Z162=0,0,IF(AND(BT162=0,O163&gt;0),$AA162,0))</f>
        <v>0</v>
      </c>
      <c r="BV162" s="1272">
        <f>$AA162-BT162-BU162</f>
        <v>0</v>
      </c>
      <c r="BW162" s="210">
        <f t="shared" si="219"/>
        <v>0</v>
      </c>
      <c r="BX162" s="210">
        <f t="shared" si="219"/>
        <v>0</v>
      </c>
      <c r="BY162" s="210">
        <f t="shared" si="219"/>
        <v>0</v>
      </c>
      <c r="BZ162" s="210">
        <f t="shared" si="219"/>
        <v>0</v>
      </c>
      <c r="CA162" s="210">
        <f t="shared" si="219"/>
        <v>0</v>
      </c>
      <c r="CB162" s="211">
        <f t="shared" si="219"/>
        <v>0</v>
      </c>
      <c r="CC162" s="1276">
        <f>IF($Z162=1,0,IF(AND($Z162=0,BX162&gt;0),1,IF(AND($Z162=0,BZ162&gt;0),1,IF(AND($Z162=0,CB162&gt;0),1,0))))</f>
        <v>0</v>
      </c>
      <c r="CD162" s="1276">
        <f t="shared" si="224"/>
        <v>0</v>
      </c>
      <c r="CE162" s="11"/>
      <c r="CF162" s="11"/>
      <c r="CG162" s="11"/>
      <c r="CH162" s="11"/>
      <c r="CI162" s="11"/>
      <c r="CJ162" s="11"/>
      <c r="CK162" s="11"/>
      <c r="CL162" s="11"/>
      <c r="CM162" s="11"/>
    </row>
    <row r="163" spans="1:91" ht="14.25" customHeight="1">
      <c r="A163" s="1247" t="str">
        <f>A162</f>
        <v/>
      </c>
      <c r="B163" s="58"/>
      <c r="C163" s="1735"/>
      <c r="D163" s="1733"/>
      <c r="E163" s="1735"/>
      <c r="F163" s="2454"/>
      <c r="G163" s="512"/>
      <c r="H163" s="2456"/>
      <c r="I163" s="514"/>
      <c r="J163" s="2459"/>
      <c r="K163" s="514"/>
      <c r="L163" s="2459"/>
      <c r="M163" s="514"/>
      <c r="N163" s="2459"/>
      <c r="O163" s="514"/>
      <c r="P163" s="2459"/>
      <c r="Q163" s="11"/>
      <c r="R163" s="11"/>
      <c r="S163" s="455"/>
      <c r="T163" s="477"/>
      <c r="U163" s="506">
        <f>Import!N553</f>
        <v>0</v>
      </c>
      <c r="V163" s="11"/>
      <c r="W163" s="340"/>
      <c r="X163" s="340"/>
      <c r="Y163" s="340"/>
      <c r="Z163" s="11"/>
      <c r="AE163" s="210"/>
      <c r="AF163" s="210"/>
      <c r="AG163" s="210"/>
      <c r="AH163" s="210"/>
      <c r="AI163" s="1055"/>
      <c r="AJ163" s="211"/>
      <c r="AK163" s="1276"/>
      <c r="AL163" s="1276">
        <f>AL162</f>
        <v>0</v>
      </c>
      <c r="AP163" s="210"/>
      <c r="AQ163" s="210"/>
      <c r="AR163" s="210"/>
      <c r="AS163" s="210"/>
      <c r="AT163" s="210"/>
      <c r="AU163" s="211"/>
      <c r="AV163" s="1276"/>
      <c r="AW163" s="1276">
        <f>AW162</f>
        <v>0</v>
      </c>
      <c r="BA163" s="210"/>
      <c r="BB163" s="210"/>
      <c r="BC163" s="210"/>
      <c r="BD163" s="210"/>
      <c r="BE163" s="210"/>
      <c r="BF163" s="211"/>
      <c r="BG163" s="1276"/>
      <c r="BH163" s="1276">
        <f>BH162</f>
        <v>0</v>
      </c>
      <c r="BL163" s="210"/>
      <c r="BM163" s="210"/>
      <c r="BN163" s="210"/>
      <c r="BO163" s="210"/>
      <c r="BP163" s="210"/>
      <c r="BQ163" s="211"/>
      <c r="BR163" s="1276"/>
      <c r="BS163" s="1276">
        <f>BS162</f>
        <v>0</v>
      </c>
      <c r="BW163" s="210"/>
      <c r="BX163" s="210"/>
      <c r="BY163" s="210"/>
      <c r="BZ163" s="210"/>
      <c r="CA163" s="210"/>
      <c r="CB163" s="211"/>
      <c r="CC163" s="1276"/>
      <c r="CD163" s="1276">
        <f>CD162</f>
        <v>0</v>
      </c>
      <c r="CE163" s="11"/>
      <c r="CF163" s="11"/>
      <c r="CG163" s="11"/>
      <c r="CH163" s="11"/>
      <c r="CI163" s="11"/>
      <c r="CJ163" s="11"/>
      <c r="CK163" s="11"/>
      <c r="CL163" s="11"/>
      <c r="CM163" s="11"/>
    </row>
    <row r="164" spans="1:91" ht="24.75" customHeight="1">
      <c r="A164" s="1246" t="str">
        <f>IF(E164&gt;0,"Wypełnione","")</f>
        <v/>
      </c>
      <c r="B164" s="58"/>
      <c r="C164" s="1734">
        <f>'Og s3a'!C565</f>
        <v>0</v>
      </c>
      <c r="D164" s="1732">
        <f>'Og s3a'!E565</f>
        <v>0</v>
      </c>
      <c r="E164" s="1734">
        <f>'Og s3a'!F565</f>
        <v>0</v>
      </c>
      <c r="F164" s="2453"/>
      <c r="G164" s="511">
        <f>T164</f>
        <v>0</v>
      </c>
      <c r="H164" s="2455">
        <f>U164</f>
        <v>0</v>
      </c>
      <c r="I164" s="515"/>
      <c r="J164" s="2459"/>
      <c r="K164" s="515"/>
      <c r="L164" s="2459"/>
      <c r="M164" s="515"/>
      <c r="N164" s="2459"/>
      <c r="O164" s="515"/>
      <c r="P164" s="2459"/>
      <c r="Q164" s="11"/>
      <c r="R164" s="11"/>
      <c r="S164" s="454">
        <f>'Og s3a'!G565</f>
        <v>0</v>
      </c>
      <c r="T164" s="456">
        <f>'Og s3a'!D565</f>
        <v>0</v>
      </c>
      <c r="U164" s="506">
        <f>Import!N554</f>
        <v>0</v>
      </c>
      <c r="V164" s="11"/>
      <c r="W164" s="340"/>
      <c r="X164" s="340"/>
      <c r="Y164" s="340"/>
      <c r="Z164" s="1273">
        <f>IF(F164=AF$7,1,0)</f>
        <v>0</v>
      </c>
      <c r="AA164" s="1273">
        <f>Z164*D164</f>
        <v>0</v>
      </c>
      <c r="AB164" s="1281">
        <f>IF($Z164=0,0,IF(AF164+AH164+AJ164&gt;0,$AA164,0))</f>
        <v>0</v>
      </c>
      <c r="AC164" s="1283">
        <f>IF($Z164=0,0,IF(AND(AB164=0,G165&gt;0),$AA164,0))</f>
        <v>0</v>
      </c>
      <c r="AD164" s="1272">
        <f>AA164-AB164-AC164</f>
        <v>0</v>
      </c>
      <c r="AE164" s="210">
        <f t="shared" si="215"/>
        <v>0</v>
      </c>
      <c r="AF164" s="210">
        <f t="shared" si="215"/>
        <v>0</v>
      </c>
      <c r="AG164" s="210">
        <f t="shared" si="215"/>
        <v>0</v>
      </c>
      <c r="AH164" s="210">
        <f t="shared" si="215"/>
        <v>0</v>
      </c>
      <c r="AI164" s="1055">
        <f t="shared" si="215"/>
        <v>0</v>
      </c>
      <c r="AJ164" s="211">
        <f t="shared" si="215"/>
        <v>0</v>
      </c>
      <c r="AK164" s="1276">
        <f>IF($Z164=1,0,IF(AND($Z164=0,AF164&gt;0),1,IF(AND($Z164=0,AH164&gt;0),1,IF(AND($Z164=0,AJ164&gt;0),1,0))))</f>
        <v>0</v>
      </c>
      <c r="AL164" s="1276">
        <f t="shared" si="220"/>
        <v>0</v>
      </c>
      <c r="AM164" s="1281">
        <f>IF($Z164=0,0,IF(AQ164+AS164+AU164&gt;0,$AA164,0))</f>
        <v>0</v>
      </c>
      <c r="AN164" s="1283">
        <f>IF($Z164=0,0,IF(AND(AM164=0,I165&gt;0),$AA164,0))</f>
        <v>0</v>
      </c>
      <c r="AO164" s="1272">
        <f>$AA164-AM164-AN164</f>
        <v>0</v>
      </c>
      <c r="AP164" s="210">
        <f t="shared" si="216"/>
        <v>0</v>
      </c>
      <c r="AQ164" s="210">
        <f t="shared" si="216"/>
        <v>0</v>
      </c>
      <c r="AR164" s="210">
        <f t="shared" si="216"/>
        <v>0</v>
      </c>
      <c r="AS164" s="210">
        <f t="shared" si="216"/>
        <v>0</v>
      </c>
      <c r="AT164" s="210">
        <f t="shared" si="216"/>
        <v>0</v>
      </c>
      <c r="AU164" s="211">
        <f t="shared" si="216"/>
        <v>0</v>
      </c>
      <c r="AV164" s="1276">
        <f>IF($Z164=1,0,IF(AND($Z164=0,AQ164&gt;0),1,IF(AND($Z164=0,AS164&gt;0),1,IF(AND($Z164=0,AU164&gt;0),1,0))))</f>
        <v>0</v>
      </c>
      <c r="AW164" s="1276">
        <f t="shared" si="221"/>
        <v>0</v>
      </c>
      <c r="AX164" s="1281">
        <f>IF($Z164=0,0,IF(BB164+BD164+BF164&gt;0,$AA164,0))</f>
        <v>0</v>
      </c>
      <c r="AY164" s="1283">
        <f>IF($Z164=0,0,IF(AND(AX164=0,K165&gt;0),$AA164,0))</f>
        <v>0</v>
      </c>
      <c r="AZ164" s="1272">
        <f>$AA164-AX164-AY164</f>
        <v>0</v>
      </c>
      <c r="BA164" s="210">
        <f t="shared" si="217"/>
        <v>0</v>
      </c>
      <c r="BB164" s="210">
        <f t="shared" si="217"/>
        <v>0</v>
      </c>
      <c r="BC164" s="210">
        <f t="shared" si="217"/>
        <v>0</v>
      </c>
      <c r="BD164" s="210">
        <f t="shared" si="217"/>
        <v>0</v>
      </c>
      <c r="BE164" s="210">
        <f t="shared" si="217"/>
        <v>0</v>
      </c>
      <c r="BF164" s="211">
        <f t="shared" si="217"/>
        <v>0</v>
      </c>
      <c r="BG164" s="1276">
        <f>IF($Z164=1,0,IF(AND($Z164=0,BB164&gt;0),1,IF(AND($Z164=0,BD164&gt;0),1,IF(AND($Z164=0,BF164&gt;0),1,0))))</f>
        <v>0</v>
      </c>
      <c r="BH164" s="1276">
        <f t="shared" si="222"/>
        <v>0</v>
      </c>
      <c r="BI164" s="1281">
        <f>IF($Z164=0,0,IF(BM164+BO164+BQ164&gt;0,$AA164,0))</f>
        <v>0</v>
      </c>
      <c r="BJ164" s="1283">
        <f>IF($Z164=0,0,IF(AND(BI164=0,M165&gt;0),$AA164,0))</f>
        <v>0</v>
      </c>
      <c r="BK164" s="1272">
        <f>$AA164-BI164-BJ164</f>
        <v>0</v>
      </c>
      <c r="BL164" s="210">
        <f t="shared" si="218"/>
        <v>0</v>
      </c>
      <c r="BM164" s="210">
        <f t="shared" si="218"/>
        <v>0</v>
      </c>
      <c r="BN164" s="210">
        <f t="shared" si="218"/>
        <v>0</v>
      </c>
      <c r="BO164" s="210">
        <f t="shared" si="218"/>
        <v>0</v>
      </c>
      <c r="BP164" s="210">
        <f t="shared" si="218"/>
        <v>0</v>
      </c>
      <c r="BQ164" s="211">
        <f t="shared" si="218"/>
        <v>0</v>
      </c>
      <c r="BR164" s="1276">
        <f>IF($Z164=1,0,IF(AND($Z164=0,BM164&gt;0),1,IF(AND($Z164=0,BO164&gt;0),1,IF(AND($Z164=0,BQ164&gt;0),1,0))))</f>
        <v>0</v>
      </c>
      <c r="BS164" s="1276">
        <f t="shared" si="223"/>
        <v>0</v>
      </c>
      <c r="BT164" s="1281">
        <f>IF($Z164=0,0,IF(BX164+BZ164+CB164&gt;0,$AA164,0))</f>
        <v>0</v>
      </c>
      <c r="BU164" s="1283">
        <f>IF($Z164=0,0,IF(AND(BT164=0,O165&gt;0),$AA164,0))</f>
        <v>0</v>
      </c>
      <c r="BV164" s="1272">
        <f>$AA164-BT164-BU164</f>
        <v>0</v>
      </c>
      <c r="BW164" s="210">
        <f t="shared" si="219"/>
        <v>0</v>
      </c>
      <c r="BX164" s="210">
        <f t="shared" si="219"/>
        <v>0</v>
      </c>
      <c r="BY164" s="210">
        <f t="shared" si="219"/>
        <v>0</v>
      </c>
      <c r="BZ164" s="210">
        <f t="shared" si="219"/>
        <v>0</v>
      </c>
      <c r="CA164" s="210">
        <f t="shared" si="219"/>
        <v>0</v>
      </c>
      <c r="CB164" s="211">
        <f t="shared" si="219"/>
        <v>0</v>
      </c>
      <c r="CC164" s="1276">
        <f>IF($Z164=1,0,IF(AND($Z164=0,BX164&gt;0),1,IF(AND($Z164=0,BZ164&gt;0),1,IF(AND($Z164=0,CB164&gt;0),1,0))))</f>
        <v>0</v>
      </c>
      <c r="CD164" s="1276">
        <f t="shared" si="224"/>
        <v>0</v>
      </c>
      <c r="CE164" s="11"/>
      <c r="CF164" s="11"/>
      <c r="CG164" s="11"/>
      <c r="CH164" s="11"/>
      <c r="CI164" s="11"/>
      <c r="CJ164" s="11"/>
      <c r="CK164" s="11"/>
      <c r="CL164" s="11"/>
      <c r="CM164" s="11"/>
    </row>
    <row r="165" spans="1:91" ht="14.25" customHeight="1">
      <c r="A165" s="1247" t="str">
        <f>A164</f>
        <v/>
      </c>
      <c r="B165" s="58"/>
      <c r="C165" s="1735"/>
      <c r="D165" s="1733"/>
      <c r="E165" s="1735"/>
      <c r="F165" s="2454"/>
      <c r="G165" s="512"/>
      <c r="H165" s="2456"/>
      <c r="I165" s="514"/>
      <c r="J165" s="2459"/>
      <c r="K165" s="514"/>
      <c r="L165" s="2459"/>
      <c r="M165" s="514"/>
      <c r="N165" s="2459"/>
      <c r="O165" s="514"/>
      <c r="P165" s="2459"/>
      <c r="Q165" s="11"/>
      <c r="R165" s="11"/>
      <c r="S165" s="455"/>
      <c r="T165" s="477"/>
      <c r="U165" s="506">
        <f>Import!N555</f>
        <v>0</v>
      </c>
      <c r="V165" s="11"/>
      <c r="W165" s="340"/>
      <c r="X165" s="340"/>
      <c r="Y165" s="340"/>
      <c r="Z165" s="11"/>
      <c r="AE165" s="210"/>
      <c r="AF165" s="210"/>
      <c r="AG165" s="210"/>
      <c r="AH165" s="210"/>
      <c r="AI165" s="1055"/>
      <c r="AJ165" s="211"/>
      <c r="AK165" s="1276"/>
      <c r="AL165" s="1276">
        <f>AL164</f>
        <v>0</v>
      </c>
      <c r="AP165" s="210"/>
      <c r="AQ165" s="210"/>
      <c r="AR165" s="210"/>
      <c r="AS165" s="210"/>
      <c r="AT165" s="210"/>
      <c r="AU165" s="211"/>
      <c r="AV165" s="1276"/>
      <c r="AW165" s="1276">
        <f>AW164</f>
        <v>0</v>
      </c>
      <c r="BA165" s="210"/>
      <c r="BB165" s="210"/>
      <c r="BC165" s="210"/>
      <c r="BD165" s="210"/>
      <c r="BE165" s="210"/>
      <c r="BF165" s="211"/>
      <c r="BG165" s="1276"/>
      <c r="BH165" s="1276">
        <f>BH164</f>
        <v>0</v>
      </c>
      <c r="BL165" s="210"/>
      <c r="BM165" s="210"/>
      <c r="BN165" s="210"/>
      <c r="BO165" s="210"/>
      <c r="BP165" s="210"/>
      <c r="BQ165" s="211"/>
      <c r="BR165" s="1276"/>
      <c r="BS165" s="1276">
        <f>BS164</f>
        <v>0</v>
      </c>
      <c r="BW165" s="210"/>
      <c r="BX165" s="210"/>
      <c r="BY165" s="210"/>
      <c r="BZ165" s="210"/>
      <c r="CA165" s="210"/>
      <c r="CB165" s="211"/>
      <c r="CC165" s="1276"/>
      <c r="CD165" s="1276">
        <f>CD164</f>
        <v>0</v>
      </c>
      <c r="CE165" s="11"/>
      <c r="CF165" s="11"/>
      <c r="CG165" s="11"/>
      <c r="CH165" s="11"/>
      <c r="CI165" s="11"/>
      <c r="CJ165" s="11"/>
      <c r="CK165" s="11"/>
      <c r="CL165" s="11"/>
      <c r="CM165" s="11"/>
    </row>
    <row r="166" spans="1:91" ht="24.75" customHeight="1">
      <c r="A166" s="1246" t="str">
        <f>IF(E166&gt;0,"Wypełnione","")</f>
        <v/>
      </c>
      <c r="B166" s="58"/>
      <c r="C166" s="1734">
        <f>'Og s3a'!C567</f>
        <v>0</v>
      </c>
      <c r="D166" s="1732">
        <f>'Og s3a'!E567</f>
        <v>0</v>
      </c>
      <c r="E166" s="1734">
        <f>'Og s3a'!F567</f>
        <v>0</v>
      </c>
      <c r="F166" s="2453"/>
      <c r="G166" s="511">
        <f>T166</f>
        <v>0</v>
      </c>
      <c r="H166" s="2455">
        <f>U166</f>
        <v>0</v>
      </c>
      <c r="I166" s="515"/>
      <c r="J166" s="2459"/>
      <c r="K166" s="515"/>
      <c r="L166" s="2459"/>
      <c r="M166" s="515"/>
      <c r="N166" s="2459"/>
      <c r="O166" s="515"/>
      <c r="P166" s="2459"/>
      <c r="Q166" s="11"/>
      <c r="R166" s="11"/>
      <c r="S166" s="454">
        <f>'Og s3a'!G567</f>
        <v>0</v>
      </c>
      <c r="T166" s="456">
        <f>'Og s3a'!D567</f>
        <v>0</v>
      </c>
      <c r="U166" s="506">
        <f>Import!N556</f>
        <v>0</v>
      </c>
      <c r="V166" s="11"/>
      <c r="W166" s="340"/>
      <c r="X166" s="340"/>
      <c r="Y166" s="340"/>
      <c r="Z166" s="1273">
        <f>IF(F166=AF$7,1,0)</f>
        <v>0</v>
      </c>
      <c r="AA166" s="1273">
        <f>Z166*D166</f>
        <v>0</v>
      </c>
      <c r="AB166" s="1281">
        <f>IF($Z166=0,0,IF(AF166+AH166+AJ166&gt;0,$AA166,0))</f>
        <v>0</v>
      </c>
      <c r="AC166" s="1283">
        <f>IF($Z166=0,0,IF(AND(AB166=0,G167&gt;0),$AA166,0))</f>
        <v>0</v>
      </c>
      <c r="AD166" s="1272">
        <f>AA166-AB166-AC166</f>
        <v>0</v>
      </c>
      <c r="AE166" s="210">
        <f t="shared" si="215"/>
        <v>0</v>
      </c>
      <c r="AF166" s="210">
        <f t="shared" si="215"/>
        <v>0</v>
      </c>
      <c r="AG166" s="210">
        <f t="shared" si="215"/>
        <v>0</v>
      </c>
      <c r="AH166" s="210">
        <f t="shared" si="215"/>
        <v>0</v>
      </c>
      <c r="AI166" s="1055">
        <f t="shared" si="215"/>
        <v>0</v>
      </c>
      <c r="AJ166" s="211">
        <f t="shared" si="215"/>
        <v>0</v>
      </c>
      <c r="AK166" s="1276">
        <f>IF($Z166=1,0,IF(AND($Z166=0,AF166&gt;0),1,IF(AND($Z166=0,AH166&gt;0),1,IF(AND($Z166=0,AJ166&gt;0),1,0))))</f>
        <v>0</v>
      </c>
      <c r="AL166" s="1276">
        <f t="shared" si="220"/>
        <v>0</v>
      </c>
      <c r="AM166" s="1281">
        <f>IF($Z166=0,0,IF(AQ166+AS166+AU166&gt;0,$AA166,0))</f>
        <v>0</v>
      </c>
      <c r="AN166" s="1283">
        <f>IF($Z166=0,0,IF(AND(AM166=0,I167&gt;0),$AA166,0))</f>
        <v>0</v>
      </c>
      <c r="AO166" s="1272">
        <f>$AA166-AM166-AN166</f>
        <v>0</v>
      </c>
      <c r="AP166" s="210">
        <f t="shared" si="216"/>
        <v>0</v>
      </c>
      <c r="AQ166" s="210">
        <f t="shared" si="216"/>
        <v>0</v>
      </c>
      <c r="AR166" s="210">
        <f t="shared" si="216"/>
        <v>0</v>
      </c>
      <c r="AS166" s="210">
        <f t="shared" si="216"/>
        <v>0</v>
      </c>
      <c r="AT166" s="210">
        <f t="shared" si="216"/>
        <v>0</v>
      </c>
      <c r="AU166" s="211">
        <f t="shared" si="216"/>
        <v>0</v>
      </c>
      <c r="AV166" s="1276">
        <f>IF($Z166=1,0,IF(AND($Z166=0,AQ166&gt;0),1,IF(AND($Z166=0,AS166&gt;0),1,IF(AND($Z166=0,AU166&gt;0),1,0))))</f>
        <v>0</v>
      </c>
      <c r="AW166" s="1276">
        <f t="shared" si="221"/>
        <v>0</v>
      </c>
      <c r="AX166" s="1281">
        <f>IF($Z166=0,0,IF(BB166+BD166+BF166&gt;0,$AA166,0))</f>
        <v>0</v>
      </c>
      <c r="AY166" s="1283">
        <f>IF($Z166=0,0,IF(AND(AX166=0,K167&gt;0),$AA166,0))</f>
        <v>0</v>
      </c>
      <c r="AZ166" s="1272">
        <f>$AA166-AX166-AY166</f>
        <v>0</v>
      </c>
      <c r="BA166" s="210">
        <f t="shared" si="217"/>
        <v>0</v>
      </c>
      <c r="BB166" s="210">
        <f t="shared" si="217"/>
        <v>0</v>
      </c>
      <c r="BC166" s="210">
        <f t="shared" si="217"/>
        <v>0</v>
      </c>
      <c r="BD166" s="210">
        <f t="shared" si="217"/>
        <v>0</v>
      </c>
      <c r="BE166" s="210">
        <f t="shared" si="217"/>
        <v>0</v>
      </c>
      <c r="BF166" s="211">
        <f t="shared" si="217"/>
        <v>0</v>
      </c>
      <c r="BG166" s="1276">
        <f>IF($Z166=1,0,IF(AND($Z166=0,BB166&gt;0),1,IF(AND($Z166=0,BD166&gt;0),1,IF(AND($Z166=0,BF166&gt;0),1,0))))</f>
        <v>0</v>
      </c>
      <c r="BH166" s="1276">
        <f t="shared" si="222"/>
        <v>0</v>
      </c>
      <c r="BI166" s="1281">
        <f>IF($Z166=0,0,IF(BM166+BO166+BQ166&gt;0,$AA166,0))</f>
        <v>0</v>
      </c>
      <c r="BJ166" s="1283">
        <f>IF($Z166=0,0,IF(AND(BI166=0,M167&gt;0),$AA166,0))</f>
        <v>0</v>
      </c>
      <c r="BK166" s="1272">
        <f>$AA166-BI166-BJ166</f>
        <v>0</v>
      </c>
      <c r="BL166" s="210">
        <f t="shared" si="218"/>
        <v>0</v>
      </c>
      <c r="BM166" s="210">
        <f t="shared" si="218"/>
        <v>0</v>
      </c>
      <c r="BN166" s="210">
        <f t="shared" si="218"/>
        <v>0</v>
      </c>
      <c r="BO166" s="210">
        <f t="shared" si="218"/>
        <v>0</v>
      </c>
      <c r="BP166" s="210">
        <f t="shared" si="218"/>
        <v>0</v>
      </c>
      <c r="BQ166" s="211">
        <f t="shared" si="218"/>
        <v>0</v>
      </c>
      <c r="BR166" s="1276">
        <f>IF($Z166=1,0,IF(AND($Z166=0,BM166&gt;0),1,IF(AND($Z166=0,BO166&gt;0),1,IF(AND($Z166=0,BQ166&gt;0),1,0))))</f>
        <v>0</v>
      </c>
      <c r="BS166" s="1276">
        <f t="shared" si="223"/>
        <v>0</v>
      </c>
      <c r="BT166" s="1281">
        <f>IF($Z166=0,0,IF(BX166+BZ166+CB166&gt;0,$AA166,0))</f>
        <v>0</v>
      </c>
      <c r="BU166" s="1283">
        <f>IF($Z166=0,0,IF(AND(BT166=0,O167&gt;0),$AA166,0))</f>
        <v>0</v>
      </c>
      <c r="BV166" s="1272">
        <f>$AA166-BT166-BU166</f>
        <v>0</v>
      </c>
      <c r="BW166" s="210">
        <f t="shared" si="219"/>
        <v>0</v>
      </c>
      <c r="BX166" s="210">
        <f t="shared" si="219"/>
        <v>0</v>
      </c>
      <c r="BY166" s="210">
        <f t="shared" si="219"/>
        <v>0</v>
      </c>
      <c r="BZ166" s="210">
        <f t="shared" si="219"/>
        <v>0</v>
      </c>
      <c r="CA166" s="210">
        <f t="shared" si="219"/>
        <v>0</v>
      </c>
      <c r="CB166" s="211">
        <f t="shared" si="219"/>
        <v>0</v>
      </c>
      <c r="CC166" s="1276">
        <f>IF($Z166=1,0,IF(AND($Z166=0,BX166&gt;0),1,IF(AND($Z166=0,BZ166&gt;0),1,IF(AND($Z166=0,CB166&gt;0),1,0))))</f>
        <v>0</v>
      </c>
      <c r="CD166" s="1276">
        <f t="shared" si="224"/>
        <v>0</v>
      </c>
      <c r="CE166" s="11"/>
      <c r="CF166" s="11"/>
      <c r="CG166" s="11"/>
      <c r="CH166" s="11"/>
      <c r="CI166" s="11"/>
      <c r="CJ166" s="11"/>
      <c r="CK166" s="11"/>
      <c r="CL166" s="11"/>
      <c r="CM166" s="11"/>
    </row>
    <row r="167" spans="1:91" ht="14.25" customHeight="1">
      <c r="A167" s="1247" t="str">
        <f>A166</f>
        <v/>
      </c>
      <c r="B167" s="58"/>
      <c r="C167" s="1735"/>
      <c r="D167" s="1733"/>
      <c r="E167" s="1735"/>
      <c r="F167" s="2454"/>
      <c r="G167" s="512"/>
      <c r="H167" s="2456"/>
      <c r="I167" s="514"/>
      <c r="J167" s="2459"/>
      <c r="K167" s="514"/>
      <c r="L167" s="2459"/>
      <c r="M167" s="514"/>
      <c r="N167" s="2459"/>
      <c r="O167" s="514"/>
      <c r="P167" s="2459"/>
      <c r="Q167" s="11"/>
      <c r="R167" s="11"/>
      <c r="S167" s="455"/>
      <c r="T167" s="477"/>
      <c r="U167" s="506">
        <f>Import!N557</f>
        <v>0</v>
      </c>
      <c r="V167" s="11"/>
      <c r="W167" s="340"/>
      <c r="X167" s="340"/>
      <c r="Y167" s="340"/>
      <c r="Z167" s="11"/>
      <c r="AE167" s="210"/>
      <c r="AF167" s="210"/>
      <c r="AG167" s="210"/>
      <c r="AH167" s="210"/>
      <c r="AI167" s="1055"/>
      <c r="AJ167" s="211"/>
      <c r="AK167" s="1276"/>
      <c r="AL167" s="1276">
        <f>AL166</f>
        <v>0</v>
      </c>
      <c r="AP167" s="210"/>
      <c r="AQ167" s="210"/>
      <c r="AR167" s="210"/>
      <c r="AS167" s="210"/>
      <c r="AT167" s="210"/>
      <c r="AU167" s="211"/>
      <c r="AV167" s="1276"/>
      <c r="AW167" s="1276">
        <f>AW166</f>
        <v>0</v>
      </c>
      <c r="BA167" s="210"/>
      <c r="BB167" s="210"/>
      <c r="BC167" s="210"/>
      <c r="BD167" s="210"/>
      <c r="BE167" s="210"/>
      <c r="BF167" s="211"/>
      <c r="BG167" s="1276"/>
      <c r="BH167" s="1276">
        <f>BH166</f>
        <v>0</v>
      </c>
      <c r="BL167" s="210"/>
      <c r="BM167" s="210"/>
      <c r="BN167" s="210"/>
      <c r="BO167" s="210"/>
      <c r="BP167" s="210"/>
      <c r="BQ167" s="211"/>
      <c r="BR167" s="1276"/>
      <c r="BS167" s="1276">
        <f>BS166</f>
        <v>0</v>
      </c>
      <c r="BW167" s="210"/>
      <c r="BX167" s="210"/>
      <c r="BY167" s="210"/>
      <c r="BZ167" s="210"/>
      <c r="CA167" s="210"/>
      <c r="CB167" s="211"/>
      <c r="CC167" s="1276"/>
      <c r="CD167" s="1276">
        <f>CD166</f>
        <v>0</v>
      </c>
      <c r="CE167" s="11"/>
      <c r="CF167" s="11"/>
      <c r="CG167" s="11"/>
      <c r="CH167" s="11"/>
      <c r="CI167" s="11"/>
      <c r="CJ167" s="11"/>
      <c r="CK167" s="11"/>
      <c r="CL167" s="11"/>
      <c r="CM167" s="11"/>
    </row>
    <row r="168" spans="1:91" ht="24.75" customHeight="1">
      <c r="A168" s="1246" t="str">
        <f>IF(E168&gt;0,"Wypełnione","")</f>
        <v/>
      </c>
      <c r="B168" s="58"/>
      <c r="C168" s="1734">
        <f>'Og s3a'!C569</f>
        <v>0</v>
      </c>
      <c r="D168" s="1732">
        <f>'Og s3a'!E569</f>
        <v>0</v>
      </c>
      <c r="E168" s="1734">
        <f>'Og s3a'!F569</f>
        <v>0</v>
      </c>
      <c r="F168" s="2453"/>
      <c r="G168" s="511">
        <f>T168</f>
        <v>0</v>
      </c>
      <c r="H168" s="2455">
        <f>U168</f>
        <v>0</v>
      </c>
      <c r="I168" s="515"/>
      <c r="J168" s="2459"/>
      <c r="K168" s="515"/>
      <c r="L168" s="2459"/>
      <c r="M168" s="515"/>
      <c r="N168" s="2459"/>
      <c r="O168" s="515"/>
      <c r="P168" s="2459"/>
      <c r="Q168" s="11"/>
      <c r="R168" s="11"/>
      <c r="S168" s="454">
        <f>'Og s3a'!G569</f>
        <v>0</v>
      </c>
      <c r="T168" s="456">
        <f>'Og s3a'!D569</f>
        <v>0</v>
      </c>
      <c r="U168" s="506">
        <f>Import!N558</f>
        <v>0</v>
      </c>
      <c r="V168" s="11"/>
      <c r="W168" s="340"/>
      <c r="X168" s="340"/>
      <c r="Y168" s="340"/>
      <c r="Z168" s="1273">
        <f>IF(F168=AF$7,1,0)</f>
        <v>0</v>
      </c>
      <c r="AA168" s="1273">
        <f>Z168*D168</f>
        <v>0</v>
      </c>
      <c r="AB168" s="1281">
        <f>IF($Z168=0,0,IF(AF168+AH168+AJ168&gt;0,$AA168,0))</f>
        <v>0</v>
      </c>
      <c r="AC168" s="1283">
        <f>IF($Z168=0,0,IF(AND(AB168=0,G169&gt;0),$AA168,0))</f>
        <v>0</v>
      </c>
      <c r="AD168" s="1272">
        <f>AA168-AB168-AC168</f>
        <v>0</v>
      </c>
      <c r="AE168" s="210">
        <f t="shared" si="215"/>
        <v>0</v>
      </c>
      <c r="AF168" s="210">
        <f t="shared" si="215"/>
        <v>0</v>
      </c>
      <c r="AG168" s="210">
        <f t="shared" si="215"/>
        <v>0</v>
      </c>
      <c r="AH168" s="210">
        <f t="shared" si="215"/>
        <v>0</v>
      </c>
      <c r="AI168" s="1055">
        <f t="shared" si="215"/>
        <v>0</v>
      </c>
      <c r="AJ168" s="211">
        <f t="shared" si="215"/>
        <v>0</v>
      </c>
      <c r="AK168" s="1276">
        <f>IF($Z168=1,0,IF(AND($Z168=0,AF168&gt;0),1,IF(AND($Z168=0,AH168&gt;0),1,IF(AND($Z168=0,AJ168&gt;0),1,0))))</f>
        <v>0</v>
      </c>
      <c r="AL168" s="1276">
        <f t="shared" si="220"/>
        <v>0</v>
      </c>
      <c r="AM168" s="1281">
        <f>IF($Z168=0,0,IF(AQ168+AS168+AU168&gt;0,$AA168,0))</f>
        <v>0</v>
      </c>
      <c r="AN168" s="1283">
        <f>IF($Z168=0,0,IF(AND(AM168=0,I169&gt;0),$AA168,0))</f>
        <v>0</v>
      </c>
      <c r="AO168" s="1272">
        <f>$AA168-AM168-AN168</f>
        <v>0</v>
      </c>
      <c r="AP168" s="210">
        <f t="shared" si="216"/>
        <v>0</v>
      </c>
      <c r="AQ168" s="210">
        <f t="shared" si="216"/>
        <v>0</v>
      </c>
      <c r="AR168" s="210">
        <f t="shared" si="216"/>
        <v>0</v>
      </c>
      <c r="AS168" s="210">
        <f t="shared" si="216"/>
        <v>0</v>
      </c>
      <c r="AT168" s="210">
        <f t="shared" si="216"/>
        <v>0</v>
      </c>
      <c r="AU168" s="211">
        <f t="shared" si="216"/>
        <v>0</v>
      </c>
      <c r="AV168" s="1276">
        <f>IF($Z168=1,0,IF(AND($Z168=0,AQ168&gt;0),1,IF(AND($Z168=0,AS168&gt;0),1,IF(AND($Z168=0,AU168&gt;0),1,0))))</f>
        <v>0</v>
      </c>
      <c r="AW168" s="1276">
        <f t="shared" si="221"/>
        <v>0</v>
      </c>
      <c r="AX168" s="1281">
        <f>IF($Z168=0,0,IF(BB168+BD168+BF168&gt;0,$AA168,0))</f>
        <v>0</v>
      </c>
      <c r="AY168" s="1283">
        <f>IF($Z168=0,0,IF(AND(AX168=0,K169&gt;0),$AA168,0))</f>
        <v>0</v>
      </c>
      <c r="AZ168" s="1272">
        <f>$AA168-AX168-AY168</f>
        <v>0</v>
      </c>
      <c r="BA168" s="210">
        <f t="shared" si="217"/>
        <v>0</v>
      </c>
      <c r="BB168" s="210">
        <f t="shared" si="217"/>
        <v>0</v>
      </c>
      <c r="BC168" s="210">
        <f t="shared" si="217"/>
        <v>0</v>
      </c>
      <c r="BD168" s="210">
        <f t="shared" si="217"/>
        <v>0</v>
      </c>
      <c r="BE168" s="210">
        <f t="shared" si="217"/>
        <v>0</v>
      </c>
      <c r="BF168" s="211">
        <f t="shared" si="217"/>
        <v>0</v>
      </c>
      <c r="BG168" s="1276">
        <f>IF($Z168=1,0,IF(AND($Z168=0,BB168&gt;0),1,IF(AND($Z168=0,BD168&gt;0),1,IF(AND($Z168=0,BF168&gt;0),1,0))))</f>
        <v>0</v>
      </c>
      <c r="BH168" s="1276">
        <f t="shared" si="222"/>
        <v>0</v>
      </c>
      <c r="BI168" s="1281">
        <f>IF($Z168=0,0,IF(BM168+BO168+BQ168&gt;0,$AA168,0))</f>
        <v>0</v>
      </c>
      <c r="BJ168" s="1283">
        <f>IF($Z168=0,0,IF(AND(BI168=0,M169&gt;0),$AA168,0))</f>
        <v>0</v>
      </c>
      <c r="BK168" s="1272">
        <f>$AA168-BI168-BJ168</f>
        <v>0</v>
      </c>
      <c r="BL168" s="210">
        <f t="shared" si="218"/>
        <v>0</v>
      </c>
      <c r="BM168" s="210">
        <f t="shared" si="218"/>
        <v>0</v>
      </c>
      <c r="BN168" s="210">
        <f t="shared" si="218"/>
        <v>0</v>
      </c>
      <c r="BO168" s="210">
        <f t="shared" si="218"/>
        <v>0</v>
      </c>
      <c r="BP168" s="210">
        <f t="shared" si="218"/>
        <v>0</v>
      </c>
      <c r="BQ168" s="211">
        <f t="shared" si="218"/>
        <v>0</v>
      </c>
      <c r="BR168" s="1276">
        <f>IF($Z168=1,0,IF(AND($Z168=0,BM168&gt;0),1,IF(AND($Z168=0,BO168&gt;0),1,IF(AND($Z168=0,BQ168&gt;0),1,0))))</f>
        <v>0</v>
      </c>
      <c r="BS168" s="1276">
        <f t="shared" si="223"/>
        <v>0</v>
      </c>
      <c r="BT168" s="1281">
        <f>IF($Z168=0,0,IF(BX168+BZ168+CB168&gt;0,$AA168,0))</f>
        <v>0</v>
      </c>
      <c r="BU168" s="1283">
        <f>IF($Z168=0,0,IF(AND(BT168=0,O169&gt;0),$AA168,0))</f>
        <v>0</v>
      </c>
      <c r="BV168" s="1272">
        <f>$AA168-BT168-BU168</f>
        <v>0</v>
      </c>
      <c r="BW168" s="210">
        <f t="shared" si="219"/>
        <v>0</v>
      </c>
      <c r="BX168" s="210">
        <f t="shared" si="219"/>
        <v>0</v>
      </c>
      <c r="BY168" s="210">
        <f t="shared" si="219"/>
        <v>0</v>
      </c>
      <c r="BZ168" s="210">
        <f t="shared" si="219"/>
        <v>0</v>
      </c>
      <c r="CA168" s="210">
        <f t="shared" si="219"/>
        <v>0</v>
      </c>
      <c r="CB168" s="211">
        <f t="shared" si="219"/>
        <v>0</v>
      </c>
      <c r="CC168" s="1276">
        <f>IF($Z168=1,0,IF(AND($Z168=0,BX168&gt;0),1,IF(AND($Z168=0,BZ168&gt;0),1,IF(AND($Z168=0,CB168&gt;0),1,0))))</f>
        <v>0</v>
      </c>
      <c r="CD168" s="1276">
        <f t="shared" si="224"/>
        <v>0</v>
      </c>
      <c r="CE168" s="11"/>
      <c r="CF168" s="11"/>
      <c r="CG168" s="11"/>
      <c r="CH168" s="11"/>
      <c r="CI168" s="11"/>
      <c r="CJ168" s="11"/>
      <c r="CK168" s="11"/>
      <c r="CL168" s="11"/>
      <c r="CM168" s="11"/>
    </row>
    <row r="169" spans="1:91" ht="14.25" customHeight="1">
      <c r="A169" s="1247" t="str">
        <f>A168</f>
        <v/>
      </c>
      <c r="B169" s="58"/>
      <c r="C169" s="1735"/>
      <c r="D169" s="1733"/>
      <c r="E169" s="1735"/>
      <c r="F169" s="2454"/>
      <c r="G169" s="512"/>
      <c r="H169" s="2456"/>
      <c r="I169" s="514"/>
      <c r="J169" s="2459"/>
      <c r="K169" s="514"/>
      <c r="L169" s="2459"/>
      <c r="M169" s="514"/>
      <c r="N169" s="2459"/>
      <c r="O169" s="514"/>
      <c r="P169" s="2459"/>
      <c r="Q169" s="11"/>
      <c r="R169" s="11"/>
      <c r="S169" s="455"/>
      <c r="T169" s="477"/>
      <c r="U169" s="506">
        <f>Import!N559</f>
        <v>0</v>
      </c>
      <c r="V169" s="11"/>
      <c r="W169" s="340"/>
      <c r="X169" s="340"/>
      <c r="Y169" s="340"/>
      <c r="Z169" s="11"/>
      <c r="AE169" s="210"/>
      <c r="AF169" s="210"/>
      <c r="AG169" s="210"/>
      <c r="AH169" s="210"/>
      <c r="AI169" s="1055"/>
      <c r="AJ169" s="211"/>
      <c r="AK169" s="1276"/>
      <c r="AL169" s="1276">
        <f>AL168</f>
        <v>0</v>
      </c>
      <c r="AP169" s="210"/>
      <c r="AQ169" s="210"/>
      <c r="AR169" s="210"/>
      <c r="AS169" s="210"/>
      <c r="AT169" s="210"/>
      <c r="AU169" s="211"/>
      <c r="AV169" s="1276"/>
      <c r="AW169" s="1276">
        <f>AW168</f>
        <v>0</v>
      </c>
      <c r="BA169" s="210"/>
      <c r="BB169" s="210"/>
      <c r="BC169" s="210"/>
      <c r="BD169" s="210"/>
      <c r="BE169" s="210"/>
      <c r="BF169" s="211"/>
      <c r="BG169" s="1276"/>
      <c r="BH169" s="1276">
        <f>BH168</f>
        <v>0</v>
      </c>
      <c r="BL169" s="210"/>
      <c r="BM169" s="210"/>
      <c r="BN169" s="210"/>
      <c r="BO169" s="210"/>
      <c r="BP169" s="210"/>
      <c r="BQ169" s="211"/>
      <c r="BR169" s="1276"/>
      <c r="BS169" s="1276">
        <f>BS168</f>
        <v>0</v>
      </c>
      <c r="BW169" s="210"/>
      <c r="BX169" s="210"/>
      <c r="BY169" s="210"/>
      <c r="BZ169" s="210"/>
      <c r="CA169" s="210"/>
      <c r="CB169" s="211"/>
      <c r="CC169" s="1276"/>
      <c r="CD169" s="1276">
        <f>CD168</f>
        <v>0</v>
      </c>
      <c r="CE169" s="11"/>
      <c r="CF169" s="11"/>
      <c r="CG169" s="11"/>
      <c r="CH169" s="11"/>
      <c r="CI169" s="11"/>
      <c r="CJ169" s="11"/>
      <c r="CK169" s="11"/>
      <c r="CL169" s="11"/>
      <c r="CM169" s="11"/>
    </row>
    <row r="170" spans="1:91" ht="24.75" customHeight="1">
      <c r="A170" s="1246" t="str">
        <f>IF(E170&gt;0,"Wypełnione","")</f>
        <v/>
      </c>
      <c r="B170" s="58"/>
      <c r="C170" s="1734">
        <f>'Og s3a'!C571</f>
        <v>0</v>
      </c>
      <c r="D170" s="1732">
        <f>'Og s3a'!E571</f>
        <v>0</v>
      </c>
      <c r="E170" s="1734">
        <f>'Og s3a'!F571</f>
        <v>0</v>
      </c>
      <c r="F170" s="2453"/>
      <c r="G170" s="511">
        <f>T170</f>
        <v>0</v>
      </c>
      <c r="H170" s="2455">
        <f>U170</f>
        <v>0</v>
      </c>
      <c r="I170" s="515"/>
      <c r="J170" s="2459"/>
      <c r="K170" s="515"/>
      <c r="L170" s="2459"/>
      <c r="M170" s="515"/>
      <c r="N170" s="2459"/>
      <c r="O170" s="515"/>
      <c r="P170" s="2459"/>
      <c r="Q170" s="11"/>
      <c r="R170" s="11"/>
      <c r="S170" s="454">
        <f>'Og s3a'!G571</f>
        <v>0</v>
      </c>
      <c r="T170" s="456">
        <f>'Og s3a'!D571</f>
        <v>0</v>
      </c>
      <c r="U170" s="506">
        <f>Import!N560</f>
        <v>0</v>
      </c>
      <c r="V170" s="11"/>
      <c r="W170" s="340"/>
      <c r="X170" s="340"/>
      <c r="Y170" s="340"/>
      <c r="Z170" s="1273">
        <f>IF(F170=AF$7,1,0)</f>
        <v>0</v>
      </c>
      <c r="AA170" s="1273">
        <f>Z170*D170</f>
        <v>0</v>
      </c>
      <c r="AB170" s="1281">
        <f>IF($Z170=0,0,IF(AF170+AH170+AJ170&gt;0,$AA170,0))</f>
        <v>0</v>
      </c>
      <c r="AC170" s="1283">
        <f>IF($Z170=0,0,IF(AND(AB170=0,G171&gt;0),$AA170,0))</f>
        <v>0</v>
      </c>
      <c r="AD170" s="1272">
        <f>AA170-AB170-AC170</f>
        <v>0</v>
      </c>
      <c r="AE170" s="210">
        <f t="shared" ref="AE170:AJ232" si="225">IF(AE$9=$H170,$D170,0)</f>
        <v>0</v>
      </c>
      <c r="AF170" s="210">
        <f t="shared" si="225"/>
        <v>0</v>
      </c>
      <c r="AG170" s="210">
        <f t="shared" si="225"/>
        <v>0</v>
      </c>
      <c r="AH170" s="210">
        <f t="shared" si="225"/>
        <v>0</v>
      </c>
      <c r="AI170" s="1055">
        <f t="shared" si="225"/>
        <v>0</v>
      </c>
      <c r="AJ170" s="211">
        <f t="shared" si="225"/>
        <v>0</v>
      </c>
      <c r="AK170" s="1276">
        <f>IF($Z170=1,0,IF(AND($Z170=0,AF170&gt;0),1,IF(AND($Z170=0,AH170&gt;0),1,IF(AND($Z170=0,AJ170&gt;0),1,0))))</f>
        <v>0</v>
      </c>
      <c r="AL170" s="1276">
        <f t="shared" si="220"/>
        <v>0</v>
      </c>
      <c r="AM170" s="1281">
        <f>IF($Z170=0,0,IF(AQ170+AS170+AU170&gt;0,$AA170,0))</f>
        <v>0</v>
      </c>
      <c r="AN170" s="1283">
        <f>IF($Z170=0,0,IF(AND(AM170=0,I171&gt;0),$AA170,0))</f>
        <v>0</v>
      </c>
      <c r="AO170" s="1272">
        <f>$AA170-AM170-AN170</f>
        <v>0</v>
      </c>
      <c r="AP170" s="210">
        <f t="shared" ref="AP170:AU232" si="226">IF(AP$9=$J170,$D170,0)</f>
        <v>0</v>
      </c>
      <c r="AQ170" s="210">
        <f t="shared" si="226"/>
        <v>0</v>
      </c>
      <c r="AR170" s="210">
        <f t="shared" si="226"/>
        <v>0</v>
      </c>
      <c r="AS170" s="210">
        <f t="shared" si="226"/>
        <v>0</v>
      </c>
      <c r="AT170" s="210">
        <f t="shared" si="226"/>
        <v>0</v>
      </c>
      <c r="AU170" s="211">
        <f t="shared" si="226"/>
        <v>0</v>
      </c>
      <c r="AV170" s="1276">
        <f>IF($Z170=1,0,IF(AND($Z170=0,AQ170&gt;0),1,IF(AND($Z170=0,AS170&gt;0),1,IF(AND($Z170=0,AU170&gt;0),1,0))))</f>
        <v>0</v>
      </c>
      <c r="AW170" s="1276">
        <f t="shared" si="221"/>
        <v>0</v>
      </c>
      <c r="AX170" s="1281">
        <f>IF($Z170=0,0,IF(BB170+BD170+BF170&gt;0,$AA170,0))</f>
        <v>0</v>
      </c>
      <c r="AY170" s="1283">
        <f>IF($Z170=0,0,IF(AND(AX170=0,K171&gt;0),$AA170,0))</f>
        <v>0</v>
      </c>
      <c r="AZ170" s="1272">
        <f>$AA170-AX170-AY170</f>
        <v>0</v>
      </c>
      <c r="BA170" s="210">
        <f t="shared" ref="BA170:BF232" si="227">IF(BA$9=$L170,$D170,0)</f>
        <v>0</v>
      </c>
      <c r="BB170" s="210">
        <f t="shared" si="227"/>
        <v>0</v>
      </c>
      <c r="BC170" s="210">
        <f t="shared" si="227"/>
        <v>0</v>
      </c>
      <c r="BD170" s="210">
        <f t="shared" si="227"/>
        <v>0</v>
      </c>
      <c r="BE170" s="210">
        <f t="shared" si="227"/>
        <v>0</v>
      </c>
      <c r="BF170" s="211">
        <f t="shared" si="227"/>
        <v>0</v>
      </c>
      <c r="BG170" s="1276">
        <f>IF($Z170=1,0,IF(AND($Z170=0,BB170&gt;0),1,IF(AND($Z170=0,BD170&gt;0),1,IF(AND($Z170=0,BF170&gt;0),1,0))))</f>
        <v>0</v>
      </c>
      <c r="BH170" s="1276">
        <f t="shared" si="222"/>
        <v>0</v>
      </c>
      <c r="BI170" s="1281">
        <f>IF($Z170=0,0,IF(BM170+BO170+BQ170&gt;0,$AA170,0))</f>
        <v>0</v>
      </c>
      <c r="BJ170" s="1283">
        <f>IF($Z170=0,0,IF(AND(BI170=0,M171&gt;0),$AA170,0))</f>
        <v>0</v>
      </c>
      <c r="BK170" s="1272">
        <f>$AA170-BI170-BJ170</f>
        <v>0</v>
      </c>
      <c r="BL170" s="210">
        <f t="shared" ref="BL170:BQ232" si="228">IF(BL$9=$N170,$D170,0)</f>
        <v>0</v>
      </c>
      <c r="BM170" s="210">
        <f t="shared" si="228"/>
        <v>0</v>
      </c>
      <c r="BN170" s="210">
        <f t="shared" si="228"/>
        <v>0</v>
      </c>
      <c r="BO170" s="210">
        <f t="shared" si="228"/>
        <v>0</v>
      </c>
      <c r="BP170" s="210">
        <f t="shared" si="228"/>
        <v>0</v>
      </c>
      <c r="BQ170" s="211">
        <f t="shared" si="228"/>
        <v>0</v>
      </c>
      <c r="BR170" s="1276">
        <f>IF($Z170=1,0,IF(AND($Z170=0,BM170&gt;0),1,IF(AND($Z170=0,BO170&gt;0),1,IF(AND($Z170=0,BQ170&gt;0),1,0))))</f>
        <v>0</v>
      </c>
      <c r="BS170" s="1276">
        <f t="shared" si="223"/>
        <v>0</v>
      </c>
      <c r="BT170" s="1281">
        <f>IF($Z170=0,0,IF(BX170+BZ170+CB170&gt;0,$AA170,0))</f>
        <v>0</v>
      </c>
      <c r="BU170" s="1283">
        <f>IF($Z170=0,0,IF(AND(BT170=0,O171&gt;0),$AA170,0))</f>
        <v>0</v>
      </c>
      <c r="BV170" s="1272">
        <f>$AA170-BT170-BU170</f>
        <v>0</v>
      </c>
      <c r="BW170" s="210">
        <f t="shared" ref="BW170:CB232" si="229">IF(BW$9=$P170,$D170,0)</f>
        <v>0</v>
      </c>
      <c r="BX170" s="210">
        <f t="shared" si="229"/>
        <v>0</v>
      </c>
      <c r="BY170" s="210">
        <f t="shared" si="229"/>
        <v>0</v>
      </c>
      <c r="BZ170" s="210">
        <f t="shared" si="229"/>
        <v>0</v>
      </c>
      <c r="CA170" s="210">
        <f t="shared" si="229"/>
        <v>0</v>
      </c>
      <c r="CB170" s="211">
        <f t="shared" si="229"/>
        <v>0</v>
      </c>
      <c r="CC170" s="1276">
        <f>IF($Z170=1,0,IF(AND($Z170=0,BX170&gt;0),1,IF(AND($Z170=0,BZ170&gt;0),1,IF(AND($Z170=0,CB170&gt;0),1,0))))</f>
        <v>0</v>
      </c>
      <c r="CD170" s="1276">
        <f t="shared" si="224"/>
        <v>0</v>
      </c>
      <c r="CE170" s="11"/>
      <c r="CF170" s="11"/>
      <c r="CG170" s="11"/>
      <c r="CH170" s="11"/>
      <c r="CI170" s="11"/>
      <c r="CJ170" s="11"/>
      <c r="CK170" s="11"/>
      <c r="CL170" s="11"/>
      <c r="CM170" s="11"/>
    </row>
    <row r="171" spans="1:91" ht="14.25" customHeight="1">
      <c r="A171" s="1247" t="str">
        <f>A170</f>
        <v/>
      </c>
      <c r="B171" s="58"/>
      <c r="C171" s="1735"/>
      <c r="D171" s="1733"/>
      <c r="E171" s="1735"/>
      <c r="F171" s="2454"/>
      <c r="G171" s="512"/>
      <c r="H171" s="2456"/>
      <c r="I171" s="514"/>
      <c r="J171" s="2459"/>
      <c r="K171" s="514"/>
      <c r="L171" s="2459"/>
      <c r="M171" s="514"/>
      <c r="N171" s="2459"/>
      <c r="O171" s="514"/>
      <c r="P171" s="2459"/>
      <c r="Q171" s="11"/>
      <c r="R171" s="11"/>
      <c r="S171" s="455"/>
      <c r="T171" s="477"/>
      <c r="U171" s="506">
        <f>Import!N561</f>
        <v>0</v>
      </c>
      <c r="V171" s="11"/>
      <c r="W171" s="340"/>
      <c r="X171" s="340"/>
      <c r="Y171" s="340"/>
      <c r="Z171" s="11"/>
      <c r="AE171" s="210"/>
      <c r="AF171" s="210"/>
      <c r="AG171" s="210"/>
      <c r="AH171" s="210"/>
      <c r="AI171" s="1055"/>
      <c r="AJ171" s="211"/>
      <c r="AK171" s="1276"/>
      <c r="AL171" s="1276">
        <f>AL170</f>
        <v>0</v>
      </c>
      <c r="AP171" s="210"/>
      <c r="AQ171" s="210"/>
      <c r="AR171" s="210"/>
      <c r="AS171" s="210"/>
      <c r="AT171" s="210"/>
      <c r="AU171" s="211"/>
      <c r="AV171" s="1276"/>
      <c r="AW171" s="1276">
        <f>AW170</f>
        <v>0</v>
      </c>
      <c r="BA171" s="210"/>
      <c r="BB171" s="210"/>
      <c r="BC171" s="210"/>
      <c r="BD171" s="210"/>
      <c r="BE171" s="210"/>
      <c r="BF171" s="211"/>
      <c r="BG171" s="1276"/>
      <c r="BH171" s="1276">
        <f>BH170</f>
        <v>0</v>
      </c>
      <c r="BL171" s="210"/>
      <c r="BM171" s="210"/>
      <c r="BN171" s="210"/>
      <c r="BO171" s="210"/>
      <c r="BP171" s="210"/>
      <c r="BQ171" s="211"/>
      <c r="BR171" s="1276"/>
      <c r="BS171" s="1276">
        <f>BS170</f>
        <v>0</v>
      </c>
      <c r="BW171" s="210"/>
      <c r="BX171" s="210"/>
      <c r="BY171" s="210"/>
      <c r="BZ171" s="210"/>
      <c r="CA171" s="210"/>
      <c r="CB171" s="211"/>
      <c r="CC171" s="1276"/>
      <c r="CD171" s="1276">
        <f>CD170</f>
        <v>0</v>
      </c>
      <c r="CE171" s="11"/>
      <c r="CF171" s="11"/>
      <c r="CG171" s="11"/>
      <c r="CH171" s="11"/>
      <c r="CI171" s="11"/>
      <c r="CJ171" s="11"/>
      <c r="CK171" s="11"/>
      <c r="CL171" s="11"/>
      <c r="CM171" s="11"/>
    </row>
    <row r="172" spans="1:91" ht="24.75" customHeight="1">
      <c r="A172" s="1246" t="str">
        <f>IF(E172&gt;0,"Wypełnione","")</f>
        <v/>
      </c>
      <c r="B172" s="58"/>
      <c r="C172" s="1734">
        <f>'Og s3a'!C573</f>
        <v>0</v>
      </c>
      <c r="D172" s="1732">
        <f>'Og s3a'!E573</f>
        <v>0</v>
      </c>
      <c r="E172" s="1734">
        <f>'Og s3a'!F573</f>
        <v>0</v>
      </c>
      <c r="F172" s="2453"/>
      <c r="G172" s="511">
        <f>T172</f>
        <v>0</v>
      </c>
      <c r="H172" s="2455">
        <f>U172</f>
        <v>0</v>
      </c>
      <c r="I172" s="515"/>
      <c r="J172" s="2459"/>
      <c r="K172" s="515"/>
      <c r="L172" s="2459"/>
      <c r="M172" s="515"/>
      <c r="N172" s="2459"/>
      <c r="O172" s="515"/>
      <c r="P172" s="2459"/>
      <c r="Q172" s="11"/>
      <c r="R172" s="11"/>
      <c r="S172" s="454">
        <f>'Og s3a'!G573</f>
        <v>0</v>
      </c>
      <c r="T172" s="456">
        <f>'Og s3a'!D573</f>
        <v>0</v>
      </c>
      <c r="U172" s="506">
        <f>Import!N562</f>
        <v>0</v>
      </c>
      <c r="V172" s="11"/>
      <c r="W172" s="340"/>
      <c r="X172" s="340"/>
      <c r="Y172" s="340"/>
      <c r="Z172" s="1273">
        <f>IF(F172=AF$7,1,0)</f>
        <v>0</v>
      </c>
      <c r="AA172" s="1273">
        <f>Z172*D172</f>
        <v>0</v>
      </c>
      <c r="AB172" s="1281">
        <f>IF($Z172=0,0,IF(AF172+AH172+AJ172&gt;0,$AA172,0))</f>
        <v>0</v>
      </c>
      <c r="AC172" s="1283">
        <f>IF($Z172=0,0,IF(AND(AB172=0,G173&gt;0),$AA172,0))</f>
        <v>0</v>
      </c>
      <c r="AD172" s="1272">
        <f>AA172-AB172-AC172</f>
        <v>0</v>
      </c>
      <c r="AE172" s="210">
        <f t="shared" si="225"/>
        <v>0</v>
      </c>
      <c r="AF172" s="210">
        <f t="shared" si="225"/>
        <v>0</v>
      </c>
      <c r="AG172" s="210">
        <f t="shared" si="225"/>
        <v>0</v>
      </c>
      <c r="AH172" s="210">
        <f t="shared" si="225"/>
        <v>0</v>
      </c>
      <c r="AI172" s="1055">
        <f t="shared" si="225"/>
        <v>0</v>
      </c>
      <c r="AJ172" s="211">
        <f t="shared" si="225"/>
        <v>0</v>
      </c>
      <c r="AK172" s="1276">
        <f>IF($Z172=1,0,IF(AND($Z172=0,AF172&gt;0),1,IF(AND($Z172=0,AH172&gt;0),1,IF(AND($Z172=0,AJ172&gt;0),1,0))))</f>
        <v>0</v>
      </c>
      <c r="AL172" s="1276">
        <f t="shared" si="220"/>
        <v>0</v>
      </c>
      <c r="AM172" s="1281">
        <f>IF($Z172=0,0,IF(AQ172+AS172+AU172&gt;0,$AA172,0))</f>
        <v>0</v>
      </c>
      <c r="AN172" s="1283">
        <f>IF($Z172=0,0,IF(AND(AM172=0,I173&gt;0),$AA172,0))</f>
        <v>0</v>
      </c>
      <c r="AO172" s="1272">
        <f>$AA172-AM172-AN172</f>
        <v>0</v>
      </c>
      <c r="AP172" s="210">
        <f t="shared" si="226"/>
        <v>0</v>
      </c>
      <c r="AQ172" s="210">
        <f t="shared" si="226"/>
        <v>0</v>
      </c>
      <c r="AR172" s="210">
        <f t="shared" si="226"/>
        <v>0</v>
      </c>
      <c r="AS172" s="210">
        <f t="shared" si="226"/>
        <v>0</v>
      </c>
      <c r="AT172" s="210">
        <f t="shared" si="226"/>
        <v>0</v>
      </c>
      <c r="AU172" s="211">
        <f t="shared" si="226"/>
        <v>0</v>
      </c>
      <c r="AV172" s="1276">
        <f>IF($Z172=1,0,IF(AND($Z172=0,AQ172&gt;0),1,IF(AND($Z172=0,AS172&gt;0),1,IF(AND($Z172=0,AU172&gt;0),1,0))))</f>
        <v>0</v>
      </c>
      <c r="AW172" s="1276">
        <f t="shared" si="221"/>
        <v>0</v>
      </c>
      <c r="AX172" s="1281">
        <f>IF($Z172=0,0,IF(BB172+BD172+BF172&gt;0,$AA172,0))</f>
        <v>0</v>
      </c>
      <c r="AY172" s="1283">
        <f>IF($Z172=0,0,IF(AND(AX172=0,K173&gt;0),$AA172,0))</f>
        <v>0</v>
      </c>
      <c r="AZ172" s="1272">
        <f>$AA172-AX172-AY172</f>
        <v>0</v>
      </c>
      <c r="BA172" s="210">
        <f t="shared" si="227"/>
        <v>0</v>
      </c>
      <c r="BB172" s="210">
        <f t="shared" si="227"/>
        <v>0</v>
      </c>
      <c r="BC172" s="210">
        <f t="shared" si="227"/>
        <v>0</v>
      </c>
      <c r="BD172" s="210">
        <f t="shared" si="227"/>
        <v>0</v>
      </c>
      <c r="BE172" s="210">
        <f t="shared" si="227"/>
        <v>0</v>
      </c>
      <c r="BF172" s="211">
        <f t="shared" si="227"/>
        <v>0</v>
      </c>
      <c r="BG172" s="1276">
        <f>IF($Z172=1,0,IF(AND($Z172=0,BB172&gt;0),1,IF(AND($Z172=0,BD172&gt;0),1,IF(AND($Z172=0,BF172&gt;0),1,0))))</f>
        <v>0</v>
      </c>
      <c r="BH172" s="1276">
        <f t="shared" si="222"/>
        <v>0</v>
      </c>
      <c r="BI172" s="1281">
        <f>IF($Z172=0,0,IF(BM172+BO172+BQ172&gt;0,$AA172,0))</f>
        <v>0</v>
      </c>
      <c r="BJ172" s="1283">
        <f>IF($Z172=0,0,IF(AND(BI172=0,M173&gt;0),$AA172,0))</f>
        <v>0</v>
      </c>
      <c r="BK172" s="1272">
        <f>$AA172-BI172-BJ172</f>
        <v>0</v>
      </c>
      <c r="BL172" s="210">
        <f t="shared" si="228"/>
        <v>0</v>
      </c>
      <c r="BM172" s="210">
        <f t="shared" si="228"/>
        <v>0</v>
      </c>
      <c r="BN172" s="210">
        <f t="shared" si="228"/>
        <v>0</v>
      </c>
      <c r="BO172" s="210">
        <f t="shared" si="228"/>
        <v>0</v>
      </c>
      <c r="BP172" s="210">
        <f t="shared" si="228"/>
        <v>0</v>
      </c>
      <c r="BQ172" s="211">
        <f t="shared" si="228"/>
        <v>0</v>
      </c>
      <c r="BR172" s="1276">
        <f>IF($Z172=1,0,IF(AND($Z172=0,BM172&gt;0),1,IF(AND($Z172=0,BO172&gt;0),1,IF(AND($Z172=0,BQ172&gt;0),1,0))))</f>
        <v>0</v>
      </c>
      <c r="BS172" s="1276">
        <f t="shared" si="223"/>
        <v>0</v>
      </c>
      <c r="BT172" s="1281">
        <f>IF($Z172=0,0,IF(BX172+BZ172+CB172&gt;0,$AA172,0))</f>
        <v>0</v>
      </c>
      <c r="BU172" s="1283">
        <f>IF($Z172=0,0,IF(AND(BT172=0,O173&gt;0),$AA172,0))</f>
        <v>0</v>
      </c>
      <c r="BV172" s="1272">
        <f>$AA172-BT172-BU172</f>
        <v>0</v>
      </c>
      <c r="BW172" s="210">
        <f t="shared" si="229"/>
        <v>0</v>
      </c>
      <c r="BX172" s="210">
        <f t="shared" si="229"/>
        <v>0</v>
      </c>
      <c r="BY172" s="210">
        <f t="shared" si="229"/>
        <v>0</v>
      </c>
      <c r="BZ172" s="210">
        <f t="shared" si="229"/>
        <v>0</v>
      </c>
      <c r="CA172" s="210">
        <f t="shared" si="229"/>
        <v>0</v>
      </c>
      <c r="CB172" s="211">
        <f t="shared" si="229"/>
        <v>0</v>
      </c>
      <c r="CC172" s="1276">
        <f>IF($Z172=1,0,IF(AND($Z172=0,BX172&gt;0),1,IF(AND($Z172=0,BZ172&gt;0),1,IF(AND($Z172=0,CB172&gt;0),1,0))))</f>
        <v>0</v>
      </c>
      <c r="CD172" s="1276">
        <f t="shared" si="224"/>
        <v>0</v>
      </c>
      <c r="CE172" s="11"/>
      <c r="CF172" s="11"/>
      <c r="CG172" s="11"/>
      <c r="CH172" s="11"/>
      <c r="CI172" s="11"/>
      <c r="CJ172" s="11"/>
      <c r="CK172" s="11"/>
      <c r="CL172" s="11"/>
      <c r="CM172" s="11"/>
    </row>
    <row r="173" spans="1:91" ht="14.25" customHeight="1">
      <c r="A173" s="1247" t="str">
        <f>A172</f>
        <v/>
      </c>
      <c r="B173" s="58"/>
      <c r="C173" s="1735"/>
      <c r="D173" s="1733"/>
      <c r="E173" s="1735"/>
      <c r="F173" s="2454"/>
      <c r="G173" s="512"/>
      <c r="H173" s="2456"/>
      <c r="I173" s="514"/>
      <c r="J173" s="2459"/>
      <c r="K173" s="514"/>
      <c r="L173" s="2459"/>
      <c r="M173" s="514"/>
      <c r="N173" s="2459"/>
      <c r="O173" s="514"/>
      <c r="P173" s="2459"/>
      <c r="Q173" s="11"/>
      <c r="R173" s="11"/>
      <c r="S173" s="455"/>
      <c r="T173" s="477"/>
      <c r="U173" s="506">
        <f>Import!N563</f>
        <v>0</v>
      </c>
      <c r="V173" s="11"/>
      <c r="W173" s="340"/>
      <c r="X173" s="340"/>
      <c r="Y173" s="340"/>
      <c r="Z173" s="11"/>
      <c r="AE173" s="210"/>
      <c r="AF173" s="210"/>
      <c r="AG173" s="210"/>
      <c r="AH173" s="210"/>
      <c r="AI173" s="1055"/>
      <c r="AJ173" s="211"/>
      <c r="AK173" s="1276"/>
      <c r="AL173" s="1276">
        <f>AL172</f>
        <v>0</v>
      </c>
      <c r="AP173" s="210"/>
      <c r="AQ173" s="210"/>
      <c r="AR173" s="210"/>
      <c r="AS173" s="210"/>
      <c r="AT173" s="210"/>
      <c r="AU173" s="211"/>
      <c r="AV173" s="1276"/>
      <c r="AW173" s="1276">
        <f>AW172</f>
        <v>0</v>
      </c>
      <c r="BA173" s="210"/>
      <c r="BB173" s="210"/>
      <c r="BC173" s="210"/>
      <c r="BD173" s="210"/>
      <c r="BE173" s="210"/>
      <c r="BF173" s="211"/>
      <c r="BG173" s="1276"/>
      <c r="BH173" s="1276">
        <f>BH172</f>
        <v>0</v>
      </c>
      <c r="BL173" s="210"/>
      <c r="BM173" s="210"/>
      <c r="BN173" s="210"/>
      <c r="BO173" s="210"/>
      <c r="BP173" s="210"/>
      <c r="BQ173" s="211"/>
      <c r="BR173" s="1276"/>
      <c r="BS173" s="1276">
        <f>BS172</f>
        <v>0</v>
      </c>
      <c r="BW173" s="210"/>
      <c r="BX173" s="210"/>
      <c r="BY173" s="210"/>
      <c r="BZ173" s="210"/>
      <c r="CA173" s="210"/>
      <c r="CB173" s="211"/>
      <c r="CC173" s="1276"/>
      <c r="CD173" s="1276">
        <f>CD172</f>
        <v>0</v>
      </c>
      <c r="CE173" s="11"/>
      <c r="CF173" s="11"/>
      <c r="CG173" s="11"/>
      <c r="CH173" s="11"/>
      <c r="CI173" s="11"/>
      <c r="CJ173" s="11"/>
      <c r="CK173" s="11"/>
      <c r="CL173" s="11"/>
      <c r="CM173" s="11"/>
    </row>
    <row r="174" spans="1:91" ht="24.75" customHeight="1">
      <c r="A174" s="1246" t="str">
        <f>IF(E174&gt;0,"Wypełnione","")</f>
        <v/>
      </c>
      <c r="B174" s="58"/>
      <c r="C174" s="1734">
        <f>'Og s3a'!C575</f>
        <v>0</v>
      </c>
      <c r="D174" s="1732">
        <f>'Og s3a'!E575</f>
        <v>0</v>
      </c>
      <c r="E174" s="1734">
        <f>'Og s3a'!F575</f>
        <v>0</v>
      </c>
      <c r="F174" s="2453"/>
      <c r="G174" s="511">
        <f>T174</f>
        <v>0</v>
      </c>
      <c r="H174" s="2455">
        <f>U174</f>
        <v>0</v>
      </c>
      <c r="I174" s="515"/>
      <c r="J174" s="2459"/>
      <c r="K174" s="515"/>
      <c r="L174" s="2459"/>
      <c r="M174" s="515"/>
      <c r="N174" s="2459"/>
      <c r="O174" s="515"/>
      <c r="P174" s="2459"/>
      <c r="Q174" s="11"/>
      <c r="R174" s="11"/>
      <c r="S174" s="454">
        <f>'Og s3a'!G575</f>
        <v>0</v>
      </c>
      <c r="T174" s="456">
        <f>'Og s3a'!D575</f>
        <v>0</v>
      </c>
      <c r="U174" s="506">
        <f>Import!N564</f>
        <v>0</v>
      </c>
      <c r="V174" s="11"/>
      <c r="W174" s="340"/>
      <c r="X174" s="340"/>
      <c r="Y174" s="340"/>
      <c r="Z174" s="1273">
        <f>IF(F174=AF$7,1,0)</f>
        <v>0</v>
      </c>
      <c r="AA174" s="1273">
        <f>Z174*D174</f>
        <v>0</v>
      </c>
      <c r="AB174" s="1281">
        <f>IF($Z174=0,0,IF(AF174+AH174+AJ174&gt;0,$AA174,0))</f>
        <v>0</v>
      </c>
      <c r="AC174" s="1283">
        <f>IF($Z174=0,0,IF(AND(AB174=0,G175&gt;0),$AA174,0))</f>
        <v>0</v>
      </c>
      <c r="AD174" s="1272">
        <f>AA174-AB174-AC174</f>
        <v>0</v>
      </c>
      <c r="AE174" s="210">
        <f t="shared" si="225"/>
        <v>0</v>
      </c>
      <c r="AF174" s="210">
        <f t="shared" si="225"/>
        <v>0</v>
      </c>
      <c r="AG174" s="210">
        <f t="shared" si="225"/>
        <v>0</v>
      </c>
      <c r="AH174" s="210">
        <f t="shared" si="225"/>
        <v>0</v>
      </c>
      <c r="AI174" s="1055">
        <f t="shared" si="225"/>
        <v>0</v>
      </c>
      <c r="AJ174" s="211">
        <f t="shared" si="225"/>
        <v>0</v>
      </c>
      <c r="AK174" s="1276">
        <f>IF($Z174=1,0,IF(AND($Z174=0,AF174&gt;0),1,IF(AND($Z174=0,AH174&gt;0),1,IF(AND($Z174=0,AJ174&gt;0),1,0))))</f>
        <v>0</v>
      </c>
      <c r="AL174" s="1276">
        <f t="shared" si="220"/>
        <v>0</v>
      </c>
      <c r="AM174" s="1281">
        <f>IF($Z174=0,0,IF(AQ174+AS174+AU174&gt;0,$AA174,0))</f>
        <v>0</v>
      </c>
      <c r="AN174" s="1283">
        <f>IF($Z174=0,0,IF(AND(AM174=0,I175&gt;0),$AA174,0))</f>
        <v>0</v>
      </c>
      <c r="AO174" s="1272">
        <f>$AA174-AM174-AN174</f>
        <v>0</v>
      </c>
      <c r="AP174" s="210">
        <f t="shared" si="226"/>
        <v>0</v>
      </c>
      <c r="AQ174" s="210">
        <f t="shared" si="226"/>
        <v>0</v>
      </c>
      <c r="AR174" s="210">
        <f t="shared" si="226"/>
        <v>0</v>
      </c>
      <c r="AS174" s="210">
        <f t="shared" si="226"/>
        <v>0</v>
      </c>
      <c r="AT174" s="210">
        <f t="shared" si="226"/>
        <v>0</v>
      </c>
      <c r="AU174" s="211">
        <f t="shared" si="226"/>
        <v>0</v>
      </c>
      <c r="AV174" s="1276">
        <f>IF($Z174=1,0,IF(AND($Z174=0,AQ174&gt;0),1,IF(AND($Z174=0,AS174&gt;0),1,IF(AND($Z174=0,AU174&gt;0),1,0))))</f>
        <v>0</v>
      </c>
      <c r="AW174" s="1276">
        <f t="shared" si="221"/>
        <v>0</v>
      </c>
      <c r="AX174" s="1281">
        <f>IF($Z174=0,0,IF(BB174+BD174+BF174&gt;0,$AA174,0))</f>
        <v>0</v>
      </c>
      <c r="AY174" s="1283">
        <f>IF($Z174=0,0,IF(AND(AX174=0,K175&gt;0),$AA174,0))</f>
        <v>0</v>
      </c>
      <c r="AZ174" s="1272">
        <f>$AA174-AX174-AY174</f>
        <v>0</v>
      </c>
      <c r="BA174" s="210">
        <f t="shared" si="227"/>
        <v>0</v>
      </c>
      <c r="BB174" s="210">
        <f t="shared" si="227"/>
        <v>0</v>
      </c>
      <c r="BC174" s="210">
        <f t="shared" si="227"/>
        <v>0</v>
      </c>
      <c r="BD174" s="210">
        <f t="shared" si="227"/>
        <v>0</v>
      </c>
      <c r="BE174" s="210">
        <f t="shared" si="227"/>
        <v>0</v>
      </c>
      <c r="BF174" s="211">
        <f t="shared" si="227"/>
        <v>0</v>
      </c>
      <c r="BG174" s="1276">
        <f>IF($Z174=1,0,IF(AND($Z174=0,BB174&gt;0),1,IF(AND($Z174=0,BD174&gt;0),1,IF(AND($Z174=0,BF174&gt;0),1,0))))</f>
        <v>0</v>
      </c>
      <c r="BH174" s="1276">
        <f t="shared" si="222"/>
        <v>0</v>
      </c>
      <c r="BI174" s="1281">
        <f>IF($Z174=0,0,IF(BM174+BO174+BQ174&gt;0,$AA174,0))</f>
        <v>0</v>
      </c>
      <c r="BJ174" s="1283">
        <f>IF($Z174=0,0,IF(AND(BI174=0,M175&gt;0),$AA174,0))</f>
        <v>0</v>
      </c>
      <c r="BK174" s="1272">
        <f>$AA174-BI174-BJ174</f>
        <v>0</v>
      </c>
      <c r="BL174" s="210">
        <f t="shared" si="228"/>
        <v>0</v>
      </c>
      <c r="BM174" s="210">
        <f t="shared" si="228"/>
        <v>0</v>
      </c>
      <c r="BN174" s="210">
        <f t="shared" si="228"/>
        <v>0</v>
      </c>
      <c r="BO174" s="210">
        <f t="shared" si="228"/>
        <v>0</v>
      </c>
      <c r="BP174" s="210">
        <f t="shared" si="228"/>
        <v>0</v>
      </c>
      <c r="BQ174" s="211">
        <f t="shared" si="228"/>
        <v>0</v>
      </c>
      <c r="BR174" s="1276">
        <f>IF($Z174=1,0,IF(AND($Z174=0,BM174&gt;0),1,IF(AND($Z174=0,BO174&gt;0),1,IF(AND($Z174=0,BQ174&gt;0),1,0))))</f>
        <v>0</v>
      </c>
      <c r="BS174" s="1276">
        <f t="shared" si="223"/>
        <v>0</v>
      </c>
      <c r="BT174" s="1281">
        <f>IF($Z174=0,0,IF(BX174+BZ174+CB174&gt;0,$AA174,0))</f>
        <v>0</v>
      </c>
      <c r="BU174" s="1283">
        <f>IF($Z174=0,0,IF(AND(BT174=0,O175&gt;0),$AA174,0))</f>
        <v>0</v>
      </c>
      <c r="BV174" s="1272">
        <f>$AA174-BT174-BU174</f>
        <v>0</v>
      </c>
      <c r="BW174" s="210">
        <f t="shared" si="229"/>
        <v>0</v>
      </c>
      <c r="BX174" s="210">
        <f t="shared" si="229"/>
        <v>0</v>
      </c>
      <c r="BY174" s="210">
        <f t="shared" si="229"/>
        <v>0</v>
      </c>
      <c r="BZ174" s="210">
        <f t="shared" si="229"/>
        <v>0</v>
      </c>
      <c r="CA174" s="210">
        <f t="shared" si="229"/>
        <v>0</v>
      </c>
      <c r="CB174" s="211">
        <f t="shared" si="229"/>
        <v>0</v>
      </c>
      <c r="CC174" s="1276">
        <f>IF($Z174=1,0,IF(AND($Z174=0,BX174&gt;0),1,IF(AND($Z174=0,BZ174&gt;0),1,IF(AND($Z174=0,CB174&gt;0),1,0))))</f>
        <v>0</v>
      </c>
      <c r="CD174" s="1276">
        <f t="shared" si="224"/>
        <v>0</v>
      </c>
      <c r="CE174" s="11"/>
      <c r="CF174" s="11"/>
      <c r="CG174" s="11"/>
      <c r="CH174" s="11"/>
      <c r="CI174" s="11"/>
      <c r="CJ174" s="11"/>
      <c r="CK174" s="11"/>
      <c r="CL174" s="11"/>
      <c r="CM174" s="11"/>
    </row>
    <row r="175" spans="1:91" ht="14.25" customHeight="1">
      <c r="A175" s="1247" t="str">
        <f>A174</f>
        <v/>
      </c>
      <c r="B175" s="58"/>
      <c r="C175" s="1735"/>
      <c r="D175" s="1733"/>
      <c r="E175" s="1735"/>
      <c r="F175" s="2454"/>
      <c r="G175" s="512"/>
      <c r="H175" s="2456"/>
      <c r="I175" s="514"/>
      <c r="J175" s="2459"/>
      <c r="K175" s="514"/>
      <c r="L175" s="2459"/>
      <c r="M175" s="514"/>
      <c r="N175" s="2459"/>
      <c r="O175" s="514"/>
      <c r="P175" s="2459"/>
      <c r="Q175" s="11"/>
      <c r="R175" s="11"/>
      <c r="S175" s="455"/>
      <c r="T175" s="477"/>
      <c r="U175" s="506">
        <f>Import!N565</f>
        <v>0</v>
      </c>
      <c r="V175" s="11"/>
      <c r="W175" s="340"/>
      <c r="X175" s="340"/>
      <c r="Y175" s="340"/>
      <c r="Z175" s="11"/>
      <c r="AE175" s="210"/>
      <c r="AF175" s="210"/>
      <c r="AG175" s="210"/>
      <c r="AH175" s="210"/>
      <c r="AI175" s="1055"/>
      <c r="AJ175" s="211"/>
      <c r="AK175" s="1276"/>
      <c r="AL175" s="1276">
        <f>AL174</f>
        <v>0</v>
      </c>
      <c r="AP175" s="210"/>
      <c r="AQ175" s="210"/>
      <c r="AR175" s="210"/>
      <c r="AS175" s="210"/>
      <c r="AT175" s="210"/>
      <c r="AU175" s="211"/>
      <c r="AV175" s="1276"/>
      <c r="AW175" s="1276">
        <f>AW174</f>
        <v>0</v>
      </c>
      <c r="BA175" s="210"/>
      <c r="BB175" s="210"/>
      <c r="BC175" s="210"/>
      <c r="BD175" s="210"/>
      <c r="BE175" s="210"/>
      <c r="BF175" s="211"/>
      <c r="BG175" s="1276"/>
      <c r="BH175" s="1276">
        <f>BH174</f>
        <v>0</v>
      </c>
      <c r="BL175" s="210"/>
      <c r="BM175" s="210"/>
      <c r="BN175" s="210"/>
      <c r="BO175" s="210"/>
      <c r="BP175" s="210"/>
      <c r="BQ175" s="211"/>
      <c r="BR175" s="1276"/>
      <c r="BS175" s="1276">
        <f>BS174</f>
        <v>0</v>
      </c>
      <c r="BW175" s="210"/>
      <c r="BX175" s="210"/>
      <c r="BY175" s="210"/>
      <c r="BZ175" s="210"/>
      <c r="CA175" s="210"/>
      <c r="CB175" s="211"/>
      <c r="CC175" s="1276"/>
      <c r="CD175" s="1276">
        <f>CD174</f>
        <v>0</v>
      </c>
      <c r="CE175" s="11"/>
      <c r="CF175" s="11"/>
      <c r="CG175" s="11"/>
      <c r="CH175" s="11"/>
      <c r="CI175" s="11"/>
      <c r="CJ175" s="11"/>
      <c r="CK175" s="11"/>
      <c r="CL175" s="11"/>
      <c r="CM175" s="11"/>
    </row>
    <row r="176" spans="1:91" ht="24.75" customHeight="1">
      <c r="A176" s="1246" t="str">
        <f>IF(E176&gt;0,"Wypełnione","")</f>
        <v/>
      </c>
      <c r="B176" s="58"/>
      <c r="C176" s="1734">
        <f>'Og s3a'!C577</f>
        <v>0</v>
      </c>
      <c r="D176" s="1732">
        <f>'Og s3a'!E577</f>
        <v>0</v>
      </c>
      <c r="E176" s="1734">
        <f>'Og s3a'!F577</f>
        <v>0</v>
      </c>
      <c r="F176" s="2453"/>
      <c r="G176" s="511">
        <f>T176</f>
        <v>0</v>
      </c>
      <c r="H176" s="2455">
        <f>U176</f>
        <v>0</v>
      </c>
      <c r="I176" s="515"/>
      <c r="J176" s="2459"/>
      <c r="K176" s="515"/>
      <c r="L176" s="2459"/>
      <c r="M176" s="515"/>
      <c r="N176" s="2459"/>
      <c r="O176" s="515"/>
      <c r="P176" s="2459"/>
      <c r="Q176" s="11"/>
      <c r="R176" s="11"/>
      <c r="S176" s="454">
        <f>'Og s3a'!G577</f>
        <v>0</v>
      </c>
      <c r="T176" s="456">
        <f>'Og s3a'!D577</f>
        <v>0</v>
      </c>
      <c r="U176" s="506">
        <f>Import!N566</f>
        <v>0</v>
      </c>
      <c r="V176" s="11"/>
      <c r="W176" s="340"/>
      <c r="X176" s="340"/>
      <c r="Y176" s="340"/>
      <c r="Z176" s="1273">
        <f>IF(F176=AF$7,1,0)</f>
        <v>0</v>
      </c>
      <c r="AA176" s="1273">
        <f>Z176*D176</f>
        <v>0</v>
      </c>
      <c r="AB176" s="1281">
        <f>IF($Z176=0,0,IF(AF176+AH176+AJ176&gt;0,$AA176,0))</f>
        <v>0</v>
      </c>
      <c r="AC176" s="1283">
        <f>IF($Z176=0,0,IF(AND(AB176=0,G177&gt;0),$AA176,0))</f>
        <v>0</v>
      </c>
      <c r="AD176" s="1272">
        <f>AA176-AB176-AC176</f>
        <v>0</v>
      </c>
      <c r="AE176" s="210">
        <f t="shared" si="225"/>
        <v>0</v>
      </c>
      <c r="AF176" s="210">
        <f t="shared" si="225"/>
        <v>0</v>
      </c>
      <c r="AG176" s="210">
        <f t="shared" si="225"/>
        <v>0</v>
      </c>
      <c r="AH176" s="210">
        <f t="shared" si="225"/>
        <v>0</v>
      </c>
      <c r="AI176" s="1055">
        <f t="shared" si="225"/>
        <v>0</v>
      </c>
      <c r="AJ176" s="211">
        <f t="shared" si="225"/>
        <v>0</v>
      </c>
      <c r="AK176" s="1276">
        <f>IF($Z176=1,0,IF(AND($Z176=0,AF176&gt;0),1,IF(AND($Z176=0,AH176&gt;0),1,IF(AND($Z176=0,AJ176&gt;0),1,0))))</f>
        <v>0</v>
      </c>
      <c r="AL176" s="1276">
        <f t="shared" si="220"/>
        <v>0</v>
      </c>
      <c r="AM176" s="1281">
        <f>IF($Z176=0,0,IF(AQ176+AS176+AU176&gt;0,$AA176,0))</f>
        <v>0</v>
      </c>
      <c r="AN176" s="1283">
        <f>IF($Z176=0,0,IF(AND(AM176=0,I177&gt;0),$AA176,0))</f>
        <v>0</v>
      </c>
      <c r="AO176" s="1272">
        <f>$AA176-AM176-AN176</f>
        <v>0</v>
      </c>
      <c r="AP176" s="210">
        <f t="shared" si="226"/>
        <v>0</v>
      </c>
      <c r="AQ176" s="210">
        <f t="shared" si="226"/>
        <v>0</v>
      </c>
      <c r="AR176" s="210">
        <f t="shared" si="226"/>
        <v>0</v>
      </c>
      <c r="AS176" s="210">
        <f t="shared" si="226"/>
        <v>0</v>
      </c>
      <c r="AT176" s="210">
        <f t="shared" si="226"/>
        <v>0</v>
      </c>
      <c r="AU176" s="211">
        <f t="shared" si="226"/>
        <v>0</v>
      </c>
      <c r="AV176" s="1276">
        <f>IF($Z176=1,0,IF(AND($Z176=0,AQ176&gt;0),1,IF(AND($Z176=0,AS176&gt;0),1,IF(AND($Z176=0,AU176&gt;0),1,0))))</f>
        <v>0</v>
      </c>
      <c r="AW176" s="1276">
        <f t="shared" si="221"/>
        <v>0</v>
      </c>
      <c r="AX176" s="1281">
        <f>IF($Z176=0,0,IF(BB176+BD176+BF176&gt;0,$AA176,0))</f>
        <v>0</v>
      </c>
      <c r="AY176" s="1283">
        <f>IF($Z176=0,0,IF(AND(AX176=0,K177&gt;0),$AA176,0))</f>
        <v>0</v>
      </c>
      <c r="AZ176" s="1272">
        <f>$AA176-AX176-AY176</f>
        <v>0</v>
      </c>
      <c r="BA176" s="210">
        <f t="shared" si="227"/>
        <v>0</v>
      </c>
      <c r="BB176" s="210">
        <f t="shared" si="227"/>
        <v>0</v>
      </c>
      <c r="BC176" s="210">
        <f t="shared" si="227"/>
        <v>0</v>
      </c>
      <c r="BD176" s="210">
        <f t="shared" si="227"/>
        <v>0</v>
      </c>
      <c r="BE176" s="210">
        <f t="shared" si="227"/>
        <v>0</v>
      </c>
      <c r="BF176" s="211">
        <f t="shared" si="227"/>
        <v>0</v>
      </c>
      <c r="BG176" s="1276">
        <f>IF($Z176=1,0,IF(AND($Z176=0,BB176&gt;0),1,IF(AND($Z176=0,BD176&gt;0),1,IF(AND($Z176=0,BF176&gt;0),1,0))))</f>
        <v>0</v>
      </c>
      <c r="BH176" s="1276">
        <f t="shared" si="222"/>
        <v>0</v>
      </c>
      <c r="BI176" s="1281">
        <f>IF($Z176=0,0,IF(BM176+BO176+BQ176&gt;0,$AA176,0))</f>
        <v>0</v>
      </c>
      <c r="BJ176" s="1283">
        <f>IF($Z176=0,0,IF(AND(BI176=0,M177&gt;0),$AA176,0))</f>
        <v>0</v>
      </c>
      <c r="BK176" s="1272">
        <f>$AA176-BI176-BJ176</f>
        <v>0</v>
      </c>
      <c r="BL176" s="210">
        <f t="shared" si="228"/>
        <v>0</v>
      </c>
      <c r="BM176" s="210">
        <f t="shared" si="228"/>
        <v>0</v>
      </c>
      <c r="BN176" s="210">
        <f t="shared" si="228"/>
        <v>0</v>
      </c>
      <c r="BO176" s="210">
        <f t="shared" si="228"/>
        <v>0</v>
      </c>
      <c r="BP176" s="210">
        <f t="shared" si="228"/>
        <v>0</v>
      </c>
      <c r="BQ176" s="211">
        <f t="shared" si="228"/>
        <v>0</v>
      </c>
      <c r="BR176" s="1276">
        <f>IF($Z176=1,0,IF(AND($Z176=0,BM176&gt;0),1,IF(AND($Z176=0,BO176&gt;0),1,IF(AND($Z176=0,BQ176&gt;0),1,0))))</f>
        <v>0</v>
      </c>
      <c r="BS176" s="1276">
        <f t="shared" si="223"/>
        <v>0</v>
      </c>
      <c r="BT176" s="1281">
        <f>IF($Z176=0,0,IF(BX176+BZ176+CB176&gt;0,$AA176,0))</f>
        <v>0</v>
      </c>
      <c r="BU176" s="1283">
        <f>IF($Z176=0,0,IF(AND(BT176=0,O177&gt;0),$AA176,0))</f>
        <v>0</v>
      </c>
      <c r="BV176" s="1272">
        <f>$AA176-BT176-BU176</f>
        <v>0</v>
      </c>
      <c r="BW176" s="210">
        <f t="shared" si="229"/>
        <v>0</v>
      </c>
      <c r="BX176" s="210">
        <f t="shared" si="229"/>
        <v>0</v>
      </c>
      <c r="BY176" s="210">
        <f t="shared" si="229"/>
        <v>0</v>
      </c>
      <c r="BZ176" s="210">
        <f t="shared" si="229"/>
        <v>0</v>
      </c>
      <c r="CA176" s="210">
        <f t="shared" si="229"/>
        <v>0</v>
      </c>
      <c r="CB176" s="211">
        <f t="shared" si="229"/>
        <v>0</v>
      </c>
      <c r="CC176" s="1276">
        <f>IF($Z176=1,0,IF(AND($Z176=0,BX176&gt;0),1,IF(AND($Z176=0,BZ176&gt;0),1,IF(AND($Z176=0,CB176&gt;0),1,0))))</f>
        <v>0</v>
      </c>
      <c r="CD176" s="1276">
        <f t="shared" si="224"/>
        <v>0</v>
      </c>
      <c r="CE176" s="11"/>
      <c r="CF176" s="11"/>
      <c r="CG176" s="11"/>
      <c r="CH176" s="11"/>
      <c r="CI176" s="11"/>
      <c r="CJ176" s="11"/>
      <c r="CK176" s="11"/>
      <c r="CL176" s="11"/>
      <c r="CM176" s="11"/>
    </row>
    <row r="177" spans="1:91" ht="14.25" customHeight="1">
      <c r="A177" s="1247" t="str">
        <f>A176</f>
        <v/>
      </c>
      <c r="B177" s="58"/>
      <c r="C177" s="1735"/>
      <c r="D177" s="1733"/>
      <c r="E177" s="1735"/>
      <c r="F177" s="2454"/>
      <c r="G177" s="512"/>
      <c r="H177" s="2456"/>
      <c r="I177" s="514"/>
      <c r="J177" s="2459"/>
      <c r="K177" s="514"/>
      <c r="L177" s="2459"/>
      <c r="M177" s="514"/>
      <c r="N177" s="2459"/>
      <c r="O177" s="514"/>
      <c r="P177" s="2459"/>
      <c r="Q177" s="11"/>
      <c r="R177" s="11"/>
      <c r="S177" s="455"/>
      <c r="T177" s="477"/>
      <c r="U177" s="506">
        <f>Import!N567</f>
        <v>0</v>
      </c>
      <c r="V177" s="11"/>
      <c r="W177" s="340"/>
      <c r="X177" s="340"/>
      <c r="Y177" s="340"/>
      <c r="Z177" s="11"/>
      <c r="AE177" s="210"/>
      <c r="AF177" s="210"/>
      <c r="AG177" s="210"/>
      <c r="AH177" s="210"/>
      <c r="AI177" s="1055"/>
      <c r="AJ177" s="211"/>
      <c r="AK177" s="1276"/>
      <c r="AL177" s="1276">
        <f>AL176</f>
        <v>0</v>
      </c>
      <c r="AP177" s="210"/>
      <c r="AQ177" s="210"/>
      <c r="AR177" s="210"/>
      <c r="AS177" s="210"/>
      <c r="AT177" s="210"/>
      <c r="AU177" s="211"/>
      <c r="AV177" s="1276"/>
      <c r="AW177" s="1276">
        <f>AW176</f>
        <v>0</v>
      </c>
      <c r="BA177" s="210"/>
      <c r="BB177" s="210"/>
      <c r="BC177" s="210"/>
      <c r="BD177" s="210"/>
      <c r="BE177" s="210"/>
      <c r="BF177" s="211"/>
      <c r="BG177" s="1276"/>
      <c r="BH177" s="1276">
        <f>BH176</f>
        <v>0</v>
      </c>
      <c r="BL177" s="210"/>
      <c r="BM177" s="210"/>
      <c r="BN177" s="210"/>
      <c r="BO177" s="210"/>
      <c r="BP177" s="210"/>
      <c r="BQ177" s="211"/>
      <c r="BR177" s="1276"/>
      <c r="BS177" s="1276">
        <f>BS176</f>
        <v>0</v>
      </c>
      <c r="BW177" s="210"/>
      <c r="BX177" s="210"/>
      <c r="BY177" s="210"/>
      <c r="BZ177" s="210"/>
      <c r="CA177" s="210"/>
      <c r="CB177" s="211"/>
      <c r="CC177" s="1276"/>
      <c r="CD177" s="1276">
        <f>CD176</f>
        <v>0</v>
      </c>
      <c r="CE177" s="11"/>
      <c r="CF177" s="11"/>
      <c r="CG177" s="11"/>
      <c r="CH177" s="11"/>
      <c r="CI177" s="11"/>
      <c r="CJ177" s="11"/>
      <c r="CK177" s="11"/>
      <c r="CL177" s="11"/>
      <c r="CM177" s="11"/>
    </row>
    <row r="178" spans="1:91" ht="24.75" customHeight="1">
      <c r="A178" s="1246" t="str">
        <f>IF(E178&gt;0,"Wypełnione","")</f>
        <v/>
      </c>
      <c r="B178" s="58"/>
      <c r="C178" s="1734">
        <f>'Og s3a'!C579</f>
        <v>0</v>
      </c>
      <c r="D178" s="1732">
        <f>'Og s3a'!E579</f>
        <v>0</v>
      </c>
      <c r="E178" s="1734">
        <f>'Og s3a'!F579</f>
        <v>0</v>
      </c>
      <c r="F178" s="2453"/>
      <c r="G178" s="511">
        <f>T178</f>
        <v>0</v>
      </c>
      <c r="H178" s="2455">
        <f>U178</f>
        <v>0</v>
      </c>
      <c r="I178" s="515"/>
      <c r="J178" s="2459"/>
      <c r="K178" s="515"/>
      <c r="L178" s="2459"/>
      <c r="M178" s="515"/>
      <c r="N178" s="2459"/>
      <c r="O178" s="515"/>
      <c r="P178" s="2459"/>
      <c r="Q178" s="11"/>
      <c r="R178" s="11"/>
      <c r="S178" s="454">
        <f>'Og s3a'!G579</f>
        <v>0</v>
      </c>
      <c r="T178" s="456">
        <f>'Og s3a'!D579</f>
        <v>0</v>
      </c>
      <c r="U178" s="506">
        <f>Import!N568</f>
        <v>0</v>
      </c>
      <c r="V178" s="11"/>
      <c r="W178" s="340"/>
      <c r="X178" s="340"/>
      <c r="Y178" s="340"/>
      <c r="Z178" s="1273">
        <f>IF(F178=AF$7,1,0)</f>
        <v>0</v>
      </c>
      <c r="AA178" s="1273">
        <f>Z178*D178</f>
        <v>0</v>
      </c>
      <c r="AB178" s="1281">
        <f>IF($Z178=0,0,IF(AF178+AH178+AJ178&gt;0,$AA178,0))</f>
        <v>0</v>
      </c>
      <c r="AC178" s="1283">
        <f>IF($Z178=0,0,IF(AND(AB178=0,G179&gt;0),$AA178,0))</f>
        <v>0</v>
      </c>
      <c r="AD178" s="1272">
        <f>AA178-AB178-AC178</f>
        <v>0</v>
      </c>
      <c r="AE178" s="210">
        <f t="shared" si="225"/>
        <v>0</v>
      </c>
      <c r="AF178" s="210">
        <f t="shared" si="225"/>
        <v>0</v>
      </c>
      <c r="AG178" s="210">
        <f t="shared" si="225"/>
        <v>0</v>
      </c>
      <c r="AH178" s="210">
        <f t="shared" si="225"/>
        <v>0</v>
      </c>
      <c r="AI178" s="1055">
        <f t="shared" si="225"/>
        <v>0</v>
      </c>
      <c r="AJ178" s="211">
        <f t="shared" si="225"/>
        <v>0</v>
      </c>
      <c r="AK178" s="1276">
        <f>IF($Z178=1,0,IF(AND($Z178=0,AF178&gt;0),1,IF(AND($Z178=0,AH178&gt;0),1,IF(AND($Z178=0,AJ178&gt;0),1,0))))</f>
        <v>0</v>
      </c>
      <c r="AL178" s="1276">
        <f t="shared" si="220"/>
        <v>0</v>
      </c>
      <c r="AM178" s="1281">
        <f>IF($Z178=0,0,IF(AQ178+AS178+AU178&gt;0,$AA178,0))</f>
        <v>0</v>
      </c>
      <c r="AN178" s="1283">
        <f>IF($Z178=0,0,IF(AND(AM178=0,I179&gt;0),$AA178,0))</f>
        <v>0</v>
      </c>
      <c r="AO178" s="1272">
        <f>$AA178-AM178-AN178</f>
        <v>0</v>
      </c>
      <c r="AP178" s="210">
        <f t="shared" si="226"/>
        <v>0</v>
      </c>
      <c r="AQ178" s="210">
        <f t="shared" si="226"/>
        <v>0</v>
      </c>
      <c r="AR178" s="210">
        <f t="shared" si="226"/>
        <v>0</v>
      </c>
      <c r="AS178" s="210">
        <f t="shared" si="226"/>
        <v>0</v>
      </c>
      <c r="AT178" s="210">
        <f t="shared" si="226"/>
        <v>0</v>
      </c>
      <c r="AU178" s="211">
        <f t="shared" si="226"/>
        <v>0</v>
      </c>
      <c r="AV178" s="1276">
        <f>IF($Z178=1,0,IF(AND($Z178=0,AQ178&gt;0),1,IF(AND($Z178=0,AS178&gt;0),1,IF(AND($Z178=0,AU178&gt;0),1,0))))</f>
        <v>0</v>
      </c>
      <c r="AW178" s="1276">
        <f t="shared" si="221"/>
        <v>0</v>
      </c>
      <c r="AX178" s="1281">
        <f>IF($Z178=0,0,IF(BB178+BD178+BF178&gt;0,$AA178,0))</f>
        <v>0</v>
      </c>
      <c r="AY178" s="1283">
        <f>IF($Z178=0,0,IF(AND(AX178=0,K179&gt;0),$AA178,0))</f>
        <v>0</v>
      </c>
      <c r="AZ178" s="1272">
        <f>$AA178-AX178-AY178</f>
        <v>0</v>
      </c>
      <c r="BA178" s="210">
        <f t="shared" si="227"/>
        <v>0</v>
      </c>
      <c r="BB178" s="210">
        <f t="shared" si="227"/>
        <v>0</v>
      </c>
      <c r="BC178" s="210">
        <f t="shared" si="227"/>
        <v>0</v>
      </c>
      <c r="BD178" s="210">
        <f t="shared" si="227"/>
        <v>0</v>
      </c>
      <c r="BE178" s="210">
        <f t="shared" si="227"/>
        <v>0</v>
      </c>
      <c r="BF178" s="211">
        <f t="shared" si="227"/>
        <v>0</v>
      </c>
      <c r="BG178" s="1276">
        <f>IF($Z178=1,0,IF(AND($Z178=0,BB178&gt;0),1,IF(AND($Z178=0,BD178&gt;0),1,IF(AND($Z178=0,BF178&gt;0),1,0))))</f>
        <v>0</v>
      </c>
      <c r="BH178" s="1276">
        <f t="shared" si="222"/>
        <v>0</v>
      </c>
      <c r="BI178" s="1281">
        <f>IF($Z178=0,0,IF(BM178+BO178+BQ178&gt;0,$AA178,0))</f>
        <v>0</v>
      </c>
      <c r="BJ178" s="1283">
        <f>IF($Z178=0,0,IF(AND(BI178=0,M179&gt;0),$AA178,0))</f>
        <v>0</v>
      </c>
      <c r="BK178" s="1272">
        <f>$AA178-BI178-BJ178</f>
        <v>0</v>
      </c>
      <c r="BL178" s="210">
        <f t="shared" si="228"/>
        <v>0</v>
      </c>
      <c r="BM178" s="210">
        <f t="shared" si="228"/>
        <v>0</v>
      </c>
      <c r="BN178" s="210">
        <f t="shared" si="228"/>
        <v>0</v>
      </c>
      <c r="BO178" s="210">
        <f t="shared" si="228"/>
        <v>0</v>
      </c>
      <c r="BP178" s="210">
        <f t="shared" si="228"/>
        <v>0</v>
      </c>
      <c r="BQ178" s="211">
        <f t="shared" si="228"/>
        <v>0</v>
      </c>
      <c r="BR178" s="1276">
        <f>IF($Z178=1,0,IF(AND($Z178=0,BM178&gt;0),1,IF(AND($Z178=0,BO178&gt;0),1,IF(AND($Z178=0,BQ178&gt;0),1,0))))</f>
        <v>0</v>
      </c>
      <c r="BS178" s="1276">
        <f t="shared" si="223"/>
        <v>0</v>
      </c>
      <c r="BT178" s="1281">
        <f>IF($Z178=0,0,IF(BX178+BZ178+CB178&gt;0,$AA178,0))</f>
        <v>0</v>
      </c>
      <c r="BU178" s="1283">
        <f>IF($Z178=0,0,IF(AND(BT178=0,O179&gt;0),$AA178,0))</f>
        <v>0</v>
      </c>
      <c r="BV178" s="1272">
        <f>$AA178-BT178-BU178</f>
        <v>0</v>
      </c>
      <c r="BW178" s="210">
        <f t="shared" si="229"/>
        <v>0</v>
      </c>
      <c r="BX178" s="210">
        <f t="shared" si="229"/>
        <v>0</v>
      </c>
      <c r="BY178" s="210">
        <f t="shared" si="229"/>
        <v>0</v>
      </c>
      <c r="BZ178" s="210">
        <f t="shared" si="229"/>
        <v>0</v>
      </c>
      <c r="CA178" s="210">
        <f t="shared" si="229"/>
        <v>0</v>
      </c>
      <c r="CB178" s="211">
        <f t="shared" si="229"/>
        <v>0</v>
      </c>
      <c r="CC178" s="1276">
        <f>IF($Z178=1,0,IF(AND($Z178=0,BX178&gt;0),1,IF(AND($Z178=0,BZ178&gt;0),1,IF(AND($Z178=0,CB178&gt;0),1,0))))</f>
        <v>0</v>
      </c>
      <c r="CD178" s="1276">
        <f t="shared" si="224"/>
        <v>0</v>
      </c>
      <c r="CE178" s="11"/>
      <c r="CF178" s="11"/>
      <c r="CG178" s="11"/>
      <c r="CH178" s="11"/>
      <c r="CI178" s="11"/>
      <c r="CJ178" s="11"/>
      <c r="CK178" s="11"/>
      <c r="CL178" s="11"/>
      <c r="CM178" s="11"/>
    </row>
    <row r="179" spans="1:91" ht="14.25" customHeight="1">
      <c r="A179" s="1247" t="str">
        <f>A178</f>
        <v/>
      </c>
      <c r="B179" s="58"/>
      <c r="C179" s="1735"/>
      <c r="D179" s="1733"/>
      <c r="E179" s="1735"/>
      <c r="F179" s="2454"/>
      <c r="G179" s="512"/>
      <c r="H179" s="2456"/>
      <c r="I179" s="514"/>
      <c r="J179" s="2459"/>
      <c r="K179" s="514"/>
      <c r="L179" s="2459"/>
      <c r="M179" s="514"/>
      <c r="N179" s="2459"/>
      <c r="O179" s="514"/>
      <c r="P179" s="2459"/>
      <c r="Q179" s="11"/>
      <c r="R179" s="11"/>
      <c r="S179" s="455"/>
      <c r="T179" s="477"/>
      <c r="U179" s="506">
        <f>Import!N569</f>
        <v>0</v>
      </c>
      <c r="V179" s="11"/>
      <c r="W179" s="340"/>
      <c r="X179" s="340"/>
      <c r="Y179" s="340"/>
      <c r="Z179" s="11"/>
      <c r="AE179" s="210"/>
      <c r="AF179" s="210"/>
      <c r="AG179" s="210"/>
      <c r="AH179" s="210"/>
      <c r="AI179" s="1055"/>
      <c r="AJ179" s="211"/>
      <c r="AK179" s="1276"/>
      <c r="AL179" s="1276">
        <f>AL178</f>
        <v>0</v>
      </c>
      <c r="AP179" s="210"/>
      <c r="AQ179" s="210"/>
      <c r="AR179" s="210"/>
      <c r="AS179" s="210"/>
      <c r="AT179" s="210"/>
      <c r="AU179" s="211"/>
      <c r="AV179" s="1276"/>
      <c r="AW179" s="1276">
        <f>AW178</f>
        <v>0</v>
      </c>
      <c r="BA179" s="210"/>
      <c r="BB179" s="210"/>
      <c r="BC179" s="210"/>
      <c r="BD179" s="210"/>
      <c r="BE179" s="210"/>
      <c r="BF179" s="211"/>
      <c r="BG179" s="1276"/>
      <c r="BH179" s="1276">
        <f>BH178</f>
        <v>0</v>
      </c>
      <c r="BL179" s="210"/>
      <c r="BM179" s="210"/>
      <c r="BN179" s="210"/>
      <c r="BO179" s="210"/>
      <c r="BP179" s="210"/>
      <c r="BQ179" s="211"/>
      <c r="BR179" s="1276"/>
      <c r="BS179" s="1276">
        <f>BS178</f>
        <v>0</v>
      </c>
      <c r="BW179" s="210"/>
      <c r="BX179" s="210"/>
      <c r="BY179" s="210"/>
      <c r="BZ179" s="210"/>
      <c r="CA179" s="210"/>
      <c r="CB179" s="211"/>
      <c r="CC179" s="1276"/>
      <c r="CD179" s="1276">
        <f>CD178</f>
        <v>0</v>
      </c>
      <c r="CE179" s="11"/>
      <c r="CF179" s="11"/>
      <c r="CG179" s="11"/>
      <c r="CH179" s="11"/>
      <c r="CI179" s="11"/>
      <c r="CJ179" s="11"/>
      <c r="CK179" s="11"/>
      <c r="CL179" s="11"/>
      <c r="CM179" s="11"/>
    </row>
    <row r="180" spans="1:91" ht="24.75" customHeight="1">
      <c r="A180" s="1246" t="str">
        <f>IF(E180&gt;0,"Wypełnione","")</f>
        <v/>
      </c>
      <c r="B180" s="58"/>
      <c r="C180" s="1734">
        <f>'Og s3a'!C581</f>
        <v>0</v>
      </c>
      <c r="D180" s="1732">
        <f>'Og s3a'!E581</f>
        <v>0</v>
      </c>
      <c r="E180" s="1734">
        <f>'Og s3a'!F581</f>
        <v>0</v>
      </c>
      <c r="F180" s="2453"/>
      <c r="G180" s="511">
        <f>T180</f>
        <v>0</v>
      </c>
      <c r="H180" s="2455">
        <f>U180</f>
        <v>0</v>
      </c>
      <c r="I180" s="515"/>
      <c r="J180" s="2459"/>
      <c r="K180" s="515"/>
      <c r="L180" s="2459"/>
      <c r="M180" s="515"/>
      <c r="N180" s="2459"/>
      <c r="O180" s="515"/>
      <c r="P180" s="2459"/>
      <c r="Q180" s="11"/>
      <c r="R180" s="11"/>
      <c r="S180" s="454">
        <f>'Og s3a'!G581</f>
        <v>0</v>
      </c>
      <c r="T180" s="456">
        <f>'Og s3a'!D581</f>
        <v>0</v>
      </c>
      <c r="U180" s="506">
        <f>Import!N570</f>
        <v>0</v>
      </c>
      <c r="V180" s="11"/>
      <c r="W180" s="340"/>
      <c r="X180" s="340"/>
      <c r="Y180" s="340"/>
      <c r="Z180" s="1273">
        <f>IF(F180=AF$7,1,0)</f>
        <v>0</v>
      </c>
      <c r="AA180" s="1273">
        <f>Z180*D180</f>
        <v>0</v>
      </c>
      <c r="AB180" s="1281">
        <f>IF($Z180=0,0,IF(AF180+AH180+AJ180&gt;0,$AA180,0))</f>
        <v>0</v>
      </c>
      <c r="AC180" s="1283">
        <f>IF($Z180=0,0,IF(AND(AB180=0,G181&gt;0),$AA180,0))</f>
        <v>0</v>
      </c>
      <c r="AD180" s="1272">
        <f>AA180-AB180-AC180</f>
        <v>0</v>
      </c>
      <c r="AE180" s="210">
        <f t="shared" si="225"/>
        <v>0</v>
      </c>
      <c r="AF180" s="210">
        <f t="shared" si="225"/>
        <v>0</v>
      </c>
      <c r="AG180" s="210">
        <f t="shared" si="225"/>
        <v>0</v>
      </c>
      <c r="AH180" s="210">
        <f t="shared" si="225"/>
        <v>0</v>
      </c>
      <c r="AI180" s="1055">
        <f t="shared" si="225"/>
        <v>0</v>
      </c>
      <c r="AJ180" s="211">
        <f t="shared" si="225"/>
        <v>0</v>
      </c>
      <c r="AK180" s="1276">
        <f>IF($Z180=1,0,IF(AND($Z180=0,AF180&gt;0),1,IF(AND($Z180=0,AH180&gt;0),1,IF(AND($Z180=0,AJ180&gt;0),1,0))))</f>
        <v>0</v>
      </c>
      <c r="AL180" s="1276">
        <f t="shared" si="220"/>
        <v>0</v>
      </c>
      <c r="AM180" s="1281">
        <f>IF($Z180=0,0,IF(AQ180+AS180+AU180&gt;0,$AA180,0))</f>
        <v>0</v>
      </c>
      <c r="AN180" s="1283">
        <f>IF($Z180=0,0,IF(AND(AM180=0,I181&gt;0),$AA180,0))</f>
        <v>0</v>
      </c>
      <c r="AO180" s="1272">
        <f>$AA180-AM180-AN180</f>
        <v>0</v>
      </c>
      <c r="AP180" s="210">
        <f t="shared" si="226"/>
        <v>0</v>
      </c>
      <c r="AQ180" s="210">
        <f t="shared" si="226"/>
        <v>0</v>
      </c>
      <c r="AR180" s="210">
        <f t="shared" si="226"/>
        <v>0</v>
      </c>
      <c r="AS180" s="210">
        <f t="shared" si="226"/>
        <v>0</v>
      </c>
      <c r="AT180" s="210">
        <f t="shared" si="226"/>
        <v>0</v>
      </c>
      <c r="AU180" s="211">
        <f t="shared" si="226"/>
        <v>0</v>
      </c>
      <c r="AV180" s="1276">
        <f>IF($Z180=1,0,IF(AND($Z180=0,AQ180&gt;0),1,IF(AND($Z180=0,AS180&gt;0),1,IF(AND($Z180=0,AU180&gt;0),1,0))))</f>
        <v>0</v>
      </c>
      <c r="AW180" s="1276">
        <f t="shared" si="221"/>
        <v>0</v>
      </c>
      <c r="AX180" s="1281">
        <f>IF($Z180=0,0,IF(BB180+BD180+BF180&gt;0,$AA180,0))</f>
        <v>0</v>
      </c>
      <c r="AY180" s="1283">
        <f>IF($Z180=0,0,IF(AND(AX180=0,K181&gt;0),$AA180,0))</f>
        <v>0</v>
      </c>
      <c r="AZ180" s="1272">
        <f>$AA180-AX180-AY180</f>
        <v>0</v>
      </c>
      <c r="BA180" s="210">
        <f t="shared" si="227"/>
        <v>0</v>
      </c>
      <c r="BB180" s="210">
        <f t="shared" si="227"/>
        <v>0</v>
      </c>
      <c r="BC180" s="210">
        <f t="shared" si="227"/>
        <v>0</v>
      </c>
      <c r="BD180" s="210">
        <f t="shared" si="227"/>
        <v>0</v>
      </c>
      <c r="BE180" s="210">
        <f t="shared" si="227"/>
        <v>0</v>
      </c>
      <c r="BF180" s="211">
        <f t="shared" si="227"/>
        <v>0</v>
      </c>
      <c r="BG180" s="1276">
        <f>IF($Z180=1,0,IF(AND($Z180=0,BB180&gt;0),1,IF(AND($Z180=0,BD180&gt;0),1,IF(AND($Z180=0,BF180&gt;0),1,0))))</f>
        <v>0</v>
      </c>
      <c r="BH180" s="1276">
        <f t="shared" si="222"/>
        <v>0</v>
      </c>
      <c r="BI180" s="1281">
        <f>IF($Z180=0,0,IF(BM180+BO180+BQ180&gt;0,$AA180,0))</f>
        <v>0</v>
      </c>
      <c r="BJ180" s="1283">
        <f>IF($Z180=0,0,IF(AND(BI180=0,M181&gt;0),$AA180,0))</f>
        <v>0</v>
      </c>
      <c r="BK180" s="1272">
        <f>$AA180-BI180-BJ180</f>
        <v>0</v>
      </c>
      <c r="BL180" s="210">
        <f t="shared" si="228"/>
        <v>0</v>
      </c>
      <c r="BM180" s="210">
        <f t="shared" si="228"/>
        <v>0</v>
      </c>
      <c r="BN180" s="210">
        <f t="shared" si="228"/>
        <v>0</v>
      </c>
      <c r="BO180" s="210">
        <f t="shared" si="228"/>
        <v>0</v>
      </c>
      <c r="BP180" s="210">
        <f t="shared" si="228"/>
        <v>0</v>
      </c>
      <c r="BQ180" s="211">
        <f t="shared" si="228"/>
        <v>0</v>
      </c>
      <c r="BR180" s="1276">
        <f>IF($Z180=1,0,IF(AND($Z180=0,BM180&gt;0),1,IF(AND($Z180=0,BO180&gt;0),1,IF(AND($Z180=0,BQ180&gt;0),1,0))))</f>
        <v>0</v>
      </c>
      <c r="BS180" s="1276">
        <f t="shared" si="223"/>
        <v>0</v>
      </c>
      <c r="BT180" s="1281">
        <f>IF($Z180=0,0,IF(BX180+BZ180+CB180&gt;0,$AA180,0))</f>
        <v>0</v>
      </c>
      <c r="BU180" s="1283">
        <f>IF($Z180=0,0,IF(AND(BT180=0,O181&gt;0),$AA180,0))</f>
        <v>0</v>
      </c>
      <c r="BV180" s="1272">
        <f>$AA180-BT180-BU180</f>
        <v>0</v>
      </c>
      <c r="BW180" s="210">
        <f t="shared" si="229"/>
        <v>0</v>
      </c>
      <c r="BX180" s="210">
        <f t="shared" si="229"/>
        <v>0</v>
      </c>
      <c r="BY180" s="210">
        <f t="shared" si="229"/>
        <v>0</v>
      </c>
      <c r="BZ180" s="210">
        <f t="shared" si="229"/>
        <v>0</v>
      </c>
      <c r="CA180" s="210">
        <f t="shared" si="229"/>
        <v>0</v>
      </c>
      <c r="CB180" s="211">
        <f t="shared" si="229"/>
        <v>0</v>
      </c>
      <c r="CC180" s="1276">
        <f>IF($Z180=1,0,IF(AND($Z180=0,BX180&gt;0),1,IF(AND($Z180=0,BZ180&gt;0),1,IF(AND($Z180=0,CB180&gt;0),1,0))))</f>
        <v>0</v>
      </c>
      <c r="CD180" s="1276">
        <f t="shared" si="224"/>
        <v>0</v>
      </c>
      <c r="CE180" s="11"/>
      <c r="CF180" s="11"/>
      <c r="CG180" s="11"/>
      <c r="CH180" s="11"/>
      <c r="CI180" s="11"/>
      <c r="CJ180" s="11"/>
      <c r="CK180" s="11"/>
      <c r="CL180" s="11"/>
      <c r="CM180" s="11"/>
    </row>
    <row r="181" spans="1:91" ht="14.25" customHeight="1">
      <c r="A181" s="1247" t="str">
        <f>A180</f>
        <v/>
      </c>
      <c r="B181" s="58"/>
      <c r="C181" s="1735"/>
      <c r="D181" s="1733"/>
      <c r="E181" s="1735"/>
      <c r="F181" s="2454"/>
      <c r="G181" s="512"/>
      <c r="H181" s="2456"/>
      <c r="I181" s="514"/>
      <c r="J181" s="2459"/>
      <c r="K181" s="514"/>
      <c r="L181" s="2459"/>
      <c r="M181" s="514"/>
      <c r="N181" s="2459"/>
      <c r="O181" s="514"/>
      <c r="P181" s="2459"/>
      <c r="Q181" s="11"/>
      <c r="R181" s="11"/>
      <c r="S181" s="455"/>
      <c r="T181" s="477"/>
      <c r="U181" s="506">
        <f>Import!N571</f>
        <v>0</v>
      </c>
      <c r="V181" s="11"/>
      <c r="W181" s="340"/>
      <c r="X181" s="340"/>
      <c r="Y181" s="340"/>
      <c r="Z181" s="11"/>
      <c r="AE181" s="210"/>
      <c r="AF181" s="210"/>
      <c r="AG181" s="210"/>
      <c r="AH181" s="210"/>
      <c r="AI181" s="1055"/>
      <c r="AJ181" s="211"/>
      <c r="AK181" s="1276"/>
      <c r="AL181" s="1276">
        <f>AL180</f>
        <v>0</v>
      </c>
      <c r="AP181" s="210"/>
      <c r="AQ181" s="210"/>
      <c r="AR181" s="210"/>
      <c r="AS181" s="210"/>
      <c r="AT181" s="210"/>
      <c r="AU181" s="211"/>
      <c r="AV181" s="1276"/>
      <c r="AW181" s="1276">
        <f>AW180</f>
        <v>0</v>
      </c>
      <c r="BA181" s="210"/>
      <c r="BB181" s="210"/>
      <c r="BC181" s="210"/>
      <c r="BD181" s="210"/>
      <c r="BE181" s="210"/>
      <c r="BF181" s="211"/>
      <c r="BG181" s="1276"/>
      <c r="BH181" s="1276">
        <f>BH180</f>
        <v>0</v>
      </c>
      <c r="BL181" s="210"/>
      <c r="BM181" s="210"/>
      <c r="BN181" s="210"/>
      <c r="BO181" s="210"/>
      <c r="BP181" s="210"/>
      <c r="BQ181" s="211"/>
      <c r="BR181" s="1276"/>
      <c r="BS181" s="1276">
        <f>BS180</f>
        <v>0</v>
      </c>
      <c r="BW181" s="210"/>
      <c r="BX181" s="210"/>
      <c r="BY181" s="210"/>
      <c r="BZ181" s="210"/>
      <c r="CA181" s="210"/>
      <c r="CB181" s="211"/>
      <c r="CC181" s="1276"/>
      <c r="CD181" s="1276">
        <f>CD180</f>
        <v>0</v>
      </c>
      <c r="CE181" s="11"/>
      <c r="CF181" s="11"/>
      <c r="CG181" s="11"/>
      <c r="CH181" s="11"/>
      <c r="CI181" s="11"/>
      <c r="CJ181" s="11"/>
      <c r="CK181" s="11"/>
      <c r="CL181" s="11"/>
      <c r="CM181" s="11"/>
    </row>
    <row r="182" spans="1:91" ht="24.75" customHeight="1">
      <c r="A182" s="1246" t="str">
        <f>IF(E182&gt;0,"Wypełnione","")</f>
        <v/>
      </c>
      <c r="B182" s="58"/>
      <c r="C182" s="1734">
        <f>'Og s3a'!C583</f>
        <v>0</v>
      </c>
      <c r="D182" s="1732">
        <f>'Og s3a'!E583</f>
        <v>0</v>
      </c>
      <c r="E182" s="1734">
        <f>'Og s3a'!F583</f>
        <v>0</v>
      </c>
      <c r="F182" s="2453"/>
      <c r="G182" s="511">
        <f>T182</f>
        <v>0</v>
      </c>
      <c r="H182" s="2455">
        <f>U182</f>
        <v>0</v>
      </c>
      <c r="I182" s="515"/>
      <c r="J182" s="2459"/>
      <c r="K182" s="515"/>
      <c r="L182" s="2459"/>
      <c r="M182" s="515"/>
      <c r="N182" s="2459"/>
      <c r="O182" s="515"/>
      <c r="P182" s="2459"/>
      <c r="Q182" s="11"/>
      <c r="R182" s="11"/>
      <c r="S182" s="454">
        <f>'Og s3a'!G583</f>
        <v>0</v>
      </c>
      <c r="T182" s="456">
        <f>'Og s3a'!D583</f>
        <v>0</v>
      </c>
      <c r="U182" s="506">
        <f>Import!N572</f>
        <v>0</v>
      </c>
      <c r="V182" s="11"/>
      <c r="W182" s="340"/>
      <c r="X182" s="340"/>
      <c r="Y182" s="340"/>
      <c r="Z182" s="1273">
        <f>IF(F182=AF$7,1,0)</f>
        <v>0</v>
      </c>
      <c r="AA182" s="1273">
        <f>Z182*D182</f>
        <v>0</v>
      </c>
      <c r="AB182" s="1281">
        <f>IF($Z182=0,0,IF(AF182+AH182+AJ182&gt;0,$AA182,0))</f>
        <v>0</v>
      </c>
      <c r="AC182" s="1283">
        <f>IF($Z182=0,0,IF(AND(AB182=0,G183&gt;0),$AA182,0))</f>
        <v>0</v>
      </c>
      <c r="AD182" s="1272">
        <f>AA182-AB182-AC182</f>
        <v>0</v>
      </c>
      <c r="AE182" s="210">
        <f t="shared" si="225"/>
        <v>0</v>
      </c>
      <c r="AF182" s="210">
        <f t="shared" si="225"/>
        <v>0</v>
      </c>
      <c r="AG182" s="210">
        <f t="shared" si="225"/>
        <v>0</v>
      </c>
      <c r="AH182" s="210">
        <f t="shared" si="225"/>
        <v>0</v>
      </c>
      <c r="AI182" s="1055">
        <f t="shared" si="225"/>
        <v>0</v>
      </c>
      <c r="AJ182" s="211">
        <f t="shared" si="225"/>
        <v>0</v>
      </c>
      <c r="AK182" s="1276">
        <f>IF($Z182=1,0,IF(AND($Z182=0,AF182&gt;0),1,IF(AND($Z182=0,AH182&gt;0),1,IF(AND($Z182=0,AJ182&gt;0),1,0))))</f>
        <v>0</v>
      </c>
      <c r="AL182" s="1276">
        <f t="shared" si="220"/>
        <v>0</v>
      </c>
      <c r="AM182" s="1281">
        <f>IF($Z182=0,0,IF(AQ182+AS182+AU182&gt;0,$AA182,0))</f>
        <v>0</v>
      </c>
      <c r="AN182" s="1283">
        <f>IF($Z182=0,0,IF(AND(AM182=0,I183&gt;0),$AA182,0))</f>
        <v>0</v>
      </c>
      <c r="AO182" s="1272">
        <f>$AA182-AM182-AN182</f>
        <v>0</v>
      </c>
      <c r="AP182" s="210">
        <f t="shared" si="226"/>
        <v>0</v>
      </c>
      <c r="AQ182" s="210">
        <f t="shared" si="226"/>
        <v>0</v>
      </c>
      <c r="AR182" s="210">
        <f t="shared" si="226"/>
        <v>0</v>
      </c>
      <c r="AS182" s="210">
        <f t="shared" si="226"/>
        <v>0</v>
      </c>
      <c r="AT182" s="210">
        <f t="shared" si="226"/>
        <v>0</v>
      </c>
      <c r="AU182" s="211">
        <f t="shared" si="226"/>
        <v>0</v>
      </c>
      <c r="AV182" s="1276">
        <f>IF($Z182=1,0,IF(AND($Z182=0,AQ182&gt;0),1,IF(AND($Z182=0,AS182&gt;0),1,IF(AND($Z182=0,AU182&gt;0),1,0))))</f>
        <v>0</v>
      </c>
      <c r="AW182" s="1276">
        <f t="shared" si="221"/>
        <v>0</v>
      </c>
      <c r="AX182" s="1281">
        <f>IF($Z182=0,0,IF(BB182+BD182+BF182&gt;0,$AA182,0))</f>
        <v>0</v>
      </c>
      <c r="AY182" s="1283">
        <f>IF($Z182=0,0,IF(AND(AX182=0,K183&gt;0),$AA182,0))</f>
        <v>0</v>
      </c>
      <c r="AZ182" s="1272">
        <f>$AA182-AX182-AY182</f>
        <v>0</v>
      </c>
      <c r="BA182" s="210">
        <f t="shared" si="227"/>
        <v>0</v>
      </c>
      <c r="BB182" s="210">
        <f t="shared" si="227"/>
        <v>0</v>
      </c>
      <c r="BC182" s="210">
        <f t="shared" si="227"/>
        <v>0</v>
      </c>
      <c r="BD182" s="210">
        <f t="shared" si="227"/>
        <v>0</v>
      </c>
      <c r="BE182" s="210">
        <f t="shared" si="227"/>
        <v>0</v>
      </c>
      <c r="BF182" s="211">
        <f t="shared" si="227"/>
        <v>0</v>
      </c>
      <c r="BG182" s="1276">
        <f>IF($Z182=1,0,IF(AND($Z182=0,BB182&gt;0),1,IF(AND($Z182=0,BD182&gt;0),1,IF(AND($Z182=0,BF182&gt;0),1,0))))</f>
        <v>0</v>
      </c>
      <c r="BH182" s="1276">
        <f t="shared" si="222"/>
        <v>0</v>
      </c>
      <c r="BI182" s="1281">
        <f>IF($Z182=0,0,IF(BM182+BO182+BQ182&gt;0,$AA182,0))</f>
        <v>0</v>
      </c>
      <c r="BJ182" s="1283">
        <f>IF($Z182=0,0,IF(AND(BI182=0,M183&gt;0),$AA182,0))</f>
        <v>0</v>
      </c>
      <c r="BK182" s="1272">
        <f>$AA182-BI182-BJ182</f>
        <v>0</v>
      </c>
      <c r="BL182" s="210">
        <f t="shared" si="228"/>
        <v>0</v>
      </c>
      <c r="BM182" s="210">
        <f t="shared" si="228"/>
        <v>0</v>
      </c>
      <c r="BN182" s="210">
        <f t="shared" si="228"/>
        <v>0</v>
      </c>
      <c r="BO182" s="210">
        <f t="shared" si="228"/>
        <v>0</v>
      </c>
      <c r="BP182" s="210">
        <f t="shared" si="228"/>
        <v>0</v>
      </c>
      <c r="BQ182" s="211">
        <f t="shared" si="228"/>
        <v>0</v>
      </c>
      <c r="BR182" s="1276">
        <f>IF($Z182=1,0,IF(AND($Z182=0,BM182&gt;0),1,IF(AND($Z182=0,BO182&gt;0),1,IF(AND($Z182=0,BQ182&gt;0),1,0))))</f>
        <v>0</v>
      </c>
      <c r="BS182" s="1276">
        <f t="shared" si="223"/>
        <v>0</v>
      </c>
      <c r="BT182" s="1281">
        <f>IF($Z182=0,0,IF(BX182+BZ182+CB182&gt;0,$AA182,0))</f>
        <v>0</v>
      </c>
      <c r="BU182" s="1283">
        <f>IF($Z182=0,0,IF(AND(BT182=0,O183&gt;0),$AA182,0))</f>
        <v>0</v>
      </c>
      <c r="BV182" s="1272">
        <f>$AA182-BT182-BU182</f>
        <v>0</v>
      </c>
      <c r="BW182" s="210">
        <f t="shared" si="229"/>
        <v>0</v>
      </c>
      <c r="BX182" s="210">
        <f t="shared" si="229"/>
        <v>0</v>
      </c>
      <c r="BY182" s="210">
        <f t="shared" si="229"/>
        <v>0</v>
      </c>
      <c r="BZ182" s="210">
        <f t="shared" si="229"/>
        <v>0</v>
      </c>
      <c r="CA182" s="210">
        <f t="shared" si="229"/>
        <v>0</v>
      </c>
      <c r="CB182" s="211">
        <f t="shared" si="229"/>
        <v>0</v>
      </c>
      <c r="CC182" s="1276">
        <f>IF($Z182=1,0,IF(AND($Z182=0,BX182&gt;0),1,IF(AND($Z182=0,BZ182&gt;0),1,IF(AND($Z182=0,CB182&gt;0),1,0))))</f>
        <v>0</v>
      </c>
      <c r="CD182" s="1276">
        <f t="shared" si="224"/>
        <v>0</v>
      </c>
      <c r="CE182" s="11"/>
      <c r="CF182" s="11"/>
      <c r="CG182" s="11"/>
      <c r="CH182" s="11"/>
      <c r="CI182" s="11"/>
      <c r="CJ182" s="11"/>
      <c r="CK182" s="11"/>
      <c r="CL182" s="11"/>
      <c r="CM182" s="11"/>
    </row>
    <row r="183" spans="1:91" ht="14.25" customHeight="1">
      <c r="A183" s="1247" t="str">
        <f>A182</f>
        <v/>
      </c>
      <c r="B183" s="58"/>
      <c r="C183" s="1735"/>
      <c r="D183" s="1733"/>
      <c r="E183" s="1735"/>
      <c r="F183" s="2454"/>
      <c r="G183" s="512"/>
      <c r="H183" s="2456"/>
      <c r="I183" s="514"/>
      <c r="J183" s="2459"/>
      <c r="K183" s="514"/>
      <c r="L183" s="2459"/>
      <c r="M183" s="514"/>
      <c r="N183" s="2459"/>
      <c r="O183" s="514"/>
      <c r="P183" s="2459"/>
      <c r="Q183" s="11"/>
      <c r="R183" s="11"/>
      <c r="S183" s="455"/>
      <c r="T183" s="477"/>
      <c r="U183" s="506">
        <f>Import!N573</f>
        <v>0</v>
      </c>
      <c r="V183" s="11"/>
      <c r="W183" s="340"/>
      <c r="X183" s="340"/>
      <c r="Y183" s="340"/>
      <c r="Z183" s="11"/>
      <c r="AE183" s="210"/>
      <c r="AF183" s="210"/>
      <c r="AG183" s="210"/>
      <c r="AH183" s="210"/>
      <c r="AI183" s="1055"/>
      <c r="AJ183" s="211"/>
      <c r="AK183" s="1276"/>
      <c r="AL183" s="1276">
        <f>AL182</f>
        <v>0</v>
      </c>
      <c r="AP183" s="210"/>
      <c r="AQ183" s="210"/>
      <c r="AR183" s="210"/>
      <c r="AS183" s="210"/>
      <c r="AT183" s="210"/>
      <c r="AU183" s="211"/>
      <c r="AV183" s="1276"/>
      <c r="AW183" s="1276">
        <f>AW182</f>
        <v>0</v>
      </c>
      <c r="BA183" s="210"/>
      <c r="BB183" s="210"/>
      <c r="BC183" s="210"/>
      <c r="BD183" s="210"/>
      <c r="BE183" s="210"/>
      <c r="BF183" s="211"/>
      <c r="BG183" s="1276"/>
      <c r="BH183" s="1276">
        <f>BH182</f>
        <v>0</v>
      </c>
      <c r="BL183" s="210"/>
      <c r="BM183" s="210"/>
      <c r="BN183" s="210"/>
      <c r="BO183" s="210"/>
      <c r="BP183" s="210"/>
      <c r="BQ183" s="211"/>
      <c r="BR183" s="1276"/>
      <c r="BS183" s="1276">
        <f>BS182</f>
        <v>0</v>
      </c>
      <c r="BW183" s="210"/>
      <c r="BX183" s="210"/>
      <c r="BY183" s="210"/>
      <c r="BZ183" s="210"/>
      <c r="CA183" s="210"/>
      <c r="CB183" s="211"/>
      <c r="CC183" s="1276"/>
      <c r="CD183" s="1276">
        <f>CD182</f>
        <v>0</v>
      </c>
      <c r="CE183" s="11"/>
      <c r="CF183" s="11"/>
      <c r="CG183" s="11"/>
      <c r="CH183" s="11"/>
      <c r="CI183" s="11"/>
      <c r="CJ183" s="11"/>
      <c r="CK183" s="11"/>
      <c r="CL183" s="11"/>
      <c r="CM183" s="11"/>
    </row>
    <row r="184" spans="1:91" ht="24.75" customHeight="1">
      <c r="A184" s="1246" t="str">
        <f>IF(E184&gt;0,"Wypełnione","")</f>
        <v/>
      </c>
      <c r="B184" s="58"/>
      <c r="C184" s="1734">
        <f>'Og s3a'!C585</f>
        <v>0</v>
      </c>
      <c r="D184" s="1732">
        <f>'Og s3a'!E585</f>
        <v>0</v>
      </c>
      <c r="E184" s="1734">
        <f>'Og s3a'!F585</f>
        <v>0</v>
      </c>
      <c r="F184" s="2453"/>
      <c r="G184" s="511">
        <f>T184</f>
        <v>0</v>
      </c>
      <c r="H184" s="2455">
        <f>U184</f>
        <v>0</v>
      </c>
      <c r="I184" s="515"/>
      <c r="J184" s="2459"/>
      <c r="K184" s="515"/>
      <c r="L184" s="2459"/>
      <c r="M184" s="515"/>
      <c r="N184" s="2459"/>
      <c r="O184" s="515"/>
      <c r="P184" s="2459"/>
      <c r="Q184" s="11"/>
      <c r="R184" s="11"/>
      <c r="S184" s="454">
        <f>'Og s3a'!G585</f>
        <v>0</v>
      </c>
      <c r="T184" s="456">
        <f>'Og s3a'!D585</f>
        <v>0</v>
      </c>
      <c r="U184" s="506">
        <f>Import!N574</f>
        <v>0</v>
      </c>
      <c r="V184" s="11"/>
      <c r="W184" s="340"/>
      <c r="X184" s="340"/>
      <c r="Y184" s="340"/>
      <c r="Z184" s="1273">
        <f>IF(F184=AF$7,1,0)</f>
        <v>0</v>
      </c>
      <c r="AA184" s="1273">
        <f>Z184*D184</f>
        <v>0</v>
      </c>
      <c r="AB184" s="1281">
        <f>IF($Z184=0,0,IF(AF184+AH184+AJ184&gt;0,$AA184,0))</f>
        <v>0</v>
      </c>
      <c r="AC184" s="1283">
        <f>IF($Z184=0,0,IF(AND(AB184=0,G185&gt;0),$AA184,0))</f>
        <v>0</v>
      </c>
      <c r="AD184" s="1272">
        <f>AA184-AB184-AC184</f>
        <v>0</v>
      </c>
      <c r="AE184" s="210">
        <f t="shared" si="225"/>
        <v>0</v>
      </c>
      <c r="AF184" s="210">
        <f t="shared" si="225"/>
        <v>0</v>
      </c>
      <c r="AG184" s="210">
        <f t="shared" si="225"/>
        <v>0</v>
      </c>
      <c r="AH184" s="210">
        <f t="shared" si="225"/>
        <v>0</v>
      </c>
      <c r="AI184" s="1055">
        <f t="shared" si="225"/>
        <v>0</v>
      </c>
      <c r="AJ184" s="211">
        <f t="shared" si="225"/>
        <v>0</v>
      </c>
      <c r="AK184" s="1276">
        <f>IF($Z184=1,0,IF(AND($Z184=0,AF184&gt;0),1,IF(AND($Z184=0,AH184&gt;0),1,IF(AND($Z184=0,AJ184&gt;0),1,0))))</f>
        <v>0</v>
      </c>
      <c r="AL184" s="1276">
        <f t="shared" si="220"/>
        <v>0</v>
      </c>
      <c r="AM184" s="1281">
        <f>IF($Z184=0,0,IF(AQ184+AS184+AU184&gt;0,$AA184,0))</f>
        <v>0</v>
      </c>
      <c r="AN184" s="1283">
        <f>IF($Z184=0,0,IF(AND(AM184=0,I185&gt;0),$AA184,0))</f>
        <v>0</v>
      </c>
      <c r="AO184" s="1272">
        <f>$AA184-AM184-AN184</f>
        <v>0</v>
      </c>
      <c r="AP184" s="210">
        <f t="shared" si="226"/>
        <v>0</v>
      </c>
      <c r="AQ184" s="210">
        <f t="shared" si="226"/>
        <v>0</v>
      </c>
      <c r="AR184" s="210">
        <f t="shared" si="226"/>
        <v>0</v>
      </c>
      <c r="AS184" s="210">
        <f t="shared" si="226"/>
        <v>0</v>
      </c>
      <c r="AT184" s="210">
        <f t="shared" si="226"/>
        <v>0</v>
      </c>
      <c r="AU184" s="211">
        <f t="shared" si="226"/>
        <v>0</v>
      </c>
      <c r="AV184" s="1276">
        <f>IF($Z184=1,0,IF(AND($Z184=0,AQ184&gt;0),1,IF(AND($Z184=0,AS184&gt;0),1,IF(AND($Z184=0,AU184&gt;0),1,0))))</f>
        <v>0</v>
      </c>
      <c r="AW184" s="1276">
        <f t="shared" si="221"/>
        <v>0</v>
      </c>
      <c r="AX184" s="1281">
        <f>IF($Z184=0,0,IF(BB184+BD184+BF184&gt;0,$AA184,0))</f>
        <v>0</v>
      </c>
      <c r="AY184" s="1283">
        <f>IF($Z184=0,0,IF(AND(AX184=0,K185&gt;0),$AA184,0))</f>
        <v>0</v>
      </c>
      <c r="AZ184" s="1272">
        <f>$AA184-AX184-AY184</f>
        <v>0</v>
      </c>
      <c r="BA184" s="210">
        <f t="shared" si="227"/>
        <v>0</v>
      </c>
      <c r="BB184" s="210">
        <f t="shared" si="227"/>
        <v>0</v>
      </c>
      <c r="BC184" s="210">
        <f t="shared" si="227"/>
        <v>0</v>
      </c>
      <c r="BD184" s="210">
        <f t="shared" si="227"/>
        <v>0</v>
      </c>
      <c r="BE184" s="210">
        <f t="shared" si="227"/>
        <v>0</v>
      </c>
      <c r="BF184" s="211">
        <f t="shared" si="227"/>
        <v>0</v>
      </c>
      <c r="BG184" s="1276">
        <f>IF($Z184=1,0,IF(AND($Z184=0,BB184&gt;0),1,IF(AND($Z184=0,BD184&gt;0),1,IF(AND($Z184=0,BF184&gt;0),1,0))))</f>
        <v>0</v>
      </c>
      <c r="BH184" s="1276">
        <f t="shared" si="222"/>
        <v>0</v>
      </c>
      <c r="BI184" s="1281">
        <f>IF($Z184=0,0,IF(BM184+BO184+BQ184&gt;0,$AA184,0))</f>
        <v>0</v>
      </c>
      <c r="BJ184" s="1283">
        <f>IF($Z184=0,0,IF(AND(BI184=0,M185&gt;0),$AA184,0))</f>
        <v>0</v>
      </c>
      <c r="BK184" s="1272">
        <f>$AA184-BI184-BJ184</f>
        <v>0</v>
      </c>
      <c r="BL184" s="210">
        <f t="shared" si="228"/>
        <v>0</v>
      </c>
      <c r="BM184" s="210">
        <f t="shared" si="228"/>
        <v>0</v>
      </c>
      <c r="BN184" s="210">
        <f t="shared" si="228"/>
        <v>0</v>
      </c>
      <c r="BO184" s="210">
        <f t="shared" si="228"/>
        <v>0</v>
      </c>
      <c r="BP184" s="210">
        <f t="shared" si="228"/>
        <v>0</v>
      </c>
      <c r="BQ184" s="211">
        <f t="shared" si="228"/>
        <v>0</v>
      </c>
      <c r="BR184" s="1276">
        <f>IF($Z184=1,0,IF(AND($Z184=0,BM184&gt;0),1,IF(AND($Z184=0,BO184&gt;0),1,IF(AND($Z184=0,BQ184&gt;0),1,0))))</f>
        <v>0</v>
      </c>
      <c r="BS184" s="1276">
        <f t="shared" si="223"/>
        <v>0</v>
      </c>
      <c r="BT184" s="1281">
        <f>IF($Z184=0,0,IF(BX184+BZ184+CB184&gt;0,$AA184,0))</f>
        <v>0</v>
      </c>
      <c r="BU184" s="1283">
        <f>IF($Z184=0,0,IF(AND(BT184=0,O185&gt;0),$AA184,0))</f>
        <v>0</v>
      </c>
      <c r="BV184" s="1272">
        <f>$AA184-BT184-BU184</f>
        <v>0</v>
      </c>
      <c r="BW184" s="210">
        <f t="shared" si="229"/>
        <v>0</v>
      </c>
      <c r="BX184" s="210">
        <f t="shared" si="229"/>
        <v>0</v>
      </c>
      <c r="BY184" s="210">
        <f t="shared" si="229"/>
        <v>0</v>
      </c>
      <c r="BZ184" s="210">
        <f t="shared" si="229"/>
        <v>0</v>
      </c>
      <c r="CA184" s="210">
        <f t="shared" si="229"/>
        <v>0</v>
      </c>
      <c r="CB184" s="211">
        <f t="shared" si="229"/>
        <v>0</v>
      </c>
      <c r="CC184" s="1276">
        <f>IF($Z184=1,0,IF(AND($Z184=0,BX184&gt;0),1,IF(AND($Z184=0,BZ184&gt;0),1,IF(AND($Z184=0,CB184&gt;0),1,0))))</f>
        <v>0</v>
      </c>
      <c r="CD184" s="1276">
        <f t="shared" si="224"/>
        <v>0</v>
      </c>
      <c r="CE184" s="11"/>
      <c r="CF184" s="11"/>
      <c r="CG184" s="11"/>
      <c r="CH184" s="11"/>
      <c r="CI184" s="11"/>
      <c r="CJ184" s="11"/>
      <c r="CK184" s="11"/>
      <c r="CL184" s="11"/>
      <c r="CM184" s="11"/>
    </row>
    <row r="185" spans="1:91" ht="14.25" customHeight="1">
      <c r="A185" s="1247" t="str">
        <f>A184</f>
        <v/>
      </c>
      <c r="B185" s="58"/>
      <c r="C185" s="1735"/>
      <c r="D185" s="1733"/>
      <c r="E185" s="1735"/>
      <c r="F185" s="2454"/>
      <c r="G185" s="512"/>
      <c r="H185" s="2456"/>
      <c r="I185" s="514"/>
      <c r="J185" s="2459"/>
      <c r="K185" s="514"/>
      <c r="L185" s="2459"/>
      <c r="M185" s="514"/>
      <c r="N185" s="2459"/>
      <c r="O185" s="514"/>
      <c r="P185" s="2459"/>
      <c r="Q185" s="11"/>
      <c r="R185" s="11"/>
      <c r="S185" s="455"/>
      <c r="T185" s="477"/>
      <c r="U185" s="506">
        <f>Import!N575</f>
        <v>0</v>
      </c>
      <c r="V185" s="11"/>
      <c r="W185" s="340"/>
      <c r="X185" s="340"/>
      <c r="Y185" s="340"/>
      <c r="Z185" s="11"/>
      <c r="AE185" s="210"/>
      <c r="AF185" s="210"/>
      <c r="AG185" s="210"/>
      <c r="AH185" s="210"/>
      <c r="AI185" s="1055"/>
      <c r="AJ185" s="211"/>
      <c r="AK185" s="1276"/>
      <c r="AL185" s="1276">
        <f>AL184</f>
        <v>0</v>
      </c>
      <c r="AP185" s="210"/>
      <c r="AQ185" s="210"/>
      <c r="AR185" s="210"/>
      <c r="AS185" s="210"/>
      <c r="AT185" s="210"/>
      <c r="AU185" s="211"/>
      <c r="AV185" s="1276"/>
      <c r="AW185" s="1276">
        <f>AW184</f>
        <v>0</v>
      </c>
      <c r="BA185" s="210"/>
      <c r="BB185" s="210"/>
      <c r="BC185" s="210"/>
      <c r="BD185" s="210"/>
      <c r="BE185" s="210"/>
      <c r="BF185" s="211"/>
      <c r="BG185" s="1276"/>
      <c r="BH185" s="1276">
        <f>BH184</f>
        <v>0</v>
      </c>
      <c r="BL185" s="210"/>
      <c r="BM185" s="210"/>
      <c r="BN185" s="210"/>
      <c r="BO185" s="210"/>
      <c r="BP185" s="210"/>
      <c r="BQ185" s="211"/>
      <c r="BR185" s="1276"/>
      <c r="BS185" s="1276">
        <f>BS184</f>
        <v>0</v>
      </c>
      <c r="BW185" s="210"/>
      <c r="BX185" s="210"/>
      <c r="BY185" s="210"/>
      <c r="BZ185" s="210"/>
      <c r="CA185" s="210"/>
      <c r="CB185" s="211"/>
      <c r="CC185" s="1276"/>
      <c r="CD185" s="1276">
        <f>CD184</f>
        <v>0</v>
      </c>
      <c r="CE185" s="11"/>
      <c r="CF185" s="11"/>
      <c r="CG185" s="11"/>
      <c r="CH185" s="11"/>
      <c r="CI185" s="11"/>
      <c r="CJ185" s="11"/>
      <c r="CK185" s="11"/>
      <c r="CL185" s="11"/>
      <c r="CM185" s="11"/>
    </row>
    <row r="186" spans="1:91" ht="24.75" customHeight="1">
      <c r="A186" s="1246" t="str">
        <f>IF(E186&gt;0,"Wypełnione","")</f>
        <v/>
      </c>
      <c r="B186" s="58"/>
      <c r="C186" s="1734">
        <f>'Og s3a'!C587</f>
        <v>0</v>
      </c>
      <c r="D186" s="1732">
        <f>'Og s3a'!E587</f>
        <v>0</v>
      </c>
      <c r="E186" s="1734">
        <f>'Og s3a'!F587</f>
        <v>0</v>
      </c>
      <c r="F186" s="2453"/>
      <c r="G186" s="511">
        <f>T186</f>
        <v>0</v>
      </c>
      <c r="H186" s="2455">
        <f>U186</f>
        <v>0</v>
      </c>
      <c r="I186" s="515"/>
      <c r="J186" s="2459"/>
      <c r="K186" s="515"/>
      <c r="L186" s="2459"/>
      <c r="M186" s="515"/>
      <c r="N186" s="2459"/>
      <c r="O186" s="515"/>
      <c r="P186" s="2459"/>
      <c r="Q186" s="11"/>
      <c r="R186" s="11"/>
      <c r="S186" s="454">
        <f>'Og s3a'!G587</f>
        <v>0</v>
      </c>
      <c r="T186" s="456">
        <f>'Og s3a'!D587</f>
        <v>0</v>
      </c>
      <c r="U186" s="506">
        <f>Import!N576</f>
        <v>0</v>
      </c>
      <c r="V186" s="11"/>
      <c r="W186" s="340"/>
      <c r="X186" s="340"/>
      <c r="Y186" s="340"/>
      <c r="Z186" s="1273">
        <f>IF(F186=AF$7,1,0)</f>
        <v>0</v>
      </c>
      <c r="AA186" s="1273">
        <f>Z186*D186</f>
        <v>0</v>
      </c>
      <c r="AB186" s="1281">
        <f>IF($Z186=0,0,IF(AF186+AH186+AJ186&gt;0,$AA186,0))</f>
        <v>0</v>
      </c>
      <c r="AC186" s="1283">
        <f>IF($Z186=0,0,IF(AND(AB186=0,G187&gt;0),$AA186,0))</f>
        <v>0</v>
      </c>
      <c r="AD186" s="1272">
        <f>AA186-AB186-AC186</f>
        <v>0</v>
      </c>
      <c r="AE186" s="210">
        <f t="shared" si="225"/>
        <v>0</v>
      </c>
      <c r="AF186" s="210">
        <f t="shared" si="225"/>
        <v>0</v>
      </c>
      <c r="AG186" s="210">
        <f t="shared" si="225"/>
        <v>0</v>
      </c>
      <c r="AH186" s="210">
        <f t="shared" si="225"/>
        <v>0</v>
      </c>
      <c r="AI186" s="1055">
        <f t="shared" si="225"/>
        <v>0</v>
      </c>
      <c r="AJ186" s="211">
        <f t="shared" si="225"/>
        <v>0</v>
      </c>
      <c r="AK186" s="1276">
        <f>IF($Z186=1,0,IF(AND($Z186=0,AF186&gt;0),1,IF(AND($Z186=0,AH186&gt;0),1,IF(AND($Z186=0,AJ186&gt;0),1,0))))</f>
        <v>0</v>
      </c>
      <c r="AL186" s="1276">
        <f t="shared" si="220"/>
        <v>0</v>
      </c>
      <c r="AM186" s="1281">
        <f>IF($Z186=0,0,IF(AQ186+AS186+AU186&gt;0,$AA186,0))</f>
        <v>0</v>
      </c>
      <c r="AN186" s="1283">
        <f>IF($Z186=0,0,IF(AND(AM186=0,I187&gt;0),$AA186,0))</f>
        <v>0</v>
      </c>
      <c r="AO186" s="1272">
        <f>$AA186-AM186-AN186</f>
        <v>0</v>
      </c>
      <c r="AP186" s="210">
        <f t="shared" si="226"/>
        <v>0</v>
      </c>
      <c r="AQ186" s="210">
        <f t="shared" si="226"/>
        <v>0</v>
      </c>
      <c r="AR186" s="210">
        <f t="shared" si="226"/>
        <v>0</v>
      </c>
      <c r="AS186" s="210">
        <f t="shared" si="226"/>
        <v>0</v>
      </c>
      <c r="AT186" s="210">
        <f t="shared" si="226"/>
        <v>0</v>
      </c>
      <c r="AU186" s="211">
        <f t="shared" si="226"/>
        <v>0</v>
      </c>
      <c r="AV186" s="1276">
        <f>IF($Z186=1,0,IF(AND($Z186=0,AQ186&gt;0),1,IF(AND($Z186=0,AS186&gt;0),1,IF(AND($Z186=0,AU186&gt;0),1,0))))</f>
        <v>0</v>
      </c>
      <c r="AW186" s="1276">
        <f t="shared" si="221"/>
        <v>0</v>
      </c>
      <c r="AX186" s="1281">
        <f>IF($Z186=0,0,IF(BB186+BD186+BF186&gt;0,$AA186,0))</f>
        <v>0</v>
      </c>
      <c r="AY186" s="1283">
        <f>IF($Z186=0,0,IF(AND(AX186=0,K187&gt;0),$AA186,0))</f>
        <v>0</v>
      </c>
      <c r="AZ186" s="1272">
        <f>$AA186-AX186-AY186</f>
        <v>0</v>
      </c>
      <c r="BA186" s="210">
        <f t="shared" si="227"/>
        <v>0</v>
      </c>
      <c r="BB186" s="210">
        <f t="shared" si="227"/>
        <v>0</v>
      </c>
      <c r="BC186" s="210">
        <f t="shared" si="227"/>
        <v>0</v>
      </c>
      <c r="BD186" s="210">
        <f t="shared" si="227"/>
        <v>0</v>
      </c>
      <c r="BE186" s="210">
        <f t="shared" si="227"/>
        <v>0</v>
      </c>
      <c r="BF186" s="211">
        <f t="shared" si="227"/>
        <v>0</v>
      </c>
      <c r="BG186" s="1276">
        <f>IF($Z186=1,0,IF(AND($Z186=0,BB186&gt;0),1,IF(AND($Z186=0,BD186&gt;0),1,IF(AND($Z186=0,BF186&gt;0),1,0))))</f>
        <v>0</v>
      </c>
      <c r="BH186" s="1276">
        <f t="shared" si="222"/>
        <v>0</v>
      </c>
      <c r="BI186" s="1281">
        <f>IF($Z186=0,0,IF(BM186+BO186+BQ186&gt;0,$AA186,0))</f>
        <v>0</v>
      </c>
      <c r="BJ186" s="1283">
        <f>IF($Z186=0,0,IF(AND(BI186=0,M187&gt;0),$AA186,0))</f>
        <v>0</v>
      </c>
      <c r="BK186" s="1272">
        <f>$AA186-BI186-BJ186</f>
        <v>0</v>
      </c>
      <c r="BL186" s="210">
        <f t="shared" si="228"/>
        <v>0</v>
      </c>
      <c r="BM186" s="210">
        <f t="shared" si="228"/>
        <v>0</v>
      </c>
      <c r="BN186" s="210">
        <f t="shared" si="228"/>
        <v>0</v>
      </c>
      <c r="BO186" s="210">
        <f t="shared" si="228"/>
        <v>0</v>
      </c>
      <c r="BP186" s="210">
        <f t="shared" si="228"/>
        <v>0</v>
      </c>
      <c r="BQ186" s="211">
        <f t="shared" si="228"/>
        <v>0</v>
      </c>
      <c r="BR186" s="1276">
        <f>IF($Z186=1,0,IF(AND($Z186=0,BM186&gt;0),1,IF(AND($Z186=0,BO186&gt;0),1,IF(AND($Z186=0,BQ186&gt;0),1,0))))</f>
        <v>0</v>
      </c>
      <c r="BS186" s="1276">
        <f t="shared" si="223"/>
        <v>0</v>
      </c>
      <c r="BT186" s="1281">
        <f>IF($Z186=0,0,IF(BX186+BZ186+CB186&gt;0,$AA186,0))</f>
        <v>0</v>
      </c>
      <c r="BU186" s="1283">
        <f>IF($Z186=0,0,IF(AND(BT186=0,O187&gt;0),$AA186,0))</f>
        <v>0</v>
      </c>
      <c r="BV186" s="1272">
        <f>$AA186-BT186-BU186</f>
        <v>0</v>
      </c>
      <c r="BW186" s="210">
        <f t="shared" si="229"/>
        <v>0</v>
      </c>
      <c r="BX186" s="210">
        <f t="shared" si="229"/>
        <v>0</v>
      </c>
      <c r="BY186" s="210">
        <f t="shared" si="229"/>
        <v>0</v>
      </c>
      <c r="BZ186" s="210">
        <f t="shared" si="229"/>
        <v>0</v>
      </c>
      <c r="CA186" s="210">
        <f t="shared" si="229"/>
        <v>0</v>
      </c>
      <c r="CB186" s="211">
        <f t="shared" si="229"/>
        <v>0</v>
      </c>
      <c r="CC186" s="1276">
        <f>IF($Z186=1,0,IF(AND($Z186=0,BX186&gt;0),1,IF(AND($Z186=0,BZ186&gt;0),1,IF(AND($Z186=0,CB186&gt;0),1,0))))</f>
        <v>0</v>
      </c>
      <c r="CD186" s="1276">
        <f t="shared" si="224"/>
        <v>0</v>
      </c>
      <c r="CE186" s="11"/>
      <c r="CF186" s="11"/>
      <c r="CG186" s="11"/>
      <c r="CH186" s="11"/>
      <c r="CI186" s="11"/>
      <c r="CJ186" s="11"/>
      <c r="CK186" s="11"/>
      <c r="CL186" s="11"/>
      <c r="CM186" s="11"/>
    </row>
    <row r="187" spans="1:91" ht="14.25" customHeight="1">
      <c r="A187" s="1247" t="str">
        <f>A186</f>
        <v/>
      </c>
      <c r="B187" s="58"/>
      <c r="C187" s="1735"/>
      <c r="D187" s="1733"/>
      <c r="E187" s="1735"/>
      <c r="F187" s="2454"/>
      <c r="G187" s="512"/>
      <c r="H187" s="2456"/>
      <c r="I187" s="514"/>
      <c r="J187" s="2459"/>
      <c r="K187" s="514"/>
      <c r="L187" s="2459"/>
      <c r="M187" s="514"/>
      <c r="N187" s="2459"/>
      <c r="O187" s="514"/>
      <c r="P187" s="2459"/>
      <c r="Q187" s="11"/>
      <c r="R187" s="11"/>
      <c r="S187" s="455"/>
      <c r="T187" s="477"/>
      <c r="U187" s="506">
        <f>Import!N577</f>
        <v>0</v>
      </c>
      <c r="V187" s="11"/>
      <c r="W187" s="340"/>
      <c r="X187" s="340"/>
      <c r="Y187" s="340"/>
      <c r="Z187" s="11"/>
      <c r="AE187" s="210"/>
      <c r="AF187" s="210"/>
      <c r="AG187" s="210"/>
      <c r="AH187" s="210"/>
      <c r="AI187" s="1055"/>
      <c r="AJ187" s="211"/>
      <c r="AK187" s="1276"/>
      <c r="AL187" s="1276">
        <f>AL186</f>
        <v>0</v>
      </c>
      <c r="AP187" s="210"/>
      <c r="AQ187" s="210"/>
      <c r="AR187" s="210"/>
      <c r="AS187" s="210"/>
      <c r="AT187" s="210"/>
      <c r="AU187" s="211"/>
      <c r="AV187" s="1276"/>
      <c r="AW187" s="1276">
        <f>AW186</f>
        <v>0</v>
      </c>
      <c r="BA187" s="210"/>
      <c r="BB187" s="210"/>
      <c r="BC187" s="210"/>
      <c r="BD187" s="210"/>
      <c r="BE187" s="210"/>
      <c r="BF187" s="211"/>
      <c r="BG187" s="1276"/>
      <c r="BH187" s="1276">
        <f>BH186</f>
        <v>0</v>
      </c>
      <c r="BL187" s="210"/>
      <c r="BM187" s="210"/>
      <c r="BN187" s="210"/>
      <c r="BO187" s="210"/>
      <c r="BP187" s="210"/>
      <c r="BQ187" s="211"/>
      <c r="BR187" s="1276"/>
      <c r="BS187" s="1276">
        <f>BS186</f>
        <v>0</v>
      </c>
      <c r="BW187" s="210"/>
      <c r="BX187" s="210"/>
      <c r="BY187" s="210"/>
      <c r="BZ187" s="210"/>
      <c r="CA187" s="210"/>
      <c r="CB187" s="211"/>
      <c r="CC187" s="1276"/>
      <c r="CD187" s="1276">
        <f>CD186</f>
        <v>0</v>
      </c>
      <c r="CE187" s="11"/>
      <c r="CF187" s="11"/>
      <c r="CG187" s="11"/>
      <c r="CH187" s="11"/>
      <c r="CI187" s="11"/>
      <c r="CJ187" s="11"/>
      <c r="CK187" s="11"/>
      <c r="CL187" s="11"/>
      <c r="CM187" s="11"/>
    </row>
    <row r="188" spans="1:91" ht="24.75" customHeight="1">
      <c r="A188" s="1246" t="str">
        <f>IF(E188&gt;0,"Wypełnione","")</f>
        <v/>
      </c>
      <c r="B188" s="58"/>
      <c r="C188" s="1734">
        <f>'Og s3a'!C589</f>
        <v>0</v>
      </c>
      <c r="D188" s="1732">
        <f>'Og s3a'!E589</f>
        <v>0</v>
      </c>
      <c r="E188" s="1734">
        <f>'Og s3a'!F589</f>
        <v>0</v>
      </c>
      <c r="F188" s="2453"/>
      <c r="G188" s="511">
        <f>T188</f>
        <v>0</v>
      </c>
      <c r="H188" s="2455">
        <f>U188</f>
        <v>0</v>
      </c>
      <c r="I188" s="515"/>
      <c r="J188" s="2459"/>
      <c r="K188" s="515"/>
      <c r="L188" s="2459"/>
      <c r="M188" s="515"/>
      <c r="N188" s="2459"/>
      <c r="O188" s="515"/>
      <c r="P188" s="2459"/>
      <c r="Q188" s="11"/>
      <c r="R188" s="11"/>
      <c r="S188" s="454">
        <f>'Og s3a'!G589</f>
        <v>0</v>
      </c>
      <c r="T188" s="456">
        <f>'Og s3a'!D589</f>
        <v>0</v>
      </c>
      <c r="U188" s="506">
        <f>Import!N578</f>
        <v>0</v>
      </c>
      <c r="V188" s="11"/>
      <c r="W188" s="340"/>
      <c r="X188" s="340"/>
      <c r="Y188" s="340"/>
      <c r="Z188" s="1273">
        <f>IF(F188=AF$7,1,0)</f>
        <v>0</v>
      </c>
      <c r="AA188" s="1273">
        <f>Z188*D188</f>
        <v>0</v>
      </c>
      <c r="AB188" s="1281">
        <f>IF($Z188=0,0,IF(AF188+AH188+AJ188&gt;0,$AA188,0))</f>
        <v>0</v>
      </c>
      <c r="AC188" s="1283">
        <f>IF($Z188=0,0,IF(AND(AB188=0,G189&gt;0),$AA188,0))</f>
        <v>0</v>
      </c>
      <c r="AD188" s="1272">
        <f>AA188-AB188-AC188</f>
        <v>0</v>
      </c>
      <c r="AE188" s="210">
        <f t="shared" si="225"/>
        <v>0</v>
      </c>
      <c r="AF188" s="210">
        <f t="shared" si="225"/>
        <v>0</v>
      </c>
      <c r="AG188" s="210">
        <f t="shared" si="225"/>
        <v>0</v>
      </c>
      <c r="AH188" s="210">
        <f t="shared" si="225"/>
        <v>0</v>
      </c>
      <c r="AI188" s="1055">
        <f t="shared" si="225"/>
        <v>0</v>
      </c>
      <c r="AJ188" s="211">
        <f t="shared" si="225"/>
        <v>0</v>
      </c>
      <c r="AK188" s="1276">
        <f>IF($Z188=1,0,IF(AND($Z188=0,AF188&gt;0),1,IF(AND($Z188=0,AH188&gt;0),1,IF(AND($Z188=0,AJ188&gt;0),1,0))))</f>
        <v>0</v>
      </c>
      <c r="AL188" s="1276">
        <f t="shared" si="220"/>
        <v>0</v>
      </c>
      <c r="AM188" s="1281">
        <f>IF($Z188=0,0,IF(AQ188+AS188+AU188&gt;0,$AA188,0))</f>
        <v>0</v>
      </c>
      <c r="AN188" s="1283">
        <f>IF($Z188=0,0,IF(AND(AM188=0,I189&gt;0),$AA188,0))</f>
        <v>0</v>
      </c>
      <c r="AO188" s="1272">
        <f>$AA188-AM188-AN188</f>
        <v>0</v>
      </c>
      <c r="AP188" s="210">
        <f t="shared" si="226"/>
        <v>0</v>
      </c>
      <c r="AQ188" s="210">
        <f t="shared" si="226"/>
        <v>0</v>
      </c>
      <c r="AR188" s="210">
        <f t="shared" si="226"/>
        <v>0</v>
      </c>
      <c r="AS188" s="210">
        <f t="shared" si="226"/>
        <v>0</v>
      </c>
      <c r="AT188" s="210">
        <f t="shared" si="226"/>
        <v>0</v>
      </c>
      <c r="AU188" s="211">
        <f t="shared" si="226"/>
        <v>0</v>
      </c>
      <c r="AV188" s="1276">
        <f>IF($Z188=1,0,IF(AND($Z188=0,AQ188&gt;0),1,IF(AND($Z188=0,AS188&gt;0),1,IF(AND($Z188=0,AU188&gt;0),1,0))))</f>
        <v>0</v>
      </c>
      <c r="AW188" s="1276">
        <f t="shared" si="221"/>
        <v>0</v>
      </c>
      <c r="AX188" s="1281">
        <f>IF($Z188=0,0,IF(BB188+BD188+BF188&gt;0,$AA188,0))</f>
        <v>0</v>
      </c>
      <c r="AY188" s="1283">
        <f>IF($Z188=0,0,IF(AND(AX188=0,K189&gt;0),$AA188,0))</f>
        <v>0</v>
      </c>
      <c r="AZ188" s="1272">
        <f>$AA188-AX188-AY188</f>
        <v>0</v>
      </c>
      <c r="BA188" s="210">
        <f t="shared" si="227"/>
        <v>0</v>
      </c>
      <c r="BB188" s="210">
        <f t="shared" si="227"/>
        <v>0</v>
      </c>
      <c r="BC188" s="210">
        <f t="shared" si="227"/>
        <v>0</v>
      </c>
      <c r="BD188" s="210">
        <f t="shared" si="227"/>
        <v>0</v>
      </c>
      <c r="BE188" s="210">
        <f t="shared" si="227"/>
        <v>0</v>
      </c>
      <c r="BF188" s="211">
        <f t="shared" si="227"/>
        <v>0</v>
      </c>
      <c r="BG188" s="1276">
        <f>IF($Z188=1,0,IF(AND($Z188=0,BB188&gt;0),1,IF(AND($Z188=0,BD188&gt;0),1,IF(AND($Z188=0,BF188&gt;0),1,0))))</f>
        <v>0</v>
      </c>
      <c r="BH188" s="1276">
        <f t="shared" si="222"/>
        <v>0</v>
      </c>
      <c r="BI188" s="1281">
        <f>IF($Z188=0,0,IF(BM188+BO188+BQ188&gt;0,$AA188,0))</f>
        <v>0</v>
      </c>
      <c r="BJ188" s="1283">
        <f>IF($Z188=0,0,IF(AND(BI188=0,M189&gt;0),$AA188,0))</f>
        <v>0</v>
      </c>
      <c r="BK188" s="1272">
        <f>$AA188-BI188-BJ188</f>
        <v>0</v>
      </c>
      <c r="BL188" s="210">
        <f t="shared" si="228"/>
        <v>0</v>
      </c>
      <c r="BM188" s="210">
        <f t="shared" si="228"/>
        <v>0</v>
      </c>
      <c r="BN188" s="210">
        <f t="shared" si="228"/>
        <v>0</v>
      </c>
      <c r="BO188" s="210">
        <f t="shared" si="228"/>
        <v>0</v>
      </c>
      <c r="BP188" s="210">
        <f t="shared" si="228"/>
        <v>0</v>
      </c>
      <c r="BQ188" s="211">
        <f t="shared" si="228"/>
        <v>0</v>
      </c>
      <c r="BR188" s="1276">
        <f>IF($Z188=1,0,IF(AND($Z188=0,BM188&gt;0),1,IF(AND($Z188=0,BO188&gt;0),1,IF(AND($Z188=0,BQ188&gt;0),1,0))))</f>
        <v>0</v>
      </c>
      <c r="BS188" s="1276">
        <f t="shared" si="223"/>
        <v>0</v>
      </c>
      <c r="BT188" s="1281">
        <f>IF($Z188=0,0,IF(BX188+BZ188+CB188&gt;0,$AA188,0))</f>
        <v>0</v>
      </c>
      <c r="BU188" s="1283">
        <f>IF($Z188=0,0,IF(AND(BT188=0,O189&gt;0),$AA188,0))</f>
        <v>0</v>
      </c>
      <c r="BV188" s="1272">
        <f>$AA188-BT188-BU188</f>
        <v>0</v>
      </c>
      <c r="BW188" s="210">
        <f t="shared" si="229"/>
        <v>0</v>
      </c>
      <c r="BX188" s="210">
        <f t="shared" si="229"/>
        <v>0</v>
      </c>
      <c r="BY188" s="210">
        <f t="shared" si="229"/>
        <v>0</v>
      </c>
      <c r="BZ188" s="210">
        <f t="shared" si="229"/>
        <v>0</v>
      </c>
      <c r="CA188" s="210">
        <f t="shared" si="229"/>
        <v>0</v>
      </c>
      <c r="CB188" s="211">
        <f t="shared" si="229"/>
        <v>0</v>
      </c>
      <c r="CC188" s="1276">
        <f>IF($Z188=1,0,IF(AND($Z188=0,BX188&gt;0),1,IF(AND($Z188=0,BZ188&gt;0),1,IF(AND($Z188=0,CB188&gt;0),1,0))))</f>
        <v>0</v>
      </c>
      <c r="CD188" s="1276">
        <f t="shared" si="224"/>
        <v>0</v>
      </c>
      <c r="CE188" s="11"/>
      <c r="CF188" s="11"/>
      <c r="CG188" s="11"/>
      <c r="CH188" s="11"/>
      <c r="CI188" s="11"/>
      <c r="CJ188" s="11"/>
      <c r="CK188" s="11"/>
      <c r="CL188" s="11"/>
      <c r="CM188" s="11"/>
    </row>
    <row r="189" spans="1:91" ht="14.25" customHeight="1">
      <c r="A189" s="1247" t="str">
        <f>A188</f>
        <v/>
      </c>
      <c r="B189" s="58"/>
      <c r="C189" s="1735"/>
      <c r="D189" s="1733"/>
      <c r="E189" s="1735"/>
      <c r="F189" s="2454"/>
      <c r="G189" s="512"/>
      <c r="H189" s="2456"/>
      <c r="I189" s="514"/>
      <c r="J189" s="2459"/>
      <c r="K189" s="514"/>
      <c r="L189" s="2459"/>
      <c r="M189" s="514"/>
      <c r="N189" s="2459"/>
      <c r="O189" s="514"/>
      <c r="P189" s="2459"/>
      <c r="Q189" s="11"/>
      <c r="R189" s="11"/>
      <c r="S189" s="455"/>
      <c r="T189" s="477"/>
      <c r="U189" s="506">
        <f>Import!N579</f>
        <v>0</v>
      </c>
      <c r="V189" s="11"/>
      <c r="W189" s="340"/>
      <c r="X189" s="340"/>
      <c r="Y189" s="340"/>
      <c r="Z189" s="11"/>
      <c r="AE189" s="210"/>
      <c r="AF189" s="210"/>
      <c r="AG189" s="210"/>
      <c r="AH189" s="210"/>
      <c r="AI189" s="1055"/>
      <c r="AJ189" s="211"/>
      <c r="AK189" s="1276"/>
      <c r="AL189" s="1276">
        <f>AL188</f>
        <v>0</v>
      </c>
      <c r="AP189" s="210"/>
      <c r="AQ189" s="210"/>
      <c r="AR189" s="210"/>
      <c r="AS189" s="210"/>
      <c r="AT189" s="210"/>
      <c r="AU189" s="211"/>
      <c r="AV189" s="1276"/>
      <c r="AW189" s="1276">
        <f>AW188</f>
        <v>0</v>
      </c>
      <c r="BA189" s="210"/>
      <c r="BB189" s="210"/>
      <c r="BC189" s="210"/>
      <c r="BD189" s="210"/>
      <c r="BE189" s="210"/>
      <c r="BF189" s="211"/>
      <c r="BG189" s="1276"/>
      <c r="BH189" s="1276">
        <f>BH188</f>
        <v>0</v>
      </c>
      <c r="BL189" s="210"/>
      <c r="BM189" s="210"/>
      <c r="BN189" s="210"/>
      <c r="BO189" s="210"/>
      <c r="BP189" s="210"/>
      <c r="BQ189" s="211"/>
      <c r="BR189" s="1276"/>
      <c r="BS189" s="1276">
        <f>BS188</f>
        <v>0</v>
      </c>
      <c r="BW189" s="210"/>
      <c r="BX189" s="210"/>
      <c r="BY189" s="210"/>
      <c r="BZ189" s="210"/>
      <c r="CA189" s="210"/>
      <c r="CB189" s="211"/>
      <c r="CC189" s="1276"/>
      <c r="CD189" s="1276">
        <f>CD188</f>
        <v>0</v>
      </c>
      <c r="CE189" s="11"/>
      <c r="CF189" s="11"/>
      <c r="CG189" s="11"/>
      <c r="CH189" s="11"/>
      <c r="CI189" s="11"/>
      <c r="CJ189" s="11"/>
      <c r="CK189" s="11"/>
      <c r="CL189" s="11"/>
      <c r="CM189" s="11"/>
    </row>
    <row r="190" spans="1:91" ht="24.75" customHeight="1">
      <c r="A190" s="1246" t="str">
        <f>IF(E190&gt;0,"Wypełnione","")</f>
        <v/>
      </c>
      <c r="B190" s="58"/>
      <c r="C190" s="1734">
        <f>'Og s3a'!C591</f>
        <v>0</v>
      </c>
      <c r="D190" s="1732">
        <f>'Og s3a'!E591</f>
        <v>0</v>
      </c>
      <c r="E190" s="1734">
        <f>'Og s3a'!F591</f>
        <v>0</v>
      </c>
      <c r="F190" s="2453"/>
      <c r="G190" s="511">
        <f>T190</f>
        <v>0</v>
      </c>
      <c r="H190" s="2455">
        <f>U190</f>
        <v>0</v>
      </c>
      <c r="I190" s="515"/>
      <c r="J190" s="2459"/>
      <c r="K190" s="515"/>
      <c r="L190" s="2459"/>
      <c r="M190" s="515"/>
      <c r="N190" s="2459"/>
      <c r="O190" s="515"/>
      <c r="P190" s="2459"/>
      <c r="Q190" s="11"/>
      <c r="R190" s="11"/>
      <c r="S190" s="454">
        <f>'Og s3a'!G591</f>
        <v>0</v>
      </c>
      <c r="T190" s="456">
        <f>'Og s3a'!D591</f>
        <v>0</v>
      </c>
      <c r="U190" s="506">
        <f>Import!N580</f>
        <v>0</v>
      </c>
      <c r="V190" s="11"/>
      <c r="W190" s="340"/>
      <c r="X190" s="340"/>
      <c r="Y190" s="340"/>
      <c r="Z190" s="1273">
        <f>IF(F190=AF$7,1,0)</f>
        <v>0</v>
      </c>
      <c r="AA190" s="1273">
        <f>Z190*D190</f>
        <v>0</v>
      </c>
      <c r="AB190" s="1281">
        <f>IF($Z190=0,0,IF(AF190+AH190+AJ190&gt;0,$AA190,0))</f>
        <v>0</v>
      </c>
      <c r="AC190" s="1283">
        <f>IF($Z190=0,0,IF(AND(AB190=0,G191&gt;0),$AA190,0))</f>
        <v>0</v>
      </c>
      <c r="AD190" s="1272">
        <f>AA190-AB190-AC190</f>
        <v>0</v>
      </c>
      <c r="AE190" s="210">
        <f t="shared" si="225"/>
        <v>0</v>
      </c>
      <c r="AF190" s="210">
        <f t="shared" si="225"/>
        <v>0</v>
      </c>
      <c r="AG190" s="210">
        <f t="shared" si="225"/>
        <v>0</v>
      </c>
      <c r="AH190" s="210">
        <f t="shared" si="225"/>
        <v>0</v>
      </c>
      <c r="AI190" s="1055">
        <f t="shared" si="225"/>
        <v>0</v>
      </c>
      <c r="AJ190" s="211">
        <f t="shared" si="225"/>
        <v>0</v>
      </c>
      <c r="AK190" s="1276">
        <f>IF($Z190=1,0,IF(AND($Z190=0,AF190&gt;0),1,IF(AND($Z190=0,AH190&gt;0),1,IF(AND($Z190=0,AJ190&gt;0),1,0))))</f>
        <v>0</v>
      </c>
      <c r="AL190" s="1276">
        <f t="shared" si="220"/>
        <v>0</v>
      </c>
      <c r="AM190" s="1281">
        <f>IF($Z190=0,0,IF(AQ190+AS190+AU190&gt;0,$AA190,0))</f>
        <v>0</v>
      </c>
      <c r="AN190" s="1283">
        <f>IF($Z190=0,0,IF(AND(AM190=0,I191&gt;0),$AA190,0))</f>
        <v>0</v>
      </c>
      <c r="AO190" s="1272">
        <f>$AA190-AM190-AN190</f>
        <v>0</v>
      </c>
      <c r="AP190" s="210">
        <f t="shared" si="226"/>
        <v>0</v>
      </c>
      <c r="AQ190" s="210">
        <f t="shared" si="226"/>
        <v>0</v>
      </c>
      <c r="AR190" s="210">
        <f t="shared" si="226"/>
        <v>0</v>
      </c>
      <c r="AS190" s="210">
        <f t="shared" si="226"/>
        <v>0</v>
      </c>
      <c r="AT190" s="210">
        <f t="shared" si="226"/>
        <v>0</v>
      </c>
      <c r="AU190" s="211">
        <f t="shared" si="226"/>
        <v>0</v>
      </c>
      <c r="AV190" s="1276">
        <f>IF($Z190=1,0,IF(AND($Z190=0,AQ190&gt;0),1,IF(AND($Z190=0,AS190&gt;0),1,IF(AND($Z190=0,AU190&gt;0),1,0))))</f>
        <v>0</v>
      </c>
      <c r="AW190" s="1276">
        <f t="shared" si="221"/>
        <v>0</v>
      </c>
      <c r="AX190" s="1281">
        <f>IF($Z190=0,0,IF(BB190+BD190+BF190&gt;0,$AA190,0))</f>
        <v>0</v>
      </c>
      <c r="AY190" s="1283">
        <f>IF($Z190=0,0,IF(AND(AX190=0,K191&gt;0),$AA190,0))</f>
        <v>0</v>
      </c>
      <c r="AZ190" s="1272">
        <f>$AA190-AX190-AY190</f>
        <v>0</v>
      </c>
      <c r="BA190" s="210">
        <f t="shared" si="227"/>
        <v>0</v>
      </c>
      <c r="BB190" s="210">
        <f t="shared" si="227"/>
        <v>0</v>
      </c>
      <c r="BC190" s="210">
        <f t="shared" si="227"/>
        <v>0</v>
      </c>
      <c r="BD190" s="210">
        <f t="shared" si="227"/>
        <v>0</v>
      </c>
      <c r="BE190" s="210">
        <f t="shared" si="227"/>
        <v>0</v>
      </c>
      <c r="BF190" s="211">
        <f t="shared" si="227"/>
        <v>0</v>
      </c>
      <c r="BG190" s="1276">
        <f>IF($Z190=1,0,IF(AND($Z190=0,BB190&gt;0),1,IF(AND($Z190=0,BD190&gt;0),1,IF(AND($Z190=0,BF190&gt;0),1,0))))</f>
        <v>0</v>
      </c>
      <c r="BH190" s="1276">
        <f t="shared" si="222"/>
        <v>0</v>
      </c>
      <c r="BI190" s="1281">
        <f>IF($Z190=0,0,IF(BM190+BO190+BQ190&gt;0,$AA190,0))</f>
        <v>0</v>
      </c>
      <c r="BJ190" s="1283">
        <f>IF($Z190=0,0,IF(AND(BI190=0,M191&gt;0),$AA190,0))</f>
        <v>0</v>
      </c>
      <c r="BK190" s="1272">
        <f>$AA190-BI190-BJ190</f>
        <v>0</v>
      </c>
      <c r="BL190" s="210">
        <f t="shared" si="228"/>
        <v>0</v>
      </c>
      <c r="BM190" s="210">
        <f t="shared" si="228"/>
        <v>0</v>
      </c>
      <c r="BN190" s="210">
        <f t="shared" si="228"/>
        <v>0</v>
      </c>
      <c r="BO190" s="210">
        <f t="shared" si="228"/>
        <v>0</v>
      </c>
      <c r="BP190" s="210">
        <f t="shared" si="228"/>
        <v>0</v>
      </c>
      <c r="BQ190" s="211">
        <f t="shared" si="228"/>
        <v>0</v>
      </c>
      <c r="BR190" s="1276">
        <f>IF($Z190=1,0,IF(AND($Z190=0,BM190&gt;0),1,IF(AND($Z190=0,BO190&gt;0),1,IF(AND($Z190=0,BQ190&gt;0),1,0))))</f>
        <v>0</v>
      </c>
      <c r="BS190" s="1276">
        <f t="shared" si="223"/>
        <v>0</v>
      </c>
      <c r="BT190" s="1281">
        <f>IF($Z190=0,0,IF(BX190+BZ190+CB190&gt;0,$AA190,0))</f>
        <v>0</v>
      </c>
      <c r="BU190" s="1283">
        <f>IF($Z190=0,0,IF(AND(BT190=0,O191&gt;0),$AA190,0))</f>
        <v>0</v>
      </c>
      <c r="BV190" s="1272">
        <f>$AA190-BT190-BU190</f>
        <v>0</v>
      </c>
      <c r="BW190" s="210">
        <f t="shared" si="229"/>
        <v>0</v>
      </c>
      <c r="BX190" s="210">
        <f t="shared" si="229"/>
        <v>0</v>
      </c>
      <c r="BY190" s="210">
        <f t="shared" si="229"/>
        <v>0</v>
      </c>
      <c r="BZ190" s="210">
        <f t="shared" si="229"/>
        <v>0</v>
      </c>
      <c r="CA190" s="210">
        <f t="shared" si="229"/>
        <v>0</v>
      </c>
      <c r="CB190" s="211">
        <f t="shared" si="229"/>
        <v>0</v>
      </c>
      <c r="CC190" s="1276">
        <f>IF($Z190=1,0,IF(AND($Z190=0,BX190&gt;0),1,IF(AND($Z190=0,BZ190&gt;0),1,IF(AND($Z190=0,CB190&gt;0),1,0))))</f>
        <v>0</v>
      </c>
      <c r="CD190" s="1276">
        <f t="shared" si="224"/>
        <v>0</v>
      </c>
      <c r="CE190" s="11"/>
      <c r="CF190" s="11"/>
      <c r="CG190" s="11"/>
      <c r="CH190" s="11"/>
      <c r="CI190" s="11"/>
      <c r="CJ190" s="11"/>
      <c r="CK190" s="11"/>
      <c r="CL190" s="11"/>
      <c r="CM190" s="11"/>
    </row>
    <row r="191" spans="1:91" ht="14.25" customHeight="1">
      <c r="A191" s="1247" t="str">
        <f>A190</f>
        <v/>
      </c>
      <c r="B191" s="58"/>
      <c r="C191" s="1735"/>
      <c r="D191" s="1733"/>
      <c r="E191" s="1735"/>
      <c r="F191" s="2454"/>
      <c r="G191" s="512"/>
      <c r="H191" s="2456"/>
      <c r="I191" s="514"/>
      <c r="J191" s="2459"/>
      <c r="K191" s="514"/>
      <c r="L191" s="2459"/>
      <c r="M191" s="514"/>
      <c r="N191" s="2459"/>
      <c r="O191" s="514"/>
      <c r="P191" s="2459"/>
      <c r="Q191" s="11"/>
      <c r="R191" s="11"/>
      <c r="S191" s="455"/>
      <c r="T191" s="477"/>
      <c r="U191" s="506">
        <f>Import!N581</f>
        <v>0</v>
      </c>
      <c r="V191" s="11"/>
      <c r="W191" s="340"/>
      <c r="X191" s="340"/>
      <c r="Y191" s="340"/>
      <c r="Z191" s="11"/>
      <c r="AE191" s="210"/>
      <c r="AF191" s="210"/>
      <c r="AG191" s="210"/>
      <c r="AH191" s="210"/>
      <c r="AI191" s="1055"/>
      <c r="AJ191" s="211"/>
      <c r="AK191" s="1276"/>
      <c r="AL191" s="1276">
        <f>AL190</f>
        <v>0</v>
      </c>
      <c r="AP191" s="210"/>
      <c r="AQ191" s="210"/>
      <c r="AR191" s="210"/>
      <c r="AS191" s="210"/>
      <c r="AT191" s="210"/>
      <c r="AU191" s="211"/>
      <c r="AV191" s="1276"/>
      <c r="AW191" s="1276">
        <f>AW190</f>
        <v>0</v>
      </c>
      <c r="BA191" s="210"/>
      <c r="BB191" s="210"/>
      <c r="BC191" s="210"/>
      <c r="BD191" s="210"/>
      <c r="BE191" s="210"/>
      <c r="BF191" s="211"/>
      <c r="BG191" s="1276"/>
      <c r="BH191" s="1276">
        <f>BH190</f>
        <v>0</v>
      </c>
      <c r="BL191" s="210"/>
      <c r="BM191" s="210"/>
      <c r="BN191" s="210"/>
      <c r="BO191" s="210"/>
      <c r="BP191" s="210"/>
      <c r="BQ191" s="211"/>
      <c r="BR191" s="1276"/>
      <c r="BS191" s="1276">
        <f>BS190</f>
        <v>0</v>
      </c>
      <c r="BW191" s="210"/>
      <c r="BX191" s="210"/>
      <c r="BY191" s="210"/>
      <c r="BZ191" s="210"/>
      <c r="CA191" s="210"/>
      <c r="CB191" s="211"/>
      <c r="CC191" s="1276"/>
      <c r="CD191" s="1276">
        <f>CD190</f>
        <v>0</v>
      </c>
      <c r="CE191" s="11"/>
      <c r="CF191" s="11"/>
      <c r="CG191" s="11"/>
      <c r="CH191" s="11"/>
      <c r="CI191" s="11"/>
      <c r="CJ191" s="11"/>
      <c r="CK191" s="11"/>
      <c r="CL191" s="11"/>
      <c r="CM191" s="11"/>
    </row>
    <row r="192" spans="1:91" ht="24.75" customHeight="1">
      <c r="A192" s="1246" t="str">
        <f>IF(E192&gt;0,"Wypełnione","")</f>
        <v/>
      </c>
      <c r="B192" s="58"/>
      <c r="C192" s="1734">
        <f>'Og s3a'!C593</f>
        <v>0</v>
      </c>
      <c r="D192" s="1732">
        <f>'Og s3a'!E593</f>
        <v>0</v>
      </c>
      <c r="E192" s="1734">
        <f>'Og s3a'!F593</f>
        <v>0</v>
      </c>
      <c r="F192" s="2453"/>
      <c r="G192" s="511">
        <f>T192</f>
        <v>0</v>
      </c>
      <c r="H192" s="2455">
        <f>U192</f>
        <v>0</v>
      </c>
      <c r="I192" s="515"/>
      <c r="J192" s="2459"/>
      <c r="K192" s="515"/>
      <c r="L192" s="2459"/>
      <c r="M192" s="515"/>
      <c r="N192" s="2459"/>
      <c r="O192" s="515"/>
      <c r="P192" s="2459"/>
      <c r="Q192" s="11"/>
      <c r="R192" s="11"/>
      <c r="S192" s="454">
        <f>'Og s3a'!G593</f>
        <v>0</v>
      </c>
      <c r="T192" s="456">
        <f>'Og s3a'!D593</f>
        <v>0</v>
      </c>
      <c r="U192" s="506">
        <f>Import!N582</f>
        <v>0</v>
      </c>
      <c r="V192" s="11"/>
      <c r="W192" s="340"/>
      <c r="X192" s="340"/>
      <c r="Y192" s="340"/>
      <c r="Z192" s="1273">
        <f>IF(F192=AF$7,1,0)</f>
        <v>0</v>
      </c>
      <c r="AA192" s="1273">
        <f>Z192*D192</f>
        <v>0</v>
      </c>
      <c r="AB192" s="1281">
        <f>IF($Z192=0,0,IF(AF192+AH192+AJ192&gt;0,$AA192,0))</f>
        <v>0</v>
      </c>
      <c r="AC192" s="1283">
        <f>IF($Z192=0,0,IF(AND(AB192=0,G193&gt;0),$AA192,0))</f>
        <v>0</v>
      </c>
      <c r="AD192" s="1272">
        <f>AA192-AB192-AC192</f>
        <v>0</v>
      </c>
      <c r="AE192" s="210">
        <f t="shared" si="225"/>
        <v>0</v>
      </c>
      <c r="AF192" s="210">
        <f t="shared" si="225"/>
        <v>0</v>
      </c>
      <c r="AG192" s="210">
        <f t="shared" si="225"/>
        <v>0</v>
      </c>
      <c r="AH192" s="210">
        <f t="shared" si="225"/>
        <v>0</v>
      </c>
      <c r="AI192" s="1055">
        <f t="shared" si="225"/>
        <v>0</v>
      </c>
      <c r="AJ192" s="211">
        <f t="shared" si="225"/>
        <v>0</v>
      </c>
      <c r="AK192" s="1276">
        <f>IF($Z192=1,0,IF(AND($Z192=0,AF192&gt;0),1,IF(AND($Z192=0,AH192&gt;0),1,IF(AND($Z192=0,AJ192&gt;0),1,0))))</f>
        <v>0</v>
      </c>
      <c r="AL192" s="1276">
        <f t="shared" si="220"/>
        <v>0</v>
      </c>
      <c r="AM192" s="1281">
        <f>IF($Z192=0,0,IF(AQ192+AS192+AU192&gt;0,$AA192,0))</f>
        <v>0</v>
      </c>
      <c r="AN192" s="1283">
        <f>IF($Z192=0,0,IF(AND(AM192=0,I193&gt;0),$AA192,0))</f>
        <v>0</v>
      </c>
      <c r="AO192" s="1272">
        <f>$AA192-AM192-AN192</f>
        <v>0</v>
      </c>
      <c r="AP192" s="210">
        <f t="shared" si="226"/>
        <v>0</v>
      </c>
      <c r="AQ192" s="210">
        <f t="shared" si="226"/>
        <v>0</v>
      </c>
      <c r="AR192" s="210">
        <f t="shared" si="226"/>
        <v>0</v>
      </c>
      <c r="AS192" s="210">
        <f t="shared" si="226"/>
        <v>0</v>
      </c>
      <c r="AT192" s="210">
        <f t="shared" si="226"/>
        <v>0</v>
      </c>
      <c r="AU192" s="211">
        <f t="shared" si="226"/>
        <v>0</v>
      </c>
      <c r="AV192" s="1276">
        <f>IF($Z192=1,0,IF(AND($Z192=0,AQ192&gt;0),1,IF(AND($Z192=0,AS192&gt;0),1,IF(AND($Z192=0,AU192&gt;0),1,0))))</f>
        <v>0</v>
      </c>
      <c r="AW192" s="1276">
        <f t="shared" si="221"/>
        <v>0</v>
      </c>
      <c r="AX192" s="1281">
        <f>IF($Z192=0,0,IF(BB192+BD192+BF192&gt;0,$AA192,0))</f>
        <v>0</v>
      </c>
      <c r="AY192" s="1283">
        <f>IF($Z192=0,0,IF(AND(AX192=0,K193&gt;0),$AA192,0))</f>
        <v>0</v>
      </c>
      <c r="AZ192" s="1272">
        <f>$AA192-AX192-AY192</f>
        <v>0</v>
      </c>
      <c r="BA192" s="210">
        <f t="shared" si="227"/>
        <v>0</v>
      </c>
      <c r="BB192" s="210">
        <f t="shared" si="227"/>
        <v>0</v>
      </c>
      <c r="BC192" s="210">
        <f t="shared" si="227"/>
        <v>0</v>
      </c>
      <c r="BD192" s="210">
        <f t="shared" si="227"/>
        <v>0</v>
      </c>
      <c r="BE192" s="210">
        <f t="shared" si="227"/>
        <v>0</v>
      </c>
      <c r="BF192" s="211">
        <f t="shared" si="227"/>
        <v>0</v>
      </c>
      <c r="BG192" s="1276">
        <f>IF($Z192=1,0,IF(AND($Z192=0,BB192&gt;0),1,IF(AND($Z192=0,BD192&gt;0),1,IF(AND($Z192=0,BF192&gt;0),1,0))))</f>
        <v>0</v>
      </c>
      <c r="BH192" s="1276">
        <f t="shared" si="222"/>
        <v>0</v>
      </c>
      <c r="BI192" s="1281">
        <f>IF($Z192=0,0,IF(BM192+BO192+BQ192&gt;0,$AA192,0))</f>
        <v>0</v>
      </c>
      <c r="BJ192" s="1283">
        <f>IF($Z192=0,0,IF(AND(BI192=0,M193&gt;0),$AA192,0))</f>
        <v>0</v>
      </c>
      <c r="BK192" s="1272">
        <f>$AA192-BI192-BJ192</f>
        <v>0</v>
      </c>
      <c r="BL192" s="210">
        <f t="shared" si="228"/>
        <v>0</v>
      </c>
      <c r="BM192" s="210">
        <f t="shared" si="228"/>
        <v>0</v>
      </c>
      <c r="BN192" s="210">
        <f t="shared" si="228"/>
        <v>0</v>
      </c>
      <c r="BO192" s="210">
        <f t="shared" si="228"/>
        <v>0</v>
      </c>
      <c r="BP192" s="210">
        <f t="shared" si="228"/>
        <v>0</v>
      </c>
      <c r="BQ192" s="211">
        <f t="shared" si="228"/>
        <v>0</v>
      </c>
      <c r="BR192" s="1276">
        <f>IF($Z192=1,0,IF(AND($Z192=0,BM192&gt;0),1,IF(AND($Z192=0,BO192&gt;0),1,IF(AND($Z192=0,BQ192&gt;0),1,0))))</f>
        <v>0</v>
      </c>
      <c r="BS192" s="1276">
        <f t="shared" si="223"/>
        <v>0</v>
      </c>
      <c r="BT192" s="1281">
        <f>IF($Z192=0,0,IF(BX192+BZ192+CB192&gt;0,$AA192,0))</f>
        <v>0</v>
      </c>
      <c r="BU192" s="1283">
        <f>IF($Z192=0,0,IF(AND(BT192=0,O193&gt;0),$AA192,0))</f>
        <v>0</v>
      </c>
      <c r="BV192" s="1272">
        <f>$AA192-BT192-BU192</f>
        <v>0</v>
      </c>
      <c r="BW192" s="210">
        <f t="shared" si="229"/>
        <v>0</v>
      </c>
      <c r="BX192" s="210">
        <f t="shared" si="229"/>
        <v>0</v>
      </c>
      <c r="BY192" s="210">
        <f t="shared" si="229"/>
        <v>0</v>
      </c>
      <c r="BZ192" s="210">
        <f t="shared" si="229"/>
        <v>0</v>
      </c>
      <c r="CA192" s="210">
        <f t="shared" si="229"/>
        <v>0</v>
      </c>
      <c r="CB192" s="211">
        <f t="shared" si="229"/>
        <v>0</v>
      </c>
      <c r="CC192" s="1276">
        <f>IF($Z192=1,0,IF(AND($Z192=0,BX192&gt;0),1,IF(AND($Z192=0,BZ192&gt;0),1,IF(AND($Z192=0,CB192&gt;0),1,0))))</f>
        <v>0</v>
      </c>
      <c r="CD192" s="1276">
        <f t="shared" si="224"/>
        <v>0</v>
      </c>
      <c r="CE192" s="11"/>
      <c r="CF192" s="11"/>
      <c r="CG192" s="11"/>
      <c r="CH192" s="11"/>
      <c r="CI192" s="11"/>
      <c r="CJ192" s="11"/>
      <c r="CK192" s="11"/>
      <c r="CL192" s="11"/>
      <c r="CM192" s="11"/>
    </row>
    <row r="193" spans="1:91" ht="14.25" customHeight="1">
      <c r="A193" s="1247" t="str">
        <f>A192</f>
        <v/>
      </c>
      <c r="B193" s="58"/>
      <c r="C193" s="1735"/>
      <c r="D193" s="1733"/>
      <c r="E193" s="1735"/>
      <c r="F193" s="2454"/>
      <c r="G193" s="512"/>
      <c r="H193" s="2456"/>
      <c r="I193" s="514"/>
      <c r="J193" s="2459"/>
      <c r="K193" s="514"/>
      <c r="L193" s="2459"/>
      <c r="M193" s="514"/>
      <c r="N193" s="2459"/>
      <c r="O193" s="514"/>
      <c r="P193" s="2459"/>
      <c r="Q193" s="11"/>
      <c r="R193" s="11"/>
      <c r="S193" s="455"/>
      <c r="T193" s="477"/>
      <c r="U193" s="506">
        <f>Import!N583</f>
        <v>0</v>
      </c>
      <c r="V193" s="11"/>
      <c r="W193" s="340"/>
      <c r="X193" s="340"/>
      <c r="Y193" s="340"/>
      <c r="Z193" s="11"/>
      <c r="AE193" s="210"/>
      <c r="AF193" s="210"/>
      <c r="AG193" s="210"/>
      <c r="AH193" s="210"/>
      <c r="AI193" s="1055"/>
      <c r="AJ193" s="211"/>
      <c r="AK193" s="1276"/>
      <c r="AL193" s="1276">
        <f>AL192</f>
        <v>0</v>
      </c>
      <c r="AP193" s="210"/>
      <c r="AQ193" s="210"/>
      <c r="AR193" s="210"/>
      <c r="AS193" s="210"/>
      <c r="AT193" s="210"/>
      <c r="AU193" s="211"/>
      <c r="AV193" s="1276"/>
      <c r="AW193" s="1276">
        <f>AW192</f>
        <v>0</v>
      </c>
      <c r="BA193" s="210"/>
      <c r="BB193" s="210"/>
      <c r="BC193" s="210"/>
      <c r="BD193" s="210"/>
      <c r="BE193" s="210"/>
      <c r="BF193" s="211"/>
      <c r="BG193" s="1276"/>
      <c r="BH193" s="1276">
        <f>BH192</f>
        <v>0</v>
      </c>
      <c r="BL193" s="210"/>
      <c r="BM193" s="210"/>
      <c r="BN193" s="210"/>
      <c r="BO193" s="210"/>
      <c r="BP193" s="210"/>
      <c r="BQ193" s="211"/>
      <c r="BR193" s="1276"/>
      <c r="BS193" s="1276">
        <f>BS192</f>
        <v>0</v>
      </c>
      <c r="BW193" s="210"/>
      <c r="BX193" s="210"/>
      <c r="BY193" s="210"/>
      <c r="BZ193" s="210"/>
      <c r="CA193" s="210"/>
      <c r="CB193" s="211"/>
      <c r="CC193" s="1276"/>
      <c r="CD193" s="1276">
        <f>CD192</f>
        <v>0</v>
      </c>
      <c r="CE193" s="11"/>
      <c r="CF193" s="11"/>
      <c r="CG193" s="11"/>
      <c r="CH193" s="11"/>
      <c r="CI193" s="11"/>
      <c r="CJ193" s="11"/>
      <c r="CK193" s="11"/>
      <c r="CL193" s="11"/>
      <c r="CM193" s="11"/>
    </row>
    <row r="194" spans="1:91" ht="24.75" customHeight="1">
      <c r="A194" s="1246" t="str">
        <f>IF(E194&gt;0,"Wypełnione","")</f>
        <v/>
      </c>
      <c r="B194" s="58"/>
      <c r="C194" s="1734">
        <f>'Og s3a'!C595</f>
        <v>0</v>
      </c>
      <c r="D194" s="1732">
        <f>'Og s3a'!E595</f>
        <v>0</v>
      </c>
      <c r="E194" s="1734">
        <f>'Og s3a'!F595</f>
        <v>0</v>
      </c>
      <c r="F194" s="2453"/>
      <c r="G194" s="511">
        <f>T194</f>
        <v>0</v>
      </c>
      <c r="H194" s="2455">
        <f>U194</f>
        <v>0</v>
      </c>
      <c r="I194" s="515"/>
      <c r="J194" s="2459"/>
      <c r="K194" s="515"/>
      <c r="L194" s="2459"/>
      <c r="M194" s="515"/>
      <c r="N194" s="2459"/>
      <c r="O194" s="515"/>
      <c r="P194" s="2459"/>
      <c r="Q194" s="11"/>
      <c r="R194" s="11"/>
      <c r="S194" s="454">
        <f>'Og s3a'!G595</f>
        <v>0</v>
      </c>
      <c r="T194" s="456">
        <f>'Og s3a'!D595</f>
        <v>0</v>
      </c>
      <c r="U194" s="506">
        <f>Import!N584</f>
        <v>0</v>
      </c>
      <c r="V194" s="11"/>
      <c r="W194" s="340"/>
      <c r="X194" s="340"/>
      <c r="Y194" s="340"/>
      <c r="Z194" s="1273">
        <f>IF(F194=AF$7,1,0)</f>
        <v>0</v>
      </c>
      <c r="AA194" s="1273">
        <f>Z194*D194</f>
        <v>0</v>
      </c>
      <c r="AB194" s="1281">
        <f>IF($Z194=0,0,IF(AF194+AH194+AJ194&gt;0,$AA194,0))</f>
        <v>0</v>
      </c>
      <c r="AC194" s="1283">
        <f>IF($Z194=0,0,IF(AND(AB194=0,G195&gt;0),$AA194,0))</f>
        <v>0</v>
      </c>
      <c r="AD194" s="1272">
        <f>AA194-AB194-AC194</f>
        <v>0</v>
      </c>
      <c r="AE194" s="210">
        <f t="shared" si="225"/>
        <v>0</v>
      </c>
      <c r="AF194" s="210">
        <f t="shared" si="225"/>
        <v>0</v>
      </c>
      <c r="AG194" s="210">
        <f t="shared" si="225"/>
        <v>0</v>
      </c>
      <c r="AH194" s="210">
        <f t="shared" si="225"/>
        <v>0</v>
      </c>
      <c r="AI194" s="1055">
        <f t="shared" si="225"/>
        <v>0</v>
      </c>
      <c r="AJ194" s="211">
        <f t="shared" si="225"/>
        <v>0</v>
      </c>
      <c r="AK194" s="1276">
        <f>IF($Z194=1,0,IF(AND($Z194=0,AF194&gt;0),1,IF(AND($Z194=0,AH194&gt;0),1,IF(AND($Z194=0,AJ194&gt;0),1,0))))</f>
        <v>0</v>
      </c>
      <c r="AL194" s="1276">
        <f t="shared" si="220"/>
        <v>0</v>
      </c>
      <c r="AM194" s="1281">
        <f>IF($Z194=0,0,IF(AQ194+AS194+AU194&gt;0,$AA194,0))</f>
        <v>0</v>
      </c>
      <c r="AN194" s="1283">
        <f>IF($Z194=0,0,IF(AND(AM194=0,I195&gt;0),$AA194,0))</f>
        <v>0</v>
      </c>
      <c r="AO194" s="1272">
        <f>$AA194-AM194-AN194</f>
        <v>0</v>
      </c>
      <c r="AP194" s="210">
        <f t="shared" si="226"/>
        <v>0</v>
      </c>
      <c r="AQ194" s="210">
        <f t="shared" si="226"/>
        <v>0</v>
      </c>
      <c r="AR194" s="210">
        <f t="shared" si="226"/>
        <v>0</v>
      </c>
      <c r="AS194" s="210">
        <f t="shared" si="226"/>
        <v>0</v>
      </c>
      <c r="AT194" s="210">
        <f t="shared" si="226"/>
        <v>0</v>
      </c>
      <c r="AU194" s="211">
        <f t="shared" si="226"/>
        <v>0</v>
      </c>
      <c r="AV194" s="1276">
        <f>IF($Z194=1,0,IF(AND($Z194=0,AQ194&gt;0),1,IF(AND($Z194=0,AS194&gt;0),1,IF(AND($Z194=0,AU194&gt;0),1,0))))</f>
        <v>0</v>
      </c>
      <c r="AW194" s="1276">
        <f t="shared" si="221"/>
        <v>0</v>
      </c>
      <c r="AX194" s="1281">
        <f>IF($Z194=0,0,IF(BB194+BD194+BF194&gt;0,$AA194,0))</f>
        <v>0</v>
      </c>
      <c r="AY194" s="1283">
        <f>IF($Z194=0,0,IF(AND(AX194=0,K195&gt;0),$AA194,0))</f>
        <v>0</v>
      </c>
      <c r="AZ194" s="1272">
        <f>$AA194-AX194-AY194</f>
        <v>0</v>
      </c>
      <c r="BA194" s="210">
        <f t="shared" si="227"/>
        <v>0</v>
      </c>
      <c r="BB194" s="210">
        <f t="shared" si="227"/>
        <v>0</v>
      </c>
      <c r="BC194" s="210">
        <f t="shared" si="227"/>
        <v>0</v>
      </c>
      <c r="BD194" s="210">
        <f t="shared" si="227"/>
        <v>0</v>
      </c>
      <c r="BE194" s="210">
        <f t="shared" si="227"/>
        <v>0</v>
      </c>
      <c r="BF194" s="211">
        <f t="shared" si="227"/>
        <v>0</v>
      </c>
      <c r="BG194" s="1276">
        <f>IF($Z194=1,0,IF(AND($Z194=0,BB194&gt;0),1,IF(AND($Z194=0,BD194&gt;0),1,IF(AND($Z194=0,BF194&gt;0),1,0))))</f>
        <v>0</v>
      </c>
      <c r="BH194" s="1276">
        <f t="shared" si="222"/>
        <v>0</v>
      </c>
      <c r="BI194" s="1281">
        <f>IF($Z194=0,0,IF(BM194+BO194+BQ194&gt;0,$AA194,0))</f>
        <v>0</v>
      </c>
      <c r="BJ194" s="1283">
        <f>IF($Z194=0,0,IF(AND(BI194=0,M195&gt;0),$AA194,0))</f>
        <v>0</v>
      </c>
      <c r="BK194" s="1272">
        <f>$AA194-BI194-BJ194</f>
        <v>0</v>
      </c>
      <c r="BL194" s="210">
        <f t="shared" si="228"/>
        <v>0</v>
      </c>
      <c r="BM194" s="210">
        <f t="shared" si="228"/>
        <v>0</v>
      </c>
      <c r="BN194" s="210">
        <f t="shared" si="228"/>
        <v>0</v>
      </c>
      <c r="BO194" s="210">
        <f t="shared" si="228"/>
        <v>0</v>
      </c>
      <c r="BP194" s="210">
        <f t="shared" si="228"/>
        <v>0</v>
      </c>
      <c r="BQ194" s="211">
        <f t="shared" si="228"/>
        <v>0</v>
      </c>
      <c r="BR194" s="1276">
        <f>IF($Z194=1,0,IF(AND($Z194=0,BM194&gt;0),1,IF(AND($Z194=0,BO194&gt;0),1,IF(AND($Z194=0,BQ194&gt;0),1,0))))</f>
        <v>0</v>
      </c>
      <c r="BS194" s="1276">
        <f t="shared" si="223"/>
        <v>0</v>
      </c>
      <c r="BT194" s="1281">
        <f>IF($Z194=0,0,IF(BX194+BZ194+CB194&gt;0,$AA194,0))</f>
        <v>0</v>
      </c>
      <c r="BU194" s="1283">
        <f>IF($Z194=0,0,IF(AND(BT194=0,O195&gt;0),$AA194,0))</f>
        <v>0</v>
      </c>
      <c r="BV194" s="1272">
        <f>$AA194-BT194-BU194</f>
        <v>0</v>
      </c>
      <c r="BW194" s="210">
        <f t="shared" si="229"/>
        <v>0</v>
      </c>
      <c r="BX194" s="210">
        <f t="shared" si="229"/>
        <v>0</v>
      </c>
      <c r="BY194" s="210">
        <f t="shared" si="229"/>
        <v>0</v>
      </c>
      <c r="BZ194" s="210">
        <f t="shared" si="229"/>
        <v>0</v>
      </c>
      <c r="CA194" s="210">
        <f t="shared" si="229"/>
        <v>0</v>
      </c>
      <c r="CB194" s="211">
        <f t="shared" si="229"/>
        <v>0</v>
      </c>
      <c r="CC194" s="1276">
        <f>IF($Z194=1,0,IF(AND($Z194=0,BX194&gt;0),1,IF(AND($Z194=0,BZ194&gt;0),1,IF(AND($Z194=0,CB194&gt;0),1,0))))</f>
        <v>0</v>
      </c>
      <c r="CD194" s="1276">
        <f t="shared" si="224"/>
        <v>0</v>
      </c>
      <c r="CE194" s="11"/>
      <c r="CF194" s="11"/>
      <c r="CG194" s="11"/>
      <c r="CH194" s="11"/>
      <c r="CI194" s="11"/>
      <c r="CJ194" s="11"/>
      <c r="CK194" s="11"/>
      <c r="CL194" s="11"/>
      <c r="CM194" s="11"/>
    </row>
    <row r="195" spans="1:91" ht="14.25" customHeight="1">
      <c r="A195" s="1247" t="str">
        <f>A194</f>
        <v/>
      </c>
      <c r="B195" s="58"/>
      <c r="C195" s="1735"/>
      <c r="D195" s="1733"/>
      <c r="E195" s="1735"/>
      <c r="F195" s="2454"/>
      <c r="G195" s="512"/>
      <c r="H195" s="2456"/>
      <c r="I195" s="514"/>
      <c r="J195" s="2459"/>
      <c r="K195" s="514"/>
      <c r="L195" s="2459"/>
      <c r="M195" s="514"/>
      <c r="N195" s="2459"/>
      <c r="O195" s="514"/>
      <c r="P195" s="2459"/>
      <c r="Q195" s="11"/>
      <c r="R195" s="11"/>
      <c r="S195" s="455"/>
      <c r="T195" s="477"/>
      <c r="U195" s="506">
        <f>Import!N585</f>
        <v>0</v>
      </c>
      <c r="V195" s="11"/>
      <c r="W195" s="340"/>
      <c r="X195" s="340"/>
      <c r="Y195" s="340"/>
      <c r="Z195" s="11"/>
      <c r="AE195" s="210"/>
      <c r="AF195" s="210"/>
      <c r="AG195" s="210"/>
      <c r="AH195" s="210"/>
      <c r="AI195" s="1055"/>
      <c r="AJ195" s="211"/>
      <c r="AK195" s="1276"/>
      <c r="AL195" s="1276">
        <f>AL194</f>
        <v>0</v>
      </c>
      <c r="AP195" s="210"/>
      <c r="AQ195" s="210"/>
      <c r="AR195" s="210"/>
      <c r="AS195" s="210"/>
      <c r="AT195" s="210"/>
      <c r="AU195" s="211"/>
      <c r="AV195" s="1276"/>
      <c r="AW195" s="1276">
        <f>AW194</f>
        <v>0</v>
      </c>
      <c r="BA195" s="210"/>
      <c r="BB195" s="210"/>
      <c r="BC195" s="210"/>
      <c r="BD195" s="210"/>
      <c r="BE195" s="210"/>
      <c r="BF195" s="211"/>
      <c r="BG195" s="1276"/>
      <c r="BH195" s="1276">
        <f>BH194</f>
        <v>0</v>
      </c>
      <c r="BL195" s="210"/>
      <c r="BM195" s="210"/>
      <c r="BN195" s="210"/>
      <c r="BO195" s="210"/>
      <c r="BP195" s="210"/>
      <c r="BQ195" s="211"/>
      <c r="BR195" s="1276"/>
      <c r="BS195" s="1276">
        <f>BS194</f>
        <v>0</v>
      </c>
      <c r="BW195" s="210"/>
      <c r="BX195" s="210"/>
      <c r="BY195" s="210"/>
      <c r="BZ195" s="210"/>
      <c r="CA195" s="210"/>
      <c r="CB195" s="211"/>
      <c r="CC195" s="1276"/>
      <c r="CD195" s="1276">
        <f>CD194</f>
        <v>0</v>
      </c>
      <c r="CE195" s="11"/>
      <c r="CF195" s="11"/>
      <c r="CG195" s="11"/>
      <c r="CH195" s="11"/>
      <c r="CI195" s="11"/>
      <c r="CJ195" s="11"/>
      <c r="CK195" s="11"/>
      <c r="CL195" s="11"/>
      <c r="CM195" s="11"/>
    </row>
    <row r="196" spans="1:91" ht="24.75" customHeight="1">
      <c r="A196" s="1246" t="str">
        <f>IF(E196&gt;0,"Wypełnione","")</f>
        <v/>
      </c>
      <c r="B196" s="58"/>
      <c r="C196" s="1734">
        <f>'Og s3a'!C597</f>
        <v>0</v>
      </c>
      <c r="D196" s="1732">
        <f>'Og s3a'!E597</f>
        <v>0</v>
      </c>
      <c r="E196" s="1734">
        <f>'Og s3a'!F597</f>
        <v>0</v>
      </c>
      <c r="F196" s="2453"/>
      <c r="G196" s="511">
        <f>T196</f>
        <v>0</v>
      </c>
      <c r="H196" s="2455">
        <f>U196</f>
        <v>0</v>
      </c>
      <c r="I196" s="515"/>
      <c r="J196" s="2459"/>
      <c r="K196" s="515"/>
      <c r="L196" s="2459"/>
      <c r="M196" s="515"/>
      <c r="N196" s="2459"/>
      <c r="O196" s="515"/>
      <c r="P196" s="2459"/>
      <c r="Q196" s="11"/>
      <c r="R196" s="11"/>
      <c r="S196" s="454">
        <f>'Og s3a'!G597</f>
        <v>0</v>
      </c>
      <c r="T196" s="456">
        <f>'Og s3a'!D597</f>
        <v>0</v>
      </c>
      <c r="U196" s="506">
        <f>Import!N586</f>
        <v>0</v>
      </c>
      <c r="V196" s="11"/>
      <c r="W196" s="340"/>
      <c r="X196" s="340"/>
      <c r="Y196" s="340"/>
      <c r="Z196" s="1273">
        <f>IF(F196=AF$7,1,0)</f>
        <v>0</v>
      </c>
      <c r="AA196" s="1273">
        <f>Z196*D196</f>
        <v>0</v>
      </c>
      <c r="AB196" s="1281">
        <f>IF($Z196=0,0,IF(AF196+AH196+AJ196&gt;0,$AA196,0))</f>
        <v>0</v>
      </c>
      <c r="AC196" s="1283">
        <f>IF($Z196=0,0,IF(AND(AB196=0,G197&gt;0),$AA196,0))</f>
        <v>0</v>
      </c>
      <c r="AD196" s="1272">
        <f>AA196-AB196-AC196</f>
        <v>0</v>
      </c>
      <c r="AE196" s="210">
        <f t="shared" si="225"/>
        <v>0</v>
      </c>
      <c r="AF196" s="210">
        <f t="shared" si="225"/>
        <v>0</v>
      </c>
      <c r="AG196" s="210">
        <f t="shared" si="225"/>
        <v>0</v>
      </c>
      <c r="AH196" s="210">
        <f t="shared" si="225"/>
        <v>0</v>
      </c>
      <c r="AI196" s="1055">
        <f t="shared" si="225"/>
        <v>0</v>
      </c>
      <c r="AJ196" s="211">
        <f t="shared" si="225"/>
        <v>0</v>
      </c>
      <c r="AK196" s="1276">
        <f>IF($Z196=1,0,IF(AND($Z196=0,AF196&gt;0),1,IF(AND($Z196=0,AH196&gt;0),1,IF(AND($Z196=0,AJ196&gt;0),1,0))))</f>
        <v>0</v>
      </c>
      <c r="AL196" s="1276">
        <f t="shared" si="220"/>
        <v>0</v>
      </c>
      <c r="AM196" s="1281">
        <f>IF($Z196=0,0,IF(AQ196+AS196+AU196&gt;0,$AA196,0))</f>
        <v>0</v>
      </c>
      <c r="AN196" s="1283">
        <f>IF($Z196=0,0,IF(AND(AM196=0,I197&gt;0),$AA196,0))</f>
        <v>0</v>
      </c>
      <c r="AO196" s="1272">
        <f>$AA196-AM196-AN196</f>
        <v>0</v>
      </c>
      <c r="AP196" s="210">
        <f t="shared" si="226"/>
        <v>0</v>
      </c>
      <c r="AQ196" s="210">
        <f t="shared" si="226"/>
        <v>0</v>
      </c>
      <c r="AR196" s="210">
        <f t="shared" si="226"/>
        <v>0</v>
      </c>
      <c r="AS196" s="210">
        <f t="shared" si="226"/>
        <v>0</v>
      </c>
      <c r="AT196" s="210">
        <f t="shared" si="226"/>
        <v>0</v>
      </c>
      <c r="AU196" s="211">
        <f t="shared" si="226"/>
        <v>0</v>
      </c>
      <c r="AV196" s="1276">
        <f>IF($Z196=1,0,IF(AND($Z196=0,AQ196&gt;0),1,IF(AND($Z196=0,AS196&gt;0),1,IF(AND($Z196=0,AU196&gt;0),1,0))))</f>
        <v>0</v>
      </c>
      <c r="AW196" s="1276">
        <f t="shared" si="221"/>
        <v>0</v>
      </c>
      <c r="AX196" s="1281">
        <f>IF($Z196=0,0,IF(BB196+BD196+BF196&gt;0,$AA196,0))</f>
        <v>0</v>
      </c>
      <c r="AY196" s="1283">
        <f>IF($Z196=0,0,IF(AND(AX196=0,K197&gt;0),$AA196,0))</f>
        <v>0</v>
      </c>
      <c r="AZ196" s="1272">
        <f>$AA196-AX196-AY196</f>
        <v>0</v>
      </c>
      <c r="BA196" s="210">
        <f t="shared" si="227"/>
        <v>0</v>
      </c>
      <c r="BB196" s="210">
        <f t="shared" si="227"/>
        <v>0</v>
      </c>
      <c r="BC196" s="210">
        <f t="shared" si="227"/>
        <v>0</v>
      </c>
      <c r="BD196" s="210">
        <f t="shared" si="227"/>
        <v>0</v>
      </c>
      <c r="BE196" s="210">
        <f t="shared" si="227"/>
        <v>0</v>
      </c>
      <c r="BF196" s="211">
        <f t="shared" si="227"/>
        <v>0</v>
      </c>
      <c r="BG196" s="1276">
        <f>IF($Z196=1,0,IF(AND($Z196=0,BB196&gt;0),1,IF(AND($Z196=0,BD196&gt;0),1,IF(AND($Z196=0,BF196&gt;0),1,0))))</f>
        <v>0</v>
      </c>
      <c r="BH196" s="1276">
        <f t="shared" si="222"/>
        <v>0</v>
      </c>
      <c r="BI196" s="1281">
        <f>IF($Z196=0,0,IF(BM196+BO196+BQ196&gt;0,$AA196,0))</f>
        <v>0</v>
      </c>
      <c r="BJ196" s="1283">
        <f>IF($Z196=0,0,IF(AND(BI196=0,M197&gt;0),$AA196,0))</f>
        <v>0</v>
      </c>
      <c r="BK196" s="1272">
        <f>$AA196-BI196-BJ196</f>
        <v>0</v>
      </c>
      <c r="BL196" s="210">
        <f t="shared" si="228"/>
        <v>0</v>
      </c>
      <c r="BM196" s="210">
        <f t="shared" si="228"/>
        <v>0</v>
      </c>
      <c r="BN196" s="210">
        <f t="shared" si="228"/>
        <v>0</v>
      </c>
      <c r="BO196" s="210">
        <f t="shared" si="228"/>
        <v>0</v>
      </c>
      <c r="BP196" s="210">
        <f t="shared" si="228"/>
        <v>0</v>
      </c>
      <c r="BQ196" s="211">
        <f t="shared" si="228"/>
        <v>0</v>
      </c>
      <c r="BR196" s="1276">
        <f>IF($Z196=1,0,IF(AND($Z196=0,BM196&gt;0),1,IF(AND($Z196=0,BO196&gt;0),1,IF(AND($Z196=0,BQ196&gt;0),1,0))))</f>
        <v>0</v>
      </c>
      <c r="BS196" s="1276">
        <f t="shared" si="223"/>
        <v>0</v>
      </c>
      <c r="BT196" s="1281">
        <f>IF($Z196=0,0,IF(BX196+BZ196+CB196&gt;0,$AA196,0))</f>
        <v>0</v>
      </c>
      <c r="BU196" s="1283">
        <f>IF($Z196=0,0,IF(AND(BT196=0,O197&gt;0),$AA196,0))</f>
        <v>0</v>
      </c>
      <c r="BV196" s="1272">
        <f>$AA196-BT196-BU196</f>
        <v>0</v>
      </c>
      <c r="BW196" s="210">
        <f t="shared" si="229"/>
        <v>0</v>
      </c>
      <c r="BX196" s="210">
        <f t="shared" si="229"/>
        <v>0</v>
      </c>
      <c r="BY196" s="210">
        <f t="shared" si="229"/>
        <v>0</v>
      </c>
      <c r="BZ196" s="210">
        <f t="shared" si="229"/>
        <v>0</v>
      </c>
      <c r="CA196" s="210">
        <f t="shared" si="229"/>
        <v>0</v>
      </c>
      <c r="CB196" s="211">
        <f t="shared" si="229"/>
        <v>0</v>
      </c>
      <c r="CC196" s="1276">
        <f>IF($Z196=1,0,IF(AND($Z196=0,BX196&gt;0),1,IF(AND($Z196=0,BZ196&gt;0),1,IF(AND($Z196=0,CB196&gt;0),1,0))))</f>
        <v>0</v>
      </c>
      <c r="CD196" s="1276">
        <f t="shared" si="224"/>
        <v>0</v>
      </c>
      <c r="CE196" s="11"/>
      <c r="CF196" s="11"/>
      <c r="CG196" s="11"/>
      <c r="CH196" s="11"/>
      <c r="CI196" s="11"/>
      <c r="CJ196" s="11"/>
      <c r="CK196" s="11"/>
      <c r="CL196" s="11"/>
      <c r="CM196" s="11"/>
    </row>
    <row r="197" spans="1:91" ht="14.25" customHeight="1">
      <c r="A197" s="1247" t="str">
        <f>A196</f>
        <v/>
      </c>
      <c r="B197" s="58"/>
      <c r="C197" s="1735"/>
      <c r="D197" s="1733"/>
      <c r="E197" s="1735"/>
      <c r="F197" s="2454"/>
      <c r="G197" s="512"/>
      <c r="H197" s="2456"/>
      <c r="I197" s="514"/>
      <c r="J197" s="2459"/>
      <c r="K197" s="514"/>
      <c r="L197" s="2459"/>
      <c r="M197" s="514"/>
      <c r="N197" s="2459"/>
      <c r="O197" s="514"/>
      <c r="P197" s="2459"/>
      <c r="Q197" s="11"/>
      <c r="R197" s="11"/>
      <c r="S197" s="455"/>
      <c r="T197" s="477"/>
      <c r="U197" s="506">
        <f>Import!N587</f>
        <v>0</v>
      </c>
      <c r="V197" s="11"/>
      <c r="W197" s="340"/>
      <c r="X197" s="340"/>
      <c r="Y197" s="340"/>
      <c r="Z197" s="11"/>
      <c r="AE197" s="210"/>
      <c r="AF197" s="210"/>
      <c r="AG197" s="210"/>
      <c r="AH197" s="210"/>
      <c r="AI197" s="1055"/>
      <c r="AJ197" s="211"/>
      <c r="AK197" s="1276"/>
      <c r="AL197" s="1276">
        <f>AL196</f>
        <v>0</v>
      </c>
      <c r="AP197" s="210"/>
      <c r="AQ197" s="210"/>
      <c r="AR197" s="210"/>
      <c r="AS197" s="210"/>
      <c r="AT197" s="210"/>
      <c r="AU197" s="211"/>
      <c r="AV197" s="1276"/>
      <c r="AW197" s="1276">
        <f>AW196</f>
        <v>0</v>
      </c>
      <c r="BA197" s="210"/>
      <c r="BB197" s="210"/>
      <c r="BC197" s="210"/>
      <c r="BD197" s="210"/>
      <c r="BE197" s="210"/>
      <c r="BF197" s="211"/>
      <c r="BG197" s="1276"/>
      <c r="BH197" s="1276">
        <f>BH196</f>
        <v>0</v>
      </c>
      <c r="BL197" s="210"/>
      <c r="BM197" s="210"/>
      <c r="BN197" s="210"/>
      <c r="BO197" s="210"/>
      <c r="BP197" s="210"/>
      <c r="BQ197" s="211"/>
      <c r="BR197" s="1276"/>
      <c r="BS197" s="1276">
        <f>BS196</f>
        <v>0</v>
      </c>
      <c r="BW197" s="210"/>
      <c r="BX197" s="210"/>
      <c r="BY197" s="210"/>
      <c r="BZ197" s="210"/>
      <c r="CA197" s="210"/>
      <c r="CB197" s="211"/>
      <c r="CC197" s="1276"/>
      <c r="CD197" s="1276">
        <f>CD196</f>
        <v>0</v>
      </c>
      <c r="CE197" s="11"/>
      <c r="CF197" s="11"/>
      <c r="CG197" s="11"/>
      <c r="CH197" s="11"/>
      <c r="CI197" s="11"/>
      <c r="CJ197" s="11"/>
      <c r="CK197" s="11"/>
      <c r="CL197" s="11"/>
      <c r="CM197" s="11"/>
    </row>
    <row r="198" spans="1:91" ht="24.75" customHeight="1">
      <c r="A198" s="1246" t="str">
        <f>IF(E198&gt;0,"Wypełnione","")</f>
        <v/>
      </c>
      <c r="B198" s="58"/>
      <c r="C198" s="1734">
        <f>'Og s3a'!C599</f>
        <v>0</v>
      </c>
      <c r="D198" s="1732">
        <f>'Og s3a'!E599</f>
        <v>0</v>
      </c>
      <c r="E198" s="1734">
        <f>'Og s3a'!F599</f>
        <v>0</v>
      </c>
      <c r="F198" s="2453"/>
      <c r="G198" s="511">
        <f>T198</f>
        <v>0</v>
      </c>
      <c r="H198" s="2455">
        <f>U198</f>
        <v>0</v>
      </c>
      <c r="I198" s="515"/>
      <c r="J198" s="2459"/>
      <c r="K198" s="515"/>
      <c r="L198" s="2459"/>
      <c r="M198" s="515"/>
      <c r="N198" s="2459"/>
      <c r="O198" s="515"/>
      <c r="P198" s="2459"/>
      <c r="Q198" s="11"/>
      <c r="R198" s="11"/>
      <c r="S198" s="454">
        <f>'Og s3a'!G599</f>
        <v>0</v>
      </c>
      <c r="T198" s="456">
        <f>'Og s3a'!D599</f>
        <v>0</v>
      </c>
      <c r="U198" s="506">
        <f>Import!N588</f>
        <v>0</v>
      </c>
      <c r="V198" s="11"/>
      <c r="W198" s="340"/>
      <c r="X198" s="340"/>
      <c r="Y198" s="340"/>
      <c r="Z198" s="1273">
        <f>IF(F198=AF$7,1,0)</f>
        <v>0</v>
      </c>
      <c r="AA198" s="1273">
        <f>Z198*D198</f>
        <v>0</v>
      </c>
      <c r="AB198" s="1281">
        <f>IF($Z198=0,0,IF(AF198+AH198+AJ198&gt;0,$AA198,0))</f>
        <v>0</v>
      </c>
      <c r="AC198" s="1283">
        <f>IF($Z198=0,0,IF(AND(AB198=0,G199&gt;0),$AA198,0))</f>
        <v>0</v>
      </c>
      <c r="AD198" s="1272">
        <f>AA198-AB198-AC198</f>
        <v>0</v>
      </c>
      <c r="AE198" s="210">
        <f t="shared" si="225"/>
        <v>0</v>
      </c>
      <c r="AF198" s="210">
        <f t="shared" si="225"/>
        <v>0</v>
      </c>
      <c r="AG198" s="210">
        <f t="shared" si="225"/>
        <v>0</v>
      </c>
      <c r="AH198" s="210">
        <f t="shared" si="225"/>
        <v>0</v>
      </c>
      <c r="AI198" s="1055">
        <f t="shared" si="225"/>
        <v>0</v>
      </c>
      <c r="AJ198" s="211">
        <f t="shared" si="225"/>
        <v>0</v>
      </c>
      <c r="AK198" s="1276">
        <f>IF($Z198=1,0,IF(AND($Z198=0,AF198&gt;0),1,IF(AND($Z198=0,AH198&gt;0),1,IF(AND($Z198=0,AJ198&gt;0),1,0))))</f>
        <v>0</v>
      </c>
      <c r="AL198" s="1276">
        <f t="shared" si="220"/>
        <v>0</v>
      </c>
      <c r="AM198" s="1281">
        <f>IF($Z198=0,0,IF(AQ198+AS198+AU198&gt;0,$AA198,0))</f>
        <v>0</v>
      </c>
      <c r="AN198" s="1283">
        <f>IF($Z198=0,0,IF(AND(AM198=0,I199&gt;0),$AA198,0))</f>
        <v>0</v>
      </c>
      <c r="AO198" s="1272">
        <f>$AA198-AM198-AN198</f>
        <v>0</v>
      </c>
      <c r="AP198" s="210">
        <f t="shared" si="226"/>
        <v>0</v>
      </c>
      <c r="AQ198" s="210">
        <f t="shared" si="226"/>
        <v>0</v>
      </c>
      <c r="AR198" s="210">
        <f t="shared" si="226"/>
        <v>0</v>
      </c>
      <c r="AS198" s="210">
        <f t="shared" si="226"/>
        <v>0</v>
      </c>
      <c r="AT198" s="210">
        <f t="shared" si="226"/>
        <v>0</v>
      </c>
      <c r="AU198" s="211">
        <f t="shared" si="226"/>
        <v>0</v>
      </c>
      <c r="AV198" s="1276">
        <f>IF($Z198=1,0,IF(AND($Z198=0,AQ198&gt;0),1,IF(AND($Z198=0,AS198&gt;0),1,IF(AND($Z198=0,AU198&gt;0),1,0))))</f>
        <v>0</v>
      </c>
      <c r="AW198" s="1276">
        <f t="shared" si="221"/>
        <v>0</v>
      </c>
      <c r="AX198" s="1281">
        <f>IF($Z198=0,0,IF(BB198+BD198+BF198&gt;0,$AA198,0))</f>
        <v>0</v>
      </c>
      <c r="AY198" s="1283">
        <f>IF($Z198=0,0,IF(AND(AX198=0,K199&gt;0),$AA198,0))</f>
        <v>0</v>
      </c>
      <c r="AZ198" s="1272">
        <f>$AA198-AX198-AY198</f>
        <v>0</v>
      </c>
      <c r="BA198" s="210">
        <f t="shared" si="227"/>
        <v>0</v>
      </c>
      <c r="BB198" s="210">
        <f t="shared" si="227"/>
        <v>0</v>
      </c>
      <c r="BC198" s="210">
        <f t="shared" si="227"/>
        <v>0</v>
      </c>
      <c r="BD198" s="210">
        <f t="shared" si="227"/>
        <v>0</v>
      </c>
      <c r="BE198" s="210">
        <f t="shared" si="227"/>
        <v>0</v>
      </c>
      <c r="BF198" s="211">
        <f t="shared" si="227"/>
        <v>0</v>
      </c>
      <c r="BG198" s="1276">
        <f>IF($Z198=1,0,IF(AND($Z198=0,BB198&gt;0),1,IF(AND($Z198=0,BD198&gt;0),1,IF(AND($Z198=0,BF198&gt;0),1,0))))</f>
        <v>0</v>
      </c>
      <c r="BH198" s="1276">
        <f t="shared" si="222"/>
        <v>0</v>
      </c>
      <c r="BI198" s="1281">
        <f>IF($Z198=0,0,IF(BM198+BO198+BQ198&gt;0,$AA198,0))</f>
        <v>0</v>
      </c>
      <c r="BJ198" s="1283">
        <f>IF($Z198=0,0,IF(AND(BI198=0,M199&gt;0),$AA198,0))</f>
        <v>0</v>
      </c>
      <c r="BK198" s="1272">
        <f>$AA198-BI198-BJ198</f>
        <v>0</v>
      </c>
      <c r="BL198" s="210">
        <f t="shared" si="228"/>
        <v>0</v>
      </c>
      <c r="BM198" s="210">
        <f t="shared" si="228"/>
        <v>0</v>
      </c>
      <c r="BN198" s="210">
        <f t="shared" si="228"/>
        <v>0</v>
      </c>
      <c r="BO198" s="210">
        <f t="shared" si="228"/>
        <v>0</v>
      </c>
      <c r="BP198" s="210">
        <f t="shared" si="228"/>
        <v>0</v>
      </c>
      <c r="BQ198" s="211">
        <f t="shared" si="228"/>
        <v>0</v>
      </c>
      <c r="BR198" s="1276">
        <f>IF($Z198=1,0,IF(AND($Z198=0,BM198&gt;0),1,IF(AND($Z198=0,BO198&gt;0),1,IF(AND($Z198=0,BQ198&gt;0),1,0))))</f>
        <v>0</v>
      </c>
      <c r="BS198" s="1276">
        <f t="shared" si="223"/>
        <v>0</v>
      </c>
      <c r="BT198" s="1281">
        <f>IF($Z198=0,0,IF(BX198+BZ198+CB198&gt;0,$AA198,0))</f>
        <v>0</v>
      </c>
      <c r="BU198" s="1283">
        <f>IF($Z198=0,0,IF(AND(BT198=0,O199&gt;0),$AA198,0))</f>
        <v>0</v>
      </c>
      <c r="BV198" s="1272">
        <f>$AA198-BT198-BU198</f>
        <v>0</v>
      </c>
      <c r="BW198" s="210">
        <f t="shared" si="229"/>
        <v>0</v>
      </c>
      <c r="BX198" s="210">
        <f t="shared" si="229"/>
        <v>0</v>
      </c>
      <c r="BY198" s="210">
        <f t="shared" si="229"/>
        <v>0</v>
      </c>
      <c r="BZ198" s="210">
        <f t="shared" si="229"/>
        <v>0</v>
      </c>
      <c r="CA198" s="210">
        <f t="shared" si="229"/>
        <v>0</v>
      </c>
      <c r="CB198" s="211">
        <f t="shared" si="229"/>
        <v>0</v>
      </c>
      <c r="CC198" s="1276">
        <f>IF($Z198=1,0,IF(AND($Z198=0,BX198&gt;0),1,IF(AND($Z198=0,BZ198&gt;0),1,IF(AND($Z198=0,CB198&gt;0),1,0))))</f>
        <v>0</v>
      </c>
      <c r="CD198" s="1276">
        <f t="shared" si="224"/>
        <v>0</v>
      </c>
      <c r="CE198" s="11"/>
      <c r="CF198" s="11"/>
      <c r="CG198" s="11"/>
      <c r="CH198" s="11"/>
      <c r="CI198" s="11"/>
      <c r="CJ198" s="11"/>
      <c r="CK198" s="11"/>
      <c r="CL198" s="11"/>
      <c r="CM198" s="11"/>
    </row>
    <row r="199" spans="1:91" ht="14.25" customHeight="1">
      <c r="A199" s="1247" t="str">
        <f>A198</f>
        <v/>
      </c>
      <c r="B199" s="58"/>
      <c r="C199" s="1735"/>
      <c r="D199" s="1733"/>
      <c r="E199" s="1735"/>
      <c r="F199" s="2454"/>
      <c r="G199" s="512"/>
      <c r="H199" s="2456"/>
      <c r="I199" s="514"/>
      <c r="J199" s="2459"/>
      <c r="K199" s="514"/>
      <c r="L199" s="2459"/>
      <c r="M199" s="514"/>
      <c r="N199" s="2459"/>
      <c r="O199" s="514"/>
      <c r="P199" s="2459"/>
      <c r="Q199" s="11"/>
      <c r="R199" s="11"/>
      <c r="S199" s="455"/>
      <c r="T199" s="477"/>
      <c r="U199" s="506">
        <f>Import!N589</f>
        <v>0</v>
      </c>
      <c r="V199" s="11"/>
      <c r="W199" s="340"/>
      <c r="X199" s="340"/>
      <c r="Y199" s="340"/>
      <c r="Z199" s="11"/>
      <c r="AE199" s="210"/>
      <c r="AF199" s="210"/>
      <c r="AG199" s="210"/>
      <c r="AH199" s="210"/>
      <c r="AI199" s="1055"/>
      <c r="AJ199" s="211"/>
      <c r="AK199" s="1276"/>
      <c r="AL199" s="1276">
        <f>AL198</f>
        <v>0</v>
      </c>
      <c r="AP199" s="210"/>
      <c r="AQ199" s="210"/>
      <c r="AR199" s="210"/>
      <c r="AS199" s="210"/>
      <c r="AT199" s="210"/>
      <c r="AU199" s="211"/>
      <c r="AV199" s="1276"/>
      <c r="AW199" s="1276">
        <f>AW198</f>
        <v>0</v>
      </c>
      <c r="BA199" s="210"/>
      <c r="BB199" s="210"/>
      <c r="BC199" s="210"/>
      <c r="BD199" s="210"/>
      <c r="BE199" s="210"/>
      <c r="BF199" s="211"/>
      <c r="BG199" s="1276"/>
      <c r="BH199" s="1276">
        <f>BH198</f>
        <v>0</v>
      </c>
      <c r="BL199" s="210"/>
      <c r="BM199" s="210"/>
      <c r="BN199" s="210"/>
      <c r="BO199" s="210"/>
      <c r="BP199" s="210"/>
      <c r="BQ199" s="211"/>
      <c r="BR199" s="1276"/>
      <c r="BS199" s="1276">
        <f>BS198</f>
        <v>0</v>
      </c>
      <c r="BW199" s="210"/>
      <c r="BX199" s="210"/>
      <c r="BY199" s="210"/>
      <c r="BZ199" s="210"/>
      <c r="CA199" s="210"/>
      <c r="CB199" s="211"/>
      <c r="CC199" s="1276"/>
      <c r="CD199" s="1276">
        <f>CD198</f>
        <v>0</v>
      </c>
      <c r="CE199" s="11"/>
      <c r="CF199" s="11"/>
      <c r="CG199" s="11"/>
      <c r="CH199" s="11"/>
      <c r="CI199" s="11"/>
      <c r="CJ199" s="11"/>
      <c r="CK199" s="11"/>
      <c r="CL199" s="11"/>
      <c r="CM199" s="11"/>
    </row>
    <row r="200" spans="1:91" ht="24.75" customHeight="1">
      <c r="A200" s="1246" t="str">
        <f>IF(E200&gt;0,"Wypełnione","")</f>
        <v/>
      </c>
      <c r="B200" s="58"/>
      <c r="C200" s="1734">
        <f>'Og s3a'!C601</f>
        <v>0</v>
      </c>
      <c r="D200" s="1732">
        <f>'Og s3a'!E601</f>
        <v>0</v>
      </c>
      <c r="E200" s="1734">
        <f>'Og s3a'!F601</f>
        <v>0</v>
      </c>
      <c r="F200" s="2453"/>
      <c r="G200" s="511">
        <f>T200</f>
        <v>0</v>
      </c>
      <c r="H200" s="2455">
        <f>U200</f>
        <v>0</v>
      </c>
      <c r="I200" s="515"/>
      <c r="J200" s="2459"/>
      <c r="K200" s="515"/>
      <c r="L200" s="2459"/>
      <c r="M200" s="515"/>
      <c r="N200" s="2459"/>
      <c r="O200" s="515"/>
      <c r="P200" s="2459"/>
      <c r="Q200" s="11"/>
      <c r="R200" s="11"/>
      <c r="S200" s="454">
        <f>'Og s3a'!G601</f>
        <v>0</v>
      </c>
      <c r="T200" s="456">
        <f>'Og s3a'!D601</f>
        <v>0</v>
      </c>
      <c r="U200" s="506">
        <f>Import!N590</f>
        <v>0</v>
      </c>
      <c r="V200" s="11"/>
      <c r="W200" s="340"/>
      <c r="X200" s="340"/>
      <c r="Y200" s="340"/>
      <c r="Z200" s="1273">
        <f>IF(F200=AF$7,1,0)</f>
        <v>0</v>
      </c>
      <c r="AA200" s="1273">
        <f>Z200*D200</f>
        <v>0</v>
      </c>
      <c r="AB200" s="1281">
        <f>IF($Z200=0,0,IF(AF200+AH200+AJ200&gt;0,$AA200,0))</f>
        <v>0</v>
      </c>
      <c r="AC200" s="1283">
        <f>IF($Z200=0,0,IF(AND(AB200=0,G201&gt;0),$AA200,0))</f>
        <v>0</v>
      </c>
      <c r="AD200" s="1272">
        <f>AA200-AB200-AC200</f>
        <v>0</v>
      </c>
      <c r="AE200" s="210">
        <f t="shared" si="225"/>
        <v>0</v>
      </c>
      <c r="AF200" s="210">
        <f t="shared" si="225"/>
        <v>0</v>
      </c>
      <c r="AG200" s="210">
        <f t="shared" si="225"/>
        <v>0</v>
      </c>
      <c r="AH200" s="210">
        <f t="shared" si="225"/>
        <v>0</v>
      </c>
      <c r="AI200" s="1055">
        <f t="shared" si="225"/>
        <v>0</v>
      </c>
      <c r="AJ200" s="211">
        <f t="shared" si="225"/>
        <v>0</v>
      </c>
      <c r="AK200" s="1276">
        <f>IF($Z200=1,0,IF(AND($Z200=0,AF200&gt;0),1,IF(AND($Z200=0,AH200&gt;0),1,IF(AND($Z200=0,AJ200&gt;0),1,0))))</f>
        <v>0</v>
      </c>
      <c r="AL200" s="1276">
        <f t="shared" si="220"/>
        <v>0</v>
      </c>
      <c r="AM200" s="1281">
        <f>IF($Z200=0,0,IF(AQ200+AS200+AU200&gt;0,$AA200,0))</f>
        <v>0</v>
      </c>
      <c r="AN200" s="1283">
        <f>IF($Z200=0,0,IF(AND(AM200=0,I201&gt;0),$AA200,0))</f>
        <v>0</v>
      </c>
      <c r="AO200" s="1272">
        <f>$AA200-AM200-AN200</f>
        <v>0</v>
      </c>
      <c r="AP200" s="210">
        <f t="shared" si="226"/>
        <v>0</v>
      </c>
      <c r="AQ200" s="210">
        <f t="shared" si="226"/>
        <v>0</v>
      </c>
      <c r="AR200" s="210">
        <f t="shared" si="226"/>
        <v>0</v>
      </c>
      <c r="AS200" s="210">
        <f t="shared" si="226"/>
        <v>0</v>
      </c>
      <c r="AT200" s="210">
        <f t="shared" si="226"/>
        <v>0</v>
      </c>
      <c r="AU200" s="211">
        <f t="shared" si="226"/>
        <v>0</v>
      </c>
      <c r="AV200" s="1276">
        <f>IF($Z200=1,0,IF(AND($Z200=0,AQ200&gt;0),1,IF(AND($Z200=0,AS200&gt;0),1,IF(AND($Z200=0,AU200&gt;0),1,0))))</f>
        <v>0</v>
      </c>
      <c r="AW200" s="1276">
        <f t="shared" si="221"/>
        <v>0</v>
      </c>
      <c r="AX200" s="1281">
        <f>IF($Z200=0,0,IF(BB200+BD200+BF200&gt;0,$AA200,0))</f>
        <v>0</v>
      </c>
      <c r="AY200" s="1283">
        <f>IF($Z200=0,0,IF(AND(AX200=0,K201&gt;0),$AA200,0))</f>
        <v>0</v>
      </c>
      <c r="AZ200" s="1272">
        <f>$AA200-AX200-AY200</f>
        <v>0</v>
      </c>
      <c r="BA200" s="210">
        <f t="shared" si="227"/>
        <v>0</v>
      </c>
      <c r="BB200" s="210">
        <f t="shared" si="227"/>
        <v>0</v>
      </c>
      <c r="BC200" s="210">
        <f t="shared" si="227"/>
        <v>0</v>
      </c>
      <c r="BD200" s="210">
        <f t="shared" si="227"/>
        <v>0</v>
      </c>
      <c r="BE200" s="210">
        <f t="shared" si="227"/>
        <v>0</v>
      </c>
      <c r="BF200" s="211">
        <f t="shared" si="227"/>
        <v>0</v>
      </c>
      <c r="BG200" s="1276">
        <f>IF($Z200=1,0,IF(AND($Z200=0,BB200&gt;0),1,IF(AND($Z200=0,BD200&gt;0),1,IF(AND($Z200=0,BF200&gt;0),1,0))))</f>
        <v>0</v>
      </c>
      <c r="BH200" s="1276">
        <f t="shared" si="222"/>
        <v>0</v>
      </c>
      <c r="BI200" s="1281">
        <f>IF($Z200=0,0,IF(BM200+BO200+BQ200&gt;0,$AA200,0))</f>
        <v>0</v>
      </c>
      <c r="BJ200" s="1283">
        <f>IF($Z200=0,0,IF(AND(BI200=0,M201&gt;0),$AA200,0))</f>
        <v>0</v>
      </c>
      <c r="BK200" s="1272">
        <f>$AA200-BI200-BJ200</f>
        <v>0</v>
      </c>
      <c r="BL200" s="210">
        <f t="shared" si="228"/>
        <v>0</v>
      </c>
      <c r="BM200" s="210">
        <f t="shared" si="228"/>
        <v>0</v>
      </c>
      <c r="BN200" s="210">
        <f t="shared" si="228"/>
        <v>0</v>
      </c>
      <c r="BO200" s="210">
        <f t="shared" si="228"/>
        <v>0</v>
      </c>
      <c r="BP200" s="210">
        <f t="shared" si="228"/>
        <v>0</v>
      </c>
      <c r="BQ200" s="211">
        <f t="shared" si="228"/>
        <v>0</v>
      </c>
      <c r="BR200" s="1276">
        <f>IF($Z200=1,0,IF(AND($Z200=0,BM200&gt;0),1,IF(AND($Z200=0,BO200&gt;0),1,IF(AND($Z200=0,BQ200&gt;0),1,0))))</f>
        <v>0</v>
      </c>
      <c r="BS200" s="1276">
        <f t="shared" si="223"/>
        <v>0</v>
      </c>
      <c r="BT200" s="1281">
        <f>IF($Z200=0,0,IF(BX200+BZ200+CB200&gt;0,$AA200,0))</f>
        <v>0</v>
      </c>
      <c r="BU200" s="1283">
        <f>IF($Z200=0,0,IF(AND(BT200=0,O201&gt;0),$AA200,0))</f>
        <v>0</v>
      </c>
      <c r="BV200" s="1272">
        <f>$AA200-BT200-BU200</f>
        <v>0</v>
      </c>
      <c r="BW200" s="210">
        <f t="shared" si="229"/>
        <v>0</v>
      </c>
      <c r="BX200" s="210">
        <f t="shared" si="229"/>
        <v>0</v>
      </c>
      <c r="BY200" s="210">
        <f t="shared" si="229"/>
        <v>0</v>
      </c>
      <c r="BZ200" s="210">
        <f t="shared" si="229"/>
        <v>0</v>
      </c>
      <c r="CA200" s="210">
        <f t="shared" si="229"/>
        <v>0</v>
      </c>
      <c r="CB200" s="211">
        <f t="shared" si="229"/>
        <v>0</v>
      </c>
      <c r="CC200" s="1276">
        <f>IF($Z200=1,0,IF(AND($Z200=0,BX200&gt;0),1,IF(AND($Z200=0,BZ200&gt;0),1,IF(AND($Z200=0,CB200&gt;0),1,0))))</f>
        <v>0</v>
      </c>
      <c r="CD200" s="1276">
        <f t="shared" si="224"/>
        <v>0</v>
      </c>
      <c r="CE200" s="11"/>
      <c r="CF200" s="11"/>
      <c r="CG200" s="11"/>
      <c r="CH200" s="11"/>
      <c r="CI200" s="11"/>
      <c r="CJ200" s="11"/>
      <c r="CK200" s="11"/>
      <c r="CL200" s="11"/>
      <c r="CM200" s="11"/>
    </row>
    <row r="201" spans="1:91" ht="14.25" customHeight="1">
      <c r="A201" s="1247" t="str">
        <f>A200</f>
        <v/>
      </c>
      <c r="B201" s="58"/>
      <c r="C201" s="1735"/>
      <c r="D201" s="1733"/>
      <c r="E201" s="1735"/>
      <c r="F201" s="2454"/>
      <c r="G201" s="512"/>
      <c r="H201" s="2456"/>
      <c r="I201" s="514"/>
      <c r="J201" s="2459"/>
      <c r="K201" s="514"/>
      <c r="L201" s="2459"/>
      <c r="M201" s="514"/>
      <c r="N201" s="2459"/>
      <c r="O201" s="514"/>
      <c r="P201" s="2459"/>
      <c r="Q201" s="11"/>
      <c r="R201" s="11"/>
      <c r="S201" s="455"/>
      <c r="T201" s="477"/>
      <c r="U201" s="506">
        <f>Import!N591</f>
        <v>0</v>
      </c>
      <c r="V201" s="11"/>
      <c r="W201" s="340"/>
      <c r="X201" s="340"/>
      <c r="Y201" s="340"/>
      <c r="Z201" s="11"/>
      <c r="AE201" s="210"/>
      <c r="AF201" s="210"/>
      <c r="AG201" s="210"/>
      <c r="AH201" s="210"/>
      <c r="AI201" s="1055"/>
      <c r="AJ201" s="211"/>
      <c r="AK201" s="1276"/>
      <c r="AL201" s="1276">
        <f>AL200</f>
        <v>0</v>
      </c>
      <c r="AP201" s="210"/>
      <c r="AQ201" s="210"/>
      <c r="AR201" s="210"/>
      <c r="AS201" s="210"/>
      <c r="AT201" s="210"/>
      <c r="AU201" s="211"/>
      <c r="AV201" s="1276"/>
      <c r="AW201" s="1276">
        <f>AW200</f>
        <v>0</v>
      </c>
      <c r="BA201" s="210"/>
      <c r="BB201" s="210"/>
      <c r="BC201" s="210"/>
      <c r="BD201" s="210"/>
      <c r="BE201" s="210"/>
      <c r="BF201" s="211"/>
      <c r="BG201" s="1276"/>
      <c r="BH201" s="1276">
        <f>BH200</f>
        <v>0</v>
      </c>
      <c r="BL201" s="210"/>
      <c r="BM201" s="210"/>
      <c r="BN201" s="210"/>
      <c r="BO201" s="210"/>
      <c r="BP201" s="210"/>
      <c r="BQ201" s="211"/>
      <c r="BR201" s="1276"/>
      <c r="BS201" s="1276">
        <f>BS200</f>
        <v>0</v>
      </c>
      <c r="BW201" s="210"/>
      <c r="BX201" s="210"/>
      <c r="BY201" s="210"/>
      <c r="BZ201" s="210"/>
      <c r="CA201" s="210"/>
      <c r="CB201" s="211"/>
      <c r="CC201" s="1276"/>
      <c r="CD201" s="1276">
        <f>CD200</f>
        <v>0</v>
      </c>
      <c r="CE201" s="11"/>
      <c r="CF201" s="11"/>
      <c r="CG201" s="11"/>
      <c r="CH201" s="11"/>
      <c r="CI201" s="11"/>
      <c r="CJ201" s="11"/>
      <c r="CK201" s="11"/>
      <c r="CL201" s="11"/>
      <c r="CM201" s="11"/>
    </row>
    <row r="202" spans="1:91" ht="24.75" customHeight="1">
      <c r="A202" s="1246" t="str">
        <f>IF(E202&gt;0,"Wypełnione","")</f>
        <v/>
      </c>
      <c r="B202" s="58"/>
      <c r="C202" s="1734">
        <f>'Og s3a'!C603</f>
        <v>0</v>
      </c>
      <c r="D202" s="1732">
        <f>'Og s3a'!E603</f>
        <v>0</v>
      </c>
      <c r="E202" s="1734">
        <f>'Og s3a'!F603</f>
        <v>0</v>
      </c>
      <c r="F202" s="2453"/>
      <c r="G202" s="511">
        <f>T202</f>
        <v>0</v>
      </c>
      <c r="H202" s="2455">
        <f>U202</f>
        <v>0</v>
      </c>
      <c r="I202" s="515"/>
      <c r="J202" s="2459"/>
      <c r="K202" s="515"/>
      <c r="L202" s="2459"/>
      <c r="M202" s="515"/>
      <c r="N202" s="2459"/>
      <c r="O202" s="515"/>
      <c r="P202" s="2459"/>
      <c r="Q202" s="11"/>
      <c r="R202" s="11"/>
      <c r="S202" s="454">
        <f>'Og s3a'!G603</f>
        <v>0</v>
      </c>
      <c r="T202" s="456">
        <f>'Og s3a'!D603</f>
        <v>0</v>
      </c>
      <c r="U202" s="506">
        <f>Import!N592</f>
        <v>0</v>
      </c>
      <c r="V202" s="11"/>
      <c r="W202" s="340"/>
      <c r="X202" s="340"/>
      <c r="Y202" s="340"/>
      <c r="Z202" s="1273">
        <f>IF(F202=AF$7,1,0)</f>
        <v>0</v>
      </c>
      <c r="AA202" s="1273">
        <f>Z202*D202</f>
        <v>0</v>
      </c>
      <c r="AB202" s="1281">
        <f>IF($Z202=0,0,IF(AF202+AH202+AJ202&gt;0,$AA202,0))</f>
        <v>0</v>
      </c>
      <c r="AC202" s="1283">
        <f>IF($Z202=0,0,IF(AND(AB202=0,G203&gt;0),$AA202,0))</f>
        <v>0</v>
      </c>
      <c r="AD202" s="1272">
        <f>AA202-AB202-AC202</f>
        <v>0</v>
      </c>
      <c r="AE202" s="210">
        <f t="shared" si="225"/>
        <v>0</v>
      </c>
      <c r="AF202" s="210">
        <f t="shared" si="225"/>
        <v>0</v>
      </c>
      <c r="AG202" s="210">
        <f t="shared" si="225"/>
        <v>0</v>
      </c>
      <c r="AH202" s="210">
        <f t="shared" si="225"/>
        <v>0</v>
      </c>
      <c r="AI202" s="1055">
        <f t="shared" si="225"/>
        <v>0</v>
      </c>
      <c r="AJ202" s="211">
        <f t="shared" si="225"/>
        <v>0</v>
      </c>
      <c r="AK202" s="1276">
        <f>IF($Z202=1,0,IF(AND($Z202=0,AF202&gt;0),1,IF(AND($Z202=0,AH202&gt;0),1,IF(AND($Z202=0,AJ202&gt;0),1,0))))</f>
        <v>0</v>
      </c>
      <c r="AL202" s="1276">
        <f t="shared" si="220"/>
        <v>0</v>
      </c>
      <c r="AM202" s="1281">
        <f>IF($Z202=0,0,IF(AQ202+AS202+AU202&gt;0,$AA202,0))</f>
        <v>0</v>
      </c>
      <c r="AN202" s="1283">
        <f>IF($Z202=0,0,IF(AND(AM202=0,I203&gt;0),$AA202,0))</f>
        <v>0</v>
      </c>
      <c r="AO202" s="1272">
        <f>$AA202-AM202-AN202</f>
        <v>0</v>
      </c>
      <c r="AP202" s="210">
        <f t="shared" si="226"/>
        <v>0</v>
      </c>
      <c r="AQ202" s="210">
        <f t="shared" si="226"/>
        <v>0</v>
      </c>
      <c r="AR202" s="210">
        <f t="shared" si="226"/>
        <v>0</v>
      </c>
      <c r="AS202" s="210">
        <f t="shared" si="226"/>
        <v>0</v>
      </c>
      <c r="AT202" s="210">
        <f t="shared" si="226"/>
        <v>0</v>
      </c>
      <c r="AU202" s="211">
        <f t="shared" si="226"/>
        <v>0</v>
      </c>
      <c r="AV202" s="1276">
        <f>IF($Z202=1,0,IF(AND($Z202=0,AQ202&gt;0),1,IF(AND($Z202=0,AS202&gt;0),1,IF(AND($Z202=0,AU202&gt;0),1,0))))</f>
        <v>0</v>
      </c>
      <c r="AW202" s="1276">
        <f t="shared" si="221"/>
        <v>0</v>
      </c>
      <c r="AX202" s="1281">
        <f>IF($Z202=0,0,IF(BB202+BD202+BF202&gt;0,$AA202,0))</f>
        <v>0</v>
      </c>
      <c r="AY202" s="1283">
        <f>IF($Z202=0,0,IF(AND(AX202=0,K203&gt;0),$AA202,0))</f>
        <v>0</v>
      </c>
      <c r="AZ202" s="1272">
        <f>$AA202-AX202-AY202</f>
        <v>0</v>
      </c>
      <c r="BA202" s="210">
        <f t="shared" si="227"/>
        <v>0</v>
      </c>
      <c r="BB202" s="210">
        <f t="shared" si="227"/>
        <v>0</v>
      </c>
      <c r="BC202" s="210">
        <f t="shared" si="227"/>
        <v>0</v>
      </c>
      <c r="BD202" s="210">
        <f t="shared" si="227"/>
        <v>0</v>
      </c>
      <c r="BE202" s="210">
        <f t="shared" si="227"/>
        <v>0</v>
      </c>
      <c r="BF202" s="211">
        <f t="shared" si="227"/>
        <v>0</v>
      </c>
      <c r="BG202" s="1276">
        <f>IF($Z202=1,0,IF(AND($Z202=0,BB202&gt;0),1,IF(AND($Z202=0,BD202&gt;0),1,IF(AND($Z202=0,BF202&gt;0),1,0))))</f>
        <v>0</v>
      </c>
      <c r="BH202" s="1276">
        <f t="shared" si="222"/>
        <v>0</v>
      </c>
      <c r="BI202" s="1281">
        <f>IF($Z202=0,0,IF(BM202+BO202+BQ202&gt;0,$AA202,0))</f>
        <v>0</v>
      </c>
      <c r="BJ202" s="1283">
        <f>IF($Z202=0,0,IF(AND(BI202=0,M203&gt;0),$AA202,0))</f>
        <v>0</v>
      </c>
      <c r="BK202" s="1272">
        <f>$AA202-BI202-BJ202</f>
        <v>0</v>
      </c>
      <c r="BL202" s="210">
        <f t="shared" si="228"/>
        <v>0</v>
      </c>
      <c r="BM202" s="210">
        <f t="shared" si="228"/>
        <v>0</v>
      </c>
      <c r="BN202" s="210">
        <f t="shared" si="228"/>
        <v>0</v>
      </c>
      <c r="BO202" s="210">
        <f t="shared" si="228"/>
        <v>0</v>
      </c>
      <c r="BP202" s="210">
        <f t="shared" si="228"/>
        <v>0</v>
      </c>
      <c r="BQ202" s="211">
        <f t="shared" si="228"/>
        <v>0</v>
      </c>
      <c r="BR202" s="1276">
        <f>IF($Z202=1,0,IF(AND($Z202=0,BM202&gt;0),1,IF(AND($Z202=0,BO202&gt;0),1,IF(AND($Z202=0,BQ202&gt;0),1,0))))</f>
        <v>0</v>
      </c>
      <c r="BS202" s="1276">
        <f t="shared" si="223"/>
        <v>0</v>
      </c>
      <c r="BT202" s="1281">
        <f>IF($Z202=0,0,IF(BX202+BZ202+CB202&gt;0,$AA202,0))</f>
        <v>0</v>
      </c>
      <c r="BU202" s="1283">
        <f>IF($Z202=0,0,IF(AND(BT202=0,O203&gt;0),$AA202,0))</f>
        <v>0</v>
      </c>
      <c r="BV202" s="1272">
        <f>$AA202-BT202-BU202</f>
        <v>0</v>
      </c>
      <c r="BW202" s="210">
        <f t="shared" si="229"/>
        <v>0</v>
      </c>
      <c r="BX202" s="210">
        <f t="shared" si="229"/>
        <v>0</v>
      </c>
      <c r="BY202" s="210">
        <f t="shared" si="229"/>
        <v>0</v>
      </c>
      <c r="BZ202" s="210">
        <f t="shared" si="229"/>
        <v>0</v>
      </c>
      <c r="CA202" s="210">
        <f t="shared" si="229"/>
        <v>0</v>
      </c>
      <c r="CB202" s="211">
        <f t="shared" si="229"/>
        <v>0</v>
      </c>
      <c r="CC202" s="1276">
        <f>IF($Z202=1,0,IF(AND($Z202=0,BX202&gt;0),1,IF(AND($Z202=0,BZ202&gt;0),1,IF(AND($Z202=0,CB202&gt;0),1,0))))</f>
        <v>0</v>
      </c>
      <c r="CD202" s="1276">
        <f t="shared" si="224"/>
        <v>0</v>
      </c>
      <c r="CE202" s="11"/>
      <c r="CF202" s="11"/>
      <c r="CG202" s="11"/>
      <c r="CH202" s="11"/>
      <c r="CI202" s="11"/>
      <c r="CJ202" s="11"/>
      <c r="CK202" s="11"/>
      <c r="CL202" s="11"/>
      <c r="CM202" s="11"/>
    </row>
    <row r="203" spans="1:91" ht="14.25" customHeight="1">
      <c r="A203" s="1247" t="str">
        <f>A202</f>
        <v/>
      </c>
      <c r="B203" s="58"/>
      <c r="C203" s="1735"/>
      <c r="D203" s="1733"/>
      <c r="E203" s="1735"/>
      <c r="F203" s="2454"/>
      <c r="G203" s="512"/>
      <c r="H203" s="2456"/>
      <c r="I203" s="514"/>
      <c r="J203" s="2459"/>
      <c r="K203" s="514"/>
      <c r="L203" s="2459"/>
      <c r="M203" s="514"/>
      <c r="N203" s="2459"/>
      <c r="O203" s="514"/>
      <c r="P203" s="2459"/>
      <c r="Q203" s="11"/>
      <c r="R203" s="11"/>
      <c r="S203" s="455"/>
      <c r="T203" s="477"/>
      <c r="U203" s="506">
        <f>Import!N593</f>
        <v>0</v>
      </c>
      <c r="V203" s="11"/>
      <c r="W203" s="340"/>
      <c r="X203" s="340"/>
      <c r="Y203" s="340"/>
      <c r="Z203" s="11"/>
      <c r="AE203" s="210"/>
      <c r="AF203" s="210"/>
      <c r="AG203" s="210"/>
      <c r="AH203" s="210"/>
      <c r="AI203" s="1055"/>
      <c r="AJ203" s="211"/>
      <c r="AK203" s="1276"/>
      <c r="AL203" s="1276">
        <f>AL202</f>
        <v>0</v>
      </c>
      <c r="AP203" s="210"/>
      <c r="AQ203" s="210"/>
      <c r="AR203" s="210"/>
      <c r="AS203" s="210"/>
      <c r="AT203" s="210"/>
      <c r="AU203" s="211"/>
      <c r="AV203" s="1276"/>
      <c r="AW203" s="1276">
        <f>AW202</f>
        <v>0</v>
      </c>
      <c r="BA203" s="210"/>
      <c r="BB203" s="210"/>
      <c r="BC203" s="210"/>
      <c r="BD203" s="210"/>
      <c r="BE203" s="210"/>
      <c r="BF203" s="211"/>
      <c r="BG203" s="1276"/>
      <c r="BH203" s="1276">
        <f>BH202</f>
        <v>0</v>
      </c>
      <c r="BL203" s="210"/>
      <c r="BM203" s="210"/>
      <c r="BN203" s="210"/>
      <c r="BO203" s="210"/>
      <c r="BP203" s="210"/>
      <c r="BQ203" s="211"/>
      <c r="BR203" s="1276"/>
      <c r="BS203" s="1276">
        <f>BS202</f>
        <v>0</v>
      </c>
      <c r="BW203" s="210"/>
      <c r="BX203" s="210"/>
      <c r="BY203" s="210"/>
      <c r="BZ203" s="210"/>
      <c r="CA203" s="210"/>
      <c r="CB203" s="211"/>
      <c r="CC203" s="1276"/>
      <c r="CD203" s="1276">
        <f>CD202</f>
        <v>0</v>
      </c>
      <c r="CE203" s="11"/>
      <c r="CF203" s="11"/>
      <c r="CG203" s="11"/>
      <c r="CH203" s="11"/>
      <c r="CI203" s="11"/>
      <c r="CJ203" s="11"/>
      <c r="CK203" s="11"/>
      <c r="CL203" s="11"/>
      <c r="CM203" s="11"/>
    </row>
    <row r="204" spans="1:91" ht="24.75" customHeight="1">
      <c r="A204" s="1246" t="str">
        <f>IF(E204&gt;0,"Wypełnione","")</f>
        <v/>
      </c>
      <c r="B204" s="58"/>
      <c r="C204" s="1734">
        <f>'Og s3a'!C605</f>
        <v>0</v>
      </c>
      <c r="D204" s="1732">
        <f>'Og s3a'!E605</f>
        <v>0</v>
      </c>
      <c r="E204" s="1734">
        <f>'Og s3a'!F605</f>
        <v>0</v>
      </c>
      <c r="F204" s="2453"/>
      <c r="G204" s="511">
        <f>T204</f>
        <v>0</v>
      </c>
      <c r="H204" s="2455">
        <f>U204</f>
        <v>0</v>
      </c>
      <c r="I204" s="515"/>
      <c r="J204" s="2459"/>
      <c r="K204" s="515"/>
      <c r="L204" s="2459"/>
      <c r="M204" s="515"/>
      <c r="N204" s="2459"/>
      <c r="O204" s="515"/>
      <c r="P204" s="2459"/>
      <c r="Q204" s="11"/>
      <c r="R204" s="11"/>
      <c r="S204" s="454">
        <f>'Og s3a'!G605</f>
        <v>0</v>
      </c>
      <c r="T204" s="456">
        <f>'Og s3a'!D605</f>
        <v>0</v>
      </c>
      <c r="U204" s="506">
        <f>Import!N594</f>
        <v>0</v>
      </c>
      <c r="V204" s="11"/>
      <c r="W204" s="340"/>
      <c r="X204" s="340"/>
      <c r="Y204" s="340"/>
      <c r="Z204" s="1273">
        <f>IF(F204=AF$7,1,0)</f>
        <v>0</v>
      </c>
      <c r="AA204" s="1273">
        <f>Z204*D204</f>
        <v>0</v>
      </c>
      <c r="AB204" s="1281">
        <f>IF($Z204=0,0,IF(AF204+AH204+AJ204&gt;0,$AA204,0))</f>
        <v>0</v>
      </c>
      <c r="AC204" s="1283">
        <f>IF($Z204=0,0,IF(AND(AB204=0,G205&gt;0),$AA204,0))</f>
        <v>0</v>
      </c>
      <c r="AD204" s="1272">
        <f>AA204-AB204-AC204</f>
        <v>0</v>
      </c>
      <c r="AE204" s="210">
        <f t="shared" si="225"/>
        <v>0</v>
      </c>
      <c r="AF204" s="210">
        <f t="shared" si="225"/>
        <v>0</v>
      </c>
      <c r="AG204" s="210">
        <f t="shared" si="225"/>
        <v>0</v>
      </c>
      <c r="AH204" s="210">
        <f t="shared" si="225"/>
        <v>0</v>
      </c>
      <c r="AI204" s="1055">
        <f t="shared" si="225"/>
        <v>0</v>
      </c>
      <c r="AJ204" s="211">
        <f t="shared" si="225"/>
        <v>0</v>
      </c>
      <c r="AK204" s="1276">
        <f>IF($Z204=1,0,IF(AND($Z204=0,AF204&gt;0),1,IF(AND($Z204=0,AH204&gt;0),1,IF(AND($Z204=0,AJ204&gt;0),1,0))))</f>
        <v>0</v>
      </c>
      <c r="AL204" s="1276">
        <f t="shared" si="220"/>
        <v>0</v>
      </c>
      <c r="AM204" s="1281">
        <f>IF($Z204=0,0,IF(AQ204+AS204+AU204&gt;0,$AA204,0))</f>
        <v>0</v>
      </c>
      <c r="AN204" s="1283">
        <f>IF($Z204=0,0,IF(AND(AM204=0,I205&gt;0),$AA204,0))</f>
        <v>0</v>
      </c>
      <c r="AO204" s="1272">
        <f>$AA204-AM204-AN204</f>
        <v>0</v>
      </c>
      <c r="AP204" s="210">
        <f t="shared" si="226"/>
        <v>0</v>
      </c>
      <c r="AQ204" s="210">
        <f t="shared" si="226"/>
        <v>0</v>
      </c>
      <c r="AR204" s="210">
        <f t="shared" si="226"/>
        <v>0</v>
      </c>
      <c r="AS204" s="210">
        <f t="shared" si="226"/>
        <v>0</v>
      </c>
      <c r="AT204" s="210">
        <f t="shared" si="226"/>
        <v>0</v>
      </c>
      <c r="AU204" s="211">
        <f t="shared" si="226"/>
        <v>0</v>
      </c>
      <c r="AV204" s="1276">
        <f>IF($Z204=1,0,IF(AND($Z204=0,AQ204&gt;0),1,IF(AND($Z204=0,AS204&gt;0),1,IF(AND($Z204=0,AU204&gt;0),1,0))))</f>
        <v>0</v>
      </c>
      <c r="AW204" s="1276">
        <f t="shared" si="221"/>
        <v>0</v>
      </c>
      <c r="AX204" s="1281">
        <f>IF($Z204=0,0,IF(BB204+BD204+BF204&gt;0,$AA204,0))</f>
        <v>0</v>
      </c>
      <c r="AY204" s="1283">
        <f>IF($Z204=0,0,IF(AND(AX204=0,K205&gt;0),$AA204,0))</f>
        <v>0</v>
      </c>
      <c r="AZ204" s="1272">
        <f>$AA204-AX204-AY204</f>
        <v>0</v>
      </c>
      <c r="BA204" s="210">
        <f t="shared" si="227"/>
        <v>0</v>
      </c>
      <c r="BB204" s="210">
        <f t="shared" si="227"/>
        <v>0</v>
      </c>
      <c r="BC204" s="210">
        <f t="shared" si="227"/>
        <v>0</v>
      </c>
      <c r="BD204" s="210">
        <f t="shared" si="227"/>
        <v>0</v>
      </c>
      <c r="BE204" s="210">
        <f t="shared" si="227"/>
        <v>0</v>
      </c>
      <c r="BF204" s="211">
        <f t="shared" si="227"/>
        <v>0</v>
      </c>
      <c r="BG204" s="1276">
        <f>IF($Z204=1,0,IF(AND($Z204=0,BB204&gt;0),1,IF(AND($Z204=0,BD204&gt;0),1,IF(AND($Z204=0,BF204&gt;0),1,0))))</f>
        <v>0</v>
      </c>
      <c r="BH204" s="1276">
        <f t="shared" si="222"/>
        <v>0</v>
      </c>
      <c r="BI204" s="1281">
        <f>IF($Z204=0,0,IF(BM204+BO204+BQ204&gt;0,$AA204,0))</f>
        <v>0</v>
      </c>
      <c r="BJ204" s="1283">
        <f>IF($Z204=0,0,IF(AND(BI204=0,M205&gt;0),$AA204,0))</f>
        <v>0</v>
      </c>
      <c r="BK204" s="1272">
        <f>$AA204-BI204-BJ204</f>
        <v>0</v>
      </c>
      <c r="BL204" s="210">
        <f t="shared" si="228"/>
        <v>0</v>
      </c>
      <c r="BM204" s="210">
        <f t="shared" si="228"/>
        <v>0</v>
      </c>
      <c r="BN204" s="210">
        <f t="shared" si="228"/>
        <v>0</v>
      </c>
      <c r="BO204" s="210">
        <f t="shared" si="228"/>
        <v>0</v>
      </c>
      <c r="BP204" s="210">
        <f t="shared" si="228"/>
        <v>0</v>
      </c>
      <c r="BQ204" s="211">
        <f t="shared" si="228"/>
        <v>0</v>
      </c>
      <c r="BR204" s="1276">
        <f>IF($Z204=1,0,IF(AND($Z204=0,BM204&gt;0),1,IF(AND($Z204=0,BO204&gt;0),1,IF(AND($Z204=0,BQ204&gt;0),1,0))))</f>
        <v>0</v>
      </c>
      <c r="BS204" s="1276">
        <f t="shared" si="223"/>
        <v>0</v>
      </c>
      <c r="BT204" s="1281">
        <f>IF($Z204=0,0,IF(BX204+BZ204+CB204&gt;0,$AA204,0))</f>
        <v>0</v>
      </c>
      <c r="BU204" s="1283">
        <f>IF($Z204=0,0,IF(AND(BT204=0,O205&gt;0),$AA204,0))</f>
        <v>0</v>
      </c>
      <c r="BV204" s="1272">
        <f>$AA204-BT204-BU204</f>
        <v>0</v>
      </c>
      <c r="BW204" s="210">
        <f t="shared" si="229"/>
        <v>0</v>
      </c>
      <c r="BX204" s="210">
        <f t="shared" si="229"/>
        <v>0</v>
      </c>
      <c r="BY204" s="210">
        <f t="shared" si="229"/>
        <v>0</v>
      </c>
      <c r="BZ204" s="210">
        <f t="shared" si="229"/>
        <v>0</v>
      </c>
      <c r="CA204" s="210">
        <f t="shared" si="229"/>
        <v>0</v>
      </c>
      <c r="CB204" s="211">
        <f t="shared" si="229"/>
        <v>0</v>
      </c>
      <c r="CC204" s="1276">
        <f>IF($Z204=1,0,IF(AND($Z204=0,BX204&gt;0),1,IF(AND($Z204=0,BZ204&gt;0),1,IF(AND($Z204=0,CB204&gt;0),1,0))))</f>
        <v>0</v>
      </c>
      <c r="CD204" s="1276">
        <f t="shared" si="224"/>
        <v>0</v>
      </c>
      <c r="CE204" s="11"/>
      <c r="CF204" s="11"/>
      <c r="CG204" s="11"/>
      <c r="CH204" s="11"/>
      <c r="CI204" s="11"/>
      <c r="CJ204" s="11"/>
      <c r="CK204" s="11"/>
      <c r="CL204" s="11"/>
      <c r="CM204" s="11"/>
    </row>
    <row r="205" spans="1:91" ht="14.25" customHeight="1">
      <c r="A205" s="1247" t="str">
        <f>A204</f>
        <v/>
      </c>
      <c r="B205" s="58"/>
      <c r="C205" s="1735"/>
      <c r="D205" s="1733"/>
      <c r="E205" s="1735"/>
      <c r="F205" s="2454"/>
      <c r="G205" s="512"/>
      <c r="H205" s="2456"/>
      <c r="I205" s="514"/>
      <c r="J205" s="2459"/>
      <c r="K205" s="514"/>
      <c r="L205" s="2459"/>
      <c r="M205" s="514"/>
      <c r="N205" s="2459"/>
      <c r="O205" s="514"/>
      <c r="P205" s="2459"/>
      <c r="Q205" s="11"/>
      <c r="R205" s="11"/>
      <c r="S205" s="455"/>
      <c r="T205" s="477"/>
      <c r="U205" s="506">
        <f>Import!N595</f>
        <v>0</v>
      </c>
      <c r="V205" s="11"/>
      <c r="W205" s="340"/>
      <c r="X205" s="340"/>
      <c r="Y205" s="340"/>
      <c r="Z205" s="11"/>
      <c r="AE205" s="210"/>
      <c r="AF205" s="210"/>
      <c r="AG205" s="210"/>
      <c r="AH205" s="210"/>
      <c r="AI205" s="1055"/>
      <c r="AJ205" s="211"/>
      <c r="AK205" s="1276"/>
      <c r="AL205" s="1276">
        <f>AL204</f>
        <v>0</v>
      </c>
      <c r="AP205" s="210"/>
      <c r="AQ205" s="210"/>
      <c r="AR205" s="210"/>
      <c r="AS205" s="210"/>
      <c r="AT205" s="210"/>
      <c r="AU205" s="211"/>
      <c r="AV205" s="1276"/>
      <c r="AW205" s="1276">
        <f>AW204</f>
        <v>0</v>
      </c>
      <c r="BA205" s="210"/>
      <c r="BB205" s="210"/>
      <c r="BC205" s="210"/>
      <c r="BD205" s="210"/>
      <c r="BE205" s="210"/>
      <c r="BF205" s="211"/>
      <c r="BG205" s="1276"/>
      <c r="BH205" s="1276">
        <f>BH204</f>
        <v>0</v>
      </c>
      <c r="BL205" s="210"/>
      <c r="BM205" s="210"/>
      <c r="BN205" s="210"/>
      <c r="BO205" s="210"/>
      <c r="BP205" s="210"/>
      <c r="BQ205" s="211"/>
      <c r="BR205" s="1276"/>
      <c r="BS205" s="1276">
        <f>BS204</f>
        <v>0</v>
      </c>
      <c r="BW205" s="210"/>
      <c r="BX205" s="210"/>
      <c r="BY205" s="210"/>
      <c r="BZ205" s="210"/>
      <c r="CA205" s="210"/>
      <c r="CB205" s="211"/>
      <c r="CC205" s="1276"/>
      <c r="CD205" s="1276">
        <f>CD204</f>
        <v>0</v>
      </c>
      <c r="CE205" s="11"/>
      <c r="CF205" s="11"/>
      <c r="CG205" s="11"/>
      <c r="CH205" s="11"/>
      <c r="CI205" s="11"/>
      <c r="CJ205" s="11"/>
      <c r="CK205" s="11"/>
      <c r="CL205" s="11"/>
      <c r="CM205" s="11"/>
    </row>
    <row r="206" spans="1:91" ht="24.75" customHeight="1">
      <c r="A206" s="1246" t="str">
        <f>IF(E206&gt;0,"Wypełnione","")</f>
        <v/>
      </c>
      <c r="B206" s="58"/>
      <c r="C206" s="1734">
        <f>'Og s3a'!C607</f>
        <v>0</v>
      </c>
      <c r="D206" s="1732">
        <f>'Og s3a'!E607</f>
        <v>0</v>
      </c>
      <c r="E206" s="1734">
        <f>'Og s3a'!F607</f>
        <v>0</v>
      </c>
      <c r="F206" s="2453"/>
      <c r="G206" s="511">
        <f>T206</f>
        <v>0</v>
      </c>
      <c r="H206" s="2455">
        <f>U206</f>
        <v>0</v>
      </c>
      <c r="I206" s="515"/>
      <c r="J206" s="2459"/>
      <c r="K206" s="515"/>
      <c r="L206" s="2459"/>
      <c r="M206" s="515"/>
      <c r="N206" s="2459"/>
      <c r="O206" s="515"/>
      <c r="P206" s="2459"/>
      <c r="Q206" s="11"/>
      <c r="R206" s="11"/>
      <c r="S206" s="454">
        <f>'Og s3a'!G607</f>
        <v>0</v>
      </c>
      <c r="T206" s="456">
        <f>'Og s3a'!D607</f>
        <v>0</v>
      </c>
      <c r="U206" s="506">
        <f>Import!N596</f>
        <v>0</v>
      </c>
      <c r="V206" s="11"/>
      <c r="W206" s="340"/>
      <c r="X206" s="340"/>
      <c r="Y206" s="340"/>
      <c r="Z206" s="1273">
        <f>IF(F206=AF$7,1,0)</f>
        <v>0</v>
      </c>
      <c r="AA206" s="1273">
        <f>Z206*D206</f>
        <v>0</v>
      </c>
      <c r="AB206" s="1281">
        <f>IF($Z206=0,0,IF(AF206+AH206+AJ206&gt;0,$AA206,0))</f>
        <v>0</v>
      </c>
      <c r="AC206" s="1283">
        <f>IF($Z206=0,0,IF(AND(AB206=0,G207&gt;0),$AA206,0))</f>
        <v>0</v>
      </c>
      <c r="AD206" s="1272">
        <f>AA206-AB206-AC206</f>
        <v>0</v>
      </c>
      <c r="AE206" s="210">
        <f t="shared" si="225"/>
        <v>0</v>
      </c>
      <c r="AF206" s="210">
        <f t="shared" si="225"/>
        <v>0</v>
      </c>
      <c r="AG206" s="210">
        <f t="shared" si="225"/>
        <v>0</v>
      </c>
      <c r="AH206" s="210">
        <f t="shared" si="225"/>
        <v>0</v>
      </c>
      <c r="AI206" s="1055">
        <f t="shared" si="225"/>
        <v>0</v>
      </c>
      <c r="AJ206" s="211">
        <f t="shared" si="225"/>
        <v>0</v>
      </c>
      <c r="AK206" s="1276">
        <f>IF($Z206=1,0,IF(AND($Z206=0,AF206&gt;0),1,IF(AND($Z206=0,AH206&gt;0),1,IF(AND($Z206=0,AJ206&gt;0),1,0))))</f>
        <v>0</v>
      </c>
      <c r="AL206" s="1276">
        <f t="shared" si="220"/>
        <v>0</v>
      </c>
      <c r="AM206" s="1281">
        <f>IF($Z206=0,0,IF(AQ206+AS206+AU206&gt;0,$AA206,0))</f>
        <v>0</v>
      </c>
      <c r="AN206" s="1283">
        <f>IF($Z206=0,0,IF(AND(AM206=0,I207&gt;0),$AA206,0))</f>
        <v>0</v>
      </c>
      <c r="AO206" s="1272">
        <f>$AA206-AM206-AN206</f>
        <v>0</v>
      </c>
      <c r="AP206" s="210">
        <f t="shared" si="226"/>
        <v>0</v>
      </c>
      <c r="AQ206" s="210">
        <f t="shared" si="226"/>
        <v>0</v>
      </c>
      <c r="AR206" s="210">
        <f t="shared" si="226"/>
        <v>0</v>
      </c>
      <c r="AS206" s="210">
        <f t="shared" si="226"/>
        <v>0</v>
      </c>
      <c r="AT206" s="210">
        <f t="shared" si="226"/>
        <v>0</v>
      </c>
      <c r="AU206" s="211">
        <f t="shared" si="226"/>
        <v>0</v>
      </c>
      <c r="AV206" s="1276">
        <f>IF($Z206=1,0,IF(AND($Z206=0,AQ206&gt;0),1,IF(AND($Z206=0,AS206&gt;0),1,IF(AND($Z206=0,AU206&gt;0),1,0))))</f>
        <v>0</v>
      </c>
      <c r="AW206" s="1276">
        <f t="shared" si="221"/>
        <v>0</v>
      </c>
      <c r="AX206" s="1281">
        <f>IF($Z206=0,0,IF(BB206+BD206+BF206&gt;0,$AA206,0))</f>
        <v>0</v>
      </c>
      <c r="AY206" s="1283">
        <f>IF($Z206=0,0,IF(AND(AX206=0,K207&gt;0),$AA206,0))</f>
        <v>0</v>
      </c>
      <c r="AZ206" s="1272">
        <f>$AA206-AX206-AY206</f>
        <v>0</v>
      </c>
      <c r="BA206" s="210">
        <f t="shared" si="227"/>
        <v>0</v>
      </c>
      <c r="BB206" s="210">
        <f t="shared" si="227"/>
        <v>0</v>
      </c>
      <c r="BC206" s="210">
        <f t="shared" si="227"/>
        <v>0</v>
      </c>
      <c r="BD206" s="210">
        <f t="shared" si="227"/>
        <v>0</v>
      </c>
      <c r="BE206" s="210">
        <f t="shared" si="227"/>
        <v>0</v>
      </c>
      <c r="BF206" s="211">
        <f t="shared" si="227"/>
        <v>0</v>
      </c>
      <c r="BG206" s="1276">
        <f>IF($Z206=1,0,IF(AND($Z206=0,BB206&gt;0),1,IF(AND($Z206=0,BD206&gt;0),1,IF(AND($Z206=0,BF206&gt;0),1,0))))</f>
        <v>0</v>
      </c>
      <c r="BH206" s="1276">
        <f t="shared" si="222"/>
        <v>0</v>
      </c>
      <c r="BI206" s="1281">
        <f>IF($Z206=0,0,IF(BM206+BO206+BQ206&gt;0,$AA206,0))</f>
        <v>0</v>
      </c>
      <c r="BJ206" s="1283">
        <f>IF($Z206=0,0,IF(AND(BI206=0,M207&gt;0),$AA206,0))</f>
        <v>0</v>
      </c>
      <c r="BK206" s="1272">
        <f>$AA206-BI206-BJ206</f>
        <v>0</v>
      </c>
      <c r="BL206" s="210">
        <f t="shared" si="228"/>
        <v>0</v>
      </c>
      <c r="BM206" s="210">
        <f t="shared" si="228"/>
        <v>0</v>
      </c>
      <c r="BN206" s="210">
        <f t="shared" si="228"/>
        <v>0</v>
      </c>
      <c r="BO206" s="210">
        <f t="shared" si="228"/>
        <v>0</v>
      </c>
      <c r="BP206" s="210">
        <f t="shared" si="228"/>
        <v>0</v>
      </c>
      <c r="BQ206" s="211">
        <f t="shared" si="228"/>
        <v>0</v>
      </c>
      <c r="BR206" s="1276">
        <f>IF($Z206=1,0,IF(AND($Z206=0,BM206&gt;0),1,IF(AND($Z206=0,BO206&gt;0),1,IF(AND($Z206=0,BQ206&gt;0),1,0))))</f>
        <v>0</v>
      </c>
      <c r="BS206" s="1276">
        <f t="shared" si="223"/>
        <v>0</v>
      </c>
      <c r="BT206" s="1281">
        <f>IF($Z206=0,0,IF(BX206+BZ206+CB206&gt;0,$AA206,0))</f>
        <v>0</v>
      </c>
      <c r="BU206" s="1283">
        <f>IF($Z206=0,0,IF(AND(BT206=0,O207&gt;0),$AA206,0))</f>
        <v>0</v>
      </c>
      <c r="BV206" s="1272">
        <f>$AA206-BT206-BU206</f>
        <v>0</v>
      </c>
      <c r="BW206" s="210">
        <f t="shared" si="229"/>
        <v>0</v>
      </c>
      <c r="BX206" s="210">
        <f t="shared" si="229"/>
        <v>0</v>
      </c>
      <c r="BY206" s="210">
        <f t="shared" si="229"/>
        <v>0</v>
      </c>
      <c r="BZ206" s="210">
        <f t="shared" si="229"/>
        <v>0</v>
      </c>
      <c r="CA206" s="210">
        <f t="shared" si="229"/>
        <v>0</v>
      </c>
      <c r="CB206" s="211">
        <f t="shared" si="229"/>
        <v>0</v>
      </c>
      <c r="CC206" s="1276">
        <f>IF($Z206=1,0,IF(AND($Z206=0,BX206&gt;0),1,IF(AND($Z206=0,BZ206&gt;0),1,IF(AND($Z206=0,CB206&gt;0),1,0))))</f>
        <v>0</v>
      </c>
      <c r="CD206" s="1276">
        <f t="shared" si="224"/>
        <v>0</v>
      </c>
      <c r="CE206" s="11"/>
      <c r="CF206" s="11"/>
      <c r="CG206" s="11"/>
      <c r="CH206" s="11"/>
      <c r="CI206" s="11"/>
      <c r="CJ206" s="11"/>
      <c r="CK206" s="11"/>
      <c r="CL206" s="11"/>
      <c r="CM206" s="11"/>
    </row>
    <row r="207" spans="1:91" ht="14.25" customHeight="1">
      <c r="A207" s="1247" t="str">
        <f>A206</f>
        <v/>
      </c>
      <c r="B207" s="58"/>
      <c r="C207" s="1735"/>
      <c r="D207" s="1733"/>
      <c r="E207" s="1735"/>
      <c r="F207" s="2454"/>
      <c r="G207" s="512"/>
      <c r="H207" s="2456"/>
      <c r="I207" s="514"/>
      <c r="J207" s="2459"/>
      <c r="K207" s="514"/>
      <c r="L207" s="2459"/>
      <c r="M207" s="514"/>
      <c r="N207" s="2459"/>
      <c r="O207" s="514"/>
      <c r="P207" s="2459"/>
      <c r="Q207" s="11"/>
      <c r="R207" s="11"/>
      <c r="S207" s="455"/>
      <c r="T207" s="477"/>
      <c r="U207" s="506">
        <f>Import!N597</f>
        <v>0</v>
      </c>
      <c r="V207" s="11"/>
      <c r="W207" s="340"/>
      <c r="X207" s="340"/>
      <c r="Y207" s="340"/>
      <c r="Z207" s="11"/>
      <c r="AE207" s="210"/>
      <c r="AF207" s="210"/>
      <c r="AG207" s="210"/>
      <c r="AH207" s="210"/>
      <c r="AI207" s="1055"/>
      <c r="AJ207" s="211"/>
      <c r="AK207" s="1276"/>
      <c r="AL207" s="1276">
        <f>AL206</f>
        <v>0</v>
      </c>
      <c r="AP207" s="210"/>
      <c r="AQ207" s="210"/>
      <c r="AR207" s="210"/>
      <c r="AS207" s="210"/>
      <c r="AT207" s="210"/>
      <c r="AU207" s="211"/>
      <c r="AV207" s="1276"/>
      <c r="AW207" s="1276">
        <f>AW206</f>
        <v>0</v>
      </c>
      <c r="BA207" s="210"/>
      <c r="BB207" s="210"/>
      <c r="BC207" s="210"/>
      <c r="BD207" s="210"/>
      <c r="BE207" s="210"/>
      <c r="BF207" s="211"/>
      <c r="BG207" s="1276"/>
      <c r="BH207" s="1276">
        <f>BH206</f>
        <v>0</v>
      </c>
      <c r="BL207" s="210"/>
      <c r="BM207" s="210"/>
      <c r="BN207" s="210"/>
      <c r="BO207" s="210"/>
      <c r="BP207" s="210"/>
      <c r="BQ207" s="211"/>
      <c r="BR207" s="1276"/>
      <c r="BS207" s="1276">
        <f>BS206</f>
        <v>0</v>
      </c>
      <c r="BW207" s="210"/>
      <c r="BX207" s="210"/>
      <c r="BY207" s="210"/>
      <c r="BZ207" s="210"/>
      <c r="CA207" s="210"/>
      <c r="CB207" s="211"/>
      <c r="CC207" s="1276"/>
      <c r="CD207" s="1276">
        <f>CD206</f>
        <v>0</v>
      </c>
      <c r="CE207" s="11"/>
      <c r="CF207" s="11"/>
      <c r="CG207" s="11"/>
      <c r="CH207" s="11"/>
      <c r="CI207" s="11"/>
      <c r="CJ207" s="11"/>
      <c r="CK207" s="11"/>
      <c r="CL207" s="11"/>
      <c r="CM207" s="11"/>
    </row>
    <row r="208" spans="1:91" ht="24.75" customHeight="1">
      <c r="A208" s="1246" t="str">
        <f>IF(E208&gt;0,"Wypełnione","")</f>
        <v/>
      </c>
      <c r="B208" s="58"/>
      <c r="C208" s="1734">
        <f>'Og s3a'!C609</f>
        <v>0</v>
      </c>
      <c r="D208" s="1732">
        <f>'Og s3a'!E609</f>
        <v>0</v>
      </c>
      <c r="E208" s="1734">
        <f>'Og s3a'!F609</f>
        <v>0</v>
      </c>
      <c r="F208" s="2453"/>
      <c r="G208" s="511">
        <f>T208</f>
        <v>0</v>
      </c>
      <c r="H208" s="2455">
        <f>U208</f>
        <v>0</v>
      </c>
      <c r="I208" s="515"/>
      <c r="J208" s="2459"/>
      <c r="K208" s="515"/>
      <c r="L208" s="2459"/>
      <c r="M208" s="515"/>
      <c r="N208" s="2459"/>
      <c r="O208" s="515"/>
      <c r="P208" s="2459"/>
      <c r="Q208" s="11"/>
      <c r="R208" s="11"/>
      <c r="S208" s="454">
        <f>'Og s3a'!G609</f>
        <v>0</v>
      </c>
      <c r="T208" s="456">
        <f>'Og s3a'!D609</f>
        <v>0</v>
      </c>
      <c r="U208" s="506">
        <f>Import!N598</f>
        <v>0</v>
      </c>
      <c r="V208" s="11"/>
      <c r="W208" s="340"/>
      <c r="X208" s="340"/>
      <c r="Y208" s="340"/>
      <c r="Z208" s="1273">
        <f>IF(F208=AF$7,1,0)</f>
        <v>0</v>
      </c>
      <c r="AA208" s="1273">
        <f>Z208*D208</f>
        <v>0</v>
      </c>
      <c r="AB208" s="1281">
        <f>IF($Z208=0,0,IF(AF208+AH208+AJ208&gt;0,$AA208,0))</f>
        <v>0</v>
      </c>
      <c r="AC208" s="1283">
        <f>IF($Z208=0,0,IF(AND(AB208=0,G209&gt;0),$AA208,0))</f>
        <v>0</v>
      </c>
      <c r="AD208" s="1272">
        <f>AA208-AB208-AC208</f>
        <v>0</v>
      </c>
      <c r="AE208" s="210">
        <f t="shared" si="225"/>
        <v>0</v>
      </c>
      <c r="AF208" s="210">
        <f t="shared" si="225"/>
        <v>0</v>
      </c>
      <c r="AG208" s="210">
        <f t="shared" si="225"/>
        <v>0</v>
      </c>
      <c r="AH208" s="210">
        <f t="shared" si="225"/>
        <v>0</v>
      </c>
      <c r="AI208" s="1055">
        <f t="shared" si="225"/>
        <v>0</v>
      </c>
      <c r="AJ208" s="211">
        <f t="shared" si="225"/>
        <v>0</v>
      </c>
      <c r="AK208" s="1276">
        <f>IF($Z208=1,0,IF(AND($Z208=0,AF208&gt;0),1,IF(AND($Z208=0,AH208&gt;0),1,IF(AND($Z208=0,AJ208&gt;0),1,0))))</f>
        <v>0</v>
      </c>
      <c r="AL208" s="1276">
        <f t="shared" ref="AL208:AL270" si="230">IF($Z208=0,0,IF(AND($Z208=1,AE208&gt;0),1,IF(AND($Z208=1,AG208&gt;0),1,IF(AND($Z208=1,AI208&gt;0),1,0))))</f>
        <v>0</v>
      </c>
      <c r="AM208" s="1281">
        <f>IF($Z208=0,0,IF(AQ208+AS208+AU208&gt;0,$AA208,0))</f>
        <v>0</v>
      </c>
      <c r="AN208" s="1283">
        <f>IF($Z208=0,0,IF(AND(AM208=0,I209&gt;0),$AA208,0))</f>
        <v>0</v>
      </c>
      <c r="AO208" s="1272">
        <f>$AA208-AM208-AN208</f>
        <v>0</v>
      </c>
      <c r="AP208" s="210">
        <f t="shared" si="226"/>
        <v>0</v>
      </c>
      <c r="AQ208" s="210">
        <f t="shared" si="226"/>
        <v>0</v>
      </c>
      <c r="AR208" s="210">
        <f t="shared" si="226"/>
        <v>0</v>
      </c>
      <c r="AS208" s="210">
        <f t="shared" si="226"/>
        <v>0</v>
      </c>
      <c r="AT208" s="210">
        <f t="shared" si="226"/>
        <v>0</v>
      </c>
      <c r="AU208" s="211">
        <f t="shared" si="226"/>
        <v>0</v>
      </c>
      <c r="AV208" s="1276">
        <f>IF($Z208=1,0,IF(AND($Z208=0,AQ208&gt;0),1,IF(AND($Z208=0,AS208&gt;0),1,IF(AND($Z208=0,AU208&gt;0),1,0))))</f>
        <v>0</v>
      </c>
      <c r="AW208" s="1276">
        <f t="shared" ref="AW208:AW270" si="231">IF($Z208=0,0,IF(AND($Z208=1,AP208&gt;0),1,IF(AND($Z208=1,AR208&gt;0),1,IF(AND($Z208=1,AT208&gt;0),1,0))))</f>
        <v>0</v>
      </c>
      <c r="AX208" s="1281">
        <f>IF($Z208=0,0,IF(BB208+BD208+BF208&gt;0,$AA208,0))</f>
        <v>0</v>
      </c>
      <c r="AY208" s="1283">
        <f>IF($Z208=0,0,IF(AND(AX208=0,K209&gt;0),$AA208,0))</f>
        <v>0</v>
      </c>
      <c r="AZ208" s="1272">
        <f>$AA208-AX208-AY208</f>
        <v>0</v>
      </c>
      <c r="BA208" s="210">
        <f t="shared" si="227"/>
        <v>0</v>
      </c>
      <c r="BB208" s="210">
        <f t="shared" si="227"/>
        <v>0</v>
      </c>
      <c r="BC208" s="210">
        <f t="shared" si="227"/>
        <v>0</v>
      </c>
      <c r="BD208" s="210">
        <f t="shared" si="227"/>
        <v>0</v>
      </c>
      <c r="BE208" s="210">
        <f t="shared" si="227"/>
        <v>0</v>
      </c>
      <c r="BF208" s="211">
        <f t="shared" si="227"/>
        <v>0</v>
      </c>
      <c r="BG208" s="1276">
        <f>IF($Z208=1,0,IF(AND($Z208=0,BB208&gt;0),1,IF(AND($Z208=0,BD208&gt;0),1,IF(AND($Z208=0,BF208&gt;0),1,0))))</f>
        <v>0</v>
      </c>
      <c r="BH208" s="1276">
        <f t="shared" ref="BH208:BH270" si="232">IF($Z208=0,0,IF(AND($Z208=1,BA208&gt;0),1,IF(AND($Z208=1,BC208&gt;0),1,IF(AND($Z208=1,BE208&gt;0),1,0))))</f>
        <v>0</v>
      </c>
      <c r="BI208" s="1281">
        <f>IF($Z208=0,0,IF(BM208+BO208+BQ208&gt;0,$AA208,0))</f>
        <v>0</v>
      </c>
      <c r="BJ208" s="1283">
        <f>IF($Z208=0,0,IF(AND(BI208=0,M209&gt;0),$AA208,0))</f>
        <v>0</v>
      </c>
      <c r="BK208" s="1272">
        <f>$AA208-BI208-BJ208</f>
        <v>0</v>
      </c>
      <c r="BL208" s="210">
        <f t="shared" si="228"/>
        <v>0</v>
      </c>
      <c r="BM208" s="210">
        <f t="shared" si="228"/>
        <v>0</v>
      </c>
      <c r="BN208" s="210">
        <f t="shared" si="228"/>
        <v>0</v>
      </c>
      <c r="BO208" s="210">
        <f t="shared" si="228"/>
        <v>0</v>
      </c>
      <c r="BP208" s="210">
        <f t="shared" si="228"/>
        <v>0</v>
      </c>
      <c r="BQ208" s="211">
        <f t="shared" si="228"/>
        <v>0</v>
      </c>
      <c r="BR208" s="1276">
        <f>IF($Z208=1,0,IF(AND($Z208=0,BM208&gt;0),1,IF(AND($Z208=0,BO208&gt;0),1,IF(AND($Z208=0,BQ208&gt;0),1,0))))</f>
        <v>0</v>
      </c>
      <c r="BS208" s="1276">
        <f t="shared" ref="BS208:BS270" si="233">IF($Z208=0,0,IF(AND($Z208=1,BL208&gt;0),1,IF(AND($Z208=1,BN208&gt;0),1,IF(AND($Z208=1,BP208&gt;0),1,0))))</f>
        <v>0</v>
      </c>
      <c r="BT208" s="1281">
        <f>IF($Z208=0,0,IF(BX208+BZ208+CB208&gt;0,$AA208,0))</f>
        <v>0</v>
      </c>
      <c r="BU208" s="1283">
        <f>IF($Z208=0,0,IF(AND(BT208=0,O209&gt;0),$AA208,0))</f>
        <v>0</v>
      </c>
      <c r="BV208" s="1272">
        <f>$AA208-BT208-BU208</f>
        <v>0</v>
      </c>
      <c r="BW208" s="210">
        <f t="shared" si="229"/>
        <v>0</v>
      </c>
      <c r="BX208" s="210">
        <f t="shared" si="229"/>
        <v>0</v>
      </c>
      <c r="BY208" s="210">
        <f t="shared" si="229"/>
        <v>0</v>
      </c>
      <c r="BZ208" s="210">
        <f t="shared" si="229"/>
        <v>0</v>
      </c>
      <c r="CA208" s="210">
        <f t="shared" si="229"/>
        <v>0</v>
      </c>
      <c r="CB208" s="211">
        <f t="shared" si="229"/>
        <v>0</v>
      </c>
      <c r="CC208" s="1276">
        <f>IF($Z208=1,0,IF(AND($Z208=0,BX208&gt;0),1,IF(AND($Z208=0,BZ208&gt;0),1,IF(AND($Z208=0,CB208&gt;0),1,0))))</f>
        <v>0</v>
      </c>
      <c r="CD208" s="1276">
        <f t="shared" ref="CD208:CD270" si="234">IF($Z208=0,0,IF(AND($Z208=1,BW208&gt;0),1,IF(AND($Z208=1,BY208&gt;0),1,IF(AND($Z208=1,CA208&gt;0),1,0))))</f>
        <v>0</v>
      </c>
      <c r="CE208" s="11"/>
      <c r="CF208" s="11"/>
      <c r="CG208" s="11"/>
      <c r="CH208" s="11"/>
      <c r="CI208" s="11"/>
      <c r="CJ208" s="11"/>
      <c r="CK208" s="11"/>
      <c r="CL208" s="11"/>
      <c r="CM208" s="11"/>
    </row>
    <row r="209" spans="1:91" ht="14.25" customHeight="1">
      <c r="A209" s="1247" t="str">
        <f>A208</f>
        <v/>
      </c>
      <c r="B209" s="58"/>
      <c r="C209" s="1735"/>
      <c r="D209" s="1733"/>
      <c r="E209" s="1735"/>
      <c r="F209" s="2454"/>
      <c r="G209" s="512"/>
      <c r="H209" s="2456"/>
      <c r="I209" s="514"/>
      <c r="J209" s="2459"/>
      <c r="K209" s="514"/>
      <c r="L209" s="2459"/>
      <c r="M209" s="514"/>
      <c r="N209" s="2459"/>
      <c r="O209" s="514"/>
      <c r="P209" s="2459"/>
      <c r="Q209" s="11"/>
      <c r="R209" s="11"/>
      <c r="S209" s="455"/>
      <c r="T209" s="477"/>
      <c r="U209" s="506">
        <f>Import!N599</f>
        <v>0</v>
      </c>
      <c r="V209" s="11"/>
      <c r="W209" s="340"/>
      <c r="X209" s="340"/>
      <c r="Y209" s="340"/>
      <c r="Z209" s="11"/>
      <c r="AE209" s="210"/>
      <c r="AF209" s="210"/>
      <c r="AG209" s="210"/>
      <c r="AH209" s="210"/>
      <c r="AI209" s="1055"/>
      <c r="AJ209" s="211"/>
      <c r="AK209" s="1276"/>
      <c r="AL209" s="1276">
        <f>AL208</f>
        <v>0</v>
      </c>
      <c r="AP209" s="210"/>
      <c r="AQ209" s="210"/>
      <c r="AR209" s="210"/>
      <c r="AS209" s="210"/>
      <c r="AT209" s="210"/>
      <c r="AU209" s="211"/>
      <c r="AV209" s="1276"/>
      <c r="AW209" s="1276">
        <f>AW208</f>
        <v>0</v>
      </c>
      <c r="BA209" s="210"/>
      <c r="BB209" s="210"/>
      <c r="BC209" s="210"/>
      <c r="BD209" s="210"/>
      <c r="BE209" s="210"/>
      <c r="BF209" s="211"/>
      <c r="BG209" s="1276"/>
      <c r="BH209" s="1276">
        <f>BH208</f>
        <v>0</v>
      </c>
      <c r="BL209" s="210"/>
      <c r="BM209" s="210"/>
      <c r="BN209" s="210"/>
      <c r="BO209" s="210"/>
      <c r="BP209" s="210"/>
      <c r="BQ209" s="211"/>
      <c r="BR209" s="1276"/>
      <c r="BS209" s="1276">
        <f>BS208</f>
        <v>0</v>
      </c>
      <c r="BW209" s="210"/>
      <c r="BX209" s="210"/>
      <c r="BY209" s="210"/>
      <c r="BZ209" s="210"/>
      <c r="CA209" s="210"/>
      <c r="CB209" s="211"/>
      <c r="CC209" s="1276"/>
      <c r="CD209" s="1276">
        <f>CD208</f>
        <v>0</v>
      </c>
      <c r="CE209" s="11"/>
      <c r="CF209" s="11"/>
      <c r="CG209" s="11"/>
      <c r="CH209" s="11"/>
      <c r="CI209" s="11"/>
      <c r="CJ209" s="11"/>
      <c r="CK209" s="11"/>
      <c r="CL209" s="11"/>
      <c r="CM209" s="11"/>
    </row>
    <row r="210" spans="1:91" ht="24.75" customHeight="1">
      <c r="A210" s="1246" t="str">
        <f>IF(E210&gt;0,"Wypełnione","")</f>
        <v/>
      </c>
      <c r="B210" s="58"/>
      <c r="C210" s="1734">
        <f>'Og s3a'!C611</f>
        <v>0</v>
      </c>
      <c r="D210" s="1732">
        <f>'Og s3a'!E611</f>
        <v>0</v>
      </c>
      <c r="E210" s="1734">
        <f>'Og s3a'!F611</f>
        <v>0</v>
      </c>
      <c r="F210" s="2453"/>
      <c r="G210" s="511">
        <f>T210</f>
        <v>0</v>
      </c>
      <c r="H210" s="2455">
        <f>U210</f>
        <v>0</v>
      </c>
      <c r="I210" s="515"/>
      <c r="J210" s="2459"/>
      <c r="K210" s="515"/>
      <c r="L210" s="2459"/>
      <c r="M210" s="515"/>
      <c r="N210" s="2459"/>
      <c r="O210" s="515"/>
      <c r="P210" s="2459"/>
      <c r="Q210" s="11"/>
      <c r="R210" s="11"/>
      <c r="S210" s="454">
        <f>'Og s3a'!G611</f>
        <v>0</v>
      </c>
      <c r="T210" s="456">
        <f>'Og s3a'!D611</f>
        <v>0</v>
      </c>
      <c r="U210" s="506">
        <f>Import!N600</f>
        <v>0</v>
      </c>
      <c r="V210" s="11"/>
      <c r="W210" s="340"/>
      <c r="X210" s="340"/>
      <c r="Y210" s="340"/>
      <c r="Z210" s="1273">
        <f>IF(F210=AF$7,1,0)</f>
        <v>0</v>
      </c>
      <c r="AA210" s="1273">
        <f>Z210*D210</f>
        <v>0</v>
      </c>
      <c r="AB210" s="1281">
        <f>IF($Z210=0,0,IF(AF210+AH210+AJ210&gt;0,$AA210,0))</f>
        <v>0</v>
      </c>
      <c r="AC210" s="1283">
        <f>IF($Z210=0,0,IF(AND(AB210=0,G211&gt;0),$AA210,0))</f>
        <v>0</v>
      </c>
      <c r="AD210" s="1272">
        <f>AA210-AB210-AC210</f>
        <v>0</v>
      </c>
      <c r="AE210" s="210">
        <f t="shared" si="225"/>
        <v>0</v>
      </c>
      <c r="AF210" s="210">
        <f t="shared" si="225"/>
        <v>0</v>
      </c>
      <c r="AG210" s="210">
        <f t="shared" si="225"/>
        <v>0</v>
      </c>
      <c r="AH210" s="210">
        <f t="shared" si="225"/>
        <v>0</v>
      </c>
      <c r="AI210" s="1055">
        <f t="shared" si="225"/>
        <v>0</v>
      </c>
      <c r="AJ210" s="211">
        <f t="shared" si="225"/>
        <v>0</v>
      </c>
      <c r="AK210" s="1276">
        <f>IF($Z210=1,0,IF(AND($Z210=0,AF210&gt;0),1,IF(AND($Z210=0,AH210&gt;0),1,IF(AND($Z210=0,AJ210&gt;0),1,0))))</f>
        <v>0</v>
      </c>
      <c r="AL210" s="1276">
        <f t="shared" si="230"/>
        <v>0</v>
      </c>
      <c r="AM210" s="1281">
        <f>IF($Z210=0,0,IF(AQ210+AS210+AU210&gt;0,$AA210,0))</f>
        <v>0</v>
      </c>
      <c r="AN210" s="1283">
        <f>IF($Z210=0,0,IF(AND(AM210=0,I211&gt;0),$AA210,0))</f>
        <v>0</v>
      </c>
      <c r="AO210" s="1272">
        <f>$AA210-AM210-AN210</f>
        <v>0</v>
      </c>
      <c r="AP210" s="210">
        <f t="shared" si="226"/>
        <v>0</v>
      </c>
      <c r="AQ210" s="210">
        <f t="shared" si="226"/>
        <v>0</v>
      </c>
      <c r="AR210" s="210">
        <f t="shared" si="226"/>
        <v>0</v>
      </c>
      <c r="AS210" s="210">
        <f t="shared" si="226"/>
        <v>0</v>
      </c>
      <c r="AT210" s="210">
        <f t="shared" si="226"/>
        <v>0</v>
      </c>
      <c r="AU210" s="211">
        <f t="shared" si="226"/>
        <v>0</v>
      </c>
      <c r="AV210" s="1276">
        <f>IF($Z210=1,0,IF(AND($Z210=0,AQ210&gt;0),1,IF(AND($Z210=0,AS210&gt;0),1,IF(AND($Z210=0,AU210&gt;0),1,0))))</f>
        <v>0</v>
      </c>
      <c r="AW210" s="1276">
        <f t="shared" si="231"/>
        <v>0</v>
      </c>
      <c r="AX210" s="1281">
        <f>IF($Z210=0,0,IF(BB210+BD210+BF210&gt;0,$AA210,0))</f>
        <v>0</v>
      </c>
      <c r="AY210" s="1283">
        <f>IF($Z210=0,0,IF(AND(AX210=0,K211&gt;0),$AA210,0))</f>
        <v>0</v>
      </c>
      <c r="AZ210" s="1272">
        <f>$AA210-AX210-AY210</f>
        <v>0</v>
      </c>
      <c r="BA210" s="210">
        <f t="shared" si="227"/>
        <v>0</v>
      </c>
      <c r="BB210" s="210">
        <f t="shared" si="227"/>
        <v>0</v>
      </c>
      <c r="BC210" s="210">
        <f t="shared" si="227"/>
        <v>0</v>
      </c>
      <c r="BD210" s="210">
        <f t="shared" si="227"/>
        <v>0</v>
      </c>
      <c r="BE210" s="210">
        <f t="shared" si="227"/>
        <v>0</v>
      </c>
      <c r="BF210" s="211">
        <f t="shared" si="227"/>
        <v>0</v>
      </c>
      <c r="BG210" s="1276">
        <f>IF($Z210=1,0,IF(AND($Z210=0,BB210&gt;0),1,IF(AND($Z210=0,BD210&gt;0),1,IF(AND($Z210=0,BF210&gt;0),1,0))))</f>
        <v>0</v>
      </c>
      <c r="BH210" s="1276">
        <f t="shared" si="232"/>
        <v>0</v>
      </c>
      <c r="BI210" s="1281">
        <f>IF($Z210=0,0,IF(BM210+BO210+BQ210&gt;0,$AA210,0))</f>
        <v>0</v>
      </c>
      <c r="BJ210" s="1283">
        <f>IF($Z210=0,0,IF(AND(BI210=0,M211&gt;0),$AA210,0))</f>
        <v>0</v>
      </c>
      <c r="BK210" s="1272">
        <f>$AA210-BI210-BJ210</f>
        <v>0</v>
      </c>
      <c r="BL210" s="210">
        <f t="shared" si="228"/>
        <v>0</v>
      </c>
      <c r="BM210" s="210">
        <f t="shared" si="228"/>
        <v>0</v>
      </c>
      <c r="BN210" s="210">
        <f t="shared" si="228"/>
        <v>0</v>
      </c>
      <c r="BO210" s="210">
        <f t="shared" si="228"/>
        <v>0</v>
      </c>
      <c r="BP210" s="210">
        <f t="shared" si="228"/>
        <v>0</v>
      </c>
      <c r="BQ210" s="211">
        <f t="shared" si="228"/>
        <v>0</v>
      </c>
      <c r="BR210" s="1276">
        <f>IF($Z210=1,0,IF(AND($Z210=0,BM210&gt;0),1,IF(AND($Z210=0,BO210&gt;0),1,IF(AND($Z210=0,BQ210&gt;0),1,0))))</f>
        <v>0</v>
      </c>
      <c r="BS210" s="1276">
        <f t="shared" si="233"/>
        <v>0</v>
      </c>
      <c r="BT210" s="1281">
        <f>IF($Z210=0,0,IF(BX210+BZ210+CB210&gt;0,$AA210,0))</f>
        <v>0</v>
      </c>
      <c r="BU210" s="1283">
        <f>IF($Z210=0,0,IF(AND(BT210=0,O211&gt;0),$AA210,0))</f>
        <v>0</v>
      </c>
      <c r="BV210" s="1272">
        <f>$AA210-BT210-BU210</f>
        <v>0</v>
      </c>
      <c r="BW210" s="210">
        <f t="shared" si="229"/>
        <v>0</v>
      </c>
      <c r="BX210" s="210">
        <f t="shared" si="229"/>
        <v>0</v>
      </c>
      <c r="BY210" s="210">
        <f t="shared" si="229"/>
        <v>0</v>
      </c>
      <c r="BZ210" s="210">
        <f t="shared" si="229"/>
        <v>0</v>
      </c>
      <c r="CA210" s="210">
        <f t="shared" si="229"/>
        <v>0</v>
      </c>
      <c r="CB210" s="211">
        <f t="shared" si="229"/>
        <v>0</v>
      </c>
      <c r="CC210" s="1276">
        <f>IF($Z210=1,0,IF(AND($Z210=0,BX210&gt;0),1,IF(AND($Z210=0,BZ210&gt;0),1,IF(AND($Z210=0,CB210&gt;0),1,0))))</f>
        <v>0</v>
      </c>
      <c r="CD210" s="1276">
        <f t="shared" si="234"/>
        <v>0</v>
      </c>
      <c r="CE210" s="11"/>
      <c r="CF210" s="11"/>
      <c r="CG210" s="11"/>
      <c r="CH210" s="11"/>
      <c r="CI210" s="11"/>
      <c r="CJ210" s="11"/>
      <c r="CK210" s="11"/>
      <c r="CL210" s="11"/>
      <c r="CM210" s="11"/>
    </row>
    <row r="211" spans="1:91" ht="14.25" customHeight="1">
      <c r="A211" s="1247" t="str">
        <f>A210</f>
        <v/>
      </c>
      <c r="B211" s="58"/>
      <c r="C211" s="1735"/>
      <c r="D211" s="1733"/>
      <c r="E211" s="1735"/>
      <c r="F211" s="2454"/>
      <c r="G211" s="512"/>
      <c r="H211" s="2456"/>
      <c r="I211" s="514"/>
      <c r="J211" s="2459"/>
      <c r="K211" s="514"/>
      <c r="L211" s="2459"/>
      <c r="M211" s="514"/>
      <c r="N211" s="2459"/>
      <c r="O211" s="514"/>
      <c r="P211" s="2459"/>
      <c r="Q211" s="11"/>
      <c r="R211" s="11"/>
      <c r="S211" s="455"/>
      <c r="T211" s="477"/>
      <c r="U211" s="506">
        <f>Import!N601</f>
        <v>0</v>
      </c>
      <c r="V211" s="11"/>
      <c r="W211" s="340"/>
      <c r="X211" s="340"/>
      <c r="Y211" s="340"/>
      <c r="Z211" s="11"/>
      <c r="AE211" s="210"/>
      <c r="AF211" s="210"/>
      <c r="AG211" s="210"/>
      <c r="AH211" s="210"/>
      <c r="AI211" s="1055"/>
      <c r="AJ211" s="211"/>
      <c r="AK211" s="1276"/>
      <c r="AL211" s="1276">
        <f>AL210</f>
        <v>0</v>
      </c>
      <c r="AP211" s="210"/>
      <c r="AQ211" s="210"/>
      <c r="AR211" s="210"/>
      <c r="AS211" s="210"/>
      <c r="AT211" s="210"/>
      <c r="AU211" s="211"/>
      <c r="AV211" s="1276"/>
      <c r="AW211" s="1276">
        <f>AW210</f>
        <v>0</v>
      </c>
      <c r="BA211" s="210"/>
      <c r="BB211" s="210"/>
      <c r="BC211" s="210"/>
      <c r="BD211" s="210"/>
      <c r="BE211" s="210"/>
      <c r="BF211" s="211"/>
      <c r="BG211" s="1276"/>
      <c r="BH211" s="1276">
        <f>BH210</f>
        <v>0</v>
      </c>
      <c r="BL211" s="210"/>
      <c r="BM211" s="210"/>
      <c r="BN211" s="210"/>
      <c r="BO211" s="210"/>
      <c r="BP211" s="210"/>
      <c r="BQ211" s="211"/>
      <c r="BR211" s="1276"/>
      <c r="BS211" s="1276">
        <f>BS210</f>
        <v>0</v>
      </c>
      <c r="BW211" s="210"/>
      <c r="BX211" s="210"/>
      <c r="BY211" s="210"/>
      <c r="BZ211" s="210"/>
      <c r="CA211" s="210"/>
      <c r="CB211" s="211"/>
      <c r="CC211" s="1276"/>
      <c r="CD211" s="1276">
        <f>CD210</f>
        <v>0</v>
      </c>
      <c r="CE211" s="11"/>
      <c r="CF211" s="11"/>
      <c r="CG211" s="11"/>
      <c r="CH211" s="11"/>
      <c r="CI211" s="11"/>
      <c r="CJ211" s="11"/>
      <c r="CK211" s="11"/>
      <c r="CL211" s="11"/>
      <c r="CM211" s="11"/>
    </row>
    <row r="212" spans="1:91" ht="24.75" customHeight="1">
      <c r="A212" s="1246" t="str">
        <f>IF(E212&gt;0,"Wypełnione","")</f>
        <v/>
      </c>
      <c r="B212" s="58"/>
      <c r="C212" s="1734">
        <f>'Og s3a'!C613</f>
        <v>0</v>
      </c>
      <c r="D212" s="1732">
        <f>'Og s3a'!E613</f>
        <v>0</v>
      </c>
      <c r="E212" s="1734">
        <f>'Og s3a'!F613</f>
        <v>0</v>
      </c>
      <c r="F212" s="2453"/>
      <c r="G212" s="511">
        <f>T212</f>
        <v>0</v>
      </c>
      <c r="H212" s="2455">
        <f>U212</f>
        <v>0</v>
      </c>
      <c r="I212" s="515"/>
      <c r="J212" s="2459"/>
      <c r="K212" s="515"/>
      <c r="L212" s="2459"/>
      <c r="M212" s="515"/>
      <c r="N212" s="2459"/>
      <c r="O212" s="515"/>
      <c r="P212" s="2459"/>
      <c r="Q212" s="11"/>
      <c r="R212" s="11"/>
      <c r="S212" s="454">
        <f>'Og s3a'!G613</f>
        <v>0</v>
      </c>
      <c r="T212" s="456">
        <f>'Og s3a'!D613</f>
        <v>0</v>
      </c>
      <c r="U212" s="506">
        <f>Import!N602</f>
        <v>0</v>
      </c>
      <c r="V212" s="11"/>
      <c r="W212" s="340"/>
      <c r="X212" s="340"/>
      <c r="Y212" s="340"/>
      <c r="Z212" s="1273">
        <f>IF(F212=AF$7,1,0)</f>
        <v>0</v>
      </c>
      <c r="AA212" s="1273">
        <f>Z212*D212</f>
        <v>0</v>
      </c>
      <c r="AB212" s="1281">
        <f>IF($Z212=0,0,IF(AF212+AH212+AJ212&gt;0,$AA212,0))</f>
        <v>0</v>
      </c>
      <c r="AC212" s="1283">
        <f>IF($Z212=0,0,IF(AND(AB212=0,G213&gt;0),$AA212,0))</f>
        <v>0</v>
      </c>
      <c r="AD212" s="1272">
        <f>AA212-AB212-AC212</f>
        <v>0</v>
      </c>
      <c r="AE212" s="210">
        <f t="shared" si="225"/>
        <v>0</v>
      </c>
      <c r="AF212" s="210">
        <f t="shared" si="225"/>
        <v>0</v>
      </c>
      <c r="AG212" s="210">
        <f t="shared" si="225"/>
        <v>0</v>
      </c>
      <c r="AH212" s="210">
        <f t="shared" si="225"/>
        <v>0</v>
      </c>
      <c r="AI212" s="1055">
        <f t="shared" si="225"/>
        <v>0</v>
      </c>
      <c r="AJ212" s="211">
        <f t="shared" si="225"/>
        <v>0</v>
      </c>
      <c r="AK212" s="1276">
        <f>IF($Z212=1,0,IF(AND($Z212=0,AF212&gt;0),1,IF(AND($Z212=0,AH212&gt;0),1,IF(AND($Z212=0,AJ212&gt;0),1,0))))</f>
        <v>0</v>
      </c>
      <c r="AL212" s="1276">
        <f t="shared" si="230"/>
        <v>0</v>
      </c>
      <c r="AM212" s="1281">
        <f>IF($Z212=0,0,IF(AQ212+AS212+AU212&gt;0,$AA212,0))</f>
        <v>0</v>
      </c>
      <c r="AN212" s="1283">
        <f>IF($Z212=0,0,IF(AND(AM212=0,I213&gt;0),$AA212,0))</f>
        <v>0</v>
      </c>
      <c r="AO212" s="1272">
        <f>$AA212-AM212-AN212</f>
        <v>0</v>
      </c>
      <c r="AP212" s="210">
        <f t="shared" si="226"/>
        <v>0</v>
      </c>
      <c r="AQ212" s="210">
        <f t="shared" si="226"/>
        <v>0</v>
      </c>
      <c r="AR212" s="210">
        <f t="shared" si="226"/>
        <v>0</v>
      </c>
      <c r="AS212" s="210">
        <f t="shared" si="226"/>
        <v>0</v>
      </c>
      <c r="AT212" s="210">
        <f t="shared" si="226"/>
        <v>0</v>
      </c>
      <c r="AU212" s="211">
        <f t="shared" si="226"/>
        <v>0</v>
      </c>
      <c r="AV212" s="1276">
        <f>IF($Z212=1,0,IF(AND($Z212=0,AQ212&gt;0),1,IF(AND($Z212=0,AS212&gt;0),1,IF(AND($Z212=0,AU212&gt;0),1,0))))</f>
        <v>0</v>
      </c>
      <c r="AW212" s="1276">
        <f t="shared" si="231"/>
        <v>0</v>
      </c>
      <c r="AX212" s="1281">
        <f>IF($Z212=0,0,IF(BB212+BD212+BF212&gt;0,$AA212,0))</f>
        <v>0</v>
      </c>
      <c r="AY212" s="1283">
        <f>IF($Z212=0,0,IF(AND(AX212=0,K213&gt;0),$AA212,0))</f>
        <v>0</v>
      </c>
      <c r="AZ212" s="1272">
        <f>$AA212-AX212-AY212</f>
        <v>0</v>
      </c>
      <c r="BA212" s="210">
        <f t="shared" si="227"/>
        <v>0</v>
      </c>
      <c r="BB212" s="210">
        <f t="shared" si="227"/>
        <v>0</v>
      </c>
      <c r="BC212" s="210">
        <f t="shared" si="227"/>
        <v>0</v>
      </c>
      <c r="BD212" s="210">
        <f t="shared" si="227"/>
        <v>0</v>
      </c>
      <c r="BE212" s="210">
        <f t="shared" si="227"/>
        <v>0</v>
      </c>
      <c r="BF212" s="211">
        <f t="shared" si="227"/>
        <v>0</v>
      </c>
      <c r="BG212" s="1276">
        <f>IF($Z212=1,0,IF(AND($Z212=0,BB212&gt;0),1,IF(AND($Z212=0,BD212&gt;0),1,IF(AND($Z212=0,BF212&gt;0),1,0))))</f>
        <v>0</v>
      </c>
      <c r="BH212" s="1276">
        <f t="shared" si="232"/>
        <v>0</v>
      </c>
      <c r="BI212" s="1281">
        <f>IF($Z212=0,0,IF(BM212+BO212+BQ212&gt;0,$AA212,0))</f>
        <v>0</v>
      </c>
      <c r="BJ212" s="1283">
        <f>IF($Z212=0,0,IF(AND(BI212=0,M213&gt;0),$AA212,0))</f>
        <v>0</v>
      </c>
      <c r="BK212" s="1272">
        <f>$AA212-BI212-BJ212</f>
        <v>0</v>
      </c>
      <c r="BL212" s="210">
        <f t="shared" si="228"/>
        <v>0</v>
      </c>
      <c r="BM212" s="210">
        <f t="shared" si="228"/>
        <v>0</v>
      </c>
      <c r="BN212" s="210">
        <f t="shared" si="228"/>
        <v>0</v>
      </c>
      <c r="BO212" s="210">
        <f t="shared" si="228"/>
        <v>0</v>
      </c>
      <c r="BP212" s="210">
        <f t="shared" si="228"/>
        <v>0</v>
      </c>
      <c r="BQ212" s="211">
        <f t="shared" si="228"/>
        <v>0</v>
      </c>
      <c r="BR212" s="1276">
        <f>IF($Z212=1,0,IF(AND($Z212=0,BM212&gt;0),1,IF(AND($Z212=0,BO212&gt;0),1,IF(AND($Z212=0,BQ212&gt;0),1,0))))</f>
        <v>0</v>
      </c>
      <c r="BS212" s="1276">
        <f t="shared" si="233"/>
        <v>0</v>
      </c>
      <c r="BT212" s="1281">
        <f>IF($Z212=0,0,IF(BX212+BZ212+CB212&gt;0,$AA212,0))</f>
        <v>0</v>
      </c>
      <c r="BU212" s="1283">
        <f>IF($Z212=0,0,IF(AND(BT212=0,O213&gt;0),$AA212,0))</f>
        <v>0</v>
      </c>
      <c r="BV212" s="1272">
        <f>$AA212-BT212-BU212</f>
        <v>0</v>
      </c>
      <c r="BW212" s="210">
        <f t="shared" si="229"/>
        <v>0</v>
      </c>
      <c r="BX212" s="210">
        <f t="shared" si="229"/>
        <v>0</v>
      </c>
      <c r="BY212" s="210">
        <f t="shared" si="229"/>
        <v>0</v>
      </c>
      <c r="BZ212" s="210">
        <f t="shared" si="229"/>
        <v>0</v>
      </c>
      <c r="CA212" s="210">
        <f t="shared" si="229"/>
        <v>0</v>
      </c>
      <c r="CB212" s="211">
        <f t="shared" si="229"/>
        <v>0</v>
      </c>
      <c r="CC212" s="1276">
        <f>IF($Z212=1,0,IF(AND($Z212=0,BX212&gt;0),1,IF(AND($Z212=0,BZ212&gt;0),1,IF(AND($Z212=0,CB212&gt;0),1,0))))</f>
        <v>0</v>
      </c>
      <c r="CD212" s="1276">
        <f t="shared" si="234"/>
        <v>0</v>
      </c>
      <c r="CE212" s="11"/>
      <c r="CF212" s="11"/>
      <c r="CG212" s="11"/>
      <c r="CH212" s="11"/>
      <c r="CI212" s="11"/>
      <c r="CJ212" s="11"/>
      <c r="CK212" s="11"/>
      <c r="CL212" s="11"/>
      <c r="CM212" s="11"/>
    </row>
    <row r="213" spans="1:91" ht="14.25" customHeight="1">
      <c r="A213" s="1247" t="str">
        <f>A212</f>
        <v/>
      </c>
      <c r="B213" s="58"/>
      <c r="C213" s="1735"/>
      <c r="D213" s="1733"/>
      <c r="E213" s="1735"/>
      <c r="F213" s="2454"/>
      <c r="G213" s="512"/>
      <c r="H213" s="2456"/>
      <c r="I213" s="514"/>
      <c r="J213" s="2459"/>
      <c r="K213" s="514"/>
      <c r="L213" s="2459"/>
      <c r="M213" s="514"/>
      <c r="N213" s="2459"/>
      <c r="O213" s="514"/>
      <c r="P213" s="2459"/>
      <c r="Q213" s="11"/>
      <c r="R213" s="11"/>
      <c r="S213" s="455"/>
      <c r="T213" s="477"/>
      <c r="U213" s="506">
        <f>Import!N603</f>
        <v>0</v>
      </c>
      <c r="V213" s="11"/>
      <c r="W213" s="340"/>
      <c r="X213" s="340"/>
      <c r="Y213" s="340"/>
      <c r="Z213" s="11"/>
      <c r="AE213" s="210"/>
      <c r="AF213" s="210"/>
      <c r="AG213" s="210"/>
      <c r="AH213" s="210"/>
      <c r="AI213" s="1055"/>
      <c r="AJ213" s="211"/>
      <c r="AK213" s="1276"/>
      <c r="AL213" s="1276">
        <f>AL212</f>
        <v>0</v>
      </c>
      <c r="AP213" s="210"/>
      <c r="AQ213" s="210"/>
      <c r="AR213" s="210"/>
      <c r="AS213" s="210"/>
      <c r="AT213" s="210"/>
      <c r="AU213" s="211"/>
      <c r="AV213" s="1276"/>
      <c r="AW213" s="1276">
        <f>AW212</f>
        <v>0</v>
      </c>
      <c r="BA213" s="210"/>
      <c r="BB213" s="210"/>
      <c r="BC213" s="210"/>
      <c r="BD213" s="210"/>
      <c r="BE213" s="210"/>
      <c r="BF213" s="211"/>
      <c r="BG213" s="1276"/>
      <c r="BH213" s="1276">
        <f>BH212</f>
        <v>0</v>
      </c>
      <c r="BL213" s="210"/>
      <c r="BM213" s="210"/>
      <c r="BN213" s="210"/>
      <c r="BO213" s="210"/>
      <c r="BP213" s="210"/>
      <c r="BQ213" s="211"/>
      <c r="BR213" s="1276"/>
      <c r="BS213" s="1276">
        <f>BS212</f>
        <v>0</v>
      </c>
      <c r="BW213" s="210"/>
      <c r="BX213" s="210"/>
      <c r="BY213" s="210"/>
      <c r="BZ213" s="210"/>
      <c r="CA213" s="210"/>
      <c r="CB213" s="211"/>
      <c r="CC213" s="1276"/>
      <c r="CD213" s="1276">
        <f>CD212</f>
        <v>0</v>
      </c>
      <c r="CE213" s="11"/>
      <c r="CF213" s="11"/>
      <c r="CG213" s="11"/>
      <c r="CH213" s="11"/>
      <c r="CI213" s="11"/>
      <c r="CJ213" s="11"/>
      <c r="CK213" s="11"/>
      <c r="CL213" s="11"/>
      <c r="CM213" s="11"/>
    </row>
    <row r="214" spans="1:91" ht="24.75" customHeight="1">
      <c r="A214" s="1246" t="str">
        <f>IF(E214&gt;0,"Wypełnione","")</f>
        <v/>
      </c>
      <c r="B214" s="58"/>
      <c r="C214" s="1734">
        <f>'Og s3a'!C615</f>
        <v>0</v>
      </c>
      <c r="D214" s="1732">
        <f>'Og s3a'!E615</f>
        <v>0</v>
      </c>
      <c r="E214" s="1734">
        <f>'Og s3a'!F615</f>
        <v>0</v>
      </c>
      <c r="F214" s="2453"/>
      <c r="G214" s="511">
        <f>T214</f>
        <v>0</v>
      </c>
      <c r="H214" s="2455">
        <f>U214</f>
        <v>0</v>
      </c>
      <c r="I214" s="515"/>
      <c r="J214" s="2459"/>
      <c r="K214" s="515"/>
      <c r="L214" s="2459"/>
      <c r="M214" s="515"/>
      <c r="N214" s="2459"/>
      <c r="O214" s="515"/>
      <c r="P214" s="2459"/>
      <c r="Q214" s="11"/>
      <c r="R214" s="11"/>
      <c r="S214" s="454">
        <f>'Og s3a'!G615</f>
        <v>0</v>
      </c>
      <c r="T214" s="456">
        <f>'Og s3a'!D615</f>
        <v>0</v>
      </c>
      <c r="U214" s="506">
        <f>Import!N604</f>
        <v>0</v>
      </c>
      <c r="V214" s="11"/>
      <c r="W214" s="340"/>
      <c r="X214" s="340"/>
      <c r="Y214" s="340"/>
      <c r="Z214" s="1273">
        <f>IF(F214=AF$7,1,0)</f>
        <v>0</v>
      </c>
      <c r="AA214" s="1273">
        <f>Z214*D214</f>
        <v>0</v>
      </c>
      <c r="AB214" s="1281">
        <f>IF($Z214=0,0,IF(AF214+AH214+AJ214&gt;0,$AA214,0))</f>
        <v>0</v>
      </c>
      <c r="AC214" s="1283">
        <f>IF($Z214=0,0,IF(AND(AB214=0,G215&gt;0),$AA214,0))</f>
        <v>0</v>
      </c>
      <c r="AD214" s="1272">
        <f>AA214-AB214-AC214</f>
        <v>0</v>
      </c>
      <c r="AE214" s="210">
        <f t="shared" si="225"/>
        <v>0</v>
      </c>
      <c r="AF214" s="210">
        <f t="shared" si="225"/>
        <v>0</v>
      </c>
      <c r="AG214" s="210">
        <f t="shared" si="225"/>
        <v>0</v>
      </c>
      <c r="AH214" s="210">
        <f t="shared" si="225"/>
        <v>0</v>
      </c>
      <c r="AI214" s="1055">
        <f t="shared" si="225"/>
        <v>0</v>
      </c>
      <c r="AJ214" s="211">
        <f t="shared" si="225"/>
        <v>0</v>
      </c>
      <c r="AK214" s="1276">
        <f>IF($Z214=1,0,IF(AND($Z214=0,AF214&gt;0),1,IF(AND($Z214=0,AH214&gt;0),1,IF(AND($Z214=0,AJ214&gt;0),1,0))))</f>
        <v>0</v>
      </c>
      <c r="AL214" s="1276">
        <f t="shared" si="230"/>
        <v>0</v>
      </c>
      <c r="AM214" s="1281">
        <f>IF($Z214=0,0,IF(AQ214+AS214+AU214&gt;0,$AA214,0))</f>
        <v>0</v>
      </c>
      <c r="AN214" s="1283">
        <f>IF($Z214=0,0,IF(AND(AM214=0,I215&gt;0),$AA214,0))</f>
        <v>0</v>
      </c>
      <c r="AO214" s="1272">
        <f>$AA214-AM214-AN214</f>
        <v>0</v>
      </c>
      <c r="AP214" s="210">
        <f t="shared" si="226"/>
        <v>0</v>
      </c>
      <c r="AQ214" s="210">
        <f t="shared" si="226"/>
        <v>0</v>
      </c>
      <c r="AR214" s="210">
        <f t="shared" si="226"/>
        <v>0</v>
      </c>
      <c r="AS214" s="210">
        <f t="shared" si="226"/>
        <v>0</v>
      </c>
      <c r="AT214" s="210">
        <f t="shared" si="226"/>
        <v>0</v>
      </c>
      <c r="AU214" s="211">
        <f t="shared" si="226"/>
        <v>0</v>
      </c>
      <c r="AV214" s="1276">
        <f>IF($Z214=1,0,IF(AND($Z214=0,AQ214&gt;0),1,IF(AND($Z214=0,AS214&gt;0),1,IF(AND($Z214=0,AU214&gt;0),1,0))))</f>
        <v>0</v>
      </c>
      <c r="AW214" s="1276">
        <f t="shared" si="231"/>
        <v>0</v>
      </c>
      <c r="AX214" s="1281">
        <f>IF($Z214=0,0,IF(BB214+BD214+BF214&gt;0,$AA214,0))</f>
        <v>0</v>
      </c>
      <c r="AY214" s="1283">
        <f>IF($Z214=0,0,IF(AND(AX214=0,K215&gt;0),$AA214,0))</f>
        <v>0</v>
      </c>
      <c r="AZ214" s="1272">
        <f>$AA214-AX214-AY214</f>
        <v>0</v>
      </c>
      <c r="BA214" s="210">
        <f t="shared" si="227"/>
        <v>0</v>
      </c>
      <c r="BB214" s="210">
        <f t="shared" si="227"/>
        <v>0</v>
      </c>
      <c r="BC214" s="210">
        <f t="shared" si="227"/>
        <v>0</v>
      </c>
      <c r="BD214" s="210">
        <f t="shared" si="227"/>
        <v>0</v>
      </c>
      <c r="BE214" s="210">
        <f t="shared" si="227"/>
        <v>0</v>
      </c>
      <c r="BF214" s="211">
        <f t="shared" si="227"/>
        <v>0</v>
      </c>
      <c r="BG214" s="1276">
        <f>IF($Z214=1,0,IF(AND($Z214=0,BB214&gt;0),1,IF(AND($Z214=0,BD214&gt;0),1,IF(AND($Z214=0,BF214&gt;0),1,0))))</f>
        <v>0</v>
      </c>
      <c r="BH214" s="1276">
        <f t="shared" si="232"/>
        <v>0</v>
      </c>
      <c r="BI214" s="1281">
        <f>IF($Z214=0,0,IF(BM214+BO214+BQ214&gt;0,$AA214,0))</f>
        <v>0</v>
      </c>
      <c r="BJ214" s="1283">
        <f>IF($Z214=0,0,IF(AND(BI214=0,M215&gt;0),$AA214,0))</f>
        <v>0</v>
      </c>
      <c r="BK214" s="1272">
        <f>$AA214-BI214-BJ214</f>
        <v>0</v>
      </c>
      <c r="BL214" s="210">
        <f t="shared" si="228"/>
        <v>0</v>
      </c>
      <c r="BM214" s="210">
        <f t="shared" si="228"/>
        <v>0</v>
      </c>
      <c r="BN214" s="210">
        <f t="shared" si="228"/>
        <v>0</v>
      </c>
      <c r="BO214" s="210">
        <f t="shared" si="228"/>
        <v>0</v>
      </c>
      <c r="BP214" s="210">
        <f t="shared" si="228"/>
        <v>0</v>
      </c>
      <c r="BQ214" s="211">
        <f t="shared" si="228"/>
        <v>0</v>
      </c>
      <c r="BR214" s="1276">
        <f>IF($Z214=1,0,IF(AND($Z214=0,BM214&gt;0),1,IF(AND($Z214=0,BO214&gt;0),1,IF(AND($Z214=0,BQ214&gt;0),1,0))))</f>
        <v>0</v>
      </c>
      <c r="BS214" s="1276">
        <f t="shared" si="233"/>
        <v>0</v>
      </c>
      <c r="BT214" s="1281">
        <f>IF($Z214=0,0,IF(BX214+BZ214+CB214&gt;0,$AA214,0))</f>
        <v>0</v>
      </c>
      <c r="BU214" s="1283">
        <f>IF($Z214=0,0,IF(AND(BT214=0,O215&gt;0),$AA214,0))</f>
        <v>0</v>
      </c>
      <c r="BV214" s="1272">
        <f>$AA214-BT214-BU214</f>
        <v>0</v>
      </c>
      <c r="BW214" s="210">
        <f t="shared" si="229"/>
        <v>0</v>
      </c>
      <c r="BX214" s="210">
        <f t="shared" si="229"/>
        <v>0</v>
      </c>
      <c r="BY214" s="210">
        <f t="shared" si="229"/>
        <v>0</v>
      </c>
      <c r="BZ214" s="210">
        <f t="shared" si="229"/>
        <v>0</v>
      </c>
      <c r="CA214" s="210">
        <f t="shared" si="229"/>
        <v>0</v>
      </c>
      <c r="CB214" s="211">
        <f t="shared" si="229"/>
        <v>0</v>
      </c>
      <c r="CC214" s="1276">
        <f>IF($Z214=1,0,IF(AND($Z214=0,BX214&gt;0),1,IF(AND($Z214=0,BZ214&gt;0),1,IF(AND($Z214=0,CB214&gt;0),1,0))))</f>
        <v>0</v>
      </c>
      <c r="CD214" s="1276">
        <f t="shared" si="234"/>
        <v>0</v>
      </c>
      <c r="CE214" s="11"/>
      <c r="CF214" s="11"/>
      <c r="CG214" s="11"/>
      <c r="CH214" s="11"/>
      <c r="CI214" s="11"/>
      <c r="CJ214" s="11"/>
      <c r="CK214" s="11"/>
      <c r="CL214" s="11"/>
      <c r="CM214" s="11"/>
    </row>
    <row r="215" spans="1:91" ht="14.25" customHeight="1">
      <c r="A215" s="1247" t="str">
        <f>A214</f>
        <v/>
      </c>
      <c r="B215" s="58"/>
      <c r="C215" s="1735"/>
      <c r="D215" s="1733"/>
      <c r="E215" s="1735"/>
      <c r="F215" s="2454"/>
      <c r="G215" s="512"/>
      <c r="H215" s="2456"/>
      <c r="I215" s="514"/>
      <c r="J215" s="2459"/>
      <c r="K215" s="514"/>
      <c r="L215" s="2459"/>
      <c r="M215" s="514"/>
      <c r="N215" s="2459"/>
      <c r="O215" s="514"/>
      <c r="P215" s="2459"/>
      <c r="Q215" s="11"/>
      <c r="R215" s="11"/>
      <c r="S215" s="455"/>
      <c r="T215" s="477"/>
      <c r="U215" s="506">
        <f>Import!N605</f>
        <v>0</v>
      </c>
      <c r="V215" s="11"/>
      <c r="W215" s="340"/>
      <c r="X215" s="340"/>
      <c r="Y215" s="340"/>
      <c r="Z215" s="11"/>
      <c r="AE215" s="210"/>
      <c r="AF215" s="210"/>
      <c r="AG215" s="210"/>
      <c r="AH215" s="210"/>
      <c r="AI215" s="1055"/>
      <c r="AJ215" s="211"/>
      <c r="AK215" s="1276"/>
      <c r="AL215" s="1276">
        <f>AL214</f>
        <v>0</v>
      </c>
      <c r="AP215" s="210"/>
      <c r="AQ215" s="210"/>
      <c r="AR215" s="210"/>
      <c r="AS215" s="210"/>
      <c r="AT215" s="210"/>
      <c r="AU215" s="211"/>
      <c r="AV215" s="1276"/>
      <c r="AW215" s="1276">
        <f>AW214</f>
        <v>0</v>
      </c>
      <c r="BA215" s="210"/>
      <c r="BB215" s="210"/>
      <c r="BC215" s="210"/>
      <c r="BD215" s="210"/>
      <c r="BE215" s="210"/>
      <c r="BF215" s="211"/>
      <c r="BG215" s="1276"/>
      <c r="BH215" s="1276">
        <f>BH214</f>
        <v>0</v>
      </c>
      <c r="BL215" s="210"/>
      <c r="BM215" s="210"/>
      <c r="BN215" s="210"/>
      <c r="BO215" s="210"/>
      <c r="BP215" s="210"/>
      <c r="BQ215" s="211"/>
      <c r="BR215" s="1276"/>
      <c r="BS215" s="1276">
        <f>BS214</f>
        <v>0</v>
      </c>
      <c r="BW215" s="210"/>
      <c r="BX215" s="210"/>
      <c r="BY215" s="210"/>
      <c r="BZ215" s="210"/>
      <c r="CA215" s="210"/>
      <c r="CB215" s="211"/>
      <c r="CC215" s="1276"/>
      <c r="CD215" s="1276">
        <f>CD214</f>
        <v>0</v>
      </c>
      <c r="CE215" s="11"/>
      <c r="CF215" s="11"/>
      <c r="CG215" s="11"/>
      <c r="CH215" s="11"/>
      <c r="CI215" s="11"/>
      <c r="CJ215" s="11"/>
      <c r="CK215" s="11"/>
      <c r="CL215" s="11"/>
      <c r="CM215" s="11"/>
    </row>
    <row r="216" spans="1:91" ht="24.75" customHeight="1">
      <c r="A216" s="1246" t="str">
        <f>IF(E216&gt;0,"Wypełnione","")</f>
        <v/>
      </c>
      <c r="B216" s="58"/>
      <c r="C216" s="1734">
        <f>'Og s3a'!C617</f>
        <v>0</v>
      </c>
      <c r="D216" s="1732">
        <f>'Og s3a'!E617</f>
        <v>0</v>
      </c>
      <c r="E216" s="1734">
        <f>'Og s3a'!F617</f>
        <v>0</v>
      </c>
      <c r="F216" s="2453"/>
      <c r="G216" s="511">
        <f>T216</f>
        <v>0</v>
      </c>
      <c r="H216" s="2455">
        <f>U216</f>
        <v>0</v>
      </c>
      <c r="I216" s="515"/>
      <c r="J216" s="2459"/>
      <c r="K216" s="515"/>
      <c r="L216" s="2459"/>
      <c r="M216" s="515"/>
      <c r="N216" s="2459"/>
      <c r="O216" s="515"/>
      <c r="P216" s="2459"/>
      <c r="Q216" s="11"/>
      <c r="R216" s="11"/>
      <c r="S216" s="454">
        <f>'Og s3a'!G617</f>
        <v>0</v>
      </c>
      <c r="T216" s="456">
        <f>'Og s3a'!D617</f>
        <v>0</v>
      </c>
      <c r="U216" s="506">
        <f>Import!N606</f>
        <v>0</v>
      </c>
      <c r="V216" s="11"/>
      <c r="W216" s="340"/>
      <c r="X216" s="340"/>
      <c r="Y216" s="340"/>
      <c r="Z216" s="1273">
        <f>IF(F216=AF$7,1,0)</f>
        <v>0</v>
      </c>
      <c r="AA216" s="1273">
        <f>Z216*D216</f>
        <v>0</v>
      </c>
      <c r="AB216" s="1281">
        <f>IF($Z216=0,0,IF(AF216+AH216+AJ216&gt;0,$AA216,0))</f>
        <v>0</v>
      </c>
      <c r="AC216" s="1283">
        <f>IF($Z216=0,0,IF(AND(AB216=0,G217&gt;0),$AA216,0))</f>
        <v>0</v>
      </c>
      <c r="AD216" s="1272">
        <f>AA216-AB216-AC216</f>
        <v>0</v>
      </c>
      <c r="AE216" s="210">
        <f t="shared" si="225"/>
        <v>0</v>
      </c>
      <c r="AF216" s="210">
        <f t="shared" si="225"/>
        <v>0</v>
      </c>
      <c r="AG216" s="210">
        <f t="shared" si="225"/>
        <v>0</v>
      </c>
      <c r="AH216" s="210">
        <f t="shared" si="225"/>
        <v>0</v>
      </c>
      <c r="AI216" s="1055">
        <f t="shared" si="225"/>
        <v>0</v>
      </c>
      <c r="AJ216" s="211">
        <f t="shared" si="225"/>
        <v>0</v>
      </c>
      <c r="AK216" s="1276">
        <f>IF($Z216=1,0,IF(AND($Z216=0,AF216&gt;0),1,IF(AND($Z216=0,AH216&gt;0),1,IF(AND($Z216=0,AJ216&gt;0),1,0))))</f>
        <v>0</v>
      </c>
      <c r="AL216" s="1276">
        <f t="shared" si="230"/>
        <v>0</v>
      </c>
      <c r="AM216" s="1281">
        <f>IF($Z216=0,0,IF(AQ216+AS216+AU216&gt;0,$AA216,0))</f>
        <v>0</v>
      </c>
      <c r="AN216" s="1283">
        <f>IF($Z216=0,0,IF(AND(AM216=0,I217&gt;0),$AA216,0))</f>
        <v>0</v>
      </c>
      <c r="AO216" s="1272">
        <f>$AA216-AM216-AN216</f>
        <v>0</v>
      </c>
      <c r="AP216" s="210">
        <f t="shared" si="226"/>
        <v>0</v>
      </c>
      <c r="AQ216" s="210">
        <f t="shared" si="226"/>
        <v>0</v>
      </c>
      <c r="AR216" s="210">
        <f t="shared" si="226"/>
        <v>0</v>
      </c>
      <c r="AS216" s="210">
        <f t="shared" si="226"/>
        <v>0</v>
      </c>
      <c r="AT216" s="210">
        <f t="shared" si="226"/>
        <v>0</v>
      </c>
      <c r="AU216" s="211">
        <f t="shared" si="226"/>
        <v>0</v>
      </c>
      <c r="AV216" s="1276">
        <f>IF($Z216=1,0,IF(AND($Z216=0,AQ216&gt;0),1,IF(AND($Z216=0,AS216&gt;0),1,IF(AND($Z216=0,AU216&gt;0),1,0))))</f>
        <v>0</v>
      </c>
      <c r="AW216" s="1276">
        <f t="shared" si="231"/>
        <v>0</v>
      </c>
      <c r="AX216" s="1281">
        <f>IF($Z216=0,0,IF(BB216+BD216+BF216&gt;0,$AA216,0))</f>
        <v>0</v>
      </c>
      <c r="AY216" s="1283">
        <f>IF($Z216=0,0,IF(AND(AX216=0,K217&gt;0),$AA216,0))</f>
        <v>0</v>
      </c>
      <c r="AZ216" s="1272">
        <f>$AA216-AX216-AY216</f>
        <v>0</v>
      </c>
      <c r="BA216" s="210">
        <f t="shared" si="227"/>
        <v>0</v>
      </c>
      <c r="BB216" s="210">
        <f t="shared" si="227"/>
        <v>0</v>
      </c>
      <c r="BC216" s="210">
        <f t="shared" si="227"/>
        <v>0</v>
      </c>
      <c r="BD216" s="210">
        <f t="shared" si="227"/>
        <v>0</v>
      </c>
      <c r="BE216" s="210">
        <f t="shared" si="227"/>
        <v>0</v>
      </c>
      <c r="BF216" s="211">
        <f t="shared" si="227"/>
        <v>0</v>
      </c>
      <c r="BG216" s="1276">
        <f>IF($Z216=1,0,IF(AND($Z216=0,BB216&gt;0),1,IF(AND($Z216=0,BD216&gt;0),1,IF(AND($Z216=0,BF216&gt;0),1,0))))</f>
        <v>0</v>
      </c>
      <c r="BH216" s="1276">
        <f t="shared" si="232"/>
        <v>0</v>
      </c>
      <c r="BI216" s="1281">
        <f>IF($Z216=0,0,IF(BM216+BO216+BQ216&gt;0,$AA216,0))</f>
        <v>0</v>
      </c>
      <c r="BJ216" s="1283">
        <f>IF($Z216=0,0,IF(AND(BI216=0,M217&gt;0),$AA216,0))</f>
        <v>0</v>
      </c>
      <c r="BK216" s="1272">
        <f>$AA216-BI216-BJ216</f>
        <v>0</v>
      </c>
      <c r="BL216" s="210">
        <f t="shared" si="228"/>
        <v>0</v>
      </c>
      <c r="BM216" s="210">
        <f t="shared" si="228"/>
        <v>0</v>
      </c>
      <c r="BN216" s="210">
        <f t="shared" si="228"/>
        <v>0</v>
      </c>
      <c r="BO216" s="210">
        <f t="shared" si="228"/>
        <v>0</v>
      </c>
      <c r="BP216" s="210">
        <f t="shared" si="228"/>
        <v>0</v>
      </c>
      <c r="BQ216" s="211">
        <f t="shared" si="228"/>
        <v>0</v>
      </c>
      <c r="BR216" s="1276">
        <f>IF($Z216=1,0,IF(AND($Z216=0,BM216&gt;0),1,IF(AND($Z216=0,BO216&gt;0),1,IF(AND($Z216=0,BQ216&gt;0),1,0))))</f>
        <v>0</v>
      </c>
      <c r="BS216" s="1276">
        <f t="shared" si="233"/>
        <v>0</v>
      </c>
      <c r="BT216" s="1281">
        <f>IF($Z216=0,0,IF(BX216+BZ216+CB216&gt;0,$AA216,0))</f>
        <v>0</v>
      </c>
      <c r="BU216" s="1283">
        <f>IF($Z216=0,0,IF(AND(BT216=0,O217&gt;0),$AA216,0))</f>
        <v>0</v>
      </c>
      <c r="BV216" s="1272">
        <f>$AA216-BT216-BU216</f>
        <v>0</v>
      </c>
      <c r="BW216" s="210">
        <f t="shared" si="229"/>
        <v>0</v>
      </c>
      <c r="BX216" s="210">
        <f t="shared" si="229"/>
        <v>0</v>
      </c>
      <c r="BY216" s="210">
        <f t="shared" si="229"/>
        <v>0</v>
      </c>
      <c r="BZ216" s="210">
        <f t="shared" si="229"/>
        <v>0</v>
      </c>
      <c r="CA216" s="210">
        <f t="shared" si="229"/>
        <v>0</v>
      </c>
      <c r="CB216" s="211">
        <f t="shared" si="229"/>
        <v>0</v>
      </c>
      <c r="CC216" s="1276">
        <f>IF($Z216=1,0,IF(AND($Z216=0,BX216&gt;0),1,IF(AND($Z216=0,BZ216&gt;0),1,IF(AND($Z216=0,CB216&gt;0),1,0))))</f>
        <v>0</v>
      </c>
      <c r="CD216" s="1276">
        <f t="shared" si="234"/>
        <v>0</v>
      </c>
      <c r="CE216" s="11"/>
      <c r="CF216" s="11"/>
      <c r="CG216" s="11"/>
      <c r="CH216" s="11"/>
      <c r="CI216" s="11"/>
      <c r="CJ216" s="11"/>
      <c r="CK216" s="11"/>
      <c r="CL216" s="11"/>
      <c r="CM216" s="11"/>
    </row>
    <row r="217" spans="1:91" ht="14.25" customHeight="1">
      <c r="A217" s="1247" t="str">
        <f>A216</f>
        <v/>
      </c>
      <c r="B217" s="58"/>
      <c r="C217" s="1735"/>
      <c r="D217" s="1733"/>
      <c r="E217" s="1735"/>
      <c r="F217" s="2454"/>
      <c r="G217" s="512"/>
      <c r="H217" s="2456"/>
      <c r="I217" s="514"/>
      <c r="J217" s="2459"/>
      <c r="K217" s="514"/>
      <c r="L217" s="2459"/>
      <c r="M217" s="514"/>
      <c r="N217" s="2459"/>
      <c r="O217" s="514"/>
      <c r="P217" s="2459"/>
      <c r="Q217" s="11"/>
      <c r="R217" s="11"/>
      <c r="S217" s="455"/>
      <c r="T217" s="477"/>
      <c r="U217" s="506">
        <f>Import!N607</f>
        <v>0</v>
      </c>
      <c r="V217" s="11"/>
      <c r="W217" s="340"/>
      <c r="X217" s="340"/>
      <c r="Y217" s="340"/>
      <c r="Z217" s="11"/>
      <c r="AE217" s="210"/>
      <c r="AF217" s="210"/>
      <c r="AG217" s="210"/>
      <c r="AH217" s="210"/>
      <c r="AI217" s="1055"/>
      <c r="AJ217" s="211"/>
      <c r="AK217" s="1276"/>
      <c r="AL217" s="1276">
        <f>AL216</f>
        <v>0</v>
      </c>
      <c r="AP217" s="210"/>
      <c r="AQ217" s="210"/>
      <c r="AR217" s="210"/>
      <c r="AS217" s="210"/>
      <c r="AT217" s="210"/>
      <c r="AU217" s="211"/>
      <c r="AV217" s="1276"/>
      <c r="AW217" s="1276">
        <f>AW216</f>
        <v>0</v>
      </c>
      <c r="BA217" s="210"/>
      <c r="BB217" s="210"/>
      <c r="BC217" s="210"/>
      <c r="BD217" s="210"/>
      <c r="BE217" s="210"/>
      <c r="BF217" s="211"/>
      <c r="BG217" s="1276"/>
      <c r="BH217" s="1276">
        <f>BH216</f>
        <v>0</v>
      </c>
      <c r="BL217" s="210"/>
      <c r="BM217" s="210"/>
      <c r="BN217" s="210"/>
      <c r="BO217" s="210"/>
      <c r="BP217" s="210"/>
      <c r="BQ217" s="211"/>
      <c r="BR217" s="1276"/>
      <c r="BS217" s="1276">
        <f>BS216</f>
        <v>0</v>
      </c>
      <c r="BW217" s="210"/>
      <c r="BX217" s="210"/>
      <c r="BY217" s="210"/>
      <c r="BZ217" s="210"/>
      <c r="CA217" s="210"/>
      <c r="CB217" s="211"/>
      <c r="CC217" s="1276"/>
      <c r="CD217" s="1276">
        <f>CD216</f>
        <v>0</v>
      </c>
      <c r="CE217" s="11"/>
      <c r="CF217" s="11"/>
      <c r="CG217" s="11"/>
      <c r="CH217" s="11"/>
      <c r="CI217" s="11"/>
      <c r="CJ217" s="11"/>
      <c r="CK217" s="11"/>
      <c r="CL217" s="11"/>
      <c r="CM217" s="11"/>
    </row>
    <row r="218" spans="1:91" ht="24.75" customHeight="1">
      <c r="A218" s="1246" t="str">
        <f>IF(E218&gt;0,"Wypełnione","")</f>
        <v/>
      </c>
      <c r="B218" s="58"/>
      <c r="C218" s="1734">
        <f>'Og s3a'!C619</f>
        <v>0</v>
      </c>
      <c r="D218" s="1732">
        <f>'Og s3a'!E619</f>
        <v>0</v>
      </c>
      <c r="E218" s="1734">
        <f>'Og s3a'!F619</f>
        <v>0</v>
      </c>
      <c r="F218" s="2453"/>
      <c r="G218" s="511">
        <f>T218</f>
        <v>0</v>
      </c>
      <c r="H218" s="2455">
        <f>U218</f>
        <v>0</v>
      </c>
      <c r="I218" s="515"/>
      <c r="J218" s="2459"/>
      <c r="K218" s="515"/>
      <c r="L218" s="2459"/>
      <c r="M218" s="515"/>
      <c r="N218" s="2459"/>
      <c r="O218" s="515"/>
      <c r="P218" s="2459"/>
      <c r="Q218" s="11"/>
      <c r="R218" s="11"/>
      <c r="S218" s="454">
        <f>'Og s3a'!G619</f>
        <v>0</v>
      </c>
      <c r="T218" s="456">
        <f>'Og s3a'!D619</f>
        <v>0</v>
      </c>
      <c r="U218" s="506">
        <f>Import!N608</f>
        <v>0</v>
      </c>
      <c r="V218" s="11"/>
      <c r="W218" s="340"/>
      <c r="X218" s="340"/>
      <c r="Y218" s="340"/>
      <c r="Z218" s="1273">
        <f>IF(F218=AF$7,1,0)</f>
        <v>0</v>
      </c>
      <c r="AA218" s="1273">
        <f>Z218*D218</f>
        <v>0</v>
      </c>
      <c r="AB218" s="1281">
        <f>IF($Z218=0,0,IF(AF218+AH218+AJ218&gt;0,$AA218,0))</f>
        <v>0</v>
      </c>
      <c r="AC218" s="1283">
        <f>IF($Z218=0,0,IF(AND(AB218=0,G219&gt;0),$AA218,0))</f>
        <v>0</v>
      </c>
      <c r="AD218" s="1272">
        <f>AA218-AB218-AC218</f>
        <v>0</v>
      </c>
      <c r="AE218" s="210">
        <f t="shared" si="225"/>
        <v>0</v>
      </c>
      <c r="AF218" s="210">
        <f t="shared" si="225"/>
        <v>0</v>
      </c>
      <c r="AG218" s="210">
        <f t="shared" si="225"/>
        <v>0</v>
      </c>
      <c r="AH218" s="210">
        <f t="shared" si="225"/>
        <v>0</v>
      </c>
      <c r="AI218" s="1055">
        <f t="shared" si="225"/>
        <v>0</v>
      </c>
      <c r="AJ218" s="211">
        <f t="shared" si="225"/>
        <v>0</v>
      </c>
      <c r="AK218" s="1276">
        <f>IF($Z218=1,0,IF(AND($Z218=0,AF218&gt;0),1,IF(AND($Z218=0,AH218&gt;0),1,IF(AND($Z218=0,AJ218&gt;0),1,0))))</f>
        <v>0</v>
      </c>
      <c r="AL218" s="1276">
        <f t="shared" si="230"/>
        <v>0</v>
      </c>
      <c r="AM218" s="1281">
        <f>IF($Z218=0,0,IF(AQ218+AS218+AU218&gt;0,$AA218,0))</f>
        <v>0</v>
      </c>
      <c r="AN218" s="1283">
        <f>IF($Z218=0,0,IF(AND(AM218=0,I219&gt;0),$AA218,0))</f>
        <v>0</v>
      </c>
      <c r="AO218" s="1272">
        <f>$AA218-AM218-AN218</f>
        <v>0</v>
      </c>
      <c r="AP218" s="210">
        <f t="shared" si="226"/>
        <v>0</v>
      </c>
      <c r="AQ218" s="210">
        <f t="shared" si="226"/>
        <v>0</v>
      </c>
      <c r="AR218" s="210">
        <f t="shared" si="226"/>
        <v>0</v>
      </c>
      <c r="AS218" s="210">
        <f t="shared" si="226"/>
        <v>0</v>
      </c>
      <c r="AT218" s="210">
        <f t="shared" si="226"/>
        <v>0</v>
      </c>
      <c r="AU218" s="211">
        <f t="shared" si="226"/>
        <v>0</v>
      </c>
      <c r="AV218" s="1276">
        <f>IF($Z218=1,0,IF(AND($Z218=0,AQ218&gt;0),1,IF(AND($Z218=0,AS218&gt;0),1,IF(AND($Z218=0,AU218&gt;0),1,0))))</f>
        <v>0</v>
      </c>
      <c r="AW218" s="1276">
        <f t="shared" si="231"/>
        <v>0</v>
      </c>
      <c r="AX218" s="1281">
        <f>IF($Z218=0,0,IF(BB218+BD218+BF218&gt;0,$AA218,0))</f>
        <v>0</v>
      </c>
      <c r="AY218" s="1283">
        <f>IF($Z218=0,0,IF(AND(AX218=0,K219&gt;0),$AA218,0))</f>
        <v>0</v>
      </c>
      <c r="AZ218" s="1272">
        <f>$AA218-AX218-AY218</f>
        <v>0</v>
      </c>
      <c r="BA218" s="210">
        <f t="shared" si="227"/>
        <v>0</v>
      </c>
      <c r="BB218" s="210">
        <f t="shared" si="227"/>
        <v>0</v>
      </c>
      <c r="BC218" s="210">
        <f t="shared" si="227"/>
        <v>0</v>
      </c>
      <c r="BD218" s="210">
        <f t="shared" si="227"/>
        <v>0</v>
      </c>
      <c r="BE218" s="210">
        <f t="shared" si="227"/>
        <v>0</v>
      </c>
      <c r="BF218" s="211">
        <f t="shared" si="227"/>
        <v>0</v>
      </c>
      <c r="BG218" s="1276">
        <f>IF($Z218=1,0,IF(AND($Z218=0,BB218&gt;0),1,IF(AND($Z218=0,BD218&gt;0),1,IF(AND($Z218=0,BF218&gt;0),1,0))))</f>
        <v>0</v>
      </c>
      <c r="BH218" s="1276">
        <f t="shared" si="232"/>
        <v>0</v>
      </c>
      <c r="BI218" s="1281">
        <f>IF($Z218=0,0,IF(BM218+BO218+BQ218&gt;0,$AA218,0))</f>
        <v>0</v>
      </c>
      <c r="BJ218" s="1283">
        <f>IF($Z218=0,0,IF(AND(BI218=0,M219&gt;0),$AA218,0))</f>
        <v>0</v>
      </c>
      <c r="BK218" s="1272">
        <f>$AA218-BI218-BJ218</f>
        <v>0</v>
      </c>
      <c r="BL218" s="210">
        <f t="shared" si="228"/>
        <v>0</v>
      </c>
      <c r="BM218" s="210">
        <f t="shared" si="228"/>
        <v>0</v>
      </c>
      <c r="BN218" s="210">
        <f t="shared" si="228"/>
        <v>0</v>
      </c>
      <c r="BO218" s="210">
        <f t="shared" si="228"/>
        <v>0</v>
      </c>
      <c r="BP218" s="210">
        <f t="shared" si="228"/>
        <v>0</v>
      </c>
      <c r="BQ218" s="211">
        <f t="shared" si="228"/>
        <v>0</v>
      </c>
      <c r="BR218" s="1276">
        <f>IF($Z218=1,0,IF(AND($Z218=0,BM218&gt;0),1,IF(AND($Z218=0,BO218&gt;0),1,IF(AND($Z218=0,BQ218&gt;0),1,0))))</f>
        <v>0</v>
      </c>
      <c r="BS218" s="1276">
        <f t="shared" si="233"/>
        <v>0</v>
      </c>
      <c r="BT218" s="1281">
        <f>IF($Z218=0,0,IF(BX218+BZ218+CB218&gt;0,$AA218,0))</f>
        <v>0</v>
      </c>
      <c r="BU218" s="1283">
        <f>IF($Z218=0,0,IF(AND(BT218=0,O219&gt;0),$AA218,0))</f>
        <v>0</v>
      </c>
      <c r="BV218" s="1272">
        <f>$AA218-BT218-BU218</f>
        <v>0</v>
      </c>
      <c r="BW218" s="210">
        <f t="shared" si="229"/>
        <v>0</v>
      </c>
      <c r="BX218" s="210">
        <f t="shared" si="229"/>
        <v>0</v>
      </c>
      <c r="BY218" s="210">
        <f t="shared" si="229"/>
        <v>0</v>
      </c>
      <c r="BZ218" s="210">
        <f t="shared" si="229"/>
        <v>0</v>
      </c>
      <c r="CA218" s="210">
        <f t="shared" si="229"/>
        <v>0</v>
      </c>
      <c r="CB218" s="211">
        <f t="shared" si="229"/>
        <v>0</v>
      </c>
      <c r="CC218" s="1276">
        <f>IF($Z218=1,0,IF(AND($Z218=0,BX218&gt;0),1,IF(AND($Z218=0,BZ218&gt;0),1,IF(AND($Z218=0,CB218&gt;0),1,0))))</f>
        <v>0</v>
      </c>
      <c r="CD218" s="1276">
        <f t="shared" si="234"/>
        <v>0</v>
      </c>
      <c r="CE218" s="11"/>
      <c r="CF218" s="11"/>
      <c r="CG218" s="11"/>
      <c r="CH218" s="11"/>
      <c r="CI218" s="11"/>
      <c r="CJ218" s="11"/>
      <c r="CK218" s="11"/>
      <c r="CL218" s="11"/>
      <c r="CM218" s="11"/>
    </row>
    <row r="219" spans="1:91" ht="14.25" customHeight="1">
      <c r="A219" s="1247" t="str">
        <f>A218</f>
        <v/>
      </c>
      <c r="B219" s="58"/>
      <c r="C219" s="1735"/>
      <c r="D219" s="1733"/>
      <c r="E219" s="1735"/>
      <c r="F219" s="2454"/>
      <c r="G219" s="512"/>
      <c r="H219" s="2456"/>
      <c r="I219" s="514"/>
      <c r="J219" s="2459"/>
      <c r="K219" s="514"/>
      <c r="L219" s="2459"/>
      <c r="M219" s="514"/>
      <c r="N219" s="2459"/>
      <c r="O219" s="514"/>
      <c r="P219" s="2459"/>
      <c r="Q219" s="11"/>
      <c r="R219" s="11"/>
      <c r="S219" s="455"/>
      <c r="T219" s="477"/>
      <c r="U219" s="506">
        <f>Import!N609</f>
        <v>0</v>
      </c>
      <c r="V219" s="11"/>
      <c r="W219" s="340"/>
      <c r="X219" s="340"/>
      <c r="Y219" s="340"/>
      <c r="Z219" s="11"/>
      <c r="AE219" s="210"/>
      <c r="AF219" s="210"/>
      <c r="AG219" s="210"/>
      <c r="AH219" s="210"/>
      <c r="AI219" s="1055"/>
      <c r="AJ219" s="211"/>
      <c r="AK219" s="1276"/>
      <c r="AL219" s="1276">
        <f>AL218</f>
        <v>0</v>
      </c>
      <c r="AP219" s="210"/>
      <c r="AQ219" s="210"/>
      <c r="AR219" s="210"/>
      <c r="AS219" s="210"/>
      <c r="AT219" s="210"/>
      <c r="AU219" s="211"/>
      <c r="AV219" s="1276"/>
      <c r="AW219" s="1276">
        <f>AW218</f>
        <v>0</v>
      </c>
      <c r="BA219" s="210"/>
      <c r="BB219" s="210"/>
      <c r="BC219" s="210"/>
      <c r="BD219" s="210"/>
      <c r="BE219" s="210"/>
      <c r="BF219" s="211"/>
      <c r="BG219" s="1276"/>
      <c r="BH219" s="1276">
        <f>BH218</f>
        <v>0</v>
      </c>
      <c r="BL219" s="210"/>
      <c r="BM219" s="210"/>
      <c r="BN219" s="210"/>
      <c r="BO219" s="210"/>
      <c r="BP219" s="210"/>
      <c r="BQ219" s="211"/>
      <c r="BR219" s="1276"/>
      <c r="BS219" s="1276">
        <f>BS218</f>
        <v>0</v>
      </c>
      <c r="BW219" s="210"/>
      <c r="BX219" s="210"/>
      <c r="BY219" s="210"/>
      <c r="BZ219" s="210"/>
      <c r="CA219" s="210"/>
      <c r="CB219" s="211"/>
      <c r="CC219" s="1276"/>
      <c r="CD219" s="1276">
        <f>CD218</f>
        <v>0</v>
      </c>
      <c r="CE219" s="11"/>
      <c r="CF219" s="11"/>
      <c r="CG219" s="11"/>
      <c r="CH219" s="11"/>
      <c r="CI219" s="11"/>
      <c r="CJ219" s="11"/>
      <c r="CK219" s="11"/>
      <c r="CL219" s="11"/>
      <c r="CM219" s="11"/>
    </row>
    <row r="220" spans="1:91" ht="24.75" customHeight="1">
      <c r="A220" s="1246" t="str">
        <f>IF(E220&gt;0,"Wypełnione","")</f>
        <v/>
      </c>
      <c r="B220" s="58"/>
      <c r="C220" s="1734">
        <f>'Og s3a'!C621</f>
        <v>0</v>
      </c>
      <c r="D220" s="1732">
        <f>'Og s3a'!E621</f>
        <v>0</v>
      </c>
      <c r="E220" s="1734">
        <f>'Og s3a'!F621</f>
        <v>0</v>
      </c>
      <c r="F220" s="2453"/>
      <c r="G220" s="511">
        <f>T220</f>
        <v>0</v>
      </c>
      <c r="H220" s="2455">
        <f>U220</f>
        <v>0</v>
      </c>
      <c r="I220" s="515"/>
      <c r="J220" s="2459"/>
      <c r="K220" s="515"/>
      <c r="L220" s="2459"/>
      <c r="M220" s="515"/>
      <c r="N220" s="2459"/>
      <c r="O220" s="515"/>
      <c r="P220" s="2459"/>
      <c r="Q220" s="11"/>
      <c r="R220" s="11"/>
      <c r="S220" s="454">
        <f>'Og s3a'!G621</f>
        <v>0</v>
      </c>
      <c r="T220" s="456">
        <f>'Og s3a'!D621</f>
        <v>0</v>
      </c>
      <c r="U220" s="506">
        <f>Import!N610</f>
        <v>0</v>
      </c>
      <c r="V220" s="11"/>
      <c r="W220" s="340"/>
      <c r="X220" s="340"/>
      <c r="Y220" s="340"/>
      <c r="Z220" s="1273">
        <f>IF(F220=AF$7,1,0)</f>
        <v>0</v>
      </c>
      <c r="AA220" s="1273">
        <f>Z220*D220</f>
        <v>0</v>
      </c>
      <c r="AB220" s="1281">
        <f>IF($Z220=0,0,IF(AF220+AH220+AJ220&gt;0,$AA220,0))</f>
        <v>0</v>
      </c>
      <c r="AC220" s="1283">
        <f>IF($Z220=0,0,IF(AND(AB220=0,G221&gt;0),$AA220,0))</f>
        <v>0</v>
      </c>
      <c r="AD220" s="1272">
        <f>AA220-AB220-AC220</f>
        <v>0</v>
      </c>
      <c r="AE220" s="210">
        <f t="shared" si="225"/>
        <v>0</v>
      </c>
      <c r="AF220" s="210">
        <f t="shared" si="225"/>
        <v>0</v>
      </c>
      <c r="AG220" s="210">
        <f t="shared" si="225"/>
        <v>0</v>
      </c>
      <c r="AH220" s="210">
        <f t="shared" si="225"/>
        <v>0</v>
      </c>
      <c r="AI220" s="1055">
        <f t="shared" si="225"/>
        <v>0</v>
      </c>
      <c r="AJ220" s="211">
        <f t="shared" si="225"/>
        <v>0</v>
      </c>
      <c r="AK220" s="1276">
        <f>IF($Z220=1,0,IF(AND($Z220=0,AF220&gt;0),1,IF(AND($Z220=0,AH220&gt;0),1,IF(AND($Z220=0,AJ220&gt;0),1,0))))</f>
        <v>0</v>
      </c>
      <c r="AL220" s="1276">
        <f t="shared" si="230"/>
        <v>0</v>
      </c>
      <c r="AM220" s="1281">
        <f>IF($Z220=0,0,IF(AQ220+AS220+AU220&gt;0,$AA220,0))</f>
        <v>0</v>
      </c>
      <c r="AN220" s="1283">
        <f>IF($Z220=0,0,IF(AND(AM220=0,I221&gt;0),$AA220,0))</f>
        <v>0</v>
      </c>
      <c r="AO220" s="1272">
        <f>$AA220-AM220-AN220</f>
        <v>0</v>
      </c>
      <c r="AP220" s="210">
        <f t="shared" si="226"/>
        <v>0</v>
      </c>
      <c r="AQ220" s="210">
        <f t="shared" si="226"/>
        <v>0</v>
      </c>
      <c r="AR220" s="210">
        <f t="shared" si="226"/>
        <v>0</v>
      </c>
      <c r="AS220" s="210">
        <f t="shared" si="226"/>
        <v>0</v>
      </c>
      <c r="AT220" s="210">
        <f t="shared" si="226"/>
        <v>0</v>
      </c>
      <c r="AU220" s="211">
        <f t="shared" si="226"/>
        <v>0</v>
      </c>
      <c r="AV220" s="1276">
        <f>IF($Z220=1,0,IF(AND($Z220=0,AQ220&gt;0),1,IF(AND($Z220=0,AS220&gt;0),1,IF(AND($Z220=0,AU220&gt;0),1,0))))</f>
        <v>0</v>
      </c>
      <c r="AW220" s="1276">
        <f t="shared" si="231"/>
        <v>0</v>
      </c>
      <c r="AX220" s="1281">
        <f>IF($Z220=0,0,IF(BB220+BD220+BF220&gt;0,$AA220,0))</f>
        <v>0</v>
      </c>
      <c r="AY220" s="1283">
        <f>IF($Z220=0,0,IF(AND(AX220=0,K221&gt;0),$AA220,0))</f>
        <v>0</v>
      </c>
      <c r="AZ220" s="1272">
        <f>$AA220-AX220-AY220</f>
        <v>0</v>
      </c>
      <c r="BA220" s="210">
        <f t="shared" si="227"/>
        <v>0</v>
      </c>
      <c r="BB220" s="210">
        <f t="shared" si="227"/>
        <v>0</v>
      </c>
      <c r="BC220" s="210">
        <f t="shared" si="227"/>
        <v>0</v>
      </c>
      <c r="BD220" s="210">
        <f t="shared" si="227"/>
        <v>0</v>
      </c>
      <c r="BE220" s="210">
        <f t="shared" si="227"/>
        <v>0</v>
      </c>
      <c r="BF220" s="211">
        <f t="shared" si="227"/>
        <v>0</v>
      </c>
      <c r="BG220" s="1276">
        <f>IF($Z220=1,0,IF(AND($Z220=0,BB220&gt;0),1,IF(AND($Z220=0,BD220&gt;0),1,IF(AND($Z220=0,BF220&gt;0),1,0))))</f>
        <v>0</v>
      </c>
      <c r="BH220" s="1276">
        <f t="shared" si="232"/>
        <v>0</v>
      </c>
      <c r="BI220" s="1281">
        <f>IF($Z220=0,0,IF(BM220+BO220+BQ220&gt;0,$AA220,0))</f>
        <v>0</v>
      </c>
      <c r="BJ220" s="1283">
        <f>IF($Z220=0,0,IF(AND(BI220=0,M221&gt;0),$AA220,0))</f>
        <v>0</v>
      </c>
      <c r="BK220" s="1272">
        <f>$AA220-BI220-BJ220</f>
        <v>0</v>
      </c>
      <c r="BL220" s="210">
        <f t="shared" si="228"/>
        <v>0</v>
      </c>
      <c r="BM220" s="210">
        <f t="shared" si="228"/>
        <v>0</v>
      </c>
      <c r="BN220" s="210">
        <f t="shared" si="228"/>
        <v>0</v>
      </c>
      <c r="BO220" s="210">
        <f t="shared" si="228"/>
        <v>0</v>
      </c>
      <c r="BP220" s="210">
        <f t="shared" si="228"/>
        <v>0</v>
      </c>
      <c r="BQ220" s="211">
        <f t="shared" si="228"/>
        <v>0</v>
      </c>
      <c r="BR220" s="1276">
        <f>IF($Z220=1,0,IF(AND($Z220=0,BM220&gt;0),1,IF(AND($Z220=0,BO220&gt;0),1,IF(AND($Z220=0,BQ220&gt;0),1,0))))</f>
        <v>0</v>
      </c>
      <c r="BS220" s="1276">
        <f t="shared" si="233"/>
        <v>0</v>
      </c>
      <c r="BT220" s="1281">
        <f>IF($Z220=0,0,IF(BX220+BZ220+CB220&gt;0,$AA220,0))</f>
        <v>0</v>
      </c>
      <c r="BU220" s="1283">
        <f>IF($Z220=0,0,IF(AND(BT220=0,O221&gt;0),$AA220,0))</f>
        <v>0</v>
      </c>
      <c r="BV220" s="1272">
        <f>$AA220-BT220-BU220</f>
        <v>0</v>
      </c>
      <c r="BW220" s="210">
        <f t="shared" si="229"/>
        <v>0</v>
      </c>
      <c r="BX220" s="210">
        <f t="shared" si="229"/>
        <v>0</v>
      </c>
      <c r="BY220" s="210">
        <f t="shared" si="229"/>
        <v>0</v>
      </c>
      <c r="BZ220" s="210">
        <f t="shared" si="229"/>
        <v>0</v>
      </c>
      <c r="CA220" s="210">
        <f t="shared" si="229"/>
        <v>0</v>
      </c>
      <c r="CB220" s="211">
        <f t="shared" si="229"/>
        <v>0</v>
      </c>
      <c r="CC220" s="1276">
        <f>IF($Z220=1,0,IF(AND($Z220=0,BX220&gt;0),1,IF(AND($Z220=0,BZ220&gt;0),1,IF(AND($Z220=0,CB220&gt;0),1,0))))</f>
        <v>0</v>
      </c>
      <c r="CD220" s="1276">
        <f t="shared" si="234"/>
        <v>0</v>
      </c>
      <c r="CE220" s="11"/>
      <c r="CF220" s="11"/>
      <c r="CG220" s="11"/>
      <c r="CH220" s="11"/>
      <c r="CI220" s="11"/>
      <c r="CJ220" s="11"/>
      <c r="CK220" s="11"/>
      <c r="CL220" s="11"/>
      <c r="CM220" s="11"/>
    </row>
    <row r="221" spans="1:91" ht="14.25" customHeight="1">
      <c r="A221" s="1247" t="str">
        <f>A220</f>
        <v/>
      </c>
      <c r="B221" s="58"/>
      <c r="C221" s="1735"/>
      <c r="D221" s="1733"/>
      <c r="E221" s="1735"/>
      <c r="F221" s="2454"/>
      <c r="G221" s="512"/>
      <c r="H221" s="2456"/>
      <c r="I221" s="514"/>
      <c r="J221" s="2459"/>
      <c r="K221" s="514"/>
      <c r="L221" s="2459"/>
      <c r="M221" s="514"/>
      <c r="N221" s="2459"/>
      <c r="O221" s="514"/>
      <c r="P221" s="2459"/>
      <c r="Q221" s="11"/>
      <c r="R221" s="11"/>
      <c r="S221" s="455"/>
      <c r="T221" s="477"/>
      <c r="U221" s="506">
        <f>Import!N611</f>
        <v>0</v>
      </c>
      <c r="V221" s="11"/>
      <c r="W221" s="340"/>
      <c r="X221" s="340"/>
      <c r="Y221" s="340"/>
      <c r="Z221" s="11"/>
      <c r="AE221" s="210"/>
      <c r="AF221" s="210"/>
      <c r="AG221" s="210"/>
      <c r="AH221" s="210"/>
      <c r="AI221" s="1055"/>
      <c r="AJ221" s="211"/>
      <c r="AK221" s="1276"/>
      <c r="AL221" s="1276">
        <f>AL220</f>
        <v>0</v>
      </c>
      <c r="AP221" s="210"/>
      <c r="AQ221" s="210"/>
      <c r="AR221" s="210"/>
      <c r="AS221" s="210"/>
      <c r="AT221" s="210"/>
      <c r="AU221" s="211"/>
      <c r="AV221" s="1276"/>
      <c r="AW221" s="1276">
        <f>AW220</f>
        <v>0</v>
      </c>
      <c r="BA221" s="210"/>
      <c r="BB221" s="210"/>
      <c r="BC221" s="210"/>
      <c r="BD221" s="210"/>
      <c r="BE221" s="210"/>
      <c r="BF221" s="211"/>
      <c r="BG221" s="1276"/>
      <c r="BH221" s="1276">
        <f>BH220</f>
        <v>0</v>
      </c>
      <c r="BL221" s="210"/>
      <c r="BM221" s="210"/>
      <c r="BN221" s="210"/>
      <c r="BO221" s="210"/>
      <c r="BP221" s="210"/>
      <c r="BQ221" s="211"/>
      <c r="BR221" s="1276"/>
      <c r="BS221" s="1276">
        <f>BS220</f>
        <v>0</v>
      </c>
      <c r="BW221" s="210"/>
      <c r="BX221" s="210"/>
      <c r="BY221" s="210"/>
      <c r="BZ221" s="210"/>
      <c r="CA221" s="210"/>
      <c r="CB221" s="211"/>
      <c r="CC221" s="1276"/>
      <c r="CD221" s="1276">
        <f>CD220</f>
        <v>0</v>
      </c>
      <c r="CE221" s="11"/>
      <c r="CF221" s="11"/>
      <c r="CG221" s="11"/>
      <c r="CH221" s="11"/>
      <c r="CI221" s="11"/>
      <c r="CJ221" s="11"/>
      <c r="CK221" s="11"/>
      <c r="CL221" s="11"/>
      <c r="CM221" s="11"/>
    </row>
    <row r="222" spans="1:91" ht="24.75" customHeight="1">
      <c r="A222" s="1246" t="str">
        <f>IF(E222&gt;0,"Wypełnione","")</f>
        <v/>
      </c>
      <c r="B222" s="58"/>
      <c r="C222" s="1734">
        <f>'Og s3a'!C623</f>
        <v>0</v>
      </c>
      <c r="D222" s="1732">
        <f>'Og s3a'!E623</f>
        <v>0</v>
      </c>
      <c r="E222" s="1734">
        <f>'Og s3a'!F623</f>
        <v>0</v>
      </c>
      <c r="F222" s="2453"/>
      <c r="G222" s="511">
        <f>T222</f>
        <v>0</v>
      </c>
      <c r="H222" s="2455">
        <f>U222</f>
        <v>0</v>
      </c>
      <c r="I222" s="515"/>
      <c r="J222" s="2459"/>
      <c r="K222" s="515"/>
      <c r="L222" s="2459"/>
      <c r="M222" s="515"/>
      <c r="N222" s="2459"/>
      <c r="O222" s="515"/>
      <c r="P222" s="2459"/>
      <c r="Q222" s="11"/>
      <c r="R222" s="11"/>
      <c r="S222" s="454">
        <f>'Og s3a'!G623</f>
        <v>0</v>
      </c>
      <c r="T222" s="456">
        <f>'Og s3a'!D623</f>
        <v>0</v>
      </c>
      <c r="U222" s="506">
        <f>Import!N612</f>
        <v>0</v>
      </c>
      <c r="V222" s="11"/>
      <c r="W222" s="340"/>
      <c r="X222" s="340"/>
      <c r="Y222" s="340"/>
      <c r="Z222" s="1273">
        <f>IF(F222=AF$7,1,0)</f>
        <v>0</v>
      </c>
      <c r="AA222" s="1273">
        <f>Z222*D222</f>
        <v>0</v>
      </c>
      <c r="AB222" s="1281">
        <f>IF($Z222=0,0,IF(AF222+AH222+AJ222&gt;0,$AA222,0))</f>
        <v>0</v>
      </c>
      <c r="AC222" s="1283">
        <f>IF($Z222=0,0,IF(AND(AB222=0,G223&gt;0),$AA222,0))</f>
        <v>0</v>
      </c>
      <c r="AD222" s="1272">
        <f>AA222-AB222-AC222</f>
        <v>0</v>
      </c>
      <c r="AE222" s="210">
        <f t="shared" si="225"/>
        <v>0</v>
      </c>
      <c r="AF222" s="210">
        <f t="shared" si="225"/>
        <v>0</v>
      </c>
      <c r="AG222" s="210">
        <f t="shared" si="225"/>
        <v>0</v>
      </c>
      <c r="AH222" s="210">
        <f t="shared" si="225"/>
        <v>0</v>
      </c>
      <c r="AI222" s="1055">
        <f t="shared" si="225"/>
        <v>0</v>
      </c>
      <c r="AJ222" s="211">
        <f t="shared" si="225"/>
        <v>0</v>
      </c>
      <c r="AK222" s="1276">
        <f>IF($Z222=1,0,IF(AND($Z222=0,AF222&gt;0),1,IF(AND($Z222=0,AH222&gt;0),1,IF(AND($Z222=0,AJ222&gt;0),1,0))))</f>
        <v>0</v>
      </c>
      <c r="AL222" s="1276">
        <f t="shared" si="230"/>
        <v>0</v>
      </c>
      <c r="AM222" s="1281">
        <f>IF($Z222=0,0,IF(AQ222+AS222+AU222&gt;0,$AA222,0))</f>
        <v>0</v>
      </c>
      <c r="AN222" s="1283">
        <f>IF($Z222=0,0,IF(AND(AM222=0,I223&gt;0),$AA222,0))</f>
        <v>0</v>
      </c>
      <c r="AO222" s="1272">
        <f>$AA222-AM222-AN222</f>
        <v>0</v>
      </c>
      <c r="AP222" s="210">
        <f t="shared" si="226"/>
        <v>0</v>
      </c>
      <c r="AQ222" s="210">
        <f t="shared" si="226"/>
        <v>0</v>
      </c>
      <c r="AR222" s="210">
        <f t="shared" si="226"/>
        <v>0</v>
      </c>
      <c r="AS222" s="210">
        <f t="shared" si="226"/>
        <v>0</v>
      </c>
      <c r="AT222" s="210">
        <f t="shared" si="226"/>
        <v>0</v>
      </c>
      <c r="AU222" s="211">
        <f t="shared" si="226"/>
        <v>0</v>
      </c>
      <c r="AV222" s="1276">
        <f>IF($Z222=1,0,IF(AND($Z222=0,AQ222&gt;0),1,IF(AND($Z222=0,AS222&gt;0),1,IF(AND($Z222=0,AU222&gt;0),1,0))))</f>
        <v>0</v>
      </c>
      <c r="AW222" s="1276">
        <f t="shared" si="231"/>
        <v>0</v>
      </c>
      <c r="AX222" s="1281">
        <f>IF($Z222=0,0,IF(BB222+BD222+BF222&gt;0,$AA222,0))</f>
        <v>0</v>
      </c>
      <c r="AY222" s="1283">
        <f>IF($Z222=0,0,IF(AND(AX222=0,K223&gt;0),$AA222,0))</f>
        <v>0</v>
      </c>
      <c r="AZ222" s="1272">
        <f>$AA222-AX222-AY222</f>
        <v>0</v>
      </c>
      <c r="BA222" s="210">
        <f t="shared" si="227"/>
        <v>0</v>
      </c>
      <c r="BB222" s="210">
        <f t="shared" si="227"/>
        <v>0</v>
      </c>
      <c r="BC222" s="210">
        <f t="shared" si="227"/>
        <v>0</v>
      </c>
      <c r="BD222" s="210">
        <f t="shared" si="227"/>
        <v>0</v>
      </c>
      <c r="BE222" s="210">
        <f t="shared" si="227"/>
        <v>0</v>
      </c>
      <c r="BF222" s="211">
        <f t="shared" si="227"/>
        <v>0</v>
      </c>
      <c r="BG222" s="1276">
        <f>IF($Z222=1,0,IF(AND($Z222=0,BB222&gt;0),1,IF(AND($Z222=0,BD222&gt;0),1,IF(AND($Z222=0,BF222&gt;0),1,0))))</f>
        <v>0</v>
      </c>
      <c r="BH222" s="1276">
        <f t="shared" si="232"/>
        <v>0</v>
      </c>
      <c r="BI222" s="1281">
        <f>IF($Z222=0,0,IF(BM222+BO222+BQ222&gt;0,$AA222,0))</f>
        <v>0</v>
      </c>
      <c r="BJ222" s="1283">
        <f>IF($Z222=0,0,IF(AND(BI222=0,M223&gt;0),$AA222,0))</f>
        <v>0</v>
      </c>
      <c r="BK222" s="1272">
        <f>$AA222-BI222-BJ222</f>
        <v>0</v>
      </c>
      <c r="BL222" s="210">
        <f t="shared" si="228"/>
        <v>0</v>
      </c>
      <c r="BM222" s="210">
        <f t="shared" si="228"/>
        <v>0</v>
      </c>
      <c r="BN222" s="210">
        <f t="shared" si="228"/>
        <v>0</v>
      </c>
      <c r="BO222" s="210">
        <f t="shared" si="228"/>
        <v>0</v>
      </c>
      <c r="BP222" s="210">
        <f t="shared" si="228"/>
        <v>0</v>
      </c>
      <c r="BQ222" s="211">
        <f t="shared" si="228"/>
        <v>0</v>
      </c>
      <c r="BR222" s="1276">
        <f>IF($Z222=1,0,IF(AND($Z222=0,BM222&gt;0),1,IF(AND($Z222=0,BO222&gt;0),1,IF(AND($Z222=0,BQ222&gt;0),1,0))))</f>
        <v>0</v>
      </c>
      <c r="BS222" s="1276">
        <f t="shared" si="233"/>
        <v>0</v>
      </c>
      <c r="BT222" s="1281">
        <f>IF($Z222=0,0,IF(BX222+BZ222+CB222&gt;0,$AA222,0))</f>
        <v>0</v>
      </c>
      <c r="BU222" s="1283">
        <f>IF($Z222=0,0,IF(AND(BT222=0,O223&gt;0),$AA222,0))</f>
        <v>0</v>
      </c>
      <c r="BV222" s="1272">
        <f>$AA222-BT222-BU222</f>
        <v>0</v>
      </c>
      <c r="BW222" s="210">
        <f t="shared" si="229"/>
        <v>0</v>
      </c>
      <c r="BX222" s="210">
        <f t="shared" si="229"/>
        <v>0</v>
      </c>
      <c r="BY222" s="210">
        <f t="shared" si="229"/>
        <v>0</v>
      </c>
      <c r="BZ222" s="210">
        <f t="shared" si="229"/>
        <v>0</v>
      </c>
      <c r="CA222" s="210">
        <f t="shared" si="229"/>
        <v>0</v>
      </c>
      <c r="CB222" s="211">
        <f t="shared" si="229"/>
        <v>0</v>
      </c>
      <c r="CC222" s="1276">
        <f>IF($Z222=1,0,IF(AND($Z222=0,BX222&gt;0),1,IF(AND($Z222=0,BZ222&gt;0),1,IF(AND($Z222=0,CB222&gt;0),1,0))))</f>
        <v>0</v>
      </c>
      <c r="CD222" s="1276">
        <f t="shared" si="234"/>
        <v>0</v>
      </c>
      <c r="CE222" s="11"/>
      <c r="CF222" s="11"/>
      <c r="CG222" s="11"/>
      <c r="CH222" s="11"/>
      <c r="CI222" s="11"/>
      <c r="CJ222" s="11"/>
      <c r="CK222" s="11"/>
      <c r="CL222" s="11"/>
      <c r="CM222" s="11"/>
    </row>
    <row r="223" spans="1:91" ht="14.25" customHeight="1">
      <c r="A223" s="1247" t="str">
        <f>A222</f>
        <v/>
      </c>
      <c r="B223" s="58"/>
      <c r="C223" s="1735"/>
      <c r="D223" s="1733"/>
      <c r="E223" s="1735"/>
      <c r="F223" s="2454"/>
      <c r="G223" s="512"/>
      <c r="H223" s="2456"/>
      <c r="I223" s="514"/>
      <c r="J223" s="2459"/>
      <c r="K223" s="514"/>
      <c r="L223" s="2459"/>
      <c r="M223" s="514"/>
      <c r="N223" s="2459"/>
      <c r="O223" s="514"/>
      <c r="P223" s="2459"/>
      <c r="Q223" s="11"/>
      <c r="R223" s="11"/>
      <c r="S223" s="455"/>
      <c r="T223" s="477"/>
      <c r="U223" s="506">
        <f>Import!N613</f>
        <v>0</v>
      </c>
      <c r="V223" s="11"/>
      <c r="W223" s="340"/>
      <c r="X223" s="340"/>
      <c r="Y223" s="340"/>
      <c r="Z223" s="11"/>
      <c r="AE223" s="210"/>
      <c r="AF223" s="210"/>
      <c r="AG223" s="210"/>
      <c r="AH223" s="210"/>
      <c r="AI223" s="1055"/>
      <c r="AJ223" s="211"/>
      <c r="AK223" s="1276"/>
      <c r="AL223" s="1276">
        <f>AL222</f>
        <v>0</v>
      </c>
      <c r="AP223" s="210"/>
      <c r="AQ223" s="210"/>
      <c r="AR223" s="210"/>
      <c r="AS223" s="210"/>
      <c r="AT223" s="210"/>
      <c r="AU223" s="211"/>
      <c r="AV223" s="1276"/>
      <c r="AW223" s="1276">
        <f>AW222</f>
        <v>0</v>
      </c>
      <c r="BA223" s="210"/>
      <c r="BB223" s="210"/>
      <c r="BC223" s="210"/>
      <c r="BD223" s="210"/>
      <c r="BE223" s="210"/>
      <c r="BF223" s="211"/>
      <c r="BG223" s="1276"/>
      <c r="BH223" s="1276">
        <f>BH222</f>
        <v>0</v>
      </c>
      <c r="BL223" s="210"/>
      <c r="BM223" s="210"/>
      <c r="BN223" s="210"/>
      <c r="BO223" s="210"/>
      <c r="BP223" s="210"/>
      <c r="BQ223" s="211"/>
      <c r="BR223" s="1276"/>
      <c r="BS223" s="1276">
        <f>BS222</f>
        <v>0</v>
      </c>
      <c r="BW223" s="210"/>
      <c r="BX223" s="210"/>
      <c r="BY223" s="210"/>
      <c r="BZ223" s="210"/>
      <c r="CA223" s="210"/>
      <c r="CB223" s="211"/>
      <c r="CC223" s="1276"/>
      <c r="CD223" s="1276">
        <f>CD222</f>
        <v>0</v>
      </c>
      <c r="CE223" s="11"/>
      <c r="CF223" s="11"/>
      <c r="CG223" s="11"/>
      <c r="CH223" s="11"/>
      <c r="CI223" s="11"/>
      <c r="CJ223" s="11"/>
      <c r="CK223" s="11"/>
      <c r="CL223" s="11"/>
      <c r="CM223" s="11"/>
    </row>
    <row r="224" spans="1:91" ht="24.75" customHeight="1">
      <c r="A224" s="1246" t="str">
        <f>IF(E224&gt;0,"Wypełnione","")</f>
        <v/>
      </c>
      <c r="B224" s="58"/>
      <c r="C224" s="1734">
        <f>'Og s3a'!C625</f>
        <v>0</v>
      </c>
      <c r="D224" s="1732">
        <f>'Og s3a'!E625</f>
        <v>0</v>
      </c>
      <c r="E224" s="1734">
        <f>'Og s3a'!F625</f>
        <v>0</v>
      </c>
      <c r="F224" s="2453"/>
      <c r="G224" s="511">
        <f>T224</f>
        <v>0</v>
      </c>
      <c r="H224" s="2455">
        <f>U224</f>
        <v>0</v>
      </c>
      <c r="I224" s="515"/>
      <c r="J224" s="2459"/>
      <c r="K224" s="515"/>
      <c r="L224" s="2459"/>
      <c r="M224" s="515"/>
      <c r="N224" s="2459"/>
      <c r="O224" s="515"/>
      <c r="P224" s="2459"/>
      <c r="Q224" s="11"/>
      <c r="R224" s="11"/>
      <c r="S224" s="454">
        <f>'Og s3a'!G625</f>
        <v>0</v>
      </c>
      <c r="T224" s="456">
        <f>'Og s3a'!D625</f>
        <v>0</v>
      </c>
      <c r="U224" s="506">
        <f>Import!N614</f>
        <v>0</v>
      </c>
      <c r="V224" s="11"/>
      <c r="W224" s="340"/>
      <c r="X224" s="340"/>
      <c r="Y224" s="340"/>
      <c r="Z224" s="1273">
        <f>IF(F224=AF$7,1,0)</f>
        <v>0</v>
      </c>
      <c r="AA224" s="1273">
        <f>Z224*D224</f>
        <v>0</v>
      </c>
      <c r="AB224" s="1281">
        <f>IF($Z224=0,0,IF(AF224+AH224+AJ224&gt;0,$AA224,0))</f>
        <v>0</v>
      </c>
      <c r="AC224" s="1283">
        <f>IF($Z224=0,0,IF(AND(AB224=0,G225&gt;0),$AA224,0))</f>
        <v>0</v>
      </c>
      <c r="AD224" s="1272">
        <f>AA224-AB224-AC224</f>
        <v>0</v>
      </c>
      <c r="AE224" s="210">
        <f t="shared" si="225"/>
        <v>0</v>
      </c>
      <c r="AF224" s="210">
        <f t="shared" si="225"/>
        <v>0</v>
      </c>
      <c r="AG224" s="210">
        <f t="shared" si="225"/>
        <v>0</v>
      </c>
      <c r="AH224" s="210">
        <f t="shared" si="225"/>
        <v>0</v>
      </c>
      <c r="AI224" s="1055">
        <f t="shared" si="225"/>
        <v>0</v>
      </c>
      <c r="AJ224" s="211">
        <f t="shared" si="225"/>
        <v>0</v>
      </c>
      <c r="AK224" s="1276">
        <f>IF($Z224=1,0,IF(AND($Z224=0,AF224&gt;0),1,IF(AND($Z224=0,AH224&gt;0),1,IF(AND($Z224=0,AJ224&gt;0),1,0))))</f>
        <v>0</v>
      </c>
      <c r="AL224" s="1276">
        <f t="shared" si="230"/>
        <v>0</v>
      </c>
      <c r="AM224" s="1281">
        <f>IF($Z224=0,0,IF(AQ224+AS224+AU224&gt;0,$AA224,0))</f>
        <v>0</v>
      </c>
      <c r="AN224" s="1283">
        <f>IF($Z224=0,0,IF(AND(AM224=0,I225&gt;0),$AA224,0))</f>
        <v>0</v>
      </c>
      <c r="AO224" s="1272">
        <f>$AA224-AM224-AN224</f>
        <v>0</v>
      </c>
      <c r="AP224" s="210">
        <f t="shared" si="226"/>
        <v>0</v>
      </c>
      <c r="AQ224" s="210">
        <f t="shared" si="226"/>
        <v>0</v>
      </c>
      <c r="AR224" s="210">
        <f t="shared" si="226"/>
        <v>0</v>
      </c>
      <c r="AS224" s="210">
        <f t="shared" si="226"/>
        <v>0</v>
      </c>
      <c r="AT224" s="210">
        <f t="shared" si="226"/>
        <v>0</v>
      </c>
      <c r="AU224" s="211">
        <f t="shared" si="226"/>
        <v>0</v>
      </c>
      <c r="AV224" s="1276">
        <f>IF($Z224=1,0,IF(AND($Z224=0,AQ224&gt;0),1,IF(AND($Z224=0,AS224&gt;0),1,IF(AND($Z224=0,AU224&gt;0),1,0))))</f>
        <v>0</v>
      </c>
      <c r="AW224" s="1276">
        <f t="shared" si="231"/>
        <v>0</v>
      </c>
      <c r="AX224" s="1281">
        <f>IF($Z224=0,0,IF(BB224+BD224+BF224&gt;0,$AA224,0))</f>
        <v>0</v>
      </c>
      <c r="AY224" s="1283">
        <f>IF($Z224=0,0,IF(AND(AX224=0,K225&gt;0),$AA224,0))</f>
        <v>0</v>
      </c>
      <c r="AZ224" s="1272">
        <f>$AA224-AX224-AY224</f>
        <v>0</v>
      </c>
      <c r="BA224" s="210">
        <f t="shared" si="227"/>
        <v>0</v>
      </c>
      <c r="BB224" s="210">
        <f t="shared" si="227"/>
        <v>0</v>
      </c>
      <c r="BC224" s="210">
        <f t="shared" si="227"/>
        <v>0</v>
      </c>
      <c r="BD224" s="210">
        <f t="shared" si="227"/>
        <v>0</v>
      </c>
      <c r="BE224" s="210">
        <f t="shared" si="227"/>
        <v>0</v>
      </c>
      <c r="BF224" s="211">
        <f t="shared" si="227"/>
        <v>0</v>
      </c>
      <c r="BG224" s="1276">
        <f>IF($Z224=1,0,IF(AND($Z224=0,BB224&gt;0),1,IF(AND($Z224=0,BD224&gt;0),1,IF(AND($Z224=0,BF224&gt;0),1,0))))</f>
        <v>0</v>
      </c>
      <c r="BH224" s="1276">
        <f t="shared" si="232"/>
        <v>0</v>
      </c>
      <c r="BI224" s="1281">
        <f>IF($Z224=0,0,IF(BM224+BO224+BQ224&gt;0,$AA224,0))</f>
        <v>0</v>
      </c>
      <c r="BJ224" s="1283">
        <f>IF($Z224=0,0,IF(AND(BI224=0,M225&gt;0),$AA224,0))</f>
        <v>0</v>
      </c>
      <c r="BK224" s="1272">
        <f>$AA224-BI224-BJ224</f>
        <v>0</v>
      </c>
      <c r="BL224" s="210">
        <f t="shared" si="228"/>
        <v>0</v>
      </c>
      <c r="BM224" s="210">
        <f t="shared" si="228"/>
        <v>0</v>
      </c>
      <c r="BN224" s="210">
        <f t="shared" si="228"/>
        <v>0</v>
      </c>
      <c r="BO224" s="210">
        <f t="shared" si="228"/>
        <v>0</v>
      </c>
      <c r="BP224" s="210">
        <f t="shared" si="228"/>
        <v>0</v>
      </c>
      <c r="BQ224" s="211">
        <f t="shared" si="228"/>
        <v>0</v>
      </c>
      <c r="BR224" s="1276">
        <f>IF($Z224=1,0,IF(AND($Z224=0,BM224&gt;0),1,IF(AND($Z224=0,BO224&gt;0),1,IF(AND($Z224=0,BQ224&gt;0),1,0))))</f>
        <v>0</v>
      </c>
      <c r="BS224" s="1276">
        <f t="shared" si="233"/>
        <v>0</v>
      </c>
      <c r="BT224" s="1281">
        <f>IF($Z224=0,0,IF(BX224+BZ224+CB224&gt;0,$AA224,0))</f>
        <v>0</v>
      </c>
      <c r="BU224" s="1283">
        <f>IF($Z224=0,0,IF(AND(BT224=0,O225&gt;0),$AA224,0))</f>
        <v>0</v>
      </c>
      <c r="BV224" s="1272">
        <f>$AA224-BT224-BU224</f>
        <v>0</v>
      </c>
      <c r="BW224" s="210">
        <f t="shared" si="229"/>
        <v>0</v>
      </c>
      <c r="BX224" s="210">
        <f t="shared" si="229"/>
        <v>0</v>
      </c>
      <c r="BY224" s="210">
        <f t="shared" si="229"/>
        <v>0</v>
      </c>
      <c r="BZ224" s="210">
        <f t="shared" si="229"/>
        <v>0</v>
      </c>
      <c r="CA224" s="210">
        <f t="shared" si="229"/>
        <v>0</v>
      </c>
      <c r="CB224" s="211">
        <f t="shared" si="229"/>
        <v>0</v>
      </c>
      <c r="CC224" s="1276">
        <f>IF($Z224=1,0,IF(AND($Z224=0,BX224&gt;0),1,IF(AND($Z224=0,BZ224&gt;0),1,IF(AND($Z224=0,CB224&gt;0),1,0))))</f>
        <v>0</v>
      </c>
      <c r="CD224" s="1276">
        <f t="shared" si="234"/>
        <v>0</v>
      </c>
      <c r="CE224" s="11"/>
      <c r="CF224" s="11"/>
      <c r="CG224" s="11"/>
      <c r="CH224" s="11"/>
      <c r="CI224" s="11"/>
      <c r="CJ224" s="11"/>
      <c r="CK224" s="11"/>
      <c r="CL224" s="11"/>
      <c r="CM224" s="11"/>
    </row>
    <row r="225" spans="1:91" ht="14.25" customHeight="1">
      <c r="A225" s="1247" t="str">
        <f>A224</f>
        <v/>
      </c>
      <c r="B225" s="58"/>
      <c r="C225" s="1735"/>
      <c r="D225" s="1733"/>
      <c r="E225" s="1735"/>
      <c r="F225" s="2454"/>
      <c r="G225" s="512"/>
      <c r="H225" s="2456"/>
      <c r="I225" s="514"/>
      <c r="J225" s="2459"/>
      <c r="K225" s="514"/>
      <c r="L225" s="2459"/>
      <c r="M225" s="514"/>
      <c r="N225" s="2459"/>
      <c r="O225" s="514"/>
      <c r="P225" s="2459"/>
      <c r="Q225" s="11"/>
      <c r="R225" s="11"/>
      <c r="S225" s="455"/>
      <c r="T225" s="477"/>
      <c r="U225" s="506">
        <f>Import!N615</f>
        <v>0</v>
      </c>
      <c r="V225" s="11"/>
      <c r="W225" s="340"/>
      <c r="X225" s="340"/>
      <c r="Y225" s="340"/>
      <c r="Z225" s="11"/>
      <c r="AE225" s="210"/>
      <c r="AF225" s="210"/>
      <c r="AG225" s="210"/>
      <c r="AH225" s="210"/>
      <c r="AI225" s="1055"/>
      <c r="AJ225" s="211"/>
      <c r="AK225" s="1276"/>
      <c r="AL225" s="1276">
        <f>AL224</f>
        <v>0</v>
      </c>
      <c r="AP225" s="210"/>
      <c r="AQ225" s="210"/>
      <c r="AR225" s="210"/>
      <c r="AS225" s="210"/>
      <c r="AT225" s="210"/>
      <c r="AU225" s="211"/>
      <c r="AV225" s="1276"/>
      <c r="AW225" s="1276">
        <f>AW224</f>
        <v>0</v>
      </c>
      <c r="BA225" s="210"/>
      <c r="BB225" s="210"/>
      <c r="BC225" s="210"/>
      <c r="BD225" s="210"/>
      <c r="BE225" s="210"/>
      <c r="BF225" s="211"/>
      <c r="BG225" s="1276"/>
      <c r="BH225" s="1276">
        <f>BH224</f>
        <v>0</v>
      </c>
      <c r="BL225" s="210"/>
      <c r="BM225" s="210"/>
      <c r="BN225" s="210"/>
      <c r="BO225" s="210"/>
      <c r="BP225" s="210"/>
      <c r="BQ225" s="211"/>
      <c r="BR225" s="1276"/>
      <c r="BS225" s="1276">
        <f>BS224</f>
        <v>0</v>
      </c>
      <c r="BW225" s="210"/>
      <c r="BX225" s="210"/>
      <c r="BY225" s="210"/>
      <c r="BZ225" s="210"/>
      <c r="CA225" s="210"/>
      <c r="CB225" s="211"/>
      <c r="CC225" s="1276"/>
      <c r="CD225" s="1276">
        <f>CD224</f>
        <v>0</v>
      </c>
      <c r="CE225" s="11"/>
      <c r="CF225" s="11"/>
      <c r="CG225" s="11"/>
      <c r="CH225" s="11"/>
      <c r="CI225" s="11"/>
      <c r="CJ225" s="11"/>
      <c r="CK225" s="11"/>
      <c r="CL225" s="11"/>
      <c r="CM225" s="11"/>
    </row>
    <row r="226" spans="1:91" ht="24.75" customHeight="1">
      <c r="A226" s="1246" t="str">
        <f>IF(E226&gt;0,"Wypełnione","")</f>
        <v/>
      </c>
      <c r="B226" s="58"/>
      <c r="C226" s="1734">
        <f>'Og s3a'!C627</f>
        <v>0</v>
      </c>
      <c r="D226" s="1732">
        <f>'Og s3a'!E627</f>
        <v>0</v>
      </c>
      <c r="E226" s="1734">
        <f>'Og s3a'!F627</f>
        <v>0</v>
      </c>
      <c r="F226" s="2453"/>
      <c r="G226" s="511">
        <f>T226</f>
        <v>0</v>
      </c>
      <c r="H226" s="2455">
        <f>U226</f>
        <v>0</v>
      </c>
      <c r="I226" s="515"/>
      <c r="J226" s="2459"/>
      <c r="K226" s="515"/>
      <c r="L226" s="2459"/>
      <c r="M226" s="515"/>
      <c r="N226" s="2459"/>
      <c r="O226" s="515"/>
      <c r="P226" s="2459"/>
      <c r="Q226" s="11"/>
      <c r="R226" s="11"/>
      <c r="S226" s="454">
        <f>'Og s3a'!G627</f>
        <v>0</v>
      </c>
      <c r="T226" s="456">
        <f>'Og s3a'!D627</f>
        <v>0</v>
      </c>
      <c r="U226" s="506">
        <f>Import!N616</f>
        <v>0</v>
      </c>
      <c r="V226" s="11"/>
      <c r="W226" s="340"/>
      <c r="X226" s="340"/>
      <c r="Y226" s="340"/>
      <c r="Z226" s="1273">
        <f>IF(F226=AF$7,1,0)</f>
        <v>0</v>
      </c>
      <c r="AA226" s="1273">
        <f>Z226*D226</f>
        <v>0</v>
      </c>
      <c r="AB226" s="1281">
        <f>IF($Z226=0,0,IF(AF226+AH226+AJ226&gt;0,$AA226,0))</f>
        <v>0</v>
      </c>
      <c r="AC226" s="1283">
        <f>IF($Z226=0,0,IF(AND(AB226=0,G227&gt;0),$AA226,0))</f>
        <v>0</v>
      </c>
      <c r="AD226" s="1272">
        <f>AA226-AB226-AC226</f>
        <v>0</v>
      </c>
      <c r="AE226" s="210">
        <f t="shared" si="225"/>
        <v>0</v>
      </c>
      <c r="AF226" s="210">
        <f t="shared" si="225"/>
        <v>0</v>
      </c>
      <c r="AG226" s="210">
        <f t="shared" si="225"/>
        <v>0</v>
      </c>
      <c r="AH226" s="210">
        <f t="shared" si="225"/>
        <v>0</v>
      </c>
      <c r="AI226" s="1055">
        <f t="shared" si="225"/>
        <v>0</v>
      </c>
      <c r="AJ226" s="211">
        <f t="shared" si="225"/>
        <v>0</v>
      </c>
      <c r="AK226" s="1276">
        <f>IF($Z226=1,0,IF(AND($Z226=0,AF226&gt;0),1,IF(AND($Z226=0,AH226&gt;0),1,IF(AND($Z226=0,AJ226&gt;0),1,0))))</f>
        <v>0</v>
      </c>
      <c r="AL226" s="1276">
        <f t="shared" si="230"/>
        <v>0</v>
      </c>
      <c r="AM226" s="1281">
        <f>IF($Z226=0,0,IF(AQ226+AS226+AU226&gt;0,$AA226,0))</f>
        <v>0</v>
      </c>
      <c r="AN226" s="1283">
        <f>IF($Z226=0,0,IF(AND(AM226=0,I227&gt;0),$AA226,0))</f>
        <v>0</v>
      </c>
      <c r="AO226" s="1272">
        <f>$AA226-AM226-AN226</f>
        <v>0</v>
      </c>
      <c r="AP226" s="210">
        <f t="shared" si="226"/>
        <v>0</v>
      </c>
      <c r="AQ226" s="210">
        <f t="shared" si="226"/>
        <v>0</v>
      </c>
      <c r="AR226" s="210">
        <f t="shared" si="226"/>
        <v>0</v>
      </c>
      <c r="AS226" s="210">
        <f t="shared" si="226"/>
        <v>0</v>
      </c>
      <c r="AT226" s="210">
        <f t="shared" si="226"/>
        <v>0</v>
      </c>
      <c r="AU226" s="211">
        <f t="shared" si="226"/>
        <v>0</v>
      </c>
      <c r="AV226" s="1276">
        <f>IF($Z226=1,0,IF(AND($Z226=0,AQ226&gt;0),1,IF(AND($Z226=0,AS226&gt;0),1,IF(AND($Z226=0,AU226&gt;0),1,0))))</f>
        <v>0</v>
      </c>
      <c r="AW226" s="1276">
        <f t="shared" si="231"/>
        <v>0</v>
      </c>
      <c r="AX226" s="1281">
        <f>IF($Z226=0,0,IF(BB226+BD226+BF226&gt;0,$AA226,0))</f>
        <v>0</v>
      </c>
      <c r="AY226" s="1283">
        <f>IF($Z226=0,0,IF(AND(AX226=0,K227&gt;0),$AA226,0))</f>
        <v>0</v>
      </c>
      <c r="AZ226" s="1272">
        <f>$AA226-AX226-AY226</f>
        <v>0</v>
      </c>
      <c r="BA226" s="210">
        <f t="shared" si="227"/>
        <v>0</v>
      </c>
      <c r="BB226" s="210">
        <f t="shared" si="227"/>
        <v>0</v>
      </c>
      <c r="BC226" s="210">
        <f t="shared" si="227"/>
        <v>0</v>
      </c>
      <c r="BD226" s="210">
        <f t="shared" si="227"/>
        <v>0</v>
      </c>
      <c r="BE226" s="210">
        <f t="shared" si="227"/>
        <v>0</v>
      </c>
      <c r="BF226" s="211">
        <f t="shared" si="227"/>
        <v>0</v>
      </c>
      <c r="BG226" s="1276">
        <f>IF($Z226=1,0,IF(AND($Z226=0,BB226&gt;0),1,IF(AND($Z226=0,BD226&gt;0),1,IF(AND($Z226=0,BF226&gt;0),1,0))))</f>
        <v>0</v>
      </c>
      <c r="BH226" s="1276">
        <f t="shared" si="232"/>
        <v>0</v>
      </c>
      <c r="BI226" s="1281">
        <f>IF($Z226=0,0,IF(BM226+BO226+BQ226&gt;0,$AA226,0))</f>
        <v>0</v>
      </c>
      <c r="BJ226" s="1283">
        <f>IF($Z226=0,0,IF(AND(BI226=0,M227&gt;0),$AA226,0))</f>
        <v>0</v>
      </c>
      <c r="BK226" s="1272">
        <f>$AA226-BI226-BJ226</f>
        <v>0</v>
      </c>
      <c r="BL226" s="210">
        <f t="shared" si="228"/>
        <v>0</v>
      </c>
      <c r="BM226" s="210">
        <f t="shared" si="228"/>
        <v>0</v>
      </c>
      <c r="BN226" s="210">
        <f t="shared" si="228"/>
        <v>0</v>
      </c>
      <c r="BO226" s="210">
        <f t="shared" si="228"/>
        <v>0</v>
      </c>
      <c r="BP226" s="210">
        <f t="shared" si="228"/>
        <v>0</v>
      </c>
      <c r="BQ226" s="211">
        <f t="shared" si="228"/>
        <v>0</v>
      </c>
      <c r="BR226" s="1276">
        <f>IF($Z226=1,0,IF(AND($Z226=0,BM226&gt;0),1,IF(AND($Z226=0,BO226&gt;0),1,IF(AND($Z226=0,BQ226&gt;0),1,0))))</f>
        <v>0</v>
      </c>
      <c r="BS226" s="1276">
        <f t="shared" si="233"/>
        <v>0</v>
      </c>
      <c r="BT226" s="1281">
        <f>IF($Z226=0,0,IF(BX226+BZ226+CB226&gt;0,$AA226,0))</f>
        <v>0</v>
      </c>
      <c r="BU226" s="1283">
        <f>IF($Z226=0,0,IF(AND(BT226=0,O227&gt;0),$AA226,0))</f>
        <v>0</v>
      </c>
      <c r="BV226" s="1272">
        <f>$AA226-BT226-BU226</f>
        <v>0</v>
      </c>
      <c r="BW226" s="210">
        <f t="shared" si="229"/>
        <v>0</v>
      </c>
      <c r="BX226" s="210">
        <f t="shared" si="229"/>
        <v>0</v>
      </c>
      <c r="BY226" s="210">
        <f t="shared" si="229"/>
        <v>0</v>
      </c>
      <c r="BZ226" s="210">
        <f t="shared" si="229"/>
        <v>0</v>
      </c>
      <c r="CA226" s="210">
        <f t="shared" si="229"/>
        <v>0</v>
      </c>
      <c r="CB226" s="211">
        <f t="shared" si="229"/>
        <v>0</v>
      </c>
      <c r="CC226" s="1276">
        <f>IF($Z226=1,0,IF(AND($Z226=0,BX226&gt;0),1,IF(AND($Z226=0,BZ226&gt;0),1,IF(AND($Z226=0,CB226&gt;0),1,0))))</f>
        <v>0</v>
      </c>
      <c r="CD226" s="1276">
        <f t="shared" si="234"/>
        <v>0</v>
      </c>
      <c r="CE226" s="11"/>
      <c r="CF226" s="11"/>
      <c r="CG226" s="11"/>
      <c r="CH226" s="11"/>
      <c r="CI226" s="11"/>
      <c r="CJ226" s="11"/>
      <c r="CK226" s="11"/>
      <c r="CL226" s="11"/>
      <c r="CM226" s="11"/>
    </row>
    <row r="227" spans="1:91" ht="14.25" customHeight="1">
      <c r="A227" s="1247" t="str">
        <f>A226</f>
        <v/>
      </c>
      <c r="B227" s="58"/>
      <c r="C227" s="1735"/>
      <c r="D227" s="1733"/>
      <c r="E227" s="1735"/>
      <c r="F227" s="2454"/>
      <c r="G227" s="512"/>
      <c r="H227" s="2456"/>
      <c r="I227" s="514"/>
      <c r="J227" s="2459"/>
      <c r="K227" s="514"/>
      <c r="L227" s="2459"/>
      <c r="M227" s="514"/>
      <c r="N227" s="2459"/>
      <c r="O227" s="514"/>
      <c r="P227" s="2459"/>
      <c r="Q227" s="11"/>
      <c r="R227" s="11"/>
      <c r="S227" s="455"/>
      <c r="T227" s="477"/>
      <c r="U227" s="506">
        <f>Import!N617</f>
        <v>0</v>
      </c>
      <c r="V227" s="11"/>
      <c r="W227" s="340"/>
      <c r="X227" s="340"/>
      <c r="Y227" s="340"/>
      <c r="Z227" s="11"/>
      <c r="AE227" s="210"/>
      <c r="AF227" s="210"/>
      <c r="AG227" s="210"/>
      <c r="AH227" s="210"/>
      <c r="AI227" s="1055"/>
      <c r="AJ227" s="211"/>
      <c r="AK227" s="1276"/>
      <c r="AL227" s="1276">
        <f>AL226</f>
        <v>0</v>
      </c>
      <c r="AP227" s="210"/>
      <c r="AQ227" s="210"/>
      <c r="AR227" s="210"/>
      <c r="AS227" s="210"/>
      <c r="AT227" s="210"/>
      <c r="AU227" s="211"/>
      <c r="AV227" s="1276"/>
      <c r="AW227" s="1276">
        <f>AW226</f>
        <v>0</v>
      </c>
      <c r="BA227" s="210"/>
      <c r="BB227" s="210"/>
      <c r="BC227" s="210"/>
      <c r="BD227" s="210"/>
      <c r="BE227" s="210"/>
      <c r="BF227" s="211"/>
      <c r="BG227" s="1276"/>
      <c r="BH227" s="1276">
        <f>BH226</f>
        <v>0</v>
      </c>
      <c r="BL227" s="210"/>
      <c r="BM227" s="210"/>
      <c r="BN227" s="210"/>
      <c r="BO227" s="210"/>
      <c r="BP227" s="210"/>
      <c r="BQ227" s="211"/>
      <c r="BR227" s="1276"/>
      <c r="BS227" s="1276">
        <f>BS226</f>
        <v>0</v>
      </c>
      <c r="BW227" s="210"/>
      <c r="BX227" s="210"/>
      <c r="BY227" s="210"/>
      <c r="BZ227" s="210"/>
      <c r="CA227" s="210"/>
      <c r="CB227" s="211"/>
      <c r="CC227" s="1276"/>
      <c r="CD227" s="1276">
        <f>CD226</f>
        <v>0</v>
      </c>
      <c r="CE227" s="11"/>
      <c r="CF227" s="11"/>
      <c r="CG227" s="11"/>
      <c r="CH227" s="11"/>
      <c r="CI227" s="11"/>
      <c r="CJ227" s="11"/>
      <c r="CK227" s="11"/>
      <c r="CL227" s="11"/>
      <c r="CM227" s="11"/>
    </row>
    <row r="228" spans="1:91" ht="24.75" customHeight="1">
      <c r="A228" s="1246" t="str">
        <f>IF(E228&gt;0,"Wypełnione","")</f>
        <v/>
      </c>
      <c r="B228" s="58"/>
      <c r="C228" s="1734">
        <f>'Og s3a'!C629</f>
        <v>0</v>
      </c>
      <c r="D228" s="1732">
        <f>'Og s3a'!E629</f>
        <v>0</v>
      </c>
      <c r="E228" s="1734">
        <f>'Og s3a'!F629</f>
        <v>0</v>
      </c>
      <c r="F228" s="2453"/>
      <c r="G228" s="511">
        <f>T228</f>
        <v>0</v>
      </c>
      <c r="H228" s="2455">
        <f>U228</f>
        <v>0</v>
      </c>
      <c r="I228" s="515"/>
      <c r="J228" s="2459"/>
      <c r="K228" s="515"/>
      <c r="L228" s="2459"/>
      <c r="M228" s="515"/>
      <c r="N228" s="2459"/>
      <c r="O228" s="515"/>
      <c r="P228" s="2459"/>
      <c r="Q228" s="11"/>
      <c r="R228" s="11"/>
      <c r="S228" s="454">
        <f>'Og s3a'!G629</f>
        <v>0</v>
      </c>
      <c r="T228" s="456">
        <f>'Og s3a'!D629</f>
        <v>0</v>
      </c>
      <c r="U228" s="506">
        <f>Import!N618</f>
        <v>0</v>
      </c>
      <c r="V228" s="11"/>
      <c r="W228" s="340"/>
      <c r="X228" s="340"/>
      <c r="Y228" s="340"/>
      <c r="Z228" s="1273">
        <f>IF(F228=AF$7,1,0)</f>
        <v>0</v>
      </c>
      <c r="AA228" s="1273">
        <f>Z228*D228</f>
        <v>0</v>
      </c>
      <c r="AB228" s="1281">
        <f>IF($Z228=0,0,IF(AF228+AH228+AJ228&gt;0,$AA228,0))</f>
        <v>0</v>
      </c>
      <c r="AC228" s="1283">
        <f>IF($Z228=0,0,IF(AND(AB228=0,G229&gt;0),$AA228,0))</f>
        <v>0</v>
      </c>
      <c r="AD228" s="1272">
        <f>AA228-AB228-AC228</f>
        <v>0</v>
      </c>
      <c r="AE228" s="210">
        <f t="shared" si="225"/>
        <v>0</v>
      </c>
      <c r="AF228" s="210">
        <f t="shared" si="225"/>
        <v>0</v>
      </c>
      <c r="AG228" s="210">
        <f t="shared" si="225"/>
        <v>0</v>
      </c>
      <c r="AH228" s="210">
        <f t="shared" si="225"/>
        <v>0</v>
      </c>
      <c r="AI228" s="1055">
        <f t="shared" si="225"/>
        <v>0</v>
      </c>
      <c r="AJ228" s="211">
        <f t="shared" si="225"/>
        <v>0</v>
      </c>
      <c r="AK228" s="1276">
        <f>IF($Z228=1,0,IF(AND($Z228=0,AF228&gt;0),1,IF(AND($Z228=0,AH228&gt;0),1,IF(AND($Z228=0,AJ228&gt;0),1,0))))</f>
        <v>0</v>
      </c>
      <c r="AL228" s="1276">
        <f t="shared" si="230"/>
        <v>0</v>
      </c>
      <c r="AM228" s="1281">
        <f>IF($Z228=0,0,IF(AQ228+AS228+AU228&gt;0,$AA228,0))</f>
        <v>0</v>
      </c>
      <c r="AN228" s="1283">
        <f>IF($Z228=0,0,IF(AND(AM228=0,I229&gt;0),$AA228,0))</f>
        <v>0</v>
      </c>
      <c r="AO228" s="1272">
        <f>$AA228-AM228-AN228</f>
        <v>0</v>
      </c>
      <c r="AP228" s="210">
        <f t="shared" si="226"/>
        <v>0</v>
      </c>
      <c r="AQ228" s="210">
        <f t="shared" si="226"/>
        <v>0</v>
      </c>
      <c r="AR228" s="210">
        <f t="shared" si="226"/>
        <v>0</v>
      </c>
      <c r="AS228" s="210">
        <f t="shared" si="226"/>
        <v>0</v>
      </c>
      <c r="AT228" s="210">
        <f t="shared" si="226"/>
        <v>0</v>
      </c>
      <c r="AU228" s="211">
        <f t="shared" si="226"/>
        <v>0</v>
      </c>
      <c r="AV228" s="1276">
        <f>IF($Z228=1,0,IF(AND($Z228=0,AQ228&gt;0),1,IF(AND($Z228=0,AS228&gt;0),1,IF(AND($Z228=0,AU228&gt;0),1,0))))</f>
        <v>0</v>
      </c>
      <c r="AW228" s="1276">
        <f t="shared" si="231"/>
        <v>0</v>
      </c>
      <c r="AX228" s="1281">
        <f>IF($Z228=0,0,IF(BB228+BD228+BF228&gt;0,$AA228,0))</f>
        <v>0</v>
      </c>
      <c r="AY228" s="1283">
        <f>IF($Z228=0,0,IF(AND(AX228=0,K229&gt;0),$AA228,0))</f>
        <v>0</v>
      </c>
      <c r="AZ228" s="1272">
        <f>$AA228-AX228-AY228</f>
        <v>0</v>
      </c>
      <c r="BA228" s="210">
        <f t="shared" si="227"/>
        <v>0</v>
      </c>
      <c r="BB228" s="210">
        <f t="shared" si="227"/>
        <v>0</v>
      </c>
      <c r="BC228" s="210">
        <f t="shared" si="227"/>
        <v>0</v>
      </c>
      <c r="BD228" s="210">
        <f t="shared" si="227"/>
        <v>0</v>
      </c>
      <c r="BE228" s="210">
        <f t="shared" si="227"/>
        <v>0</v>
      </c>
      <c r="BF228" s="211">
        <f t="shared" si="227"/>
        <v>0</v>
      </c>
      <c r="BG228" s="1276">
        <f>IF($Z228=1,0,IF(AND($Z228=0,BB228&gt;0),1,IF(AND($Z228=0,BD228&gt;0),1,IF(AND($Z228=0,BF228&gt;0),1,0))))</f>
        <v>0</v>
      </c>
      <c r="BH228" s="1276">
        <f t="shared" si="232"/>
        <v>0</v>
      </c>
      <c r="BI228" s="1281">
        <f>IF($Z228=0,0,IF(BM228+BO228+BQ228&gt;0,$AA228,0))</f>
        <v>0</v>
      </c>
      <c r="BJ228" s="1283">
        <f>IF($Z228=0,0,IF(AND(BI228=0,M229&gt;0),$AA228,0))</f>
        <v>0</v>
      </c>
      <c r="BK228" s="1272">
        <f>$AA228-BI228-BJ228</f>
        <v>0</v>
      </c>
      <c r="BL228" s="210">
        <f t="shared" si="228"/>
        <v>0</v>
      </c>
      <c r="BM228" s="210">
        <f t="shared" si="228"/>
        <v>0</v>
      </c>
      <c r="BN228" s="210">
        <f t="shared" si="228"/>
        <v>0</v>
      </c>
      <c r="BO228" s="210">
        <f t="shared" si="228"/>
        <v>0</v>
      </c>
      <c r="BP228" s="210">
        <f t="shared" si="228"/>
        <v>0</v>
      </c>
      <c r="BQ228" s="211">
        <f t="shared" si="228"/>
        <v>0</v>
      </c>
      <c r="BR228" s="1276">
        <f>IF($Z228=1,0,IF(AND($Z228=0,BM228&gt;0),1,IF(AND($Z228=0,BO228&gt;0),1,IF(AND($Z228=0,BQ228&gt;0),1,0))))</f>
        <v>0</v>
      </c>
      <c r="BS228" s="1276">
        <f t="shared" si="233"/>
        <v>0</v>
      </c>
      <c r="BT228" s="1281">
        <f>IF($Z228=0,0,IF(BX228+BZ228+CB228&gt;0,$AA228,0))</f>
        <v>0</v>
      </c>
      <c r="BU228" s="1283">
        <f>IF($Z228=0,0,IF(AND(BT228=0,O229&gt;0),$AA228,0))</f>
        <v>0</v>
      </c>
      <c r="BV228" s="1272">
        <f>$AA228-BT228-BU228</f>
        <v>0</v>
      </c>
      <c r="BW228" s="210">
        <f t="shared" si="229"/>
        <v>0</v>
      </c>
      <c r="BX228" s="210">
        <f t="shared" si="229"/>
        <v>0</v>
      </c>
      <c r="BY228" s="210">
        <f t="shared" si="229"/>
        <v>0</v>
      </c>
      <c r="BZ228" s="210">
        <f t="shared" si="229"/>
        <v>0</v>
      </c>
      <c r="CA228" s="210">
        <f t="shared" si="229"/>
        <v>0</v>
      </c>
      <c r="CB228" s="211">
        <f t="shared" si="229"/>
        <v>0</v>
      </c>
      <c r="CC228" s="1276">
        <f>IF($Z228=1,0,IF(AND($Z228=0,BX228&gt;0),1,IF(AND($Z228=0,BZ228&gt;0),1,IF(AND($Z228=0,CB228&gt;0),1,0))))</f>
        <v>0</v>
      </c>
      <c r="CD228" s="1276">
        <f t="shared" si="234"/>
        <v>0</v>
      </c>
      <c r="CE228" s="11"/>
      <c r="CF228" s="11"/>
      <c r="CG228" s="11"/>
      <c r="CH228" s="11"/>
      <c r="CI228" s="11"/>
      <c r="CJ228" s="11"/>
      <c r="CK228" s="11"/>
      <c r="CL228" s="11"/>
      <c r="CM228" s="11"/>
    </row>
    <row r="229" spans="1:91" ht="14.25" customHeight="1">
      <c r="A229" s="1247" t="str">
        <f>A228</f>
        <v/>
      </c>
      <c r="B229" s="58"/>
      <c r="C229" s="1735"/>
      <c r="D229" s="1733"/>
      <c r="E229" s="1735"/>
      <c r="F229" s="2454"/>
      <c r="G229" s="512"/>
      <c r="H229" s="2456"/>
      <c r="I229" s="514"/>
      <c r="J229" s="2459"/>
      <c r="K229" s="514"/>
      <c r="L229" s="2459"/>
      <c r="M229" s="514"/>
      <c r="N229" s="2459"/>
      <c r="O229" s="514"/>
      <c r="P229" s="2459"/>
      <c r="Q229" s="11"/>
      <c r="R229" s="11"/>
      <c r="S229" s="455"/>
      <c r="T229" s="477"/>
      <c r="U229" s="506">
        <f>Import!N619</f>
        <v>0</v>
      </c>
      <c r="V229" s="11"/>
      <c r="W229" s="340"/>
      <c r="X229" s="340"/>
      <c r="Y229" s="340"/>
      <c r="Z229" s="11"/>
      <c r="AE229" s="210"/>
      <c r="AF229" s="210"/>
      <c r="AG229" s="210"/>
      <c r="AH229" s="210"/>
      <c r="AI229" s="1055"/>
      <c r="AJ229" s="211"/>
      <c r="AK229" s="1276"/>
      <c r="AL229" s="1276">
        <f>AL228</f>
        <v>0</v>
      </c>
      <c r="AP229" s="210"/>
      <c r="AQ229" s="210"/>
      <c r="AR229" s="210"/>
      <c r="AS229" s="210"/>
      <c r="AT229" s="210"/>
      <c r="AU229" s="211"/>
      <c r="AV229" s="1276"/>
      <c r="AW229" s="1276">
        <f>AW228</f>
        <v>0</v>
      </c>
      <c r="BA229" s="210"/>
      <c r="BB229" s="210"/>
      <c r="BC229" s="210"/>
      <c r="BD229" s="210"/>
      <c r="BE229" s="210"/>
      <c r="BF229" s="211"/>
      <c r="BG229" s="1276"/>
      <c r="BH229" s="1276">
        <f>BH228</f>
        <v>0</v>
      </c>
      <c r="BL229" s="210"/>
      <c r="BM229" s="210"/>
      <c r="BN229" s="210"/>
      <c r="BO229" s="210"/>
      <c r="BP229" s="210"/>
      <c r="BQ229" s="211"/>
      <c r="BR229" s="1276"/>
      <c r="BS229" s="1276">
        <f>BS228</f>
        <v>0</v>
      </c>
      <c r="BW229" s="210"/>
      <c r="BX229" s="210"/>
      <c r="BY229" s="210"/>
      <c r="BZ229" s="210"/>
      <c r="CA229" s="210"/>
      <c r="CB229" s="211"/>
      <c r="CC229" s="1276"/>
      <c r="CD229" s="1276">
        <f>CD228</f>
        <v>0</v>
      </c>
      <c r="CE229" s="11"/>
      <c r="CF229" s="11"/>
      <c r="CG229" s="11"/>
      <c r="CH229" s="11"/>
      <c r="CI229" s="11"/>
      <c r="CJ229" s="11"/>
      <c r="CK229" s="11"/>
      <c r="CL229" s="11"/>
      <c r="CM229" s="11"/>
    </row>
    <row r="230" spans="1:91" ht="24.75" customHeight="1">
      <c r="A230" s="1246" t="str">
        <f>IF(E230&gt;0,"Wypełnione","")</f>
        <v/>
      </c>
      <c r="B230" s="58"/>
      <c r="C230" s="1734">
        <f>'Og s3a'!C631</f>
        <v>0</v>
      </c>
      <c r="D230" s="1732">
        <f>'Og s3a'!E631</f>
        <v>0</v>
      </c>
      <c r="E230" s="1734">
        <f>'Og s3a'!F631</f>
        <v>0</v>
      </c>
      <c r="F230" s="2453"/>
      <c r="G230" s="511">
        <f>T230</f>
        <v>0</v>
      </c>
      <c r="H230" s="2455">
        <f>U230</f>
        <v>0</v>
      </c>
      <c r="I230" s="515"/>
      <c r="J230" s="2459"/>
      <c r="K230" s="515"/>
      <c r="L230" s="2459"/>
      <c r="M230" s="515"/>
      <c r="N230" s="2459"/>
      <c r="O230" s="515"/>
      <c r="P230" s="2459"/>
      <c r="Q230" s="11"/>
      <c r="R230" s="11"/>
      <c r="S230" s="454">
        <f>'Og s3a'!G631</f>
        <v>0</v>
      </c>
      <c r="T230" s="456">
        <f>'Og s3a'!D631</f>
        <v>0</v>
      </c>
      <c r="U230" s="506">
        <f>Import!N620</f>
        <v>0</v>
      </c>
      <c r="V230" s="11"/>
      <c r="W230" s="340"/>
      <c r="X230" s="340"/>
      <c r="Y230" s="340"/>
      <c r="Z230" s="1273">
        <f>IF(F230=AF$7,1,0)</f>
        <v>0</v>
      </c>
      <c r="AA230" s="1273">
        <f>Z230*D230</f>
        <v>0</v>
      </c>
      <c r="AB230" s="1281">
        <f>IF($Z230=0,0,IF(AF230+AH230+AJ230&gt;0,$AA230,0))</f>
        <v>0</v>
      </c>
      <c r="AC230" s="1283">
        <f>IF($Z230=0,0,IF(AND(AB230=0,G231&gt;0),$AA230,0))</f>
        <v>0</v>
      </c>
      <c r="AD230" s="1272">
        <f>AA230-AB230-AC230</f>
        <v>0</v>
      </c>
      <c r="AE230" s="210">
        <f t="shared" si="225"/>
        <v>0</v>
      </c>
      <c r="AF230" s="210">
        <f t="shared" si="225"/>
        <v>0</v>
      </c>
      <c r="AG230" s="210">
        <f t="shared" si="225"/>
        <v>0</v>
      </c>
      <c r="AH230" s="210">
        <f t="shared" si="225"/>
        <v>0</v>
      </c>
      <c r="AI230" s="1055">
        <f t="shared" si="225"/>
        <v>0</v>
      </c>
      <c r="AJ230" s="211">
        <f t="shared" si="225"/>
        <v>0</v>
      </c>
      <c r="AK230" s="1276">
        <f>IF($Z230=1,0,IF(AND($Z230=0,AF230&gt;0),1,IF(AND($Z230=0,AH230&gt;0),1,IF(AND($Z230=0,AJ230&gt;0),1,0))))</f>
        <v>0</v>
      </c>
      <c r="AL230" s="1276">
        <f t="shared" si="230"/>
        <v>0</v>
      </c>
      <c r="AM230" s="1281">
        <f>IF($Z230=0,0,IF(AQ230+AS230+AU230&gt;0,$AA230,0))</f>
        <v>0</v>
      </c>
      <c r="AN230" s="1283">
        <f>IF($Z230=0,0,IF(AND(AM230=0,I231&gt;0),$AA230,0))</f>
        <v>0</v>
      </c>
      <c r="AO230" s="1272">
        <f>$AA230-AM230-AN230</f>
        <v>0</v>
      </c>
      <c r="AP230" s="210">
        <f t="shared" si="226"/>
        <v>0</v>
      </c>
      <c r="AQ230" s="210">
        <f t="shared" si="226"/>
        <v>0</v>
      </c>
      <c r="AR230" s="210">
        <f t="shared" si="226"/>
        <v>0</v>
      </c>
      <c r="AS230" s="210">
        <f t="shared" si="226"/>
        <v>0</v>
      </c>
      <c r="AT230" s="210">
        <f t="shared" si="226"/>
        <v>0</v>
      </c>
      <c r="AU230" s="211">
        <f t="shared" si="226"/>
        <v>0</v>
      </c>
      <c r="AV230" s="1276">
        <f>IF($Z230=1,0,IF(AND($Z230=0,AQ230&gt;0),1,IF(AND($Z230=0,AS230&gt;0),1,IF(AND($Z230=0,AU230&gt;0),1,0))))</f>
        <v>0</v>
      </c>
      <c r="AW230" s="1276">
        <f t="shared" si="231"/>
        <v>0</v>
      </c>
      <c r="AX230" s="1281">
        <f>IF($Z230=0,0,IF(BB230+BD230+BF230&gt;0,$AA230,0))</f>
        <v>0</v>
      </c>
      <c r="AY230" s="1283">
        <f>IF($Z230=0,0,IF(AND(AX230=0,K231&gt;0),$AA230,0))</f>
        <v>0</v>
      </c>
      <c r="AZ230" s="1272">
        <f>$AA230-AX230-AY230</f>
        <v>0</v>
      </c>
      <c r="BA230" s="210">
        <f t="shared" si="227"/>
        <v>0</v>
      </c>
      <c r="BB230" s="210">
        <f t="shared" si="227"/>
        <v>0</v>
      </c>
      <c r="BC230" s="210">
        <f t="shared" si="227"/>
        <v>0</v>
      </c>
      <c r="BD230" s="210">
        <f t="shared" si="227"/>
        <v>0</v>
      </c>
      <c r="BE230" s="210">
        <f t="shared" si="227"/>
        <v>0</v>
      </c>
      <c r="BF230" s="211">
        <f t="shared" si="227"/>
        <v>0</v>
      </c>
      <c r="BG230" s="1276">
        <f>IF($Z230=1,0,IF(AND($Z230=0,BB230&gt;0),1,IF(AND($Z230=0,BD230&gt;0),1,IF(AND($Z230=0,BF230&gt;0),1,0))))</f>
        <v>0</v>
      </c>
      <c r="BH230" s="1276">
        <f t="shared" si="232"/>
        <v>0</v>
      </c>
      <c r="BI230" s="1281">
        <f>IF($Z230=0,0,IF(BM230+BO230+BQ230&gt;0,$AA230,0))</f>
        <v>0</v>
      </c>
      <c r="BJ230" s="1283">
        <f>IF($Z230=0,0,IF(AND(BI230=0,M231&gt;0),$AA230,0))</f>
        <v>0</v>
      </c>
      <c r="BK230" s="1272">
        <f>$AA230-BI230-BJ230</f>
        <v>0</v>
      </c>
      <c r="BL230" s="210">
        <f t="shared" si="228"/>
        <v>0</v>
      </c>
      <c r="BM230" s="210">
        <f t="shared" si="228"/>
        <v>0</v>
      </c>
      <c r="BN230" s="210">
        <f t="shared" si="228"/>
        <v>0</v>
      </c>
      <c r="BO230" s="210">
        <f t="shared" si="228"/>
        <v>0</v>
      </c>
      <c r="BP230" s="210">
        <f t="shared" si="228"/>
        <v>0</v>
      </c>
      <c r="BQ230" s="211">
        <f t="shared" si="228"/>
        <v>0</v>
      </c>
      <c r="BR230" s="1276">
        <f>IF($Z230=1,0,IF(AND($Z230=0,BM230&gt;0),1,IF(AND($Z230=0,BO230&gt;0),1,IF(AND($Z230=0,BQ230&gt;0),1,0))))</f>
        <v>0</v>
      </c>
      <c r="BS230" s="1276">
        <f t="shared" si="233"/>
        <v>0</v>
      </c>
      <c r="BT230" s="1281">
        <f>IF($Z230=0,0,IF(BX230+BZ230+CB230&gt;0,$AA230,0))</f>
        <v>0</v>
      </c>
      <c r="BU230" s="1283">
        <f>IF($Z230=0,0,IF(AND(BT230=0,O231&gt;0),$AA230,0))</f>
        <v>0</v>
      </c>
      <c r="BV230" s="1272">
        <f>$AA230-BT230-BU230</f>
        <v>0</v>
      </c>
      <c r="BW230" s="210">
        <f t="shared" si="229"/>
        <v>0</v>
      </c>
      <c r="BX230" s="210">
        <f t="shared" si="229"/>
        <v>0</v>
      </c>
      <c r="BY230" s="210">
        <f t="shared" si="229"/>
        <v>0</v>
      </c>
      <c r="BZ230" s="210">
        <f t="shared" si="229"/>
        <v>0</v>
      </c>
      <c r="CA230" s="210">
        <f t="shared" si="229"/>
        <v>0</v>
      </c>
      <c r="CB230" s="211">
        <f t="shared" si="229"/>
        <v>0</v>
      </c>
      <c r="CC230" s="1276">
        <f>IF($Z230=1,0,IF(AND($Z230=0,BX230&gt;0),1,IF(AND($Z230=0,BZ230&gt;0),1,IF(AND($Z230=0,CB230&gt;0),1,0))))</f>
        <v>0</v>
      </c>
      <c r="CD230" s="1276">
        <f t="shared" si="234"/>
        <v>0</v>
      </c>
      <c r="CE230" s="11"/>
      <c r="CF230" s="11"/>
      <c r="CG230" s="11"/>
      <c r="CH230" s="11"/>
      <c r="CI230" s="11"/>
      <c r="CJ230" s="11"/>
      <c r="CK230" s="11"/>
      <c r="CL230" s="11"/>
      <c r="CM230" s="11"/>
    </row>
    <row r="231" spans="1:91" ht="14.25" customHeight="1">
      <c r="A231" s="1247" t="str">
        <f>A230</f>
        <v/>
      </c>
      <c r="B231" s="58"/>
      <c r="C231" s="1735"/>
      <c r="D231" s="1733"/>
      <c r="E231" s="1735"/>
      <c r="F231" s="2454"/>
      <c r="G231" s="512"/>
      <c r="H231" s="2456"/>
      <c r="I231" s="514"/>
      <c r="J231" s="2459"/>
      <c r="K231" s="514"/>
      <c r="L231" s="2459"/>
      <c r="M231" s="514"/>
      <c r="N231" s="2459"/>
      <c r="O231" s="514"/>
      <c r="P231" s="2459"/>
      <c r="Q231" s="11"/>
      <c r="R231" s="11"/>
      <c r="S231" s="455"/>
      <c r="T231" s="477"/>
      <c r="U231" s="506">
        <f>Import!N621</f>
        <v>0</v>
      </c>
      <c r="V231" s="11"/>
      <c r="W231" s="340"/>
      <c r="X231" s="340"/>
      <c r="Y231" s="340"/>
      <c r="Z231" s="11"/>
      <c r="AE231" s="210"/>
      <c r="AF231" s="210"/>
      <c r="AG231" s="210"/>
      <c r="AH231" s="210"/>
      <c r="AI231" s="1055"/>
      <c r="AJ231" s="211"/>
      <c r="AK231" s="1276"/>
      <c r="AL231" s="1276">
        <f>AL230</f>
        <v>0</v>
      </c>
      <c r="AP231" s="210"/>
      <c r="AQ231" s="210"/>
      <c r="AR231" s="210"/>
      <c r="AS231" s="210"/>
      <c r="AT231" s="210"/>
      <c r="AU231" s="211"/>
      <c r="AV231" s="1276"/>
      <c r="AW231" s="1276">
        <f>AW230</f>
        <v>0</v>
      </c>
      <c r="BA231" s="210"/>
      <c r="BB231" s="210"/>
      <c r="BC231" s="210"/>
      <c r="BD231" s="210"/>
      <c r="BE231" s="210"/>
      <c r="BF231" s="211"/>
      <c r="BG231" s="1276"/>
      <c r="BH231" s="1276">
        <f>BH230</f>
        <v>0</v>
      </c>
      <c r="BL231" s="210"/>
      <c r="BM231" s="210"/>
      <c r="BN231" s="210"/>
      <c r="BO231" s="210"/>
      <c r="BP231" s="210"/>
      <c r="BQ231" s="211"/>
      <c r="BR231" s="1276"/>
      <c r="BS231" s="1276">
        <f>BS230</f>
        <v>0</v>
      </c>
      <c r="BW231" s="210"/>
      <c r="BX231" s="210"/>
      <c r="BY231" s="210"/>
      <c r="BZ231" s="210"/>
      <c r="CA231" s="210"/>
      <c r="CB231" s="211"/>
      <c r="CC231" s="1276"/>
      <c r="CD231" s="1276">
        <f>CD230</f>
        <v>0</v>
      </c>
      <c r="CE231" s="11"/>
      <c r="CF231" s="11"/>
      <c r="CG231" s="11"/>
      <c r="CH231" s="11"/>
      <c r="CI231" s="11"/>
      <c r="CJ231" s="11"/>
      <c r="CK231" s="11"/>
      <c r="CL231" s="11"/>
      <c r="CM231" s="11"/>
    </row>
    <row r="232" spans="1:91" ht="24.75" customHeight="1">
      <c r="A232" s="1246" t="str">
        <f>IF(E232&gt;0,"Wypełnione","")</f>
        <v/>
      </c>
      <c r="B232" s="58"/>
      <c r="C232" s="1734">
        <f>'Og s3a'!C633</f>
        <v>0</v>
      </c>
      <c r="D232" s="1732">
        <f>'Og s3a'!E633</f>
        <v>0</v>
      </c>
      <c r="E232" s="1734">
        <f>'Og s3a'!F633</f>
        <v>0</v>
      </c>
      <c r="F232" s="2453"/>
      <c r="G232" s="511">
        <f>T232</f>
        <v>0</v>
      </c>
      <c r="H232" s="2455">
        <f>U232</f>
        <v>0</v>
      </c>
      <c r="I232" s="515"/>
      <c r="J232" s="2459"/>
      <c r="K232" s="515"/>
      <c r="L232" s="2459"/>
      <c r="M232" s="515"/>
      <c r="N232" s="2459"/>
      <c r="O232" s="515"/>
      <c r="P232" s="2459"/>
      <c r="Q232" s="11"/>
      <c r="R232" s="11"/>
      <c r="S232" s="454">
        <f>'Og s3a'!G633</f>
        <v>0</v>
      </c>
      <c r="T232" s="456">
        <f>'Og s3a'!D633</f>
        <v>0</v>
      </c>
      <c r="U232" s="506">
        <f>Import!N622</f>
        <v>0</v>
      </c>
      <c r="V232" s="11"/>
      <c r="W232" s="340"/>
      <c r="X232" s="340"/>
      <c r="Y232" s="340"/>
      <c r="Z232" s="1273">
        <f>IF(F232=AF$7,1,0)</f>
        <v>0</v>
      </c>
      <c r="AA232" s="1273">
        <f>Z232*D232</f>
        <v>0</v>
      </c>
      <c r="AB232" s="1281">
        <f>IF($Z232=0,0,IF(AF232+AH232+AJ232&gt;0,$AA232,0))</f>
        <v>0</v>
      </c>
      <c r="AC232" s="1283">
        <f>IF($Z232=0,0,IF(AND(AB232=0,G233&gt;0),$AA232,0))</f>
        <v>0</v>
      </c>
      <c r="AD232" s="1272">
        <f>AA232-AB232-AC232</f>
        <v>0</v>
      </c>
      <c r="AE232" s="210">
        <f t="shared" si="225"/>
        <v>0</v>
      </c>
      <c r="AF232" s="210">
        <f t="shared" si="225"/>
        <v>0</v>
      </c>
      <c r="AG232" s="210">
        <f t="shared" si="225"/>
        <v>0</v>
      </c>
      <c r="AH232" s="210">
        <f t="shared" si="225"/>
        <v>0</v>
      </c>
      <c r="AI232" s="1055">
        <f t="shared" si="225"/>
        <v>0</v>
      </c>
      <c r="AJ232" s="211">
        <f t="shared" si="225"/>
        <v>0</v>
      </c>
      <c r="AK232" s="1276">
        <f>IF($Z232=1,0,IF(AND($Z232=0,AF232&gt;0),1,IF(AND($Z232=0,AH232&gt;0),1,IF(AND($Z232=0,AJ232&gt;0),1,0))))</f>
        <v>0</v>
      </c>
      <c r="AL232" s="1276">
        <f t="shared" si="230"/>
        <v>0</v>
      </c>
      <c r="AM232" s="1281">
        <f>IF($Z232=0,0,IF(AQ232+AS232+AU232&gt;0,$AA232,0))</f>
        <v>0</v>
      </c>
      <c r="AN232" s="1283">
        <f>IF($Z232=0,0,IF(AND(AM232=0,I233&gt;0),$AA232,0))</f>
        <v>0</v>
      </c>
      <c r="AO232" s="1272">
        <f>$AA232-AM232-AN232</f>
        <v>0</v>
      </c>
      <c r="AP232" s="210">
        <f t="shared" si="226"/>
        <v>0</v>
      </c>
      <c r="AQ232" s="210">
        <f t="shared" si="226"/>
        <v>0</v>
      </c>
      <c r="AR232" s="210">
        <f t="shared" si="226"/>
        <v>0</v>
      </c>
      <c r="AS232" s="210">
        <f t="shared" si="226"/>
        <v>0</v>
      </c>
      <c r="AT232" s="210">
        <f t="shared" si="226"/>
        <v>0</v>
      </c>
      <c r="AU232" s="211">
        <f t="shared" si="226"/>
        <v>0</v>
      </c>
      <c r="AV232" s="1276">
        <f>IF($Z232=1,0,IF(AND($Z232=0,AQ232&gt;0),1,IF(AND($Z232=0,AS232&gt;0),1,IF(AND($Z232=0,AU232&gt;0),1,0))))</f>
        <v>0</v>
      </c>
      <c r="AW232" s="1276">
        <f t="shared" si="231"/>
        <v>0</v>
      </c>
      <c r="AX232" s="1281">
        <f>IF($Z232=0,0,IF(BB232+BD232+BF232&gt;0,$AA232,0))</f>
        <v>0</v>
      </c>
      <c r="AY232" s="1283">
        <f>IF($Z232=0,0,IF(AND(AX232=0,K233&gt;0),$AA232,0))</f>
        <v>0</v>
      </c>
      <c r="AZ232" s="1272">
        <f>$AA232-AX232-AY232</f>
        <v>0</v>
      </c>
      <c r="BA232" s="210">
        <f t="shared" si="227"/>
        <v>0</v>
      </c>
      <c r="BB232" s="210">
        <f t="shared" si="227"/>
        <v>0</v>
      </c>
      <c r="BC232" s="210">
        <f t="shared" si="227"/>
        <v>0</v>
      </c>
      <c r="BD232" s="210">
        <f t="shared" si="227"/>
        <v>0</v>
      </c>
      <c r="BE232" s="210">
        <f t="shared" si="227"/>
        <v>0</v>
      </c>
      <c r="BF232" s="211">
        <f t="shared" si="227"/>
        <v>0</v>
      </c>
      <c r="BG232" s="1276">
        <f>IF($Z232=1,0,IF(AND($Z232=0,BB232&gt;0),1,IF(AND($Z232=0,BD232&gt;0),1,IF(AND($Z232=0,BF232&gt;0),1,0))))</f>
        <v>0</v>
      </c>
      <c r="BH232" s="1276">
        <f t="shared" si="232"/>
        <v>0</v>
      </c>
      <c r="BI232" s="1281">
        <f>IF($Z232=0,0,IF(BM232+BO232+BQ232&gt;0,$AA232,0))</f>
        <v>0</v>
      </c>
      <c r="BJ232" s="1283">
        <f>IF($Z232=0,0,IF(AND(BI232=0,M233&gt;0),$AA232,0))</f>
        <v>0</v>
      </c>
      <c r="BK232" s="1272">
        <f>$AA232-BI232-BJ232</f>
        <v>0</v>
      </c>
      <c r="BL232" s="210">
        <f t="shared" si="228"/>
        <v>0</v>
      </c>
      <c r="BM232" s="210">
        <f t="shared" si="228"/>
        <v>0</v>
      </c>
      <c r="BN232" s="210">
        <f t="shared" si="228"/>
        <v>0</v>
      </c>
      <c r="BO232" s="210">
        <f t="shared" si="228"/>
        <v>0</v>
      </c>
      <c r="BP232" s="210">
        <f t="shared" si="228"/>
        <v>0</v>
      </c>
      <c r="BQ232" s="211">
        <f t="shared" si="228"/>
        <v>0</v>
      </c>
      <c r="BR232" s="1276">
        <f>IF($Z232=1,0,IF(AND($Z232=0,BM232&gt;0),1,IF(AND($Z232=0,BO232&gt;0),1,IF(AND($Z232=0,BQ232&gt;0),1,0))))</f>
        <v>0</v>
      </c>
      <c r="BS232" s="1276">
        <f t="shared" si="233"/>
        <v>0</v>
      </c>
      <c r="BT232" s="1281">
        <f>IF($Z232=0,0,IF(BX232+BZ232+CB232&gt;0,$AA232,0))</f>
        <v>0</v>
      </c>
      <c r="BU232" s="1283">
        <f>IF($Z232=0,0,IF(AND(BT232=0,O233&gt;0),$AA232,0))</f>
        <v>0</v>
      </c>
      <c r="BV232" s="1272">
        <f>$AA232-BT232-BU232</f>
        <v>0</v>
      </c>
      <c r="BW232" s="210">
        <f t="shared" si="229"/>
        <v>0</v>
      </c>
      <c r="BX232" s="210">
        <f t="shared" si="229"/>
        <v>0</v>
      </c>
      <c r="BY232" s="210">
        <f t="shared" si="229"/>
        <v>0</v>
      </c>
      <c r="BZ232" s="210">
        <f t="shared" si="229"/>
        <v>0</v>
      </c>
      <c r="CA232" s="210">
        <f t="shared" si="229"/>
        <v>0</v>
      </c>
      <c r="CB232" s="211">
        <f t="shared" si="229"/>
        <v>0</v>
      </c>
      <c r="CC232" s="1276">
        <f>IF($Z232=1,0,IF(AND($Z232=0,BX232&gt;0),1,IF(AND($Z232=0,BZ232&gt;0),1,IF(AND($Z232=0,CB232&gt;0),1,0))))</f>
        <v>0</v>
      </c>
      <c r="CD232" s="1276">
        <f t="shared" si="234"/>
        <v>0</v>
      </c>
      <c r="CE232" s="11"/>
      <c r="CF232" s="11"/>
      <c r="CG232" s="11"/>
      <c r="CH232" s="11"/>
      <c r="CI232" s="11"/>
      <c r="CJ232" s="11"/>
      <c r="CK232" s="11"/>
      <c r="CL232" s="11"/>
      <c r="CM232" s="11"/>
    </row>
    <row r="233" spans="1:91" ht="14.25" customHeight="1">
      <c r="A233" s="1247" t="str">
        <f>A232</f>
        <v/>
      </c>
      <c r="B233" s="58"/>
      <c r="C233" s="1735"/>
      <c r="D233" s="1733"/>
      <c r="E233" s="1735"/>
      <c r="F233" s="2454"/>
      <c r="G233" s="512"/>
      <c r="H233" s="2456"/>
      <c r="I233" s="514"/>
      <c r="J233" s="2459"/>
      <c r="K233" s="514"/>
      <c r="L233" s="2459"/>
      <c r="M233" s="514"/>
      <c r="N233" s="2459"/>
      <c r="O233" s="514"/>
      <c r="P233" s="2459"/>
      <c r="Q233" s="11"/>
      <c r="R233" s="11"/>
      <c r="S233" s="455"/>
      <c r="T233" s="477"/>
      <c r="U233" s="506">
        <f>Import!N623</f>
        <v>0</v>
      </c>
      <c r="V233" s="11"/>
      <c r="W233" s="340"/>
      <c r="X233" s="340"/>
      <c r="Y233" s="340"/>
      <c r="Z233" s="11"/>
      <c r="AE233" s="210"/>
      <c r="AF233" s="210"/>
      <c r="AG233" s="210"/>
      <c r="AH233" s="210"/>
      <c r="AI233" s="1055"/>
      <c r="AJ233" s="211"/>
      <c r="AK233" s="1276"/>
      <c r="AL233" s="1276">
        <f>AL232</f>
        <v>0</v>
      </c>
      <c r="AP233" s="210"/>
      <c r="AQ233" s="210"/>
      <c r="AR233" s="210"/>
      <c r="AS233" s="210"/>
      <c r="AT233" s="210"/>
      <c r="AU233" s="211"/>
      <c r="AV233" s="1276"/>
      <c r="AW233" s="1276">
        <f>AW232</f>
        <v>0</v>
      </c>
      <c r="BA233" s="210"/>
      <c r="BB233" s="210"/>
      <c r="BC233" s="210"/>
      <c r="BD233" s="210"/>
      <c r="BE233" s="210"/>
      <c r="BF233" s="211"/>
      <c r="BG233" s="1276"/>
      <c r="BH233" s="1276">
        <f>BH232</f>
        <v>0</v>
      </c>
      <c r="BL233" s="210"/>
      <c r="BM233" s="210"/>
      <c r="BN233" s="210"/>
      <c r="BO233" s="210"/>
      <c r="BP233" s="210"/>
      <c r="BQ233" s="211"/>
      <c r="BR233" s="1276"/>
      <c r="BS233" s="1276">
        <f>BS232</f>
        <v>0</v>
      </c>
      <c r="BW233" s="210"/>
      <c r="BX233" s="210"/>
      <c r="BY233" s="210"/>
      <c r="BZ233" s="210"/>
      <c r="CA233" s="210"/>
      <c r="CB233" s="211"/>
      <c r="CC233" s="1276"/>
      <c r="CD233" s="1276">
        <f>CD232</f>
        <v>0</v>
      </c>
      <c r="CE233" s="11"/>
      <c r="CF233" s="11"/>
      <c r="CG233" s="11"/>
      <c r="CH233" s="11"/>
      <c r="CI233" s="11"/>
      <c r="CJ233" s="11"/>
      <c r="CK233" s="11"/>
      <c r="CL233" s="11"/>
      <c r="CM233" s="11"/>
    </row>
    <row r="234" spans="1:91" ht="24.75" customHeight="1">
      <c r="A234" s="1246" t="str">
        <f>IF(E234&gt;0,"Wypełnione","")</f>
        <v/>
      </c>
      <c r="B234" s="58"/>
      <c r="C234" s="1734">
        <f>'Og s3a'!C635</f>
        <v>0</v>
      </c>
      <c r="D234" s="1732">
        <f>'Og s3a'!E635</f>
        <v>0</v>
      </c>
      <c r="E234" s="1734">
        <f>'Og s3a'!F635</f>
        <v>0</v>
      </c>
      <c r="F234" s="2453"/>
      <c r="G234" s="511">
        <f>T234</f>
        <v>0</v>
      </c>
      <c r="H234" s="2455">
        <f>U234</f>
        <v>0</v>
      </c>
      <c r="I234" s="515"/>
      <c r="J234" s="2459"/>
      <c r="K234" s="515"/>
      <c r="L234" s="2459"/>
      <c r="M234" s="515"/>
      <c r="N234" s="2459"/>
      <c r="O234" s="515"/>
      <c r="P234" s="2459"/>
      <c r="Q234" s="11"/>
      <c r="R234" s="11"/>
      <c r="S234" s="454">
        <f>'Og s3a'!G635</f>
        <v>0</v>
      </c>
      <c r="T234" s="456">
        <f>'Og s3a'!D635</f>
        <v>0</v>
      </c>
      <c r="U234" s="506">
        <f>Import!N624</f>
        <v>0</v>
      </c>
      <c r="V234" s="11"/>
      <c r="W234" s="340"/>
      <c r="X234" s="340"/>
      <c r="Y234" s="340"/>
      <c r="Z234" s="1273">
        <f>IF(F234=AF$7,1,0)</f>
        <v>0</v>
      </c>
      <c r="AA234" s="1273">
        <f>Z234*D234</f>
        <v>0</v>
      </c>
      <c r="AB234" s="1281">
        <f>IF($Z234=0,0,IF(AF234+AH234+AJ234&gt;0,$AA234,0))</f>
        <v>0</v>
      </c>
      <c r="AC234" s="1283">
        <f>IF($Z234=0,0,IF(AND(AB234=0,G235&gt;0),$AA234,0))</f>
        <v>0</v>
      </c>
      <c r="AD234" s="1272">
        <f>AA234-AB234-AC234</f>
        <v>0</v>
      </c>
      <c r="AE234" s="210">
        <f t="shared" ref="AE234:AJ296" si="235">IF(AE$9=$H234,$D234,0)</f>
        <v>0</v>
      </c>
      <c r="AF234" s="210">
        <f t="shared" si="235"/>
        <v>0</v>
      </c>
      <c r="AG234" s="210">
        <f t="shared" si="235"/>
        <v>0</v>
      </c>
      <c r="AH234" s="210">
        <f t="shared" si="235"/>
        <v>0</v>
      </c>
      <c r="AI234" s="1055">
        <f t="shared" si="235"/>
        <v>0</v>
      </c>
      <c r="AJ234" s="211">
        <f t="shared" si="235"/>
        <v>0</v>
      </c>
      <c r="AK234" s="1276">
        <f>IF($Z234=1,0,IF(AND($Z234=0,AF234&gt;0),1,IF(AND($Z234=0,AH234&gt;0),1,IF(AND($Z234=0,AJ234&gt;0),1,0))))</f>
        <v>0</v>
      </c>
      <c r="AL234" s="1276">
        <f t="shared" si="230"/>
        <v>0</v>
      </c>
      <c r="AM234" s="1281">
        <f>IF($Z234=0,0,IF(AQ234+AS234+AU234&gt;0,$AA234,0))</f>
        <v>0</v>
      </c>
      <c r="AN234" s="1283">
        <f>IF($Z234=0,0,IF(AND(AM234=0,I235&gt;0),$AA234,0))</f>
        <v>0</v>
      </c>
      <c r="AO234" s="1272">
        <f>$AA234-AM234-AN234</f>
        <v>0</v>
      </c>
      <c r="AP234" s="210">
        <f t="shared" ref="AP234:AU296" si="236">IF(AP$9=$J234,$D234,0)</f>
        <v>0</v>
      </c>
      <c r="AQ234" s="210">
        <f t="shared" si="236"/>
        <v>0</v>
      </c>
      <c r="AR234" s="210">
        <f t="shared" si="236"/>
        <v>0</v>
      </c>
      <c r="AS234" s="210">
        <f t="shared" si="236"/>
        <v>0</v>
      </c>
      <c r="AT234" s="210">
        <f t="shared" si="236"/>
        <v>0</v>
      </c>
      <c r="AU234" s="211">
        <f t="shared" si="236"/>
        <v>0</v>
      </c>
      <c r="AV234" s="1276">
        <f>IF($Z234=1,0,IF(AND($Z234=0,AQ234&gt;0),1,IF(AND($Z234=0,AS234&gt;0),1,IF(AND($Z234=0,AU234&gt;0),1,0))))</f>
        <v>0</v>
      </c>
      <c r="AW234" s="1276">
        <f t="shared" si="231"/>
        <v>0</v>
      </c>
      <c r="AX234" s="1281">
        <f>IF($Z234=0,0,IF(BB234+BD234+BF234&gt;0,$AA234,0))</f>
        <v>0</v>
      </c>
      <c r="AY234" s="1283">
        <f>IF($Z234=0,0,IF(AND(AX234=0,K235&gt;0),$AA234,0))</f>
        <v>0</v>
      </c>
      <c r="AZ234" s="1272">
        <f>$AA234-AX234-AY234</f>
        <v>0</v>
      </c>
      <c r="BA234" s="210">
        <f t="shared" ref="BA234:BF296" si="237">IF(BA$9=$L234,$D234,0)</f>
        <v>0</v>
      </c>
      <c r="BB234" s="210">
        <f t="shared" si="237"/>
        <v>0</v>
      </c>
      <c r="BC234" s="210">
        <f t="shared" si="237"/>
        <v>0</v>
      </c>
      <c r="BD234" s="210">
        <f t="shared" si="237"/>
        <v>0</v>
      </c>
      <c r="BE234" s="210">
        <f t="shared" si="237"/>
        <v>0</v>
      </c>
      <c r="BF234" s="211">
        <f t="shared" si="237"/>
        <v>0</v>
      </c>
      <c r="BG234" s="1276">
        <f>IF($Z234=1,0,IF(AND($Z234=0,BB234&gt;0),1,IF(AND($Z234=0,BD234&gt;0),1,IF(AND($Z234=0,BF234&gt;0),1,0))))</f>
        <v>0</v>
      </c>
      <c r="BH234" s="1276">
        <f t="shared" si="232"/>
        <v>0</v>
      </c>
      <c r="BI234" s="1281">
        <f>IF($Z234=0,0,IF(BM234+BO234+BQ234&gt;0,$AA234,0))</f>
        <v>0</v>
      </c>
      <c r="BJ234" s="1283">
        <f>IF($Z234=0,0,IF(AND(BI234=0,M235&gt;0),$AA234,0))</f>
        <v>0</v>
      </c>
      <c r="BK234" s="1272">
        <f>$AA234-BI234-BJ234</f>
        <v>0</v>
      </c>
      <c r="BL234" s="210">
        <f t="shared" ref="BL234:BQ296" si="238">IF(BL$9=$N234,$D234,0)</f>
        <v>0</v>
      </c>
      <c r="BM234" s="210">
        <f t="shared" si="238"/>
        <v>0</v>
      </c>
      <c r="BN234" s="210">
        <f t="shared" si="238"/>
        <v>0</v>
      </c>
      <c r="BO234" s="210">
        <f t="shared" si="238"/>
        <v>0</v>
      </c>
      <c r="BP234" s="210">
        <f t="shared" si="238"/>
        <v>0</v>
      </c>
      <c r="BQ234" s="211">
        <f t="shared" si="238"/>
        <v>0</v>
      </c>
      <c r="BR234" s="1276">
        <f>IF($Z234=1,0,IF(AND($Z234=0,BM234&gt;0),1,IF(AND($Z234=0,BO234&gt;0),1,IF(AND($Z234=0,BQ234&gt;0),1,0))))</f>
        <v>0</v>
      </c>
      <c r="BS234" s="1276">
        <f t="shared" si="233"/>
        <v>0</v>
      </c>
      <c r="BT234" s="1281">
        <f>IF($Z234=0,0,IF(BX234+BZ234+CB234&gt;0,$AA234,0))</f>
        <v>0</v>
      </c>
      <c r="BU234" s="1283">
        <f>IF($Z234=0,0,IF(AND(BT234=0,O235&gt;0),$AA234,0))</f>
        <v>0</v>
      </c>
      <c r="BV234" s="1272">
        <f>$AA234-BT234-BU234</f>
        <v>0</v>
      </c>
      <c r="BW234" s="210">
        <f t="shared" ref="BW234:CB296" si="239">IF(BW$9=$P234,$D234,0)</f>
        <v>0</v>
      </c>
      <c r="BX234" s="210">
        <f t="shared" si="239"/>
        <v>0</v>
      </c>
      <c r="BY234" s="210">
        <f t="shared" si="239"/>
        <v>0</v>
      </c>
      <c r="BZ234" s="210">
        <f t="shared" si="239"/>
        <v>0</v>
      </c>
      <c r="CA234" s="210">
        <f t="shared" si="239"/>
        <v>0</v>
      </c>
      <c r="CB234" s="211">
        <f t="shared" si="239"/>
        <v>0</v>
      </c>
      <c r="CC234" s="1276">
        <f>IF($Z234=1,0,IF(AND($Z234=0,BX234&gt;0),1,IF(AND($Z234=0,BZ234&gt;0),1,IF(AND($Z234=0,CB234&gt;0),1,0))))</f>
        <v>0</v>
      </c>
      <c r="CD234" s="1276">
        <f t="shared" si="234"/>
        <v>0</v>
      </c>
      <c r="CE234" s="11"/>
      <c r="CF234" s="11"/>
      <c r="CG234" s="11"/>
      <c r="CH234" s="11"/>
      <c r="CI234" s="11"/>
      <c r="CJ234" s="11"/>
      <c r="CK234" s="11"/>
      <c r="CL234" s="11"/>
      <c r="CM234" s="11"/>
    </row>
    <row r="235" spans="1:91" ht="14.25" customHeight="1">
      <c r="A235" s="1247" t="str">
        <f>A234</f>
        <v/>
      </c>
      <c r="B235" s="58"/>
      <c r="C235" s="1735"/>
      <c r="D235" s="1733"/>
      <c r="E235" s="1735"/>
      <c r="F235" s="2454"/>
      <c r="G235" s="512"/>
      <c r="H235" s="2456"/>
      <c r="I235" s="514"/>
      <c r="J235" s="2459"/>
      <c r="K235" s="514"/>
      <c r="L235" s="2459"/>
      <c r="M235" s="514"/>
      <c r="N235" s="2459"/>
      <c r="O235" s="514"/>
      <c r="P235" s="2459"/>
      <c r="Q235" s="11"/>
      <c r="R235" s="11"/>
      <c r="S235" s="455"/>
      <c r="T235" s="477"/>
      <c r="U235" s="506">
        <f>Import!N625</f>
        <v>0</v>
      </c>
      <c r="V235" s="11"/>
      <c r="W235" s="340"/>
      <c r="X235" s="340"/>
      <c r="Y235" s="340"/>
      <c r="Z235" s="11"/>
      <c r="AE235" s="210"/>
      <c r="AF235" s="210"/>
      <c r="AG235" s="210"/>
      <c r="AH235" s="210"/>
      <c r="AI235" s="1055"/>
      <c r="AJ235" s="211"/>
      <c r="AK235" s="1276"/>
      <c r="AL235" s="1276">
        <f>AL234</f>
        <v>0</v>
      </c>
      <c r="AP235" s="210"/>
      <c r="AQ235" s="210"/>
      <c r="AR235" s="210"/>
      <c r="AS235" s="210"/>
      <c r="AT235" s="210"/>
      <c r="AU235" s="211"/>
      <c r="AV235" s="1276"/>
      <c r="AW235" s="1276">
        <f>AW234</f>
        <v>0</v>
      </c>
      <c r="BA235" s="210"/>
      <c r="BB235" s="210"/>
      <c r="BC235" s="210"/>
      <c r="BD235" s="210"/>
      <c r="BE235" s="210"/>
      <c r="BF235" s="211"/>
      <c r="BG235" s="1276"/>
      <c r="BH235" s="1276">
        <f>BH234</f>
        <v>0</v>
      </c>
      <c r="BL235" s="210"/>
      <c r="BM235" s="210"/>
      <c r="BN235" s="210"/>
      <c r="BO235" s="210"/>
      <c r="BP235" s="210"/>
      <c r="BQ235" s="211"/>
      <c r="BR235" s="1276"/>
      <c r="BS235" s="1276">
        <f>BS234</f>
        <v>0</v>
      </c>
      <c r="BW235" s="210"/>
      <c r="BX235" s="210"/>
      <c r="BY235" s="210"/>
      <c r="BZ235" s="210"/>
      <c r="CA235" s="210"/>
      <c r="CB235" s="211"/>
      <c r="CC235" s="1276"/>
      <c r="CD235" s="1276">
        <f>CD234</f>
        <v>0</v>
      </c>
      <c r="CE235" s="11"/>
      <c r="CF235" s="11"/>
      <c r="CG235" s="11"/>
      <c r="CH235" s="11"/>
      <c r="CI235" s="11"/>
      <c r="CJ235" s="11"/>
      <c r="CK235" s="11"/>
      <c r="CL235" s="11"/>
      <c r="CM235" s="11"/>
    </row>
    <row r="236" spans="1:91" ht="24.75" customHeight="1">
      <c r="A236" s="1246" t="str">
        <f>IF(E236&gt;0,"Wypełnione","")</f>
        <v/>
      </c>
      <c r="B236" s="58"/>
      <c r="C236" s="1734">
        <f>'Og s3a'!C637</f>
        <v>0</v>
      </c>
      <c r="D236" s="1732">
        <f>'Og s3a'!E637</f>
        <v>0</v>
      </c>
      <c r="E236" s="1734">
        <f>'Og s3a'!F637</f>
        <v>0</v>
      </c>
      <c r="F236" s="2453"/>
      <c r="G236" s="511">
        <f>T236</f>
        <v>0</v>
      </c>
      <c r="H236" s="2455">
        <f>U236</f>
        <v>0</v>
      </c>
      <c r="I236" s="515"/>
      <c r="J236" s="2459"/>
      <c r="K236" s="515"/>
      <c r="L236" s="2459"/>
      <c r="M236" s="515"/>
      <c r="N236" s="2459"/>
      <c r="O236" s="515"/>
      <c r="P236" s="2459"/>
      <c r="Q236" s="11"/>
      <c r="R236" s="11"/>
      <c r="S236" s="454">
        <f>'Og s3a'!G637</f>
        <v>0</v>
      </c>
      <c r="T236" s="456">
        <f>'Og s3a'!D637</f>
        <v>0</v>
      </c>
      <c r="U236" s="506">
        <f>Import!N626</f>
        <v>0</v>
      </c>
      <c r="V236" s="11"/>
      <c r="W236" s="340"/>
      <c r="X236" s="340"/>
      <c r="Y236" s="340"/>
      <c r="Z236" s="1273">
        <f>IF(F236=AF$7,1,0)</f>
        <v>0</v>
      </c>
      <c r="AA236" s="1273">
        <f>Z236*D236</f>
        <v>0</v>
      </c>
      <c r="AB236" s="1281">
        <f>IF($Z236=0,0,IF(AF236+AH236+AJ236&gt;0,$AA236,0))</f>
        <v>0</v>
      </c>
      <c r="AC236" s="1283">
        <f>IF($Z236=0,0,IF(AND(AB236=0,G237&gt;0),$AA236,0))</f>
        <v>0</v>
      </c>
      <c r="AD236" s="1272">
        <f>AA236-AB236-AC236</f>
        <v>0</v>
      </c>
      <c r="AE236" s="210">
        <f t="shared" si="235"/>
        <v>0</v>
      </c>
      <c r="AF236" s="210">
        <f t="shared" si="235"/>
        <v>0</v>
      </c>
      <c r="AG236" s="210">
        <f t="shared" si="235"/>
        <v>0</v>
      </c>
      <c r="AH236" s="210">
        <f t="shared" si="235"/>
        <v>0</v>
      </c>
      <c r="AI236" s="1055">
        <f t="shared" si="235"/>
        <v>0</v>
      </c>
      <c r="AJ236" s="211">
        <f t="shared" si="235"/>
        <v>0</v>
      </c>
      <c r="AK236" s="1276">
        <f>IF($Z236=1,0,IF(AND($Z236=0,AF236&gt;0),1,IF(AND($Z236=0,AH236&gt;0),1,IF(AND($Z236=0,AJ236&gt;0),1,0))))</f>
        <v>0</v>
      </c>
      <c r="AL236" s="1276">
        <f t="shared" si="230"/>
        <v>0</v>
      </c>
      <c r="AM236" s="1281">
        <f>IF($Z236=0,0,IF(AQ236+AS236+AU236&gt;0,$AA236,0))</f>
        <v>0</v>
      </c>
      <c r="AN236" s="1283">
        <f>IF($Z236=0,0,IF(AND(AM236=0,I237&gt;0),$AA236,0))</f>
        <v>0</v>
      </c>
      <c r="AO236" s="1272">
        <f>$AA236-AM236-AN236</f>
        <v>0</v>
      </c>
      <c r="AP236" s="210">
        <f t="shared" si="236"/>
        <v>0</v>
      </c>
      <c r="AQ236" s="210">
        <f t="shared" si="236"/>
        <v>0</v>
      </c>
      <c r="AR236" s="210">
        <f t="shared" si="236"/>
        <v>0</v>
      </c>
      <c r="AS236" s="210">
        <f t="shared" si="236"/>
        <v>0</v>
      </c>
      <c r="AT236" s="210">
        <f t="shared" si="236"/>
        <v>0</v>
      </c>
      <c r="AU236" s="211">
        <f t="shared" si="236"/>
        <v>0</v>
      </c>
      <c r="AV236" s="1276">
        <f>IF($Z236=1,0,IF(AND($Z236=0,AQ236&gt;0),1,IF(AND($Z236=0,AS236&gt;0),1,IF(AND($Z236=0,AU236&gt;0),1,0))))</f>
        <v>0</v>
      </c>
      <c r="AW236" s="1276">
        <f t="shared" si="231"/>
        <v>0</v>
      </c>
      <c r="AX236" s="1281">
        <f>IF($Z236=0,0,IF(BB236+BD236+BF236&gt;0,$AA236,0))</f>
        <v>0</v>
      </c>
      <c r="AY236" s="1283">
        <f>IF($Z236=0,0,IF(AND(AX236=0,K237&gt;0),$AA236,0))</f>
        <v>0</v>
      </c>
      <c r="AZ236" s="1272">
        <f>$AA236-AX236-AY236</f>
        <v>0</v>
      </c>
      <c r="BA236" s="210">
        <f t="shared" si="237"/>
        <v>0</v>
      </c>
      <c r="BB236" s="210">
        <f t="shared" si="237"/>
        <v>0</v>
      </c>
      <c r="BC236" s="210">
        <f t="shared" si="237"/>
        <v>0</v>
      </c>
      <c r="BD236" s="210">
        <f t="shared" si="237"/>
        <v>0</v>
      </c>
      <c r="BE236" s="210">
        <f t="shared" si="237"/>
        <v>0</v>
      </c>
      <c r="BF236" s="211">
        <f t="shared" si="237"/>
        <v>0</v>
      </c>
      <c r="BG236" s="1276">
        <f>IF($Z236=1,0,IF(AND($Z236=0,BB236&gt;0),1,IF(AND($Z236=0,BD236&gt;0),1,IF(AND($Z236=0,BF236&gt;0),1,0))))</f>
        <v>0</v>
      </c>
      <c r="BH236" s="1276">
        <f t="shared" si="232"/>
        <v>0</v>
      </c>
      <c r="BI236" s="1281">
        <f>IF($Z236=0,0,IF(BM236+BO236+BQ236&gt;0,$AA236,0))</f>
        <v>0</v>
      </c>
      <c r="BJ236" s="1283">
        <f>IF($Z236=0,0,IF(AND(BI236=0,M237&gt;0),$AA236,0))</f>
        <v>0</v>
      </c>
      <c r="BK236" s="1272">
        <f>$AA236-BI236-BJ236</f>
        <v>0</v>
      </c>
      <c r="BL236" s="210">
        <f t="shared" si="238"/>
        <v>0</v>
      </c>
      <c r="BM236" s="210">
        <f t="shared" si="238"/>
        <v>0</v>
      </c>
      <c r="BN236" s="210">
        <f t="shared" si="238"/>
        <v>0</v>
      </c>
      <c r="BO236" s="210">
        <f t="shared" si="238"/>
        <v>0</v>
      </c>
      <c r="BP236" s="210">
        <f t="shared" si="238"/>
        <v>0</v>
      </c>
      <c r="BQ236" s="211">
        <f t="shared" si="238"/>
        <v>0</v>
      </c>
      <c r="BR236" s="1276">
        <f>IF($Z236=1,0,IF(AND($Z236=0,BM236&gt;0),1,IF(AND($Z236=0,BO236&gt;0),1,IF(AND($Z236=0,BQ236&gt;0),1,0))))</f>
        <v>0</v>
      </c>
      <c r="BS236" s="1276">
        <f t="shared" si="233"/>
        <v>0</v>
      </c>
      <c r="BT236" s="1281">
        <f>IF($Z236=0,0,IF(BX236+BZ236+CB236&gt;0,$AA236,0))</f>
        <v>0</v>
      </c>
      <c r="BU236" s="1283">
        <f>IF($Z236=0,0,IF(AND(BT236=0,O237&gt;0),$AA236,0))</f>
        <v>0</v>
      </c>
      <c r="BV236" s="1272">
        <f>$AA236-BT236-BU236</f>
        <v>0</v>
      </c>
      <c r="BW236" s="210">
        <f t="shared" si="239"/>
        <v>0</v>
      </c>
      <c r="BX236" s="210">
        <f t="shared" si="239"/>
        <v>0</v>
      </c>
      <c r="BY236" s="210">
        <f t="shared" si="239"/>
        <v>0</v>
      </c>
      <c r="BZ236" s="210">
        <f t="shared" si="239"/>
        <v>0</v>
      </c>
      <c r="CA236" s="210">
        <f t="shared" si="239"/>
        <v>0</v>
      </c>
      <c r="CB236" s="211">
        <f t="shared" si="239"/>
        <v>0</v>
      </c>
      <c r="CC236" s="1276">
        <f>IF($Z236=1,0,IF(AND($Z236=0,BX236&gt;0),1,IF(AND($Z236=0,BZ236&gt;0),1,IF(AND($Z236=0,CB236&gt;0),1,0))))</f>
        <v>0</v>
      </c>
      <c r="CD236" s="1276">
        <f t="shared" si="234"/>
        <v>0</v>
      </c>
      <c r="CE236" s="11"/>
      <c r="CF236" s="11"/>
      <c r="CG236" s="11"/>
      <c r="CH236" s="11"/>
      <c r="CI236" s="11"/>
      <c r="CJ236" s="11"/>
      <c r="CK236" s="11"/>
      <c r="CL236" s="11"/>
      <c r="CM236" s="11"/>
    </row>
    <row r="237" spans="1:91" ht="14.25" customHeight="1">
      <c r="A237" s="1247" t="str">
        <f>A236</f>
        <v/>
      </c>
      <c r="B237" s="58"/>
      <c r="C237" s="1735"/>
      <c r="D237" s="1733"/>
      <c r="E237" s="1735"/>
      <c r="F237" s="2454"/>
      <c r="G237" s="512"/>
      <c r="H237" s="2456"/>
      <c r="I237" s="514"/>
      <c r="J237" s="2459"/>
      <c r="K237" s="514"/>
      <c r="L237" s="2459"/>
      <c r="M237" s="514"/>
      <c r="N237" s="2459"/>
      <c r="O237" s="514"/>
      <c r="P237" s="2459"/>
      <c r="Q237" s="11"/>
      <c r="R237" s="11"/>
      <c r="S237" s="455"/>
      <c r="T237" s="477"/>
      <c r="U237" s="506">
        <f>Import!N627</f>
        <v>0</v>
      </c>
      <c r="V237" s="11"/>
      <c r="W237" s="340"/>
      <c r="X237" s="340"/>
      <c r="Y237" s="340"/>
      <c r="Z237" s="11"/>
      <c r="AE237" s="210"/>
      <c r="AF237" s="210"/>
      <c r="AG237" s="210"/>
      <c r="AH237" s="210"/>
      <c r="AI237" s="1055"/>
      <c r="AJ237" s="211"/>
      <c r="AK237" s="1276"/>
      <c r="AL237" s="1276">
        <f>AL236</f>
        <v>0</v>
      </c>
      <c r="AP237" s="210"/>
      <c r="AQ237" s="210"/>
      <c r="AR237" s="210"/>
      <c r="AS237" s="210"/>
      <c r="AT237" s="210"/>
      <c r="AU237" s="211"/>
      <c r="AV237" s="1276"/>
      <c r="AW237" s="1276">
        <f>AW236</f>
        <v>0</v>
      </c>
      <c r="BA237" s="210"/>
      <c r="BB237" s="210"/>
      <c r="BC237" s="210"/>
      <c r="BD237" s="210"/>
      <c r="BE237" s="210"/>
      <c r="BF237" s="211"/>
      <c r="BG237" s="1276"/>
      <c r="BH237" s="1276">
        <f>BH236</f>
        <v>0</v>
      </c>
      <c r="BL237" s="210"/>
      <c r="BM237" s="210"/>
      <c r="BN237" s="210"/>
      <c r="BO237" s="210"/>
      <c r="BP237" s="210"/>
      <c r="BQ237" s="211"/>
      <c r="BR237" s="1276"/>
      <c r="BS237" s="1276">
        <f>BS236</f>
        <v>0</v>
      </c>
      <c r="BW237" s="210"/>
      <c r="BX237" s="210"/>
      <c r="BY237" s="210"/>
      <c r="BZ237" s="210"/>
      <c r="CA237" s="210"/>
      <c r="CB237" s="211"/>
      <c r="CC237" s="1276"/>
      <c r="CD237" s="1276">
        <f>CD236</f>
        <v>0</v>
      </c>
      <c r="CE237" s="11"/>
      <c r="CF237" s="11"/>
      <c r="CG237" s="11"/>
      <c r="CH237" s="11"/>
      <c r="CI237" s="11"/>
      <c r="CJ237" s="11"/>
      <c r="CK237" s="11"/>
      <c r="CL237" s="11"/>
      <c r="CM237" s="11"/>
    </row>
    <row r="238" spans="1:91" ht="24.75" customHeight="1">
      <c r="A238" s="1246" t="str">
        <f>IF(E238&gt;0,"Wypełnione","")</f>
        <v/>
      </c>
      <c r="B238" s="58"/>
      <c r="C238" s="1734">
        <f>'Og s3a'!C639</f>
        <v>0</v>
      </c>
      <c r="D238" s="1732">
        <f>'Og s3a'!E639</f>
        <v>0</v>
      </c>
      <c r="E238" s="1734">
        <f>'Og s3a'!F639</f>
        <v>0</v>
      </c>
      <c r="F238" s="2453"/>
      <c r="G238" s="511">
        <f>T238</f>
        <v>0</v>
      </c>
      <c r="H238" s="2455">
        <f>U238</f>
        <v>0</v>
      </c>
      <c r="I238" s="515"/>
      <c r="J238" s="2459"/>
      <c r="K238" s="515"/>
      <c r="L238" s="2459"/>
      <c r="M238" s="515"/>
      <c r="N238" s="2459"/>
      <c r="O238" s="515"/>
      <c r="P238" s="2459"/>
      <c r="Q238" s="11"/>
      <c r="R238" s="11"/>
      <c r="S238" s="454">
        <f>'Og s3a'!G639</f>
        <v>0</v>
      </c>
      <c r="T238" s="456">
        <f>'Og s3a'!D639</f>
        <v>0</v>
      </c>
      <c r="U238" s="506">
        <f>Import!N628</f>
        <v>0</v>
      </c>
      <c r="V238" s="11"/>
      <c r="W238" s="340"/>
      <c r="X238" s="340"/>
      <c r="Y238" s="340"/>
      <c r="Z238" s="1273">
        <f>IF(F238=AF$7,1,0)</f>
        <v>0</v>
      </c>
      <c r="AA238" s="1273">
        <f>Z238*D238</f>
        <v>0</v>
      </c>
      <c r="AB238" s="1281">
        <f>IF($Z238=0,0,IF(AF238+AH238+AJ238&gt;0,$AA238,0))</f>
        <v>0</v>
      </c>
      <c r="AC238" s="1283">
        <f>IF($Z238=0,0,IF(AND(AB238=0,G239&gt;0),$AA238,0))</f>
        <v>0</v>
      </c>
      <c r="AD238" s="1272">
        <f>AA238-AB238-AC238</f>
        <v>0</v>
      </c>
      <c r="AE238" s="210">
        <f t="shared" si="235"/>
        <v>0</v>
      </c>
      <c r="AF238" s="210">
        <f t="shared" si="235"/>
        <v>0</v>
      </c>
      <c r="AG238" s="210">
        <f t="shared" si="235"/>
        <v>0</v>
      </c>
      <c r="AH238" s="210">
        <f t="shared" si="235"/>
        <v>0</v>
      </c>
      <c r="AI238" s="1055">
        <f t="shared" si="235"/>
        <v>0</v>
      </c>
      <c r="AJ238" s="211">
        <f t="shared" si="235"/>
        <v>0</v>
      </c>
      <c r="AK238" s="1276">
        <f>IF($Z238=1,0,IF(AND($Z238=0,AF238&gt;0),1,IF(AND($Z238=0,AH238&gt;0),1,IF(AND($Z238=0,AJ238&gt;0),1,0))))</f>
        <v>0</v>
      </c>
      <c r="AL238" s="1276">
        <f t="shared" si="230"/>
        <v>0</v>
      </c>
      <c r="AM238" s="1281">
        <f>IF($Z238=0,0,IF(AQ238+AS238+AU238&gt;0,$AA238,0))</f>
        <v>0</v>
      </c>
      <c r="AN238" s="1283">
        <f>IF($Z238=0,0,IF(AND(AM238=0,I239&gt;0),$AA238,0))</f>
        <v>0</v>
      </c>
      <c r="AO238" s="1272">
        <f>$AA238-AM238-AN238</f>
        <v>0</v>
      </c>
      <c r="AP238" s="210">
        <f t="shared" si="236"/>
        <v>0</v>
      </c>
      <c r="AQ238" s="210">
        <f t="shared" si="236"/>
        <v>0</v>
      </c>
      <c r="AR238" s="210">
        <f t="shared" si="236"/>
        <v>0</v>
      </c>
      <c r="AS238" s="210">
        <f t="shared" si="236"/>
        <v>0</v>
      </c>
      <c r="AT238" s="210">
        <f t="shared" si="236"/>
        <v>0</v>
      </c>
      <c r="AU238" s="211">
        <f t="shared" si="236"/>
        <v>0</v>
      </c>
      <c r="AV238" s="1276">
        <f>IF($Z238=1,0,IF(AND($Z238=0,AQ238&gt;0),1,IF(AND($Z238=0,AS238&gt;0),1,IF(AND($Z238=0,AU238&gt;0),1,0))))</f>
        <v>0</v>
      </c>
      <c r="AW238" s="1276">
        <f t="shared" si="231"/>
        <v>0</v>
      </c>
      <c r="AX238" s="1281">
        <f>IF($Z238=0,0,IF(BB238+BD238+BF238&gt;0,$AA238,0))</f>
        <v>0</v>
      </c>
      <c r="AY238" s="1283">
        <f>IF($Z238=0,0,IF(AND(AX238=0,K239&gt;0),$AA238,0))</f>
        <v>0</v>
      </c>
      <c r="AZ238" s="1272">
        <f>$AA238-AX238-AY238</f>
        <v>0</v>
      </c>
      <c r="BA238" s="210">
        <f t="shared" si="237"/>
        <v>0</v>
      </c>
      <c r="BB238" s="210">
        <f t="shared" si="237"/>
        <v>0</v>
      </c>
      <c r="BC238" s="210">
        <f t="shared" si="237"/>
        <v>0</v>
      </c>
      <c r="BD238" s="210">
        <f t="shared" si="237"/>
        <v>0</v>
      </c>
      <c r="BE238" s="210">
        <f t="shared" si="237"/>
        <v>0</v>
      </c>
      <c r="BF238" s="211">
        <f t="shared" si="237"/>
        <v>0</v>
      </c>
      <c r="BG238" s="1276">
        <f>IF($Z238=1,0,IF(AND($Z238=0,BB238&gt;0),1,IF(AND($Z238=0,BD238&gt;0),1,IF(AND($Z238=0,BF238&gt;0),1,0))))</f>
        <v>0</v>
      </c>
      <c r="BH238" s="1276">
        <f t="shared" si="232"/>
        <v>0</v>
      </c>
      <c r="BI238" s="1281">
        <f>IF($Z238=0,0,IF(BM238+BO238+BQ238&gt;0,$AA238,0))</f>
        <v>0</v>
      </c>
      <c r="BJ238" s="1283">
        <f>IF($Z238=0,0,IF(AND(BI238=0,M239&gt;0),$AA238,0))</f>
        <v>0</v>
      </c>
      <c r="BK238" s="1272">
        <f>$AA238-BI238-BJ238</f>
        <v>0</v>
      </c>
      <c r="BL238" s="210">
        <f t="shared" si="238"/>
        <v>0</v>
      </c>
      <c r="BM238" s="210">
        <f t="shared" si="238"/>
        <v>0</v>
      </c>
      <c r="BN238" s="210">
        <f t="shared" si="238"/>
        <v>0</v>
      </c>
      <c r="BO238" s="210">
        <f t="shared" si="238"/>
        <v>0</v>
      </c>
      <c r="BP238" s="210">
        <f t="shared" si="238"/>
        <v>0</v>
      </c>
      <c r="BQ238" s="211">
        <f t="shared" si="238"/>
        <v>0</v>
      </c>
      <c r="BR238" s="1276">
        <f>IF($Z238=1,0,IF(AND($Z238=0,BM238&gt;0),1,IF(AND($Z238=0,BO238&gt;0),1,IF(AND($Z238=0,BQ238&gt;0),1,0))))</f>
        <v>0</v>
      </c>
      <c r="BS238" s="1276">
        <f t="shared" si="233"/>
        <v>0</v>
      </c>
      <c r="BT238" s="1281">
        <f>IF($Z238=0,0,IF(BX238+BZ238+CB238&gt;0,$AA238,0))</f>
        <v>0</v>
      </c>
      <c r="BU238" s="1283">
        <f>IF($Z238=0,0,IF(AND(BT238=0,O239&gt;0),$AA238,0))</f>
        <v>0</v>
      </c>
      <c r="BV238" s="1272">
        <f>$AA238-BT238-BU238</f>
        <v>0</v>
      </c>
      <c r="BW238" s="210">
        <f t="shared" si="239"/>
        <v>0</v>
      </c>
      <c r="BX238" s="210">
        <f t="shared" si="239"/>
        <v>0</v>
      </c>
      <c r="BY238" s="210">
        <f t="shared" si="239"/>
        <v>0</v>
      </c>
      <c r="BZ238" s="210">
        <f t="shared" si="239"/>
        <v>0</v>
      </c>
      <c r="CA238" s="210">
        <f t="shared" si="239"/>
        <v>0</v>
      </c>
      <c r="CB238" s="211">
        <f t="shared" si="239"/>
        <v>0</v>
      </c>
      <c r="CC238" s="1276">
        <f>IF($Z238=1,0,IF(AND($Z238=0,BX238&gt;0),1,IF(AND($Z238=0,BZ238&gt;0),1,IF(AND($Z238=0,CB238&gt;0),1,0))))</f>
        <v>0</v>
      </c>
      <c r="CD238" s="1276">
        <f t="shared" si="234"/>
        <v>0</v>
      </c>
      <c r="CE238" s="11"/>
      <c r="CF238" s="11"/>
      <c r="CG238" s="11"/>
      <c r="CH238" s="11"/>
      <c r="CI238" s="11"/>
      <c r="CJ238" s="11"/>
      <c r="CK238" s="11"/>
      <c r="CL238" s="11"/>
      <c r="CM238" s="11"/>
    </row>
    <row r="239" spans="1:91" ht="14.25" customHeight="1">
      <c r="A239" s="1247" t="str">
        <f>A238</f>
        <v/>
      </c>
      <c r="B239" s="58"/>
      <c r="C239" s="1735"/>
      <c r="D239" s="1733"/>
      <c r="E239" s="1735"/>
      <c r="F239" s="2454"/>
      <c r="G239" s="512"/>
      <c r="H239" s="2456"/>
      <c r="I239" s="514"/>
      <c r="J239" s="2459"/>
      <c r="K239" s="514"/>
      <c r="L239" s="2459"/>
      <c r="M239" s="514"/>
      <c r="N239" s="2459"/>
      <c r="O239" s="514"/>
      <c r="P239" s="2459"/>
      <c r="Q239" s="11"/>
      <c r="R239" s="11"/>
      <c r="S239" s="455"/>
      <c r="T239" s="477"/>
      <c r="U239" s="506">
        <f>Import!N629</f>
        <v>0</v>
      </c>
      <c r="V239" s="11"/>
      <c r="W239" s="340"/>
      <c r="X239" s="340"/>
      <c r="Y239" s="340"/>
      <c r="Z239" s="11"/>
      <c r="AE239" s="210"/>
      <c r="AF239" s="210"/>
      <c r="AG239" s="210"/>
      <c r="AH239" s="210"/>
      <c r="AI239" s="1055"/>
      <c r="AJ239" s="211"/>
      <c r="AK239" s="1276"/>
      <c r="AL239" s="1276">
        <f>AL238</f>
        <v>0</v>
      </c>
      <c r="AP239" s="210"/>
      <c r="AQ239" s="210"/>
      <c r="AR239" s="210"/>
      <c r="AS239" s="210"/>
      <c r="AT239" s="210"/>
      <c r="AU239" s="211"/>
      <c r="AV239" s="1276"/>
      <c r="AW239" s="1276">
        <f>AW238</f>
        <v>0</v>
      </c>
      <c r="BA239" s="210"/>
      <c r="BB239" s="210"/>
      <c r="BC239" s="210"/>
      <c r="BD239" s="210"/>
      <c r="BE239" s="210"/>
      <c r="BF239" s="211"/>
      <c r="BG239" s="1276"/>
      <c r="BH239" s="1276">
        <f>BH238</f>
        <v>0</v>
      </c>
      <c r="BL239" s="210"/>
      <c r="BM239" s="210"/>
      <c r="BN239" s="210"/>
      <c r="BO239" s="210"/>
      <c r="BP239" s="210"/>
      <c r="BQ239" s="211"/>
      <c r="BR239" s="1276"/>
      <c r="BS239" s="1276">
        <f>BS238</f>
        <v>0</v>
      </c>
      <c r="BW239" s="210"/>
      <c r="BX239" s="210"/>
      <c r="BY239" s="210"/>
      <c r="BZ239" s="210"/>
      <c r="CA239" s="210"/>
      <c r="CB239" s="211"/>
      <c r="CC239" s="1276"/>
      <c r="CD239" s="1276">
        <f>CD238</f>
        <v>0</v>
      </c>
      <c r="CE239" s="11"/>
      <c r="CF239" s="11"/>
      <c r="CG239" s="11"/>
      <c r="CH239" s="11"/>
      <c r="CI239" s="11"/>
      <c r="CJ239" s="11"/>
      <c r="CK239" s="11"/>
      <c r="CL239" s="11"/>
      <c r="CM239" s="11"/>
    </row>
    <row r="240" spans="1:91" ht="24.75" customHeight="1">
      <c r="A240" s="1246" t="str">
        <f>IF(E240&gt;0,"Wypełnione","")</f>
        <v/>
      </c>
      <c r="B240" s="58"/>
      <c r="C240" s="1734">
        <f>'Og s3a'!C641</f>
        <v>0</v>
      </c>
      <c r="D240" s="1732">
        <f>'Og s3a'!E641</f>
        <v>0</v>
      </c>
      <c r="E240" s="1734">
        <f>'Og s3a'!F641</f>
        <v>0</v>
      </c>
      <c r="F240" s="2453"/>
      <c r="G240" s="511">
        <f>T240</f>
        <v>0</v>
      </c>
      <c r="H240" s="2455">
        <f>U240</f>
        <v>0</v>
      </c>
      <c r="I240" s="515"/>
      <c r="J240" s="2459"/>
      <c r="K240" s="515"/>
      <c r="L240" s="2459"/>
      <c r="M240" s="515"/>
      <c r="N240" s="2459"/>
      <c r="O240" s="515"/>
      <c r="P240" s="2459"/>
      <c r="Q240" s="11"/>
      <c r="R240" s="11"/>
      <c r="S240" s="454">
        <f>'Og s3a'!G641</f>
        <v>0</v>
      </c>
      <c r="T240" s="456">
        <f>'Og s3a'!D641</f>
        <v>0</v>
      </c>
      <c r="U240" s="506">
        <f>Import!N630</f>
        <v>0</v>
      </c>
      <c r="V240" s="11"/>
      <c r="W240" s="340"/>
      <c r="X240" s="340"/>
      <c r="Y240" s="340"/>
      <c r="Z240" s="1273">
        <f>IF(F240=AF$7,1,0)</f>
        <v>0</v>
      </c>
      <c r="AA240" s="1273">
        <f>Z240*D240</f>
        <v>0</v>
      </c>
      <c r="AB240" s="1281">
        <f>IF($Z240=0,0,IF(AF240+AH240+AJ240&gt;0,$AA240,0))</f>
        <v>0</v>
      </c>
      <c r="AC240" s="1283">
        <f>IF($Z240=0,0,IF(AND(AB240=0,G241&gt;0),$AA240,0))</f>
        <v>0</v>
      </c>
      <c r="AD240" s="1272">
        <f>AA240-AB240-AC240</f>
        <v>0</v>
      </c>
      <c r="AE240" s="210">
        <f t="shared" si="235"/>
        <v>0</v>
      </c>
      <c r="AF240" s="210">
        <f t="shared" si="235"/>
        <v>0</v>
      </c>
      <c r="AG240" s="210">
        <f t="shared" si="235"/>
        <v>0</v>
      </c>
      <c r="AH240" s="210">
        <f t="shared" si="235"/>
        <v>0</v>
      </c>
      <c r="AI240" s="1055">
        <f t="shared" si="235"/>
        <v>0</v>
      </c>
      <c r="AJ240" s="211">
        <f t="shared" si="235"/>
        <v>0</v>
      </c>
      <c r="AK240" s="1276">
        <f>IF($Z240=1,0,IF(AND($Z240=0,AF240&gt;0),1,IF(AND($Z240=0,AH240&gt;0),1,IF(AND($Z240=0,AJ240&gt;0),1,0))))</f>
        <v>0</v>
      </c>
      <c r="AL240" s="1276">
        <f t="shared" si="230"/>
        <v>0</v>
      </c>
      <c r="AM240" s="1281">
        <f>IF($Z240=0,0,IF(AQ240+AS240+AU240&gt;0,$AA240,0))</f>
        <v>0</v>
      </c>
      <c r="AN240" s="1283">
        <f>IF($Z240=0,0,IF(AND(AM240=0,I241&gt;0),$AA240,0))</f>
        <v>0</v>
      </c>
      <c r="AO240" s="1272">
        <f>$AA240-AM240-AN240</f>
        <v>0</v>
      </c>
      <c r="AP240" s="210">
        <f t="shared" si="236"/>
        <v>0</v>
      </c>
      <c r="AQ240" s="210">
        <f t="shared" si="236"/>
        <v>0</v>
      </c>
      <c r="AR240" s="210">
        <f t="shared" si="236"/>
        <v>0</v>
      </c>
      <c r="AS240" s="210">
        <f t="shared" si="236"/>
        <v>0</v>
      </c>
      <c r="AT240" s="210">
        <f t="shared" si="236"/>
        <v>0</v>
      </c>
      <c r="AU240" s="211">
        <f t="shared" si="236"/>
        <v>0</v>
      </c>
      <c r="AV240" s="1276">
        <f>IF($Z240=1,0,IF(AND($Z240=0,AQ240&gt;0),1,IF(AND($Z240=0,AS240&gt;0),1,IF(AND($Z240=0,AU240&gt;0),1,0))))</f>
        <v>0</v>
      </c>
      <c r="AW240" s="1276">
        <f t="shared" si="231"/>
        <v>0</v>
      </c>
      <c r="AX240" s="1281">
        <f>IF($Z240=0,0,IF(BB240+BD240+BF240&gt;0,$AA240,0))</f>
        <v>0</v>
      </c>
      <c r="AY240" s="1283">
        <f>IF($Z240=0,0,IF(AND(AX240=0,K241&gt;0),$AA240,0))</f>
        <v>0</v>
      </c>
      <c r="AZ240" s="1272">
        <f>$AA240-AX240-AY240</f>
        <v>0</v>
      </c>
      <c r="BA240" s="210">
        <f t="shared" si="237"/>
        <v>0</v>
      </c>
      <c r="BB240" s="210">
        <f t="shared" si="237"/>
        <v>0</v>
      </c>
      <c r="BC240" s="210">
        <f t="shared" si="237"/>
        <v>0</v>
      </c>
      <c r="BD240" s="210">
        <f t="shared" si="237"/>
        <v>0</v>
      </c>
      <c r="BE240" s="210">
        <f t="shared" si="237"/>
        <v>0</v>
      </c>
      <c r="BF240" s="211">
        <f t="shared" si="237"/>
        <v>0</v>
      </c>
      <c r="BG240" s="1276">
        <f>IF($Z240=1,0,IF(AND($Z240=0,BB240&gt;0),1,IF(AND($Z240=0,BD240&gt;0),1,IF(AND($Z240=0,BF240&gt;0),1,0))))</f>
        <v>0</v>
      </c>
      <c r="BH240" s="1276">
        <f t="shared" si="232"/>
        <v>0</v>
      </c>
      <c r="BI240" s="1281">
        <f>IF($Z240=0,0,IF(BM240+BO240+BQ240&gt;0,$AA240,0))</f>
        <v>0</v>
      </c>
      <c r="BJ240" s="1283">
        <f>IF($Z240=0,0,IF(AND(BI240=0,M241&gt;0),$AA240,0))</f>
        <v>0</v>
      </c>
      <c r="BK240" s="1272">
        <f>$AA240-BI240-BJ240</f>
        <v>0</v>
      </c>
      <c r="BL240" s="210">
        <f t="shared" si="238"/>
        <v>0</v>
      </c>
      <c r="BM240" s="210">
        <f t="shared" si="238"/>
        <v>0</v>
      </c>
      <c r="BN240" s="210">
        <f t="shared" si="238"/>
        <v>0</v>
      </c>
      <c r="BO240" s="210">
        <f t="shared" si="238"/>
        <v>0</v>
      </c>
      <c r="BP240" s="210">
        <f t="shared" si="238"/>
        <v>0</v>
      </c>
      <c r="BQ240" s="211">
        <f t="shared" si="238"/>
        <v>0</v>
      </c>
      <c r="BR240" s="1276">
        <f>IF($Z240=1,0,IF(AND($Z240=0,BM240&gt;0),1,IF(AND($Z240=0,BO240&gt;0),1,IF(AND($Z240=0,BQ240&gt;0),1,0))))</f>
        <v>0</v>
      </c>
      <c r="BS240" s="1276">
        <f t="shared" si="233"/>
        <v>0</v>
      </c>
      <c r="BT240" s="1281">
        <f>IF($Z240=0,0,IF(BX240+BZ240+CB240&gt;0,$AA240,0))</f>
        <v>0</v>
      </c>
      <c r="BU240" s="1283">
        <f>IF($Z240=0,0,IF(AND(BT240=0,O241&gt;0),$AA240,0))</f>
        <v>0</v>
      </c>
      <c r="BV240" s="1272">
        <f>$AA240-BT240-BU240</f>
        <v>0</v>
      </c>
      <c r="BW240" s="210">
        <f t="shared" si="239"/>
        <v>0</v>
      </c>
      <c r="BX240" s="210">
        <f t="shared" si="239"/>
        <v>0</v>
      </c>
      <c r="BY240" s="210">
        <f t="shared" si="239"/>
        <v>0</v>
      </c>
      <c r="BZ240" s="210">
        <f t="shared" si="239"/>
        <v>0</v>
      </c>
      <c r="CA240" s="210">
        <f t="shared" si="239"/>
        <v>0</v>
      </c>
      <c r="CB240" s="211">
        <f t="shared" si="239"/>
        <v>0</v>
      </c>
      <c r="CC240" s="1276">
        <f>IF($Z240=1,0,IF(AND($Z240=0,BX240&gt;0),1,IF(AND($Z240=0,BZ240&gt;0),1,IF(AND($Z240=0,CB240&gt;0),1,0))))</f>
        <v>0</v>
      </c>
      <c r="CD240" s="1276">
        <f t="shared" si="234"/>
        <v>0</v>
      </c>
      <c r="CE240" s="11"/>
      <c r="CF240" s="11"/>
      <c r="CG240" s="11"/>
      <c r="CH240" s="11"/>
      <c r="CI240" s="11"/>
      <c r="CJ240" s="11"/>
      <c r="CK240" s="11"/>
      <c r="CL240" s="11"/>
      <c r="CM240" s="11"/>
    </row>
    <row r="241" spans="1:91" ht="14.25" customHeight="1">
      <c r="A241" s="1247" t="str">
        <f>A240</f>
        <v/>
      </c>
      <c r="B241" s="58"/>
      <c r="C241" s="1735"/>
      <c r="D241" s="1733"/>
      <c r="E241" s="1735"/>
      <c r="F241" s="2454"/>
      <c r="G241" s="512"/>
      <c r="H241" s="2456"/>
      <c r="I241" s="514"/>
      <c r="J241" s="2459"/>
      <c r="K241" s="514"/>
      <c r="L241" s="2459"/>
      <c r="M241" s="514"/>
      <c r="N241" s="2459"/>
      <c r="O241" s="514"/>
      <c r="P241" s="2459"/>
      <c r="Q241" s="11"/>
      <c r="R241" s="11"/>
      <c r="S241" s="455"/>
      <c r="T241" s="477"/>
      <c r="U241" s="506">
        <f>Import!N631</f>
        <v>0</v>
      </c>
      <c r="V241" s="11"/>
      <c r="W241" s="340"/>
      <c r="X241" s="340"/>
      <c r="Y241" s="340"/>
      <c r="Z241" s="11"/>
      <c r="AE241" s="210"/>
      <c r="AF241" s="210"/>
      <c r="AG241" s="210"/>
      <c r="AH241" s="210"/>
      <c r="AI241" s="1055"/>
      <c r="AJ241" s="211"/>
      <c r="AK241" s="1276"/>
      <c r="AL241" s="1276">
        <f>AL240</f>
        <v>0</v>
      </c>
      <c r="AP241" s="210"/>
      <c r="AQ241" s="210"/>
      <c r="AR241" s="210"/>
      <c r="AS241" s="210"/>
      <c r="AT241" s="210"/>
      <c r="AU241" s="211"/>
      <c r="AV241" s="1276"/>
      <c r="AW241" s="1276">
        <f>AW240</f>
        <v>0</v>
      </c>
      <c r="BA241" s="210"/>
      <c r="BB241" s="210"/>
      <c r="BC241" s="210"/>
      <c r="BD241" s="210"/>
      <c r="BE241" s="210"/>
      <c r="BF241" s="211"/>
      <c r="BG241" s="1276"/>
      <c r="BH241" s="1276">
        <f>BH240</f>
        <v>0</v>
      </c>
      <c r="BL241" s="210"/>
      <c r="BM241" s="210"/>
      <c r="BN241" s="210"/>
      <c r="BO241" s="210"/>
      <c r="BP241" s="210"/>
      <c r="BQ241" s="211"/>
      <c r="BR241" s="1276"/>
      <c r="BS241" s="1276">
        <f>BS240</f>
        <v>0</v>
      </c>
      <c r="BW241" s="210"/>
      <c r="BX241" s="210"/>
      <c r="BY241" s="210"/>
      <c r="BZ241" s="210"/>
      <c r="CA241" s="210"/>
      <c r="CB241" s="211"/>
      <c r="CC241" s="1276"/>
      <c r="CD241" s="1276">
        <f>CD240</f>
        <v>0</v>
      </c>
      <c r="CE241" s="11"/>
      <c r="CF241" s="11"/>
      <c r="CG241" s="11"/>
      <c r="CH241" s="11"/>
      <c r="CI241" s="11"/>
      <c r="CJ241" s="11"/>
      <c r="CK241" s="11"/>
      <c r="CL241" s="11"/>
      <c r="CM241" s="11"/>
    </row>
    <row r="242" spans="1:91" ht="24.75" customHeight="1">
      <c r="A242" s="1246" t="str">
        <f>IF(E242&gt;0,"Wypełnione","")</f>
        <v/>
      </c>
      <c r="B242" s="58"/>
      <c r="C242" s="1734">
        <f>'Og s3a'!C643</f>
        <v>0</v>
      </c>
      <c r="D242" s="1732">
        <f>'Og s3a'!E643</f>
        <v>0</v>
      </c>
      <c r="E242" s="1734">
        <f>'Og s3a'!F643</f>
        <v>0</v>
      </c>
      <c r="F242" s="2453"/>
      <c r="G242" s="511">
        <f>T242</f>
        <v>0</v>
      </c>
      <c r="H242" s="2455">
        <f>U242</f>
        <v>0</v>
      </c>
      <c r="I242" s="515"/>
      <c r="J242" s="2459"/>
      <c r="K242" s="515"/>
      <c r="L242" s="2459"/>
      <c r="M242" s="515"/>
      <c r="N242" s="2459"/>
      <c r="O242" s="515"/>
      <c r="P242" s="2459"/>
      <c r="Q242" s="11"/>
      <c r="R242" s="11"/>
      <c r="S242" s="454">
        <f>'Og s3a'!G643</f>
        <v>0</v>
      </c>
      <c r="T242" s="456">
        <f>'Og s3a'!D643</f>
        <v>0</v>
      </c>
      <c r="U242" s="506">
        <f>Import!N632</f>
        <v>0</v>
      </c>
      <c r="V242" s="11"/>
      <c r="W242" s="340"/>
      <c r="X242" s="340"/>
      <c r="Y242" s="340"/>
      <c r="Z242" s="1273">
        <f>IF(F242=AF$7,1,0)</f>
        <v>0</v>
      </c>
      <c r="AA242" s="1273">
        <f>Z242*D242</f>
        <v>0</v>
      </c>
      <c r="AB242" s="1281">
        <f>IF($Z242=0,0,IF(AF242+AH242+AJ242&gt;0,$AA242,0))</f>
        <v>0</v>
      </c>
      <c r="AC242" s="1283">
        <f>IF($Z242=0,0,IF(AND(AB242=0,G243&gt;0),$AA242,0))</f>
        <v>0</v>
      </c>
      <c r="AD242" s="1272">
        <f>AA242-AB242-AC242</f>
        <v>0</v>
      </c>
      <c r="AE242" s="210">
        <f t="shared" si="235"/>
        <v>0</v>
      </c>
      <c r="AF242" s="210">
        <f t="shared" si="235"/>
        <v>0</v>
      </c>
      <c r="AG242" s="210">
        <f t="shared" si="235"/>
        <v>0</v>
      </c>
      <c r="AH242" s="210">
        <f t="shared" si="235"/>
        <v>0</v>
      </c>
      <c r="AI242" s="1055">
        <f t="shared" si="235"/>
        <v>0</v>
      </c>
      <c r="AJ242" s="211">
        <f t="shared" si="235"/>
        <v>0</v>
      </c>
      <c r="AK242" s="1276">
        <f>IF($Z242=1,0,IF(AND($Z242=0,AF242&gt;0),1,IF(AND($Z242=0,AH242&gt;0),1,IF(AND($Z242=0,AJ242&gt;0),1,0))))</f>
        <v>0</v>
      </c>
      <c r="AL242" s="1276">
        <f t="shared" si="230"/>
        <v>0</v>
      </c>
      <c r="AM242" s="1281">
        <f>IF($Z242=0,0,IF(AQ242+AS242+AU242&gt;0,$AA242,0))</f>
        <v>0</v>
      </c>
      <c r="AN242" s="1283">
        <f>IF($Z242=0,0,IF(AND(AM242=0,I243&gt;0),$AA242,0))</f>
        <v>0</v>
      </c>
      <c r="AO242" s="1272">
        <f>$AA242-AM242-AN242</f>
        <v>0</v>
      </c>
      <c r="AP242" s="210">
        <f t="shared" si="236"/>
        <v>0</v>
      </c>
      <c r="AQ242" s="210">
        <f t="shared" si="236"/>
        <v>0</v>
      </c>
      <c r="AR242" s="210">
        <f t="shared" si="236"/>
        <v>0</v>
      </c>
      <c r="AS242" s="210">
        <f t="shared" si="236"/>
        <v>0</v>
      </c>
      <c r="AT242" s="210">
        <f t="shared" si="236"/>
        <v>0</v>
      </c>
      <c r="AU242" s="211">
        <f t="shared" si="236"/>
        <v>0</v>
      </c>
      <c r="AV242" s="1276">
        <f>IF($Z242=1,0,IF(AND($Z242=0,AQ242&gt;0),1,IF(AND($Z242=0,AS242&gt;0),1,IF(AND($Z242=0,AU242&gt;0),1,0))))</f>
        <v>0</v>
      </c>
      <c r="AW242" s="1276">
        <f t="shared" si="231"/>
        <v>0</v>
      </c>
      <c r="AX242" s="1281">
        <f>IF($Z242=0,0,IF(BB242+BD242+BF242&gt;0,$AA242,0))</f>
        <v>0</v>
      </c>
      <c r="AY242" s="1283">
        <f>IF($Z242=0,0,IF(AND(AX242=0,K243&gt;0),$AA242,0))</f>
        <v>0</v>
      </c>
      <c r="AZ242" s="1272">
        <f>$AA242-AX242-AY242</f>
        <v>0</v>
      </c>
      <c r="BA242" s="210">
        <f t="shared" si="237"/>
        <v>0</v>
      </c>
      <c r="BB242" s="210">
        <f t="shared" si="237"/>
        <v>0</v>
      </c>
      <c r="BC242" s="210">
        <f t="shared" si="237"/>
        <v>0</v>
      </c>
      <c r="BD242" s="210">
        <f t="shared" si="237"/>
        <v>0</v>
      </c>
      <c r="BE242" s="210">
        <f t="shared" si="237"/>
        <v>0</v>
      </c>
      <c r="BF242" s="211">
        <f t="shared" si="237"/>
        <v>0</v>
      </c>
      <c r="BG242" s="1276">
        <f>IF($Z242=1,0,IF(AND($Z242=0,BB242&gt;0),1,IF(AND($Z242=0,BD242&gt;0),1,IF(AND($Z242=0,BF242&gt;0),1,0))))</f>
        <v>0</v>
      </c>
      <c r="BH242" s="1276">
        <f t="shared" si="232"/>
        <v>0</v>
      </c>
      <c r="BI242" s="1281">
        <f>IF($Z242=0,0,IF(BM242+BO242+BQ242&gt;0,$AA242,0))</f>
        <v>0</v>
      </c>
      <c r="BJ242" s="1283">
        <f>IF($Z242=0,0,IF(AND(BI242=0,M243&gt;0),$AA242,0))</f>
        <v>0</v>
      </c>
      <c r="BK242" s="1272">
        <f>$AA242-BI242-BJ242</f>
        <v>0</v>
      </c>
      <c r="BL242" s="210">
        <f t="shared" si="238"/>
        <v>0</v>
      </c>
      <c r="BM242" s="210">
        <f t="shared" si="238"/>
        <v>0</v>
      </c>
      <c r="BN242" s="210">
        <f t="shared" si="238"/>
        <v>0</v>
      </c>
      <c r="BO242" s="210">
        <f t="shared" si="238"/>
        <v>0</v>
      </c>
      <c r="BP242" s="210">
        <f t="shared" si="238"/>
        <v>0</v>
      </c>
      <c r="BQ242" s="211">
        <f t="shared" si="238"/>
        <v>0</v>
      </c>
      <c r="BR242" s="1276">
        <f>IF($Z242=1,0,IF(AND($Z242=0,BM242&gt;0),1,IF(AND($Z242=0,BO242&gt;0),1,IF(AND($Z242=0,BQ242&gt;0),1,0))))</f>
        <v>0</v>
      </c>
      <c r="BS242" s="1276">
        <f t="shared" si="233"/>
        <v>0</v>
      </c>
      <c r="BT242" s="1281">
        <f>IF($Z242=0,0,IF(BX242+BZ242+CB242&gt;0,$AA242,0))</f>
        <v>0</v>
      </c>
      <c r="BU242" s="1283">
        <f>IF($Z242=0,0,IF(AND(BT242=0,O243&gt;0),$AA242,0))</f>
        <v>0</v>
      </c>
      <c r="BV242" s="1272">
        <f>$AA242-BT242-BU242</f>
        <v>0</v>
      </c>
      <c r="BW242" s="210">
        <f t="shared" si="239"/>
        <v>0</v>
      </c>
      <c r="BX242" s="210">
        <f t="shared" si="239"/>
        <v>0</v>
      </c>
      <c r="BY242" s="210">
        <f t="shared" si="239"/>
        <v>0</v>
      </c>
      <c r="BZ242" s="210">
        <f t="shared" si="239"/>
        <v>0</v>
      </c>
      <c r="CA242" s="210">
        <f t="shared" si="239"/>
        <v>0</v>
      </c>
      <c r="CB242" s="211">
        <f t="shared" si="239"/>
        <v>0</v>
      </c>
      <c r="CC242" s="1276">
        <f>IF($Z242=1,0,IF(AND($Z242=0,BX242&gt;0),1,IF(AND($Z242=0,BZ242&gt;0),1,IF(AND($Z242=0,CB242&gt;0),1,0))))</f>
        <v>0</v>
      </c>
      <c r="CD242" s="1276">
        <f t="shared" si="234"/>
        <v>0</v>
      </c>
      <c r="CE242" s="11"/>
      <c r="CF242" s="11"/>
      <c r="CG242" s="11"/>
      <c r="CH242" s="11"/>
      <c r="CI242" s="11"/>
      <c r="CJ242" s="11"/>
      <c r="CK242" s="11"/>
      <c r="CL242" s="11"/>
      <c r="CM242" s="11"/>
    </row>
    <row r="243" spans="1:91" ht="14.25" customHeight="1">
      <c r="A243" s="1247" t="str">
        <f>A242</f>
        <v/>
      </c>
      <c r="B243" s="58"/>
      <c r="C243" s="1735"/>
      <c r="D243" s="1733"/>
      <c r="E243" s="1735"/>
      <c r="F243" s="2454"/>
      <c r="G243" s="512"/>
      <c r="H243" s="2456"/>
      <c r="I243" s="514"/>
      <c r="J243" s="2459"/>
      <c r="K243" s="514"/>
      <c r="L243" s="2459"/>
      <c r="M243" s="514"/>
      <c r="N243" s="2459"/>
      <c r="O243" s="514"/>
      <c r="P243" s="2459"/>
      <c r="Q243" s="11"/>
      <c r="R243" s="11"/>
      <c r="S243" s="455"/>
      <c r="T243" s="477"/>
      <c r="U243" s="506">
        <f>Import!N633</f>
        <v>0</v>
      </c>
      <c r="V243" s="11"/>
      <c r="W243" s="340"/>
      <c r="X243" s="340"/>
      <c r="Y243" s="340"/>
      <c r="Z243" s="11"/>
      <c r="AE243" s="210"/>
      <c r="AF243" s="210"/>
      <c r="AG243" s="210"/>
      <c r="AH243" s="210"/>
      <c r="AI243" s="1055"/>
      <c r="AJ243" s="211"/>
      <c r="AK243" s="1276"/>
      <c r="AL243" s="1276">
        <f>AL242</f>
        <v>0</v>
      </c>
      <c r="AP243" s="210"/>
      <c r="AQ243" s="210"/>
      <c r="AR243" s="210"/>
      <c r="AS243" s="210"/>
      <c r="AT243" s="210"/>
      <c r="AU243" s="211"/>
      <c r="AV243" s="1276"/>
      <c r="AW243" s="1276">
        <f>AW242</f>
        <v>0</v>
      </c>
      <c r="BA243" s="210"/>
      <c r="BB243" s="210"/>
      <c r="BC243" s="210"/>
      <c r="BD243" s="210"/>
      <c r="BE243" s="210"/>
      <c r="BF243" s="211"/>
      <c r="BG243" s="1276"/>
      <c r="BH243" s="1276">
        <f>BH242</f>
        <v>0</v>
      </c>
      <c r="BL243" s="210"/>
      <c r="BM243" s="210"/>
      <c r="BN243" s="210"/>
      <c r="BO243" s="210"/>
      <c r="BP243" s="210"/>
      <c r="BQ243" s="211"/>
      <c r="BR243" s="1276"/>
      <c r="BS243" s="1276">
        <f>BS242</f>
        <v>0</v>
      </c>
      <c r="BW243" s="210"/>
      <c r="BX243" s="210"/>
      <c r="BY243" s="210"/>
      <c r="BZ243" s="210"/>
      <c r="CA243" s="210"/>
      <c r="CB243" s="211"/>
      <c r="CC243" s="1276"/>
      <c r="CD243" s="1276">
        <f>CD242</f>
        <v>0</v>
      </c>
      <c r="CE243" s="11"/>
      <c r="CF243" s="11"/>
      <c r="CG243" s="11"/>
      <c r="CH243" s="11"/>
      <c r="CI243" s="11"/>
      <c r="CJ243" s="11"/>
      <c r="CK243" s="11"/>
      <c r="CL243" s="11"/>
      <c r="CM243" s="11"/>
    </row>
    <row r="244" spans="1:91" ht="24.75" customHeight="1">
      <c r="A244" s="1246" t="str">
        <f>IF(E244&gt;0,"Wypełnione","")</f>
        <v/>
      </c>
      <c r="B244" s="58"/>
      <c r="C244" s="1734">
        <f>'Og s3a'!C645</f>
        <v>0</v>
      </c>
      <c r="D244" s="1732">
        <f>'Og s3a'!E645</f>
        <v>0</v>
      </c>
      <c r="E244" s="1734">
        <f>'Og s3a'!F645</f>
        <v>0</v>
      </c>
      <c r="F244" s="2453"/>
      <c r="G244" s="511">
        <f>T244</f>
        <v>0</v>
      </c>
      <c r="H244" s="2455">
        <f>U244</f>
        <v>0</v>
      </c>
      <c r="I244" s="515"/>
      <c r="J244" s="2459"/>
      <c r="K244" s="515"/>
      <c r="L244" s="2459"/>
      <c r="M244" s="515"/>
      <c r="N244" s="2459"/>
      <c r="O244" s="515"/>
      <c r="P244" s="2459"/>
      <c r="Q244" s="11"/>
      <c r="R244" s="11"/>
      <c r="S244" s="454">
        <f>'Og s3a'!G645</f>
        <v>0</v>
      </c>
      <c r="T244" s="456">
        <f>'Og s3a'!D645</f>
        <v>0</v>
      </c>
      <c r="U244" s="506">
        <f>Import!N634</f>
        <v>0</v>
      </c>
      <c r="V244" s="11"/>
      <c r="W244" s="340"/>
      <c r="X244" s="340"/>
      <c r="Y244" s="340"/>
      <c r="Z244" s="1273">
        <f>IF(F244=AF$7,1,0)</f>
        <v>0</v>
      </c>
      <c r="AA244" s="1273">
        <f>Z244*D244</f>
        <v>0</v>
      </c>
      <c r="AB244" s="1281">
        <f>IF($Z244=0,0,IF(AF244+AH244+AJ244&gt;0,$AA244,0))</f>
        <v>0</v>
      </c>
      <c r="AC244" s="1283">
        <f>IF($Z244=0,0,IF(AND(AB244=0,G245&gt;0),$AA244,0))</f>
        <v>0</v>
      </c>
      <c r="AD244" s="1272">
        <f>AA244-AB244-AC244</f>
        <v>0</v>
      </c>
      <c r="AE244" s="210">
        <f t="shared" si="235"/>
        <v>0</v>
      </c>
      <c r="AF244" s="210">
        <f t="shared" si="235"/>
        <v>0</v>
      </c>
      <c r="AG244" s="210">
        <f t="shared" si="235"/>
        <v>0</v>
      </c>
      <c r="AH244" s="210">
        <f t="shared" si="235"/>
        <v>0</v>
      </c>
      <c r="AI244" s="1055">
        <f t="shared" si="235"/>
        <v>0</v>
      </c>
      <c r="AJ244" s="211">
        <f t="shared" si="235"/>
        <v>0</v>
      </c>
      <c r="AK244" s="1276">
        <f>IF($Z244=1,0,IF(AND($Z244=0,AF244&gt;0),1,IF(AND($Z244=0,AH244&gt;0),1,IF(AND($Z244=0,AJ244&gt;0),1,0))))</f>
        <v>0</v>
      </c>
      <c r="AL244" s="1276">
        <f t="shared" si="230"/>
        <v>0</v>
      </c>
      <c r="AM244" s="1281">
        <f>IF($Z244=0,0,IF(AQ244+AS244+AU244&gt;0,$AA244,0))</f>
        <v>0</v>
      </c>
      <c r="AN244" s="1283">
        <f>IF($Z244=0,0,IF(AND(AM244=0,I245&gt;0),$AA244,0))</f>
        <v>0</v>
      </c>
      <c r="AO244" s="1272">
        <f>$AA244-AM244-AN244</f>
        <v>0</v>
      </c>
      <c r="AP244" s="210">
        <f t="shared" si="236"/>
        <v>0</v>
      </c>
      <c r="AQ244" s="210">
        <f t="shared" si="236"/>
        <v>0</v>
      </c>
      <c r="AR244" s="210">
        <f t="shared" si="236"/>
        <v>0</v>
      </c>
      <c r="AS244" s="210">
        <f t="shared" si="236"/>
        <v>0</v>
      </c>
      <c r="AT244" s="210">
        <f t="shared" si="236"/>
        <v>0</v>
      </c>
      <c r="AU244" s="211">
        <f t="shared" si="236"/>
        <v>0</v>
      </c>
      <c r="AV244" s="1276">
        <f>IF($Z244=1,0,IF(AND($Z244=0,AQ244&gt;0),1,IF(AND($Z244=0,AS244&gt;0),1,IF(AND($Z244=0,AU244&gt;0),1,0))))</f>
        <v>0</v>
      </c>
      <c r="AW244" s="1276">
        <f t="shared" si="231"/>
        <v>0</v>
      </c>
      <c r="AX244" s="1281">
        <f>IF($Z244=0,0,IF(BB244+BD244+BF244&gt;0,$AA244,0))</f>
        <v>0</v>
      </c>
      <c r="AY244" s="1283">
        <f>IF($Z244=0,0,IF(AND(AX244=0,K245&gt;0),$AA244,0))</f>
        <v>0</v>
      </c>
      <c r="AZ244" s="1272">
        <f>$AA244-AX244-AY244</f>
        <v>0</v>
      </c>
      <c r="BA244" s="210">
        <f t="shared" si="237"/>
        <v>0</v>
      </c>
      <c r="BB244" s="210">
        <f t="shared" si="237"/>
        <v>0</v>
      </c>
      <c r="BC244" s="210">
        <f t="shared" si="237"/>
        <v>0</v>
      </c>
      <c r="BD244" s="210">
        <f t="shared" si="237"/>
        <v>0</v>
      </c>
      <c r="BE244" s="210">
        <f t="shared" si="237"/>
        <v>0</v>
      </c>
      <c r="BF244" s="211">
        <f t="shared" si="237"/>
        <v>0</v>
      </c>
      <c r="BG244" s="1276">
        <f>IF($Z244=1,0,IF(AND($Z244=0,BB244&gt;0),1,IF(AND($Z244=0,BD244&gt;0),1,IF(AND($Z244=0,BF244&gt;0),1,0))))</f>
        <v>0</v>
      </c>
      <c r="BH244" s="1276">
        <f t="shared" si="232"/>
        <v>0</v>
      </c>
      <c r="BI244" s="1281">
        <f>IF($Z244=0,0,IF(BM244+BO244+BQ244&gt;0,$AA244,0))</f>
        <v>0</v>
      </c>
      <c r="BJ244" s="1283">
        <f>IF($Z244=0,0,IF(AND(BI244=0,M245&gt;0),$AA244,0))</f>
        <v>0</v>
      </c>
      <c r="BK244" s="1272">
        <f>$AA244-BI244-BJ244</f>
        <v>0</v>
      </c>
      <c r="BL244" s="210">
        <f t="shared" si="238"/>
        <v>0</v>
      </c>
      <c r="BM244" s="210">
        <f t="shared" si="238"/>
        <v>0</v>
      </c>
      <c r="BN244" s="210">
        <f t="shared" si="238"/>
        <v>0</v>
      </c>
      <c r="BO244" s="210">
        <f t="shared" si="238"/>
        <v>0</v>
      </c>
      <c r="BP244" s="210">
        <f t="shared" si="238"/>
        <v>0</v>
      </c>
      <c r="BQ244" s="211">
        <f t="shared" si="238"/>
        <v>0</v>
      </c>
      <c r="BR244" s="1276">
        <f>IF($Z244=1,0,IF(AND($Z244=0,BM244&gt;0),1,IF(AND($Z244=0,BO244&gt;0),1,IF(AND($Z244=0,BQ244&gt;0),1,0))))</f>
        <v>0</v>
      </c>
      <c r="BS244" s="1276">
        <f t="shared" si="233"/>
        <v>0</v>
      </c>
      <c r="BT244" s="1281">
        <f>IF($Z244=0,0,IF(BX244+BZ244+CB244&gt;0,$AA244,0))</f>
        <v>0</v>
      </c>
      <c r="BU244" s="1283">
        <f>IF($Z244=0,0,IF(AND(BT244=0,O245&gt;0),$AA244,0))</f>
        <v>0</v>
      </c>
      <c r="BV244" s="1272">
        <f>$AA244-BT244-BU244</f>
        <v>0</v>
      </c>
      <c r="BW244" s="210">
        <f t="shared" si="239"/>
        <v>0</v>
      </c>
      <c r="BX244" s="210">
        <f t="shared" si="239"/>
        <v>0</v>
      </c>
      <c r="BY244" s="210">
        <f t="shared" si="239"/>
        <v>0</v>
      </c>
      <c r="BZ244" s="210">
        <f t="shared" si="239"/>
        <v>0</v>
      </c>
      <c r="CA244" s="210">
        <f t="shared" si="239"/>
        <v>0</v>
      </c>
      <c r="CB244" s="211">
        <f t="shared" si="239"/>
        <v>0</v>
      </c>
      <c r="CC244" s="1276">
        <f>IF($Z244=1,0,IF(AND($Z244=0,BX244&gt;0),1,IF(AND($Z244=0,BZ244&gt;0),1,IF(AND($Z244=0,CB244&gt;0),1,0))))</f>
        <v>0</v>
      </c>
      <c r="CD244" s="1276">
        <f t="shared" si="234"/>
        <v>0</v>
      </c>
      <c r="CE244" s="11"/>
      <c r="CF244" s="11"/>
      <c r="CG244" s="11"/>
      <c r="CH244" s="11"/>
      <c r="CI244" s="11"/>
      <c r="CJ244" s="11"/>
      <c r="CK244" s="11"/>
      <c r="CL244" s="11"/>
      <c r="CM244" s="11"/>
    </row>
    <row r="245" spans="1:91" ht="14.25" customHeight="1">
      <c r="A245" s="1247" t="str">
        <f>A244</f>
        <v/>
      </c>
      <c r="B245" s="58"/>
      <c r="C245" s="1735"/>
      <c r="D245" s="1733"/>
      <c r="E245" s="1735"/>
      <c r="F245" s="2454"/>
      <c r="G245" s="512"/>
      <c r="H245" s="2456"/>
      <c r="I245" s="514"/>
      <c r="J245" s="2459"/>
      <c r="K245" s="514"/>
      <c r="L245" s="2459"/>
      <c r="M245" s="514"/>
      <c r="N245" s="2459"/>
      <c r="O245" s="514"/>
      <c r="P245" s="2459"/>
      <c r="Q245" s="11"/>
      <c r="R245" s="11"/>
      <c r="S245" s="455"/>
      <c r="T245" s="477"/>
      <c r="U245" s="506">
        <f>Import!N635</f>
        <v>0</v>
      </c>
      <c r="V245" s="11"/>
      <c r="W245" s="340"/>
      <c r="X245" s="340"/>
      <c r="Y245" s="340"/>
      <c r="Z245" s="11"/>
      <c r="AE245" s="210"/>
      <c r="AF245" s="210"/>
      <c r="AG245" s="210"/>
      <c r="AH245" s="210"/>
      <c r="AI245" s="1055"/>
      <c r="AJ245" s="211"/>
      <c r="AK245" s="1276"/>
      <c r="AL245" s="1276">
        <f>AL244</f>
        <v>0</v>
      </c>
      <c r="AP245" s="210"/>
      <c r="AQ245" s="210"/>
      <c r="AR245" s="210"/>
      <c r="AS245" s="210"/>
      <c r="AT245" s="210"/>
      <c r="AU245" s="211"/>
      <c r="AV245" s="1276"/>
      <c r="AW245" s="1276">
        <f>AW244</f>
        <v>0</v>
      </c>
      <c r="BA245" s="210"/>
      <c r="BB245" s="210"/>
      <c r="BC245" s="210"/>
      <c r="BD245" s="210"/>
      <c r="BE245" s="210"/>
      <c r="BF245" s="211"/>
      <c r="BG245" s="1276"/>
      <c r="BH245" s="1276">
        <f>BH244</f>
        <v>0</v>
      </c>
      <c r="BL245" s="210"/>
      <c r="BM245" s="210"/>
      <c r="BN245" s="210"/>
      <c r="BO245" s="210"/>
      <c r="BP245" s="210"/>
      <c r="BQ245" s="211"/>
      <c r="BR245" s="1276"/>
      <c r="BS245" s="1276">
        <f>BS244</f>
        <v>0</v>
      </c>
      <c r="BW245" s="210"/>
      <c r="BX245" s="210"/>
      <c r="BY245" s="210"/>
      <c r="BZ245" s="210"/>
      <c r="CA245" s="210"/>
      <c r="CB245" s="211"/>
      <c r="CC245" s="1276"/>
      <c r="CD245" s="1276">
        <f>CD244</f>
        <v>0</v>
      </c>
      <c r="CE245" s="11"/>
      <c r="CF245" s="11"/>
      <c r="CG245" s="11"/>
      <c r="CH245" s="11"/>
      <c r="CI245" s="11"/>
      <c r="CJ245" s="11"/>
      <c r="CK245" s="11"/>
      <c r="CL245" s="11"/>
      <c r="CM245" s="11"/>
    </row>
    <row r="246" spans="1:91" ht="24.75" customHeight="1">
      <c r="A246" s="1246" t="str">
        <f>IF(E246&gt;0,"Wypełnione","")</f>
        <v/>
      </c>
      <c r="B246" s="58"/>
      <c r="C246" s="1734">
        <f>'Og s3a'!C647</f>
        <v>0</v>
      </c>
      <c r="D246" s="1732">
        <f>'Og s3a'!E647</f>
        <v>0</v>
      </c>
      <c r="E246" s="1734">
        <f>'Og s3a'!F647</f>
        <v>0</v>
      </c>
      <c r="F246" s="2453"/>
      <c r="G246" s="511">
        <f>T246</f>
        <v>0</v>
      </c>
      <c r="H246" s="2455">
        <f>U246</f>
        <v>0</v>
      </c>
      <c r="I246" s="515"/>
      <c r="J246" s="2459"/>
      <c r="K246" s="515"/>
      <c r="L246" s="2459"/>
      <c r="M246" s="515"/>
      <c r="N246" s="2459"/>
      <c r="O246" s="515"/>
      <c r="P246" s="2459"/>
      <c r="Q246" s="11"/>
      <c r="R246" s="11"/>
      <c r="S246" s="454">
        <f>'Og s3a'!G647</f>
        <v>0</v>
      </c>
      <c r="T246" s="456">
        <f>'Og s3a'!D647</f>
        <v>0</v>
      </c>
      <c r="U246" s="506">
        <f>Import!N636</f>
        <v>0</v>
      </c>
      <c r="V246" s="11"/>
      <c r="W246" s="340"/>
      <c r="X246" s="340"/>
      <c r="Y246" s="340"/>
      <c r="Z246" s="1273">
        <f>IF(F246=AF$7,1,0)</f>
        <v>0</v>
      </c>
      <c r="AA246" s="1273">
        <f>Z246*D246</f>
        <v>0</v>
      </c>
      <c r="AB246" s="1281">
        <f>IF($Z246=0,0,IF(AF246+AH246+AJ246&gt;0,$AA246,0))</f>
        <v>0</v>
      </c>
      <c r="AC246" s="1283">
        <f>IF($Z246=0,0,IF(AND(AB246=0,G247&gt;0),$AA246,0))</f>
        <v>0</v>
      </c>
      <c r="AD246" s="1272">
        <f>AA246-AB246-AC246</f>
        <v>0</v>
      </c>
      <c r="AE246" s="210">
        <f t="shared" si="235"/>
        <v>0</v>
      </c>
      <c r="AF246" s="210">
        <f t="shared" si="235"/>
        <v>0</v>
      </c>
      <c r="AG246" s="210">
        <f t="shared" si="235"/>
        <v>0</v>
      </c>
      <c r="AH246" s="210">
        <f t="shared" si="235"/>
        <v>0</v>
      </c>
      <c r="AI246" s="1055">
        <f t="shared" si="235"/>
        <v>0</v>
      </c>
      <c r="AJ246" s="211">
        <f t="shared" si="235"/>
        <v>0</v>
      </c>
      <c r="AK246" s="1276">
        <f>IF($Z246=1,0,IF(AND($Z246=0,AF246&gt;0),1,IF(AND($Z246=0,AH246&gt;0),1,IF(AND($Z246=0,AJ246&gt;0),1,0))))</f>
        <v>0</v>
      </c>
      <c r="AL246" s="1276">
        <f t="shared" si="230"/>
        <v>0</v>
      </c>
      <c r="AM246" s="1281">
        <f>IF($Z246=0,0,IF(AQ246+AS246+AU246&gt;0,$AA246,0))</f>
        <v>0</v>
      </c>
      <c r="AN246" s="1283">
        <f>IF($Z246=0,0,IF(AND(AM246=0,I247&gt;0),$AA246,0))</f>
        <v>0</v>
      </c>
      <c r="AO246" s="1272">
        <f>$AA246-AM246-AN246</f>
        <v>0</v>
      </c>
      <c r="AP246" s="210">
        <f t="shared" si="236"/>
        <v>0</v>
      </c>
      <c r="AQ246" s="210">
        <f t="shared" si="236"/>
        <v>0</v>
      </c>
      <c r="AR246" s="210">
        <f t="shared" si="236"/>
        <v>0</v>
      </c>
      <c r="AS246" s="210">
        <f t="shared" si="236"/>
        <v>0</v>
      </c>
      <c r="AT246" s="210">
        <f t="shared" si="236"/>
        <v>0</v>
      </c>
      <c r="AU246" s="211">
        <f t="shared" si="236"/>
        <v>0</v>
      </c>
      <c r="AV246" s="1276">
        <f>IF($Z246=1,0,IF(AND($Z246=0,AQ246&gt;0),1,IF(AND($Z246=0,AS246&gt;0),1,IF(AND($Z246=0,AU246&gt;0),1,0))))</f>
        <v>0</v>
      </c>
      <c r="AW246" s="1276">
        <f t="shared" si="231"/>
        <v>0</v>
      </c>
      <c r="AX246" s="1281">
        <f>IF($Z246=0,0,IF(BB246+BD246+BF246&gt;0,$AA246,0))</f>
        <v>0</v>
      </c>
      <c r="AY246" s="1283">
        <f>IF($Z246=0,0,IF(AND(AX246=0,K247&gt;0),$AA246,0))</f>
        <v>0</v>
      </c>
      <c r="AZ246" s="1272">
        <f>$AA246-AX246-AY246</f>
        <v>0</v>
      </c>
      <c r="BA246" s="210">
        <f t="shared" si="237"/>
        <v>0</v>
      </c>
      <c r="BB246" s="210">
        <f t="shared" si="237"/>
        <v>0</v>
      </c>
      <c r="BC246" s="210">
        <f t="shared" si="237"/>
        <v>0</v>
      </c>
      <c r="BD246" s="210">
        <f t="shared" si="237"/>
        <v>0</v>
      </c>
      <c r="BE246" s="210">
        <f t="shared" si="237"/>
        <v>0</v>
      </c>
      <c r="BF246" s="211">
        <f t="shared" si="237"/>
        <v>0</v>
      </c>
      <c r="BG246" s="1276">
        <f>IF($Z246=1,0,IF(AND($Z246=0,BB246&gt;0),1,IF(AND($Z246=0,BD246&gt;0),1,IF(AND($Z246=0,BF246&gt;0),1,0))))</f>
        <v>0</v>
      </c>
      <c r="BH246" s="1276">
        <f t="shared" si="232"/>
        <v>0</v>
      </c>
      <c r="BI246" s="1281">
        <f>IF($Z246=0,0,IF(BM246+BO246+BQ246&gt;0,$AA246,0))</f>
        <v>0</v>
      </c>
      <c r="BJ246" s="1283">
        <f>IF($Z246=0,0,IF(AND(BI246=0,M247&gt;0),$AA246,0))</f>
        <v>0</v>
      </c>
      <c r="BK246" s="1272">
        <f>$AA246-BI246-BJ246</f>
        <v>0</v>
      </c>
      <c r="BL246" s="210">
        <f t="shared" si="238"/>
        <v>0</v>
      </c>
      <c r="BM246" s="210">
        <f t="shared" si="238"/>
        <v>0</v>
      </c>
      <c r="BN246" s="210">
        <f t="shared" si="238"/>
        <v>0</v>
      </c>
      <c r="BO246" s="210">
        <f t="shared" si="238"/>
        <v>0</v>
      </c>
      <c r="BP246" s="210">
        <f t="shared" si="238"/>
        <v>0</v>
      </c>
      <c r="BQ246" s="211">
        <f t="shared" si="238"/>
        <v>0</v>
      </c>
      <c r="BR246" s="1276">
        <f>IF($Z246=1,0,IF(AND($Z246=0,BM246&gt;0),1,IF(AND($Z246=0,BO246&gt;0),1,IF(AND($Z246=0,BQ246&gt;0),1,0))))</f>
        <v>0</v>
      </c>
      <c r="BS246" s="1276">
        <f t="shared" si="233"/>
        <v>0</v>
      </c>
      <c r="BT246" s="1281">
        <f>IF($Z246=0,0,IF(BX246+BZ246+CB246&gt;0,$AA246,0))</f>
        <v>0</v>
      </c>
      <c r="BU246" s="1283">
        <f>IF($Z246=0,0,IF(AND(BT246=0,O247&gt;0),$AA246,0))</f>
        <v>0</v>
      </c>
      <c r="BV246" s="1272">
        <f>$AA246-BT246-BU246</f>
        <v>0</v>
      </c>
      <c r="BW246" s="210">
        <f t="shared" si="239"/>
        <v>0</v>
      </c>
      <c r="BX246" s="210">
        <f t="shared" si="239"/>
        <v>0</v>
      </c>
      <c r="BY246" s="210">
        <f t="shared" si="239"/>
        <v>0</v>
      </c>
      <c r="BZ246" s="210">
        <f t="shared" si="239"/>
        <v>0</v>
      </c>
      <c r="CA246" s="210">
        <f t="shared" si="239"/>
        <v>0</v>
      </c>
      <c r="CB246" s="211">
        <f t="shared" si="239"/>
        <v>0</v>
      </c>
      <c r="CC246" s="1276">
        <f>IF($Z246=1,0,IF(AND($Z246=0,BX246&gt;0),1,IF(AND($Z246=0,BZ246&gt;0),1,IF(AND($Z246=0,CB246&gt;0),1,0))))</f>
        <v>0</v>
      </c>
      <c r="CD246" s="1276">
        <f t="shared" si="234"/>
        <v>0</v>
      </c>
      <c r="CE246" s="11"/>
      <c r="CF246" s="11"/>
      <c r="CG246" s="11"/>
      <c r="CH246" s="11"/>
      <c r="CI246" s="11"/>
      <c r="CJ246" s="11"/>
      <c r="CK246" s="11"/>
      <c r="CL246" s="11"/>
      <c r="CM246" s="11"/>
    </row>
    <row r="247" spans="1:91" ht="14.25" customHeight="1">
      <c r="A247" s="1247" t="str">
        <f>A246</f>
        <v/>
      </c>
      <c r="B247" s="58"/>
      <c r="C247" s="1735"/>
      <c r="D247" s="1733"/>
      <c r="E247" s="1735"/>
      <c r="F247" s="2454"/>
      <c r="G247" s="512"/>
      <c r="H247" s="2456"/>
      <c r="I247" s="514"/>
      <c r="J247" s="2459"/>
      <c r="K247" s="514"/>
      <c r="L247" s="2459"/>
      <c r="M247" s="514"/>
      <c r="N247" s="2459"/>
      <c r="O247" s="514"/>
      <c r="P247" s="2459"/>
      <c r="Q247" s="11"/>
      <c r="R247" s="11"/>
      <c r="S247" s="455"/>
      <c r="T247" s="477"/>
      <c r="U247" s="506">
        <f>Import!N637</f>
        <v>0</v>
      </c>
      <c r="V247" s="11"/>
      <c r="W247" s="340"/>
      <c r="X247" s="340"/>
      <c r="Y247" s="340"/>
      <c r="Z247" s="11"/>
      <c r="AE247" s="210"/>
      <c r="AF247" s="210"/>
      <c r="AG247" s="210"/>
      <c r="AH247" s="210"/>
      <c r="AI247" s="1055"/>
      <c r="AJ247" s="211"/>
      <c r="AK247" s="1276"/>
      <c r="AL247" s="1276">
        <f>AL246</f>
        <v>0</v>
      </c>
      <c r="AP247" s="210"/>
      <c r="AQ247" s="210"/>
      <c r="AR247" s="210"/>
      <c r="AS247" s="210"/>
      <c r="AT247" s="210"/>
      <c r="AU247" s="211"/>
      <c r="AV247" s="1276"/>
      <c r="AW247" s="1276">
        <f>AW246</f>
        <v>0</v>
      </c>
      <c r="BA247" s="210"/>
      <c r="BB247" s="210"/>
      <c r="BC247" s="210"/>
      <c r="BD247" s="210"/>
      <c r="BE247" s="210"/>
      <c r="BF247" s="211"/>
      <c r="BG247" s="1276"/>
      <c r="BH247" s="1276">
        <f>BH246</f>
        <v>0</v>
      </c>
      <c r="BL247" s="210"/>
      <c r="BM247" s="210"/>
      <c r="BN247" s="210"/>
      <c r="BO247" s="210"/>
      <c r="BP247" s="210"/>
      <c r="BQ247" s="211"/>
      <c r="BR247" s="1276"/>
      <c r="BS247" s="1276">
        <f>BS246</f>
        <v>0</v>
      </c>
      <c r="BW247" s="210"/>
      <c r="BX247" s="210"/>
      <c r="BY247" s="210"/>
      <c r="BZ247" s="210"/>
      <c r="CA247" s="210"/>
      <c r="CB247" s="211"/>
      <c r="CC247" s="1276"/>
      <c r="CD247" s="1276">
        <f>CD246</f>
        <v>0</v>
      </c>
      <c r="CE247" s="11"/>
      <c r="CF247" s="11"/>
      <c r="CG247" s="11"/>
      <c r="CH247" s="11"/>
      <c r="CI247" s="11"/>
      <c r="CJ247" s="11"/>
      <c r="CK247" s="11"/>
      <c r="CL247" s="11"/>
      <c r="CM247" s="11"/>
    </row>
    <row r="248" spans="1:91" ht="24.75" customHeight="1">
      <c r="A248" s="1246" t="str">
        <f>IF(E248&gt;0,"Wypełnione","")</f>
        <v/>
      </c>
      <c r="B248" s="58"/>
      <c r="C248" s="1734">
        <f>'Og s3a'!C649</f>
        <v>0</v>
      </c>
      <c r="D248" s="1732">
        <f>'Og s3a'!E649</f>
        <v>0</v>
      </c>
      <c r="E248" s="1734">
        <f>'Og s3a'!F649</f>
        <v>0</v>
      </c>
      <c r="F248" s="2453"/>
      <c r="G248" s="511">
        <f>T248</f>
        <v>0</v>
      </c>
      <c r="H248" s="2455">
        <f>U248</f>
        <v>0</v>
      </c>
      <c r="I248" s="515"/>
      <c r="J248" s="2459"/>
      <c r="K248" s="515"/>
      <c r="L248" s="2459"/>
      <c r="M248" s="515"/>
      <c r="N248" s="2459"/>
      <c r="O248" s="515"/>
      <c r="P248" s="2459"/>
      <c r="Q248" s="11"/>
      <c r="R248" s="11"/>
      <c r="S248" s="454">
        <f>'Og s3a'!G649</f>
        <v>0</v>
      </c>
      <c r="T248" s="456">
        <f>'Og s3a'!D649</f>
        <v>0</v>
      </c>
      <c r="U248" s="506">
        <f>Import!N638</f>
        <v>0</v>
      </c>
      <c r="V248" s="11"/>
      <c r="W248" s="340"/>
      <c r="X248" s="340"/>
      <c r="Y248" s="340"/>
      <c r="Z248" s="1273">
        <f>IF(F248=AF$7,1,0)</f>
        <v>0</v>
      </c>
      <c r="AA248" s="1273">
        <f>Z248*D248</f>
        <v>0</v>
      </c>
      <c r="AB248" s="1281">
        <f>IF($Z248=0,0,IF(AF248+AH248+AJ248&gt;0,$AA248,0))</f>
        <v>0</v>
      </c>
      <c r="AC248" s="1283">
        <f>IF($Z248=0,0,IF(AND(AB248=0,G249&gt;0),$AA248,0))</f>
        <v>0</v>
      </c>
      <c r="AD248" s="1272">
        <f>AA248-AB248-AC248</f>
        <v>0</v>
      </c>
      <c r="AE248" s="210">
        <f t="shared" si="235"/>
        <v>0</v>
      </c>
      <c r="AF248" s="210">
        <f t="shared" si="235"/>
        <v>0</v>
      </c>
      <c r="AG248" s="210">
        <f t="shared" si="235"/>
        <v>0</v>
      </c>
      <c r="AH248" s="210">
        <f t="shared" si="235"/>
        <v>0</v>
      </c>
      <c r="AI248" s="1055">
        <f t="shared" si="235"/>
        <v>0</v>
      </c>
      <c r="AJ248" s="211">
        <f t="shared" si="235"/>
        <v>0</v>
      </c>
      <c r="AK248" s="1276">
        <f>IF($Z248=1,0,IF(AND($Z248=0,AF248&gt;0),1,IF(AND($Z248=0,AH248&gt;0),1,IF(AND($Z248=0,AJ248&gt;0),1,0))))</f>
        <v>0</v>
      </c>
      <c r="AL248" s="1276">
        <f t="shared" si="230"/>
        <v>0</v>
      </c>
      <c r="AM248" s="1281">
        <f>IF($Z248=0,0,IF(AQ248+AS248+AU248&gt;0,$AA248,0))</f>
        <v>0</v>
      </c>
      <c r="AN248" s="1283">
        <f>IF($Z248=0,0,IF(AND(AM248=0,I249&gt;0),$AA248,0))</f>
        <v>0</v>
      </c>
      <c r="AO248" s="1272">
        <f>$AA248-AM248-AN248</f>
        <v>0</v>
      </c>
      <c r="AP248" s="210">
        <f t="shared" si="236"/>
        <v>0</v>
      </c>
      <c r="AQ248" s="210">
        <f t="shared" si="236"/>
        <v>0</v>
      </c>
      <c r="AR248" s="210">
        <f t="shared" si="236"/>
        <v>0</v>
      </c>
      <c r="AS248" s="210">
        <f t="shared" si="236"/>
        <v>0</v>
      </c>
      <c r="AT248" s="210">
        <f t="shared" si="236"/>
        <v>0</v>
      </c>
      <c r="AU248" s="211">
        <f t="shared" si="236"/>
        <v>0</v>
      </c>
      <c r="AV248" s="1276">
        <f>IF($Z248=1,0,IF(AND($Z248=0,AQ248&gt;0),1,IF(AND($Z248=0,AS248&gt;0),1,IF(AND($Z248=0,AU248&gt;0),1,0))))</f>
        <v>0</v>
      </c>
      <c r="AW248" s="1276">
        <f t="shared" si="231"/>
        <v>0</v>
      </c>
      <c r="AX248" s="1281">
        <f>IF($Z248=0,0,IF(BB248+BD248+BF248&gt;0,$AA248,0))</f>
        <v>0</v>
      </c>
      <c r="AY248" s="1283">
        <f>IF($Z248=0,0,IF(AND(AX248=0,K249&gt;0),$AA248,0))</f>
        <v>0</v>
      </c>
      <c r="AZ248" s="1272">
        <f>$AA248-AX248-AY248</f>
        <v>0</v>
      </c>
      <c r="BA248" s="210">
        <f t="shared" si="237"/>
        <v>0</v>
      </c>
      <c r="BB248" s="210">
        <f t="shared" si="237"/>
        <v>0</v>
      </c>
      <c r="BC248" s="210">
        <f t="shared" si="237"/>
        <v>0</v>
      </c>
      <c r="BD248" s="210">
        <f t="shared" si="237"/>
        <v>0</v>
      </c>
      <c r="BE248" s="210">
        <f t="shared" si="237"/>
        <v>0</v>
      </c>
      <c r="BF248" s="211">
        <f t="shared" si="237"/>
        <v>0</v>
      </c>
      <c r="BG248" s="1276">
        <f>IF($Z248=1,0,IF(AND($Z248=0,BB248&gt;0),1,IF(AND($Z248=0,BD248&gt;0),1,IF(AND($Z248=0,BF248&gt;0),1,0))))</f>
        <v>0</v>
      </c>
      <c r="BH248" s="1276">
        <f t="shared" si="232"/>
        <v>0</v>
      </c>
      <c r="BI248" s="1281">
        <f>IF($Z248=0,0,IF(BM248+BO248+BQ248&gt;0,$AA248,0))</f>
        <v>0</v>
      </c>
      <c r="BJ248" s="1283">
        <f>IF($Z248=0,0,IF(AND(BI248=0,M249&gt;0),$AA248,0))</f>
        <v>0</v>
      </c>
      <c r="BK248" s="1272">
        <f>$AA248-BI248-BJ248</f>
        <v>0</v>
      </c>
      <c r="BL248" s="210">
        <f t="shared" si="238"/>
        <v>0</v>
      </c>
      <c r="BM248" s="210">
        <f t="shared" si="238"/>
        <v>0</v>
      </c>
      <c r="BN248" s="210">
        <f t="shared" si="238"/>
        <v>0</v>
      </c>
      <c r="BO248" s="210">
        <f t="shared" si="238"/>
        <v>0</v>
      </c>
      <c r="BP248" s="210">
        <f t="shared" si="238"/>
        <v>0</v>
      </c>
      <c r="BQ248" s="211">
        <f t="shared" si="238"/>
        <v>0</v>
      </c>
      <c r="BR248" s="1276">
        <f>IF($Z248=1,0,IF(AND($Z248=0,BM248&gt;0),1,IF(AND($Z248=0,BO248&gt;0),1,IF(AND($Z248=0,BQ248&gt;0),1,0))))</f>
        <v>0</v>
      </c>
      <c r="BS248" s="1276">
        <f t="shared" si="233"/>
        <v>0</v>
      </c>
      <c r="BT248" s="1281">
        <f>IF($Z248=0,0,IF(BX248+BZ248+CB248&gt;0,$AA248,0))</f>
        <v>0</v>
      </c>
      <c r="BU248" s="1283">
        <f>IF($Z248=0,0,IF(AND(BT248=0,O249&gt;0),$AA248,0))</f>
        <v>0</v>
      </c>
      <c r="BV248" s="1272">
        <f>$AA248-BT248-BU248</f>
        <v>0</v>
      </c>
      <c r="BW248" s="210">
        <f t="shared" si="239"/>
        <v>0</v>
      </c>
      <c r="BX248" s="210">
        <f t="shared" si="239"/>
        <v>0</v>
      </c>
      <c r="BY248" s="210">
        <f t="shared" si="239"/>
        <v>0</v>
      </c>
      <c r="BZ248" s="210">
        <f t="shared" si="239"/>
        <v>0</v>
      </c>
      <c r="CA248" s="210">
        <f t="shared" si="239"/>
        <v>0</v>
      </c>
      <c r="CB248" s="211">
        <f t="shared" si="239"/>
        <v>0</v>
      </c>
      <c r="CC248" s="1276">
        <f>IF($Z248=1,0,IF(AND($Z248=0,BX248&gt;0),1,IF(AND($Z248=0,BZ248&gt;0),1,IF(AND($Z248=0,CB248&gt;0),1,0))))</f>
        <v>0</v>
      </c>
      <c r="CD248" s="1276">
        <f t="shared" si="234"/>
        <v>0</v>
      </c>
      <c r="CE248" s="11"/>
      <c r="CF248" s="11"/>
      <c r="CG248" s="11"/>
      <c r="CH248" s="11"/>
      <c r="CI248" s="11"/>
      <c r="CJ248" s="11"/>
      <c r="CK248" s="11"/>
      <c r="CL248" s="11"/>
      <c r="CM248" s="11"/>
    </row>
    <row r="249" spans="1:91" ht="14.25" customHeight="1">
      <c r="A249" s="1247" t="str">
        <f>A248</f>
        <v/>
      </c>
      <c r="B249" s="58"/>
      <c r="C249" s="1735"/>
      <c r="D249" s="1733"/>
      <c r="E249" s="1735"/>
      <c r="F249" s="2454"/>
      <c r="G249" s="512"/>
      <c r="H249" s="2456"/>
      <c r="I249" s="514"/>
      <c r="J249" s="2459"/>
      <c r="K249" s="514"/>
      <c r="L249" s="2459"/>
      <c r="M249" s="514"/>
      <c r="N249" s="2459"/>
      <c r="O249" s="514"/>
      <c r="P249" s="2459"/>
      <c r="Q249" s="11"/>
      <c r="R249" s="11"/>
      <c r="S249" s="455"/>
      <c r="T249" s="477"/>
      <c r="U249" s="506">
        <f>Import!N639</f>
        <v>0</v>
      </c>
      <c r="V249" s="11"/>
      <c r="W249" s="340"/>
      <c r="X249" s="340"/>
      <c r="Y249" s="340"/>
      <c r="Z249" s="11"/>
      <c r="AE249" s="210"/>
      <c r="AF249" s="210"/>
      <c r="AG249" s="210"/>
      <c r="AH249" s="210"/>
      <c r="AI249" s="1055"/>
      <c r="AJ249" s="211"/>
      <c r="AK249" s="1276"/>
      <c r="AL249" s="1276">
        <f>AL248</f>
        <v>0</v>
      </c>
      <c r="AP249" s="210"/>
      <c r="AQ249" s="210"/>
      <c r="AR249" s="210"/>
      <c r="AS249" s="210"/>
      <c r="AT249" s="210"/>
      <c r="AU249" s="211"/>
      <c r="AV249" s="1276"/>
      <c r="AW249" s="1276">
        <f>AW248</f>
        <v>0</v>
      </c>
      <c r="BA249" s="210"/>
      <c r="BB249" s="210"/>
      <c r="BC249" s="210"/>
      <c r="BD249" s="210"/>
      <c r="BE249" s="210"/>
      <c r="BF249" s="211"/>
      <c r="BG249" s="1276"/>
      <c r="BH249" s="1276">
        <f>BH248</f>
        <v>0</v>
      </c>
      <c r="BL249" s="210"/>
      <c r="BM249" s="210"/>
      <c r="BN249" s="210"/>
      <c r="BO249" s="210"/>
      <c r="BP249" s="210"/>
      <c r="BQ249" s="211"/>
      <c r="BR249" s="1276"/>
      <c r="BS249" s="1276">
        <f>BS248</f>
        <v>0</v>
      </c>
      <c r="BW249" s="210"/>
      <c r="BX249" s="210"/>
      <c r="BY249" s="210"/>
      <c r="BZ249" s="210"/>
      <c r="CA249" s="210"/>
      <c r="CB249" s="211"/>
      <c r="CC249" s="1276"/>
      <c r="CD249" s="1276">
        <f>CD248</f>
        <v>0</v>
      </c>
      <c r="CE249" s="11"/>
      <c r="CF249" s="11"/>
      <c r="CG249" s="11"/>
      <c r="CH249" s="11"/>
      <c r="CI249" s="11"/>
      <c r="CJ249" s="11"/>
      <c r="CK249" s="11"/>
      <c r="CL249" s="11"/>
      <c r="CM249" s="11"/>
    </row>
    <row r="250" spans="1:91" ht="24.75" customHeight="1">
      <c r="A250" s="1246" t="str">
        <f>IF(E250&gt;0,"Wypełnione","")</f>
        <v/>
      </c>
      <c r="B250" s="58"/>
      <c r="C250" s="1734">
        <f>'Og s3a'!C651</f>
        <v>0</v>
      </c>
      <c r="D250" s="1732">
        <f>'Og s3a'!E651</f>
        <v>0</v>
      </c>
      <c r="E250" s="1734">
        <f>'Og s3a'!F651</f>
        <v>0</v>
      </c>
      <c r="F250" s="2453"/>
      <c r="G250" s="511">
        <f>T250</f>
        <v>0</v>
      </c>
      <c r="H250" s="2455">
        <f>U250</f>
        <v>0</v>
      </c>
      <c r="I250" s="515"/>
      <c r="J250" s="2459"/>
      <c r="K250" s="515"/>
      <c r="L250" s="2459"/>
      <c r="M250" s="515"/>
      <c r="N250" s="2459"/>
      <c r="O250" s="515"/>
      <c r="P250" s="2459"/>
      <c r="Q250" s="11"/>
      <c r="R250" s="11"/>
      <c r="S250" s="454">
        <f>'Og s3a'!G651</f>
        <v>0</v>
      </c>
      <c r="T250" s="456">
        <f>'Og s3a'!D651</f>
        <v>0</v>
      </c>
      <c r="U250" s="506">
        <f>Import!N640</f>
        <v>0</v>
      </c>
      <c r="V250" s="11"/>
      <c r="W250" s="340"/>
      <c r="X250" s="340"/>
      <c r="Y250" s="340"/>
      <c r="Z250" s="1273">
        <f>IF(F250=AF$7,1,0)</f>
        <v>0</v>
      </c>
      <c r="AA250" s="1273">
        <f>Z250*D250</f>
        <v>0</v>
      </c>
      <c r="AB250" s="1281">
        <f>IF($Z250=0,0,IF(AF250+AH250+AJ250&gt;0,$AA250,0))</f>
        <v>0</v>
      </c>
      <c r="AC250" s="1283">
        <f>IF($Z250=0,0,IF(AND(AB250=0,G251&gt;0),$AA250,0))</f>
        <v>0</v>
      </c>
      <c r="AD250" s="1272">
        <f>AA250-AB250-AC250</f>
        <v>0</v>
      </c>
      <c r="AE250" s="210">
        <f t="shared" si="235"/>
        <v>0</v>
      </c>
      <c r="AF250" s="210">
        <f t="shared" si="235"/>
        <v>0</v>
      </c>
      <c r="AG250" s="210">
        <f t="shared" si="235"/>
        <v>0</v>
      </c>
      <c r="AH250" s="210">
        <f t="shared" si="235"/>
        <v>0</v>
      </c>
      <c r="AI250" s="1055">
        <f t="shared" si="235"/>
        <v>0</v>
      </c>
      <c r="AJ250" s="211">
        <f t="shared" si="235"/>
        <v>0</v>
      </c>
      <c r="AK250" s="1276">
        <f>IF($Z250=1,0,IF(AND($Z250=0,AF250&gt;0),1,IF(AND($Z250=0,AH250&gt;0),1,IF(AND($Z250=0,AJ250&gt;0),1,0))))</f>
        <v>0</v>
      </c>
      <c r="AL250" s="1276">
        <f t="shared" si="230"/>
        <v>0</v>
      </c>
      <c r="AM250" s="1281">
        <f>IF($Z250=0,0,IF(AQ250+AS250+AU250&gt;0,$AA250,0))</f>
        <v>0</v>
      </c>
      <c r="AN250" s="1283">
        <f>IF($Z250=0,0,IF(AND(AM250=0,I251&gt;0),$AA250,0))</f>
        <v>0</v>
      </c>
      <c r="AO250" s="1272">
        <f>$AA250-AM250-AN250</f>
        <v>0</v>
      </c>
      <c r="AP250" s="210">
        <f t="shared" si="236"/>
        <v>0</v>
      </c>
      <c r="AQ250" s="210">
        <f t="shared" si="236"/>
        <v>0</v>
      </c>
      <c r="AR250" s="210">
        <f t="shared" si="236"/>
        <v>0</v>
      </c>
      <c r="AS250" s="210">
        <f t="shared" si="236"/>
        <v>0</v>
      </c>
      <c r="AT250" s="210">
        <f t="shared" si="236"/>
        <v>0</v>
      </c>
      <c r="AU250" s="211">
        <f t="shared" si="236"/>
        <v>0</v>
      </c>
      <c r="AV250" s="1276">
        <f>IF($Z250=1,0,IF(AND($Z250=0,AQ250&gt;0),1,IF(AND($Z250=0,AS250&gt;0),1,IF(AND($Z250=0,AU250&gt;0),1,0))))</f>
        <v>0</v>
      </c>
      <c r="AW250" s="1276">
        <f t="shared" si="231"/>
        <v>0</v>
      </c>
      <c r="AX250" s="1281">
        <f>IF($Z250=0,0,IF(BB250+BD250+BF250&gt;0,$AA250,0))</f>
        <v>0</v>
      </c>
      <c r="AY250" s="1283">
        <f>IF($Z250=0,0,IF(AND(AX250=0,K251&gt;0),$AA250,0))</f>
        <v>0</v>
      </c>
      <c r="AZ250" s="1272">
        <f>$AA250-AX250-AY250</f>
        <v>0</v>
      </c>
      <c r="BA250" s="210">
        <f t="shared" si="237"/>
        <v>0</v>
      </c>
      <c r="BB250" s="210">
        <f t="shared" si="237"/>
        <v>0</v>
      </c>
      <c r="BC250" s="210">
        <f t="shared" si="237"/>
        <v>0</v>
      </c>
      <c r="BD250" s="210">
        <f t="shared" si="237"/>
        <v>0</v>
      </c>
      <c r="BE250" s="210">
        <f t="shared" si="237"/>
        <v>0</v>
      </c>
      <c r="BF250" s="211">
        <f t="shared" si="237"/>
        <v>0</v>
      </c>
      <c r="BG250" s="1276">
        <f>IF($Z250=1,0,IF(AND($Z250=0,BB250&gt;0),1,IF(AND($Z250=0,BD250&gt;0),1,IF(AND($Z250=0,BF250&gt;0),1,0))))</f>
        <v>0</v>
      </c>
      <c r="BH250" s="1276">
        <f t="shared" si="232"/>
        <v>0</v>
      </c>
      <c r="BI250" s="1281">
        <f>IF($Z250=0,0,IF(BM250+BO250+BQ250&gt;0,$AA250,0))</f>
        <v>0</v>
      </c>
      <c r="BJ250" s="1283">
        <f>IF($Z250=0,0,IF(AND(BI250=0,M251&gt;0),$AA250,0))</f>
        <v>0</v>
      </c>
      <c r="BK250" s="1272">
        <f>$AA250-BI250-BJ250</f>
        <v>0</v>
      </c>
      <c r="BL250" s="210">
        <f t="shared" si="238"/>
        <v>0</v>
      </c>
      <c r="BM250" s="210">
        <f t="shared" si="238"/>
        <v>0</v>
      </c>
      <c r="BN250" s="210">
        <f t="shared" si="238"/>
        <v>0</v>
      </c>
      <c r="BO250" s="210">
        <f t="shared" si="238"/>
        <v>0</v>
      </c>
      <c r="BP250" s="210">
        <f t="shared" si="238"/>
        <v>0</v>
      </c>
      <c r="BQ250" s="211">
        <f t="shared" si="238"/>
        <v>0</v>
      </c>
      <c r="BR250" s="1276">
        <f>IF($Z250=1,0,IF(AND($Z250=0,BM250&gt;0),1,IF(AND($Z250=0,BO250&gt;0),1,IF(AND($Z250=0,BQ250&gt;0),1,0))))</f>
        <v>0</v>
      </c>
      <c r="BS250" s="1276">
        <f t="shared" si="233"/>
        <v>0</v>
      </c>
      <c r="BT250" s="1281">
        <f>IF($Z250=0,0,IF(BX250+BZ250+CB250&gt;0,$AA250,0))</f>
        <v>0</v>
      </c>
      <c r="BU250" s="1283">
        <f>IF($Z250=0,0,IF(AND(BT250=0,O251&gt;0),$AA250,0))</f>
        <v>0</v>
      </c>
      <c r="BV250" s="1272">
        <f>$AA250-BT250-BU250</f>
        <v>0</v>
      </c>
      <c r="BW250" s="210">
        <f t="shared" si="239"/>
        <v>0</v>
      </c>
      <c r="BX250" s="210">
        <f t="shared" si="239"/>
        <v>0</v>
      </c>
      <c r="BY250" s="210">
        <f t="shared" si="239"/>
        <v>0</v>
      </c>
      <c r="BZ250" s="210">
        <f t="shared" si="239"/>
        <v>0</v>
      </c>
      <c r="CA250" s="210">
        <f t="shared" si="239"/>
        <v>0</v>
      </c>
      <c r="CB250" s="211">
        <f t="shared" si="239"/>
        <v>0</v>
      </c>
      <c r="CC250" s="1276">
        <f>IF($Z250=1,0,IF(AND($Z250=0,BX250&gt;0),1,IF(AND($Z250=0,BZ250&gt;0),1,IF(AND($Z250=0,CB250&gt;0),1,0))))</f>
        <v>0</v>
      </c>
      <c r="CD250" s="1276">
        <f t="shared" si="234"/>
        <v>0</v>
      </c>
      <c r="CE250" s="11"/>
      <c r="CF250" s="11"/>
      <c r="CG250" s="11"/>
      <c r="CH250" s="11"/>
      <c r="CI250" s="11"/>
      <c r="CJ250" s="11"/>
      <c r="CK250" s="11"/>
      <c r="CL250" s="11"/>
      <c r="CM250" s="11"/>
    </row>
    <row r="251" spans="1:91" ht="14.25" customHeight="1">
      <c r="A251" s="1247" t="str">
        <f>A250</f>
        <v/>
      </c>
      <c r="B251" s="58"/>
      <c r="C251" s="1735"/>
      <c r="D251" s="1733"/>
      <c r="E251" s="1735"/>
      <c r="F251" s="2454"/>
      <c r="G251" s="512"/>
      <c r="H251" s="2456"/>
      <c r="I251" s="514"/>
      <c r="J251" s="2459"/>
      <c r="K251" s="514"/>
      <c r="L251" s="2459"/>
      <c r="M251" s="514"/>
      <c r="N251" s="2459"/>
      <c r="O251" s="514"/>
      <c r="P251" s="2459"/>
      <c r="Q251" s="11"/>
      <c r="R251" s="11"/>
      <c r="S251" s="455"/>
      <c r="T251" s="477"/>
      <c r="U251" s="506">
        <f>Import!N641</f>
        <v>0</v>
      </c>
      <c r="V251" s="11"/>
      <c r="W251" s="340"/>
      <c r="X251" s="340"/>
      <c r="Y251" s="340"/>
      <c r="Z251" s="11"/>
      <c r="AE251" s="210"/>
      <c r="AF251" s="210"/>
      <c r="AG251" s="210"/>
      <c r="AH251" s="210"/>
      <c r="AI251" s="1055"/>
      <c r="AJ251" s="211"/>
      <c r="AK251" s="1276"/>
      <c r="AL251" s="1276">
        <f>AL250</f>
        <v>0</v>
      </c>
      <c r="AP251" s="210"/>
      <c r="AQ251" s="210"/>
      <c r="AR251" s="210"/>
      <c r="AS251" s="210"/>
      <c r="AT251" s="210"/>
      <c r="AU251" s="211"/>
      <c r="AV251" s="1276"/>
      <c r="AW251" s="1276">
        <f>AW250</f>
        <v>0</v>
      </c>
      <c r="BA251" s="210"/>
      <c r="BB251" s="210"/>
      <c r="BC251" s="210"/>
      <c r="BD251" s="210"/>
      <c r="BE251" s="210"/>
      <c r="BF251" s="211"/>
      <c r="BG251" s="1276"/>
      <c r="BH251" s="1276">
        <f>BH250</f>
        <v>0</v>
      </c>
      <c r="BL251" s="210"/>
      <c r="BM251" s="210"/>
      <c r="BN251" s="210"/>
      <c r="BO251" s="210"/>
      <c r="BP251" s="210"/>
      <c r="BQ251" s="211"/>
      <c r="BR251" s="1276"/>
      <c r="BS251" s="1276">
        <f>BS250</f>
        <v>0</v>
      </c>
      <c r="BW251" s="210"/>
      <c r="BX251" s="210"/>
      <c r="BY251" s="210"/>
      <c r="BZ251" s="210"/>
      <c r="CA251" s="210"/>
      <c r="CB251" s="211"/>
      <c r="CC251" s="1276"/>
      <c r="CD251" s="1276">
        <f>CD250</f>
        <v>0</v>
      </c>
      <c r="CE251" s="11"/>
      <c r="CF251" s="11"/>
      <c r="CG251" s="11"/>
      <c r="CH251" s="11"/>
      <c r="CI251" s="11"/>
      <c r="CJ251" s="11"/>
      <c r="CK251" s="11"/>
      <c r="CL251" s="11"/>
      <c r="CM251" s="11"/>
    </row>
    <row r="252" spans="1:91" ht="24.75" customHeight="1">
      <c r="A252" s="1246" t="str">
        <f>IF(E252&gt;0,"Wypełnione","")</f>
        <v/>
      </c>
      <c r="B252" s="58"/>
      <c r="C252" s="1734">
        <f>'Og s3a'!C653</f>
        <v>0</v>
      </c>
      <c r="D252" s="1732">
        <f>'Og s3a'!E653</f>
        <v>0</v>
      </c>
      <c r="E252" s="1734">
        <f>'Og s3a'!F653</f>
        <v>0</v>
      </c>
      <c r="F252" s="2453"/>
      <c r="G252" s="511">
        <f>T252</f>
        <v>0</v>
      </c>
      <c r="H252" s="2455">
        <f>U252</f>
        <v>0</v>
      </c>
      <c r="I252" s="515"/>
      <c r="J252" s="2459"/>
      <c r="K252" s="515"/>
      <c r="L252" s="2459"/>
      <c r="M252" s="515"/>
      <c r="N252" s="2459"/>
      <c r="O252" s="515"/>
      <c r="P252" s="2459"/>
      <c r="Q252" s="11"/>
      <c r="R252" s="11"/>
      <c r="S252" s="454">
        <f>'Og s3a'!G653</f>
        <v>0</v>
      </c>
      <c r="T252" s="456">
        <f>'Og s3a'!D653</f>
        <v>0</v>
      </c>
      <c r="U252" s="506">
        <f>Import!N642</f>
        <v>0</v>
      </c>
      <c r="V252" s="11"/>
      <c r="W252" s="340"/>
      <c r="X252" s="340"/>
      <c r="Y252" s="340"/>
      <c r="Z252" s="1273">
        <f>IF(F252=AF$7,1,0)</f>
        <v>0</v>
      </c>
      <c r="AA252" s="1273">
        <f>Z252*D252</f>
        <v>0</v>
      </c>
      <c r="AB252" s="1281">
        <f>IF($Z252=0,0,IF(AF252+AH252+AJ252&gt;0,$AA252,0))</f>
        <v>0</v>
      </c>
      <c r="AC252" s="1283">
        <f>IF($Z252=0,0,IF(AND(AB252=0,G253&gt;0),$AA252,0))</f>
        <v>0</v>
      </c>
      <c r="AD252" s="1272">
        <f>AA252-AB252-AC252</f>
        <v>0</v>
      </c>
      <c r="AE252" s="210">
        <f t="shared" si="235"/>
        <v>0</v>
      </c>
      <c r="AF252" s="210">
        <f t="shared" si="235"/>
        <v>0</v>
      </c>
      <c r="AG252" s="210">
        <f t="shared" si="235"/>
        <v>0</v>
      </c>
      <c r="AH252" s="210">
        <f t="shared" si="235"/>
        <v>0</v>
      </c>
      <c r="AI252" s="1055">
        <f t="shared" si="235"/>
        <v>0</v>
      </c>
      <c r="AJ252" s="211">
        <f t="shared" si="235"/>
        <v>0</v>
      </c>
      <c r="AK252" s="1276">
        <f>IF($Z252=1,0,IF(AND($Z252=0,AF252&gt;0),1,IF(AND($Z252=0,AH252&gt;0),1,IF(AND($Z252=0,AJ252&gt;0),1,0))))</f>
        <v>0</v>
      </c>
      <c r="AL252" s="1276">
        <f t="shared" si="230"/>
        <v>0</v>
      </c>
      <c r="AM252" s="1281">
        <f>IF($Z252=0,0,IF(AQ252+AS252+AU252&gt;0,$AA252,0))</f>
        <v>0</v>
      </c>
      <c r="AN252" s="1283">
        <f>IF($Z252=0,0,IF(AND(AM252=0,I253&gt;0),$AA252,0))</f>
        <v>0</v>
      </c>
      <c r="AO252" s="1272">
        <f>$AA252-AM252-AN252</f>
        <v>0</v>
      </c>
      <c r="AP252" s="210">
        <f t="shared" si="236"/>
        <v>0</v>
      </c>
      <c r="AQ252" s="210">
        <f t="shared" si="236"/>
        <v>0</v>
      </c>
      <c r="AR252" s="210">
        <f t="shared" si="236"/>
        <v>0</v>
      </c>
      <c r="AS252" s="210">
        <f t="shared" si="236"/>
        <v>0</v>
      </c>
      <c r="AT252" s="210">
        <f t="shared" si="236"/>
        <v>0</v>
      </c>
      <c r="AU252" s="211">
        <f t="shared" si="236"/>
        <v>0</v>
      </c>
      <c r="AV252" s="1276">
        <f>IF($Z252=1,0,IF(AND($Z252=0,AQ252&gt;0),1,IF(AND($Z252=0,AS252&gt;0),1,IF(AND($Z252=0,AU252&gt;0),1,0))))</f>
        <v>0</v>
      </c>
      <c r="AW252" s="1276">
        <f t="shared" si="231"/>
        <v>0</v>
      </c>
      <c r="AX252" s="1281">
        <f>IF($Z252=0,0,IF(BB252+BD252+BF252&gt;0,$AA252,0))</f>
        <v>0</v>
      </c>
      <c r="AY252" s="1283">
        <f>IF($Z252=0,0,IF(AND(AX252=0,K253&gt;0),$AA252,0))</f>
        <v>0</v>
      </c>
      <c r="AZ252" s="1272">
        <f>$AA252-AX252-AY252</f>
        <v>0</v>
      </c>
      <c r="BA252" s="210">
        <f t="shared" si="237"/>
        <v>0</v>
      </c>
      <c r="BB252" s="210">
        <f t="shared" si="237"/>
        <v>0</v>
      </c>
      <c r="BC252" s="210">
        <f t="shared" si="237"/>
        <v>0</v>
      </c>
      <c r="BD252" s="210">
        <f t="shared" si="237"/>
        <v>0</v>
      </c>
      <c r="BE252" s="210">
        <f t="shared" si="237"/>
        <v>0</v>
      </c>
      <c r="BF252" s="211">
        <f t="shared" si="237"/>
        <v>0</v>
      </c>
      <c r="BG252" s="1276">
        <f>IF($Z252=1,0,IF(AND($Z252=0,BB252&gt;0),1,IF(AND($Z252=0,BD252&gt;0),1,IF(AND($Z252=0,BF252&gt;0),1,0))))</f>
        <v>0</v>
      </c>
      <c r="BH252" s="1276">
        <f t="shared" si="232"/>
        <v>0</v>
      </c>
      <c r="BI252" s="1281">
        <f>IF($Z252=0,0,IF(BM252+BO252+BQ252&gt;0,$AA252,0))</f>
        <v>0</v>
      </c>
      <c r="BJ252" s="1283">
        <f>IF($Z252=0,0,IF(AND(BI252=0,M253&gt;0),$AA252,0))</f>
        <v>0</v>
      </c>
      <c r="BK252" s="1272">
        <f>$AA252-BI252-BJ252</f>
        <v>0</v>
      </c>
      <c r="BL252" s="210">
        <f t="shared" si="238"/>
        <v>0</v>
      </c>
      <c r="BM252" s="210">
        <f t="shared" si="238"/>
        <v>0</v>
      </c>
      <c r="BN252" s="210">
        <f t="shared" si="238"/>
        <v>0</v>
      </c>
      <c r="BO252" s="210">
        <f t="shared" si="238"/>
        <v>0</v>
      </c>
      <c r="BP252" s="210">
        <f t="shared" si="238"/>
        <v>0</v>
      </c>
      <c r="BQ252" s="211">
        <f t="shared" si="238"/>
        <v>0</v>
      </c>
      <c r="BR252" s="1276">
        <f>IF($Z252=1,0,IF(AND($Z252=0,BM252&gt;0),1,IF(AND($Z252=0,BO252&gt;0),1,IF(AND($Z252=0,BQ252&gt;0),1,0))))</f>
        <v>0</v>
      </c>
      <c r="BS252" s="1276">
        <f t="shared" si="233"/>
        <v>0</v>
      </c>
      <c r="BT252" s="1281">
        <f>IF($Z252=0,0,IF(BX252+BZ252+CB252&gt;0,$AA252,0))</f>
        <v>0</v>
      </c>
      <c r="BU252" s="1283">
        <f>IF($Z252=0,0,IF(AND(BT252=0,O253&gt;0),$AA252,0))</f>
        <v>0</v>
      </c>
      <c r="BV252" s="1272">
        <f>$AA252-BT252-BU252</f>
        <v>0</v>
      </c>
      <c r="BW252" s="210">
        <f t="shared" si="239"/>
        <v>0</v>
      </c>
      <c r="BX252" s="210">
        <f t="shared" si="239"/>
        <v>0</v>
      </c>
      <c r="BY252" s="210">
        <f t="shared" si="239"/>
        <v>0</v>
      </c>
      <c r="BZ252" s="210">
        <f t="shared" si="239"/>
        <v>0</v>
      </c>
      <c r="CA252" s="210">
        <f t="shared" si="239"/>
        <v>0</v>
      </c>
      <c r="CB252" s="211">
        <f t="shared" si="239"/>
        <v>0</v>
      </c>
      <c r="CC252" s="1276">
        <f>IF($Z252=1,0,IF(AND($Z252=0,BX252&gt;0),1,IF(AND($Z252=0,BZ252&gt;0),1,IF(AND($Z252=0,CB252&gt;0),1,0))))</f>
        <v>0</v>
      </c>
      <c r="CD252" s="1276">
        <f t="shared" si="234"/>
        <v>0</v>
      </c>
      <c r="CE252" s="11"/>
      <c r="CF252" s="11"/>
      <c r="CG252" s="11"/>
      <c r="CH252" s="11"/>
      <c r="CI252" s="11"/>
      <c r="CJ252" s="11"/>
      <c r="CK252" s="11"/>
      <c r="CL252" s="11"/>
      <c r="CM252" s="11"/>
    </row>
    <row r="253" spans="1:91" ht="14.25" customHeight="1">
      <c r="A253" s="1247" t="str">
        <f>A252</f>
        <v/>
      </c>
      <c r="B253" s="58"/>
      <c r="C253" s="1735"/>
      <c r="D253" s="1733"/>
      <c r="E253" s="1735"/>
      <c r="F253" s="2454"/>
      <c r="G253" s="512"/>
      <c r="H253" s="2456"/>
      <c r="I253" s="514"/>
      <c r="J253" s="2459"/>
      <c r="K253" s="514"/>
      <c r="L253" s="2459"/>
      <c r="M253" s="514"/>
      <c r="N253" s="2459"/>
      <c r="O253" s="514"/>
      <c r="P253" s="2459"/>
      <c r="Q253" s="11"/>
      <c r="R253" s="11"/>
      <c r="S253" s="455"/>
      <c r="T253" s="477"/>
      <c r="U253" s="506">
        <f>Import!N643</f>
        <v>0</v>
      </c>
      <c r="V253" s="11"/>
      <c r="W253" s="340"/>
      <c r="X253" s="340"/>
      <c r="Y253" s="340"/>
      <c r="Z253" s="11"/>
      <c r="AE253" s="210"/>
      <c r="AF253" s="210"/>
      <c r="AG253" s="210"/>
      <c r="AH253" s="210"/>
      <c r="AI253" s="1055"/>
      <c r="AJ253" s="211"/>
      <c r="AK253" s="1276"/>
      <c r="AL253" s="1276">
        <f>AL252</f>
        <v>0</v>
      </c>
      <c r="AP253" s="210"/>
      <c r="AQ253" s="210"/>
      <c r="AR253" s="210"/>
      <c r="AS253" s="210"/>
      <c r="AT253" s="210"/>
      <c r="AU253" s="211"/>
      <c r="AV253" s="1276"/>
      <c r="AW253" s="1276">
        <f>AW252</f>
        <v>0</v>
      </c>
      <c r="BA253" s="210"/>
      <c r="BB253" s="210"/>
      <c r="BC253" s="210"/>
      <c r="BD253" s="210"/>
      <c r="BE253" s="210"/>
      <c r="BF253" s="211"/>
      <c r="BG253" s="1276"/>
      <c r="BH253" s="1276">
        <f>BH252</f>
        <v>0</v>
      </c>
      <c r="BL253" s="210"/>
      <c r="BM253" s="210"/>
      <c r="BN253" s="210"/>
      <c r="BO253" s="210"/>
      <c r="BP253" s="210"/>
      <c r="BQ253" s="211"/>
      <c r="BR253" s="1276"/>
      <c r="BS253" s="1276">
        <f>BS252</f>
        <v>0</v>
      </c>
      <c r="BW253" s="210"/>
      <c r="BX253" s="210"/>
      <c r="BY253" s="210"/>
      <c r="BZ253" s="210"/>
      <c r="CA253" s="210"/>
      <c r="CB253" s="211"/>
      <c r="CC253" s="1276"/>
      <c r="CD253" s="1276">
        <f>CD252</f>
        <v>0</v>
      </c>
      <c r="CE253" s="11"/>
      <c r="CF253" s="11"/>
      <c r="CG253" s="11"/>
      <c r="CH253" s="11"/>
      <c r="CI253" s="11"/>
      <c r="CJ253" s="11"/>
      <c r="CK253" s="11"/>
      <c r="CL253" s="11"/>
      <c r="CM253" s="11"/>
    </row>
    <row r="254" spans="1:91" ht="24.75" customHeight="1">
      <c r="A254" s="1246" t="str">
        <f>IF(E254&gt;0,"Wypełnione","")</f>
        <v/>
      </c>
      <c r="B254" s="58"/>
      <c r="C254" s="1734">
        <f>'Og s3a'!C655</f>
        <v>0</v>
      </c>
      <c r="D254" s="1732">
        <f>'Og s3a'!E655</f>
        <v>0</v>
      </c>
      <c r="E254" s="1734">
        <f>'Og s3a'!F655</f>
        <v>0</v>
      </c>
      <c r="F254" s="2453"/>
      <c r="G254" s="511">
        <f>T254</f>
        <v>0</v>
      </c>
      <c r="H254" s="2455">
        <f>U254</f>
        <v>0</v>
      </c>
      <c r="I254" s="515"/>
      <c r="J254" s="2459"/>
      <c r="K254" s="515"/>
      <c r="L254" s="2459"/>
      <c r="M254" s="515"/>
      <c r="N254" s="2459"/>
      <c r="O254" s="515"/>
      <c r="P254" s="2459"/>
      <c r="Q254" s="11"/>
      <c r="R254" s="11"/>
      <c r="S254" s="454">
        <f>'Og s3a'!G655</f>
        <v>0</v>
      </c>
      <c r="T254" s="456">
        <f>'Og s3a'!D655</f>
        <v>0</v>
      </c>
      <c r="U254" s="506">
        <f>Import!N644</f>
        <v>0</v>
      </c>
      <c r="V254" s="11"/>
      <c r="W254" s="340"/>
      <c r="X254" s="340"/>
      <c r="Y254" s="340"/>
      <c r="Z254" s="1273">
        <f>IF(F254=AF$7,1,0)</f>
        <v>0</v>
      </c>
      <c r="AA254" s="1273">
        <f>Z254*D254</f>
        <v>0</v>
      </c>
      <c r="AB254" s="1281">
        <f>IF($Z254=0,0,IF(AF254+AH254+AJ254&gt;0,$AA254,0))</f>
        <v>0</v>
      </c>
      <c r="AC254" s="1283">
        <f>IF($Z254=0,0,IF(AND(AB254=0,G255&gt;0),$AA254,0))</f>
        <v>0</v>
      </c>
      <c r="AD254" s="1272">
        <f>AA254-AB254-AC254</f>
        <v>0</v>
      </c>
      <c r="AE254" s="210">
        <f t="shared" si="235"/>
        <v>0</v>
      </c>
      <c r="AF254" s="210">
        <f t="shared" si="235"/>
        <v>0</v>
      </c>
      <c r="AG254" s="210">
        <f t="shared" si="235"/>
        <v>0</v>
      </c>
      <c r="AH254" s="210">
        <f t="shared" si="235"/>
        <v>0</v>
      </c>
      <c r="AI254" s="1055">
        <f t="shared" si="235"/>
        <v>0</v>
      </c>
      <c r="AJ254" s="211">
        <f t="shared" si="235"/>
        <v>0</v>
      </c>
      <c r="AK254" s="1276">
        <f>IF($Z254=1,0,IF(AND($Z254=0,AF254&gt;0),1,IF(AND($Z254=0,AH254&gt;0),1,IF(AND($Z254=0,AJ254&gt;0),1,0))))</f>
        <v>0</v>
      </c>
      <c r="AL254" s="1276">
        <f t="shared" si="230"/>
        <v>0</v>
      </c>
      <c r="AM254" s="1281">
        <f>IF($Z254=0,0,IF(AQ254+AS254+AU254&gt;0,$AA254,0))</f>
        <v>0</v>
      </c>
      <c r="AN254" s="1283">
        <f>IF($Z254=0,0,IF(AND(AM254=0,I255&gt;0),$AA254,0))</f>
        <v>0</v>
      </c>
      <c r="AO254" s="1272">
        <f>$AA254-AM254-AN254</f>
        <v>0</v>
      </c>
      <c r="AP254" s="210">
        <f t="shared" si="236"/>
        <v>0</v>
      </c>
      <c r="AQ254" s="210">
        <f t="shared" si="236"/>
        <v>0</v>
      </c>
      <c r="AR254" s="210">
        <f t="shared" si="236"/>
        <v>0</v>
      </c>
      <c r="AS254" s="210">
        <f t="shared" si="236"/>
        <v>0</v>
      </c>
      <c r="AT254" s="210">
        <f t="shared" si="236"/>
        <v>0</v>
      </c>
      <c r="AU254" s="211">
        <f t="shared" si="236"/>
        <v>0</v>
      </c>
      <c r="AV254" s="1276">
        <f>IF($Z254=1,0,IF(AND($Z254=0,AQ254&gt;0),1,IF(AND($Z254=0,AS254&gt;0),1,IF(AND($Z254=0,AU254&gt;0),1,0))))</f>
        <v>0</v>
      </c>
      <c r="AW254" s="1276">
        <f t="shared" si="231"/>
        <v>0</v>
      </c>
      <c r="AX254" s="1281">
        <f>IF($Z254=0,0,IF(BB254+BD254+BF254&gt;0,$AA254,0))</f>
        <v>0</v>
      </c>
      <c r="AY254" s="1283">
        <f>IF($Z254=0,0,IF(AND(AX254=0,K255&gt;0),$AA254,0))</f>
        <v>0</v>
      </c>
      <c r="AZ254" s="1272">
        <f>$AA254-AX254-AY254</f>
        <v>0</v>
      </c>
      <c r="BA254" s="210">
        <f t="shared" si="237"/>
        <v>0</v>
      </c>
      <c r="BB254" s="210">
        <f t="shared" si="237"/>
        <v>0</v>
      </c>
      <c r="BC254" s="210">
        <f t="shared" si="237"/>
        <v>0</v>
      </c>
      <c r="BD254" s="210">
        <f t="shared" si="237"/>
        <v>0</v>
      </c>
      <c r="BE254" s="210">
        <f t="shared" si="237"/>
        <v>0</v>
      </c>
      <c r="BF254" s="211">
        <f t="shared" si="237"/>
        <v>0</v>
      </c>
      <c r="BG254" s="1276">
        <f>IF($Z254=1,0,IF(AND($Z254=0,BB254&gt;0),1,IF(AND($Z254=0,BD254&gt;0),1,IF(AND($Z254=0,BF254&gt;0),1,0))))</f>
        <v>0</v>
      </c>
      <c r="BH254" s="1276">
        <f t="shared" si="232"/>
        <v>0</v>
      </c>
      <c r="BI254" s="1281">
        <f>IF($Z254=0,0,IF(BM254+BO254+BQ254&gt;0,$AA254,0))</f>
        <v>0</v>
      </c>
      <c r="BJ254" s="1283">
        <f>IF($Z254=0,0,IF(AND(BI254=0,M255&gt;0),$AA254,0))</f>
        <v>0</v>
      </c>
      <c r="BK254" s="1272">
        <f>$AA254-BI254-BJ254</f>
        <v>0</v>
      </c>
      <c r="BL254" s="210">
        <f t="shared" si="238"/>
        <v>0</v>
      </c>
      <c r="BM254" s="210">
        <f t="shared" si="238"/>
        <v>0</v>
      </c>
      <c r="BN254" s="210">
        <f t="shared" si="238"/>
        <v>0</v>
      </c>
      <c r="BO254" s="210">
        <f t="shared" si="238"/>
        <v>0</v>
      </c>
      <c r="BP254" s="210">
        <f t="shared" si="238"/>
        <v>0</v>
      </c>
      <c r="BQ254" s="211">
        <f t="shared" si="238"/>
        <v>0</v>
      </c>
      <c r="BR254" s="1276">
        <f>IF($Z254=1,0,IF(AND($Z254=0,BM254&gt;0),1,IF(AND($Z254=0,BO254&gt;0),1,IF(AND($Z254=0,BQ254&gt;0),1,0))))</f>
        <v>0</v>
      </c>
      <c r="BS254" s="1276">
        <f t="shared" si="233"/>
        <v>0</v>
      </c>
      <c r="BT254" s="1281">
        <f>IF($Z254=0,0,IF(BX254+BZ254+CB254&gt;0,$AA254,0))</f>
        <v>0</v>
      </c>
      <c r="BU254" s="1283">
        <f>IF($Z254=0,0,IF(AND(BT254=0,O255&gt;0),$AA254,0))</f>
        <v>0</v>
      </c>
      <c r="BV254" s="1272">
        <f>$AA254-BT254-BU254</f>
        <v>0</v>
      </c>
      <c r="BW254" s="210">
        <f t="shared" si="239"/>
        <v>0</v>
      </c>
      <c r="BX254" s="210">
        <f t="shared" si="239"/>
        <v>0</v>
      </c>
      <c r="BY254" s="210">
        <f t="shared" si="239"/>
        <v>0</v>
      </c>
      <c r="BZ254" s="210">
        <f t="shared" si="239"/>
        <v>0</v>
      </c>
      <c r="CA254" s="210">
        <f t="shared" si="239"/>
        <v>0</v>
      </c>
      <c r="CB254" s="211">
        <f t="shared" si="239"/>
        <v>0</v>
      </c>
      <c r="CC254" s="1276">
        <f>IF($Z254=1,0,IF(AND($Z254=0,BX254&gt;0),1,IF(AND($Z254=0,BZ254&gt;0),1,IF(AND($Z254=0,CB254&gt;0),1,0))))</f>
        <v>0</v>
      </c>
      <c r="CD254" s="1276">
        <f t="shared" si="234"/>
        <v>0</v>
      </c>
      <c r="CE254" s="11"/>
      <c r="CF254" s="11"/>
      <c r="CG254" s="11"/>
      <c r="CH254" s="11"/>
      <c r="CI254" s="11"/>
      <c r="CJ254" s="11"/>
      <c r="CK254" s="11"/>
      <c r="CL254" s="11"/>
      <c r="CM254" s="11"/>
    </row>
    <row r="255" spans="1:91" ht="14.25" customHeight="1">
      <c r="A255" s="1247" t="str">
        <f>A254</f>
        <v/>
      </c>
      <c r="B255" s="58"/>
      <c r="C255" s="1735"/>
      <c r="D255" s="1733"/>
      <c r="E255" s="1735"/>
      <c r="F255" s="2454"/>
      <c r="G255" s="512"/>
      <c r="H255" s="2456"/>
      <c r="I255" s="514"/>
      <c r="J255" s="2459"/>
      <c r="K255" s="514"/>
      <c r="L255" s="2459"/>
      <c r="M255" s="514"/>
      <c r="N255" s="2459"/>
      <c r="O255" s="514"/>
      <c r="P255" s="2459"/>
      <c r="Q255" s="11"/>
      <c r="R255" s="11"/>
      <c r="S255" s="455"/>
      <c r="T255" s="477"/>
      <c r="U255" s="506">
        <f>Import!N645</f>
        <v>0</v>
      </c>
      <c r="V255" s="11"/>
      <c r="W255" s="340"/>
      <c r="X255" s="340"/>
      <c r="Y255" s="340"/>
      <c r="Z255" s="11"/>
      <c r="AE255" s="210"/>
      <c r="AF255" s="210"/>
      <c r="AG255" s="210"/>
      <c r="AH255" s="210"/>
      <c r="AI255" s="1055"/>
      <c r="AJ255" s="211"/>
      <c r="AK255" s="1276"/>
      <c r="AL255" s="1276">
        <f>AL254</f>
        <v>0</v>
      </c>
      <c r="AP255" s="210"/>
      <c r="AQ255" s="210"/>
      <c r="AR255" s="210"/>
      <c r="AS255" s="210"/>
      <c r="AT255" s="210"/>
      <c r="AU255" s="211"/>
      <c r="AV255" s="1276"/>
      <c r="AW255" s="1276">
        <f>AW254</f>
        <v>0</v>
      </c>
      <c r="BA255" s="210"/>
      <c r="BB255" s="210"/>
      <c r="BC255" s="210"/>
      <c r="BD255" s="210"/>
      <c r="BE255" s="210"/>
      <c r="BF255" s="211"/>
      <c r="BG255" s="1276"/>
      <c r="BH255" s="1276">
        <f>BH254</f>
        <v>0</v>
      </c>
      <c r="BL255" s="210"/>
      <c r="BM255" s="210"/>
      <c r="BN255" s="210"/>
      <c r="BO255" s="210"/>
      <c r="BP255" s="210"/>
      <c r="BQ255" s="211"/>
      <c r="BR255" s="1276"/>
      <c r="BS255" s="1276">
        <f>BS254</f>
        <v>0</v>
      </c>
      <c r="BW255" s="210"/>
      <c r="BX255" s="210"/>
      <c r="BY255" s="210"/>
      <c r="BZ255" s="210"/>
      <c r="CA255" s="210"/>
      <c r="CB255" s="211"/>
      <c r="CC255" s="1276"/>
      <c r="CD255" s="1276">
        <f>CD254</f>
        <v>0</v>
      </c>
      <c r="CE255" s="11"/>
      <c r="CF255" s="11"/>
      <c r="CG255" s="11"/>
      <c r="CH255" s="11"/>
      <c r="CI255" s="11"/>
      <c r="CJ255" s="11"/>
      <c r="CK255" s="11"/>
      <c r="CL255" s="11"/>
      <c r="CM255" s="11"/>
    </row>
    <row r="256" spans="1:91" ht="24.75" customHeight="1">
      <c r="A256" s="1246" t="str">
        <f>IF(E256&gt;0,"Wypełnione","")</f>
        <v/>
      </c>
      <c r="B256" s="58"/>
      <c r="C256" s="1734">
        <f>'Og s3a'!C657</f>
        <v>0</v>
      </c>
      <c r="D256" s="1732">
        <f>'Og s3a'!E657</f>
        <v>0</v>
      </c>
      <c r="E256" s="1734">
        <f>'Og s3a'!F657</f>
        <v>0</v>
      </c>
      <c r="F256" s="2453"/>
      <c r="G256" s="511">
        <f>T256</f>
        <v>0</v>
      </c>
      <c r="H256" s="2455">
        <f>U256</f>
        <v>0</v>
      </c>
      <c r="I256" s="515"/>
      <c r="J256" s="2459"/>
      <c r="K256" s="515"/>
      <c r="L256" s="2459"/>
      <c r="M256" s="515"/>
      <c r="N256" s="2459"/>
      <c r="O256" s="515"/>
      <c r="P256" s="2459"/>
      <c r="Q256" s="11"/>
      <c r="R256" s="11"/>
      <c r="S256" s="454">
        <f>'Og s3a'!G657</f>
        <v>0</v>
      </c>
      <c r="T256" s="456">
        <f>'Og s3a'!D657</f>
        <v>0</v>
      </c>
      <c r="U256" s="506">
        <f>Import!N646</f>
        <v>0</v>
      </c>
      <c r="V256" s="11"/>
      <c r="W256" s="340"/>
      <c r="X256" s="340"/>
      <c r="Y256" s="340"/>
      <c r="Z256" s="1273">
        <f>IF(F256=AF$7,1,0)</f>
        <v>0</v>
      </c>
      <c r="AA256" s="1273">
        <f>Z256*D256</f>
        <v>0</v>
      </c>
      <c r="AB256" s="1281">
        <f>IF($Z256=0,0,IF(AF256+AH256+AJ256&gt;0,$AA256,0))</f>
        <v>0</v>
      </c>
      <c r="AC256" s="1283">
        <f>IF($Z256=0,0,IF(AND(AB256=0,G257&gt;0),$AA256,0))</f>
        <v>0</v>
      </c>
      <c r="AD256" s="1272">
        <f>AA256-AB256-AC256</f>
        <v>0</v>
      </c>
      <c r="AE256" s="210">
        <f t="shared" si="235"/>
        <v>0</v>
      </c>
      <c r="AF256" s="210">
        <f t="shared" si="235"/>
        <v>0</v>
      </c>
      <c r="AG256" s="210">
        <f t="shared" si="235"/>
        <v>0</v>
      </c>
      <c r="AH256" s="210">
        <f t="shared" si="235"/>
        <v>0</v>
      </c>
      <c r="AI256" s="1055">
        <f t="shared" si="235"/>
        <v>0</v>
      </c>
      <c r="AJ256" s="211">
        <f t="shared" si="235"/>
        <v>0</v>
      </c>
      <c r="AK256" s="1276">
        <f>IF($Z256=1,0,IF(AND($Z256=0,AF256&gt;0),1,IF(AND($Z256=0,AH256&gt;0),1,IF(AND($Z256=0,AJ256&gt;0),1,0))))</f>
        <v>0</v>
      </c>
      <c r="AL256" s="1276">
        <f t="shared" si="230"/>
        <v>0</v>
      </c>
      <c r="AM256" s="1281">
        <f>IF($Z256=0,0,IF(AQ256+AS256+AU256&gt;0,$AA256,0))</f>
        <v>0</v>
      </c>
      <c r="AN256" s="1283">
        <f>IF($Z256=0,0,IF(AND(AM256=0,I257&gt;0),$AA256,0))</f>
        <v>0</v>
      </c>
      <c r="AO256" s="1272">
        <f>$AA256-AM256-AN256</f>
        <v>0</v>
      </c>
      <c r="AP256" s="210">
        <f t="shared" si="236"/>
        <v>0</v>
      </c>
      <c r="AQ256" s="210">
        <f t="shared" si="236"/>
        <v>0</v>
      </c>
      <c r="AR256" s="210">
        <f t="shared" si="236"/>
        <v>0</v>
      </c>
      <c r="AS256" s="210">
        <f t="shared" si="236"/>
        <v>0</v>
      </c>
      <c r="AT256" s="210">
        <f t="shared" si="236"/>
        <v>0</v>
      </c>
      <c r="AU256" s="211">
        <f t="shared" si="236"/>
        <v>0</v>
      </c>
      <c r="AV256" s="1276">
        <f>IF($Z256=1,0,IF(AND($Z256=0,AQ256&gt;0),1,IF(AND($Z256=0,AS256&gt;0),1,IF(AND($Z256=0,AU256&gt;0),1,0))))</f>
        <v>0</v>
      </c>
      <c r="AW256" s="1276">
        <f t="shared" si="231"/>
        <v>0</v>
      </c>
      <c r="AX256" s="1281">
        <f>IF($Z256=0,0,IF(BB256+BD256+BF256&gt;0,$AA256,0))</f>
        <v>0</v>
      </c>
      <c r="AY256" s="1283">
        <f>IF($Z256=0,0,IF(AND(AX256=0,K257&gt;0),$AA256,0))</f>
        <v>0</v>
      </c>
      <c r="AZ256" s="1272">
        <f>$AA256-AX256-AY256</f>
        <v>0</v>
      </c>
      <c r="BA256" s="210">
        <f t="shared" si="237"/>
        <v>0</v>
      </c>
      <c r="BB256" s="210">
        <f t="shared" si="237"/>
        <v>0</v>
      </c>
      <c r="BC256" s="210">
        <f t="shared" si="237"/>
        <v>0</v>
      </c>
      <c r="BD256" s="210">
        <f t="shared" si="237"/>
        <v>0</v>
      </c>
      <c r="BE256" s="210">
        <f t="shared" si="237"/>
        <v>0</v>
      </c>
      <c r="BF256" s="211">
        <f t="shared" si="237"/>
        <v>0</v>
      </c>
      <c r="BG256" s="1276">
        <f>IF($Z256=1,0,IF(AND($Z256=0,BB256&gt;0),1,IF(AND($Z256=0,BD256&gt;0),1,IF(AND($Z256=0,BF256&gt;0),1,0))))</f>
        <v>0</v>
      </c>
      <c r="BH256" s="1276">
        <f t="shared" si="232"/>
        <v>0</v>
      </c>
      <c r="BI256" s="1281">
        <f>IF($Z256=0,0,IF(BM256+BO256+BQ256&gt;0,$AA256,0))</f>
        <v>0</v>
      </c>
      <c r="BJ256" s="1283">
        <f>IF($Z256=0,0,IF(AND(BI256=0,M257&gt;0),$AA256,0))</f>
        <v>0</v>
      </c>
      <c r="BK256" s="1272">
        <f>$AA256-BI256-BJ256</f>
        <v>0</v>
      </c>
      <c r="BL256" s="210">
        <f t="shared" si="238"/>
        <v>0</v>
      </c>
      <c r="BM256" s="210">
        <f t="shared" si="238"/>
        <v>0</v>
      </c>
      <c r="BN256" s="210">
        <f t="shared" si="238"/>
        <v>0</v>
      </c>
      <c r="BO256" s="210">
        <f t="shared" si="238"/>
        <v>0</v>
      </c>
      <c r="BP256" s="210">
        <f t="shared" si="238"/>
        <v>0</v>
      </c>
      <c r="BQ256" s="211">
        <f t="shared" si="238"/>
        <v>0</v>
      </c>
      <c r="BR256" s="1276">
        <f>IF($Z256=1,0,IF(AND($Z256=0,BM256&gt;0),1,IF(AND($Z256=0,BO256&gt;0),1,IF(AND($Z256=0,BQ256&gt;0),1,0))))</f>
        <v>0</v>
      </c>
      <c r="BS256" s="1276">
        <f t="shared" si="233"/>
        <v>0</v>
      </c>
      <c r="BT256" s="1281">
        <f>IF($Z256=0,0,IF(BX256+BZ256+CB256&gt;0,$AA256,0))</f>
        <v>0</v>
      </c>
      <c r="BU256" s="1283">
        <f>IF($Z256=0,0,IF(AND(BT256=0,O257&gt;0),$AA256,0))</f>
        <v>0</v>
      </c>
      <c r="BV256" s="1272">
        <f>$AA256-BT256-BU256</f>
        <v>0</v>
      </c>
      <c r="BW256" s="210">
        <f t="shared" si="239"/>
        <v>0</v>
      </c>
      <c r="BX256" s="210">
        <f t="shared" si="239"/>
        <v>0</v>
      </c>
      <c r="BY256" s="210">
        <f t="shared" si="239"/>
        <v>0</v>
      </c>
      <c r="BZ256" s="210">
        <f t="shared" si="239"/>
        <v>0</v>
      </c>
      <c r="CA256" s="210">
        <f t="shared" si="239"/>
        <v>0</v>
      </c>
      <c r="CB256" s="211">
        <f t="shared" si="239"/>
        <v>0</v>
      </c>
      <c r="CC256" s="1276">
        <f>IF($Z256=1,0,IF(AND($Z256=0,BX256&gt;0),1,IF(AND($Z256=0,BZ256&gt;0),1,IF(AND($Z256=0,CB256&gt;0),1,0))))</f>
        <v>0</v>
      </c>
      <c r="CD256" s="1276">
        <f t="shared" si="234"/>
        <v>0</v>
      </c>
      <c r="CE256" s="11"/>
      <c r="CF256" s="11"/>
      <c r="CG256" s="11"/>
      <c r="CH256" s="11"/>
      <c r="CI256" s="11"/>
      <c r="CJ256" s="11"/>
      <c r="CK256" s="11"/>
      <c r="CL256" s="11"/>
      <c r="CM256" s="11"/>
    </row>
    <row r="257" spans="1:91" ht="14.25" customHeight="1">
      <c r="A257" s="1247" t="str">
        <f>A256</f>
        <v/>
      </c>
      <c r="B257" s="58"/>
      <c r="C257" s="1735"/>
      <c r="D257" s="1733"/>
      <c r="E257" s="1735"/>
      <c r="F257" s="2454"/>
      <c r="G257" s="512"/>
      <c r="H257" s="2456"/>
      <c r="I257" s="514"/>
      <c r="J257" s="2459"/>
      <c r="K257" s="514"/>
      <c r="L257" s="2459"/>
      <c r="M257" s="514"/>
      <c r="N257" s="2459"/>
      <c r="O257" s="514"/>
      <c r="P257" s="2459"/>
      <c r="Q257" s="11"/>
      <c r="R257" s="11"/>
      <c r="S257" s="455"/>
      <c r="T257" s="477"/>
      <c r="U257" s="506">
        <f>Import!N647</f>
        <v>0</v>
      </c>
      <c r="V257" s="11"/>
      <c r="W257" s="340"/>
      <c r="X257" s="340"/>
      <c r="Y257" s="340"/>
      <c r="Z257" s="11"/>
      <c r="AE257" s="210"/>
      <c r="AF257" s="210"/>
      <c r="AG257" s="210"/>
      <c r="AH257" s="210"/>
      <c r="AI257" s="1055"/>
      <c r="AJ257" s="211"/>
      <c r="AK257" s="1276"/>
      <c r="AL257" s="1276">
        <f>AL256</f>
        <v>0</v>
      </c>
      <c r="AP257" s="210"/>
      <c r="AQ257" s="210"/>
      <c r="AR257" s="210"/>
      <c r="AS257" s="210"/>
      <c r="AT257" s="210"/>
      <c r="AU257" s="211"/>
      <c r="AV257" s="1276"/>
      <c r="AW257" s="1276">
        <f>AW256</f>
        <v>0</v>
      </c>
      <c r="BA257" s="210"/>
      <c r="BB257" s="210"/>
      <c r="BC257" s="210"/>
      <c r="BD257" s="210"/>
      <c r="BE257" s="210"/>
      <c r="BF257" s="211"/>
      <c r="BG257" s="1276"/>
      <c r="BH257" s="1276">
        <f>BH256</f>
        <v>0</v>
      </c>
      <c r="BL257" s="210"/>
      <c r="BM257" s="210"/>
      <c r="BN257" s="210"/>
      <c r="BO257" s="210"/>
      <c r="BP257" s="210"/>
      <c r="BQ257" s="211"/>
      <c r="BR257" s="1276"/>
      <c r="BS257" s="1276">
        <f>BS256</f>
        <v>0</v>
      </c>
      <c r="BW257" s="210"/>
      <c r="BX257" s="210"/>
      <c r="BY257" s="210"/>
      <c r="BZ257" s="210"/>
      <c r="CA257" s="210"/>
      <c r="CB257" s="211"/>
      <c r="CC257" s="1276"/>
      <c r="CD257" s="1276">
        <f>CD256</f>
        <v>0</v>
      </c>
      <c r="CE257" s="11"/>
      <c r="CF257" s="11"/>
      <c r="CG257" s="11"/>
      <c r="CH257" s="11"/>
      <c r="CI257" s="11"/>
      <c r="CJ257" s="11"/>
      <c r="CK257" s="11"/>
      <c r="CL257" s="11"/>
      <c r="CM257" s="11"/>
    </row>
    <row r="258" spans="1:91" ht="24.75" customHeight="1">
      <c r="A258" s="1246" t="str">
        <f>IF(E258&gt;0,"Wypełnione","")</f>
        <v/>
      </c>
      <c r="B258" s="58"/>
      <c r="C258" s="1734">
        <f>'Og s3a'!C659</f>
        <v>0</v>
      </c>
      <c r="D258" s="1732">
        <f>'Og s3a'!E659</f>
        <v>0</v>
      </c>
      <c r="E258" s="1734">
        <f>'Og s3a'!F659</f>
        <v>0</v>
      </c>
      <c r="F258" s="2453"/>
      <c r="G258" s="511">
        <f>T258</f>
        <v>0</v>
      </c>
      <c r="H258" s="2455">
        <f>U258</f>
        <v>0</v>
      </c>
      <c r="I258" s="515"/>
      <c r="J258" s="2459"/>
      <c r="K258" s="515"/>
      <c r="L258" s="2459"/>
      <c r="M258" s="515"/>
      <c r="N258" s="2459"/>
      <c r="O258" s="515"/>
      <c r="P258" s="2459"/>
      <c r="Q258" s="11"/>
      <c r="R258" s="11"/>
      <c r="S258" s="454">
        <f>'Og s3a'!G659</f>
        <v>0</v>
      </c>
      <c r="T258" s="456">
        <f>'Og s3a'!D659</f>
        <v>0</v>
      </c>
      <c r="U258" s="506">
        <f>Import!N648</f>
        <v>0</v>
      </c>
      <c r="V258" s="11"/>
      <c r="W258" s="340"/>
      <c r="X258" s="340"/>
      <c r="Y258" s="340"/>
      <c r="Z258" s="1273">
        <f>IF(F258=AF$7,1,0)</f>
        <v>0</v>
      </c>
      <c r="AA258" s="1273">
        <f>Z258*D258</f>
        <v>0</v>
      </c>
      <c r="AB258" s="1281">
        <f>IF($Z258=0,0,IF(AF258+AH258+AJ258&gt;0,$AA258,0))</f>
        <v>0</v>
      </c>
      <c r="AC258" s="1283">
        <f>IF($Z258=0,0,IF(AND(AB258=0,G259&gt;0),$AA258,0))</f>
        <v>0</v>
      </c>
      <c r="AD258" s="1272">
        <f>AA258-AB258-AC258</f>
        <v>0</v>
      </c>
      <c r="AE258" s="210">
        <f t="shared" si="235"/>
        <v>0</v>
      </c>
      <c r="AF258" s="210">
        <f t="shared" si="235"/>
        <v>0</v>
      </c>
      <c r="AG258" s="210">
        <f t="shared" si="235"/>
        <v>0</v>
      </c>
      <c r="AH258" s="210">
        <f t="shared" si="235"/>
        <v>0</v>
      </c>
      <c r="AI258" s="1055">
        <f t="shared" si="235"/>
        <v>0</v>
      </c>
      <c r="AJ258" s="211">
        <f t="shared" si="235"/>
        <v>0</v>
      </c>
      <c r="AK258" s="1276">
        <f>IF($Z258=1,0,IF(AND($Z258=0,AF258&gt;0),1,IF(AND($Z258=0,AH258&gt;0),1,IF(AND($Z258=0,AJ258&gt;0),1,0))))</f>
        <v>0</v>
      </c>
      <c r="AL258" s="1276">
        <f t="shared" si="230"/>
        <v>0</v>
      </c>
      <c r="AM258" s="1281">
        <f>IF($Z258=0,0,IF(AQ258+AS258+AU258&gt;0,$AA258,0))</f>
        <v>0</v>
      </c>
      <c r="AN258" s="1283">
        <f>IF($Z258=0,0,IF(AND(AM258=0,I259&gt;0),$AA258,0))</f>
        <v>0</v>
      </c>
      <c r="AO258" s="1272">
        <f>$AA258-AM258-AN258</f>
        <v>0</v>
      </c>
      <c r="AP258" s="210">
        <f t="shared" si="236"/>
        <v>0</v>
      </c>
      <c r="AQ258" s="210">
        <f t="shared" si="236"/>
        <v>0</v>
      </c>
      <c r="AR258" s="210">
        <f t="shared" si="236"/>
        <v>0</v>
      </c>
      <c r="AS258" s="210">
        <f t="shared" si="236"/>
        <v>0</v>
      </c>
      <c r="AT258" s="210">
        <f t="shared" si="236"/>
        <v>0</v>
      </c>
      <c r="AU258" s="211">
        <f t="shared" si="236"/>
        <v>0</v>
      </c>
      <c r="AV258" s="1276">
        <f>IF($Z258=1,0,IF(AND($Z258=0,AQ258&gt;0),1,IF(AND($Z258=0,AS258&gt;0),1,IF(AND($Z258=0,AU258&gt;0),1,0))))</f>
        <v>0</v>
      </c>
      <c r="AW258" s="1276">
        <f t="shared" si="231"/>
        <v>0</v>
      </c>
      <c r="AX258" s="1281">
        <f>IF($Z258=0,0,IF(BB258+BD258+BF258&gt;0,$AA258,0))</f>
        <v>0</v>
      </c>
      <c r="AY258" s="1283">
        <f>IF($Z258=0,0,IF(AND(AX258=0,K259&gt;0),$AA258,0))</f>
        <v>0</v>
      </c>
      <c r="AZ258" s="1272">
        <f>$AA258-AX258-AY258</f>
        <v>0</v>
      </c>
      <c r="BA258" s="210">
        <f t="shared" si="237"/>
        <v>0</v>
      </c>
      <c r="BB258" s="210">
        <f t="shared" si="237"/>
        <v>0</v>
      </c>
      <c r="BC258" s="210">
        <f t="shared" si="237"/>
        <v>0</v>
      </c>
      <c r="BD258" s="210">
        <f t="shared" si="237"/>
        <v>0</v>
      </c>
      <c r="BE258" s="210">
        <f t="shared" si="237"/>
        <v>0</v>
      </c>
      <c r="BF258" s="211">
        <f t="shared" si="237"/>
        <v>0</v>
      </c>
      <c r="BG258" s="1276">
        <f>IF($Z258=1,0,IF(AND($Z258=0,BB258&gt;0),1,IF(AND($Z258=0,BD258&gt;0),1,IF(AND($Z258=0,BF258&gt;0),1,0))))</f>
        <v>0</v>
      </c>
      <c r="BH258" s="1276">
        <f t="shared" si="232"/>
        <v>0</v>
      </c>
      <c r="BI258" s="1281">
        <f>IF($Z258=0,0,IF(BM258+BO258+BQ258&gt;0,$AA258,0))</f>
        <v>0</v>
      </c>
      <c r="BJ258" s="1283">
        <f>IF($Z258=0,0,IF(AND(BI258=0,M259&gt;0),$AA258,0))</f>
        <v>0</v>
      </c>
      <c r="BK258" s="1272">
        <f>$AA258-BI258-BJ258</f>
        <v>0</v>
      </c>
      <c r="BL258" s="210">
        <f t="shared" si="238"/>
        <v>0</v>
      </c>
      <c r="BM258" s="210">
        <f t="shared" si="238"/>
        <v>0</v>
      </c>
      <c r="BN258" s="210">
        <f t="shared" si="238"/>
        <v>0</v>
      </c>
      <c r="BO258" s="210">
        <f t="shared" si="238"/>
        <v>0</v>
      </c>
      <c r="BP258" s="210">
        <f t="shared" si="238"/>
        <v>0</v>
      </c>
      <c r="BQ258" s="211">
        <f t="shared" si="238"/>
        <v>0</v>
      </c>
      <c r="BR258" s="1276">
        <f>IF($Z258=1,0,IF(AND($Z258=0,BM258&gt;0),1,IF(AND($Z258=0,BO258&gt;0),1,IF(AND($Z258=0,BQ258&gt;0),1,0))))</f>
        <v>0</v>
      </c>
      <c r="BS258" s="1276">
        <f t="shared" si="233"/>
        <v>0</v>
      </c>
      <c r="BT258" s="1281">
        <f>IF($Z258=0,0,IF(BX258+BZ258+CB258&gt;0,$AA258,0))</f>
        <v>0</v>
      </c>
      <c r="BU258" s="1283">
        <f>IF($Z258=0,0,IF(AND(BT258=0,O259&gt;0),$AA258,0))</f>
        <v>0</v>
      </c>
      <c r="BV258" s="1272">
        <f>$AA258-BT258-BU258</f>
        <v>0</v>
      </c>
      <c r="BW258" s="210">
        <f t="shared" si="239"/>
        <v>0</v>
      </c>
      <c r="BX258" s="210">
        <f t="shared" si="239"/>
        <v>0</v>
      </c>
      <c r="BY258" s="210">
        <f t="shared" si="239"/>
        <v>0</v>
      </c>
      <c r="BZ258" s="210">
        <f t="shared" si="239"/>
        <v>0</v>
      </c>
      <c r="CA258" s="210">
        <f t="shared" si="239"/>
        <v>0</v>
      </c>
      <c r="CB258" s="211">
        <f t="shared" si="239"/>
        <v>0</v>
      </c>
      <c r="CC258" s="1276">
        <f>IF($Z258=1,0,IF(AND($Z258=0,BX258&gt;0),1,IF(AND($Z258=0,BZ258&gt;0),1,IF(AND($Z258=0,CB258&gt;0),1,0))))</f>
        <v>0</v>
      </c>
      <c r="CD258" s="1276">
        <f t="shared" si="234"/>
        <v>0</v>
      </c>
      <c r="CE258" s="11"/>
      <c r="CF258" s="11"/>
      <c r="CG258" s="11"/>
      <c r="CH258" s="11"/>
      <c r="CI258" s="11"/>
      <c r="CJ258" s="11"/>
      <c r="CK258" s="11"/>
      <c r="CL258" s="11"/>
      <c r="CM258" s="11"/>
    </row>
    <row r="259" spans="1:91" ht="14.25" customHeight="1">
      <c r="A259" s="1247" t="str">
        <f>A258</f>
        <v/>
      </c>
      <c r="B259" s="58"/>
      <c r="C259" s="1735"/>
      <c r="D259" s="1733"/>
      <c r="E259" s="1735"/>
      <c r="F259" s="2454"/>
      <c r="G259" s="512"/>
      <c r="H259" s="2456"/>
      <c r="I259" s="514"/>
      <c r="J259" s="2459"/>
      <c r="K259" s="514"/>
      <c r="L259" s="2459"/>
      <c r="M259" s="514"/>
      <c r="N259" s="2459"/>
      <c r="O259" s="514"/>
      <c r="P259" s="2459"/>
      <c r="Q259" s="11"/>
      <c r="R259" s="11"/>
      <c r="S259" s="455"/>
      <c r="T259" s="477"/>
      <c r="U259" s="506">
        <f>Import!N649</f>
        <v>0</v>
      </c>
      <c r="V259" s="11"/>
      <c r="W259" s="340"/>
      <c r="X259" s="340"/>
      <c r="Y259" s="340"/>
      <c r="Z259" s="11"/>
      <c r="AE259" s="210"/>
      <c r="AF259" s="210"/>
      <c r="AG259" s="210"/>
      <c r="AH259" s="210"/>
      <c r="AI259" s="1055"/>
      <c r="AJ259" s="211"/>
      <c r="AK259" s="1276"/>
      <c r="AL259" s="1276">
        <f>AL258</f>
        <v>0</v>
      </c>
      <c r="AP259" s="210"/>
      <c r="AQ259" s="210"/>
      <c r="AR259" s="210"/>
      <c r="AS259" s="210"/>
      <c r="AT259" s="210"/>
      <c r="AU259" s="211"/>
      <c r="AV259" s="1276"/>
      <c r="AW259" s="1276">
        <f>AW258</f>
        <v>0</v>
      </c>
      <c r="BA259" s="210"/>
      <c r="BB259" s="210"/>
      <c r="BC259" s="210"/>
      <c r="BD259" s="210"/>
      <c r="BE259" s="210"/>
      <c r="BF259" s="211"/>
      <c r="BG259" s="1276"/>
      <c r="BH259" s="1276">
        <f>BH258</f>
        <v>0</v>
      </c>
      <c r="BL259" s="210"/>
      <c r="BM259" s="210"/>
      <c r="BN259" s="210"/>
      <c r="BO259" s="210"/>
      <c r="BP259" s="210"/>
      <c r="BQ259" s="211"/>
      <c r="BR259" s="1276"/>
      <c r="BS259" s="1276">
        <f>BS258</f>
        <v>0</v>
      </c>
      <c r="BW259" s="210"/>
      <c r="BX259" s="210"/>
      <c r="BY259" s="210"/>
      <c r="BZ259" s="210"/>
      <c r="CA259" s="210"/>
      <c r="CB259" s="211"/>
      <c r="CC259" s="1276"/>
      <c r="CD259" s="1276">
        <f>CD258</f>
        <v>0</v>
      </c>
      <c r="CE259" s="11"/>
      <c r="CF259" s="11"/>
      <c r="CG259" s="11"/>
      <c r="CH259" s="11"/>
      <c r="CI259" s="11"/>
      <c r="CJ259" s="11"/>
      <c r="CK259" s="11"/>
      <c r="CL259" s="11"/>
      <c r="CM259" s="11"/>
    </row>
    <row r="260" spans="1:91" ht="24.75" customHeight="1">
      <c r="A260" s="1246" t="str">
        <f>IF(E260&gt;0,"Wypełnione","")</f>
        <v/>
      </c>
      <c r="B260" s="58"/>
      <c r="C260" s="1734">
        <f>'Og s3a'!C661</f>
        <v>0</v>
      </c>
      <c r="D260" s="1732">
        <f>'Og s3a'!E661</f>
        <v>0</v>
      </c>
      <c r="E260" s="1734">
        <f>'Og s3a'!F661</f>
        <v>0</v>
      </c>
      <c r="F260" s="2453"/>
      <c r="G260" s="511">
        <f>T260</f>
        <v>0</v>
      </c>
      <c r="H260" s="2455">
        <f>U260</f>
        <v>0</v>
      </c>
      <c r="I260" s="515"/>
      <c r="J260" s="2459"/>
      <c r="K260" s="515"/>
      <c r="L260" s="2459"/>
      <c r="M260" s="515"/>
      <c r="N260" s="2459"/>
      <c r="O260" s="515"/>
      <c r="P260" s="2459"/>
      <c r="Q260" s="11"/>
      <c r="R260" s="11"/>
      <c r="S260" s="454">
        <f>'Og s3a'!G661</f>
        <v>0</v>
      </c>
      <c r="T260" s="456">
        <f>'Og s3a'!D661</f>
        <v>0</v>
      </c>
      <c r="U260" s="506">
        <f>Import!N650</f>
        <v>0</v>
      </c>
      <c r="V260" s="11"/>
      <c r="W260" s="340"/>
      <c r="X260" s="340"/>
      <c r="Y260" s="340"/>
      <c r="Z260" s="1273">
        <f>IF(F260=AF$7,1,0)</f>
        <v>0</v>
      </c>
      <c r="AA260" s="1273">
        <f>Z260*D260</f>
        <v>0</v>
      </c>
      <c r="AB260" s="1281">
        <f>IF($Z260=0,0,IF(AF260+AH260+AJ260&gt;0,$AA260,0))</f>
        <v>0</v>
      </c>
      <c r="AC260" s="1283">
        <f>IF($Z260=0,0,IF(AND(AB260=0,G261&gt;0),$AA260,0))</f>
        <v>0</v>
      </c>
      <c r="AD260" s="1272">
        <f>AA260-AB260-AC260</f>
        <v>0</v>
      </c>
      <c r="AE260" s="210">
        <f t="shared" si="235"/>
        <v>0</v>
      </c>
      <c r="AF260" s="210">
        <f t="shared" si="235"/>
        <v>0</v>
      </c>
      <c r="AG260" s="210">
        <f t="shared" si="235"/>
        <v>0</v>
      </c>
      <c r="AH260" s="210">
        <f t="shared" si="235"/>
        <v>0</v>
      </c>
      <c r="AI260" s="1055">
        <f t="shared" si="235"/>
        <v>0</v>
      </c>
      <c r="AJ260" s="211">
        <f t="shared" si="235"/>
        <v>0</v>
      </c>
      <c r="AK260" s="1276">
        <f>IF($Z260=1,0,IF(AND($Z260=0,AF260&gt;0),1,IF(AND($Z260=0,AH260&gt;0),1,IF(AND($Z260=0,AJ260&gt;0),1,0))))</f>
        <v>0</v>
      </c>
      <c r="AL260" s="1276">
        <f t="shared" si="230"/>
        <v>0</v>
      </c>
      <c r="AM260" s="1281">
        <f>IF($Z260=0,0,IF(AQ260+AS260+AU260&gt;0,$AA260,0))</f>
        <v>0</v>
      </c>
      <c r="AN260" s="1283">
        <f>IF($Z260=0,0,IF(AND(AM260=0,I261&gt;0),$AA260,0))</f>
        <v>0</v>
      </c>
      <c r="AO260" s="1272">
        <f>$AA260-AM260-AN260</f>
        <v>0</v>
      </c>
      <c r="AP260" s="210">
        <f t="shared" si="236"/>
        <v>0</v>
      </c>
      <c r="AQ260" s="210">
        <f t="shared" si="236"/>
        <v>0</v>
      </c>
      <c r="AR260" s="210">
        <f t="shared" si="236"/>
        <v>0</v>
      </c>
      <c r="AS260" s="210">
        <f t="shared" si="236"/>
        <v>0</v>
      </c>
      <c r="AT260" s="210">
        <f t="shared" si="236"/>
        <v>0</v>
      </c>
      <c r="AU260" s="211">
        <f t="shared" si="236"/>
        <v>0</v>
      </c>
      <c r="AV260" s="1276">
        <f>IF($Z260=1,0,IF(AND($Z260=0,AQ260&gt;0),1,IF(AND($Z260=0,AS260&gt;0),1,IF(AND($Z260=0,AU260&gt;0),1,0))))</f>
        <v>0</v>
      </c>
      <c r="AW260" s="1276">
        <f t="shared" si="231"/>
        <v>0</v>
      </c>
      <c r="AX260" s="1281">
        <f>IF($Z260=0,0,IF(BB260+BD260+BF260&gt;0,$AA260,0))</f>
        <v>0</v>
      </c>
      <c r="AY260" s="1283">
        <f>IF($Z260=0,0,IF(AND(AX260=0,K261&gt;0),$AA260,0))</f>
        <v>0</v>
      </c>
      <c r="AZ260" s="1272">
        <f>$AA260-AX260-AY260</f>
        <v>0</v>
      </c>
      <c r="BA260" s="210">
        <f t="shared" si="237"/>
        <v>0</v>
      </c>
      <c r="BB260" s="210">
        <f t="shared" si="237"/>
        <v>0</v>
      </c>
      <c r="BC260" s="210">
        <f t="shared" si="237"/>
        <v>0</v>
      </c>
      <c r="BD260" s="210">
        <f t="shared" si="237"/>
        <v>0</v>
      </c>
      <c r="BE260" s="210">
        <f t="shared" si="237"/>
        <v>0</v>
      </c>
      <c r="BF260" s="211">
        <f t="shared" si="237"/>
        <v>0</v>
      </c>
      <c r="BG260" s="1276">
        <f>IF($Z260=1,0,IF(AND($Z260=0,BB260&gt;0),1,IF(AND($Z260=0,BD260&gt;0),1,IF(AND($Z260=0,BF260&gt;0),1,0))))</f>
        <v>0</v>
      </c>
      <c r="BH260" s="1276">
        <f t="shared" si="232"/>
        <v>0</v>
      </c>
      <c r="BI260" s="1281">
        <f>IF($Z260=0,0,IF(BM260+BO260+BQ260&gt;0,$AA260,0))</f>
        <v>0</v>
      </c>
      <c r="BJ260" s="1283">
        <f>IF($Z260=0,0,IF(AND(BI260=0,M261&gt;0),$AA260,0))</f>
        <v>0</v>
      </c>
      <c r="BK260" s="1272">
        <f>$AA260-BI260-BJ260</f>
        <v>0</v>
      </c>
      <c r="BL260" s="210">
        <f t="shared" si="238"/>
        <v>0</v>
      </c>
      <c r="BM260" s="210">
        <f t="shared" si="238"/>
        <v>0</v>
      </c>
      <c r="BN260" s="210">
        <f t="shared" si="238"/>
        <v>0</v>
      </c>
      <c r="BO260" s="210">
        <f t="shared" si="238"/>
        <v>0</v>
      </c>
      <c r="BP260" s="210">
        <f t="shared" si="238"/>
        <v>0</v>
      </c>
      <c r="BQ260" s="211">
        <f t="shared" si="238"/>
        <v>0</v>
      </c>
      <c r="BR260" s="1276">
        <f>IF($Z260=1,0,IF(AND($Z260=0,BM260&gt;0),1,IF(AND($Z260=0,BO260&gt;0),1,IF(AND($Z260=0,BQ260&gt;0),1,0))))</f>
        <v>0</v>
      </c>
      <c r="BS260" s="1276">
        <f t="shared" si="233"/>
        <v>0</v>
      </c>
      <c r="BT260" s="1281">
        <f>IF($Z260=0,0,IF(BX260+BZ260+CB260&gt;0,$AA260,0))</f>
        <v>0</v>
      </c>
      <c r="BU260" s="1283">
        <f>IF($Z260=0,0,IF(AND(BT260=0,O261&gt;0),$AA260,0))</f>
        <v>0</v>
      </c>
      <c r="BV260" s="1272">
        <f>$AA260-BT260-BU260</f>
        <v>0</v>
      </c>
      <c r="BW260" s="210">
        <f t="shared" si="239"/>
        <v>0</v>
      </c>
      <c r="BX260" s="210">
        <f t="shared" si="239"/>
        <v>0</v>
      </c>
      <c r="BY260" s="210">
        <f t="shared" si="239"/>
        <v>0</v>
      </c>
      <c r="BZ260" s="210">
        <f t="shared" si="239"/>
        <v>0</v>
      </c>
      <c r="CA260" s="210">
        <f t="shared" si="239"/>
        <v>0</v>
      </c>
      <c r="CB260" s="211">
        <f t="shared" si="239"/>
        <v>0</v>
      </c>
      <c r="CC260" s="1276">
        <f>IF($Z260=1,0,IF(AND($Z260=0,BX260&gt;0),1,IF(AND($Z260=0,BZ260&gt;0),1,IF(AND($Z260=0,CB260&gt;0),1,0))))</f>
        <v>0</v>
      </c>
      <c r="CD260" s="1276">
        <f t="shared" si="234"/>
        <v>0</v>
      </c>
      <c r="CE260" s="11"/>
      <c r="CF260" s="11"/>
      <c r="CG260" s="11"/>
      <c r="CH260" s="11"/>
      <c r="CI260" s="11"/>
      <c r="CJ260" s="11"/>
      <c r="CK260" s="11"/>
      <c r="CL260" s="11"/>
      <c r="CM260" s="11"/>
    </row>
    <row r="261" spans="1:91" ht="14.25" customHeight="1">
      <c r="A261" s="1247" t="str">
        <f>A260</f>
        <v/>
      </c>
      <c r="B261" s="58"/>
      <c r="C261" s="1735"/>
      <c r="D261" s="1733"/>
      <c r="E261" s="1735"/>
      <c r="F261" s="2454"/>
      <c r="G261" s="512"/>
      <c r="H261" s="2456"/>
      <c r="I261" s="514"/>
      <c r="J261" s="2459"/>
      <c r="K261" s="514"/>
      <c r="L261" s="2459"/>
      <c r="M261" s="514"/>
      <c r="N261" s="2459"/>
      <c r="O261" s="514"/>
      <c r="P261" s="2459"/>
      <c r="Q261" s="11"/>
      <c r="R261" s="11"/>
      <c r="S261" s="455"/>
      <c r="T261" s="477"/>
      <c r="U261" s="506">
        <f>Import!N651</f>
        <v>0</v>
      </c>
      <c r="V261" s="11"/>
      <c r="W261" s="340"/>
      <c r="X261" s="340"/>
      <c r="Y261" s="340"/>
      <c r="Z261" s="11"/>
      <c r="AE261" s="210"/>
      <c r="AF261" s="210"/>
      <c r="AG261" s="210"/>
      <c r="AH261" s="210"/>
      <c r="AI261" s="1055"/>
      <c r="AJ261" s="211"/>
      <c r="AK261" s="1276"/>
      <c r="AL261" s="1276">
        <f>AL260</f>
        <v>0</v>
      </c>
      <c r="AP261" s="210"/>
      <c r="AQ261" s="210"/>
      <c r="AR261" s="210"/>
      <c r="AS261" s="210"/>
      <c r="AT261" s="210"/>
      <c r="AU261" s="211"/>
      <c r="AV261" s="1276"/>
      <c r="AW261" s="1276">
        <f>AW260</f>
        <v>0</v>
      </c>
      <c r="BA261" s="210"/>
      <c r="BB261" s="210"/>
      <c r="BC261" s="210"/>
      <c r="BD261" s="210"/>
      <c r="BE261" s="210"/>
      <c r="BF261" s="211"/>
      <c r="BG261" s="1276"/>
      <c r="BH261" s="1276">
        <f>BH260</f>
        <v>0</v>
      </c>
      <c r="BL261" s="210"/>
      <c r="BM261" s="210"/>
      <c r="BN261" s="210"/>
      <c r="BO261" s="210"/>
      <c r="BP261" s="210"/>
      <c r="BQ261" s="211"/>
      <c r="BR261" s="1276"/>
      <c r="BS261" s="1276">
        <f>BS260</f>
        <v>0</v>
      </c>
      <c r="BW261" s="210"/>
      <c r="BX261" s="210"/>
      <c r="BY261" s="210"/>
      <c r="BZ261" s="210"/>
      <c r="CA261" s="210"/>
      <c r="CB261" s="211"/>
      <c r="CC261" s="1276"/>
      <c r="CD261" s="1276">
        <f>CD260</f>
        <v>0</v>
      </c>
      <c r="CE261" s="11"/>
      <c r="CF261" s="11"/>
      <c r="CG261" s="11"/>
      <c r="CH261" s="11"/>
      <c r="CI261" s="11"/>
      <c r="CJ261" s="11"/>
      <c r="CK261" s="11"/>
      <c r="CL261" s="11"/>
      <c r="CM261" s="11"/>
    </row>
    <row r="262" spans="1:91" ht="24.75" customHeight="1">
      <c r="A262" s="1246" t="str">
        <f>IF(E262&gt;0,"Wypełnione","")</f>
        <v/>
      </c>
      <c r="B262" s="58"/>
      <c r="C262" s="1734">
        <f>'Og s3a'!C663</f>
        <v>0</v>
      </c>
      <c r="D262" s="1732">
        <f>'Og s3a'!E663</f>
        <v>0</v>
      </c>
      <c r="E262" s="1734">
        <f>'Og s3a'!F663</f>
        <v>0</v>
      </c>
      <c r="F262" s="2453"/>
      <c r="G262" s="511">
        <f>T262</f>
        <v>0</v>
      </c>
      <c r="H262" s="2455">
        <f>U262</f>
        <v>0</v>
      </c>
      <c r="I262" s="515"/>
      <c r="J262" s="2459"/>
      <c r="K262" s="515"/>
      <c r="L262" s="2459"/>
      <c r="M262" s="515"/>
      <c r="N262" s="2459"/>
      <c r="O262" s="515"/>
      <c r="P262" s="2459"/>
      <c r="Q262" s="11"/>
      <c r="R262" s="11"/>
      <c r="S262" s="454">
        <f>'Og s3a'!G663</f>
        <v>0</v>
      </c>
      <c r="T262" s="456">
        <f>'Og s3a'!D663</f>
        <v>0</v>
      </c>
      <c r="U262" s="506">
        <f>Import!N652</f>
        <v>0</v>
      </c>
      <c r="V262" s="11"/>
      <c r="W262" s="340"/>
      <c r="X262" s="340"/>
      <c r="Y262" s="340"/>
      <c r="Z262" s="1273">
        <f>IF(F262=AF$7,1,0)</f>
        <v>0</v>
      </c>
      <c r="AA262" s="1273">
        <f>Z262*D262</f>
        <v>0</v>
      </c>
      <c r="AB262" s="1281">
        <f>IF($Z262=0,0,IF(AF262+AH262+AJ262&gt;0,$AA262,0))</f>
        <v>0</v>
      </c>
      <c r="AC262" s="1283">
        <f>IF($Z262=0,0,IF(AND(AB262=0,G263&gt;0),$AA262,0))</f>
        <v>0</v>
      </c>
      <c r="AD262" s="1272">
        <f>AA262-AB262-AC262</f>
        <v>0</v>
      </c>
      <c r="AE262" s="210">
        <f t="shared" si="235"/>
        <v>0</v>
      </c>
      <c r="AF262" s="210">
        <f t="shared" si="235"/>
        <v>0</v>
      </c>
      <c r="AG262" s="210">
        <f t="shared" si="235"/>
        <v>0</v>
      </c>
      <c r="AH262" s="210">
        <f t="shared" si="235"/>
        <v>0</v>
      </c>
      <c r="AI262" s="1055">
        <f t="shared" si="235"/>
        <v>0</v>
      </c>
      <c r="AJ262" s="211">
        <f t="shared" si="235"/>
        <v>0</v>
      </c>
      <c r="AK262" s="1276">
        <f>IF($Z262=1,0,IF(AND($Z262=0,AF262&gt;0),1,IF(AND($Z262=0,AH262&gt;0),1,IF(AND($Z262=0,AJ262&gt;0),1,0))))</f>
        <v>0</v>
      </c>
      <c r="AL262" s="1276">
        <f t="shared" si="230"/>
        <v>0</v>
      </c>
      <c r="AM262" s="1281">
        <f>IF($Z262=0,0,IF(AQ262+AS262+AU262&gt;0,$AA262,0))</f>
        <v>0</v>
      </c>
      <c r="AN262" s="1283">
        <f>IF($Z262=0,0,IF(AND(AM262=0,I263&gt;0),$AA262,0))</f>
        <v>0</v>
      </c>
      <c r="AO262" s="1272">
        <f>$AA262-AM262-AN262</f>
        <v>0</v>
      </c>
      <c r="AP262" s="210">
        <f t="shared" si="236"/>
        <v>0</v>
      </c>
      <c r="AQ262" s="210">
        <f t="shared" si="236"/>
        <v>0</v>
      </c>
      <c r="AR262" s="210">
        <f t="shared" si="236"/>
        <v>0</v>
      </c>
      <c r="AS262" s="210">
        <f t="shared" si="236"/>
        <v>0</v>
      </c>
      <c r="AT262" s="210">
        <f t="shared" si="236"/>
        <v>0</v>
      </c>
      <c r="AU262" s="211">
        <f t="shared" si="236"/>
        <v>0</v>
      </c>
      <c r="AV262" s="1276">
        <f>IF($Z262=1,0,IF(AND($Z262=0,AQ262&gt;0),1,IF(AND($Z262=0,AS262&gt;0),1,IF(AND($Z262=0,AU262&gt;0),1,0))))</f>
        <v>0</v>
      </c>
      <c r="AW262" s="1276">
        <f t="shared" si="231"/>
        <v>0</v>
      </c>
      <c r="AX262" s="1281">
        <f>IF($Z262=0,0,IF(BB262+BD262+BF262&gt;0,$AA262,0))</f>
        <v>0</v>
      </c>
      <c r="AY262" s="1283">
        <f>IF($Z262=0,0,IF(AND(AX262=0,K263&gt;0),$AA262,0))</f>
        <v>0</v>
      </c>
      <c r="AZ262" s="1272">
        <f>$AA262-AX262-AY262</f>
        <v>0</v>
      </c>
      <c r="BA262" s="210">
        <f t="shared" si="237"/>
        <v>0</v>
      </c>
      <c r="BB262" s="210">
        <f t="shared" si="237"/>
        <v>0</v>
      </c>
      <c r="BC262" s="210">
        <f t="shared" si="237"/>
        <v>0</v>
      </c>
      <c r="BD262" s="210">
        <f t="shared" si="237"/>
        <v>0</v>
      </c>
      <c r="BE262" s="210">
        <f t="shared" si="237"/>
        <v>0</v>
      </c>
      <c r="BF262" s="211">
        <f t="shared" si="237"/>
        <v>0</v>
      </c>
      <c r="BG262" s="1276">
        <f>IF($Z262=1,0,IF(AND($Z262=0,BB262&gt;0),1,IF(AND($Z262=0,BD262&gt;0),1,IF(AND($Z262=0,BF262&gt;0),1,0))))</f>
        <v>0</v>
      </c>
      <c r="BH262" s="1276">
        <f t="shared" si="232"/>
        <v>0</v>
      </c>
      <c r="BI262" s="1281">
        <f>IF($Z262=0,0,IF(BM262+BO262+BQ262&gt;0,$AA262,0))</f>
        <v>0</v>
      </c>
      <c r="BJ262" s="1283">
        <f>IF($Z262=0,0,IF(AND(BI262=0,M263&gt;0),$AA262,0))</f>
        <v>0</v>
      </c>
      <c r="BK262" s="1272">
        <f>$AA262-BI262-BJ262</f>
        <v>0</v>
      </c>
      <c r="BL262" s="210">
        <f t="shared" si="238"/>
        <v>0</v>
      </c>
      <c r="BM262" s="210">
        <f t="shared" si="238"/>
        <v>0</v>
      </c>
      <c r="BN262" s="210">
        <f t="shared" si="238"/>
        <v>0</v>
      </c>
      <c r="BO262" s="210">
        <f t="shared" si="238"/>
        <v>0</v>
      </c>
      <c r="BP262" s="210">
        <f t="shared" si="238"/>
        <v>0</v>
      </c>
      <c r="BQ262" s="211">
        <f t="shared" si="238"/>
        <v>0</v>
      </c>
      <c r="BR262" s="1276">
        <f>IF($Z262=1,0,IF(AND($Z262=0,BM262&gt;0),1,IF(AND($Z262=0,BO262&gt;0),1,IF(AND($Z262=0,BQ262&gt;0),1,0))))</f>
        <v>0</v>
      </c>
      <c r="BS262" s="1276">
        <f t="shared" si="233"/>
        <v>0</v>
      </c>
      <c r="BT262" s="1281">
        <f>IF($Z262=0,0,IF(BX262+BZ262+CB262&gt;0,$AA262,0))</f>
        <v>0</v>
      </c>
      <c r="BU262" s="1283">
        <f>IF($Z262=0,0,IF(AND(BT262=0,O263&gt;0),$AA262,0))</f>
        <v>0</v>
      </c>
      <c r="BV262" s="1272">
        <f>$AA262-BT262-BU262</f>
        <v>0</v>
      </c>
      <c r="BW262" s="210">
        <f t="shared" si="239"/>
        <v>0</v>
      </c>
      <c r="BX262" s="210">
        <f t="shared" si="239"/>
        <v>0</v>
      </c>
      <c r="BY262" s="210">
        <f t="shared" si="239"/>
        <v>0</v>
      </c>
      <c r="BZ262" s="210">
        <f t="shared" si="239"/>
        <v>0</v>
      </c>
      <c r="CA262" s="210">
        <f t="shared" si="239"/>
        <v>0</v>
      </c>
      <c r="CB262" s="211">
        <f t="shared" si="239"/>
        <v>0</v>
      </c>
      <c r="CC262" s="1276">
        <f>IF($Z262=1,0,IF(AND($Z262=0,BX262&gt;0),1,IF(AND($Z262=0,BZ262&gt;0),1,IF(AND($Z262=0,CB262&gt;0),1,0))))</f>
        <v>0</v>
      </c>
      <c r="CD262" s="1276">
        <f t="shared" si="234"/>
        <v>0</v>
      </c>
      <c r="CE262" s="11"/>
      <c r="CF262" s="11"/>
      <c r="CG262" s="11"/>
      <c r="CH262" s="11"/>
      <c r="CI262" s="11"/>
      <c r="CJ262" s="11"/>
      <c r="CK262" s="11"/>
      <c r="CL262" s="11"/>
      <c r="CM262" s="11"/>
    </row>
    <row r="263" spans="1:91" ht="14.25" customHeight="1">
      <c r="A263" s="1247" t="str">
        <f>A262</f>
        <v/>
      </c>
      <c r="B263" s="58"/>
      <c r="C263" s="1735"/>
      <c r="D263" s="1733"/>
      <c r="E263" s="1735"/>
      <c r="F263" s="2454"/>
      <c r="G263" s="512"/>
      <c r="H263" s="2456"/>
      <c r="I263" s="514"/>
      <c r="J263" s="2459"/>
      <c r="K263" s="514"/>
      <c r="L263" s="2459"/>
      <c r="M263" s="514"/>
      <c r="N263" s="2459"/>
      <c r="O263" s="514"/>
      <c r="P263" s="2459"/>
      <c r="Q263" s="11"/>
      <c r="R263" s="11"/>
      <c r="S263" s="455"/>
      <c r="T263" s="477"/>
      <c r="U263" s="506">
        <f>Import!N653</f>
        <v>0</v>
      </c>
      <c r="V263" s="11"/>
      <c r="W263" s="340"/>
      <c r="X263" s="340"/>
      <c r="Y263" s="340"/>
      <c r="Z263" s="11"/>
      <c r="AE263" s="210"/>
      <c r="AF263" s="210"/>
      <c r="AG263" s="210"/>
      <c r="AH263" s="210"/>
      <c r="AI263" s="1055"/>
      <c r="AJ263" s="211"/>
      <c r="AK263" s="1276"/>
      <c r="AL263" s="1276">
        <f>AL262</f>
        <v>0</v>
      </c>
      <c r="AP263" s="210"/>
      <c r="AQ263" s="210"/>
      <c r="AR263" s="210"/>
      <c r="AS263" s="210"/>
      <c r="AT263" s="210"/>
      <c r="AU263" s="211"/>
      <c r="AV263" s="1276"/>
      <c r="AW263" s="1276">
        <f>AW262</f>
        <v>0</v>
      </c>
      <c r="BA263" s="210"/>
      <c r="BB263" s="210"/>
      <c r="BC263" s="210"/>
      <c r="BD263" s="210"/>
      <c r="BE263" s="210"/>
      <c r="BF263" s="211"/>
      <c r="BG263" s="1276"/>
      <c r="BH263" s="1276">
        <f>BH262</f>
        <v>0</v>
      </c>
      <c r="BL263" s="210"/>
      <c r="BM263" s="210"/>
      <c r="BN263" s="210"/>
      <c r="BO263" s="210"/>
      <c r="BP263" s="210"/>
      <c r="BQ263" s="211"/>
      <c r="BR263" s="1276"/>
      <c r="BS263" s="1276">
        <f>BS262</f>
        <v>0</v>
      </c>
      <c r="BW263" s="210"/>
      <c r="BX263" s="210"/>
      <c r="BY263" s="210"/>
      <c r="BZ263" s="210"/>
      <c r="CA263" s="210"/>
      <c r="CB263" s="211"/>
      <c r="CC263" s="1276"/>
      <c r="CD263" s="1276">
        <f>CD262</f>
        <v>0</v>
      </c>
      <c r="CE263" s="11"/>
      <c r="CF263" s="11"/>
      <c r="CG263" s="11"/>
      <c r="CH263" s="11"/>
      <c r="CI263" s="11"/>
      <c r="CJ263" s="11"/>
      <c r="CK263" s="11"/>
      <c r="CL263" s="11"/>
      <c r="CM263" s="11"/>
    </row>
    <row r="264" spans="1:91" ht="24.75" customHeight="1">
      <c r="A264" s="1246" t="str">
        <f>IF(E264&gt;0,"Wypełnione","")</f>
        <v/>
      </c>
      <c r="B264" s="58"/>
      <c r="C264" s="1734">
        <f>'Og s3a'!C665</f>
        <v>0</v>
      </c>
      <c r="D264" s="1732">
        <f>'Og s3a'!E665</f>
        <v>0</v>
      </c>
      <c r="E264" s="1734">
        <f>'Og s3a'!F665</f>
        <v>0</v>
      </c>
      <c r="F264" s="2453"/>
      <c r="G264" s="511">
        <f>T264</f>
        <v>0</v>
      </c>
      <c r="H264" s="2455">
        <f>U264</f>
        <v>0</v>
      </c>
      <c r="I264" s="515"/>
      <c r="J264" s="2459"/>
      <c r="K264" s="515"/>
      <c r="L264" s="2459"/>
      <c r="M264" s="515"/>
      <c r="N264" s="2459"/>
      <c r="O264" s="515"/>
      <c r="P264" s="2459"/>
      <c r="Q264" s="11"/>
      <c r="R264" s="11"/>
      <c r="S264" s="454">
        <f>'Og s3a'!G665</f>
        <v>0</v>
      </c>
      <c r="T264" s="456">
        <f>'Og s3a'!D665</f>
        <v>0</v>
      </c>
      <c r="U264" s="506">
        <f>Import!N654</f>
        <v>0</v>
      </c>
      <c r="V264" s="11"/>
      <c r="W264" s="340"/>
      <c r="X264" s="340"/>
      <c r="Y264" s="340"/>
      <c r="Z264" s="1273">
        <f>IF(F264=AF$7,1,0)</f>
        <v>0</v>
      </c>
      <c r="AA264" s="1273">
        <f>Z264*D264</f>
        <v>0</v>
      </c>
      <c r="AB264" s="1281">
        <f>IF($Z264=0,0,IF(AF264+AH264+AJ264&gt;0,$AA264,0))</f>
        <v>0</v>
      </c>
      <c r="AC264" s="1283">
        <f>IF($Z264=0,0,IF(AND(AB264=0,G265&gt;0),$AA264,0))</f>
        <v>0</v>
      </c>
      <c r="AD264" s="1272">
        <f>AA264-AB264-AC264</f>
        <v>0</v>
      </c>
      <c r="AE264" s="210">
        <f t="shared" si="235"/>
        <v>0</v>
      </c>
      <c r="AF264" s="210">
        <f t="shared" si="235"/>
        <v>0</v>
      </c>
      <c r="AG264" s="210">
        <f t="shared" si="235"/>
        <v>0</v>
      </c>
      <c r="AH264" s="210">
        <f t="shared" si="235"/>
        <v>0</v>
      </c>
      <c r="AI264" s="1055">
        <f t="shared" si="235"/>
        <v>0</v>
      </c>
      <c r="AJ264" s="211">
        <f t="shared" si="235"/>
        <v>0</v>
      </c>
      <c r="AK264" s="1276">
        <f>IF($Z264=1,0,IF(AND($Z264=0,AF264&gt;0),1,IF(AND($Z264=0,AH264&gt;0),1,IF(AND($Z264=0,AJ264&gt;0),1,0))))</f>
        <v>0</v>
      </c>
      <c r="AL264" s="1276">
        <f t="shared" si="230"/>
        <v>0</v>
      </c>
      <c r="AM264" s="1281">
        <f>IF($Z264=0,0,IF(AQ264+AS264+AU264&gt;0,$AA264,0))</f>
        <v>0</v>
      </c>
      <c r="AN264" s="1283">
        <f>IF($Z264=0,0,IF(AND(AM264=0,I265&gt;0),$AA264,0))</f>
        <v>0</v>
      </c>
      <c r="AO264" s="1272">
        <f>$AA264-AM264-AN264</f>
        <v>0</v>
      </c>
      <c r="AP264" s="210">
        <f t="shared" si="236"/>
        <v>0</v>
      </c>
      <c r="AQ264" s="210">
        <f t="shared" si="236"/>
        <v>0</v>
      </c>
      <c r="AR264" s="210">
        <f t="shared" si="236"/>
        <v>0</v>
      </c>
      <c r="AS264" s="210">
        <f t="shared" si="236"/>
        <v>0</v>
      </c>
      <c r="AT264" s="210">
        <f t="shared" si="236"/>
        <v>0</v>
      </c>
      <c r="AU264" s="211">
        <f t="shared" si="236"/>
        <v>0</v>
      </c>
      <c r="AV264" s="1276">
        <f>IF($Z264=1,0,IF(AND($Z264=0,AQ264&gt;0),1,IF(AND($Z264=0,AS264&gt;0),1,IF(AND($Z264=0,AU264&gt;0),1,0))))</f>
        <v>0</v>
      </c>
      <c r="AW264" s="1276">
        <f t="shared" si="231"/>
        <v>0</v>
      </c>
      <c r="AX264" s="1281">
        <f>IF($Z264=0,0,IF(BB264+BD264+BF264&gt;0,$AA264,0))</f>
        <v>0</v>
      </c>
      <c r="AY264" s="1283">
        <f>IF($Z264=0,0,IF(AND(AX264=0,K265&gt;0),$AA264,0))</f>
        <v>0</v>
      </c>
      <c r="AZ264" s="1272">
        <f>$AA264-AX264-AY264</f>
        <v>0</v>
      </c>
      <c r="BA264" s="210">
        <f t="shared" si="237"/>
        <v>0</v>
      </c>
      <c r="BB264" s="210">
        <f t="shared" si="237"/>
        <v>0</v>
      </c>
      <c r="BC264" s="210">
        <f t="shared" si="237"/>
        <v>0</v>
      </c>
      <c r="BD264" s="210">
        <f t="shared" si="237"/>
        <v>0</v>
      </c>
      <c r="BE264" s="210">
        <f t="shared" si="237"/>
        <v>0</v>
      </c>
      <c r="BF264" s="211">
        <f t="shared" si="237"/>
        <v>0</v>
      </c>
      <c r="BG264" s="1276">
        <f>IF($Z264=1,0,IF(AND($Z264=0,BB264&gt;0),1,IF(AND($Z264=0,BD264&gt;0),1,IF(AND($Z264=0,BF264&gt;0),1,0))))</f>
        <v>0</v>
      </c>
      <c r="BH264" s="1276">
        <f t="shared" si="232"/>
        <v>0</v>
      </c>
      <c r="BI264" s="1281">
        <f>IF($Z264=0,0,IF(BM264+BO264+BQ264&gt;0,$AA264,0))</f>
        <v>0</v>
      </c>
      <c r="BJ264" s="1283">
        <f>IF($Z264=0,0,IF(AND(BI264=0,M265&gt;0),$AA264,0))</f>
        <v>0</v>
      </c>
      <c r="BK264" s="1272">
        <f>$AA264-BI264-BJ264</f>
        <v>0</v>
      </c>
      <c r="BL264" s="210">
        <f t="shared" si="238"/>
        <v>0</v>
      </c>
      <c r="BM264" s="210">
        <f t="shared" si="238"/>
        <v>0</v>
      </c>
      <c r="BN264" s="210">
        <f t="shared" si="238"/>
        <v>0</v>
      </c>
      <c r="BO264" s="210">
        <f t="shared" si="238"/>
        <v>0</v>
      </c>
      <c r="BP264" s="210">
        <f t="shared" si="238"/>
        <v>0</v>
      </c>
      <c r="BQ264" s="211">
        <f t="shared" si="238"/>
        <v>0</v>
      </c>
      <c r="BR264" s="1276">
        <f>IF($Z264=1,0,IF(AND($Z264=0,BM264&gt;0),1,IF(AND($Z264=0,BO264&gt;0),1,IF(AND($Z264=0,BQ264&gt;0),1,0))))</f>
        <v>0</v>
      </c>
      <c r="BS264" s="1276">
        <f t="shared" si="233"/>
        <v>0</v>
      </c>
      <c r="BT264" s="1281">
        <f>IF($Z264=0,0,IF(BX264+BZ264+CB264&gt;0,$AA264,0))</f>
        <v>0</v>
      </c>
      <c r="BU264" s="1283">
        <f>IF($Z264=0,0,IF(AND(BT264=0,O265&gt;0),$AA264,0))</f>
        <v>0</v>
      </c>
      <c r="BV264" s="1272">
        <f>$AA264-BT264-BU264</f>
        <v>0</v>
      </c>
      <c r="BW264" s="210">
        <f t="shared" si="239"/>
        <v>0</v>
      </c>
      <c r="BX264" s="210">
        <f t="shared" si="239"/>
        <v>0</v>
      </c>
      <c r="BY264" s="210">
        <f t="shared" si="239"/>
        <v>0</v>
      </c>
      <c r="BZ264" s="210">
        <f t="shared" si="239"/>
        <v>0</v>
      </c>
      <c r="CA264" s="210">
        <f t="shared" si="239"/>
        <v>0</v>
      </c>
      <c r="CB264" s="211">
        <f t="shared" si="239"/>
        <v>0</v>
      </c>
      <c r="CC264" s="1276">
        <f>IF($Z264=1,0,IF(AND($Z264=0,BX264&gt;0),1,IF(AND($Z264=0,BZ264&gt;0),1,IF(AND($Z264=0,CB264&gt;0),1,0))))</f>
        <v>0</v>
      </c>
      <c r="CD264" s="1276">
        <f t="shared" si="234"/>
        <v>0</v>
      </c>
      <c r="CE264" s="11"/>
      <c r="CF264" s="11"/>
      <c r="CG264" s="11"/>
      <c r="CH264" s="11"/>
      <c r="CI264" s="11"/>
      <c r="CJ264" s="11"/>
      <c r="CK264" s="11"/>
      <c r="CL264" s="11"/>
      <c r="CM264" s="11"/>
    </row>
    <row r="265" spans="1:91" ht="14.25" customHeight="1">
      <c r="A265" s="1247" t="str">
        <f>A264</f>
        <v/>
      </c>
      <c r="B265" s="58"/>
      <c r="C265" s="1735"/>
      <c r="D265" s="1733"/>
      <c r="E265" s="1735"/>
      <c r="F265" s="2454"/>
      <c r="G265" s="512"/>
      <c r="H265" s="2456"/>
      <c r="I265" s="514"/>
      <c r="J265" s="2459"/>
      <c r="K265" s="514"/>
      <c r="L265" s="2459"/>
      <c r="M265" s="514"/>
      <c r="N265" s="2459"/>
      <c r="O265" s="514"/>
      <c r="P265" s="2459"/>
      <c r="Q265" s="11"/>
      <c r="R265" s="11"/>
      <c r="S265" s="455"/>
      <c r="T265" s="477"/>
      <c r="U265" s="506">
        <f>Import!N655</f>
        <v>0</v>
      </c>
      <c r="V265" s="11"/>
      <c r="W265" s="340"/>
      <c r="X265" s="340"/>
      <c r="Y265" s="340"/>
      <c r="Z265" s="11"/>
      <c r="AE265" s="210"/>
      <c r="AF265" s="210"/>
      <c r="AG265" s="210"/>
      <c r="AH265" s="210"/>
      <c r="AI265" s="1055"/>
      <c r="AJ265" s="211"/>
      <c r="AK265" s="1276"/>
      <c r="AL265" s="1276">
        <f>AL264</f>
        <v>0</v>
      </c>
      <c r="AP265" s="210"/>
      <c r="AQ265" s="210"/>
      <c r="AR265" s="210"/>
      <c r="AS265" s="210"/>
      <c r="AT265" s="210"/>
      <c r="AU265" s="211"/>
      <c r="AV265" s="1276"/>
      <c r="AW265" s="1276">
        <f>AW264</f>
        <v>0</v>
      </c>
      <c r="BA265" s="210"/>
      <c r="BB265" s="210"/>
      <c r="BC265" s="210"/>
      <c r="BD265" s="210"/>
      <c r="BE265" s="210"/>
      <c r="BF265" s="211"/>
      <c r="BG265" s="1276"/>
      <c r="BH265" s="1276">
        <f>BH264</f>
        <v>0</v>
      </c>
      <c r="BL265" s="210"/>
      <c r="BM265" s="210"/>
      <c r="BN265" s="210"/>
      <c r="BO265" s="210"/>
      <c r="BP265" s="210"/>
      <c r="BQ265" s="211"/>
      <c r="BR265" s="1276"/>
      <c r="BS265" s="1276">
        <f>BS264</f>
        <v>0</v>
      </c>
      <c r="BW265" s="210"/>
      <c r="BX265" s="210"/>
      <c r="BY265" s="210"/>
      <c r="BZ265" s="210"/>
      <c r="CA265" s="210"/>
      <c r="CB265" s="211"/>
      <c r="CC265" s="1276"/>
      <c r="CD265" s="1276">
        <f>CD264</f>
        <v>0</v>
      </c>
      <c r="CE265" s="11"/>
      <c r="CF265" s="11"/>
      <c r="CG265" s="11"/>
      <c r="CH265" s="11"/>
      <c r="CI265" s="11"/>
      <c r="CJ265" s="11"/>
      <c r="CK265" s="11"/>
      <c r="CL265" s="11"/>
      <c r="CM265" s="11"/>
    </row>
    <row r="266" spans="1:91" ht="24.75" customHeight="1">
      <c r="A266" s="1246" t="str">
        <f>IF(E266&gt;0,"Wypełnione","")</f>
        <v/>
      </c>
      <c r="B266" s="58"/>
      <c r="C266" s="1734">
        <f>'Og s3a'!C667</f>
        <v>0</v>
      </c>
      <c r="D266" s="1732">
        <f>'Og s3a'!E667</f>
        <v>0</v>
      </c>
      <c r="E266" s="1734">
        <f>'Og s3a'!F667</f>
        <v>0</v>
      </c>
      <c r="F266" s="2453"/>
      <c r="G266" s="511">
        <f>T266</f>
        <v>0</v>
      </c>
      <c r="H266" s="2455">
        <f>U266</f>
        <v>0</v>
      </c>
      <c r="I266" s="515"/>
      <c r="J266" s="2459"/>
      <c r="K266" s="515"/>
      <c r="L266" s="2459"/>
      <c r="M266" s="515"/>
      <c r="N266" s="2459"/>
      <c r="O266" s="515"/>
      <c r="P266" s="2459"/>
      <c r="Q266" s="11"/>
      <c r="R266" s="11"/>
      <c r="S266" s="454">
        <f>'Og s3a'!G667</f>
        <v>0</v>
      </c>
      <c r="T266" s="456">
        <f>'Og s3a'!D667</f>
        <v>0</v>
      </c>
      <c r="U266" s="506">
        <f>Import!N656</f>
        <v>0</v>
      </c>
      <c r="V266" s="11"/>
      <c r="W266" s="340"/>
      <c r="X266" s="340"/>
      <c r="Y266" s="340"/>
      <c r="Z266" s="1273">
        <f>IF(F266=AF$7,1,0)</f>
        <v>0</v>
      </c>
      <c r="AA266" s="1273">
        <f>Z266*D266</f>
        <v>0</v>
      </c>
      <c r="AB266" s="1281">
        <f>IF($Z266=0,0,IF(AF266+AH266+AJ266&gt;0,$AA266,0))</f>
        <v>0</v>
      </c>
      <c r="AC266" s="1283">
        <f>IF($Z266=0,0,IF(AND(AB266=0,G267&gt;0),$AA266,0))</f>
        <v>0</v>
      </c>
      <c r="AD266" s="1272">
        <f>AA266-AB266-AC266</f>
        <v>0</v>
      </c>
      <c r="AE266" s="210">
        <f t="shared" si="235"/>
        <v>0</v>
      </c>
      <c r="AF266" s="210">
        <f t="shared" si="235"/>
        <v>0</v>
      </c>
      <c r="AG266" s="210">
        <f t="shared" si="235"/>
        <v>0</v>
      </c>
      <c r="AH266" s="210">
        <f t="shared" si="235"/>
        <v>0</v>
      </c>
      <c r="AI266" s="1055">
        <f t="shared" si="235"/>
        <v>0</v>
      </c>
      <c r="AJ266" s="211">
        <f t="shared" si="235"/>
        <v>0</v>
      </c>
      <c r="AK266" s="1276">
        <f>IF($Z266=1,0,IF(AND($Z266=0,AF266&gt;0),1,IF(AND($Z266=0,AH266&gt;0),1,IF(AND($Z266=0,AJ266&gt;0),1,0))))</f>
        <v>0</v>
      </c>
      <c r="AL266" s="1276">
        <f t="shared" si="230"/>
        <v>0</v>
      </c>
      <c r="AM266" s="1281">
        <f>IF($Z266=0,0,IF(AQ266+AS266+AU266&gt;0,$AA266,0))</f>
        <v>0</v>
      </c>
      <c r="AN266" s="1283">
        <f>IF($Z266=0,0,IF(AND(AM266=0,I267&gt;0),$AA266,0))</f>
        <v>0</v>
      </c>
      <c r="AO266" s="1272">
        <f>$AA266-AM266-AN266</f>
        <v>0</v>
      </c>
      <c r="AP266" s="210">
        <f t="shared" si="236"/>
        <v>0</v>
      </c>
      <c r="AQ266" s="210">
        <f t="shared" si="236"/>
        <v>0</v>
      </c>
      <c r="AR266" s="210">
        <f t="shared" si="236"/>
        <v>0</v>
      </c>
      <c r="AS266" s="210">
        <f t="shared" si="236"/>
        <v>0</v>
      </c>
      <c r="AT266" s="210">
        <f t="shared" si="236"/>
        <v>0</v>
      </c>
      <c r="AU266" s="211">
        <f t="shared" si="236"/>
        <v>0</v>
      </c>
      <c r="AV266" s="1276">
        <f>IF($Z266=1,0,IF(AND($Z266=0,AQ266&gt;0),1,IF(AND($Z266=0,AS266&gt;0),1,IF(AND($Z266=0,AU266&gt;0),1,0))))</f>
        <v>0</v>
      </c>
      <c r="AW266" s="1276">
        <f t="shared" si="231"/>
        <v>0</v>
      </c>
      <c r="AX266" s="1281">
        <f>IF($Z266=0,0,IF(BB266+BD266+BF266&gt;0,$AA266,0))</f>
        <v>0</v>
      </c>
      <c r="AY266" s="1283">
        <f>IF($Z266=0,0,IF(AND(AX266=0,K267&gt;0),$AA266,0))</f>
        <v>0</v>
      </c>
      <c r="AZ266" s="1272">
        <f>$AA266-AX266-AY266</f>
        <v>0</v>
      </c>
      <c r="BA266" s="210">
        <f t="shared" si="237"/>
        <v>0</v>
      </c>
      <c r="BB266" s="210">
        <f t="shared" si="237"/>
        <v>0</v>
      </c>
      <c r="BC266" s="210">
        <f t="shared" si="237"/>
        <v>0</v>
      </c>
      <c r="BD266" s="210">
        <f t="shared" si="237"/>
        <v>0</v>
      </c>
      <c r="BE266" s="210">
        <f t="shared" si="237"/>
        <v>0</v>
      </c>
      <c r="BF266" s="211">
        <f t="shared" si="237"/>
        <v>0</v>
      </c>
      <c r="BG266" s="1276">
        <f>IF($Z266=1,0,IF(AND($Z266=0,BB266&gt;0),1,IF(AND($Z266=0,BD266&gt;0),1,IF(AND($Z266=0,BF266&gt;0),1,0))))</f>
        <v>0</v>
      </c>
      <c r="BH266" s="1276">
        <f t="shared" si="232"/>
        <v>0</v>
      </c>
      <c r="BI266" s="1281">
        <f>IF($Z266=0,0,IF(BM266+BO266+BQ266&gt;0,$AA266,0))</f>
        <v>0</v>
      </c>
      <c r="BJ266" s="1283">
        <f>IF($Z266=0,0,IF(AND(BI266=0,M267&gt;0),$AA266,0))</f>
        <v>0</v>
      </c>
      <c r="BK266" s="1272">
        <f>$AA266-BI266-BJ266</f>
        <v>0</v>
      </c>
      <c r="BL266" s="210">
        <f t="shared" si="238"/>
        <v>0</v>
      </c>
      <c r="BM266" s="210">
        <f t="shared" si="238"/>
        <v>0</v>
      </c>
      <c r="BN266" s="210">
        <f t="shared" si="238"/>
        <v>0</v>
      </c>
      <c r="BO266" s="210">
        <f t="shared" si="238"/>
        <v>0</v>
      </c>
      <c r="BP266" s="210">
        <f t="shared" si="238"/>
        <v>0</v>
      </c>
      <c r="BQ266" s="211">
        <f t="shared" si="238"/>
        <v>0</v>
      </c>
      <c r="BR266" s="1276">
        <f>IF($Z266=1,0,IF(AND($Z266=0,BM266&gt;0),1,IF(AND($Z266=0,BO266&gt;0),1,IF(AND($Z266=0,BQ266&gt;0),1,0))))</f>
        <v>0</v>
      </c>
      <c r="BS266" s="1276">
        <f t="shared" si="233"/>
        <v>0</v>
      </c>
      <c r="BT266" s="1281">
        <f>IF($Z266=0,0,IF(BX266+BZ266+CB266&gt;0,$AA266,0))</f>
        <v>0</v>
      </c>
      <c r="BU266" s="1283">
        <f>IF($Z266=0,0,IF(AND(BT266=0,O267&gt;0),$AA266,0))</f>
        <v>0</v>
      </c>
      <c r="BV266" s="1272">
        <f>$AA266-BT266-BU266</f>
        <v>0</v>
      </c>
      <c r="BW266" s="210">
        <f t="shared" si="239"/>
        <v>0</v>
      </c>
      <c r="BX266" s="210">
        <f t="shared" si="239"/>
        <v>0</v>
      </c>
      <c r="BY266" s="210">
        <f t="shared" si="239"/>
        <v>0</v>
      </c>
      <c r="BZ266" s="210">
        <f t="shared" si="239"/>
        <v>0</v>
      </c>
      <c r="CA266" s="210">
        <f t="shared" si="239"/>
        <v>0</v>
      </c>
      <c r="CB266" s="211">
        <f t="shared" si="239"/>
        <v>0</v>
      </c>
      <c r="CC266" s="1276">
        <f>IF($Z266=1,0,IF(AND($Z266=0,BX266&gt;0),1,IF(AND($Z266=0,BZ266&gt;0),1,IF(AND($Z266=0,CB266&gt;0),1,0))))</f>
        <v>0</v>
      </c>
      <c r="CD266" s="1276">
        <f t="shared" si="234"/>
        <v>0</v>
      </c>
      <c r="CE266" s="11"/>
      <c r="CF266" s="11"/>
      <c r="CG266" s="11"/>
      <c r="CH266" s="11"/>
      <c r="CI266" s="11"/>
      <c r="CJ266" s="11"/>
      <c r="CK266" s="11"/>
      <c r="CL266" s="11"/>
      <c r="CM266" s="11"/>
    </row>
    <row r="267" spans="1:91" ht="14.25" customHeight="1">
      <c r="A267" s="1247" t="str">
        <f>A266</f>
        <v/>
      </c>
      <c r="B267" s="58"/>
      <c r="C267" s="1735"/>
      <c r="D267" s="1733"/>
      <c r="E267" s="1735"/>
      <c r="F267" s="2454"/>
      <c r="G267" s="512"/>
      <c r="H267" s="2456"/>
      <c r="I267" s="514"/>
      <c r="J267" s="2459"/>
      <c r="K267" s="514"/>
      <c r="L267" s="2459"/>
      <c r="M267" s="514"/>
      <c r="N267" s="2459"/>
      <c r="O267" s="514"/>
      <c r="P267" s="2459"/>
      <c r="Q267" s="11"/>
      <c r="R267" s="11"/>
      <c r="S267" s="455"/>
      <c r="T267" s="477"/>
      <c r="U267" s="506">
        <f>Import!N657</f>
        <v>0</v>
      </c>
      <c r="V267" s="11"/>
      <c r="W267" s="340"/>
      <c r="X267" s="340"/>
      <c r="Y267" s="340"/>
      <c r="Z267" s="11"/>
      <c r="AE267" s="210"/>
      <c r="AF267" s="210"/>
      <c r="AG267" s="210"/>
      <c r="AH267" s="210"/>
      <c r="AI267" s="1055"/>
      <c r="AJ267" s="211"/>
      <c r="AK267" s="1276"/>
      <c r="AL267" s="1276">
        <f>AL266</f>
        <v>0</v>
      </c>
      <c r="AP267" s="210"/>
      <c r="AQ267" s="210"/>
      <c r="AR267" s="210"/>
      <c r="AS267" s="210"/>
      <c r="AT267" s="210"/>
      <c r="AU267" s="211"/>
      <c r="AV267" s="1276"/>
      <c r="AW267" s="1276">
        <f>AW266</f>
        <v>0</v>
      </c>
      <c r="BA267" s="210"/>
      <c r="BB267" s="210"/>
      <c r="BC267" s="210"/>
      <c r="BD267" s="210"/>
      <c r="BE267" s="210"/>
      <c r="BF267" s="211"/>
      <c r="BG267" s="1276"/>
      <c r="BH267" s="1276">
        <f>BH266</f>
        <v>0</v>
      </c>
      <c r="BL267" s="210"/>
      <c r="BM267" s="210"/>
      <c r="BN267" s="210"/>
      <c r="BO267" s="210"/>
      <c r="BP267" s="210"/>
      <c r="BQ267" s="211"/>
      <c r="BR267" s="1276"/>
      <c r="BS267" s="1276">
        <f>BS266</f>
        <v>0</v>
      </c>
      <c r="BW267" s="210"/>
      <c r="BX267" s="210"/>
      <c r="BY267" s="210"/>
      <c r="BZ267" s="210"/>
      <c r="CA267" s="210"/>
      <c r="CB267" s="211"/>
      <c r="CC267" s="1276"/>
      <c r="CD267" s="1276">
        <f>CD266</f>
        <v>0</v>
      </c>
      <c r="CE267" s="11"/>
      <c r="CF267" s="11"/>
      <c r="CG267" s="11"/>
      <c r="CH267" s="11"/>
      <c r="CI267" s="11"/>
      <c r="CJ267" s="11"/>
      <c r="CK267" s="11"/>
      <c r="CL267" s="11"/>
      <c r="CM267" s="11"/>
    </row>
    <row r="268" spans="1:91" ht="24.75" customHeight="1">
      <c r="A268" s="1246" t="str">
        <f>IF(E268&gt;0,"Wypełnione","")</f>
        <v/>
      </c>
      <c r="B268" s="58"/>
      <c r="C268" s="1734">
        <f>'Og s3a'!C669</f>
        <v>0</v>
      </c>
      <c r="D268" s="1732">
        <f>'Og s3a'!E669</f>
        <v>0</v>
      </c>
      <c r="E268" s="1734">
        <f>'Og s3a'!F669</f>
        <v>0</v>
      </c>
      <c r="F268" s="2453"/>
      <c r="G268" s="511">
        <f>T268</f>
        <v>0</v>
      </c>
      <c r="H268" s="2455">
        <f>U268</f>
        <v>0</v>
      </c>
      <c r="I268" s="515"/>
      <c r="J268" s="2459"/>
      <c r="K268" s="515"/>
      <c r="L268" s="2459"/>
      <c r="M268" s="515"/>
      <c r="N268" s="2459"/>
      <c r="O268" s="515"/>
      <c r="P268" s="2459"/>
      <c r="Q268" s="11"/>
      <c r="R268" s="11"/>
      <c r="S268" s="454">
        <f>'Og s3a'!G669</f>
        <v>0</v>
      </c>
      <c r="T268" s="456">
        <f>'Og s3a'!D669</f>
        <v>0</v>
      </c>
      <c r="U268" s="506">
        <f>Import!N658</f>
        <v>0</v>
      </c>
      <c r="V268" s="11"/>
      <c r="W268" s="340"/>
      <c r="X268" s="340"/>
      <c r="Y268" s="340"/>
      <c r="Z268" s="1273">
        <f>IF(F268=AF$7,1,0)</f>
        <v>0</v>
      </c>
      <c r="AA268" s="1273">
        <f>Z268*D268</f>
        <v>0</v>
      </c>
      <c r="AB268" s="1281">
        <f>IF($Z268=0,0,IF(AF268+AH268+AJ268&gt;0,$AA268,0))</f>
        <v>0</v>
      </c>
      <c r="AC268" s="1283">
        <f>IF($Z268=0,0,IF(AND(AB268=0,G269&gt;0),$AA268,0))</f>
        <v>0</v>
      </c>
      <c r="AD268" s="1272">
        <f>AA268-AB268-AC268</f>
        <v>0</v>
      </c>
      <c r="AE268" s="210">
        <f t="shared" si="235"/>
        <v>0</v>
      </c>
      <c r="AF268" s="210">
        <f t="shared" si="235"/>
        <v>0</v>
      </c>
      <c r="AG268" s="210">
        <f t="shared" si="235"/>
        <v>0</v>
      </c>
      <c r="AH268" s="210">
        <f t="shared" si="235"/>
        <v>0</v>
      </c>
      <c r="AI268" s="1055">
        <f t="shared" si="235"/>
        <v>0</v>
      </c>
      <c r="AJ268" s="211">
        <f t="shared" si="235"/>
        <v>0</v>
      </c>
      <c r="AK268" s="1276">
        <f>IF($Z268=1,0,IF(AND($Z268=0,AF268&gt;0),1,IF(AND($Z268=0,AH268&gt;0),1,IF(AND($Z268=0,AJ268&gt;0),1,0))))</f>
        <v>0</v>
      </c>
      <c r="AL268" s="1276">
        <f t="shared" si="230"/>
        <v>0</v>
      </c>
      <c r="AM268" s="1281">
        <f>IF($Z268=0,0,IF(AQ268+AS268+AU268&gt;0,$AA268,0))</f>
        <v>0</v>
      </c>
      <c r="AN268" s="1283">
        <f>IF($Z268=0,0,IF(AND(AM268=0,I269&gt;0),$AA268,0))</f>
        <v>0</v>
      </c>
      <c r="AO268" s="1272">
        <f>$AA268-AM268-AN268</f>
        <v>0</v>
      </c>
      <c r="AP268" s="210">
        <f t="shared" si="236"/>
        <v>0</v>
      </c>
      <c r="AQ268" s="210">
        <f t="shared" si="236"/>
        <v>0</v>
      </c>
      <c r="AR268" s="210">
        <f t="shared" si="236"/>
        <v>0</v>
      </c>
      <c r="AS268" s="210">
        <f t="shared" si="236"/>
        <v>0</v>
      </c>
      <c r="AT268" s="210">
        <f t="shared" si="236"/>
        <v>0</v>
      </c>
      <c r="AU268" s="211">
        <f t="shared" si="236"/>
        <v>0</v>
      </c>
      <c r="AV268" s="1276">
        <f>IF($Z268=1,0,IF(AND($Z268=0,AQ268&gt;0),1,IF(AND($Z268=0,AS268&gt;0),1,IF(AND($Z268=0,AU268&gt;0),1,0))))</f>
        <v>0</v>
      </c>
      <c r="AW268" s="1276">
        <f t="shared" si="231"/>
        <v>0</v>
      </c>
      <c r="AX268" s="1281">
        <f>IF($Z268=0,0,IF(BB268+BD268+BF268&gt;0,$AA268,0))</f>
        <v>0</v>
      </c>
      <c r="AY268" s="1283">
        <f>IF($Z268=0,0,IF(AND(AX268=0,K269&gt;0),$AA268,0))</f>
        <v>0</v>
      </c>
      <c r="AZ268" s="1272">
        <f>$AA268-AX268-AY268</f>
        <v>0</v>
      </c>
      <c r="BA268" s="210">
        <f t="shared" si="237"/>
        <v>0</v>
      </c>
      <c r="BB268" s="210">
        <f t="shared" si="237"/>
        <v>0</v>
      </c>
      <c r="BC268" s="210">
        <f t="shared" si="237"/>
        <v>0</v>
      </c>
      <c r="BD268" s="210">
        <f t="shared" si="237"/>
        <v>0</v>
      </c>
      <c r="BE268" s="210">
        <f t="shared" si="237"/>
        <v>0</v>
      </c>
      <c r="BF268" s="211">
        <f t="shared" si="237"/>
        <v>0</v>
      </c>
      <c r="BG268" s="1276">
        <f>IF($Z268=1,0,IF(AND($Z268=0,BB268&gt;0),1,IF(AND($Z268=0,BD268&gt;0),1,IF(AND($Z268=0,BF268&gt;0),1,0))))</f>
        <v>0</v>
      </c>
      <c r="BH268" s="1276">
        <f t="shared" si="232"/>
        <v>0</v>
      </c>
      <c r="BI268" s="1281">
        <f>IF($Z268=0,0,IF(BM268+BO268+BQ268&gt;0,$AA268,0))</f>
        <v>0</v>
      </c>
      <c r="BJ268" s="1283">
        <f>IF($Z268=0,0,IF(AND(BI268=0,M269&gt;0),$AA268,0))</f>
        <v>0</v>
      </c>
      <c r="BK268" s="1272">
        <f>$AA268-BI268-BJ268</f>
        <v>0</v>
      </c>
      <c r="BL268" s="210">
        <f t="shared" si="238"/>
        <v>0</v>
      </c>
      <c r="BM268" s="210">
        <f t="shared" si="238"/>
        <v>0</v>
      </c>
      <c r="BN268" s="210">
        <f t="shared" si="238"/>
        <v>0</v>
      </c>
      <c r="BO268" s="210">
        <f t="shared" si="238"/>
        <v>0</v>
      </c>
      <c r="BP268" s="210">
        <f t="shared" si="238"/>
        <v>0</v>
      </c>
      <c r="BQ268" s="211">
        <f t="shared" si="238"/>
        <v>0</v>
      </c>
      <c r="BR268" s="1276">
        <f>IF($Z268=1,0,IF(AND($Z268=0,BM268&gt;0),1,IF(AND($Z268=0,BO268&gt;0),1,IF(AND($Z268=0,BQ268&gt;0),1,0))))</f>
        <v>0</v>
      </c>
      <c r="BS268" s="1276">
        <f t="shared" si="233"/>
        <v>0</v>
      </c>
      <c r="BT268" s="1281">
        <f>IF($Z268=0,0,IF(BX268+BZ268+CB268&gt;0,$AA268,0))</f>
        <v>0</v>
      </c>
      <c r="BU268" s="1283">
        <f>IF($Z268=0,0,IF(AND(BT268=0,O269&gt;0),$AA268,0))</f>
        <v>0</v>
      </c>
      <c r="BV268" s="1272">
        <f>$AA268-BT268-BU268</f>
        <v>0</v>
      </c>
      <c r="BW268" s="210">
        <f t="shared" si="239"/>
        <v>0</v>
      </c>
      <c r="BX268" s="210">
        <f t="shared" si="239"/>
        <v>0</v>
      </c>
      <c r="BY268" s="210">
        <f t="shared" si="239"/>
        <v>0</v>
      </c>
      <c r="BZ268" s="210">
        <f t="shared" si="239"/>
        <v>0</v>
      </c>
      <c r="CA268" s="210">
        <f t="shared" si="239"/>
        <v>0</v>
      </c>
      <c r="CB268" s="211">
        <f t="shared" si="239"/>
        <v>0</v>
      </c>
      <c r="CC268" s="1276">
        <f>IF($Z268=1,0,IF(AND($Z268=0,BX268&gt;0),1,IF(AND($Z268=0,BZ268&gt;0),1,IF(AND($Z268=0,CB268&gt;0),1,0))))</f>
        <v>0</v>
      </c>
      <c r="CD268" s="1276">
        <f t="shared" si="234"/>
        <v>0</v>
      </c>
      <c r="CE268" s="11"/>
      <c r="CF268" s="11"/>
      <c r="CG268" s="11"/>
      <c r="CH268" s="11"/>
      <c r="CI268" s="11"/>
      <c r="CJ268" s="11"/>
      <c r="CK268" s="11"/>
      <c r="CL268" s="11"/>
      <c r="CM268" s="11"/>
    </row>
    <row r="269" spans="1:91" ht="14.25" customHeight="1">
      <c r="A269" s="1247" t="str">
        <f>A268</f>
        <v/>
      </c>
      <c r="B269" s="58"/>
      <c r="C269" s="1735"/>
      <c r="D269" s="1733"/>
      <c r="E269" s="1735"/>
      <c r="F269" s="2454"/>
      <c r="G269" s="512"/>
      <c r="H269" s="2456"/>
      <c r="I269" s="514"/>
      <c r="J269" s="2459"/>
      <c r="K269" s="514"/>
      <c r="L269" s="2459"/>
      <c r="M269" s="514"/>
      <c r="N269" s="2459"/>
      <c r="O269" s="514"/>
      <c r="P269" s="2459"/>
      <c r="Q269" s="11"/>
      <c r="R269" s="11"/>
      <c r="S269" s="455"/>
      <c r="T269" s="477"/>
      <c r="U269" s="506">
        <f>Import!N659</f>
        <v>0</v>
      </c>
      <c r="V269" s="11"/>
      <c r="W269" s="340"/>
      <c r="X269" s="340"/>
      <c r="Y269" s="340"/>
      <c r="Z269" s="11"/>
      <c r="AE269" s="210"/>
      <c r="AF269" s="210"/>
      <c r="AG269" s="210"/>
      <c r="AH269" s="210"/>
      <c r="AI269" s="1055"/>
      <c r="AJ269" s="211"/>
      <c r="AK269" s="1276"/>
      <c r="AL269" s="1276">
        <f>AL268</f>
        <v>0</v>
      </c>
      <c r="AP269" s="210"/>
      <c r="AQ269" s="210"/>
      <c r="AR269" s="210"/>
      <c r="AS269" s="210"/>
      <c r="AT269" s="210"/>
      <c r="AU269" s="211"/>
      <c r="AV269" s="1276"/>
      <c r="AW269" s="1276">
        <f>AW268</f>
        <v>0</v>
      </c>
      <c r="BA269" s="210"/>
      <c r="BB269" s="210"/>
      <c r="BC269" s="210"/>
      <c r="BD269" s="210"/>
      <c r="BE269" s="210"/>
      <c r="BF269" s="211"/>
      <c r="BG269" s="1276"/>
      <c r="BH269" s="1276">
        <f>BH268</f>
        <v>0</v>
      </c>
      <c r="BL269" s="210"/>
      <c r="BM269" s="210"/>
      <c r="BN269" s="210"/>
      <c r="BO269" s="210"/>
      <c r="BP269" s="210"/>
      <c r="BQ269" s="211"/>
      <c r="BR269" s="1276"/>
      <c r="BS269" s="1276">
        <f>BS268</f>
        <v>0</v>
      </c>
      <c r="BW269" s="210"/>
      <c r="BX269" s="210"/>
      <c r="BY269" s="210"/>
      <c r="BZ269" s="210"/>
      <c r="CA269" s="210"/>
      <c r="CB269" s="211"/>
      <c r="CC269" s="1276"/>
      <c r="CD269" s="1276">
        <f>CD268</f>
        <v>0</v>
      </c>
      <c r="CE269" s="11"/>
      <c r="CF269" s="11"/>
      <c r="CG269" s="11"/>
      <c r="CH269" s="11"/>
      <c r="CI269" s="11"/>
      <c r="CJ269" s="11"/>
      <c r="CK269" s="11"/>
      <c r="CL269" s="11"/>
      <c r="CM269" s="11"/>
    </row>
    <row r="270" spans="1:91" ht="24.75" customHeight="1">
      <c r="A270" s="1246" t="str">
        <f>IF(E270&gt;0,"Wypełnione","")</f>
        <v/>
      </c>
      <c r="B270" s="58"/>
      <c r="C270" s="1734">
        <f>'Og s3a'!C671</f>
        <v>0</v>
      </c>
      <c r="D270" s="1732">
        <f>'Og s3a'!E671</f>
        <v>0</v>
      </c>
      <c r="E270" s="1734">
        <f>'Og s3a'!F671</f>
        <v>0</v>
      </c>
      <c r="F270" s="2453"/>
      <c r="G270" s="511">
        <f>T270</f>
        <v>0</v>
      </c>
      <c r="H270" s="2455">
        <f>U270</f>
        <v>0</v>
      </c>
      <c r="I270" s="515"/>
      <c r="J270" s="2459"/>
      <c r="K270" s="515"/>
      <c r="L270" s="2459"/>
      <c r="M270" s="515"/>
      <c r="N270" s="2459"/>
      <c r="O270" s="515"/>
      <c r="P270" s="2459"/>
      <c r="Q270" s="11"/>
      <c r="R270" s="11"/>
      <c r="S270" s="454">
        <f>'Og s3a'!G671</f>
        <v>0</v>
      </c>
      <c r="T270" s="456">
        <f>'Og s3a'!D671</f>
        <v>0</v>
      </c>
      <c r="U270" s="506">
        <f>Import!N660</f>
        <v>0</v>
      </c>
      <c r="V270" s="11"/>
      <c r="W270" s="340"/>
      <c r="X270" s="340"/>
      <c r="Y270" s="340"/>
      <c r="Z270" s="1273">
        <f>IF(F270=AF$7,1,0)</f>
        <v>0</v>
      </c>
      <c r="AA270" s="1273">
        <f>Z270*D270</f>
        <v>0</v>
      </c>
      <c r="AB270" s="1281">
        <f>IF($Z270=0,0,IF(AF270+AH270+AJ270&gt;0,$AA270,0))</f>
        <v>0</v>
      </c>
      <c r="AC270" s="1283">
        <f>IF($Z270=0,0,IF(AND(AB270=0,G271&gt;0),$AA270,0))</f>
        <v>0</v>
      </c>
      <c r="AD270" s="1272">
        <f>AA270-AB270-AC270</f>
        <v>0</v>
      </c>
      <c r="AE270" s="210">
        <f t="shared" si="235"/>
        <v>0</v>
      </c>
      <c r="AF270" s="210">
        <f t="shared" si="235"/>
        <v>0</v>
      </c>
      <c r="AG270" s="210">
        <f t="shared" si="235"/>
        <v>0</v>
      </c>
      <c r="AH270" s="210">
        <f t="shared" si="235"/>
        <v>0</v>
      </c>
      <c r="AI270" s="1055">
        <f t="shared" si="235"/>
        <v>0</v>
      </c>
      <c r="AJ270" s="211">
        <f t="shared" si="235"/>
        <v>0</v>
      </c>
      <c r="AK270" s="1276">
        <f>IF($Z270=1,0,IF(AND($Z270=0,AF270&gt;0),1,IF(AND($Z270=0,AH270&gt;0),1,IF(AND($Z270=0,AJ270&gt;0),1,0))))</f>
        <v>0</v>
      </c>
      <c r="AL270" s="1276">
        <f t="shared" si="230"/>
        <v>0</v>
      </c>
      <c r="AM270" s="1281">
        <f>IF($Z270=0,0,IF(AQ270+AS270+AU270&gt;0,$AA270,0))</f>
        <v>0</v>
      </c>
      <c r="AN270" s="1283">
        <f>IF($Z270=0,0,IF(AND(AM270=0,I271&gt;0),$AA270,0))</f>
        <v>0</v>
      </c>
      <c r="AO270" s="1272">
        <f>$AA270-AM270-AN270</f>
        <v>0</v>
      </c>
      <c r="AP270" s="210">
        <f t="shared" si="236"/>
        <v>0</v>
      </c>
      <c r="AQ270" s="210">
        <f t="shared" si="236"/>
        <v>0</v>
      </c>
      <c r="AR270" s="210">
        <f t="shared" si="236"/>
        <v>0</v>
      </c>
      <c r="AS270" s="210">
        <f t="shared" si="236"/>
        <v>0</v>
      </c>
      <c r="AT270" s="210">
        <f t="shared" si="236"/>
        <v>0</v>
      </c>
      <c r="AU270" s="211">
        <f t="shared" si="236"/>
        <v>0</v>
      </c>
      <c r="AV270" s="1276">
        <f>IF($Z270=1,0,IF(AND($Z270=0,AQ270&gt;0),1,IF(AND($Z270=0,AS270&gt;0),1,IF(AND($Z270=0,AU270&gt;0),1,0))))</f>
        <v>0</v>
      </c>
      <c r="AW270" s="1276">
        <f t="shared" si="231"/>
        <v>0</v>
      </c>
      <c r="AX270" s="1281">
        <f>IF($Z270=0,0,IF(BB270+BD270+BF270&gt;0,$AA270,0))</f>
        <v>0</v>
      </c>
      <c r="AY270" s="1283">
        <f>IF($Z270=0,0,IF(AND(AX270=0,K271&gt;0),$AA270,0))</f>
        <v>0</v>
      </c>
      <c r="AZ270" s="1272">
        <f>$AA270-AX270-AY270</f>
        <v>0</v>
      </c>
      <c r="BA270" s="210">
        <f t="shared" si="237"/>
        <v>0</v>
      </c>
      <c r="BB270" s="210">
        <f t="shared" si="237"/>
        <v>0</v>
      </c>
      <c r="BC270" s="210">
        <f t="shared" si="237"/>
        <v>0</v>
      </c>
      <c r="BD270" s="210">
        <f t="shared" si="237"/>
        <v>0</v>
      </c>
      <c r="BE270" s="210">
        <f t="shared" si="237"/>
        <v>0</v>
      </c>
      <c r="BF270" s="211">
        <f t="shared" si="237"/>
        <v>0</v>
      </c>
      <c r="BG270" s="1276">
        <f>IF($Z270=1,0,IF(AND($Z270=0,BB270&gt;0),1,IF(AND($Z270=0,BD270&gt;0),1,IF(AND($Z270=0,BF270&gt;0),1,0))))</f>
        <v>0</v>
      </c>
      <c r="BH270" s="1276">
        <f t="shared" si="232"/>
        <v>0</v>
      </c>
      <c r="BI270" s="1281">
        <f>IF($Z270=0,0,IF(BM270+BO270+BQ270&gt;0,$AA270,0))</f>
        <v>0</v>
      </c>
      <c r="BJ270" s="1283">
        <f>IF($Z270=0,0,IF(AND(BI270=0,M271&gt;0),$AA270,0))</f>
        <v>0</v>
      </c>
      <c r="BK270" s="1272">
        <f>$AA270-BI270-BJ270</f>
        <v>0</v>
      </c>
      <c r="BL270" s="210">
        <f t="shared" si="238"/>
        <v>0</v>
      </c>
      <c r="BM270" s="210">
        <f t="shared" si="238"/>
        <v>0</v>
      </c>
      <c r="BN270" s="210">
        <f t="shared" si="238"/>
        <v>0</v>
      </c>
      <c r="BO270" s="210">
        <f t="shared" si="238"/>
        <v>0</v>
      </c>
      <c r="BP270" s="210">
        <f t="shared" si="238"/>
        <v>0</v>
      </c>
      <c r="BQ270" s="211">
        <f t="shared" si="238"/>
        <v>0</v>
      </c>
      <c r="BR270" s="1276">
        <f>IF($Z270=1,0,IF(AND($Z270=0,BM270&gt;0),1,IF(AND($Z270=0,BO270&gt;0),1,IF(AND($Z270=0,BQ270&gt;0),1,0))))</f>
        <v>0</v>
      </c>
      <c r="BS270" s="1276">
        <f t="shared" si="233"/>
        <v>0</v>
      </c>
      <c r="BT270" s="1281">
        <f>IF($Z270=0,0,IF(BX270+BZ270+CB270&gt;0,$AA270,0))</f>
        <v>0</v>
      </c>
      <c r="BU270" s="1283">
        <f>IF($Z270=0,0,IF(AND(BT270=0,O271&gt;0),$AA270,0))</f>
        <v>0</v>
      </c>
      <c r="BV270" s="1272">
        <f>$AA270-BT270-BU270</f>
        <v>0</v>
      </c>
      <c r="BW270" s="210">
        <f t="shared" si="239"/>
        <v>0</v>
      </c>
      <c r="BX270" s="210">
        <f t="shared" si="239"/>
        <v>0</v>
      </c>
      <c r="BY270" s="210">
        <f t="shared" si="239"/>
        <v>0</v>
      </c>
      <c r="BZ270" s="210">
        <f t="shared" si="239"/>
        <v>0</v>
      </c>
      <c r="CA270" s="210">
        <f t="shared" si="239"/>
        <v>0</v>
      </c>
      <c r="CB270" s="211">
        <f t="shared" si="239"/>
        <v>0</v>
      </c>
      <c r="CC270" s="1276">
        <f>IF($Z270=1,0,IF(AND($Z270=0,BX270&gt;0),1,IF(AND($Z270=0,BZ270&gt;0),1,IF(AND($Z270=0,CB270&gt;0),1,0))))</f>
        <v>0</v>
      </c>
      <c r="CD270" s="1276">
        <f t="shared" si="234"/>
        <v>0</v>
      </c>
      <c r="CE270" s="11"/>
      <c r="CF270" s="11"/>
      <c r="CG270" s="11"/>
      <c r="CH270" s="11"/>
      <c r="CI270" s="11"/>
      <c r="CJ270" s="11"/>
      <c r="CK270" s="11"/>
      <c r="CL270" s="11"/>
      <c r="CM270" s="11"/>
    </row>
    <row r="271" spans="1:91" ht="14.25" customHeight="1">
      <c r="A271" s="1247" t="str">
        <f>A270</f>
        <v/>
      </c>
      <c r="B271" s="58"/>
      <c r="C271" s="1735"/>
      <c r="D271" s="1733"/>
      <c r="E271" s="1735"/>
      <c r="F271" s="2454"/>
      <c r="G271" s="512"/>
      <c r="H271" s="2456"/>
      <c r="I271" s="514"/>
      <c r="J271" s="2459"/>
      <c r="K271" s="514"/>
      <c r="L271" s="2459"/>
      <c r="M271" s="514"/>
      <c r="N271" s="2459"/>
      <c r="O271" s="514"/>
      <c r="P271" s="2459"/>
      <c r="Q271" s="11"/>
      <c r="R271" s="11"/>
      <c r="S271" s="455"/>
      <c r="T271" s="477"/>
      <c r="U271" s="506">
        <f>Import!N661</f>
        <v>0</v>
      </c>
      <c r="V271" s="11"/>
      <c r="W271" s="340"/>
      <c r="X271" s="340"/>
      <c r="Y271" s="340"/>
      <c r="Z271" s="11"/>
      <c r="AE271" s="210"/>
      <c r="AF271" s="210"/>
      <c r="AG271" s="210"/>
      <c r="AH271" s="210"/>
      <c r="AI271" s="1055"/>
      <c r="AJ271" s="211"/>
      <c r="AK271" s="1276"/>
      <c r="AL271" s="1276">
        <f>AL270</f>
        <v>0</v>
      </c>
      <c r="AP271" s="210"/>
      <c r="AQ271" s="210"/>
      <c r="AR271" s="210"/>
      <c r="AS271" s="210"/>
      <c r="AT271" s="210"/>
      <c r="AU271" s="211"/>
      <c r="AV271" s="1276"/>
      <c r="AW271" s="1276">
        <f>AW270</f>
        <v>0</v>
      </c>
      <c r="BA271" s="210"/>
      <c r="BB271" s="210"/>
      <c r="BC271" s="210"/>
      <c r="BD271" s="210"/>
      <c r="BE271" s="210"/>
      <c r="BF271" s="211"/>
      <c r="BG271" s="1276"/>
      <c r="BH271" s="1276">
        <f>BH270</f>
        <v>0</v>
      </c>
      <c r="BL271" s="210"/>
      <c r="BM271" s="210"/>
      <c r="BN271" s="210"/>
      <c r="BO271" s="210"/>
      <c r="BP271" s="210"/>
      <c r="BQ271" s="211"/>
      <c r="BR271" s="1276"/>
      <c r="BS271" s="1276">
        <f>BS270</f>
        <v>0</v>
      </c>
      <c r="BW271" s="210"/>
      <c r="BX271" s="210"/>
      <c r="BY271" s="210"/>
      <c r="BZ271" s="210"/>
      <c r="CA271" s="210"/>
      <c r="CB271" s="211"/>
      <c r="CC271" s="1276"/>
      <c r="CD271" s="1276">
        <f>CD270</f>
        <v>0</v>
      </c>
      <c r="CE271" s="11"/>
      <c r="CF271" s="11"/>
      <c r="CG271" s="11"/>
      <c r="CH271" s="11"/>
      <c r="CI271" s="11"/>
      <c r="CJ271" s="11"/>
      <c r="CK271" s="11"/>
      <c r="CL271" s="11"/>
      <c r="CM271" s="11"/>
    </row>
    <row r="272" spans="1:91" ht="24.75" customHeight="1">
      <c r="A272" s="1246" t="str">
        <f>IF(E272&gt;0,"Wypełnione","")</f>
        <v/>
      </c>
      <c r="B272" s="58"/>
      <c r="C272" s="1734">
        <f>'Og s3a'!C673</f>
        <v>0</v>
      </c>
      <c r="D272" s="1732">
        <f>'Og s3a'!E673</f>
        <v>0</v>
      </c>
      <c r="E272" s="1734">
        <f>'Og s3a'!F673</f>
        <v>0</v>
      </c>
      <c r="F272" s="2453"/>
      <c r="G272" s="511">
        <f>T272</f>
        <v>0</v>
      </c>
      <c r="H272" s="2455">
        <f>U272</f>
        <v>0</v>
      </c>
      <c r="I272" s="515"/>
      <c r="J272" s="2459"/>
      <c r="K272" s="515"/>
      <c r="L272" s="2459"/>
      <c r="M272" s="515"/>
      <c r="N272" s="2459"/>
      <c r="O272" s="515"/>
      <c r="P272" s="2459"/>
      <c r="Q272" s="11"/>
      <c r="R272" s="11"/>
      <c r="S272" s="454">
        <f>'Og s3a'!G673</f>
        <v>0</v>
      </c>
      <c r="T272" s="456">
        <f>'Og s3a'!D673</f>
        <v>0</v>
      </c>
      <c r="U272" s="506">
        <f>Import!N662</f>
        <v>0</v>
      </c>
      <c r="V272" s="11"/>
      <c r="W272" s="340"/>
      <c r="X272" s="340"/>
      <c r="Y272" s="340"/>
      <c r="Z272" s="1273">
        <f>IF(F272=AF$7,1,0)</f>
        <v>0</v>
      </c>
      <c r="AA272" s="1273">
        <f>Z272*D272</f>
        <v>0</v>
      </c>
      <c r="AB272" s="1281">
        <f>IF($Z272=0,0,IF(AF272+AH272+AJ272&gt;0,$AA272,0))</f>
        <v>0</v>
      </c>
      <c r="AC272" s="1283">
        <f>IF($Z272=0,0,IF(AND(AB272=0,G273&gt;0),$AA272,0))</f>
        <v>0</v>
      </c>
      <c r="AD272" s="1272">
        <f>AA272-AB272-AC272</f>
        <v>0</v>
      </c>
      <c r="AE272" s="210">
        <f t="shared" si="235"/>
        <v>0</v>
      </c>
      <c r="AF272" s="210">
        <f t="shared" si="235"/>
        <v>0</v>
      </c>
      <c r="AG272" s="210">
        <f t="shared" si="235"/>
        <v>0</v>
      </c>
      <c r="AH272" s="210">
        <f t="shared" si="235"/>
        <v>0</v>
      </c>
      <c r="AI272" s="1055">
        <f t="shared" si="235"/>
        <v>0</v>
      </c>
      <c r="AJ272" s="211">
        <f t="shared" si="235"/>
        <v>0</v>
      </c>
      <c r="AK272" s="1276">
        <f>IF($Z272=1,0,IF(AND($Z272=0,AF272&gt;0),1,IF(AND($Z272=0,AH272&gt;0),1,IF(AND($Z272=0,AJ272&gt;0),1,0))))</f>
        <v>0</v>
      </c>
      <c r="AL272" s="1276">
        <f t="shared" ref="AL272:AL334" si="240">IF($Z272=0,0,IF(AND($Z272=1,AE272&gt;0),1,IF(AND($Z272=1,AG272&gt;0),1,IF(AND($Z272=1,AI272&gt;0),1,0))))</f>
        <v>0</v>
      </c>
      <c r="AM272" s="1281">
        <f>IF($Z272=0,0,IF(AQ272+AS272+AU272&gt;0,$AA272,0))</f>
        <v>0</v>
      </c>
      <c r="AN272" s="1283">
        <f>IF($Z272=0,0,IF(AND(AM272=0,I273&gt;0),$AA272,0))</f>
        <v>0</v>
      </c>
      <c r="AO272" s="1272">
        <f>$AA272-AM272-AN272</f>
        <v>0</v>
      </c>
      <c r="AP272" s="210">
        <f t="shared" si="236"/>
        <v>0</v>
      </c>
      <c r="AQ272" s="210">
        <f t="shared" si="236"/>
        <v>0</v>
      </c>
      <c r="AR272" s="210">
        <f t="shared" si="236"/>
        <v>0</v>
      </c>
      <c r="AS272" s="210">
        <f t="shared" si="236"/>
        <v>0</v>
      </c>
      <c r="AT272" s="210">
        <f t="shared" si="236"/>
        <v>0</v>
      </c>
      <c r="AU272" s="211">
        <f t="shared" si="236"/>
        <v>0</v>
      </c>
      <c r="AV272" s="1276">
        <f>IF($Z272=1,0,IF(AND($Z272=0,AQ272&gt;0),1,IF(AND($Z272=0,AS272&gt;0),1,IF(AND($Z272=0,AU272&gt;0),1,0))))</f>
        <v>0</v>
      </c>
      <c r="AW272" s="1276">
        <f t="shared" ref="AW272:AW334" si="241">IF($Z272=0,0,IF(AND($Z272=1,AP272&gt;0),1,IF(AND($Z272=1,AR272&gt;0),1,IF(AND($Z272=1,AT272&gt;0),1,0))))</f>
        <v>0</v>
      </c>
      <c r="AX272" s="1281">
        <f>IF($Z272=0,0,IF(BB272+BD272+BF272&gt;0,$AA272,0))</f>
        <v>0</v>
      </c>
      <c r="AY272" s="1283">
        <f>IF($Z272=0,0,IF(AND(AX272=0,K273&gt;0),$AA272,0))</f>
        <v>0</v>
      </c>
      <c r="AZ272" s="1272">
        <f>$AA272-AX272-AY272</f>
        <v>0</v>
      </c>
      <c r="BA272" s="210">
        <f t="shared" si="237"/>
        <v>0</v>
      </c>
      <c r="BB272" s="210">
        <f t="shared" si="237"/>
        <v>0</v>
      </c>
      <c r="BC272" s="210">
        <f t="shared" si="237"/>
        <v>0</v>
      </c>
      <c r="BD272" s="210">
        <f t="shared" si="237"/>
        <v>0</v>
      </c>
      <c r="BE272" s="210">
        <f t="shared" si="237"/>
        <v>0</v>
      </c>
      <c r="BF272" s="211">
        <f t="shared" si="237"/>
        <v>0</v>
      </c>
      <c r="BG272" s="1276">
        <f>IF($Z272=1,0,IF(AND($Z272=0,BB272&gt;0),1,IF(AND($Z272=0,BD272&gt;0),1,IF(AND($Z272=0,BF272&gt;0),1,0))))</f>
        <v>0</v>
      </c>
      <c r="BH272" s="1276">
        <f t="shared" ref="BH272:BH334" si="242">IF($Z272=0,0,IF(AND($Z272=1,BA272&gt;0),1,IF(AND($Z272=1,BC272&gt;0),1,IF(AND($Z272=1,BE272&gt;0),1,0))))</f>
        <v>0</v>
      </c>
      <c r="BI272" s="1281">
        <f>IF($Z272=0,0,IF(BM272+BO272+BQ272&gt;0,$AA272,0))</f>
        <v>0</v>
      </c>
      <c r="BJ272" s="1283">
        <f>IF($Z272=0,0,IF(AND(BI272=0,M273&gt;0),$AA272,0))</f>
        <v>0</v>
      </c>
      <c r="BK272" s="1272">
        <f>$AA272-BI272-BJ272</f>
        <v>0</v>
      </c>
      <c r="BL272" s="210">
        <f t="shared" si="238"/>
        <v>0</v>
      </c>
      <c r="BM272" s="210">
        <f t="shared" si="238"/>
        <v>0</v>
      </c>
      <c r="BN272" s="210">
        <f t="shared" si="238"/>
        <v>0</v>
      </c>
      <c r="BO272" s="210">
        <f t="shared" si="238"/>
        <v>0</v>
      </c>
      <c r="BP272" s="210">
        <f t="shared" si="238"/>
        <v>0</v>
      </c>
      <c r="BQ272" s="211">
        <f t="shared" si="238"/>
        <v>0</v>
      </c>
      <c r="BR272" s="1276">
        <f>IF($Z272=1,0,IF(AND($Z272=0,BM272&gt;0),1,IF(AND($Z272=0,BO272&gt;0),1,IF(AND($Z272=0,BQ272&gt;0),1,0))))</f>
        <v>0</v>
      </c>
      <c r="BS272" s="1276">
        <f t="shared" ref="BS272:BS334" si="243">IF($Z272=0,0,IF(AND($Z272=1,BL272&gt;0),1,IF(AND($Z272=1,BN272&gt;0),1,IF(AND($Z272=1,BP272&gt;0),1,0))))</f>
        <v>0</v>
      </c>
      <c r="BT272" s="1281">
        <f>IF($Z272=0,0,IF(BX272+BZ272+CB272&gt;0,$AA272,0))</f>
        <v>0</v>
      </c>
      <c r="BU272" s="1283">
        <f>IF($Z272=0,0,IF(AND(BT272=0,O273&gt;0),$AA272,0))</f>
        <v>0</v>
      </c>
      <c r="BV272" s="1272">
        <f>$AA272-BT272-BU272</f>
        <v>0</v>
      </c>
      <c r="BW272" s="210">
        <f t="shared" si="239"/>
        <v>0</v>
      </c>
      <c r="BX272" s="210">
        <f t="shared" si="239"/>
        <v>0</v>
      </c>
      <c r="BY272" s="210">
        <f t="shared" si="239"/>
        <v>0</v>
      </c>
      <c r="BZ272" s="210">
        <f t="shared" si="239"/>
        <v>0</v>
      </c>
      <c r="CA272" s="210">
        <f t="shared" si="239"/>
        <v>0</v>
      </c>
      <c r="CB272" s="211">
        <f t="shared" si="239"/>
        <v>0</v>
      </c>
      <c r="CC272" s="1276">
        <f>IF($Z272=1,0,IF(AND($Z272=0,BX272&gt;0),1,IF(AND($Z272=0,BZ272&gt;0),1,IF(AND($Z272=0,CB272&gt;0),1,0))))</f>
        <v>0</v>
      </c>
      <c r="CD272" s="1276">
        <f t="shared" ref="CD272:CD334" si="244">IF($Z272=0,0,IF(AND($Z272=1,BW272&gt;0),1,IF(AND($Z272=1,BY272&gt;0),1,IF(AND($Z272=1,CA272&gt;0),1,0))))</f>
        <v>0</v>
      </c>
      <c r="CE272" s="11"/>
      <c r="CF272" s="11"/>
      <c r="CG272" s="11"/>
      <c r="CH272" s="11"/>
      <c r="CI272" s="11"/>
      <c r="CJ272" s="11"/>
      <c r="CK272" s="11"/>
      <c r="CL272" s="11"/>
      <c r="CM272" s="11"/>
    </row>
    <row r="273" spans="1:91" ht="14.25" customHeight="1">
      <c r="A273" s="1247" t="str">
        <f>A272</f>
        <v/>
      </c>
      <c r="B273" s="58"/>
      <c r="C273" s="1735"/>
      <c r="D273" s="1733"/>
      <c r="E273" s="1735"/>
      <c r="F273" s="2454"/>
      <c r="G273" s="512"/>
      <c r="H273" s="2456"/>
      <c r="I273" s="514"/>
      <c r="J273" s="2459"/>
      <c r="K273" s="514"/>
      <c r="L273" s="2459"/>
      <c r="M273" s="514"/>
      <c r="N273" s="2459"/>
      <c r="O273" s="514"/>
      <c r="P273" s="2459"/>
      <c r="Q273" s="11"/>
      <c r="R273" s="11"/>
      <c r="S273" s="455"/>
      <c r="T273" s="477"/>
      <c r="U273" s="506">
        <f>Import!N663</f>
        <v>0</v>
      </c>
      <c r="V273" s="11"/>
      <c r="W273" s="340"/>
      <c r="X273" s="340"/>
      <c r="Y273" s="340"/>
      <c r="Z273" s="11"/>
      <c r="AE273" s="210"/>
      <c r="AF273" s="210"/>
      <c r="AG273" s="210"/>
      <c r="AH273" s="210"/>
      <c r="AI273" s="1055"/>
      <c r="AJ273" s="211"/>
      <c r="AK273" s="1276"/>
      <c r="AL273" s="1276">
        <f>AL272</f>
        <v>0</v>
      </c>
      <c r="AP273" s="210"/>
      <c r="AQ273" s="210"/>
      <c r="AR273" s="210"/>
      <c r="AS273" s="210"/>
      <c r="AT273" s="210"/>
      <c r="AU273" s="211"/>
      <c r="AV273" s="1276"/>
      <c r="AW273" s="1276">
        <f>AW272</f>
        <v>0</v>
      </c>
      <c r="BA273" s="210"/>
      <c r="BB273" s="210"/>
      <c r="BC273" s="210"/>
      <c r="BD273" s="210"/>
      <c r="BE273" s="210"/>
      <c r="BF273" s="211"/>
      <c r="BG273" s="1276"/>
      <c r="BH273" s="1276">
        <f>BH272</f>
        <v>0</v>
      </c>
      <c r="BL273" s="210"/>
      <c r="BM273" s="210"/>
      <c r="BN273" s="210"/>
      <c r="BO273" s="210"/>
      <c r="BP273" s="210"/>
      <c r="BQ273" s="211"/>
      <c r="BR273" s="1276"/>
      <c r="BS273" s="1276">
        <f>BS272</f>
        <v>0</v>
      </c>
      <c r="BW273" s="210"/>
      <c r="BX273" s="210"/>
      <c r="BY273" s="210"/>
      <c r="BZ273" s="210"/>
      <c r="CA273" s="210"/>
      <c r="CB273" s="211"/>
      <c r="CC273" s="1276"/>
      <c r="CD273" s="1276">
        <f>CD272</f>
        <v>0</v>
      </c>
      <c r="CE273" s="11"/>
      <c r="CF273" s="11"/>
      <c r="CG273" s="11"/>
      <c r="CH273" s="11"/>
      <c r="CI273" s="11"/>
      <c r="CJ273" s="11"/>
      <c r="CK273" s="11"/>
      <c r="CL273" s="11"/>
      <c r="CM273" s="11"/>
    </row>
    <row r="274" spans="1:91" ht="24.75" customHeight="1">
      <c r="A274" s="1246" t="str">
        <f>IF(E274&gt;0,"Wypełnione","")</f>
        <v/>
      </c>
      <c r="B274" s="58"/>
      <c r="C274" s="1734">
        <f>'Og s3a'!C675</f>
        <v>0</v>
      </c>
      <c r="D274" s="1732">
        <f>'Og s3a'!E675</f>
        <v>0</v>
      </c>
      <c r="E274" s="1734">
        <f>'Og s3a'!F675</f>
        <v>0</v>
      </c>
      <c r="F274" s="2453"/>
      <c r="G274" s="511">
        <f>T274</f>
        <v>0</v>
      </c>
      <c r="H274" s="2455">
        <f>U274</f>
        <v>0</v>
      </c>
      <c r="I274" s="515"/>
      <c r="J274" s="2459"/>
      <c r="K274" s="515"/>
      <c r="L274" s="2459"/>
      <c r="M274" s="515"/>
      <c r="N274" s="2459"/>
      <c r="O274" s="515"/>
      <c r="P274" s="2459"/>
      <c r="Q274" s="11"/>
      <c r="R274" s="11"/>
      <c r="S274" s="454">
        <f>'Og s3a'!G675</f>
        <v>0</v>
      </c>
      <c r="T274" s="456">
        <f>'Og s3a'!D675</f>
        <v>0</v>
      </c>
      <c r="U274" s="506">
        <f>Import!N664</f>
        <v>0</v>
      </c>
      <c r="V274" s="11"/>
      <c r="W274" s="340"/>
      <c r="X274" s="340"/>
      <c r="Y274" s="340"/>
      <c r="Z274" s="1273">
        <f>IF(F274=AF$7,1,0)</f>
        <v>0</v>
      </c>
      <c r="AA274" s="1273">
        <f>Z274*D274</f>
        <v>0</v>
      </c>
      <c r="AB274" s="1281">
        <f>IF($Z274=0,0,IF(AF274+AH274+AJ274&gt;0,$AA274,0))</f>
        <v>0</v>
      </c>
      <c r="AC274" s="1283">
        <f>IF($Z274=0,0,IF(AND(AB274=0,G275&gt;0),$AA274,0))</f>
        <v>0</v>
      </c>
      <c r="AD274" s="1272">
        <f>AA274-AB274-AC274</f>
        <v>0</v>
      </c>
      <c r="AE274" s="210">
        <f t="shared" si="235"/>
        <v>0</v>
      </c>
      <c r="AF274" s="210">
        <f t="shared" si="235"/>
        <v>0</v>
      </c>
      <c r="AG274" s="210">
        <f t="shared" si="235"/>
        <v>0</v>
      </c>
      <c r="AH274" s="210">
        <f t="shared" si="235"/>
        <v>0</v>
      </c>
      <c r="AI274" s="1055">
        <f t="shared" si="235"/>
        <v>0</v>
      </c>
      <c r="AJ274" s="211">
        <f t="shared" si="235"/>
        <v>0</v>
      </c>
      <c r="AK274" s="1276">
        <f>IF($Z274=1,0,IF(AND($Z274=0,AF274&gt;0),1,IF(AND($Z274=0,AH274&gt;0),1,IF(AND($Z274=0,AJ274&gt;0),1,0))))</f>
        <v>0</v>
      </c>
      <c r="AL274" s="1276">
        <f t="shared" si="240"/>
        <v>0</v>
      </c>
      <c r="AM274" s="1281">
        <f>IF($Z274=0,0,IF(AQ274+AS274+AU274&gt;0,$AA274,0))</f>
        <v>0</v>
      </c>
      <c r="AN274" s="1283">
        <f>IF($Z274=0,0,IF(AND(AM274=0,I275&gt;0),$AA274,0))</f>
        <v>0</v>
      </c>
      <c r="AO274" s="1272">
        <f>$AA274-AM274-AN274</f>
        <v>0</v>
      </c>
      <c r="AP274" s="210">
        <f t="shared" si="236"/>
        <v>0</v>
      </c>
      <c r="AQ274" s="210">
        <f t="shared" si="236"/>
        <v>0</v>
      </c>
      <c r="AR274" s="210">
        <f t="shared" si="236"/>
        <v>0</v>
      </c>
      <c r="AS274" s="210">
        <f t="shared" si="236"/>
        <v>0</v>
      </c>
      <c r="AT274" s="210">
        <f t="shared" si="236"/>
        <v>0</v>
      </c>
      <c r="AU274" s="211">
        <f t="shared" si="236"/>
        <v>0</v>
      </c>
      <c r="AV274" s="1276">
        <f>IF($Z274=1,0,IF(AND($Z274=0,AQ274&gt;0),1,IF(AND($Z274=0,AS274&gt;0),1,IF(AND($Z274=0,AU274&gt;0),1,0))))</f>
        <v>0</v>
      </c>
      <c r="AW274" s="1276">
        <f t="shared" si="241"/>
        <v>0</v>
      </c>
      <c r="AX274" s="1281">
        <f>IF($Z274=0,0,IF(BB274+BD274+BF274&gt;0,$AA274,0))</f>
        <v>0</v>
      </c>
      <c r="AY274" s="1283">
        <f>IF($Z274=0,0,IF(AND(AX274=0,K275&gt;0),$AA274,0))</f>
        <v>0</v>
      </c>
      <c r="AZ274" s="1272">
        <f>$AA274-AX274-AY274</f>
        <v>0</v>
      </c>
      <c r="BA274" s="210">
        <f t="shared" si="237"/>
        <v>0</v>
      </c>
      <c r="BB274" s="210">
        <f t="shared" si="237"/>
        <v>0</v>
      </c>
      <c r="BC274" s="210">
        <f t="shared" si="237"/>
        <v>0</v>
      </c>
      <c r="BD274" s="210">
        <f t="shared" si="237"/>
        <v>0</v>
      </c>
      <c r="BE274" s="210">
        <f t="shared" si="237"/>
        <v>0</v>
      </c>
      <c r="BF274" s="211">
        <f t="shared" si="237"/>
        <v>0</v>
      </c>
      <c r="BG274" s="1276">
        <f>IF($Z274=1,0,IF(AND($Z274=0,BB274&gt;0),1,IF(AND($Z274=0,BD274&gt;0),1,IF(AND($Z274=0,BF274&gt;0),1,0))))</f>
        <v>0</v>
      </c>
      <c r="BH274" s="1276">
        <f t="shared" si="242"/>
        <v>0</v>
      </c>
      <c r="BI274" s="1281">
        <f>IF($Z274=0,0,IF(BM274+BO274+BQ274&gt;0,$AA274,0))</f>
        <v>0</v>
      </c>
      <c r="BJ274" s="1283">
        <f>IF($Z274=0,0,IF(AND(BI274=0,M275&gt;0),$AA274,0))</f>
        <v>0</v>
      </c>
      <c r="BK274" s="1272">
        <f>$AA274-BI274-BJ274</f>
        <v>0</v>
      </c>
      <c r="BL274" s="210">
        <f t="shared" si="238"/>
        <v>0</v>
      </c>
      <c r="BM274" s="210">
        <f t="shared" si="238"/>
        <v>0</v>
      </c>
      <c r="BN274" s="210">
        <f t="shared" si="238"/>
        <v>0</v>
      </c>
      <c r="BO274" s="210">
        <f t="shared" si="238"/>
        <v>0</v>
      </c>
      <c r="BP274" s="210">
        <f t="shared" si="238"/>
        <v>0</v>
      </c>
      <c r="BQ274" s="211">
        <f t="shared" si="238"/>
        <v>0</v>
      </c>
      <c r="BR274" s="1276">
        <f>IF($Z274=1,0,IF(AND($Z274=0,BM274&gt;0),1,IF(AND($Z274=0,BO274&gt;0),1,IF(AND($Z274=0,BQ274&gt;0),1,0))))</f>
        <v>0</v>
      </c>
      <c r="BS274" s="1276">
        <f t="shared" si="243"/>
        <v>0</v>
      </c>
      <c r="BT274" s="1281">
        <f>IF($Z274=0,0,IF(BX274+BZ274+CB274&gt;0,$AA274,0))</f>
        <v>0</v>
      </c>
      <c r="BU274" s="1283">
        <f>IF($Z274=0,0,IF(AND(BT274=0,O275&gt;0),$AA274,0))</f>
        <v>0</v>
      </c>
      <c r="BV274" s="1272">
        <f>$AA274-BT274-BU274</f>
        <v>0</v>
      </c>
      <c r="BW274" s="210">
        <f t="shared" si="239"/>
        <v>0</v>
      </c>
      <c r="BX274" s="210">
        <f t="shared" si="239"/>
        <v>0</v>
      </c>
      <c r="BY274" s="210">
        <f t="shared" si="239"/>
        <v>0</v>
      </c>
      <c r="BZ274" s="210">
        <f t="shared" si="239"/>
        <v>0</v>
      </c>
      <c r="CA274" s="210">
        <f t="shared" si="239"/>
        <v>0</v>
      </c>
      <c r="CB274" s="211">
        <f t="shared" si="239"/>
        <v>0</v>
      </c>
      <c r="CC274" s="1276">
        <f>IF($Z274=1,0,IF(AND($Z274=0,BX274&gt;0),1,IF(AND($Z274=0,BZ274&gt;0),1,IF(AND($Z274=0,CB274&gt;0),1,0))))</f>
        <v>0</v>
      </c>
      <c r="CD274" s="1276">
        <f t="shared" si="244"/>
        <v>0</v>
      </c>
      <c r="CE274" s="11"/>
      <c r="CF274" s="11"/>
      <c r="CG274" s="11"/>
      <c r="CH274" s="11"/>
      <c r="CI274" s="11"/>
      <c r="CJ274" s="11"/>
      <c r="CK274" s="11"/>
      <c r="CL274" s="11"/>
      <c r="CM274" s="11"/>
    </row>
    <row r="275" spans="1:91" ht="14.25" customHeight="1">
      <c r="A275" s="1247" t="str">
        <f>A274</f>
        <v/>
      </c>
      <c r="B275" s="58"/>
      <c r="C275" s="1735"/>
      <c r="D275" s="1733"/>
      <c r="E275" s="1735"/>
      <c r="F275" s="2454"/>
      <c r="G275" s="512"/>
      <c r="H275" s="2456"/>
      <c r="I275" s="514"/>
      <c r="J275" s="2459"/>
      <c r="K275" s="514"/>
      <c r="L275" s="2459"/>
      <c r="M275" s="514"/>
      <c r="N275" s="2459"/>
      <c r="O275" s="514"/>
      <c r="P275" s="2459"/>
      <c r="Q275" s="11"/>
      <c r="R275" s="11"/>
      <c r="S275" s="455"/>
      <c r="T275" s="477"/>
      <c r="U275" s="506">
        <f>Import!N665</f>
        <v>0</v>
      </c>
      <c r="V275" s="11"/>
      <c r="W275" s="340"/>
      <c r="X275" s="340"/>
      <c r="Y275" s="340"/>
      <c r="Z275" s="11"/>
      <c r="AE275" s="210"/>
      <c r="AF275" s="210"/>
      <c r="AG275" s="210"/>
      <c r="AH275" s="210"/>
      <c r="AI275" s="1055"/>
      <c r="AJ275" s="211"/>
      <c r="AK275" s="1276"/>
      <c r="AL275" s="1276">
        <f>AL274</f>
        <v>0</v>
      </c>
      <c r="AP275" s="210"/>
      <c r="AQ275" s="210"/>
      <c r="AR275" s="210"/>
      <c r="AS275" s="210"/>
      <c r="AT275" s="210"/>
      <c r="AU275" s="211"/>
      <c r="AV275" s="1276"/>
      <c r="AW275" s="1276">
        <f>AW274</f>
        <v>0</v>
      </c>
      <c r="BA275" s="210"/>
      <c r="BB275" s="210"/>
      <c r="BC275" s="210"/>
      <c r="BD275" s="210"/>
      <c r="BE275" s="210"/>
      <c r="BF275" s="211"/>
      <c r="BG275" s="1276"/>
      <c r="BH275" s="1276">
        <f>BH274</f>
        <v>0</v>
      </c>
      <c r="BL275" s="210"/>
      <c r="BM275" s="210"/>
      <c r="BN275" s="210"/>
      <c r="BO275" s="210"/>
      <c r="BP275" s="210"/>
      <c r="BQ275" s="211"/>
      <c r="BR275" s="1276"/>
      <c r="BS275" s="1276">
        <f>BS274</f>
        <v>0</v>
      </c>
      <c r="BW275" s="210"/>
      <c r="BX275" s="210"/>
      <c r="BY275" s="210"/>
      <c r="BZ275" s="210"/>
      <c r="CA275" s="210"/>
      <c r="CB275" s="211"/>
      <c r="CC275" s="1276"/>
      <c r="CD275" s="1276">
        <f>CD274</f>
        <v>0</v>
      </c>
      <c r="CE275" s="11"/>
      <c r="CF275" s="11"/>
      <c r="CG275" s="11"/>
      <c r="CH275" s="11"/>
      <c r="CI275" s="11"/>
      <c r="CJ275" s="11"/>
      <c r="CK275" s="11"/>
      <c r="CL275" s="11"/>
      <c r="CM275" s="11"/>
    </row>
    <row r="276" spans="1:91" ht="24.75" customHeight="1">
      <c r="A276" s="1246" t="str">
        <f>IF(E276&gt;0,"Wypełnione","")</f>
        <v/>
      </c>
      <c r="B276" s="58"/>
      <c r="C276" s="1734">
        <f>'Og s3a'!C677</f>
        <v>0</v>
      </c>
      <c r="D276" s="1732">
        <f>'Og s3a'!E677</f>
        <v>0</v>
      </c>
      <c r="E276" s="1734">
        <f>'Og s3a'!F677</f>
        <v>0</v>
      </c>
      <c r="F276" s="2453"/>
      <c r="G276" s="511">
        <f>T276</f>
        <v>0</v>
      </c>
      <c r="H276" s="2455">
        <f>U276</f>
        <v>0</v>
      </c>
      <c r="I276" s="515"/>
      <c r="J276" s="2459"/>
      <c r="K276" s="515"/>
      <c r="L276" s="2459"/>
      <c r="M276" s="515"/>
      <c r="N276" s="2459"/>
      <c r="O276" s="515"/>
      <c r="P276" s="2459"/>
      <c r="Q276" s="11"/>
      <c r="R276" s="11"/>
      <c r="S276" s="454">
        <f>'Og s3a'!G677</f>
        <v>0</v>
      </c>
      <c r="T276" s="456">
        <f>'Og s3a'!D677</f>
        <v>0</v>
      </c>
      <c r="U276" s="506">
        <f>Import!N666</f>
        <v>0</v>
      </c>
      <c r="V276" s="11"/>
      <c r="W276" s="340"/>
      <c r="X276" s="340"/>
      <c r="Y276" s="340"/>
      <c r="Z276" s="1273">
        <f>IF(F276=AF$7,1,0)</f>
        <v>0</v>
      </c>
      <c r="AA276" s="1273">
        <f>Z276*D276</f>
        <v>0</v>
      </c>
      <c r="AB276" s="1281">
        <f>IF($Z276=0,0,IF(AF276+AH276+AJ276&gt;0,$AA276,0))</f>
        <v>0</v>
      </c>
      <c r="AC276" s="1283">
        <f>IF($Z276=0,0,IF(AND(AB276=0,G277&gt;0),$AA276,0))</f>
        <v>0</v>
      </c>
      <c r="AD276" s="1272">
        <f>AA276-AB276-AC276</f>
        <v>0</v>
      </c>
      <c r="AE276" s="210">
        <f t="shared" si="235"/>
        <v>0</v>
      </c>
      <c r="AF276" s="210">
        <f t="shared" si="235"/>
        <v>0</v>
      </c>
      <c r="AG276" s="210">
        <f t="shared" si="235"/>
        <v>0</v>
      </c>
      <c r="AH276" s="210">
        <f t="shared" si="235"/>
        <v>0</v>
      </c>
      <c r="AI276" s="1055">
        <f t="shared" si="235"/>
        <v>0</v>
      </c>
      <c r="AJ276" s="211">
        <f t="shared" si="235"/>
        <v>0</v>
      </c>
      <c r="AK276" s="1276">
        <f>IF($Z276=1,0,IF(AND($Z276=0,AF276&gt;0),1,IF(AND($Z276=0,AH276&gt;0),1,IF(AND($Z276=0,AJ276&gt;0),1,0))))</f>
        <v>0</v>
      </c>
      <c r="AL276" s="1276">
        <f t="shared" si="240"/>
        <v>0</v>
      </c>
      <c r="AM276" s="1281">
        <f>IF($Z276=0,0,IF(AQ276+AS276+AU276&gt;0,$AA276,0))</f>
        <v>0</v>
      </c>
      <c r="AN276" s="1283">
        <f>IF($Z276=0,0,IF(AND(AM276=0,I277&gt;0),$AA276,0))</f>
        <v>0</v>
      </c>
      <c r="AO276" s="1272">
        <f>$AA276-AM276-AN276</f>
        <v>0</v>
      </c>
      <c r="AP276" s="210">
        <f t="shared" si="236"/>
        <v>0</v>
      </c>
      <c r="AQ276" s="210">
        <f t="shared" si="236"/>
        <v>0</v>
      </c>
      <c r="AR276" s="210">
        <f t="shared" si="236"/>
        <v>0</v>
      </c>
      <c r="AS276" s="210">
        <f t="shared" si="236"/>
        <v>0</v>
      </c>
      <c r="AT276" s="210">
        <f t="shared" si="236"/>
        <v>0</v>
      </c>
      <c r="AU276" s="211">
        <f t="shared" si="236"/>
        <v>0</v>
      </c>
      <c r="AV276" s="1276">
        <f>IF($Z276=1,0,IF(AND($Z276=0,AQ276&gt;0),1,IF(AND($Z276=0,AS276&gt;0),1,IF(AND($Z276=0,AU276&gt;0),1,0))))</f>
        <v>0</v>
      </c>
      <c r="AW276" s="1276">
        <f t="shared" si="241"/>
        <v>0</v>
      </c>
      <c r="AX276" s="1281">
        <f>IF($Z276=0,0,IF(BB276+BD276+BF276&gt;0,$AA276,0))</f>
        <v>0</v>
      </c>
      <c r="AY276" s="1283">
        <f>IF($Z276=0,0,IF(AND(AX276=0,K277&gt;0),$AA276,0))</f>
        <v>0</v>
      </c>
      <c r="AZ276" s="1272">
        <f>$AA276-AX276-AY276</f>
        <v>0</v>
      </c>
      <c r="BA276" s="210">
        <f t="shared" si="237"/>
        <v>0</v>
      </c>
      <c r="BB276" s="210">
        <f t="shared" si="237"/>
        <v>0</v>
      </c>
      <c r="BC276" s="210">
        <f t="shared" si="237"/>
        <v>0</v>
      </c>
      <c r="BD276" s="210">
        <f t="shared" si="237"/>
        <v>0</v>
      </c>
      <c r="BE276" s="210">
        <f t="shared" si="237"/>
        <v>0</v>
      </c>
      <c r="BF276" s="211">
        <f t="shared" si="237"/>
        <v>0</v>
      </c>
      <c r="BG276" s="1276">
        <f>IF($Z276=1,0,IF(AND($Z276=0,BB276&gt;0),1,IF(AND($Z276=0,BD276&gt;0),1,IF(AND($Z276=0,BF276&gt;0),1,0))))</f>
        <v>0</v>
      </c>
      <c r="BH276" s="1276">
        <f t="shared" si="242"/>
        <v>0</v>
      </c>
      <c r="BI276" s="1281">
        <f>IF($Z276=0,0,IF(BM276+BO276+BQ276&gt;0,$AA276,0))</f>
        <v>0</v>
      </c>
      <c r="BJ276" s="1283">
        <f>IF($Z276=0,0,IF(AND(BI276=0,M277&gt;0),$AA276,0))</f>
        <v>0</v>
      </c>
      <c r="BK276" s="1272">
        <f>$AA276-BI276-BJ276</f>
        <v>0</v>
      </c>
      <c r="BL276" s="210">
        <f t="shared" si="238"/>
        <v>0</v>
      </c>
      <c r="BM276" s="210">
        <f t="shared" si="238"/>
        <v>0</v>
      </c>
      <c r="BN276" s="210">
        <f t="shared" si="238"/>
        <v>0</v>
      </c>
      <c r="BO276" s="210">
        <f t="shared" si="238"/>
        <v>0</v>
      </c>
      <c r="BP276" s="210">
        <f t="shared" si="238"/>
        <v>0</v>
      </c>
      <c r="BQ276" s="211">
        <f t="shared" si="238"/>
        <v>0</v>
      </c>
      <c r="BR276" s="1276">
        <f>IF($Z276=1,0,IF(AND($Z276=0,BM276&gt;0),1,IF(AND($Z276=0,BO276&gt;0),1,IF(AND($Z276=0,BQ276&gt;0),1,0))))</f>
        <v>0</v>
      </c>
      <c r="BS276" s="1276">
        <f t="shared" si="243"/>
        <v>0</v>
      </c>
      <c r="BT276" s="1281">
        <f>IF($Z276=0,0,IF(BX276+BZ276+CB276&gt;0,$AA276,0))</f>
        <v>0</v>
      </c>
      <c r="BU276" s="1283">
        <f>IF($Z276=0,0,IF(AND(BT276=0,O277&gt;0),$AA276,0))</f>
        <v>0</v>
      </c>
      <c r="BV276" s="1272">
        <f>$AA276-BT276-BU276</f>
        <v>0</v>
      </c>
      <c r="BW276" s="210">
        <f t="shared" si="239"/>
        <v>0</v>
      </c>
      <c r="BX276" s="210">
        <f t="shared" si="239"/>
        <v>0</v>
      </c>
      <c r="BY276" s="210">
        <f t="shared" si="239"/>
        <v>0</v>
      </c>
      <c r="BZ276" s="210">
        <f t="shared" si="239"/>
        <v>0</v>
      </c>
      <c r="CA276" s="210">
        <f t="shared" si="239"/>
        <v>0</v>
      </c>
      <c r="CB276" s="211">
        <f t="shared" si="239"/>
        <v>0</v>
      </c>
      <c r="CC276" s="1276">
        <f>IF($Z276=1,0,IF(AND($Z276=0,BX276&gt;0),1,IF(AND($Z276=0,BZ276&gt;0),1,IF(AND($Z276=0,CB276&gt;0),1,0))))</f>
        <v>0</v>
      </c>
      <c r="CD276" s="1276">
        <f t="shared" si="244"/>
        <v>0</v>
      </c>
      <c r="CE276" s="11"/>
      <c r="CF276" s="11"/>
      <c r="CG276" s="11"/>
      <c r="CH276" s="11"/>
      <c r="CI276" s="11"/>
      <c r="CJ276" s="11"/>
      <c r="CK276" s="11"/>
      <c r="CL276" s="11"/>
      <c r="CM276" s="11"/>
    </row>
    <row r="277" spans="1:91" ht="14.25" customHeight="1">
      <c r="A277" s="1247" t="str">
        <f>A276</f>
        <v/>
      </c>
      <c r="B277" s="58"/>
      <c r="C277" s="1735"/>
      <c r="D277" s="1733"/>
      <c r="E277" s="1735"/>
      <c r="F277" s="2454"/>
      <c r="G277" s="512"/>
      <c r="H277" s="2456"/>
      <c r="I277" s="514"/>
      <c r="J277" s="2459"/>
      <c r="K277" s="514"/>
      <c r="L277" s="2459"/>
      <c r="M277" s="514"/>
      <c r="N277" s="2459"/>
      <c r="O277" s="514"/>
      <c r="P277" s="2459"/>
      <c r="Q277" s="11"/>
      <c r="R277" s="11"/>
      <c r="S277" s="455"/>
      <c r="T277" s="477"/>
      <c r="U277" s="506">
        <f>Import!N667</f>
        <v>0</v>
      </c>
      <c r="V277" s="11"/>
      <c r="W277" s="340"/>
      <c r="X277" s="340"/>
      <c r="Y277" s="340"/>
      <c r="Z277" s="11"/>
      <c r="AE277" s="210"/>
      <c r="AF277" s="210"/>
      <c r="AG277" s="210"/>
      <c r="AH277" s="210"/>
      <c r="AI277" s="1055"/>
      <c r="AJ277" s="211"/>
      <c r="AK277" s="1276"/>
      <c r="AL277" s="1276">
        <f>AL276</f>
        <v>0</v>
      </c>
      <c r="AP277" s="210"/>
      <c r="AQ277" s="210"/>
      <c r="AR277" s="210"/>
      <c r="AS277" s="210"/>
      <c r="AT277" s="210"/>
      <c r="AU277" s="211"/>
      <c r="AV277" s="1276"/>
      <c r="AW277" s="1276">
        <f>AW276</f>
        <v>0</v>
      </c>
      <c r="BA277" s="210"/>
      <c r="BB277" s="210"/>
      <c r="BC277" s="210"/>
      <c r="BD277" s="210"/>
      <c r="BE277" s="210"/>
      <c r="BF277" s="211"/>
      <c r="BG277" s="1276"/>
      <c r="BH277" s="1276">
        <f>BH276</f>
        <v>0</v>
      </c>
      <c r="BL277" s="210"/>
      <c r="BM277" s="210"/>
      <c r="BN277" s="210"/>
      <c r="BO277" s="210"/>
      <c r="BP277" s="210"/>
      <c r="BQ277" s="211"/>
      <c r="BR277" s="1276"/>
      <c r="BS277" s="1276">
        <f>BS276</f>
        <v>0</v>
      </c>
      <c r="BW277" s="210"/>
      <c r="BX277" s="210"/>
      <c r="BY277" s="210"/>
      <c r="BZ277" s="210"/>
      <c r="CA277" s="210"/>
      <c r="CB277" s="211"/>
      <c r="CC277" s="1276"/>
      <c r="CD277" s="1276">
        <f>CD276</f>
        <v>0</v>
      </c>
      <c r="CE277" s="11"/>
      <c r="CF277" s="11"/>
      <c r="CG277" s="11"/>
      <c r="CH277" s="11"/>
      <c r="CI277" s="11"/>
      <c r="CJ277" s="11"/>
      <c r="CK277" s="11"/>
      <c r="CL277" s="11"/>
      <c r="CM277" s="11"/>
    </row>
    <row r="278" spans="1:91" ht="24.75" customHeight="1">
      <c r="A278" s="1246" t="str">
        <f>IF(E278&gt;0,"Wypełnione","")</f>
        <v/>
      </c>
      <c r="B278" s="58"/>
      <c r="C278" s="1734">
        <f>'Og s3a'!C679</f>
        <v>0</v>
      </c>
      <c r="D278" s="1732">
        <f>'Og s3a'!E679</f>
        <v>0</v>
      </c>
      <c r="E278" s="1734">
        <f>'Og s3a'!F679</f>
        <v>0</v>
      </c>
      <c r="F278" s="2453"/>
      <c r="G278" s="511">
        <f>T278</f>
        <v>0</v>
      </c>
      <c r="H278" s="2455">
        <f>U278</f>
        <v>0</v>
      </c>
      <c r="I278" s="515"/>
      <c r="J278" s="2459"/>
      <c r="K278" s="515"/>
      <c r="L278" s="2459"/>
      <c r="M278" s="515"/>
      <c r="N278" s="2459"/>
      <c r="O278" s="515"/>
      <c r="P278" s="2459"/>
      <c r="Q278" s="11"/>
      <c r="R278" s="11"/>
      <c r="S278" s="454">
        <f>'Og s3a'!G679</f>
        <v>0</v>
      </c>
      <c r="T278" s="456">
        <f>'Og s3a'!D679</f>
        <v>0</v>
      </c>
      <c r="U278" s="506">
        <f>Import!N668</f>
        <v>0</v>
      </c>
      <c r="V278" s="11"/>
      <c r="W278" s="340"/>
      <c r="X278" s="340"/>
      <c r="Y278" s="340"/>
      <c r="Z278" s="1273">
        <f>IF(F278=AF$7,1,0)</f>
        <v>0</v>
      </c>
      <c r="AA278" s="1273">
        <f>Z278*D278</f>
        <v>0</v>
      </c>
      <c r="AB278" s="1281">
        <f>IF($Z278=0,0,IF(AF278+AH278+AJ278&gt;0,$AA278,0))</f>
        <v>0</v>
      </c>
      <c r="AC278" s="1283">
        <f>IF($Z278=0,0,IF(AND(AB278=0,G279&gt;0),$AA278,0))</f>
        <v>0</v>
      </c>
      <c r="AD278" s="1272">
        <f>AA278-AB278-AC278</f>
        <v>0</v>
      </c>
      <c r="AE278" s="210">
        <f t="shared" si="235"/>
        <v>0</v>
      </c>
      <c r="AF278" s="210">
        <f t="shared" si="235"/>
        <v>0</v>
      </c>
      <c r="AG278" s="210">
        <f t="shared" si="235"/>
        <v>0</v>
      </c>
      <c r="AH278" s="210">
        <f t="shared" si="235"/>
        <v>0</v>
      </c>
      <c r="AI278" s="1055">
        <f t="shared" si="235"/>
        <v>0</v>
      </c>
      <c r="AJ278" s="211">
        <f t="shared" si="235"/>
        <v>0</v>
      </c>
      <c r="AK278" s="1276">
        <f>IF($Z278=1,0,IF(AND($Z278=0,AF278&gt;0),1,IF(AND($Z278=0,AH278&gt;0),1,IF(AND($Z278=0,AJ278&gt;0),1,0))))</f>
        <v>0</v>
      </c>
      <c r="AL278" s="1276">
        <f t="shared" si="240"/>
        <v>0</v>
      </c>
      <c r="AM278" s="1281">
        <f>IF($Z278=0,0,IF(AQ278+AS278+AU278&gt;0,$AA278,0))</f>
        <v>0</v>
      </c>
      <c r="AN278" s="1283">
        <f>IF($Z278=0,0,IF(AND(AM278=0,I279&gt;0),$AA278,0))</f>
        <v>0</v>
      </c>
      <c r="AO278" s="1272">
        <f>$AA278-AM278-AN278</f>
        <v>0</v>
      </c>
      <c r="AP278" s="210">
        <f t="shared" si="236"/>
        <v>0</v>
      </c>
      <c r="AQ278" s="210">
        <f t="shared" si="236"/>
        <v>0</v>
      </c>
      <c r="AR278" s="210">
        <f t="shared" si="236"/>
        <v>0</v>
      </c>
      <c r="AS278" s="210">
        <f t="shared" si="236"/>
        <v>0</v>
      </c>
      <c r="AT278" s="210">
        <f t="shared" si="236"/>
        <v>0</v>
      </c>
      <c r="AU278" s="211">
        <f t="shared" si="236"/>
        <v>0</v>
      </c>
      <c r="AV278" s="1276">
        <f>IF($Z278=1,0,IF(AND($Z278=0,AQ278&gt;0),1,IF(AND($Z278=0,AS278&gt;0),1,IF(AND($Z278=0,AU278&gt;0),1,0))))</f>
        <v>0</v>
      </c>
      <c r="AW278" s="1276">
        <f t="shared" si="241"/>
        <v>0</v>
      </c>
      <c r="AX278" s="1281">
        <f>IF($Z278=0,0,IF(BB278+BD278+BF278&gt;0,$AA278,0))</f>
        <v>0</v>
      </c>
      <c r="AY278" s="1283">
        <f>IF($Z278=0,0,IF(AND(AX278=0,K279&gt;0),$AA278,0))</f>
        <v>0</v>
      </c>
      <c r="AZ278" s="1272">
        <f>$AA278-AX278-AY278</f>
        <v>0</v>
      </c>
      <c r="BA278" s="210">
        <f t="shared" si="237"/>
        <v>0</v>
      </c>
      <c r="BB278" s="210">
        <f t="shared" si="237"/>
        <v>0</v>
      </c>
      <c r="BC278" s="210">
        <f t="shared" si="237"/>
        <v>0</v>
      </c>
      <c r="BD278" s="210">
        <f t="shared" si="237"/>
        <v>0</v>
      </c>
      <c r="BE278" s="210">
        <f t="shared" si="237"/>
        <v>0</v>
      </c>
      <c r="BF278" s="211">
        <f t="shared" si="237"/>
        <v>0</v>
      </c>
      <c r="BG278" s="1276">
        <f>IF($Z278=1,0,IF(AND($Z278=0,BB278&gt;0),1,IF(AND($Z278=0,BD278&gt;0),1,IF(AND($Z278=0,BF278&gt;0),1,0))))</f>
        <v>0</v>
      </c>
      <c r="BH278" s="1276">
        <f t="shared" si="242"/>
        <v>0</v>
      </c>
      <c r="BI278" s="1281">
        <f>IF($Z278=0,0,IF(BM278+BO278+BQ278&gt;0,$AA278,0))</f>
        <v>0</v>
      </c>
      <c r="BJ278" s="1283">
        <f>IF($Z278=0,0,IF(AND(BI278=0,M279&gt;0),$AA278,0))</f>
        <v>0</v>
      </c>
      <c r="BK278" s="1272">
        <f>$AA278-BI278-BJ278</f>
        <v>0</v>
      </c>
      <c r="BL278" s="210">
        <f t="shared" si="238"/>
        <v>0</v>
      </c>
      <c r="BM278" s="210">
        <f t="shared" si="238"/>
        <v>0</v>
      </c>
      <c r="BN278" s="210">
        <f t="shared" si="238"/>
        <v>0</v>
      </c>
      <c r="BO278" s="210">
        <f t="shared" si="238"/>
        <v>0</v>
      </c>
      <c r="BP278" s="210">
        <f t="shared" si="238"/>
        <v>0</v>
      </c>
      <c r="BQ278" s="211">
        <f t="shared" si="238"/>
        <v>0</v>
      </c>
      <c r="BR278" s="1276">
        <f>IF($Z278=1,0,IF(AND($Z278=0,BM278&gt;0),1,IF(AND($Z278=0,BO278&gt;0),1,IF(AND($Z278=0,BQ278&gt;0),1,0))))</f>
        <v>0</v>
      </c>
      <c r="BS278" s="1276">
        <f t="shared" si="243"/>
        <v>0</v>
      </c>
      <c r="BT278" s="1281">
        <f>IF($Z278=0,0,IF(BX278+BZ278+CB278&gt;0,$AA278,0))</f>
        <v>0</v>
      </c>
      <c r="BU278" s="1283">
        <f>IF($Z278=0,0,IF(AND(BT278=0,O279&gt;0),$AA278,0))</f>
        <v>0</v>
      </c>
      <c r="BV278" s="1272">
        <f>$AA278-BT278-BU278</f>
        <v>0</v>
      </c>
      <c r="BW278" s="210">
        <f t="shared" si="239"/>
        <v>0</v>
      </c>
      <c r="BX278" s="210">
        <f t="shared" si="239"/>
        <v>0</v>
      </c>
      <c r="BY278" s="210">
        <f t="shared" si="239"/>
        <v>0</v>
      </c>
      <c r="BZ278" s="210">
        <f t="shared" si="239"/>
        <v>0</v>
      </c>
      <c r="CA278" s="210">
        <f t="shared" si="239"/>
        <v>0</v>
      </c>
      <c r="CB278" s="211">
        <f t="shared" si="239"/>
        <v>0</v>
      </c>
      <c r="CC278" s="1276">
        <f>IF($Z278=1,0,IF(AND($Z278=0,BX278&gt;0),1,IF(AND($Z278=0,BZ278&gt;0),1,IF(AND($Z278=0,CB278&gt;0),1,0))))</f>
        <v>0</v>
      </c>
      <c r="CD278" s="1276">
        <f t="shared" si="244"/>
        <v>0</v>
      </c>
      <c r="CE278" s="11"/>
      <c r="CF278" s="11"/>
      <c r="CG278" s="11"/>
      <c r="CH278" s="11"/>
      <c r="CI278" s="11"/>
      <c r="CJ278" s="11"/>
      <c r="CK278" s="11"/>
      <c r="CL278" s="11"/>
      <c r="CM278" s="11"/>
    </row>
    <row r="279" spans="1:91" ht="14.25" customHeight="1">
      <c r="A279" s="1247" t="str">
        <f>A278</f>
        <v/>
      </c>
      <c r="B279" s="58"/>
      <c r="C279" s="1735"/>
      <c r="D279" s="1733"/>
      <c r="E279" s="1735"/>
      <c r="F279" s="2454"/>
      <c r="G279" s="512"/>
      <c r="H279" s="2456"/>
      <c r="I279" s="514"/>
      <c r="J279" s="2459"/>
      <c r="K279" s="514"/>
      <c r="L279" s="2459"/>
      <c r="M279" s="514"/>
      <c r="N279" s="2459"/>
      <c r="O279" s="514"/>
      <c r="P279" s="2459"/>
      <c r="Q279" s="11"/>
      <c r="R279" s="11"/>
      <c r="S279" s="455"/>
      <c r="T279" s="477"/>
      <c r="U279" s="506">
        <f>Import!N669</f>
        <v>0</v>
      </c>
      <c r="V279" s="11"/>
      <c r="W279" s="340"/>
      <c r="X279" s="340"/>
      <c r="Y279" s="340"/>
      <c r="Z279" s="11"/>
      <c r="AE279" s="210"/>
      <c r="AF279" s="210"/>
      <c r="AG279" s="210"/>
      <c r="AH279" s="210"/>
      <c r="AI279" s="1055"/>
      <c r="AJ279" s="211"/>
      <c r="AK279" s="1276"/>
      <c r="AL279" s="1276">
        <f>AL278</f>
        <v>0</v>
      </c>
      <c r="AP279" s="210"/>
      <c r="AQ279" s="210"/>
      <c r="AR279" s="210"/>
      <c r="AS279" s="210"/>
      <c r="AT279" s="210"/>
      <c r="AU279" s="211"/>
      <c r="AV279" s="1276"/>
      <c r="AW279" s="1276">
        <f>AW278</f>
        <v>0</v>
      </c>
      <c r="BA279" s="210"/>
      <c r="BB279" s="210"/>
      <c r="BC279" s="210"/>
      <c r="BD279" s="210"/>
      <c r="BE279" s="210"/>
      <c r="BF279" s="211"/>
      <c r="BG279" s="1276"/>
      <c r="BH279" s="1276">
        <f>BH278</f>
        <v>0</v>
      </c>
      <c r="BL279" s="210"/>
      <c r="BM279" s="210"/>
      <c r="BN279" s="210"/>
      <c r="BO279" s="210"/>
      <c r="BP279" s="210"/>
      <c r="BQ279" s="211"/>
      <c r="BR279" s="1276"/>
      <c r="BS279" s="1276">
        <f>BS278</f>
        <v>0</v>
      </c>
      <c r="BW279" s="210"/>
      <c r="BX279" s="210"/>
      <c r="BY279" s="210"/>
      <c r="BZ279" s="210"/>
      <c r="CA279" s="210"/>
      <c r="CB279" s="211"/>
      <c r="CC279" s="1276"/>
      <c r="CD279" s="1276">
        <f>CD278</f>
        <v>0</v>
      </c>
      <c r="CE279" s="11"/>
      <c r="CF279" s="11"/>
      <c r="CG279" s="11"/>
      <c r="CH279" s="11"/>
      <c r="CI279" s="11"/>
      <c r="CJ279" s="11"/>
      <c r="CK279" s="11"/>
      <c r="CL279" s="11"/>
      <c r="CM279" s="11"/>
    </row>
    <row r="280" spans="1:91" ht="24.75" customHeight="1">
      <c r="A280" s="1246" t="str">
        <f>IF(E280&gt;0,"Wypełnione","")</f>
        <v/>
      </c>
      <c r="B280" s="58"/>
      <c r="C280" s="1734">
        <f>'Og s3a'!C681</f>
        <v>0</v>
      </c>
      <c r="D280" s="1732">
        <f>'Og s3a'!E681</f>
        <v>0</v>
      </c>
      <c r="E280" s="1734">
        <f>'Og s3a'!F681</f>
        <v>0</v>
      </c>
      <c r="F280" s="2453"/>
      <c r="G280" s="511">
        <f>T280</f>
        <v>0</v>
      </c>
      <c r="H280" s="2455">
        <f>U280</f>
        <v>0</v>
      </c>
      <c r="I280" s="515"/>
      <c r="J280" s="2459"/>
      <c r="K280" s="515"/>
      <c r="L280" s="2459"/>
      <c r="M280" s="515"/>
      <c r="N280" s="2459"/>
      <c r="O280" s="515"/>
      <c r="P280" s="2459"/>
      <c r="Q280" s="11"/>
      <c r="R280" s="11"/>
      <c r="S280" s="454">
        <f>'Og s3a'!G681</f>
        <v>0</v>
      </c>
      <c r="T280" s="456">
        <f>'Og s3a'!D681</f>
        <v>0</v>
      </c>
      <c r="U280" s="506">
        <f>Import!N670</f>
        <v>0</v>
      </c>
      <c r="V280" s="11"/>
      <c r="W280" s="340"/>
      <c r="X280" s="340"/>
      <c r="Y280" s="340"/>
      <c r="Z280" s="1273">
        <f>IF(F280=AF$7,1,0)</f>
        <v>0</v>
      </c>
      <c r="AA280" s="1273">
        <f>Z280*D280</f>
        <v>0</v>
      </c>
      <c r="AB280" s="1281">
        <f>IF($Z280=0,0,IF(AF280+AH280+AJ280&gt;0,$AA280,0))</f>
        <v>0</v>
      </c>
      <c r="AC280" s="1283">
        <f>IF($Z280=0,0,IF(AND(AB280=0,G281&gt;0),$AA280,0))</f>
        <v>0</v>
      </c>
      <c r="AD280" s="1272">
        <f>AA280-AB280-AC280</f>
        <v>0</v>
      </c>
      <c r="AE280" s="210">
        <f t="shared" si="235"/>
        <v>0</v>
      </c>
      <c r="AF280" s="210">
        <f t="shared" si="235"/>
        <v>0</v>
      </c>
      <c r="AG280" s="210">
        <f t="shared" si="235"/>
        <v>0</v>
      </c>
      <c r="AH280" s="210">
        <f t="shared" si="235"/>
        <v>0</v>
      </c>
      <c r="AI280" s="1055">
        <f t="shared" si="235"/>
        <v>0</v>
      </c>
      <c r="AJ280" s="211">
        <f t="shared" si="235"/>
        <v>0</v>
      </c>
      <c r="AK280" s="1276">
        <f>IF($Z280=1,0,IF(AND($Z280=0,AF280&gt;0),1,IF(AND($Z280=0,AH280&gt;0),1,IF(AND($Z280=0,AJ280&gt;0),1,0))))</f>
        <v>0</v>
      </c>
      <c r="AL280" s="1276">
        <f t="shared" si="240"/>
        <v>0</v>
      </c>
      <c r="AM280" s="1281">
        <f>IF($Z280=0,0,IF(AQ280+AS280+AU280&gt;0,$AA280,0))</f>
        <v>0</v>
      </c>
      <c r="AN280" s="1283">
        <f>IF($Z280=0,0,IF(AND(AM280=0,I281&gt;0),$AA280,0))</f>
        <v>0</v>
      </c>
      <c r="AO280" s="1272">
        <f>$AA280-AM280-AN280</f>
        <v>0</v>
      </c>
      <c r="AP280" s="210">
        <f t="shared" si="236"/>
        <v>0</v>
      </c>
      <c r="AQ280" s="210">
        <f t="shared" si="236"/>
        <v>0</v>
      </c>
      <c r="AR280" s="210">
        <f t="shared" si="236"/>
        <v>0</v>
      </c>
      <c r="AS280" s="210">
        <f t="shared" si="236"/>
        <v>0</v>
      </c>
      <c r="AT280" s="210">
        <f t="shared" si="236"/>
        <v>0</v>
      </c>
      <c r="AU280" s="211">
        <f t="shared" si="236"/>
        <v>0</v>
      </c>
      <c r="AV280" s="1276">
        <f>IF($Z280=1,0,IF(AND($Z280=0,AQ280&gt;0),1,IF(AND($Z280=0,AS280&gt;0),1,IF(AND($Z280=0,AU280&gt;0),1,0))))</f>
        <v>0</v>
      </c>
      <c r="AW280" s="1276">
        <f t="shared" si="241"/>
        <v>0</v>
      </c>
      <c r="AX280" s="1281">
        <f>IF($Z280=0,0,IF(BB280+BD280+BF280&gt;0,$AA280,0))</f>
        <v>0</v>
      </c>
      <c r="AY280" s="1283">
        <f>IF($Z280=0,0,IF(AND(AX280=0,K281&gt;0),$AA280,0))</f>
        <v>0</v>
      </c>
      <c r="AZ280" s="1272">
        <f>$AA280-AX280-AY280</f>
        <v>0</v>
      </c>
      <c r="BA280" s="210">
        <f t="shared" si="237"/>
        <v>0</v>
      </c>
      <c r="BB280" s="210">
        <f t="shared" si="237"/>
        <v>0</v>
      </c>
      <c r="BC280" s="210">
        <f t="shared" si="237"/>
        <v>0</v>
      </c>
      <c r="BD280" s="210">
        <f t="shared" si="237"/>
        <v>0</v>
      </c>
      <c r="BE280" s="210">
        <f t="shared" si="237"/>
        <v>0</v>
      </c>
      <c r="BF280" s="211">
        <f t="shared" si="237"/>
        <v>0</v>
      </c>
      <c r="BG280" s="1276">
        <f>IF($Z280=1,0,IF(AND($Z280=0,BB280&gt;0),1,IF(AND($Z280=0,BD280&gt;0),1,IF(AND($Z280=0,BF280&gt;0),1,0))))</f>
        <v>0</v>
      </c>
      <c r="BH280" s="1276">
        <f t="shared" si="242"/>
        <v>0</v>
      </c>
      <c r="BI280" s="1281">
        <f>IF($Z280=0,0,IF(BM280+BO280+BQ280&gt;0,$AA280,0))</f>
        <v>0</v>
      </c>
      <c r="BJ280" s="1283">
        <f>IF($Z280=0,0,IF(AND(BI280=0,M281&gt;0),$AA280,0))</f>
        <v>0</v>
      </c>
      <c r="BK280" s="1272">
        <f>$AA280-BI280-BJ280</f>
        <v>0</v>
      </c>
      <c r="BL280" s="210">
        <f t="shared" si="238"/>
        <v>0</v>
      </c>
      <c r="BM280" s="210">
        <f t="shared" si="238"/>
        <v>0</v>
      </c>
      <c r="BN280" s="210">
        <f t="shared" si="238"/>
        <v>0</v>
      </c>
      <c r="BO280" s="210">
        <f t="shared" si="238"/>
        <v>0</v>
      </c>
      <c r="BP280" s="210">
        <f t="shared" si="238"/>
        <v>0</v>
      </c>
      <c r="BQ280" s="211">
        <f t="shared" si="238"/>
        <v>0</v>
      </c>
      <c r="BR280" s="1276">
        <f>IF($Z280=1,0,IF(AND($Z280=0,BM280&gt;0),1,IF(AND($Z280=0,BO280&gt;0),1,IF(AND($Z280=0,BQ280&gt;0),1,0))))</f>
        <v>0</v>
      </c>
      <c r="BS280" s="1276">
        <f t="shared" si="243"/>
        <v>0</v>
      </c>
      <c r="BT280" s="1281">
        <f>IF($Z280=0,0,IF(BX280+BZ280+CB280&gt;0,$AA280,0))</f>
        <v>0</v>
      </c>
      <c r="BU280" s="1283">
        <f>IF($Z280=0,0,IF(AND(BT280=0,O281&gt;0),$AA280,0))</f>
        <v>0</v>
      </c>
      <c r="BV280" s="1272">
        <f>$AA280-BT280-BU280</f>
        <v>0</v>
      </c>
      <c r="BW280" s="210">
        <f t="shared" si="239"/>
        <v>0</v>
      </c>
      <c r="BX280" s="210">
        <f t="shared" si="239"/>
        <v>0</v>
      </c>
      <c r="BY280" s="210">
        <f t="shared" si="239"/>
        <v>0</v>
      </c>
      <c r="BZ280" s="210">
        <f t="shared" si="239"/>
        <v>0</v>
      </c>
      <c r="CA280" s="210">
        <f t="shared" si="239"/>
        <v>0</v>
      </c>
      <c r="CB280" s="211">
        <f t="shared" si="239"/>
        <v>0</v>
      </c>
      <c r="CC280" s="1276">
        <f>IF($Z280=1,0,IF(AND($Z280=0,BX280&gt;0),1,IF(AND($Z280=0,BZ280&gt;0),1,IF(AND($Z280=0,CB280&gt;0),1,0))))</f>
        <v>0</v>
      </c>
      <c r="CD280" s="1276">
        <f t="shared" si="244"/>
        <v>0</v>
      </c>
      <c r="CE280" s="11"/>
      <c r="CF280" s="11"/>
      <c r="CG280" s="11"/>
      <c r="CH280" s="11"/>
      <c r="CI280" s="11"/>
      <c r="CJ280" s="11"/>
      <c r="CK280" s="11"/>
      <c r="CL280" s="11"/>
      <c r="CM280" s="11"/>
    </row>
    <row r="281" spans="1:91" ht="14.25" customHeight="1">
      <c r="A281" s="1247" t="str">
        <f>A280</f>
        <v/>
      </c>
      <c r="B281" s="58"/>
      <c r="C281" s="1735"/>
      <c r="D281" s="1733"/>
      <c r="E281" s="1735"/>
      <c r="F281" s="2454"/>
      <c r="G281" s="512"/>
      <c r="H281" s="2456"/>
      <c r="I281" s="514"/>
      <c r="J281" s="2459"/>
      <c r="K281" s="514"/>
      <c r="L281" s="2459"/>
      <c r="M281" s="514"/>
      <c r="N281" s="2459"/>
      <c r="O281" s="514"/>
      <c r="P281" s="2459"/>
      <c r="Q281" s="11"/>
      <c r="R281" s="11"/>
      <c r="S281" s="455"/>
      <c r="T281" s="477"/>
      <c r="U281" s="506">
        <f>Import!N671</f>
        <v>0</v>
      </c>
      <c r="V281" s="11"/>
      <c r="W281" s="340"/>
      <c r="X281" s="340"/>
      <c r="Y281" s="340"/>
      <c r="Z281" s="11"/>
      <c r="AE281" s="210"/>
      <c r="AF281" s="210"/>
      <c r="AG281" s="210"/>
      <c r="AH281" s="210"/>
      <c r="AI281" s="1055"/>
      <c r="AJ281" s="211"/>
      <c r="AK281" s="1276"/>
      <c r="AL281" s="1276">
        <f>AL280</f>
        <v>0</v>
      </c>
      <c r="AP281" s="210"/>
      <c r="AQ281" s="210"/>
      <c r="AR281" s="210"/>
      <c r="AS281" s="210"/>
      <c r="AT281" s="210"/>
      <c r="AU281" s="211"/>
      <c r="AV281" s="1276"/>
      <c r="AW281" s="1276">
        <f>AW280</f>
        <v>0</v>
      </c>
      <c r="BA281" s="210"/>
      <c r="BB281" s="210"/>
      <c r="BC281" s="210"/>
      <c r="BD281" s="210"/>
      <c r="BE281" s="210"/>
      <c r="BF281" s="211"/>
      <c r="BG281" s="1276"/>
      <c r="BH281" s="1276">
        <f>BH280</f>
        <v>0</v>
      </c>
      <c r="BL281" s="210"/>
      <c r="BM281" s="210"/>
      <c r="BN281" s="210"/>
      <c r="BO281" s="210"/>
      <c r="BP281" s="210"/>
      <c r="BQ281" s="211"/>
      <c r="BR281" s="1276"/>
      <c r="BS281" s="1276">
        <f>BS280</f>
        <v>0</v>
      </c>
      <c r="BW281" s="210"/>
      <c r="BX281" s="210"/>
      <c r="BY281" s="210"/>
      <c r="BZ281" s="210"/>
      <c r="CA281" s="210"/>
      <c r="CB281" s="211"/>
      <c r="CC281" s="1276"/>
      <c r="CD281" s="1276">
        <f>CD280</f>
        <v>0</v>
      </c>
      <c r="CE281" s="11"/>
      <c r="CF281" s="11"/>
      <c r="CG281" s="11"/>
      <c r="CH281" s="11"/>
      <c r="CI281" s="11"/>
      <c r="CJ281" s="11"/>
      <c r="CK281" s="11"/>
      <c r="CL281" s="11"/>
      <c r="CM281" s="11"/>
    </row>
    <row r="282" spans="1:91" ht="24.75" customHeight="1">
      <c r="A282" s="1246" t="str">
        <f>IF(E282&gt;0,"Wypełnione","")</f>
        <v/>
      </c>
      <c r="B282" s="58"/>
      <c r="C282" s="1734">
        <f>'Og s3a'!C683</f>
        <v>0</v>
      </c>
      <c r="D282" s="1732">
        <f>'Og s3a'!E683</f>
        <v>0</v>
      </c>
      <c r="E282" s="1734">
        <f>'Og s3a'!F683</f>
        <v>0</v>
      </c>
      <c r="F282" s="2453"/>
      <c r="G282" s="511">
        <f>T282</f>
        <v>0</v>
      </c>
      <c r="H282" s="2455">
        <f>U282</f>
        <v>0</v>
      </c>
      <c r="I282" s="515"/>
      <c r="J282" s="2459"/>
      <c r="K282" s="515"/>
      <c r="L282" s="2459"/>
      <c r="M282" s="515"/>
      <c r="N282" s="2459"/>
      <c r="O282" s="515"/>
      <c r="P282" s="2459"/>
      <c r="Q282" s="11"/>
      <c r="R282" s="11"/>
      <c r="S282" s="454">
        <f>'Og s3a'!G683</f>
        <v>0</v>
      </c>
      <c r="T282" s="456">
        <f>'Og s3a'!D683</f>
        <v>0</v>
      </c>
      <c r="U282" s="506">
        <f>Import!N672</f>
        <v>0</v>
      </c>
      <c r="V282" s="11"/>
      <c r="W282" s="340"/>
      <c r="X282" s="340"/>
      <c r="Y282" s="340"/>
      <c r="Z282" s="1273">
        <f>IF(F282=AF$7,1,0)</f>
        <v>0</v>
      </c>
      <c r="AA282" s="1273">
        <f>Z282*D282</f>
        <v>0</v>
      </c>
      <c r="AB282" s="1281">
        <f>IF($Z282=0,0,IF(AF282+AH282+AJ282&gt;0,$AA282,0))</f>
        <v>0</v>
      </c>
      <c r="AC282" s="1283">
        <f>IF($Z282=0,0,IF(AND(AB282=0,G283&gt;0),$AA282,0))</f>
        <v>0</v>
      </c>
      <c r="AD282" s="1272">
        <f>AA282-AB282-AC282</f>
        <v>0</v>
      </c>
      <c r="AE282" s="210">
        <f t="shared" si="235"/>
        <v>0</v>
      </c>
      <c r="AF282" s="210">
        <f t="shared" si="235"/>
        <v>0</v>
      </c>
      <c r="AG282" s="210">
        <f t="shared" si="235"/>
        <v>0</v>
      </c>
      <c r="AH282" s="210">
        <f t="shared" si="235"/>
        <v>0</v>
      </c>
      <c r="AI282" s="1055">
        <f t="shared" si="235"/>
        <v>0</v>
      </c>
      <c r="AJ282" s="211">
        <f t="shared" si="235"/>
        <v>0</v>
      </c>
      <c r="AK282" s="1276">
        <f>IF($Z282=1,0,IF(AND($Z282=0,AF282&gt;0),1,IF(AND($Z282=0,AH282&gt;0),1,IF(AND($Z282=0,AJ282&gt;0),1,0))))</f>
        <v>0</v>
      </c>
      <c r="AL282" s="1276">
        <f t="shared" si="240"/>
        <v>0</v>
      </c>
      <c r="AM282" s="1281">
        <f>IF($Z282=0,0,IF(AQ282+AS282+AU282&gt;0,$AA282,0))</f>
        <v>0</v>
      </c>
      <c r="AN282" s="1283">
        <f>IF($Z282=0,0,IF(AND(AM282=0,I283&gt;0),$AA282,0))</f>
        <v>0</v>
      </c>
      <c r="AO282" s="1272">
        <f>$AA282-AM282-AN282</f>
        <v>0</v>
      </c>
      <c r="AP282" s="210">
        <f t="shared" si="236"/>
        <v>0</v>
      </c>
      <c r="AQ282" s="210">
        <f t="shared" si="236"/>
        <v>0</v>
      </c>
      <c r="AR282" s="210">
        <f t="shared" si="236"/>
        <v>0</v>
      </c>
      <c r="AS282" s="210">
        <f t="shared" si="236"/>
        <v>0</v>
      </c>
      <c r="AT282" s="210">
        <f t="shared" si="236"/>
        <v>0</v>
      </c>
      <c r="AU282" s="211">
        <f t="shared" si="236"/>
        <v>0</v>
      </c>
      <c r="AV282" s="1276">
        <f>IF($Z282=1,0,IF(AND($Z282=0,AQ282&gt;0),1,IF(AND($Z282=0,AS282&gt;0),1,IF(AND($Z282=0,AU282&gt;0),1,0))))</f>
        <v>0</v>
      </c>
      <c r="AW282" s="1276">
        <f t="shared" si="241"/>
        <v>0</v>
      </c>
      <c r="AX282" s="1281">
        <f>IF($Z282=0,0,IF(BB282+BD282+BF282&gt;0,$AA282,0))</f>
        <v>0</v>
      </c>
      <c r="AY282" s="1283">
        <f>IF($Z282=0,0,IF(AND(AX282=0,K283&gt;0),$AA282,0))</f>
        <v>0</v>
      </c>
      <c r="AZ282" s="1272">
        <f>$AA282-AX282-AY282</f>
        <v>0</v>
      </c>
      <c r="BA282" s="210">
        <f t="shared" si="237"/>
        <v>0</v>
      </c>
      <c r="BB282" s="210">
        <f t="shared" si="237"/>
        <v>0</v>
      </c>
      <c r="BC282" s="210">
        <f t="shared" si="237"/>
        <v>0</v>
      </c>
      <c r="BD282" s="210">
        <f t="shared" si="237"/>
        <v>0</v>
      </c>
      <c r="BE282" s="210">
        <f t="shared" si="237"/>
        <v>0</v>
      </c>
      <c r="BF282" s="211">
        <f t="shared" si="237"/>
        <v>0</v>
      </c>
      <c r="BG282" s="1276">
        <f>IF($Z282=1,0,IF(AND($Z282=0,BB282&gt;0),1,IF(AND($Z282=0,BD282&gt;0),1,IF(AND($Z282=0,BF282&gt;0),1,0))))</f>
        <v>0</v>
      </c>
      <c r="BH282" s="1276">
        <f t="shared" si="242"/>
        <v>0</v>
      </c>
      <c r="BI282" s="1281">
        <f>IF($Z282=0,0,IF(BM282+BO282+BQ282&gt;0,$AA282,0))</f>
        <v>0</v>
      </c>
      <c r="BJ282" s="1283">
        <f>IF($Z282=0,0,IF(AND(BI282=0,M283&gt;0),$AA282,0))</f>
        <v>0</v>
      </c>
      <c r="BK282" s="1272">
        <f>$AA282-BI282-BJ282</f>
        <v>0</v>
      </c>
      <c r="BL282" s="210">
        <f t="shared" si="238"/>
        <v>0</v>
      </c>
      <c r="BM282" s="210">
        <f t="shared" si="238"/>
        <v>0</v>
      </c>
      <c r="BN282" s="210">
        <f t="shared" si="238"/>
        <v>0</v>
      </c>
      <c r="BO282" s="210">
        <f t="shared" si="238"/>
        <v>0</v>
      </c>
      <c r="BP282" s="210">
        <f t="shared" si="238"/>
        <v>0</v>
      </c>
      <c r="BQ282" s="211">
        <f t="shared" si="238"/>
        <v>0</v>
      </c>
      <c r="BR282" s="1276">
        <f>IF($Z282=1,0,IF(AND($Z282=0,BM282&gt;0),1,IF(AND($Z282=0,BO282&gt;0),1,IF(AND($Z282=0,BQ282&gt;0),1,0))))</f>
        <v>0</v>
      </c>
      <c r="BS282" s="1276">
        <f t="shared" si="243"/>
        <v>0</v>
      </c>
      <c r="BT282" s="1281">
        <f>IF($Z282=0,0,IF(BX282+BZ282+CB282&gt;0,$AA282,0))</f>
        <v>0</v>
      </c>
      <c r="BU282" s="1283">
        <f>IF($Z282=0,0,IF(AND(BT282=0,O283&gt;0),$AA282,0))</f>
        <v>0</v>
      </c>
      <c r="BV282" s="1272">
        <f>$AA282-BT282-BU282</f>
        <v>0</v>
      </c>
      <c r="BW282" s="210">
        <f t="shared" si="239"/>
        <v>0</v>
      </c>
      <c r="BX282" s="210">
        <f t="shared" si="239"/>
        <v>0</v>
      </c>
      <c r="BY282" s="210">
        <f t="shared" si="239"/>
        <v>0</v>
      </c>
      <c r="BZ282" s="210">
        <f t="shared" si="239"/>
        <v>0</v>
      </c>
      <c r="CA282" s="210">
        <f t="shared" si="239"/>
        <v>0</v>
      </c>
      <c r="CB282" s="211">
        <f t="shared" si="239"/>
        <v>0</v>
      </c>
      <c r="CC282" s="1276">
        <f>IF($Z282=1,0,IF(AND($Z282=0,BX282&gt;0),1,IF(AND($Z282=0,BZ282&gt;0),1,IF(AND($Z282=0,CB282&gt;0),1,0))))</f>
        <v>0</v>
      </c>
      <c r="CD282" s="1276">
        <f t="shared" si="244"/>
        <v>0</v>
      </c>
      <c r="CE282" s="11"/>
      <c r="CF282" s="11"/>
      <c r="CG282" s="11"/>
      <c r="CH282" s="11"/>
      <c r="CI282" s="11"/>
      <c r="CJ282" s="11"/>
      <c r="CK282" s="11"/>
      <c r="CL282" s="11"/>
      <c r="CM282" s="11"/>
    </row>
    <row r="283" spans="1:91" ht="14.25" customHeight="1">
      <c r="A283" s="1247" t="str">
        <f>A282</f>
        <v/>
      </c>
      <c r="B283" s="58"/>
      <c r="C283" s="1735"/>
      <c r="D283" s="1733"/>
      <c r="E283" s="1735"/>
      <c r="F283" s="2454"/>
      <c r="G283" s="512"/>
      <c r="H283" s="2456"/>
      <c r="I283" s="514"/>
      <c r="J283" s="2459"/>
      <c r="K283" s="514"/>
      <c r="L283" s="2459"/>
      <c r="M283" s="514"/>
      <c r="N283" s="2459"/>
      <c r="O283" s="514"/>
      <c r="P283" s="2459"/>
      <c r="Q283" s="11"/>
      <c r="R283" s="11"/>
      <c r="S283" s="455"/>
      <c r="T283" s="477"/>
      <c r="U283" s="506">
        <f>Import!N673</f>
        <v>0</v>
      </c>
      <c r="V283" s="11"/>
      <c r="W283" s="340"/>
      <c r="X283" s="340"/>
      <c r="Y283" s="340"/>
      <c r="Z283" s="11"/>
      <c r="AE283" s="210"/>
      <c r="AF283" s="210"/>
      <c r="AG283" s="210"/>
      <c r="AH283" s="210"/>
      <c r="AI283" s="1055"/>
      <c r="AJ283" s="211"/>
      <c r="AK283" s="1276"/>
      <c r="AL283" s="1276">
        <f>AL282</f>
        <v>0</v>
      </c>
      <c r="AP283" s="210"/>
      <c r="AQ283" s="210"/>
      <c r="AR283" s="210"/>
      <c r="AS283" s="210"/>
      <c r="AT283" s="210"/>
      <c r="AU283" s="211"/>
      <c r="AV283" s="1276"/>
      <c r="AW283" s="1276">
        <f>AW282</f>
        <v>0</v>
      </c>
      <c r="BA283" s="210"/>
      <c r="BB283" s="210"/>
      <c r="BC283" s="210"/>
      <c r="BD283" s="210"/>
      <c r="BE283" s="210"/>
      <c r="BF283" s="211"/>
      <c r="BG283" s="1276"/>
      <c r="BH283" s="1276">
        <f>BH282</f>
        <v>0</v>
      </c>
      <c r="BL283" s="210"/>
      <c r="BM283" s="210"/>
      <c r="BN283" s="210"/>
      <c r="BO283" s="210"/>
      <c r="BP283" s="210"/>
      <c r="BQ283" s="211"/>
      <c r="BR283" s="1276"/>
      <c r="BS283" s="1276">
        <f>BS282</f>
        <v>0</v>
      </c>
      <c r="BW283" s="210"/>
      <c r="BX283" s="210"/>
      <c r="BY283" s="210"/>
      <c r="BZ283" s="210"/>
      <c r="CA283" s="210"/>
      <c r="CB283" s="211"/>
      <c r="CC283" s="1276"/>
      <c r="CD283" s="1276">
        <f>CD282</f>
        <v>0</v>
      </c>
      <c r="CE283" s="11"/>
      <c r="CF283" s="11"/>
      <c r="CG283" s="11"/>
      <c r="CH283" s="11"/>
      <c r="CI283" s="11"/>
      <c r="CJ283" s="11"/>
      <c r="CK283" s="11"/>
      <c r="CL283" s="11"/>
      <c r="CM283" s="11"/>
    </row>
    <row r="284" spans="1:91" ht="24.75" customHeight="1">
      <c r="A284" s="1246" t="str">
        <f>IF(E284&gt;0,"Wypełnione","")</f>
        <v/>
      </c>
      <c r="B284" s="58"/>
      <c r="C284" s="1734">
        <f>'Og s3a'!C685</f>
        <v>0</v>
      </c>
      <c r="D284" s="1732">
        <f>'Og s3a'!E685</f>
        <v>0</v>
      </c>
      <c r="E284" s="1734">
        <f>'Og s3a'!F685</f>
        <v>0</v>
      </c>
      <c r="F284" s="2453"/>
      <c r="G284" s="511">
        <f>T284</f>
        <v>0</v>
      </c>
      <c r="H284" s="2455">
        <f>U284</f>
        <v>0</v>
      </c>
      <c r="I284" s="515"/>
      <c r="J284" s="2459"/>
      <c r="K284" s="515"/>
      <c r="L284" s="2459"/>
      <c r="M284" s="515"/>
      <c r="N284" s="2459"/>
      <c r="O284" s="515"/>
      <c r="P284" s="2459"/>
      <c r="Q284" s="11"/>
      <c r="R284" s="11"/>
      <c r="S284" s="454">
        <f>'Og s3a'!G685</f>
        <v>0</v>
      </c>
      <c r="T284" s="456">
        <f>'Og s3a'!D685</f>
        <v>0</v>
      </c>
      <c r="U284" s="506">
        <f>Import!N674</f>
        <v>0</v>
      </c>
      <c r="V284" s="11"/>
      <c r="W284" s="340"/>
      <c r="X284" s="340"/>
      <c r="Y284" s="340"/>
      <c r="Z284" s="1273">
        <f>IF(F284=AF$7,1,0)</f>
        <v>0</v>
      </c>
      <c r="AA284" s="1273">
        <f>Z284*D284</f>
        <v>0</v>
      </c>
      <c r="AB284" s="1281">
        <f>IF($Z284=0,0,IF(AF284+AH284+AJ284&gt;0,$AA284,0))</f>
        <v>0</v>
      </c>
      <c r="AC284" s="1283">
        <f>IF($Z284=0,0,IF(AND(AB284=0,G285&gt;0),$AA284,0))</f>
        <v>0</v>
      </c>
      <c r="AD284" s="1272">
        <f>AA284-AB284-AC284</f>
        <v>0</v>
      </c>
      <c r="AE284" s="210">
        <f t="shared" si="235"/>
        <v>0</v>
      </c>
      <c r="AF284" s="210">
        <f t="shared" si="235"/>
        <v>0</v>
      </c>
      <c r="AG284" s="210">
        <f t="shared" si="235"/>
        <v>0</v>
      </c>
      <c r="AH284" s="210">
        <f t="shared" si="235"/>
        <v>0</v>
      </c>
      <c r="AI284" s="1055">
        <f t="shared" si="235"/>
        <v>0</v>
      </c>
      <c r="AJ284" s="211">
        <f t="shared" si="235"/>
        <v>0</v>
      </c>
      <c r="AK284" s="1276">
        <f>IF($Z284=1,0,IF(AND($Z284=0,AF284&gt;0),1,IF(AND($Z284=0,AH284&gt;0),1,IF(AND($Z284=0,AJ284&gt;0),1,0))))</f>
        <v>0</v>
      </c>
      <c r="AL284" s="1276">
        <f t="shared" si="240"/>
        <v>0</v>
      </c>
      <c r="AM284" s="1281">
        <f>IF($Z284=0,0,IF(AQ284+AS284+AU284&gt;0,$AA284,0))</f>
        <v>0</v>
      </c>
      <c r="AN284" s="1283">
        <f>IF($Z284=0,0,IF(AND(AM284=0,I285&gt;0),$AA284,0))</f>
        <v>0</v>
      </c>
      <c r="AO284" s="1272">
        <f>$AA284-AM284-AN284</f>
        <v>0</v>
      </c>
      <c r="AP284" s="210">
        <f t="shared" si="236"/>
        <v>0</v>
      </c>
      <c r="AQ284" s="210">
        <f t="shared" si="236"/>
        <v>0</v>
      </c>
      <c r="AR284" s="210">
        <f t="shared" si="236"/>
        <v>0</v>
      </c>
      <c r="AS284" s="210">
        <f t="shared" si="236"/>
        <v>0</v>
      </c>
      <c r="AT284" s="210">
        <f t="shared" si="236"/>
        <v>0</v>
      </c>
      <c r="AU284" s="211">
        <f t="shared" si="236"/>
        <v>0</v>
      </c>
      <c r="AV284" s="1276">
        <f>IF($Z284=1,0,IF(AND($Z284=0,AQ284&gt;0),1,IF(AND($Z284=0,AS284&gt;0),1,IF(AND($Z284=0,AU284&gt;0),1,0))))</f>
        <v>0</v>
      </c>
      <c r="AW284" s="1276">
        <f t="shared" si="241"/>
        <v>0</v>
      </c>
      <c r="AX284" s="1281">
        <f>IF($Z284=0,0,IF(BB284+BD284+BF284&gt;0,$AA284,0))</f>
        <v>0</v>
      </c>
      <c r="AY284" s="1283">
        <f>IF($Z284=0,0,IF(AND(AX284=0,K285&gt;0),$AA284,0))</f>
        <v>0</v>
      </c>
      <c r="AZ284" s="1272">
        <f>$AA284-AX284-AY284</f>
        <v>0</v>
      </c>
      <c r="BA284" s="210">
        <f t="shared" si="237"/>
        <v>0</v>
      </c>
      <c r="BB284" s="210">
        <f t="shared" si="237"/>
        <v>0</v>
      </c>
      <c r="BC284" s="210">
        <f t="shared" si="237"/>
        <v>0</v>
      </c>
      <c r="BD284" s="210">
        <f t="shared" si="237"/>
        <v>0</v>
      </c>
      <c r="BE284" s="210">
        <f t="shared" si="237"/>
        <v>0</v>
      </c>
      <c r="BF284" s="211">
        <f t="shared" si="237"/>
        <v>0</v>
      </c>
      <c r="BG284" s="1276">
        <f>IF($Z284=1,0,IF(AND($Z284=0,BB284&gt;0),1,IF(AND($Z284=0,BD284&gt;0),1,IF(AND($Z284=0,BF284&gt;0),1,0))))</f>
        <v>0</v>
      </c>
      <c r="BH284" s="1276">
        <f t="shared" si="242"/>
        <v>0</v>
      </c>
      <c r="BI284" s="1281">
        <f>IF($Z284=0,0,IF(BM284+BO284+BQ284&gt;0,$AA284,0))</f>
        <v>0</v>
      </c>
      <c r="BJ284" s="1283">
        <f>IF($Z284=0,0,IF(AND(BI284=0,M285&gt;0),$AA284,0))</f>
        <v>0</v>
      </c>
      <c r="BK284" s="1272">
        <f>$AA284-BI284-BJ284</f>
        <v>0</v>
      </c>
      <c r="BL284" s="210">
        <f t="shared" si="238"/>
        <v>0</v>
      </c>
      <c r="BM284" s="210">
        <f t="shared" si="238"/>
        <v>0</v>
      </c>
      <c r="BN284" s="210">
        <f t="shared" si="238"/>
        <v>0</v>
      </c>
      <c r="BO284" s="210">
        <f t="shared" si="238"/>
        <v>0</v>
      </c>
      <c r="BP284" s="210">
        <f t="shared" si="238"/>
        <v>0</v>
      </c>
      <c r="BQ284" s="211">
        <f t="shared" si="238"/>
        <v>0</v>
      </c>
      <c r="BR284" s="1276">
        <f>IF($Z284=1,0,IF(AND($Z284=0,BM284&gt;0),1,IF(AND($Z284=0,BO284&gt;0),1,IF(AND($Z284=0,BQ284&gt;0),1,0))))</f>
        <v>0</v>
      </c>
      <c r="BS284" s="1276">
        <f t="shared" si="243"/>
        <v>0</v>
      </c>
      <c r="BT284" s="1281">
        <f>IF($Z284=0,0,IF(BX284+BZ284+CB284&gt;0,$AA284,0))</f>
        <v>0</v>
      </c>
      <c r="BU284" s="1283">
        <f>IF($Z284=0,0,IF(AND(BT284=0,O285&gt;0),$AA284,0))</f>
        <v>0</v>
      </c>
      <c r="BV284" s="1272">
        <f>$AA284-BT284-BU284</f>
        <v>0</v>
      </c>
      <c r="BW284" s="210">
        <f t="shared" si="239"/>
        <v>0</v>
      </c>
      <c r="BX284" s="210">
        <f t="shared" si="239"/>
        <v>0</v>
      </c>
      <c r="BY284" s="210">
        <f t="shared" si="239"/>
        <v>0</v>
      </c>
      <c r="BZ284" s="210">
        <f t="shared" si="239"/>
        <v>0</v>
      </c>
      <c r="CA284" s="210">
        <f t="shared" si="239"/>
        <v>0</v>
      </c>
      <c r="CB284" s="211">
        <f t="shared" si="239"/>
        <v>0</v>
      </c>
      <c r="CC284" s="1276">
        <f>IF($Z284=1,0,IF(AND($Z284=0,BX284&gt;0),1,IF(AND($Z284=0,BZ284&gt;0),1,IF(AND($Z284=0,CB284&gt;0),1,0))))</f>
        <v>0</v>
      </c>
      <c r="CD284" s="1276">
        <f t="shared" si="244"/>
        <v>0</v>
      </c>
      <c r="CE284" s="11"/>
      <c r="CF284" s="11"/>
      <c r="CG284" s="11"/>
      <c r="CH284" s="11"/>
      <c r="CI284" s="11"/>
      <c r="CJ284" s="11"/>
      <c r="CK284" s="11"/>
      <c r="CL284" s="11"/>
      <c r="CM284" s="11"/>
    </row>
    <row r="285" spans="1:91" ht="14.25" customHeight="1">
      <c r="A285" s="1247" t="str">
        <f>A284</f>
        <v/>
      </c>
      <c r="B285" s="58"/>
      <c r="C285" s="1735"/>
      <c r="D285" s="1733"/>
      <c r="E285" s="1735"/>
      <c r="F285" s="2454"/>
      <c r="G285" s="512"/>
      <c r="H285" s="2456"/>
      <c r="I285" s="514"/>
      <c r="J285" s="2459"/>
      <c r="K285" s="514"/>
      <c r="L285" s="2459"/>
      <c r="M285" s="514"/>
      <c r="N285" s="2459"/>
      <c r="O285" s="514"/>
      <c r="P285" s="2459"/>
      <c r="Q285" s="11"/>
      <c r="R285" s="11"/>
      <c r="S285" s="455"/>
      <c r="T285" s="477"/>
      <c r="U285" s="506">
        <f>Import!N675</f>
        <v>0</v>
      </c>
      <c r="V285" s="11"/>
      <c r="W285" s="340"/>
      <c r="X285" s="340"/>
      <c r="Y285" s="340"/>
      <c r="Z285" s="11"/>
      <c r="AE285" s="210"/>
      <c r="AF285" s="210"/>
      <c r="AG285" s="210"/>
      <c r="AH285" s="210"/>
      <c r="AI285" s="1055"/>
      <c r="AJ285" s="211"/>
      <c r="AK285" s="1276"/>
      <c r="AL285" s="1276">
        <f>AL284</f>
        <v>0</v>
      </c>
      <c r="AP285" s="210"/>
      <c r="AQ285" s="210"/>
      <c r="AR285" s="210"/>
      <c r="AS285" s="210"/>
      <c r="AT285" s="210"/>
      <c r="AU285" s="211"/>
      <c r="AV285" s="1276"/>
      <c r="AW285" s="1276">
        <f>AW284</f>
        <v>0</v>
      </c>
      <c r="BA285" s="210"/>
      <c r="BB285" s="210"/>
      <c r="BC285" s="210"/>
      <c r="BD285" s="210"/>
      <c r="BE285" s="210"/>
      <c r="BF285" s="211"/>
      <c r="BG285" s="1276"/>
      <c r="BH285" s="1276">
        <f>BH284</f>
        <v>0</v>
      </c>
      <c r="BL285" s="210"/>
      <c r="BM285" s="210"/>
      <c r="BN285" s="210"/>
      <c r="BO285" s="210"/>
      <c r="BP285" s="210"/>
      <c r="BQ285" s="211"/>
      <c r="BR285" s="1276"/>
      <c r="BS285" s="1276">
        <f>BS284</f>
        <v>0</v>
      </c>
      <c r="BW285" s="210"/>
      <c r="BX285" s="210"/>
      <c r="BY285" s="210"/>
      <c r="BZ285" s="210"/>
      <c r="CA285" s="210"/>
      <c r="CB285" s="211"/>
      <c r="CC285" s="1276"/>
      <c r="CD285" s="1276">
        <f>CD284</f>
        <v>0</v>
      </c>
      <c r="CE285" s="11"/>
      <c r="CF285" s="11"/>
      <c r="CG285" s="11"/>
      <c r="CH285" s="11"/>
      <c r="CI285" s="11"/>
      <c r="CJ285" s="11"/>
      <c r="CK285" s="11"/>
      <c r="CL285" s="11"/>
      <c r="CM285" s="11"/>
    </row>
    <row r="286" spans="1:91" ht="24.75" customHeight="1">
      <c r="A286" s="1246" t="str">
        <f>IF(E286&gt;0,"Wypełnione","")</f>
        <v/>
      </c>
      <c r="B286" s="58"/>
      <c r="C286" s="1734">
        <f>'Og s3a'!C687</f>
        <v>0</v>
      </c>
      <c r="D286" s="1732">
        <f>'Og s3a'!E687</f>
        <v>0</v>
      </c>
      <c r="E286" s="1734">
        <f>'Og s3a'!F687</f>
        <v>0</v>
      </c>
      <c r="F286" s="2453"/>
      <c r="G286" s="511">
        <f>T286</f>
        <v>0</v>
      </c>
      <c r="H286" s="2455">
        <f>U286</f>
        <v>0</v>
      </c>
      <c r="I286" s="515"/>
      <c r="J286" s="2459"/>
      <c r="K286" s="515"/>
      <c r="L286" s="2459"/>
      <c r="M286" s="515"/>
      <c r="N286" s="2459"/>
      <c r="O286" s="515"/>
      <c r="P286" s="2459"/>
      <c r="Q286" s="11"/>
      <c r="R286" s="11"/>
      <c r="S286" s="454">
        <f>'Og s3a'!G687</f>
        <v>0</v>
      </c>
      <c r="T286" s="456">
        <f>'Og s3a'!D687</f>
        <v>0</v>
      </c>
      <c r="U286" s="506">
        <f>Import!N676</f>
        <v>0</v>
      </c>
      <c r="V286" s="11"/>
      <c r="W286" s="340"/>
      <c r="X286" s="340"/>
      <c r="Y286" s="340"/>
      <c r="Z286" s="1273">
        <f>IF(F286=AF$7,1,0)</f>
        <v>0</v>
      </c>
      <c r="AA286" s="1273">
        <f>Z286*D286</f>
        <v>0</v>
      </c>
      <c r="AB286" s="1281">
        <f>IF($Z286=0,0,IF(AF286+AH286+AJ286&gt;0,$AA286,0))</f>
        <v>0</v>
      </c>
      <c r="AC286" s="1283">
        <f>IF($Z286=0,0,IF(AND(AB286=0,G287&gt;0),$AA286,0))</f>
        <v>0</v>
      </c>
      <c r="AD286" s="1272">
        <f>AA286-AB286-AC286</f>
        <v>0</v>
      </c>
      <c r="AE286" s="210">
        <f t="shared" si="235"/>
        <v>0</v>
      </c>
      <c r="AF286" s="210">
        <f t="shared" si="235"/>
        <v>0</v>
      </c>
      <c r="AG286" s="210">
        <f t="shared" si="235"/>
        <v>0</v>
      </c>
      <c r="AH286" s="210">
        <f t="shared" si="235"/>
        <v>0</v>
      </c>
      <c r="AI286" s="1055">
        <f t="shared" si="235"/>
        <v>0</v>
      </c>
      <c r="AJ286" s="211">
        <f t="shared" si="235"/>
        <v>0</v>
      </c>
      <c r="AK286" s="1276">
        <f>IF($Z286=1,0,IF(AND($Z286=0,AF286&gt;0),1,IF(AND($Z286=0,AH286&gt;0),1,IF(AND($Z286=0,AJ286&gt;0),1,0))))</f>
        <v>0</v>
      </c>
      <c r="AL286" s="1276">
        <f t="shared" si="240"/>
        <v>0</v>
      </c>
      <c r="AM286" s="1281">
        <f>IF($Z286=0,0,IF(AQ286+AS286+AU286&gt;0,$AA286,0))</f>
        <v>0</v>
      </c>
      <c r="AN286" s="1283">
        <f>IF($Z286=0,0,IF(AND(AM286=0,I287&gt;0),$AA286,0))</f>
        <v>0</v>
      </c>
      <c r="AO286" s="1272">
        <f>$AA286-AM286-AN286</f>
        <v>0</v>
      </c>
      <c r="AP286" s="210">
        <f t="shared" si="236"/>
        <v>0</v>
      </c>
      <c r="AQ286" s="210">
        <f t="shared" si="236"/>
        <v>0</v>
      </c>
      <c r="AR286" s="210">
        <f t="shared" si="236"/>
        <v>0</v>
      </c>
      <c r="AS286" s="210">
        <f t="shared" si="236"/>
        <v>0</v>
      </c>
      <c r="AT286" s="210">
        <f t="shared" si="236"/>
        <v>0</v>
      </c>
      <c r="AU286" s="211">
        <f t="shared" si="236"/>
        <v>0</v>
      </c>
      <c r="AV286" s="1276">
        <f>IF($Z286=1,0,IF(AND($Z286=0,AQ286&gt;0),1,IF(AND($Z286=0,AS286&gt;0),1,IF(AND($Z286=0,AU286&gt;0),1,0))))</f>
        <v>0</v>
      </c>
      <c r="AW286" s="1276">
        <f t="shared" si="241"/>
        <v>0</v>
      </c>
      <c r="AX286" s="1281">
        <f>IF($Z286=0,0,IF(BB286+BD286+BF286&gt;0,$AA286,0))</f>
        <v>0</v>
      </c>
      <c r="AY286" s="1283">
        <f>IF($Z286=0,0,IF(AND(AX286=0,K287&gt;0),$AA286,0))</f>
        <v>0</v>
      </c>
      <c r="AZ286" s="1272">
        <f>$AA286-AX286-AY286</f>
        <v>0</v>
      </c>
      <c r="BA286" s="210">
        <f t="shared" si="237"/>
        <v>0</v>
      </c>
      <c r="BB286" s="210">
        <f t="shared" si="237"/>
        <v>0</v>
      </c>
      <c r="BC286" s="210">
        <f t="shared" si="237"/>
        <v>0</v>
      </c>
      <c r="BD286" s="210">
        <f t="shared" si="237"/>
        <v>0</v>
      </c>
      <c r="BE286" s="210">
        <f t="shared" si="237"/>
        <v>0</v>
      </c>
      <c r="BF286" s="211">
        <f t="shared" si="237"/>
        <v>0</v>
      </c>
      <c r="BG286" s="1276">
        <f>IF($Z286=1,0,IF(AND($Z286=0,BB286&gt;0),1,IF(AND($Z286=0,BD286&gt;0),1,IF(AND($Z286=0,BF286&gt;0),1,0))))</f>
        <v>0</v>
      </c>
      <c r="BH286" s="1276">
        <f t="shared" si="242"/>
        <v>0</v>
      </c>
      <c r="BI286" s="1281">
        <f>IF($Z286=0,0,IF(BM286+BO286+BQ286&gt;0,$AA286,0))</f>
        <v>0</v>
      </c>
      <c r="BJ286" s="1283">
        <f>IF($Z286=0,0,IF(AND(BI286=0,M287&gt;0),$AA286,0))</f>
        <v>0</v>
      </c>
      <c r="BK286" s="1272">
        <f>$AA286-BI286-BJ286</f>
        <v>0</v>
      </c>
      <c r="BL286" s="210">
        <f t="shared" si="238"/>
        <v>0</v>
      </c>
      <c r="BM286" s="210">
        <f t="shared" si="238"/>
        <v>0</v>
      </c>
      <c r="BN286" s="210">
        <f t="shared" si="238"/>
        <v>0</v>
      </c>
      <c r="BO286" s="210">
        <f t="shared" si="238"/>
        <v>0</v>
      </c>
      <c r="BP286" s="210">
        <f t="shared" si="238"/>
        <v>0</v>
      </c>
      <c r="BQ286" s="211">
        <f t="shared" si="238"/>
        <v>0</v>
      </c>
      <c r="BR286" s="1276">
        <f>IF($Z286=1,0,IF(AND($Z286=0,BM286&gt;0),1,IF(AND($Z286=0,BO286&gt;0),1,IF(AND($Z286=0,BQ286&gt;0),1,0))))</f>
        <v>0</v>
      </c>
      <c r="BS286" s="1276">
        <f t="shared" si="243"/>
        <v>0</v>
      </c>
      <c r="BT286" s="1281">
        <f>IF($Z286=0,0,IF(BX286+BZ286+CB286&gt;0,$AA286,0))</f>
        <v>0</v>
      </c>
      <c r="BU286" s="1283">
        <f>IF($Z286=0,0,IF(AND(BT286=0,O287&gt;0),$AA286,0))</f>
        <v>0</v>
      </c>
      <c r="BV286" s="1272">
        <f>$AA286-BT286-BU286</f>
        <v>0</v>
      </c>
      <c r="BW286" s="210">
        <f t="shared" si="239"/>
        <v>0</v>
      </c>
      <c r="BX286" s="210">
        <f t="shared" si="239"/>
        <v>0</v>
      </c>
      <c r="BY286" s="210">
        <f t="shared" si="239"/>
        <v>0</v>
      </c>
      <c r="BZ286" s="210">
        <f t="shared" si="239"/>
        <v>0</v>
      </c>
      <c r="CA286" s="210">
        <f t="shared" si="239"/>
        <v>0</v>
      </c>
      <c r="CB286" s="211">
        <f t="shared" si="239"/>
        <v>0</v>
      </c>
      <c r="CC286" s="1276">
        <f>IF($Z286=1,0,IF(AND($Z286=0,BX286&gt;0),1,IF(AND($Z286=0,BZ286&gt;0),1,IF(AND($Z286=0,CB286&gt;0),1,0))))</f>
        <v>0</v>
      </c>
      <c r="CD286" s="1276">
        <f t="shared" si="244"/>
        <v>0</v>
      </c>
      <c r="CE286" s="11"/>
      <c r="CF286" s="11"/>
      <c r="CG286" s="11"/>
      <c r="CH286" s="11"/>
      <c r="CI286" s="11"/>
      <c r="CJ286" s="11"/>
      <c r="CK286" s="11"/>
      <c r="CL286" s="11"/>
      <c r="CM286" s="11"/>
    </row>
    <row r="287" spans="1:91" ht="14.25" customHeight="1">
      <c r="A287" s="1247" t="str">
        <f>A286</f>
        <v/>
      </c>
      <c r="B287" s="58"/>
      <c r="C287" s="1735"/>
      <c r="D287" s="1733"/>
      <c r="E287" s="1735"/>
      <c r="F287" s="2454"/>
      <c r="G287" s="512"/>
      <c r="H287" s="2456"/>
      <c r="I287" s="514"/>
      <c r="J287" s="2459"/>
      <c r="K287" s="514"/>
      <c r="L287" s="2459"/>
      <c r="M287" s="514"/>
      <c r="N287" s="2459"/>
      <c r="O287" s="514"/>
      <c r="P287" s="2459"/>
      <c r="Q287" s="11"/>
      <c r="R287" s="11"/>
      <c r="S287" s="455"/>
      <c r="T287" s="477"/>
      <c r="U287" s="506">
        <f>Import!N677</f>
        <v>0</v>
      </c>
      <c r="V287" s="11"/>
      <c r="W287" s="340"/>
      <c r="X287" s="340"/>
      <c r="Y287" s="340"/>
      <c r="Z287" s="11"/>
      <c r="AE287" s="210"/>
      <c r="AF287" s="210"/>
      <c r="AG287" s="210"/>
      <c r="AH287" s="210"/>
      <c r="AI287" s="1055"/>
      <c r="AJ287" s="211"/>
      <c r="AK287" s="1276"/>
      <c r="AL287" s="1276">
        <f>AL286</f>
        <v>0</v>
      </c>
      <c r="AP287" s="210"/>
      <c r="AQ287" s="210"/>
      <c r="AR287" s="210"/>
      <c r="AS287" s="210"/>
      <c r="AT287" s="210"/>
      <c r="AU287" s="211"/>
      <c r="AV287" s="1276"/>
      <c r="AW287" s="1276">
        <f>AW286</f>
        <v>0</v>
      </c>
      <c r="BA287" s="210"/>
      <c r="BB287" s="210"/>
      <c r="BC287" s="210"/>
      <c r="BD287" s="210"/>
      <c r="BE287" s="210"/>
      <c r="BF287" s="211"/>
      <c r="BG287" s="1276"/>
      <c r="BH287" s="1276">
        <f>BH286</f>
        <v>0</v>
      </c>
      <c r="BL287" s="210"/>
      <c r="BM287" s="210"/>
      <c r="BN287" s="210"/>
      <c r="BO287" s="210"/>
      <c r="BP287" s="210"/>
      <c r="BQ287" s="211"/>
      <c r="BR287" s="1276"/>
      <c r="BS287" s="1276">
        <f>BS286</f>
        <v>0</v>
      </c>
      <c r="BW287" s="210"/>
      <c r="BX287" s="210"/>
      <c r="BY287" s="210"/>
      <c r="BZ287" s="210"/>
      <c r="CA287" s="210"/>
      <c r="CB287" s="211"/>
      <c r="CC287" s="1276"/>
      <c r="CD287" s="1276">
        <f>CD286</f>
        <v>0</v>
      </c>
      <c r="CE287" s="11"/>
      <c r="CF287" s="11"/>
      <c r="CG287" s="11"/>
      <c r="CH287" s="11"/>
      <c r="CI287" s="11"/>
      <c r="CJ287" s="11"/>
      <c r="CK287" s="11"/>
      <c r="CL287" s="11"/>
      <c r="CM287" s="11"/>
    </row>
    <row r="288" spans="1:91" ht="24.75" customHeight="1">
      <c r="A288" s="1246" t="str">
        <f>IF(E288&gt;0,"Wypełnione","")</f>
        <v/>
      </c>
      <c r="B288" s="58"/>
      <c r="C288" s="1734">
        <f>'Og s3a'!C689</f>
        <v>0</v>
      </c>
      <c r="D288" s="1732">
        <f>'Og s3a'!E689</f>
        <v>0</v>
      </c>
      <c r="E288" s="1734">
        <f>'Og s3a'!F689</f>
        <v>0</v>
      </c>
      <c r="F288" s="2453"/>
      <c r="G288" s="511">
        <f>T288</f>
        <v>0</v>
      </c>
      <c r="H288" s="2455">
        <f>U288</f>
        <v>0</v>
      </c>
      <c r="I288" s="515"/>
      <c r="J288" s="2459"/>
      <c r="K288" s="515"/>
      <c r="L288" s="2459"/>
      <c r="M288" s="515"/>
      <c r="N288" s="2459"/>
      <c r="O288" s="515"/>
      <c r="P288" s="2459"/>
      <c r="Q288" s="11"/>
      <c r="R288" s="11"/>
      <c r="S288" s="454">
        <f>'Og s3a'!G689</f>
        <v>0</v>
      </c>
      <c r="T288" s="456">
        <f>'Og s3a'!D689</f>
        <v>0</v>
      </c>
      <c r="U288" s="506">
        <f>Import!N678</f>
        <v>0</v>
      </c>
      <c r="V288" s="11"/>
      <c r="W288" s="340"/>
      <c r="X288" s="340"/>
      <c r="Y288" s="340"/>
      <c r="Z288" s="1273">
        <f>IF(F288=AF$7,1,0)</f>
        <v>0</v>
      </c>
      <c r="AA288" s="1273">
        <f>Z288*D288</f>
        <v>0</v>
      </c>
      <c r="AB288" s="1281">
        <f>IF($Z288=0,0,IF(AF288+AH288+AJ288&gt;0,$AA288,0))</f>
        <v>0</v>
      </c>
      <c r="AC288" s="1283">
        <f>IF($Z288=0,0,IF(AND(AB288=0,G289&gt;0),$AA288,0))</f>
        <v>0</v>
      </c>
      <c r="AD288" s="1272">
        <f>AA288-AB288-AC288</f>
        <v>0</v>
      </c>
      <c r="AE288" s="210">
        <f t="shared" si="235"/>
        <v>0</v>
      </c>
      <c r="AF288" s="210">
        <f t="shared" si="235"/>
        <v>0</v>
      </c>
      <c r="AG288" s="210">
        <f t="shared" si="235"/>
        <v>0</v>
      </c>
      <c r="AH288" s="210">
        <f t="shared" si="235"/>
        <v>0</v>
      </c>
      <c r="AI288" s="1055">
        <f t="shared" si="235"/>
        <v>0</v>
      </c>
      <c r="AJ288" s="211">
        <f t="shared" si="235"/>
        <v>0</v>
      </c>
      <c r="AK288" s="1276">
        <f>IF($Z288=1,0,IF(AND($Z288=0,AF288&gt;0),1,IF(AND($Z288=0,AH288&gt;0),1,IF(AND($Z288=0,AJ288&gt;0),1,0))))</f>
        <v>0</v>
      </c>
      <c r="AL288" s="1276">
        <f t="shared" si="240"/>
        <v>0</v>
      </c>
      <c r="AM288" s="1281">
        <f>IF($Z288=0,0,IF(AQ288+AS288+AU288&gt;0,$AA288,0))</f>
        <v>0</v>
      </c>
      <c r="AN288" s="1283">
        <f>IF($Z288=0,0,IF(AND(AM288=0,I289&gt;0),$AA288,0))</f>
        <v>0</v>
      </c>
      <c r="AO288" s="1272">
        <f>$AA288-AM288-AN288</f>
        <v>0</v>
      </c>
      <c r="AP288" s="210">
        <f t="shared" si="236"/>
        <v>0</v>
      </c>
      <c r="AQ288" s="210">
        <f t="shared" si="236"/>
        <v>0</v>
      </c>
      <c r="AR288" s="210">
        <f t="shared" si="236"/>
        <v>0</v>
      </c>
      <c r="AS288" s="210">
        <f t="shared" si="236"/>
        <v>0</v>
      </c>
      <c r="AT288" s="210">
        <f t="shared" si="236"/>
        <v>0</v>
      </c>
      <c r="AU288" s="211">
        <f t="shared" si="236"/>
        <v>0</v>
      </c>
      <c r="AV288" s="1276">
        <f>IF($Z288=1,0,IF(AND($Z288=0,AQ288&gt;0),1,IF(AND($Z288=0,AS288&gt;0),1,IF(AND($Z288=0,AU288&gt;0),1,0))))</f>
        <v>0</v>
      </c>
      <c r="AW288" s="1276">
        <f t="shared" si="241"/>
        <v>0</v>
      </c>
      <c r="AX288" s="1281">
        <f>IF($Z288=0,0,IF(BB288+BD288+BF288&gt;0,$AA288,0))</f>
        <v>0</v>
      </c>
      <c r="AY288" s="1283">
        <f>IF($Z288=0,0,IF(AND(AX288=0,K289&gt;0),$AA288,0))</f>
        <v>0</v>
      </c>
      <c r="AZ288" s="1272">
        <f>$AA288-AX288-AY288</f>
        <v>0</v>
      </c>
      <c r="BA288" s="210">
        <f t="shared" si="237"/>
        <v>0</v>
      </c>
      <c r="BB288" s="210">
        <f t="shared" si="237"/>
        <v>0</v>
      </c>
      <c r="BC288" s="210">
        <f t="shared" si="237"/>
        <v>0</v>
      </c>
      <c r="BD288" s="210">
        <f t="shared" si="237"/>
        <v>0</v>
      </c>
      <c r="BE288" s="210">
        <f t="shared" si="237"/>
        <v>0</v>
      </c>
      <c r="BF288" s="211">
        <f t="shared" si="237"/>
        <v>0</v>
      </c>
      <c r="BG288" s="1276">
        <f>IF($Z288=1,0,IF(AND($Z288=0,BB288&gt;0),1,IF(AND($Z288=0,BD288&gt;0),1,IF(AND($Z288=0,BF288&gt;0),1,0))))</f>
        <v>0</v>
      </c>
      <c r="BH288" s="1276">
        <f t="shared" si="242"/>
        <v>0</v>
      </c>
      <c r="BI288" s="1281">
        <f>IF($Z288=0,0,IF(BM288+BO288+BQ288&gt;0,$AA288,0))</f>
        <v>0</v>
      </c>
      <c r="BJ288" s="1283">
        <f>IF($Z288=0,0,IF(AND(BI288=0,M289&gt;0),$AA288,0))</f>
        <v>0</v>
      </c>
      <c r="BK288" s="1272">
        <f>$AA288-BI288-BJ288</f>
        <v>0</v>
      </c>
      <c r="BL288" s="210">
        <f t="shared" si="238"/>
        <v>0</v>
      </c>
      <c r="BM288" s="210">
        <f t="shared" si="238"/>
        <v>0</v>
      </c>
      <c r="BN288" s="210">
        <f t="shared" si="238"/>
        <v>0</v>
      </c>
      <c r="BO288" s="210">
        <f t="shared" si="238"/>
        <v>0</v>
      </c>
      <c r="BP288" s="210">
        <f t="shared" si="238"/>
        <v>0</v>
      </c>
      <c r="BQ288" s="211">
        <f t="shared" si="238"/>
        <v>0</v>
      </c>
      <c r="BR288" s="1276">
        <f>IF($Z288=1,0,IF(AND($Z288=0,BM288&gt;0),1,IF(AND($Z288=0,BO288&gt;0),1,IF(AND($Z288=0,BQ288&gt;0),1,0))))</f>
        <v>0</v>
      </c>
      <c r="BS288" s="1276">
        <f t="shared" si="243"/>
        <v>0</v>
      </c>
      <c r="BT288" s="1281">
        <f>IF($Z288=0,0,IF(BX288+BZ288+CB288&gt;0,$AA288,0))</f>
        <v>0</v>
      </c>
      <c r="BU288" s="1283">
        <f>IF($Z288=0,0,IF(AND(BT288=0,O289&gt;0),$AA288,0))</f>
        <v>0</v>
      </c>
      <c r="BV288" s="1272">
        <f>$AA288-BT288-BU288</f>
        <v>0</v>
      </c>
      <c r="BW288" s="210">
        <f t="shared" si="239"/>
        <v>0</v>
      </c>
      <c r="BX288" s="210">
        <f t="shared" si="239"/>
        <v>0</v>
      </c>
      <c r="BY288" s="210">
        <f t="shared" si="239"/>
        <v>0</v>
      </c>
      <c r="BZ288" s="210">
        <f t="shared" si="239"/>
        <v>0</v>
      </c>
      <c r="CA288" s="210">
        <f t="shared" si="239"/>
        <v>0</v>
      </c>
      <c r="CB288" s="211">
        <f t="shared" si="239"/>
        <v>0</v>
      </c>
      <c r="CC288" s="1276">
        <f>IF($Z288=1,0,IF(AND($Z288=0,BX288&gt;0),1,IF(AND($Z288=0,BZ288&gt;0),1,IF(AND($Z288=0,CB288&gt;0),1,0))))</f>
        <v>0</v>
      </c>
      <c r="CD288" s="1276">
        <f t="shared" si="244"/>
        <v>0</v>
      </c>
      <c r="CE288" s="11"/>
      <c r="CF288" s="11"/>
      <c r="CG288" s="11"/>
      <c r="CH288" s="11"/>
      <c r="CI288" s="11"/>
      <c r="CJ288" s="11"/>
      <c r="CK288" s="11"/>
      <c r="CL288" s="11"/>
      <c r="CM288" s="11"/>
    </row>
    <row r="289" spans="1:91" ht="14.25" customHeight="1">
      <c r="A289" s="1247" t="str">
        <f>A288</f>
        <v/>
      </c>
      <c r="B289" s="58"/>
      <c r="C289" s="1735"/>
      <c r="D289" s="1733"/>
      <c r="E289" s="1735"/>
      <c r="F289" s="2454"/>
      <c r="G289" s="512"/>
      <c r="H289" s="2456"/>
      <c r="I289" s="514"/>
      <c r="J289" s="2459"/>
      <c r="K289" s="514"/>
      <c r="L289" s="2459"/>
      <c r="M289" s="514"/>
      <c r="N289" s="2459"/>
      <c r="O289" s="514"/>
      <c r="P289" s="2459"/>
      <c r="Q289" s="11"/>
      <c r="R289" s="11"/>
      <c r="S289" s="455"/>
      <c r="T289" s="477"/>
      <c r="U289" s="506">
        <f>Import!N679</f>
        <v>0</v>
      </c>
      <c r="V289" s="11"/>
      <c r="W289" s="340"/>
      <c r="X289" s="340"/>
      <c r="Y289" s="340"/>
      <c r="Z289" s="11"/>
      <c r="AE289" s="210"/>
      <c r="AF289" s="210"/>
      <c r="AG289" s="210"/>
      <c r="AH289" s="210"/>
      <c r="AI289" s="1055"/>
      <c r="AJ289" s="211"/>
      <c r="AK289" s="1276"/>
      <c r="AL289" s="1276">
        <f>AL288</f>
        <v>0</v>
      </c>
      <c r="AP289" s="210"/>
      <c r="AQ289" s="210"/>
      <c r="AR289" s="210"/>
      <c r="AS289" s="210"/>
      <c r="AT289" s="210"/>
      <c r="AU289" s="211"/>
      <c r="AV289" s="1276"/>
      <c r="AW289" s="1276">
        <f>AW288</f>
        <v>0</v>
      </c>
      <c r="BA289" s="210"/>
      <c r="BB289" s="210"/>
      <c r="BC289" s="210"/>
      <c r="BD289" s="210"/>
      <c r="BE289" s="210"/>
      <c r="BF289" s="211"/>
      <c r="BG289" s="1276"/>
      <c r="BH289" s="1276">
        <f>BH288</f>
        <v>0</v>
      </c>
      <c r="BL289" s="210"/>
      <c r="BM289" s="210"/>
      <c r="BN289" s="210"/>
      <c r="BO289" s="210"/>
      <c r="BP289" s="210"/>
      <c r="BQ289" s="211"/>
      <c r="BR289" s="1276"/>
      <c r="BS289" s="1276">
        <f>BS288</f>
        <v>0</v>
      </c>
      <c r="BW289" s="210"/>
      <c r="BX289" s="210"/>
      <c r="BY289" s="210"/>
      <c r="BZ289" s="210"/>
      <c r="CA289" s="210"/>
      <c r="CB289" s="211"/>
      <c r="CC289" s="1276"/>
      <c r="CD289" s="1276">
        <f>CD288</f>
        <v>0</v>
      </c>
      <c r="CE289" s="11"/>
      <c r="CF289" s="11"/>
      <c r="CG289" s="11"/>
      <c r="CH289" s="11"/>
      <c r="CI289" s="11"/>
      <c r="CJ289" s="11"/>
      <c r="CK289" s="11"/>
      <c r="CL289" s="11"/>
      <c r="CM289" s="11"/>
    </row>
    <row r="290" spans="1:91" ht="24.75" customHeight="1">
      <c r="A290" s="1246" t="str">
        <f>IF(E290&gt;0,"Wypełnione","")</f>
        <v/>
      </c>
      <c r="B290" s="58"/>
      <c r="C290" s="1734">
        <f>'Og s3a'!C691</f>
        <v>0</v>
      </c>
      <c r="D290" s="1732">
        <f>'Og s3a'!E691</f>
        <v>0</v>
      </c>
      <c r="E290" s="1734">
        <f>'Og s3a'!F691</f>
        <v>0</v>
      </c>
      <c r="F290" s="2453"/>
      <c r="G290" s="511">
        <f>T290</f>
        <v>0</v>
      </c>
      <c r="H290" s="2455">
        <f>U290</f>
        <v>0</v>
      </c>
      <c r="I290" s="515"/>
      <c r="J290" s="2459"/>
      <c r="K290" s="515"/>
      <c r="L290" s="2459"/>
      <c r="M290" s="515"/>
      <c r="N290" s="2459"/>
      <c r="O290" s="515"/>
      <c r="P290" s="2459"/>
      <c r="Q290" s="11"/>
      <c r="R290" s="11"/>
      <c r="S290" s="454">
        <f>'Og s3a'!G691</f>
        <v>0</v>
      </c>
      <c r="T290" s="456">
        <f>'Og s3a'!D691</f>
        <v>0</v>
      </c>
      <c r="U290" s="506">
        <f>Import!N680</f>
        <v>0</v>
      </c>
      <c r="V290" s="11"/>
      <c r="W290" s="340"/>
      <c r="X290" s="340"/>
      <c r="Y290" s="340"/>
      <c r="Z290" s="1273">
        <f>IF(F290=AF$7,1,0)</f>
        <v>0</v>
      </c>
      <c r="AA290" s="1273">
        <f>Z290*D290</f>
        <v>0</v>
      </c>
      <c r="AB290" s="1281">
        <f>IF($Z290=0,0,IF(AF290+AH290+AJ290&gt;0,$AA290,0))</f>
        <v>0</v>
      </c>
      <c r="AC290" s="1283">
        <f>IF($Z290=0,0,IF(AND(AB290=0,G291&gt;0),$AA290,0))</f>
        <v>0</v>
      </c>
      <c r="AD290" s="1272">
        <f>AA290-AB290-AC290</f>
        <v>0</v>
      </c>
      <c r="AE290" s="210">
        <f t="shared" si="235"/>
        <v>0</v>
      </c>
      <c r="AF290" s="210">
        <f t="shared" si="235"/>
        <v>0</v>
      </c>
      <c r="AG290" s="210">
        <f t="shared" si="235"/>
        <v>0</v>
      </c>
      <c r="AH290" s="210">
        <f t="shared" si="235"/>
        <v>0</v>
      </c>
      <c r="AI290" s="1055">
        <f t="shared" si="235"/>
        <v>0</v>
      </c>
      <c r="AJ290" s="211">
        <f t="shared" si="235"/>
        <v>0</v>
      </c>
      <c r="AK290" s="1276">
        <f>IF($Z290=1,0,IF(AND($Z290=0,AF290&gt;0),1,IF(AND($Z290=0,AH290&gt;0),1,IF(AND($Z290=0,AJ290&gt;0),1,0))))</f>
        <v>0</v>
      </c>
      <c r="AL290" s="1276">
        <f t="shared" si="240"/>
        <v>0</v>
      </c>
      <c r="AM290" s="1281">
        <f>IF($Z290=0,0,IF(AQ290+AS290+AU290&gt;0,$AA290,0))</f>
        <v>0</v>
      </c>
      <c r="AN290" s="1283">
        <f>IF($Z290=0,0,IF(AND(AM290=0,I291&gt;0),$AA290,0))</f>
        <v>0</v>
      </c>
      <c r="AO290" s="1272">
        <f>$AA290-AM290-AN290</f>
        <v>0</v>
      </c>
      <c r="AP290" s="210">
        <f t="shared" si="236"/>
        <v>0</v>
      </c>
      <c r="AQ290" s="210">
        <f t="shared" si="236"/>
        <v>0</v>
      </c>
      <c r="AR290" s="210">
        <f t="shared" si="236"/>
        <v>0</v>
      </c>
      <c r="AS290" s="210">
        <f t="shared" si="236"/>
        <v>0</v>
      </c>
      <c r="AT290" s="210">
        <f t="shared" si="236"/>
        <v>0</v>
      </c>
      <c r="AU290" s="211">
        <f t="shared" si="236"/>
        <v>0</v>
      </c>
      <c r="AV290" s="1276">
        <f>IF($Z290=1,0,IF(AND($Z290=0,AQ290&gt;0),1,IF(AND($Z290=0,AS290&gt;0),1,IF(AND($Z290=0,AU290&gt;0),1,0))))</f>
        <v>0</v>
      </c>
      <c r="AW290" s="1276">
        <f t="shared" si="241"/>
        <v>0</v>
      </c>
      <c r="AX290" s="1281">
        <f>IF($Z290=0,0,IF(BB290+BD290+BF290&gt;0,$AA290,0))</f>
        <v>0</v>
      </c>
      <c r="AY290" s="1283">
        <f>IF($Z290=0,0,IF(AND(AX290=0,K291&gt;0),$AA290,0))</f>
        <v>0</v>
      </c>
      <c r="AZ290" s="1272">
        <f>$AA290-AX290-AY290</f>
        <v>0</v>
      </c>
      <c r="BA290" s="210">
        <f t="shared" si="237"/>
        <v>0</v>
      </c>
      <c r="BB290" s="210">
        <f t="shared" si="237"/>
        <v>0</v>
      </c>
      <c r="BC290" s="210">
        <f t="shared" si="237"/>
        <v>0</v>
      </c>
      <c r="BD290" s="210">
        <f t="shared" si="237"/>
        <v>0</v>
      </c>
      <c r="BE290" s="210">
        <f t="shared" si="237"/>
        <v>0</v>
      </c>
      <c r="BF290" s="211">
        <f t="shared" si="237"/>
        <v>0</v>
      </c>
      <c r="BG290" s="1276">
        <f>IF($Z290=1,0,IF(AND($Z290=0,BB290&gt;0),1,IF(AND($Z290=0,BD290&gt;0),1,IF(AND($Z290=0,BF290&gt;0),1,0))))</f>
        <v>0</v>
      </c>
      <c r="BH290" s="1276">
        <f t="shared" si="242"/>
        <v>0</v>
      </c>
      <c r="BI290" s="1281">
        <f>IF($Z290=0,0,IF(BM290+BO290+BQ290&gt;0,$AA290,0))</f>
        <v>0</v>
      </c>
      <c r="BJ290" s="1283">
        <f>IF($Z290=0,0,IF(AND(BI290=0,M291&gt;0),$AA290,0))</f>
        <v>0</v>
      </c>
      <c r="BK290" s="1272">
        <f>$AA290-BI290-BJ290</f>
        <v>0</v>
      </c>
      <c r="BL290" s="210">
        <f t="shared" si="238"/>
        <v>0</v>
      </c>
      <c r="BM290" s="210">
        <f t="shared" si="238"/>
        <v>0</v>
      </c>
      <c r="BN290" s="210">
        <f t="shared" si="238"/>
        <v>0</v>
      </c>
      <c r="BO290" s="210">
        <f t="shared" si="238"/>
        <v>0</v>
      </c>
      <c r="BP290" s="210">
        <f t="shared" si="238"/>
        <v>0</v>
      </c>
      <c r="BQ290" s="211">
        <f t="shared" si="238"/>
        <v>0</v>
      </c>
      <c r="BR290" s="1276">
        <f>IF($Z290=1,0,IF(AND($Z290=0,BM290&gt;0),1,IF(AND($Z290=0,BO290&gt;0),1,IF(AND($Z290=0,BQ290&gt;0),1,0))))</f>
        <v>0</v>
      </c>
      <c r="BS290" s="1276">
        <f t="shared" si="243"/>
        <v>0</v>
      </c>
      <c r="BT290" s="1281">
        <f>IF($Z290=0,0,IF(BX290+BZ290+CB290&gt;0,$AA290,0))</f>
        <v>0</v>
      </c>
      <c r="BU290" s="1283">
        <f>IF($Z290=0,0,IF(AND(BT290=0,O291&gt;0),$AA290,0))</f>
        <v>0</v>
      </c>
      <c r="BV290" s="1272">
        <f>$AA290-BT290-BU290</f>
        <v>0</v>
      </c>
      <c r="BW290" s="210">
        <f t="shared" si="239"/>
        <v>0</v>
      </c>
      <c r="BX290" s="210">
        <f t="shared" si="239"/>
        <v>0</v>
      </c>
      <c r="BY290" s="210">
        <f t="shared" si="239"/>
        <v>0</v>
      </c>
      <c r="BZ290" s="210">
        <f t="shared" si="239"/>
        <v>0</v>
      </c>
      <c r="CA290" s="210">
        <f t="shared" si="239"/>
        <v>0</v>
      </c>
      <c r="CB290" s="211">
        <f t="shared" si="239"/>
        <v>0</v>
      </c>
      <c r="CC290" s="1276">
        <f>IF($Z290=1,0,IF(AND($Z290=0,BX290&gt;0),1,IF(AND($Z290=0,BZ290&gt;0),1,IF(AND($Z290=0,CB290&gt;0),1,0))))</f>
        <v>0</v>
      </c>
      <c r="CD290" s="1276">
        <f t="shared" si="244"/>
        <v>0</v>
      </c>
      <c r="CE290" s="11"/>
      <c r="CF290" s="11"/>
      <c r="CG290" s="11"/>
      <c r="CH290" s="11"/>
      <c r="CI290" s="11"/>
      <c r="CJ290" s="11"/>
      <c r="CK290" s="11"/>
      <c r="CL290" s="11"/>
      <c r="CM290" s="11"/>
    </row>
    <row r="291" spans="1:91" ht="14.25" customHeight="1">
      <c r="A291" s="1247" t="str">
        <f>A290</f>
        <v/>
      </c>
      <c r="B291" s="58"/>
      <c r="C291" s="1735"/>
      <c r="D291" s="1733"/>
      <c r="E291" s="1735"/>
      <c r="F291" s="2454"/>
      <c r="G291" s="512"/>
      <c r="H291" s="2456"/>
      <c r="I291" s="514"/>
      <c r="J291" s="2459"/>
      <c r="K291" s="514"/>
      <c r="L291" s="2459"/>
      <c r="M291" s="514"/>
      <c r="N291" s="2459"/>
      <c r="O291" s="514"/>
      <c r="P291" s="2459"/>
      <c r="Q291" s="11"/>
      <c r="R291" s="11"/>
      <c r="S291" s="455"/>
      <c r="T291" s="477"/>
      <c r="U291" s="506">
        <f>Import!N681</f>
        <v>0</v>
      </c>
      <c r="V291" s="11"/>
      <c r="W291" s="340"/>
      <c r="X291" s="340"/>
      <c r="Y291" s="340"/>
      <c r="Z291" s="11"/>
      <c r="AE291" s="210"/>
      <c r="AF291" s="210"/>
      <c r="AG291" s="210"/>
      <c r="AH291" s="210"/>
      <c r="AI291" s="1055"/>
      <c r="AJ291" s="211"/>
      <c r="AK291" s="1276"/>
      <c r="AL291" s="1276">
        <f>AL290</f>
        <v>0</v>
      </c>
      <c r="AP291" s="210"/>
      <c r="AQ291" s="210"/>
      <c r="AR291" s="210"/>
      <c r="AS291" s="210"/>
      <c r="AT291" s="210"/>
      <c r="AU291" s="211"/>
      <c r="AV291" s="1276"/>
      <c r="AW291" s="1276">
        <f>AW290</f>
        <v>0</v>
      </c>
      <c r="BA291" s="210"/>
      <c r="BB291" s="210"/>
      <c r="BC291" s="210"/>
      <c r="BD291" s="210"/>
      <c r="BE291" s="210"/>
      <c r="BF291" s="211"/>
      <c r="BG291" s="1276"/>
      <c r="BH291" s="1276">
        <f>BH290</f>
        <v>0</v>
      </c>
      <c r="BL291" s="210"/>
      <c r="BM291" s="210"/>
      <c r="BN291" s="210"/>
      <c r="BO291" s="210"/>
      <c r="BP291" s="210"/>
      <c r="BQ291" s="211"/>
      <c r="BR291" s="1276"/>
      <c r="BS291" s="1276">
        <f>BS290</f>
        <v>0</v>
      </c>
      <c r="BW291" s="210"/>
      <c r="BX291" s="210"/>
      <c r="BY291" s="210"/>
      <c r="BZ291" s="210"/>
      <c r="CA291" s="210"/>
      <c r="CB291" s="211"/>
      <c r="CC291" s="1276"/>
      <c r="CD291" s="1276">
        <f>CD290</f>
        <v>0</v>
      </c>
      <c r="CE291" s="11"/>
      <c r="CF291" s="11"/>
      <c r="CG291" s="11"/>
      <c r="CH291" s="11"/>
      <c r="CI291" s="11"/>
      <c r="CJ291" s="11"/>
      <c r="CK291" s="11"/>
      <c r="CL291" s="11"/>
      <c r="CM291" s="11"/>
    </row>
    <row r="292" spans="1:91" ht="24.75" customHeight="1">
      <c r="A292" s="1246" t="str">
        <f>IF(E292&gt;0,"Wypełnione","")</f>
        <v/>
      </c>
      <c r="B292" s="58"/>
      <c r="C292" s="1734">
        <f>'Og s3a'!C693</f>
        <v>0</v>
      </c>
      <c r="D292" s="1732">
        <f>'Og s3a'!E693</f>
        <v>0</v>
      </c>
      <c r="E292" s="1734">
        <f>'Og s3a'!F693</f>
        <v>0</v>
      </c>
      <c r="F292" s="2453"/>
      <c r="G292" s="511">
        <f>T292</f>
        <v>0</v>
      </c>
      <c r="H292" s="2455">
        <f>U292</f>
        <v>0</v>
      </c>
      <c r="I292" s="515"/>
      <c r="J292" s="2459"/>
      <c r="K292" s="515"/>
      <c r="L292" s="2459"/>
      <c r="M292" s="515"/>
      <c r="N292" s="2459"/>
      <c r="O292" s="515"/>
      <c r="P292" s="2459"/>
      <c r="Q292" s="11"/>
      <c r="R292" s="11"/>
      <c r="S292" s="454">
        <f>'Og s3a'!G693</f>
        <v>0</v>
      </c>
      <c r="T292" s="456">
        <f>'Og s3a'!D693</f>
        <v>0</v>
      </c>
      <c r="U292" s="506">
        <f>Import!N682</f>
        <v>0</v>
      </c>
      <c r="V292" s="11"/>
      <c r="W292" s="340"/>
      <c r="X292" s="340"/>
      <c r="Y292" s="340"/>
      <c r="Z292" s="1273">
        <f>IF(F292=AF$7,1,0)</f>
        <v>0</v>
      </c>
      <c r="AA292" s="1273">
        <f>Z292*D292</f>
        <v>0</v>
      </c>
      <c r="AB292" s="1281">
        <f>IF($Z292=0,0,IF(AF292+AH292+AJ292&gt;0,$AA292,0))</f>
        <v>0</v>
      </c>
      <c r="AC292" s="1283">
        <f>IF($Z292=0,0,IF(AND(AB292=0,G293&gt;0),$AA292,0))</f>
        <v>0</v>
      </c>
      <c r="AD292" s="1272">
        <f>AA292-AB292-AC292</f>
        <v>0</v>
      </c>
      <c r="AE292" s="210">
        <f t="shared" si="235"/>
        <v>0</v>
      </c>
      <c r="AF292" s="210">
        <f t="shared" si="235"/>
        <v>0</v>
      </c>
      <c r="AG292" s="210">
        <f t="shared" si="235"/>
        <v>0</v>
      </c>
      <c r="AH292" s="210">
        <f t="shared" si="235"/>
        <v>0</v>
      </c>
      <c r="AI292" s="1055">
        <f t="shared" si="235"/>
        <v>0</v>
      </c>
      <c r="AJ292" s="211">
        <f t="shared" si="235"/>
        <v>0</v>
      </c>
      <c r="AK292" s="1276">
        <f>IF($Z292=1,0,IF(AND($Z292=0,AF292&gt;0),1,IF(AND($Z292=0,AH292&gt;0),1,IF(AND($Z292=0,AJ292&gt;0),1,0))))</f>
        <v>0</v>
      </c>
      <c r="AL292" s="1276">
        <f t="shared" si="240"/>
        <v>0</v>
      </c>
      <c r="AM292" s="1281">
        <f>IF($Z292=0,0,IF(AQ292+AS292+AU292&gt;0,$AA292,0))</f>
        <v>0</v>
      </c>
      <c r="AN292" s="1283">
        <f>IF($Z292=0,0,IF(AND(AM292=0,I293&gt;0),$AA292,0))</f>
        <v>0</v>
      </c>
      <c r="AO292" s="1272">
        <f>$AA292-AM292-AN292</f>
        <v>0</v>
      </c>
      <c r="AP292" s="210">
        <f t="shared" si="236"/>
        <v>0</v>
      </c>
      <c r="AQ292" s="210">
        <f t="shared" si="236"/>
        <v>0</v>
      </c>
      <c r="AR292" s="210">
        <f t="shared" si="236"/>
        <v>0</v>
      </c>
      <c r="AS292" s="210">
        <f t="shared" si="236"/>
        <v>0</v>
      </c>
      <c r="AT292" s="210">
        <f t="shared" si="236"/>
        <v>0</v>
      </c>
      <c r="AU292" s="211">
        <f t="shared" si="236"/>
        <v>0</v>
      </c>
      <c r="AV292" s="1276">
        <f>IF($Z292=1,0,IF(AND($Z292=0,AQ292&gt;0),1,IF(AND($Z292=0,AS292&gt;0),1,IF(AND($Z292=0,AU292&gt;0),1,0))))</f>
        <v>0</v>
      </c>
      <c r="AW292" s="1276">
        <f t="shared" si="241"/>
        <v>0</v>
      </c>
      <c r="AX292" s="1281">
        <f>IF($Z292=0,0,IF(BB292+BD292+BF292&gt;0,$AA292,0))</f>
        <v>0</v>
      </c>
      <c r="AY292" s="1283">
        <f>IF($Z292=0,0,IF(AND(AX292=0,K293&gt;0),$AA292,0))</f>
        <v>0</v>
      </c>
      <c r="AZ292" s="1272">
        <f>$AA292-AX292-AY292</f>
        <v>0</v>
      </c>
      <c r="BA292" s="210">
        <f t="shared" si="237"/>
        <v>0</v>
      </c>
      <c r="BB292" s="210">
        <f t="shared" si="237"/>
        <v>0</v>
      </c>
      <c r="BC292" s="210">
        <f t="shared" si="237"/>
        <v>0</v>
      </c>
      <c r="BD292" s="210">
        <f t="shared" si="237"/>
        <v>0</v>
      </c>
      <c r="BE292" s="210">
        <f t="shared" si="237"/>
        <v>0</v>
      </c>
      <c r="BF292" s="211">
        <f t="shared" si="237"/>
        <v>0</v>
      </c>
      <c r="BG292" s="1276">
        <f>IF($Z292=1,0,IF(AND($Z292=0,BB292&gt;0),1,IF(AND($Z292=0,BD292&gt;0),1,IF(AND($Z292=0,BF292&gt;0),1,0))))</f>
        <v>0</v>
      </c>
      <c r="BH292" s="1276">
        <f t="shared" si="242"/>
        <v>0</v>
      </c>
      <c r="BI292" s="1281">
        <f>IF($Z292=0,0,IF(BM292+BO292+BQ292&gt;0,$AA292,0))</f>
        <v>0</v>
      </c>
      <c r="BJ292" s="1283">
        <f>IF($Z292=0,0,IF(AND(BI292=0,M293&gt;0),$AA292,0))</f>
        <v>0</v>
      </c>
      <c r="BK292" s="1272">
        <f>$AA292-BI292-BJ292</f>
        <v>0</v>
      </c>
      <c r="BL292" s="210">
        <f t="shared" si="238"/>
        <v>0</v>
      </c>
      <c r="BM292" s="210">
        <f t="shared" si="238"/>
        <v>0</v>
      </c>
      <c r="BN292" s="210">
        <f t="shared" si="238"/>
        <v>0</v>
      </c>
      <c r="BO292" s="210">
        <f t="shared" si="238"/>
        <v>0</v>
      </c>
      <c r="BP292" s="210">
        <f t="shared" si="238"/>
        <v>0</v>
      </c>
      <c r="BQ292" s="211">
        <f t="shared" si="238"/>
        <v>0</v>
      </c>
      <c r="BR292" s="1276">
        <f>IF($Z292=1,0,IF(AND($Z292=0,BM292&gt;0),1,IF(AND($Z292=0,BO292&gt;0),1,IF(AND($Z292=0,BQ292&gt;0),1,0))))</f>
        <v>0</v>
      </c>
      <c r="BS292" s="1276">
        <f t="shared" si="243"/>
        <v>0</v>
      </c>
      <c r="BT292" s="1281">
        <f>IF($Z292=0,0,IF(BX292+BZ292+CB292&gt;0,$AA292,0))</f>
        <v>0</v>
      </c>
      <c r="BU292" s="1283">
        <f>IF($Z292=0,0,IF(AND(BT292=0,O293&gt;0),$AA292,0))</f>
        <v>0</v>
      </c>
      <c r="BV292" s="1272">
        <f>$AA292-BT292-BU292</f>
        <v>0</v>
      </c>
      <c r="BW292" s="210">
        <f t="shared" si="239"/>
        <v>0</v>
      </c>
      <c r="BX292" s="210">
        <f t="shared" si="239"/>
        <v>0</v>
      </c>
      <c r="BY292" s="210">
        <f t="shared" si="239"/>
        <v>0</v>
      </c>
      <c r="BZ292" s="210">
        <f t="shared" si="239"/>
        <v>0</v>
      </c>
      <c r="CA292" s="210">
        <f t="shared" si="239"/>
        <v>0</v>
      </c>
      <c r="CB292" s="211">
        <f t="shared" si="239"/>
        <v>0</v>
      </c>
      <c r="CC292" s="1276">
        <f>IF($Z292=1,0,IF(AND($Z292=0,BX292&gt;0),1,IF(AND($Z292=0,BZ292&gt;0),1,IF(AND($Z292=0,CB292&gt;0),1,0))))</f>
        <v>0</v>
      </c>
      <c r="CD292" s="1276">
        <f t="shared" si="244"/>
        <v>0</v>
      </c>
      <c r="CE292" s="11"/>
      <c r="CF292" s="11"/>
      <c r="CG292" s="11"/>
      <c r="CH292" s="11"/>
      <c r="CI292" s="11"/>
      <c r="CJ292" s="11"/>
      <c r="CK292" s="11"/>
      <c r="CL292" s="11"/>
      <c r="CM292" s="11"/>
    </row>
    <row r="293" spans="1:91" ht="14.25" customHeight="1">
      <c r="A293" s="1247" t="str">
        <f>A292</f>
        <v/>
      </c>
      <c r="B293" s="58"/>
      <c r="C293" s="1735"/>
      <c r="D293" s="1733"/>
      <c r="E293" s="1735"/>
      <c r="F293" s="2454"/>
      <c r="G293" s="512"/>
      <c r="H293" s="2456"/>
      <c r="I293" s="514"/>
      <c r="J293" s="2459"/>
      <c r="K293" s="514"/>
      <c r="L293" s="2459"/>
      <c r="M293" s="514"/>
      <c r="N293" s="2459"/>
      <c r="O293" s="514"/>
      <c r="P293" s="2459"/>
      <c r="Q293" s="11"/>
      <c r="R293" s="11"/>
      <c r="S293" s="455"/>
      <c r="T293" s="477"/>
      <c r="U293" s="506">
        <f>Import!N683</f>
        <v>0</v>
      </c>
      <c r="V293" s="11"/>
      <c r="W293" s="340"/>
      <c r="X293" s="340"/>
      <c r="Y293" s="340"/>
      <c r="Z293" s="11"/>
      <c r="AE293" s="210"/>
      <c r="AF293" s="210"/>
      <c r="AG293" s="210"/>
      <c r="AH293" s="210"/>
      <c r="AI293" s="1055"/>
      <c r="AJ293" s="211"/>
      <c r="AK293" s="1276"/>
      <c r="AL293" s="1276">
        <f>AL292</f>
        <v>0</v>
      </c>
      <c r="AP293" s="210"/>
      <c r="AQ293" s="210"/>
      <c r="AR293" s="210"/>
      <c r="AS293" s="210"/>
      <c r="AT293" s="210"/>
      <c r="AU293" s="211"/>
      <c r="AV293" s="1276"/>
      <c r="AW293" s="1276">
        <f>AW292</f>
        <v>0</v>
      </c>
      <c r="BA293" s="210"/>
      <c r="BB293" s="210"/>
      <c r="BC293" s="210"/>
      <c r="BD293" s="210"/>
      <c r="BE293" s="210"/>
      <c r="BF293" s="211"/>
      <c r="BG293" s="1276"/>
      <c r="BH293" s="1276">
        <f>BH292</f>
        <v>0</v>
      </c>
      <c r="BL293" s="210"/>
      <c r="BM293" s="210"/>
      <c r="BN293" s="210"/>
      <c r="BO293" s="210"/>
      <c r="BP293" s="210"/>
      <c r="BQ293" s="211"/>
      <c r="BR293" s="1276"/>
      <c r="BS293" s="1276">
        <f>BS292</f>
        <v>0</v>
      </c>
      <c r="BW293" s="210"/>
      <c r="BX293" s="210"/>
      <c r="BY293" s="210"/>
      <c r="BZ293" s="210"/>
      <c r="CA293" s="210"/>
      <c r="CB293" s="211"/>
      <c r="CC293" s="1276"/>
      <c r="CD293" s="1276">
        <f>CD292</f>
        <v>0</v>
      </c>
      <c r="CE293" s="11"/>
      <c r="CF293" s="11"/>
      <c r="CG293" s="11"/>
      <c r="CH293" s="11"/>
      <c r="CI293" s="11"/>
      <c r="CJ293" s="11"/>
      <c r="CK293" s="11"/>
      <c r="CL293" s="11"/>
      <c r="CM293" s="11"/>
    </row>
    <row r="294" spans="1:91" ht="24.75" customHeight="1">
      <c r="A294" s="1246" t="str">
        <f>IF(E294&gt;0,"Wypełnione","")</f>
        <v/>
      </c>
      <c r="B294" s="58"/>
      <c r="C294" s="1734">
        <f>'Og s3a'!C695</f>
        <v>0</v>
      </c>
      <c r="D294" s="1732">
        <f>'Og s3a'!E695</f>
        <v>0</v>
      </c>
      <c r="E294" s="1734">
        <f>'Og s3a'!F695</f>
        <v>0</v>
      </c>
      <c r="F294" s="2453"/>
      <c r="G294" s="511">
        <f>T294</f>
        <v>0</v>
      </c>
      <c r="H294" s="2455">
        <f>U294</f>
        <v>0</v>
      </c>
      <c r="I294" s="515"/>
      <c r="J294" s="2459"/>
      <c r="K294" s="515"/>
      <c r="L294" s="2459"/>
      <c r="M294" s="515"/>
      <c r="N294" s="2459"/>
      <c r="O294" s="515"/>
      <c r="P294" s="2459"/>
      <c r="Q294" s="11"/>
      <c r="R294" s="11"/>
      <c r="S294" s="454">
        <f>'Og s3a'!G695</f>
        <v>0</v>
      </c>
      <c r="T294" s="456">
        <f>'Og s3a'!D695</f>
        <v>0</v>
      </c>
      <c r="U294" s="506">
        <f>Import!N684</f>
        <v>0</v>
      </c>
      <c r="V294" s="11"/>
      <c r="W294" s="340"/>
      <c r="X294" s="340"/>
      <c r="Y294" s="340"/>
      <c r="Z294" s="1273">
        <f>IF(F294=AF$7,1,0)</f>
        <v>0</v>
      </c>
      <c r="AA294" s="1273">
        <f>Z294*D294</f>
        <v>0</v>
      </c>
      <c r="AB294" s="1281">
        <f>IF($Z294=0,0,IF(AF294+AH294+AJ294&gt;0,$AA294,0))</f>
        <v>0</v>
      </c>
      <c r="AC294" s="1283">
        <f>IF($Z294=0,0,IF(AND(AB294=0,G295&gt;0),$AA294,0))</f>
        <v>0</v>
      </c>
      <c r="AD294" s="1272">
        <f>AA294-AB294-AC294</f>
        <v>0</v>
      </c>
      <c r="AE294" s="210">
        <f t="shared" si="235"/>
        <v>0</v>
      </c>
      <c r="AF294" s="210">
        <f t="shared" si="235"/>
        <v>0</v>
      </c>
      <c r="AG294" s="210">
        <f t="shared" si="235"/>
        <v>0</v>
      </c>
      <c r="AH294" s="210">
        <f t="shared" si="235"/>
        <v>0</v>
      </c>
      <c r="AI294" s="1055">
        <f t="shared" si="235"/>
        <v>0</v>
      </c>
      <c r="AJ294" s="211">
        <f t="shared" si="235"/>
        <v>0</v>
      </c>
      <c r="AK294" s="1276">
        <f>IF($Z294=1,0,IF(AND($Z294=0,AF294&gt;0),1,IF(AND($Z294=0,AH294&gt;0),1,IF(AND($Z294=0,AJ294&gt;0),1,0))))</f>
        <v>0</v>
      </c>
      <c r="AL294" s="1276">
        <f t="shared" si="240"/>
        <v>0</v>
      </c>
      <c r="AM294" s="1281">
        <f>IF($Z294=0,0,IF(AQ294+AS294+AU294&gt;0,$AA294,0))</f>
        <v>0</v>
      </c>
      <c r="AN294" s="1283">
        <f>IF($Z294=0,0,IF(AND(AM294=0,I295&gt;0),$AA294,0))</f>
        <v>0</v>
      </c>
      <c r="AO294" s="1272">
        <f>$AA294-AM294-AN294</f>
        <v>0</v>
      </c>
      <c r="AP294" s="210">
        <f t="shared" si="236"/>
        <v>0</v>
      </c>
      <c r="AQ294" s="210">
        <f t="shared" si="236"/>
        <v>0</v>
      </c>
      <c r="AR294" s="210">
        <f t="shared" si="236"/>
        <v>0</v>
      </c>
      <c r="AS294" s="210">
        <f t="shared" si="236"/>
        <v>0</v>
      </c>
      <c r="AT294" s="210">
        <f t="shared" si="236"/>
        <v>0</v>
      </c>
      <c r="AU294" s="211">
        <f t="shared" si="236"/>
        <v>0</v>
      </c>
      <c r="AV294" s="1276">
        <f>IF($Z294=1,0,IF(AND($Z294=0,AQ294&gt;0),1,IF(AND($Z294=0,AS294&gt;0),1,IF(AND($Z294=0,AU294&gt;0),1,0))))</f>
        <v>0</v>
      </c>
      <c r="AW294" s="1276">
        <f t="shared" si="241"/>
        <v>0</v>
      </c>
      <c r="AX294" s="1281">
        <f>IF($Z294=0,0,IF(BB294+BD294+BF294&gt;0,$AA294,0))</f>
        <v>0</v>
      </c>
      <c r="AY294" s="1283">
        <f>IF($Z294=0,0,IF(AND(AX294=0,K295&gt;0),$AA294,0))</f>
        <v>0</v>
      </c>
      <c r="AZ294" s="1272">
        <f>$AA294-AX294-AY294</f>
        <v>0</v>
      </c>
      <c r="BA294" s="210">
        <f t="shared" si="237"/>
        <v>0</v>
      </c>
      <c r="BB294" s="210">
        <f t="shared" si="237"/>
        <v>0</v>
      </c>
      <c r="BC294" s="210">
        <f t="shared" si="237"/>
        <v>0</v>
      </c>
      <c r="BD294" s="210">
        <f t="shared" si="237"/>
        <v>0</v>
      </c>
      <c r="BE294" s="210">
        <f t="shared" si="237"/>
        <v>0</v>
      </c>
      <c r="BF294" s="211">
        <f t="shared" si="237"/>
        <v>0</v>
      </c>
      <c r="BG294" s="1276">
        <f>IF($Z294=1,0,IF(AND($Z294=0,BB294&gt;0),1,IF(AND($Z294=0,BD294&gt;0),1,IF(AND($Z294=0,BF294&gt;0),1,0))))</f>
        <v>0</v>
      </c>
      <c r="BH294" s="1276">
        <f t="shared" si="242"/>
        <v>0</v>
      </c>
      <c r="BI294" s="1281">
        <f>IF($Z294=0,0,IF(BM294+BO294+BQ294&gt;0,$AA294,0))</f>
        <v>0</v>
      </c>
      <c r="BJ294" s="1283">
        <f>IF($Z294=0,0,IF(AND(BI294=0,M295&gt;0),$AA294,0))</f>
        <v>0</v>
      </c>
      <c r="BK294" s="1272">
        <f>$AA294-BI294-BJ294</f>
        <v>0</v>
      </c>
      <c r="BL294" s="210">
        <f t="shared" si="238"/>
        <v>0</v>
      </c>
      <c r="BM294" s="210">
        <f t="shared" si="238"/>
        <v>0</v>
      </c>
      <c r="BN294" s="210">
        <f t="shared" si="238"/>
        <v>0</v>
      </c>
      <c r="BO294" s="210">
        <f t="shared" si="238"/>
        <v>0</v>
      </c>
      <c r="BP294" s="210">
        <f t="shared" si="238"/>
        <v>0</v>
      </c>
      <c r="BQ294" s="211">
        <f t="shared" si="238"/>
        <v>0</v>
      </c>
      <c r="BR294" s="1276">
        <f>IF($Z294=1,0,IF(AND($Z294=0,BM294&gt;0),1,IF(AND($Z294=0,BO294&gt;0),1,IF(AND($Z294=0,BQ294&gt;0),1,0))))</f>
        <v>0</v>
      </c>
      <c r="BS294" s="1276">
        <f t="shared" si="243"/>
        <v>0</v>
      </c>
      <c r="BT294" s="1281">
        <f>IF($Z294=0,0,IF(BX294+BZ294+CB294&gt;0,$AA294,0))</f>
        <v>0</v>
      </c>
      <c r="BU294" s="1283">
        <f>IF($Z294=0,0,IF(AND(BT294=0,O295&gt;0),$AA294,0))</f>
        <v>0</v>
      </c>
      <c r="BV294" s="1272">
        <f>$AA294-BT294-BU294</f>
        <v>0</v>
      </c>
      <c r="BW294" s="210">
        <f t="shared" si="239"/>
        <v>0</v>
      </c>
      <c r="BX294" s="210">
        <f t="shared" si="239"/>
        <v>0</v>
      </c>
      <c r="BY294" s="210">
        <f t="shared" si="239"/>
        <v>0</v>
      </c>
      <c r="BZ294" s="210">
        <f t="shared" si="239"/>
        <v>0</v>
      </c>
      <c r="CA294" s="210">
        <f t="shared" si="239"/>
        <v>0</v>
      </c>
      <c r="CB294" s="211">
        <f t="shared" si="239"/>
        <v>0</v>
      </c>
      <c r="CC294" s="1276">
        <f>IF($Z294=1,0,IF(AND($Z294=0,BX294&gt;0),1,IF(AND($Z294=0,BZ294&gt;0),1,IF(AND($Z294=0,CB294&gt;0),1,0))))</f>
        <v>0</v>
      </c>
      <c r="CD294" s="1276">
        <f t="shared" si="244"/>
        <v>0</v>
      </c>
      <c r="CE294" s="11"/>
      <c r="CF294" s="11"/>
      <c r="CG294" s="11"/>
      <c r="CH294" s="11"/>
      <c r="CI294" s="11"/>
      <c r="CJ294" s="11"/>
      <c r="CK294" s="11"/>
      <c r="CL294" s="11"/>
      <c r="CM294" s="11"/>
    </row>
    <row r="295" spans="1:91" ht="14.25" customHeight="1">
      <c r="A295" s="1247" t="str">
        <f>A294</f>
        <v/>
      </c>
      <c r="B295" s="58"/>
      <c r="C295" s="1735"/>
      <c r="D295" s="1733"/>
      <c r="E295" s="1735"/>
      <c r="F295" s="2454"/>
      <c r="G295" s="512"/>
      <c r="H295" s="2456"/>
      <c r="I295" s="514"/>
      <c r="J295" s="2459"/>
      <c r="K295" s="514"/>
      <c r="L295" s="2459"/>
      <c r="M295" s="514"/>
      <c r="N295" s="2459"/>
      <c r="O295" s="514"/>
      <c r="P295" s="2459"/>
      <c r="Q295" s="11"/>
      <c r="R295" s="11"/>
      <c r="S295" s="455"/>
      <c r="T295" s="477"/>
      <c r="U295" s="506">
        <f>Import!N685</f>
        <v>0</v>
      </c>
      <c r="V295" s="11"/>
      <c r="W295" s="340"/>
      <c r="X295" s="340"/>
      <c r="Y295" s="340"/>
      <c r="Z295" s="11"/>
      <c r="AE295" s="210"/>
      <c r="AF295" s="210"/>
      <c r="AG295" s="210"/>
      <c r="AH295" s="210"/>
      <c r="AI295" s="1055"/>
      <c r="AJ295" s="211"/>
      <c r="AK295" s="1276"/>
      <c r="AL295" s="1276">
        <f>AL294</f>
        <v>0</v>
      </c>
      <c r="AP295" s="210"/>
      <c r="AQ295" s="210"/>
      <c r="AR295" s="210"/>
      <c r="AS295" s="210"/>
      <c r="AT295" s="210"/>
      <c r="AU295" s="211"/>
      <c r="AV295" s="1276"/>
      <c r="AW295" s="1276">
        <f>AW294</f>
        <v>0</v>
      </c>
      <c r="BA295" s="210"/>
      <c r="BB295" s="210"/>
      <c r="BC295" s="210"/>
      <c r="BD295" s="210"/>
      <c r="BE295" s="210"/>
      <c r="BF295" s="211"/>
      <c r="BG295" s="1276"/>
      <c r="BH295" s="1276">
        <f>BH294</f>
        <v>0</v>
      </c>
      <c r="BL295" s="210"/>
      <c r="BM295" s="210"/>
      <c r="BN295" s="210"/>
      <c r="BO295" s="210"/>
      <c r="BP295" s="210"/>
      <c r="BQ295" s="211"/>
      <c r="BR295" s="1276"/>
      <c r="BS295" s="1276">
        <f>BS294</f>
        <v>0</v>
      </c>
      <c r="BW295" s="210"/>
      <c r="BX295" s="210"/>
      <c r="BY295" s="210"/>
      <c r="BZ295" s="210"/>
      <c r="CA295" s="210"/>
      <c r="CB295" s="211"/>
      <c r="CC295" s="1276"/>
      <c r="CD295" s="1276">
        <f>CD294</f>
        <v>0</v>
      </c>
      <c r="CE295" s="11"/>
      <c r="CF295" s="11"/>
      <c r="CG295" s="11"/>
      <c r="CH295" s="11"/>
      <c r="CI295" s="11"/>
      <c r="CJ295" s="11"/>
      <c r="CK295" s="11"/>
      <c r="CL295" s="11"/>
      <c r="CM295" s="11"/>
    </row>
    <row r="296" spans="1:91" ht="24.75" customHeight="1">
      <c r="A296" s="1246" t="str">
        <f>IF(E296&gt;0,"Wypełnione","")</f>
        <v/>
      </c>
      <c r="B296" s="58"/>
      <c r="C296" s="1734">
        <f>'Og s3a'!C697</f>
        <v>0</v>
      </c>
      <c r="D296" s="1732">
        <f>'Og s3a'!E697</f>
        <v>0</v>
      </c>
      <c r="E296" s="1734">
        <f>'Og s3a'!F697</f>
        <v>0</v>
      </c>
      <c r="F296" s="2453"/>
      <c r="G296" s="511">
        <f>T296</f>
        <v>0</v>
      </c>
      <c r="H296" s="2455">
        <f>U296</f>
        <v>0</v>
      </c>
      <c r="I296" s="515"/>
      <c r="J296" s="2459"/>
      <c r="K296" s="515"/>
      <c r="L296" s="2459"/>
      <c r="M296" s="515"/>
      <c r="N296" s="2459"/>
      <c r="O296" s="515"/>
      <c r="P296" s="2459"/>
      <c r="Q296" s="11"/>
      <c r="R296" s="11"/>
      <c r="S296" s="454">
        <f>'Og s3a'!G697</f>
        <v>0</v>
      </c>
      <c r="T296" s="456">
        <f>'Og s3a'!D697</f>
        <v>0</v>
      </c>
      <c r="U296" s="506">
        <f>Import!N686</f>
        <v>0</v>
      </c>
      <c r="V296" s="11"/>
      <c r="W296" s="340"/>
      <c r="X296" s="340"/>
      <c r="Y296" s="340"/>
      <c r="Z296" s="1273">
        <f>IF(F296=AF$7,1,0)</f>
        <v>0</v>
      </c>
      <c r="AA296" s="1273">
        <f>Z296*D296</f>
        <v>0</v>
      </c>
      <c r="AB296" s="1281">
        <f>IF($Z296=0,0,IF(AF296+AH296+AJ296&gt;0,$AA296,0))</f>
        <v>0</v>
      </c>
      <c r="AC296" s="1283">
        <f>IF($Z296=0,0,IF(AND(AB296=0,G297&gt;0),$AA296,0))</f>
        <v>0</v>
      </c>
      <c r="AD296" s="1272">
        <f>AA296-AB296-AC296</f>
        <v>0</v>
      </c>
      <c r="AE296" s="210">
        <f t="shared" si="235"/>
        <v>0</v>
      </c>
      <c r="AF296" s="210">
        <f t="shared" si="235"/>
        <v>0</v>
      </c>
      <c r="AG296" s="210">
        <f t="shared" si="235"/>
        <v>0</v>
      </c>
      <c r="AH296" s="210">
        <f t="shared" si="235"/>
        <v>0</v>
      </c>
      <c r="AI296" s="1055">
        <f t="shared" si="235"/>
        <v>0</v>
      </c>
      <c r="AJ296" s="211">
        <f t="shared" si="235"/>
        <v>0</v>
      </c>
      <c r="AK296" s="1276">
        <f>IF($Z296=1,0,IF(AND($Z296=0,AF296&gt;0),1,IF(AND($Z296=0,AH296&gt;0),1,IF(AND($Z296=0,AJ296&gt;0),1,0))))</f>
        <v>0</v>
      </c>
      <c r="AL296" s="1276">
        <f t="shared" si="240"/>
        <v>0</v>
      </c>
      <c r="AM296" s="1281">
        <f>IF($Z296=0,0,IF(AQ296+AS296+AU296&gt;0,$AA296,0))</f>
        <v>0</v>
      </c>
      <c r="AN296" s="1283">
        <f>IF($Z296=0,0,IF(AND(AM296=0,I297&gt;0),$AA296,0))</f>
        <v>0</v>
      </c>
      <c r="AO296" s="1272">
        <f>$AA296-AM296-AN296</f>
        <v>0</v>
      </c>
      <c r="AP296" s="210">
        <f t="shared" si="236"/>
        <v>0</v>
      </c>
      <c r="AQ296" s="210">
        <f t="shared" si="236"/>
        <v>0</v>
      </c>
      <c r="AR296" s="210">
        <f t="shared" si="236"/>
        <v>0</v>
      </c>
      <c r="AS296" s="210">
        <f t="shared" si="236"/>
        <v>0</v>
      </c>
      <c r="AT296" s="210">
        <f t="shared" si="236"/>
        <v>0</v>
      </c>
      <c r="AU296" s="211">
        <f t="shared" si="236"/>
        <v>0</v>
      </c>
      <c r="AV296" s="1276">
        <f>IF($Z296=1,0,IF(AND($Z296=0,AQ296&gt;0),1,IF(AND($Z296=0,AS296&gt;0),1,IF(AND($Z296=0,AU296&gt;0),1,0))))</f>
        <v>0</v>
      </c>
      <c r="AW296" s="1276">
        <f t="shared" si="241"/>
        <v>0</v>
      </c>
      <c r="AX296" s="1281">
        <f>IF($Z296=0,0,IF(BB296+BD296+BF296&gt;0,$AA296,0))</f>
        <v>0</v>
      </c>
      <c r="AY296" s="1283">
        <f>IF($Z296=0,0,IF(AND(AX296=0,K297&gt;0),$AA296,0))</f>
        <v>0</v>
      </c>
      <c r="AZ296" s="1272">
        <f>$AA296-AX296-AY296</f>
        <v>0</v>
      </c>
      <c r="BA296" s="210">
        <f t="shared" si="237"/>
        <v>0</v>
      </c>
      <c r="BB296" s="210">
        <f t="shared" si="237"/>
        <v>0</v>
      </c>
      <c r="BC296" s="210">
        <f t="shared" si="237"/>
        <v>0</v>
      </c>
      <c r="BD296" s="210">
        <f t="shared" si="237"/>
        <v>0</v>
      </c>
      <c r="BE296" s="210">
        <f t="shared" si="237"/>
        <v>0</v>
      </c>
      <c r="BF296" s="211">
        <f t="shared" si="237"/>
        <v>0</v>
      </c>
      <c r="BG296" s="1276">
        <f>IF($Z296=1,0,IF(AND($Z296=0,BB296&gt;0),1,IF(AND($Z296=0,BD296&gt;0),1,IF(AND($Z296=0,BF296&gt;0),1,0))))</f>
        <v>0</v>
      </c>
      <c r="BH296" s="1276">
        <f t="shared" si="242"/>
        <v>0</v>
      </c>
      <c r="BI296" s="1281">
        <f>IF($Z296=0,0,IF(BM296+BO296+BQ296&gt;0,$AA296,0))</f>
        <v>0</v>
      </c>
      <c r="BJ296" s="1283">
        <f>IF($Z296=0,0,IF(AND(BI296=0,M297&gt;0),$AA296,0))</f>
        <v>0</v>
      </c>
      <c r="BK296" s="1272">
        <f>$AA296-BI296-BJ296</f>
        <v>0</v>
      </c>
      <c r="BL296" s="210">
        <f t="shared" si="238"/>
        <v>0</v>
      </c>
      <c r="BM296" s="210">
        <f t="shared" si="238"/>
        <v>0</v>
      </c>
      <c r="BN296" s="210">
        <f t="shared" si="238"/>
        <v>0</v>
      </c>
      <c r="BO296" s="210">
        <f t="shared" si="238"/>
        <v>0</v>
      </c>
      <c r="BP296" s="210">
        <f t="shared" si="238"/>
        <v>0</v>
      </c>
      <c r="BQ296" s="211">
        <f t="shared" si="238"/>
        <v>0</v>
      </c>
      <c r="BR296" s="1276">
        <f>IF($Z296=1,0,IF(AND($Z296=0,BM296&gt;0),1,IF(AND($Z296=0,BO296&gt;0),1,IF(AND($Z296=0,BQ296&gt;0),1,0))))</f>
        <v>0</v>
      </c>
      <c r="BS296" s="1276">
        <f t="shared" si="243"/>
        <v>0</v>
      </c>
      <c r="BT296" s="1281">
        <f>IF($Z296=0,0,IF(BX296+BZ296+CB296&gt;0,$AA296,0))</f>
        <v>0</v>
      </c>
      <c r="BU296" s="1283">
        <f>IF($Z296=0,0,IF(AND(BT296=0,O297&gt;0),$AA296,0))</f>
        <v>0</v>
      </c>
      <c r="BV296" s="1272">
        <f>$AA296-BT296-BU296</f>
        <v>0</v>
      </c>
      <c r="BW296" s="210">
        <f t="shared" si="239"/>
        <v>0</v>
      </c>
      <c r="BX296" s="210">
        <f t="shared" si="239"/>
        <v>0</v>
      </c>
      <c r="BY296" s="210">
        <f t="shared" si="239"/>
        <v>0</v>
      </c>
      <c r="BZ296" s="210">
        <f t="shared" si="239"/>
        <v>0</v>
      </c>
      <c r="CA296" s="210">
        <f t="shared" si="239"/>
        <v>0</v>
      </c>
      <c r="CB296" s="211">
        <f t="shared" si="239"/>
        <v>0</v>
      </c>
      <c r="CC296" s="1276">
        <f>IF($Z296=1,0,IF(AND($Z296=0,BX296&gt;0),1,IF(AND($Z296=0,BZ296&gt;0),1,IF(AND($Z296=0,CB296&gt;0),1,0))))</f>
        <v>0</v>
      </c>
      <c r="CD296" s="1276">
        <f t="shared" si="244"/>
        <v>0</v>
      </c>
      <c r="CE296" s="11"/>
      <c r="CF296" s="11"/>
      <c r="CG296" s="11"/>
      <c r="CH296" s="11"/>
      <c r="CI296" s="11"/>
      <c r="CJ296" s="11"/>
      <c r="CK296" s="11"/>
      <c r="CL296" s="11"/>
      <c r="CM296" s="11"/>
    </row>
    <row r="297" spans="1:91" ht="14.25" customHeight="1">
      <c r="A297" s="1247" t="str">
        <f>A296</f>
        <v/>
      </c>
      <c r="B297" s="58"/>
      <c r="C297" s="1735"/>
      <c r="D297" s="1733"/>
      <c r="E297" s="1735"/>
      <c r="F297" s="2454"/>
      <c r="G297" s="512"/>
      <c r="H297" s="2456"/>
      <c r="I297" s="514"/>
      <c r="J297" s="2459"/>
      <c r="K297" s="514"/>
      <c r="L297" s="2459"/>
      <c r="M297" s="514"/>
      <c r="N297" s="2459"/>
      <c r="O297" s="514"/>
      <c r="P297" s="2459"/>
      <c r="Q297" s="11"/>
      <c r="R297" s="11"/>
      <c r="S297" s="455"/>
      <c r="T297" s="477"/>
      <c r="U297" s="506">
        <f>Import!N687</f>
        <v>0</v>
      </c>
      <c r="V297" s="11"/>
      <c r="W297" s="340"/>
      <c r="X297" s="340"/>
      <c r="Y297" s="340"/>
      <c r="Z297" s="11"/>
      <c r="AE297" s="210"/>
      <c r="AF297" s="210"/>
      <c r="AG297" s="210"/>
      <c r="AH297" s="210"/>
      <c r="AI297" s="1055"/>
      <c r="AJ297" s="211"/>
      <c r="AK297" s="1276"/>
      <c r="AL297" s="1276">
        <f>AL296</f>
        <v>0</v>
      </c>
      <c r="AP297" s="210"/>
      <c r="AQ297" s="210"/>
      <c r="AR297" s="210"/>
      <c r="AS297" s="210"/>
      <c r="AT297" s="210"/>
      <c r="AU297" s="211"/>
      <c r="AV297" s="1276"/>
      <c r="AW297" s="1276">
        <f>AW296</f>
        <v>0</v>
      </c>
      <c r="BA297" s="210"/>
      <c r="BB297" s="210"/>
      <c r="BC297" s="210"/>
      <c r="BD297" s="210"/>
      <c r="BE297" s="210"/>
      <c r="BF297" s="211"/>
      <c r="BG297" s="1276"/>
      <c r="BH297" s="1276">
        <f>BH296</f>
        <v>0</v>
      </c>
      <c r="BL297" s="210"/>
      <c r="BM297" s="210"/>
      <c r="BN297" s="210"/>
      <c r="BO297" s="210"/>
      <c r="BP297" s="210"/>
      <c r="BQ297" s="211"/>
      <c r="BR297" s="1276"/>
      <c r="BS297" s="1276">
        <f>BS296</f>
        <v>0</v>
      </c>
      <c r="BW297" s="210"/>
      <c r="BX297" s="210"/>
      <c r="BY297" s="210"/>
      <c r="BZ297" s="210"/>
      <c r="CA297" s="210"/>
      <c r="CB297" s="211"/>
      <c r="CC297" s="1276"/>
      <c r="CD297" s="1276">
        <f>CD296</f>
        <v>0</v>
      </c>
      <c r="CE297" s="11"/>
      <c r="CF297" s="11"/>
      <c r="CG297" s="11"/>
      <c r="CH297" s="11"/>
      <c r="CI297" s="11"/>
      <c r="CJ297" s="11"/>
      <c r="CK297" s="11"/>
      <c r="CL297" s="11"/>
      <c r="CM297" s="11"/>
    </row>
    <row r="298" spans="1:91" ht="24.75" customHeight="1">
      <c r="A298" s="1246" t="str">
        <f>IF(E298&gt;0,"Wypełnione","")</f>
        <v/>
      </c>
      <c r="B298" s="58"/>
      <c r="C298" s="1734">
        <f>'Og s3a'!C699</f>
        <v>0</v>
      </c>
      <c r="D298" s="1732">
        <f>'Og s3a'!E699</f>
        <v>0</v>
      </c>
      <c r="E298" s="1734">
        <f>'Og s3a'!F699</f>
        <v>0</v>
      </c>
      <c r="F298" s="2453"/>
      <c r="G298" s="511">
        <f>T298</f>
        <v>0</v>
      </c>
      <c r="H298" s="2455">
        <f>U298</f>
        <v>0</v>
      </c>
      <c r="I298" s="515"/>
      <c r="J298" s="2459"/>
      <c r="K298" s="515"/>
      <c r="L298" s="2459"/>
      <c r="M298" s="515"/>
      <c r="N298" s="2459"/>
      <c r="O298" s="515"/>
      <c r="P298" s="2459"/>
      <c r="Q298" s="11"/>
      <c r="R298" s="11"/>
      <c r="S298" s="454">
        <f>'Og s3a'!G699</f>
        <v>0</v>
      </c>
      <c r="T298" s="456">
        <f>'Og s3a'!D699</f>
        <v>0</v>
      </c>
      <c r="U298" s="506">
        <f>Import!N688</f>
        <v>0</v>
      </c>
      <c r="V298" s="11"/>
      <c r="W298" s="340"/>
      <c r="X298" s="340"/>
      <c r="Y298" s="340"/>
      <c r="Z298" s="1273">
        <f>IF(F298=AF$7,1,0)</f>
        <v>0</v>
      </c>
      <c r="AA298" s="1273">
        <f>Z298*D298</f>
        <v>0</v>
      </c>
      <c r="AB298" s="1281">
        <f>IF($Z298=0,0,IF(AF298+AH298+AJ298&gt;0,$AA298,0))</f>
        <v>0</v>
      </c>
      <c r="AC298" s="1283">
        <f>IF($Z298=0,0,IF(AND(AB298=0,G299&gt;0),$AA298,0))</f>
        <v>0</v>
      </c>
      <c r="AD298" s="1272">
        <f>AA298-AB298-AC298</f>
        <v>0</v>
      </c>
      <c r="AE298" s="210">
        <f t="shared" ref="AE298:AJ360" si="245">IF(AE$9=$H298,$D298,0)</f>
        <v>0</v>
      </c>
      <c r="AF298" s="210">
        <f t="shared" si="245"/>
        <v>0</v>
      </c>
      <c r="AG298" s="210">
        <f t="shared" si="245"/>
        <v>0</v>
      </c>
      <c r="AH298" s="210">
        <f t="shared" si="245"/>
        <v>0</v>
      </c>
      <c r="AI298" s="1055">
        <f t="shared" si="245"/>
        <v>0</v>
      </c>
      <c r="AJ298" s="211">
        <f t="shared" si="245"/>
        <v>0</v>
      </c>
      <c r="AK298" s="1276">
        <f>IF($Z298=1,0,IF(AND($Z298=0,AF298&gt;0),1,IF(AND($Z298=0,AH298&gt;0),1,IF(AND($Z298=0,AJ298&gt;0),1,0))))</f>
        <v>0</v>
      </c>
      <c r="AL298" s="1276">
        <f t="shared" si="240"/>
        <v>0</v>
      </c>
      <c r="AM298" s="1281">
        <f>IF($Z298=0,0,IF(AQ298+AS298+AU298&gt;0,$AA298,0))</f>
        <v>0</v>
      </c>
      <c r="AN298" s="1283">
        <f>IF($Z298=0,0,IF(AND(AM298=0,I299&gt;0),$AA298,0))</f>
        <v>0</v>
      </c>
      <c r="AO298" s="1272">
        <f>$AA298-AM298-AN298</f>
        <v>0</v>
      </c>
      <c r="AP298" s="210">
        <f t="shared" ref="AP298:AU360" si="246">IF(AP$9=$J298,$D298,0)</f>
        <v>0</v>
      </c>
      <c r="AQ298" s="210">
        <f t="shared" si="246"/>
        <v>0</v>
      </c>
      <c r="AR298" s="210">
        <f t="shared" si="246"/>
        <v>0</v>
      </c>
      <c r="AS298" s="210">
        <f t="shared" si="246"/>
        <v>0</v>
      </c>
      <c r="AT298" s="210">
        <f t="shared" si="246"/>
        <v>0</v>
      </c>
      <c r="AU298" s="211">
        <f t="shared" si="246"/>
        <v>0</v>
      </c>
      <c r="AV298" s="1276">
        <f>IF($Z298=1,0,IF(AND($Z298=0,AQ298&gt;0),1,IF(AND($Z298=0,AS298&gt;0),1,IF(AND($Z298=0,AU298&gt;0),1,0))))</f>
        <v>0</v>
      </c>
      <c r="AW298" s="1276">
        <f t="shared" si="241"/>
        <v>0</v>
      </c>
      <c r="AX298" s="1281">
        <f>IF($Z298=0,0,IF(BB298+BD298+BF298&gt;0,$AA298,0))</f>
        <v>0</v>
      </c>
      <c r="AY298" s="1283">
        <f>IF($Z298=0,0,IF(AND(AX298=0,K299&gt;0),$AA298,0))</f>
        <v>0</v>
      </c>
      <c r="AZ298" s="1272">
        <f>$AA298-AX298-AY298</f>
        <v>0</v>
      </c>
      <c r="BA298" s="210">
        <f t="shared" ref="BA298:BF360" si="247">IF(BA$9=$L298,$D298,0)</f>
        <v>0</v>
      </c>
      <c r="BB298" s="210">
        <f t="shared" si="247"/>
        <v>0</v>
      </c>
      <c r="BC298" s="210">
        <f t="shared" si="247"/>
        <v>0</v>
      </c>
      <c r="BD298" s="210">
        <f t="shared" si="247"/>
        <v>0</v>
      </c>
      <c r="BE298" s="210">
        <f t="shared" si="247"/>
        <v>0</v>
      </c>
      <c r="BF298" s="211">
        <f t="shared" si="247"/>
        <v>0</v>
      </c>
      <c r="BG298" s="1276">
        <f>IF($Z298=1,0,IF(AND($Z298=0,BB298&gt;0),1,IF(AND($Z298=0,BD298&gt;0),1,IF(AND($Z298=0,BF298&gt;0),1,0))))</f>
        <v>0</v>
      </c>
      <c r="BH298" s="1276">
        <f t="shared" si="242"/>
        <v>0</v>
      </c>
      <c r="BI298" s="1281">
        <f>IF($Z298=0,0,IF(BM298+BO298+BQ298&gt;0,$AA298,0))</f>
        <v>0</v>
      </c>
      <c r="BJ298" s="1283">
        <f>IF($Z298=0,0,IF(AND(BI298=0,M299&gt;0),$AA298,0))</f>
        <v>0</v>
      </c>
      <c r="BK298" s="1272">
        <f>$AA298-BI298-BJ298</f>
        <v>0</v>
      </c>
      <c r="BL298" s="210">
        <f t="shared" ref="BL298:BQ360" si="248">IF(BL$9=$N298,$D298,0)</f>
        <v>0</v>
      </c>
      <c r="BM298" s="210">
        <f t="shared" si="248"/>
        <v>0</v>
      </c>
      <c r="BN298" s="210">
        <f t="shared" si="248"/>
        <v>0</v>
      </c>
      <c r="BO298" s="210">
        <f t="shared" si="248"/>
        <v>0</v>
      </c>
      <c r="BP298" s="210">
        <f t="shared" si="248"/>
        <v>0</v>
      </c>
      <c r="BQ298" s="211">
        <f t="shared" si="248"/>
        <v>0</v>
      </c>
      <c r="BR298" s="1276">
        <f>IF($Z298=1,0,IF(AND($Z298=0,BM298&gt;0),1,IF(AND($Z298=0,BO298&gt;0),1,IF(AND($Z298=0,BQ298&gt;0),1,0))))</f>
        <v>0</v>
      </c>
      <c r="BS298" s="1276">
        <f t="shared" si="243"/>
        <v>0</v>
      </c>
      <c r="BT298" s="1281">
        <f>IF($Z298=0,0,IF(BX298+BZ298+CB298&gt;0,$AA298,0))</f>
        <v>0</v>
      </c>
      <c r="BU298" s="1283">
        <f>IF($Z298=0,0,IF(AND(BT298=0,O299&gt;0),$AA298,0))</f>
        <v>0</v>
      </c>
      <c r="BV298" s="1272">
        <f>$AA298-BT298-BU298</f>
        <v>0</v>
      </c>
      <c r="BW298" s="210">
        <f t="shared" ref="BW298:CB360" si="249">IF(BW$9=$P298,$D298,0)</f>
        <v>0</v>
      </c>
      <c r="BX298" s="210">
        <f t="shared" si="249"/>
        <v>0</v>
      </c>
      <c r="BY298" s="210">
        <f t="shared" si="249"/>
        <v>0</v>
      </c>
      <c r="BZ298" s="210">
        <f t="shared" si="249"/>
        <v>0</v>
      </c>
      <c r="CA298" s="210">
        <f t="shared" si="249"/>
        <v>0</v>
      </c>
      <c r="CB298" s="211">
        <f t="shared" si="249"/>
        <v>0</v>
      </c>
      <c r="CC298" s="1276">
        <f>IF($Z298=1,0,IF(AND($Z298=0,BX298&gt;0),1,IF(AND($Z298=0,BZ298&gt;0),1,IF(AND($Z298=0,CB298&gt;0),1,0))))</f>
        <v>0</v>
      </c>
      <c r="CD298" s="1276">
        <f t="shared" si="244"/>
        <v>0</v>
      </c>
      <c r="CE298" s="11"/>
      <c r="CF298" s="11"/>
      <c r="CG298" s="11"/>
      <c r="CH298" s="11"/>
      <c r="CI298" s="11"/>
      <c r="CJ298" s="11"/>
      <c r="CK298" s="11"/>
      <c r="CL298" s="11"/>
      <c r="CM298" s="11"/>
    </row>
    <row r="299" spans="1:91" ht="14.25" customHeight="1">
      <c r="A299" s="1247" t="str">
        <f>A298</f>
        <v/>
      </c>
      <c r="B299" s="58"/>
      <c r="C299" s="1735"/>
      <c r="D299" s="1733"/>
      <c r="E299" s="1735"/>
      <c r="F299" s="2454"/>
      <c r="G299" s="512"/>
      <c r="H299" s="2456"/>
      <c r="I299" s="514"/>
      <c r="J299" s="2459"/>
      <c r="K299" s="514"/>
      <c r="L299" s="2459"/>
      <c r="M299" s="514"/>
      <c r="N299" s="2459"/>
      <c r="O299" s="514"/>
      <c r="P299" s="2459"/>
      <c r="Q299" s="11"/>
      <c r="R299" s="11"/>
      <c r="S299" s="455"/>
      <c r="T299" s="477"/>
      <c r="U299" s="506">
        <f>Import!N689</f>
        <v>0</v>
      </c>
      <c r="V299" s="11"/>
      <c r="W299" s="340"/>
      <c r="X299" s="340"/>
      <c r="Y299" s="340"/>
      <c r="Z299" s="11"/>
      <c r="AE299" s="210"/>
      <c r="AF299" s="210"/>
      <c r="AG299" s="210"/>
      <c r="AH299" s="210"/>
      <c r="AI299" s="1055"/>
      <c r="AJ299" s="211"/>
      <c r="AK299" s="1276"/>
      <c r="AL299" s="1276">
        <f>AL298</f>
        <v>0</v>
      </c>
      <c r="AP299" s="210"/>
      <c r="AQ299" s="210"/>
      <c r="AR299" s="210"/>
      <c r="AS299" s="210"/>
      <c r="AT299" s="210"/>
      <c r="AU299" s="211"/>
      <c r="AV299" s="1276"/>
      <c r="AW299" s="1276">
        <f>AW298</f>
        <v>0</v>
      </c>
      <c r="BA299" s="210"/>
      <c r="BB299" s="210"/>
      <c r="BC299" s="210"/>
      <c r="BD299" s="210"/>
      <c r="BE299" s="210"/>
      <c r="BF299" s="211"/>
      <c r="BG299" s="1276"/>
      <c r="BH299" s="1276">
        <f>BH298</f>
        <v>0</v>
      </c>
      <c r="BL299" s="210"/>
      <c r="BM299" s="210"/>
      <c r="BN299" s="210"/>
      <c r="BO299" s="210"/>
      <c r="BP299" s="210"/>
      <c r="BQ299" s="211"/>
      <c r="BR299" s="1276"/>
      <c r="BS299" s="1276">
        <f>BS298</f>
        <v>0</v>
      </c>
      <c r="BW299" s="210"/>
      <c r="BX299" s="210"/>
      <c r="BY299" s="210"/>
      <c r="BZ299" s="210"/>
      <c r="CA299" s="210"/>
      <c r="CB299" s="211"/>
      <c r="CC299" s="1276"/>
      <c r="CD299" s="1276">
        <f>CD298</f>
        <v>0</v>
      </c>
      <c r="CE299" s="11"/>
      <c r="CF299" s="11"/>
      <c r="CG299" s="11"/>
      <c r="CH299" s="11"/>
      <c r="CI299" s="11"/>
      <c r="CJ299" s="11"/>
      <c r="CK299" s="11"/>
      <c r="CL299" s="11"/>
      <c r="CM299" s="11"/>
    </row>
    <row r="300" spans="1:91" ht="24.75" customHeight="1">
      <c r="A300" s="1246" t="str">
        <f>IF(E300&gt;0,"Wypełnione","")</f>
        <v/>
      </c>
      <c r="B300" s="58"/>
      <c r="C300" s="1734">
        <f>'Og s3a'!C701</f>
        <v>0</v>
      </c>
      <c r="D300" s="1732">
        <f>'Og s3a'!E701</f>
        <v>0</v>
      </c>
      <c r="E300" s="1734">
        <f>'Og s3a'!F701</f>
        <v>0</v>
      </c>
      <c r="F300" s="2453"/>
      <c r="G300" s="511">
        <f>T300</f>
        <v>0</v>
      </c>
      <c r="H300" s="2455">
        <f>U300</f>
        <v>0</v>
      </c>
      <c r="I300" s="515"/>
      <c r="J300" s="2459"/>
      <c r="K300" s="515"/>
      <c r="L300" s="2459"/>
      <c r="M300" s="515"/>
      <c r="N300" s="2459"/>
      <c r="O300" s="515"/>
      <c r="P300" s="2459"/>
      <c r="Q300" s="11"/>
      <c r="R300" s="11"/>
      <c r="S300" s="454">
        <f>'Og s3a'!G701</f>
        <v>0</v>
      </c>
      <c r="T300" s="456">
        <f>'Og s3a'!D701</f>
        <v>0</v>
      </c>
      <c r="U300" s="506">
        <f>Import!N690</f>
        <v>0</v>
      </c>
      <c r="V300" s="11"/>
      <c r="W300" s="340"/>
      <c r="X300" s="340"/>
      <c r="Y300" s="340"/>
      <c r="Z300" s="1273">
        <f>IF(F300=AF$7,1,0)</f>
        <v>0</v>
      </c>
      <c r="AA300" s="1273">
        <f>Z300*D300</f>
        <v>0</v>
      </c>
      <c r="AB300" s="1281">
        <f>IF($Z300=0,0,IF(AF300+AH300+AJ300&gt;0,$AA300,0))</f>
        <v>0</v>
      </c>
      <c r="AC300" s="1283">
        <f>IF($Z300=0,0,IF(AND(AB300=0,G301&gt;0),$AA300,0))</f>
        <v>0</v>
      </c>
      <c r="AD300" s="1272">
        <f>AA300-AB300-AC300</f>
        <v>0</v>
      </c>
      <c r="AE300" s="210">
        <f t="shared" si="245"/>
        <v>0</v>
      </c>
      <c r="AF300" s="210">
        <f t="shared" si="245"/>
        <v>0</v>
      </c>
      <c r="AG300" s="210">
        <f t="shared" si="245"/>
        <v>0</v>
      </c>
      <c r="AH300" s="210">
        <f t="shared" si="245"/>
        <v>0</v>
      </c>
      <c r="AI300" s="1055">
        <f t="shared" si="245"/>
        <v>0</v>
      </c>
      <c r="AJ300" s="211">
        <f t="shared" si="245"/>
        <v>0</v>
      </c>
      <c r="AK300" s="1276">
        <f>IF($Z300=1,0,IF(AND($Z300=0,AF300&gt;0),1,IF(AND($Z300=0,AH300&gt;0),1,IF(AND($Z300=0,AJ300&gt;0),1,0))))</f>
        <v>0</v>
      </c>
      <c r="AL300" s="1276">
        <f t="shared" si="240"/>
        <v>0</v>
      </c>
      <c r="AM300" s="1281">
        <f>IF($Z300=0,0,IF(AQ300+AS300+AU300&gt;0,$AA300,0))</f>
        <v>0</v>
      </c>
      <c r="AN300" s="1283">
        <f>IF($Z300=0,0,IF(AND(AM300=0,I301&gt;0),$AA300,0))</f>
        <v>0</v>
      </c>
      <c r="AO300" s="1272">
        <f>$AA300-AM300-AN300</f>
        <v>0</v>
      </c>
      <c r="AP300" s="210">
        <f t="shared" si="246"/>
        <v>0</v>
      </c>
      <c r="AQ300" s="210">
        <f t="shared" si="246"/>
        <v>0</v>
      </c>
      <c r="AR300" s="210">
        <f t="shared" si="246"/>
        <v>0</v>
      </c>
      <c r="AS300" s="210">
        <f t="shared" si="246"/>
        <v>0</v>
      </c>
      <c r="AT300" s="210">
        <f t="shared" si="246"/>
        <v>0</v>
      </c>
      <c r="AU300" s="211">
        <f t="shared" si="246"/>
        <v>0</v>
      </c>
      <c r="AV300" s="1276">
        <f>IF($Z300=1,0,IF(AND($Z300=0,AQ300&gt;0),1,IF(AND($Z300=0,AS300&gt;0),1,IF(AND($Z300=0,AU300&gt;0),1,0))))</f>
        <v>0</v>
      </c>
      <c r="AW300" s="1276">
        <f t="shared" si="241"/>
        <v>0</v>
      </c>
      <c r="AX300" s="1281">
        <f>IF($Z300=0,0,IF(BB300+BD300+BF300&gt;0,$AA300,0))</f>
        <v>0</v>
      </c>
      <c r="AY300" s="1283">
        <f>IF($Z300=0,0,IF(AND(AX300=0,K301&gt;0),$AA300,0))</f>
        <v>0</v>
      </c>
      <c r="AZ300" s="1272">
        <f>$AA300-AX300-AY300</f>
        <v>0</v>
      </c>
      <c r="BA300" s="210">
        <f t="shared" si="247"/>
        <v>0</v>
      </c>
      <c r="BB300" s="210">
        <f t="shared" si="247"/>
        <v>0</v>
      </c>
      <c r="BC300" s="210">
        <f t="shared" si="247"/>
        <v>0</v>
      </c>
      <c r="BD300" s="210">
        <f t="shared" si="247"/>
        <v>0</v>
      </c>
      <c r="BE300" s="210">
        <f t="shared" si="247"/>
        <v>0</v>
      </c>
      <c r="BF300" s="211">
        <f t="shared" si="247"/>
        <v>0</v>
      </c>
      <c r="BG300" s="1276">
        <f>IF($Z300=1,0,IF(AND($Z300=0,BB300&gt;0),1,IF(AND($Z300=0,BD300&gt;0),1,IF(AND($Z300=0,BF300&gt;0),1,0))))</f>
        <v>0</v>
      </c>
      <c r="BH300" s="1276">
        <f t="shared" si="242"/>
        <v>0</v>
      </c>
      <c r="BI300" s="1281">
        <f>IF($Z300=0,0,IF(BM300+BO300+BQ300&gt;0,$AA300,0))</f>
        <v>0</v>
      </c>
      <c r="BJ300" s="1283">
        <f>IF($Z300=0,0,IF(AND(BI300=0,M301&gt;0),$AA300,0))</f>
        <v>0</v>
      </c>
      <c r="BK300" s="1272">
        <f>$AA300-BI300-BJ300</f>
        <v>0</v>
      </c>
      <c r="BL300" s="210">
        <f t="shared" si="248"/>
        <v>0</v>
      </c>
      <c r="BM300" s="210">
        <f t="shared" si="248"/>
        <v>0</v>
      </c>
      <c r="BN300" s="210">
        <f t="shared" si="248"/>
        <v>0</v>
      </c>
      <c r="BO300" s="210">
        <f t="shared" si="248"/>
        <v>0</v>
      </c>
      <c r="BP300" s="210">
        <f t="shared" si="248"/>
        <v>0</v>
      </c>
      <c r="BQ300" s="211">
        <f t="shared" si="248"/>
        <v>0</v>
      </c>
      <c r="BR300" s="1276">
        <f>IF($Z300=1,0,IF(AND($Z300=0,BM300&gt;0),1,IF(AND($Z300=0,BO300&gt;0),1,IF(AND($Z300=0,BQ300&gt;0),1,0))))</f>
        <v>0</v>
      </c>
      <c r="BS300" s="1276">
        <f t="shared" si="243"/>
        <v>0</v>
      </c>
      <c r="BT300" s="1281">
        <f>IF($Z300=0,0,IF(BX300+BZ300+CB300&gt;0,$AA300,0))</f>
        <v>0</v>
      </c>
      <c r="BU300" s="1283">
        <f>IF($Z300=0,0,IF(AND(BT300=0,O301&gt;0),$AA300,0))</f>
        <v>0</v>
      </c>
      <c r="BV300" s="1272">
        <f>$AA300-BT300-BU300</f>
        <v>0</v>
      </c>
      <c r="BW300" s="210">
        <f t="shared" si="249"/>
        <v>0</v>
      </c>
      <c r="BX300" s="210">
        <f t="shared" si="249"/>
        <v>0</v>
      </c>
      <c r="BY300" s="210">
        <f t="shared" si="249"/>
        <v>0</v>
      </c>
      <c r="BZ300" s="210">
        <f t="shared" si="249"/>
        <v>0</v>
      </c>
      <c r="CA300" s="210">
        <f t="shared" si="249"/>
        <v>0</v>
      </c>
      <c r="CB300" s="211">
        <f t="shared" si="249"/>
        <v>0</v>
      </c>
      <c r="CC300" s="1276">
        <f>IF($Z300=1,0,IF(AND($Z300=0,BX300&gt;0),1,IF(AND($Z300=0,BZ300&gt;0),1,IF(AND($Z300=0,CB300&gt;0),1,0))))</f>
        <v>0</v>
      </c>
      <c r="CD300" s="1276">
        <f t="shared" si="244"/>
        <v>0</v>
      </c>
      <c r="CE300" s="11"/>
      <c r="CF300" s="11"/>
      <c r="CG300" s="11"/>
      <c r="CH300" s="11"/>
      <c r="CI300" s="11"/>
      <c r="CJ300" s="11"/>
      <c r="CK300" s="11"/>
      <c r="CL300" s="11"/>
      <c r="CM300" s="11"/>
    </row>
    <row r="301" spans="1:91" ht="14.25" customHeight="1">
      <c r="A301" s="1247" t="str">
        <f>A300</f>
        <v/>
      </c>
      <c r="B301" s="58"/>
      <c r="C301" s="1735"/>
      <c r="D301" s="1733"/>
      <c r="E301" s="1735"/>
      <c r="F301" s="2454"/>
      <c r="G301" s="512"/>
      <c r="H301" s="2456"/>
      <c r="I301" s="514"/>
      <c r="J301" s="2459"/>
      <c r="K301" s="514"/>
      <c r="L301" s="2459"/>
      <c r="M301" s="514"/>
      <c r="N301" s="2459"/>
      <c r="O301" s="514"/>
      <c r="P301" s="2459"/>
      <c r="Q301" s="11"/>
      <c r="R301" s="11"/>
      <c r="S301" s="455"/>
      <c r="T301" s="477"/>
      <c r="U301" s="506">
        <f>Import!N691</f>
        <v>0</v>
      </c>
      <c r="V301" s="11"/>
      <c r="W301" s="340"/>
      <c r="X301" s="340"/>
      <c r="Y301" s="340"/>
      <c r="Z301" s="11"/>
      <c r="AE301" s="210"/>
      <c r="AF301" s="210"/>
      <c r="AG301" s="210"/>
      <c r="AH301" s="210"/>
      <c r="AI301" s="1055"/>
      <c r="AJ301" s="211"/>
      <c r="AK301" s="1276"/>
      <c r="AL301" s="1276">
        <f>AL300</f>
        <v>0</v>
      </c>
      <c r="AP301" s="210"/>
      <c r="AQ301" s="210"/>
      <c r="AR301" s="210"/>
      <c r="AS301" s="210"/>
      <c r="AT301" s="210"/>
      <c r="AU301" s="211"/>
      <c r="AV301" s="1276"/>
      <c r="AW301" s="1276">
        <f>AW300</f>
        <v>0</v>
      </c>
      <c r="BA301" s="210"/>
      <c r="BB301" s="210"/>
      <c r="BC301" s="210"/>
      <c r="BD301" s="210"/>
      <c r="BE301" s="210"/>
      <c r="BF301" s="211"/>
      <c r="BG301" s="1276"/>
      <c r="BH301" s="1276">
        <f>BH300</f>
        <v>0</v>
      </c>
      <c r="BL301" s="210"/>
      <c r="BM301" s="210"/>
      <c r="BN301" s="210"/>
      <c r="BO301" s="210"/>
      <c r="BP301" s="210"/>
      <c r="BQ301" s="211"/>
      <c r="BR301" s="1276"/>
      <c r="BS301" s="1276">
        <f>BS300</f>
        <v>0</v>
      </c>
      <c r="BW301" s="210"/>
      <c r="BX301" s="210"/>
      <c r="BY301" s="210"/>
      <c r="BZ301" s="210"/>
      <c r="CA301" s="210"/>
      <c r="CB301" s="211"/>
      <c r="CC301" s="1276"/>
      <c r="CD301" s="1276">
        <f>CD300</f>
        <v>0</v>
      </c>
      <c r="CE301" s="11"/>
      <c r="CF301" s="11"/>
      <c r="CG301" s="11"/>
      <c r="CH301" s="11"/>
      <c r="CI301" s="11"/>
      <c r="CJ301" s="11"/>
      <c r="CK301" s="11"/>
      <c r="CL301" s="11"/>
      <c r="CM301" s="11"/>
    </row>
    <row r="302" spans="1:91" ht="24.75" customHeight="1">
      <c r="A302" s="1246" t="str">
        <f>IF(E302&gt;0,"Wypełnione","")</f>
        <v/>
      </c>
      <c r="B302" s="58"/>
      <c r="C302" s="1734">
        <f>'Og s3a'!C703</f>
        <v>0</v>
      </c>
      <c r="D302" s="1732">
        <f>'Og s3a'!E703</f>
        <v>0</v>
      </c>
      <c r="E302" s="1734">
        <f>'Og s3a'!F703</f>
        <v>0</v>
      </c>
      <c r="F302" s="2453"/>
      <c r="G302" s="511">
        <f>T302</f>
        <v>0</v>
      </c>
      <c r="H302" s="2455">
        <f>U302</f>
        <v>0</v>
      </c>
      <c r="I302" s="515"/>
      <c r="J302" s="2459"/>
      <c r="K302" s="515"/>
      <c r="L302" s="2459"/>
      <c r="M302" s="515"/>
      <c r="N302" s="2459"/>
      <c r="O302" s="515"/>
      <c r="P302" s="2459"/>
      <c r="Q302" s="11"/>
      <c r="R302" s="11"/>
      <c r="S302" s="454">
        <f>'Og s3a'!G703</f>
        <v>0</v>
      </c>
      <c r="T302" s="456">
        <f>'Og s3a'!D703</f>
        <v>0</v>
      </c>
      <c r="U302" s="506">
        <f>Import!N692</f>
        <v>0</v>
      </c>
      <c r="V302" s="11"/>
      <c r="W302" s="340"/>
      <c r="X302" s="340"/>
      <c r="Y302" s="340"/>
      <c r="Z302" s="1273">
        <f>IF(F302=AF$7,1,0)</f>
        <v>0</v>
      </c>
      <c r="AA302" s="1273">
        <f>Z302*D302</f>
        <v>0</v>
      </c>
      <c r="AB302" s="1281">
        <f>IF($Z302=0,0,IF(AF302+AH302+AJ302&gt;0,$AA302,0))</f>
        <v>0</v>
      </c>
      <c r="AC302" s="1283">
        <f>IF($Z302=0,0,IF(AND(AB302=0,G303&gt;0),$AA302,0))</f>
        <v>0</v>
      </c>
      <c r="AD302" s="1272">
        <f>AA302-AB302-AC302</f>
        <v>0</v>
      </c>
      <c r="AE302" s="210">
        <f t="shared" si="245"/>
        <v>0</v>
      </c>
      <c r="AF302" s="210">
        <f t="shared" si="245"/>
        <v>0</v>
      </c>
      <c r="AG302" s="210">
        <f t="shared" si="245"/>
        <v>0</v>
      </c>
      <c r="AH302" s="210">
        <f t="shared" si="245"/>
        <v>0</v>
      </c>
      <c r="AI302" s="1055">
        <f t="shared" si="245"/>
        <v>0</v>
      </c>
      <c r="AJ302" s="211">
        <f t="shared" si="245"/>
        <v>0</v>
      </c>
      <c r="AK302" s="1276">
        <f>IF($Z302=1,0,IF(AND($Z302=0,AF302&gt;0),1,IF(AND($Z302=0,AH302&gt;0),1,IF(AND($Z302=0,AJ302&gt;0),1,0))))</f>
        <v>0</v>
      </c>
      <c r="AL302" s="1276">
        <f t="shared" si="240"/>
        <v>0</v>
      </c>
      <c r="AM302" s="1281">
        <f>IF($Z302=0,0,IF(AQ302+AS302+AU302&gt;0,$AA302,0))</f>
        <v>0</v>
      </c>
      <c r="AN302" s="1283">
        <f>IF($Z302=0,0,IF(AND(AM302=0,I303&gt;0),$AA302,0))</f>
        <v>0</v>
      </c>
      <c r="AO302" s="1272">
        <f>$AA302-AM302-AN302</f>
        <v>0</v>
      </c>
      <c r="AP302" s="210">
        <f t="shared" si="246"/>
        <v>0</v>
      </c>
      <c r="AQ302" s="210">
        <f t="shared" si="246"/>
        <v>0</v>
      </c>
      <c r="AR302" s="210">
        <f t="shared" si="246"/>
        <v>0</v>
      </c>
      <c r="AS302" s="210">
        <f t="shared" si="246"/>
        <v>0</v>
      </c>
      <c r="AT302" s="210">
        <f t="shared" si="246"/>
        <v>0</v>
      </c>
      <c r="AU302" s="211">
        <f t="shared" si="246"/>
        <v>0</v>
      </c>
      <c r="AV302" s="1276">
        <f>IF($Z302=1,0,IF(AND($Z302=0,AQ302&gt;0),1,IF(AND($Z302=0,AS302&gt;0),1,IF(AND($Z302=0,AU302&gt;0),1,0))))</f>
        <v>0</v>
      </c>
      <c r="AW302" s="1276">
        <f t="shared" si="241"/>
        <v>0</v>
      </c>
      <c r="AX302" s="1281">
        <f>IF($Z302=0,0,IF(BB302+BD302+BF302&gt;0,$AA302,0))</f>
        <v>0</v>
      </c>
      <c r="AY302" s="1283">
        <f>IF($Z302=0,0,IF(AND(AX302=0,K303&gt;0),$AA302,0))</f>
        <v>0</v>
      </c>
      <c r="AZ302" s="1272">
        <f>$AA302-AX302-AY302</f>
        <v>0</v>
      </c>
      <c r="BA302" s="210">
        <f t="shared" si="247"/>
        <v>0</v>
      </c>
      <c r="BB302" s="210">
        <f t="shared" si="247"/>
        <v>0</v>
      </c>
      <c r="BC302" s="210">
        <f t="shared" si="247"/>
        <v>0</v>
      </c>
      <c r="BD302" s="210">
        <f t="shared" si="247"/>
        <v>0</v>
      </c>
      <c r="BE302" s="210">
        <f t="shared" si="247"/>
        <v>0</v>
      </c>
      <c r="BF302" s="211">
        <f t="shared" si="247"/>
        <v>0</v>
      </c>
      <c r="BG302" s="1276">
        <f>IF($Z302=1,0,IF(AND($Z302=0,BB302&gt;0),1,IF(AND($Z302=0,BD302&gt;0),1,IF(AND($Z302=0,BF302&gt;0),1,0))))</f>
        <v>0</v>
      </c>
      <c r="BH302" s="1276">
        <f t="shared" si="242"/>
        <v>0</v>
      </c>
      <c r="BI302" s="1281">
        <f>IF($Z302=0,0,IF(BM302+BO302+BQ302&gt;0,$AA302,0))</f>
        <v>0</v>
      </c>
      <c r="BJ302" s="1283">
        <f>IF($Z302=0,0,IF(AND(BI302=0,M303&gt;0),$AA302,0))</f>
        <v>0</v>
      </c>
      <c r="BK302" s="1272">
        <f>$AA302-BI302-BJ302</f>
        <v>0</v>
      </c>
      <c r="BL302" s="210">
        <f t="shared" si="248"/>
        <v>0</v>
      </c>
      <c r="BM302" s="210">
        <f t="shared" si="248"/>
        <v>0</v>
      </c>
      <c r="BN302" s="210">
        <f t="shared" si="248"/>
        <v>0</v>
      </c>
      <c r="BO302" s="210">
        <f t="shared" si="248"/>
        <v>0</v>
      </c>
      <c r="BP302" s="210">
        <f t="shared" si="248"/>
        <v>0</v>
      </c>
      <c r="BQ302" s="211">
        <f t="shared" si="248"/>
        <v>0</v>
      </c>
      <c r="BR302" s="1276">
        <f>IF($Z302=1,0,IF(AND($Z302=0,BM302&gt;0),1,IF(AND($Z302=0,BO302&gt;0),1,IF(AND($Z302=0,BQ302&gt;0),1,0))))</f>
        <v>0</v>
      </c>
      <c r="BS302" s="1276">
        <f t="shared" si="243"/>
        <v>0</v>
      </c>
      <c r="BT302" s="1281">
        <f>IF($Z302=0,0,IF(BX302+BZ302+CB302&gt;0,$AA302,0))</f>
        <v>0</v>
      </c>
      <c r="BU302" s="1283">
        <f>IF($Z302=0,0,IF(AND(BT302=0,O303&gt;0),$AA302,0))</f>
        <v>0</v>
      </c>
      <c r="BV302" s="1272">
        <f>$AA302-BT302-BU302</f>
        <v>0</v>
      </c>
      <c r="BW302" s="210">
        <f t="shared" si="249"/>
        <v>0</v>
      </c>
      <c r="BX302" s="210">
        <f t="shared" si="249"/>
        <v>0</v>
      </c>
      <c r="BY302" s="210">
        <f t="shared" si="249"/>
        <v>0</v>
      </c>
      <c r="BZ302" s="210">
        <f t="shared" si="249"/>
        <v>0</v>
      </c>
      <c r="CA302" s="210">
        <f t="shared" si="249"/>
        <v>0</v>
      </c>
      <c r="CB302" s="211">
        <f t="shared" si="249"/>
        <v>0</v>
      </c>
      <c r="CC302" s="1276">
        <f>IF($Z302=1,0,IF(AND($Z302=0,BX302&gt;0),1,IF(AND($Z302=0,BZ302&gt;0),1,IF(AND($Z302=0,CB302&gt;0),1,0))))</f>
        <v>0</v>
      </c>
      <c r="CD302" s="1276">
        <f t="shared" si="244"/>
        <v>0</v>
      </c>
      <c r="CE302" s="11"/>
      <c r="CF302" s="11"/>
      <c r="CG302" s="11"/>
      <c r="CH302" s="11"/>
      <c r="CI302" s="11"/>
      <c r="CJ302" s="11"/>
      <c r="CK302" s="11"/>
      <c r="CL302" s="11"/>
      <c r="CM302" s="11"/>
    </row>
    <row r="303" spans="1:91" ht="14.25" customHeight="1">
      <c r="A303" s="1247" t="str">
        <f>A302</f>
        <v/>
      </c>
      <c r="B303" s="58"/>
      <c r="C303" s="1735"/>
      <c r="D303" s="1733"/>
      <c r="E303" s="1735"/>
      <c r="F303" s="2454"/>
      <c r="G303" s="512"/>
      <c r="H303" s="2456"/>
      <c r="I303" s="514"/>
      <c r="J303" s="2459"/>
      <c r="K303" s="514"/>
      <c r="L303" s="2459"/>
      <c r="M303" s="514"/>
      <c r="N303" s="2459"/>
      <c r="O303" s="514"/>
      <c r="P303" s="2459"/>
      <c r="Q303" s="11"/>
      <c r="R303" s="11"/>
      <c r="S303" s="455"/>
      <c r="T303" s="477"/>
      <c r="U303" s="506">
        <f>Import!N693</f>
        <v>0</v>
      </c>
      <c r="V303" s="11"/>
      <c r="W303" s="340"/>
      <c r="X303" s="340"/>
      <c r="Y303" s="340"/>
      <c r="Z303" s="11"/>
      <c r="AE303" s="210"/>
      <c r="AF303" s="210"/>
      <c r="AG303" s="210"/>
      <c r="AH303" s="210"/>
      <c r="AI303" s="1055"/>
      <c r="AJ303" s="211"/>
      <c r="AK303" s="1276"/>
      <c r="AL303" s="1276">
        <f>AL302</f>
        <v>0</v>
      </c>
      <c r="AP303" s="210"/>
      <c r="AQ303" s="210"/>
      <c r="AR303" s="210"/>
      <c r="AS303" s="210"/>
      <c r="AT303" s="210"/>
      <c r="AU303" s="211"/>
      <c r="AV303" s="1276"/>
      <c r="AW303" s="1276">
        <f>AW302</f>
        <v>0</v>
      </c>
      <c r="BA303" s="210"/>
      <c r="BB303" s="210"/>
      <c r="BC303" s="210"/>
      <c r="BD303" s="210"/>
      <c r="BE303" s="210"/>
      <c r="BF303" s="211"/>
      <c r="BG303" s="1276"/>
      <c r="BH303" s="1276">
        <f>BH302</f>
        <v>0</v>
      </c>
      <c r="BL303" s="210"/>
      <c r="BM303" s="210"/>
      <c r="BN303" s="210"/>
      <c r="BO303" s="210"/>
      <c r="BP303" s="210"/>
      <c r="BQ303" s="211"/>
      <c r="BR303" s="1276"/>
      <c r="BS303" s="1276">
        <f>BS302</f>
        <v>0</v>
      </c>
      <c r="BW303" s="210"/>
      <c r="BX303" s="210"/>
      <c r="BY303" s="210"/>
      <c r="BZ303" s="210"/>
      <c r="CA303" s="210"/>
      <c r="CB303" s="211"/>
      <c r="CC303" s="1276"/>
      <c r="CD303" s="1276">
        <f>CD302</f>
        <v>0</v>
      </c>
      <c r="CE303" s="11"/>
      <c r="CF303" s="11"/>
      <c r="CG303" s="11"/>
      <c r="CH303" s="11"/>
      <c r="CI303" s="11"/>
      <c r="CJ303" s="11"/>
      <c r="CK303" s="11"/>
      <c r="CL303" s="11"/>
      <c r="CM303" s="11"/>
    </row>
    <row r="304" spans="1:91" ht="24.75" customHeight="1">
      <c r="A304" s="1246" t="str">
        <f>IF(E304&gt;0,"Wypełnione","")</f>
        <v/>
      </c>
      <c r="B304" s="58"/>
      <c r="C304" s="1734">
        <f>'Og s3a'!C705</f>
        <v>0</v>
      </c>
      <c r="D304" s="1732">
        <f>'Og s3a'!E705</f>
        <v>0</v>
      </c>
      <c r="E304" s="1734">
        <f>'Og s3a'!F705</f>
        <v>0</v>
      </c>
      <c r="F304" s="2453"/>
      <c r="G304" s="511">
        <f>T304</f>
        <v>0</v>
      </c>
      <c r="H304" s="2455">
        <f>U304</f>
        <v>0</v>
      </c>
      <c r="I304" s="515"/>
      <c r="J304" s="2459"/>
      <c r="K304" s="515"/>
      <c r="L304" s="2459"/>
      <c r="M304" s="515"/>
      <c r="N304" s="2459"/>
      <c r="O304" s="515"/>
      <c r="P304" s="2459"/>
      <c r="Q304" s="11"/>
      <c r="R304" s="11"/>
      <c r="S304" s="454">
        <f>'Og s3a'!G705</f>
        <v>0</v>
      </c>
      <c r="T304" s="456">
        <f>'Og s3a'!D705</f>
        <v>0</v>
      </c>
      <c r="U304" s="506">
        <f>Import!N694</f>
        <v>0</v>
      </c>
      <c r="V304" s="11"/>
      <c r="W304" s="340"/>
      <c r="X304" s="340"/>
      <c r="Y304" s="340"/>
      <c r="Z304" s="1273">
        <f>IF(F304=AF$7,1,0)</f>
        <v>0</v>
      </c>
      <c r="AA304" s="1273">
        <f>Z304*D304</f>
        <v>0</v>
      </c>
      <c r="AB304" s="1281">
        <f>IF($Z304=0,0,IF(AF304+AH304+AJ304&gt;0,$AA304,0))</f>
        <v>0</v>
      </c>
      <c r="AC304" s="1283">
        <f>IF($Z304=0,0,IF(AND(AB304=0,G305&gt;0),$AA304,0))</f>
        <v>0</v>
      </c>
      <c r="AD304" s="1272">
        <f>AA304-AB304-AC304</f>
        <v>0</v>
      </c>
      <c r="AE304" s="210">
        <f t="shared" si="245"/>
        <v>0</v>
      </c>
      <c r="AF304" s="210">
        <f t="shared" si="245"/>
        <v>0</v>
      </c>
      <c r="AG304" s="210">
        <f t="shared" si="245"/>
        <v>0</v>
      </c>
      <c r="AH304" s="210">
        <f t="shared" si="245"/>
        <v>0</v>
      </c>
      <c r="AI304" s="1055">
        <f t="shared" si="245"/>
        <v>0</v>
      </c>
      <c r="AJ304" s="211">
        <f t="shared" si="245"/>
        <v>0</v>
      </c>
      <c r="AK304" s="1276">
        <f>IF($Z304=1,0,IF(AND($Z304=0,AF304&gt;0),1,IF(AND($Z304=0,AH304&gt;0),1,IF(AND($Z304=0,AJ304&gt;0),1,0))))</f>
        <v>0</v>
      </c>
      <c r="AL304" s="1276">
        <f t="shared" si="240"/>
        <v>0</v>
      </c>
      <c r="AM304" s="1281">
        <f>IF($Z304=0,0,IF(AQ304+AS304+AU304&gt;0,$AA304,0))</f>
        <v>0</v>
      </c>
      <c r="AN304" s="1283">
        <f>IF($Z304=0,0,IF(AND(AM304=0,I305&gt;0),$AA304,0))</f>
        <v>0</v>
      </c>
      <c r="AO304" s="1272">
        <f>$AA304-AM304-AN304</f>
        <v>0</v>
      </c>
      <c r="AP304" s="210">
        <f t="shared" si="246"/>
        <v>0</v>
      </c>
      <c r="AQ304" s="210">
        <f t="shared" si="246"/>
        <v>0</v>
      </c>
      <c r="AR304" s="210">
        <f t="shared" si="246"/>
        <v>0</v>
      </c>
      <c r="AS304" s="210">
        <f t="shared" si="246"/>
        <v>0</v>
      </c>
      <c r="AT304" s="210">
        <f t="shared" si="246"/>
        <v>0</v>
      </c>
      <c r="AU304" s="211">
        <f t="shared" si="246"/>
        <v>0</v>
      </c>
      <c r="AV304" s="1276">
        <f>IF($Z304=1,0,IF(AND($Z304=0,AQ304&gt;0),1,IF(AND($Z304=0,AS304&gt;0),1,IF(AND($Z304=0,AU304&gt;0),1,0))))</f>
        <v>0</v>
      </c>
      <c r="AW304" s="1276">
        <f t="shared" si="241"/>
        <v>0</v>
      </c>
      <c r="AX304" s="1281">
        <f>IF($Z304=0,0,IF(BB304+BD304+BF304&gt;0,$AA304,0))</f>
        <v>0</v>
      </c>
      <c r="AY304" s="1283">
        <f>IF($Z304=0,0,IF(AND(AX304=0,K305&gt;0),$AA304,0))</f>
        <v>0</v>
      </c>
      <c r="AZ304" s="1272">
        <f>$AA304-AX304-AY304</f>
        <v>0</v>
      </c>
      <c r="BA304" s="210">
        <f t="shared" si="247"/>
        <v>0</v>
      </c>
      <c r="BB304" s="210">
        <f t="shared" si="247"/>
        <v>0</v>
      </c>
      <c r="BC304" s="210">
        <f t="shared" si="247"/>
        <v>0</v>
      </c>
      <c r="BD304" s="210">
        <f t="shared" si="247"/>
        <v>0</v>
      </c>
      <c r="BE304" s="210">
        <f t="shared" si="247"/>
        <v>0</v>
      </c>
      <c r="BF304" s="211">
        <f t="shared" si="247"/>
        <v>0</v>
      </c>
      <c r="BG304" s="1276">
        <f>IF($Z304=1,0,IF(AND($Z304=0,BB304&gt;0),1,IF(AND($Z304=0,BD304&gt;0),1,IF(AND($Z304=0,BF304&gt;0),1,0))))</f>
        <v>0</v>
      </c>
      <c r="BH304" s="1276">
        <f t="shared" si="242"/>
        <v>0</v>
      </c>
      <c r="BI304" s="1281">
        <f>IF($Z304=0,0,IF(BM304+BO304+BQ304&gt;0,$AA304,0))</f>
        <v>0</v>
      </c>
      <c r="BJ304" s="1283">
        <f>IF($Z304=0,0,IF(AND(BI304=0,M305&gt;0),$AA304,0))</f>
        <v>0</v>
      </c>
      <c r="BK304" s="1272">
        <f>$AA304-BI304-BJ304</f>
        <v>0</v>
      </c>
      <c r="BL304" s="210">
        <f t="shared" si="248"/>
        <v>0</v>
      </c>
      <c r="BM304" s="210">
        <f t="shared" si="248"/>
        <v>0</v>
      </c>
      <c r="BN304" s="210">
        <f t="shared" si="248"/>
        <v>0</v>
      </c>
      <c r="BO304" s="210">
        <f t="shared" si="248"/>
        <v>0</v>
      </c>
      <c r="BP304" s="210">
        <f t="shared" si="248"/>
        <v>0</v>
      </c>
      <c r="BQ304" s="211">
        <f t="shared" si="248"/>
        <v>0</v>
      </c>
      <c r="BR304" s="1276">
        <f>IF($Z304=1,0,IF(AND($Z304=0,BM304&gt;0),1,IF(AND($Z304=0,BO304&gt;0),1,IF(AND($Z304=0,BQ304&gt;0),1,0))))</f>
        <v>0</v>
      </c>
      <c r="BS304" s="1276">
        <f t="shared" si="243"/>
        <v>0</v>
      </c>
      <c r="BT304" s="1281">
        <f>IF($Z304=0,0,IF(BX304+BZ304+CB304&gt;0,$AA304,0))</f>
        <v>0</v>
      </c>
      <c r="BU304" s="1283">
        <f>IF($Z304=0,0,IF(AND(BT304=0,O305&gt;0),$AA304,0))</f>
        <v>0</v>
      </c>
      <c r="BV304" s="1272">
        <f>$AA304-BT304-BU304</f>
        <v>0</v>
      </c>
      <c r="BW304" s="210">
        <f t="shared" si="249"/>
        <v>0</v>
      </c>
      <c r="BX304" s="210">
        <f t="shared" si="249"/>
        <v>0</v>
      </c>
      <c r="BY304" s="210">
        <f t="shared" si="249"/>
        <v>0</v>
      </c>
      <c r="BZ304" s="210">
        <f t="shared" si="249"/>
        <v>0</v>
      </c>
      <c r="CA304" s="210">
        <f t="shared" si="249"/>
        <v>0</v>
      </c>
      <c r="CB304" s="211">
        <f t="shared" si="249"/>
        <v>0</v>
      </c>
      <c r="CC304" s="1276">
        <f>IF($Z304=1,0,IF(AND($Z304=0,BX304&gt;0),1,IF(AND($Z304=0,BZ304&gt;0),1,IF(AND($Z304=0,CB304&gt;0),1,0))))</f>
        <v>0</v>
      </c>
      <c r="CD304" s="1276">
        <f t="shared" si="244"/>
        <v>0</v>
      </c>
      <c r="CE304" s="11"/>
      <c r="CF304" s="11"/>
      <c r="CG304" s="11"/>
      <c r="CH304" s="11"/>
      <c r="CI304" s="11"/>
      <c r="CJ304" s="11"/>
      <c r="CK304" s="11"/>
      <c r="CL304" s="11"/>
      <c r="CM304" s="11"/>
    </row>
    <row r="305" spans="1:91" ht="14.25" customHeight="1">
      <c r="A305" s="1247" t="str">
        <f>A304</f>
        <v/>
      </c>
      <c r="B305" s="58"/>
      <c r="C305" s="1735"/>
      <c r="D305" s="1733"/>
      <c r="E305" s="1735"/>
      <c r="F305" s="2454"/>
      <c r="G305" s="512"/>
      <c r="H305" s="2456"/>
      <c r="I305" s="514"/>
      <c r="J305" s="2459"/>
      <c r="K305" s="514"/>
      <c r="L305" s="2459"/>
      <c r="M305" s="514"/>
      <c r="N305" s="2459"/>
      <c r="O305" s="514"/>
      <c r="P305" s="2459"/>
      <c r="Q305" s="11"/>
      <c r="R305" s="11"/>
      <c r="S305" s="455"/>
      <c r="T305" s="477"/>
      <c r="U305" s="506">
        <f>Import!N695</f>
        <v>0</v>
      </c>
      <c r="V305" s="11"/>
      <c r="W305" s="340"/>
      <c r="X305" s="340"/>
      <c r="Y305" s="340"/>
      <c r="Z305" s="11"/>
      <c r="AE305" s="210"/>
      <c r="AF305" s="210"/>
      <c r="AG305" s="210"/>
      <c r="AH305" s="210"/>
      <c r="AI305" s="1055"/>
      <c r="AJ305" s="211"/>
      <c r="AK305" s="1276"/>
      <c r="AL305" s="1276">
        <f>AL304</f>
        <v>0</v>
      </c>
      <c r="AP305" s="210"/>
      <c r="AQ305" s="210"/>
      <c r="AR305" s="210"/>
      <c r="AS305" s="210"/>
      <c r="AT305" s="210"/>
      <c r="AU305" s="211"/>
      <c r="AV305" s="1276"/>
      <c r="AW305" s="1276">
        <f>AW304</f>
        <v>0</v>
      </c>
      <c r="BA305" s="210"/>
      <c r="BB305" s="210"/>
      <c r="BC305" s="210"/>
      <c r="BD305" s="210"/>
      <c r="BE305" s="210"/>
      <c r="BF305" s="211"/>
      <c r="BG305" s="1276"/>
      <c r="BH305" s="1276">
        <f>BH304</f>
        <v>0</v>
      </c>
      <c r="BL305" s="210"/>
      <c r="BM305" s="210"/>
      <c r="BN305" s="210"/>
      <c r="BO305" s="210"/>
      <c r="BP305" s="210"/>
      <c r="BQ305" s="211"/>
      <c r="BR305" s="1276"/>
      <c r="BS305" s="1276">
        <f>BS304</f>
        <v>0</v>
      </c>
      <c r="BW305" s="210"/>
      <c r="BX305" s="210"/>
      <c r="BY305" s="210"/>
      <c r="BZ305" s="210"/>
      <c r="CA305" s="210"/>
      <c r="CB305" s="211"/>
      <c r="CC305" s="1276"/>
      <c r="CD305" s="1276">
        <f>CD304</f>
        <v>0</v>
      </c>
      <c r="CE305" s="11"/>
      <c r="CF305" s="11"/>
      <c r="CG305" s="11"/>
      <c r="CH305" s="11"/>
      <c r="CI305" s="11"/>
      <c r="CJ305" s="11"/>
      <c r="CK305" s="11"/>
      <c r="CL305" s="11"/>
      <c r="CM305" s="11"/>
    </row>
    <row r="306" spans="1:91" ht="24.75" customHeight="1">
      <c r="A306" s="1246" t="str">
        <f>IF(E306&gt;0,"Wypełnione","")</f>
        <v/>
      </c>
      <c r="B306" s="58"/>
      <c r="C306" s="1734">
        <f>'Og s3a'!C707</f>
        <v>0</v>
      </c>
      <c r="D306" s="1732">
        <f>'Og s3a'!E707</f>
        <v>0</v>
      </c>
      <c r="E306" s="1734">
        <f>'Og s3a'!F707</f>
        <v>0</v>
      </c>
      <c r="F306" s="2453"/>
      <c r="G306" s="511">
        <f>T306</f>
        <v>0</v>
      </c>
      <c r="H306" s="2455">
        <f>U306</f>
        <v>0</v>
      </c>
      <c r="I306" s="515"/>
      <c r="J306" s="2459"/>
      <c r="K306" s="515"/>
      <c r="L306" s="2459"/>
      <c r="M306" s="515"/>
      <c r="N306" s="2459"/>
      <c r="O306" s="515"/>
      <c r="P306" s="2459"/>
      <c r="Q306" s="11"/>
      <c r="R306" s="11"/>
      <c r="S306" s="454">
        <f>'Og s3a'!G707</f>
        <v>0</v>
      </c>
      <c r="T306" s="456">
        <f>'Og s3a'!D707</f>
        <v>0</v>
      </c>
      <c r="U306" s="506">
        <f>Import!N696</f>
        <v>0</v>
      </c>
      <c r="V306" s="11"/>
      <c r="W306" s="340"/>
      <c r="X306" s="340"/>
      <c r="Y306" s="340"/>
      <c r="Z306" s="1273">
        <f>IF(F306=AF$7,1,0)</f>
        <v>0</v>
      </c>
      <c r="AA306" s="1273">
        <f>Z306*D306</f>
        <v>0</v>
      </c>
      <c r="AB306" s="1281">
        <f>IF($Z306=0,0,IF(AF306+AH306+AJ306&gt;0,$AA306,0))</f>
        <v>0</v>
      </c>
      <c r="AC306" s="1283">
        <f>IF($Z306=0,0,IF(AND(AB306=0,G307&gt;0),$AA306,0))</f>
        <v>0</v>
      </c>
      <c r="AD306" s="1272">
        <f>AA306-AB306-AC306</f>
        <v>0</v>
      </c>
      <c r="AE306" s="210">
        <f t="shared" si="245"/>
        <v>0</v>
      </c>
      <c r="AF306" s="210">
        <f t="shared" si="245"/>
        <v>0</v>
      </c>
      <c r="AG306" s="210">
        <f t="shared" si="245"/>
        <v>0</v>
      </c>
      <c r="AH306" s="210">
        <f t="shared" si="245"/>
        <v>0</v>
      </c>
      <c r="AI306" s="1055">
        <f t="shared" si="245"/>
        <v>0</v>
      </c>
      <c r="AJ306" s="211">
        <f t="shared" si="245"/>
        <v>0</v>
      </c>
      <c r="AK306" s="1276">
        <f>IF($Z306=1,0,IF(AND($Z306=0,AF306&gt;0),1,IF(AND($Z306=0,AH306&gt;0),1,IF(AND($Z306=0,AJ306&gt;0),1,0))))</f>
        <v>0</v>
      </c>
      <c r="AL306" s="1276">
        <f t="shared" si="240"/>
        <v>0</v>
      </c>
      <c r="AM306" s="1281">
        <f>IF($Z306=0,0,IF(AQ306+AS306+AU306&gt;0,$AA306,0))</f>
        <v>0</v>
      </c>
      <c r="AN306" s="1283">
        <f>IF($Z306=0,0,IF(AND(AM306=0,I307&gt;0),$AA306,0))</f>
        <v>0</v>
      </c>
      <c r="AO306" s="1272">
        <f>$AA306-AM306-AN306</f>
        <v>0</v>
      </c>
      <c r="AP306" s="210">
        <f t="shared" si="246"/>
        <v>0</v>
      </c>
      <c r="AQ306" s="210">
        <f t="shared" si="246"/>
        <v>0</v>
      </c>
      <c r="AR306" s="210">
        <f t="shared" si="246"/>
        <v>0</v>
      </c>
      <c r="AS306" s="210">
        <f t="shared" si="246"/>
        <v>0</v>
      </c>
      <c r="AT306" s="210">
        <f t="shared" si="246"/>
        <v>0</v>
      </c>
      <c r="AU306" s="211">
        <f t="shared" si="246"/>
        <v>0</v>
      </c>
      <c r="AV306" s="1276">
        <f>IF($Z306=1,0,IF(AND($Z306=0,AQ306&gt;0),1,IF(AND($Z306=0,AS306&gt;0),1,IF(AND($Z306=0,AU306&gt;0),1,0))))</f>
        <v>0</v>
      </c>
      <c r="AW306" s="1276">
        <f t="shared" si="241"/>
        <v>0</v>
      </c>
      <c r="AX306" s="1281">
        <f>IF($Z306=0,0,IF(BB306+BD306+BF306&gt;0,$AA306,0))</f>
        <v>0</v>
      </c>
      <c r="AY306" s="1283">
        <f>IF($Z306=0,0,IF(AND(AX306=0,K307&gt;0),$AA306,0))</f>
        <v>0</v>
      </c>
      <c r="AZ306" s="1272">
        <f>$AA306-AX306-AY306</f>
        <v>0</v>
      </c>
      <c r="BA306" s="210">
        <f t="shared" si="247"/>
        <v>0</v>
      </c>
      <c r="BB306" s="210">
        <f t="shared" si="247"/>
        <v>0</v>
      </c>
      <c r="BC306" s="210">
        <f t="shared" si="247"/>
        <v>0</v>
      </c>
      <c r="BD306" s="210">
        <f t="shared" si="247"/>
        <v>0</v>
      </c>
      <c r="BE306" s="210">
        <f t="shared" si="247"/>
        <v>0</v>
      </c>
      <c r="BF306" s="211">
        <f t="shared" si="247"/>
        <v>0</v>
      </c>
      <c r="BG306" s="1276">
        <f>IF($Z306=1,0,IF(AND($Z306=0,BB306&gt;0),1,IF(AND($Z306=0,BD306&gt;0),1,IF(AND($Z306=0,BF306&gt;0),1,0))))</f>
        <v>0</v>
      </c>
      <c r="BH306" s="1276">
        <f t="shared" si="242"/>
        <v>0</v>
      </c>
      <c r="BI306" s="1281">
        <f>IF($Z306=0,0,IF(BM306+BO306+BQ306&gt;0,$AA306,0))</f>
        <v>0</v>
      </c>
      <c r="BJ306" s="1283">
        <f>IF($Z306=0,0,IF(AND(BI306=0,M307&gt;0),$AA306,0))</f>
        <v>0</v>
      </c>
      <c r="BK306" s="1272">
        <f>$AA306-BI306-BJ306</f>
        <v>0</v>
      </c>
      <c r="BL306" s="210">
        <f t="shared" si="248"/>
        <v>0</v>
      </c>
      <c r="BM306" s="210">
        <f t="shared" si="248"/>
        <v>0</v>
      </c>
      <c r="BN306" s="210">
        <f t="shared" si="248"/>
        <v>0</v>
      </c>
      <c r="BO306" s="210">
        <f t="shared" si="248"/>
        <v>0</v>
      </c>
      <c r="BP306" s="210">
        <f t="shared" si="248"/>
        <v>0</v>
      </c>
      <c r="BQ306" s="211">
        <f t="shared" si="248"/>
        <v>0</v>
      </c>
      <c r="BR306" s="1276">
        <f>IF($Z306=1,0,IF(AND($Z306=0,BM306&gt;0),1,IF(AND($Z306=0,BO306&gt;0),1,IF(AND($Z306=0,BQ306&gt;0),1,0))))</f>
        <v>0</v>
      </c>
      <c r="BS306" s="1276">
        <f t="shared" si="243"/>
        <v>0</v>
      </c>
      <c r="BT306" s="1281">
        <f>IF($Z306=0,0,IF(BX306+BZ306+CB306&gt;0,$AA306,0))</f>
        <v>0</v>
      </c>
      <c r="BU306" s="1283">
        <f>IF($Z306=0,0,IF(AND(BT306=0,O307&gt;0),$AA306,0))</f>
        <v>0</v>
      </c>
      <c r="BV306" s="1272">
        <f>$AA306-BT306-BU306</f>
        <v>0</v>
      </c>
      <c r="BW306" s="210">
        <f t="shared" si="249"/>
        <v>0</v>
      </c>
      <c r="BX306" s="210">
        <f t="shared" si="249"/>
        <v>0</v>
      </c>
      <c r="BY306" s="210">
        <f t="shared" si="249"/>
        <v>0</v>
      </c>
      <c r="BZ306" s="210">
        <f t="shared" si="249"/>
        <v>0</v>
      </c>
      <c r="CA306" s="210">
        <f t="shared" si="249"/>
        <v>0</v>
      </c>
      <c r="CB306" s="211">
        <f t="shared" si="249"/>
        <v>0</v>
      </c>
      <c r="CC306" s="1276">
        <f>IF($Z306=1,0,IF(AND($Z306=0,BX306&gt;0),1,IF(AND($Z306=0,BZ306&gt;0),1,IF(AND($Z306=0,CB306&gt;0),1,0))))</f>
        <v>0</v>
      </c>
      <c r="CD306" s="1276">
        <f t="shared" si="244"/>
        <v>0</v>
      </c>
      <c r="CE306" s="11"/>
      <c r="CF306" s="11"/>
      <c r="CG306" s="11"/>
      <c r="CH306" s="11"/>
      <c r="CI306" s="11"/>
      <c r="CJ306" s="11"/>
      <c r="CK306" s="11"/>
      <c r="CL306" s="11"/>
      <c r="CM306" s="11"/>
    </row>
    <row r="307" spans="1:91" ht="14.25" customHeight="1">
      <c r="A307" s="1247" t="str">
        <f>A306</f>
        <v/>
      </c>
      <c r="B307" s="58"/>
      <c r="C307" s="1735"/>
      <c r="D307" s="1733"/>
      <c r="E307" s="1735"/>
      <c r="F307" s="2454"/>
      <c r="G307" s="512"/>
      <c r="H307" s="2456"/>
      <c r="I307" s="514"/>
      <c r="J307" s="2459"/>
      <c r="K307" s="514"/>
      <c r="L307" s="2459"/>
      <c r="M307" s="514"/>
      <c r="N307" s="2459"/>
      <c r="O307" s="514"/>
      <c r="P307" s="2459"/>
      <c r="Q307" s="11"/>
      <c r="R307" s="11"/>
      <c r="S307" s="455"/>
      <c r="T307" s="477"/>
      <c r="U307" s="506">
        <f>Import!N697</f>
        <v>0</v>
      </c>
      <c r="V307" s="11"/>
      <c r="W307" s="340"/>
      <c r="X307" s="340"/>
      <c r="Y307" s="340"/>
      <c r="Z307" s="11"/>
      <c r="AE307" s="210"/>
      <c r="AF307" s="210"/>
      <c r="AG307" s="210"/>
      <c r="AH307" s="210"/>
      <c r="AI307" s="1055"/>
      <c r="AJ307" s="211"/>
      <c r="AK307" s="1276"/>
      <c r="AL307" s="1276">
        <f>AL306</f>
        <v>0</v>
      </c>
      <c r="AP307" s="210"/>
      <c r="AQ307" s="210"/>
      <c r="AR307" s="210"/>
      <c r="AS307" s="210"/>
      <c r="AT307" s="210"/>
      <c r="AU307" s="211"/>
      <c r="AV307" s="1276"/>
      <c r="AW307" s="1276">
        <f>AW306</f>
        <v>0</v>
      </c>
      <c r="BA307" s="210"/>
      <c r="BB307" s="210"/>
      <c r="BC307" s="210"/>
      <c r="BD307" s="210"/>
      <c r="BE307" s="210"/>
      <c r="BF307" s="211"/>
      <c r="BG307" s="1276"/>
      <c r="BH307" s="1276">
        <f>BH306</f>
        <v>0</v>
      </c>
      <c r="BL307" s="210"/>
      <c r="BM307" s="210"/>
      <c r="BN307" s="210"/>
      <c r="BO307" s="210"/>
      <c r="BP307" s="210"/>
      <c r="BQ307" s="211"/>
      <c r="BR307" s="1276"/>
      <c r="BS307" s="1276">
        <f>BS306</f>
        <v>0</v>
      </c>
      <c r="BW307" s="210"/>
      <c r="BX307" s="210"/>
      <c r="BY307" s="210"/>
      <c r="BZ307" s="210"/>
      <c r="CA307" s="210"/>
      <c r="CB307" s="211"/>
      <c r="CC307" s="1276"/>
      <c r="CD307" s="1276">
        <f>CD306</f>
        <v>0</v>
      </c>
      <c r="CE307" s="11"/>
      <c r="CF307" s="11"/>
      <c r="CG307" s="11"/>
      <c r="CH307" s="11"/>
      <c r="CI307" s="11"/>
      <c r="CJ307" s="11"/>
      <c r="CK307" s="11"/>
      <c r="CL307" s="11"/>
      <c r="CM307" s="11"/>
    </row>
    <row r="308" spans="1:91" ht="24.75" customHeight="1">
      <c r="A308" s="1246" t="str">
        <f>IF(E308&gt;0,"Wypełnione","")</f>
        <v/>
      </c>
      <c r="B308" s="58"/>
      <c r="C308" s="1734">
        <f>'Og s3a'!C709</f>
        <v>0</v>
      </c>
      <c r="D308" s="1732">
        <f>'Og s3a'!E709</f>
        <v>0</v>
      </c>
      <c r="E308" s="1734">
        <f>'Og s3a'!F709</f>
        <v>0</v>
      </c>
      <c r="F308" s="2453"/>
      <c r="G308" s="511">
        <f>T308</f>
        <v>0</v>
      </c>
      <c r="H308" s="2455">
        <f>U308</f>
        <v>0</v>
      </c>
      <c r="I308" s="515"/>
      <c r="J308" s="2459"/>
      <c r="K308" s="515"/>
      <c r="L308" s="2459"/>
      <c r="M308" s="515"/>
      <c r="N308" s="2459"/>
      <c r="O308" s="515"/>
      <c r="P308" s="2459"/>
      <c r="Q308" s="11"/>
      <c r="R308" s="11"/>
      <c r="S308" s="454">
        <f>'Og s3a'!G709</f>
        <v>0</v>
      </c>
      <c r="T308" s="456">
        <f>'Og s3a'!D709</f>
        <v>0</v>
      </c>
      <c r="U308" s="506">
        <f>Import!N698</f>
        <v>0</v>
      </c>
      <c r="V308" s="11"/>
      <c r="W308" s="340"/>
      <c r="X308" s="340"/>
      <c r="Y308" s="340"/>
      <c r="Z308" s="1273">
        <f>IF(F308=AF$7,1,0)</f>
        <v>0</v>
      </c>
      <c r="AA308" s="1273">
        <f>Z308*D308</f>
        <v>0</v>
      </c>
      <c r="AB308" s="1281">
        <f>IF($Z308=0,0,IF(AF308+AH308+AJ308&gt;0,$AA308,0))</f>
        <v>0</v>
      </c>
      <c r="AC308" s="1283">
        <f>IF($Z308=0,0,IF(AND(AB308=0,G309&gt;0),$AA308,0))</f>
        <v>0</v>
      </c>
      <c r="AD308" s="1272">
        <f>AA308-AB308-AC308</f>
        <v>0</v>
      </c>
      <c r="AE308" s="210">
        <f t="shared" si="245"/>
        <v>0</v>
      </c>
      <c r="AF308" s="210">
        <f t="shared" si="245"/>
        <v>0</v>
      </c>
      <c r="AG308" s="210">
        <f t="shared" si="245"/>
        <v>0</v>
      </c>
      <c r="AH308" s="210">
        <f t="shared" si="245"/>
        <v>0</v>
      </c>
      <c r="AI308" s="1055">
        <f t="shared" si="245"/>
        <v>0</v>
      </c>
      <c r="AJ308" s="211">
        <f t="shared" si="245"/>
        <v>0</v>
      </c>
      <c r="AK308" s="1276">
        <f>IF($Z308=1,0,IF(AND($Z308=0,AF308&gt;0),1,IF(AND($Z308=0,AH308&gt;0),1,IF(AND($Z308=0,AJ308&gt;0),1,0))))</f>
        <v>0</v>
      </c>
      <c r="AL308" s="1276">
        <f t="shared" si="240"/>
        <v>0</v>
      </c>
      <c r="AM308" s="1281">
        <f>IF($Z308=0,0,IF(AQ308+AS308+AU308&gt;0,$AA308,0))</f>
        <v>0</v>
      </c>
      <c r="AN308" s="1283">
        <f>IF($Z308=0,0,IF(AND(AM308=0,I309&gt;0),$AA308,0))</f>
        <v>0</v>
      </c>
      <c r="AO308" s="1272">
        <f>$AA308-AM308-AN308</f>
        <v>0</v>
      </c>
      <c r="AP308" s="210">
        <f t="shared" si="246"/>
        <v>0</v>
      </c>
      <c r="AQ308" s="210">
        <f t="shared" si="246"/>
        <v>0</v>
      </c>
      <c r="AR308" s="210">
        <f t="shared" si="246"/>
        <v>0</v>
      </c>
      <c r="AS308" s="210">
        <f t="shared" si="246"/>
        <v>0</v>
      </c>
      <c r="AT308" s="210">
        <f t="shared" si="246"/>
        <v>0</v>
      </c>
      <c r="AU308" s="211">
        <f t="shared" si="246"/>
        <v>0</v>
      </c>
      <c r="AV308" s="1276">
        <f>IF($Z308=1,0,IF(AND($Z308=0,AQ308&gt;0),1,IF(AND($Z308=0,AS308&gt;0),1,IF(AND($Z308=0,AU308&gt;0),1,0))))</f>
        <v>0</v>
      </c>
      <c r="AW308" s="1276">
        <f t="shared" si="241"/>
        <v>0</v>
      </c>
      <c r="AX308" s="1281">
        <f>IF($Z308=0,0,IF(BB308+BD308+BF308&gt;0,$AA308,0))</f>
        <v>0</v>
      </c>
      <c r="AY308" s="1283">
        <f>IF($Z308=0,0,IF(AND(AX308=0,K309&gt;0),$AA308,0))</f>
        <v>0</v>
      </c>
      <c r="AZ308" s="1272">
        <f>$AA308-AX308-AY308</f>
        <v>0</v>
      </c>
      <c r="BA308" s="210">
        <f t="shared" si="247"/>
        <v>0</v>
      </c>
      <c r="BB308" s="210">
        <f t="shared" si="247"/>
        <v>0</v>
      </c>
      <c r="BC308" s="210">
        <f t="shared" si="247"/>
        <v>0</v>
      </c>
      <c r="BD308" s="210">
        <f t="shared" si="247"/>
        <v>0</v>
      </c>
      <c r="BE308" s="210">
        <f t="shared" si="247"/>
        <v>0</v>
      </c>
      <c r="BF308" s="211">
        <f t="shared" si="247"/>
        <v>0</v>
      </c>
      <c r="BG308" s="1276">
        <f>IF($Z308=1,0,IF(AND($Z308=0,BB308&gt;0),1,IF(AND($Z308=0,BD308&gt;0),1,IF(AND($Z308=0,BF308&gt;0),1,0))))</f>
        <v>0</v>
      </c>
      <c r="BH308" s="1276">
        <f t="shared" si="242"/>
        <v>0</v>
      </c>
      <c r="BI308" s="1281">
        <f>IF($Z308=0,0,IF(BM308+BO308+BQ308&gt;0,$AA308,0))</f>
        <v>0</v>
      </c>
      <c r="BJ308" s="1283">
        <f>IF($Z308=0,0,IF(AND(BI308=0,M309&gt;0),$AA308,0))</f>
        <v>0</v>
      </c>
      <c r="BK308" s="1272">
        <f>$AA308-BI308-BJ308</f>
        <v>0</v>
      </c>
      <c r="BL308" s="210">
        <f t="shared" si="248"/>
        <v>0</v>
      </c>
      <c r="BM308" s="210">
        <f t="shared" si="248"/>
        <v>0</v>
      </c>
      <c r="BN308" s="210">
        <f t="shared" si="248"/>
        <v>0</v>
      </c>
      <c r="BO308" s="210">
        <f t="shared" si="248"/>
        <v>0</v>
      </c>
      <c r="BP308" s="210">
        <f t="shared" si="248"/>
        <v>0</v>
      </c>
      <c r="BQ308" s="211">
        <f t="shared" si="248"/>
        <v>0</v>
      </c>
      <c r="BR308" s="1276">
        <f>IF($Z308=1,0,IF(AND($Z308=0,BM308&gt;0),1,IF(AND($Z308=0,BO308&gt;0),1,IF(AND($Z308=0,BQ308&gt;0),1,0))))</f>
        <v>0</v>
      </c>
      <c r="BS308" s="1276">
        <f t="shared" si="243"/>
        <v>0</v>
      </c>
      <c r="BT308" s="1281">
        <f>IF($Z308=0,0,IF(BX308+BZ308+CB308&gt;0,$AA308,0))</f>
        <v>0</v>
      </c>
      <c r="BU308" s="1283">
        <f>IF($Z308=0,0,IF(AND(BT308=0,O309&gt;0),$AA308,0))</f>
        <v>0</v>
      </c>
      <c r="BV308" s="1272">
        <f>$AA308-BT308-BU308</f>
        <v>0</v>
      </c>
      <c r="BW308" s="210">
        <f t="shared" si="249"/>
        <v>0</v>
      </c>
      <c r="BX308" s="210">
        <f t="shared" si="249"/>
        <v>0</v>
      </c>
      <c r="BY308" s="210">
        <f t="shared" si="249"/>
        <v>0</v>
      </c>
      <c r="BZ308" s="210">
        <f t="shared" si="249"/>
        <v>0</v>
      </c>
      <c r="CA308" s="210">
        <f t="shared" si="249"/>
        <v>0</v>
      </c>
      <c r="CB308" s="211">
        <f t="shared" si="249"/>
        <v>0</v>
      </c>
      <c r="CC308" s="1276">
        <f>IF($Z308=1,0,IF(AND($Z308=0,BX308&gt;0),1,IF(AND($Z308=0,BZ308&gt;0),1,IF(AND($Z308=0,CB308&gt;0),1,0))))</f>
        <v>0</v>
      </c>
      <c r="CD308" s="1276">
        <f t="shared" si="244"/>
        <v>0</v>
      </c>
      <c r="CE308" s="11"/>
      <c r="CF308" s="11"/>
      <c r="CG308" s="11"/>
      <c r="CH308" s="11"/>
      <c r="CI308" s="11"/>
      <c r="CJ308" s="11"/>
      <c r="CK308" s="11"/>
      <c r="CL308" s="11"/>
      <c r="CM308" s="11"/>
    </row>
    <row r="309" spans="1:91" ht="14.25" customHeight="1">
      <c r="A309" s="1247" t="str">
        <f>A308</f>
        <v/>
      </c>
      <c r="B309" s="58"/>
      <c r="C309" s="1735"/>
      <c r="D309" s="1733"/>
      <c r="E309" s="1735"/>
      <c r="F309" s="2454"/>
      <c r="G309" s="512"/>
      <c r="H309" s="2456"/>
      <c r="I309" s="514"/>
      <c r="J309" s="2459"/>
      <c r="K309" s="514"/>
      <c r="L309" s="2459"/>
      <c r="M309" s="514"/>
      <c r="N309" s="2459"/>
      <c r="O309" s="514"/>
      <c r="P309" s="2459"/>
      <c r="Q309" s="11"/>
      <c r="R309" s="11"/>
      <c r="S309" s="455"/>
      <c r="T309" s="477"/>
      <c r="U309" s="506">
        <f>Import!N699</f>
        <v>0</v>
      </c>
      <c r="V309" s="11"/>
      <c r="W309" s="340"/>
      <c r="X309" s="340"/>
      <c r="Y309" s="340"/>
      <c r="Z309" s="11"/>
      <c r="AE309" s="210"/>
      <c r="AF309" s="210"/>
      <c r="AG309" s="210"/>
      <c r="AH309" s="210"/>
      <c r="AI309" s="1055"/>
      <c r="AJ309" s="211"/>
      <c r="AK309" s="1276"/>
      <c r="AL309" s="1276">
        <f>AL308</f>
        <v>0</v>
      </c>
      <c r="AP309" s="210"/>
      <c r="AQ309" s="210"/>
      <c r="AR309" s="210"/>
      <c r="AS309" s="210"/>
      <c r="AT309" s="210"/>
      <c r="AU309" s="211"/>
      <c r="AV309" s="1276"/>
      <c r="AW309" s="1276">
        <f>AW308</f>
        <v>0</v>
      </c>
      <c r="BA309" s="210"/>
      <c r="BB309" s="210"/>
      <c r="BC309" s="210"/>
      <c r="BD309" s="210"/>
      <c r="BE309" s="210"/>
      <c r="BF309" s="211"/>
      <c r="BG309" s="1276"/>
      <c r="BH309" s="1276">
        <f>BH308</f>
        <v>0</v>
      </c>
      <c r="BL309" s="210"/>
      <c r="BM309" s="210"/>
      <c r="BN309" s="210"/>
      <c r="BO309" s="210"/>
      <c r="BP309" s="210"/>
      <c r="BQ309" s="211"/>
      <c r="BR309" s="1276"/>
      <c r="BS309" s="1276">
        <f>BS308</f>
        <v>0</v>
      </c>
      <c r="BW309" s="210"/>
      <c r="BX309" s="210"/>
      <c r="BY309" s="210"/>
      <c r="BZ309" s="210"/>
      <c r="CA309" s="210"/>
      <c r="CB309" s="211"/>
      <c r="CC309" s="1276"/>
      <c r="CD309" s="1276">
        <f>CD308</f>
        <v>0</v>
      </c>
      <c r="CE309" s="11"/>
      <c r="CF309" s="11"/>
      <c r="CG309" s="11"/>
      <c r="CH309" s="11"/>
      <c r="CI309" s="11"/>
      <c r="CJ309" s="11"/>
      <c r="CK309" s="11"/>
      <c r="CL309" s="11"/>
      <c r="CM309" s="11"/>
    </row>
    <row r="310" spans="1:91" ht="24.75" customHeight="1">
      <c r="A310" s="1246" t="str">
        <f>IF(E310&gt;0,"Wypełnione","")</f>
        <v/>
      </c>
      <c r="B310" s="58"/>
      <c r="C310" s="1734">
        <f>'Og s3a'!C711</f>
        <v>0</v>
      </c>
      <c r="D310" s="1732">
        <f>'Og s3a'!E711</f>
        <v>0</v>
      </c>
      <c r="E310" s="1734">
        <f>'Og s3a'!F711</f>
        <v>0</v>
      </c>
      <c r="F310" s="2453"/>
      <c r="G310" s="511">
        <f>T310</f>
        <v>0</v>
      </c>
      <c r="H310" s="2455">
        <f>U310</f>
        <v>0</v>
      </c>
      <c r="I310" s="515"/>
      <c r="J310" s="2459"/>
      <c r="K310" s="515"/>
      <c r="L310" s="2459"/>
      <c r="M310" s="515"/>
      <c r="N310" s="2459"/>
      <c r="O310" s="515"/>
      <c r="P310" s="2459"/>
      <c r="Q310" s="11"/>
      <c r="R310" s="11"/>
      <c r="S310" s="454">
        <f>'Og s3a'!G711</f>
        <v>0</v>
      </c>
      <c r="T310" s="456">
        <f>'Og s3a'!D711</f>
        <v>0</v>
      </c>
      <c r="U310" s="506">
        <f>Import!N700</f>
        <v>0</v>
      </c>
      <c r="V310" s="11"/>
      <c r="W310" s="340"/>
      <c r="X310" s="340"/>
      <c r="Y310" s="340"/>
      <c r="Z310" s="1273">
        <f>IF(F310=AF$7,1,0)</f>
        <v>0</v>
      </c>
      <c r="AA310" s="1273">
        <f>Z310*D310</f>
        <v>0</v>
      </c>
      <c r="AB310" s="1281">
        <f>IF($Z310=0,0,IF(AF310+AH310+AJ310&gt;0,$AA310,0))</f>
        <v>0</v>
      </c>
      <c r="AC310" s="1283">
        <f>IF($Z310=0,0,IF(AND(AB310=0,G311&gt;0),$AA310,0))</f>
        <v>0</v>
      </c>
      <c r="AD310" s="1272">
        <f>AA310-AB310-AC310</f>
        <v>0</v>
      </c>
      <c r="AE310" s="210">
        <f t="shared" si="245"/>
        <v>0</v>
      </c>
      <c r="AF310" s="210">
        <f t="shared" si="245"/>
        <v>0</v>
      </c>
      <c r="AG310" s="210">
        <f t="shared" si="245"/>
        <v>0</v>
      </c>
      <c r="AH310" s="210">
        <f t="shared" si="245"/>
        <v>0</v>
      </c>
      <c r="AI310" s="1055">
        <f t="shared" si="245"/>
        <v>0</v>
      </c>
      <c r="AJ310" s="211">
        <f t="shared" si="245"/>
        <v>0</v>
      </c>
      <c r="AK310" s="1276">
        <f>IF($Z310=1,0,IF(AND($Z310=0,AF310&gt;0),1,IF(AND($Z310=0,AH310&gt;0),1,IF(AND($Z310=0,AJ310&gt;0),1,0))))</f>
        <v>0</v>
      </c>
      <c r="AL310" s="1276">
        <f t="shared" si="240"/>
        <v>0</v>
      </c>
      <c r="AM310" s="1281">
        <f>IF($Z310=0,0,IF(AQ310+AS310+AU310&gt;0,$AA310,0))</f>
        <v>0</v>
      </c>
      <c r="AN310" s="1283">
        <f>IF($Z310=0,0,IF(AND(AM310=0,I311&gt;0),$AA310,0))</f>
        <v>0</v>
      </c>
      <c r="AO310" s="1272">
        <f>$AA310-AM310-AN310</f>
        <v>0</v>
      </c>
      <c r="AP310" s="210">
        <f t="shared" si="246"/>
        <v>0</v>
      </c>
      <c r="AQ310" s="210">
        <f t="shared" si="246"/>
        <v>0</v>
      </c>
      <c r="AR310" s="210">
        <f t="shared" si="246"/>
        <v>0</v>
      </c>
      <c r="AS310" s="210">
        <f t="shared" si="246"/>
        <v>0</v>
      </c>
      <c r="AT310" s="210">
        <f t="shared" si="246"/>
        <v>0</v>
      </c>
      <c r="AU310" s="211">
        <f t="shared" si="246"/>
        <v>0</v>
      </c>
      <c r="AV310" s="1276">
        <f>IF($Z310=1,0,IF(AND($Z310=0,AQ310&gt;0),1,IF(AND($Z310=0,AS310&gt;0),1,IF(AND($Z310=0,AU310&gt;0),1,0))))</f>
        <v>0</v>
      </c>
      <c r="AW310" s="1276">
        <f t="shared" si="241"/>
        <v>0</v>
      </c>
      <c r="AX310" s="1281">
        <f>IF($Z310=0,0,IF(BB310+BD310+BF310&gt;0,$AA310,0))</f>
        <v>0</v>
      </c>
      <c r="AY310" s="1283">
        <f>IF($Z310=0,0,IF(AND(AX310=0,K311&gt;0),$AA310,0))</f>
        <v>0</v>
      </c>
      <c r="AZ310" s="1272">
        <f>$AA310-AX310-AY310</f>
        <v>0</v>
      </c>
      <c r="BA310" s="210">
        <f t="shared" si="247"/>
        <v>0</v>
      </c>
      <c r="BB310" s="210">
        <f t="shared" si="247"/>
        <v>0</v>
      </c>
      <c r="BC310" s="210">
        <f t="shared" si="247"/>
        <v>0</v>
      </c>
      <c r="BD310" s="210">
        <f t="shared" si="247"/>
        <v>0</v>
      </c>
      <c r="BE310" s="210">
        <f t="shared" si="247"/>
        <v>0</v>
      </c>
      <c r="BF310" s="211">
        <f t="shared" si="247"/>
        <v>0</v>
      </c>
      <c r="BG310" s="1276">
        <f>IF($Z310=1,0,IF(AND($Z310=0,BB310&gt;0),1,IF(AND($Z310=0,BD310&gt;0),1,IF(AND($Z310=0,BF310&gt;0),1,0))))</f>
        <v>0</v>
      </c>
      <c r="BH310" s="1276">
        <f t="shared" si="242"/>
        <v>0</v>
      </c>
      <c r="BI310" s="1281">
        <f>IF($Z310=0,0,IF(BM310+BO310+BQ310&gt;0,$AA310,0))</f>
        <v>0</v>
      </c>
      <c r="BJ310" s="1283">
        <f>IF($Z310=0,0,IF(AND(BI310=0,M311&gt;0),$AA310,0))</f>
        <v>0</v>
      </c>
      <c r="BK310" s="1272">
        <f>$AA310-BI310-BJ310</f>
        <v>0</v>
      </c>
      <c r="BL310" s="210">
        <f t="shared" si="248"/>
        <v>0</v>
      </c>
      <c r="BM310" s="210">
        <f t="shared" si="248"/>
        <v>0</v>
      </c>
      <c r="BN310" s="210">
        <f t="shared" si="248"/>
        <v>0</v>
      </c>
      <c r="BO310" s="210">
        <f t="shared" si="248"/>
        <v>0</v>
      </c>
      <c r="BP310" s="210">
        <f t="shared" si="248"/>
        <v>0</v>
      </c>
      <c r="BQ310" s="211">
        <f t="shared" si="248"/>
        <v>0</v>
      </c>
      <c r="BR310" s="1276">
        <f>IF($Z310=1,0,IF(AND($Z310=0,BM310&gt;0),1,IF(AND($Z310=0,BO310&gt;0),1,IF(AND($Z310=0,BQ310&gt;0),1,0))))</f>
        <v>0</v>
      </c>
      <c r="BS310" s="1276">
        <f t="shared" si="243"/>
        <v>0</v>
      </c>
      <c r="BT310" s="1281">
        <f>IF($Z310=0,0,IF(BX310+BZ310+CB310&gt;0,$AA310,0))</f>
        <v>0</v>
      </c>
      <c r="BU310" s="1283">
        <f>IF($Z310=0,0,IF(AND(BT310=0,O311&gt;0),$AA310,0))</f>
        <v>0</v>
      </c>
      <c r="BV310" s="1272">
        <f>$AA310-BT310-BU310</f>
        <v>0</v>
      </c>
      <c r="BW310" s="210">
        <f t="shared" si="249"/>
        <v>0</v>
      </c>
      <c r="BX310" s="210">
        <f t="shared" si="249"/>
        <v>0</v>
      </c>
      <c r="BY310" s="210">
        <f t="shared" si="249"/>
        <v>0</v>
      </c>
      <c r="BZ310" s="210">
        <f t="shared" si="249"/>
        <v>0</v>
      </c>
      <c r="CA310" s="210">
        <f t="shared" si="249"/>
        <v>0</v>
      </c>
      <c r="CB310" s="211">
        <f t="shared" si="249"/>
        <v>0</v>
      </c>
      <c r="CC310" s="1276">
        <f>IF($Z310=1,0,IF(AND($Z310=0,BX310&gt;0),1,IF(AND($Z310=0,BZ310&gt;0),1,IF(AND($Z310=0,CB310&gt;0),1,0))))</f>
        <v>0</v>
      </c>
      <c r="CD310" s="1276">
        <f t="shared" si="244"/>
        <v>0</v>
      </c>
      <c r="CE310" s="11"/>
      <c r="CF310" s="11"/>
      <c r="CG310" s="11"/>
      <c r="CH310" s="11"/>
      <c r="CI310" s="11"/>
      <c r="CJ310" s="11"/>
      <c r="CK310" s="11"/>
      <c r="CL310" s="11"/>
      <c r="CM310" s="11"/>
    </row>
    <row r="311" spans="1:91" ht="14.25" customHeight="1">
      <c r="A311" s="1247" t="str">
        <f>A310</f>
        <v/>
      </c>
      <c r="B311" s="58"/>
      <c r="C311" s="1735"/>
      <c r="D311" s="1733"/>
      <c r="E311" s="1735"/>
      <c r="F311" s="2454"/>
      <c r="G311" s="512"/>
      <c r="H311" s="2456"/>
      <c r="I311" s="514"/>
      <c r="J311" s="2459"/>
      <c r="K311" s="514"/>
      <c r="L311" s="2459"/>
      <c r="M311" s="514"/>
      <c r="N311" s="2459"/>
      <c r="O311" s="514"/>
      <c r="P311" s="2459"/>
      <c r="Q311" s="11"/>
      <c r="R311" s="11"/>
      <c r="S311" s="455"/>
      <c r="T311" s="477"/>
      <c r="U311" s="506">
        <f>Import!N701</f>
        <v>0</v>
      </c>
      <c r="V311" s="11"/>
      <c r="W311" s="340"/>
      <c r="X311" s="340"/>
      <c r="Y311" s="340"/>
      <c r="Z311" s="11"/>
      <c r="AE311" s="210"/>
      <c r="AF311" s="210"/>
      <c r="AG311" s="210"/>
      <c r="AH311" s="210"/>
      <c r="AI311" s="1055"/>
      <c r="AJ311" s="211"/>
      <c r="AK311" s="1276"/>
      <c r="AL311" s="1276">
        <f>AL310</f>
        <v>0</v>
      </c>
      <c r="AP311" s="210"/>
      <c r="AQ311" s="210"/>
      <c r="AR311" s="210"/>
      <c r="AS311" s="210"/>
      <c r="AT311" s="210"/>
      <c r="AU311" s="211"/>
      <c r="AV311" s="1276"/>
      <c r="AW311" s="1276">
        <f>AW310</f>
        <v>0</v>
      </c>
      <c r="BA311" s="210"/>
      <c r="BB311" s="210"/>
      <c r="BC311" s="210"/>
      <c r="BD311" s="210"/>
      <c r="BE311" s="210"/>
      <c r="BF311" s="211"/>
      <c r="BG311" s="1276"/>
      <c r="BH311" s="1276">
        <f>BH310</f>
        <v>0</v>
      </c>
      <c r="BL311" s="210"/>
      <c r="BM311" s="210"/>
      <c r="BN311" s="210"/>
      <c r="BO311" s="210"/>
      <c r="BP311" s="210"/>
      <c r="BQ311" s="211"/>
      <c r="BR311" s="1276"/>
      <c r="BS311" s="1276">
        <f>BS310</f>
        <v>0</v>
      </c>
      <c r="BW311" s="210"/>
      <c r="BX311" s="210"/>
      <c r="BY311" s="210"/>
      <c r="BZ311" s="210"/>
      <c r="CA311" s="210"/>
      <c r="CB311" s="211"/>
      <c r="CC311" s="1276"/>
      <c r="CD311" s="1276">
        <f>CD310</f>
        <v>0</v>
      </c>
      <c r="CE311" s="11"/>
      <c r="CF311" s="11"/>
      <c r="CG311" s="11"/>
      <c r="CH311" s="11"/>
      <c r="CI311" s="11"/>
      <c r="CJ311" s="11"/>
      <c r="CK311" s="11"/>
      <c r="CL311" s="11"/>
      <c r="CM311" s="11"/>
    </row>
    <row r="312" spans="1:91" ht="24.75" customHeight="1">
      <c r="A312" s="1246" t="str">
        <f>IF(E312&gt;0,"Wypełnione","")</f>
        <v/>
      </c>
      <c r="B312" s="58"/>
      <c r="C312" s="1734">
        <f>'Og s3a'!C713</f>
        <v>0</v>
      </c>
      <c r="D312" s="1732">
        <f>'Og s3a'!E713</f>
        <v>0</v>
      </c>
      <c r="E312" s="1734">
        <f>'Og s3a'!F713</f>
        <v>0</v>
      </c>
      <c r="F312" s="2453"/>
      <c r="G312" s="511">
        <f>T312</f>
        <v>0</v>
      </c>
      <c r="H312" s="2455">
        <f>U312</f>
        <v>0</v>
      </c>
      <c r="I312" s="515"/>
      <c r="J312" s="2459"/>
      <c r="K312" s="515"/>
      <c r="L312" s="2459"/>
      <c r="M312" s="515"/>
      <c r="N312" s="2459"/>
      <c r="O312" s="515"/>
      <c r="P312" s="2459"/>
      <c r="Q312" s="11"/>
      <c r="R312" s="11"/>
      <c r="S312" s="454">
        <f>'Og s3a'!G713</f>
        <v>0</v>
      </c>
      <c r="T312" s="456">
        <f>'Og s3a'!D713</f>
        <v>0</v>
      </c>
      <c r="U312" s="506">
        <f>Import!N702</f>
        <v>0</v>
      </c>
      <c r="V312" s="11"/>
      <c r="W312" s="340"/>
      <c r="X312" s="340"/>
      <c r="Y312" s="340"/>
      <c r="Z312" s="1273">
        <f>IF(F312=AF$7,1,0)</f>
        <v>0</v>
      </c>
      <c r="AA312" s="1273">
        <f>Z312*D312</f>
        <v>0</v>
      </c>
      <c r="AB312" s="1281">
        <f>IF($Z312=0,0,IF(AF312+AH312+AJ312&gt;0,$AA312,0))</f>
        <v>0</v>
      </c>
      <c r="AC312" s="1283">
        <f>IF($Z312=0,0,IF(AND(AB312=0,G313&gt;0),$AA312,0))</f>
        <v>0</v>
      </c>
      <c r="AD312" s="1272">
        <f>AA312-AB312-AC312</f>
        <v>0</v>
      </c>
      <c r="AE312" s="210">
        <f t="shared" si="245"/>
        <v>0</v>
      </c>
      <c r="AF312" s="210">
        <f t="shared" si="245"/>
        <v>0</v>
      </c>
      <c r="AG312" s="210">
        <f t="shared" si="245"/>
        <v>0</v>
      </c>
      <c r="AH312" s="210">
        <f t="shared" si="245"/>
        <v>0</v>
      </c>
      <c r="AI312" s="1055">
        <f t="shared" si="245"/>
        <v>0</v>
      </c>
      <c r="AJ312" s="211">
        <f t="shared" si="245"/>
        <v>0</v>
      </c>
      <c r="AK312" s="1276">
        <f>IF($Z312=1,0,IF(AND($Z312=0,AF312&gt;0),1,IF(AND($Z312=0,AH312&gt;0),1,IF(AND($Z312=0,AJ312&gt;0),1,0))))</f>
        <v>0</v>
      </c>
      <c r="AL312" s="1276">
        <f t="shared" si="240"/>
        <v>0</v>
      </c>
      <c r="AM312" s="1281">
        <f>IF($Z312=0,0,IF(AQ312+AS312+AU312&gt;0,$AA312,0))</f>
        <v>0</v>
      </c>
      <c r="AN312" s="1283">
        <f>IF($Z312=0,0,IF(AND(AM312=0,I313&gt;0),$AA312,0))</f>
        <v>0</v>
      </c>
      <c r="AO312" s="1272">
        <f>$AA312-AM312-AN312</f>
        <v>0</v>
      </c>
      <c r="AP312" s="210">
        <f t="shared" si="246"/>
        <v>0</v>
      </c>
      <c r="AQ312" s="210">
        <f t="shared" si="246"/>
        <v>0</v>
      </c>
      <c r="AR312" s="210">
        <f t="shared" si="246"/>
        <v>0</v>
      </c>
      <c r="AS312" s="210">
        <f t="shared" si="246"/>
        <v>0</v>
      </c>
      <c r="AT312" s="210">
        <f t="shared" si="246"/>
        <v>0</v>
      </c>
      <c r="AU312" s="211">
        <f t="shared" si="246"/>
        <v>0</v>
      </c>
      <c r="AV312" s="1276">
        <f>IF($Z312=1,0,IF(AND($Z312=0,AQ312&gt;0),1,IF(AND($Z312=0,AS312&gt;0),1,IF(AND($Z312=0,AU312&gt;0),1,0))))</f>
        <v>0</v>
      </c>
      <c r="AW312" s="1276">
        <f t="shared" si="241"/>
        <v>0</v>
      </c>
      <c r="AX312" s="1281">
        <f>IF($Z312=0,0,IF(BB312+BD312+BF312&gt;0,$AA312,0))</f>
        <v>0</v>
      </c>
      <c r="AY312" s="1283">
        <f>IF($Z312=0,0,IF(AND(AX312=0,K313&gt;0),$AA312,0))</f>
        <v>0</v>
      </c>
      <c r="AZ312" s="1272">
        <f>$AA312-AX312-AY312</f>
        <v>0</v>
      </c>
      <c r="BA312" s="210">
        <f t="shared" si="247"/>
        <v>0</v>
      </c>
      <c r="BB312" s="210">
        <f t="shared" si="247"/>
        <v>0</v>
      </c>
      <c r="BC312" s="210">
        <f t="shared" si="247"/>
        <v>0</v>
      </c>
      <c r="BD312" s="210">
        <f t="shared" si="247"/>
        <v>0</v>
      </c>
      <c r="BE312" s="210">
        <f t="shared" si="247"/>
        <v>0</v>
      </c>
      <c r="BF312" s="211">
        <f t="shared" si="247"/>
        <v>0</v>
      </c>
      <c r="BG312" s="1276">
        <f>IF($Z312=1,0,IF(AND($Z312=0,BB312&gt;0),1,IF(AND($Z312=0,BD312&gt;0),1,IF(AND($Z312=0,BF312&gt;0),1,0))))</f>
        <v>0</v>
      </c>
      <c r="BH312" s="1276">
        <f t="shared" si="242"/>
        <v>0</v>
      </c>
      <c r="BI312" s="1281">
        <f>IF($Z312=0,0,IF(BM312+BO312+BQ312&gt;0,$AA312,0))</f>
        <v>0</v>
      </c>
      <c r="BJ312" s="1283">
        <f>IF($Z312=0,0,IF(AND(BI312=0,M313&gt;0),$AA312,0))</f>
        <v>0</v>
      </c>
      <c r="BK312" s="1272">
        <f>$AA312-BI312-BJ312</f>
        <v>0</v>
      </c>
      <c r="BL312" s="210">
        <f t="shared" si="248"/>
        <v>0</v>
      </c>
      <c r="BM312" s="210">
        <f t="shared" si="248"/>
        <v>0</v>
      </c>
      <c r="BN312" s="210">
        <f t="shared" si="248"/>
        <v>0</v>
      </c>
      <c r="BO312" s="210">
        <f t="shared" si="248"/>
        <v>0</v>
      </c>
      <c r="BP312" s="210">
        <f t="shared" si="248"/>
        <v>0</v>
      </c>
      <c r="BQ312" s="211">
        <f t="shared" si="248"/>
        <v>0</v>
      </c>
      <c r="BR312" s="1276">
        <f>IF($Z312=1,0,IF(AND($Z312=0,BM312&gt;0),1,IF(AND($Z312=0,BO312&gt;0),1,IF(AND($Z312=0,BQ312&gt;0),1,0))))</f>
        <v>0</v>
      </c>
      <c r="BS312" s="1276">
        <f t="shared" si="243"/>
        <v>0</v>
      </c>
      <c r="BT312" s="1281">
        <f>IF($Z312=0,0,IF(BX312+BZ312+CB312&gt;0,$AA312,0))</f>
        <v>0</v>
      </c>
      <c r="BU312" s="1283">
        <f>IF($Z312=0,0,IF(AND(BT312=0,O313&gt;0),$AA312,0))</f>
        <v>0</v>
      </c>
      <c r="BV312" s="1272">
        <f>$AA312-BT312-BU312</f>
        <v>0</v>
      </c>
      <c r="BW312" s="210">
        <f t="shared" si="249"/>
        <v>0</v>
      </c>
      <c r="BX312" s="210">
        <f t="shared" si="249"/>
        <v>0</v>
      </c>
      <c r="BY312" s="210">
        <f t="shared" si="249"/>
        <v>0</v>
      </c>
      <c r="BZ312" s="210">
        <f t="shared" si="249"/>
        <v>0</v>
      </c>
      <c r="CA312" s="210">
        <f t="shared" si="249"/>
        <v>0</v>
      </c>
      <c r="CB312" s="211">
        <f t="shared" si="249"/>
        <v>0</v>
      </c>
      <c r="CC312" s="1276">
        <f>IF($Z312=1,0,IF(AND($Z312=0,BX312&gt;0),1,IF(AND($Z312=0,BZ312&gt;0),1,IF(AND($Z312=0,CB312&gt;0),1,0))))</f>
        <v>0</v>
      </c>
      <c r="CD312" s="1276">
        <f t="shared" si="244"/>
        <v>0</v>
      </c>
      <c r="CE312" s="11"/>
      <c r="CF312" s="11"/>
      <c r="CG312" s="11"/>
      <c r="CH312" s="11"/>
      <c r="CI312" s="11"/>
      <c r="CJ312" s="11"/>
      <c r="CK312" s="11"/>
      <c r="CL312" s="11"/>
      <c r="CM312" s="11"/>
    </row>
    <row r="313" spans="1:91" ht="14.25" customHeight="1">
      <c r="A313" s="1247" t="str">
        <f>A312</f>
        <v/>
      </c>
      <c r="B313" s="58"/>
      <c r="C313" s="1735"/>
      <c r="D313" s="1733"/>
      <c r="E313" s="1735"/>
      <c r="F313" s="2454"/>
      <c r="G313" s="512"/>
      <c r="H313" s="2456"/>
      <c r="I313" s="514"/>
      <c r="J313" s="2459"/>
      <c r="K313" s="514"/>
      <c r="L313" s="2459"/>
      <c r="M313" s="514"/>
      <c r="N313" s="2459"/>
      <c r="O313" s="514"/>
      <c r="P313" s="2459"/>
      <c r="Q313" s="11"/>
      <c r="R313" s="11"/>
      <c r="S313" s="455"/>
      <c r="T313" s="477"/>
      <c r="U313" s="506">
        <f>Import!N703</f>
        <v>0</v>
      </c>
      <c r="V313" s="11"/>
      <c r="W313" s="340"/>
      <c r="X313" s="340"/>
      <c r="Y313" s="340"/>
      <c r="Z313" s="11"/>
      <c r="AE313" s="210"/>
      <c r="AF313" s="210"/>
      <c r="AG313" s="210"/>
      <c r="AH313" s="210"/>
      <c r="AI313" s="1055"/>
      <c r="AJ313" s="211"/>
      <c r="AK313" s="1276"/>
      <c r="AL313" s="1276">
        <f>AL312</f>
        <v>0</v>
      </c>
      <c r="AP313" s="210"/>
      <c r="AQ313" s="210"/>
      <c r="AR313" s="210"/>
      <c r="AS313" s="210"/>
      <c r="AT313" s="210"/>
      <c r="AU313" s="211"/>
      <c r="AV313" s="1276"/>
      <c r="AW313" s="1276">
        <f>AW312</f>
        <v>0</v>
      </c>
      <c r="BA313" s="210"/>
      <c r="BB313" s="210"/>
      <c r="BC313" s="210"/>
      <c r="BD313" s="210"/>
      <c r="BE313" s="210"/>
      <c r="BF313" s="211"/>
      <c r="BG313" s="1276"/>
      <c r="BH313" s="1276">
        <f>BH312</f>
        <v>0</v>
      </c>
      <c r="BL313" s="210"/>
      <c r="BM313" s="210"/>
      <c r="BN313" s="210"/>
      <c r="BO313" s="210"/>
      <c r="BP313" s="210"/>
      <c r="BQ313" s="211"/>
      <c r="BR313" s="1276"/>
      <c r="BS313" s="1276">
        <f>BS312</f>
        <v>0</v>
      </c>
      <c r="BW313" s="210"/>
      <c r="BX313" s="210"/>
      <c r="BY313" s="210"/>
      <c r="BZ313" s="210"/>
      <c r="CA313" s="210"/>
      <c r="CB313" s="211"/>
      <c r="CC313" s="1276"/>
      <c r="CD313" s="1276">
        <f>CD312</f>
        <v>0</v>
      </c>
      <c r="CE313" s="11"/>
      <c r="CF313" s="11"/>
      <c r="CG313" s="11"/>
      <c r="CH313" s="11"/>
      <c r="CI313" s="11"/>
      <c r="CJ313" s="11"/>
      <c r="CK313" s="11"/>
      <c r="CL313" s="11"/>
      <c r="CM313" s="11"/>
    </row>
    <row r="314" spans="1:91" ht="24.75" customHeight="1">
      <c r="A314" s="1246" t="str">
        <f>IF(E314&gt;0,"Wypełnione","")</f>
        <v/>
      </c>
      <c r="B314" s="58"/>
      <c r="C314" s="1734">
        <f>'Og s3a'!C715</f>
        <v>0</v>
      </c>
      <c r="D314" s="1732">
        <f>'Og s3a'!E715</f>
        <v>0</v>
      </c>
      <c r="E314" s="1734">
        <f>'Og s3a'!F715</f>
        <v>0</v>
      </c>
      <c r="F314" s="2453"/>
      <c r="G314" s="511">
        <f>T314</f>
        <v>0</v>
      </c>
      <c r="H314" s="2455">
        <f>U314</f>
        <v>0</v>
      </c>
      <c r="I314" s="515"/>
      <c r="J314" s="2459"/>
      <c r="K314" s="515"/>
      <c r="L314" s="2459"/>
      <c r="M314" s="515"/>
      <c r="N314" s="2459"/>
      <c r="O314" s="515"/>
      <c r="P314" s="2459"/>
      <c r="Q314" s="11"/>
      <c r="R314" s="11"/>
      <c r="S314" s="454">
        <f>'Og s3a'!G715</f>
        <v>0</v>
      </c>
      <c r="T314" s="456">
        <f>'Og s3a'!D715</f>
        <v>0</v>
      </c>
      <c r="U314" s="506">
        <f>Import!N704</f>
        <v>0</v>
      </c>
      <c r="V314" s="11"/>
      <c r="W314" s="340"/>
      <c r="X314" s="340"/>
      <c r="Y314" s="340"/>
      <c r="Z314" s="1273">
        <f>IF(F314=AF$7,1,0)</f>
        <v>0</v>
      </c>
      <c r="AA314" s="1273">
        <f>Z314*D314</f>
        <v>0</v>
      </c>
      <c r="AB314" s="1281">
        <f>IF($Z314=0,0,IF(AF314+AH314+AJ314&gt;0,$AA314,0))</f>
        <v>0</v>
      </c>
      <c r="AC314" s="1283">
        <f>IF($Z314=0,0,IF(AND(AB314=0,G315&gt;0),$AA314,0))</f>
        <v>0</v>
      </c>
      <c r="AD314" s="1272">
        <f>AA314-AB314-AC314</f>
        <v>0</v>
      </c>
      <c r="AE314" s="210">
        <f t="shared" si="245"/>
        <v>0</v>
      </c>
      <c r="AF314" s="210">
        <f t="shared" si="245"/>
        <v>0</v>
      </c>
      <c r="AG314" s="210">
        <f t="shared" si="245"/>
        <v>0</v>
      </c>
      <c r="AH314" s="210">
        <f t="shared" si="245"/>
        <v>0</v>
      </c>
      <c r="AI314" s="1055">
        <f t="shared" si="245"/>
        <v>0</v>
      </c>
      <c r="AJ314" s="211">
        <f t="shared" si="245"/>
        <v>0</v>
      </c>
      <c r="AK314" s="1276">
        <f>IF($Z314=1,0,IF(AND($Z314=0,AF314&gt;0),1,IF(AND($Z314=0,AH314&gt;0),1,IF(AND($Z314=0,AJ314&gt;0),1,0))))</f>
        <v>0</v>
      </c>
      <c r="AL314" s="1276">
        <f t="shared" si="240"/>
        <v>0</v>
      </c>
      <c r="AM314" s="1281">
        <f>IF($Z314=0,0,IF(AQ314+AS314+AU314&gt;0,$AA314,0))</f>
        <v>0</v>
      </c>
      <c r="AN314" s="1283">
        <f>IF($Z314=0,0,IF(AND(AM314=0,I315&gt;0),$AA314,0))</f>
        <v>0</v>
      </c>
      <c r="AO314" s="1272">
        <f>$AA314-AM314-AN314</f>
        <v>0</v>
      </c>
      <c r="AP314" s="210">
        <f t="shared" si="246"/>
        <v>0</v>
      </c>
      <c r="AQ314" s="210">
        <f t="shared" si="246"/>
        <v>0</v>
      </c>
      <c r="AR314" s="210">
        <f t="shared" si="246"/>
        <v>0</v>
      </c>
      <c r="AS314" s="210">
        <f t="shared" si="246"/>
        <v>0</v>
      </c>
      <c r="AT314" s="210">
        <f t="shared" si="246"/>
        <v>0</v>
      </c>
      <c r="AU314" s="211">
        <f t="shared" si="246"/>
        <v>0</v>
      </c>
      <c r="AV314" s="1276">
        <f>IF($Z314=1,0,IF(AND($Z314=0,AQ314&gt;0),1,IF(AND($Z314=0,AS314&gt;0),1,IF(AND($Z314=0,AU314&gt;0),1,0))))</f>
        <v>0</v>
      </c>
      <c r="AW314" s="1276">
        <f t="shared" si="241"/>
        <v>0</v>
      </c>
      <c r="AX314" s="1281">
        <f>IF($Z314=0,0,IF(BB314+BD314+BF314&gt;0,$AA314,0))</f>
        <v>0</v>
      </c>
      <c r="AY314" s="1283">
        <f>IF($Z314=0,0,IF(AND(AX314=0,K315&gt;0),$AA314,0))</f>
        <v>0</v>
      </c>
      <c r="AZ314" s="1272">
        <f>$AA314-AX314-AY314</f>
        <v>0</v>
      </c>
      <c r="BA314" s="210">
        <f t="shared" si="247"/>
        <v>0</v>
      </c>
      <c r="BB314" s="210">
        <f t="shared" si="247"/>
        <v>0</v>
      </c>
      <c r="BC314" s="210">
        <f t="shared" si="247"/>
        <v>0</v>
      </c>
      <c r="BD314" s="210">
        <f t="shared" si="247"/>
        <v>0</v>
      </c>
      <c r="BE314" s="210">
        <f t="shared" si="247"/>
        <v>0</v>
      </c>
      <c r="BF314" s="211">
        <f t="shared" si="247"/>
        <v>0</v>
      </c>
      <c r="BG314" s="1276">
        <f>IF($Z314=1,0,IF(AND($Z314=0,BB314&gt;0),1,IF(AND($Z314=0,BD314&gt;0),1,IF(AND($Z314=0,BF314&gt;0),1,0))))</f>
        <v>0</v>
      </c>
      <c r="BH314" s="1276">
        <f t="shared" si="242"/>
        <v>0</v>
      </c>
      <c r="BI314" s="1281">
        <f>IF($Z314=0,0,IF(BM314+BO314+BQ314&gt;0,$AA314,0))</f>
        <v>0</v>
      </c>
      <c r="BJ314" s="1283">
        <f>IF($Z314=0,0,IF(AND(BI314=0,M315&gt;0),$AA314,0))</f>
        <v>0</v>
      </c>
      <c r="BK314" s="1272">
        <f>$AA314-BI314-BJ314</f>
        <v>0</v>
      </c>
      <c r="BL314" s="210">
        <f t="shared" si="248"/>
        <v>0</v>
      </c>
      <c r="BM314" s="210">
        <f t="shared" si="248"/>
        <v>0</v>
      </c>
      <c r="BN314" s="210">
        <f t="shared" si="248"/>
        <v>0</v>
      </c>
      <c r="BO314" s="210">
        <f t="shared" si="248"/>
        <v>0</v>
      </c>
      <c r="BP314" s="210">
        <f t="shared" si="248"/>
        <v>0</v>
      </c>
      <c r="BQ314" s="211">
        <f t="shared" si="248"/>
        <v>0</v>
      </c>
      <c r="BR314" s="1276">
        <f>IF($Z314=1,0,IF(AND($Z314=0,BM314&gt;0),1,IF(AND($Z314=0,BO314&gt;0),1,IF(AND($Z314=0,BQ314&gt;0),1,0))))</f>
        <v>0</v>
      </c>
      <c r="BS314" s="1276">
        <f t="shared" si="243"/>
        <v>0</v>
      </c>
      <c r="BT314" s="1281">
        <f>IF($Z314=0,0,IF(BX314+BZ314+CB314&gt;0,$AA314,0))</f>
        <v>0</v>
      </c>
      <c r="BU314" s="1283">
        <f>IF($Z314=0,0,IF(AND(BT314=0,O315&gt;0),$AA314,0))</f>
        <v>0</v>
      </c>
      <c r="BV314" s="1272">
        <f>$AA314-BT314-BU314</f>
        <v>0</v>
      </c>
      <c r="BW314" s="210">
        <f t="shared" si="249"/>
        <v>0</v>
      </c>
      <c r="BX314" s="210">
        <f t="shared" si="249"/>
        <v>0</v>
      </c>
      <c r="BY314" s="210">
        <f t="shared" si="249"/>
        <v>0</v>
      </c>
      <c r="BZ314" s="210">
        <f t="shared" si="249"/>
        <v>0</v>
      </c>
      <c r="CA314" s="210">
        <f t="shared" si="249"/>
        <v>0</v>
      </c>
      <c r="CB314" s="211">
        <f t="shared" si="249"/>
        <v>0</v>
      </c>
      <c r="CC314" s="1276">
        <f>IF($Z314=1,0,IF(AND($Z314=0,BX314&gt;0),1,IF(AND($Z314=0,BZ314&gt;0),1,IF(AND($Z314=0,CB314&gt;0),1,0))))</f>
        <v>0</v>
      </c>
      <c r="CD314" s="1276">
        <f t="shared" si="244"/>
        <v>0</v>
      </c>
      <c r="CE314" s="11"/>
      <c r="CF314" s="11"/>
      <c r="CG314" s="11"/>
      <c r="CH314" s="11"/>
      <c r="CI314" s="11"/>
      <c r="CJ314" s="11"/>
      <c r="CK314" s="11"/>
      <c r="CL314" s="11"/>
      <c r="CM314" s="11"/>
    </row>
    <row r="315" spans="1:91" ht="14.25" customHeight="1">
      <c r="A315" s="1247" t="str">
        <f>A314</f>
        <v/>
      </c>
      <c r="B315" s="58"/>
      <c r="C315" s="1735"/>
      <c r="D315" s="1733"/>
      <c r="E315" s="1735"/>
      <c r="F315" s="2454"/>
      <c r="G315" s="512"/>
      <c r="H315" s="2456"/>
      <c r="I315" s="514"/>
      <c r="J315" s="2459"/>
      <c r="K315" s="514"/>
      <c r="L315" s="2459"/>
      <c r="M315" s="514"/>
      <c r="N315" s="2459"/>
      <c r="O315" s="514"/>
      <c r="P315" s="2459"/>
      <c r="Q315" s="11"/>
      <c r="R315" s="11"/>
      <c r="S315" s="455"/>
      <c r="T315" s="477"/>
      <c r="U315" s="506">
        <f>Import!N705</f>
        <v>0</v>
      </c>
      <c r="V315" s="11"/>
      <c r="W315" s="340"/>
      <c r="X315" s="340"/>
      <c r="Y315" s="340"/>
      <c r="Z315" s="11"/>
      <c r="AE315" s="210"/>
      <c r="AF315" s="210"/>
      <c r="AG315" s="210"/>
      <c r="AH315" s="210"/>
      <c r="AI315" s="1055"/>
      <c r="AJ315" s="211"/>
      <c r="AK315" s="1276"/>
      <c r="AL315" s="1276">
        <f>AL314</f>
        <v>0</v>
      </c>
      <c r="AP315" s="210"/>
      <c r="AQ315" s="210"/>
      <c r="AR315" s="210"/>
      <c r="AS315" s="210"/>
      <c r="AT315" s="210"/>
      <c r="AU315" s="211"/>
      <c r="AV315" s="1276"/>
      <c r="AW315" s="1276">
        <f>AW314</f>
        <v>0</v>
      </c>
      <c r="BA315" s="210"/>
      <c r="BB315" s="210"/>
      <c r="BC315" s="210"/>
      <c r="BD315" s="210"/>
      <c r="BE315" s="210"/>
      <c r="BF315" s="211"/>
      <c r="BG315" s="1276"/>
      <c r="BH315" s="1276">
        <f>BH314</f>
        <v>0</v>
      </c>
      <c r="BL315" s="210"/>
      <c r="BM315" s="210"/>
      <c r="BN315" s="210"/>
      <c r="BO315" s="210"/>
      <c r="BP315" s="210"/>
      <c r="BQ315" s="211"/>
      <c r="BR315" s="1276"/>
      <c r="BS315" s="1276">
        <f>BS314</f>
        <v>0</v>
      </c>
      <c r="BW315" s="210"/>
      <c r="BX315" s="210"/>
      <c r="BY315" s="210"/>
      <c r="BZ315" s="210"/>
      <c r="CA315" s="210"/>
      <c r="CB315" s="211"/>
      <c r="CC315" s="1276"/>
      <c r="CD315" s="1276">
        <f>CD314</f>
        <v>0</v>
      </c>
      <c r="CE315" s="11"/>
      <c r="CF315" s="11"/>
      <c r="CG315" s="11"/>
      <c r="CH315" s="11"/>
      <c r="CI315" s="11"/>
      <c r="CJ315" s="11"/>
      <c r="CK315" s="11"/>
      <c r="CL315" s="11"/>
      <c r="CM315" s="11"/>
    </row>
    <row r="316" spans="1:91" ht="24.75" customHeight="1">
      <c r="A316" s="1246" t="str">
        <f>IF(E316&gt;0,"Wypełnione","")</f>
        <v/>
      </c>
      <c r="B316" s="58"/>
      <c r="C316" s="1734">
        <f>'Og s3a'!C717</f>
        <v>0</v>
      </c>
      <c r="D316" s="1732">
        <f>'Og s3a'!E717</f>
        <v>0</v>
      </c>
      <c r="E316" s="1734">
        <f>'Og s3a'!F717</f>
        <v>0</v>
      </c>
      <c r="F316" s="2453"/>
      <c r="G316" s="511">
        <f>T316</f>
        <v>0</v>
      </c>
      <c r="H316" s="2455">
        <f>U316</f>
        <v>0</v>
      </c>
      <c r="I316" s="515"/>
      <c r="J316" s="2459"/>
      <c r="K316" s="515"/>
      <c r="L316" s="2459"/>
      <c r="M316" s="515"/>
      <c r="N316" s="2459"/>
      <c r="O316" s="515"/>
      <c r="P316" s="2459"/>
      <c r="Q316" s="11"/>
      <c r="R316" s="11"/>
      <c r="S316" s="454">
        <f>'Og s3a'!G717</f>
        <v>0</v>
      </c>
      <c r="T316" s="456">
        <f>'Og s3a'!D717</f>
        <v>0</v>
      </c>
      <c r="U316" s="506">
        <f>Import!N706</f>
        <v>0</v>
      </c>
      <c r="V316" s="11"/>
      <c r="W316" s="340"/>
      <c r="X316" s="340"/>
      <c r="Y316" s="340"/>
      <c r="Z316" s="1273">
        <f>IF(F316=AF$7,1,0)</f>
        <v>0</v>
      </c>
      <c r="AA316" s="1273">
        <f>Z316*D316</f>
        <v>0</v>
      </c>
      <c r="AB316" s="1281">
        <f>IF($Z316=0,0,IF(AF316+AH316+AJ316&gt;0,$AA316,0))</f>
        <v>0</v>
      </c>
      <c r="AC316" s="1283">
        <f>IF($Z316=0,0,IF(AND(AB316=0,G317&gt;0),$AA316,0))</f>
        <v>0</v>
      </c>
      <c r="AD316" s="1272">
        <f>AA316-AB316-AC316</f>
        <v>0</v>
      </c>
      <c r="AE316" s="210">
        <f t="shared" si="245"/>
        <v>0</v>
      </c>
      <c r="AF316" s="210">
        <f t="shared" si="245"/>
        <v>0</v>
      </c>
      <c r="AG316" s="210">
        <f t="shared" si="245"/>
        <v>0</v>
      </c>
      <c r="AH316" s="210">
        <f t="shared" si="245"/>
        <v>0</v>
      </c>
      <c r="AI316" s="1055">
        <f t="shared" si="245"/>
        <v>0</v>
      </c>
      <c r="AJ316" s="211">
        <f t="shared" si="245"/>
        <v>0</v>
      </c>
      <c r="AK316" s="1276">
        <f>IF($Z316=1,0,IF(AND($Z316=0,AF316&gt;0),1,IF(AND($Z316=0,AH316&gt;0),1,IF(AND($Z316=0,AJ316&gt;0),1,0))))</f>
        <v>0</v>
      </c>
      <c r="AL316" s="1276">
        <f t="shared" si="240"/>
        <v>0</v>
      </c>
      <c r="AM316" s="1281">
        <f>IF($Z316=0,0,IF(AQ316+AS316+AU316&gt;0,$AA316,0))</f>
        <v>0</v>
      </c>
      <c r="AN316" s="1283">
        <f>IF($Z316=0,0,IF(AND(AM316=0,I317&gt;0),$AA316,0))</f>
        <v>0</v>
      </c>
      <c r="AO316" s="1272">
        <f>$AA316-AM316-AN316</f>
        <v>0</v>
      </c>
      <c r="AP316" s="210">
        <f t="shared" si="246"/>
        <v>0</v>
      </c>
      <c r="AQ316" s="210">
        <f t="shared" si="246"/>
        <v>0</v>
      </c>
      <c r="AR316" s="210">
        <f t="shared" si="246"/>
        <v>0</v>
      </c>
      <c r="AS316" s="210">
        <f t="shared" si="246"/>
        <v>0</v>
      </c>
      <c r="AT316" s="210">
        <f t="shared" si="246"/>
        <v>0</v>
      </c>
      <c r="AU316" s="211">
        <f t="shared" si="246"/>
        <v>0</v>
      </c>
      <c r="AV316" s="1276">
        <f>IF($Z316=1,0,IF(AND($Z316=0,AQ316&gt;0),1,IF(AND($Z316=0,AS316&gt;0),1,IF(AND($Z316=0,AU316&gt;0),1,0))))</f>
        <v>0</v>
      </c>
      <c r="AW316" s="1276">
        <f t="shared" si="241"/>
        <v>0</v>
      </c>
      <c r="AX316" s="1281">
        <f>IF($Z316=0,0,IF(BB316+BD316+BF316&gt;0,$AA316,0))</f>
        <v>0</v>
      </c>
      <c r="AY316" s="1283">
        <f>IF($Z316=0,0,IF(AND(AX316=0,K317&gt;0),$AA316,0))</f>
        <v>0</v>
      </c>
      <c r="AZ316" s="1272">
        <f>$AA316-AX316-AY316</f>
        <v>0</v>
      </c>
      <c r="BA316" s="210">
        <f t="shared" si="247"/>
        <v>0</v>
      </c>
      <c r="BB316" s="210">
        <f t="shared" si="247"/>
        <v>0</v>
      </c>
      <c r="BC316" s="210">
        <f t="shared" si="247"/>
        <v>0</v>
      </c>
      <c r="BD316" s="210">
        <f t="shared" si="247"/>
        <v>0</v>
      </c>
      <c r="BE316" s="210">
        <f t="shared" si="247"/>
        <v>0</v>
      </c>
      <c r="BF316" s="211">
        <f t="shared" si="247"/>
        <v>0</v>
      </c>
      <c r="BG316" s="1276">
        <f>IF($Z316=1,0,IF(AND($Z316=0,BB316&gt;0),1,IF(AND($Z316=0,BD316&gt;0),1,IF(AND($Z316=0,BF316&gt;0),1,0))))</f>
        <v>0</v>
      </c>
      <c r="BH316" s="1276">
        <f t="shared" si="242"/>
        <v>0</v>
      </c>
      <c r="BI316" s="1281">
        <f>IF($Z316=0,0,IF(BM316+BO316+BQ316&gt;0,$AA316,0))</f>
        <v>0</v>
      </c>
      <c r="BJ316" s="1283">
        <f>IF($Z316=0,0,IF(AND(BI316=0,M317&gt;0),$AA316,0))</f>
        <v>0</v>
      </c>
      <c r="BK316" s="1272">
        <f>$AA316-BI316-BJ316</f>
        <v>0</v>
      </c>
      <c r="BL316" s="210">
        <f t="shared" si="248"/>
        <v>0</v>
      </c>
      <c r="BM316" s="210">
        <f t="shared" si="248"/>
        <v>0</v>
      </c>
      <c r="BN316" s="210">
        <f t="shared" si="248"/>
        <v>0</v>
      </c>
      <c r="BO316" s="210">
        <f t="shared" si="248"/>
        <v>0</v>
      </c>
      <c r="BP316" s="210">
        <f t="shared" si="248"/>
        <v>0</v>
      </c>
      <c r="BQ316" s="211">
        <f t="shared" si="248"/>
        <v>0</v>
      </c>
      <c r="BR316" s="1276">
        <f>IF($Z316=1,0,IF(AND($Z316=0,BM316&gt;0),1,IF(AND($Z316=0,BO316&gt;0),1,IF(AND($Z316=0,BQ316&gt;0),1,0))))</f>
        <v>0</v>
      </c>
      <c r="BS316" s="1276">
        <f t="shared" si="243"/>
        <v>0</v>
      </c>
      <c r="BT316" s="1281">
        <f>IF($Z316=0,0,IF(BX316+BZ316+CB316&gt;0,$AA316,0))</f>
        <v>0</v>
      </c>
      <c r="BU316" s="1283">
        <f>IF($Z316=0,0,IF(AND(BT316=0,O317&gt;0),$AA316,0))</f>
        <v>0</v>
      </c>
      <c r="BV316" s="1272">
        <f>$AA316-BT316-BU316</f>
        <v>0</v>
      </c>
      <c r="BW316" s="210">
        <f t="shared" si="249"/>
        <v>0</v>
      </c>
      <c r="BX316" s="210">
        <f t="shared" si="249"/>
        <v>0</v>
      </c>
      <c r="BY316" s="210">
        <f t="shared" si="249"/>
        <v>0</v>
      </c>
      <c r="BZ316" s="210">
        <f t="shared" si="249"/>
        <v>0</v>
      </c>
      <c r="CA316" s="210">
        <f t="shared" si="249"/>
        <v>0</v>
      </c>
      <c r="CB316" s="211">
        <f t="shared" si="249"/>
        <v>0</v>
      </c>
      <c r="CC316" s="1276">
        <f>IF($Z316=1,0,IF(AND($Z316=0,BX316&gt;0),1,IF(AND($Z316=0,BZ316&gt;0),1,IF(AND($Z316=0,CB316&gt;0),1,0))))</f>
        <v>0</v>
      </c>
      <c r="CD316" s="1276">
        <f t="shared" si="244"/>
        <v>0</v>
      </c>
      <c r="CE316" s="11"/>
      <c r="CF316" s="11"/>
      <c r="CG316" s="11"/>
      <c r="CH316" s="11"/>
      <c r="CI316" s="11"/>
      <c r="CJ316" s="11"/>
      <c r="CK316" s="11"/>
      <c r="CL316" s="11"/>
      <c r="CM316" s="11"/>
    </row>
    <row r="317" spans="1:91" ht="14.25" customHeight="1">
      <c r="A317" s="1247" t="str">
        <f>A316</f>
        <v/>
      </c>
      <c r="B317" s="58"/>
      <c r="C317" s="1735"/>
      <c r="D317" s="1733"/>
      <c r="E317" s="1735"/>
      <c r="F317" s="2454"/>
      <c r="G317" s="512"/>
      <c r="H317" s="2456"/>
      <c r="I317" s="514"/>
      <c r="J317" s="2459"/>
      <c r="K317" s="514"/>
      <c r="L317" s="2459"/>
      <c r="M317" s="514"/>
      <c r="N317" s="2459"/>
      <c r="O317" s="514"/>
      <c r="P317" s="2459"/>
      <c r="Q317" s="11"/>
      <c r="R317" s="11"/>
      <c r="S317" s="455"/>
      <c r="T317" s="477"/>
      <c r="U317" s="506">
        <f>Import!N707</f>
        <v>0</v>
      </c>
      <c r="V317" s="11"/>
      <c r="W317" s="340"/>
      <c r="X317" s="340"/>
      <c r="Y317" s="340"/>
      <c r="Z317" s="11"/>
      <c r="AE317" s="210"/>
      <c r="AF317" s="210"/>
      <c r="AG317" s="210"/>
      <c r="AH317" s="210"/>
      <c r="AI317" s="1055"/>
      <c r="AJ317" s="211"/>
      <c r="AK317" s="1276"/>
      <c r="AL317" s="1276">
        <f>AL316</f>
        <v>0</v>
      </c>
      <c r="AP317" s="210"/>
      <c r="AQ317" s="210"/>
      <c r="AR317" s="210"/>
      <c r="AS317" s="210"/>
      <c r="AT317" s="210"/>
      <c r="AU317" s="211"/>
      <c r="AV317" s="1276"/>
      <c r="AW317" s="1276">
        <f>AW316</f>
        <v>0</v>
      </c>
      <c r="BA317" s="210"/>
      <c r="BB317" s="210"/>
      <c r="BC317" s="210"/>
      <c r="BD317" s="210"/>
      <c r="BE317" s="210"/>
      <c r="BF317" s="211"/>
      <c r="BG317" s="1276"/>
      <c r="BH317" s="1276">
        <f>BH316</f>
        <v>0</v>
      </c>
      <c r="BL317" s="210"/>
      <c r="BM317" s="210"/>
      <c r="BN317" s="210"/>
      <c r="BO317" s="210"/>
      <c r="BP317" s="210"/>
      <c r="BQ317" s="211"/>
      <c r="BR317" s="1276"/>
      <c r="BS317" s="1276">
        <f>BS316</f>
        <v>0</v>
      </c>
      <c r="BW317" s="210"/>
      <c r="BX317" s="210"/>
      <c r="BY317" s="210"/>
      <c r="BZ317" s="210"/>
      <c r="CA317" s="210"/>
      <c r="CB317" s="211"/>
      <c r="CC317" s="1276"/>
      <c r="CD317" s="1276">
        <f>CD316</f>
        <v>0</v>
      </c>
      <c r="CE317" s="11"/>
      <c r="CF317" s="11"/>
      <c r="CG317" s="11"/>
      <c r="CH317" s="11"/>
      <c r="CI317" s="11"/>
      <c r="CJ317" s="11"/>
      <c r="CK317" s="11"/>
      <c r="CL317" s="11"/>
      <c r="CM317" s="11"/>
    </row>
    <row r="318" spans="1:91" ht="24.75" customHeight="1">
      <c r="A318" s="1246" t="str">
        <f>IF(E318&gt;0,"Wypełnione","")</f>
        <v/>
      </c>
      <c r="B318" s="58"/>
      <c r="C318" s="1734">
        <f>'Og s3a'!C719</f>
        <v>0</v>
      </c>
      <c r="D318" s="1732">
        <f>'Og s3a'!E719</f>
        <v>0</v>
      </c>
      <c r="E318" s="1734">
        <f>'Og s3a'!F719</f>
        <v>0</v>
      </c>
      <c r="F318" s="2453"/>
      <c r="G318" s="511">
        <f>T318</f>
        <v>0</v>
      </c>
      <c r="H318" s="2455">
        <f>U318</f>
        <v>0</v>
      </c>
      <c r="I318" s="515"/>
      <c r="J318" s="2459"/>
      <c r="K318" s="515"/>
      <c r="L318" s="2459"/>
      <c r="M318" s="515"/>
      <c r="N318" s="2459"/>
      <c r="O318" s="515"/>
      <c r="P318" s="2459"/>
      <c r="Q318" s="11"/>
      <c r="R318" s="11"/>
      <c r="S318" s="454">
        <f>'Og s3a'!G719</f>
        <v>0</v>
      </c>
      <c r="T318" s="456">
        <f>'Og s3a'!D719</f>
        <v>0</v>
      </c>
      <c r="U318" s="506">
        <f>Import!N708</f>
        <v>0</v>
      </c>
      <c r="V318" s="11"/>
      <c r="W318" s="340"/>
      <c r="X318" s="340"/>
      <c r="Y318" s="340"/>
      <c r="Z318" s="1273">
        <f>IF(F318=AF$7,1,0)</f>
        <v>0</v>
      </c>
      <c r="AA318" s="1273">
        <f>Z318*D318</f>
        <v>0</v>
      </c>
      <c r="AB318" s="1281">
        <f>IF($Z318=0,0,IF(AF318+AH318+AJ318&gt;0,$AA318,0))</f>
        <v>0</v>
      </c>
      <c r="AC318" s="1283">
        <f>IF($Z318=0,0,IF(AND(AB318=0,G319&gt;0),$AA318,0))</f>
        <v>0</v>
      </c>
      <c r="AD318" s="1272">
        <f>AA318-AB318-AC318</f>
        <v>0</v>
      </c>
      <c r="AE318" s="210">
        <f t="shared" si="245"/>
        <v>0</v>
      </c>
      <c r="AF318" s="210">
        <f t="shared" si="245"/>
        <v>0</v>
      </c>
      <c r="AG318" s="210">
        <f t="shared" si="245"/>
        <v>0</v>
      </c>
      <c r="AH318" s="210">
        <f t="shared" si="245"/>
        <v>0</v>
      </c>
      <c r="AI318" s="1055">
        <f t="shared" si="245"/>
        <v>0</v>
      </c>
      <c r="AJ318" s="211">
        <f t="shared" si="245"/>
        <v>0</v>
      </c>
      <c r="AK318" s="1276">
        <f>IF($Z318=1,0,IF(AND($Z318=0,AF318&gt;0),1,IF(AND($Z318=0,AH318&gt;0),1,IF(AND($Z318=0,AJ318&gt;0),1,0))))</f>
        <v>0</v>
      </c>
      <c r="AL318" s="1276">
        <f t="shared" si="240"/>
        <v>0</v>
      </c>
      <c r="AM318" s="1281">
        <f>IF($Z318=0,0,IF(AQ318+AS318+AU318&gt;0,$AA318,0))</f>
        <v>0</v>
      </c>
      <c r="AN318" s="1283">
        <f>IF($Z318=0,0,IF(AND(AM318=0,I319&gt;0),$AA318,0))</f>
        <v>0</v>
      </c>
      <c r="AO318" s="1272">
        <f>$AA318-AM318-AN318</f>
        <v>0</v>
      </c>
      <c r="AP318" s="210">
        <f t="shared" si="246"/>
        <v>0</v>
      </c>
      <c r="AQ318" s="210">
        <f t="shared" si="246"/>
        <v>0</v>
      </c>
      <c r="AR318" s="210">
        <f t="shared" si="246"/>
        <v>0</v>
      </c>
      <c r="AS318" s="210">
        <f t="shared" si="246"/>
        <v>0</v>
      </c>
      <c r="AT318" s="210">
        <f t="shared" si="246"/>
        <v>0</v>
      </c>
      <c r="AU318" s="211">
        <f t="shared" si="246"/>
        <v>0</v>
      </c>
      <c r="AV318" s="1276">
        <f>IF($Z318=1,0,IF(AND($Z318=0,AQ318&gt;0),1,IF(AND($Z318=0,AS318&gt;0),1,IF(AND($Z318=0,AU318&gt;0),1,0))))</f>
        <v>0</v>
      </c>
      <c r="AW318" s="1276">
        <f t="shared" si="241"/>
        <v>0</v>
      </c>
      <c r="AX318" s="1281">
        <f>IF($Z318=0,0,IF(BB318+BD318+BF318&gt;0,$AA318,0))</f>
        <v>0</v>
      </c>
      <c r="AY318" s="1283">
        <f>IF($Z318=0,0,IF(AND(AX318=0,K319&gt;0),$AA318,0))</f>
        <v>0</v>
      </c>
      <c r="AZ318" s="1272">
        <f>$AA318-AX318-AY318</f>
        <v>0</v>
      </c>
      <c r="BA318" s="210">
        <f t="shared" si="247"/>
        <v>0</v>
      </c>
      <c r="BB318" s="210">
        <f t="shared" si="247"/>
        <v>0</v>
      </c>
      <c r="BC318" s="210">
        <f t="shared" si="247"/>
        <v>0</v>
      </c>
      <c r="BD318" s="210">
        <f t="shared" si="247"/>
        <v>0</v>
      </c>
      <c r="BE318" s="210">
        <f t="shared" si="247"/>
        <v>0</v>
      </c>
      <c r="BF318" s="211">
        <f t="shared" si="247"/>
        <v>0</v>
      </c>
      <c r="BG318" s="1276">
        <f>IF($Z318=1,0,IF(AND($Z318=0,BB318&gt;0),1,IF(AND($Z318=0,BD318&gt;0),1,IF(AND($Z318=0,BF318&gt;0),1,0))))</f>
        <v>0</v>
      </c>
      <c r="BH318" s="1276">
        <f t="shared" si="242"/>
        <v>0</v>
      </c>
      <c r="BI318" s="1281">
        <f>IF($Z318=0,0,IF(BM318+BO318+BQ318&gt;0,$AA318,0))</f>
        <v>0</v>
      </c>
      <c r="BJ318" s="1283">
        <f>IF($Z318=0,0,IF(AND(BI318=0,M319&gt;0),$AA318,0))</f>
        <v>0</v>
      </c>
      <c r="BK318" s="1272">
        <f>$AA318-BI318-BJ318</f>
        <v>0</v>
      </c>
      <c r="BL318" s="210">
        <f t="shared" si="248"/>
        <v>0</v>
      </c>
      <c r="BM318" s="210">
        <f t="shared" si="248"/>
        <v>0</v>
      </c>
      <c r="BN318" s="210">
        <f t="shared" si="248"/>
        <v>0</v>
      </c>
      <c r="BO318" s="210">
        <f t="shared" si="248"/>
        <v>0</v>
      </c>
      <c r="BP318" s="210">
        <f t="shared" si="248"/>
        <v>0</v>
      </c>
      <c r="BQ318" s="211">
        <f t="shared" si="248"/>
        <v>0</v>
      </c>
      <c r="BR318" s="1276">
        <f>IF($Z318=1,0,IF(AND($Z318=0,BM318&gt;0),1,IF(AND($Z318=0,BO318&gt;0),1,IF(AND($Z318=0,BQ318&gt;0),1,0))))</f>
        <v>0</v>
      </c>
      <c r="BS318" s="1276">
        <f t="shared" si="243"/>
        <v>0</v>
      </c>
      <c r="BT318" s="1281">
        <f>IF($Z318=0,0,IF(BX318+BZ318+CB318&gt;0,$AA318,0))</f>
        <v>0</v>
      </c>
      <c r="BU318" s="1283">
        <f>IF($Z318=0,0,IF(AND(BT318=0,O319&gt;0),$AA318,0))</f>
        <v>0</v>
      </c>
      <c r="BV318" s="1272">
        <f>$AA318-BT318-BU318</f>
        <v>0</v>
      </c>
      <c r="BW318" s="210">
        <f t="shared" si="249"/>
        <v>0</v>
      </c>
      <c r="BX318" s="210">
        <f t="shared" si="249"/>
        <v>0</v>
      </c>
      <c r="BY318" s="210">
        <f t="shared" si="249"/>
        <v>0</v>
      </c>
      <c r="BZ318" s="210">
        <f t="shared" si="249"/>
        <v>0</v>
      </c>
      <c r="CA318" s="210">
        <f t="shared" si="249"/>
        <v>0</v>
      </c>
      <c r="CB318" s="211">
        <f t="shared" si="249"/>
        <v>0</v>
      </c>
      <c r="CC318" s="1276">
        <f>IF($Z318=1,0,IF(AND($Z318=0,BX318&gt;0),1,IF(AND($Z318=0,BZ318&gt;0),1,IF(AND($Z318=0,CB318&gt;0),1,0))))</f>
        <v>0</v>
      </c>
      <c r="CD318" s="1276">
        <f t="shared" si="244"/>
        <v>0</v>
      </c>
      <c r="CE318" s="11"/>
      <c r="CF318" s="11"/>
      <c r="CG318" s="11"/>
      <c r="CH318" s="11"/>
      <c r="CI318" s="11"/>
      <c r="CJ318" s="11"/>
      <c r="CK318" s="11"/>
      <c r="CL318" s="11"/>
      <c r="CM318" s="11"/>
    </row>
    <row r="319" spans="1:91" ht="14.25" customHeight="1">
      <c r="A319" s="1247" t="str">
        <f>A318</f>
        <v/>
      </c>
      <c r="B319" s="58"/>
      <c r="C319" s="1735"/>
      <c r="D319" s="1733"/>
      <c r="E319" s="1735"/>
      <c r="F319" s="2454"/>
      <c r="G319" s="512"/>
      <c r="H319" s="2456"/>
      <c r="I319" s="514"/>
      <c r="J319" s="2459"/>
      <c r="K319" s="514"/>
      <c r="L319" s="2459"/>
      <c r="M319" s="514"/>
      <c r="N319" s="2459"/>
      <c r="O319" s="514"/>
      <c r="P319" s="2459"/>
      <c r="Q319" s="11"/>
      <c r="R319" s="11"/>
      <c r="S319" s="455"/>
      <c r="T319" s="477"/>
      <c r="U319" s="506">
        <f>Import!N709</f>
        <v>0</v>
      </c>
      <c r="V319" s="11"/>
      <c r="W319" s="340"/>
      <c r="X319" s="340"/>
      <c r="Y319" s="340"/>
      <c r="Z319" s="11"/>
      <c r="AE319" s="210"/>
      <c r="AF319" s="210"/>
      <c r="AG319" s="210"/>
      <c r="AH319" s="210"/>
      <c r="AI319" s="1055"/>
      <c r="AJ319" s="211"/>
      <c r="AK319" s="1276"/>
      <c r="AL319" s="1276">
        <f>AL318</f>
        <v>0</v>
      </c>
      <c r="AP319" s="210"/>
      <c r="AQ319" s="210"/>
      <c r="AR319" s="210"/>
      <c r="AS319" s="210"/>
      <c r="AT319" s="210"/>
      <c r="AU319" s="211"/>
      <c r="AV319" s="1276"/>
      <c r="AW319" s="1276">
        <f>AW318</f>
        <v>0</v>
      </c>
      <c r="BA319" s="210"/>
      <c r="BB319" s="210"/>
      <c r="BC319" s="210"/>
      <c r="BD319" s="210"/>
      <c r="BE319" s="210"/>
      <c r="BF319" s="211"/>
      <c r="BG319" s="1276"/>
      <c r="BH319" s="1276">
        <f>BH318</f>
        <v>0</v>
      </c>
      <c r="BL319" s="210"/>
      <c r="BM319" s="210"/>
      <c r="BN319" s="210"/>
      <c r="BO319" s="210"/>
      <c r="BP319" s="210"/>
      <c r="BQ319" s="211"/>
      <c r="BR319" s="1276"/>
      <c r="BS319" s="1276">
        <f>BS318</f>
        <v>0</v>
      </c>
      <c r="BW319" s="210"/>
      <c r="BX319" s="210"/>
      <c r="BY319" s="210"/>
      <c r="BZ319" s="210"/>
      <c r="CA319" s="210"/>
      <c r="CB319" s="211"/>
      <c r="CC319" s="1276"/>
      <c r="CD319" s="1276">
        <f>CD318</f>
        <v>0</v>
      </c>
      <c r="CE319" s="11"/>
      <c r="CF319" s="11"/>
      <c r="CG319" s="11"/>
      <c r="CH319" s="11"/>
      <c r="CI319" s="11"/>
      <c r="CJ319" s="11"/>
      <c r="CK319" s="11"/>
      <c r="CL319" s="11"/>
      <c r="CM319" s="11"/>
    </row>
    <row r="320" spans="1:91" ht="24.75" customHeight="1">
      <c r="A320" s="1246" t="str">
        <f>IF(E320&gt;0,"Wypełnione","")</f>
        <v/>
      </c>
      <c r="B320" s="58"/>
      <c r="C320" s="1734">
        <f>'Og s3a'!C721</f>
        <v>0</v>
      </c>
      <c r="D320" s="1732">
        <f>'Og s3a'!E721</f>
        <v>0</v>
      </c>
      <c r="E320" s="1734">
        <f>'Og s3a'!F721</f>
        <v>0</v>
      </c>
      <c r="F320" s="2453"/>
      <c r="G320" s="511">
        <f>T320</f>
        <v>0</v>
      </c>
      <c r="H320" s="2455">
        <f>U320</f>
        <v>0</v>
      </c>
      <c r="I320" s="515"/>
      <c r="J320" s="2459"/>
      <c r="K320" s="515"/>
      <c r="L320" s="2459"/>
      <c r="M320" s="515"/>
      <c r="N320" s="2459"/>
      <c r="O320" s="515"/>
      <c r="P320" s="2459"/>
      <c r="Q320" s="11"/>
      <c r="R320" s="11"/>
      <c r="S320" s="454">
        <f>'Og s3a'!G721</f>
        <v>0</v>
      </c>
      <c r="T320" s="456">
        <f>'Og s3a'!D721</f>
        <v>0</v>
      </c>
      <c r="U320" s="506">
        <f>Import!N710</f>
        <v>0</v>
      </c>
      <c r="V320" s="11"/>
      <c r="W320" s="340"/>
      <c r="X320" s="340"/>
      <c r="Y320" s="340"/>
      <c r="Z320" s="1273">
        <f>IF(F320=AF$7,1,0)</f>
        <v>0</v>
      </c>
      <c r="AA320" s="1273">
        <f>Z320*D320</f>
        <v>0</v>
      </c>
      <c r="AB320" s="1281">
        <f>IF($Z320=0,0,IF(AF320+AH320+AJ320&gt;0,$AA320,0))</f>
        <v>0</v>
      </c>
      <c r="AC320" s="1283">
        <f>IF($Z320=0,0,IF(AND(AB320=0,G321&gt;0),$AA320,0))</f>
        <v>0</v>
      </c>
      <c r="AD320" s="1272">
        <f>AA320-AB320-AC320</f>
        <v>0</v>
      </c>
      <c r="AE320" s="210">
        <f t="shared" si="245"/>
        <v>0</v>
      </c>
      <c r="AF320" s="210">
        <f t="shared" si="245"/>
        <v>0</v>
      </c>
      <c r="AG320" s="210">
        <f t="shared" si="245"/>
        <v>0</v>
      </c>
      <c r="AH320" s="210">
        <f t="shared" si="245"/>
        <v>0</v>
      </c>
      <c r="AI320" s="1055">
        <f t="shared" si="245"/>
        <v>0</v>
      </c>
      <c r="AJ320" s="211">
        <f t="shared" si="245"/>
        <v>0</v>
      </c>
      <c r="AK320" s="1276">
        <f>IF($Z320=1,0,IF(AND($Z320=0,AF320&gt;0),1,IF(AND($Z320=0,AH320&gt;0),1,IF(AND($Z320=0,AJ320&gt;0),1,0))))</f>
        <v>0</v>
      </c>
      <c r="AL320" s="1276">
        <f t="shared" si="240"/>
        <v>0</v>
      </c>
      <c r="AM320" s="1281">
        <f>IF($Z320=0,0,IF(AQ320+AS320+AU320&gt;0,$AA320,0))</f>
        <v>0</v>
      </c>
      <c r="AN320" s="1283">
        <f>IF($Z320=0,0,IF(AND(AM320=0,I321&gt;0),$AA320,0))</f>
        <v>0</v>
      </c>
      <c r="AO320" s="1272">
        <f>$AA320-AM320-AN320</f>
        <v>0</v>
      </c>
      <c r="AP320" s="210">
        <f t="shared" si="246"/>
        <v>0</v>
      </c>
      <c r="AQ320" s="210">
        <f t="shared" si="246"/>
        <v>0</v>
      </c>
      <c r="AR320" s="210">
        <f t="shared" si="246"/>
        <v>0</v>
      </c>
      <c r="AS320" s="210">
        <f t="shared" si="246"/>
        <v>0</v>
      </c>
      <c r="AT320" s="210">
        <f t="shared" si="246"/>
        <v>0</v>
      </c>
      <c r="AU320" s="211">
        <f t="shared" si="246"/>
        <v>0</v>
      </c>
      <c r="AV320" s="1276">
        <f>IF($Z320=1,0,IF(AND($Z320=0,AQ320&gt;0),1,IF(AND($Z320=0,AS320&gt;0),1,IF(AND($Z320=0,AU320&gt;0),1,0))))</f>
        <v>0</v>
      </c>
      <c r="AW320" s="1276">
        <f t="shared" si="241"/>
        <v>0</v>
      </c>
      <c r="AX320" s="1281">
        <f>IF($Z320=0,0,IF(BB320+BD320+BF320&gt;0,$AA320,0))</f>
        <v>0</v>
      </c>
      <c r="AY320" s="1283">
        <f>IF($Z320=0,0,IF(AND(AX320=0,K321&gt;0),$AA320,0))</f>
        <v>0</v>
      </c>
      <c r="AZ320" s="1272">
        <f>$AA320-AX320-AY320</f>
        <v>0</v>
      </c>
      <c r="BA320" s="210">
        <f t="shared" si="247"/>
        <v>0</v>
      </c>
      <c r="BB320" s="210">
        <f t="shared" si="247"/>
        <v>0</v>
      </c>
      <c r="BC320" s="210">
        <f t="shared" si="247"/>
        <v>0</v>
      </c>
      <c r="BD320" s="210">
        <f t="shared" si="247"/>
        <v>0</v>
      </c>
      <c r="BE320" s="210">
        <f t="shared" si="247"/>
        <v>0</v>
      </c>
      <c r="BF320" s="211">
        <f t="shared" si="247"/>
        <v>0</v>
      </c>
      <c r="BG320" s="1276">
        <f>IF($Z320=1,0,IF(AND($Z320=0,BB320&gt;0),1,IF(AND($Z320=0,BD320&gt;0),1,IF(AND($Z320=0,BF320&gt;0),1,0))))</f>
        <v>0</v>
      </c>
      <c r="BH320" s="1276">
        <f t="shared" si="242"/>
        <v>0</v>
      </c>
      <c r="BI320" s="1281">
        <f>IF($Z320=0,0,IF(BM320+BO320+BQ320&gt;0,$AA320,0))</f>
        <v>0</v>
      </c>
      <c r="BJ320" s="1283">
        <f>IF($Z320=0,0,IF(AND(BI320=0,M321&gt;0),$AA320,0))</f>
        <v>0</v>
      </c>
      <c r="BK320" s="1272">
        <f>$AA320-BI320-BJ320</f>
        <v>0</v>
      </c>
      <c r="BL320" s="210">
        <f t="shared" si="248"/>
        <v>0</v>
      </c>
      <c r="BM320" s="210">
        <f t="shared" si="248"/>
        <v>0</v>
      </c>
      <c r="BN320" s="210">
        <f t="shared" si="248"/>
        <v>0</v>
      </c>
      <c r="BO320" s="210">
        <f t="shared" si="248"/>
        <v>0</v>
      </c>
      <c r="BP320" s="210">
        <f t="shared" si="248"/>
        <v>0</v>
      </c>
      <c r="BQ320" s="211">
        <f t="shared" si="248"/>
        <v>0</v>
      </c>
      <c r="BR320" s="1276">
        <f>IF($Z320=1,0,IF(AND($Z320=0,BM320&gt;0),1,IF(AND($Z320=0,BO320&gt;0),1,IF(AND($Z320=0,BQ320&gt;0),1,0))))</f>
        <v>0</v>
      </c>
      <c r="BS320" s="1276">
        <f t="shared" si="243"/>
        <v>0</v>
      </c>
      <c r="BT320" s="1281">
        <f>IF($Z320=0,0,IF(BX320+BZ320+CB320&gt;0,$AA320,0))</f>
        <v>0</v>
      </c>
      <c r="BU320" s="1283">
        <f>IF($Z320=0,0,IF(AND(BT320=0,O321&gt;0),$AA320,0))</f>
        <v>0</v>
      </c>
      <c r="BV320" s="1272">
        <f>$AA320-BT320-BU320</f>
        <v>0</v>
      </c>
      <c r="BW320" s="210">
        <f t="shared" si="249"/>
        <v>0</v>
      </c>
      <c r="BX320" s="210">
        <f t="shared" si="249"/>
        <v>0</v>
      </c>
      <c r="BY320" s="210">
        <f t="shared" si="249"/>
        <v>0</v>
      </c>
      <c r="BZ320" s="210">
        <f t="shared" si="249"/>
        <v>0</v>
      </c>
      <c r="CA320" s="210">
        <f t="shared" si="249"/>
        <v>0</v>
      </c>
      <c r="CB320" s="211">
        <f t="shared" si="249"/>
        <v>0</v>
      </c>
      <c r="CC320" s="1276">
        <f>IF($Z320=1,0,IF(AND($Z320=0,BX320&gt;0),1,IF(AND($Z320=0,BZ320&gt;0),1,IF(AND($Z320=0,CB320&gt;0),1,0))))</f>
        <v>0</v>
      </c>
      <c r="CD320" s="1276">
        <f t="shared" si="244"/>
        <v>0</v>
      </c>
      <c r="CE320" s="11"/>
      <c r="CF320" s="11"/>
      <c r="CG320" s="11"/>
      <c r="CH320" s="11"/>
      <c r="CI320" s="11"/>
      <c r="CJ320" s="11"/>
      <c r="CK320" s="11"/>
      <c r="CL320" s="11"/>
      <c r="CM320" s="11"/>
    </row>
    <row r="321" spans="1:91" ht="14.25" customHeight="1">
      <c r="A321" s="1247" t="str">
        <f>A320</f>
        <v/>
      </c>
      <c r="B321" s="58"/>
      <c r="C321" s="1735"/>
      <c r="D321" s="1733"/>
      <c r="E321" s="1735"/>
      <c r="F321" s="2454"/>
      <c r="G321" s="512"/>
      <c r="H321" s="2456"/>
      <c r="I321" s="514"/>
      <c r="J321" s="2459"/>
      <c r="K321" s="514"/>
      <c r="L321" s="2459"/>
      <c r="M321" s="514"/>
      <c r="N321" s="2459"/>
      <c r="O321" s="514"/>
      <c r="P321" s="2459"/>
      <c r="Q321" s="11"/>
      <c r="R321" s="11"/>
      <c r="S321" s="455"/>
      <c r="T321" s="477"/>
      <c r="U321" s="506">
        <f>Import!N711</f>
        <v>0</v>
      </c>
      <c r="V321" s="11"/>
      <c r="W321" s="340"/>
      <c r="X321" s="340"/>
      <c r="Y321" s="340"/>
      <c r="Z321" s="11"/>
      <c r="AE321" s="210"/>
      <c r="AF321" s="210"/>
      <c r="AG321" s="210"/>
      <c r="AH321" s="210"/>
      <c r="AI321" s="1055"/>
      <c r="AJ321" s="211"/>
      <c r="AK321" s="1276"/>
      <c r="AL321" s="1276">
        <f>AL320</f>
        <v>0</v>
      </c>
      <c r="AP321" s="210"/>
      <c r="AQ321" s="210"/>
      <c r="AR321" s="210"/>
      <c r="AS321" s="210"/>
      <c r="AT321" s="210"/>
      <c r="AU321" s="211"/>
      <c r="AV321" s="1276"/>
      <c r="AW321" s="1276">
        <f>AW320</f>
        <v>0</v>
      </c>
      <c r="BA321" s="210"/>
      <c r="BB321" s="210"/>
      <c r="BC321" s="210"/>
      <c r="BD321" s="210"/>
      <c r="BE321" s="210"/>
      <c r="BF321" s="211"/>
      <c r="BG321" s="1276"/>
      <c r="BH321" s="1276">
        <f>BH320</f>
        <v>0</v>
      </c>
      <c r="BL321" s="210"/>
      <c r="BM321" s="210"/>
      <c r="BN321" s="210"/>
      <c r="BO321" s="210"/>
      <c r="BP321" s="210"/>
      <c r="BQ321" s="211"/>
      <c r="BR321" s="1276"/>
      <c r="BS321" s="1276">
        <f>BS320</f>
        <v>0</v>
      </c>
      <c r="BW321" s="210"/>
      <c r="BX321" s="210"/>
      <c r="BY321" s="210"/>
      <c r="BZ321" s="210"/>
      <c r="CA321" s="210"/>
      <c r="CB321" s="211"/>
      <c r="CC321" s="1276"/>
      <c r="CD321" s="1276">
        <f>CD320</f>
        <v>0</v>
      </c>
      <c r="CE321" s="11"/>
      <c r="CF321" s="11"/>
      <c r="CG321" s="11"/>
      <c r="CH321" s="11"/>
      <c r="CI321" s="11"/>
      <c r="CJ321" s="11"/>
      <c r="CK321" s="11"/>
      <c r="CL321" s="11"/>
      <c r="CM321" s="11"/>
    </row>
    <row r="322" spans="1:91" ht="24.75" customHeight="1">
      <c r="A322" s="1246" t="str">
        <f>IF(E322&gt;0,"Wypełnione","")</f>
        <v/>
      </c>
      <c r="B322" s="58"/>
      <c r="C322" s="1734">
        <f>'Og s3a'!C723</f>
        <v>0</v>
      </c>
      <c r="D322" s="1732">
        <f>'Og s3a'!E723</f>
        <v>0</v>
      </c>
      <c r="E322" s="1734">
        <f>'Og s3a'!F723</f>
        <v>0</v>
      </c>
      <c r="F322" s="2453"/>
      <c r="G322" s="511">
        <f>T322</f>
        <v>0</v>
      </c>
      <c r="H322" s="2455">
        <f>U322</f>
        <v>0</v>
      </c>
      <c r="I322" s="515"/>
      <c r="J322" s="2459"/>
      <c r="K322" s="515"/>
      <c r="L322" s="2459"/>
      <c r="M322" s="515"/>
      <c r="N322" s="2459"/>
      <c r="O322" s="515"/>
      <c r="P322" s="2459"/>
      <c r="Q322" s="11"/>
      <c r="R322" s="11"/>
      <c r="S322" s="454">
        <f>'Og s3a'!G723</f>
        <v>0</v>
      </c>
      <c r="T322" s="456">
        <f>'Og s3a'!D723</f>
        <v>0</v>
      </c>
      <c r="U322" s="506">
        <f>Import!N712</f>
        <v>0</v>
      </c>
      <c r="V322" s="11"/>
      <c r="W322" s="340"/>
      <c r="X322" s="340"/>
      <c r="Y322" s="340"/>
      <c r="Z322" s="1273">
        <f>IF(F322=AF$7,1,0)</f>
        <v>0</v>
      </c>
      <c r="AA322" s="1273">
        <f>Z322*D322</f>
        <v>0</v>
      </c>
      <c r="AB322" s="1281">
        <f>IF($Z322=0,0,IF(AF322+AH322+AJ322&gt;0,$AA322,0))</f>
        <v>0</v>
      </c>
      <c r="AC322" s="1283">
        <f>IF($Z322=0,0,IF(AND(AB322=0,G323&gt;0),$AA322,0))</f>
        <v>0</v>
      </c>
      <c r="AD322" s="1272">
        <f>AA322-AB322-AC322</f>
        <v>0</v>
      </c>
      <c r="AE322" s="210">
        <f t="shared" si="245"/>
        <v>0</v>
      </c>
      <c r="AF322" s="210">
        <f t="shared" si="245"/>
        <v>0</v>
      </c>
      <c r="AG322" s="210">
        <f t="shared" si="245"/>
        <v>0</v>
      </c>
      <c r="AH322" s="210">
        <f t="shared" si="245"/>
        <v>0</v>
      </c>
      <c r="AI322" s="1055">
        <f t="shared" si="245"/>
        <v>0</v>
      </c>
      <c r="AJ322" s="211">
        <f t="shared" si="245"/>
        <v>0</v>
      </c>
      <c r="AK322" s="1276">
        <f>IF($Z322=1,0,IF(AND($Z322=0,AF322&gt;0),1,IF(AND($Z322=0,AH322&gt;0),1,IF(AND($Z322=0,AJ322&gt;0),1,0))))</f>
        <v>0</v>
      </c>
      <c r="AL322" s="1276">
        <f t="shared" si="240"/>
        <v>0</v>
      </c>
      <c r="AM322" s="1281">
        <f>IF($Z322=0,0,IF(AQ322+AS322+AU322&gt;0,$AA322,0))</f>
        <v>0</v>
      </c>
      <c r="AN322" s="1283">
        <f>IF($Z322=0,0,IF(AND(AM322=0,I323&gt;0),$AA322,0))</f>
        <v>0</v>
      </c>
      <c r="AO322" s="1272">
        <f>$AA322-AM322-AN322</f>
        <v>0</v>
      </c>
      <c r="AP322" s="210">
        <f t="shared" si="246"/>
        <v>0</v>
      </c>
      <c r="AQ322" s="210">
        <f t="shared" si="246"/>
        <v>0</v>
      </c>
      <c r="AR322" s="210">
        <f t="shared" si="246"/>
        <v>0</v>
      </c>
      <c r="AS322" s="210">
        <f t="shared" si="246"/>
        <v>0</v>
      </c>
      <c r="AT322" s="210">
        <f t="shared" si="246"/>
        <v>0</v>
      </c>
      <c r="AU322" s="211">
        <f t="shared" si="246"/>
        <v>0</v>
      </c>
      <c r="AV322" s="1276">
        <f>IF($Z322=1,0,IF(AND($Z322=0,AQ322&gt;0),1,IF(AND($Z322=0,AS322&gt;0),1,IF(AND($Z322=0,AU322&gt;0),1,0))))</f>
        <v>0</v>
      </c>
      <c r="AW322" s="1276">
        <f t="shared" si="241"/>
        <v>0</v>
      </c>
      <c r="AX322" s="1281">
        <f>IF($Z322=0,0,IF(BB322+BD322+BF322&gt;0,$AA322,0))</f>
        <v>0</v>
      </c>
      <c r="AY322" s="1283">
        <f>IF($Z322=0,0,IF(AND(AX322=0,K323&gt;0),$AA322,0))</f>
        <v>0</v>
      </c>
      <c r="AZ322" s="1272">
        <f>$AA322-AX322-AY322</f>
        <v>0</v>
      </c>
      <c r="BA322" s="210">
        <f t="shared" si="247"/>
        <v>0</v>
      </c>
      <c r="BB322" s="210">
        <f t="shared" si="247"/>
        <v>0</v>
      </c>
      <c r="BC322" s="210">
        <f t="shared" si="247"/>
        <v>0</v>
      </c>
      <c r="BD322" s="210">
        <f t="shared" si="247"/>
        <v>0</v>
      </c>
      <c r="BE322" s="210">
        <f t="shared" si="247"/>
        <v>0</v>
      </c>
      <c r="BF322" s="211">
        <f t="shared" si="247"/>
        <v>0</v>
      </c>
      <c r="BG322" s="1276">
        <f>IF($Z322=1,0,IF(AND($Z322=0,BB322&gt;0),1,IF(AND($Z322=0,BD322&gt;0),1,IF(AND($Z322=0,BF322&gt;0),1,0))))</f>
        <v>0</v>
      </c>
      <c r="BH322" s="1276">
        <f t="shared" si="242"/>
        <v>0</v>
      </c>
      <c r="BI322" s="1281">
        <f>IF($Z322=0,0,IF(BM322+BO322+BQ322&gt;0,$AA322,0))</f>
        <v>0</v>
      </c>
      <c r="BJ322" s="1283">
        <f>IF($Z322=0,0,IF(AND(BI322=0,M323&gt;0),$AA322,0))</f>
        <v>0</v>
      </c>
      <c r="BK322" s="1272">
        <f>$AA322-BI322-BJ322</f>
        <v>0</v>
      </c>
      <c r="BL322" s="210">
        <f t="shared" si="248"/>
        <v>0</v>
      </c>
      <c r="BM322" s="210">
        <f t="shared" si="248"/>
        <v>0</v>
      </c>
      <c r="BN322" s="210">
        <f t="shared" si="248"/>
        <v>0</v>
      </c>
      <c r="BO322" s="210">
        <f t="shared" si="248"/>
        <v>0</v>
      </c>
      <c r="BP322" s="210">
        <f t="shared" si="248"/>
        <v>0</v>
      </c>
      <c r="BQ322" s="211">
        <f t="shared" si="248"/>
        <v>0</v>
      </c>
      <c r="BR322" s="1276">
        <f>IF($Z322=1,0,IF(AND($Z322=0,BM322&gt;0),1,IF(AND($Z322=0,BO322&gt;0),1,IF(AND($Z322=0,BQ322&gt;0),1,0))))</f>
        <v>0</v>
      </c>
      <c r="BS322" s="1276">
        <f t="shared" si="243"/>
        <v>0</v>
      </c>
      <c r="BT322" s="1281">
        <f>IF($Z322=0,0,IF(BX322+BZ322+CB322&gt;0,$AA322,0))</f>
        <v>0</v>
      </c>
      <c r="BU322" s="1283">
        <f>IF($Z322=0,0,IF(AND(BT322=0,O323&gt;0),$AA322,0))</f>
        <v>0</v>
      </c>
      <c r="BV322" s="1272">
        <f>$AA322-BT322-BU322</f>
        <v>0</v>
      </c>
      <c r="BW322" s="210">
        <f t="shared" si="249"/>
        <v>0</v>
      </c>
      <c r="BX322" s="210">
        <f t="shared" si="249"/>
        <v>0</v>
      </c>
      <c r="BY322" s="210">
        <f t="shared" si="249"/>
        <v>0</v>
      </c>
      <c r="BZ322" s="210">
        <f t="shared" si="249"/>
        <v>0</v>
      </c>
      <c r="CA322" s="210">
        <f t="shared" si="249"/>
        <v>0</v>
      </c>
      <c r="CB322" s="211">
        <f t="shared" si="249"/>
        <v>0</v>
      </c>
      <c r="CC322" s="1276">
        <f>IF($Z322=1,0,IF(AND($Z322=0,BX322&gt;0),1,IF(AND($Z322=0,BZ322&gt;0),1,IF(AND($Z322=0,CB322&gt;0),1,0))))</f>
        <v>0</v>
      </c>
      <c r="CD322" s="1276">
        <f t="shared" si="244"/>
        <v>0</v>
      </c>
      <c r="CE322" s="11"/>
      <c r="CF322" s="11"/>
      <c r="CG322" s="11"/>
      <c r="CH322" s="11"/>
      <c r="CI322" s="11"/>
      <c r="CJ322" s="11"/>
      <c r="CK322" s="11"/>
      <c r="CL322" s="11"/>
      <c r="CM322" s="11"/>
    </row>
    <row r="323" spans="1:91" ht="14.25" customHeight="1">
      <c r="A323" s="1247" t="str">
        <f>A322</f>
        <v/>
      </c>
      <c r="B323" s="58"/>
      <c r="C323" s="1735"/>
      <c r="D323" s="1733"/>
      <c r="E323" s="1735"/>
      <c r="F323" s="2454"/>
      <c r="G323" s="512"/>
      <c r="H323" s="2456"/>
      <c r="I323" s="514"/>
      <c r="J323" s="2459"/>
      <c r="K323" s="514"/>
      <c r="L323" s="2459"/>
      <c r="M323" s="514"/>
      <c r="N323" s="2459"/>
      <c r="O323" s="514"/>
      <c r="P323" s="2459"/>
      <c r="Q323" s="11"/>
      <c r="R323" s="11"/>
      <c r="S323" s="455"/>
      <c r="T323" s="477"/>
      <c r="U323" s="506">
        <f>Import!N713</f>
        <v>0</v>
      </c>
      <c r="V323" s="11"/>
      <c r="W323" s="340"/>
      <c r="X323" s="340"/>
      <c r="Y323" s="340"/>
      <c r="Z323" s="11"/>
      <c r="AE323" s="210"/>
      <c r="AF323" s="210"/>
      <c r="AG323" s="210"/>
      <c r="AH323" s="210"/>
      <c r="AI323" s="1055"/>
      <c r="AJ323" s="211"/>
      <c r="AK323" s="1276"/>
      <c r="AL323" s="1276">
        <f>AL322</f>
        <v>0</v>
      </c>
      <c r="AP323" s="210"/>
      <c r="AQ323" s="210"/>
      <c r="AR323" s="210"/>
      <c r="AS323" s="210"/>
      <c r="AT323" s="210"/>
      <c r="AU323" s="211"/>
      <c r="AV323" s="1276"/>
      <c r="AW323" s="1276">
        <f>AW322</f>
        <v>0</v>
      </c>
      <c r="BA323" s="210"/>
      <c r="BB323" s="210"/>
      <c r="BC323" s="210"/>
      <c r="BD323" s="210"/>
      <c r="BE323" s="210"/>
      <c r="BF323" s="211"/>
      <c r="BG323" s="1276"/>
      <c r="BH323" s="1276">
        <f>BH322</f>
        <v>0</v>
      </c>
      <c r="BL323" s="210"/>
      <c r="BM323" s="210"/>
      <c r="BN323" s="210"/>
      <c r="BO323" s="210"/>
      <c r="BP323" s="210"/>
      <c r="BQ323" s="211"/>
      <c r="BR323" s="1276"/>
      <c r="BS323" s="1276">
        <f>BS322</f>
        <v>0</v>
      </c>
      <c r="BW323" s="210"/>
      <c r="BX323" s="210"/>
      <c r="BY323" s="210"/>
      <c r="BZ323" s="210"/>
      <c r="CA323" s="210"/>
      <c r="CB323" s="211"/>
      <c r="CC323" s="1276"/>
      <c r="CD323" s="1276">
        <f>CD322</f>
        <v>0</v>
      </c>
      <c r="CE323" s="11"/>
      <c r="CF323" s="11"/>
      <c r="CG323" s="11"/>
      <c r="CH323" s="11"/>
      <c r="CI323" s="11"/>
      <c r="CJ323" s="11"/>
      <c r="CK323" s="11"/>
      <c r="CL323" s="11"/>
      <c r="CM323" s="11"/>
    </row>
    <row r="324" spans="1:91" ht="24.75" customHeight="1">
      <c r="A324" s="1246" t="str">
        <f>IF(E324&gt;0,"Wypełnione","")</f>
        <v/>
      </c>
      <c r="B324" s="58"/>
      <c r="C324" s="1734">
        <f>'Og s3a'!C725</f>
        <v>0</v>
      </c>
      <c r="D324" s="1732">
        <f>'Og s3a'!E725</f>
        <v>0</v>
      </c>
      <c r="E324" s="1734">
        <f>'Og s3a'!F725</f>
        <v>0</v>
      </c>
      <c r="F324" s="2453"/>
      <c r="G324" s="511">
        <f>T324</f>
        <v>0</v>
      </c>
      <c r="H324" s="2455">
        <f>U324</f>
        <v>0</v>
      </c>
      <c r="I324" s="515"/>
      <c r="J324" s="2459"/>
      <c r="K324" s="515"/>
      <c r="L324" s="2459"/>
      <c r="M324" s="515"/>
      <c r="N324" s="2459"/>
      <c r="O324" s="515"/>
      <c r="P324" s="2459"/>
      <c r="Q324" s="11"/>
      <c r="R324" s="11"/>
      <c r="S324" s="454">
        <f>'Og s3a'!G725</f>
        <v>0</v>
      </c>
      <c r="T324" s="456">
        <f>'Og s3a'!D725</f>
        <v>0</v>
      </c>
      <c r="U324" s="506">
        <f>Import!N714</f>
        <v>0</v>
      </c>
      <c r="V324" s="11"/>
      <c r="W324" s="340"/>
      <c r="X324" s="340"/>
      <c r="Y324" s="340"/>
      <c r="Z324" s="1273">
        <f>IF(F324=AF$7,1,0)</f>
        <v>0</v>
      </c>
      <c r="AA324" s="1273">
        <f>Z324*D324</f>
        <v>0</v>
      </c>
      <c r="AB324" s="1281">
        <f>IF($Z324=0,0,IF(AF324+AH324+AJ324&gt;0,$AA324,0))</f>
        <v>0</v>
      </c>
      <c r="AC324" s="1283">
        <f>IF($Z324=0,0,IF(AND(AB324=0,G325&gt;0),$AA324,0))</f>
        <v>0</v>
      </c>
      <c r="AD324" s="1272">
        <f>AA324-AB324-AC324</f>
        <v>0</v>
      </c>
      <c r="AE324" s="210">
        <f t="shared" si="245"/>
        <v>0</v>
      </c>
      <c r="AF324" s="210">
        <f t="shared" si="245"/>
        <v>0</v>
      </c>
      <c r="AG324" s="210">
        <f t="shared" si="245"/>
        <v>0</v>
      </c>
      <c r="AH324" s="210">
        <f t="shared" si="245"/>
        <v>0</v>
      </c>
      <c r="AI324" s="1055">
        <f t="shared" si="245"/>
        <v>0</v>
      </c>
      <c r="AJ324" s="211">
        <f t="shared" si="245"/>
        <v>0</v>
      </c>
      <c r="AK324" s="1276">
        <f>IF($Z324=1,0,IF(AND($Z324=0,AF324&gt;0),1,IF(AND($Z324=0,AH324&gt;0),1,IF(AND($Z324=0,AJ324&gt;0),1,0))))</f>
        <v>0</v>
      </c>
      <c r="AL324" s="1276">
        <f t="shared" si="240"/>
        <v>0</v>
      </c>
      <c r="AM324" s="1281">
        <f>IF($Z324=0,0,IF(AQ324+AS324+AU324&gt;0,$AA324,0))</f>
        <v>0</v>
      </c>
      <c r="AN324" s="1283">
        <f>IF($Z324=0,0,IF(AND(AM324=0,I325&gt;0),$AA324,0))</f>
        <v>0</v>
      </c>
      <c r="AO324" s="1272">
        <f>$AA324-AM324-AN324</f>
        <v>0</v>
      </c>
      <c r="AP324" s="210">
        <f t="shared" si="246"/>
        <v>0</v>
      </c>
      <c r="AQ324" s="210">
        <f t="shared" si="246"/>
        <v>0</v>
      </c>
      <c r="AR324" s="210">
        <f t="shared" si="246"/>
        <v>0</v>
      </c>
      <c r="AS324" s="210">
        <f t="shared" si="246"/>
        <v>0</v>
      </c>
      <c r="AT324" s="210">
        <f t="shared" si="246"/>
        <v>0</v>
      </c>
      <c r="AU324" s="211">
        <f t="shared" si="246"/>
        <v>0</v>
      </c>
      <c r="AV324" s="1276">
        <f>IF($Z324=1,0,IF(AND($Z324=0,AQ324&gt;0),1,IF(AND($Z324=0,AS324&gt;0),1,IF(AND($Z324=0,AU324&gt;0),1,0))))</f>
        <v>0</v>
      </c>
      <c r="AW324" s="1276">
        <f t="shared" si="241"/>
        <v>0</v>
      </c>
      <c r="AX324" s="1281">
        <f>IF($Z324=0,0,IF(BB324+BD324+BF324&gt;0,$AA324,0))</f>
        <v>0</v>
      </c>
      <c r="AY324" s="1283">
        <f>IF($Z324=0,0,IF(AND(AX324=0,K325&gt;0),$AA324,0))</f>
        <v>0</v>
      </c>
      <c r="AZ324" s="1272">
        <f>$AA324-AX324-AY324</f>
        <v>0</v>
      </c>
      <c r="BA324" s="210">
        <f t="shared" si="247"/>
        <v>0</v>
      </c>
      <c r="BB324" s="210">
        <f t="shared" si="247"/>
        <v>0</v>
      </c>
      <c r="BC324" s="210">
        <f t="shared" si="247"/>
        <v>0</v>
      </c>
      <c r="BD324" s="210">
        <f t="shared" si="247"/>
        <v>0</v>
      </c>
      <c r="BE324" s="210">
        <f t="shared" si="247"/>
        <v>0</v>
      </c>
      <c r="BF324" s="211">
        <f t="shared" si="247"/>
        <v>0</v>
      </c>
      <c r="BG324" s="1276">
        <f>IF($Z324=1,0,IF(AND($Z324=0,BB324&gt;0),1,IF(AND($Z324=0,BD324&gt;0),1,IF(AND($Z324=0,BF324&gt;0),1,0))))</f>
        <v>0</v>
      </c>
      <c r="BH324" s="1276">
        <f t="shared" si="242"/>
        <v>0</v>
      </c>
      <c r="BI324" s="1281">
        <f>IF($Z324=0,0,IF(BM324+BO324+BQ324&gt;0,$AA324,0))</f>
        <v>0</v>
      </c>
      <c r="BJ324" s="1283">
        <f>IF($Z324=0,0,IF(AND(BI324=0,M325&gt;0),$AA324,0))</f>
        <v>0</v>
      </c>
      <c r="BK324" s="1272">
        <f>$AA324-BI324-BJ324</f>
        <v>0</v>
      </c>
      <c r="BL324" s="210">
        <f t="shared" si="248"/>
        <v>0</v>
      </c>
      <c r="BM324" s="210">
        <f t="shared" si="248"/>
        <v>0</v>
      </c>
      <c r="BN324" s="210">
        <f t="shared" si="248"/>
        <v>0</v>
      </c>
      <c r="BO324" s="210">
        <f t="shared" si="248"/>
        <v>0</v>
      </c>
      <c r="BP324" s="210">
        <f t="shared" si="248"/>
        <v>0</v>
      </c>
      <c r="BQ324" s="211">
        <f t="shared" si="248"/>
        <v>0</v>
      </c>
      <c r="BR324" s="1276">
        <f>IF($Z324=1,0,IF(AND($Z324=0,BM324&gt;0),1,IF(AND($Z324=0,BO324&gt;0),1,IF(AND($Z324=0,BQ324&gt;0),1,0))))</f>
        <v>0</v>
      </c>
      <c r="BS324" s="1276">
        <f t="shared" si="243"/>
        <v>0</v>
      </c>
      <c r="BT324" s="1281">
        <f>IF($Z324=0,0,IF(BX324+BZ324+CB324&gt;0,$AA324,0))</f>
        <v>0</v>
      </c>
      <c r="BU324" s="1283">
        <f>IF($Z324=0,0,IF(AND(BT324=0,O325&gt;0),$AA324,0))</f>
        <v>0</v>
      </c>
      <c r="BV324" s="1272">
        <f>$AA324-BT324-BU324</f>
        <v>0</v>
      </c>
      <c r="BW324" s="210">
        <f t="shared" si="249"/>
        <v>0</v>
      </c>
      <c r="BX324" s="210">
        <f t="shared" si="249"/>
        <v>0</v>
      </c>
      <c r="BY324" s="210">
        <f t="shared" si="249"/>
        <v>0</v>
      </c>
      <c r="BZ324" s="210">
        <f t="shared" si="249"/>
        <v>0</v>
      </c>
      <c r="CA324" s="210">
        <f t="shared" si="249"/>
        <v>0</v>
      </c>
      <c r="CB324" s="211">
        <f t="shared" si="249"/>
        <v>0</v>
      </c>
      <c r="CC324" s="1276">
        <f>IF($Z324=1,0,IF(AND($Z324=0,BX324&gt;0),1,IF(AND($Z324=0,BZ324&gt;0),1,IF(AND($Z324=0,CB324&gt;0),1,0))))</f>
        <v>0</v>
      </c>
      <c r="CD324" s="1276">
        <f t="shared" si="244"/>
        <v>0</v>
      </c>
      <c r="CE324" s="11"/>
      <c r="CF324" s="11"/>
      <c r="CG324" s="11"/>
      <c r="CH324" s="11"/>
      <c r="CI324" s="11"/>
      <c r="CJ324" s="11"/>
      <c r="CK324" s="11"/>
      <c r="CL324" s="11"/>
      <c r="CM324" s="11"/>
    </row>
    <row r="325" spans="1:91" ht="14.25" customHeight="1">
      <c r="A325" s="1247" t="str">
        <f>A324</f>
        <v/>
      </c>
      <c r="B325" s="58"/>
      <c r="C325" s="1735"/>
      <c r="D325" s="1733"/>
      <c r="E325" s="1735"/>
      <c r="F325" s="2454"/>
      <c r="G325" s="512"/>
      <c r="H325" s="2456"/>
      <c r="I325" s="514"/>
      <c r="J325" s="2459"/>
      <c r="K325" s="514"/>
      <c r="L325" s="2459"/>
      <c r="M325" s="514"/>
      <c r="N325" s="2459"/>
      <c r="O325" s="514"/>
      <c r="P325" s="2459"/>
      <c r="Q325" s="11"/>
      <c r="R325" s="11"/>
      <c r="S325" s="455"/>
      <c r="T325" s="477"/>
      <c r="U325" s="506">
        <f>Import!N715</f>
        <v>0</v>
      </c>
      <c r="V325" s="11"/>
      <c r="W325" s="340"/>
      <c r="X325" s="340"/>
      <c r="Y325" s="340"/>
      <c r="Z325" s="11"/>
      <c r="AE325" s="210"/>
      <c r="AF325" s="210"/>
      <c r="AG325" s="210"/>
      <c r="AH325" s="210"/>
      <c r="AI325" s="1055"/>
      <c r="AJ325" s="211"/>
      <c r="AK325" s="1276"/>
      <c r="AL325" s="1276">
        <f>AL324</f>
        <v>0</v>
      </c>
      <c r="AP325" s="210"/>
      <c r="AQ325" s="210"/>
      <c r="AR325" s="210"/>
      <c r="AS325" s="210"/>
      <c r="AT325" s="210"/>
      <c r="AU325" s="211"/>
      <c r="AV325" s="1276"/>
      <c r="AW325" s="1276">
        <f>AW324</f>
        <v>0</v>
      </c>
      <c r="BA325" s="210"/>
      <c r="BB325" s="210"/>
      <c r="BC325" s="210"/>
      <c r="BD325" s="210"/>
      <c r="BE325" s="210"/>
      <c r="BF325" s="211"/>
      <c r="BG325" s="1276"/>
      <c r="BH325" s="1276">
        <f>BH324</f>
        <v>0</v>
      </c>
      <c r="BL325" s="210"/>
      <c r="BM325" s="210"/>
      <c r="BN325" s="210"/>
      <c r="BO325" s="210"/>
      <c r="BP325" s="210"/>
      <c r="BQ325" s="211"/>
      <c r="BR325" s="1276"/>
      <c r="BS325" s="1276">
        <f>BS324</f>
        <v>0</v>
      </c>
      <c r="BW325" s="210"/>
      <c r="BX325" s="210"/>
      <c r="BY325" s="210"/>
      <c r="BZ325" s="210"/>
      <c r="CA325" s="210"/>
      <c r="CB325" s="211"/>
      <c r="CC325" s="1276"/>
      <c r="CD325" s="1276">
        <f>CD324</f>
        <v>0</v>
      </c>
      <c r="CE325" s="11"/>
      <c r="CF325" s="11"/>
      <c r="CG325" s="11"/>
      <c r="CH325" s="11"/>
      <c r="CI325" s="11"/>
      <c r="CJ325" s="11"/>
      <c r="CK325" s="11"/>
      <c r="CL325" s="11"/>
      <c r="CM325" s="11"/>
    </row>
    <row r="326" spans="1:91" ht="24.75" customHeight="1">
      <c r="A326" s="1246" t="str">
        <f>IF(E326&gt;0,"Wypełnione","")</f>
        <v/>
      </c>
      <c r="B326" s="58"/>
      <c r="C326" s="1734">
        <f>'Og s3a'!C727</f>
        <v>0</v>
      </c>
      <c r="D326" s="1732">
        <f>'Og s3a'!E727</f>
        <v>0</v>
      </c>
      <c r="E326" s="1734">
        <f>'Og s3a'!F727</f>
        <v>0</v>
      </c>
      <c r="F326" s="2453"/>
      <c r="G326" s="511">
        <f>T326</f>
        <v>0</v>
      </c>
      <c r="H326" s="2455">
        <f>U326</f>
        <v>0</v>
      </c>
      <c r="I326" s="515"/>
      <c r="J326" s="2459"/>
      <c r="K326" s="515"/>
      <c r="L326" s="2459"/>
      <c r="M326" s="515"/>
      <c r="N326" s="2459"/>
      <c r="O326" s="515"/>
      <c r="P326" s="2459"/>
      <c r="Q326" s="11"/>
      <c r="R326" s="11"/>
      <c r="S326" s="454">
        <f>'Og s3a'!G727</f>
        <v>0</v>
      </c>
      <c r="T326" s="456">
        <f>'Og s3a'!D727</f>
        <v>0</v>
      </c>
      <c r="U326" s="506">
        <f>Import!N716</f>
        <v>0</v>
      </c>
      <c r="V326" s="11"/>
      <c r="W326" s="340"/>
      <c r="X326" s="340"/>
      <c r="Y326" s="340"/>
      <c r="Z326" s="1273">
        <f>IF(F326=AF$7,1,0)</f>
        <v>0</v>
      </c>
      <c r="AA326" s="1273">
        <f>Z326*D326</f>
        <v>0</v>
      </c>
      <c r="AB326" s="1281">
        <f>IF($Z326=0,0,IF(AF326+AH326+AJ326&gt;0,$AA326,0))</f>
        <v>0</v>
      </c>
      <c r="AC326" s="1283">
        <f>IF($Z326=0,0,IF(AND(AB326=0,G327&gt;0),$AA326,0))</f>
        <v>0</v>
      </c>
      <c r="AD326" s="1272">
        <f>AA326-AB326-AC326</f>
        <v>0</v>
      </c>
      <c r="AE326" s="210">
        <f t="shared" si="245"/>
        <v>0</v>
      </c>
      <c r="AF326" s="210">
        <f t="shared" si="245"/>
        <v>0</v>
      </c>
      <c r="AG326" s="210">
        <f t="shared" si="245"/>
        <v>0</v>
      </c>
      <c r="AH326" s="210">
        <f t="shared" si="245"/>
        <v>0</v>
      </c>
      <c r="AI326" s="1055">
        <f t="shared" si="245"/>
        <v>0</v>
      </c>
      <c r="AJ326" s="211">
        <f t="shared" si="245"/>
        <v>0</v>
      </c>
      <c r="AK326" s="1276">
        <f>IF($Z326=1,0,IF(AND($Z326=0,AF326&gt;0),1,IF(AND($Z326=0,AH326&gt;0),1,IF(AND($Z326=0,AJ326&gt;0),1,0))))</f>
        <v>0</v>
      </c>
      <c r="AL326" s="1276">
        <f t="shared" si="240"/>
        <v>0</v>
      </c>
      <c r="AM326" s="1281">
        <f>IF($Z326=0,0,IF(AQ326+AS326+AU326&gt;0,$AA326,0))</f>
        <v>0</v>
      </c>
      <c r="AN326" s="1283">
        <f>IF($Z326=0,0,IF(AND(AM326=0,I327&gt;0),$AA326,0))</f>
        <v>0</v>
      </c>
      <c r="AO326" s="1272">
        <f>$AA326-AM326-AN326</f>
        <v>0</v>
      </c>
      <c r="AP326" s="210">
        <f t="shared" si="246"/>
        <v>0</v>
      </c>
      <c r="AQ326" s="210">
        <f t="shared" si="246"/>
        <v>0</v>
      </c>
      <c r="AR326" s="210">
        <f t="shared" si="246"/>
        <v>0</v>
      </c>
      <c r="AS326" s="210">
        <f t="shared" si="246"/>
        <v>0</v>
      </c>
      <c r="AT326" s="210">
        <f t="shared" si="246"/>
        <v>0</v>
      </c>
      <c r="AU326" s="211">
        <f t="shared" si="246"/>
        <v>0</v>
      </c>
      <c r="AV326" s="1276">
        <f>IF($Z326=1,0,IF(AND($Z326=0,AQ326&gt;0),1,IF(AND($Z326=0,AS326&gt;0),1,IF(AND($Z326=0,AU326&gt;0),1,0))))</f>
        <v>0</v>
      </c>
      <c r="AW326" s="1276">
        <f t="shared" si="241"/>
        <v>0</v>
      </c>
      <c r="AX326" s="1281">
        <f>IF($Z326=0,0,IF(BB326+BD326+BF326&gt;0,$AA326,0))</f>
        <v>0</v>
      </c>
      <c r="AY326" s="1283">
        <f>IF($Z326=0,0,IF(AND(AX326=0,K327&gt;0),$AA326,0))</f>
        <v>0</v>
      </c>
      <c r="AZ326" s="1272">
        <f>$AA326-AX326-AY326</f>
        <v>0</v>
      </c>
      <c r="BA326" s="210">
        <f t="shared" si="247"/>
        <v>0</v>
      </c>
      <c r="BB326" s="210">
        <f t="shared" si="247"/>
        <v>0</v>
      </c>
      <c r="BC326" s="210">
        <f t="shared" si="247"/>
        <v>0</v>
      </c>
      <c r="BD326" s="210">
        <f t="shared" si="247"/>
        <v>0</v>
      </c>
      <c r="BE326" s="210">
        <f t="shared" si="247"/>
        <v>0</v>
      </c>
      <c r="BF326" s="211">
        <f t="shared" si="247"/>
        <v>0</v>
      </c>
      <c r="BG326" s="1276">
        <f>IF($Z326=1,0,IF(AND($Z326=0,BB326&gt;0),1,IF(AND($Z326=0,BD326&gt;0),1,IF(AND($Z326=0,BF326&gt;0),1,0))))</f>
        <v>0</v>
      </c>
      <c r="BH326" s="1276">
        <f t="shared" si="242"/>
        <v>0</v>
      </c>
      <c r="BI326" s="1281">
        <f>IF($Z326=0,0,IF(BM326+BO326+BQ326&gt;0,$AA326,0))</f>
        <v>0</v>
      </c>
      <c r="BJ326" s="1283">
        <f>IF($Z326=0,0,IF(AND(BI326=0,M327&gt;0),$AA326,0))</f>
        <v>0</v>
      </c>
      <c r="BK326" s="1272">
        <f>$AA326-BI326-BJ326</f>
        <v>0</v>
      </c>
      <c r="BL326" s="210">
        <f t="shared" si="248"/>
        <v>0</v>
      </c>
      <c r="BM326" s="210">
        <f t="shared" si="248"/>
        <v>0</v>
      </c>
      <c r="BN326" s="210">
        <f t="shared" si="248"/>
        <v>0</v>
      </c>
      <c r="BO326" s="210">
        <f t="shared" si="248"/>
        <v>0</v>
      </c>
      <c r="BP326" s="210">
        <f t="shared" si="248"/>
        <v>0</v>
      </c>
      <c r="BQ326" s="211">
        <f t="shared" si="248"/>
        <v>0</v>
      </c>
      <c r="BR326" s="1276">
        <f>IF($Z326=1,0,IF(AND($Z326=0,BM326&gt;0),1,IF(AND($Z326=0,BO326&gt;0),1,IF(AND($Z326=0,BQ326&gt;0),1,0))))</f>
        <v>0</v>
      </c>
      <c r="BS326" s="1276">
        <f t="shared" si="243"/>
        <v>0</v>
      </c>
      <c r="BT326" s="1281">
        <f>IF($Z326=0,0,IF(BX326+BZ326+CB326&gt;0,$AA326,0))</f>
        <v>0</v>
      </c>
      <c r="BU326" s="1283">
        <f>IF($Z326=0,0,IF(AND(BT326=0,O327&gt;0),$AA326,0))</f>
        <v>0</v>
      </c>
      <c r="BV326" s="1272">
        <f>$AA326-BT326-BU326</f>
        <v>0</v>
      </c>
      <c r="BW326" s="210">
        <f t="shared" si="249"/>
        <v>0</v>
      </c>
      <c r="BX326" s="210">
        <f t="shared" si="249"/>
        <v>0</v>
      </c>
      <c r="BY326" s="210">
        <f t="shared" si="249"/>
        <v>0</v>
      </c>
      <c r="BZ326" s="210">
        <f t="shared" si="249"/>
        <v>0</v>
      </c>
      <c r="CA326" s="210">
        <f t="shared" si="249"/>
        <v>0</v>
      </c>
      <c r="CB326" s="211">
        <f t="shared" si="249"/>
        <v>0</v>
      </c>
      <c r="CC326" s="1276">
        <f>IF($Z326=1,0,IF(AND($Z326=0,BX326&gt;0),1,IF(AND($Z326=0,BZ326&gt;0),1,IF(AND($Z326=0,CB326&gt;0),1,0))))</f>
        <v>0</v>
      </c>
      <c r="CD326" s="1276">
        <f t="shared" si="244"/>
        <v>0</v>
      </c>
      <c r="CE326" s="11"/>
      <c r="CF326" s="11"/>
      <c r="CG326" s="11"/>
      <c r="CH326" s="11"/>
      <c r="CI326" s="11"/>
      <c r="CJ326" s="11"/>
      <c r="CK326" s="11"/>
      <c r="CL326" s="11"/>
      <c r="CM326" s="11"/>
    </row>
    <row r="327" spans="1:91" ht="14.25" customHeight="1">
      <c r="A327" s="1247" t="str">
        <f>A326</f>
        <v/>
      </c>
      <c r="B327" s="58"/>
      <c r="C327" s="1735"/>
      <c r="D327" s="1733"/>
      <c r="E327" s="1735"/>
      <c r="F327" s="2454"/>
      <c r="G327" s="512"/>
      <c r="H327" s="2456"/>
      <c r="I327" s="514"/>
      <c r="J327" s="2459"/>
      <c r="K327" s="514"/>
      <c r="L327" s="2459"/>
      <c r="M327" s="514"/>
      <c r="N327" s="2459"/>
      <c r="O327" s="514"/>
      <c r="P327" s="2459"/>
      <c r="Q327" s="11"/>
      <c r="R327" s="11"/>
      <c r="S327" s="455"/>
      <c r="T327" s="477"/>
      <c r="U327" s="506">
        <f>Import!N717</f>
        <v>0</v>
      </c>
      <c r="V327" s="11"/>
      <c r="W327" s="340"/>
      <c r="X327" s="340"/>
      <c r="Y327" s="340"/>
      <c r="Z327" s="11"/>
      <c r="AE327" s="210"/>
      <c r="AF327" s="210"/>
      <c r="AG327" s="210"/>
      <c r="AH327" s="210"/>
      <c r="AI327" s="1055"/>
      <c r="AJ327" s="211"/>
      <c r="AK327" s="1276"/>
      <c r="AL327" s="1276">
        <f>AL326</f>
        <v>0</v>
      </c>
      <c r="AP327" s="210"/>
      <c r="AQ327" s="210"/>
      <c r="AR327" s="210"/>
      <c r="AS327" s="210"/>
      <c r="AT327" s="210"/>
      <c r="AU327" s="211"/>
      <c r="AV327" s="1276"/>
      <c r="AW327" s="1276">
        <f>AW326</f>
        <v>0</v>
      </c>
      <c r="BA327" s="210"/>
      <c r="BB327" s="210"/>
      <c r="BC327" s="210"/>
      <c r="BD327" s="210"/>
      <c r="BE327" s="210"/>
      <c r="BF327" s="211"/>
      <c r="BG327" s="1276"/>
      <c r="BH327" s="1276">
        <f>BH326</f>
        <v>0</v>
      </c>
      <c r="BL327" s="210"/>
      <c r="BM327" s="210"/>
      <c r="BN327" s="210"/>
      <c r="BO327" s="210"/>
      <c r="BP327" s="210"/>
      <c r="BQ327" s="211"/>
      <c r="BR327" s="1276"/>
      <c r="BS327" s="1276">
        <f>BS326</f>
        <v>0</v>
      </c>
      <c r="BW327" s="210"/>
      <c r="BX327" s="210"/>
      <c r="BY327" s="210"/>
      <c r="BZ327" s="210"/>
      <c r="CA327" s="210"/>
      <c r="CB327" s="211"/>
      <c r="CC327" s="1276"/>
      <c r="CD327" s="1276">
        <f>CD326</f>
        <v>0</v>
      </c>
      <c r="CE327" s="11"/>
      <c r="CF327" s="11"/>
      <c r="CG327" s="11"/>
      <c r="CH327" s="11"/>
      <c r="CI327" s="11"/>
      <c r="CJ327" s="11"/>
      <c r="CK327" s="11"/>
      <c r="CL327" s="11"/>
      <c r="CM327" s="11"/>
    </row>
    <row r="328" spans="1:91" ht="24.75" customHeight="1">
      <c r="A328" s="1246" t="str">
        <f>IF(E328&gt;0,"Wypełnione","")</f>
        <v/>
      </c>
      <c r="B328" s="58"/>
      <c r="C328" s="1734">
        <f>'Og s3a'!C729</f>
        <v>0</v>
      </c>
      <c r="D328" s="1732">
        <f>'Og s3a'!E729</f>
        <v>0</v>
      </c>
      <c r="E328" s="1734">
        <f>'Og s3a'!F729</f>
        <v>0</v>
      </c>
      <c r="F328" s="2453"/>
      <c r="G328" s="511">
        <f>T328</f>
        <v>0</v>
      </c>
      <c r="H328" s="2455">
        <f>U328</f>
        <v>0</v>
      </c>
      <c r="I328" s="515"/>
      <c r="J328" s="2459"/>
      <c r="K328" s="515"/>
      <c r="L328" s="2459"/>
      <c r="M328" s="515"/>
      <c r="N328" s="2459"/>
      <c r="O328" s="515"/>
      <c r="P328" s="2459"/>
      <c r="Q328" s="11"/>
      <c r="R328" s="11"/>
      <c r="S328" s="454">
        <f>'Og s3a'!G729</f>
        <v>0</v>
      </c>
      <c r="T328" s="456">
        <f>'Og s3a'!D729</f>
        <v>0</v>
      </c>
      <c r="U328" s="506">
        <f>Import!N718</f>
        <v>0</v>
      </c>
      <c r="V328" s="11"/>
      <c r="W328" s="340"/>
      <c r="X328" s="340"/>
      <c r="Y328" s="340"/>
      <c r="Z328" s="1273">
        <f>IF(F328=AF$7,1,0)</f>
        <v>0</v>
      </c>
      <c r="AA328" s="1273">
        <f>Z328*D328</f>
        <v>0</v>
      </c>
      <c r="AB328" s="1281">
        <f>IF($Z328=0,0,IF(AF328+AH328+AJ328&gt;0,$AA328,0))</f>
        <v>0</v>
      </c>
      <c r="AC328" s="1283">
        <f>IF($Z328=0,0,IF(AND(AB328=0,G329&gt;0),$AA328,0))</f>
        <v>0</v>
      </c>
      <c r="AD328" s="1272">
        <f>AA328-AB328-AC328</f>
        <v>0</v>
      </c>
      <c r="AE328" s="210">
        <f t="shared" si="245"/>
        <v>0</v>
      </c>
      <c r="AF328" s="210">
        <f t="shared" si="245"/>
        <v>0</v>
      </c>
      <c r="AG328" s="210">
        <f t="shared" si="245"/>
        <v>0</v>
      </c>
      <c r="AH328" s="210">
        <f t="shared" si="245"/>
        <v>0</v>
      </c>
      <c r="AI328" s="1055">
        <f t="shared" si="245"/>
        <v>0</v>
      </c>
      <c r="AJ328" s="211">
        <f t="shared" si="245"/>
        <v>0</v>
      </c>
      <c r="AK328" s="1276">
        <f>IF($Z328=1,0,IF(AND($Z328=0,AF328&gt;0),1,IF(AND($Z328=0,AH328&gt;0),1,IF(AND($Z328=0,AJ328&gt;0),1,0))))</f>
        <v>0</v>
      </c>
      <c r="AL328" s="1276">
        <f t="shared" si="240"/>
        <v>0</v>
      </c>
      <c r="AM328" s="1281">
        <f>IF($Z328=0,0,IF(AQ328+AS328+AU328&gt;0,$AA328,0))</f>
        <v>0</v>
      </c>
      <c r="AN328" s="1283">
        <f>IF($Z328=0,0,IF(AND(AM328=0,I329&gt;0),$AA328,0))</f>
        <v>0</v>
      </c>
      <c r="AO328" s="1272">
        <f>$AA328-AM328-AN328</f>
        <v>0</v>
      </c>
      <c r="AP328" s="210">
        <f t="shared" si="246"/>
        <v>0</v>
      </c>
      <c r="AQ328" s="210">
        <f t="shared" si="246"/>
        <v>0</v>
      </c>
      <c r="AR328" s="210">
        <f t="shared" si="246"/>
        <v>0</v>
      </c>
      <c r="AS328" s="210">
        <f t="shared" si="246"/>
        <v>0</v>
      </c>
      <c r="AT328" s="210">
        <f t="shared" si="246"/>
        <v>0</v>
      </c>
      <c r="AU328" s="211">
        <f t="shared" si="246"/>
        <v>0</v>
      </c>
      <c r="AV328" s="1276">
        <f>IF($Z328=1,0,IF(AND($Z328=0,AQ328&gt;0),1,IF(AND($Z328=0,AS328&gt;0),1,IF(AND($Z328=0,AU328&gt;0),1,0))))</f>
        <v>0</v>
      </c>
      <c r="AW328" s="1276">
        <f t="shared" si="241"/>
        <v>0</v>
      </c>
      <c r="AX328" s="1281">
        <f>IF($Z328=0,0,IF(BB328+BD328+BF328&gt;0,$AA328,0))</f>
        <v>0</v>
      </c>
      <c r="AY328" s="1283">
        <f>IF($Z328=0,0,IF(AND(AX328=0,K329&gt;0),$AA328,0))</f>
        <v>0</v>
      </c>
      <c r="AZ328" s="1272">
        <f>$AA328-AX328-AY328</f>
        <v>0</v>
      </c>
      <c r="BA328" s="210">
        <f t="shared" si="247"/>
        <v>0</v>
      </c>
      <c r="BB328" s="210">
        <f t="shared" si="247"/>
        <v>0</v>
      </c>
      <c r="BC328" s="210">
        <f t="shared" si="247"/>
        <v>0</v>
      </c>
      <c r="BD328" s="210">
        <f t="shared" si="247"/>
        <v>0</v>
      </c>
      <c r="BE328" s="210">
        <f t="shared" si="247"/>
        <v>0</v>
      </c>
      <c r="BF328" s="211">
        <f t="shared" si="247"/>
        <v>0</v>
      </c>
      <c r="BG328" s="1276">
        <f>IF($Z328=1,0,IF(AND($Z328=0,BB328&gt;0),1,IF(AND($Z328=0,BD328&gt;0),1,IF(AND($Z328=0,BF328&gt;0),1,0))))</f>
        <v>0</v>
      </c>
      <c r="BH328" s="1276">
        <f t="shared" si="242"/>
        <v>0</v>
      </c>
      <c r="BI328" s="1281">
        <f>IF($Z328=0,0,IF(BM328+BO328+BQ328&gt;0,$AA328,0))</f>
        <v>0</v>
      </c>
      <c r="BJ328" s="1283">
        <f>IF($Z328=0,0,IF(AND(BI328=0,M329&gt;0),$AA328,0))</f>
        <v>0</v>
      </c>
      <c r="BK328" s="1272">
        <f>$AA328-BI328-BJ328</f>
        <v>0</v>
      </c>
      <c r="BL328" s="210">
        <f t="shared" si="248"/>
        <v>0</v>
      </c>
      <c r="BM328" s="210">
        <f t="shared" si="248"/>
        <v>0</v>
      </c>
      <c r="BN328" s="210">
        <f t="shared" si="248"/>
        <v>0</v>
      </c>
      <c r="BO328" s="210">
        <f t="shared" si="248"/>
        <v>0</v>
      </c>
      <c r="BP328" s="210">
        <f t="shared" si="248"/>
        <v>0</v>
      </c>
      <c r="BQ328" s="211">
        <f t="shared" si="248"/>
        <v>0</v>
      </c>
      <c r="BR328" s="1276">
        <f>IF($Z328=1,0,IF(AND($Z328=0,BM328&gt;0),1,IF(AND($Z328=0,BO328&gt;0),1,IF(AND($Z328=0,BQ328&gt;0),1,0))))</f>
        <v>0</v>
      </c>
      <c r="BS328" s="1276">
        <f t="shared" si="243"/>
        <v>0</v>
      </c>
      <c r="BT328" s="1281">
        <f>IF($Z328=0,0,IF(BX328+BZ328+CB328&gt;0,$AA328,0))</f>
        <v>0</v>
      </c>
      <c r="BU328" s="1283">
        <f>IF($Z328=0,0,IF(AND(BT328=0,O329&gt;0),$AA328,0))</f>
        <v>0</v>
      </c>
      <c r="BV328" s="1272">
        <f>$AA328-BT328-BU328</f>
        <v>0</v>
      </c>
      <c r="BW328" s="210">
        <f t="shared" si="249"/>
        <v>0</v>
      </c>
      <c r="BX328" s="210">
        <f t="shared" si="249"/>
        <v>0</v>
      </c>
      <c r="BY328" s="210">
        <f t="shared" si="249"/>
        <v>0</v>
      </c>
      <c r="BZ328" s="210">
        <f t="shared" si="249"/>
        <v>0</v>
      </c>
      <c r="CA328" s="210">
        <f t="shared" si="249"/>
        <v>0</v>
      </c>
      <c r="CB328" s="211">
        <f t="shared" si="249"/>
        <v>0</v>
      </c>
      <c r="CC328" s="1276">
        <f>IF($Z328=1,0,IF(AND($Z328=0,BX328&gt;0),1,IF(AND($Z328=0,BZ328&gt;0),1,IF(AND($Z328=0,CB328&gt;0),1,0))))</f>
        <v>0</v>
      </c>
      <c r="CD328" s="1276">
        <f t="shared" si="244"/>
        <v>0</v>
      </c>
      <c r="CE328" s="11"/>
      <c r="CF328" s="11"/>
      <c r="CG328" s="11"/>
      <c r="CH328" s="11"/>
      <c r="CI328" s="11"/>
      <c r="CJ328" s="11"/>
      <c r="CK328" s="11"/>
      <c r="CL328" s="11"/>
      <c r="CM328" s="11"/>
    </row>
    <row r="329" spans="1:91" ht="14.25" customHeight="1">
      <c r="A329" s="1247" t="str">
        <f>A328</f>
        <v/>
      </c>
      <c r="B329" s="58"/>
      <c r="C329" s="1735"/>
      <c r="D329" s="1733"/>
      <c r="E329" s="1735"/>
      <c r="F329" s="2454"/>
      <c r="G329" s="512"/>
      <c r="H329" s="2456"/>
      <c r="I329" s="514"/>
      <c r="J329" s="2459"/>
      <c r="K329" s="514"/>
      <c r="L329" s="2459"/>
      <c r="M329" s="514"/>
      <c r="N329" s="2459"/>
      <c r="O329" s="514"/>
      <c r="P329" s="2459"/>
      <c r="Q329" s="11"/>
      <c r="R329" s="11"/>
      <c r="S329" s="455"/>
      <c r="T329" s="477"/>
      <c r="U329" s="506">
        <f>Import!N719</f>
        <v>0</v>
      </c>
      <c r="V329" s="11"/>
      <c r="W329" s="340"/>
      <c r="X329" s="340"/>
      <c r="Y329" s="340"/>
      <c r="Z329" s="11"/>
      <c r="AE329" s="210"/>
      <c r="AF329" s="210"/>
      <c r="AG329" s="210"/>
      <c r="AH329" s="210"/>
      <c r="AI329" s="1055"/>
      <c r="AJ329" s="211"/>
      <c r="AK329" s="1276"/>
      <c r="AL329" s="1276">
        <f>AL328</f>
        <v>0</v>
      </c>
      <c r="AP329" s="210"/>
      <c r="AQ329" s="210"/>
      <c r="AR329" s="210"/>
      <c r="AS329" s="210"/>
      <c r="AT329" s="210"/>
      <c r="AU329" s="211"/>
      <c r="AV329" s="1276"/>
      <c r="AW329" s="1276">
        <f>AW328</f>
        <v>0</v>
      </c>
      <c r="BA329" s="210"/>
      <c r="BB329" s="210"/>
      <c r="BC329" s="210"/>
      <c r="BD329" s="210"/>
      <c r="BE329" s="210"/>
      <c r="BF329" s="211"/>
      <c r="BG329" s="1276"/>
      <c r="BH329" s="1276">
        <f>BH328</f>
        <v>0</v>
      </c>
      <c r="BL329" s="210"/>
      <c r="BM329" s="210"/>
      <c r="BN329" s="210"/>
      <c r="BO329" s="210"/>
      <c r="BP329" s="210"/>
      <c r="BQ329" s="211"/>
      <c r="BR329" s="1276"/>
      <c r="BS329" s="1276">
        <f>BS328</f>
        <v>0</v>
      </c>
      <c r="BW329" s="210"/>
      <c r="BX329" s="210"/>
      <c r="BY329" s="210"/>
      <c r="BZ329" s="210"/>
      <c r="CA329" s="210"/>
      <c r="CB329" s="211"/>
      <c r="CC329" s="1276"/>
      <c r="CD329" s="1276">
        <f>CD328</f>
        <v>0</v>
      </c>
      <c r="CE329" s="11"/>
      <c r="CF329" s="11"/>
      <c r="CG329" s="11"/>
      <c r="CH329" s="11"/>
      <c r="CI329" s="11"/>
      <c r="CJ329" s="11"/>
      <c r="CK329" s="11"/>
      <c r="CL329" s="11"/>
      <c r="CM329" s="11"/>
    </row>
    <row r="330" spans="1:91" ht="24.75" customHeight="1">
      <c r="A330" s="1246" t="str">
        <f>IF(E330&gt;0,"Wypełnione","")</f>
        <v/>
      </c>
      <c r="B330" s="58"/>
      <c r="C330" s="1734">
        <f>'Og s3a'!C731</f>
        <v>0</v>
      </c>
      <c r="D330" s="1732">
        <f>'Og s3a'!E731</f>
        <v>0</v>
      </c>
      <c r="E330" s="1734">
        <f>'Og s3a'!F731</f>
        <v>0</v>
      </c>
      <c r="F330" s="2453"/>
      <c r="G330" s="511">
        <f>T330</f>
        <v>0</v>
      </c>
      <c r="H330" s="2455">
        <f>U330</f>
        <v>0</v>
      </c>
      <c r="I330" s="515"/>
      <c r="J330" s="2459"/>
      <c r="K330" s="515"/>
      <c r="L330" s="2459"/>
      <c r="M330" s="515"/>
      <c r="N330" s="2459"/>
      <c r="O330" s="515"/>
      <c r="P330" s="2459"/>
      <c r="Q330" s="11"/>
      <c r="R330" s="11"/>
      <c r="S330" s="454">
        <f>'Og s3a'!G731</f>
        <v>0</v>
      </c>
      <c r="T330" s="456">
        <f>'Og s3a'!D731</f>
        <v>0</v>
      </c>
      <c r="U330" s="506">
        <f>Import!N720</f>
        <v>0</v>
      </c>
      <c r="V330" s="11"/>
      <c r="W330" s="340"/>
      <c r="X330" s="340"/>
      <c r="Y330" s="340"/>
      <c r="Z330" s="1273">
        <f>IF(F330=AF$7,1,0)</f>
        <v>0</v>
      </c>
      <c r="AA330" s="1273">
        <f>Z330*D330</f>
        <v>0</v>
      </c>
      <c r="AB330" s="1281">
        <f>IF($Z330=0,0,IF(AF330+AH330+AJ330&gt;0,$AA330,0))</f>
        <v>0</v>
      </c>
      <c r="AC330" s="1283">
        <f>IF($Z330=0,0,IF(AND(AB330=0,G331&gt;0),$AA330,0))</f>
        <v>0</v>
      </c>
      <c r="AD330" s="1272">
        <f>AA330-AB330-AC330</f>
        <v>0</v>
      </c>
      <c r="AE330" s="210">
        <f t="shared" si="245"/>
        <v>0</v>
      </c>
      <c r="AF330" s="210">
        <f t="shared" si="245"/>
        <v>0</v>
      </c>
      <c r="AG330" s="210">
        <f t="shared" si="245"/>
        <v>0</v>
      </c>
      <c r="AH330" s="210">
        <f t="shared" si="245"/>
        <v>0</v>
      </c>
      <c r="AI330" s="1055">
        <f t="shared" si="245"/>
        <v>0</v>
      </c>
      <c r="AJ330" s="211">
        <f t="shared" si="245"/>
        <v>0</v>
      </c>
      <c r="AK330" s="1276">
        <f>IF($Z330=1,0,IF(AND($Z330=0,AF330&gt;0),1,IF(AND($Z330=0,AH330&gt;0),1,IF(AND($Z330=0,AJ330&gt;0),1,0))))</f>
        <v>0</v>
      </c>
      <c r="AL330" s="1276">
        <f t="shared" si="240"/>
        <v>0</v>
      </c>
      <c r="AM330" s="1281">
        <f>IF($Z330=0,0,IF(AQ330+AS330+AU330&gt;0,$AA330,0))</f>
        <v>0</v>
      </c>
      <c r="AN330" s="1283">
        <f>IF($Z330=0,0,IF(AND(AM330=0,I331&gt;0),$AA330,0))</f>
        <v>0</v>
      </c>
      <c r="AO330" s="1272">
        <f>$AA330-AM330-AN330</f>
        <v>0</v>
      </c>
      <c r="AP330" s="210">
        <f t="shared" si="246"/>
        <v>0</v>
      </c>
      <c r="AQ330" s="210">
        <f t="shared" si="246"/>
        <v>0</v>
      </c>
      <c r="AR330" s="210">
        <f t="shared" si="246"/>
        <v>0</v>
      </c>
      <c r="AS330" s="210">
        <f t="shared" si="246"/>
        <v>0</v>
      </c>
      <c r="AT330" s="210">
        <f t="shared" si="246"/>
        <v>0</v>
      </c>
      <c r="AU330" s="211">
        <f t="shared" si="246"/>
        <v>0</v>
      </c>
      <c r="AV330" s="1276">
        <f>IF($Z330=1,0,IF(AND($Z330=0,AQ330&gt;0),1,IF(AND($Z330=0,AS330&gt;0),1,IF(AND($Z330=0,AU330&gt;0),1,0))))</f>
        <v>0</v>
      </c>
      <c r="AW330" s="1276">
        <f t="shared" si="241"/>
        <v>0</v>
      </c>
      <c r="AX330" s="1281">
        <f>IF($Z330=0,0,IF(BB330+BD330+BF330&gt;0,$AA330,0))</f>
        <v>0</v>
      </c>
      <c r="AY330" s="1283">
        <f>IF($Z330=0,0,IF(AND(AX330=0,K331&gt;0),$AA330,0))</f>
        <v>0</v>
      </c>
      <c r="AZ330" s="1272">
        <f>$AA330-AX330-AY330</f>
        <v>0</v>
      </c>
      <c r="BA330" s="210">
        <f t="shared" si="247"/>
        <v>0</v>
      </c>
      <c r="BB330" s="210">
        <f t="shared" si="247"/>
        <v>0</v>
      </c>
      <c r="BC330" s="210">
        <f t="shared" si="247"/>
        <v>0</v>
      </c>
      <c r="BD330" s="210">
        <f t="shared" si="247"/>
        <v>0</v>
      </c>
      <c r="BE330" s="210">
        <f t="shared" si="247"/>
        <v>0</v>
      </c>
      <c r="BF330" s="211">
        <f t="shared" si="247"/>
        <v>0</v>
      </c>
      <c r="BG330" s="1276">
        <f>IF($Z330=1,0,IF(AND($Z330=0,BB330&gt;0),1,IF(AND($Z330=0,BD330&gt;0),1,IF(AND($Z330=0,BF330&gt;0),1,0))))</f>
        <v>0</v>
      </c>
      <c r="BH330" s="1276">
        <f t="shared" si="242"/>
        <v>0</v>
      </c>
      <c r="BI330" s="1281">
        <f>IF($Z330=0,0,IF(BM330+BO330+BQ330&gt;0,$AA330,0))</f>
        <v>0</v>
      </c>
      <c r="BJ330" s="1283">
        <f>IF($Z330=0,0,IF(AND(BI330=0,M331&gt;0),$AA330,0))</f>
        <v>0</v>
      </c>
      <c r="BK330" s="1272">
        <f>$AA330-BI330-BJ330</f>
        <v>0</v>
      </c>
      <c r="BL330" s="210">
        <f t="shared" si="248"/>
        <v>0</v>
      </c>
      <c r="BM330" s="210">
        <f t="shared" si="248"/>
        <v>0</v>
      </c>
      <c r="BN330" s="210">
        <f t="shared" si="248"/>
        <v>0</v>
      </c>
      <c r="BO330" s="210">
        <f t="shared" si="248"/>
        <v>0</v>
      </c>
      <c r="BP330" s="210">
        <f t="shared" si="248"/>
        <v>0</v>
      </c>
      <c r="BQ330" s="211">
        <f t="shared" si="248"/>
        <v>0</v>
      </c>
      <c r="BR330" s="1276">
        <f>IF($Z330=1,0,IF(AND($Z330=0,BM330&gt;0),1,IF(AND($Z330=0,BO330&gt;0),1,IF(AND($Z330=0,BQ330&gt;0),1,0))))</f>
        <v>0</v>
      </c>
      <c r="BS330" s="1276">
        <f t="shared" si="243"/>
        <v>0</v>
      </c>
      <c r="BT330" s="1281">
        <f>IF($Z330=0,0,IF(BX330+BZ330+CB330&gt;0,$AA330,0))</f>
        <v>0</v>
      </c>
      <c r="BU330" s="1283">
        <f>IF($Z330=0,0,IF(AND(BT330=0,O331&gt;0),$AA330,0))</f>
        <v>0</v>
      </c>
      <c r="BV330" s="1272">
        <f>$AA330-BT330-BU330</f>
        <v>0</v>
      </c>
      <c r="BW330" s="210">
        <f t="shared" si="249"/>
        <v>0</v>
      </c>
      <c r="BX330" s="210">
        <f t="shared" si="249"/>
        <v>0</v>
      </c>
      <c r="BY330" s="210">
        <f t="shared" si="249"/>
        <v>0</v>
      </c>
      <c r="BZ330" s="210">
        <f t="shared" si="249"/>
        <v>0</v>
      </c>
      <c r="CA330" s="210">
        <f t="shared" si="249"/>
        <v>0</v>
      </c>
      <c r="CB330" s="211">
        <f t="shared" si="249"/>
        <v>0</v>
      </c>
      <c r="CC330" s="1276">
        <f>IF($Z330=1,0,IF(AND($Z330=0,BX330&gt;0),1,IF(AND($Z330=0,BZ330&gt;0),1,IF(AND($Z330=0,CB330&gt;0),1,0))))</f>
        <v>0</v>
      </c>
      <c r="CD330" s="1276">
        <f t="shared" si="244"/>
        <v>0</v>
      </c>
      <c r="CE330" s="11"/>
      <c r="CF330" s="11"/>
      <c r="CG330" s="11"/>
      <c r="CH330" s="11"/>
      <c r="CI330" s="11"/>
      <c r="CJ330" s="11"/>
      <c r="CK330" s="11"/>
      <c r="CL330" s="11"/>
      <c r="CM330" s="11"/>
    </row>
    <row r="331" spans="1:91" ht="14.25" customHeight="1">
      <c r="A331" s="1247" t="str">
        <f>A330</f>
        <v/>
      </c>
      <c r="B331" s="58"/>
      <c r="C331" s="1735"/>
      <c r="D331" s="1733"/>
      <c r="E331" s="1735"/>
      <c r="F331" s="2454"/>
      <c r="G331" s="512"/>
      <c r="H331" s="2456"/>
      <c r="I331" s="514"/>
      <c r="J331" s="2459"/>
      <c r="K331" s="514"/>
      <c r="L331" s="2459"/>
      <c r="M331" s="514"/>
      <c r="N331" s="2459"/>
      <c r="O331" s="514"/>
      <c r="P331" s="2459"/>
      <c r="Q331" s="11"/>
      <c r="R331" s="11"/>
      <c r="S331" s="455"/>
      <c r="T331" s="477"/>
      <c r="U331" s="506">
        <f>Import!N721</f>
        <v>0</v>
      </c>
      <c r="V331" s="11"/>
      <c r="W331" s="340"/>
      <c r="X331" s="340"/>
      <c r="Y331" s="340"/>
      <c r="Z331" s="11"/>
      <c r="AE331" s="210"/>
      <c r="AF331" s="210"/>
      <c r="AG331" s="210"/>
      <c r="AH331" s="210"/>
      <c r="AI331" s="1055"/>
      <c r="AJ331" s="211"/>
      <c r="AK331" s="1276"/>
      <c r="AL331" s="1276">
        <f>AL330</f>
        <v>0</v>
      </c>
      <c r="AP331" s="210"/>
      <c r="AQ331" s="210"/>
      <c r="AR331" s="210"/>
      <c r="AS331" s="210"/>
      <c r="AT331" s="210"/>
      <c r="AU331" s="211"/>
      <c r="AV331" s="1276"/>
      <c r="AW331" s="1276">
        <f>AW330</f>
        <v>0</v>
      </c>
      <c r="BA331" s="210"/>
      <c r="BB331" s="210"/>
      <c r="BC331" s="210"/>
      <c r="BD331" s="210"/>
      <c r="BE331" s="210"/>
      <c r="BF331" s="211"/>
      <c r="BG331" s="1276"/>
      <c r="BH331" s="1276">
        <f>BH330</f>
        <v>0</v>
      </c>
      <c r="BL331" s="210"/>
      <c r="BM331" s="210"/>
      <c r="BN331" s="210"/>
      <c r="BO331" s="210"/>
      <c r="BP331" s="210"/>
      <c r="BQ331" s="211"/>
      <c r="BR331" s="1276"/>
      <c r="BS331" s="1276">
        <f>BS330</f>
        <v>0</v>
      </c>
      <c r="BW331" s="210"/>
      <c r="BX331" s="210"/>
      <c r="BY331" s="210"/>
      <c r="BZ331" s="210"/>
      <c r="CA331" s="210"/>
      <c r="CB331" s="211"/>
      <c r="CC331" s="1276"/>
      <c r="CD331" s="1276">
        <f>CD330</f>
        <v>0</v>
      </c>
      <c r="CE331" s="11"/>
      <c r="CF331" s="11"/>
      <c r="CG331" s="11"/>
      <c r="CH331" s="11"/>
      <c r="CI331" s="11"/>
      <c r="CJ331" s="11"/>
      <c r="CK331" s="11"/>
      <c r="CL331" s="11"/>
      <c r="CM331" s="11"/>
    </row>
    <row r="332" spans="1:91" ht="24.75" customHeight="1">
      <c r="A332" s="1246" t="str">
        <f>IF(E332&gt;0,"Wypełnione","")</f>
        <v/>
      </c>
      <c r="B332" s="58"/>
      <c r="C332" s="1734">
        <f>'Og s3a'!C733</f>
        <v>0</v>
      </c>
      <c r="D332" s="1732">
        <f>'Og s3a'!E733</f>
        <v>0</v>
      </c>
      <c r="E332" s="1734">
        <f>'Og s3a'!F733</f>
        <v>0</v>
      </c>
      <c r="F332" s="2453"/>
      <c r="G332" s="511">
        <f>T332</f>
        <v>0</v>
      </c>
      <c r="H332" s="2455">
        <f>U332</f>
        <v>0</v>
      </c>
      <c r="I332" s="515"/>
      <c r="J332" s="2459"/>
      <c r="K332" s="515"/>
      <c r="L332" s="2459"/>
      <c r="M332" s="515"/>
      <c r="N332" s="2459"/>
      <c r="O332" s="515"/>
      <c r="P332" s="2459"/>
      <c r="Q332" s="11"/>
      <c r="R332" s="11"/>
      <c r="S332" s="454">
        <f>'Og s3a'!G733</f>
        <v>0</v>
      </c>
      <c r="T332" s="456">
        <f>'Og s3a'!D733</f>
        <v>0</v>
      </c>
      <c r="U332" s="506">
        <f>Import!N722</f>
        <v>0</v>
      </c>
      <c r="V332" s="11"/>
      <c r="W332" s="340"/>
      <c r="X332" s="340"/>
      <c r="Y332" s="340"/>
      <c r="Z332" s="1273">
        <f>IF(F332=AF$7,1,0)</f>
        <v>0</v>
      </c>
      <c r="AA332" s="1273">
        <f>Z332*D332</f>
        <v>0</v>
      </c>
      <c r="AB332" s="1281">
        <f>IF($Z332=0,0,IF(AF332+AH332+AJ332&gt;0,$AA332,0))</f>
        <v>0</v>
      </c>
      <c r="AC332" s="1283">
        <f>IF($Z332=0,0,IF(AND(AB332=0,G333&gt;0),$AA332,0))</f>
        <v>0</v>
      </c>
      <c r="AD332" s="1272">
        <f>AA332-AB332-AC332</f>
        <v>0</v>
      </c>
      <c r="AE332" s="210">
        <f t="shared" si="245"/>
        <v>0</v>
      </c>
      <c r="AF332" s="210">
        <f t="shared" si="245"/>
        <v>0</v>
      </c>
      <c r="AG332" s="210">
        <f t="shared" si="245"/>
        <v>0</v>
      </c>
      <c r="AH332" s="210">
        <f t="shared" si="245"/>
        <v>0</v>
      </c>
      <c r="AI332" s="1055">
        <f t="shared" si="245"/>
        <v>0</v>
      </c>
      <c r="AJ332" s="211">
        <f t="shared" si="245"/>
        <v>0</v>
      </c>
      <c r="AK332" s="1276">
        <f>IF($Z332=1,0,IF(AND($Z332=0,AF332&gt;0),1,IF(AND($Z332=0,AH332&gt;0),1,IF(AND($Z332=0,AJ332&gt;0),1,0))))</f>
        <v>0</v>
      </c>
      <c r="AL332" s="1276">
        <f t="shared" si="240"/>
        <v>0</v>
      </c>
      <c r="AM332" s="1281">
        <f>IF($Z332=0,0,IF(AQ332+AS332+AU332&gt;0,$AA332,0))</f>
        <v>0</v>
      </c>
      <c r="AN332" s="1283">
        <f>IF($Z332=0,0,IF(AND(AM332=0,I333&gt;0),$AA332,0))</f>
        <v>0</v>
      </c>
      <c r="AO332" s="1272">
        <f>$AA332-AM332-AN332</f>
        <v>0</v>
      </c>
      <c r="AP332" s="210">
        <f t="shared" si="246"/>
        <v>0</v>
      </c>
      <c r="AQ332" s="210">
        <f t="shared" si="246"/>
        <v>0</v>
      </c>
      <c r="AR332" s="210">
        <f t="shared" si="246"/>
        <v>0</v>
      </c>
      <c r="AS332" s="210">
        <f t="shared" si="246"/>
        <v>0</v>
      </c>
      <c r="AT332" s="210">
        <f t="shared" si="246"/>
        <v>0</v>
      </c>
      <c r="AU332" s="211">
        <f t="shared" si="246"/>
        <v>0</v>
      </c>
      <c r="AV332" s="1276">
        <f>IF($Z332=1,0,IF(AND($Z332=0,AQ332&gt;0),1,IF(AND($Z332=0,AS332&gt;0),1,IF(AND($Z332=0,AU332&gt;0),1,0))))</f>
        <v>0</v>
      </c>
      <c r="AW332" s="1276">
        <f t="shared" si="241"/>
        <v>0</v>
      </c>
      <c r="AX332" s="1281">
        <f>IF($Z332=0,0,IF(BB332+BD332+BF332&gt;0,$AA332,0))</f>
        <v>0</v>
      </c>
      <c r="AY332" s="1283">
        <f>IF($Z332=0,0,IF(AND(AX332=0,K333&gt;0),$AA332,0))</f>
        <v>0</v>
      </c>
      <c r="AZ332" s="1272">
        <f>$AA332-AX332-AY332</f>
        <v>0</v>
      </c>
      <c r="BA332" s="210">
        <f t="shared" si="247"/>
        <v>0</v>
      </c>
      <c r="BB332" s="210">
        <f t="shared" si="247"/>
        <v>0</v>
      </c>
      <c r="BC332" s="210">
        <f t="shared" si="247"/>
        <v>0</v>
      </c>
      <c r="BD332" s="210">
        <f t="shared" si="247"/>
        <v>0</v>
      </c>
      <c r="BE332" s="210">
        <f t="shared" si="247"/>
        <v>0</v>
      </c>
      <c r="BF332" s="211">
        <f t="shared" si="247"/>
        <v>0</v>
      </c>
      <c r="BG332" s="1276">
        <f>IF($Z332=1,0,IF(AND($Z332=0,BB332&gt;0),1,IF(AND($Z332=0,BD332&gt;0),1,IF(AND($Z332=0,BF332&gt;0),1,0))))</f>
        <v>0</v>
      </c>
      <c r="BH332" s="1276">
        <f t="shared" si="242"/>
        <v>0</v>
      </c>
      <c r="BI332" s="1281">
        <f>IF($Z332=0,0,IF(BM332+BO332+BQ332&gt;0,$AA332,0))</f>
        <v>0</v>
      </c>
      <c r="BJ332" s="1283">
        <f>IF($Z332=0,0,IF(AND(BI332=0,M333&gt;0),$AA332,0))</f>
        <v>0</v>
      </c>
      <c r="BK332" s="1272">
        <f>$AA332-BI332-BJ332</f>
        <v>0</v>
      </c>
      <c r="BL332" s="210">
        <f t="shared" si="248"/>
        <v>0</v>
      </c>
      <c r="BM332" s="210">
        <f t="shared" si="248"/>
        <v>0</v>
      </c>
      <c r="BN332" s="210">
        <f t="shared" si="248"/>
        <v>0</v>
      </c>
      <c r="BO332" s="210">
        <f t="shared" si="248"/>
        <v>0</v>
      </c>
      <c r="BP332" s="210">
        <f t="shared" si="248"/>
        <v>0</v>
      </c>
      <c r="BQ332" s="211">
        <f t="shared" si="248"/>
        <v>0</v>
      </c>
      <c r="BR332" s="1276">
        <f>IF($Z332=1,0,IF(AND($Z332=0,BM332&gt;0),1,IF(AND($Z332=0,BO332&gt;0),1,IF(AND($Z332=0,BQ332&gt;0),1,0))))</f>
        <v>0</v>
      </c>
      <c r="BS332" s="1276">
        <f t="shared" si="243"/>
        <v>0</v>
      </c>
      <c r="BT332" s="1281">
        <f>IF($Z332=0,0,IF(BX332+BZ332+CB332&gt;0,$AA332,0))</f>
        <v>0</v>
      </c>
      <c r="BU332" s="1283">
        <f>IF($Z332=0,0,IF(AND(BT332=0,O333&gt;0),$AA332,0))</f>
        <v>0</v>
      </c>
      <c r="BV332" s="1272">
        <f>$AA332-BT332-BU332</f>
        <v>0</v>
      </c>
      <c r="BW332" s="210">
        <f t="shared" si="249"/>
        <v>0</v>
      </c>
      <c r="BX332" s="210">
        <f t="shared" si="249"/>
        <v>0</v>
      </c>
      <c r="BY332" s="210">
        <f t="shared" si="249"/>
        <v>0</v>
      </c>
      <c r="BZ332" s="210">
        <f t="shared" si="249"/>
        <v>0</v>
      </c>
      <c r="CA332" s="210">
        <f t="shared" si="249"/>
        <v>0</v>
      </c>
      <c r="CB332" s="211">
        <f t="shared" si="249"/>
        <v>0</v>
      </c>
      <c r="CC332" s="1276">
        <f>IF($Z332=1,0,IF(AND($Z332=0,BX332&gt;0),1,IF(AND($Z332=0,BZ332&gt;0),1,IF(AND($Z332=0,CB332&gt;0),1,0))))</f>
        <v>0</v>
      </c>
      <c r="CD332" s="1276">
        <f t="shared" si="244"/>
        <v>0</v>
      </c>
      <c r="CE332" s="11"/>
      <c r="CF332" s="11"/>
      <c r="CG332" s="11"/>
      <c r="CH332" s="11"/>
      <c r="CI332" s="11"/>
      <c r="CJ332" s="11"/>
      <c r="CK332" s="11"/>
      <c r="CL332" s="11"/>
      <c r="CM332" s="11"/>
    </row>
    <row r="333" spans="1:91" ht="14.25" customHeight="1">
      <c r="A333" s="1247" t="str">
        <f>A332</f>
        <v/>
      </c>
      <c r="B333" s="58"/>
      <c r="C333" s="1735"/>
      <c r="D333" s="1733"/>
      <c r="E333" s="1735"/>
      <c r="F333" s="2454"/>
      <c r="G333" s="512"/>
      <c r="H333" s="2456"/>
      <c r="I333" s="514"/>
      <c r="J333" s="2459"/>
      <c r="K333" s="514"/>
      <c r="L333" s="2459"/>
      <c r="M333" s="514"/>
      <c r="N333" s="2459"/>
      <c r="O333" s="514"/>
      <c r="P333" s="2459"/>
      <c r="Q333" s="11"/>
      <c r="R333" s="11"/>
      <c r="S333" s="455"/>
      <c r="T333" s="477"/>
      <c r="U333" s="506">
        <f>Import!N723</f>
        <v>0</v>
      </c>
      <c r="V333" s="11"/>
      <c r="W333" s="340"/>
      <c r="X333" s="340"/>
      <c r="Y333" s="340"/>
      <c r="Z333" s="11"/>
      <c r="AE333" s="210"/>
      <c r="AF333" s="210"/>
      <c r="AG333" s="210"/>
      <c r="AH333" s="210"/>
      <c r="AI333" s="1055"/>
      <c r="AJ333" s="211"/>
      <c r="AK333" s="1276"/>
      <c r="AL333" s="1276">
        <f>AL332</f>
        <v>0</v>
      </c>
      <c r="AP333" s="210"/>
      <c r="AQ333" s="210"/>
      <c r="AR333" s="210"/>
      <c r="AS333" s="210"/>
      <c r="AT333" s="210"/>
      <c r="AU333" s="211"/>
      <c r="AV333" s="1276"/>
      <c r="AW333" s="1276">
        <f>AW332</f>
        <v>0</v>
      </c>
      <c r="BA333" s="210"/>
      <c r="BB333" s="210"/>
      <c r="BC333" s="210"/>
      <c r="BD333" s="210"/>
      <c r="BE333" s="210"/>
      <c r="BF333" s="211"/>
      <c r="BG333" s="1276"/>
      <c r="BH333" s="1276">
        <f>BH332</f>
        <v>0</v>
      </c>
      <c r="BL333" s="210"/>
      <c r="BM333" s="210"/>
      <c r="BN333" s="210"/>
      <c r="BO333" s="210"/>
      <c r="BP333" s="210"/>
      <c r="BQ333" s="211"/>
      <c r="BR333" s="1276"/>
      <c r="BS333" s="1276">
        <f>BS332</f>
        <v>0</v>
      </c>
      <c r="BW333" s="210"/>
      <c r="BX333" s="210"/>
      <c r="BY333" s="210"/>
      <c r="BZ333" s="210"/>
      <c r="CA333" s="210"/>
      <c r="CB333" s="211"/>
      <c r="CC333" s="1276"/>
      <c r="CD333" s="1276">
        <f>CD332</f>
        <v>0</v>
      </c>
      <c r="CE333" s="11"/>
      <c r="CF333" s="11"/>
      <c r="CG333" s="11"/>
      <c r="CH333" s="11"/>
      <c r="CI333" s="11"/>
      <c r="CJ333" s="11"/>
      <c r="CK333" s="11"/>
      <c r="CL333" s="11"/>
      <c r="CM333" s="11"/>
    </row>
    <row r="334" spans="1:91" ht="24.75" customHeight="1">
      <c r="A334" s="1246" t="str">
        <f>IF(E334&gt;0,"Wypełnione","")</f>
        <v/>
      </c>
      <c r="B334" s="58"/>
      <c r="C334" s="1734">
        <f>'Og s3a'!C735</f>
        <v>0</v>
      </c>
      <c r="D334" s="1732">
        <f>'Og s3a'!E735</f>
        <v>0</v>
      </c>
      <c r="E334" s="1734">
        <f>'Og s3a'!F735</f>
        <v>0</v>
      </c>
      <c r="F334" s="2453"/>
      <c r="G334" s="511">
        <f>T334</f>
        <v>0</v>
      </c>
      <c r="H334" s="2455">
        <f>U334</f>
        <v>0</v>
      </c>
      <c r="I334" s="515"/>
      <c r="J334" s="2459"/>
      <c r="K334" s="515"/>
      <c r="L334" s="2459"/>
      <c r="M334" s="515"/>
      <c r="N334" s="2459"/>
      <c r="O334" s="515"/>
      <c r="P334" s="2459"/>
      <c r="Q334" s="11"/>
      <c r="R334" s="11"/>
      <c r="S334" s="454">
        <f>'Og s3a'!G735</f>
        <v>0</v>
      </c>
      <c r="T334" s="456">
        <f>'Og s3a'!D735</f>
        <v>0</v>
      </c>
      <c r="U334" s="506">
        <f>Import!N724</f>
        <v>0</v>
      </c>
      <c r="V334" s="11"/>
      <c r="W334" s="340"/>
      <c r="X334" s="340"/>
      <c r="Y334" s="340"/>
      <c r="Z334" s="1273">
        <f>IF(F334=AF$7,1,0)</f>
        <v>0</v>
      </c>
      <c r="AA334" s="1273">
        <f>Z334*D334</f>
        <v>0</v>
      </c>
      <c r="AB334" s="1281">
        <f>IF($Z334=0,0,IF(AF334+AH334+AJ334&gt;0,$AA334,0))</f>
        <v>0</v>
      </c>
      <c r="AC334" s="1283">
        <f>IF($Z334=0,0,IF(AND(AB334=0,G335&gt;0),$AA334,0))</f>
        <v>0</v>
      </c>
      <c r="AD334" s="1272">
        <f>AA334-AB334-AC334</f>
        <v>0</v>
      </c>
      <c r="AE334" s="210">
        <f t="shared" si="245"/>
        <v>0</v>
      </c>
      <c r="AF334" s="210">
        <f t="shared" si="245"/>
        <v>0</v>
      </c>
      <c r="AG334" s="210">
        <f t="shared" si="245"/>
        <v>0</v>
      </c>
      <c r="AH334" s="210">
        <f t="shared" si="245"/>
        <v>0</v>
      </c>
      <c r="AI334" s="1055">
        <f t="shared" si="245"/>
        <v>0</v>
      </c>
      <c r="AJ334" s="211">
        <f t="shared" si="245"/>
        <v>0</v>
      </c>
      <c r="AK334" s="1276">
        <f>IF($Z334=1,0,IF(AND($Z334=0,AF334&gt;0),1,IF(AND($Z334=0,AH334&gt;0),1,IF(AND($Z334=0,AJ334&gt;0),1,0))))</f>
        <v>0</v>
      </c>
      <c r="AL334" s="1276">
        <f t="shared" si="240"/>
        <v>0</v>
      </c>
      <c r="AM334" s="1281">
        <f>IF($Z334=0,0,IF(AQ334+AS334+AU334&gt;0,$AA334,0))</f>
        <v>0</v>
      </c>
      <c r="AN334" s="1283">
        <f>IF($Z334=0,0,IF(AND(AM334=0,I335&gt;0),$AA334,0))</f>
        <v>0</v>
      </c>
      <c r="AO334" s="1272">
        <f>$AA334-AM334-AN334</f>
        <v>0</v>
      </c>
      <c r="AP334" s="210">
        <f t="shared" si="246"/>
        <v>0</v>
      </c>
      <c r="AQ334" s="210">
        <f t="shared" si="246"/>
        <v>0</v>
      </c>
      <c r="AR334" s="210">
        <f t="shared" si="246"/>
        <v>0</v>
      </c>
      <c r="AS334" s="210">
        <f t="shared" si="246"/>
        <v>0</v>
      </c>
      <c r="AT334" s="210">
        <f t="shared" si="246"/>
        <v>0</v>
      </c>
      <c r="AU334" s="211">
        <f t="shared" si="246"/>
        <v>0</v>
      </c>
      <c r="AV334" s="1276">
        <f>IF($Z334=1,0,IF(AND($Z334=0,AQ334&gt;0),1,IF(AND($Z334=0,AS334&gt;0),1,IF(AND($Z334=0,AU334&gt;0),1,0))))</f>
        <v>0</v>
      </c>
      <c r="AW334" s="1276">
        <f t="shared" si="241"/>
        <v>0</v>
      </c>
      <c r="AX334" s="1281">
        <f>IF($Z334=0,0,IF(BB334+BD334+BF334&gt;0,$AA334,0))</f>
        <v>0</v>
      </c>
      <c r="AY334" s="1283">
        <f>IF($Z334=0,0,IF(AND(AX334=0,K335&gt;0),$AA334,0))</f>
        <v>0</v>
      </c>
      <c r="AZ334" s="1272">
        <f>$AA334-AX334-AY334</f>
        <v>0</v>
      </c>
      <c r="BA334" s="210">
        <f t="shared" si="247"/>
        <v>0</v>
      </c>
      <c r="BB334" s="210">
        <f t="shared" si="247"/>
        <v>0</v>
      </c>
      <c r="BC334" s="210">
        <f t="shared" si="247"/>
        <v>0</v>
      </c>
      <c r="BD334" s="210">
        <f t="shared" si="247"/>
        <v>0</v>
      </c>
      <c r="BE334" s="210">
        <f t="shared" si="247"/>
        <v>0</v>
      </c>
      <c r="BF334" s="211">
        <f t="shared" si="247"/>
        <v>0</v>
      </c>
      <c r="BG334" s="1276">
        <f>IF($Z334=1,0,IF(AND($Z334=0,BB334&gt;0),1,IF(AND($Z334=0,BD334&gt;0),1,IF(AND($Z334=0,BF334&gt;0),1,0))))</f>
        <v>0</v>
      </c>
      <c r="BH334" s="1276">
        <f t="shared" si="242"/>
        <v>0</v>
      </c>
      <c r="BI334" s="1281">
        <f>IF($Z334=0,0,IF(BM334+BO334+BQ334&gt;0,$AA334,0))</f>
        <v>0</v>
      </c>
      <c r="BJ334" s="1283">
        <f>IF($Z334=0,0,IF(AND(BI334=0,M335&gt;0),$AA334,0))</f>
        <v>0</v>
      </c>
      <c r="BK334" s="1272">
        <f>$AA334-BI334-BJ334</f>
        <v>0</v>
      </c>
      <c r="BL334" s="210">
        <f t="shared" si="248"/>
        <v>0</v>
      </c>
      <c r="BM334" s="210">
        <f t="shared" si="248"/>
        <v>0</v>
      </c>
      <c r="BN334" s="210">
        <f t="shared" si="248"/>
        <v>0</v>
      </c>
      <c r="BO334" s="210">
        <f t="shared" si="248"/>
        <v>0</v>
      </c>
      <c r="BP334" s="210">
        <f t="shared" si="248"/>
        <v>0</v>
      </c>
      <c r="BQ334" s="211">
        <f t="shared" si="248"/>
        <v>0</v>
      </c>
      <c r="BR334" s="1276">
        <f>IF($Z334=1,0,IF(AND($Z334=0,BM334&gt;0),1,IF(AND($Z334=0,BO334&gt;0),1,IF(AND($Z334=0,BQ334&gt;0),1,0))))</f>
        <v>0</v>
      </c>
      <c r="BS334" s="1276">
        <f t="shared" si="243"/>
        <v>0</v>
      </c>
      <c r="BT334" s="1281">
        <f>IF($Z334=0,0,IF(BX334+BZ334+CB334&gt;0,$AA334,0))</f>
        <v>0</v>
      </c>
      <c r="BU334" s="1283">
        <f>IF($Z334=0,0,IF(AND(BT334=0,O335&gt;0),$AA334,0))</f>
        <v>0</v>
      </c>
      <c r="BV334" s="1272">
        <f>$AA334-BT334-BU334</f>
        <v>0</v>
      </c>
      <c r="BW334" s="210">
        <f t="shared" si="249"/>
        <v>0</v>
      </c>
      <c r="BX334" s="210">
        <f t="shared" si="249"/>
        <v>0</v>
      </c>
      <c r="BY334" s="210">
        <f t="shared" si="249"/>
        <v>0</v>
      </c>
      <c r="BZ334" s="210">
        <f t="shared" si="249"/>
        <v>0</v>
      </c>
      <c r="CA334" s="210">
        <f t="shared" si="249"/>
        <v>0</v>
      </c>
      <c r="CB334" s="211">
        <f t="shared" si="249"/>
        <v>0</v>
      </c>
      <c r="CC334" s="1276">
        <f>IF($Z334=1,0,IF(AND($Z334=0,BX334&gt;0),1,IF(AND($Z334=0,BZ334&gt;0),1,IF(AND($Z334=0,CB334&gt;0),1,0))))</f>
        <v>0</v>
      </c>
      <c r="CD334" s="1276">
        <f t="shared" si="244"/>
        <v>0</v>
      </c>
      <c r="CE334" s="11"/>
      <c r="CF334" s="11"/>
      <c r="CG334" s="11"/>
      <c r="CH334" s="11"/>
      <c r="CI334" s="11"/>
      <c r="CJ334" s="11"/>
      <c r="CK334" s="11"/>
      <c r="CL334" s="11"/>
      <c r="CM334" s="11"/>
    </row>
    <row r="335" spans="1:91" ht="14.25" customHeight="1">
      <c r="A335" s="1247" t="str">
        <f>A334</f>
        <v/>
      </c>
      <c r="B335" s="58"/>
      <c r="C335" s="1735"/>
      <c r="D335" s="1733"/>
      <c r="E335" s="1735"/>
      <c r="F335" s="2454"/>
      <c r="G335" s="512"/>
      <c r="H335" s="2456"/>
      <c r="I335" s="514"/>
      <c r="J335" s="2459"/>
      <c r="K335" s="514"/>
      <c r="L335" s="2459"/>
      <c r="M335" s="514"/>
      <c r="N335" s="2459"/>
      <c r="O335" s="514"/>
      <c r="P335" s="2459"/>
      <c r="Q335" s="11"/>
      <c r="R335" s="11"/>
      <c r="S335" s="455"/>
      <c r="T335" s="477"/>
      <c r="U335" s="506">
        <f>Import!N725</f>
        <v>0</v>
      </c>
      <c r="V335" s="11"/>
      <c r="W335" s="340"/>
      <c r="X335" s="340"/>
      <c r="Y335" s="340"/>
      <c r="Z335" s="11"/>
      <c r="AE335" s="210"/>
      <c r="AF335" s="210"/>
      <c r="AG335" s="210"/>
      <c r="AH335" s="210"/>
      <c r="AI335" s="1055"/>
      <c r="AJ335" s="211"/>
      <c r="AK335" s="1276"/>
      <c r="AL335" s="1276">
        <f>AL334</f>
        <v>0</v>
      </c>
      <c r="AP335" s="210"/>
      <c r="AQ335" s="210"/>
      <c r="AR335" s="210"/>
      <c r="AS335" s="210"/>
      <c r="AT335" s="210"/>
      <c r="AU335" s="211"/>
      <c r="AV335" s="1276"/>
      <c r="AW335" s="1276">
        <f>AW334</f>
        <v>0</v>
      </c>
      <c r="BA335" s="210"/>
      <c r="BB335" s="210"/>
      <c r="BC335" s="210"/>
      <c r="BD335" s="210"/>
      <c r="BE335" s="210"/>
      <c r="BF335" s="211"/>
      <c r="BG335" s="1276"/>
      <c r="BH335" s="1276">
        <f>BH334</f>
        <v>0</v>
      </c>
      <c r="BL335" s="210"/>
      <c r="BM335" s="210"/>
      <c r="BN335" s="210"/>
      <c r="BO335" s="210"/>
      <c r="BP335" s="210"/>
      <c r="BQ335" s="211"/>
      <c r="BR335" s="1276"/>
      <c r="BS335" s="1276">
        <f>BS334</f>
        <v>0</v>
      </c>
      <c r="BW335" s="210"/>
      <c r="BX335" s="210"/>
      <c r="BY335" s="210"/>
      <c r="BZ335" s="210"/>
      <c r="CA335" s="210"/>
      <c r="CB335" s="211"/>
      <c r="CC335" s="1276"/>
      <c r="CD335" s="1276">
        <f>CD334</f>
        <v>0</v>
      </c>
      <c r="CE335" s="11"/>
      <c r="CF335" s="11"/>
      <c r="CG335" s="11"/>
      <c r="CH335" s="11"/>
      <c r="CI335" s="11"/>
      <c r="CJ335" s="11"/>
      <c r="CK335" s="11"/>
      <c r="CL335" s="11"/>
      <c r="CM335" s="11"/>
    </row>
    <row r="336" spans="1:91" ht="24.75" customHeight="1">
      <c r="A336" s="1246" t="str">
        <f>IF(E336&gt;0,"Wypełnione","")</f>
        <v/>
      </c>
      <c r="B336" s="58"/>
      <c r="C336" s="1734">
        <f>'Og s3a'!C737</f>
        <v>0</v>
      </c>
      <c r="D336" s="1732">
        <f>'Og s3a'!E737</f>
        <v>0</v>
      </c>
      <c r="E336" s="1734">
        <f>'Og s3a'!F737</f>
        <v>0</v>
      </c>
      <c r="F336" s="2453"/>
      <c r="G336" s="511">
        <f>T336</f>
        <v>0</v>
      </c>
      <c r="H336" s="2455">
        <f>U336</f>
        <v>0</v>
      </c>
      <c r="I336" s="515"/>
      <c r="J336" s="2459"/>
      <c r="K336" s="515"/>
      <c r="L336" s="2459"/>
      <c r="M336" s="515"/>
      <c r="N336" s="2459"/>
      <c r="O336" s="515"/>
      <c r="P336" s="2459"/>
      <c r="Q336" s="11"/>
      <c r="R336" s="11"/>
      <c r="S336" s="454">
        <f>'Og s3a'!G737</f>
        <v>0</v>
      </c>
      <c r="T336" s="456">
        <f>'Og s3a'!D737</f>
        <v>0</v>
      </c>
      <c r="U336" s="506">
        <f>Import!N726</f>
        <v>0</v>
      </c>
      <c r="V336" s="11"/>
      <c r="W336" s="340"/>
      <c r="X336" s="340"/>
      <c r="Y336" s="340"/>
      <c r="Z336" s="1273">
        <f>IF(F336=AF$7,1,0)</f>
        <v>0</v>
      </c>
      <c r="AA336" s="1273">
        <f>Z336*D336</f>
        <v>0</v>
      </c>
      <c r="AB336" s="1281">
        <f>IF($Z336=0,0,IF(AF336+AH336+AJ336&gt;0,$AA336,0))</f>
        <v>0</v>
      </c>
      <c r="AC336" s="1283">
        <f>IF($Z336=0,0,IF(AND(AB336=0,G337&gt;0),$AA336,0))</f>
        <v>0</v>
      </c>
      <c r="AD336" s="1272">
        <f>AA336-AB336-AC336</f>
        <v>0</v>
      </c>
      <c r="AE336" s="210">
        <f t="shared" si="245"/>
        <v>0</v>
      </c>
      <c r="AF336" s="210">
        <f t="shared" si="245"/>
        <v>0</v>
      </c>
      <c r="AG336" s="210">
        <f t="shared" si="245"/>
        <v>0</v>
      </c>
      <c r="AH336" s="210">
        <f t="shared" si="245"/>
        <v>0</v>
      </c>
      <c r="AI336" s="1055">
        <f t="shared" si="245"/>
        <v>0</v>
      </c>
      <c r="AJ336" s="211">
        <f t="shared" si="245"/>
        <v>0</v>
      </c>
      <c r="AK336" s="1276">
        <f>IF($Z336=1,0,IF(AND($Z336=0,AF336&gt;0),1,IF(AND($Z336=0,AH336&gt;0),1,IF(AND($Z336=0,AJ336&gt;0),1,0))))</f>
        <v>0</v>
      </c>
      <c r="AL336" s="1276">
        <f t="shared" ref="AL336:AL398" si="250">IF($Z336=0,0,IF(AND($Z336=1,AE336&gt;0),1,IF(AND($Z336=1,AG336&gt;0),1,IF(AND($Z336=1,AI336&gt;0),1,0))))</f>
        <v>0</v>
      </c>
      <c r="AM336" s="1281">
        <f>IF($Z336=0,0,IF(AQ336+AS336+AU336&gt;0,$AA336,0))</f>
        <v>0</v>
      </c>
      <c r="AN336" s="1283">
        <f>IF($Z336=0,0,IF(AND(AM336=0,I337&gt;0),$AA336,0))</f>
        <v>0</v>
      </c>
      <c r="AO336" s="1272">
        <f>$AA336-AM336-AN336</f>
        <v>0</v>
      </c>
      <c r="AP336" s="210">
        <f t="shared" si="246"/>
        <v>0</v>
      </c>
      <c r="AQ336" s="210">
        <f t="shared" si="246"/>
        <v>0</v>
      </c>
      <c r="AR336" s="210">
        <f t="shared" si="246"/>
        <v>0</v>
      </c>
      <c r="AS336" s="210">
        <f t="shared" si="246"/>
        <v>0</v>
      </c>
      <c r="AT336" s="210">
        <f t="shared" si="246"/>
        <v>0</v>
      </c>
      <c r="AU336" s="211">
        <f t="shared" si="246"/>
        <v>0</v>
      </c>
      <c r="AV336" s="1276">
        <f>IF($Z336=1,0,IF(AND($Z336=0,AQ336&gt;0),1,IF(AND($Z336=0,AS336&gt;0),1,IF(AND($Z336=0,AU336&gt;0),1,0))))</f>
        <v>0</v>
      </c>
      <c r="AW336" s="1276">
        <f t="shared" ref="AW336:AW398" si="251">IF($Z336=0,0,IF(AND($Z336=1,AP336&gt;0),1,IF(AND($Z336=1,AR336&gt;0),1,IF(AND($Z336=1,AT336&gt;0),1,0))))</f>
        <v>0</v>
      </c>
      <c r="AX336" s="1281">
        <f>IF($Z336=0,0,IF(BB336+BD336+BF336&gt;0,$AA336,0))</f>
        <v>0</v>
      </c>
      <c r="AY336" s="1283">
        <f>IF($Z336=0,0,IF(AND(AX336=0,K337&gt;0),$AA336,0))</f>
        <v>0</v>
      </c>
      <c r="AZ336" s="1272">
        <f>$AA336-AX336-AY336</f>
        <v>0</v>
      </c>
      <c r="BA336" s="210">
        <f t="shared" si="247"/>
        <v>0</v>
      </c>
      <c r="BB336" s="210">
        <f t="shared" si="247"/>
        <v>0</v>
      </c>
      <c r="BC336" s="210">
        <f t="shared" si="247"/>
        <v>0</v>
      </c>
      <c r="BD336" s="210">
        <f t="shared" si="247"/>
        <v>0</v>
      </c>
      <c r="BE336" s="210">
        <f t="shared" si="247"/>
        <v>0</v>
      </c>
      <c r="BF336" s="211">
        <f t="shared" si="247"/>
        <v>0</v>
      </c>
      <c r="BG336" s="1276">
        <f>IF($Z336=1,0,IF(AND($Z336=0,BB336&gt;0),1,IF(AND($Z336=0,BD336&gt;0),1,IF(AND($Z336=0,BF336&gt;0),1,0))))</f>
        <v>0</v>
      </c>
      <c r="BH336" s="1276">
        <f t="shared" ref="BH336:BH398" si="252">IF($Z336=0,0,IF(AND($Z336=1,BA336&gt;0),1,IF(AND($Z336=1,BC336&gt;0),1,IF(AND($Z336=1,BE336&gt;0),1,0))))</f>
        <v>0</v>
      </c>
      <c r="BI336" s="1281">
        <f>IF($Z336=0,0,IF(BM336+BO336+BQ336&gt;0,$AA336,0))</f>
        <v>0</v>
      </c>
      <c r="BJ336" s="1283">
        <f>IF($Z336=0,0,IF(AND(BI336=0,M337&gt;0),$AA336,0))</f>
        <v>0</v>
      </c>
      <c r="BK336" s="1272">
        <f>$AA336-BI336-BJ336</f>
        <v>0</v>
      </c>
      <c r="BL336" s="210">
        <f t="shared" si="248"/>
        <v>0</v>
      </c>
      <c r="BM336" s="210">
        <f t="shared" si="248"/>
        <v>0</v>
      </c>
      <c r="BN336" s="210">
        <f t="shared" si="248"/>
        <v>0</v>
      </c>
      <c r="BO336" s="210">
        <f t="shared" si="248"/>
        <v>0</v>
      </c>
      <c r="BP336" s="210">
        <f t="shared" si="248"/>
        <v>0</v>
      </c>
      <c r="BQ336" s="211">
        <f t="shared" si="248"/>
        <v>0</v>
      </c>
      <c r="BR336" s="1276">
        <f>IF($Z336=1,0,IF(AND($Z336=0,BM336&gt;0),1,IF(AND($Z336=0,BO336&gt;0),1,IF(AND($Z336=0,BQ336&gt;0),1,0))))</f>
        <v>0</v>
      </c>
      <c r="BS336" s="1276">
        <f t="shared" ref="BS336:BS398" si="253">IF($Z336=0,0,IF(AND($Z336=1,BL336&gt;0),1,IF(AND($Z336=1,BN336&gt;0),1,IF(AND($Z336=1,BP336&gt;0),1,0))))</f>
        <v>0</v>
      </c>
      <c r="BT336" s="1281">
        <f>IF($Z336=0,0,IF(BX336+BZ336+CB336&gt;0,$AA336,0))</f>
        <v>0</v>
      </c>
      <c r="BU336" s="1283">
        <f>IF($Z336=0,0,IF(AND(BT336=0,O337&gt;0),$AA336,0))</f>
        <v>0</v>
      </c>
      <c r="BV336" s="1272">
        <f>$AA336-BT336-BU336</f>
        <v>0</v>
      </c>
      <c r="BW336" s="210">
        <f t="shared" si="249"/>
        <v>0</v>
      </c>
      <c r="BX336" s="210">
        <f t="shared" si="249"/>
        <v>0</v>
      </c>
      <c r="BY336" s="210">
        <f t="shared" si="249"/>
        <v>0</v>
      </c>
      <c r="BZ336" s="210">
        <f t="shared" si="249"/>
        <v>0</v>
      </c>
      <c r="CA336" s="210">
        <f t="shared" si="249"/>
        <v>0</v>
      </c>
      <c r="CB336" s="211">
        <f t="shared" si="249"/>
        <v>0</v>
      </c>
      <c r="CC336" s="1276">
        <f>IF($Z336=1,0,IF(AND($Z336=0,BX336&gt;0),1,IF(AND($Z336=0,BZ336&gt;0),1,IF(AND($Z336=0,CB336&gt;0),1,0))))</f>
        <v>0</v>
      </c>
      <c r="CD336" s="1276">
        <f t="shared" ref="CD336:CD398" si="254">IF($Z336=0,0,IF(AND($Z336=1,BW336&gt;0),1,IF(AND($Z336=1,BY336&gt;0),1,IF(AND($Z336=1,CA336&gt;0),1,0))))</f>
        <v>0</v>
      </c>
      <c r="CE336" s="11"/>
      <c r="CF336" s="11"/>
      <c r="CG336" s="11"/>
      <c r="CH336" s="11"/>
      <c r="CI336" s="11"/>
      <c r="CJ336" s="11"/>
      <c r="CK336" s="11"/>
      <c r="CL336" s="11"/>
      <c r="CM336" s="11"/>
    </row>
    <row r="337" spans="1:91" ht="14.25" customHeight="1">
      <c r="A337" s="1247" t="str">
        <f>A336</f>
        <v/>
      </c>
      <c r="B337" s="58"/>
      <c r="C337" s="1735"/>
      <c r="D337" s="1733"/>
      <c r="E337" s="1735"/>
      <c r="F337" s="2454"/>
      <c r="G337" s="512"/>
      <c r="H337" s="2456"/>
      <c r="I337" s="514"/>
      <c r="J337" s="2459"/>
      <c r="K337" s="514"/>
      <c r="L337" s="2459"/>
      <c r="M337" s="514"/>
      <c r="N337" s="2459"/>
      <c r="O337" s="514"/>
      <c r="P337" s="2459"/>
      <c r="Q337" s="11"/>
      <c r="R337" s="11"/>
      <c r="S337" s="455"/>
      <c r="T337" s="477"/>
      <c r="U337" s="506">
        <f>Import!N727</f>
        <v>0</v>
      </c>
      <c r="V337" s="11"/>
      <c r="W337" s="340"/>
      <c r="X337" s="340"/>
      <c r="Y337" s="340"/>
      <c r="Z337" s="11"/>
      <c r="AE337" s="210"/>
      <c r="AF337" s="210"/>
      <c r="AG337" s="210"/>
      <c r="AH337" s="210"/>
      <c r="AI337" s="1055"/>
      <c r="AJ337" s="211"/>
      <c r="AK337" s="1276"/>
      <c r="AL337" s="1276">
        <f>AL336</f>
        <v>0</v>
      </c>
      <c r="AP337" s="210"/>
      <c r="AQ337" s="210"/>
      <c r="AR337" s="210"/>
      <c r="AS337" s="210"/>
      <c r="AT337" s="210"/>
      <c r="AU337" s="211"/>
      <c r="AV337" s="1276"/>
      <c r="AW337" s="1276">
        <f>AW336</f>
        <v>0</v>
      </c>
      <c r="BA337" s="210"/>
      <c r="BB337" s="210"/>
      <c r="BC337" s="210"/>
      <c r="BD337" s="210"/>
      <c r="BE337" s="210"/>
      <c r="BF337" s="211"/>
      <c r="BG337" s="1276"/>
      <c r="BH337" s="1276">
        <f>BH336</f>
        <v>0</v>
      </c>
      <c r="BL337" s="210"/>
      <c r="BM337" s="210"/>
      <c r="BN337" s="210"/>
      <c r="BO337" s="210"/>
      <c r="BP337" s="210"/>
      <c r="BQ337" s="211"/>
      <c r="BR337" s="1276"/>
      <c r="BS337" s="1276">
        <f>BS336</f>
        <v>0</v>
      </c>
      <c r="BW337" s="210"/>
      <c r="BX337" s="210"/>
      <c r="BY337" s="210"/>
      <c r="BZ337" s="210"/>
      <c r="CA337" s="210"/>
      <c r="CB337" s="211"/>
      <c r="CC337" s="1276"/>
      <c r="CD337" s="1276">
        <f>CD336</f>
        <v>0</v>
      </c>
      <c r="CE337" s="11"/>
      <c r="CF337" s="11"/>
      <c r="CG337" s="11"/>
      <c r="CH337" s="11"/>
      <c r="CI337" s="11"/>
      <c r="CJ337" s="11"/>
      <c r="CK337" s="11"/>
      <c r="CL337" s="11"/>
      <c r="CM337" s="11"/>
    </row>
    <row r="338" spans="1:91" ht="24.75" customHeight="1">
      <c r="A338" s="1246" t="str">
        <f>IF(E338&gt;0,"Wypełnione","")</f>
        <v/>
      </c>
      <c r="B338" s="58"/>
      <c r="C338" s="1734">
        <f>'Og s3a'!C739</f>
        <v>0</v>
      </c>
      <c r="D338" s="1732">
        <f>'Og s3a'!E739</f>
        <v>0</v>
      </c>
      <c r="E338" s="1734">
        <f>'Og s3a'!F739</f>
        <v>0</v>
      </c>
      <c r="F338" s="2453"/>
      <c r="G338" s="511">
        <f>T338</f>
        <v>0</v>
      </c>
      <c r="H338" s="2455">
        <f>U338</f>
        <v>0</v>
      </c>
      <c r="I338" s="515"/>
      <c r="J338" s="2459"/>
      <c r="K338" s="515"/>
      <c r="L338" s="2459"/>
      <c r="M338" s="515"/>
      <c r="N338" s="2459"/>
      <c r="O338" s="515"/>
      <c r="P338" s="2459"/>
      <c r="Q338" s="11"/>
      <c r="R338" s="11"/>
      <c r="S338" s="454">
        <f>'Og s3a'!G739</f>
        <v>0</v>
      </c>
      <c r="T338" s="456">
        <f>'Og s3a'!D739</f>
        <v>0</v>
      </c>
      <c r="U338" s="506">
        <f>Import!N728</f>
        <v>0</v>
      </c>
      <c r="V338" s="11"/>
      <c r="W338" s="340"/>
      <c r="X338" s="340"/>
      <c r="Y338" s="340"/>
      <c r="Z338" s="1273">
        <f>IF(F338=AF$7,1,0)</f>
        <v>0</v>
      </c>
      <c r="AA338" s="1273">
        <f>Z338*D338</f>
        <v>0</v>
      </c>
      <c r="AB338" s="1281">
        <f>IF($Z338=0,0,IF(AF338+AH338+AJ338&gt;0,$AA338,0))</f>
        <v>0</v>
      </c>
      <c r="AC338" s="1283">
        <f>IF($Z338=0,0,IF(AND(AB338=0,G339&gt;0),$AA338,0))</f>
        <v>0</v>
      </c>
      <c r="AD338" s="1272">
        <f>AA338-AB338-AC338</f>
        <v>0</v>
      </c>
      <c r="AE338" s="210">
        <f t="shared" si="245"/>
        <v>0</v>
      </c>
      <c r="AF338" s="210">
        <f t="shared" si="245"/>
        <v>0</v>
      </c>
      <c r="AG338" s="210">
        <f t="shared" si="245"/>
        <v>0</v>
      </c>
      <c r="AH338" s="210">
        <f t="shared" si="245"/>
        <v>0</v>
      </c>
      <c r="AI338" s="1055">
        <f t="shared" si="245"/>
        <v>0</v>
      </c>
      <c r="AJ338" s="211">
        <f t="shared" si="245"/>
        <v>0</v>
      </c>
      <c r="AK338" s="1276">
        <f>IF($Z338=1,0,IF(AND($Z338=0,AF338&gt;0),1,IF(AND($Z338=0,AH338&gt;0),1,IF(AND($Z338=0,AJ338&gt;0),1,0))))</f>
        <v>0</v>
      </c>
      <c r="AL338" s="1276">
        <f t="shared" si="250"/>
        <v>0</v>
      </c>
      <c r="AM338" s="1281">
        <f>IF($Z338=0,0,IF(AQ338+AS338+AU338&gt;0,$AA338,0))</f>
        <v>0</v>
      </c>
      <c r="AN338" s="1283">
        <f>IF($Z338=0,0,IF(AND(AM338=0,I339&gt;0),$AA338,0))</f>
        <v>0</v>
      </c>
      <c r="AO338" s="1272">
        <f>$AA338-AM338-AN338</f>
        <v>0</v>
      </c>
      <c r="AP338" s="210">
        <f t="shared" si="246"/>
        <v>0</v>
      </c>
      <c r="AQ338" s="210">
        <f t="shared" si="246"/>
        <v>0</v>
      </c>
      <c r="AR338" s="210">
        <f t="shared" si="246"/>
        <v>0</v>
      </c>
      <c r="AS338" s="210">
        <f t="shared" si="246"/>
        <v>0</v>
      </c>
      <c r="AT338" s="210">
        <f t="shared" si="246"/>
        <v>0</v>
      </c>
      <c r="AU338" s="211">
        <f t="shared" si="246"/>
        <v>0</v>
      </c>
      <c r="AV338" s="1276">
        <f>IF($Z338=1,0,IF(AND($Z338=0,AQ338&gt;0),1,IF(AND($Z338=0,AS338&gt;0),1,IF(AND($Z338=0,AU338&gt;0),1,0))))</f>
        <v>0</v>
      </c>
      <c r="AW338" s="1276">
        <f t="shared" si="251"/>
        <v>0</v>
      </c>
      <c r="AX338" s="1281">
        <f>IF($Z338=0,0,IF(BB338+BD338+BF338&gt;0,$AA338,0))</f>
        <v>0</v>
      </c>
      <c r="AY338" s="1283">
        <f>IF($Z338=0,0,IF(AND(AX338=0,K339&gt;0),$AA338,0))</f>
        <v>0</v>
      </c>
      <c r="AZ338" s="1272">
        <f>$AA338-AX338-AY338</f>
        <v>0</v>
      </c>
      <c r="BA338" s="210">
        <f t="shared" si="247"/>
        <v>0</v>
      </c>
      <c r="BB338" s="210">
        <f t="shared" si="247"/>
        <v>0</v>
      </c>
      <c r="BC338" s="210">
        <f t="shared" si="247"/>
        <v>0</v>
      </c>
      <c r="BD338" s="210">
        <f t="shared" si="247"/>
        <v>0</v>
      </c>
      <c r="BE338" s="210">
        <f t="shared" si="247"/>
        <v>0</v>
      </c>
      <c r="BF338" s="211">
        <f t="shared" si="247"/>
        <v>0</v>
      </c>
      <c r="BG338" s="1276">
        <f>IF($Z338=1,0,IF(AND($Z338=0,BB338&gt;0),1,IF(AND($Z338=0,BD338&gt;0),1,IF(AND($Z338=0,BF338&gt;0),1,0))))</f>
        <v>0</v>
      </c>
      <c r="BH338" s="1276">
        <f t="shared" si="252"/>
        <v>0</v>
      </c>
      <c r="BI338" s="1281">
        <f>IF($Z338=0,0,IF(BM338+BO338+BQ338&gt;0,$AA338,0))</f>
        <v>0</v>
      </c>
      <c r="BJ338" s="1283">
        <f>IF($Z338=0,0,IF(AND(BI338=0,M339&gt;0),$AA338,0))</f>
        <v>0</v>
      </c>
      <c r="BK338" s="1272">
        <f>$AA338-BI338-BJ338</f>
        <v>0</v>
      </c>
      <c r="BL338" s="210">
        <f t="shared" si="248"/>
        <v>0</v>
      </c>
      <c r="BM338" s="210">
        <f t="shared" si="248"/>
        <v>0</v>
      </c>
      <c r="BN338" s="210">
        <f t="shared" si="248"/>
        <v>0</v>
      </c>
      <c r="BO338" s="210">
        <f t="shared" si="248"/>
        <v>0</v>
      </c>
      <c r="BP338" s="210">
        <f t="shared" si="248"/>
        <v>0</v>
      </c>
      <c r="BQ338" s="211">
        <f t="shared" si="248"/>
        <v>0</v>
      </c>
      <c r="BR338" s="1276">
        <f>IF($Z338=1,0,IF(AND($Z338=0,BM338&gt;0),1,IF(AND($Z338=0,BO338&gt;0),1,IF(AND($Z338=0,BQ338&gt;0),1,0))))</f>
        <v>0</v>
      </c>
      <c r="BS338" s="1276">
        <f t="shared" si="253"/>
        <v>0</v>
      </c>
      <c r="BT338" s="1281">
        <f>IF($Z338=0,0,IF(BX338+BZ338+CB338&gt;0,$AA338,0))</f>
        <v>0</v>
      </c>
      <c r="BU338" s="1283">
        <f>IF($Z338=0,0,IF(AND(BT338=0,O339&gt;0),$AA338,0))</f>
        <v>0</v>
      </c>
      <c r="BV338" s="1272">
        <f>$AA338-BT338-BU338</f>
        <v>0</v>
      </c>
      <c r="BW338" s="210">
        <f t="shared" si="249"/>
        <v>0</v>
      </c>
      <c r="BX338" s="210">
        <f t="shared" si="249"/>
        <v>0</v>
      </c>
      <c r="BY338" s="210">
        <f t="shared" si="249"/>
        <v>0</v>
      </c>
      <c r="BZ338" s="210">
        <f t="shared" si="249"/>
        <v>0</v>
      </c>
      <c r="CA338" s="210">
        <f t="shared" si="249"/>
        <v>0</v>
      </c>
      <c r="CB338" s="211">
        <f t="shared" si="249"/>
        <v>0</v>
      </c>
      <c r="CC338" s="1276">
        <f>IF($Z338=1,0,IF(AND($Z338=0,BX338&gt;0),1,IF(AND($Z338=0,BZ338&gt;0),1,IF(AND($Z338=0,CB338&gt;0),1,0))))</f>
        <v>0</v>
      </c>
      <c r="CD338" s="1276">
        <f t="shared" si="254"/>
        <v>0</v>
      </c>
      <c r="CE338" s="11"/>
      <c r="CF338" s="11"/>
      <c r="CG338" s="11"/>
      <c r="CH338" s="11"/>
      <c r="CI338" s="11"/>
      <c r="CJ338" s="11"/>
      <c r="CK338" s="11"/>
      <c r="CL338" s="11"/>
      <c r="CM338" s="11"/>
    </row>
    <row r="339" spans="1:91" ht="14.25" customHeight="1">
      <c r="A339" s="1247" t="str">
        <f>A338</f>
        <v/>
      </c>
      <c r="B339" s="58"/>
      <c r="C339" s="1735"/>
      <c r="D339" s="1733"/>
      <c r="E339" s="1735"/>
      <c r="F339" s="2454"/>
      <c r="G339" s="512"/>
      <c r="H339" s="2456"/>
      <c r="I339" s="514"/>
      <c r="J339" s="2459"/>
      <c r="K339" s="514"/>
      <c r="L339" s="2459"/>
      <c r="M339" s="514"/>
      <c r="N339" s="2459"/>
      <c r="O339" s="514"/>
      <c r="P339" s="2459"/>
      <c r="Q339" s="11"/>
      <c r="R339" s="11"/>
      <c r="S339" s="455"/>
      <c r="T339" s="477"/>
      <c r="U339" s="506">
        <f>Import!N729</f>
        <v>0</v>
      </c>
      <c r="V339" s="11"/>
      <c r="W339" s="340"/>
      <c r="X339" s="340"/>
      <c r="Y339" s="340"/>
      <c r="Z339" s="11"/>
      <c r="AE339" s="210"/>
      <c r="AF339" s="210"/>
      <c r="AG339" s="210"/>
      <c r="AH339" s="210"/>
      <c r="AI339" s="1055"/>
      <c r="AJ339" s="211"/>
      <c r="AK339" s="1276"/>
      <c r="AL339" s="1276">
        <f>AL338</f>
        <v>0</v>
      </c>
      <c r="AP339" s="210"/>
      <c r="AQ339" s="210"/>
      <c r="AR339" s="210"/>
      <c r="AS339" s="210"/>
      <c r="AT339" s="210"/>
      <c r="AU339" s="211"/>
      <c r="AV339" s="1276"/>
      <c r="AW339" s="1276">
        <f>AW338</f>
        <v>0</v>
      </c>
      <c r="BA339" s="210"/>
      <c r="BB339" s="210"/>
      <c r="BC339" s="210"/>
      <c r="BD339" s="210"/>
      <c r="BE339" s="210"/>
      <c r="BF339" s="211"/>
      <c r="BG339" s="1276"/>
      <c r="BH339" s="1276">
        <f>BH338</f>
        <v>0</v>
      </c>
      <c r="BL339" s="210"/>
      <c r="BM339" s="210"/>
      <c r="BN339" s="210"/>
      <c r="BO339" s="210"/>
      <c r="BP339" s="210"/>
      <c r="BQ339" s="211"/>
      <c r="BR339" s="1276"/>
      <c r="BS339" s="1276">
        <f>BS338</f>
        <v>0</v>
      </c>
      <c r="BW339" s="210"/>
      <c r="BX339" s="210"/>
      <c r="BY339" s="210"/>
      <c r="BZ339" s="210"/>
      <c r="CA339" s="210"/>
      <c r="CB339" s="211"/>
      <c r="CC339" s="1276"/>
      <c r="CD339" s="1276">
        <f>CD338</f>
        <v>0</v>
      </c>
      <c r="CE339" s="11"/>
      <c r="CF339" s="11"/>
      <c r="CG339" s="11"/>
      <c r="CH339" s="11"/>
      <c r="CI339" s="11"/>
      <c r="CJ339" s="11"/>
      <c r="CK339" s="11"/>
      <c r="CL339" s="11"/>
      <c r="CM339" s="11"/>
    </row>
    <row r="340" spans="1:91" ht="24.75" customHeight="1">
      <c r="A340" s="1246" t="str">
        <f>IF(E340&gt;0,"Wypełnione","")</f>
        <v/>
      </c>
      <c r="B340" s="58"/>
      <c r="C340" s="1734">
        <f>'Og s3a'!C741</f>
        <v>0</v>
      </c>
      <c r="D340" s="1732">
        <f>'Og s3a'!E741</f>
        <v>0</v>
      </c>
      <c r="E340" s="1734">
        <f>'Og s3a'!F741</f>
        <v>0</v>
      </c>
      <c r="F340" s="2453"/>
      <c r="G340" s="511">
        <f>T340</f>
        <v>0</v>
      </c>
      <c r="H340" s="2455">
        <f>U340</f>
        <v>0</v>
      </c>
      <c r="I340" s="515"/>
      <c r="J340" s="2459"/>
      <c r="K340" s="515"/>
      <c r="L340" s="2459"/>
      <c r="M340" s="515"/>
      <c r="N340" s="2459"/>
      <c r="O340" s="515"/>
      <c r="P340" s="2459"/>
      <c r="Q340" s="11"/>
      <c r="R340" s="11"/>
      <c r="S340" s="454">
        <f>'Og s3a'!G741</f>
        <v>0</v>
      </c>
      <c r="T340" s="456">
        <f>'Og s3a'!D741</f>
        <v>0</v>
      </c>
      <c r="U340" s="506">
        <f>Import!N730</f>
        <v>0</v>
      </c>
      <c r="V340" s="11"/>
      <c r="W340" s="340"/>
      <c r="X340" s="340"/>
      <c r="Y340" s="340"/>
      <c r="Z340" s="1273">
        <f>IF(F340=AF$7,1,0)</f>
        <v>0</v>
      </c>
      <c r="AA340" s="1273">
        <f>Z340*D340</f>
        <v>0</v>
      </c>
      <c r="AB340" s="1281">
        <f>IF($Z340=0,0,IF(AF340+AH340+AJ340&gt;0,$AA340,0))</f>
        <v>0</v>
      </c>
      <c r="AC340" s="1283">
        <f>IF($Z340=0,0,IF(AND(AB340=0,G341&gt;0),$AA340,0))</f>
        <v>0</v>
      </c>
      <c r="AD340" s="1272">
        <f>AA340-AB340-AC340</f>
        <v>0</v>
      </c>
      <c r="AE340" s="210">
        <f t="shared" si="245"/>
        <v>0</v>
      </c>
      <c r="AF340" s="210">
        <f t="shared" si="245"/>
        <v>0</v>
      </c>
      <c r="AG340" s="210">
        <f t="shared" si="245"/>
        <v>0</v>
      </c>
      <c r="AH340" s="210">
        <f t="shared" si="245"/>
        <v>0</v>
      </c>
      <c r="AI340" s="1055">
        <f t="shared" si="245"/>
        <v>0</v>
      </c>
      <c r="AJ340" s="211">
        <f t="shared" si="245"/>
        <v>0</v>
      </c>
      <c r="AK340" s="1276">
        <f>IF($Z340=1,0,IF(AND($Z340=0,AF340&gt;0),1,IF(AND($Z340=0,AH340&gt;0),1,IF(AND($Z340=0,AJ340&gt;0),1,0))))</f>
        <v>0</v>
      </c>
      <c r="AL340" s="1276">
        <f t="shared" si="250"/>
        <v>0</v>
      </c>
      <c r="AM340" s="1281">
        <f>IF($Z340=0,0,IF(AQ340+AS340+AU340&gt;0,$AA340,0))</f>
        <v>0</v>
      </c>
      <c r="AN340" s="1283">
        <f>IF($Z340=0,0,IF(AND(AM340=0,I341&gt;0),$AA340,0))</f>
        <v>0</v>
      </c>
      <c r="AO340" s="1272">
        <f>$AA340-AM340-AN340</f>
        <v>0</v>
      </c>
      <c r="AP340" s="210">
        <f t="shared" si="246"/>
        <v>0</v>
      </c>
      <c r="AQ340" s="210">
        <f t="shared" si="246"/>
        <v>0</v>
      </c>
      <c r="AR340" s="210">
        <f t="shared" si="246"/>
        <v>0</v>
      </c>
      <c r="AS340" s="210">
        <f t="shared" si="246"/>
        <v>0</v>
      </c>
      <c r="AT340" s="210">
        <f t="shared" si="246"/>
        <v>0</v>
      </c>
      <c r="AU340" s="211">
        <f t="shared" si="246"/>
        <v>0</v>
      </c>
      <c r="AV340" s="1276">
        <f>IF($Z340=1,0,IF(AND($Z340=0,AQ340&gt;0),1,IF(AND($Z340=0,AS340&gt;0),1,IF(AND($Z340=0,AU340&gt;0),1,0))))</f>
        <v>0</v>
      </c>
      <c r="AW340" s="1276">
        <f t="shared" si="251"/>
        <v>0</v>
      </c>
      <c r="AX340" s="1281">
        <f>IF($Z340=0,0,IF(BB340+BD340+BF340&gt;0,$AA340,0))</f>
        <v>0</v>
      </c>
      <c r="AY340" s="1283">
        <f>IF($Z340=0,0,IF(AND(AX340=0,K341&gt;0),$AA340,0))</f>
        <v>0</v>
      </c>
      <c r="AZ340" s="1272">
        <f>$AA340-AX340-AY340</f>
        <v>0</v>
      </c>
      <c r="BA340" s="210">
        <f t="shared" si="247"/>
        <v>0</v>
      </c>
      <c r="BB340" s="210">
        <f t="shared" si="247"/>
        <v>0</v>
      </c>
      <c r="BC340" s="210">
        <f t="shared" si="247"/>
        <v>0</v>
      </c>
      <c r="BD340" s="210">
        <f t="shared" si="247"/>
        <v>0</v>
      </c>
      <c r="BE340" s="210">
        <f t="shared" si="247"/>
        <v>0</v>
      </c>
      <c r="BF340" s="211">
        <f t="shared" si="247"/>
        <v>0</v>
      </c>
      <c r="BG340" s="1276">
        <f>IF($Z340=1,0,IF(AND($Z340=0,BB340&gt;0),1,IF(AND($Z340=0,BD340&gt;0),1,IF(AND($Z340=0,BF340&gt;0),1,0))))</f>
        <v>0</v>
      </c>
      <c r="BH340" s="1276">
        <f t="shared" si="252"/>
        <v>0</v>
      </c>
      <c r="BI340" s="1281">
        <f>IF($Z340=0,0,IF(BM340+BO340+BQ340&gt;0,$AA340,0))</f>
        <v>0</v>
      </c>
      <c r="BJ340" s="1283">
        <f>IF($Z340=0,0,IF(AND(BI340=0,M341&gt;0),$AA340,0))</f>
        <v>0</v>
      </c>
      <c r="BK340" s="1272">
        <f>$AA340-BI340-BJ340</f>
        <v>0</v>
      </c>
      <c r="BL340" s="210">
        <f t="shared" si="248"/>
        <v>0</v>
      </c>
      <c r="BM340" s="210">
        <f t="shared" si="248"/>
        <v>0</v>
      </c>
      <c r="BN340" s="210">
        <f t="shared" si="248"/>
        <v>0</v>
      </c>
      <c r="BO340" s="210">
        <f t="shared" si="248"/>
        <v>0</v>
      </c>
      <c r="BP340" s="210">
        <f t="shared" si="248"/>
        <v>0</v>
      </c>
      <c r="BQ340" s="211">
        <f t="shared" si="248"/>
        <v>0</v>
      </c>
      <c r="BR340" s="1276">
        <f>IF($Z340=1,0,IF(AND($Z340=0,BM340&gt;0),1,IF(AND($Z340=0,BO340&gt;0),1,IF(AND($Z340=0,BQ340&gt;0),1,0))))</f>
        <v>0</v>
      </c>
      <c r="BS340" s="1276">
        <f t="shared" si="253"/>
        <v>0</v>
      </c>
      <c r="BT340" s="1281">
        <f>IF($Z340=0,0,IF(BX340+BZ340+CB340&gt;0,$AA340,0))</f>
        <v>0</v>
      </c>
      <c r="BU340" s="1283">
        <f>IF($Z340=0,0,IF(AND(BT340=0,O341&gt;0),$AA340,0))</f>
        <v>0</v>
      </c>
      <c r="BV340" s="1272">
        <f>$AA340-BT340-BU340</f>
        <v>0</v>
      </c>
      <c r="BW340" s="210">
        <f t="shared" si="249"/>
        <v>0</v>
      </c>
      <c r="BX340" s="210">
        <f t="shared" si="249"/>
        <v>0</v>
      </c>
      <c r="BY340" s="210">
        <f t="shared" si="249"/>
        <v>0</v>
      </c>
      <c r="BZ340" s="210">
        <f t="shared" si="249"/>
        <v>0</v>
      </c>
      <c r="CA340" s="210">
        <f t="shared" si="249"/>
        <v>0</v>
      </c>
      <c r="CB340" s="211">
        <f t="shared" si="249"/>
        <v>0</v>
      </c>
      <c r="CC340" s="1276">
        <f>IF($Z340=1,0,IF(AND($Z340=0,BX340&gt;0),1,IF(AND($Z340=0,BZ340&gt;0),1,IF(AND($Z340=0,CB340&gt;0),1,0))))</f>
        <v>0</v>
      </c>
      <c r="CD340" s="1276">
        <f t="shared" si="254"/>
        <v>0</v>
      </c>
      <c r="CE340" s="11"/>
      <c r="CF340" s="11"/>
      <c r="CG340" s="11"/>
      <c r="CH340" s="11"/>
      <c r="CI340" s="11"/>
      <c r="CJ340" s="11"/>
      <c r="CK340" s="11"/>
      <c r="CL340" s="11"/>
      <c r="CM340" s="11"/>
    </row>
    <row r="341" spans="1:91" ht="14.25" customHeight="1">
      <c r="A341" s="1247" t="str">
        <f>A340</f>
        <v/>
      </c>
      <c r="B341" s="58"/>
      <c r="C341" s="1735"/>
      <c r="D341" s="1733"/>
      <c r="E341" s="1735"/>
      <c r="F341" s="2454"/>
      <c r="G341" s="512"/>
      <c r="H341" s="2456"/>
      <c r="I341" s="514"/>
      <c r="J341" s="2459"/>
      <c r="K341" s="514"/>
      <c r="L341" s="2459"/>
      <c r="M341" s="514"/>
      <c r="N341" s="2459"/>
      <c r="O341" s="514"/>
      <c r="P341" s="2459"/>
      <c r="Q341" s="11"/>
      <c r="R341" s="11"/>
      <c r="S341" s="455"/>
      <c r="T341" s="477"/>
      <c r="U341" s="506">
        <f>Import!N731</f>
        <v>0</v>
      </c>
      <c r="V341" s="11"/>
      <c r="W341" s="340"/>
      <c r="X341" s="340"/>
      <c r="Y341" s="340"/>
      <c r="Z341" s="11"/>
      <c r="AE341" s="210"/>
      <c r="AF341" s="210"/>
      <c r="AG341" s="210"/>
      <c r="AH341" s="210"/>
      <c r="AI341" s="1055"/>
      <c r="AJ341" s="211"/>
      <c r="AK341" s="1276"/>
      <c r="AL341" s="1276">
        <f>AL340</f>
        <v>0</v>
      </c>
      <c r="AP341" s="210"/>
      <c r="AQ341" s="210"/>
      <c r="AR341" s="210"/>
      <c r="AS341" s="210"/>
      <c r="AT341" s="210"/>
      <c r="AU341" s="211"/>
      <c r="AV341" s="1276"/>
      <c r="AW341" s="1276">
        <f>AW340</f>
        <v>0</v>
      </c>
      <c r="BA341" s="210"/>
      <c r="BB341" s="210"/>
      <c r="BC341" s="210"/>
      <c r="BD341" s="210"/>
      <c r="BE341" s="210"/>
      <c r="BF341" s="211"/>
      <c r="BG341" s="1276"/>
      <c r="BH341" s="1276">
        <f>BH340</f>
        <v>0</v>
      </c>
      <c r="BL341" s="210"/>
      <c r="BM341" s="210"/>
      <c r="BN341" s="210"/>
      <c r="BO341" s="210"/>
      <c r="BP341" s="210"/>
      <c r="BQ341" s="211"/>
      <c r="BR341" s="1276"/>
      <c r="BS341" s="1276">
        <f>BS340</f>
        <v>0</v>
      </c>
      <c r="BW341" s="210"/>
      <c r="BX341" s="210"/>
      <c r="BY341" s="210"/>
      <c r="BZ341" s="210"/>
      <c r="CA341" s="210"/>
      <c r="CB341" s="211"/>
      <c r="CC341" s="1276"/>
      <c r="CD341" s="1276">
        <f>CD340</f>
        <v>0</v>
      </c>
      <c r="CE341" s="11"/>
      <c r="CF341" s="11"/>
      <c r="CG341" s="11"/>
      <c r="CH341" s="11"/>
      <c r="CI341" s="11"/>
      <c r="CJ341" s="11"/>
      <c r="CK341" s="11"/>
      <c r="CL341" s="11"/>
      <c r="CM341" s="11"/>
    </row>
    <row r="342" spans="1:91" ht="24.75" customHeight="1">
      <c r="A342" s="1246" t="str">
        <f>IF(E342&gt;0,"Wypełnione","")</f>
        <v/>
      </c>
      <c r="B342" s="58"/>
      <c r="C342" s="1734">
        <f>'Og s3a'!C743</f>
        <v>0</v>
      </c>
      <c r="D342" s="1732">
        <f>'Og s3a'!E743</f>
        <v>0</v>
      </c>
      <c r="E342" s="1734">
        <f>'Og s3a'!F743</f>
        <v>0</v>
      </c>
      <c r="F342" s="2453"/>
      <c r="G342" s="511">
        <f>T342</f>
        <v>0</v>
      </c>
      <c r="H342" s="2455">
        <f>U342</f>
        <v>0</v>
      </c>
      <c r="I342" s="515"/>
      <c r="J342" s="2459"/>
      <c r="K342" s="515"/>
      <c r="L342" s="2459"/>
      <c r="M342" s="515"/>
      <c r="N342" s="2459"/>
      <c r="O342" s="515"/>
      <c r="P342" s="2459"/>
      <c r="Q342" s="11"/>
      <c r="R342" s="11"/>
      <c r="S342" s="454">
        <f>'Og s3a'!G743</f>
        <v>0</v>
      </c>
      <c r="T342" s="456">
        <f>'Og s3a'!D743</f>
        <v>0</v>
      </c>
      <c r="U342" s="506">
        <f>Import!N732</f>
        <v>0</v>
      </c>
      <c r="V342" s="11"/>
      <c r="W342" s="340"/>
      <c r="X342" s="340"/>
      <c r="Y342" s="340"/>
      <c r="Z342" s="1273">
        <f>IF(F342=AF$7,1,0)</f>
        <v>0</v>
      </c>
      <c r="AA342" s="1273">
        <f>Z342*D342</f>
        <v>0</v>
      </c>
      <c r="AB342" s="1281">
        <f>IF($Z342=0,0,IF(AF342+AH342+AJ342&gt;0,$AA342,0))</f>
        <v>0</v>
      </c>
      <c r="AC342" s="1283">
        <f>IF($Z342=0,0,IF(AND(AB342=0,G343&gt;0),$AA342,0))</f>
        <v>0</v>
      </c>
      <c r="AD342" s="1272">
        <f>AA342-AB342-AC342</f>
        <v>0</v>
      </c>
      <c r="AE342" s="210">
        <f t="shared" si="245"/>
        <v>0</v>
      </c>
      <c r="AF342" s="210">
        <f t="shared" si="245"/>
        <v>0</v>
      </c>
      <c r="AG342" s="210">
        <f t="shared" si="245"/>
        <v>0</v>
      </c>
      <c r="AH342" s="210">
        <f t="shared" si="245"/>
        <v>0</v>
      </c>
      <c r="AI342" s="1055">
        <f t="shared" si="245"/>
        <v>0</v>
      </c>
      <c r="AJ342" s="211">
        <f t="shared" si="245"/>
        <v>0</v>
      </c>
      <c r="AK342" s="1276">
        <f>IF($Z342=1,0,IF(AND($Z342=0,AF342&gt;0),1,IF(AND($Z342=0,AH342&gt;0),1,IF(AND($Z342=0,AJ342&gt;0),1,0))))</f>
        <v>0</v>
      </c>
      <c r="AL342" s="1276">
        <f t="shared" si="250"/>
        <v>0</v>
      </c>
      <c r="AM342" s="1281">
        <f>IF($Z342=0,0,IF(AQ342+AS342+AU342&gt;0,$AA342,0))</f>
        <v>0</v>
      </c>
      <c r="AN342" s="1283">
        <f>IF($Z342=0,0,IF(AND(AM342=0,I343&gt;0),$AA342,0))</f>
        <v>0</v>
      </c>
      <c r="AO342" s="1272">
        <f>$AA342-AM342-AN342</f>
        <v>0</v>
      </c>
      <c r="AP342" s="210">
        <f t="shared" si="246"/>
        <v>0</v>
      </c>
      <c r="AQ342" s="210">
        <f t="shared" si="246"/>
        <v>0</v>
      </c>
      <c r="AR342" s="210">
        <f t="shared" si="246"/>
        <v>0</v>
      </c>
      <c r="AS342" s="210">
        <f t="shared" si="246"/>
        <v>0</v>
      </c>
      <c r="AT342" s="210">
        <f t="shared" si="246"/>
        <v>0</v>
      </c>
      <c r="AU342" s="211">
        <f t="shared" si="246"/>
        <v>0</v>
      </c>
      <c r="AV342" s="1276">
        <f>IF($Z342=1,0,IF(AND($Z342=0,AQ342&gt;0),1,IF(AND($Z342=0,AS342&gt;0),1,IF(AND($Z342=0,AU342&gt;0),1,0))))</f>
        <v>0</v>
      </c>
      <c r="AW342" s="1276">
        <f t="shared" si="251"/>
        <v>0</v>
      </c>
      <c r="AX342" s="1281">
        <f>IF($Z342=0,0,IF(BB342+BD342+BF342&gt;0,$AA342,0))</f>
        <v>0</v>
      </c>
      <c r="AY342" s="1283">
        <f>IF($Z342=0,0,IF(AND(AX342=0,K343&gt;0),$AA342,0))</f>
        <v>0</v>
      </c>
      <c r="AZ342" s="1272">
        <f>$AA342-AX342-AY342</f>
        <v>0</v>
      </c>
      <c r="BA342" s="210">
        <f t="shared" si="247"/>
        <v>0</v>
      </c>
      <c r="BB342" s="210">
        <f t="shared" si="247"/>
        <v>0</v>
      </c>
      <c r="BC342" s="210">
        <f t="shared" si="247"/>
        <v>0</v>
      </c>
      <c r="BD342" s="210">
        <f t="shared" si="247"/>
        <v>0</v>
      </c>
      <c r="BE342" s="210">
        <f t="shared" si="247"/>
        <v>0</v>
      </c>
      <c r="BF342" s="211">
        <f t="shared" si="247"/>
        <v>0</v>
      </c>
      <c r="BG342" s="1276">
        <f>IF($Z342=1,0,IF(AND($Z342=0,BB342&gt;0),1,IF(AND($Z342=0,BD342&gt;0),1,IF(AND($Z342=0,BF342&gt;0),1,0))))</f>
        <v>0</v>
      </c>
      <c r="BH342" s="1276">
        <f t="shared" si="252"/>
        <v>0</v>
      </c>
      <c r="BI342" s="1281">
        <f>IF($Z342=0,0,IF(BM342+BO342+BQ342&gt;0,$AA342,0))</f>
        <v>0</v>
      </c>
      <c r="BJ342" s="1283">
        <f>IF($Z342=0,0,IF(AND(BI342=0,M343&gt;0),$AA342,0))</f>
        <v>0</v>
      </c>
      <c r="BK342" s="1272">
        <f>$AA342-BI342-BJ342</f>
        <v>0</v>
      </c>
      <c r="BL342" s="210">
        <f t="shared" si="248"/>
        <v>0</v>
      </c>
      <c r="BM342" s="210">
        <f t="shared" si="248"/>
        <v>0</v>
      </c>
      <c r="BN342" s="210">
        <f t="shared" si="248"/>
        <v>0</v>
      </c>
      <c r="BO342" s="210">
        <f t="shared" si="248"/>
        <v>0</v>
      </c>
      <c r="BP342" s="210">
        <f t="shared" si="248"/>
        <v>0</v>
      </c>
      <c r="BQ342" s="211">
        <f t="shared" si="248"/>
        <v>0</v>
      </c>
      <c r="BR342" s="1276">
        <f>IF($Z342=1,0,IF(AND($Z342=0,BM342&gt;0),1,IF(AND($Z342=0,BO342&gt;0),1,IF(AND($Z342=0,BQ342&gt;0),1,0))))</f>
        <v>0</v>
      </c>
      <c r="BS342" s="1276">
        <f t="shared" si="253"/>
        <v>0</v>
      </c>
      <c r="BT342" s="1281">
        <f>IF($Z342=0,0,IF(BX342+BZ342+CB342&gt;0,$AA342,0))</f>
        <v>0</v>
      </c>
      <c r="BU342" s="1283">
        <f>IF($Z342=0,0,IF(AND(BT342=0,O343&gt;0),$AA342,0))</f>
        <v>0</v>
      </c>
      <c r="BV342" s="1272">
        <f>$AA342-BT342-BU342</f>
        <v>0</v>
      </c>
      <c r="BW342" s="210">
        <f t="shared" si="249"/>
        <v>0</v>
      </c>
      <c r="BX342" s="210">
        <f t="shared" si="249"/>
        <v>0</v>
      </c>
      <c r="BY342" s="210">
        <f t="shared" si="249"/>
        <v>0</v>
      </c>
      <c r="BZ342" s="210">
        <f t="shared" si="249"/>
        <v>0</v>
      </c>
      <c r="CA342" s="210">
        <f t="shared" si="249"/>
        <v>0</v>
      </c>
      <c r="CB342" s="211">
        <f t="shared" si="249"/>
        <v>0</v>
      </c>
      <c r="CC342" s="1276">
        <f>IF($Z342=1,0,IF(AND($Z342=0,BX342&gt;0),1,IF(AND($Z342=0,BZ342&gt;0),1,IF(AND($Z342=0,CB342&gt;0),1,0))))</f>
        <v>0</v>
      </c>
      <c r="CD342" s="1276">
        <f t="shared" si="254"/>
        <v>0</v>
      </c>
      <c r="CE342" s="11"/>
      <c r="CF342" s="11"/>
      <c r="CG342" s="11"/>
      <c r="CH342" s="11"/>
      <c r="CI342" s="11"/>
      <c r="CJ342" s="11"/>
      <c r="CK342" s="11"/>
      <c r="CL342" s="11"/>
      <c r="CM342" s="11"/>
    </row>
    <row r="343" spans="1:91" ht="14.25" customHeight="1">
      <c r="A343" s="1247" t="str">
        <f>A342</f>
        <v/>
      </c>
      <c r="B343" s="58"/>
      <c r="C343" s="1735"/>
      <c r="D343" s="1733"/>
      <c r="E343" s="1735"/>
      <c r="F343" s="2454"/>
      <c r="G343" s="512"/>
      <c r="H343" s="2456"/>
      <c r="I343" s="514"/>
      <c r="J343" s="2459"/>
      <c r="K343" s="514"/>
      <c r="L343" s="2459"/>
      <c r="M343" s="514"/>
      <c r="N343" s="2459"/>
      <c r="O343" s="514"/>
      <c r="P343" s="2459"/>
      <c r="Q343" s="11"/>
      <c r="R343" s="11"/>
      <c r="S343" s="455"/>
      <c r="T343" s="477"/>
      <c r="U343" s="506">
        <f>Import!N733</f>
        <v>0</v>
      </c>
      <c r="V343" s="11"/>
      <c r="W343" s="340"/>
      <c r="X343" s="340"/>
      <c r="Y343" s="340"/>
      <c r="Z343" s="11"/>
      <c r="AE343" s="210"/>
      <c r="AF343" s="210"/>
      <c r="AG343" s="210"/>
      <c r="AH343" s="210"/>
      <c r="AI343" s="1055"/>
      <c r="AJ343" s="211"/>
      <c r="AK343" s="1276"/>
      <c r="AL343" s="1276">
        <f>AL342</f>
        <v>0</v>
      </c>
      <c r="AP343" s="210"/>
      <c r="AQ343" s="210"/>
      <c r="AR343" s="210"/>
      <c r="AS343" s="210"/>
      <c r="AT343" s="210"/>
      <c r="AU343" s="211"/>
      <c r="AV343" s="1276"/>
      <c r="AW343" s="1276">
        <f>AW342</f>
        <v>0</v>
      </c>
      <c r="BA343" s="210"/>
      <c r="BB343" s="210"/>
      <c r="BC343" s="210"/>
      <c r="BD343" s="210"/>
      <c r="BE343" s="210"/>
      <c r="BF343" s="211"/>
      <c r="BG343" s="1276"/>
      <c r="BH343" s="1276">
        <f>BH342</f>
        <v>0</v>
      </c>
      <c r="BL343" s="210"/>
      <c r="BM343" s="210"/>
      <c r="BN343" s="210"/>
      <c r="BO343" s="210"/>
      <c r="BP343" s="210"/>
      <c r="BQ343" s="211"/>
      <c r="BR343" s="1276"/>
      <c r="BS343" s="1276">
        <f>BS342</f>
        <v>0</v>
      </c>
      <c r="BW343" s="210"/>
      <c r="BX343" s="210"/>
      <c r="BY343" s="210"/>
      <c r="BZ343" s="210"/>
      <c r="CA343" s="210"/>
      <c r="CB343" s="211"/>
      <c r="CC343" s="1276"/>
      <c r="CD343" s="1276">
        <f>CD342</f>
        <v>0</v>
      </c>
      <c r="CE343" s="11"/>
      <c r="CF343" s="11"/>
      <c r="CG343" s="11"/>
      <c r="CH343" s="11"/>
      <c r="CI343" s="11"/>
      <c r="CJ343" s="11"/>
      <c r="CK343" s="11"/>
      <c r="CL343" s="11"/>
      <c r="CM343" s="11"/>
    </row>
    <row r="344" spans="1:91" ht="24.75" customHeight="1">
      <c r="A344" s="1246" t="str">
        <f>IF(E344&gt;0,"Wypełnione","")</f>
        <v/>
      </c>
      <c r="B344" s="58"/>
      <c r="C344" s="1734">
        <f>'Og s3a'!C745</f>
        <v>0</v>
      </c>
      <c r="D344" s="1732">
        <f>'Og s3a'!E745</f>
        <v>0</v>
      </c>
      <c r="E344" s="1734">
        <f>'Og s3a'!F745</f>
        <v>0</v>
      </c>
      <c r="F344" s="2453"/>
      <c r="G344" s="511">
        <f>T344</f>
        <v>0</v>
      </c>
      <c r="H344" s="2455">
        <f>U344</f>
        <v>0</v>
      </c>
      <c r="I344" s="515"/>
      <c r="J344" s="2459"/>
      <c r="K344" s="515"/>
      <c r="L344" s="2459"/>
      <c r="M344" s="515"/>
      <c r="N344" s="2459"/>
      <c r="O344" s="515"/>
      <c r="P344" s="2459"/>
      <c r="Q344" s="11"/>
      <c r="R344" s="11"/>
      <c r="S344" s="454">
        <f>'Og s3a'!G745</f>
        <v>0</v>
      </c>
      <c r="T344" s="456">
        <f>'Og s3a'!D745</f>
        <v>0</v>
      </c>
      <c r="U344" s="506">
        <f>Import!N734</f>
        <v>0</v>
      </c>
      <c r="V344" s="11"/>
      <c r="W344" s="340"/>
      <c r="X344" s="340"/>
      <c r="Y344" s="340"/>
      <c r="Z344" s="1273">
        <f>IF(F344=AF$7,1,0)</f>
        <v>0</v>
      </c>
      <c r="AA344" s="1273">
        <f>Z344*D344</f>
        <v>0</v>
      </c>
      <c r="AB344" s="1281">
        <f>IF($Z344=0,0,IF(AF344+AH344+AJ344&gt;0,$AA344,0))</f>
        <v>0</v>
      </c>
      <c r="AC344" s="1283">
        <f>IF($Z344=0,0,IF(AND(AB344=0,G345&gt;0),$AA344,0))</f>
        <v>0</v>
      </c>
      <c r="AD344" s="1272">
        <f>AA344-AB344-AC344</f>
        <v>0</v>
      </c>
      <c r="AE344" s="210">
        <f t="shared" si="245"/>
        <v>0</v>
      </c>
      <c r="AF344" s="210">
        <f t="shared" si="245"/>
        <v>0</v>
      </c>
      <c r="AG344" s="210">
        <f t="shared" si="245"/>
        <v>0</v>
      </c>
      <c r="AH344" s="210">
        <f t="shared" si="245"/>
        <v>0</v>
      </c>
      <c r="AI344" s="1055">
        <f t="shared" si="245"/>
        <v>0</v>
      </c>
      <c r="AJ344" s="211">
        <f t="shared" si="245"/>
        <v>0</v>
      </c>
      <c r="AK344" s="1276">
        <f>IF($Z344=1,0,IF(AND($Z344=0,AF344&gt;0),1,IF(AND($Z344=0,AH344&gt;0),1,IF(AND($Z344=0,AJ344&gt;0),1,0))))</f>
        <v>0</v>
      </c>
      <c r="AL344" s="1276">
        <f t="shared" si="250"/>
        <v>0</v>
      </c>
      <c r="AM344" s="1281">
        <f>IF($Z344=0,0,IF(AQ344+AS344+AU344&gt;0,$AA344,0))</f>
        <v>0</v>
      </c>
      <c r="AN344" s="1283">
        <f>IF($Z344=0,0,IF(AND(AM344=0,I345&gt;0),$AA344,0))</f>
        <v>0</v>
      </c>
      <c r="AO344" s="1272">
        <f>$AA344-AM344-AN344</f>
        <v>0</v>
      </c>
      <c r="AP344" s="210">
        <f t="shared" si="246"/>
        <v>0</v>
      </c>
      <c r="AQ344" s="210">
        <f t="shared" si="246"/>
        <v>0</v>
      </c>
      <c r="AR344" s="210">
        <f t="shared" si="246"/>
        <v>0</v>
      </c>
      <c r="AS344" s="210">
        <f t="shared" si="246"/>
        <v>0</v>
      </c>
      <c r="AT344" s="210">
        <f t="shared" si="246"/>
        <v>0</v>
      </c>
      <c r="AU344" s="211">
        <f t="shared" si="246"/>
        <v>0</v>
      </c>
      <c r="AV344" s="1276">
        <f>IF($Z344=1,0,IF(AND($Z344=0,AQ344&gt;0),1,IF(AND($Z344=0,AS344&gt;0),1,IF(AND($Z344=0,AU344&gt;0),1,0))))</f>
        <v>0</v>
      </c>
      <c r="AW344" s="1276">
        <f t="shared" si="251"/>
        <v>0</v>
      </c>
      <c r="AX344" s="1281">
        <f>IF($Z344=0,0,IF(BB344+BD344+BF344&gt;0,$AA344,0))</f>
        <v>0</v>
      </c>
      <c r="AY344" s="1283">
        <f>IF($Z344=0,0,IF(AND(AX344=0,K345&gt;0),$AA344,0))</f>
        <v>0</v>
      </c>
      <c r="AZ344" s="1272">
        <f>$AA344-AX344-AY344</f>
        <v>0</v>
      </c>
      <c r="BA344" s="210">
        <f t="shared" si="247"/>
        <v>0</v>
      </c>
      <c r="BB344" s="210">
        <f t="shared" si="247"/>
        <v>0</v>
      </c>
      <c r="BC344" s="210">
        <f t="shared" si="247"/>
        <v>0</v>
      </c>
      <c r="BD344" s="210">
        <f t="shared" si="247"/>
        <v>0</v>
      </c>
      <c r="BE344" s="210">
        <f t="shared" si="247"/>
        <v>0</v>
      </c>
      <c r="BF344" s="211">
        <f t="shared" si="247"/>
        <v>0</v>
      </c>
      <c r="BG344" s="1276">
        <f>IF($Z344=1,0,IF(AND($Z344=0,BB344&gt;0),1,IF(AND($Z344=0,BD344&gt;0),1,IF(AND($Z344=0,BF344&gt;0),1,0))))</f>
        <v>0</v>
      </c>
      <c r="BH344" s="1276">
        <f t="shared" si="252"/>
        <v>0</v>
      </c>
      <c r="BI344" s="1281">
        <f>IF($Z344=0,0,IF(BM344+BO344+BQ344&gt;0,$AA344,0))</f>
        <v>0</v>
      </c>
      <c r="BJ344" s="1283">
        <f>IF($Z344=0,0,IF(AND(BI344=0,M345&gt;0),$AA344,0))</f>
        <v>0</v>
      </c>
      <c r="BK344" s="1272">
        <f>$AA344-BI344-BJ344</f>
        <v>0</v>
      </c>
      <c r="BL344" s="210">
        <f t="shared" si="248"/>
        <v>0</v>
      </c>
      <c r="BM344" s="210">
        <f t="shared" si="248"/>
        <v>0</v>
      </c>
      <c r="BN344" s="210">
        <f t="shared" si="248"/>
        <v>0</v>
      </c>
      <c r="BO344" s="210">
        <f t="shared" si="248"/>
        <v>0</v>
      </c>
      <c r="BP344" s="210">
        <f t="shared" si="248"/>
        <v>0</v>
      </c>
      <c r="BQ344" s="211">
        <f t="shared" si="248"/>
        <v>0</v>
      </c>
      <c r="BR344" s="1276">
        <f>IF($Z344=1,0,IF(AND($Z344=0,BM344&gt;0),1,IF(AND($Z344=0,BO344&gt;0),1,IF(AND($Z344=0,BQ344&gt;0),1,0))))</f>
        <v>0</v>
      </c>
      <c r="BS344" s="1276">
        <f t="shared" si="253"/>
        <v>0</v>
      </c>
      <c r="BT344" s="1281">
        <f>IF($Z344=0,0,IF(BX344+BZ344+CB344&gt;0,$AA344,0))</f>
        <v>0</v>
      </c>
      <c r="BU344" s="1283">
        <f>IF($Z344=0,0,IF(AND(BT344=0,O345&gt;0),$AA344,0))</f>
        <v>0</v>
      </c>
      <c r="BV344" s="1272">
        <f>$AA344-BT344-BU344</f>
        <v>0</v>
      </c>
      <c r="BW344" s="210">
        <f t="shared" si="249"/>
        <v>0</v>
      </c>
      <c r="BX344" s="210">
        <f t="shared" si="249"/>
        <v>0</v>
      </c>
      <c r="BY344" s="210">
        <f t="shared" si="249"/>
        <v>0</v>
      </c>
      <c r="BZ344" s="210">
        <f t="shared" si="249"/>
        <v>0</v>
      </c>
      <c r="CA344" s="210">
        <f t="shared" si="249"/>
        <v>0</v>
      </c>
      <c r="CB344" s="211">
        <f t="shared" si="249"/>
        <v>0</v>
      </c>
      <c r="CC344" s="1276">
        <f>IF($Z344=1,0,IF(AND($Z344=0,BX344&gt;0),1,IF(AND($Z344=0,BZ344&gt;0),1,IF(AND($Z344=0,CB344&gt;0),1,0))))</f>
        <v>0</v>
      </c>
      <c r="CD344" s="1276">
        <f t="shared" si="254"/>
        <v>0</v>
      </c>
      <c r="CE344" s="11"/>
      <c r="CF344" s="11"/>
      <c r="CG344" s="11"/>
      <c r="CH344" s="11"/>
      <c r="CI344" s="11"/>
      <c r="CJ344" s="11"/>
      <c r="CK344" s="11"/>
      <c r="CL344" s="11"/>
      <c r="CM344" s="11"/>
    </row>
    <row r="345" spans="1:91" ht="14.25" customHeight="1">
      <c r="A345" s="1247" t="str">
        <f>A344</f>
        <v/>
      </c>
      <c r="B345" s="58"/>
      <c r="C345" s="1735"/>
      <c r="D345" s="1733"/>
      <c r="E345" s="1735"/>
      <c r="F345" s="2454"/>
      <c r="G345" s="512"/>
      <c r="H345" s="2456"/>
      <c r="I345" s="514"/>
      <c r="J345" s="2459"/>
      <c r="K345" s="514"/>
      <c r="L345" s="2459"/>
      <c r="M345" s="514"/>
      <c r="N345" s="2459"/>
      <c r="O345" s="514"/>
      <c r="P345" s="2459"/>
      <c r="Q345" s="11"/>
      <c r="R345" s="11"/>
      <c r="S345" s="455"/>
      <c r="T345" s="477"/>
      <c r="U345" s="506">
        <f>Import!N735</f>
        <v>0</v>
      </c>
      <c r="V345" s="11"/>
      <c r="W345" s="340"/>
      <c r="X345" s="340"/>
      <c r="Y345" s="340"/>
      <c r="Z345" s="11"/>
      <c r="AE345" s="210"/>
      <c r="AF345" s="210"/>
      <c r="AG345" s="210"/>
      <c r="AH345" s="210"/>
      <c r="AI345" s="1055"/>
      <c r="AJ345" s="211"/>
      <c r="AK345" s="1276"/>
      <c r="AL345" s="1276">
        <f>AL344</f>
        <v>0</v>
      </c>
      <c r="AP345" s="210"/>
      <c r="AQ345" s="210"/>
      <c r="AR345" s="210"/>
      <c r="AS345" s="210"/>
      <c r="AT345" s="210"/>
      <c r="AU345" s="211"/>
      <c r="AV345" s="1276"/>
      <c r="AW345" s="1276">
        <f>AW344</f>
        <v>0</v>
      </c>
      <c r="BA345" s="210"/>
      <c r="BB345" s="210"/>
      <c r="BC345" s="210"/>
      <c r="BD345" s="210"/>
      <c r="BE345" s="210"/>
      <c r="BF345" s="211"/>
      <c r="BG345" s="1276"/>
      <c r="BH345" s="1276">
        <f>BH344</f>
        <v>0</v>
      </c>
      <c r="BL345" s="210"/>
      <c r="BM345" s="210"/>
      <c r="BN345" s="210"/>
      <c r="BO345" s="210"/>
      <c r="BP345" s="210"/>
      <c r="BQ345" s="211"/>
      <c r="BR345" s="1276"/>
      <c r="BS345" s="1276">
        <f>BS344</f>
        <v>0</v>
      </c>
      <c r="BW345" s="210"/>
      <c r="BX345" s="210"/>
      <c r="BY345" s="210"/>
      <c r="BZ345" s="210"/>
      <c r="CA345" s="210"/>
      <c r="CB345" s="211"/>
      <c r="CC345" s="1276"/>
      <c r="CD345" s="1276">
        <f>CD344</f>
        <v>0</v>
      </c>
      <c r="CE345" s="11"/>
      <c r="CF345" s="11"/>
      <c r="CG345" s="11"/>
      <c r="CH345" s="11"/>
      <c r="CI345" s="11"/>
      <c r="CJ345" s="11"/>
      <c r="CK345" s="11"/>
      <c r="CL345" s="11"/>
      <c r="CM345" s="11"/>
    </row>
    <row r="346" spans="1:91" ht="24.75" customHeight="1">
      <c r="A346" s="1246" t="str">
        <f>IF(E346&gt;0,"Wypełnione","")</f>
        <v/>
      </c>
      <c r="B346" s="58"/>
      <c r="C346" s="1734">
        <f>'Og s3a'!C747</f>
        <v>0</v>
      </c>
      <c r="D346" s="1732">
        <f>'Og s3a'!E747</f>
        <v>0</v>
      </c>
      <c r="E346" s="1734">
        <f>'Og s3a'!F747</f>
        <v>0</v>
      </c>
      <c r="F346" s="2453"/>
      <c r="G346" s="511">
        <f>T346</f>
        <v>0</v>
      </c>
      <c r="H346" s="2455">
        <f>U346</f>
        <v>0</v>
      </c>
      <c r="I346" s="515"/>
      <c r="J346" s="2459"/>
      <c r="K346" s="515"/>
      <c r="L346" s="2459"/>
      <c r="M346" s="515"/>
      <c r="N346" s="2459"/>
      <c r="O346" s="515"/>
      <c r="P346" s="2459"/>
      <c r="Q346" s="11"/>
      <c r="R346" s="11"/>
      <c r="S346" s="454">
        <f>'Og s3a'!G747</f>
        <v>0</v>
      </c>
      <c r="T346" s="456">
        <f>'Og s3a'!D747</f>
        <v>0</v>
      </c>
      <c r="U346" s="506">
        <f>Import!N736</f>
        <v>0</v>
      </c>
      <c r="V346" s="11"/>
      <c r="W346" s="340"/>
      <c r="X346" s="340"/>
      <c r="Y346" s="340"/>
      <c r="Z346" s="1273">
        <f>IF(F346=AF$7,1,0)</f>
        <v>0</v>
      </c>
      <c r="AA346" s="1273">
        <f>Z346*D346</f>
        <v>0</v>
      </c>
      <c r="AB346" s="1281">
        <f>IF($Z346=0,0,IF(AF346+AH346+AJ346&gt;0,$AA346,0))</f>
        <v>0</v>
      </c>
      <c r="AC346" s="1283">
        <f>IF($Z346=0,0,IF(AND(AB346=0,G347&gt;0),$AA346,0))</f>
        <v>0</v>
      </c>
      <c r="AD346" s="1272">
        <f>AA346-AB346-AC346</f>
        <v>0</v>
      </c>
      <c r="AE346" s="210">
        <f t="shared" si="245"/>
        <v>0</v>
      </c>
      <c r="AF346" s="210">
        <f t="shared" si="245"/>
        <v>0</v>
      </c>
      <c r="AG346" s="210">
        <f t="shared" si="245"/>
        <v>0</v>
      </c>
      <c r="AH346" s="210">
        <f t="shared" si="245"/>
        <v>0</v>
      </c>
      <c r="AI346" s="1055">
        <f t="shared" si="245"/>
        <v>0</v>
      </c>
      <c r="AJ346" s="211">
        <f t="shared" si="245"/>
        <v>0</v>
      </c>
      <c r="AK346" s="1276">
        <f>IF($Z346=1,0,IF(AND($Z346=0,AF346&gt;0),1,IF(AND($Z346=0,AH346&gt;0),1,IF(AND($Z346=0,AJ346&gt;0),1,0))))</f>
        <v>0</v>
      </c>
      <c r="AL346" s="1276">
        <f t="shared" si="250"/>
        <v>0</v>
      </c>
      <c r="AM346" s="1281">
        <f>IF($Z346=0,0,IF(AQ346+AS346+AU346&gt;0,$AA346,0))</f>
        <v>0</v>
      </c>
      <c r="AN346" s="1283">
        <f>IF($Z346=0,0,IF(AND(AM346=0,I347&gt;0),$AA346,0))</f>
        <v>0</v>
      </c>
      <c r="AO346" s="1272">
        <f>$AA346-AM346-AN346</f>
        <v>0</v>
      </c>
      <c r="AP346" s="210">
        <f t="shared" si="246"/>
        <v>0</v>
      </c>
      <c r="AQ346" s="210">
        <f t="shared" si="246"/>
        <v>0</v>
      </c>
      <c r="AR346" s="210">
        <f t="shared" si="246"/>
        <v>0</v>
      </c>
      <c r="AS346" s="210">
        <f t="shared" si="246"/>
        <v>0</v>
      </c>
      <c r="AT346" s="210">
        <f t="shared" si="246"/>
        <v>0</v>
      </c>
      <c r="AU346" s="211">
        <f t="shared" si="246"/>
        <v>0</v>
      </c>
      <c r="AV346" s="1276">
        <f>IF($Z346=1,0,IF(AND($Z346=0,AQ346&gt;0),1,IF(AND($Z346=0,AS346&gt;0),1,IF(AND($Z346=0,AU346&gt;0),1,0))))</f>
        <v>0</v>
      </c>
      <c r="AW346" s="1276">
        <f t="shared" si="251"/>
        <v>0</v>
      </c>
      <c r="AX346" s="1281">
        <f>IF($Z346=0,0,IF(BB346+BD346+BF346&gt;0,$AA346,0))</f>
        <v>0</v>
      </c>
      <c r="AY346" s="1283">
        <f>IF($Z346=0,0,IF(AND(AX346=0,K347&gt;0),$AA346,0))</f>
        <v>0</v>
      </c>
      <c r="AZ346" s="1272">
        <f>$AA346-AX346-AY346</f>
        <v>0</v>
      </c>
      <c r="BA346" s="210">
        <f t="shared" si="247"/>
        <v>0</v>
      </c>
      <c r="BB346" s="210">
        <f t="shared" si="247"/>
        <v>0</v>
      </c>
      <c r="BC346" s="210">
        <f t="shared" si="247"/>
        <v>0</v>
      </c>
      <c r="BD346" s="210">
        <f t="shared" si="247"/>
        <v>0</v>
      </c>
      <c r="BE346" s="210">
        <f t="shared" si="247"/>
        <v>0</v>
      </c>
      <c r="BF346" s="211">
        <f t="shared" si="247"/>
        <v>0</v>
      </c>
      <c r="BG346" s="1276">
        <f>IF($Z346=1,0,IF(AND($Z346=0,BB346&gt;0),1,IF(AND($Z346=0,BD346&gt;0),1,IF(AND($Z346=0,BF346&gt;0),1,0))))</f>
        <v>0</v>
      </c>
      <c r="BH346" s="1276">
        <f t="shared" si="252"/>
        <v>0</v>
      </c>
      <c r="BI346" s="1281">
        <f>IF($Z346=0,0,IF(BM346+BO346+BQ346&gt;0,$AA346,0))</f>
        <v>0</v>
      </c>
      <c r="BJ346" s="1283">
        <f>IF($Z346=0,0,IF(AND(BI346=0,M347&gt;0),$AA346,0))</f>
        <v>0</v>
      </c>
      <c r="BK346" s="1272">
        <f>$AA346-BI346-BJ346</f>
        <v>0</v>
      </c>
      <c r="BL346" s="210">
        <f t="shared" si="248"/>
        <v>0</v>
      </c>
      <c r="BM346" s="210">
        <f t="shared" si="248"/>
        <v>0</v>
      </c>
      <c r="BN346" s="210">
        <f t="shared" si="248"/>
        <v>0</v>
      </c>
      <c r="BO346" s="210">
        <f t="shared" si="248"/>
        <v>0</v>
      </c>
      <c r="BP346" s="210">
        <f t="shared" si="248"/>
        <v>0</v>
      </c>
      <c r="BQ346" s="211">
        <f t="shared" si="248"/>
        <v>0</v>
      </c>
      <c r="BR346" s="1276">
        <f>IF($Z346=1,0,IF(AND($Z346=0,BM346&gt;0),1,IF(AND($Z346=0,BO346&gt;0),1,IF(AND($Z346=0,BQ346&gt;0),1,0))))</f>
        <v>0</v>
      </c>
      <c r="BS346" s="1276">
        <f t="shared" si="253"/>
        <v>0</v>
      </c>
      <c r="BT346" s="1281">
        <f>IF($Z346=0,0,IF(BX346+BZ346+CB346&gt;0,$AA346,0))</f>
        <v>0</v>
      </c>
      <c r="BU346" s="1283">
        <f>IF($Z346=0,0,IF(AND(BT346=0,O347&gt;0),$AA346,0))</f>
        <v>0</v>
      </c>
      <c r="BV346" s="1272">
        <f>$AA346-BT346-BU346</f>
        <v>0</v>
      </c>
      <c r="BW346" s="210">
        <f t="shared" si="249"/>
        <v>0</v>
      </c>
      <c r="BX346" s="210">
        <f t="shared" si="249"/>
        <v>0</v>
      </c>
      <c r="BY346" s="210">
        <f t="shared" si="249"/>
        <v>0</v>
      </c>
      <c r="BZ346" s="210">
        <f t="shared" si="249"/>
        <v>0</v>
      </c>
      <c r="CA346" s="210">
        <f t="shared" si="249"/>
        <v>0</v>
      </c>
      <c r="CB346" s="211">
        <f t="shared" si="249"/>
        <v>0</v>
      </c>
      <c r="CC346" s="1276">
        <f>IF($Z346=1,0,IF(AND($Z346=0,BX346&gt;0),1,IF(AND($Z346=0,BZ346&gt;0),1,IF(AND($Z346=0,CB346&gt;0),1,0))))</f>
        <v>0</v>
      </c>
      <c r="CD346" s="1276">
        <f t="shared" si="254"/>
        <v>0</v>
      </c>
      <c r="CE346" s="11"/>
      <c r="CF346" s="11"/>
      <c r="CG346" s="11"/>
      <c r="CH346" s="11"/>
      <c r="CI346" s="11"/>
      <c r="CJ346" s="11"/>
      <c r="CK346" s="11"/>
      <c r="CL346" s="11"/>
      <c r="CM346" s="11"/>
    </row>
    <row r="347" spans="1:91" ht="14.25" customHeight="1">
      <c r="A347" s="1247" t="str">
        <f>A346</f>
        <v/>
      </c>
      <c r="B347" s="58"/>
      <c r="C347" s="1735"/>
      <c r="D347" s="1733"/>
      <c r="E347" s="1735"/>
      <c r="F347" s="2454"/>
      <c r="G347" s="512"/>
      <c r="H347" s="2456"/>
      <c r="I347" s="514"/>
      <c r="J347" s="2459"/>
      <c r="K347" s="514"/>
      <c r="L347" s="2459"/>
      <c r="M347" s="514"/>
      <c r="N347" s="2459"/>
      <c r="O347" s="514"/>
      <c r="P347" s="2459"/>
      <c r="Q347" s="11"/>
      <c r="R347" s="11"/>
      <c r="S347" s="455"/>
      <c r="T347" s="477"/>
      <c r="U347" s="506">
        <f>Import!N737</f>
        <v>0</v>
      </c>
      <c r="V347" s="11"/>
      <c r="W347" s="340"/>
      <c r="X347" s="340"/>
      <c r="Y347" s="340"/>
      <c r="Z347" s="11"/>
      <c r="AE347" s="210"/>
      <c r="AF347" s="210"/>
      <c r="AG347" s="210"/>
      <c r="AH347" s="210"/>
      <c r="AI347" s="1055"/>
      <c r="AJ347" s="211"/>
      <c r="AK347" s="1276"/>
      <c r="AL347" s="1276">
        <f>AL346</f>
        <v>0</v>
      </c>
      <c r="AP347" s="210"/>
      <c r="AQ347" s="210"/>
      <c r="AR347" s="210"/>
      <c r="AS347" s="210"/>
      <c r="AT347" s="210"/>
      <c r="AU347" s="211"/>
      <c r="AV347" s="1276"/>
      <c r="AW347" s="1276">
        <f>AW346</f>
        <v>0</v>
      </c>
      <c r="BA347" s="210"/>
      <c r="BB347" s="210"/>
      <c r="BC347" s="210"/>
      <c r="BD347" s="210"/>
      <c r="BE347" s="210"/>
      <c r="BF347" s="211"/>
      <c r="BG347" s="1276"/>
      <c r="BH347" s="1276">
        <f>BH346</f>
        <v>0</v>
      </c>
      <c r="BL347" s="210"/>
      <c r="BM347" s="210"/>
      <c r="BN347" s="210"/>
      <c r="BO347" s="210"/>
      <c r="BP347" s="210"/>
      <c r="BQ347" s="211"/>
      <c r="BR347" s="1276"/>
      <c r="BS347" s="1276">
        <f>BS346</f>
        <v>0</v>
      </c>
      <c r="BW347" s="210"/>
      <c r="BX347" s="210"/>
      <c r="BY347" s="210"/>
      <c r="BZ347" s="210"/>
      <c r="CA347" s="210"/>
      <c r="CB347" s="211"/>
      <c r="CC347" s="1276"/>
      <c r="CD347" s="1276">
        <f>CD346</f>
        <v>0</v>
      </c>
      <c r="CE347" s="11"/>
      <c r="CF347" s="11"/>
      <c r="CG347" s="11"/>
      <c r="CH347" s="11"/>
      <c r="CI347" s="11"/>
      <c r="CJ347" s="11"/>
      <c r="CK347" s="11"/>
      <c r="CL347" s="11"/>
      <c r="CM347" s="11"/>
    </row>
    <row r="348" spans="1:91" ht="24.75" customHeight="1">
      <c r="A348" s="1246" t="str">
        <f>IF(E348&gt;0,"Wypełnione","")</f>
        <v/>
      </c>
      <c r="B348" s="58"/>
      <c r="C348" s="1734">
        <f>'Og s3a'!C749</f>
        <v>0</v>
      </c>
      <c r="D348" s="1732">
        <f>'Og s3a'!E749</f>
        <v>0</v>
      </c>
      <c r="E348" s="1734">
        <f>'Og s3a'!F749</f>
        <v>0</v>
      </c>
      <c r="F348" s="2453"/>
      <c r="G348" s="511">
        <f>T348</f>
        <v>0</v>
      </c>
      <c r="H348" s="2455">
        <f>U348</f>
        <v>0</v>
      </c>
      <c r="I348" s="515"/>
      <c r="J348" s="2459"/>
      <c r="K348" s="515"/>
      <c r="L348" s="2459"/>
      <c r="M348" s="515"/>
      <c r="N348" s="2459"/>
      <c r="O348" s="515"/>
      <c r="P348" s="2459"/>
      <c r="Q348" s="11"/>
      <c r="R348" s="11"/>
      <c r="S348" s="454">
        <f>'Og s3a'!G749</f>
        <v>0</v>
      </c>
      <c r="T348" s="456">
        <f>'Og s3a'!D749</f>
        <v>0</v>
      </c>
      <c r="U348" s="506">
        <f>Import!N738</f>
        <v>0</v>
      </c>
      <c r="V348" s="11"/>
      <c r="W348" s="340"/>
      <c r="X348" s="340"/>
      <c r="Y348" s="340"/>
      <c r="Z348" s="1273">
        <f>IF(F348=AF$7,1,0)</f>
        <v>0</v>
      </c>
      <c r="AA348" s="1273">
        <f>Z348*D348</f>
        <v>0</v>
      </c>
      <c r="AB348" s="1281">
        <f>IF($Z348=0,0,IF(AF348+AH348+AJ348&gt;0,$AA348,0))</f>
        <v>0</v>
      </c>
      <c r="AC348" s="1283">
        <f>IF($Z348=0,0,IF(AND(AB348=0,G349&gt;0),$AA348,0))</f>
        <v>0</v>
      </c>
      <c r="AD348" s="1272">
        <f>AA348-AB348-AC348</f>
        <v>0</v>
      </c>
      <c r="AE348" s="210">
        <f t="shared" si="245"/>
        <v>0</v>
      </c>
      <c r="AF348" s="210">
        <f t="shared" si="245"/>
        <v>0</v>
      </c>
      <c r="AG348" s="210">
        <f t="shared" si="245"/>
        <v>0</v>
      </c>
      <c r="AH348" s="210">
        <f t="shared" si="245"/>
        <v>0</v>
      </c>
      <c r="AI348" s="1055">
        <f t="shared" si="245"/>
        <v>0</v>
      </c>
      <c r="AJ348" s="211">
        <f t="shared" si="245"/>
        <v>0</v>
      </c>
      <c r="AK348" s="1276">
        <f>IF($Z348=1,0,IF(AND($Z348=0,AF348&gt;0),1,IF(AND($Z348=0,AH348&gt;0),1,IF(AND($Z348=0,AJ348&gt;0),1,0))))</f>
        <v>0</v>
      </c>
      <c r="AL348" s="1276">
        <f t="shared" si="250"/>
        <v>0</v>
      </c>
      <c r="AM348" s="1281">
        <f>IF($Z348=0,0,IF(AQ348+AS348+AU348&gt;0,$AA348,0))</f>
        <v>0</v>
      </c>
      <c r="AN348" s="1283">
        <f>IF($Z348=0,0,IF(AND(AM348=0,I349&gt;0),$AA348,0))</f>
        <v>0</v>
      </c>
      <c r="AO348" s="1272">
        <f>$AA348-AM348-AN348</f>
        <v>0</v>
      </c>
      <c r="AP348" s="210">
        <f t="shared" si="246"/>
        <v>0</v>
      </c>
      <c r="AQ348" s="210">
        <f t="shared" si="246"/>
        <v>0</v>
      </c>
      <c r="AR348" s="210">
        <f t="shared" si="246"/>
        <v>0</v>
      </c>
      <c r="AS348" s="210">
        <f t="shared" si="246"/>
        <v>0</v>
      </c>
      <c r="AT348" s="210">
        <f t="shared" si="246"/>
        <v>0</v>
      </c>
      <c r="AU348" s="211">
        <f t="shared" si="246"/>
        <v>0</v>
      </c>
      <c r="AV348" s="1276">
        <f>IF($Z348=1,0,IF(AND($Z348=0,AQ348&gt;0),1,IF(AND($Z348=0,AS348&gt;0),1,IF(AND($Z348=0,AU348&gt;0),1,0))))</f>
        <v>0</v>
      </c>
      <c r="AW348" s="1276">
        <f t="shared" si="251"/>
        <v>0</v>
      </c>
      <c r="AX348" s="1281">
        <f>IF($Z348=0,0,IF(BB348+BD348+BF348&gt;0,$AA348,0))</f>
        <v>0</v>
      </c>
      <c r="AY348" s="1283">
        <f>IF($Z348=0,0,IF(AND(AX348=0,K349&gt;0),$AA348,0))</f>
        <v>0</v>
      </c>
      <c r="AZ348" s="1272">
        <f>$AA348-AX348-AY348</f>
        <v>0</v>
      </c>
      <c r="BA348" s="210">
        <f t="shared" si="247"/>
        <v>0</v>
      </c>
      <c r="BB348" s="210">
        <f t="shared" si="247"/>
        <v>0</v>
      </c>
      <c r="BC348" s="210">
        <f t="shared" si="247"/>
        <v>0</v>
      </c>
      <c r="BD348" s="210">
        <f t="shared" si="247"/>
        <v>0</v>
      </c>
      <c r="BE348" s="210">
        <f t="shared" si="247"/>
        <v>0</v>
      </c>
      <c r="BF348" s="211">
        <f t="shared" si="247"/>
        <v>0</v>
      </c>
      <c r="BG348" s="1276">
        <f>IF($Z348=1,0,IF(AND($Z348=0,BB348&gt;0),1,IF(AND($Z348=0,BD348&gt;0),1,IF(AND($Z348=0,BF348&gt;0),1,0))))</f>
        <v>0</v>
      </c>
      <c r="BH348" s="1276">
        <f t="shared" si="252"/>
        <v>0</v>
      </c>
      <c r="BI348" s="1281">
        <f>IF($Z348=0,0,IF(BM348+BO348+BQ348&gt;0,$AA348,0))</f>
        <v>0</v>
      </c>
      <c r="BJ348" s="1283">
        <f>IF($Z348=0,0,IF(AND(BI348=0,M349&gt;0),$AA348,0))</f>
        <v>0</v>
      </c>
      <c r="BK348" s="1272">
        <f>$AA348-BI348-BJ348</f>
        <v>0</v>
      </c>
      <c r="BL348" s="210">
        <f t="shared" si="248"/>
        <v>0</v>
      </c>
      <c r="BM348" s="210">
        <f t="shared" si="248"/>
        <v>0</v>
      </c>
      <c r="BN348" s="210">
        <f t="shared" si="248"/>
        <v>0</v>
      </c>
      <c r="BO348" s="210">
        <f t="shared" si="248"/>
        <v>0</v>
      </c>
      <c r="BP348" s="210">
        <f t="shared" si="248"/>
        <v>0</v>
      </c>
      <c r="BQ348" s="211">
        <f t="shared" si="248"/>
        <v>0</v>
      </c>
      <c r="BR348" s="1276">
        <f>IF($Z348=1,0,IF(AND($Z348=0,BM348&gt;0),1,IF(AND($Z348=0,BO348&gt;0),1,IF(AND($Z348=0,BQ348&gt;0),1,0))))</f>
        <v>0</v>
      </c>
      <c r="BS348" s="1276">
        <f t="shared" si="253"/>
        <v>0</v>
      </c>
      <c r="BT348" s="1281">
        <f>IF($Z348=0,0,IF(BX348+BZ348+CB348&gt;0,$AA348,0))</f>
        <v>0</v>
      </c>
      <c r="BU348" s="1283">
        <f>IF($Z348=0,0,IF(AND(BT348=0,O349&gt;0),$AA348,0))</f>
        <v>0</v>
      </c>
      <c r="BV348" s="1272">
        <f>$AA348-BT348-BU348</f>
        <v>0</v>
      </c>
      <c r="BW348" s="210">
        <f t="shared" si="249"/>
        <v>0</v>
      </c>
      <c r="BX348" s="210">
        <f t="shared" si="249"/>
        <v>0</v>
      </c>
      <c r="BY348" s="210">
        <f t="shared" si="249"/>
        <v>0</v>
      </c>
      <c r="BZ348" s="210">
        <f t="shared" si="249"/>
        <v>0</v>
      </c>
      <c r="CA348" s="210">
        <f t="shared" si="249"/>
        <v>0</v>
      </c>
      <c r="CB348" s="211">
        <f t="shared" si="249"/>
        <v>0</v>
      </c>
      <c r="CC348" s="1276">
        <f>IF($Z348=1,0,IF(AND($Z348=0,BX348&gt;0),1,IF(AND($Z348=0,BZ348&gt;0),1,IF(AND($Z348=0,CB348&gt;0),1,0))))</f>
        <v>0</v>
      </c>
      <c r="CD348" s="1276">
        <f t="shared" si="254"/>
        <v>0</v>
      </c>
      <c r="CE348" s="11"/>
      <c r="CF348" s="11"/>
      <c r="CG348" s="11"/>
      <c r="CH348" s="11"/>
      <c r="CI348" s="11"/>
      <c r="CJ348" s="11"/>
      <c r="CK348" s="11"/>
      <c r="CL348" s="11"/>
      <c r="CM348" s="11"/>
    </row>
    <row r="349" spans="1:91" ht="14.25" customHeight="1">
      <c r="A349" s="1247" t="str">
        <f>A348</f>
        <v/>
      </c>
      <c r="B349" s="58"/>
      <c r="C349" s="1735"/>
      <c r="D349" s="1733"/>
      <c r="E349" s="1735"/>
      <c r="F349" s="2454"/>
      <c r="G349" s="512"/>
      <c r="H349" s="2456"/>
      <c r="I349" s="514"/>
      <c r="J349" s="2459"/>
      <c r="K349" s="514"/>
      <c r="L349" s="2459"/>
      <c r="M349" s="514"/>
      <c r="N349" s="2459"/>
      <c r="O349" s="514"/>
      <c r="P349" s="2459"/>
      <c r="Q349" s="11"/>
      <c r="R349" s="11"/>
      <c r="S349" s="455"/>
      <c r="T349" s="477"/>
      <c r="U349" s="506">
        <f>Import!N739</f>
        <v>0</v>
      </c>
      <c r="V349" s="11"/>
      <c r="W349" s="340"/>
      <c r="X349" s="340"/>
      <c r="Y349" s="340"/>
      <c r="Z349" s="11"/>
      <c r="AE349" s="210"/>
      <c r="AF349" s="210"/>
      <c r="AG349" s="210"/>
      <c r="AH349" s="210"/>
      <c r="AI349" s="1055"/>
      <c r="AJ349" s="211"/>
      <c r="AK349" s="1276"/>
      <c r="AL349" s="1276">
        <f>AL348</f>
        <v>0</v>
      </c>
      <c r="AP349" s="210"/>
      <c r="AQ349" s="210"/>
      <c r="AR349" s="210"/>
      <c r="AS349" s="210"/>
      <c r="AT349" s="210"/>
      <c r="AU349" s="211"/>
      <c r="AV349" s="1276"/>
      <c r="AW349" s="1276">
        <f>AW348</f>
        <v>0</v>
      </c>
      <c r="BA349" s="210"/>
      <c r="BB349" s="210"/>
      <c r="BC349" s="210"/>
      <c r="BD349" s="210"/>
      <c r="BE349" s="210"/>
      <c r="BF349" s="211"/>
      <c r="BG349" s="1276"/>
      <c r="BH349" s="1276">
        <f>BH348</f>
        <v>0</v>
      </c>
      <c r="BL349" s="210"/>
      <c r="BM349" s="210"/>
      <c r="BN349" s="210"/>
      <c r="BO349" s="210"/>
      <c r="BP349" s="210"/>
      <c r="BQ349" s="211"/>
      <c r="BR349" s="1276"/>
      <c r="BS349" s="1276">
        <f>BS348</f>
        <v>0</v>
      </c>
      <c r="BW349" s="210"/>
      <c r="BX349" s="210"/>
      <c r="BY349" s="210"/>
      <c r="BZ349" s="210"/>
      <c r="CA349" s="210"/>
      <c r="CB349" s="211"/>
      <c r="CC349" s="1276"/>
      <c r="CD349" s="1276">
        <f>CD348</f>
        <v>0</v>
      </c>
      <c r="CE349" s="11"/>
      <c r="CF349" s="11"/>
      <c r="CG349" s="11"/>
      <c r="CH349" s="11"/>
      <c r="CI349" s="11"/>
      <c r="CJ349" s="11"/>
      <c r="CK349" s="11"/>
      <c r="CL349" s="11"/>
      <c r="CM349" s="11"/>
    </row>
    <row r="350" spans="1:91" ht="24.75" customHeight="1">
      <c r="A350" s="1246" t="str">
        <f>IF(E350&gt;0,"Wypełnione","")</f>
        <v/>
      </c>
      <c r="B350" s="58"/>
      <c r="C350" s="1734">
        <f>'Og s3a'!C751</f>
        <v>0</v>
      </c>
      <c r="D350" s="1732">
        <f>'Og s3a'!E751</f>
        <v>0</v>
      </c>
      <c r="E350" s="1734">
        <f>'Og s3a'!F751</f>
        <v>0</v>
      </c>
      <c r="F350" s="2453"/>
      <c r="G350" s="511">
        <f>T350</f>
        <v>0</v>
      </c>
      <c r="H350" s="2455">
        <f>U350</f>
        <v>0</v>
      </c>
      <c r="I350" s="515"/>
      <c r="J350" s="2459"/>
      <c r="K350" s="515"/>
      <c r="L350" s="2459"/>
      <c r="M350" s="515"/>
      <c r="N350" s="2459"/>
      <c r="O350" s="515"/>
      <c r="P350" s="2459"/>
      <c r="Q350" s="11"/>
      <c r="R350" s="11"/>
      <c r="S350" s="454">
        <f>'Og s3a'!G751</f>
        <v>0</v>
      </c>
      <c r="T350" s="456">
        <f>'Og s3a'!D751</f>
        <v>0</v>
      </c>
      <c r="U350" s="506">
        <f>Import!N740</f>
        <v>0</v>
      </c>
      <c r="V350" s="11"/>
      <c r="W350" s="340"/>
      <c r="X350" s="340"/>
      <c r="Y350" s="340"/>
      <c r="Z350" s="1273">
        <f>IF(F350=AF$7,1,0)</f>
        <v>0</v>
      </c>
      <c r="AA350" s="1273">
        <f>Z350*D350</f>
        <v>0</v>
      </c>
      <c r="AB350" s="1281">
        <f>IF($Z350=0,0,IF(AF350+AH350+AJ350&gt;0,$AA350,0))</f>
        <v>0</v>
      </c>
      <c r="AC350" s="1283">
        <f>IF($Z350=0,0,IF(AND(AB350=0,G351&gt;0),$AA350,0))</f>
        <v>0</v>
      </c>
      <c r="AD350" s="1272">
        <f>AA350-AB350-AC350</f>
        <v>0</v>
      </c>
      <c r="AE350" s="210">
        <f t="shared" si="245"/>
        <v>0</v>
      </c>
      <c r="AF350" s="210">
        <f t="shared" si="245"/>
        <v>0</v>
      </c>
      <c r="AG350" s="210">
        <f t="shared" si="245"/>
        <v>0</v>
      </c>
      <c r="AH350" s="210">
        <f t="shared" si="245"/>
        <v>0</v>
      </c>
      <c r="AI350" s="1055">
        <f t="shared" si="245"/>
        <v>0</v>
      </c>
      <c r="AJ350" s="211">
        <f t="shared" si="245"/>
        <v>0</v>
      </c>
      <c r="AK350" s="1276">
        <f>IF($Z350=1,0,IF(AND($Z350=0,AF350&gt;0),1,IF(AND($Z350=0,AH350&gt;0),1,IF(AND($Z350=0,AJ350&gt;0),1,0))))</f>
        <v>0</v>
      </c>
      <c r="AL350" s="1276">
        <f t="shared" si="250"/>
        <v>0</v>
      </c>
      <c r="AM350" s="1281">
        <f>IF($Z350=0,0,IF(AQ350+AS350+AU350&gt;0,$AA350,0))</f>
        <v>0</v>
      </c>
      <c r="AN350" s="1283">
        <f>IF($Z350=0,0,IF(AND(AM350=0,I351&gt;0),$AA350,0))</f>
        <v>0</v>
      </c>
      <c r="AO350" s="1272">
        <f>$AA350-AM350-AN350</f>
        <v>0</v>
      </c>
      <c r="AP350" s="210">
        <f t="shared" si="246"/>
        <v>0</v>
      </c>
      <c r="AQ350" s="210">
        <f t="shared" si="246"/>
        <v>0</v>
      </c>
      <c r="AR350" s="210">
        <f t="shared" si="246"/>
        <v>0</v>
      </c>
      <c r="AS350" s="210">
        <f t="shared" si="246"/>
        <v>0</v>
      </c>
      <c r="AT350" s="210">
        <f t="shared" si="246"/>
        <v>0</v>
      </c>
      <c r="AU350" s="211">
        <f t="shared" si="246"/>
        <v>0</v>
      </c>
      <c r="AV350" s="1276">
        <f>IF($Z350=1,0,IF(AND($Z350=0,AQ350&gt;0),1,IF(AND($Z350=0,AS350&gt;0),1,IF(AND($Z350=0,AU350&gt;0),1,0))))</f>
        <v>0</v>
      </c>
      <c r="AW350" s="1276">
        <f t="shared" si="251"/>
        <v>0</v>
      </c>
      <c r="AX350" s="1281">
        <f>IF($Z350=0,0,IF(BB350+BD350+BF350&gt;0,$AA350,0))</f>
        <v>0</v>
      </c>
      <c r="AY350" s="1283">
        <f>IF($Z350=0,0,IF(AND(AX350=0,K351&gt;0),$AA350,0))</f>
        <v>0</v>
      </c>
      <c r="AZ350" s="1272">
        <f>$AA350-AX350-AY350</f>
        <v>0</v>
      </c>
      <c r="BA350" s="210">
        <f t="shared" si="247"/>
        <v>0</v>
      </c>
      <c r="BB350" s="210">
        <f t="shared" si="247"/>
        <v>0</v>
      </c>
      <c r="BC350" s="210">
        <f t="shared" si="247"/>
        <v>0</v>
      </c>
      <c r="BD350" s="210">
        <f t="shared" si="247"/>
        <v>0</v>
      </c>
      <c r="BE350" s="210">
        <f t="shared" si="247"/>
        <v>0</v>
      </c>
      <c r="BF350" s="211">
        <f t="shared" si="247"/>
        <v>0</v>
      </c>
      <c r="BG350" s="1276">
        <f>IF($Z350=1,0,IF(AND($Z350=0,BB350&gt;0),1,IF(AND($Z350=0,BD350&gt;0),1,IF(AND($Z350=0,BF350&gt;0),1,0))))</f>
        <v>0</v>
      </c>
      <c r="BH350" s="1276">
        <f t="shared" si="252"/>
        <v>0</v>
      </c>
      <c r="BI350" s="1281">
        <f>IF($Z350=0,0,IF(BM350+BO350+BQ350&gt;0,$AA350,0))</f>
        <v>0</v>
      </c>
      <c r="BJ350" s="1283">
        <f>IF($Z350=0,0,IF(AND(BI350=0,M351&gt;0),$AA350,0))</f>
        <v>0</v>
      </c>
      <c r="BK350" s="1272">
        <f>$AA350-BI350-BJ350</f>
        <v>0</v>
      </c>
      <c r="BL350" s="210">
        <f t="shared" si="248"/>
        <v>0</v>
      </c>
      <c r="BM350" s="210">
        <f t="shared" si="248"/>
        <v>0</v>
      </c>
      <c r="BN350" s="210">
        <f t="shared" si="248"/>
        <v>0</v>
      </c>
      <c r="BO350" s="210">
        <f t="shared" si="248"/>
        <v>0</v>
      </c>
      <c r="BP350" s="210">
        <f t="shared" si="248"/>
        <v>0</v>
      </c>
      <c r="BQ350" s="211">
        <f t="shared" si="248"/>
        <v>0</v>
      </c>
      <c r="BR350" s="1276">
        <f>IF($Z350=1,0,IF(AND($Z350=0,BM350&gt;0),1,IF(AND($Z350=0,BO350&gt;0),1,IF(AND($Z350=0,BQ350&gt;0),1,0))))</f>
        <v>0</v>
      </c>
      <c r="BS350" s="1276">
        <f t="shared" si="253"/>
        <v>0</v>
      </c>
      <c r="BT350" s="1281">
        <f>IF($Z350=0,0,IF(BX350+BZ350+CB350&gt;0,$AA350,0))</f>
        <v>0</v>
      </c>
      <c r="BU350" s="1283">
        <f>IF($Z350=0,0,IF(AND(BT350=0,O351&gt;0),$AA350,0))</f>
        <v>0</v>
      </c>
      <c r="BV350" s="1272">
        <f>$AA350-BT350-BU350</f>
        <v>0</v>
      </c>
      <c r="BW350" s="210">
        <f t="shared" si="249"/>
        <v>0</v>
      </c>
      <c r="BX350" s="210">
        <f t="shared" si="249"/>
        <v>0</v>
      </c>
      <c r="BY350" s="210">
        <f t="shared" si="249"/>
        <v>0</v>
      </c>
      <c r="BZ350" s="210">
        <f t="shared" si="249"/>
        <v>0</v>
      </c>
      <c r="CA350" s="210">
        <f t="shared" si="249"/>
        <v>0</v>
      </c>
      <c r="CB350" s="211">
        <f t="shared" si="249"/>
        <v>0</v>
      </c>
      <c r="CC350" s="1276">
        <f>IF($Z350=1,0,IF(AND($Z350=0,BX350&gt;0),1,IF(AND($Z350=0,BZ350&gt;0),1,IF(AND($Z350=0,CB350&gt;0),1,0))))</f>
        <v>0</v>
      </c>
      <c r="CD350" s="1276">
        <f t="shared" si="254"/>
        <v>0</v>
      </c>
      <c r="CE350" s="11"/>
      <c r="CF350" s="11"/>
      <c r="CG350" s="11"/>
      <c r="CH350" s="11"/>
      <c r="CI350" s="11"/>
      <c r="CJ350" s="11"/>
      <c r="CK350" s="11"/>
      <c r="CL350" s="11"/>
      <c r="CM350" s="11"/>
    </row>
    <row r="351" spans="1:91" ht="14.25" customHeight="1">
      <c r="A351" s="1247" t="str">
        <f>A350</f>
        <v/>
      </c>
      <c r="B351" s="58"/>
      <c r="C351" s="1735"/>
      <c r="D351" s="1733"/>
      <c r="E351" s="1735"/>
      <c r="F351" s="2454"/>
      <c r="G351" s="512"/>
      <c r="H351" s="2456"/>
      <c r="I351" s="514"/>
      <c r="J351" s="2459"/>
      <c r="K351" s="514"/>
      <c r="L351" s="2459"/>
      <c r="M351" s="514"/>
      <c r="N351" s="2459"/>
      <c r="O351" s="514"/>
      <c r="P351" s="2459"/>
      <c r="Q351" s="11"/>
      <c r="R351" s="11"/>
      <c r="S351" s="455"/>
      <c r="T351" s="477"/>
      <c r="U351" s="506">
        <f>Import!N741</f>
        <v>0</v>
      </c>
      <c r="V351" s="11"/>
      <c r="W351" s="340"/>
      <c r="X351" s="340"/>
      <c r="Y351" s="340"/>
      <c r="Z351" s="11"/>
      <c r="AE351" s="210"/>
      <c r="AF351" s="210"/>
      <c r="AG351" s="210"/>
      <c r="AH351" s="210"/>
      <c r="AI351" s="1055"/>
      <c r="AJ351" s="211"/>
      <c r="AK351" s="1276"/>
      <c r="AL351" s="1276">
        <f>AL350</f>
        <v>0</v>
      </c>
      <c r="AP351" s="210"/>
      <c r="AQ351" s="210"/>
      <c r="AR351" s="210"/>
      <c r="AS351" s="210"/>
      <c r="AT351" s="210"/>
      <c r="AU351" s="211"/>
      <c r="AV351" s="1276"/>
      <c r="AW351" s="1276">
        <f>AW350</f>
        <v>0</v>
      </c>
      <c r="BA351" s="210"/>
      <c r="BB351" s="210"/>
      <c r="BC351" s="210"/>
      <c r="BD351" s="210"/>
      <c r="BE351" s="210"/>
      <c r="BF351" s="211"/>
      <c r="BG351" s="1276"/>
      <c r="BH351" s="1276">
        <f>BH350</f>
        <v>0</v>
      </c>
      <c r="BL351" s="210"/>
      <c r="BM351" s="210"/>
      <c r="BN351" s="210"/>
      <c r="BO351" s="210"/>
      <c r="BP351" s="210"/>
      <c r="BQ351" s="211"/>
      <c r="BR351" s="1276"/>
      <c r="BS351" s="1276">
        <f>BS350</f>
        <v>0</v>
      </c>
      <c r="BW351" s="210"/>
      <c r="BX351" s="210"/>
      <c r="BY351" s="210"/>
      <c r="BZ351" s="210"/>
      <c r="CA351" s="210"/>
      <c r="CB351" s="211"/>
      <c r="CC351" s="1276"/>
      <c r="CD351" s="1276">
        <f>CD350</f>
        <v>0</v>
      </c>
      <c r="CE351" s="11"/>
      <c r="CF351" s="11"/>
      <c r="CG351" s="11"/>
      <c r="CH351" s="11"/>
      <c r="CI351" s="11"/>
      <c r="CJ351" s="11"/>
      <c r="CK351" s="11"/>
      <c r="CL351" s="11"/>
      <c r="CM351" s="11"/>
    </row>
    <row r="352" spans="1:91" ht="24.75" customHeight="1">
      <c r="A352" s="1246" t="str">
        <f>IF(E352&gt;0,"Wypełnione","")</f>
        <v/>
      </c>
      <c r="B352" s="58"/>
      <c r="C352" s="1734">
        <f>'Og s3a'!C753</f>
        <v>0</v>
      </c>
      <c r="D352" s="1732">
        <f>'Og s3a'!E753</f>
        <v>0</v>
      </c>
      <c r="E352" s="1734">
        <f>'Og s3a'!F753</f>
        <v>0</v>
      </c>
      <c r="F352" s="2453"/>
      <c r="G352" s="511">
        <f>T352</f>
        <v>0</v>
      </c>
      <c r="H352" s="2455">
        <f>U352</f>
        <v>0</v>
      </c>
      <c r="I352" s="515"/>
      <c r="J352" s="2459"/>
      <c r="K352" s="515"/>
      <c r="L352" s="2459"/>
      <c r="M352" s="515"/>
      <c r="N352" s="2459"/>
      <c r="O352" s="515"/>
      <c r="P352" s="2459"/>
      <c r="Q352" s="11"/>
      <c r="R352" s="11"/>
      <c r="S352" s="454">
        <f>'Og s3a'!G753</f>
        <v>0</v>
      </c>
      <c r="T352" s="456">
        <f>'Og s3a'!D753</f>
        <v>0</v>
      </c>
      <c r="U352" s="506">
        <f>Import!N742</f>
        <v>0</v>
      </c>
      <c r="V352" s="11"/>
      <c r="W352" s="340"/>
      <c r="X352" s="340"/>
      <c r="Y352" s="340"/>
      <c r="Z352" s="1273">
        <f>IF(F352=AF$7,1,0)</f>
        <v>0</v>
      </c>
      <c r="AA352" s="1273">
        <f>Z352*D352</f>
        <v>0</v>
      </c>
      <c r="AB352" s="1281">
        <f>IF($Z352=0,0,IF(AF352+AH352+AJ352&gt;0,$AA352,0))</f>
        <v>0</v>
      </c>
      <c r="AC352" s="1283">
        <f>IF($Z352=0,0,IF(AND(AB352=0,G353&gt;0),$AA352,0))</f>
        <v>0</v>
      </c>
      <c r="AD352" s="1272">
        <f>AA352-AB352-AC352</f>
        <v>0</v>
      </c>
      <c r="AE352" s="210">
        <f t="shared" si="245"/>
        <v>0</v>
      </c>
      <c r="AF352" s="210">
        <f t="shared" si="245"/>
        <v>0</v>
      </c>
      <c r="AG352" s="210">
        <f t="shared" si="245"/>
        <v>0</v>
      </c>
      <c r="AH352" s="210">
        <f t="shared" si="245"/>
        <v>0</v>
      </c>
      <c r="AI352" s="1055">
        <f t="shared" si="245"/>
        <v>0</v>
      </c>
      <c r="AJ352" s="211">
        <f t="shared" si="245"/>
        <v>0</v>
      </c>
      <c r="AK352" s="1276">
        <f>IF($Z352=1,0,IF(AND($Z352=0,AF352&gt;0),1,IF(AND($Z352=0,AH352&gt;0),1,IF(AND($Z352=0,AJ352&gt;0),1,0))))</f>
        <v>0</v>
      </c>
      <c r="AL352" s="1276">
        <f t="shared" si="250"/>
        <v>0</v>
      </c>
      <c r="AM352" s="1281">
        <f>IF($Z352=0,0,IF(AQ352+AS352+AU352&gt;0,$AA352,0))</f>
        <v>0</v>
      </c>
      <c r="AN352" s="1283">
        <f>IF($Z352=0,0,IF(AND(AM352=0,I353&gt;0),$AA352,0))</f>
        <v>0</v>
      </c>
      <c r="AO352" s="1272">
        <f>$AA352-AM352-AN352</f>
        <v>0</v>
      </c>
      <c r="AP352" s="210">
        <f t="shared" si="246"/>
        <v>0</v>
      </c>
      <c r="AQ352" s="210">
        <f t="shared" si="246"/>
        <v>0</v>
      </c>
      <c r="AR352" s="210">
        <f t="shared" si="246"/>
        <v>0</v>
      </c>
      <c r="AS352" s="210">
        <f t="shared" si="246"/>
        <v>0</v>
      </c>
      <c r="AT352" s="210">
        <f t="shared" si="246"/>
        <v>0</v>
      </c>
      <c r="AU352" s="211">
        <f t="shared" si="246"/>
        <v>0</v>
      </c>
      <c r="AV352" s="1276">
        <f>IF($Z352=1,0,IF(AND($Z352=0,AQ352&gt;0),1,IF(AND($Z352=0,AS352&gt;0),1,IF(AND($Z352=0,AU352&gt;0),1,0))))</f>
        <v>0</v>
      </c>
      <c r="AW352" s="1276">
        <f t="shared" si="251"/>
        <v>0</v>
      </c>
      <c r="AX352" s="1281">
        <f>IF($Z352=0,0,IF(BB352+BD352+BF352&gt;0,$AA352,0))</f>
        <v>0</v>
      </c>
      <c r="AY352" s="1283">
        <f>IF($Z352=0,0,IF(AND(AX352=0,K353&gt;0),$AA352,0))</f>
        <v>0</v>
      </c>
      <c r="AZ352" s="1272">
        <f>$AA352-AX352-AY352</f>
        <v>0</v>
      </c>
      <c r="BA352" s="210">
        <f t="shared" si="247"/>
        <v>0</v>
      </c>
      <c r="BB352" s="210">
        <f t="shared" si="247"/>
        <v>0</v>
      </c>
      <c r="BC352" s="210">
        <f t="shared" si="247"/>
        <v>0</v>
      </c>
      <c r="BD352" s="210">
        <f t="shared" si="247"/>
        <v>0</v>
      </c>
      <c r="BE352" s="210">
        <f t="shared" si="247"/>
        <v>0</v>
      </c>
      <c r="BF352" s="211">
        <f t="shared" si="247"/>
        <v>0</v>
      </c>
      <c r="BG352" s="1276">
        <f>IF($Z352=1,0,IF(AND($Z352=0,BB352&gt;0),1,IF(AND($Z352=0,BD352&gt;0),1,IF(AND($Z352=0,BF352&gt;0),1,0))))</f>
        <v>0</v>
      </c>
      <c r="BH352" s="1276">
        <f t="shared" si="252"/>
        <v>0</v>
      </c>
      <c r="BI352" s="1281">
        <f>IF($Z352=0,0,IF(BM352+BO352+BQ352&gt;0,$AA352,0))</f>
        <v>0</v>
      </c>
      <c r="BJ352" s="1283">
        <f>IF($Z352=0,0,IF(AND(BI352=0,M353&gt;0),$AA352,0))</f>
        <v>0</v>
      </c>
      <c r="BK352" s="1272">
        <f>$AA352-BI352-BJ352</f>
        <v>0</v>
      </c>
      <c r="BL352" s="210">
        <f t="shared" si="248"/>
        <v>0</v>
      </c>
      <c r="BM352" s="210">
        <f t="shared" si="248"/>
        <v>0</v>
      </c>
      <c r="BN352" s="210">
        <f t="shared" si="248"/>
        <v>0</v>
      </c>
      <c r="BO352" s="210">
        <f t="shared" si="248"/>
        <v>0</v>
      </c>
      <c r="BP352" s="210">
        <f t="shared" si="248"/>
        <v>0</v>
      </c>
      <c r="BQ352" s="211">
        <f t="shared" si="248"/>
        <v>0</v>
      </c>
      <c r="BR352" s="1276">
        <f>IF($Z352=1,0,IF(AND($Z352=0,BM352&gt;0),1,IF(AND($Z352=0,BO352&gt;0),1,IF(AND($Z352=0,BQ352&gt;0),1,0))))</f>
        <v>0</v>
      </c>
      <c r="BS352" s="1276">
        <f t="shared" si="253"/>
        <v>0</v>
      </c>
      <c r="BT352" s="1281">
        <f>IF($Z352=0,0,IF(BX352+BZ352+CB352&gt;0,$AA352,0))</f>
        <v>0</v>
      </c>
      <c r="BU352" s="1283">
        <f>IF($Z352=0,0,IF(AND(BT352=0,O353&gt;0),$AA352,0))</f>
        <v>0</v>
      </c>
      <c r="BV352" s="1272">
        <f>$AA352-BT352-BU352</f>
        <v>0</v>
      </c>
      <c r="BW352" s="210">
        <f t="shared" si="249"/>
        <v>0</v>
      </c>
      <c r="BX352" s="210">
        <f t="shared" si="249"/>
        <v>0</v>
      </c>
      <c r="BY352" s="210">
        <f t="shared" si="249"/>
        <v>0</v>
      </c>
      <c r="BZ352" s="210">
        <f t="shared" si="249"/>
        <v>0</v>
      </c>
      <c r="CA352" s="210">
        <f t="shared" si="249"/>
        <v>0</v>
      </c>
      <c r="CB352" s="211">
        <f t="shared" si="249"/>
        <v>0</v>
      </c>
      <c r="CC352" s="1276">
        <f>IF($Z352=1,0,IF(AND($Z352=0,BX352&gt;0),1,IF(AND($Z352=0,BZ352&gt;0),1,IF(AND($Z352=0,CB352&gt;0),1,0))))</f>
        <v>0</v>
      </c>
      <c r="CD352" s="1276">
        <f t="shared" si="254"/>
        <v>0</v>
      </c>
      <c r="CE352" s="11"/>
      <c r="CF352" s="11"/>
      <c r="CG352" s="11"/>
      <c r="CH352" s="11"/>
      <c r="CI352" s="11"/>
      <c r="CJ352" s="11"/>
      <c r="CK352" s="11"/>
      <c r="CL352" s="11"/>
      <c r="CM352" s="11"/>
    </row>
    <row r="353" spans="1:91" ht="14.25" customHeight="1">
      <c r="A353" s="1247" t="str">
        <f>A352</f>
        <v/>
      </c>
      <c r="B353" s="58"/>
      <c r="C353" s="1735"/>
      <c r="D353" s="1733"/>
      <c r="E353" s="1735"/>
      <c r="F353" s="2454"/>
      <c r="G353" s="512"/>
      <c r="H353" s="2456"/>
      <c r="I353" s="514"/>
      <c r="J353" s="2459"/>
      <c r="K353" s="514"/>
      <c r="L353" s="2459"/>
      <c r="M353" s="514"/>
      <c r="N353" s="2459"/>
      <c r="O353" s="514"/>
      <c r="P353" s="2459"/>
      <c r="Q353" s="11"/>
      <c r="R353" s="11"/>
      <c r="S353" s="455"/>
      <c r="T353" s="477"/>
      <c r="U353" s="506">
        <f>Import!N743</f>
        <v>0</v>
      </c>
      <c r="V353" s="11"/>
      <c r="W353" s="340"/>
      <c r="X353" s="340"/>
      <c r="Y353" s="340"/>
      <c r="Z353" s="11"/>
      <c r="AE353" s="210"/>
      <c r="AF353" s="210"/>
      <c r="AG353" s="210"/>
      <c r="AH353" s="210"/>
      <c r="AI353" s="1055"/>
      <c r="AJ353" s="211"/>
      <c r="AK353" s="1276"/>
      <c r="AL353" s="1276">
        <f>AL352</f>
        <v>0</v>
      </c>
      <c r="AP353" s="210"/>
      <c r="AQ353" s="210"/>
      <c r="AR353" s="210"/>
      <c r="AS353" s="210"/>
      <c r="AT353" s="210"/>
      <c r="AU353" s="211"/>
      <c r="AV353" s="1276"/>
      <c r="AW353" s="1276">
        <f>AW352</f>
        <v>0</v>
      </c>
      <c r="BA353" s="210"/>
      <c r="BB353" s="210"/>
      <c r="BC353" s="210"/>
      <c r="BD353" s="210"/>
      <c r="BE353" s="210"/>
      <c r="BF353" s="211"/>
      <c r="BG353" s="1276"/>
      <c r="BH353" s="1276">
        <f>BH352</f>
        <v>0</v>
      </c>
      <c r="BL353" s="210"/>
      <c r="BM353" s="210"/>
      <c r="BN353" s="210"/>
      <c r="BO353" s="210"/>
      <c r="BP353" s="210"/>
      <c r="BQ353" s="211"/>
      <c r="BR353" s="1276"/>
      <c r="BS353" s="1276">
        <f>BS352</f>
        <v>0</v>
      </c>
      <c r="BW353" s="210"/>
      <c r="BX353" s="210"/>
      <c r="BY353" s="210"/>
      <c r="BZ353" s="210"/>
      <c r="CA353" s="210"/>
      <c r="CB353" s="211"/>
      <c r="CC353" s="1276"/>
      <c r="CD353" s="1276">
        <f>CD352</f>
        <v>0</v>
      </c>
      <c r="CE353" s="11"/>
      <c r="CF353" s="11"/>
      <c r="CG353" s="11"/>
      <c r="CH353" s="11"/>
      <c r="CI353" s="11"/>
      <c r="CJ353" s="11"/>
      <c r="CK353" s="11"/>
      <c r="CL353" s="11"/>
      <c r="CM353" s="11"/>
    </row>
    <row r="354" spans="1:91" ht="24.75" customHeight="1">
      <c r="A354" s="1246" t="str">
        <f>IF(E354&gt;0,"Wypełnione","")</f>
        <v/>
      </c>
      <c r="B354" s="58"/>
      <c r="C354" s="1734">
        <f>'Og s3a'!C755</f>
        <v>0</v>
      </c>
      <c r="D354" s="1732">
        <f>'Og s3a'!E755</f>
        <v>0</v>
      </c>
      <c r="E354" s="1734">
        <f>'Og s3a'!F755</f>
        <v>0</v>
      </c>
      <c r="F354" s="2453"/>
      <c r="G354" s="511">
        <f>T354</f>
        <v>0</v>
      </c>
      <c r="H354" s="2455">
        <f>U354</f>
        <v>0</v>
      </c>
      <c r="I354" s="515"/>
      <c r="J354" s="2459"/>
      <c r="K354" s="515"/>
      <c r="L354" s="2459"/>
      <c r="M354" s="515"/>
      <c r="N354" s="2459"/>
      <c r="O354" s="515"/>
      <c r="P354" s="2459"/>
      <c r="Q354" s="11"/>
      <c r="R354" s="11"/>
      <c r="S354" s="454">
        <f>'Og s3a'!G755</f>
        <v>0</v>
      </c>
      <c r="T354" s="456">
        <f>'Og s3a'!D755</f>
        <v>0</v>
      </c>
      <c r="U354" s="506">
        <f>Import!N744</f>
        <v>0</v>
      </c>
      <c r="V354" s="11"/>
      <c r="W354" s="340"/>
      <c r="X354" s="340"/>
      <c r="Y354" s="340"/>
      <c r="Z354" s="1273">
        <f>IF(F354=AF$7,1,0)</f>
        <v>0</v>
      </c>
      <c r="AA354" s="1273">
        <f>Z354*D354</f>
        <v>0</v>
      </c>
      <c r="AB354" s="1281">
        <f>IF($Z354=0,0,IF(AF354+AH354+AJ354&gt;0,$AA354,0))</f>
        <v>0</v>
      </c>
      <c r="AC354" s="1283">
        <f>IF($Z354=0,0,IF(AND(AB354=0,G355&gt;0),$AA354,0))</f>
        <v>0</v>
      </c>
      <c r="AD354" s="1272">
        <f>AA354-AB354-AC354</f>
        <v>0</v>
      </c>
      <c r="AE354" s="210">
        <f t="shared" si="245"/>
        <v>0</v>
      </c>
      <c r="AF354" s="210">
        <f t="shared" si="245"/>
        <v>0</v>
      </c>
      <c r="AG354" s="210">
        <f t="shared" si="245"/>
        <v>0</v>
      </c>
      <c r="AH354" s="210">
        <f t="shared" si="245"/>
        <v>0</v>
      </c>
      <c r="AI354" s="1055">
        <f t="shared" si="245"/>
        <v>0</v>
      </c>
      <c r="AJ354" s="211">
        <f t="shared" si="245"/>
        <v>0</v>
      </c>
      <c r="AK354" s="1276">
        <f>IF($Z354=1,0,IF(AND($Z354=0,AF354&gt;0),1,IF(AND($Z354=0,AH354&gt;0),1,IF(AND($Z354=0,AJ354&gt;0),1,0))))</f>
        <v>0</v>
      </c>
      <c r="AL354" s="1276">
        <f t="shared" si="250"/>
        <v>0</v>
      </c>
      <c r="AM354" s="1281">
        <f>IF($Z354=0,0,IF(AQ354+AS354+AU354&gt;0,$AA354,0))</f>
        <v>0</v>
      </c>
      <c r="AN354" s="1283">
        <f>IF($Z354=0,0,IF(AND(AM354=0,I355&gt;0),$AA354,0))</f>
        <v>0</v>
      </c>
      <c r="AO354" s="1272">
        <f>$AA354-AM354-AN354</f>
        <v>0</v>
      </c>
      <c r="AP354" s="210">
        <f t="shared" si="246"/>
        <v>0</v>
      </c>
      <c r="AQ354" s="210">
        <f t="shared" si="246"/>
        <v>0</v>
      </c>
      <c r="AR354" s="210">
        <f t="shared" si="246"/>
        <v>0</v>
      </c>
      <c r="AS354" s="210">
        <f t="shared" si="246"/>
        <v>0</v>
      </c>
      <c r="AT354" s="210">
        <f t="shared" si="246"/>
        <v>0</v>
      </c>
      <c r="AU354" s="211">
        <f t="shared" si="246"/>
        <v>0</v>
      </c>
      <c r="AV354" s="1276">
        <f>IF($Z354=1,0,IF(AND($Z354=0,AQ354&gt;0),1,IF(AND($Z354=0,AS354&gt;0),1,IF(AND($Z354=0,AU354&gt;0),1,0))))</f>
        <v>0</v>
      </c>
      <c r="AW354" s="1276">
        <f t="shared" si="251"/>
        <v>0</v>
      </c>
      <c r="AX354" s="1281">
        <f>IF($Z354=0,0,IF(BB354+BD354+BF354&gt;0,$AA354,0))</f>
        <v>0</v>
      </c>
      <c r="AY354" s="1283">
        <f>IF($Z354=0,0,IF(AND(AX354=0,K355&gt;0),$AA354,0))</f>
        <v>0</v>
      </c>
      <c r="AZ354" s="1272">
        <f>$AA354-AX354-AY354</f>
        <v>0</v>
      </c>
      <c r="BA354" s="210">
        <f t="shared" si="247"/>
        <v>0</v>
      </c>
      <c r="BB354" s="210">
        <f t="shared" si="247"/>
        <v>0</v>
      </c>
      <c r="BC354" s="210">
        <f t="shared" si="247"/>
        <v>0</v>
      </c>
      <c r="BD354" s="210">
        <f t="shared" si="247"/>
        <v>0</v>
      </c>
      <c r="BE354" s="210">
        <f t="shared" si="247"/>
        <v>0</v>
      </c>
      <c r="BF354" s="211">
        <f t="shared" si="247"/>
        <v>0</v>
      </c>
      <c r="BG354" s="1276">
        <f>IF($Z354=1,0,IF(AND($Z354=0,BB354&gt;0),1,IF(AND($Z354=0,BD354&gt;0),1,IF(AND($Z354=0,BF354&gt;0),1,0))))</f>
        <v>0</v>
      </c>
      <c r="BH354" s="1276">
        <f t="shared" si="252"/>
        <v>0</v>
      </c>
      <c r="BI354" s="1281">
        <f>IF($Z354=0,0,IF(BM354+BO354+BQ354&gt;0,$AA354,0))</f>
        <v>0</v>
      </c>
      <c r="BJ354" s="1283">
        <f>IF($Z354=0,0,IF(AND(BI354=0,M355&gt;0),$AA354,0))</f>
        <v>0</v>
      </c>
      <c r="BK354" s="1272">
        <f>$AA354-BI354-BJ354</f>
        <v>0</v>
      </c>
      <c r="BL354" s="210">
        <f t="shared" si="248"/>
        <v>0</v>
      </c>
      <c r="BM354" s="210">
        <f t="shared" si="248"/>
        <v>0</v>
      </c>
      <c r="BN354" s="210">
        <f t="shared" si="248"/>
        <v>0</v>
      </c>
      <c r="BO354" s="210">
        <f t="shared" si="248"/>
        <v>0</v>
      </c>
      <c r="BP354" s="210">
        <f t="shared" si="248"/>
        <v>0</v>
      </c>
      <c r="BQ354" s="211">
        <f t="shared" si="248"/>
        <v>0</v>
      </c>
      <c r="BR354" s="1276">
        <f>IF($Z354=1,0,IF(AND($Z354=0,BM354&gt;0),1,IF(AND($Z354=0,BO354&gt;0),1,IF(AND($Z354=0,BQ354&gt;0),1,0))))</f>
        <v>0</v>
      </c>
      <c r="BS354" s="1276">
        <f t="shared" si="253"/>
        <v>0</v>
      </c>
      <c r="BT354" s="1281">
        <f>IF($Z354=0,0,IF(BX354+BZ354+CB354&gt;0,$AA354,0))</f>
        <v>0</v>
      </c>
      <c r="BU354" s="1283">
        <f>IF($Z354=0,0,IF(AND(BT354=0,O355&gt;0),$AA354,0))</f>
        <v>0</v>
      </c>
      <c r="BV354" s="1272">
        <f>$AA354-BT354-BU354</f>
        <v>0</v>
      </c>
      <c r="BW354" s="210">
        <f t="shared" si="249"/>
        <v>0</v>
      </c>
      <c r="BX354" s="210">
        <f t="shared" si="249"/>
        <v>0</v>
      </c>
      <c r="BY354" s="210">
        <f t="shared" si="249"/>
        <v>0</v>
      </c>
      <c r="BZ354" s="210">
        <f t="shared" si="249"/>
        <v>0</v>
      </c>
      <c r="CA354" s="210">
        <f t="shared" si="249"/>
        <v>0</v>
      </c>
      <c r="CB354" s="211">
        <f t="shared" si="249"/>
        <v>0</v>
      </c>
      <c r="CC354" s="1276">
        <f>IF($Z354=1,0,IF(AND($Z354=0,BX354&gt;0),1,IF(AND($Z354=0,BZ354&gt;0),1,IF(AND($Z354=0,CB354&gt;0),1,0))))</f>
        <v>0</v>
      </c>
      <c r="CD354" s="1276">
        <f t="shared" si="254"/>
        <v>0</v>
      </c>
      <c r="CE354" s="11"/>
      <c r="CF354" s="11"/>
      <c r="CG354" s="11"/>
      <c r="CH354" s="11"/>
      <c r="CI354" s="11"/>
      <c r="CJ354" s="11"/>
      <c r="CK354" s="11"/>
      <c r="CL354" s="11"/>
      <c r="CM354" s="11"/>
    </row>
    <row r="355" spans="1:91" ht="14.25" customHeight="1">
      <c r="A355" s="1247" t="str">
        <f>A354</f>
        <v/>
      </c>
      <c r="B355" s="58"/>
      <c r="C355" s="1735"/>
      <c r="D355" s="1733"/>
      <c r="E355" s="1735"/>
      <c r="F355" s="2454"/>
      <c r="G355" s="512"/>
      <c r="H355" s="2456"/>
      <c r="I355" s="514"/>
      <c r="J355" s="2459"/>
      <c r="K355" s="514"/>
      <c r="L355" s="2459"/>
      <c r="M355" s="514"/>
      <c r="N355" s="2459"/>
      <c r="O355" s="514"/>
      <c r="P355" s="2459"/>
      <c r="Q355" s="11"/>
      <c r="R355" s="11"/>
      <c r="S355" s="455"/>
      <c r="T355" s="477"/>
      <c r="U355" s="506">
        <f>Import!N745</f>
        <v>0</v>
      </c>
      <c r="V355" s="11"/>
      <c r="W355" s="340"/>
      <c r="X355" s="340"/>
      <c r="Y355" s="340"/>
      <c r="Z355" s="11"/>
      <c r="AE355" s="210"/>
      <c r="AF355" s="210"/>
      <c r="AG355" s="210"/>
      <c r="AH355" s="210"/>
      <c r="AI355" s="1055"/>
      <c r="AJ355" s="211"/>
      <c r="AK355" s="1276"/>
      <c r="AL355" s="1276">
        <f>AL354</f>
        <v>0</v>
      </c>
      <c r="AP355" s="210"/>
      <c r="AQ355" s="210"/>
      <c r="AR355" s="210"/>
      <c r="AS355" s="210"/>
      <c r="AT355" s="210"/>
      <c r="AU355" s="211"/>
      <c r="AV355" s="1276"/>
      <c r="AW355" s="1276">
        <f>AW354</f>
        <v>0</v>
      </c>
      <c r="BA355" s="210"/>
      <c r="BB355" s="210"/>
      <c r="BC355" s="210"/>
      <c r="BD355" s="210"/>
      <c r="BE355" s="210"/>
      <c r="BF355" s="211"/>
      <c r="BG355" s="1276"/>
      <c r="BH355" s="1276">
        <f>BH354</f>
        <v>0</v>
      </c>
      <c r="BL355" s="210"/>
      <c r="BM355" s="210"/>
      <c r="BN355" s="210"/>
      <c r="BO355" s="210"/>
      <c r="BP355" s="210"/>
      <c r="BQ355" s="211"/>
      <c r="BR355" s="1276"/>
      <c r="BS355" s="1276">
        <f>BS354</f>
        <v>0</v>
      </c>
      <c r="BW355" s="210"/>
      <c r="BX355" s="210"/>
      <c r="BY355" s="210"/>
      <c r="BZ355" s="210"/>
      <c r="CA355" s="210"/>
      <c r="CB355" s="211"/>
      <c r="CC355" s="1276"/>
      <c r="CD355" s="1276">
        <f>CD354</f>
        <v>0</v>
      </c>
      <c r="CE355" s="11"/>
      <c r="CF355" s="11"/>
      <c r="CG355" s="11"/>
      <c r="CH355" s="11"/>
      <c r="CI355" s="11"/>
      <c r="CJ355" s="11"/>
      <c r="CK355" s="11"/>
      <c r="CL355" s="11"/>
      <c r="CM355" s="11"/>
    </row>
    <row r="356" spans="1:91" ht="24.75" customHeight="1">
      <c r="A356" s="1246" t="str">
        <f>IF(E356&gt;0,"Wypełnione","")</f>
        <v/>
      </c>
      <c r="B356" s="58"/>
      <c r="C356" s="1734">
        <f>'Og s3a'!C757</f>
        <v>0</v>
      </c>
      <c r="D356" s="1732">
        <f>'Og s3a'!E757</f>
        <v>0</v>
      </c>
      <c r="E356" s="1734">
        <f>'Og s3a'!F757</f>
        <v>0</v>
      </c>
      <c r="F356" s="2453"/>
      <c r="G356" s="511">
        <f>T356</f>
        <v>0</v>
      </c>
      <c r="H356" s="2455">
        <f>U356</f>
        <v>0</v>
      </c>
      <c r="I356" s="515"/>
      <c r="J356" s="2459"/>
      <c r="K356" s="515"/>
      <c r="L356" s="2459"/>
      <c r="M356" s="515"/>
      <c r="N356" s="2459"/>
      <c r="O356" s="515"/>
      <c r="P356" s="2459"/>
      <c r="Q356" s="11"/>
      <c r="R356" s="11"/>
      <c r="S356" s="454">
        <f>'Og s3a'!G757</f>
        <v>0</v>
      </c>
      <c r="T356" s="456">
        <f>'Og s3a'!D757</f>
        <v>0</v>
      </c>
      <c r="U356" s="506">
        <f>Import!N746</f>
        <v>0</v>
      </c>
      <c r="V356" s="11"/>
      <c r="W356" s="340"/>
      <c r="X356" s="340"/>
      <c r="Y356" s="340"/>
      <c r="Z356" s="1273">
        <f>IF(F356=AF$7,1,0)</f>
        <v>0</v>
      </c>
      <c r="AA356" s="1273">
        <f>Z356*D356</f>
        <v>0</v>
      </c>
      <c r="AB356" s="1281">
        <f>IF($Z356=0,0,IF(AF356+AH356+AJ356&gt;0,$AA356,0))</f>
        <v>0</v>
      </c>
      <c r="AC356" s="1283">
        <f>IF($Z356=0,0,IF(AND(AB356=0,G357&gt;0),$AA356,0))</f>
        <v>0</v>
      </c>
      <c r="AD356" s="1272">
        <f>AA356-AB356-AC356</f>
        <v>0</v>
      </c>
      <c r="AE356" s="210">
        <f t="shared" si="245"/>
        <v>0</v>
      </c>
      <c r="AF356" s="210">
        <f t="shared" si="245"/>
        <v>0</v>
      </c>
      <c r="AG356" s="210">
        <f t="shared" si="245"/>
        <v>0</v>
      </c>
      <c r="AH356" s="210">
        <f t="shared" si="245"/>
        <v>0</v>
      </c>
      <c r="AI356" s="1055">
        <f t="shared" si="245"/>
        <v>0</v>
      </c>
      <c r="AJ356" s="211">
        <f t="shared" si="245"/>
        <v>0</v>
      </c>
      <c r="AK356" s="1276">
        <f>IF($Z356=1,0,IF(AND($Z356=0,AF356&gt;0),1,IF(AND($Z356=0,AH356&gt;0),1,IF(AND($Z356=0,AJ356&gt;0),1,0))))</f>
        <v>0</v>
      </c>
      <c r="AL356" s="1276">
        <f t="shared" si="250"/>
        <v>0</v>
      </c>
      <c r="AM356" s="1281">
        <f>IF($Z356=0,0,IF(AQ356+AS356+AU356&gt;0,$AA356,0))</f>
        <v>0</v>
      </c>
      <c r="AN356" s="1283">
        <f>IF($Z356=0,0,IF(AND(AM356=0,I357&gt;0),$AA356,0))</f>
        <v>0</v>
      </c>
      <c r="AO356" s="1272">
        <f>$AA356-AM356-AN356</f>
        <v>0</v>
      </c>
      <c r="AP356" s="210">
        <f t="shared" si="246"/>
        <v>0</v>
      </c>
      <c r="AQ356" s="210">
        <f t="shared" si="246"/>
        <v>0</v>
      </c>
      <c r="AR356" s="210">
        <f t="shared" si="246"/>
        <v>0</v>
      </c>
      <c r="AS356" s="210">
        <f t="shared" si="246"/>
        <v>0</v>
      </c>
      <c r="AT356" s="210">
        <f t="shared" si="246"/>
        <v>0</v>
      </c>
      <c r="AU356" s="211">
        <f t="shared" si="246"/>
        <v>0</v>
      </c>
      <c r="AV356" s="1276">
        <f>IF($Z356=1,0,IF(AND($Z356=0,AQ356&gt;0),1,IF(AND($Z356=0,AS356&gt;0),1,IF(AND($Z356=0,AU356&gt;0),1,0))))</f>
        <v>0</v>
      </c>
      <c r="AW356" s="1276">
        <f t="shared" si="251"/>
        <v>0</v>
      </c>
      <c r="AX356" s="1281">
        <f>IF($Z356=0,0,IF(BB356+BD356+BF356&gt;0,$AA356,0))</f>
        <v>0</v>
      </c>
      <c r="AY356" s="1283">
        <f>IF($Z356=0,0,IF(AND(AX356=0,K357&gt;0),$AA356,0))</f>
        <v>0</v>
      </c>
      <c r="AZ356" s="1272">
        <f>$AA356-AX356-AY356</f>
        <v>0</v>
      </c>
      <c r="BA356" s="210">
        <f t="shared" si="247"/>
        <v>0</v>
      </c>
      <c r="BB356" s="210">
        <f t="shared" si="247"/>
        <v>0</v>
      </c>
      <c r="BC356" s="210">
        <f t="shared" si="247"/>
        <v>0</v>
      </c>
      <c r="BD356" s="210">
        <f t="shared" si="247"/>
        <v>0</v>
      </c>
      <c r="BE356" s="210">
        <f t="shared" si="247"/>
        <v>0</v>
      </c>
      <c r="BF356" s="211">
        <f t="shared" si="247"/>
        <v>0</v>
      </c>
      <c r="BG356" s="1276">
        <f>IF($Z356=1,0,IF(AND($Z356=0,BB356&gt;0),1,IF(AND($Z356=0,BD356&gt;0),1,IF(AND($Z356=0,BF356&gt;0),1,0))))</f>
        <v>0</v>
      </c>
      <c r="BH356" s="1276">
        <f t="shared" si="252"/>
        <v>0</v>
      </c>
      <c r="BI356" s="1281">
        <f>IF($Z356=0,0,IF(BM356+BO356+BQ356&gt;0,$AA356,0))</f>
        <v>0</v>
      </c>
      <c r="BJ356" s="1283">
        <f>IF($Z356=0,0,IF(AND(BI356=0,M357&gt;0),$AA356,0))</f>
        <v>0</v>
      </c>
      <c r="BK356" s="1272">
        <f>$AA356-BI356-BJ356</f>
        <v>0</v>
      </c>
      <c r="BL356" s="210">
        <f t="shared" si="248"/>
        <v>0</v>
      </c>
      <c r="BM356" s="210">
        <f t="shared" si="248"/>
        <v>0</v>
      </c>
      <c r="BN356" s="210">
        <f t="shared" si="248"/>
        <v>0</v>
      </c>
      <c r="BO356" s="210">
        <f t="shared" si="248"/>
        <v>0</v>
      </c>
      <c r="BP356" s="210">
        <f t="shared" si="248"/>
        <v>0</v>
      </c>
      <c r="BQ356" s="211">
        <f t="shared" si="248"/>
        <v>0</v>
      </c>
      <c r="BR356" s="1276">
        <f>IF($Z356=1,0,IF(AND($Z356=0,BM356&gt;0),1,IF(AND($Z356=0,BO356&gt;0),1,IF(AND($Z356=0,BQ356&gt;0),1,0))))</f>
        <v>0</v>
      </c>
      <c r="BS356" s="1276">
        <f t="shared" si="253"/>
        <v>0</v>
      </c>
      <c r="BT356" s="1281">
        <f>IF($Z356=0,0,IF(BX356+BZ356+CB356&gt;0,$AA356,0))</f>
        <v>0</v>
      </c>
      <c r="BU356" s="1283">
        <f>IF($Z356=0,0,IF(AND(BT356=0,O357&gt;0),$AA356,0))</f>
        <v>0</v>
      </c>
      <c r="BV356" s="1272">
        <f>$AA356-BT356-BU356</f>
        <v>0</v>
      </c>
      <c r="BW356" s="210">
        <f t="shared" si="249"/>
        <v>0</v>
      </c>
      <c r="BX356" s="210">
        <f t="shared" si="249"/>
        <v>0</v>
      </c>
      <c r="BY356" s="210">
        <f t="shared" si="249"/>
        <v>0</v>
      </c>
      <c r="BZ356" s="210">
        <f t="shared" si="249"/>
        <v>0</v>
      </c>
      <c r="CA356" s="210">
        <f t="shared" si="249"/>
        <v>0</v>
      </c>
      <c r="CB356" s="211">
        <f t="shared" si="249"/>
        <v>0</v>
      </c>
      <c r="CC356" s="1276">
        <f>IF($Z356=1,0,IF(AND($Z356=0,BX356&gt;0),1,IF(AND($Z356=0,BZ356&gt;0),1,IF(AND($Z356=0,CB356&gt;0),1,0))))</f>
        <v>0</v>
      </c>
      <c r="CD356" s="1276">
        <f t="shared" si="254"/>
        <v>0</v>
      </c>
      <c r="CE356" s="11"/>
      <c r="CF356" s="11"/>
      <c r="CG356" s="11"/>
      <c r="CH356" s="11"/>
      <c r="CI356" s="11"/>
      <c r="CJ356" s="11"/>
      <c r="CK356" s="11"/>
      <c r="CL356" s="11"/>
      <c r="CM356" s="11"/>
    </row>
    <row r="357" spans="1:91" ht="14.25" customHeight="1">
      <c r="A357" s="1247" t="str">
        <f>A356</f>
        <v/>
      </c>
      <c r="B357" s="58"/>
      <c r="C357" s="1735"/>
      <c r="D357" s="1733"/>
      <c r="E357" s="1735"/>
      <c r="F357" s="2454"/>
      <c r="G357" s="512"/>
      <c r="H357" s="2456"/>
      <c r="I357" s="514"/>
      <c r="J357" s="2459"/>
      <c r="K357" s="514"/>
      <c r="L357" s="2459"/>
      <c r="M357" s="514"/>
      <c r="N357" s="2459"/>
      <c r="O357" s="514"/>
      <c r="P357" s="2459"/>
      <c r="Q357" s="11"/>
      <c r="R357" s="11"/>
      <c r="S357" s="455"/>
      <c r="T357" s="477"/>
      <c r="U357" s="506">
        <f>Import!N747</f>
        <v>0</v>
      </c>
      <c r="V357" s="11"/>
      <c r="W357" s="340"/>
      <c r="X357" s="340"/>
      <c r="Y357" s="340"/>
      <c r="Z357" s="11"/>
      <c r="AE357" s="210"/>
      <c r="AF357" s="210"/>
      <c r="AG357" s="210"/>
      <c r="AH357" s="210"/>
      <c r="AI357" s="1055"/>
      <c r="AJ357" s="211"/>
      <c r="AK357" s="1276"/>
      <c r="AL357" s="1276">
        <f>AL356</f>
        <v>0</v>
      </c>
      <c r="AP357" s="210"/>
      <c r="AQ357" s="210"/>
      <c r="AR357" s="210"/>
      <c r="AS357" s="210"/>
      <c r="AT357" s="210"/>
      <c r="AU357" s="211"/>
      <c r="AV357" s="1276"/>
      <c r="AW357" s="1276">
        <f>AW356</f>
        <v>0</v>
      </c>
      <c r="BA357" s="210"/>
      <c r="BB357" s="210"/>
      <c r="BC357" s="210"/>
      <c r="BD357" s="210"/>
      <c r="BE357" s="210"/>
      <c r="BF357" s="211"/>
      <c r="BG357" s="1276"/>
      <c r="BH357" s="1276">
        <f>BH356</f>
        <v>0</v>
      </c>
      <c r="BL357" s="210"/>
      <c r="BM357" s="210"/>
      <c r="BN357" s="210"/>
      <c r="BO357" s="210"/>
      <c r="BP357" s="210"/>
      <c r="BQ357" s="211"/>
      <c r="BR357" s="1276"/>
      <c r="BS357" s="1276">
        <f>BS356</f>
        <v>0</v>
      </c>
      <c r="BW357" s="210"/>
      <c r="BX357" s="210"/>
      <c r="BY357" s="210"/>
      <c r="BZ357" s="210"/>
      <c r="CA357" s="210"/>
      <c r="CB357" s="211"/>
      <c r="CC357" s="1276"/>
      <c r="CD357" s="1276">
        <f>CD356</f>
        <v>0</v>
      </c>
      <c r="CE357" s="11"/>
      <c r="CF357" s="11"/>
      <c r="CG357" s="11"/>
      <c r="CH357" s="11"/>
      <c r="CI357" s="11"/>
      <c r="CJ357" s="11"/>
      <c r="CK357" s="11"/>
      <c r="CL357" s="11"/>
      <c r="CM357" s="11"/>
    </row>
    <row r="358" spans="1:91" ht="24.75" customHeight="1">
      <c r="A358" s="1246" t="str">
        <f>IF(E358&gt;0,"Wypełnione","")</f>
        <v/>
      </c>
      <c r="B358" s="58"/>
      <c r="C358" s="1734">
        <f>'Og s3a'!C759</f>
        <v>0</v>
      </c>
      <c r="D358" s="1732">
        <f>'Og s3a'!E759</f>
        <v>0</v>
      </c>
      <c r="E358" s="1734">
        <f>'Og s3a'!F759</f>
        <v>0</v>
      </c>
      <c r="F358" s="2453"/>
      <c r="G358" s="511">
        <f>T358</f>
        <v>0</v>
      </c>
      <c r="H358" s="2455">
        <f>U358</f>
        <v>0</v>
      </c>
      <c r="I358" s="515"/>
      <c r="J358" s="2459"/>
      <c r="K358" s="515"/>
      <c r="L358" s="2459"/>
      <c r="M358" s="515"/>
      <c r="N358" s="2459"/>
      <c r="O358" s="515"/>
      <c r="P358" s="2459"/>
      <c r="Q358" s="11"/>
      <c r="R358" s="11"/>
      <c r="S358" s="454">
        <f>'Og s3a'!G759</f>
        <v>0</v>
      </c>
      <c r="T358" s="456">
        <f>'Og s3a'!D759</f>
        <v>0</v>
      </c>
      <c r="U358" s="506">
        <f>Import!N748</f>
        <v>0</v>
      </c>
      <c r="V358" s="11"/>
      <c r="W358" s="340"/>
      <c r="X358" s="340"/>
      <c r="Y358" s="340"/>
      <c r="Z358" s="1273">
        <f>IF(F358=AF$7,1,0)</f>
        <v>0</v>
      </c>
      <c r="AA358" s="1273">
        <f>Z358*D358</f>
        <v>0</v>
      </c>
      <c r="AB358" s="1281">
        <f>IF($Z358=0,0,IF(AF358+AH358+AJ358&gt;0,$AA358,0))</f>
        <v>0</v>
      </c>
      <c r="AC358" s="1283">
        <f>IF($Z358=0,0,IF(AND(AB358=0,G359&gt;0),$AA358,0))</f>
        <v>0</v>
      </c>
      <c r="AD358" s="1272">
        <f>AA358-AB358-AC358</f>
        <v>0</v>
      </c>
      <c r="AE358" s="210">
        <f t="shared" si="245"/>
        <v>0</v>
      </c>
      <c r="AF358" s="210">
        <f t="shared" si="245"/>
        <v>0</v>
      </c>
      <c r="AG358" s="210">
        <f t="shared" si="245"/>
        <v>0</v>
      </c>
      <c r="AH358" s="210">
        <f t="shared" si="245"/>
        <v>0</v>
      </c>
      <c r="AI358" s="1055">
        <f t="shared" si="245"/>
        <v>0</v>
      </c>
      <c r="AJ358" s="211">
        <f t="shared" si="245"/>
        <v>0</v>
      </c>
      <c r="AK358" s="1276">
        <f>IF($Z358=1,0,IF(AND($Z358=0,AF358&gt;0),1,IF(AND($Z358=0,AH358&gt;0),1,IF(AND($Z358=0,AJ358&gt;0),1,0))))</f>
        <v>0</v>
      </c>
      <c r="AL358" s="1276">
        <f t="shared" si="250"/>
        <v>0</v>
      </c>
      <c r="AM358" s="1281">
        <f>IF($Z358=0,0,IF(AQ358+AS358+AU358&gt;0,$AA358,0))</f>
        <v>0</v>
      </c>
      <c r="AN358" s="1283">
        <f>IF($Z358=0,0,IF(AND(AM358=0,I359&gt;0),$AA358,0))</f>
        <v>0</v>
      </c>
      <c r="AO358" s="1272">
        <f>$AA358-AM358-AN358</f>
        <v>0</v>
      </c>
      <c r="AP358" s="210">
        <f t="shared" si="246"/>
        <v>0</v>
      </c>
      <c r="AQ358" s="210">
        <f t="shared" si="246"/>
        <v>0</v>
      </c>
      <c r="AR358" s="210">
        <f t="shared" si="246"/>
        <v>0</v>
      </c>
      <c r="AS358" s="210">
        <f t="shared" si="246"/>
        <v>0</v>
      </c>
      <c r="AT358" s="210">
        <f t="shared" si="246"/>
        <v>0</v>
      </c>
      <c r="AU358" s="211">
        <f t="shared" si="246"/>
        <v>0</v>
      </c>
      <c r="AV358" s="1276">
        <f>IF($Z358=1,0,IF(AND($Z358=0,AQ358&gt;0),1,IF(AND($Z358=0,AS358&gt;0),1,IF(AND($Z358=0,AU358&gt;0),1,0))))</f>
        <v>0</v>
      </c>
      <c r="AW358" s="1276">
        <f t="shared" si="251"/>
        <v>0</v>
      </c>
      <c r="AX358" s="1281">
        <f>IF($Z358=0,0,IF(BB358+BD358+BF358&gt;0,$AA358,0))</f>
        <v>0</v>
      </c>
      <c r="AY358" s="1283">
        <f>IF($Z358=0,0,IF(AND(AX358=0,K359&gt;0),$AA358,0))</f>
        <v>0</v>
      </c>
      <c r="AZ358" s="1272">
        <f>$AA358-AX358-AY358</f>
        <v>0</v>
      </c>
      <c r="BA358" s="210">
        <f t="shared" si="247"/>
        <v>0</v>
      </c>
      <c r="BB358" s="210">
        <f t="shared" si="247"/>
        <v>0</v>
      </c>
      <c r="BC358" s="210">
        <f t="shared" si="247"/>
        <v>0</v>
      </c>
      <c r="BD358" s="210">
        <f t="shared" si="247"/>
        <v>0</v>
      </c>
      <c r="BE358" s="210">
        <f t="shared" si="247"/>
        <v>0</v>
      </c>
      <c r="BF358" s="211">
        <f t="shared" si="247"/>
        <v>0</v>
      </c>
      <c r="BG358" s="1276">
        <f>IF($Z358=1,0,IF(AND($Z358=0,BB358&gt;0),1,IF(AND($Z358=0,BD358&gt;0),1,IF(AND($Z358=0,BF358&gt;0),1,0))))</f>
        <v>0</v>
      </c>
      <c r="BH358" s="1276">
        <f t="shared" si="252"/>
        <v>0</v>
      </c>
      <c r="BI358" s="1281">
        <f>IF($Z358=0,0,IF(BM358+BO358+BQ358&gt;0,$AA358,0))</f>
        <v>0</v>
      </c>
      <c r="BJ358" s="1283">
        <f>IF($Z358=0,0,IF(AND(BI358=0,M359&gt;0),$AA358,0))</f>
        <v>0</v>
      </c>
      <c r="BK358" s="1272">
        <f>$AA358-BI358-BJ358</f>
        <v>0</v>
      </c>
      <c r="BL358" s="210">
        <f t="shared" si="248"/>
        <v>0</v>
      </c>
      <c r="BM358" s="210">
        <f t="shared" si="248"/>
        <v>0</v>
      </c>
      <c r="BN358" s="210">
        <f t="shared" si="248"/>
        <v>0</v>
      </c>
      <c r="BO358" s="210">
        <f t="shared" si="248"/>
        <v>0</v>
      </c>
      <c r="BP358" s="210">
        <f t="shared" si="248"/>
        <v>0</v>
      </c>
      <c r="BQ358" s="211">
        <f t="shared" si="248"/>
        <v>0</v>
      </c>
      <c r="BR358" s="1276">
        <f>IF($Z358=1,0,IF(AND($Z358=0,BM358&gt;0),1,IF(AND($Z358=0,BO358&gt;0),1,IF(AND($Z358=0,BQ358&gt;0),1,0))))</f>
        <v>0</v>
      </c>
      <c r="BS358" s="1276">
        <f t="shared" si="253"/>
        <v>0</v>
      </c>
      <c r="BT358" s="1281">
        <f>IF($Z358=0,0,IF(BX358+BZ358+CB358&gt;0,$AA358,0))</f>
        <v>0</v>
      </c>
      <c r="BU358" s="1283">
        <f>IF($Z358=0,0,IF(AND(BT358=0,O359&gt;0),$AA358,0))</f>
        <v>0</v>
      </c>
      <c r="BV358" s="1272">
        <f>$AA358-BT358-BU358</f>
        <v>0</v>
      </c>
      <c r="BW358" s="210">
        <f t="shared" si="249"/>
        <v>0</v>
      </c>
      <c r="BX358" s="210">
        <f t="shared" si="249"/>
        <v>0</v>
      </c>
      <c r="BY358" s="210">
        <f t="shared" si="249"/>
        <v>0</v>
      </c>
      <c r="BZ358" s="210">
        <f t="shared" si="249"/>
        <v>0</v>
      </c>
      <c r="CA358" s="210">
        <f t="shared" si="249"/>
        <v>0</v>
      </c>
      <c r="CB358" s="211">
        <f t="shared" si="249"/>
        <v>0</v>
      </c>
      <c r="CC358" s="1276">
        <f>IF($Z358=1,0,IF(AND($Z358=0,BX358&gt;0),1,IF(AND($Z358=0,BZ358&gt;0),1,IF(AND($Z358=0,CB358&gt;0),1,0))))</f>
        <v>0</v>
      </c>
      <c r="CD358" s="1276">
        <f t="shared" si="254"/>
        <v>0</v>
      </c>
      <c r="CE358" s="11"/>
      <c r="CF358" s="11"/>
      <c r="CG358" s="11"/>
      <c r="CH358" s="11"/>
      <c r="CI358" s="11"/>
      <c r="CJ358" s="11"/>
      <c r="CK358" s="11"/>
      <c r="CL358" s="11"/>
      <c r="CM358" s="11"/>
    </row>
    <row r="359" spans="1:91" ht="14.25" customHeight="1">
      <c r="A359" s="1247" t="str">
        <f>A358</f>
        <v/>
      </c>
      <c r="B359" s="58"/>
      <c r="C359" s="1735"/>
      <c r="D359" s="1733"/>
      <c r="E359" s="1735"/>
      <c r="F359" s="2454"/>
      <c r="G359" s="512"/>
      <c r="H359" s="2456"/>
      <c r="I359" s="514"/>
      <c r="J359" s="2459"/>
      <c r="K359" s="514"/>
      <c r="L359" s="2459"/>
      <c r="M359" s="514"/>
      <c r="N359" s="2459"/>
      <c r="O359" s="514"/>
      <c r="P359" s="2459"/>
      <c r="Q359" s="11"/>
      <c r="R359" s="11"/>
      <c r="S359" s="455"/>
      <c r="T359" s="477"/>
      <c r="U359" s="506">
        <f>Import!N749</f>
        <v>0</v>
      </c>
      <c r="V359" s="11"/>
      <c r="W359" s="340"/>
      <c r="X359" s="340"/>
      <c r="Y359" s="340"/>
      <c r="Z359" s="11"/>
      <c r="AE359" s="210"/>
      <c r="AF359" s="210"/>
      <c r="AG359" s="210"/>
      <c r="AH359" s="210"/>
      <c r="AI359" s="1055"/>
      <c r="AJ359" s="211"/>
      <c r="AK359" s="1276"/>
      <c r="AL359" s="1276">
        <f>AL358</f>
        <v>0</v>
      </c>
      <c r="AP359" s="210"/>
      <c r="AQ359" s="210"/>
      <c r="AR359" s="210"/>
      <c r="AS359" s="210"/>
      <c r="AT359" s="210"/>
      <c r="AU359" s="211"/>
      <c r="AV359" s="1276"/>
      <c r="AW359" s="1276">
        <f>AW358</f>
        <v>0</v>
      </c>
      <c r="BA359" s="210"/>
      <c r="BB359" s="210"/>
      <c r="BC359" s="210"/>
      <c r="BD359" s="210"/>
      <c r="BE359" s="210"/>
      <c r="BF359" s="211"/>
      <c r="BG359" s="1276"/>
      <c r="BH359" s="1276">
        <f>BH358</f>
        <v>0</v>
      </c>
      <c r="BL359" s="210"/>
      <c r="BM359" s="210"/>
      <c r="BN359" s="210"/>
      <c r="BO359" s="210"/>
      <c r="BP359" s="210"/>
      <c r="BQ359" s="211"/>
      <c r="BR359" s="1276"/>
      <c r="BS359" s="1276">
        <f>BS358</f>
        <v>0</v>
      </c>
      <c r="BW359" s="210"/>
      <c r="BX359" s="210"/>
      <c r="BY359" s="210"/>
      <c r="BZ359" s="210"/>
      <c r="CA359" s="210"/>
      <c r="CB359" s="211"/>
      <c r="CC359" s="1276"/>
      <c r="CD359" s="1276">
        <f>CD358</f>
        <v>0</v>
      </c>
      <c r="CE359" s="11"/>
      <c r="CF359" s="11"/>
      <c r="CG359" s="11"/>
      <c r="CH359" s="11"/>
      <c r="CI359" s="11"/>
      <c r="CJ359" s="11"/>
      <c r="CK359" s="11"/>
      <c r="CL359" s="11"/>
      <c r="CM359" s="11"/>
    </row>
    <row r="360" spans="1:91" ht="24.75" customHeight="1">
      <c r="A360" s="1246" t="str">
        <f>IF(E360&gt;0,"Wypełnione","")</f>
        <v/>
      </c>
      <c r="B360" s="58"/>
      <c r="C360" s="1734">
        <f>'Og s3a'!C761</f>
        <v>0</v>
      </c>
      <c r="D360" s="1732">
        <f>'Og s3a'!E761</f>
        <v>0</v>
      </c>
      <c r="E360" s="1734">
        <f>'Og s3a'!F761</f>
        <v>0</v>
      </c>
      <c r="F360" s="2453"/>
      <c r="G360" s="511">
        <f>T360</f>
        <v>0</v>
      </c>
      <c r="H360" s="2455">
        <f>U360</f>
        <v>0</v>
      </c>
      <c r="I360" s="515"/>
      <c r="J360" s="2459"/>
      <c r="K360" s="515"/>
      <c r="L360" s="2459"/>
      <c r="M360" s="515"/>
      <c r="N360" s="2459"/>
      <c r="O360" s="515"/>
      <c r="P360" s="2459"/>
      <c r="Q360" s="11"/>
      <c r="R360" s="11"/>
      <c r="S360" s="454">
        <f>'Og s3a'!G761</f>
        <v>0</v>
      </c>
      <c r="T360" s="456">
        <f>'Og s3a'!D761</f>
        <v>0</v>
      </c>
      <c r="U360" s="506">
        <f>Import!N750</f>
        <v>0</v>
      </c>
      <c r="V360" s="11"/>
      <c r="W360" s="340"/>
      <c r="X360" s="340"/>
      <c r="Y360" s="340"/>
      <c r="Z360" s="1273">
        <f>IF(F360=AF$7,1,0)</f>
        <v>0</v>
      </c>
      <c r="AA360" s="1273">
        <f>Z360*D360</f>
        <v>0</v>
      </c>
      <c r="AB360" s="1281">
        <f>IF($Z360=0,0,IF(AF360+AH360+AJ360&gt;0,$AA360,0))</f>
        <v>0</v>
      </c>
      <c r="AC360" s="1283">
        <f>IF($Z360=0,0,IF(AND(AB360=0,G361&gt;0),$AA360,0))</f>
        <v>0</v>
      </c>
      <c r="AD360" s="1272">
        <f>AA360-AB360-AC360</f>
        <v>0</v>
      </c>
      <c r="AE360" s="210">
        <f t="shared" si="245"/>
        <v>0</v>
      </c>
      <c r="AF360" s="210">
        <f t="shared" si="245"/>
        <v>0</v>
      </c>
      <c r="AG360" s="210">
        <f t="shared" si="245"/>
        <v>0</v>
      </c>
      <c r="AH360" s="210">
        <f t="shared" si="245"/>
        <v>0</v>
      </c>
      <c r="AI360" s="1055">
        <f t="shared" si="245"/>
        <v>0</v>
      </c>
      <c r="AJ360" s="211">
        <f t="shared" si="245"/>
        <v>0</v>
      </c>
      <c r="AK360" s="1276">
        <f>IF($Z360=1,0,IF(AND($Z360=0,AF360&gt;0),1,IF(AND($Z360=0,AH360&gt;0),1,IF(AND($Z360=0,AJ360&gt;0),1,0))))</f>
        <v>0</v>
      </c>
      <c r="AL360" s="1276">
        <f t="shared" si="250"/>
        <v>0</v>
      </c>
      <c r="AM360" s="1281">
        <f>IF($Z360=0,0,IF(AQ360+AS360+AU360&gt;0,$AA360,0))</f>
        <v>0</v>
      </c>
      <c r="AN360" s="1283">
        <f>IF($Z360=0,0,IF(AND(AM360=0,I361&gt;0),$AA360,0))</f>
        <v>0</v>
      </c>
      <c r="AO360" s="1272">
        <f>$AA360-AM360-AN360</f>
        <v>0</v>
      </c>
      <c r="AP360" s="210">
        <f t="shared" si="246"/>
        <v>0</v>
      </c>
      <c r="AQ360" s="210">
        <f t="shared" si="246"/>
        <v>0</v>
      </c>
      <c r="AR360" s="210">
        <f t="shared" si="246"/>
        <v>0</v>
      </c>
      <c r="AS360" s="210">
        <f t="shared" si="246"/>
        <v>0</v>
      </c>
      <c r="AT360" s="210">
        <f t="shared" si="246"/>
        <v>0</v>
      </c>
      <c r="AU360" s="211">
        <f t="shared" si="246"/>
        <v>0</v>
      </c>
      <c r="AV360" s="1276">
        <f>IF($Z360=1,0,IF(AND($Z360=0,AQ360&gt;0),1,IF(AND($Z360=0,AS360&gt;0),1,IF(AND($Z360=0,AU360&gt;0),1,0))))</f>
        <v>0</v>
      </c>
      <c r="AW360" s="1276">
        <f t="shared" si="251"/>
        <v>0</v>
      </c>
      <c r="AX360" s="1281">
        <f>IF($Z360=0,0,IF(BB360+BD360+BF360&gt;0,$AA360,0))</f>
        <v>0</v>
      </c>
      <c r="AY360" s="1283">
        <f>IF($Z360=0,0,IF(AND(AX360=0,K361&gt;0),$AA360,0))</f>
        <v>0</v>
      </c>
      <c r="AZ360" s="1272">
        <f>$AA360-AX360-AY360</f>
        <v>0</v>
      </c>
      <c r="BA360" s="210">
        <f t="shared" si="247"/>
        <v>0</v>
      </c>
      <c r="BB360" s="210">
        <f t="shared" si="247"/>
        <v>0</v>
      </c>
      <c r="BC360" s="210">
        <f t="shared" si="247"/>
        <v>0</v>
      </c>
      <c r="BD360" s="210">
        <f t="shared" si="247"/>
        <v>0</v>
      </c>
      <c r="BE360" s="210">
        <f t="shared" si="247"/>
        <v>0</v>
      </c>
      <c r="BF360" s="211">
        <f t="shared" si="247"/>
        <v>0</v>
      </c>
      <c r="BG360" s="1276">
        <f>IF($Z360=1,0,IF(AND($Z360=0,BB360&gt;0),1,IF(AND($Z360=0,BD360&gt;0),1,IF(AND($Z360=0,BF360&gt;0),1,0))))</f>
        <v>0</v>
      </c>
      <c r="BH360" s="1276">
        <f t="shared" si="252"/>
        <v>0</v>
      </c>
      <c r="BI360" s="1281">
        <f>IF($Z360=0,0,IF(BM360+BO360+BQ360&gt;0,$AA360,0))</f>
        <v>0</v>
      </c>
      <c r="BJ360" s="1283">
        <f>IF($Z360=0,0,IF(AND(BI360=0,M361&gt;0),$AA360,0))</f>
        <v>0</v>
      </c>
      <c r="BK360" s="1272">
        <f>$AA360-BI360-BJ360</f>
        <v>0</v>
      </c>
      <c r="BL360" s="210">
        <f t="shared" si="248"/>
        <v>0</v>
      </c>
      <c r="BM360" s="210">
        <f t="shared" si="248"/>
        <v>0</v>
      </c>
      <c r="BN360" s="210">
        <f t="shared" si="248"/>
        <v>0</v>
      </c>
      <c r="BO360" s="210">
        <f t="shared" si="248"/>
        <v>0</v>
      </c>
      <c r="BP360" s="210">
        <f t="shared" si="248"/>
        <v>0</v>
      </c>
      <c r="BQ360" s="211">
        <f t="shared" si="248"/>
        <v>0</v>
      </c>
      <c r="BR360" s="1276">
        <f>IF($Z360=1,0,IF(AND($Z360=0,BM360&gt;0),1,IF(AND($Z360=0,BO360&gt;0),1,IF(AND($Z360=0,BQ360&gt;0),1,0))))</f>
        <v>0</v>
      </c>
      <c r="BS360" s="1276">
        <f t="shared" si="253"/>
        <v>0</v>
      </c>
      <c r="BT360" s="1281">
        <f>IF($Z360=0,0,IF(BX360+BZ360+CB360&gt;0,$AA360,0))</f>
        <v>0</v>
      </c>
      <c r="BU360" s="1283">
        <f>IF($Z360=0,0,IF(AND(BT360=0,O361&gt;0),$AA360,0))</f>
        <v>0</v>
      </c>
      <c r="BV360" s="1272">
        <f>$AA360-BT360-BU360</f>
        <v>0</v>
      </c>
      <c r="BW360" s="210">
        <f t="shared" si="249"/>
        <v>0</v>
      </c>
      <c r="BX360" s="210">
        <f t="shared" si="249"/>
        <v>0</v>
      </c>
      <c r="BY360" s="210">
        <f t="shared" si="249"/>
        <v>0</v>
      </c>
      <c r="BZ360" s="210">
        <f t="shared" si="249"/>
        <v>0</v>
      </c>
      <c r="CA360" s="210">
        <f t="shared" si="249"/>
        <v>0</v>
      </c>
      <c r="CB360" s="211">
        <f t="shared" si="249"/>
        <v>0</v>
      </c>
      <c r="CC360" s="1276">
        <f>IF($Z360=1,0,IF(AND($Z360=0,BX360&gt;0),1,IF(AND($Z360=0,BZ360&gt;0),1,IF(AND($Z360=0,CB360&gt;0),1,0))))</f>
        <v>0</v>
      </c>
      <c r="CD360" s="1276">
        <f t="shared" si="254"/>
        <v>0</v>
      </c>
      <c r="CE360" s="11"/>
      <c r="CF360" s="11"/>
      <c r="CG360" s="11"/>
      <c r="CH360" s="11"/>
      <c r="CI360" s="11"/>
      <c r="CJ360" s="11"/>
      <c r="CK360" s="11"/>
      <c r="CL360" s="11"/>
      <c r="CM360" s="11"/>
    </row>
    <row r="361" spans="1:91" ht="14.25" customHeight="1">
      <c r="A361" s="1247" t="str">
        <f>A360</f>
        <v/>
      </c>
      <c r="B361" s="58"/>
      <c r="C361" s="1735"/>
      <c r="D361" s="1733"/>
      <c r="E361" s="1735"/>
      <c r="F361" s="2454"/>
      <c r="G361" s="512"/>
      <c r="H361" s="2456"/>
      <c r="I361" s="514"/>
      <c r="J361" s="2459"/>
      <c r="K361" s="514"/>
      <c r="L361" s="2459"/>
      <c r="M361" s="514"/>
      <c r="N361" s="2459"/>
      <c r="O361" s="514"/>
      <c r="P361" s="2459"/>
      <c r="Q361" s="11"/>
      <c r="R361" s="11"/>
      <c r="S361" s="455"/>
      <c r="T361" s="477"/>
      <c r="U361" s="506">
        <f>Import!N751</f>
        <v>0</v>
      </c>
      <c r="V361" s="11"/>
      <c r="W361" s="340"/>
      <c r="X361" s="340"/>
      <c r="Y361" s="340"/>
      <c r="Z361" s="11"/>
      <c r="AE361" s="210"/>
      <c r="AF361" s="210"/>
      <c r="AG361" s="210"/>
      <c r="AH361" s="210"/>
      <c r="AI361" s="1055"/>
      <c r="AJ361" s="211"/>
      <c r="AK361" s="1276"/>
      <c r="AL361" s="1276">
        <f>AL360</f>
        <v>0</v>
      </c>
      <c r="AP361" s="210"/>
      <c r="AQ361" s="210"/>
      <c r="AR361" s="210"/>
      <c r="AS361" s="210"/>
      <c r="AT361" s="210"/>
      <c r="AU361" s="211"/>
      <c r="AV361" s="1276"/>
      <c r="AW361" s="1276">
        <f>AW360</f>
        <v>0</v>
      </c>
      <c r="BA361" s="210"/>
      <c r="BB361" s="210"/>
      <c r="BC361" s="210"/>
      <c r="BD361" s="210"/>
      <c r="BE361" s="210"/>
      <c r="BF361" s="211"/>
      <c r="BG361" s="1276"/>
      <c r="BH361" s="1276">
        <f>BH360</f>
        <v>0</v>
      </c>
      <c r="BL361" s="210"/>
      <c r="BM361" s="210"/>
      <c r="BN361" s="210"/>
      <c r="BO361" s="210"/>
      <c r="BP361" s="210"/>
      <c r="BQ361" s="211"/>
      <c r="BR361" s="1276"/>
      <c r="BS361" s="1276">
        <f>BS360</f>
        <v>0</v>
      </c>
      <c r="BW361" s="210"/>
      <c r="BX361" s="210"/>
      <c r="BY361" s="210"/>
      <c r="BZ361" s="210"/>
      <c r="CA361" s="210"/>
      <c r="CB361" s="211"/>
      <c r="CC361" s="1276"/>
      <c r="CD361" s="1276">
        <f>CD360</f>
        <v>0</v>
      </c>
      <c r="CE361" s="11"/>
      <c r="CF361" s="11"/>
      <c r="CG361" s="11"/>
      <c r="CH361" s="11"/>
      <c r="CI361" s="11"/>
      <c r="CJ361" s="11"/>
      <c r="CK361" s="11"/>
      <c r="CL361" s="11"/>
      <c r="CM361" s="11"/>
    </row>
    <row r="362" spans="1:91" ht="24.75" customHeight="1">
      <c r="A362" s="1246" t="str">
        <f>IF(E362&gt;0,"Wypełnione","")</f>
        <v/>
      </c>
      <c r="B362" s="58"/>
      <c r="C362" s="1734">
        <f>'Og s3a'!C763</f>
        <v>0</v>
      </c>
      <c r="D362" s="1732">
        <f>'Og s3a'!E763</f>
        <v>0</v>
      </c>
      <c r="E362" s="1734">
        <f>'Og s3a'!F763</f>
        <v>0</v>
      </c>
      <c r="F362" s="2453"/>
      <c r="G362" s="511">
        <f>T362</f>
        <v>0</v>
      </c>
      <c r="H362" s="2455">
        <f>U362</f>
        <v>0</v>
      </c>
      <c r="I362" s="515"/>
      <c r="J362" s="2459"/>
      <c r="K362" s="515"/>
      <c r="L362" s="2459"/>
      <c r="M362" s="515"/>
      <c r="N362" s="2459"/>
      <c r="O362" s="515"/>
      <c r="P362" s="2459"/>
      <c r="Q362" s="11"/>
      <c r="R362" s="11"/>
      <c r="S362" s="454">
        <f>'Og s3a'!G763</f>
        <v>0</v>
      </c>
      <c r="T362" s="456">
        <f>'Og s3a'!D763</f>
        <v>0</v>
      </c>
      <c r="U362" s="506">
        <f>Import!N752</f>
        <v>0</v>
      </c>
      <c r="V362" s="11"/>
      <c r="W362" s="340"/>
      <c r="X362" s="340"/>
      <c r="Y362" s="340"/>
      <c r="Z362" s="1273">
        <f>IF(F362=AF$7,1,0)</f>
        <v>0</v>
      </c>
      <c r="AA362" s="1273">
        <f>Z362*D362</f>
        <v>0</v>
      </c>
      <c r="AB362" s="1281">
        <f>IF($Z362=0,0,IF(AF362+AH362+AJ362&gt;0,$AA362,0))</f>
        <v>0</v>
      </c>
      <c r="AC362" s="1283">
        <f>IF($Z362=0,0,IF(AND(AB362=0,G363&gt;0),$AA362,0))</f>
        <v>0</v>
      </c>
      <c r="AD362" s="1272">
        <f>AA362-AB362-AC362</f>
        <v>0</v>
      </c>
      <c r="AE362" s="210">
        <f t="shared" ref="AE362:AJ424" si="255">IF(AE$9=$H362,$D362,0)</f>
        <v>0</v>
      </c>
      <c r="AF362" s="210">
        <f t="shared" si="255"/>
        <v>0</v>
      </c>
      <c r="AG362" s="210">
        <f t="shared" si="255"/>
        <v>0</v>
      </c>
      <c r="AH362" s="210">
        <f t="shared" si="255"/>
        <v>0</v>
      </c>
      <c r="AI362" s="1055">
        <f t="shared" si="255"/>
        <v>0</v>
      </c>
      <c r="AJ362" s="211">
        <f t="shared" si="255"/>
        <v>0</v>
      </c>
      <c r="AK362" s="1276">
        <f>IF($Z362=1,0,IF(AND($Z362=0,AF362&gt;0),1,IF(AND($Z362=0,AH362&gt;0),1,IF(AND($Z362=0,AJ362&gt;0),1,0))))</f>
        <v>0</v>
      </c>
      <c r="AL362" s="1276">
        <f t="shared" si="250"/>
        <v>0</v>
      </c>
      <c r="AM362" s="1281">
        <f>IF($Z362=0,0,IF(AQ362+AS362+AU362&gt;0,$AA362,0))</f>
        <v>0</v>
      </c>
      <c r="AN362" s="1283">
        <f>IF($Z362=0,0,IF(AND(AM362=0,I363&gt;0),$AA362,0))</f>
        <v>0</v>
      </c>
      <c r="AO362" s="1272">
        <f>$AA362-AM362-AN362</f>
        <v>0</v>
      </c>
      <c r="AP362" s="210">
        <f t="shared" ref="AP362:AU424" si="256">IF(AP$9=$J362,$D362,0)</f>
        <v>0</v>
      </c>
      <c r="AQ362" s="210">
        <f t="shared" si="256"/>
        <v>0</v>
      </c>
      <c r="AR362" s="210">
        <f t="shared" si="256"/>
        <v>0</v>
      </c>
      <c r="AS362" s="210">
        <f t="shared" si="256"/>
        <v>0</v>
      </c>
      <c r="AT362" s="210">
        <f t="shared" si="256"/>
        <v>0</v>
      </c>
      <c r="AU362" s="211">
        <f t="shared" si="256"/>
        <v>0</v>
      </c>
      <c r="AV362" s="1276">
        <f>IF($Z362=1,0,IF(AND($Z362=0,AQ362&gt;0),1,IF(AND($Z362=0,AS362&gt;0),1,IF(AND($Z362=0,AU362&gt;0),1,0))))</f>
        <v>0</v>
      </c>
      <c r="AW362" s="1276">
        <f t="shared" si="251"/>
        <v>0</v>
      </c>
      <c r="AX362" s="1281">
        <f>IF($Z362=0,0,IF(BB362+BD362+BF362&gt;0,$AA362,0))</f>
        <v>0</v>
      </c>
      <c r="AY362" s="1283">
        <f>IF($Z362=0,0,IF(AND(AX362=0,K363&gt;0),$AA362,0))</f>
        <v>0</v>
      </c>
      <c r="AZ362" s="1272">
        <f>$AA362-AX362-AY362</f>
        <v>0</v>
      </c>
      <c r="BA362" s="210">
        <f t="shared" ref="BA362:BF424" si="257">IF(BA$9=$L362,$D362,0)</f>
        <v>0</v>
      </c>
      <c r="BB362" s="210">
        <f t="shared" si="257"/>
        <v>0</v>
      </c>
      <c r="BC362" s="210">
        <f t="shared" si="257"/>
        <v>0</v>
      </c>
      <c r="BD362" s="210">
        <f t="shared" si="257"/>
        <v>0</v>
      </c>
      <c r="BE362" s="210">
        <f t="shared" si="257"/>
        <v>0</v>
      </c>
      <c r="BF362" s="211">
        <f t="shared" si="257"/>
        <v>0</v>
      </c>
      <c r="BG362" s="1276">
        <f>IF($Z362=1,0,IF(AND($Z362=0,BB362&gt;0),1,IF(AND($Z362=0,BD362&gt;0),1,IF(AND($Z362=0,BF362&gt;0),1,0))))</f>
        <v>0</v>
      </c>
      <c r="BH362" s="1276">
        <f t="shared" si="252"/>
        <v>0</v>
      </c>
      <c r="BI362" s="1281">
        <f>IF($Z362=0,0,IF(BM362+BO362+BQ362&gt;0,$AA362,0))</f>
        <v>0</v>
      </c>
      <c r="BJ362" s="1283">
        <f>IF($Z362=0,0,IF(AND(BI362=0,M363&gt;0),$AA362,0))</f>
        <v>0</v>
      </c>
      <c r="BK362" s="1272">
        <f>$AA362-BI362-BJ362</f>
        <v>0</v>
      </c>
      <c r="BL362" s="210">
        <f t="shared" ref="BL362:BQ424" si="258">IF(BL$9=$N362,$D362,0)</f>
        <v>0</v>
      </c>
      <c r="BM362" s="210">
        <f t="shared" si="258"/>
        <v>0</v>
      </c>
      <c r="BN362" s="210">
        <f t="shared" si="258"/>
        <v>0</v>
      </c>
      <c r="BO362" s="210">
        <f t="shared" si="258"/>
        <v>0</v>
      </c>
      <c r="BP362" s="210">
        <f t="shared" si="258"/>
        <v>0</v>
      </c>
      <c r="BQ362" s="211">
        <f t="shared" si="258"/>
        <v>0</v>
      </c>
      <c r="BR362" s="1276">
        <f>IF($Z362=1,0,IF(AND($Z362=0,BM362&gt;0),1,IF(AND($Z362=0,BO362&gt;0),1,IF(AND($Z362=0,BQ362&gt;0),1,0))))</f>
        <v>0</v>
      </c>
      <c r="BS362" s="1276">
        <f t="shared" si="253"/>
        <v>0</v>
      </c>
      <c r="BT362" s="1281">
        <f>IF($Z362=0,0,IF(BX362+BZ362+CB362&gt;0,$AA362,0))</f>
        <v>0</v>
      </c>
      <c r="BU362" s="1283">
        <f>IF($Z362=0,0,IF(AND(BT362=0,O363&gt;0),$AA362,0))</f>
        <v>0</v>
      </c>
      <c r="BV362" s="1272">
        <f>$AA362-BT362-BU362</f>
        <v>0</v>
      </c>
      <c r="BW362" s="210">
        <f t="shared" ref="BW362:CB424" si="259">IF(BW$9=$P362,$D362,0)</f>
        <v>0</v>
      </c>
      <c r="BX362" s="210">
        <f t="shared" si="259"/>
        <v>0</v>
      </c>
      <c r="BY362" s="210">
        <f t="shared" si="259"/>
        <v>0</v>
      </c>
      <c r="BZ362" s="210">
        <f t="shared" si="259"/>
        <v>0</v>
      </c>
      <c r="CA362" s="210">
        <f t="shared" si="259"/>
        <v>0</v>
      </c>
      <c r="CB362" s="211">
        <f t="shared" si="259"/>
        <v>0</v>
      </c>
      <c r="CC362" s="1276">
        <f>IF($Z362=1,0,IF(AND($Z362=0,BX362&gt;0),1,IF(AND($Z362=0,BZ362&gt;0),1,IF(AND($Z362=0,CB362&gt;0),1,0))))</f>
        <v>0</v>
      </c>
      <c r="CD362" s="1276">
        <f t="shared" si="254"/>
        <v>0</v>
      </c>
      <c r="CE362" s="11"/>
      <c r="CF362" s="11"/>
      <c r="CG362" s="11"/>
      <c r="CH362" s="11"/>
      <c r="CI362" s="11"/>
      <c r="CJ362" s="11"/>
      <c r="CK362" s="11"/>
      <c r="CL362" s="11"/>
      <c r="CM362" s="11"/>
    </row>
    <row r="363" spans="1:91" ht="14.25" customHeight="1">
      <c r="A363" s="1247" t="str">
        <f>A362</f>
        <v/>
      </c>
      <c r="B363" s="58"/>
      <c r="C363" s="1735"/>
      <c r="D363" s="1733"/>
      <c r="E363" s="1735"/>
      <c r="F363" s="2454"/>
      <c r="G363" s="512"/>
      <c r="H363" s="2456"/>
      <c r="I363" s="514"/>
      <c r="J363" s="2459"/>
      <c r="K363" s="514"/>
      <c r="L363" s="2459"/>
      <c r="M363" s="514"/>
      <c r="N363" s="2459"/>
      <c r="O363" s="514"/>
      <c r="P363" s="2459"/>
      <c r="Q363" s="11"/>
      <c r="R363" s="11"/>
      <c r="S363" s="455"/>
      <c r="T363" s="477"/>
      <c r="U363" s="506">
        <f>Import!N753</f>
        <v>0</v>
      </c>
      <c r="V363" s="11"/>
      <c r="W363" s="340"/>
      <c r="X363" s="340"/>
      <c r="Y363" s="340"/>
      <c r="Z363" s="11"/>
      <c r="AE363" s="210"/>
      <c r="AF363" s="210"/>
      <c r="AG363" s="210"/>
      <c r="AH363" s="210"/>
      <c r="AI363" s="1055"/>
      <c r="AJ363" s="211"/>
      <c r="AK363" s="1276"/>
      <c r="AL363" s="1276">
        <f>AL362</f>
        <v>0</v>
      </c>
      <c r="AP363" s="210"/>
      <c r="AQ363" s="210"/>
      <c r="AR363" s="210"/>
      <c r="AS363" s="210"/>
      <c r="AT363" s="210"/>
      <c r="AU363" s="211"/>
      <c r="AV363" s="1276"/>
      <c r="AW363" s="1276">
        <f>AW362</f>
        <v>0</v>
      </c>
      <c r="BA363" s="210"/>
      <c r="BB363" s="210"/>
      <c r="BC363" s="210"/>
      <c r="BD363" s="210"/>
      <c r="BE363" s="210"/>
      <c r="BF363" s="211"/>
      <c r="BG363" s="1276"/>
      <c r="BH363" s="1276">
        <f>BH362</f>
        <v>0</v>
      </c>
      <c r="BL363" s="210"/>
      <c r="BM363" s="210"/>
      <c r="BN363" s="210"/>
      <c r="BO363" s="210"/>
      <c r="BP363" s="210"/>
      <c r="BQ363" s="211"/>
      <c r="BR363" s="1276"/>
      <c r="BS363" s="1276">
        <f>BS362</f>
        <v>0</v>
      </c>
      <c r="BW363" s="210"/>
      <c r="BX363" s="210"/>
      <c r="BY363" s="210"/>
      <c r="BZ363" s="210"/>
      <c r="CA363" s="210"/>
      <c r="CB363" s="211"/>
      <c r="CC363" s="1276"/>
      <c r="CD363" s="1276">
        <f>CD362</f>
        <v>0</v>
      </c>
      <c r="CE363" s="11"/>
      <c r="CF363" s="11"/>
      <c r="CG363" s="11"/>
      <c r="CH363" s="11"/>
      <c r="CI363" s="11"/>
      <c r="CJ363" s="11"/>
      <c r="CK363" s="11"/>
      <c r="CL363" s="11"/>
      <c r="CM363" s="11"/>
    </row>
    <row r="364" spans="1:91" ht="24.75" customHeight="1">
      <c r="A364" s="1246" t="str">
        <f>IF(E364&gt;0,"Wypełnione","")</f>
        <v/>
      </c>
      <c r="B364" s="58"/>
      <c r="C364" s="1734">
        <f>'Og s3a'!C765</f>
        <v>0</v>
      </c>
      <c r="D364" s="1732">
        <f>'Og s3a'!E765</f>
        <v>0</v>
      </c>
      <c r="E364" s="1734">
        <f>'Og s3a'!F765</f>
        <v>0</v>
      </c>
      <c r="F364" s="2453"/>
      <c r="G364" s="511">
        <f>T364</f>
        <v>0</v>
      </c>
      <c r="H364" s="2455">
        <f>U364</f>
        <v>0</v>
      </c>
      <c r="I364" s="515"/>
      <c r="J364" s="2459"/>
      <c r="K364" s="515"/>
      <c r="L364" s="2459"/>
      <c r="M364" s="515"/>
      <c r="N364" s="2459"/>
      <c r="O364" s="515"/>
      <c r="P364" s="2459"/>
      <c r="Q364" s="11"/>
      <c r="R364" s="11"/>
      <c r="S364" s="454">
        <f>'Og s3a'!G765</f>
        <v>0</v>
      </c>
      <c r="T364" s="456">
        <f>'Og s3a'!D765</f>
        <v>0</v>
      </c>
      <c r="U364" s="506">
        <f>Import!N754</f>
        <v>0</v>
      </c>
      <c r="V364" s="11"/>
      <c r="W364" s="340"/>
      <c r="X364" s="340"/>
      <c r="Y364" s="340"/>
      <c r="Z364" s="1273">
        <f>IF(F364=AF$7,1,0)</f>
        <v>0</v>
      </c>
      <c r="AA364" s="1273">
        <f>Z364*D364</f>
        <v>0</v>
      </c>
      <c r="AB364" s="1281">
        <f>IF($Z364=0,0,IF(AF364+AH364+AJ364&gt;0,$AA364,0))</f>
        <v>0</v>
      </c>
      <c r="AC364" s="1283">
        <f>IF($Z364=0,0,IF(AND(AB364=0,G365&gt;0),$AA364,0))</f>
        <v>0</v>
      </c>
      <c r="AD364" s="1272">
        <f>AA364-AB364-AC364</f>
        <v>0</v>
      </c>
      <c r="AE364" s="210">
        <f t="shared" si="255"/>
        <v>0</v>
      </c>
      <c r="AF364" s="210">
        <f t="shared" si="255"/>
        <v>0</v>
      </c>
      <c r="AG364" s="210">
        <f t="shared" si="255"/>
        <v>0</v>
      </c>
      <c r="AH364" s="210">
        <f t="shared" si="255"/>
        <v>0</v>
      </c>
      <c r="AI364" s="1055">
        <f t="shared" si="255"/>
        <v>0</v>
      </c>
      <c r="AJ364" s="211">
        <f t="shared" si="255"/>
        <v>0</v>
      </c>
      <c r="AK364" s="1276">
        <f>IF($Z364=1,0,IF(AND($Z364=0,AF364&gt;0),1,IF(AND($Z364=0,AH364&gt;0),1,IF(AND($Z364=0,AJ364&gt;0),1,0))))</f>
        <v>0</v>
      </c>
      <c r="AL364" s="1276">
        <f t="shared" si="250"/>
        <v>0</v>
      </c>
      <c r="AM364" s="1281">
        <f>IF($Z364=0,0,IF(AQ364+AS364+AU364&gt;0,$AA364,0))</f>
        <v>0</v>
      </c>
      <c r="AN364" s="1283">
        <f>IF($Z364=0,0,IF(AND(AM364=0,I365&gt;0),$AA364,0))</f>
        <v>0</v>
      </c>
      <c r="AO364" s="1272">
        <f>$AA364-AM364-AN364</f>
        <v>0</v>
      </c>
      <c r="AP364" s="210">
        <f t="shared" si="256"/>
        <v>0</v>
      </c>
      <c r="AQ364" s="210">
        <f t="shared" si="256"/>
        <v>0</v>
      </c>
      <c r="AR364" s="210">
        <f t="shared" si="256"/>
        <v>0</v>
      </c>
      <c r="AS364" s="210">
        <f t="shared" si="256"/>
        <v>0</v>
      </c>
      <c r="AT364" s="210">
        <f t="shared" si="256"/>
        <v>0</v>
      </c>
      <c r="AU364" s="211">
        <f t="shared" si="256"/>
        <v>0</v>
      </c>
      <c r="AV364" s="1276">
        <f>IF($Z364=1,0,IF(AND($Z364=0,AQ364&gt;0),1,IF(AND($Z364=0,AS364&gt;0),1,IF(AND($Z364=0,AU364&gt;0),1,0))))</f>
        <v>0</v>
      </c>
      <c r="AW364" s="1276">
        <f t="shared" si="251"/>
        <v>0</v>
      </c>
      <c r="AX364" s="1281">
        <f>IF($Z364=0,0,IF(BB364+BD364+BF364&gt;0,$AA364,0))</f>
        <v>0</v>
      </c>
      <c r="AY364" s="1283">
        <f>IF($Z364=0,0,IF(AND(AX364=0,K365&gt;0),$AA364,0))</f>
        <v>0</v>
      </c>
      <c r="AZ364" s="1272">
        <f>$AA364-AX364-AY364</f>
        <v>0</v>
      </c>
      <c r="BA364" s="210">
        <f t="shared" si="257"/>
        <v>0</v>
      </c>
      <c r="BB364" s="210">
        <f t="shared" si="257"/>
        <v>0</v>
      </c>
      <c r="BC364" s="210">
        <f t="shared" si="257"/>
        <v>0</v>
      </c>
      <c r="BD364" s="210">
        <f t="shared" si="257"/>
        <v>0</v>
      </c>
      <c r="BE364" s="210">
        <f t="shared" si="257"/>
        <v>0</v>
      </c>
      <c r="BF364" s="211">
        <f t="shared" si="257"/>
        <v>0</v>
      </c>
      <c r="BG364" s="1276">
        <f>IF($Z364=1,0,IF(AND($Z364=0,BB364&gt;0),1,IF(AND($Z364=0,BD364&gt;0),1,IF(AND($Z364=0,BF364&gt;0),1,0))))</f>
        <v>0</v>
      </c>
      <c r="BH364" s="1276">
        <f t="shared" si="252"/>
        <v>0</v>
      </c>
      <c r="BI364" s="1281">
        <f>IF($Z364=0,0,IF(BM364+BO364+BQ364&gt;0,$AA364,0))</f>
        <v>0</v>
      </c>
      <c r="BJ364" s="1283">
        <f>IF($Z364=0,0,IF(AND(BI364=0,M365&gt;0),$AA364,0))</f>
        <v>0</v>
      </c>
      <c r="BK364" s="1272">
        <f>$AA364-BI364-BJ364</f>
        <v>0</v>
      </c>
      <c r="BL364" s="210">
        <f t="shared" si="258"/>
        <v>0</v>
      </c>
      <c r="BM364" s="210">
        <f t="shared" si="258"/>
        <v>0</v>
      </c>
      <c r="BN364" s="210">
        <f t="shared" si="258"/>
        <v>0</v>
      </c>
      <c r="BO364" s="210">
        <f t="shared" si="258"/>
        <v>0</v>
      </c>
      <c r="BP364" s="210">
        <f t="shared" si="258"/>
        <v>0</v>
      </c>
      <c r="BQ364" s="211">
        <f t="shared" si="258"/>
        <v>0</v>
      </c>
      <c r="BR364" s="1276">
        <f>IF($Z364=1,0,IF(AND($Z364=0,BM364&gt;0),1,IF(AND($Z364=0,BO364&gt;0),1,IF(AND($Z364=0,BQ364&gt;0),1,0))))</f>
        <v>0</v>
      </c>
      <c r="BS364" s="1276">
        <f t="shared" si="253"/>
        <v>0</v>
      </c>
      <c r="BT364" s="1281">
        <f>IF($Z364=0,0,IF(BX364+BZ364+CB364&gt;0,$AA364,0))</f>
        <v>0</v>
      </c>
      <c r="BU364" s="1283">
        <f>IF($Z364=0,0,IF(AND(BT364=0,O365&gt;0),$AA364,0))</f>
        <v>0</v>
      </c>
      <c r="BV364" s="1272">
        <f>$AA364-BT364-BU364</f>
        <v>0</v>
      </c>
      <c r="BW364" s="210">
        <f t="shared" si="259"/>
        <v>0</v>
      </c>
      <c r="BX364" s="210">
        <f t="shared" si="259"/>
        <v>0</v>
      </c>
      <c r="BY364" s="210">
        <f t="shared" si="259"/>
        <v>0</v>
      </c>
      <c r="BZ364" s="210">
        <f t="shared" si="259"/>
        <v>0</v>
      </c>
      <c r="CA364" s="210">
        <f t="shared" si="259"/>
        <v>0</v>
      </c>
      <c r="CB364" s="211">
        <f t="shared" si="259"/>
        <v>0</v>
      </c>
      <c r="CC364" s="1276">
        <f>IF($Z364=1,0,IF(AND($Z364=0,BX364&gt;0),1,IF(AND($Z364=0,BZ364&gt;0),1,IF(AND($Z364=0,CB364&gt;0),1,0))))</f>
        <v>0</v>
      </c>
      <c r="CD364" s="1276">
        <f t="shared" si="254"/>
        <v>0</v>
      </c>
      <c r="CE364" s="11"/>
      <c r="CF364" s="11"/>
      <c r="CG364" s="11"/>
      <c r="CH364" s="11"/>
      <c r="CI364" s="11"/>
      <c r="CJ364" s="11"/>
      <c r="CK364" s="11"/>
      <c r="CL364" s="11"/>
      <c r="CM364" s="11"/>
    </row>
    <row r="365" spans="1:91" ht="14.25" customHeight="1">
      <c r="A365" s="1247" t="str">
        <f>A364</f>
        <v/>
      </c>
      <c r="B365" s="58"/>
      <c r="C365" s="1735"/>
      <c r="D365" s="1733"/>
      <c r="E365" s="1735"/>
      <c r="F365" s="2454"/>
      <c r="G365" s="512"/>
      <c r="H365" s="2456"/>
      <c r="I365" s="514"/>
      <c r="J365" s="2459"/>
      <c r="K365" s="514"/>
      <c r="L365" s="2459"/>
      <c r="M365" s="514"/>
      <c r="N365" s="2459"/>
      <c r="O365" s="514"/>
      <c r="P365" s="2459"/>
      <c r="Q365" s="11"/>
      <c r="R365" s="11"/>
      <c r="S365" s="455"/>
      <c r="T365" s="477"/>
      <c r="U365" s="506">
        <f>Import!N755</f>
        <v>0</v>
      </c>
      <c r="V365" s="11"/>
      <c r="W365" s="340"/>
      <c r="X365" s="340"/>
      <c r="Y365" s="340"/>
      <c r="Z365" s="11"/>
      <c r="AE365" s="210"/>
      <c r="AF365" s="210"/>
      <c r="AG365" s="210"/>
      <c r="AH365" s="210"/>
      <c r="AI365" s="1055"/>
      <c r="AJ365" s="211"/>
      <c r="AK365" s="1276"/>
      <c r="AL365" s="1276">
        <f>AL364</f>
        <v>0</v>
      </c>
      <c r="AP365" s="210"/>
      <c r="AQ365" s="210"/>
      <c r="AR365" s="210"/>
      <c r="AS365" s="210"/>
      <c r="AT365" s="210"/>
      <c r="AU365" s="211"/>
      <c r="AV365" s="1276"/>
      <c r="AW365" s="1276">
        <f>AW364</f>
        <v>0</v>
      </c>
      <c r="BA365" s="210"/>
      <c r="BB365" s="210"/>
      <c r="BC365" s="210"/>
      <c r="BD365" s="210"/>
      <c r="BE365" s="210"/>
      <c r="BF365" s="211"/>
      <c r="BG365" s="1276"/>
      <c r="BH365" s="1276">
        <f>BH364</f>
        <v>0</v>
      </c>
      <c r="BL365" s="210"/>
      <c r="BM365" s="210"/>
      <c r="BN365" s="210"/>
      <c r="BO365" s="210"/>
      <c r="BP365" s="210"/>
      <c r="BQ365" s="211"/>
      <c r="BR365" s="1276"/>
      <c r="BS365" s="1276">
        <f>BS364</f>
        <v>0</v>
      </c>
      <c r="BW365" s="210"/>
      <c r="BX365" s="210"/>
      <c r="BY365" s="210"/>
      <c r="BZ365" s="210"/>
      <c r="CA365" s="210"/>
      <c r="CB365" s="211"/>
      <c r="CC365" s="1276"/>
      <c r="CD365" s="1276">
        <f>CD364</f>
        <v>0</v>
      </c>
      <c r="CE365" s="11"/>
      <c r="CF365" s="11"/>
      <c r="CG365" s="11"/>
      <c r="CH365" s="11"/>
      <c r="CI365" s="11"/>
      <c r="CJ365" s="11"/>
      <c r="CK365" s="11"/>
      <c r="CL365" s="11"/>
      <c r="CM365" s="11"/>
    </row>
    <row r="366" spans="1:91" ht="24.75" customHeight="1">
      <c r="A366" s="1246" t="str">
        <f>IF(E366&gt;0,"Wypełnione","")</f>
        <v/>
      </c>
      <c r="B366" s="58"/>
      <c r="C366" s="1734">
        <f>'Og s3a'!C767</f>
        <v>0</v>
      </c>
      <c r="D366" s="1732">
        <f>'Og s3a'!E767</f>
        <v>0</v>
      </c>
      <c r="E366" s="1734">
        <f>'Og s3a'!F767</f>
        <v>0</v>
      </c>
      <c r="F366" s="2453"/>
      <c r="G366" s="511">
        <f>T366</f>
        <v>0</v>
      </c>
      <c r="H366" s="2455">
        <f>U366</f>
        <v>0</v>
      </c>
      <c r="I366" s="515"/>
      <c r="J366" s="2459"/>
      <c r="K366" s="515"/>
      <c r="L366" s="2459"/>
      <c r="M366" s="515"/>
      <c r="N366" s="2459"/>
      <c r="O366" s="515"/>
      <c r="P366" s="2459"/>
      <c r="Q366" s="11"/>
      <c r="R366" s="11"/>
      <c r="S366" s="454">
        <f>'Og s3a'!G767</f>
        <v>0</v>
      </c>
      <c r="T366" s="456">
        <f>'Og s3a'!D767</f>
        <v>0</v>
      </c>
      <c r="U366" s="506">
        <f>Import!N756</f>
        <v>0</v>
      </c>
      <c r="V366" s="11"/>
      <c r="W366" s="340"/>
      <c r="X366" s="340"/>
      <c r="Y366" s="340"/>
      <c r="Z366" s="1273">
        <f>IF(F366=AF$7,1,0)</f>
        <v>0</v>
      </c>
      <c r="AA366" s="1273">
        <f>Z366*D366</f>
        <v>0</v>
      </c>
      <c r="AB366" s="1281">
        <f>IF($Z366=0,0,IF(AF366+AH366+AJ366&gt;0,$AA366,0))</f>
        <v>0</v>
      </c>
      <c r="AC366" s="1283">
        <f>IF($Z366=0,0,IF(AND(AB366=0,G367&gt;0),$AA366,0))</f>
        <v>0</v>
      </c>
      <c r="AD366" s="1272">
        <f>AA366-AB366-AC366</f>
        <v>0</v>
      </c>
      <c r="AE366" s="210">
        <f t="shared" si="255"/>
        <v>0</v>
      </c>
      <c r="AF366" s="210">
        <f t="shared" si="255"/>
        <v>0</v>
      </c>
      <c r="AG366" s="210">
        <f t="shared" si="255"/>
        <v>0</v>
      </c>
      <c r="AH366" s="210">
        <f t="shared" si="255"/>
        <v>0</v>
      </c>
      <c r="AI366" s="1055">
        <f t="shared" si="255"/>
        <v>0</v>
      </c>
      <c r="AJ366" s="211">
        <f t="shared" si="255"/>
        <v>0</v>
      </c>
      <c r="AK366" s="1276">
        <f>IF($Z366=1,0,IF(AND($Z366=0,AF366&gt;0),1,IF(AND($Z366=0,AH366&gt;0),1,IF(AND($Z366=0,AJ366&gt;0),1,0))))</f>
        <v>0</v>
      </c>
      <c r="AL366" s="1276">
        <f t="shared" si="250"/>
        <v>0</v>
      </c>
      <c r="AM366" s="1281">
        <f>IF($Z366=0,0,IF(AQ366+AS366+AU366&gt;0,$AA366,0))</f>
        <v>0</v>
      </c>
      <c r="AN366" s="1283">
        <f>IF($Z366=0,0,IF(AND(AM366=0,I367&gt;0),$AA366,0))</f>
        <v>0</v>
      </c>
      <c r="AO366" s="1272">
        <f>$AA366-AM366-AN366</f>
        <v>0</v>
      </c>
      <c r="AP366" s="210">
        <f t="shared" si="256"/>
        <v>0</v>
      </c>
      <c r="AQ366" s="210">
        <f t="shared" si="256"/>
        <v>0</v>
      </c>
      <c r="AR366" s="210">
        <f t="shared" si="256"/>
        <v>0</v>
      </c>
      <c r="AS366" s="210">
        <f t="shared" si="256"/>
        <v>0</v>
      </c>
      <c r="AT366" s="210">
        <f t="shared" si="256"/>
        <v>0</v>
      </c>
      <c r="AU366" s="211">
        <f t="shared" si="256"/>
        <v>0</v>
      </c>
      <c r="AV366" s="1276">
        <f>IF($Z366=1,0,IF(AND($Z366=0,AQ366&gt;0),1,IF(AND($Z366=0,AS366&gt;0),1,IF(AND($Z366=0,AU366&gt;0),1,0))))</f>
        <v>0</v>
      </c>
      <c r="AW366" s="1276">
        <f t="shared" si="251"/>
        <v>0</v>
      </c>
      <c r="AX366" s="1281">
        <f>IF($Z366=0,0,IF(BB366+BD366+BF366&gt;0,$AA366,0))</f>
        <v>0</v>
      </c>
      <c r="AY366" s="1283">
        <f>IF($Z366=0,0,IF(AND(AX366=0,K367&gt;0),$AA366,0))</f>
        <v>0</v>
      </c>
      <c r="AZ366" s="1272">
        <f>$AA366-AX366-AY366</f>
        <v>0</v>
      </c>
      <c r="BA366" s="210">
        <f t="shared" si="257"/>
        <v>0</v>
      </c>
      <c r="BB366" s="210">
        <f t="shared" si="257"/>
        <v>0</v>
      </c>
      <c r="BC366" s="210">
        <f t="shared" si="257"/>
        <v>0</v>
      </c>
      <c r="BD366" s="210">
        <f t="shared" si="257"/>
        <v>0</v>
      </c>
      <c r="BE366" s="210">
        <f t="shared" si="257"/>
        <v>0</v>
      </c>
      <c r="BF366" s="211">
        <f t="shared" si="257"/>
        <v>0</v>
      </c>
      <c r="BG366" s="1276">
        <f>IF($Z366=1,0,IF(AND($Z366=0,BB366&gt;0),1,IF(AND($Z366=0,BD366&gt;0),1,IF(AND($Z366=0,BF366&gt;0),1,0))))</f>
        <v>0</v>
      </c>
      <c r="BH366" s="1276">
        <f t="shared" si="252"/>
        <v>0</v>
      </c>
      <c r="BI366" s="1281">
        <f>IF($Z366=0,0,IF(BM366+BO366+BQ366&gt;0,$AA366,0))</f>
        <v>0</v>
      </c>
      <c r="BJ366" s="1283">
        <f>IF($Z366=0,0,IF(AND(BI366=0,M367&gt;0),$AA366,0))</f>
        <v>0</v>
      </c>
      <c r="BK366" s="1272">
        <f>$AA366-BI366-BJ366</f>
        <v>0</v>
      </c>
      <c r="BL366" s="210">
        <f t="shared" si="258"/>
        <v>0</v>
      </c>
      <c r="BM366" s="210">
        <f t="shared" si="258"/>
        <v>0</v>
      </c>
      <c r="BN366" s="210">
        <f t="shared" si="258"/>
        <v>0</v>
      </c>
      <c r="BO366" s="210">
        <f t="shared" si="258"/>
        <v>0</v>
      </c>
      <c r="BP366" s="210">
        <f t="shared" si="258"/>
        <v>0</v>
      </c>
      <c r="BQ366" s="211">
        <f t="shared" si="258"/>
        <v>0</v>
      </c>
      <c r="BR366" s="1276">
        <f>IF($Z366=1,0,IF(AND($Z366=0,BM366&gt;0),1,IF(AND($Z366=0,BO366&gt;0),1,IF(AND($Z366=0,BQ366&gt;0),1,0))))</f>
        <v>0</v>
      </c>
      <c r="BS366" s="1276">
        <f t="shared" si="253"/>
        <v>0</v>
      </c>
      <c r="BT366" s="1281">
        <f>IF($Z366=0,0,IF(BX366+BZ366+CB366&gt;0,$AA366,0))</f>
        <v>0</v>
      </c>
      <c r="BU366" s="1283">
        <f>IF($Z366=0,0,IF(AND(BT366=0,O367&gt;0),$AA366,0))</f>
        <v>0</v>
      </c>
      <c r="BV366" s="1272">
        <f>$AA366-BT366-BU366</f>
        <v>0</v>
      </c>
      <c r="BW366" s="210">
        <f t="shared" si="259"/>
        <v>0</v>
      </c>
      <c r="BX366" s="210">
        <f t="shared" si="259"/>
        <v>0</v>
      </c>
      <c r="BY366" s="210">
        <f t="shared" si="259"/>
        <v>0</v>
      </c>
      <c r="BZ366" s="210">
        <f t="shared" si="259"/>
        <v>0</v>
      </c>
      <c r="CA366" s="210">
        <f t="shared" si="259"/>
        <v>0</v>
      </c>
      <c r="CB366" s="211">
        <f t="shared" si="259"/>
        <v>0</v>
      </c>
      <c r="CC366" s="1276">
        <f>IF($Z366=1,0,IF(AND($Z366=0,BX366&gt;0),1,IF(AND($Z366=0,BZ366&gt;0),1,IF(AND($Z366=0,CB366&gt;0),1,0))))</f>
        <v>0</v>
      </c>
      <c r="CD366" s="1276">
        <f t="shared" si="254"/>
        <v>0</v>
      </c>
      <c r="CE366" s="11"/>
      <c r="CF366" s="11"/>
      <c r="CG366" s="11"/>
      <c r="CH366" s="11"/>
      <c r="CI366" s="11"/>
      <c r="CJ366" s="11"/>
      <c r="CK366" s="11"/>
      <c r="CL366" s="11"/>
      <c r="CM366" s="11"/>
    </row>
    <row r="367" spans="1:91" ht="14.25" customHeight="1">
      <c r="A367" s="1247" t="str">
        <f>A366</f>
        <v/>
      </c>
      <c r="B367" s="58"/>
      <c r="C367" s="1735"/>
      <c r="D367" s="1733"/>
      <c r="E367" s="1735"/>
      <c r="F367" s="2454"/>
      <c r="G367" s="512"/>
      <c r="H367" s="2456"/>
      <c r="I367" s="514"/>
      <c r="J367" s="2459"/>
      <c r="K367" s="514"/>
      <c r="L367" s="2459"/>
      <c r="M367" s="514"/>
      <c r="N367" s="2459"/>
      <c r="O367" s="514"/>
      <c r="P367" s="2459"/>
      <c r="Q367" s="11"/>
      <c r="R367" s="11"/>
      <c r="S367" s="455"/>
      <c r="T367" s="477"/>
      <c r="U367" s="506">
        <f>Import!N757</f>
        <v>0</v>
      </c>
      <c r="V367" s="11"/>
      <c r="W367" s="340"/>
      <c r="X367" s="340"/>
      <c r="Y367" s="340"/>
      <c r="Z367" s="11"/>
      <c r="AE367" s="210"/>
      <c r="AF367" s="210"/>
      <c r="AG367" s="210"/>
      <c r="AH367" s="210"/>
      <c r="AI367" s="1055"/>
      <c r="AJ367" s="211"/>
      <c r="AK367" s="1276"/>
      <c r="AL367" s="1276">
        <f>AL366</f>
        <v>0</v>
      </c>
      <c r="AP367" s="210"/>
      <c r="AQ367" s="210"/>
      <c r="AR367" s="210"/>
      <c r="AS367" s="210"/>
      <c r="AT367" s="210"/>
      <c r="AU367" s="211"/>
      <c r="AV367" s="1276"/>
      <c r="AW367" s="1276">
        <f>AW366</f>
        <v>0</v>
      </c>
      <c r="BA367" s="210"/>
      <c r="BB367" s="210"/>
      <c r="BC367" s="210"/>
      <c r="BD367" s="210"/>
      <c r="BE367" s="210"/>
      <c r="BF367" s="211"/>
      <c r="BG367" s="1276"/>
      <c r="BH367" s="1276">
        <f>BH366</f>
        <v>0</v>
      </c>
      <c r="BL367" s="210"/>
      <c r="BM367" s="210"/>
      <c r="BN367" s="210"/>
      <c r="BO367" s="210"/>
      <c r="BP367" s="210"/>
      <c r="BQ367" s="211"/>
      <c r="BR367" s="1276"/>
      <c r="BS367" s="1276">
        <f>BS366</f>
        <v>0</v>
      </c>
      <c r="BW367" s="210"/>
      <c r="BX367" s="210"/>
      <c r="BY367" s="210"/>
      <c r="BZ367" s="210"/>
      <c r="CA367" s="210"/>
      <c r="CB367" s="211"/>
      <c r="CC367" s="1276"/>
      <c r="CD367" s="1276">
        <f>CD366</f>
        <v>0</v>
      </c>
      <c r="CE367" s="11"/>
      <c r="CF367" s="11"/>
      <c r="CG367" s="11"/>
      <c r="CH367" s="11"/>
      <c r="CI367" s="11"/>
      <c r="CJ367" s="11"/>
      <c r="CK367" s="11"/>
      <c r="CL367" s="11"/>
      <c r="CM367" s="11"/>
    </row>
    <row r="368" spans="1:91" ht="24.75" customHeight="1">
      <c r="A368" s="1246" t="str">
        <f>IF(E368&gt;0,"Wypełnione","")</f>
        <v/>
      </c>
      <c r="B368" s="58"/>
      <c r="C368" s="1734">
        <f>'Og s3a'!C769</f>
        <v>0</v>
      </c>
      <c r="D368" s="1732">
        <f>'Og s3a'!E769</f>
        <v>0</v>
      </c>
      <c r="E368" s="1734">
        <f>'Og s3a'!F769</f>
        <v>0</v>
      </c>
      <c r="F368" s="2453"/>
      <c r="G368" s="511">
        <f>T368</f>
        <v>0</v>
      </c>
      <c r="H368" s="2455">
        <f>U368</f>
        <v>0</v>
      </c>
      <c r="I368" s="515"/>
      <c r="J368" s="2459"/>
      <c r="K368" s="515"/>
      <c r="L368" s="2459"/>
      <c r="M368" s="515"/>
      <c r="N368" s="2459"/>
      <c r="O368" s="515"/>
      <c r="P368" s="2459"/>
      <c r="Q368" s="11"/>
      <c r="R368" s="11"/>
      <c r="S368" s="454">
        <f>'Og s3a'!G769</f>
        <v>0</v>
      </c>
      <c r="T368" s="456">
        <f>'Og s3a'!D769</f>
        <v>0</v>
      </c>
      <c r="U368" s="506">
        <f>Import!N758</f>
        <v>0</v>
      </c>
      <c r="V368" s="11"/>
      <c r="W368" s="340"/>
      <c r="X368" s="340"/>
      <c r="Y368" s="340"/>
      <c r="Z368" s="1273">
        <f>IF(F368=AF$7,1,0)</f>
        <v>0</v>
      </c>
      <c r="AA368" s="1273">
        <f>Z368*D368</f>
        <v>0</v>
      </c>
      <c r="AB368" s="1281">
        <f>IF($Z368=0,0,IF(AF368+AH368+AJ368&gt;0,$AA368,0))</f>
        <v>0</v>
      </c>
      <c r="AC368" s="1283">
        <f>IF($Z368=0,0,IF(AND(AB368=0,G369&gt;0),$AA368,0))</f>
        <v>0</v>
      </c>
      <c r="AD368" s="1272">
        <f>AA368-AB368-AC368</f>
        <v>0</v>
      </c>
      <c r="AE368" s="210">
        <f t="shared" si="255"/>
        <v>0</v>
      </c>
      <c r="AF368" s="210">
        <f t="shared" si="255"/>
        <v>0</v>
      </c>
      <c r="AG368" s="210">
        <f t="shared" si="255"/>
        <v>0</v>
      </c>
      <c r="AH368" s="210">
        <f t="shared" si="255"/>
        <v>0</v>
      </c>
      <c r="AI368" s="1055">
        <f t="shared" si="255"/>
        <v>0</v>
      </c>
      <c r="AJ368" s="211">
        <f t="shared" si="255"/>
        <v>0</v>
      </c>
      <c r="AK368" s="1276">
        <f>IF($Z368=1,0,IF(AND($Z368=0,AF368&gt;0),1,IF(AND($Z368=0,AH368&gt;0),1,IF(AND($Z368=0,AJ368&gt;0),1,0))))</f>
        <v>0</v>
      </c>
      <c r="AL368" s="1276">
        <f t="shared" si="250"/>
        <v>0</v>
      </c>
      <c r="AM368" s="1281">
        <f>IF($Z368=0,0,IF(AQ368+AS368+AU368&gt;0,$AA368,0))</f>
        <v>0</v>
      </c>
      <c r="AN368" s="1283">
        <f>IF($Z368=0,0,IF(AND(AM368=0,I369&gt;0),$AA368,0))</f>
        <v>0</v>
      </c>
      <c r="AO368" s="1272">
        <f>$AA368-AM368-AN368</f>
        <v>0</v>
      </c>
      <c r="AP368" s="210">
        <f t="shared" si="256"/>
        <v>0</v>
      </c>
      <c r="AQ368" s="210">
        <f t="shared" si="256"/>
        <v>0</v>
      </c>
      <c r="AR368" s="210">
        <f t="shared" si="256"/>
        <v>0</v>
      </c>
      <c r="AS368" s="210">
        <f t="shared" si="256"/>
        <v>0</v>
      </c>
      <c r="AT368" s="210">
        <f t="shared" si="256"/>
        <v>0</v>
      </c>
      <c r="AU368" s="211">
        <f t="shared" si="256"/>
        <v>0</v>
      </c>
      <c r="AV368" s="1276">
        <f>IF($Z368=1,0,IF(AND($Z368=0,AQ368&gt;0),1,IF(AND($Z368=0,AS368&gt;0),1,IF(AND($Z368=0,AU368&gt;0),1,0))))</f>
        <v>0</v>
      </c>
      <c r="AW368" s="1276">
        <f t="shared" si="251"/>
        <v>0</v>
      </c>
      <c r="AX368" s="1281">
        <f>IF($Z368=0,0,IF(BB368+BD368+BF368&gt;0,$AA368,0))</f>
        <v>0</v>
      </c>
      <c r="AY368" s="1283">
        <f>IF($Z368=0,0,IF(AND(AX368=0,K369&gt;0),$AA368,0))</f>
        <v>0</v>
      </c>
      <c r="AZ368" s="1272">
        <f>$AA368-AX368-AY368</f>
        <v>0</v>
      </c>
      <c r="BA368" s="210">
        <f t="shared" si="257"/>
        <v>0</v>
      </c>
      <c r="BB368" s="210">
        <f t="shared" si="257"/>
        <v>0</v>
      </c>
      <c r="BC368" s="210">
        <f t="shared" si="257"/>
        <v>0</v>
      </c>
      <c r="BD368" s="210">
        <f t="shared" si="257"/>
        <v>0</v>
      </c>
      <c r="BE368" s="210">
        <f t="shared" si="257"/>
        <v>0</v>
      </c>
      <c r="BF368" s="211">
        <f t="shared" si="257"/>
        <v>0</v>
      </c>
      <c r="BG368" s="1276">
        <f>IF($Z368=1,0,IF(AND($Z368=0,BB368&gt;0),1,IF(AND($Z368=0,BD368&gt;0),1,IF(AND($Z368=0,BF368&gt;0),1,0))))</f>
        <v>0</v>
      </c>
      <c r="BH368" s="1276">
        <f t="shared" si="252"/>
        <v>0</v>
      </c>
      <c r="BI368" s="1281">
        <f>IF($Z368=0,0,IF(BM368+BO368+BQ368&gt;0,$AA368,0))</f>
        <v>0</v>
      </c>
      <c r="BJ368" s="1283">
        <f>IF($Z368=0,0,IF(AND(BI368=0,M369&gt;0),$AA368,0))</f>
        <v>0</v>
      </c>
      <c r="BK368" s="1272">
        <f>$AA368-BI368-BJ368</f>
        <v>0</v>
      </c>
      <c r="BL368" s="210">
        <f t="shared" si="258"/>
        <v>0</v>
      </c>
      <c r="BM368" s="210">
        <f t="shared" si="258"/>
        <v>0</v>
      </c>
      <c r="BN368" s="210">
        <f t="shared" si="258"/>
        <v>0</v>
      </c>
      <c r="BO368" s="210">
        <f t="shared" si="258"/>
        <v>0</v>
      </c>
      <c r="BP368" s="210">
        <f t="shared" si="258"/>
        <v>0</v>
      </c>
      <c r="BQ368" s="211">
        <f t="shared" si="258"/>
        <v>0</v>
      </c>
      <c r="BR368" s="1276">
        <f>IF($Z368=1,0,IF(AND($Z368=0,BM368&gt;0),1,IF(AND($Z368=0,BO368&gt;0),1,IF(AND($Z368=0,BQ368&gt;0),1,0))))</f>
        <v>0</v>
      </c>
      <c r="BS368" s="1276">
        <f t="shared" si="253"/>
        <v>0</v>
      </c>
      <c r="BT368" s="1281">
        <f>IF($Z368=0,0,IF(BX368+BZ368+CB368&gt;0,$AA368,0))</f>
        <v>0</v>
      </c>
      <c r="BU368" s="1283">
        <f>IF($Z368=0,0,IF(AND(BT368=0,O369&gt;0),$AA368,0))</f>
        <v>0</v>
      </c>
      <c r="BV368" s="1272">
        <f>$AA368-BT368-BU368</f>
        <v>0</v>
      </c>
      <c r="BW368" s="210">
        <f t="shared" si="259"/>
        <v>0</v>
      </c>
      <c r="BX368" s="210">
        <f t="shared" si="259"/>
        <v>0</v>
      </c>
      <c r="BY368" s="210">
        <f t="shared" si="259"/>
        <v>0</v>
      </c>
      <c r="BZ368" s="210">
        <f t="shared" si="259"/>
        <v>0</v>
      </c>
      <c r="CA368" s="210">
        <f t="shared" si="259"/>
        <v>0</v>
      </c>
      <c r="CB368" s="211">
        <f t="shared" si="259"/>
        <v>0</v>
      </c>
      <c r="CC368" s="1276">
        <f>IF($Z368=1,0,IF(AND($Z368=0,BX368&gt;0),1,IF(AND($Z368=0,BZ368&gt;0),1,IF(AND($Z368=0,CB368&gt;0),1,0))))</f>
        <v>0</v>
      </c>
      <c r="CD368" s="1276">
        <f t="shared" si="254"/>
        <v>0</v>
      </c>
      <c r="CE368" s="11"/>
      <c r="CF368" s="11"/>
      <c r="CG368" s="11"/>
      <c r="CH368" s="11"/>
      <c r="CI368" s="11"/>
      <c r="CJ368" s="11"/>
      <c r="CK368" s="11"/>
      <c r="CL368" s="11"/>
      <c r="CM368" s="11"/>
    </row>
    <row r="369" spans="1:91" ht="14.25" customHeight="1">
      <c r="A369" s="1247" t="str">
        <f>A368</f>
        <v/>
      </c>
      <c r="B369" s="58"/>
      <c r="C369" s="1735"/>
      <c r="D369" s="1733"/>
      <c r="E369" s="1735"/>
      <c r="F369" s="2454"/>
      <c r="G369" s="512"/>
      <c r="H369" s="2456"/>
      <c r="I369" s="514"/>
      <c r="J369" s="2459"/>
      <c r="K369" s="514"/>
      <c r="L369" s="2459"/>
      <c r="M369" s="514"/>
      <c r="N369" s="2459"/>
      <c r="O369" s="514"/>
      <c r="P369" s="2459"/>
      <c r="Q369" s="11"/>
      <c r="R369" s="11"/>
      <c r="S369" s="455"/>
      <c r="T369" s="477"/>
      <c r="U369" s="506">
        <f>Import!N759</f>
        <v>0</v>
      </c>
      <c r="V369" s="11"/>
      <c r="W369" s="340"/>
      <c r="X369" s="340"/>
      <c r="Y369" s="340"/>
      <c r="Z369" s="11"/>
      <c r="AE369" s="210"/>
      <c r="AF369" s="210"/>
      <c r="AG369" s="210"/>
      <c r="AH369" s="210"/>
      <c r="AI369" s="1055"/>
      <c r="AJ369" s="211"/>
      <c r="AK369" s="1276"/>
      <c r="AL369" s="1276">
        <f>AL368</f>
        <v>0</v>
      </c>
      <c r="AP369" s="210"/>
      <c r="AQ369" s="210"/>
      <c r="AR369" s="210"/>
      <c r="AS369" s="210"/>
      <c r="AT369" s="210"/>
      <c r="AU369" s="211"/>
      <c r="AV369" s="1276"/>
      <c r="AW369" s="1276">
        <f>AW368</f>
        <v>0</v>
      </c>
      <c r="BA369" s="210"/>
      <c r="BB369" s="210"/>
      <c r="BC369" s="210"/>
      <c r="BD369" s="210"/>
      <c r="BE369" s="210"/>
      <c r="BF369" s="211"/>
      <c r="BG369" s="1276"/>
      <c r="BH369" s="1276">
        <f>BH368</f>
        <v>0</v>
      </c>
      <c r="BL369" s="210"/>
      <c r="BM369" s="210"/>
      <c r="BN369" s="210"/>
      <c r="BO369" s="210"/>
      <c r="BP369" s="210"/>
      <c r="BQ369" s="211"/>
      <c r="BR369" s="1276"/>
      <c r="BS369" s="1276">
        <f>BS368</f>
        <v>0</v>
      </c>
      <c r="BW369" s="210"/>
      <c r="BX369" s="210"/>
      <c r="BY369" s="210"/>
      <c r="BZ369" s="210"/>
      <c r="CA369" s="210"/>
      <c r="CB369" s="211"/>
      <c r="CC369" s="1276"/>
      <c r="CD369" s="1276">
        <f>CD368</f>
        <v>0</v>
      </c>
      <c r="CE369" s="11"/>
      <c r="CF369" s="11"/>
      <c r="CG369" s="11"/>
      <c r="CH369" s="11"/>
      <c r="CI369" s="11"/>
      <c r="CJ369" s="11"/>
      <c r="CK369" s="11"/>
      <c r="CL369" s="11"/>
      <c r="CM369" s="11"/>
    </row>
    <row r="370" spans="1:91" ht="24.75" customHeight="1">
      <c r="A370" s="1246" t="str">
        <f>IF(E370&gt;0,"Wypełnione","")</f>
        <v/>
      </c>
      <c r="B370" s="58"/>
      <c r="C370" s="1734">
        <f>'Og s3a'!C771</f>
        <v>0</v>
      </c>
      <c r="D370" s="1732">
        <f>'Og s3a'!E771</f>
        <v>0</v>
      </c>
      <c r="E370" s="1734">
        <f>'Og s3a'!F771</f>
        <v>0</v>
      </c>
      <c r="F370" s="2453"/>
      <c r="G370" s="511">
        <f>T370</f>
        <v>0</v>
      </c>
      <c r="H370" s="2455">
        <f>U370</f>
        <v>0</v>
      </c>
      <c r="I370" s="515"/>
      <c r="J370" s="2459"/>
      <c r="K370" s="515"/>
      <c r="L370" s="2459"/>
      <c r="M370" s="515"/>
      <c r="N370" s="2459"/>
      <c r="O370" s="515"/>
      <c r="P370" s="2459"/>
      <c r="Q370" s="11"/>
      <c r="R370" s="11"/>
      <c r="S370" s="454">
        <f>'Og s3a'!G771</f>
        <v>0</v>
      </c>
      <c r="T370" s="456">
        <f>'Og s3a'!D771</f>
        <v>0</v>
      </c>
      <c r="U370" s="506">
        <f>Import!N760</f>
        <v>0</v>
      </c>
      <c r="V370" s="11"/>
      <c r="W370" s="340"/>
      <c r="X370" s="340"/>
      <c r="Y370" s="340"/>
      <c r="Z370" s="1273">
        <f>IF(F370=AF$7,1,0)</f>
        <v>0</v>
      </c>
      <c r="AA370" s="1273">
        <f>Z370*D370</f>
        <v>0</v>
      </c>
      <c r="AB370" s="1281">
        <f>IF($Z370=0,0,IF(AF370+AH370+AJ370&gt;0,$AA370,0))</f>
        <v>0</v>
      </c>
      <c r="AC370" s="1283">
        <f>IF($Z370=0,0,IF(AND(AB370=0,G371&gt;0),$AA370,0))</f>
        <v>0</v>
      </c>
      <c r="AD370" s="1272">
        <f>AA370-AB370-AC370</f>
        <v>0</v>
      </c>
      <c r="AE370" s="210">
        <f t="shared" si="255"/>
        <v>0</v>
      </c>
      <c r="AF370" s="210">
        <f t="shared" si="255"/>
        <v>0</v>
      </c>
      <c r="AG370" s="210">
        <f t="shared" si="255"/>
        <v>0</v>
      </c>
      <c r="AH370" s="210">
        <f t="shared" si="255"/>
        <v>0</v>
      </c>
      <c r="AI370" s="1055">
        <f t="shared" si="255"/>
        <v>0</v>
      </c>
      <c r="AJ370" s="211">
        <f t="shared" si="255"/>
        <v>0</v>
      </c>
      <c r="AK370" s="1276">
        <f>IF($Z370=1,0,IF(AND($Z370=0,AF370&gt;0),1,IF(AND($Z370=0,AH370&gt;0),1,IF(AND($Z370=0,AJ370&gt;0),1,0))))</f>
        <v>0</v>
      </c>
      <c r="AL370" s="1276">
        <f t="shared" si="250"/>
        <v>0</v>
      </c>
      <c r="AM370" s="1281">
        <f>IF($Z370=0,0,IF(AQ370+AS370+AU370&gt;0,$AA370,0))</f>
        <v>0</v>
      </c>
      <c r="AN370" s="1283">
        <f>IF($Z370=0,0,IF(AND(AM370=0,I371&gt;0),$AA370,0))</f>
        <v>0</v>
      </c>
      <c r="AO370" s="1272">
        <f>$AA370-AM370-AN370</f>
        <v>0</v>
      </c>
      <c r="AP370" s="210">
        <f t="shared" si="256"/>
        <v>0</v>
      </c>
      <c r="AQ370" s="210">
        <f t="shared" si="256"/>
        <v>0</v>
      </c>
      <c r="AR370" s="210">
        <f t="shared" si="256"/>
        <v>0</v>
      </c>
      <c r="AS370" s="210">
        <f t="shared" si="256"/>
        <v>0</v>
      </c>
      <c r="AT370" s="210">
        <f t="shared" si="256"/>
        <v>0</v>
      </c>
      <c r="AU370" s="211">
        <f t="shared" si="256"/>
        <v>0</v>
      </c>
      <c r="AV370" s="1276">
        <f>IF($Z370=1,0,IF(AND($Z370=0,AQ370&gt;0),1,IF(AND($Z370=0,AS370&gt;0),1,IF(AND($Z370=0,AU370&gt;0),1,0))))</f>
        <v>0</v>
      </c>
      <c r="AW370" s="1276">
        <f t="shared" si="251"/>
        <v>0</v>
      </c>
      <c r="AX370" s="1281">
        <f>IF($Z370=0,0,IF(BB370+BD370+BF370&gt;0,$AA370,0))</f>
        <v>0</v>
      </c>
      <c r="AY370" s="1283">
        <f>IF($Z370=0,0,IF(AND(AX370=0,K371&gt;0),$AA370,0))</f>
        <v>0</v>
      </c>
      <c r="AZ370" s="1272">
        <f>$AA370-AX370-AY370</f>
        <v>0</v>
      </c>
      <c r="BA370" s="210">
        <f t="shared" si="257"/>
        <v>0</v>
      </c>
      <c r="BB370" s="210">
        <f t="shared" si="257"/>
        <v>0</v>
      </c>
      <c r="BC370" s="210">
        <f t="shared" si="257"/>
        <v>0</v>
      </c>
      <c r="BD370" s="210">
        <f t="shared" si="257"/>
        <v>0</v>
      </c>
      <c r="BE370" s="210">
        <f t="shared" si="257"/>
        <v>0</v>
      </c>
      <c r="BF370" s="211">
        <f t="shared" si="257"/>
        <v>0</v>
      </c>
      <c r="BG370" s="1276">
        <f>IF($Z370=1,0,IF(AND($Z370=0,BB370&gt;0),1,IF(AND($Z370=0,BD370&gt;0),1,IF(AND($Z370=0,BF370&gt;0),1,0))))</f>
        <v>0</v>
      </c>
      <c r="BH370" s="1276">
        <f t="shared" si="252"/>
        <v>0</v>
      </c>
      <c r="BI370" s="1281">
        <f>IF($Z370=0,0,IF(BM370+BO370+BQ370&gt;0,$AA370,0))</f>
        <v>0</v>
      </c>
      <c r="BJ370" s="1283">
        <f>IF($Z370=0,0,IF(AND(BI370=0,M371&gt;0),$AA370,0))</f>
        <v>0</v>
      </c>
      <c r="BK370" s="1272">
        <f>$AA370-BI370-BJ370</f>
        <v>0</v>
      </c>
      <c r="BL370" s="210">
        <f t="shared" si="258"/>
        <v>0</v>
      </c>
      <c r="BM370" s="210">
        <f t="shared" si="258"/>
        <v>0</v>
      </c>
      <c r="BN370" s="210">
        <f t="shared" si="258"/>
        <v>0</v>
      </c>
      <c r="BO370" s="210">
        <f t="shared" si="258"/>
        <v>0</v>
      </c>
      <c r="BP370" s="210">
        <f t="shared" si="258"/>
        <v>0</v>
      </c>
      <c r="BQ370" s="211">
        <f t="shared" si="258"/>
        <v>0</v>
      </c>
      <c r="BR370" s="1276">
        <f>IF($Z370=1,0,IF(AND($Z370=0,BM370&gt;0),1,IF(AND($Z370=0,BO370&gt;0),1,IF(AND($Z370=0,BQ370&gt;0),1,0))))</f>
        <v>0</v>
      </c>
      <c r="BS370" s="1276">
        <f t="shared" si="253"/>
        <v>0</v>
      </c>
      <c r="BT370" s="1281">
        <f>IF($Z370=0,0,IF(BX370+BZ370+CB370&gt;0,$AA370,0))</f>
        <v>0</v>
      </c>
      <c r="BU370" s="1283">
        <f>IF($Z370=0,0,IF(AND(BT370=0,O371&gt;0),$AA370,0))</f>
        <v>0</v>
      </c>
      <c r="BV370" s="1272">
        <f>$AA370-BT370-BU370</f>
        <v>0</v>
      </c>
      <c r="BW370" s="210">
        <f t="shared" si="259"/>
        <v>0</v>
      </c>
      <c r="BX370" s="210">
        <f t="shared" si="259"/>
        <v>0</v>
      </c>
      <c r="BY370" s="210">
        <f t="shared" si="259"/>
        <v>0</v>
      </c>
      <c r="BZ370" s="210">
        <f t="shared" si="259"/>
        <v>0</v>
      </c>
      <c r="CA370" s="210">
        <f t="shared" si="259"/>
        <v>0</v>
      </c>
      <c r="CB370" s="211">
        <f t="shared" si="259"/>
        <v>0</v>
      </c>
      <c r="CC370" s="1276">
        <f>IF($Z370=1,0,IF(AND($Z370=0,BX370&gt;0),1,IF(AND($Z370=0,BZ370&gt;0),1,IF(AND($Z370=0,CB370&gt;0),1,0))))</f>
        <v>0</v>
      </c>
      <c r="CD370" s="1276">
        <f t="shared" si="254"/>
        <v>0</v>
      </c>
      <c r="CE370" s="11"/>
      <c r="CF370" s="11"/>
      <c r="CG370" s="11"/>
      <c r="CH370" s="11"/>
      <c r="CI370" s="11"/>
      <c r="CJ370" s="11"/>
      <c r="CK370" s="11"/>
      <c r="CL370" s="11"/>
      <c r="CM370" s="11"/>
    </row>
    <row r="371" spans="1:91" ht="14.25" customHeight="1">
      <c r="A371" s="1247" t="str">
        <f>A370</f>
        <v/>
      </c>
      <c r="B371" s="58"/>
      <c r="C371" s="1735"/>
      <c r="D371" s="1733"/>
      <c r="E371" s="1735"/>
      <c r="F371" s="2454"/>
      <c r="G371" s="512"/>
      <c r="H371" s="2456"/>
      <c r="I371" s="514"/>
      <c r="J371" s="2459"/>
      <c r="K371" s="514"/>
      <c r="L371" s="2459"/>
      <c r="M371" s="514"/>
      <c r="N371" s="2459"/>
      <c r="O371" s="514"/>
      <c r="P371" s="2459"/>
      <c r="Q371" s="11"/>
      <c r="R371" s="11"/>
      <c r="S371" s="455"/>
      <c r="T371" s="477"/>
      <c r="U371" s="506">
        <f>Import!N761</f>
        <v>0</v>
      </c>
      <c r="V371" s="11"/>
      <c r="W371" s="340"/>
      <c r="X371" s="340"/>
      <c r="Y371" s="340"/>
      <c r="Z371" s="11"/>
      <c r="AE371" s="210"/>
      <c r="AF371" s="210"/>
      <c r="AG371" s="210"/>
      <c r="AH371" s="210"/>
      <c r="AI371" s="1055"/>
      <c r="AJ371" s="211"/>
      <c r="AK371" s="1276"/>
      <c r="AL371" s="1276">
        <f>AL370</f>
        <v>0</v>
      </c>
      <c r="AP371" s="210"/>
      <c r="AQ371" s="210"/>
      <c r="AR371" s="210"/>
      <c r="AS371" s="210"/>
      <c r="AT371" s="210"/>
      <c r="AU371" s="211"/>
      <c r="AV371" s="1276"/>
      <c r="AW371" s="1276">
        <f>AW370</f>
        <v>0</v>
      </c>
      <c r="BA371" s="210"/>
      <c r="BB371" s="210"/>
      <c r="BC371" s="210"/>
      <c r="BD371" s="210"/>
      <c r="BE371" s="210"/>
      <c r="BF371" s="211"/>
      <c r="BG371" s="1276"/>
      <c r="BH371" s="1276">
        <f>BH370</f>
        <v>0</v>
      </c>
      <c r="BL371" s="210"/>
      <c r="BM371" s="210"/>
      <c r="BN371" s="210"/>
      <c r="BO371" s="210"/>
      <c r="BP371" s="210"/>
      <c r="BQ371" s="211"/>
      <c r="BR371" s="1276"/>
      <c r="BS371" s="1276">
        <f>BS370</f>
        <v>0</v>
      </c>
      <c r="BW371" s="210"/>
      <c r="BX371" s="210"/>
      <c r="BY371" s="210"/>
      <c r="BZ371" s="210"/>
      <c r="CA371" s="210"/>
      <c r="CB371" s="211"/>
      <c r="CC371" s="1276"/>
      <c r="CD371" s="1276">
        <f>CD370</f>
        <v>0</v>
      </c>
      <c r="CE371" s="11"/>
      <c r="CF371" s="11"/>
      <c r="CG371" s="11"/>
      <c r="CH371" s="11"/>
      <c r="CI371" s="11"/>
      <c r="CJ371" s="11"/>
      <c r="CK371" s="11"/>
      <c r="CL371" s="11"/>
      <c r="CM371" s="11"/>
    </row>
    <row r="372" spans="1:91" ht="24.75" customHeight="1">
      <c r="A372" s="1246" t="str">
        <f>IF(E372&gt;0,"Wypełnione","")</f>
        <v/>
      </c>
      <c r="B372" s="58"/>
      <c r="C372" s="1734">
        <f>'Og s3a'!C773</f>
        <v>0</v>
      </c>
      <c r="D372" s="1732">
        <f>'Og s3a'!E773</f>
        <v>0</v>
      </c>
      <c r="E372" s="1734">
        <f>'Og s3a'!F773</f>
        <v>0</v>
      </c>
      <c r="F372" s="2453"/>
      <c r="G372" s="511">
        <f>T372</f>
        <v>0</v>
      </c>
      <c r="H372" s="2455">
        <f>U372</f>
        <v>0</v>
      </c>
      <c r="I372" s="515"/>
      <c r="J372" s="2459"/>
      <c r="K372" s="515"/>
      <c r="L372" s="2459"/>
      <c r="M372" s="515"/>
      <c r="N372" s="2459"/>
      <c r="O372" s="515"/>
      <c r="P372" s="2459"/>
      <c r="Q372" s="11"/>
      <c r="R372" s="11"/>
      <c r="S372" s="454">
        <f>'Og s3a'!G773</f>
        <v>0</v>
      </c>
      <c r="T372" s="456">
        <f>'Og s3a'!D773</f>
        <v>0</v>
      </c>
      <c r="U372" s="506">
        <f>Import!N762</f>
        <v>0</v>
      </c>
      <c r="V372" s="11"/>
      <c r="W372" s="340"/>
      <c r="X372" s="340"/>
      <c r="Y372" s="340"/>
      <c r="Z372" s="1273">
        <f>IF(F372=AF$7,1,0)</f>
        <v>0</v>
      </c>
      <c r="AA372" s="1273">
        <f>Z372*D372</f>
        <v>0</v>
      </c>
      <c r="AB372" s="1281">
        <f>IF($Z372=0,0,IF(AF372+AH372+AJ372&gt;0,$AA372,0))</f>
        <v>0</v>
      </c>
      <c r="AC372" s="1283">
        <f>IF($Z372=0,0,IF(AND(AB372=0,G373&gt;0),$AA372,0))</f>
        <v>0</v>
      </c>
      <c r="AD372" s="1272">
        <f>AA372-AB372-AC372</f>
        <v>0</v>
      </c>
      <c r="AE372" s="210">
        <f t="shared" si="255"/>
        <v>0</v>
      </c>
      <c r="AF372" s="210">
        <f t="shared" si="255"/>
        <v>0</v>
      </c>
      <c r="AG372" s="210">
        <f t="shared" si="255"/>
        <v>0</v>
      </c>
      <c r="AH372" s="210">
        <f t="shared" si="255"/>
        <v>0</v>
      </c>
      <c r="AI372" s="1055">
        <f t="shared" si="255"/>
        <v>0</v>
      </c>
      <c r="AJ372" s="211">
        <f t="shared" si="255"/>
        <v>0</v>
      </c>
      <c r="AK372" s="1276">
        <f>IF($Z372=1,0,IF(AND($Z372=0,AF372&gt;0),1,IF(AND($Z372=0,AH372&gt;0),1,IF(AND($Z372=0,AJ372&gt;0),1,0))))</f>
        <v>0</v>
      </c>
      <c r="AL372" s="1276">
        <f t="shared" si="250"/>
        <v>0</v>
      </c>
      <c r="AM372" s="1281">
        <f>IF($Z372=0,0,IF(AQ372+AS372+AU372&gt;0,$AA372,0))</f>
        <v>0</v>
      </c>
      <c r="AN372" s="1283">
        <f>IF($Z372=0,0,IF(AND(AM372=0,I373&gt;0),$AA372,0))</f>
        <v>0</v>
      </c>
      <c r="AO372" s="1272">
        <f>$AA372-AM372-AN372</f>
        <v>0</v>
      </c>
      <c r="AP372" s="210">
        <f t="shared" si="256"/>
        <v>0</v>
      </c>
      <c r="AQ372" s="210">
        <f t="shared" si="256"/>
        <v>0</v>
      </c>
      <c r="AR372" s="210">
        <f t="shared" si="256"/>
        <v>0</v>
      </c>
      <c r="AS372" s="210">
        <f t="shared" si="256"/>
        <v>0</v>
      </c>
      <c r="AT372" s="210">
        <f t="shared" si="256"/>
        <v>0</v>
      </c>
      <c r="AU372" s="211">
        <f t="shared" si="256"/>
        <v>0</v>
      </c>
      <c r="AV372" s="1276">
        <f>IF($Z372=1,0,IF(AND($Z372=0,AQ372&gt;0),1,IF(AND($Z372=0,AS372&gt;0),1,IF(AND($Z372=0,AU372&gt;0),1,0))))</f>
        <v>0</v>
      </c>
      <c r="AW372" s="1276">
        <f t="shared" si="251"/>
        <v>0</v>
      </c>
      <c r="AX372" s="1281">
        <f>IF($Z372=0,0,IF(BB372+BD372+BF372&gt;0,$AA372,0))</f>
        <v>0</v>
      </c>
      <c r="AY372" s="1283">
        <f>IF($Z372=0,0,IF(AND(AX372=0,K373&gt;0),$AA372,0))</f>
        <v>0</v>
      </c>
      <c r="AZ372" s="1272">
        <f>$AA372-AX372-AY372</f>
        <v>0</v>
      </c>
      <c r="BA372" s="210">
        <f t="shared" si="257"/>
        <v>0</v>
      </c>
      <c r="BB372" s="210">
        <f t="shared" si="257"/>
        <v>0</v>
      </c>
      <c r="BC372" s="210">
        <f t="shared" si="257"/>
        <v>0</v>
      </c>
      <c r="BD372" s="210">
        <f t="shared" si="257"/>
        <v>0</v>
      </c>
      <c r="BE372" s="210">
        <f t="shared" si="257"/>
        <v>0</v>
      </c>
      <c r="BF372" s="211">
        <f t="shared" si="257"/>
        <v>0</v>
      </c>
      <c r="BG372" s="1276">
        <f>IF($Z372=1,0,IF(AND($Z372=0,BB372&gt;0),1,IF(AND($Z372=0,BD372&gt;0),1,IF(AND($Z372=0,BF372&gt;0),1,0))))</f>
        <v>0</v>
      </c>
      <c r="BH372" s="1276">
        <f t="shared" si="252"/>
        <v>0</v>
      </c>
      <c r="BI372" s="1281">
        <f>IF($Z372=0,0,IF(BM372+BO372+BQ372&gt;0,$AA372,0))</f>
        <v>0</v>
      </c>
      <c r="BJ372" s="1283">
        <f>IF($Z372=0,0,IF(AND(BI372=0,M373&gt;0),$AA372,0))</f>
        <v>0</v>
      </c>
      <c r="BK372" s="1272">
        <f>$AA372-BI372-BJ372</f>
        <v>0</v>
      </c>
      <c r="BL372" s="210">
        <f t="shared" si="258"/>
        <v>0</v>
      </c>
      <c r="BM372" s="210">
        <f t="shared" si="258"/>
        <v>0</v>
      </c>
      <c r="BN372" s="210">
        <f t="shared" si="258"/>
        <v>0</v>
      </c>
      <c r="BO372" s="210">
        <f t="shared" si="258"/>
        <v>0</v>
      </c>
      <c r="BP372" s="210">
        <f t="shared" si="258"/>
        <v>0</v>
      </c>
      <c r="BQ372" s="211">
        <f t="shared" si="258"/>
        <v>0</v>
      </c>
      <c r="BR372" s="1276">
        <f>IF($Z372=1,0,IF(AND($Z372=0,BM372&gt;0),1,IF(AND($Z372=0,BO372&gt;0),1,IF(AND($Z372=0,BQ372&gt;0),1,0))))</f>
        <v>0</v>
      </c>
      <c r="BS372" s="1276">
        <f t="shared" si="253"/>
        <v>0</v>
      </c>
      <c r="BT372" s="1281">
        <f>IF($Z372=0,0,IF(BX372+BZ372+CB372&gt;0,$AA372,0))</f>
        <v>0</v>
      </c>
      <c r="BU372" s="1283">
        <f>IF($Z372=0,0,IF(AND(BT372=0,O373&gt;0),$AA372,0))</f>
        <v>0</v>
      </c>
      <c r="BV372" s="1272">
        <f>$AA372-BT372-BU372</f>
        <v>0</v>
      </c>
      <c r="BW372" s="210">
        <f t="shared" si="259"/>
        <v>0</v>
      </c>
      <c r="BX372" s="210">
        <f t="shared" si="259"/>
        <v>0</v>
      </c>
      <c r="BY372" s="210">
        <f t="shared" si="259"/>
        <v>0</v>
      </c>
      <c r="BZ372" s="210">
        <f t="shared" si="259"/>
        <v>0</v>
      </c>
      <c r="CA372" s="210">
        <f t="shared" si="259"/>
        <v>0</v>
      </c>
      <c r="CB372" s="211">
        <f t="shared" si="259"/>
        <v>0</v>
      </c>
      <c r="CC372" s="1276">
        <f>IF($Z372=1,0,IF(AND($Z372=0,BX372&gt;0),1,IF(AND($Z372=0,BZ372&gt;0),1,IF(AND($Z372=0,CB372&gt;0),1,0))))</f>
        <v>0</v>
      </c>
      <c r="CD372" s="1276">
        <f t="shared" si="254"/>
        <v>0</v>
      </c>
      <c r="CE372" s="11"/>
      <c r="CF372" s="11"/>
      <c r="CG372" s="11"/>
      <c r="CH372" s="11"/>
      <c r="CI372" s="11"/>
      <c r="CJ372" s="11"/>
      <c r="CK372" s="11"/>
      <c r="CL372" s="11"/>
      <c r="CM372" s="11"/>
    </row>
    <row r="373" spans="1:91" ht="14.25" customHeight="1">
      <c r="A373" s="1247" t="str">
        <f>A372</f>
        <v/>
      </c>
      <c r="B373" s="58"/>
      <c r="C373" s="1735"/>
      <c r="D373" s="1733"/>
      <c r="E373" s="1735"/>
      <c r="F373" s="2454"/>
      <c r="G373" s="512"/>
      <c r="H373" s="2456"/>
      <c r="I373" s="514"/>
      <c r="J373" s="2459"/>
      <c r="K373" s="514"/>
      <c r="L373" s="2459"/>
      <c r="M373" s="514"/>
      <c r="N373" s="2459"/>
      <c r="O373" s="514"/>
      <c r="P373" s="2459"/>
      <c r="Q373" s="11"/>
      <c r="R373" s="11"/>
      <c r="S373" s="455"/>
      <c r="T373" s="477"/>
      <c r="U373" s="506">
        <f>Import!N763</f>
        <v>0</v>
      </c>
      <c r="V373" s="11"/>
      <c r="W373" s="340"/>
      <c r="X373" s="340"/>
      <c r="Y373" s="340"/>
      <c r="Z373" s="11"/>
      <c r="AE373" s="210"/>
      <c r="AF373" s="210"/>
      <c r="AG373" s="210"/>
      <c r="AH373" s="210"/>
      <c r="AI373" s="1055"/>
      <c r="AJ373" s="211"/>
      <c r="AK373" s="1276"/>
      <c r="AL373" s="1276">
        <f>AL372</f>
        <v>0</v>
      </c>
      <c r="AP373" s="210"/>
      <c r="AQ373" s="210"/>
      <c r="AR373" s="210"/>
      <c r="AS373" s="210"/>
      <c r="AT373" s="210"/>
      <c r="AU373" s="211"/>
      <c r="AV373" s="1276"/>
      <c r="AW373" s="1276">
        <f>AW372</f>
        <v>0</v>
      </c>
      <c r="BA373" s="210"/>
      <c r="BB373" s="210"/>
      <c r="BC373" s="210"/>
      <c r="BD373" s="210"/>
      <c r="BE373" s="210"/>
      <c r="BF373" s="211"/>
      <c r="BG373" s="1276"/>
      <c r="BH373" s="1276">
        <f>BH372</f>
        <v>0</v>
      </c>
      <c r="BL373" s="210"/>
      <c r="BM373" s="210"/>
      <c r="BN373" s="210"/>
      <c r="BO373" s="210"/>
      <c r="BP373" s="210"/>
      <c r="BQ373" s="211"/>
      <c r="BR373" s="1276"/>
      <c r="BS373" s="1276">
        <f>BS372</f>
        <v>0</v>
      </c>
      <c r="BW373" s="210"/>
      <c r="BX373" s="210"/>
      <c r="BY373" s="210"/>
      <c r="BZ373" s="210"/>
      <c r="CA373" s="210"/>
      <c r="CB373" s="211"/>
      <c r="CC373" s="1276"/>
      <c r="CD373" s="1276">
        <f>CD372</f>
        <v>0</v>
      </c>
      <c r="CE373" s="11"/>
      <c r="CF373" s="11"/>
      <c r="CG373" s="11"/>
      <c r="CH373" s="11"/>
      <c r="CI373" s="11"/>
      <c r="CJ373" s="11"/>
      <c r="CK373" s="11"/>
      <c r="CL373" s="11"/>
      <c r="CM373" s="11"/>
    </row>
    <row r="374" spans="1:91" ht="24.75" customHeight="1">
      <c r="A374" s="1246" t="str">
        <f>IF(E374&gt;0,"Wypełnione","")</f>
        <v/>
      </c>
      <c r="B374" s="58"/>
      <c r="C374" s="1734">
        <f>'Og s3a'!C775</f>
        <v>0</v>
      </c>
      <c r="D374" s="1732">
        <f>'Og s3a'!E775</f>
        <v>0</v>
      </c>
      <c r="E374" s="1734">
        <f>'Og s3a'!F775</f>
        <v>0</v>
      </c>
      <c r="F374" s="2453"/>
      <c r="G374" s="511">
        <f>T374</f>
        <v>0</v>
      </c>
      <c r="H374" s="2455">
        <f>U374</f>
        <v>0</v>
      </c>
      <c r="I374" s="515"/>
      <c r="J374" s="2459"/>
      <c r="K374" s="515"/>
      <c r="L374" s="2459"/>
      <c r="M374" s="515"/>
      <c r="N374" s="2459"/>
      <c r="O374" s="515"/>
      <c r="P374" s="2459"/>
      <c r="Q374" s="11"/>
      <c r="R374" s="11"/>
      <c r="S374" s="454">
        <f>'Og s3a'!G775</f>
        <v>0</v>
      </c>
      <c r="T374" s="456">
        <f>'Og s3a'!D775</f>
        <v>0</v>
      </c>
      <c r="U374" s="506">
        <f>Import!N764</f>
        <v>0</v>
      </c>
      <c r="V374" s="11"/>
      <c r="W374" s="340"/>
      <c r="X374" s="340"/>
      <c r="Y374" s="340"/>
      <c r="Z374" s="1273">
        <f>IF(F374=AF$7,1,0)</f>
        <v>0</v>
      </c>
      <c r="AA374" s="1273">
        <f>Z374*D374</f>
        <v>0</v>
      </c>
      <c r="AB374" s="1281">
        <f>IF($Z374=0,0,IF(AF374+AH374+AJ374&gt;0,$AA374,0))</f>
        <v>0</v>
      </c>
      <c r="AC374" s="1283">
        <f>IF($Z374=0,0,IF(AND(AB374=0,G375&gt;0),$AA374,0))</f>
        <v>0</v>
      </c>
      <c r="AD374" s="1272">
        <f>AA374-AB374-AC374</f>
        <v>0</v>
      </c>
      <c r="AE374" s="210">
        <f t="shared" si="255"/>
        <v>0</v>
      </c>
      <c r="AF374" s="210">
        <f t="shared" si="255"/>
        <v>0</v>
      </c>
      <c r="AG374" s="210">
        <f t="shared" si="255"/>
        <v>0</v>
      </c>
      <c r="AH374" s="210">
        <f t="shared" si="255"/>
        <v>0</v>
      </c>
      <c r="AI374" s="1055">
        <f t="shared" si="255"/>
        <v>0</v>
      </c>
      <c r="AJ374" s="211">
        <f t="shared" si="255"/>
        <v>0</v>
      </c>
      <c r="AK374" s="1276">
        <f>IF($Z374=1,0,IF(AND($Z374=0,AF374&gt;0),1,IF(AND($Z374=0,AH374&gt;0),1,IF(AND($Z374=0,AJ374&gt;0),1,0))))</f>
        <v>0</v>
      </c>
      <c r="AL374" s="1276">
        <f t="shared" si="250"/>
        <v>0</v>
      </c>
      <c r="AM374" s="1281">
        <f>IF($Z374=0,0,IF(AQ374+AS374+AU374&gt;0,$AA374,0))</f>
        <v>0</v>
      </c>
      <c r="AN374" s="1283">
        <f>IF($Z374=0,0,IF(AND(AM374=0,I375&gt;0),$AA374,0))</f>
        <v>0</v>
      </c>
      <c r="AO374" s="1272">
        <f>$AA374-AM374-AN374</f>
        <v>0</v>
      </c>
      <c r="AP374" s="210">
        <f t="shared" si="256"/>
        <v>0</v>
      </c>
      <c r="AQ374" s="210">
        <f t="shared" si="256"/>
        <v>0</v>
      </c>
      <c r="AR374" s="210">
        <f t="shared" si="256"/>
        <v>0</v>
      </c>
      <c r="AS374" s="210">
        <f t="shared" si="256"/>
        <v>0</v>
      </c>
      <c r="AT374" s="210">
        <f t="shared" si="256"/>
        <v>0</v>
      </c>
      <c r="AU374" s="211">
        <f t="shared" si="256"/>
        <v>0</v>
      </c>
      <c r="AV374" s="1276">
        <f>IF($Z374=1,0,IF(AND($Z374=0,AQ374&gt;0),1,IF(AND($Z374=0,AS374&gt;0),1,IF(AND($Z374=0,AU374&gt;0),1,0))))</f>
        <v>0</v>
      </c>
      <c r="AW374" s="1276">
        <f t="shared" si="251"/>
        <v>0</v>
      </c>
      <c r="AX374" s="1281">
        <f>IF($Z374=0,0,IF(BB374+BD374+BF374&gt;0,$AA374,0))</f>
        <v>0</v>
      </c>
      <c r="AY374" s="1283">
        <f>IF($Z374=0,0,IF(AND(AX374=0,K375&gt;0),$AA374,0))</f>
        <v>0</v>
      </c>
      <c r="AZ374" s="1272">
        <f>$AA374-AX374-AY374</f>
        <v>0</v>
      </c>
      <c r="BA374" s="210">
        <f t="shared" si="257"/>
        <v>0</v>
      </c>
      <c r="BB374" s="210">
        <f t="shared" si="257"/>
        <v>0</v>
      </c>
      <c r="BC374" s="210">
        <f t="shared" si="257"/>
        <v>0</v>
      </c>
      <c r="BD374" s="210">
        <f t="shared" si="257"/>
        <v>0</v>
      </c>
      <c r="BE374" s="210">
        <f t="shared" si="257"/>
        <v>0</v>
      </c>
      <c r="BF374" s="211">
        <f t="shared" si="257"/>
        <v>0</v>
      </c>
      <c r="BG374" s="1276">
        <f>IF($Z374=1,0,IF(AND($Z374=0,BB374&gt;0),1,IF(AND($Z374=0,BD374&gt;0),1,IF(AND($Z374=0,BF374&gt;0),1,0))))</f>
        <v>0</v>
      </c>
      <c r="BH374" s="1276">
        <f t="shared" si="252"/>
        <v>0</v>
      </c>
      <c r="BI374" s="1281">
        <f>IF($Z374=0,0,IF(BM374+BO374+BQ374&gt;0,$AA374,0))</f>
        <v>0</v>
      </c>
      <c r="BJ374" s="1283">
        <f>IF($Z374=0,0,IF(AND(BI374=0,M375&gt;0),$AA374,0))</f>
        <v>0</v>
      </c>
      <c r="BK374" s="1272">
        <f>$AA374-BI374-BJ374</f>
        <v>0</v>
      </c>
      <c r="BL374" s="210">
        <f t="shared" si="258"/>
        <v>0</v>
      </c>
      <c r="BM374" s="210">
        <f t="shared" si="258"/>
        <v>0</v>
      </c>
      <c r="BN374" s="210">
        <f t="shared" si="258"/>
        <v>0</v>
      </c>
      <c r="BO374" s="210">
        <f t="shared" si="258"/>
        <v>0</v>
      </c>
      <c r="BP374" s="210">
        <f t="shared" si="258"/>
        <v>0</v>
      </c>
      <c r="BQ374" s="211">
        <f t="shared" si="258"/>
        <v>0</v>
      </c>
      <c r="BR374" s="1276">
        <f>IF($Z374=1,0,IF(AND($Z374=0,BM374&gt;0),1,IF(AND($Z374=0,BO374&gt;0),1,IF(AND($Z374=0,BQ374&gt;0),1,0))))</f>
        <v>0</v>
      </c>
      <c r="BS374" s="1276">
        <f t="shared" si="253"/>
        <v>0</v>
      </c>
      <c r="BT374" s="1281">
        <f>IF($Z374=0,0,IF(BX374+BZ374+CB374&gt;0,$AA374,0))</f>
        <v>0</v>
      </c>
      <c r="BU374" s="1283">
        <f>IF($Z374=0,0,IF(AND(BT374=0,O375&gt;0),$AA374,0))</f>
        <v>0</v>
      </c>
      <c r="BV374" s="1272">
        <f>$AA374-BT374-BU374</f>
        <v>0</v>
      </c>
      <c r="BW374" s="210">
        <f t="shared" si="259"/>
        <v>0</v>
      </c>
      <c r="BX374" s="210">
        <f t="shared" si="259"/>
        <v>0</v>
      </c>
      <c r="BY374" s="210">
        <f t="shared" si="259"/>
        <v>0</v>
      </c>
      <c r="BZ374" s="210">
        <f t="shared" si="259"/>
        <v>0</v>
      </c>
      <c r="CA374" s="210">
        <f t="shared" si="259"/>
        <v>0</v>
      </c>
      <c r="CB374" s="211">
        <f t="shared" si="259"/>
        <v>0</v>
      </c>
      <c r="CC374" s="1276">
        <f>IF($Z374=1,0,IF(AND($Z374=0,BX374&gt;0),1,IF(AND($Z374=0,BZ374&gt;0),1,IF(AND($Z374=0,CB374&gt;0),1,0))))</f>
        <v>0</v>
      </c>
      <c r="CD374" s="1276">
        <f t="shared" si="254"/>
        <v>0</v>
      </c>
      <c r="CE374" s="11"/>
      <c r="CF374" s="11"/>
      <c r="CG374" s="11"/>
      <c r="CH374" s="11"/>
      <c r="CI374" s="11"/>
      <c r="CJ374" s="11"/>
      <c r="CK374" s="11"/>
      <c r="CL374" s="11"/>
      <c r="CM374" s="11"/>
    </row>
    <row r="375" spans="1:91" ht="14.25" customHeight="1">
      <c r="A375" s="1247" t="str">
        <f>A374</f>
        <v/>
      </c>
      <c r="B375" s="58"/>
      <c r="C375" s="1735"/>
      <c r="D375" s="1733"/>
      <c r="E375" s="1735"/>
      <c r="F375" s="2454"/>
      <c r="G375" s="512"/>
      <c r="H375" s="2456"/>
      <c r="I375" s="514"/>
      <c r="J375" s="2459"/>
      <c r="K375" s="514"/>
      <c r="L375" s="2459"/>
      <c r="M375" s="514"/>
      <c r="N375" s="2459"/>
      <c r="O375" s="514"/>
      <c r="P375" s="2459"/>
      <c r="Q375" s="11"/>
      <c r="R375" s="11"/>
      <c r="S375" s="455"/>
      <c r="T375" s="477"/>
      <c r="U375" s="506">
        <f>Import!N765</f>
        <v>0</v>
      </c>
      <c r="V375" s="11"/>
      <c r="W375" s="340"/>
      <c r="X375" s="340"/>
      <c r="Y375" s="340"/>
      <c r="Z375" s="11"/>
      <c r="AE375" s="210"/>
      <c r="AF375" s="210"/>
      <c r="AG375" s="210"/>
      <c r="AH375" s="210"/>
      <c r="AI375" s="1055"/>
      <c r="AJ375" s="211"/>
      <c r="AK375" s="1276"/>
      <c r="AL375" s="1276">
        <f>AL374</f>
        <v>0</v>
      </c>
      <c r="AP375" s="210"/>
      <c r="AQ375" s="210"/>
      <c r="AR375" s="210"/>
      <c r="AS375" s="210"/>
      <c r="AT375" s="210"/>
      <c r="AU375" s="211"/>
      <c r="AV375" s="1276"/>
      <c r="AW375" s="1276">
        <f>AW374</f>
        <v>0</v>
      </c>
      <c r="BA375" s="210"/>
      <c r="BB375" s="210"/>
      <c r="BC375" s="210"/>
      <c r="BD375" s="210"/>
      <c r="BE375" s="210"/>
      <c r="BF375" s="211"/>
      <c r="BG375" s="1276"/>
      <c r="BH375" s="1276">
        <f>BH374</f>
        <v>0</v>
      </c>
      <c r="BL375" s="210"/>
      <c r="BM375" s="210"/>
      <c r="BN375" s="210"/>
      <c r="BO375" s="210"/>
      <c r="BP375" s="210"/>
      <c r="BQ375" s="211"/>
      <c r="BR375" s="1276"/>
      <c r="BS375" s="1276">
        <f>BS374</f>
        <v>0</v>
      </c>
      <c r="BW375" s="210"/>
      <c r="BX375" s="210"/>
      <c r="BY375" s="210"/>
      <c r="BZ375" s="210"/>
      <c r="CA375" s="210"/>
      <c r="CB375" s="211"/>
      <c r="CC375" s="1276"/>
      <c r="CD375" s="1276">
        <f>CD374</f>
        <v>0</v>
      </c>
      <c r="CE375" s="11"/>
      <c r="CF375" s="11"/>
      <c r="CG375" s="11"/>
      <c r="CH375" s="11"/>
      <c r="CI375" s="11"/>
      <c r="CJ375" s="11"/>
      <c r="CK375" s="11"/>
      <c r="CL375" s="11"/>
      <c r="CM375" s="11"/>
    </row>
    <row r="376" spans="1:91" ht="24.75" customHeight="1">
      <c r="A376" s="1246" t="str">
        <f>IF(E376&gt;0,"Wypełnione","")</f>
        <v/>
      </c>
      <c r="B376" s="58"/>
      <c r="C376" s="1734">
        <f>'Og s3a'!C777</f>
        <v>0</v>
      </c>
      <c r="D376" s="1732">
        <f>'Og s3a'!E777</f>
        <v>0</v>
      </c>
      <c r="E376" s="1734">
        <f>'Og s3a'!F777</f>
        <v>0</v>
      </c>
      <c r="F376" s="2453"/>
      <c r="G376" s="511">
        <f>T376</f>
        <v>0</v>
      </c>
      <c r="H376" s="2455">
        <f>U376</f>
        <v>0</v>
      </c>
      <c r="I376" s="515"/>
      <c r="J376" s="2459"/>
      <c r="K376" s="515"/>
      <c r="L376" s="2459"/>
      <c r="M376" s="515"/>
      <c r="N376" s="2459"/>
      <c r="O376" s="515"/>
      <c r="P376" s="2459"/>
      <c r="Q376" s="11"/>
      <c r="R376" s="11"/>
      <c r="S376" s="454">
        <f>'Og s3a'!G777</f>
        <v>0</v>
      </c>
      <c r="T376" s="456">
        <f>'Og s3a'!D777</f>
        <v>0</v>
      </c>
      <c r="U376" s="506">
        <f>Import!N766</f>
        <v>0</v>
      </c>
      <c r="V376" s="11"/>
      <c r="W376" s="340"/>
      <c r="X376" s="340"/>
      <c r="Y376" s="340"/>
      <c r="Z376" s="1273">
        <f>IF(F376=AF$7,1,0)</f>
        <v>0</v>
      </c>
      <c r="AA376" s="1273">
        <f>Z376*D376</f>
        <v>0</v>
      </c>
      <c r="AB376" s="1281">
        <f>IF($Z376=0,0,IF(AF376+AH376+AJ376&gt;0,$AA376,0))</f>
        <v>0</v>
      </c>
      <c r="AC376" s="1283">
        <f>IF($Z376=0,0,IF(AND(AB376=0,G377&gt;0),$AA376,0))</f>
        <v>0</v>
      </c>
      <c r="AD376" s="1272">
        <f>AA376-AB376-AC376</f>
        <v>0</v>
      </c>
      <c r="AE376" s="210">
        <f t="shared" si="255"/>
        <v>0</v>
      </c>
      <c r="AF376" s="210">
        <f t="shared" si="255"/>
        <v>0</v>
      </c>
      <c r="AG376" s="210">
        <f t="shared" si="255"/>
        <v>0</v>
      </c>
      <c r="AH376" s="210">
        <f t="shared" si="255"/>
        <v>0</v>
      </c>
      <c r="AI376" s="1055">
        <f t="shared" si="255"/>
        <v>0</v>
      </c>
      <c r="AJ376" s="211">
        <f t="shared" si="255"/>
        <v>0</v>
      </c>
      <c r="AK376" s="1276">
        <f>IF($Z376=1,0,IF(AND($Z376=0,AF376&gt;0),1,IF(AND($Z376=0,AH376&gt;0),1,IF(AND($Z376=0,AJ376&gt;0),1,0))))</f>
        <v>0</v>
      </c>
      <c r="AL376" s="1276">
        <f t="shared" si="250"/>
        <v>0</v>
      </c>
      <c r="AM376" s="1281">
        <f>IF($Z376=0,0,IF(AQ376+AS376+AU376&gt;0,$AA376,0))</f>
        <v>0</v>
      </c>
      <c r="AN376" s="1283">
        <f>IF($Z376=0,0,IF(AND(AM376=0,I377&gt;0),$AA376,0))</f>
        <v>0</v>
      </c>
      <c r="AO376" s="1272">
        <f>$AA376-AM376-AN376</f>
        <v>0</v>
      </c>
      <c r="AP376" s="210">
        <f t="shared" si="256"/>
        <v>0</v>
      </c>
      <c r="AQ376" s="210">
        <f t="shared" si="256"/>
        <v>0</v>
      </c>
      <c r="AR376" s="210">
        <f t="shared" si="256"/>
        <v>0</v>
      </c>
      <c r="AS376" s="210">
        <f t="shared" si="256"/>
        <v>0</v>
      </c>
      <c r="AT376" s="210">
        <f t="shared" si="256"/>
        <v>0</v>
      </c>
      <c r="AU376" s="211">
        <f t="shared" si="256"/>
        <v>0</v>
      </c>
      <c r="AV376" s="1276">
        <f>IF($Z376=1,0,IF(AND($Z376=0,AQ376&gt;0),1,IF(AND($Z376=0,AS376&gt;0),1,IF(AND($Z376=0,AU376&gt;0),1,0))))</f>
        <v>0</v>
      </c>
      <c r="AW376" s="1276">
        <f t="shared" si="251"/>
        <v>0</v>
      </c>
      <c r="AX376" s="1281">
        <f>IF($Z376=0,0,IF(BB376+BD376+BF376&gt;0,$AA376,0))</f>
        <v>0</v>
      </c>
      <c r="AY376" s="1283">
        <f>IF($Z376=0,0,IF(AND(AX376=0,K377&gt;0),$AA376,0))</f>
        <v>0</v>
      </c>
      <c r="AZ376" s="1272">
        <f>$AA376-AX376-AY376</f>
        <v>0</v>
      </c>
      <c r="BA376" s="210">
        <f t="shared" si="257"/>
        <v>0</v>
      </c>
      <c r="BB376" s="210">
        <f t="shared" si="257"/>
        <v>0</v>
      </c>
      <c r="BC376" s="210">
        <f t="shared" si="257"/>
        <v>0</v>
      </c>
      <c r="BD376" s="210">
        <f t="shared" si="257"/>
        <v>0</v>
      </c>
      <c r="BE376" s="210">
        <f t="shared" si="257"/>
        <v>0</v>
      </c>
      <c r="BF376" s="211">
        <f t="shared" si="257"/>
        <v>0</v>
      </c>
      <c r="BG376" s="1276">
        <f>IF($Z376=1,0,IF(AND($Z376=0,BB376&gt;0),1,IF(AND($Z376=0,BD376&gt;0),1,IF(AND($Z376=0,BF376&gt;0),1,0))))</f>
        <v>0</v>
      </c>
      <c r="BH376" s="1276">
        <f t="shared" si="252"/>
        <v>0</v>
      </c>
      <c r="BI376" s="1281">
        <f>IF($Z376=0,0,IF(BM376+BO376+BQ376&gt;0,$AA376,0))</f>
        <v>0</v>
      </c>
      <c r="BJ376" s="1283">
        <f>IF($Z376=0,0,IF(AND(BI376=0,M377&gt;0),$AA376,0))</f>
        <v>0</v>
      </c>
      <c r="BK376" s="1272">
        <f>$AA376-BI376-BJ376</f>
        <v>0</v>
      </c>
      <c r="BL376" s="210">
        <f t="shared" si="258"/>
        <v>0</v>
      </c>
      <c r="BM376" s="210">
        <f t="shared" si="258"/>
        <v>0</v>
      </c>
      <c r="BN376" s="210">
        <f t="shared" si="258"/>
        <v>0</v>
      </c>
      <c r="BO376" s="210">
        <f t="shared" si="258"/>
        <v>0</v>
      </c>
      <c r="BP376" s="210">
        <f t="shared" si="258"/>
        <v>0</v>
      </c>
      <c r="BQ376" s="211">
        <f t="shared" si="258"/>
        <v>0</v>
      </c>
      <c r="BR376" s="1276">
        <f>IF($Z376=1,0,IF(AND($Z376=0,BM376&gt;0),1,IF(AND($Z376=0,BO376&gt;0),1,IF(AND($Z376=0,BQ376&gt;0),1,0))))</f>
        <v>0</v>
      </c>
      <c r="BS376" s="1276">
        <f t="shared" si="253"/>
        <v>0</v>
      </c>
      <c r="BT376" s="1281">
        <f>IF($Z376=0,0,IF(BX376+BZ376+CB376&gt;0,$AA376,0))</f>
        <v>0</v>
      </c>
      <c r="BU376" s="1283">
        <f>IF($Z376=0,0,IF(AND(BT376=0,O377&gt;0),$AA376,0))</f>
        <v>0</v>
      </c>
      <c r="BV376" s="1272">
        <f>$AA376-BT376-BU376</f>
        <v>0</v>
      </c>
      <c r="BW376" s="210">
        <f t="shared" si="259"/>
        <v>0</v>
      </c>
      <c r="BX376" s="210">
        <f t="shared" si="259"/>
        <v>0</v>
      </c>
      <c r="BY376" s="210">
        <f t="shared" si="259"/>
        <v>0</v>
      </c>
      <c r="BZ376" s="210">
        <f t="shared" si="259"/>
        <v>0</v>
      </c>
      <c r="CA376" s="210">
        <f t="shared" si="259"/>
        <v>0</v>
      </c>
      <c r="CB376" s="211">
        <f t="shared" si="259"/>
        <v>0</v>
      </c>
      <c r="CC376" s="1276">
        <f>IF($Z376=1,0,IF(AND($Z376=0,BX376&gt;0),1,IF(AND($Z376=0,BZ376&gt;0),1,IF(AND($Z376=0,CB376&gt;0),1,0))))</f>
        <v>0</v>
      </c>
      <c r="CD376" s="1276">
        <f t="shared" si="254"/>
        <v>0</v>
      </c>
      <c r="CE376" s="11"/>
      <c r="CF376" s="11"/>
      <c r="CG376" s="11"/>
      <c r="CH376" s="11"/>
      <c r="CI376" s="11"/>
      <c r="CJ376" s="11"/>
      <c r="CK376" s="11"/>
      <c r="CL376" s="11"/>
      <c r="CM376" s="11"/>
    </row>
    <row r="377" spans="1:91" ht="14.25" customHeight="1">
      <c r="A377" s="1247" t="str">
        <f>A376</f>
        <v/>
      </c>
      <c r="B377" s="58"/>
      <c r="C377" s="1735"/>
      <c r="D377" s="1733"/>
      <c r="E377" s="1735"/>
      <c r="F377" s="2454"/>
      <c r="G377" s="512"/>
      <c r="H377" s="2456"/>
      <c r="I377" s="514"/>
      <c r="J377" s="2459"/>
      <c r="K377" s="514"/>
      <c r="L377" s="2459"/>
      <c r="M377" s="514"/>
      <c r="N377" s="2459"/>
      <c r="O377" s="514"/>
      <c r="P377" s="2459"/>
      <c r="Q377" s="11"/>
      <c r="R377" s="11"/>
      <c r="S377" s="455"/>
      <c r="T377" s="477"/>
      <c r="U377" s="506">
        <f>Import!N767</f>
        <v>0</v>
      </c>
      <c r="V377" s="11"/>
      <c r="W377" s="340"/>
      <c r="X377" s="340"/>
      <c r="Y377" s="340"/>
      <c r="Z377" s="11"/>
      <c r="AE377" s="210"/>
      <c r="AF377" s="210"/>
      <c r="AG377" s="210"/>
      <c r="AH377" s="210"/>
      <c r="AI377" s="1055"/>
      <c r="AJ377" s="211"/>
      <c r="AK377" s="1276"/>
      <c r="AL377" s="1276">
        <f>AL376</f>
        <v>0</v>
      </c>
      <c r="AP377" s="210"/>
      <c r="AQ377" s="210"/>
      <c r="AR377" s="210"/>
      <c r="AS377" s="210"/>
      <c r="AT377" s="210"/>
      <c r="AU377" s="211"/>
      <c r="AV377" s="1276"/>
      <c r="AW377" s="1276">
        <f>AW376</f>
        <v>0</v>
      </c>
      <c r="BA377" s="210"/>
      <c r="BB377" s="210"/>
      <c r="BC377" s="210"/>
      <c r="BD377" s="210"/>
      <c r="BE377" s="210"/>
      <c r="BF377" s="211"/>
      <c r="BG377" s="1276"/>
      <c r="BH377" s="1276">
        <f>BH376</f>
        <v>0</v>
      </c>
      <c r="BL377" s="210"/>
      <c r="BM377" s="210"/>
      <c r="BN377" s="210"/>
      <c r="BO377" s="210"/>
      <c r="BP377" s="210"/>
      <c r="BQ377" s="211"/>
      <c r="BR377" s="1276"/>
      <c r="BS377" s="1276">
        <f>BS376</f>
        <v>0</v>
      </c>
      <c r="BW377" s="210"/>
      <c r="BX377" s="210"/>
      <c r="BY377" s="210"/>
      <c r="BZ377" s="210"/>
      <c r="CA377" s="210"/>
      <c r="CB377" s="211"/>
      <c r="CC377" s="1276"/>
      <c r="CD377" s="1276">
        <f>CD376</f>
        <v>0</v>
      </c>
      <c r="CE377" s="11"/>
      <c r="CF377" s="11"/>
      <c r="CG377" s="11"/>
      <c r="CH377" s="11"/>
      <c r="CI377" s="11"/>
      <c r="CJ377" s="11"/>
      <c r="CK377" s="11"/>
      <c r="CL377" s="11"/>
      <c r="CM377" s="11"/>
    </row>
    <row r="378" spans="1:91" ht="24.75" customHeight="1">
      <c r="A378" s="1246" t="str">
        <f>IF(E378&gt;0,"Wypełnione","")</f>
        <v/>
      </c>
      <c r="B378" s="58"/>
      <c r="C378" s="1734">
        <f>'Og s3a'!C779</f>
        <v>0</v>
      </c>
      <c r="D378" s="1732">
        <f>'Og s3a'!E779</f>
        <v>0</v>
      </c>
      <c r="E378" s="1734">
        <f>'Og s3a'!F779</f>
        <v>0</v>
      </c>
      <c r="F378" s="2453"/>
      <c r="G378" s="511">
        <f>T378</f>
        <v>0</v>
      </c>
      <c r="H378" s="2455">
        <f>U378</f>
        <v>0</v>
      </c>
      <c r="I378" s="515"/>
      <c r="J378" s="2459"/>
      <c r="K378" s="515"/>
      <c r="L378" s="2459"/>
      <c r="M378" s="515"/>
      <c r="N378" s="2459"/>
      <c r="O378" s="515"/>
      <c r="P378" s="2459"/>
      <c r="Q378" s="11"/>
      <c r="R378" s="11"/>
      <c r="S378" s="454">
        <f>'Og s3a'!G779</f>
        <v>0</v>
      </c>
      <c r="T378" s="456">
        <f>'Og s3a'!D779</f>
        <v>0</v>
      </c>
      <c r="U378" s="506">
        <f>Import!N768</f>
        <v>0</v>
      </c>
      <c r="V378" s="11"/>
      <c r="W378" s="340"/>
      <c r="X378" s="340"/>
      <c r="Y378" s="340"/>
      <c r="Z378" s="1273">
        <f>IF(F378=AF$7,1,0)</f>
        <v>0</v>
      </c>
      <c r="AA378" s="1273">
        <f>Z378*D378</f>
        <v>0</v>
      </c>
      <c r="AB378" s="1281">
        <f>IF($Z378=0,0,IF(AF378+AH378+AJ378&gt;0,$AA378,0))</f>
        <v>0</v>
      </c>
      <c r="AC378" s="1283">
        <f>IF($Z378=0,0,IF(AND(AB378=0,G379&gt;0),$AA378,0))</f>
        <v>0</v>
      </c>
      <c r="AD378" s="1272">
        <f>AA378-AB378-AC378</f>
        <v>0</v>
      </c>
      <c r="AE378" s="210">
        <f t="shared" si="255"/>
        <v>0</v>
      </c>
      <c r="AF378" s="210">
        <f t="shared" si="255"/>
        <v>0</v>
      </c>
      <c r="AG378" s="210">
        <f t="shared" si="255"/>
        <v>0</v>
      </c>
      <c r="AH378" s="210">
        <f t="shared" si="255"/>
        <v>0</v>
      </c>
      <c r="AI378" s="1055">
        <f t="shared" si="255"/>
        <v>0</v>
      </c>
      <c r="AJ378" s="211">
        <f t="shared" si="255"/>
        <v>0</v>
      </c>
      <c r="AK378" s="1276">
        <f>IF($Z378=1,0,IF(AND($Z378=0,AF378&gt;0),1,IF(AND($Z378=0,AH378&gt;0),1,IF(AND($Z378=0,AJ378&gt;0),1,0))))</f>
        <v>0</v>
      </c>
      <c r="AL378" s="1276">
        <f t="shared" si="250"/>
        <v>0</v>
      </c>
      <c r="AM378" s="1281">
        <f>IF($Z378=0,0,IF(AQ378+AS378+AU378&gt;0,$AA378,0))</f>
        <v>0</v>
      </c>
      <c r="AN378" s="1283">
        <f>IF($Z378=0,0,IF(AND(AM378=0,I379&gt;0),$AA378,0))</f>
        <v>0</v>
      </c>
      <c r="AO378" s="1272">
        <f>$AA378-AM378-AN378</f>
        <v>0</v>
      </c>
      <c r="AP378" s="210">
        <f t="shared" si="256"/>
        <v>0</v>
      </c>
      <c r="AQ378" s="210">
        <f t="shared" si="256"/>
        <v>0</v>
      </c>
      <c r="AR378" s="210">
        <f t="shared" si="256"/>
        <v>0</v>
      </c>
      <c r="AS378" s="210">
        <f t="shared" si="256"/>
        <v>0</v>
      </c>
      <c r="AT378" s="210">
        <f t="shared" si="256"/>
        <v>0</v>
      </c>
      <c r="AU378" s="211">
        <f t="shared" si="256"/>
        <v>0</v>
      </c>
      <c r="AV378" s="1276">
        <f>IF($Z378=1,0,IF(AND($Z378=0,AQ378&gt;0),1,IF(AND($Z378=0,AS378&gt;0),1,IF(AND($Z378=0,AU378&gt;0),1,0))))</f>
        <v>0</v>
      </c>
      <c r="AW378" s="1276">
        <f t="shared" si="251"/>
        <v>0</v>
      </c>
      <c r="AX378" s="1281">
        <f>IF($Z378=0,0,IF(BB378+BD378+BF378&gt;0,$AA378,0))</f>
        <v>0</v>
      </c>
      <c r="AY378" s="1283">
        <f>IF($Z378=0,0,IF(AND(AX378=0,K379&gt;0),$AA378,0))</f>
        <v>0</v>
      </c>
      <c r="AZ378" s="1272">
        <f>$AA378-AX378-AY378</f>
        <v>0</v>
      </c>
      <c r="BA378" s="210">
        <f t="shared" si="257"/>
        <v>0</v>
      </c>
      <c r="BB378" s="210">
        <f t="shared" si="257"/>
        <v>0</v>
      </c>
      <c r="BC378" s="210">
        <f t="shared" si="257"/>
        <v>0</v>
      </c>
      <c r="BD378" s="210">
        <f t="shared" si="257"/>
        <v>0</v>
      </c>
      <c r="BE378" s="210">
        <f t="shared" si="257"/>
        <v>0</v>
      </c>
      <c r="BF378" s="211">
        <f t="shared" si="257"/>
        <v>0</v>
      </c>
      <c r="BG378" s="1276">
        <f>IF($Z378=1,0,IF(AND($Z378=0,BB378&gt;0),1,IF(AND($Z378=0,BD378&gt;0),1,IF(AND($Z378=0,BF378&gt;0),1,0))))</f>
        <v>0</v>
      </c>
      <c r="BH378" s="1276">
        <f t="shared" si="252"/>
        <v>0</v>
      </c>
      <c r="BI378" s="1281">
        <f>IF($Z378=0,0,IF(BM378+BO378+BQ378&gt;0,$AA378,0))</f>
        <v>0</v>
      </c>
      <c r="BJ378" s="1283">
        <f>IF($Z378=0,0,IF(AND(BI378=0,M379&gt;0),$AA378,0))</f>
        <v>0</v>
      </c>
      <c r="BK378" s="1272">
        <f>$AA378-BI378-BJ378</f>
        <v>0</v>
      </c>
      <c r="BL378" s="210">
        <f t="shared" si="258"/>
        <v>0</v>
      </c>
      <c r="BM378" s="210">
        <f t="shared" si="258"/>
        <v>0</v>
      </c>
      <c r="BN378" s="210">
        <f t="shared" si="258"/>
        <v>0</v>
      </c>
      <c r="BO378" s="210">
        <f t="shared" si="258"/>
        <v>0</v>
      </c>
      <c r="BP378" s="210">
        <f t="shared" si="258"/>
        <v>0</v>
      </c>
      <c r="BQ378" s="211">
        <f t="shared" si="258"/>
        <v>0</v>
      </c>
      <c r="BR378" s="1276">
        <f>IF($Z378=1,0,IF(AND($Z378=0,BM378&gt;0),1,IF(AND($Z378=0,BO378&gt;0),1,IF(AND($Z378=0,BQ378&gt;0),1,0))))</f>
        <v>0</v>
      </c>
      <c r="BS378" s="1276">
        <f t="shared" si="253"/>
        <v>0</v>
      </c>
      <c r="BT378" s="1281">
        <f>IF($Z378=0,0,IF(BX378+BZ378+CB378&gt;0,$AA378,0))</f>
        <v>0</v>
      </c>
      <c r="BU378" s="1283">
        <f>IF($Z378=0,0,IF(AND(BT378=0,O379&gt;0),$AA378,0))</f>
        <v>0</v>
      </c>
      <c r="BV378" s="1272">
        <f>$AA378-BT378-BU378</f>
        <v>0</v>
      </c>
      <c r="BW378" s="210">
        <f t="shared" si="259"/>
        <v>0</v>
      </c>
      <c r="BX378" s="210">
        <f t="shared" si="259"/>
        <v>0</v>
      </c>
      <c r="BY378" s="210">
        <f t="shared" si="259"/>
        <v>0</v>
      </c>
      <c r="BZ378" s="210">
        <f t="shared" si="259"/>
        <v>0</v>
      </c>
      <c r="CA378" s="210">
        <f t="shared" si="259"/>
        <v>0</v>
      </c>
      <c r="CB378" s="211">
        <f t="shared" si="259"/>
        <v>0</v>
      </c>
      <c r="CC378" s="1276">
        <f>IF($Z378=1,0,IF(AND($Z378=0,BX378&gt;0),1,IF(AND($Z378=0,BZ378&gt;0),1,IF(AND($Z378=0,CB378&gt;0),1,0))))</f>
        <v>0</v>
      </c>
      <c r="CD378" s="1276">
        <f t="shared" si="254"/>
        <v>0</v>
      </c>
      <c r="CE378" s="11"/>
      <c r="CF378" s="11"/>
      <c r="CG378" s="11"/>
      <c r="CH378" s="11"/>
      <c r="CI378" s="11"/>
      <c r="CJ378" s="11"/>
      <c r="CK378" s="11"/>
      <c r="CL378" s="11"/>
      <c r="CM378" s="11"/>
    </row>
    <row r="379" spans="1:91" ht="14.25" customHeight="1">
      <c r="A379" s="1247" t="str">
        <f>A378</f>
        <v/>
      </c>
      <c r="B379" s="58"/>
      <c r="C379" s="1735"/>
      <c r="D379" s="1733"/>
      <c r="E379" s="1735"/>
      <c r="F379" s="2454"/>
      <c r="G379" s="512"/>
      <c r="H379" s="2456"/>
      <c r="I379" s="514"/>
      <c r="J379" s="2459"/>
      <c r="K379" s="514"/>
      <c r="L379" s="2459"/>
      <c r="M379" s="514"/>
      <c r="N379" s="2459"/>
      <c r="O379" s="514"/>
      <c r="P379" s="2459"/>
      <c r="Q379" s="11"/>
      <c r="R379" s="11"/>
      <c r="S379" s="455"/>
      <c r="T379" s="477"/>
      <c r="U379" s="506">
        <f>Import!N769</f>
        <v>0</v>
      </c>
      <c r="V379" s="11"/>
      <c r="W379" s="340"/>
      <c r="X379" s="340"/>
      <c r="Y379" s="340"/>
      <c r="Z379" s="11"/>
      <c r="AE379" s="210"/>
      <c r="AF379" s="210"/>
      <c r="AG379" s="210"/>
      <c r="AH379" s="210"/>
      <c r="AI379" s="1055"/>
      <c r="AJ379" s="211"/>
      <c r="AK379" s="1276"/>
      <c r="AL379" s="1276">
        <f>AL378</f>
        <v>0</v>
      </c>
      <c r="AP379" s="210"/>
      <c r="AQ379" s="210"/>
      <c r="AR379" s="210"/>
      <c r="AS379" s="210"/>
      <c r="AT379" s="210"/>
      <c r="AU379" s="211"/>
      <c r="AV379" s="1276"/>
      <c r="AW379" s="1276">
        <f>AW378</f>
        <v>0</v>
      </c>
      <c r="BA379" s="210"/>
      <c r="BB379" s="210"/>
      <c r="BC379" s="210"/>
      <c r="BD379" s="210"/>
      <c r="BE379" s="210"/>
      <c r="BF379" s="211"/>
      <c r="BG379" s="1276"/>
      <c r="BH379" s="1276">
        <f>BH378</f>
        <v>0</v>
      </c>
      <c r="BL379" s="210"/>
      <c r="BM379" s="210"/>
      <c r="BN379" s="210"/>
      <c r="BO379" s="210"/>
      <c r="BP379" s="210"/>
      <c r="BQ379" s="211"/>
      <c r="BR379" s="1276"/>
      <c r="BS379" s="1276">
        <f>BS378</f>
        <v>0</v>
      </c>
      <c r="BW379" s="210"/>
      <c r="BX379" s="210"/>
      <c r="BY379" s="210"/>
      <c r="BZ379" s="210"/>
      <c r="CA379" s="210"/>
      <c r="CB379" s="211"/>
      <c r="CC379" s="1276"/>
      <c r="CD379" s="1276">
        <f>CD378</f>
        <v>0</v>
      </c>
      <c r="CE379" s="11"/>
      <c r="CF379" s="11"/>
      <c r="CG379" s="11"/>
      <c r="CH379" s="11"/>
      <c r="CI379" s="11"/>
      <c r="CJ379" s="11"/>
      <c r="CK379" s="11"/>
      <c r="CL379" s="11"/>
      <c r="CM379" s="11"/>
    </row>
    <row r="380" spans="1:91" ht="24.75" customHeight="1">
      <c r="A380" s="1246" t="str">
        <f>IF(E380&gt;0,"Wypełnione","")</f>
        <v/>
      </c>
      <c r="B380" s="58"/>
      <c r="C380" s="1734">
        <f>'Og s3a'!C781</f>
        <v>0</v>
      </c>
      <c r="D380" s="1732">
        <f>'Og s3a'!E781</f>
        <v>0</v>
      </c>
      <c r="E380" s="1734">
        <f>'Og s3a'!F781</f>
        <v>0</v>
      </c>
      <c r="F380" s="2453"/>
      <c r="G380" s="511">
        <f>T380</f>
        <v>0</v>
      </c>
      <c r="H380" s="2455">
        <f>U380</f>
        <v>0</v>
      </c>
      <c r="I380" s="515"/>
      <c r="J380" s="2459"/>
      <c r="K380" s="515"/>
      <c r="L380" s="2459"/>
      <c r="M380" s="515"/>
      <c r="N380" s="2459"/>
      <c r="O380" s="515"/>
      <c r="P380" s="2459"/>
      <c r="Q380" s="11"/>
      <c r="R380" s="11"/>
      <c r="S380" s="454">
        <f>'Og s3a'!G781</f>
        <v>0</v>
      </c>
      <c r="T380" s="456">
        <f>'Og s3a'!D781</f>
        <v>0</v>
      </c>
      <c r="U380" s="506">
        <f>Import!N770</f>
        <v>0</v>
      </c>
      <c r="V380" s="11"/>
      <c r="W380" s="340"/>
      <c r="X380" s="340"/>
      <c r="Y380" s="340"/>
      <c r="Z380" s="1273">
        <f>IF(F380=AF$7,1,0)</f>
        <v>0</v>
      </c>
      <c r="AA380" s="1273">
        <f>Z380*D380</f>
        <v>0</v>
      </c>
      <c r="AB380" s="1281">
        <f>IF($Z380=0,0,IF(AF380+AH380+AJ380&gt;0,$AA380,0))</f>
        <v>0</v>
      </c>
      <c r="AC380" s="1283">
        <f>IF($Z380=0,0,IF(AND(AB380=0,G381&gt;0),$AA380,0))</f>
        <v>0</v>
      </c>
      <c r="AD380" s="1272">
        <f>AA380-AB380-AC380</f>
        <v>0</v>
      </c>
      <c r="AE380" s="210">
        <f t="shared" si="255"/>
        <v>0</v>
      </c>
      <c r="AF380" s="210">
        <f t="shared" si="255"/>
        <v>0</v>
      </c>
      <c r="AG380" s="210">
        <f t="shared" si="255"/>
        <v>0</v>
      </c>
      <c r="AH380" s="210">
        <f t="shared" si="255"/>
        <v>0</v>
      </c>
      <c r="AI380" s="1055">
        <f t="shared" si="255"/>
        <v>0</v>
      </c>
      <c r="AJ380" s="211">
        <f t="shared" si="255"/>
        <v>0</v>
      </c>
      <c r="AK380" s="1276">
        <f>IF($Z380=1,0,IF(AND($Z380=0,AF380&gt;0),1,IF(AND($Z380=0,AH380&gt;0),1,IF(AND($Z380=0,AJ380&gt;0),1,0))))</f>
        <v>0</v>
      </c>
      <c r="AL380" s="1276">
        <f t="shared" si="250"/>
        <v>0</v>
      </c>
      <c r="AM380" s="1281">
        <f>IF($Z380=0,0,IF(AQ380+AS380+AU380&gt;0,$AA380,0))</f>
        <v>0</v>
      </c>
      <c r="AN380" s="1283">
        <f>IF($Z380=0,0,IF(AND(AM380=0,I381&gt;0),$AA380,0))</f>
        <v>0</v>
      </c>
      <c r="AO380" s="1272">
        <f>$AA380-AM380-AN380</f>
        <v>0</v>
      </c>
      <c r="AP380" s="210">
        <f t="shared" si="256"/>
        <v>0</v>
      </c>
      <c r="AQ380" s="210">
        <f t="shared" si="256"/>
        <v>0</v>
      </c>
      <c r="AR380" s="210">
        <f t="shared" si="256"/>
        <v>0</v>
      </c>
      <c r="AS380" s="210">
        <f t="shared" si="256"/>
        <v>0</v>
      </c>
      <c r="AT380" s="210">
        <f t="shared" si="256"/>
        <v>0</v>
      </c>
      <c r="AU380" s="211">
        <f t="shared" si="256"/>
        <v>0</v>
      </c>
      <c r="AV380" s="1276">
        <f>IF($Z380=1,0,IF(AND($Z380=0,AQ380&gt;0),1,IF(AND($Z380=0,AS380&gt;0),1,IF(AND($Z380=0,AU380&gt;0),1,0))))</f>
        <v>0</v>
      </c>
      <c r="AW380" s="1276">
        <f t="shared" si="251"/>
        <v>0</v>
      </c>
      <c r="AX380" s="1281">
        <f>IF($Z380=0,0,IF(BB380+BD380+BF380&gt;0,$AA380,0))</f>
        <v>0</v>
      </c>
      <c r="AY380" s="1283">
        <f>IF($Z380=0,0,IF(AND(AX380=0,K381&gt;0),$AA380,0))</f>
        <v>0</v>
      </c>
      <c r="AZ380" s="1272">
        <f>$AA380-AX380-AY380</f>
        <v>0</v>
      </c>
      <c r="BA380" s="210">
        <f t="shared" si="257"/>
        <v>0</v>
      </c>
      <c r="BB380" s="210">
        <f t="shared" si="257"/>
        <v>0</v>
      </c>
      <c r="BC380" s="210">
        <f t="shared" si="257"/>
        <v>0</v>
      </c>
      <c r="BD380" s="210">
        <f t="shared" si="257"/>
        <v>0</v>
      </c>
      <c r="BE380" s="210">
        <f t="shared" si="257"/>
        <v>0</v>
      </c>
      <c r="BF380" s="211">
        <f t="shared" si="257"/>
        <v>0</v>
      </c>
      <c r="BG380" s="1276">
        <f>IF($Z380=1,0,IF(AND($Z380=0,BB380&gt;0),1,IF(AND($Z380=0,BD380&gt;0),1,IF(AND($Z380=0,BF380&gt;0),1,0))))</f>
        <v>0</v>
      </c>
      <c r="BH380" s="1276">
        <f t="shared" si="252"/>
        <v>0</v>
      </c>
      <c r="BI380" s="1281">
        <f>IF($Z380=0,0,IF(BM380+BO380+BQ380&gt;0,$AA380,0))</f>
        <v>0</v>
      </c>
      <c r="BJ380" s="1283">
        <f>IF($Z380=0,0,IF(AND(BI380=0,M381&gt;0),$AA380,0))</f>
        <v>0</v>
      </c>
      <c r="BK380" s="1272">
        <f>$AA380-BI380-BJ380</f>
        <v>0</v>
      </c>
      <c r="BL380" s="210">
        <f t="shared" si="258"/>
        <v>0</v>
      </c>
      <c r="BM380" s="210">
        <f t="shared" si="258"/>
        <v>0</v>
      </c>
      <c r="BN380" s="210">
        <f t="shared" si="258"/>
        <v>0</v>
      </c>
      <c r="BO380" s="210">
        <f t="shared" si="258"/>
        <v>0</v>
      </c>
      <c r="BP380" s="210">
        <f t="shared" si="258"/>
        <v>0</v>
      </c>
      <c r="BQ380" s="211">
        <f t="shared" si="258"/>
        <v>0</v>
      </c>
      <c r="BR380" s="1276">
        <f>IF($Z380=1,0,IF(AND($Z380=0,BM380&gt;0),1,IF(AND($Z380=0,BO380&gt;0),1,IF(AND($Z380=0,BQ380&gt;0),1,0))))</f>
        <v>0</v>
      </c>
      <c r="BS380" s="1276">
        <f t="shared" si="253"/>
        <v>0</v>
      </c>
      <c r="BT380" s="1281">
        <f>IF($Z380=0,0,IF(BX380+BZ380+CB380&gt;0,$AA380,0))</f>
        <v>0</v>
      </c>
      <c r="BU380" s="1283">
        <f>IF($Z380=0,0,IF(AND(BT380=0,O381&gt;0),$AA380,0))</f>
        <v>0</v>
      </c>
      <c r="BV380" s="1272">
        <f>$AA380-BT380-BU380</f>
        <v>0</v>
      </c>
      <c r="BW380" s="210">
        <f t="shared" si="259"/>
        <v>0</v>
      </c>
      <c r="BX380" s="210">
        <f t="shared" si="259"/>
        <v>0</v>
      </c>
      <c r="BY380" s="210">
        <f t="shared" si="259"/>
        <v>0</v>
      </c>
      <c r="BZ380" s="210">
        <f t="shared" si="259"/>
        <v>0</v>
      </c>
      <c r="CA380" s="210">
        <f t="shared" si="259"/>
        <v>0</v>
      </c>
      <c r="CB380" s="211">
        <f t="shared" si="259"/>
        <v>0</v>
      </c>
      <c r="CC380" s="1276">
        <f>IF($Z380=1,0,IF(AND($Z380=0,BX380&gt;0),1,IF(AND($Z380=0,BZ380&gt;0),1,IF(AND($Z380=0,CB380&gt;0),1,0))))</f>
        <v>0</v>
      </c>
      <c r="CD380" s="1276">
        <f t="shared" si="254"/>
        <v>0</v>
      </c>
      <c r="CE380" s="11"/>
      <c r="CF380" s="11"/>
      <c r="CG380" s="11"/>
      <c r="CH380" s="11"/>
      <c r="CI380" s="11"/>
      <c r="CJ380" s="11"/>
      <c r="CK380" s="11"/>
      <c r="CL380" s="11"/>
      <c r="CM380" s="11"/>
    </row>
    <row r="381" spans="1:91" ht="14.25" customHeight="1">
      <c r="A381" s="1247" t="str">
        <f>A380</f>
        <v/>
      </c>
      <c r="B381" s="58"/>
      <c r="C381" s="1735"/>
      <c r="D381" s="1733"/>
      <c r="E381" s="1735"/>
      <c r="F381" s="2454"/>
      <c r="G381" s="512"/>
      <c r="H381" s="2456"/>
      <c r="I381" s="514"/>
      <c r="J381" s="2459"/>
      <c r="K381" s="514"/>
      <c r="L381" s="2459"/>
      <c r="M381" s="514"/>
      <c r="N381" s="2459"/>
      <c r="O381" s="514"/>
      <c r="P381" s="2459"/>
      <c r="Q381" s="11"/>
      <c r="R381" s="11"/>
      <c r="S381" s="455"/>
      <c r="T381" s="477"/>
      <c r="U381" s="506">
        <f>Import!N771</f>
        <v>0</v>
      </c>
      <c r="V381" s="11"/>
      <c r="W381" s="340"/>
      <c r="X381" s="340"/>
      <c r="Y381" s="340"/>
      <c r="Z381" s="11"/>
      <c r="AE381" s="210"/>
      <c r="AF381" s="210"/>
      <c r="AG381" s="210"/>
      <c r="AH381" s="210"/>
      <c r="AI381" s="1055"/>
      <c r="AJ381" s="211"/>
      <c r="AK381" s="1276"/>
      <c r="AL381" s="1276">
        <f>AL380</f>
        <v>0</v>
      </c>
      <c r="AP381" s="210"/>
      <c r="AQ381" s="210"/>
      <c r="AR381" s="210"/>
      <c r="AS381" s="210"/>
      <c r="AT381" s="210"/>
      <c r="AU381" s="211"/>
      <c r="AV381" s="1276"/>
      <c r="AW381" s="1276">
        <f>AW380</f>
        <v>0</v>
      </c>
      <c r="BA381" s="210"/>
      <c r="BB381" s="210"/>
      <c r="BC381" s="210"/>
      <c r="BD381" s="210"/>
      <c r="BE381" s="210"/>
      <c r="BF381" s="211"/>
      <c r="BG381" s="1276"/>
      <c r="BH381" s="1276">
        <f>BH380</f>
        <v>0</v>
      </c>
      <c r="BL381" s="210"/>
      <c r="BM381" s="210"/>
      <c r="BN381" s="210"/>
      <c r="BO381" s="210"/>
      <c r="BP381" s="210"/>
      <c r="BQ381" s="211"/>
      <c r="BR381" s="1276"/>
      <c r="BS381" s="1276">
        <f>BS380</f>
        <v>0</v>
      </c>
      <c r="BW381" s="210"/>
      <c r="BX381" s="210"/>
      <c r="BY381" s="210"/>
      <c r="BZ381" s="210"/>
      <c r="CA381" s="210"/>
      <c r="CB381" s="211"/>
      <c r="CC381" s="1276"/>
      <c r="CD381" s="1276">
        <f>CD380</f>
        <v>0</v>
      </c>
      <c r="CE381" s="11"/>
      <c r="CF381" s="11"/>
      <c r="CG381" s="11"/>
      <c r="CH381" s="11"/>
      <c r="CI381" s="11"/>
      <c r="CJ381" s="11"/>
      <c r="CK381" s="11"/>
      <c r="CL381" s="11"/>
      <c r="CM381" s="11"/>
    </row>
    <row r="382" spans="1:91" ht="24.75" customHeight="1">
      <c r="A382" s="1246" t="str">
        <f>IF(E382&gt;0,"Wypełnione","")</f>
        <v/>
      </c>
      <c r="B382" s="58"/>
      <c r="C382" s="1734">
        <f>'Og s3a'!C783</f>
        <v>0</v>
      </c>
      <c r="D382" s="1732">
        <f>'Og s3a'!E783</f>
        <v>0</v>
      </c>
      <c r="E382" s="1734">
        <f>'Og s3a'!F783</f>
        <v>0</v>
      </c>
      <c r="F382" s="2453"/>
      <c r="G382" s="511">
        <f>T382</f>
        <v>0</v>
      </c>
      <c r="H382" s="2455">
        <f>U382</f>
        <v>0</v>
      </c>
      <c r="I382" s="515"/>
      <c r="J382" s="2459"/>
      <c r="K382" s="515"/>
      <c r="L382" s="2459"/>
      <c r="M382" s="515"/>
      <c r="N382" s="2459"/>
      <c r="O382" s="515"/>
      <c r="P382" s="2459"/>
      <c r="Q382" s="11"/>
      <c r="R382" s="11"/>
      <c r="S382" s="454">
        <f>'Og s3a'!G783</f>
        <v>0</v>
      </c>
      <c r="T382" s="456">
        <f>'Og s3a'!D783</f>
        <v>0</v>
      </c>
      <c r="U382" s="506">
        <f>Import!N772</f>
        <v>0</v>
      </c>
      <c r="V382" s="11"/>
      <c r="W382" s="340"/>
      <c r="X382" s="340"/>
      <c r="Y382" s="340"/>
      <c r="Z382" s="1273">
        <f>IF(F382=AF$7,1,0)</f>
        <v>0</v>
      </c>
      <c r="AA382" s="1273">
        <f>Z382*D382</f>
        <v>0</v>
      </c>
      <c r="AB382" s="1281">
        <f>IF($Z382=0,0,IF(AF382+AH382+AJ382&gt;0,$AA382,0))</f>
        <v>0</v>
      </c>
      <c r="AC382" s="1283">
        <f>IF($Z382=0,0,IF(AND(AB382=0,G383&gt;0),$AA382,0))</f>
        <v>0</v>
      </c>
      <c r="AD382" s="1272">
        <f>AA382-AB382-AC382</f>
        <v>0</v>
      </c>
      <c r="AE382" s="210">
        <f t="shared" si="255"/>
        <v>0</v>
      </c>
      <c r="AF382" s="210">
        <f t="shared" si="255"/>
        <v>0</v>
      </c>
      <c r="AG382" s="210">
        <f t="shared" si="255"/>
        <v>0</v>
      </c>
      <c r="AH382" s="210">
        <f t="shared" si="255"/>
        <v>0</v>
      </c>
      <c r="AI382" s="1055">
        <f t="shared" si="255"/>
        <v>0</v>
      </c>
      <c r="AJ382" s="211">
        <f t="shared" si="255"/>
        <v>0</v>
      </c>
      <c r="AK382" s="1276">
        <f>IF($Z382=1,0,IF(AND($Z382=0,AF382&gt;0),1,IF(AND($Z382=0,AH382&gt;0),1,IF(AND($Z382=0,AJ382&gt;0),1,0))))</f>
        <v>0</v>
      </c>
      <c r="AL382" s="1276">
        <f t="shared" si="250"/>
        <v>0</v>
      </c>
      <c r="AM382" s="1281">
        <f>IF($Z382=0,0,IF(AQ382+AS382+AU382&gt;0,$AA382,0))</f>
        <v>0</v>
      </c>
      <c r="AN382" s="1283">
        <f>IF($Z382=0,0,IF(AND(AM382=0,I383&gt;0),$AA382,0))</f>
        <v>0</v>
      </c>
      <c r="AO382" s="1272">
        <f>$AA382-AM382-AN382</f>
        <v>0</v>
      </c>
      <c r="AP382" s="210">
        <f t="shared" si="256"/>
        <v>0</v>
      </c>
      <c r="AQ382" s="210">
        <f t="shared" si="256"/>
        <v>0</v>
      </c>
      <c r="AR382" s="210">
        <f t="shared" si="256"/>
        <v>0</v>
      </c>
      <c r="AS382" s="210">
        <f t="shared" si="256"/>
        <v>0</v>
      </c>
      <c r="AT382" s="210">
        <f t="shared" si="256"/>
        <v>0</v>
      </c>
      <c r="AU382" s="211">
        <f t="shared" si="256"/>
        <v>0</v>
      </c>
      <c r="AV382" s="1276">
        <f>IF($Z382=1,0,IF(AND($Z382=0,AQ382&gt;0),1,IF(AND($Z382=0,AS382&gt;0),1,IF(AND($Z382=0,AU382&gt;0),1,0))))</f>
        <v>0</v>
      </c>
      <c r="AW382" s="1276">
        <f t="shared" si="251"/>
        <v>0</v>
      </c>
      <c r="AX382" s="1281">
        <f>IF($Z382=0,0,IF(BB382+BD382+BF382&gt;0,$AA382,0))</f>
        <v>0</v>
      </c>
      <c r="AY382" s="1283">
        <f>IF($Z382=0,0,IF(AND(AX382=0,K383&gt;0),$AA382,0))</f>
        <v>0</v>
      </c>
      <c r="AZ382" s="1272">
        <f>$AA382-AX382-AY382</f>
        <v>0</v>
      </c>
      <c r="BA382" s="210">
        <f t="shared" si="257"/>
        <v>0</v>
      </c>
      <c r="BB382" s="210">
        <f t="shared" si="257"/>
        <v>0</v>
      </c>
      <c r="BC382" s="210">
        <f t="shared" si="257"/>
        <v>0</v>
      </c>
      <c r="BD382" s="210">
        <f t="shared" si="257"/>
        <v>0</v>
      </c>
      <c r="BE382" s="210">
        <f t="shared" si="257"/>
        <v>0</v>
      </c>
      <c r="BF382" s="211">
        <f t="shared" si="257"/>
        <v>0</v>
      </c>
      <c r="BG382" s="1276">
        <f>IF($Z382=1,0,IF(AND($Z382=0,BB382&gt;0),1,IF(AND($Z382=0,BD382&gt;0),1,IF(AND($Z382=0,BF382&gt;0),1,0))))</f>
        <v>0</v>
      </c>
      <c r="BH382" s="1276">
        <f t="shared" si="252"/>
        <v>0</v>
      </c>
      <c r="BI382" s="1281">
        <f>IF($Z382=0,0,IF(BM382+BO382+BQ382&gt;0,$AA382,0))</f>
        <v>0</v>
      </c>
      <c r="BJ382" s="1283">
        <f>IF($Z382=0,0,IF(AND(BI382=0,M383&gt;0),$AA382,0))</f>
        <v>0</v>
      </c>
      <c r="BK382" s="1272">
        <f>$AA382-BI382-BJ382</f>
        <v>0</v>
      </c>
      <c r="BL382" s="210">
        <f t="shared" si="258"/>
        <v>0</v>
      </c>
      <c r="BM382" s="210">
        <f t="shared" si="258"/>
        <v>0</v>
      </c>
      <c r="BN382" s="210">
        <f t="shared" si="258"/>
        <v>0</v>
      </c>
      <c r="BO382" s="210">
        <f t="shared" si="258"/>
        <v>0</v>
      </c>
      <c r="BP382" s="210">
        <f t="shared" si="258"/>
        <v>0</v>
      </c>
      <c r="BQ382" s="211">
        <f t="shared" si="258"/>
        <v>0</v>
      </c>
      <c r="BR382" s="1276">
        <f>IF($Z382=1,0,IF(AND($Z382=0,BM382&gt;0),1,IF(AND($Z382=0,BO382&gt;0),1,IF(AND($Z382=0,BQ382&gt;0),1,0))))</f>
        <v>0</v>
      </c>
      <c r="BS382" s="1276">
        <f t="shared" si="253"/>
        <v>0</v>
      </c>
      <c r="BT382" s="1281">
        <f>IF($Z382=0,0,IF(BX382+BZ382+CB382&gt;0,$AA382,0))</f>
        <v>0</v>
      </c>
      <c r="BU382" s="1283">
        <f>IF($Z382=0,0,IF(AND(BT382=0,O383&gt;0),$AA382,0))</f>
        <v>0</v>
      </c>
      <c r="BV382" s="1272">
        <f>$AA382-BT382-BU382</f>
        <v>0</v>
      </c>
      <c r="BW382" s="210">
        <f t="shared" si="259"/>
        <v>0</v>
      </c>
      <c r="BX382" s="210">
        <f t="shared" si="259"/>
        <v>0</v>
      </c>
      <c r="BY382" s="210">
        <f t="shared" si="259"/>
        <v>0</v>
      </c>
      <c r="BZ382" s="210">
        <f t="shared" si="259"/>
        <v>0</v>
      </c>
      <c r="CA382" s="210">
        <f t="shared" si="259"/>
        <v>0</v>
      </c>
      <c r="CB382" s="211">
        <f t="shared" si="259"/>
        <v>0</v>
      </c>
      <c r="CC382" s="1276">
        <f>IF($Z382=1,0,IF(AND($Z382=0,BX382&gt;0),1,IF(AND($Z382=0,BZ382&gt;0),1,IF(AND($Z382=0,CB382&gt;0),1,0))))</f>
        <v>0</v>
      </c>
      <c r="CD382" s="1276">
        <f t="shared" si="254"/>
        <v>0</v>
      </c>
      <c r="CE382" s="11"/>
      <c r="CF382" s="11"/>
      <c r="CG382" s="11"/>
      <c r="CH382" s="11"/>
      <c r="CI382" s="11"/>
      <c r="CJ382" s="11"/>
      <c r="CK382" s="11"/>
      <c r="CL382" s="11"/>
      <c r="CM382" s="11"/>
    </row>
    <row r="383" spans="1:91" ht="14.25" customHeight="1">
      <c r="A383" s="1247" t="str">
        <f>A382</f>
        <v/>
      </c>
      <c r="B383" s="58"/>
      <c r="C383" s="1735"/>
      <c r="D383" s="1733"/>
      <c r="E383" s="1735"/>
      <c r="F383" s="2454"/>
      <c r="G383" s="512"/>
      <c r="H383" s="2456"/>
      <c r="I383" s="514"/>
      <c r="J383" s="2459"/>
      <c r="K383" s="514"/>
      <c r="L383" s="2459"/>
      <c r="M383" s="514"/>
      <c r="N383" s="2459"/>
      <c r="O383" s="514"/>
      <c r="P383" s="2459"/>
      <c r="Q383" s="11"/>
      <c r="R383" s="11"/>
      <c r="S383" s="455"/>
      <c r="T383" s="477"/>
      <c r="U383" s="506">
        <f>Import!N773</f>
        <v>0</v>
      </c>
      <c r="V383" s="11"/>
      <c r="W383" s="340"/>
      <c r="X383" s="340"/>
      <c r="Y383" s="340"/>
      <c r="Z383" s="11"/>
      <c r="AE383" s="210"/>
      <c r="AF383" s="210"/>
      <c r="AG383" s="210"/>
      <c r="AH383" s="210"/>
      <c r="AI383" s="1055"/>
      <c r="AJ383" s="211"/>
      <c r="AK383" s="1276"/>
      <c r="AL383" s="1276">
        <f>AL382</f>
        <v>0</v>
      </c>
      <c r="AP383" s="210"/>
      <c r="AQ383" s="210"/>
      <c r="AR383" s="210"/>
      <c r="AS383" s="210"/>
      <c r="AT383" s="210"/>
      <c r="AU383" s="211"/>
      <c r="AV383" s="1276"/>
      <c r="AW383" s="1276">
        <f>AW382</f>
        <v>0</v>
      </c>
      <c r="BA383" s="210"/>
      <c r="BB383" s="210"/>
      <c r="BC383" s="210"/>
      <c r="BD383" s="210"/>
      <c r="BE383" s="210"/>
      <c r="BF383" s="211"/>
      <c r="BG383" s="1276"/>
      <c r="BH383" s="1276">
        <f>BH382</f>
        <v>0</v>
      </c>
      <c r="BL383" s="210"/>
      <c r="BM383" s="210"/>
      <c r="BN383" s="210"/>
      <c r="BO383" s="210"/>
      <c r="BP383" s="210"/>
      <c r="BQ383" s="211"/>
      <c r="BR383" s="1276"/>
      <c r="BS383" s="1276">
        <f>BS382</f>
        <v>0</v>
      </c>
      <c r="BW383" s="210"/>
      <c r="BX383" s="210"/>
      <c r="BY383" s="210"/>
      <c r="BZ383" s="210"/>
      <c r="CA383" s="210"/>
      <c r="CB383" s="211"/>
      <c r="CC383" s="1276"/>
      <c r="CD383" s="1276">
        <f>CD382</f>
        <v>0</v>
      </c>
      <c r="CE383" s="11"/>
      <c r="CF383" s="11"/>
      <c r="CG383" s="11"/>
      <c r="CH383" s="11"/>
      <c r="CI383" s="11"/>
      <c r="CJ383" s="11"/>
      <c r="CK383" s="11"/>
      <c r="CL383" s="11"/>
      <c r="CM383" s="11"/>
    </row>
    <row r="384" spans="1:91" ht="24.75" customHeight="1">
      <c r="A384" s="1246" t="str">
        <f>IF(E384&gt;0,"Wypełnione","")</f>
        <v/>
      </c>
      <c r="B384" s="58"/>
      <c r="C384" s="1734">
        <f>'Og s3a'!C785</f>
        <v>0</v>
      </c>
      <c r="D384" s="1732">
        <f>'Og s3a'!E785</f>
        <v>0</v>
      </c>
      <c r="E384" s="1734">
        <f>'Og s3a'!F785</f>
        <v>0</v>
      </c>
      <c r="F384" s="2453"/>
      <c r="G384" s="511">
        <f>T384</f>
        <v>0</v>
      </c>
      <c r="H384" s="2455">
        <f>U384</f>
        <v>0</v>
      </c>
      <c r="I384" s="515"/>
      <c r="J384" s="2459"/>
      <c r="K384" s="515"/>
      <c r="L384" s="2459"/>
      <c r="M384" s="515"/>
      <c r="N384" s="2459"/>
      <c r="O384" s="515"/>
      <c r="P384" s="2459"/>
      <c r="Q384" s="11"/>
      <c r="R384" s="11"/>
      <c r="S384" s="454">
        <f>'Og s3a'!G785</f>
        <v>0</v>
      </c>
      <c r="T384" s="456">
        <f>'Og s3a'!D785</f>
        <v>0</v>
      </c>
      <c r="U384" s="506">
        <f>Import!N774</f>
        <v>0</v>
      </c>
      <c r="V384" s="11"/>
      <c r="W384" s="340"/>
      <c r="X384" s="340"/>
      <c r="Y384" s="340"/>
      <c r="Z384" s="1273">
        <f>IF(F384=AF$7,1,0)</f>
        <v>0</v>
      </c>
      <c r="AA384" s="1273">
        <f>Z384*D384</f>
        <v>0</v>
      </c>
      <c r="AB384" s="1281">
        <f>IF($Z384=0,0,IF(AF384+AH384+AJ384&gt;0,$AA384,0))</f>
        <v>0</v>
      </c>
      <c r="AC384" s="1283">
        <f>IF($Z384=0,0,IF(AND(AB384=0,G385&gt;0),$AA384,0))</f>
        <v>0</v>
      </c>
      <c r="AD384" s="1272">
        <f>AA384-AB384-AC384</f>
        <v>0</v>
      </c>
      <c r="AE384" s="210">
        <f t="shared" si="255"/>
        <v>0</v>
      </c>
      <c r="AF384" s="210">
        <f t="shared" si="255"/>
        <v>0</v>
      </c>
      <c r="AG384" s="210">
        <f t="shared" si="255"/>
        <v>0</v>
      </c>
      <c r="AH384" s="210">
        <f t="shared" si="255"/>
        <v>0</v>
      </c>
      <c r="AI384" s="1055">
        <f t="shared" si="255"/>
        <v>0</v>
      </c>
      <c r="AJ384" s="211">
        <f t="shared" si="255"/>
        <v>0</v>
      </c>
      <c r="AK384" s="1276">
        <f>IF($Z384=1,0,IF(AND($Z384=0,AF384&gt;0),1,IF(AND($Z384=0,AH384&gt;0),1,IF(AND($Z384=0,AJ384&gt;0),1,0))))</f>
        <v>0</v>
      </c>
      <c r="AL384" s="1276">
        <f t="shared" si="250"/>
        <v>0</v>
      </c>
      <c r="AM384" s="1281">
        <f>IF($Z384=0,0,IF(AQ384+AS384+AU384&gt;0,$AA384,0))</f>
        <v>0</v>
      </c>
      <c r="AN384" s="1283">
        <f>IF($Z384=0,0,IF(AND(AM384=0,I385&gt;0),$AA384,0))</f>
        <v>0</v>
      </c>
      <c r="AO384" s="1272">
        <f>$AA384-AM384-AN384</f>
        <v>0</v>
      </c>
      <c r="AP384" s="210">
        <f t="shared" si="256"/>
        <v>0</v>
      </c>
      <c r="AQ384" s="210">
        <f t="shared" si="256"/>
        <v>0</v>
      </c>
      <c r="AR384" s="210">
        <f t="shared" si="256"/>
        <v>0</v>
      </c>
      <c r="AS384" s="210">
        <f t="shared" si="256"/>
        <v>0</v>
      </c>
      <c r="AT384" s="210">
        <f t="shared" si="256"/>
        <v>0</v>
      </c>
      <c r="AU384" s="211">
        <f t="shared" si="256"/>
        <v>0</v>
      </c>
      <c r="AV384" s="1276">
        <f>IF($Z384=1,0,IF(AND($Z384=0,AQ384&gt;0),1,IF(AND($Z384=0,AS384&gt;0),1,IF(AND($Z384=0,AU384&gt;0),1,0))))</f>
        <v>0</v>
      </c>
      <c r="AW384" s="1276">
        <f t="shared" si="251"/>
        <v>0</v>
      </c>
      <c r="AX384" s="1281">
        <f>IF($Z384=0,0,IF(BB384+BD384+BF384&gt;0,$AA384,0))</f>
        <v>0</v>
      </c>
      <c r="AY384" s="1283">
        <f>IF($Z384=0,0,IF(AND(AX384=0,K385&gt;0),$AA384,0))</f>
        <v>0</v>
      </c>
      <c r="AZ384" s="1272">
        <f>$AA384-AX384-AY384</f>
        <v>0</v>
      </c>
      <c r="BA384" s="210">
        <f t="shared" si="257"/>
        <v>0</v>
      </c>
      <c r="BB384" s="210">
        <f t="shared" si="257"/>
        <v>0</v>
      </c>
      <c r="BC384" s="210">
        <f t="shared" si="257"/>
        <v>0</v>
      </c>
      <c r="BD384" s="210">
        <f t="shared" si="257"/>
        <v>0</v>
      </c>
      <c r="BE384" s="210">
        <f t="shared" si="257"/>
        <v>0</v>
      </c>
      <c r="BF384" s="211">
        <f t="shared" si="257"/>
        <v>0</v>
      </c>
      <c r="BG384" s="1276">
        <f>IF($Z384=1,0,IF(AND($Z384=0,BB384&gt;0),1,IF(AND($Z384=0,BD384&gt;0),1,IF(AND($Z384=0,BF384&gt;0),1,0))))</f>
        <v>0</v>
      </c>
      <c r="BH384" s="1276">
        <f t="shared" si="252"/>
        <v>0</v>
      </c>
      <c r="BI384" s="1281">
        <f>IF($Z384=0,0,IF(BM384+BO384+BQ384&gt;0,$AA384,0))</f>
        <v>0</v>
      </c>
      <c r="BJ384" s="1283">
        <f>IF($Z384=0,0,IF(AND(BI384=0,M385&gt;0),$AA384,0))</f>
        <v>0</v>
      </c>
      <c r="BK384" s="1272">
        <f>$AA384-BI384-BJ384</f>
        <v>0</v>
      </c>
      <c r="BL384" s="210">
        <f t="shared" si="258"/>
        <v>0</v>
      </c>
      <c r="BM384" s="210">
        <f t="shared" si="258"/>
        <v>0</v>
      </c>
      <c r="BN384" s="210">
        <f t="shared" si="258"/>
        <v>0</v>
      </c>
      <c r="BO384" s="210">
        <f t="shared" si="258"/>
        <v>0</v>
      </c>
      <c r="BP384" s="210">
        <f t="shared" si="258"/>
        <v>0</v>
      </c>
      <c r="BQ384" s="211">
        <f t="shared" si="258"/>
        <v>0</v>
      </c>
      <c r="BR384" s="1276">
        <f>IF($Z384=1,0,IF(AND($Z384=0,BM384&gt;0),1,IF(AND($Z384=0,BO384&gt;0),1,IF(AND($Z384=0,BQ384&gt;0),1,0))))</f>
        <v>0</v>
      </c>
      <c r="BS384" s="1276">
        <f t="shared" si="253"/>
        <v>0</v>
      </c>
      <c r="BT384" s="1281">
        <f>IF($Z384=0,0,IF(BX384+BZ384+CB384&gt;0,$AA384,0))</f>
        <v>0</v>
      </c>
      <c r="BU384" s="1283">
        <f>IF($Z384=0,0,IF(AND(BT384=0,O385&gt;0),$AA384,0))</f>
        <v>0</v>
      </c>
      <c r="BV384" s="1272">
        <f>$AA384-BT384-BU384</f>
        <v>0</v>
      </c>
      <c r="BW384" s="210">
        <f t="shared" si="259"/>
        <v>0</v>
      </c>
      <c r="BX384" s="210">
        <f t="shared" si="259"/>
        <v>0</v>
      </c>
      <c r="BY384" s="210">
        <f t="shared" si="259"/>
        <v>0</v>
      </c>
      <c r="BZ384" s="210">
        <f t="shared" si="259"/>
        <v>0</v>
      </c>
      <c r="CA384" s="210">
        <f t="shared" si="259"/>
        <v>0</v>
      </c>
      <c r="CB384" s="211">
        <f t="shared" si="259"/>
        <v>0</v>
      </c>
      <c r="CC384" s="1276">
        <f>IF($Z384=1,0,IF(AND($Z384=0,BX384&gt;0),1,IF(AND($Z384=0,BZ384&gt;0),1,IF(AND($Z384=0,CB384&gt;0),1,0))))</f>
        <v>0</v>
      </c>
      <c r="CD384" s="1276">
        <f t="shared" si="254"/>
        <v>0</v>
      </c>
      <c r="CE384" s="11"/>
      <c r="CF384" s="11"/>
      <c r="CG384" s="11"/>
      <c r="CH384" s="11"/>
      <c r="CI384" s="11"/>
      <c r="CJ384" s="11"/>
      <c r="CK384" s="11"/>
      <c r="CL384" s="11"/>
      <c r="CM384" s="11"/>
    </row>
    <row r="385" spans="1:91" ht="14.25" customHeight="1">
      <c r="A385" s="1247" t="str">
        <f>A384</f>
        <v/>
      </c>
      <c r="B385" s="58"/>
      <c r="C385" s="1735"/>
      <c r="D385" s="1733"/>
      <c r="E385" s="1735"/>
      <c r="F385" s="2454"/>
      <c r="G385" s="512"/>
      <c r="H385" s="2456"/>
      <c r="I385" s="514"/>
      <c r="J385" s="2459"/>
      <c r="K385" s="514"/>
      <c r="L385" s="2459"/>
      <c r="M385" s="514"/>
      <c r="N385" s="2459"/>
      <c r="O385" s="514"/>
      <c r="P385" s="2459"/>
      <c r="Q385" s="11"/>
      <c r="R385" s="11"/>
      <c r="S385" s="455"/>
      <c r="T385" s="477"/>
      <c r="U385" s="506">
        <f>Import!N775</f>
        <v>0</v>
      </c>
      <c r="V385" s="11"/>
      <c r="W385" s="340"/>
      <c r="X385" s="340"/>
      <c r="Y385" s="340"/>
      <c r="Z385" s="11"/>
      <c r="AE385" s="210"/>
      <c r="AF385" s="210"/>
      <c r="AG385" s="210"/>
      <c r="AH385" s="210"/>
      <c r="AI385" s="1055"/>
      <c r="AJ385" s="211"/>
      <c r="AK385" s="1276"/>
      <c r="AL385" s="1276">
        <f>AL384</f>
        <v>0</v>
      </c>
      <c r="AP385" s="210"/>
      <c r="AQ385" s="210"/>
      <c r="AR385" s="210"/>
      <c r="AS385" s="210"/>
      <c r="AT385" s="210"/>
      <c r="AU385" s="211"/>
      <c r="AV385" s="1276"/>
      <c r="AW385" s="1276">
        <f>AW384</f>
        <v>0</v>
      </c>
      <c r="BA385" s="210"/>
      <c r="BB385" s="210"/>
      <c r="BC385" s="210"/>
      <c r="BD385" s="210"/>
      <c r="BE385" s="210"/>
      <c r="BF385" s="211"/>
      <c r="BG385" s="1276"/>
      <c r="BH385" s="1276">
        <f>BH384</f>
        <v>0</v>
      </c>
      <c r="BL385" s="210"/>
      <c r="BM385" s="210"/>
      <c r="BN385" s="210"/>
      <c r="BO385" s="210"/>
      <c r="BP385" s="210"/>
      <c r="BQ385" s="211"/>
      <c r="BR385" s="1276"/>
      <c r="BS385" s="1276">
        <f>BS384</f>
        <v>0</v>
      </c>
      <c r="BW385" s="210"/>
      <c r="BX385" s="210"/>
      <c r="BY385" s="210"/>
      <c r="BZ385" s="210"/>
      <c r="CA385" s="210"/>
      <c r="CB385" s="211"/>
      <c r="CC385" s="1276"/>
      <c r="CD385" s="1276">
        <f>CD384</f>
        <v>0</v>
      </c>
      <c r="CE385" s="11"/>
      <c r="CF385" s="11"/>
      <c r="CG385" s="11"/>
      <c r="CH385" s="11"/>
      <c r="CI385" s="11"/>
      <c r="CJ385" s="11"/>
      <c r="CK385" s="11"/>
      <c r="CL385" s="11"/>
      <c r="CM385" s="11"/>
    </row>
    <row r="386" spans="1:91" ht="24.75" customHeight="1">
      <c r="A386" s="1246" t="str">
        <f>IF(E386&gt;0,"Wypełnione","")</f>
        <v/>
      </c>
      <c r="B386" s="58"/>
      <c r="C386" s="1734">
        <f>'Og s3a'!C787</f>
        <v>0</v>
      </c>
      <c r="D386" s="1732">
        <f>'Og s3a'!E787</f>
        <v>0</v>
      </c>
      <c r="E386" s="1734">
        <f>'Og s3a'!F787</f>
        <v>0</v>
      </c>
      <c r="F386" s="2453"/>
      <c r="G386" s="511">
        <f>T386</f>
        <v>0</v>
      </c>
      <c r="H386" s="2455">
        <f>U386</f>
        <v>0</v>
      </c>
      <c r="I386" s="515"/>
      <c r="J386" s="2459"/>
      <c r="K386" s="515"/>
      <c r="L386" s="2459"/>
      <c r="M386" s="515"/>
      <c r="N386" s="2459"/>
      <c r="O386" s="515"/>
      <c r="P386" s="2459"/>
      <c r="Q386" s="11"/>
      <c r="R386" s="11"/>
      <c r="S386" s="454">
        <f>'Og s3a'!G787</f>
        <v>0</v>
      </c>
      <c r="T386" s="456">
        <f>'Og s3a'!D787</f>
        <v>0</v>
      </c>
      <c r="U386" s="506">
        <f>Import!N776</f>
        <v>0</v>
      </c>
      <c r="V386" s="11"/>
      <c r="W386" s="340"/>
      <c r="X386" s="340"/>
      <c r="Y386" s="340"/>
      <c r="Z386" s="1273">
        <f>IF(F386=AF$7,1,0)</f>
        <v>0</v>
      </c>
      <c r="AA386" s="1273">
        <f>Z386*D386</f>
        <v>0</v>
      </c>
      <c r="AB386" s="1281">
        <f>IF($Z386=0,0,IF(AF386+AH386+AJ386&gt;0,$AA386,0))</f>
        <v>0</v>
      </c>
      <c r="AC386" s="1283">
        <f>IF($Z386=0,0,IF(AND(AB386=0,G387&gt;0),$AA386,0))</f>
        <v>0</v>
      </c>
      <c r="AD386" s="1272">
        <f>AA386-AB386-AC386</f>
        <v>0</v>
      </c>
      <c r="AE386" s="210">
        <f t="shared" si="255"/>
        <v>0</v>
      </c>
      <c r="AF386" s="210">
        <f t="shared" si="255"/>
        <v>0</v>
      </c>
      <c r="AG386" s="210">
        <f t="shared" si="255"/>
        <v>0</v>
      </c>
      <c r="AH386" s="210">
        <f t="shared" si="255"/>
        <v>0</v>
      </c>
      <c r="AI386" s="1055">
        <f t="shared" si="255"/>
        <v>0</v>
      </c>
      <c r="AJ386" s="211">
        <f t="shared" si="255"/>
        <v>0</v>
      </c>
      <c r="AK386" s="1276">
        <f>IF($Z386=1,0,IF(AND($Z386=0,AF386&gt;0),1,IF(AND($Z386=0,AH386&gt;0),1,IF(AND($Z386=0,AJ386&gt;0),1,0))))</f>
        <v>0</v>
      </c>
      <c r="AL386" s="1276">
        <f t="shared" si="250"/>
        <v>0</v>
      </c>
      <c r="AM386" s="1281">
        <f>IF($Z386=0,0,IF(AQ386+AS386+AU386&gt;0,$AA386,0))</f>
        <v>0</v>
      </c>
      <c r="AN386" s="1283">
        <f>IF($Z386=0,0,IF(AND(AM386=0,I387&gt;0),$AA386,0))</f>
        <v>0</v>
      </c>
      <c r="AO386" s="1272">
        <f>$AA386-AM386-AN386</f>
        <v>0</v>
      </c>
      <c r="AP386" s="210">
        <f t="shared" si="256"/>
        <v>0</v>
      </c>
      <c r="AQ386" s="210">
        <f t="shared" si="256"/>
        <v>0</v>
      </c>
      <c r="AR386" s="210">
        <f t="shared" si="256"/>
        <v>0</v>
      </c>
      <c r="AS386" s="210">
        <f t="shared" si="256"/>
        <v>0</v>
      </c>
      <c r="AT386" s="210">
        <f t="shared" si="256"/>
        <v>0</v>
      </c>
      <c r="AU386" s="211">
        <f t="shared" si="256"/>
        <v>0</v>
      </c>
      <c r="AV386" s="1276">
        <f>IF($Z386=1,0,IF(AND($Z386=0,AQ386&gt;0),1,IF(AND($Z386=0,AS386&gt;0),1,IF(AND($Z386=0,AU386&gt;0),1,0))))</f>
        <v>0</v>
      </c>
      <c r="AW386" s="1276">
        <f t="shared" si="251"/>
        <v>0</v>
      </c>
      <c r="AX386" s="1281">
        <f>IF($Z386=0,0,IF(BB386+BD386+BF386&gt;0,$AA386,0))</f>
        <v>0</v>
      </c>
      <c r="AY386" s="1283">
        <f>IF($Z386=0,0,IF(AND(AX386=0,K387&gt;0),$AA386,0))</f>
        <v>0</v>
      </c>
      <c r="AZ386" s="1272">
        <f>$AA386-AX386-AY386</f>
        <v>0</v>
      </c>
      <c r="BA386" s="210">
        <f t="shared" si="257"/>
        <v>0</v>
      </c>
      <c r="BB386" s="210">
        <f t="shared" si="257"/>
        <v>0</v>
      </c>
      <c r="BC386" s="210">
        <f t="shared" si="257"/>
        <v>0</v>
      </c>
      <c r="BD386" s="210">
        <f t="shared" si="257"/>
        <v>0</v>
      </c>
      <c r="BE386" s="210">
        <f t="shared" si="257"/>
        <v>0</v>
      </c>
      <c r="BF386" s="211">
        <f t="shared" si="257"/>
        <v>0</v>
      </c>
      <c r="BG386" s="1276">
        <f>IF($Z386=1,0,IF(AND($Z386=0,BB386&gt;0),1,IF(AND($Z386=0,BD386&gt;0),1,IF(AND($Z386=0,BF386&gt;0),1,0))))</f>
        <v>0</v>
      </c>
      <c r="BH386" s="1276">
        <f t="shared" si="252"/>
        <v>0</v>
      </c>
      <c r="BI386" s="1281">
        <f>IF($Z386=0,0,IF(BM386+BO386+BQ386&gt;0,$AA386,0))</f>
        <v>0</v>
      </c>
      <c r="BJ386" s="1283">
        <f>IF($Z386=0,0,IF(AND(BI386=0,M387&gt;0),$AA386,0))</f>
        <v>0</v>
      </c>
      <c r="BK386" s="1272">
        <f>$AA386-BI386-BJ386</f>
        <v>0</v>
      </c>
      <c r="BL386" s="210">
        <f t="shared" si="258"/>
        <v>0</v>
      </c>
      <c r="BM386" s="210">
        <f t="shared" si="258"/>
        <v>0</v>
      </c>
      <c r="BN386" s="210">
        <f t="shared" si="258"/>
        <v>0</v>
      </c>
      <c r="BO386" s="210">
        <f t="shared" si="258"/>
        <v>0</v>
      </c>
      <c r="BP386" s="210">
        <f t="shared" si="258"/>
        <v>0</v>
      </c>
      <c r="BQ386" s="211">
        <f t="shared" si="258"/>
        <v>0</v>
      </c>
      <c r="BR386" s="1276">
        <f>IF($Z386=1,0,IF(AND($Z386=0,BM386&gt;0),1,IF(AND($Z386=0,BO386&gt;0),1,IF(AND($Z386=0,BQ386&gt;0),1,0))))</f>
        <v>0</v>
      </c>
      <c r="BS386" s="1276">
        <f t="shared" si="253"/>
        <v>0</v>
      </c>
      <c r="BT386" s="1281">
        <f>IF($Z386=0,0,IF(BX386+BZ386+CB386&gt;0,$AA386,0))</f>
        <v>0</v>
      </c>
      <c r="BU386" s="1283">
        <f>IF($Z386=0,0,IF(AND(BT386=0,O387&gt;0),$AA386,0))</f>
        <v>0</v>
      </c>
      <c r="BV386" s="1272">
        <f>$AA386-BT386-BU386</f>
        <v>0</v>
      </c>
      <c r="BW386" s="210">
        <f t="shared" si="259"/>
        <v>0</v>
      </c>
      <c r="BX386" s="210">
        <f t="shared" si="259"/>
        <v>0</v>
      </c>
      <c r="BY386" s="210">
        <f t="shared" si="259"/>
        <v>0</v>
      </c>
      <c r="BZ386" s="210">
        <f t="shared" si="259"/>
        <v>0</v>
      </c>
      <c r="CA386" s="210">
        <f t="shared" si="259"/>
        <v>0</v>
      </c>
      <c r="CB386" s="211">
        <f t="shared" si="259"/>
        <v>0</v>
      </c>
      <c r="CC386" s="1276">
        <f>IF($Z386=1,0,IF(AND($Z386=0,BX386&gt;0),1,IF(AND($Z386=0,BZ386&gt;0),1,IF(AND($Z386=0,CB386&gt;0),1,0))))</f>
        <v>0</v>
      </c>
      <c r="CD386" s="1276">
        <f t="shared" si="254"/>
        <v>0</v>
      </c>
      <c r="CE386" s="11"/>
      <c r="CF386" s="11"/>
      <c r="CG386" s="11"/>
      <c r="CH386" s="11"/>
      <c r="CI386" s="11"/>
      <c r="CJ386" s="11"/>
      <c r="CK386" s="11"/>
      <c r="CL386" s="11"/>
      <c r="CM386" s="11"/>
    </row>
    <row r="387" spans="1:91" ht="14.25" customHeight="1">
      <c r="A387" s="1247" t="str">
        <f>A386</f>
        <v/>
      </c>
      <c r="B387" s="58"/>
      <c r="C387" s="1735"/>
      <c r="D387" s="1733"/>
      <c r="E387" s="1735"/>
      <c r="F387" s="2454"/>
      <c r="G387" s="512"/>
      <c r="H387" s="2456"/>
      <c r="I387" s="514"/>
      <c r="J387" s="2459"/>
      <c r="K387" s="514"/>
      <c r="L387" s="2459"/>
      <c r="M387" s="514"/>
      <c r="N387" s="2459"/>
      <c r="O387" s="514"/>
      <c r="P387" s="2459"/>
      <c r="Q387" s="11"/>
      <c r="R387" s="11"/>
      <c r="S387" s="455"/>
      <c r="T387" s="477"/>
      <c r="U387" s="506">
        <f>Import!N777</f>
        <v>0</v>
      </c>
      <c r="V387" s="11"/>
      <c r="W387" s="340"/>
      <c r="X387" s="340"/>
      <c r="Y387" s="340"/>
      <c r="Z387" s="11"/>
      <c r="AE387" s="210"/>
      <c r="AF387" s="210"/>
      <c r="AG387" s="210"/>
      <c r="AH387" s="210"/>
      <c r="AI387" s="1055"/>
      <c r="AJ387" s="211"/>
      <c r="AK387" s="1276"/>
      <c r="AL387" s="1276">
        <f>AL386</f>
        <v>0</v>
      </c>
      <c r="AP387" s="210"/>
      <c r="AQ387" s="210"/>
      <c r="AR387" s="210"/>
      <c r="AS387" s="210"/>
      <c r="AT387" s="210"/>
      <c r="AU387" s="211"/>
      <c r="AV387" s="1276"/>
      <c r="AW387" s="1276">
        <f>AW386</f>
        <v>0</v>
      </c>
      <c r="BA387" s="210"/>
      <c r="BB387" s="210"/>
      <c r="BC387" s="210"/>
      <c r="BD387" s="210"/>
      <c r="BE387" s="210"/>
      <c r="BF387" s="211"/>
      <c r="BG387" s="1276"/>
      <c r="BH387" s="1276">
        <f>BH386</f>
        <v>0</v>
      </c>
      <c r="BL387" s="210"/>
      <c r="BM387" s="210"/>
      <c r="BN387" s="210"/>
      <c r="BO387" s="210"/>
      <c r="BP387" s="210"/>
      <c r="BQ387" s="211"/>
      <c r="BR387" s="1276"/>
      <c r="BS387" s="1276">
        <f>BS386</f>
        <v>0</v>
      </c>
      <c r="BW387" s="210"/>
      <c r="BX387" s="210"/>
      <c r="BY387" s="210"/>
      <c r="BZ387" s="210"/>
      <c r="CA387" s="210"/>
      <c r="CB387" s="211"/>
      <c r="CC387" s="1276"/>
      <c r="CD387" s="1276">
        <f>CD386</f>
        <v>0</v>
      </c>
      <c r="CE387" s="11"/>
      <c r="CF387" s="11"/>
      <c r="CG387" s="11"/>
      <c r="CH387" s="11"/>
      <c r="CI387" s="11"/>
      <c r="CJ387" s="11"/>
      <c r="CK387" s="11"/>
      <c r="CL387" s="11"/>
      <c r="CM387" s="11"/>
    </row>
    <row r="388" spans="1:91" ht="24.75" customHeight="1">
      <c r="A388" s="1246" t="str">
        <f>IF(E388&gt;0,"Wypełnione","")</f>
        <v/>
      </c>
      <c r="B388" s="58"/>
      <c r="C388" s="1734">
        <f>'Og s3a'!C789</f>
        <v>0</v>
      </c>
      <c r="D388" s="1732">
        <f>'Og s3a'!E789</f>
        <v>0</v>
      </c>
      <c r="E388" s="1734">
        <f>'Og s3a'!F789</f>
        <v>0</v>
      </c>
      <c r="F388" s="2453"/>
      <c r="G388" s="511">
        <f>T388</f>
        <v>0</v>
      </c>
      <c r="H388" s="2455">
        <f>U388</f>
        <v>0</v>
      </c>
      <c r="I388" s="515"/>
      <c r="J388" s="2459"/>
      <c r="K388" s="515"/>
      <c r="L388" s="2459"/>
      <c r="M388" s="515"/>
      <c r="N388" s="2459"/>
      <c r="O388" s="515"/>
      <c r="P388" s="2459"/>
      <c r="Q388" s="11"/>
      <c r="R388" s="11"/>
      <c r="S388" s="454">
        <f>'Og s3a'!G789</f>
        <v>0</v>
      </c>
      <c r="T388" s="456">
        <f>'Og s3a'!D789</f>
        <v>0</v>
      </c>
      <c r="U388" s="506">
        <f>Import!N778</f>
        <v>0</v>
      </c>
      <c r="V388" s="11"/>
      <c r="W388" s="340"/>
      <c r="X388" s="340"/>
      <c r="Y388" s="340"/>
      <c r="Z388" s="1273">
        <f>IF(F388=AF$7,1,0)</f>
        <v>0</v>
      </c>
      <c r="AA388" s="1273">
        <f>Z388*D388</f>
        <v>0</v>
      </c>
      <c r="AB388" s="1281">
        <f>IF($Z388=0,0,IF(AF388+AH388+AJ388&gt;0,$AA388,0))</f>
        <v>0</v>
      </c>
      <c r="AC388" s="1283">
        <f>IF($Z388=0,0,IF(AND(AB388=0,G389&gt;0),$AA388,0))</f>
        <v>0</v>
      </c>
      <c r="AD388" s="1272">
        <f>AA388-AB388-AC388</f>
        <v>0</v>
      </c>
      <c r="AE388" s="210">
        <f t="shared" si="255"/>
        <v>0</v>
      </c>
      <c r="AF388" s="210">
        <f t="shared" si="255"/>
        <v>0</v>
      </c>
      <c r="AG388" s="210">
        <f t="shared" si="255"/>
        <v>0</v>
      </c>
      <c r="AH388" s="210">
        <f t="shared" si="255"/>
        <v>0</v>
      </c>
      <c r="AI388" s="1055">
        <f t="shared" si="255"/>
        <v>0</v>
      </c>
      <c r="AJ388" s="211">
        <f t="shared" si="255"/>
        <v>0</v>
      </c>
      <c r="AK388" s="1276">
        <f>IF($Z388=1,0,IF(AND($Z388=0,AF388&gt;0),1,IF(AND($Z388=0,AH388&gt;0),1,IF(AND($Z388=0,AJ388&gt;0),1,0))))</f>
        <v>0</v>
      </c>
      <c r="AL388" s="1276">
        <f t="shared" si="250"/>
        <v>0</v>
      </c>
      <c r="AM388" s="1281">
        <f>IF($Z388=0,0,IF(AQ388+AS388+AU388&gt;0,$AA388,0))</f>
        <v>0</v>
      </c>
      <c r="AN388" s="1283">
        <f>IF($Z388=0,0,IF(AND(AM388=0,I389&gt;0),$AA388,0))</f>
        <v>0</v>
      </c>
      <c r="AO388" s="1272">
        <f>$AA388-AM388-AN388</f>
        <v>0</v>
      </c>
      <c r="AP388" s="210">
        <f t="shared" si="256"/>
        <v>0</v>
      </c>
      <c r="AQ388" s="210">
        <f t="shared" si="256"/>
        <v>0</v>
      </c>
      <c r="AR388" s="210">
        <f t="shared" si="256"/>
        <v>0</v>
      </c>
      <c r="AS388" s="210">
        <f t="shared" si="256"/>
        <v>0</v>
      </c>
      <c r="AT388" s="210">
        <f t="shared" si="256"/>
        <v>0</v>
      </c>
      <c r="AU388" s="211">
        <f t="shared" si="256"/>
        <v>0</v>
      </c>
      <c r="AV388" s="1276">
        <f>IF($Z388=1,0,IF(AND($Z388=0,AQ388&gt;0),1,IF(AND($Z388=0,AS388&gt;0),1,IF(AND($Z388=0,AU388&gt;0),1,0))))</f>
        <v>0</v>
      </c>
      <c r="AW388" s="1276">
        <f t="shared" si="251"/>
        <v>0</v>
      </c>
      <c r="AX388" s="1281">
        <f>IF($Z388=0,0,IF(BB388+BD388+BF388&gt;0,$AA388,0))</f>
        <v>0</v>
      </c>
      <c r="AY388" s="1283">
        <f>IF($Z388=0,0,IF(AND(AX388=0,K389&gt;0),$AA388,0))</f>
        <v>0</v>
      </c>
      <c r="AZ388" s="1272">
        <f>$AA388-AX388-AY388</f>
        <v>0</v>
      </c>
      <c r="BA388" s="210">
        <f t="shared" si="257"/>
        <v>0</v>
      </c>
      <c r="BB388" s="210">
        <f t="shared" si="257"/>
        <v>0</v>
      </c>
      <c r="BC388" s="210">
        <f t="shared" si="257"/>
        <v>0</v>
      </c>
      <c r="BD388" s="210">
        <f t="shared" si="257"/>
        <v>0</v>
      </c>
      <c r="BE388" s="210">
        <f t="shared" si="257"/>
        <v>0</v>
      </c>
      <c r="BF388" s="211">
        <f t="shared" si="257"/>
        <v>0</v>
      </c>
      <c r="BG388" s="1276">
        <f>IF($Z388=1,0,IF(AND($Z388=0,BB388&gt;0),1,IF(AND($Z388=0,BD388&gt;0),1,IF(AND($Z388=0,BF388&gt;0),1,0))))</f>
        <v>0</v>
      </c>
      <c r="BH388" s="1276">
        <f t="shared" si="252"/>
        <v>0</v>
      </c>
      <c r="BI388" s="1281">
        <f>IF($Z388=0,0,IF(BM388+BO388+BQ388&gt;0,$AA388,0))</f>
        <v>0</v>
      </c>
      <c r="BJ388" s="1283">
        <f>IF($Z388=0,0,IF(AND(BI388=0,M389&gt;0),$AA388,0))</f>
        <v>0</v>
      </c>
      <c r="BK388" s="1272">
        <f>$AA388-BI388-BJ388</f>
        <v>0</v>
      </c>
      <c r="BL388" s="210">
        <f t="shared" si="258"/>
        <v>0</v>
      </c>
      <c r="BM388" s="210">
        <f t="shared" si="258"/>
        <v>0</v>
      </c>
      <c r="BN388" s="210">
        <f t="shared" si="258"/>
        <v>0</v>
      </c>
      <c r="BO388" s="210">
        <f t="shared" si="258"/>
        <v>0</v>
      </c>
      <c r="BP388" s="210">
        <f t="shared" si="258"/>
        <v>0</v>
      </c>
      <c r="BQ388" s="211">
        <f t="shared" si="258"/>
        <v>0</v>
      </c>
      <c r="BR388" s="1276">
        <f>IF($Z388=1,0,IF(AND($Z388=0,BM388&gt;0),1,IF(AND($Z388=0,BO388&gt;0),1,IF(AND($Z388=0,BQ388&gt;0),1,0))))</f>
        <v>0</v>
      </c>
      <c r="BS388" s="1276">
        <f t="shared" si="253"/>
        <v>0</v>
      </c>
      <c r="BT388" s="1281">
        <f>IF($Z388=0,0,IF(BX388+BZ388+CB388&gt;0,$AA388,0))</f>
        <v>0</v>
      </c>
      <c r="BU388" s="1283">
        <f>IF($Z388=0,0,IF(AND(BT388=0,O389&gt;0),$AA388,0))</f>
        <v>0</v>
      </c>
      <c r="BV388" s="1272">
        <f>$AA388-BT388-BU388</f>
        <v>0</v>
      </c>
      <c r="BW388" s="210">
        <f t="shared" si="259"/>
        <v>0</v>
      </c>
      <c r="BX388" s="210">
        <f t="shared" si="259"/>
        <v>0</v>
      </c>
      <c r="BY388" s="210">
        <f t="shared" si="259"/>
        <v>0</v>
      </c>
      <c r="BZ388" s="210">
        <f t="shared" si="259"/>
        <v>0</v>
      </c>
      <c r="CA388" s="210">
        <f t="shared" si="259"/>
        <v>0</v>
      </c>
      <c r="CB388" s="211">
        <f t="shared" si="259"/>
        <v>0</v>
      </c>
      <c r="CC388" s="1276">
        <f>IF($Z388=1,0,IF(AND($Z388=0,BX388&gt;0),1,IF(AND($Z388=0,BZ388&gt;0),1,IF(AND($Z388=0,CB388&gt;0),1,0))))</f>
        <v>0</v>
      </c>
      <c r="CD388" s="1276">
        <f t="shared" si="254"/>
        <v>0</v>
      </c>
      <c r="CE388" s="11"/>
      <c r="CF388" s="11"/>
      <c r="CG388" s="11"/>
      <c r="CH388" s="11"/>
      <c r="CI388" s="11"/>
      <c r="CJ388" s="11"/>
      <c r="CK388" s="11"/>
      <c r="CL388" s="11"/>
      <c r="CM388" s="11"/>
    </row>
    <row r="389" spans="1:91" ht="14.25" customHeight="1">
      <c r="A389" s="1247" t="str">
        <f>A388</f>
        <v/>
      </c>
      <c r="B389" s="58"/>
      <c r="C389" s="1735"/>
      <c r="D389" s="1733"/>
      <c r="E389" s="1735"/>
      <c r="F389" s="2454"/>
      <c r="G389" s="512"/>
      <c r="H389" s="2456"/>
      <c r="I389" s="514"/>
      <c r="J389" s="2459"/>
      <c r="K389" s="514"/>
      <c r="L389" s="2459"/>
      <c r="M389" s="514"/>
      <c r="N389" s="2459"/>
      <c r="O389" s="514"/>
      <c r="P389" s="2459"/>
      <c r="Q389" s="11"/>
      <c r="R389" s="11"/>
      <c r="S389" s="455"/>
      <c r="T389" s="477"/>
      <c r="U389" s="506">
        <f>Import!N779</f>
        <v>0</v>
      </c>
      <c r="V389" s="11"/>
      <c r="W389" s="340"/>
      <c r="X389" s="340"/>
      <c r="Y389" s="340"/>
      <c r="Z389" s="11"/>
      <c r="AE389" s="210"/>
      <c r="AF389" s="210"/>
      <c r="AG389" s="210"/>
      <c r="AH389" s="210"/>
      <c r="AI389" s="1055"/>
      <c r="AJ389" s="211"/>
      <c r="AK389" s="1276"/>
      <c r="AL389" s="1276">
        <f>AL388</f>
        <v>0</v>
      </c>
      <c r="AP389" s="210"/>
      <c r="AQ389" s="210"/>
      <c r="AR389" s="210"/>
      <c r="AS389" s="210"/>
      <c r="AT389" s="210"/>
      <c r="AU389" s="211"/>
      <c r="AV389" s="1276"/>
      <c r="AW389" s="1276">
        <f>AW388</f>
        <v>0</v>
      </c>
      <c r="BA389" s="210"/>
      <c r="BB389" s="210"/>
      <c r="BC389" s="210"/>
      <c r="BD389" s="210"/>
      <c r="BE389" s="210"/>
      <c r="BF389" s="211"/>
      <c r="BG389" s="1276"/>
      <c r="BH389" s="1276">
        <f>BH388</f>
        <v>0</v>
      </c>
      <c r="BL389" s="210"/>
      <c r="BM389" s="210"/>
      <c r="BN389" s="210"/>
      <c r="BO389" s="210"/>
      <c r="BP389" s="210"/>
      <c r="BQ389" s="211"/>
      <c r="BR389" s="1276"/>
      <c r="BS389" s="1276">
        <f>BS388</f>
        <v>0</v>
      </c>
      <c r="BW389" s="210"/>
      <c r="BX389" s="210"/>
      <c r="BY389" s="210"/>
      <c r="BZ389" s="210"/>
      <c r="CA389" s="210"/>
      <c r="CB389" s="211"/>
      <c r="CC389" s="1276"/>
      <c r="CD389" s="1276">
        <f>CD388</f>
        <v>0</v>
      </c>
      <c r="CE389" s="11"/>
      <c r="CF389" s="11"/>
      <c r="CG389" s="11"/>
      <c r="CH389" s="11"/>
      <c r="CI389" s="11"/>
      <c r="CJ389" s="11"/>
      <c r="CK389" s="11"/>
      <c r="CL389" s="11"/>
      <c r="CM389" s="11"/>
    </row>
    <row r="390" spans="1:91" ht="24.75" customHeight="1">
      <c r="A390" s="1246" t="str">
        <f>IF(E390&gt;0,"Wypełnione","")</f>
        <v/>
      </c>
      <c r="B390" s="58"/>
      <c r="C390" s="1734">
        <f>'Og s3a'!C791</f>
        <v>0</v>
      </c>
      <c r="D390" s="1732">
        <f>'Og s3a'!E791</f>
        <v>0</v>
      </c>
      <c r="E390" s="1734">
        <f>'Og s3a'!F791</f>
        <v>0</v>
      </c>
      <c r="F390" s="2453"/>
      <c r="G390" s="511">
        <f>T390</f>
        <v>0</v>
      </c>
      <c r="H390" s="2455">
        <f>U390</f>
        <v>0</v>
      </c>
      <c r="I390" s="515"/>
      <c r="J390" s="2459"/>
      <c r="K390" s="515"/>
      <c r="L390" s="2459"/>
      <c r="M390" s="515"/>
      <c r="N390" s="2459"/>
      <c r="O390" s="515"/>
      <c r="P390" s="2459"/>
      <c r="Q390" s="11"/>
      <c r="R390" s="11"/>
      <c r="S390" s="454">
        <f>'Og s3a'!G791</f>
        <v>0</v>
      </c>
      <c r="T390" s="456">
        <f>'Og s3a'!D791</f>
        <v>0</v>
      </c>
      <c r="U390" s="506">
        <f>Import!N780</f>
        <v>0</v>
      </c>
      <c r="V390" s="11"/>
      <c r="W390" s="340"/>
      <c r="X390" s="340"/>
      <c r="Y390" s="340"/>
      <c r="Z390" s="1273">
        <f>IF(F390=AF$7,1,0)</f>
        <v>0</v>
      </c>
      <c r="AA390" s="1273">
        <f>Z390*D390</f>
        <v>0</v>
      </c>
      <c r="AB390" s="1281">
        <f>IF($Z390=0,0,IF(AF390+AH390+AJ390&gt;0,$AA390,0))</f>
        <v>0</v>
      </c>
      <c r="AC390" s="1283">
        <f>IF($Z390=0,0,IF(AND(AB390=0,G391&gt;0),$AA390,0))</f>
        <v>0</v>
      </c>
      <c r="AD390" s="1272">
        <f>AA390-AB390-AC390</f>
        <v>0</v>
      </c>
      <c r="AE390" s="210">
        <f t="shared" si="255"/>
        <v>0</v>
      </c>
      <c r="AF390" s="210">
        <f t="shared" si="255"/>
        <v>0</v>
      </c>
      <c r="AG390" s="210">
        <f t="shared" si="255"/>
        <v>0</v>
      </c>
      <c r="AH390" s="210">
        <f t="shared" si="255"/>
        <v>0</v>
      </c>
      <c r="AI390" s="1055">
        <f t="shared" si="255"/>
        <v>0</v>
      </c>
      <c r="AJ390" s="211">
        <f t="shared" si="255"/>
        <v>0</v>
      </c>
      <c r="AK390" s="1276">
        <f>IF($Z390=1,0,IF(AND($Z390=0,AF390&gt;0),1,IF(AND($Z390=0,AH390&gt;0),1,IF(AND($Z390=0,AJ390&gt;0),1,0))))</f>
        <v>0</v>
      </c>
      <c r="AL390" s="1276">
        <f t="shared" si="250"/>
        <v>0</v>
      </c>
      <c r="AM390" s="1281">
        <f>IF($Z390=0,0,IF(AQ390+AS390+AU390&gt;0,$AA390,0))</f>
        <v>0</v>
      </c>
      <c r="AN390" s="1283">
        <f>IF($Z390=0,0,IF(AND(AM390=0,I391&gt;0),$AA390,0))</f>
        <v>0</v>
      </c>
      <c r="AO390" s="1272">
        <f>$AA390-AM390-AN390</f>
        <v>0</v>
      </c>
      <c r="AP390" s="210">
        <f t="shared" si="256"/>
        <v>0</v>
      </c>
      <c r="AQ390" s="210">
        <f t="shared" si="256"/>
        <v>0</v>
      </c>
      <c r="AR390" s="210">
        <f t="shared" si="256"/>
        <v>0</v>
      </c>
      <c r="AS390" s="210">
        <f t="shared" si="256"/>
        <v>0</v>
      </c>
      <c r="AT390" s="210">
        <f t="shared" si="256"/>
        <v>0</v>
      </c>
      <c r="AU390" s="211">
        <f t="shared" si="256"/>
        <v>0</v>
      </c>
      <c r="AV390" s="1276">
        <f>IF($Z390=1,0,IF(AND($Z390=0,AQ390&gt;0),1,IF(AND($Z390=0,AS390&gt;0),1,IF(AND($Z390=0,AU390&gt;0),1,0))))</f>
        <v>0</v>
      </c>
      <c r="AW390" s="1276">
        <f t="shared" si="251"/>
        <v>0</v>
      </c>
      <c r="AX390" s="1281">
        <f>IF($Z390=0,0,IF(BB390+BD390+BF390&gt;0,$AA390,0))</f>
        <v>0</v>
      </c>
      <c r="AY390" s="1283">
        <f>IF($Z390=0,0,IF(AND(AX390=0,K391&gt;0),$AA390,0))</f>
        <v>0</v>
      </c>
      <c r="AZ390" s="1272">
        <f>$AA390-AX390-AY390</f>
        <v>0</v>
      </c>
      <c r="BA390" s="210">
        <f t="shared" si="257"/>
        <v>0</v>
      </c>
      <c r="BB390" s="210">
        <f t="shared" si="257"/>
        <v>0</v>
      </c>
      <c r="BC390" s="210">
        <f t="shared" si="257"/>
        <v>0</v>
      </c>
      <c r="BD390" s="210">
        <f t="shared" si="257"/>
        <v>0</v>
      </c>
      <c r="BE390" s="210">
        <f t="shared" si="257"/>
        <v>0</v>
      </c>
      <c r="BF390" s="211">
        <f t="shared" si="257"/>
        <v>0</v>
      </c>
      <c r="BG390" s="1276">
        <f>IF($Z390=1,0,IF(AND($Z390=0,BB390&gt;0),1,IF(AND($Z390=0,BD390&gt;0),1,IF(AND($Z390=0,BF390&gt;0),1,0))))</f>
        <v>0</v>
      </c>
      <c r="BH390" s="1276">
        <f t="shared" si="252"/>
        <v>0</v>
      </c>
      <c r="BI390" s="1281">
        <f>IF($Z390=0,0,IF(BM390+BO390+BQ390&gt;0,$AA390,0))</f>
        <v>0</v>
      </c>
      <c r="BJ390" s="1283">
        <f>IF($Z390=0,0,IF(AND(BI390=0,M391&gt;0),$AA390,0))</f>
        <v>0</v>
      </c>
      <c r="BK390" s="1272">
        <f>$AA390-BI390-BJ390</f>
        <v>0</v>
      </c>
      <c r="BL390" s="210">
        <f t="shared" si="258"/>
        <v>0</v>
      </c>
      <c r="BM390" s="210">
        <f t="shared" si="258"/>
        <v>0</v>
      </c>
      <c r="BN390" s="210">
        <f t="shared" si="258"/>
        <v>0</v>
      </c>
      <c r="BO390" s="210">
        <f t="shared" si="258"/>
        <v>0</v>
      </c>
      <c r="BP390" s="210">
        <f t="shared" si="258"/>
        <v>0</v>
      </c>
      <c r="BQ390" s="211">
        <f t="shared" si="258"/>
        <v>0</v>
      </c>
      <c r="BR390" s="1276">
        <f>IF($Z390=1,0,IF(AND($Z390=0,BM390&gt;0),1,IF(AND($Z390=0,BO390&gt;0),1,IF(AND($Z390=0,BQ390&gt;0),1,0))))</f>
        <v>0</v>
      </c>
      <c r="BS390" s="1276">
        <f t="shared" si="253"/>
        <v>0</v>
      </c>
      <c r="BT390" s="1281">
        <f>IF($Z390=0,0,IF(BX390+BZ390+CB390&gt;0,$AA390,0))</f>
        <v>0</v>
      </c>
      <c r="BU390" s="1283">
        <f>IF($Z390=0,0,IF(AND(BT390=0,O391&gt;0),$AA390,0))</f>
        <v>0</v>
      </c>
      <c r="BV390" s="1272">
        <f>$AA390-BT390-BU390</f>
        <v>0</v>
      </c>
      <c r="BW390" s="210">
        <f t="shared" si="259"/>
        <v>0</v>
      </c>
      <c r="BX390" s="210">
        <f t="shared" si="259"/>
        <v>0</v>
      </c>
      <c r="BY390" s="210">
        <f t="shared" si="259"/>
        <v>0</v>
      </c>
      <c r="BZ390" s="210">
        <f t="shared" si="259"/>
        <v>0</v>
      </c>
      <c r="CA390" s="210">
        <f t="shared" si="259"/>
        <v>0</v>
      </c>
      <c r="CB390" s="211">
        <f t="shared" si="259"/>
        <v>0</v>
      </c>
      <c r="CC390" s="1276">
        <f>IF($Z390=1,0,IF(AND($Z390=0,BX390&gt;0),1,IF(AND($Z390=0,BZ390&gt;0),1,IF(AND($Z390=0,CB390&gt;0),1,0))))</f>
        <v>0</v>
      </c>
      <c r="CD390" s="1276">
        <f t="shared" si="254"/>
        <v>0</v>
      </c>
      <c r="CE390" s="11"/>
      <c r="CF390" s="11"/>
      <c r="CG390" s="11"/>
      <c r="CH390" s="11"/>
      <c r="CI390" s="11"/>
      <c r="CJ390" s="11"/>
      <c r="CK390" s="11"/>
      <c r="CL390" s="11"/>
      <c r="CM390" s="11"/>
    </row>
    <row r="391" spans="1:91" ht="14.25" customHeight="1">
      <c r="A391" s="1247" t="str">
        <f>A390</f>
        <v/>
      </c>
      <c r="B391" s="58"/>
      <c r="C391" s="1735"/>
      <c r="D391" s="1733"/>
      <c r="E391" s="1735"/>
      <c r="F391" s="2454"/>
      <c r="G391" s="512"/>
      <c r="H391" s="2456"/>
      <c r="I391" s="514"/>
      <c r="J391" s="2459"/>
      <c r="K391" s="514"/>
      <c r="L391" s="2459"/>
      <c r="M391" s="514"/>
      <c r="N391" s="2459"/>
      <c r="O391" s="514"/>
      <c r="P391" s="2459"/>
      <c r="Q391" s="11"/>
      <c r="R391" s="11"/>
      <c r="S391" s="455"/>
      <c r="T391" s="477"/>
      <c r="U391" s="506">
        <f>Import!N781</f>
        <v>0</v>
      </c>
      <c r="V391" s="11"/>
      <c r="W391" s="340"/>
      <c r="X391" s="340"/>
      <c r="Y391" s="340"/>
      <c r="Z391" s="11"/>
      <c r="AE391" s="210"/>
      <c r="AF391" s="210"/>
      <c r="AG391" s="210"/>
      <c r="AH391" s="210"/>
      <c r="AI391" s="1055"/>
      <c r="AJ391" s="211"/>
      <c r="AK391" s="1276"/>
      <c r="AL391" s="1276">
        <f>AL390</f>
        <v>0</v>
      </c>
      <c r="AP391" s="210"/>
      <c r="AQ391" s="210"/>
      <c r="AR391" s="210"/>
      <c r="AS391" s="210"/>
      <c r="AT391" s="210"/>
      <c r="AU391" s="211"/>
      <c r="AV391" s="1276"/>
      <c r="AW391" s="1276">
        <f>AW390</f>
        <v>0</v>
      </c>
      <c r="BA391" s="210"/>
      <c r="BB391" s="210"/>
      <c r="BC391" s="210"/>
      <c r="BD391" s="210"/>
      <c r="BE391" s="210"/>
      <c r="BF391" s="211"/>
      <c r="BG391" s="1276"/>
      <c r="BH391" s="1276">
        <f>BH390</f>
        <v>0</v>
      </c>
      <c r="BL391" s="210"/>
      <c r="BM391" s="210"/>
      <c r="BN391" s="210"/>
      <c r="BO391" s="210"/>
      <c r="BP391" s="210"/>
      <c r="BQ391" s="211"/>
      <c r="BR391" s="1276"/>
      <c r="BS391" s="1276">
        <f>BS390</f>
        <v>0</v>
      </c>
      <c r="BW391" s="210"/>
      <c r="BX391" s="210"/>
      <c r="BY391" s="210"/>
      <c r="BZ391" s="210"/>
      <c r="CA391" s="210"/>
      <c r="CB391" s="211"/>
      <c r="CC391" s="1276"/>
      <c r="CD391" s="1276">
        <f>CD390</f>
        <v>0</v>
      </c>
      <c r="CE391" s="11"/>
      <c r="CF391" s="11"/>
      <c r="CG391" s="11"/>
      <c r="CH391" s="11"/>
      <c r="CI391" s="11"/>
      <c r="CJ391" s="11"/>
      <c r="CK391" s="11"/>
      <c r="CL391" s="11"/>
      <c r="CM391" s="11"/>
    </row>
    <row r="392" spans="1:91" ht="24.75" customHeight="1">
      <c r="A392" s="1246" t="str">
        <f>IF(E392&gt;0,"Wypełnione","")</f>
        <v/>
      </c>
      <c r="B392" s="58"/>
      <c r="C392" s="1734">
        <f>'Og s3a'!C793</f>
        <v>0</v>
      </c>
      <c r="D392" s="1732">
        <f>'Og s3a'!E793</f>
        <v>0</v>
      </c>
      <c r="E392" s="1734">
        <f>'Og s3a'!F793</f>
        <v>0</v>
      </c>
      <c r="F392" s="2453"/>
      <c r="G392" s="511">
        <f>T392</f>
        <v>0</v>
      </c>
      <c r="H392" s="2455">
        <f>U392</f>
        <v>0</v>
      </c>
      <c r="I392" s="515"/>
      <c r="J392" s="2459"/>
      <c r="K392" s="515"/>
      <c r="L392" s="2459"/>
      <c r="M392" s="515"/>
      <c r="N392" s="2459"/>
      <c r="O392" s="515"/>
      <c r="P392" s="2459"/>
      <c r="Q392" s="11"/>
      <c r="R392" s="11"/>
      <c r="S392" s="454">
        <f>'Og s3a'!G793</f>
        <v>0</v>
      </c>
      <c r="T392" s="456">
        <f>'Og s3a'!D793</f>
        <v>0</v>
      </c>
      <c r="U392" s="506">
        <f>Import!N782</f>
        <v>0</v>
      </c>
      <c r="V392" s="11"/>
      <c r="W392" s="340"/>
      <c r="X392" s="340"/>
      <c r="Y392" s="340"/>
      <c r="Z392" s="1273">
        <f>IF(F392=AF$7,1,0)</f>
        <v>0</v>
      </c>
      <c r="AA392" s="1273">
        <f>Z392*D392</f>
        <v>0</v>
      </c>
      <c r="AB392" s="1281">
        <f>IF($Z392=0,0,IF(AF392+AH392+AJ392&gt;0,$AA392,0))</f>
        <v>0</v>
      </c>
      <c r="AC392" s="1283">
        <f>IF($Z392=0,0,IF(AND(AB392=0,G393&gt;0),$AA392,0))</f>
        <v>0</v>
      </c>
      <c r="AD392" s="1272">
        <f>AA392-AB392-AC392</f>
        <v>0</v>
      </c>
      <c r="AE392" s="210">
        <f t="shared" si="255"/>
        <v>0</v>
      </c>
      <c r="AF392" s="210">
        <f t="shared" si="255"/>
        <v>0</v>
      </c>
      <c r="AG392" s="210">
        <f t="shared" si="255"/>
        <v>0</v>
      </c>
      <c r="AH392" s="210">
        <f t="shared" si="255"/>
        <v>0</v>
      </c>
      <c r="AI392" s="1055">
        <f t="shared" si="255"/>
        <v>0</v>
      </c>
      <c r="AJ392" s="211">
        <f t="shared" si="255"/>
        <v>0</v>
      </c>
      <c r="AK392" s="1276">
        <f>IF($Z392=1,0,IF(AND($Z392=0,AF392&gt;0),1,IF(AND($Z392=0,AH392&gt;0),1,IF(AND($Z392=0,AJ392&gt;0),1,0))))</f>
        <v>0</v>
      </c>
      <c r="AL392" s="1276">
        <f t="shared" si="250"/>
        <v>0</v>
      </c>
      <c r="AM392" s="1281">
        <f>IF($Z392=0,0,IF(AQ392+AS392+AU392&gt;0,$AA392,0))</f>
        <v>0</v>
      </c>
      <c r="AN392" s="1283">
        <f>IF($Z392=0,0,IF(AND(AM392=0,I393&gt;0),$AA392,0))</f>
        <v>0</v>
      </c>
      <c r="AO392" s="1272">
        <f>$AA392-AM392-AN392</f>
        <v>0</v>
      </c>
      <c r="AP392" s="210">
        <f t="shared" si="256"/>
        <v>0</v>
      </c>
      <c r="AQ392" s="210">
        <f t="shared" si="256"/>
        <v>0</v>
      </c>
      <c r="AR392" s="210">
        <f t="shared" si="256"/>
        <v>0</v>
      </c>
      <c r="AS392" s="210">
        <f t="shared" si="256"/>
        <v>0</v>
      </c>
      <c r="AT392" s="210">
        <f t="shared" si="256"/>
        <v>0</v>
      </c>
      <c r="AU392" s="211">
        <f t="shared" si="256"/>
        <v>0</v>
      </c>
      <c r="AV392" s="1276">
        <f>IF($Z392=1,0,IF(AND($Z392=0,AQ392&gt;0),1,IF(AND($Z392=0,AS392&gt;0),1,IF(AND($Z392=0,AU392&gt;0),1,0))))</f>
        <v>0</v>
      </c>
      <c r="AW392" s="1276">
        <f t="shared" si="251"/>
        <v>0</v>
      </c>
      <c r="AX392" s="1281">
        <f>IF($Z392=0,0,IF(BB392+BD392+BF392&gt;0,$AA392,0))</f>
        <v>0</v>
      </c>
      <c r="AY392" s="1283">
        <f>IF($Z392=0,0,IF(AND(AX392=0,K393&gt;0),$AA392,0))</f>
        <v>0</v>
      </c>
      <c r="AZ392" s="1272">
        <f>$AA392-AX392-AY392</f>
        <v>0</v>
      </c>
      <c r="BA392" s="210">
        <f t="shared" si="257"/>
        <v>0</v>
      </c>
      <c r="BB392" s="210">
        <f t="shared" si="257"/>
        <v>0</v>
      </c>
      <c r="BC392" s="210">
        <f t="shared" si="257"/>
        <v>0</v>
      </c>
      <c r="BD392" s="210">
        <f t="shared" si="257"/>
        <v>0</v>
      </c>
      <c r="BE392" s="210">
        <f t="shared" si="257"/>
        <v>0</v>
      </c>
      <c r="BF392" s="211">
        <f t="shared" si="257"/>
        <v>0</v>
      </c>
      <c r="BG392" s="1276">
        <f>IF($Z392=1,0,IF(AND($Z392=0,BB392&gt;0),1,IF(AND($Z392=0,BD392&gt;0),1,IF(AND($Z392=0,BF392&gt;0),1,0))))</f>
        <v>0</v>
      </c>
      <c r="BH392" s="1276">
        <f t="shared" si="252"/>
        <v>0</v>
      </c>
      <c r="BI392" s="1281">
        <f>IF($Z392=0,0,IF(BM392+BO392+BQ392&gt;0,$AA392,0))</f>
        <v>0</v>
      </c>
      <c r="BJ392" s="1283">
        <f>IF($Z392=0,0,IF(AND(BI392=0,M393&gt;0),$AA392,0))</f>
        <v>0</v>
      </c>
      <c r="BK392" s="1272">
        <f>$AA392-BI392-BJ392</f>
        <v>0</v>
      </c>
      <c r="BL392" s="210">
        <f t="shared" si="258"/>
        <v>0</v>
      </c>
      <c r="BM392" s="210">
        <f t="shared" si="258"/>
        <v>0</v>
      </c>
      <c r="BN392" s="210">
        <f t="shared" si="258"/>
        <v>0</v>
      </c>
      <c r="BO392" s="210">
        <f t="shared" si="258"/>
        <v>0</v>
      </c>
      <c r="BP392" s="210">
        <f t="shared" si="258"/>
        <v>0</v>
      </c>
      <c r="BQ392" s="211">
        <f t="shared" si="258"/>
        <v>0</v>
      </c>
      <c r="BR392" s="1276">
        <f>IF($Z392=1,0,IF(AND($Z392=0,BM392&gt;0),1,IF(AND($Z392=0,BO392&gt;0),1,IF(AND($Z392=0,BQ392&gt;0),1,0))))</f>
        <v>0</v>
      </c>
      <c r="BS392" s="1276">
        <f t="shared" si="253"/>
        <v>0</v>
      </c>
      <c r="BT392" s="1281">
        <f>IF($Z392=0,0,IF(BX392+BZ392+CB392&gt;0,$AA392,0))</f>
        <v>0</v>
      </c>
      <c r="BU392" s="1283">
        <f>IF($Z392=0,0,IF(AND(BT392=0,O393&gt;0),$AA392,0))</f>
        <v>0</v>
      </c>
      <c r="BV392" s="1272">
        <f>$AA392-BT392-BU392</f>
        <v>0</v>
      </c>
      <c r="BW392" s="210">
        <f t="shared" si="259"/>
        <v>0</v>
      </c>
      <c r="BX392" s="210">
        <f t="shared" si="259"/>
        <v>0</v>
      </c>
      <c r="BY392" s="210">
        <f t="shared" si="259"/>
        <v>0</v>
      </c>
      <c r="BZ392" s="210">
        <f t="shared" si="259"/>
        <v>0</v>
      </c>
      <c r="CA392" s="210">
        <f t="shared" si="259"/>
        <v>0</v>
      </c>
      <c r="CB392" s="211">
        <f t="shared" si="259"/>
        <v>0</v>
      </c>
      <c r="CC392" s="1276">
        <f>IF($Z392=1,0,IF(AND($Z392=0,BX392&gt;0),1,IF(AND($Z392=0,BZ392&gt;0),1,IF(AND($Z392=0,CB392&gt;0),1,0))))</f>
        <v>0</v>
      </c>
      <c r="CD392" s="1276">
        <f t="shared" si="254"/>
        <v>0</v>
      </c>
      <c r="CE392" s="11"/>
      <c r="CF392" s="11"/>
      <c r="CG392" s="11"/>
      <c r="CH392" s="11"/>
      <c r="CI392" s="11"/>
      <c r="CJ392" s="11"/>
      <c r="CK392" s="11"/>
      <c r="CL392" s="11"/>
      <c r="CM392" s="11"/>
    </row>
    <row r="393" spans="1:91" ht="14.25" customHeight="1">
      <c r="A393" s="1247" t="str">
        <f>A392</f>
        <v/>
      </c>
      <c r="B393" s="58"/>
      <c r="C393" s="1735"/>
      <c r="D393" s="1733"/>
      <c r="E393" s="1735"/>
      <c r="F393" s="2454"/>
      <c r="G393" s="512"/>
      <c r="H393" s="2456"/>
      <c r="I393" s="514"/>
      <c r="J393" s="2459"/>
      <c r="K393" s="514"/>
      <c r="L393" s="2459"/>
      <c r="M393" s="514"/>
      <c r="N393" s="2459"/>
      <c r="O393" s="514"/>
      <c r="P393" s="2459"/>
      <c r="Q393" s="11"/>
      <c r="R393" s="11"/>
      <c r="S393" s="455"/>
      <c r="T393" s="477"/>
      <c r="U393" s="506">
        <f>Import!N783</f>
        <v>0</v>
      </c>
      <c r="V393" s="11"/>
      <c r="W393" s="340"/>
      <c r="X393" s="340"/>
      <c r="Y393" s="340"/>
      <c r="Z393" s="11"/>
      <c r="AE393" s="210"/>
      <c r="AF393" s="210"/>
      <c r="AG393" s="210"/>
      <c r="AH393" s="210"/>
      <c r="AI393" s="1055"/>
      <c r="AJ393" s="211"/>
      <c r="AK393" s="1276"/>
      <c r="AL393" s="1276">
        <f>AL392</f>
        <v>0</v>
      </c>
      <c r="AP393" s="210"/>
      <c r="AQ393" s="210"/>
      <c r="AR393" s="210"/>
      <c r="AS393" s="210"/>
      <c r="AT393" s="210"/>
      <c r="AU393" s="211"/>
      <c r="AV393" s="1276"/>
      <c r="AW393" s="1276">
        <f>AW392</f>
        <v>0</v>
      </c>
      <c r="BA393" s="210"/>
      <c r="BB393" s="210"/>
      <c r="BC393" s="210"/>
      <c r="BD393" s="210"/>
      <c r="BE393" s="210"/>
      <c r="BF393" s="211"/>
      <c r="BG393" s="1276"/>
      <c r="BH393" s="1276">
        <f>BH392</f>
        <v>0</v>
      </c>
      <c r="BL393" s="210"/>
      <c r="BM393" s="210"/>
      <c r="BN393" s="210"/>
      <c r="BO393" s="210"/>
      <c r="BP393" s="210"/>
      <c r="BQ393" s="211"/>
      <c r="BR393" s="1276"/>
      <c r="BS393" s="1276">
        <f>BS392</f>
        <v>0</v>
      </c>
      <c r="BW393" s="210"/>
      <c r="BX393" s="210"/>
      <c r="BY393" s="210"/>
      <c r="BZ393" s="210"/>
      <c r="CA393" s="210"/>
      <c r="CB393" s="211"/>
      <c r="CC393" s="1276"/>
      <c r="CD393" s="1276">
        <f>CD392</f>
        <v>0</v>
      </c>
      <c r="CE393" s="11"/>
      <c r="CF393" s="11"/>
      <c r="CG393" s="11"/>
      <c r="CH393" s="11"/>
      <c r="CI393" s="11"/>
      <c r="CJ393" s="11"/>
      <c r="CK393" s="11"/>
      <c r="CL393" s="11"/>
      <c r="CM393" s="11"/>
    </row>
    <row r="394" spans="1:91" ht="24.75" customHeight="1">
      <c r="A394" s="1246" t="str">
        <f>IF(E394&gt;0,"Wypełnione","")</f>
        <v/>
      </c>
      <c r="B394" s="58"/>
      <c r="C394" s="1734">
        <f>'Og s3a'!C795</f>
        <v>0</v>
      </c>
      <c r="D394" s="1732">
        <f>'Og s3a'!E795</f>
        <v>0</v>
      </c>
      <c r="E394" s="1734">
        <f>'Og s3a'!F795</f>
        <v>0</v>
      </c>
      <c r="F394" s="2453"/>
      <c r="G394" s="511">
        <f>T394</f>
        <v>0</v>
      </c>
      <c r="H394" s="2455">
        <f>U394</f>
        <v>0</v>
      </c>
      <c r="I394" s="515"/>
      <c r="J394" s="2459"/>
      <c r="K394" s="515"/>
      <c r="L394" s="2459"/>
      <c r="M394" s="515"/>
      <c r="N394" s="2459"/>
      <c r="O394" s="515"/>
      <c r="P394" s="2459"/>
      <c r="Q394" s="11"/>
      <c r="R394" s="11"/>
      <c r="S394" s="454">
        <f>'Og s3a'!G795</f>
        <v>0</v>
      </c>
      <c r="T394" s="456">
        <f>'Og s3a'!D795</f>
        <v>0</v>
      </c>
      <c r="U394" s="506">
        <f>Import!N784</f>
        <v>0</v>
      </c>
      <c r="V394" s="11"/>
      <c r="W394" s="340"/>
      <c r="X394" s="340"/>
      <c r="Y394" s="340"/>
      <c r="Z394" s="1273">
        <f>IF(F394=AF$7,1,0)</f>
        <v>0</v>
      </c>
      <c r="AA394" s="1273">
        <f>Z394*D394</f>
        <v>0</v>
      </c>
      <c r="AB394" s="1281">
        <f>IF($Z394=0,0,IF(AF394+AH394+AJ394&gt;0,$AA394,0))</f>
        <v>0</v>
      </c>
      <c r="AC394" s="1283">
        <f>IF($Z394=0,0,IF(AND(AB394=0,G395&gt;0),$AA394,0))</f>
        <v>0</v>
      </c>
      <c r="AD394" s="1272">
        <f>AA394-AB394-AC394</f>
        <v>0</v>
      </c>
      <c r="AE394" s="210">
        <f t="shared" si="255"/>
        <v>0</v>
      </c>
      <c r="AF394" s="210">
        <f t="shared" si="255"/>
        <v>0</v>
      </c>
      <c r="AG394" s="210">
        <f t="shared" si="255"/>
        <v>0</v>
      </c>
      <c r="AH394" s="210">
        <f t="shared" si="255"/>
        <v>0</v>
      </c>
      <c r="AI394" s="1055">
        <f t="shared" si="255"/>
        <v>0</v>
      </c>
      <c r="AJ394" s="211">
        <f t="shared" si="255"/>
        <v>0</v>
      </c>
      <c r="AK394" s="1276">
        <f>IF($Z394=1,0,IF(AND($Z394=0,AF394&gt;0),1,IF(AND($Z394=0,AH394&gt;0),1,IF(AND($Z394=0,AJ394&gt;0),1,0))))</f>
        <v>0</v>
      </c>
      <c r="AL394" s="1276">
        <f t="shared" si="250"/>
        <v>0</v>
      </c>
      <c r="AM394" s="1281">
        <f>IF($Z394=0,0,IF(AQ394+AS394+AU394&gt;0,$AA394,0))</f>
        <v>0</v>
      </c>
      <c r="AN394" s="1283">
        <f>IF($Z394=0,0,IF(AND(AM394=0,I395&gt;0),$AA394,0))</f>
        <v>0</v>
      </c>
      <c r="AO394" s="1272">
        <f>$AA394-AM394-AN394</f>
        <v>0</v>
      </c>
      <c r="AP394" s="210">
        <f t="shared" si="256"/>
        <v>0</v>
      </c>
      <c r="AQ394" s="210">
        <f t="shared" si="256"/>
        <v>0</v>
      </c>
      <c r="AR394" s="210">
        <f t="shared" si="256"/>
        <v>0</v>
      </c>
      <c r="AS394" s="210">
        <f t="shared" si="256"/>
        <v>0</v>
      </c>
      <c r="AT394" s="210">
        <f t="shared" si="256"/>
        <v>0</v>
      </c>
      <c r="AU394" s="211">
        <f t="shared" si="256"/>
        <v>0</v>
      </c>
      <c r="AV394" s="1276">
        <f>IF($Z394=1,0,IF(AND($Z394=0,AQ394&gt;0),1,IF(AND($Z394=0,AS394&gt;0),1,IF(AND($Z394=0,AU394&gt;0),1,0))))</f>
        <v>0</v>
      </c>
      <c r="AW394" s="1276">
        <f t="shared" si="251"/>
        <v>0</v>
      </c>
      <c r="AX394" s="1281">
        <f>IF($Z394=0,0,IF(BB394+BD394+BF394&gt;0,$AA394,0))</f>
        <v>0</v>
      </c>
      <c r="AY394" s="1283">
        <f>IF($Z394=0,0,IF(AND(AX394=0,K395&gt;0),$AA394,0))</f>
        <v>0</v>
      </c>
      <c r="AZ394" s="1272">
        <f>$AA394-AX394-AY394</f>
        <v>0</v>
      </c>
      <c r="BA394" s="210">
        <f t="shared" si="257"/>
        <v>0</v>
      </c>
      <c r="BB394" s="210">
        <f t="shared" si="257"/>
        <v>0</v>
      </c>
      <c r="BC394" s="210">
        <f t="shared" si="257"/>
        <v>0</v>
      </c>
      <c r="BD394" s="210">
        <f t="shared" si="257"/>
        <v>0</v>
      </c>
      <c r="BE394" s="210">
        <f t="shared" si="257"/>
        <v>0</v>
      </c>
      <c r="BF394" s="211">
        <f t="shared" si="257"/>
        <v>0</v>
      </c>
      <c r="BG394" s="1276">
        <f>IF($Z394=1,0,IF(AND($Z394=0,BB394&gt;0),1,IF(AND($Z394=0,BD394&gt;0),1,IF(AND($Z394=0,BF394&gt;0),1,0))))</f>
        <v>0</v>
      </c>
      <c r="BH394" s="1276">
        <f t="shared" si="252"/>
        <v>0</v>
      </c>
      <c r="BI394" s="1281">
        <f>IF($Z394=0,0,IF(BM394+BO394+BQ394&gt;0,$AA394,0))</f>
        <v>0</v>
      </c>
      <c r="BJ394" s="1283">
        <f>IF($Z394=0,0,IF(AND(BI394=0,M395&gt;0),$AA394,0))</f>
        <v>0</v>
      </c>
      <c r="BK394" s="1272">
        <f>$AA394-BI394-BJ394</f>
        <v>0</v>
      </c>
      <c r="BL394" s="210">
        <f t="shared" si="258"/>
        <v>0</v>
      </c>
      <c r="BM394" s="210">
        <f t="shared" si="258"/>
        <v>0</v>
      </c>
      <c r="BN394" s="210">
        <f t="shared" si="258"/>
        <v>0</v>
      </c>
      <c r="BO394" s="210">
        <f t="shared" si="258"/>
        <v>0</v>
      </c>
      <c r="BP394" s="210">
        <f t="shared" si="258"/>
        <v>0</v>
      </c>
      <c r="BQ394" s="211">
        <f t="shared" si="258"/>
        <v>0</v>
      </c>
      <c r="BR394" s="1276">
        <f>IF($Z394=1,0,IF(AND($Z394=0,BM394&gt;0),1,IF(AND($Z394=0,BO394&gt;0),1,IF(AND($Z394=0,BQ394&gt;0),1,0))))</f>
        <v>0</v>
      </c>
      <c r="BS394" s="1276">
        <f t="shared" si="253"/>
        <v>0</v>
      </c>
      <c r="BT394" s="1281">
        <f>IF($Z394=0,0,IF(BX394+BZ394+CB394&gt;0,$AA394,0))</f>
        <v>0</v>
      </c>
      <c r="BU394" s="1283">
        <f>IF($Z394=0,0,IF(AND(BT394=0,O395&gt;0),$AA394,0))</f>
        <v>0</v>
      </c>
      <c r="BV394" s="1272">
        <f>$AA394-BT394-BU394</f>
        <v>0</v>
      </c>
      <c r="BW394" s="210">
        <f t="shared" si="259"/>
        <v>0</v>
      </c>
      <c r="BX394" s="210">
        <f t="shared" si="259"/>
        <v>0</v>
      </c>
      <c r="BY394" s="210">
        <f t="shared" si="259"/>
        <v>0</v>
      </c>
      <c r="BZ394" s="210">
        <f t="shared" si="259"/>
        <v>0</v>
      </c>
      <c r="CA394" s="210">
        <f t="shared" si="259"/>
        <v>0</v>
      </c>
      <c r="CB394" s="211">
        <f t="shared" si="259"/>
        <v>0</v>
      </c>
      <c r="CC394" s="1276">
        <f>IF($Z394=1,0,IF(AND($Z394=0,BX394&gt;0),1,IF(AND($Z394=0,BZ394&gt;0),1,IF(AND($Z394=0,CB394&gt;0),1,0))))</f>
        <v>0</v>
      </c>
      <c r="CD394" s="1276">
        <f t="shared" si="254"/>
        <v>0</v>
      </c>
      <c r="CE394" s="11"/>
      <c r="CF394" s="11"/>
      <c r="CG394" s="11"/>
      <c r="CH394" s="11"/>
      <c r="CI394" s="11"/>
      <c r="CJ394" s="11"/>
      <c r="CK394" s="11"/>
      <c r="CL394" s="11"/>
      <c r="CM394" s="11"/>
    </row>
    <row r="395" spans="1:91" ht="14.25" customHeight="1">
      <c r="A395" s="1247" t="str">
        <f>A394</f>
        <v/>
      </c>
      <c r="B395" s="58"/>
      <c r="C395" s="1735"/>
      <c r="D395" s="1733"/>
      <c r="E395" s="1735"/>
      <c r="F395" s="2454"/>
      <c r="G395" s="512"/>
      <c r="H395" s="2456"/>
      <c r="I395" s="514"/>
      <c r="J395" s="2459"/>
      <c r="K395" s="514"/>
      <c r="L395" s="2459"/>
      <c r="M395" s="514"/>
      <c r="N395" s="2459"/>
      <c r="O395" s="514"/>
      <c r="P395" s="2459"/>
      <c r="Q395" s="11"/>
      <c r="R395" s="11"/>
      <c r="S395" s="455"/>
      <c r="T395" s="477"/>
      <c r="U395" s="506">
        <f>Import!N785</f>
        <v>0</v>
      </c>
      <c r="V395" s="11"/>
      <c r="W395" s="340"/>
      <c r="X395" s="340"/>
      <c r="Y395" s="340"/>
      <c r="Z395" s="11"/>
      <c r="AE395" s="210"/>
      <c r="AF395" s="210"/>
      <c r="AG395" s="210"/>
      <c r="AH395" s="210"/>
      <c r="AI395" s="1055"/>
      <c r="AJ395" s="211"/>
      <c r="AK395" s="1276"/>
      <c r="AL395" s="1276">
        <f>AL394</f>
        <v>0</v>
      </c>
      <c r="AP395" s="210"/>
      <c r="AQ395" s="210"/>
      <c r="AR395" s="210"/>
      <c r="AS395" s="210"/>
      <c r="AT395" s="210"/>
      <c r="AU395" s="211"/>
      <c r="AV395" s="1276"/>
      <c r="AW395" s="1276">
        <f>AW394</f>
        <v>0</v>
      </c>
      <c r="BA395" s="210"/>
      <c r="BB395" s="210"/>
      <c r="BC395" s="210"/>
      <c r="BD395" s="210"/>
      <c r="BE395" s="210"/>
      <c r="BF395" s="211"/>
      <c r="BG395" s="1276"/>
      <c r="BH395" s="1276">
        <f>BH394</f>
        <v>0</v>
      </c>
      <c r="BL395" s="210"/>
      <c r="BM395" s="210"/>
      <c r="BN395" s="210"/>
      <c r="BO395" s="210"/>
      <c r="BP395" s="210"/>
      <c r="BQ395" s="211"/>
      <c r="BR395" s="1276"/>
      <c r="BS395" s="1276">
        <f>BS394</f>
        <v>0</v>
      </c>
      <c r="BW395" s="210"/>
      <c r="BX395" s="210"/>
      <c r="BY395" s="210"/>
      <c r="BZ395" s="210"/>
      <c r="CA395" s="210"/>
      <c r="CB395" s="211"/>
      <c r="CC395" s="1276"/>
      <c r="CD395" s="1276">
        <f>CD394</f>
        <v>0</v>
      </c>
      <c r="CE395" s="11"/>
      <c r="CF395" s="11"/>
      <c r="CG395" s="11"/>
      <c r="CH395" s="11"/>
      <c r="CI395" s="11"/>
      <c r="CJ395" s="11"/>
      <c r="CK395" s="11"/>
      <c r="CL395" s="11"/>
      <c r="CM395" s="11"/>
    </row>
    <row r="396" spans="1:91" ht="24.75" customHeight="1">
      <c r="A396" s="1246" t="str">
        <f>IF(E396&gt;0,"Wypełnione","")</f>
        <v/>
      </c>
      <c r="B396" s="58"/>
      <c r="C396" s="1734">
        <f>'Og s3a'!C797</f>
        <v>0</v>
      </c>
      <c r="D396" s="1732">
        <f>'Og s3a'!E797</f>
        <v>0</v>
      </c>
      <c r="E396" s="1734">
        <f>'Og s3a'!F797</f>
        <v>0</v>
      </c>
      <c r="F396" s="2453"/>
      <c r="G396" s="511">
        <f>T396</f>
        <v>0</v>
      </c>
      <c r="H396" s="2455">
        <f>U396</f>
        <v>0</v>
      </c>
      <c r="I396" s="515"/>
      <c r="J396" s="2459"/>
      <c r="K396" s="515"/>
      <c r="L396" s="2459"/>
      <c r="M396" s="515"/>
      <c r="N396" s="2459"/>
      <c r="O396" s="515"/>
      <c r="P396" s="2459"/>
      <c r="Q396" s="11"/>
      <c r="R396" s="11"/>
      <c r="S396" s="454">
        <f>'Og s3a'!G797</f>
        <v>0</v>
      </c>
      <c r="T396" s="456">
        <f>'Og s3a'!D797</f>
        <v>0</v>
      </c>
      <c r="U396" s="506">
        <f>Import!N786</f>
        <v>0</v>
      </c>
      <c r="V396" s="11"/>
      <c r="W396" s="340"/>
      <c r="X396" s="340"/>
      <c r="Y396" s="340"/>
      <c r="Z396" s="1273">
        <f>IF(F396=AF$7,1,0)</f>
        <v>0</v>
      </c>
      <c r="AA396" s="1273">
        <f>Z396*D396</f>
        <v>0</v>
      </c>
      <c r="AB396" s="1281">
        <f>IF($Z396=0,0,IF(AF396+AH396+AJ396&gt;0,$AA396,0))</f>
        <v>0</v>
      </c>
      <c r="AC396" s="1283">
        <f>IF($Z396=0,0,IF(AND(AB396=0,G397&gt;0),$AA396,0))</f>
        <v>0</v>
      </c>
      <c r="AD396" s="1272">
        <f>AA396-AB396-AC396</f>
        <v>0</v>
      </c>
      <c r="AE396" s="210">
        <f t="shared" si="255"/>
        <v>0</v>
      </c>
      <c r="AF396" s="210">
        <f t="shared" si="255"/>
        <v>0</v>
      </c>
      <c r="AG396" s="210">
        <f t="shared" si="255"/>
        <v>0</v>
      </c>
      <c r="AH396" s="210">
        <f t="shared" si="255"/>
        <v>0</v>
      </c>
      <c r="AI396" s="1055">
        <f t="shared" si="255"/>
        <v>0</v>
      </c>
      <c r="AJ396" s="211">
        <f t="shared" si="255"/>
        <v>0</v>
      </c>
      <c r="AK396" s="1276">
        <f>IF($Z396=1,0,IF(AND($Z396=0,AF396&gt;0),1,IF(AND($Z396=0,AH396&gt;0),1,IF(AND($Z396=0,AJ396&gt;0),1,0))))</f>
        <v>0</v>
      </c>
      <c r="AL396" s="1276">
        <f t="shared" si="250"/>
        <v>0</v>
      </c>
      <c r="AM396" s="1281">
        <f>IF($Z396=0,0,IF(AQ396+AS396+AU396&gt;0,$AA396,0))</f>
        <v>0</v>
      </c>
      <c r="AN396" s="1283">
        <f>IF($Z396=0,0,IF(AND(AM396=0,I397&gt;0),$AA396,0))</f>
        <v>0</v>
      </c>
      <c r="AO396" s="1272">
        <f>$AA396-AM396-AN396</f>
        <v>0</v>
      </c>
      <c r="AP396" s="210">
        <f t="shared" si="256"/>
        <v>0</v>
      </c>
      <c r="AQ396" s="210">
        <f t="shared" si="256"/>
        <v>0</v>
      </c>
      <c r="AR396" s="210">
        <f t="shared" si="256"/>
        <v>0</v>
      </c>
      <c r="AS396" s="210">
        <f t="shared" si="256"/>
        <v>0</v>
      </c>
      <c r="AT396" s="210">
        <f t="shared" si="256"/>
        <v>0</v>
      </c>
      <c r="AU396" s="211">
        <f t="shared" si="256"/>
        <v>0</v>
      </c>
      <c r="AV396" s="1276">
        <f>IF($Z396=1,0,IF(AND($Z396=0,AQ396&gt;0),1,IF(AND($Z396=0,AS396&gt;0),1,IF(AND($Z396=0,AU396&gt;0),1,0))))</f>
        <v>0</v>
      </c>
      <c r="AW396" s="1276">
        <f t="shared" si="251"/>
        <v>0</v>
      </c>
      <c r="AX396" s="1281">
        <f>IF($Z396=0,0,IF(BB396+BD396+BF396&gt;0,$AA396,0))</f>
        <v>0</v>
      </c>
      <c r="AY396" s="1283">
        <f>IF($Z396=0,0,IF(AND(AX396=0,K397&gt;0),$AA396,0))</f>
        <v>0</v>
      </c>
      <c r="AZ396" s="1272">
        <f>$AA396-AX396-AY396</f>
        <v>0</v>
      </c>
      <c r="BA396" s="210">
        <f t="shared" si="257"/>
        <v>0</v>
      </c>
      <c r="BB396" s="210">
        <f t="shared" si="257"/>
        <v>0</v>
      </c>
      <c r="BC396" s="210">
        <f t="shared" si="257"/>
        <v>0</v>
      </c>
      <c r="BD396" s="210">
        <f t="shared" si="257"/>
        <v>0</v>
      </c>
      <c r="BE396" s="210">
        <f t="shared" si="257"/>
        <v>0</v>
      </c>
      <c r="BF396" s="211">
        <f t="shared" si="257"/>
        <v>0</v>
      </c>
      <c r="BG396" s="1276">
        <f>IF($Z396=1,0,IF(AND($Z396=0,BB396&gt;0),1,IF(AND($Z396=0,BD396&gt;0),1,IF(AND($Z396=0,BF396&gt;0),1,0))))</f>
        <v>0</v>
      </c>
      <c r="BH396" s="1276">
        <f t="shared" si="252"/>
        <v>0</v>
      </c>
      <c r="BI396" s="1281">
        <f>IF($Z396=0,0,IF(BM396+BO396+BQ396&gt;0,$AA396,0))</f>
        <v>0</v>
      </c>
      <c r="BJ396" s="1283">
        <f>IF($Z396=0,0,IF(AND(BI396=0,M397&gt;0),$AA396,0))</f>
        <v>0</v>
      </c>
      <c r="BK396" s="1272">
        <f>$AA396-BI396-BJ396</f>
        <v>0</v>
      </c>
      <c r="BL396" s="210">
        <f t="shared" si="258"/>
        <v>0</v>
      </c>
      <c r="BM396" s="210">
        <f t="shared" si="258"/>
        <v>0</v>
      </c>
      <c r="BN396" s="210">
        <f t="shared" si="258"/>
        <v>0</v>
      </c>
      <c r="BO396" s="210">
        <f t="shared" si="258"/>
        <v>0</v>
      </c>
      <c r="BP396" s="210">
        <f t="shared" si="258"/>
        <v>0</v>
      </c>
      <c r="BQ396" s="211">
        <f t="shared" si="258"/>
        <v>0</v>
      </c>
      <c r="BR396" s="1276">
        <f>IF($Z396=1,0,IF(AND($Z396=0,BM396&gt;0),1,IF(AND($Z396=0,BO396&gt;0),1,IF(AND($Z396=0,BQ396&gt;0),1,0))))</f>
        <v>0</v>
      </c>
      <c r="BS396" s="1276">
        <f t="shared" si="253"/>
        <v>0</v>
      </c>
      <c r="BT396" s="1281">
        <f>IF($Z396=0,0,IF(BX396+BZ396+CB396&gt;0,$AA396,0))</f>
        <v>0</v>
      </c>
      <c r="BU396" s="1283">
        <f>IF($Z396=0,0,IF(AND(BT396=0,O397&gt;0),$AA396,0))</f>
        <v>0</v>
      </c>
      <c r="BV396" s="1272">
        <f>$AA396-BT396-BU396</f>
        <v>0</v>
      </c>
      <c r="BW396" s="210">
        <f t="shared" si="259"/>
        <v>0</v>
      </c>
      <c r="BX396" s="210">
        <f t="shared" si="259"/>
        <v>0</v>
      </c>
      <c r="BY396" s="210">
        <f t="shared" si="259"/>
        <v>0</v>
      </c>
      <c r="BZ396" s="210">
        <f t="shared" si="259"/>
        <v>0</v>
      </c>
      <c r="CA396" s="210">
        <f t="shared" si="259"/>
        <v>0</v>
      </c>
      <c r="CB396" s="211">
        <f t="shared" si="259"/>
        <v>0</v>
      </c>
      <c r="CC396" s="1276">
        <f>IF($Z396=1,0,IF(AND($Z396=0,BX396&gt;0),1,IF(AND($Z396=0,BZ396&gt;0),1,IF(AND($Z396=0,CB396&gt;0),1,0))))</f>
        <v>0</v>
      </c>
      <c r="CD396" s="1276">
        <f t="shared" si="254"/>
        <v>0</v>
      </c>
      <c r="CE396" s="11"/>
      <c r="CF396" s="11"/>
      <c r="CG396" s="11"/>
      <c r="CH396" s="11"/>
      <c r="CI396" s="11"/>
      <c r="CJ396" s="11"/>
      <c r="CK396" s="11"/>
      <c r="CL396" s="11"/>
      <c r="CM396" s="11"/>
    </row>
    <row r="397" spans="1:91" ht="14.25" customHeight="1">
      <c r="A397" s="1247" t="str">
        <f>A396</f>
        <v/>
      </c>
      <c r="B397" s="58"/>
      <c r="C397" s="1735"/>
      <c r="D397" s="1733"/>
      <c r="E397" s="1735"/>
      <c r="F397" s="2454"/>
      <c r="G397" s="512"/>
      <c r="H397" s="2456"/>
      <c r="I397" s="514"/>
      <c r="J397" s="2459"/>
      <c r="K397" s="514"/>
      <c r="L397" s="2459"/>
      <c r="M397" s="514"/>
      <c r="N397" s="2459"/>
      <c r="O397" s="514"/>
      <c r="P397" s="2459"/>
      <c r="Q397" s="11"/>
      <c r="R397" s="11"/>
      <c r="S397" s="455"/>
      <c r="T397" s="477"/>
      <c r="U397" s="506">
        <f>Import!N787</f>
        <v>0</v>
      </c>
      <c r="V397" s="11"/>
      <c r="W397" s="340"/>
      <c r="X397" s="340"/>
      <c r="Y397" s="340"/>
      <c r="Z397" s="11"/>
      <c r="AE397" s="210"/>
      <c r="AF397" s="210"/>
      <c r="AG397" s="210"/>
      <c r="AH397" s="210"/>
      <c r="AI397" s="1055"/>
      <c r="AJ397" s="211"/>
      <c r="AK397" s="1276"/>
      <c r="AL397" s="1276">
        <f>AL396</f>
        <v>0</v>
      </c>
      <c r="AP397" s="210"/>
      <c r="AQ397" s="210"/>
      <c r="AR397" s="210"/>
      <c r="AS397" s="210"/>
      <c r="AT397" s="210"/>
      <c r="AU397" s="211"/>
      <c r="AV397" s="1276"/>
      <c r="AW397" s="1276">
        <f>AW396</f>
        <v>0</v>
      </c>
      <c r="BA397" s="210"/>
      <c r="BB397" s="210"/>
      <c r="BC397" s="210"/>
      <c r="BD397" s="210"/>
      <c r="BE397" s="210"/>
      <c r="BF397" s="211"/>
      <c r="BG397" s="1276"/>
      <c r="BH397" s="1276">
        <f>BH396</f>
        <v>0</v>
      </c>
      <c r="BL397" s="210"/>
      <c r="BM397" s="210"/>
      <c r="BN397" s="210"/>
      <c r="BO397" s="210"/>
      <c r="BP397" s="210"/>
      <c r="BQ397" s="211"/>
      <c r="BR397" s="1276"/>
      <c r="BS397" s="1276">
        <f>BS396</f>
        <v>0</v>
      </c>
      <c r="BW397" s="210"/>
      <c r="BX397" s="210"/>
      <c r="BY397" s="210"/>
      <c r="BZ397" s="210"/>
      <c r="CA397" s="210"/>
      <c r="CB397" s="211"/>
      <c r="CC397" s="1276"/>
      <c r="CD397" s="1276">
        <f>CD396</f>
        <v>0</v>
      </c>
      <c r="CE397" s="11"/>
      <c r="CF397" s="11"/>
      <c r="CG397" s="11"/>
      <c r="CH397" s="11"/>
      <c r="CI397" s="11"/>
      <c r="CJ397" s="11"/>
      <c r="CK397" s="11"/>
      <c r="CL397" s="11"/>
      <c r="CM397" s="11"/>
    </row>
    <row r="398" spans="1:91" ht="24.75" customHeight="1">
      <c r="A398" s="1246" t="str">
        <f>IF(E398&gt;0,"Wypełnione","")</f>
        <v/>
      </c>
      <c r="B398" s="58"/>
      <c r="C398" s="1734">
        <f>'Og s3a'!C799</f>
        <v>0</v>
      </c>
      <c r="D398" s="1732">
        <f>'Og s3a'!E799</f>
        <v>0</v>
      </c>
      <c r="E398" s="1734">
        <f>'Og s3a'!F799</f>
        <v>0</v>
      </c>
      <c r="F398" s="2453"/>
      <c r="G398" s="511">
        <f>T398</f>
        <v>0</v>
      </c>
      <c r="H398" s="2455">
        <f>U398</f>
        <v>0</v>
      </c>
      <c r="I398" s="515"/>
      <c r="J398" s="2459"/>
      <c r="K398" s="515"/>
      <c r="L398" s="2459"/>
      <c r="M398" s="515"/>
      <c r="N398" s="2459"/>
      <c r="O398" s="515"/>
      <c r="P398" s="2459"/>
      <c r="Q398" s="11"/>
      <c r="R398" s="11"/>
      <c r="S398" s="454">
        <f>'Og s3a'!G799</f>
        <v>0</v>
      </c>
      <c r="T398" s="456">
        <f>'Og s3a'!D799</f>
        <v>0</v>
      </c>
      <c r="U398" s="506">
        <f>Import!N788</f>
        <v>0</v>
      </c>
      <c r="V398" s="11"/>
      <c r="W398" s="340"/>
      <c r="X398" s="340"/>
      <c r="Y398" s="340"/>
      <c r="Z398" s="1273">
        <f>IF(F398=AF$7,1,0)</f>
        <v>0</v>
      </c>
      <c r="AA398" s="1273">
        <f>Z398*D398</f>
        <v>0</v>
      </c>
      <c r="AB398" s="1281">
        <f>IF($Z398=0,0,IF(AF398+AH398+AJ398&gt;0,$AA398,0))</f>
        <v>0</v>
      </c>
      <c r="AC398" s="1283">
        <f>IF($Z398=0,0,IF(AND(AB398=0,G399&gt;0),$AA398,0))</f>
        <v>0</v>
      </c>
      <c r="AD398" s="1272">
        <f>AA398-AB398-AC398</f>
        <v>0</v>
      </c>
      <c r="AE398" s="210">
        <f t="shared" si="255"/>
        <v>0</v>
      </c>
      <c r="AF398" s="210">
        <f t="shared" si="255"/>
        <v>0</v>
      </c>
      <c r="AG398" s="210">
        <f t="shared" si="255"/>
        <v>0</v>
      </c>
      <c r="AH398" s="210">
        <f t="shared" si="255"/>
        <v>0</v>
      </c>
      <c r="AI398" s="1055">
        <f t="shared" si="255"/>
        <v>0</v>
      </c>
      <c r="AJ398" s="211">
        <f t="shared" si="255"/>
        <v>0</v>
      </c>
      <c r="AK398" s="1276">
        <f>IF($Z398=1,0,IF(AND($Z398=0,AF398&gt;0),1,IF(AND($Z398=0,AH398&gt;0),1,IF(AND($Z398=0,AJ398&gt;0),1,0))))</f>
        <v>0</v>
      </c>
      <c r="AL398" s="1276">
        <f t="shared" si="250"/>
        <v>0</v>
      </c>
      <c r="AM398" s="1281">
        <f>IF($Z398=0,0,IF(AQ398+AS398+AU398&gt;0,$AA398,0))</f>
        <v>0</v>
      </c>
      <c r="AN398" s="1283">
        <f>IF($Z398=0,0,IF(AND(AM398=0,I399&gt;0),$AA398,0))</f>
        <v>0</v>
      </c>
      <c r="AO398" s="1272">
        <f>$AA398-AM398-AN398</f>
        <v>0</v>
      </c>
      <c r="AP398" s="210">
        <f t="shared" si="256"/>
        <v>0</v>
      </c>
      <c r="AQ398" s="210">
        <f t="shared" si="256"/>
        <v>0</v>
      </c>
      <c r="AR398" s="210">
        <f t="shared" si="256"/>
        <v>0</v>
      </c>
      <c r="AS398" s="210">
        <f t="shared" si="256"/>
        <v>0</v>
      </c>
      <c r="AT398" s="210">
        <f t="shared" si="256"/>
        <v>0</v>
      </c>
      <c r="AU398" s="211">
        <f t="shared" si="256"/>
        <v>0</v>
      </c>
      <c r="AV398" s="1276">
        <f>IF($Z398=1,0,IF(AND($Z398=0,AQ398&gt;0),1,IF(AND($Z398=0,AS398&gt;0),1,IF(AND($Z398=0,AU398&gt;0),1,0))))</f>
        <v>0</v>
      </c>
      <c r="AW398" s="1276">
        <f t="shared" si="251"/>
        <v>0</v>
      </c>
      <c r="AX398" s="1281">
        <f>IF($Z398=0,0,IF(BB398+BD398+BF398&gt;0,$AA398,0))</f>
        <v>0</v>
      </c>
      <c r="AY398" s="1283">
        <f>IF($Z398=0,0,IF(AND(AX398=0,K399&gt;0),$AA398,0))</f>
        <v>0</v>
      </c>
      <c r="AZ398" s="1272">
        <f>$AA398-AX398-AY398</f>
        <v>0</v>
      </c>
      <c r="BA398" s="210">
        <f t="shared" si="257"/>
        <v>0</v>
      </c>
      <c r="BB398" s="210">
        <f t="shared" si="257"/>
        <v>0</v>
      </c>
      <c r="BC398" s="210">
        <f t="shared" si="257"/>
        <v>0</v>
      </c>
      <c r="BD398" s="210">
        <f t="shared" si="257"/>
        <v>0</v>
      </c>
      <c r="BE398" s="210">
        <f t="shared" si="257"/>
        <v>0</v>
      </c>
      <c r="BF398" s="211">
        <f t="shared" si="257"/>
        <v>0</v>
      </c>
      <c r="BG398" s="1276">
        <f>IF($Z398=1,0,IF(AND($Z398=0,BB398&gt;0),1,IF(AND($Z398=0,BD398&gt;0),1,IF(AND($Z398=0,BF398&gt;0),1,0))))</f>
        <v>0</v>
      </c>
      <c r="BH398" s="1276">
        <f t="shared" si="252"/>
        <v>0</v>
      </c>
      <c r="BI398" s="1281">
        <f>IF($Z398=0,0,IF(BM398+BO398+BQ398&gt;0,$AA398,0))</f>
        <v>0</v>
      </c>
      <c r="BJ398" s="1283">
        <f>IF($Z398=0,0,IF(AND(BI398=0,M399&gt;0),$AA398,0))</f>
        <v>0</v>
      </c>
      <c r="BK398" s="1272">
        <f>$AA398-BI398-BJ398</f>
        <v>0</v>
      </c>
      <c r="BL398" s="210">
        <f t="shared" si="258"/>
        <v>0</v>
      </c>
      <c r="BM398" s="210">
        <f t="shared" si="258"/>
        <v>0</v>
      </c>
      <c r="BN398" s="210">
        <f t="shared" si="258"/>
        <v>0</v>
      </c>
      <c r="BO398" s="210">
        <f t="shared" si="258"/>
        <v>0</v>
      </c>
      <c r="BP398" s="210">
        <f t="shared" si="258"/>
        <v>0</v>
      </c>
      <c r="BQ398" s="211">
        <f t="shared" si="258"/>
        <v>0</v>
      </c>
      <c r="BR398" s="1276">
        <f>IF($Z398=1,0,IF(AND($Z398=0,BM398&gt;0),1,IF(AND($Z398=0,BO398&gt;0),1,IF(AND($Z398=0,BQ398&gt;0),1,0))))</f>
        <v>0</v>
      </c>
      <c r="BS398" s="1276">
        <f t="shared" si="253"/>
        <v>0</v>
      </c>
      <c r="BT398" s="1281">
        <f>IF($Z398=0,0,IF(BX398+BZ398+CB398&gt;0,$AA398,0))</f>
        <v>0</v>
      </c>
      <c r="BU398" s="1283">
        <f>IF($Z398=0,0,IF(AND(BT398=0,O399&gt;0),$AA398,0))</f>
        <v>0</v>
      </c>
      <c r="BV398" s="1272">
        <f>$AA398-BT398-BU398</f>
        <v>0</v>
      </c>
      <c r="BW398" s="210">
        <f t="shared" si="259"/>
        <v>0</v>
      </c>
      <c r="BX398" s="210">
        <f t="shared" si="259"/>
        <v>0</v>
      </c>
      <c r="BY398" s="210">
        <f t="shared" si="259"/>
        <v>0</v>
      </c>
      <c r="BZ398" s="210">
        <f t="shared" si="259"/>
        <v>0</v>
      </c>
      <c r="CA398" s="210">
        <f t="shared" si="259"/>
        <v>0</v>
      </c>
      <c r="CB398" s="211">
        <f t="shared" si="259"/>
        <v>0</v>
      </c>
      <c r="CC398" s="1276">
        <f>IF($Z398=1,0,IF(AND($Z398=0,BX398&gt;0),1,IF(AND($Z398=0,BZ398&gt;0),1,IF(AND($Z398=0,CB398&gt;0),1,0))))</f>
        <v>0</v>
      </c>
      <c r="CD398" s="1276">
        <f t="shared" si="254"/>
        <v>0</v>
      </c>
      <c r="CE398" s="11"/>
      <c r="CF398" s="11"/>
      <c r="CG398" s="11"/>
      <c r="CH398" s="11"/>
      <c r="CI398" s="11"/>
      <c r="CJ398" s="11"/>
      <c r="CK398" s="11"/>
      <c r="CL398" s="11"/>
      <c r="CM398" s="11"/>
    </row>
    <row r="399" spans="1:91" ht="14.25" customHeight="1">
      <c r="A399" s="1247" t="str">
        <f>A398</f>
        <v/>
      </c>
      <c r="B399" s="58"/>
      <c r="C399" s="1735"/>
      <c r="D399" s="1733"/>
      <c r="E399" s="1735"/>
      <c r="F399" s="2454"/>
      <c r="G399" s="512"/>
      <c r="H399" s="2456"/>
      <c r="I399" s="514"/>
      <c r="J399" s="2459"/>
      <c r="K399" s="514"/>
      <c r="L399" s="2459"/>
      <c r="M399" s="514"/>
      <c r="N399" s="2459"/>
      <c r="O399" s="514"/>
      <c r="P399" s="2459"/>
      <c r="Q399" s="11"/>
      <c r="R399" s="11"/>
      <c r="S399" s="455"/>
      <c r="T399" s="477"/>
      <c r="U399" s="506">
        <f>Import!N789</f>
        <v>0</v>
      </c>
      <c r="V399" s="11"/>
      <c r="W399" s="340"/>
      <c r="X399" s="340"/>
      <c r="Y399" s="340"/>
      <c r="Z399" s="11"/>
      <c r="AE399" s="210"/>
      <c r="AF399" s="210"/>
      <c r="AG399" s="210"/>
      <c r="AH399" s="210"/>
      <c r="AI399" s="1055"/>
      <c r="AJ399" s="211"/>
      <c r="AK399" s="1276"/>
      <c r="AL399" s="1276">
        <f>AL398</f>
        <v>0</v>
      </c>
      <c r="AP399" s="210"/>
      <c r="AQ399" s="210"/>
      <c r="AR399" s="210"/>
      <c r="AS399" s="210"/>
      <c r="AT399" s="210"/>
      <c r="AU399" s="211"/>
      <c r="AV399" s="1276"/>
      <c r="AW399" s="1276">
        <f>AW398</f>
        <v>0</v>
      </c>
      <c r="BA399" s="210"/>
      <c r="BB399" s="210"/>
      <c r="BC399" s="210"/>
      <c r="BD399" s="210"/>
      <c r="BE399" s="210"/>
      <c r="BF399" s="211"/>
      <c r="BG399" s="1276"/>
      <c r="BH399" s="1276">
        <f>BH398</f>
        <v>0</v>
      </c>
      <c r="BL399" s="210"/>
      <c r="BM399" s="210"/>
      <c r="BN399" s="210"/>
      <c r="BO399" s="210"/>
      <c r="BP399" s="210"/>
      <c r="BQ399" s="211"/>
      <c r="BR399" s="1276"/>
      <c r="BS399" s="1276">
        <f>BS398</f>
        <v>0</v>
      </c>
      <c r="BW399" s="210"/>
      <c r="BX399" s="210"/>
      <c r="BY399" s="210"/>
      <c r="BZ399" s="210"/>
      <c r="CA399" s="210"/>
      <c r="CB399" s="211"/>
      <c r="CC399" s="1276"/>
      <c r="CD399" s="1276">
        <f>CD398</f>
        <v>0</v>
      </c>
      <c r="CE399" s="11"/>
      <c r="CF399" s="11"/>
      <c r="CG399" s="11"/>
      <c r="CH399" s="11"/>
      <c r="CI399" s="11"/>
      <c r="CJ399" s="11"/>
      <c r="CK399" s="11"/>
      <c r="CL399" s="11"/>
      <c r="CM399" s="11"/>
    </row>
    <row r="400" spans="1:91" ht="24.75" customHeight="1">
      <c r="A400" s="1246" t="str">
        <f>IF(E400&gt;0,"Wypełnione","")</f>
        <v/>
      </c>
      <c r="B400" s="58"/>
      <c r="C400" s="1734">
        <f>'Og s3a'!C801</f>
        <v>0</v>
      </c>
      <c r="D400" s="1732">
        <f>'Og s3a'!E801</f>
        <v>0</v>
      </c>
      <c r="E400" s="1734">
        <f>'Og s3a'!F801</f>
        <v>0</v>
      </c>
      <c r="F400" s="2453"/>
      <c r="G400" s="511">
        <f>T400</f>
        <v>0</v>
      </c>
      <c r="H400" s="2455">
        <f>U400</f>
        <v>0</v>
      </c>
      <c r="I400" s="515"/>
      <c r="J400" s="2459"/>
      <c r="K400" s="515"/>
      <c r="L400" s="2459"/>
      <c r="M400" s="515"/>
      <c r="N400" s="2459"/>
      <c r="O400" s="515"/>
      <c r="P400" s="2459"/>
      <c r="Q400" s="11"/>
      <c r="R400" s="11"/>
      <c r="S400" s="454">
        <f>'Og s3a'!G801</f>
        <v>0</v>
      </c>
      <c r="T400" s="456">
        <f>'Og s3a'!D801</f>
        <v>0</v>
      </c>
      <c r="U400" s="506">
        <f>Import!N790</f>
        <v>0</v>
      </c>
      <c r="V400" s="11"/>
      <c r="W400" s="340"/>
      <c r="X400" s="340"/>
      <c r="Y400" s="340"/>
      <c r="Z400" s="1273">
        <f>IF(F400=AF$7,1,0)</f>
        <v>0</v>
      </c>
      <c r="AA400" s="1273">
        <f>Z400*D400</f>
        <v>0</v>
      </c>
      <c r="AB400" s="1281">
        <f>IF($Z400=0,0,IF(AF400+AH400+AJ400&gt;0,$AA400,0))</f>
        <v>0</v>
      </c>
      <c r="AC400" s="1283">
        <f>IF($Z400=0,0,IF(AND(AB400=0,G401&gt;0),$AA400,0))</f>
        <v>0</v>
      </c>
      <c r="AD400" s="1272">
        <f>AA400-AB400-AC400</f>
        <v>0</v>
      </c>
      <c r="AE400" s="210">
        <f t="shared" si="255"/>
        <v>0</v>
      </c>
      <c r="AF400" s="210">
        <f t="shared" si="255"/>
        <v>0</v>
      </c>
      <c r="AG400" s="210">
        <f t="shared" si="255"/>
        <v>0</v>
      </c>
      <c r="AH400" s="210">
        <f t="shared" si="255"/>
        <v>0</v>
      </c>
      <c r="AI400" s="1055">
        <f t="shared" si="255"/>
        <v>0</v>
      </c>
      <c r="AJ400" s="211">
        <f t="shared" si="255"/>
        <v>0</v>
      </c>
      <c r="AK400" s="1276">
        <f>IF($Z400=1,0,IF(AND($Z400=0,AF400&gt;0),1,IF(AND($Z400=0,AH400&gt;0),1,IF(AND($Z400=0,AJ400&gt;0),1,0))))</f>
        <v>0</v>
      </c>
      <c r="AL400" s="1276">
        <f t="shared" ref="AL400:AL462" si="260">IF($Z400=0,0,IF(AND($Z400=1,AE400&gt;0),1,IF(AND($Z400=1,AG400&gt;0),1,IF(AND($Z400=1,AI400&gt;0),1,0))))</f>
        <v>0</v>
      </c>
      <c r="AM400" s="1281">
        <f>IF($Z400=0,0,IF(AQ400+AS400+AU400&gt;0,$AA400,0))</f>
        <v>0</v>
      </c>
      <c r="AN400" s="1283">
        <f>IF($Z400=0,0,IF(AND(AM400=0,I401&gt;0),$AA400,0))</f>
        <v>0</v>
      </c>
      <c r="AO400" s="1272">
        <f>$AA400-AM400-AN400</f>
        <v>0</v>
      </c>
      <c r="AP400" s="210">
        <f t="shared" si="256"/>
        <v>0</v>
      </c>
      <c r="AQ400" s="210">
        <f t="shared" si="256"/>
        <v>0</v>
      </c>
      <c r="AR400" s="210">
        <f t="shared" si="256"/>
        <v>0</v>
      </c>
      <c r="AS400" s="210">
        <f t="shared" si="256"/>
        <v>0</v>
      </c>
      <c r="AT400" s="210">
        <f t="shared" si="256"/>
        <v>0</v>
      </c>
      <c r="AU400" s="211">
        <f t="shared" si="256"/>
        <v>0</v>
      </c>
      <c r="AV400" s="1276">
        <f>IF($Z400=1,0,IF(AND($Z400=0,AQ400&gt;0),1,IF(AND($Z400=0,AS400&gt;0),1,IF(AND($Z400=0,AU400&gt;0),1,0))))</f>
        <v>0</v>
      </c>
      <c r="AW400" s="1276">
        <f t="shared" ref="AW400:AW462" si="261">IF($Z400=0,0,IF(AND($Z400=1,AP400&gt;0),1,IF(AND($Z400=1,AR400&gt;0),1,IF(AND($Z400=1,AT400&gt;0),1,0))))</f>
        <v>0</v>
      </c>
      <c r="AX400" s="1281">
        <f>IF($Z400=0,0,IF(BB400+BD400+BF400&gt;0,$AA400,0))</f>
        <v>0</v>
      </c>
      <c r="AY400" s="1283">
        <f>IF($Z400=0,0,IF(AND(AX400=0,K401&gt;0),$AA400,0))</f>
        <v>0</v>
      </c>
      <c r="AZ400" s="1272">
        <f>$AA400-AX400-AY400</f>
        <v>0</v>
      </c>
      <c r="BA400" s="210">
        <f t="shared" si="257"/>
        <v>0</v>
      </c>
      <c r="BB400" s="210">
        <f t="shared" si="257"/>
        <v>0</v>
      </c>
      <c r="BC400" s="210">
        <f t="shared" si="257"/>
        <v>0</v>
      </c>
      <c r="BD400" s="210">
        <f t="shared" si="257"/>
        <v>0</v>
      </c>
      <c r="BE400" s="210">
        <f t="shared" si="257"/>
        <v>0</v>
      </c>
      <c r="BF400" s="211">
        <f t="shared" si="257"/>
        <v>0</v>
      </c>
      <c r="BG400" s="1276">
        <f>IF($Z400=1,0,IF(AND($Z400=0,BB400&gt;0),1,IF(AND($Z400=0,BD400&gt;0),1,IF(AND($Z400=0,BF400&gt;0),1,0))))</f>
        <v>0</v>
      </c>
      <c r="BH400" s="1276">
        <f t="shared" ref="BH400:BH462" si="262">IF($Z400=0,0,IF(AND($Z400=1,BA400&gt;0),1,IF(AND($Z400=1,BC400&gt;0),1,IF(AND($Z400=1,BE400&gt;0),1,0))))</f>
        <v>0</v>
      </c>
      <c r="BI400" s="1281">
        <f>IF($Z400=0,0,IF(BM400+BO400+BQ400&gt;0,$AA400,0))</f>
        <v>0</v>
      </c>
      <c r="BJ400" s="1283">
        <f>IF($Z400=0,0,IF(AND(BI400=0,M401&gt;0),$AA400,0))</f>
        <v>0</v>
      </c>
      <c r="BK400" s="1272">
        <f>$AA400-BI400-BJ400</f>
        <v>0</v>
      </c>
      <c r="BL400" s="210">
        <f t="shared" si="258"/>
        <v>0</v>
      </c>
      <c r="BM400" s="210">
        <f t="shared" si="258"/>
        <v>0</v>
      </c>
      <c r="BN400" s="210">
        <f t="shared" si="258"/>
        <v>0</v>
      </c>
      <c r="BO400" s="210">
        <f t="shared" si="258"/>
        <v>0</v>
      </c>
      <c r="BP400" s="210">
        <f t="shared" si="258"/>
        <v>0</v>
      </c>
      <c r="BQ400" s="211">
        <f t="shared" si="258"/>
        <v>0</v>
      </c>
      <c r="BR400" s="1276">
        <f>IF($Z400=1,0,IF(AND($Z400=0,BM400&gt;0),1,IF(AND($Z400=0,BO400&gt;0),1,IF(AND($Z400=0,BQ400&gt;0),1,0))))</f>
        <v>0</v>
      </c>
      <c r="BS400" s="1276">
        <f t="shared" ref="BS400:BS462" si="263">IF($Z400=0,0,IF(AND($Z400=1,BL400&gt;0),1,IF(AND($Z400=1,BN400&gt;0),1,IF(AND($Z400=1,BP400&gt;0),1,0))))</f>
        <v>0</v>
      </c>
      <c r="BT400" s="1281">
        <f>IF($Z400=0,0,IF(BX400+BZ400+CB400&gt;0,$AA400,0))</f>
        <v>0</v>
      </c>
      <c r="BU400" s="1283">
        <f>IF($Z400=0,0,IF(AND(BT400=0,O401&gt;0),$AA400,0))</f>
        <v>0</v>
      </c>
      <c r="BV400" s="1272">
        <f>$AA400-BT400-BU400</f>
        <v>0</v>
      </c>
      <c r="BW400" s="210">
        <f t="shared" si="259"/>
        <v>0</v>
      </c>
      <c r="BX400" s="210">
        <f t="shared" si="259"/>
        <v>0</v>
      </c>
      <c r="BY400" s="210">
        <f t="shared" si="259"/>
        <v>0</v>
      </c>
      <c r="BZ400" s="210">
        <f t="shared" si="259"/>
        <v>0</v>
      </c>
      <c r="CA400" s="210">
        <f t="shared" si="259"/>
        <v>0</v>
      </c>
      <c r="CB400" s="211">
        <f t="shared" si="259"/>
        <v>0</v>
      </c>
      <c r="CC400" s="1276">
        <f>IF($Z400=1,0,IF(AND($Z400=0,BX400&gt;0),1,IF(AND($Z400=0,BZ400&gt;0),1,IF(AND($Z400=0,CB400&gt;0),1,0))))</f>
        <v>0</v>
      </c>
      <c r="CD400" s="1276">
        <f t="shared" ref="CD400:CD462" si="264">IF($Z400=0,0,IF(AND($Z400=1,BW400&gt;0),1,IF(AND($Z400=1,BY400&gt;0),1,IF(AND($Z400=1,CA400&gt;0),1,0))))</f>
        <v>0</v>
      </c>
      <c r="CE400" s="11"/>
      <c r="CF400" s="11"/>
      <c r="CG400" s="11"/>
      <c r="CH400" s="11"/>
      <c r="CI400" s="11"/>
      <c r="CJ400" s="11"/>
      <c r="CK400" s="11"/>
      <c r="CL400" s="11"/>
      <c r="CM400" s="11"/>
    </row>
    <row r="401" spans="1:91" ht="14.25" customHeight="1">
      <c r="A401" s="1247" t="str">
        <f>A400</f>
        <v/>
      </c>
      <c r="B401" s="58"/>
      <c r="C401" s="1735"/>
      <c r="D401" s="1733"/>
      <c r="E401" s="1735"/>
      <c r="F401" s="2454"/>
      <c r="G401" s="512"/>
      <c r="H401" s="2456"/>
      <c r="I401" s="514"/>
      <c r="J401" s="2459"/>
      <c r="K401" s="514"/>
      <c r="L401" s="2459"/>
      <c r="M401" s="514"/>
      <c r="N401" s="2459"/>
      <c r="O401" s="514"/>
      <c r="P401" s="2459"/>
      <c r="Q401" s="11"/>
      <c r="R401" s="11"/>
      <c r="S401" s="455"/>
      <c r="T401" s="477"/>
      <c r="U401" s="506">
        <f>Import!N791</f>
        <v>0</v>
      </c>
      <c r="V401" s="11"/>
      <c r="W401" s="340"/>
      <c r="X401" s="340"/>
      <c r="Y401" s="340"/>
      <c r="Z401" s="11"/>
      <c r="AE401" s="210"/>
      <c r="AF401" s="210"/>
      <c r="AG401" s="210"/>
      <c r="AH401" s="210"/>
      <c r="AI401" s="1055"/>
      <c r="AJ401" s="211"/>
      <c r="AK401" s="1276"/>
      <c r="AL401" s="1276">
        <f>AL400</f>
        <v>0</v>
      </c>
      <c r="AP401" s="210"/>
      <c r="AQ401" s="210"/>
      <c r="AR401" s="210"/>
      <c r="AS401" s="210"/>
      <c r="AT401" s="210"/>
      <c r="AU401" s="211"/>
      <c r="AV401" s="1276"/>
      <c r="AW401" s="1276">
        <f>AW400</f>
        <v>0</v>
      </c>
      <c r="BA401" s="210"/>
      <c r="BB401" s="210"/>
      <c r="BC401" s="210"/>
      <c r="BD401" s="210"/>
      <c r="BE401" s="210"/>
      <c r="BF401" s="211"/>
      <c r="BG401" s="1276"/>
      <c r="BH401" s="1276">
        <f>BH400</f>
        <v>0</v>
      </c>
      <c r="BL401" s="210"/>
      <c r="BM401" s="210"/>
      <c r="BN401" s="210"/>
      <c r="BO401" s="210"/>
      <c r="BP401" s="210"/>
      <c r="BQ401" s="211"/>
      <c r="BR401" s="1276"/>
      <c r="BS401" s="1276">
        <f>BS400</f>
        <v>0</v>
      </c>
      <c r="BW401" s="210"/>
      <c r="BX401" s="210"/>
      <c r="BY401" s="210"/>
      <c r="BZ401" s="210"/>
      <c r="CA401" s="210"/>
      <c r="CB401" s="211"/>
      <c r="CC401" s="1276"/>
      <c r="CD401" s="1276">
        <f>CD400</f>
        <v>0</v>
      </c>
      <c r="CE401" s="11"/>
      <c r="CF401" s="11"/>
      <c r="CG401" s="11"/>
      <c r="CH401" s="11"/>
      <c r="CI401" s="11"/>
      <c r="CJ401" s="11"/>
      <c r="CK401" s="11"/>
      <c r="CL401" s="11"/>
      <c r="CM401" s="11"/>
    </row>
    <row r="402" spans="1:91" ht="24.75" customHeight="1">
      <c r="A402" s="1246" t="str">
        <f>IF(E402&gt;0,"Wypełnione","")</f>
        <v/>
      </c>
      <c r="B402" s="58"/>
      <c r="C402" s="1734">
        <f>'Og s3a'!C803</f>
        <v>0</v>
      </c>
      <c r="D402" s="1732">
        <f>'Og s3a'!E803</f>
        <v>0</v>
      </c>
      <c r="E402" s="1734">
        <f>'Og s3a'!F803</f>
        <v>0</v>
      </c>
      <c r="F402" s="2453"/>
      <c r="G402" s="511">
        <f>T402</f>
        <v>0</v>
      </c>
      <c r="H402" s="2455">
        <f>U402</f>
        <v>0</v>
      </c>
      <c r="I402" s="515"/>
      <c r="J402" s="2459"/>
      <c r="K402" s="515"/>
      <c r="L402" s="2459"/>
      <c r="M402" s="515"/>
      <c r="N402" s="2459"/>
      <c r="O402" s="515"/>
      <c r="P402" s="2459"/>
      <c r="Q402" s="11"/>
      <c r="R402" s="11"/>
      <c r="S402" s="454">
        <f>'Og s3a'!G803</f>
        <v>0</v>
      </c>
      <c r="T402" s="456">
        <f>'Og s3a'!D803</f>
        <v>0</v>
      </c>
      <c r="U402" s="506">
        <f>Import!N792</f>
        <v>0</v>
      </c>
      <c r="V402" s="11"/>
      <c r="W402" s="340"/>
      <c r="X402" s="340"/>
      <c r="Y402" s="340"/>
      <c r="Z402" s="1273">
        <f>IF(F402=AF$7,1,0)</f>
        <v>0</v>
      </c>
      <c r="AA402" s="1273">
        <f>Z402*D402</f>
        <v>0</v>
      </c>
      <c r="AB402" s="1281">
        <f>IF($Z402=0,0,IF(AF402+AH402+AJ402&gt;0,$AA402,0))</f>
        <v>0</v>
      </c>
      <c r="AC402" s="1283">
        <f>IF($Z402=0,0,IF(AND(AB402=0,G403&gt;0),$AA402,0))</f>
        <v>0</v>
      </c>
      <c r="AD402" s="1272">
        <f>AA402-AB402-AC402</f>
        <v>0</v>
      </c>
      <c r="AE402" s="210">
        <f t="shared" si="255"/>
        <v>0</v>
      </c>
      <c r="AF402" s="210">
        <f t="shared" si="255"/>
        <v>0</v>
      </c>
      <c r="AG402" s="210">
        <f t="shared" si="255"/>
        <v>0</v>
      </c>
      <c r="AH402" s="210">
        <f t="shared" si="255"/>
        <v>0</v>
      </c>
      <c r="AI402" s="1055">
        <f t="shared" si="255"/>
        <v>0</v>
      </c>
      <c r="AJ402" s="211">
        <f t="shared" si="255"/>
        <v>0</v>
      </c>
      <c r="AK402" s="1276">
        <f>IF($Z402=1,0,IF(AND($Z402=0,AF402&gt;0),1,IF(AND($Z402=0,AH402&gt;0),1,IF(AND($Z402=0,AJ402&gt;0),1,0))))</f>
        <v>0</v>
      </c>
      <c r="AL402" s="1276">
        <f t="shared" si="260"/>
        <v>0</v>
      </c>
      <c r="AM402" s="1281">
        <f>IF($Z402=0,0,IF(AQ402+AS402+AU402&gt;0,$AA402,0))</f>
        <v>0</v>
      </c>
      <c r="AN402" s="1283">
        <f>IF($Z402=0,0,IF(AND(AM402=0,I403&gt;0),$AA402,0))</f>
        <v>0</v>
      </c>
      <c r="AO402" s="1272">
        <f>$AA402-AM402-AN402</f>
        <v>0</v>
      </c>
      <c r="AP402" s="210">
        <f t="shared" si="256"/>
        <v>0</v>
      </c>
      <c r="AQ402" s="210">
        <f t="shared" si="256"/>
        <v>0</v>
      </c>
      <c r="AR402" s="210">
        <f t="shared" si="256"/>
        <v>0</v>
      </c>
      <c r="AS402" s="210">
        <f t="shared" si="256"/>
        <v>0</v>
      </c>
      <c r="AT402" s="210">
        <f t="shared" si="256"/>
        <v>0</v>
      </c>
      <c r="AU402" s="211">
        <f t="shared" si="256"/>
        <v>0</v>
      </c>
      <c r="AV402" s="1276">
        <f>IF($Z402=1,0,IF(AND($Z402=0,AQ402&gt;0),1,IF(AND($Z402=0,AS402&gt;0),1,IF(AND($Z402=0,AU402&gt;0),1,0))))</f>
        <v>0</v>
      </c>
      <c r="AW402" s="1276">
        <f t="shared" si="261"/>
        <v>0</v>
      </c>
      <c r="AX402" s="1281">
        <f>IF($Z402=0,0,IF(BB402+BD402+BF402&gt;0,$AA402,0))</f>
        <v>0</v>
      </c>
      <c r="AY402" s="1283">
        <f>IF($Z402=0,0,IF(AND(AX402=0,K403&gt;0),$AA402,0))</f>
        <v>0</v>
      </c>
      <c r="AZ402" s="1272">
        <f>$AA402-AX402-AY402</f>
        <v>0</v>
      </c>
      <c r="BA402" s="210">
        <f t="shared" si="257"/>
        <v>0</v>
      </c>
      <c r="BB402" s="210">
        <f t="shared" si="257"/>
        <v>0</v>
      </c>
      <c r="BC402" s="210">
        <f t="shared" si="257"/>
        <v>0</v>
      </c>
      <c r="BD402" s="210">
        <f t="shared" si="257"/>
        <v>0</v>
      </c>
      <c r="BE402" s="210">
        <f t="shared" si="257"/>
        <v>0</v>
      </c>
      <c r="BF402" s="211">
        <f t="shared" si="257"/>
        <v>0</v>
      </c>
      <c r="BG402" s="1276">
        <f>IF($Z402=1,0,IF(AND($Z402=0,BB402&gt;0),1,IF(AND($Z402=0,BD402&gt;0),1,IF(AND($Z402=0,BF402&gt;0),1,0))))</f>
        <v>0</v>
      </c>
      <c r="BH402" s="1276">
        <f t="shared" si="262"/>
        <v>0</v>
      </c>
      <c r="BI402" s="1281">
        <f>IF($Z402=0,0,IF(BM402+BO402+BQ402&gt;0,$AA402,0))</f>
        <v>0</v>
      </c>
      <c r="BJ402" s="1283">
        <f>IF($Z402=0,0,IF(AND(BI402=0,M403&gt;0),$AA402,0))</f>
        <v>0</v>
      </c>
      <c r="BK402" s="1272">
        <f>$AA402-BI402-BJ402</f>
        <v>0</v>
      </c>
      <c r="BL402" s="210">
        <f t="shared" si="258"/>
        <v>0</v>
      </c>
      <c r="BM402" s="210">
        <f t="shared" si="258"/>
        <v>0</v>
      </c>
      <c r="BN402" s="210">
        <f t="shared" si="258"/>
        <v>0</v>
      </c>
      <c r="BO402" s="210">
        <f t="shared" si="258"/>
        <v>0</v>
      </c>
      <c r="BP402" s="210">
        <f t="shared" si="258"/>
        <v>0</v>
      </c>
      <c r="BQ402" s="211">
        <f t="shared" si="258"/>
        <v>0</v>
      </c>
      <c r="BR402" s="1276">
        <f>IF($Z402=1,0,IF(AND($Z402=0,BM402&gt;0),1,IF(AND($Z402=0,BO402&gt;0),1,IF(AND($Z402=0,BQ402&gt;0),1,0))))</f>
        <v>0</v>
      </c>
      <c r="BS402" s="1276">
        <f t="shared" si="263"/>
        <v>0</v>
      </c>
      <c r="BT402" s="1281">
        <f>IF($Z402=0,0,IF(BX402+BZ402+CB402&gt;0,$AA402,0))</f>
        <v>0</v>
      </c>
      <c r="BU402" s="1283">
        <f>IF($Z402=0,0,IF(AND(BT402=0,O403&gt;0),$AA402,0))</f>
        <v>0</v>
      </c>
      <c r="BV402" s="1272">
        <f>$AA402-BT402-BU402</f>
        <v>0</v>
      </c>
      <c r="BW402" s="210">
        <f t="shared" si="259"/>
        <v>0</v>
      </c>
      <c r="BX402" s="210">
        <f t="shared" si="259"/>
        <v>0</v>
      </c>
      <c r="BY402" s="210">
        <f t="shared" si="259"/>
        <v>0</v>
      </c>
      <c r="BZ402" s="210">
        <f t="shared" si="259"/>
        <v>0</v>
      </c>
      <c r="CA402" s="210">
        <f t="shared" si="259"/>
        <v>0</v>
      </c>
      <c r="CB402" s="211">
        <f t="shared" si="259"/>
        <v>0</v>
      </c>
      <c r="CC402" s="1276">
        <f>IF($Z402=1,0,IF(AND($Z402=0,BX402&gt;0),1,IF(AND($Z402=0,BZ402&gt;0),1,IF(AND($Z402=0,CB402&gt;0),1,0))))</f>
        <v>0</v>
      </c>
      <c r="CD402" s="1276">
        <f t="shared" si="264"/>
        <v>0</v>
      </c>
      <c r="CE402" s="11"/>
      <c r="CF402" s="11"/>
      <c r="CG402" s="11"/>
      <c r="CH402" s="11"/>
      <c r="CI402" s="11"/>
      <c r="CJ402" s="11"/>
      <c r="CK402" s="11"/>
      <c r="CL402" s="11"/>
      <c r="CM402" s="11"/>
    </row>
    <row r="403" spans="1:91" ht="14.25" customHeight="1">
      <c r="A403" s="1247" t="str">
        <f>A402</f>
        <v/>
      </c>
      <c r="B403" s="58"/>
      <c r="C403" s="1735"/>
      <c r="D403" s="1733"/>
      <c r="E403" s="1735"/>
      <c r="F403" s="2454"/>
      <c r="G403" s="512"/>
      <c r="H403" s="2456"/>
      <c r="I403" s="514"/>
      <c r="J403" s="2459"/>
      <c r="K403" s="514"/>
      <c r="L403" s="2459"/>
      <c r="M403" s="514"/>
      <c r="N403" s="2459"/>
      <c r="O403" s="514"/>
      <c r="P403" s="2459"/>
      <c r="Q403" s="11"/>
      <c r="R403" s="11"/>
      <c r="S403" s="455"/>
      <c r="T403" s="477"/>
      <c r="U403" s="506">
        <f>Import!N793</f>
        <v>0</v>
      </c>
      <c r="V403" s="11"/>
      <c r="W403" s="340"/>
      <c r="X403" s="340"/>
      <c r="Y403" s="340"/>
      <c r="Z403" s="11"/>
      <c r="AE403" s="210"/>
      <c r="AF403" s="210"/>
      <c r="AG403" s="210"/>
      <c r="AH403" s="210"/>
      <c r="AI403" s="1055"/>
      <c r="AJ403" s="211"/>
      <c r="AK403" s="1276"/>
      <c r="AL403" s="1276">
        <f>AL402</f>
        <v>0</v>
      </c>
      <c r="AP403" s="210"/>
      <c r="AQ403" s="210"/>
      <c r="AR403" s="210"/>
      <c r="AS403" s="210"/>
      <c r="AT403" s="210"/>
      <c r="AU403" s="211"/>
      <c r="AV403" s="1276"/>
      <c r="AW403" s="1276">
        <f>AW402</f>
        <v>0</v>
      </c>
      <c r="BA403" s="210"/>
      <c r="BB403" s="210"/>
      <c r="BC403" s="210"/>
      <c r="BD403" s="210"/>
      <c r="BE403" s="210"/>
      <c r="BF403" s="211"/>
      <c r="BG403" s="1276"/>
      <c r="BH403" s="1276">
        <f>BH402</f>
        <v>0</v>
      </c>
      <c r="BL403" s="210"/>
      <c r="BM403" s="210"/>
      <c r="BN403" s="210"/>
      <c r="BO403" s="210"/>
      <c r="BP403" s="210"/>
      <c r="BQ403" s="211"/>
      <c r="BR403" s="1276"/>
      <c r="BS403" s="1276">
        <f>BS402</f>
        <v>0</v>
      </c>
      <c r="BW403" s="210"/>
      <c r="BX403" s="210"/>
      <c r="BY403" s="210"/>
      <c r="BZ403" s="210"/>
      <c r="CA403" s="210"/>
      <c r="CB403" s="211"/>
      <c r="CC403" s="1276"/>
      <c r="CD403" s="1276">
        <f>CD402</f>
        <v>0</v>
      </c>
      <c r="CE403" s="11"/>
      <c r="CF403" s="11"/>
      <c r="CG403" s="11"/>
      <c r="CH403" s="11"/>
      <c r="CI403" s="11"/>
      <c r="CJ403" s="11"/>
      <c r="CK403" s="11"/>
      <c r="CL403" s="11"/>
      <c r="CM403" s="11"/>
    </row>
    <row r="404" spans="1:91" ht="24.75" customHeight="1">
      <c r="A404" s="1246" t="str">
        <f>IF(E404&gt;0,"Wypełnione","")</f>
        <v/>
      </c>
      <c r="B404" s="58"/>
      <c r="C404" s="1734">
        <f>'Og s3a'!C805</f>
        <v>0</v>
      </c>
      <c r="D404" s="1732">
        <f>'Og s3a'!E805</f>
        <v>0</v>
      </c>
      <c r="E404" s="1734">
        <f>'Og s3a'!F805</f>
        <v>0</v>
      </c>
      <c r="F404" s="2453"/>
      <c r="G404" s="511">
        <f>T404</f>
        <v>0</v>
      </c>
      <c r="H404" s="2455">
        <f>U404</f>
        <v>0</v>
      </c>
      <c r="I404" s="515"/>
      <c r="J404" s="2459"/>
      <c r="K404" s="515"/>
      <c r="L404" s="2459"/>
      <c r="M404" s="515"/>
      <c r="N404" s="2459"/>
      <c r="O404" s="515"/>
      <c r="P404" s="2459"/>
      <c r="Q404" s="11"/>
      <c r="R404" s="11"/>
      <c r="S404" s="454">
        <f>'Og s3a'!G805</f>
        <v>0</v>
      </c>
      <c r="T404" s="456">
        <f>'Og s3a'!D805</f>
        <v>0</v>
      </c>
      <c r="U404" s="506">
        <f>Import!N794</f>
        <v>0</v>
      </c>
      <c r="V404" s="11"/>
      <c r="W404" s="340"/>
      <c r="X404" s="340"/>
      <c r="Y404" s="340"/>
      <c r="Z404" s="1273">
        <f>IF(F404=AF$7,1,0)</f>
        <v>0</v>
      </c>
      <c r="AA404" s="1273">
        <f>Z404*D404</f>
        <v>0</v>
      </c>
      <c r="AB404" s="1281">
        <f>IF($Z404=0,0,IF(AF404+AH404+AJ404&gt;0,$AA404,0))</f>
        <v>0</v>
      </c>
      <c r="AC404" s="1283">
        <f>IF($Z404=0,0,IF(AND(AB404=0,G405&gt;0),$AA404,0))</f>
        <v>0</v>
      </c>
      <c r="AD404" s="1272">
        <f>AA404-AB404-AC404</f>
        <v>0</v>
      </c>
      <c r="AE404" s="210">
        <f t="shared" si="255"/>
        <v>0</v>
      </c>
      <c r="AF404" s="210">
        <f t="shared" si="255"/>
        <v>0</v>
      </c>
      <c r="AG404" s="210">
        <f t="shared" si="255"/>
        <v>0</v>
      </c>
      <c r="AH404" s="210">
        <f t="shared" si="255"/>
        <v>0</v>
      </c>
      <c r="AI404" s="1055">
        <f t="shared" si="255"/>
        <v>0</v>
      </c>
      <c r="AJ404" s="211">
        <f t="shared" si="255"/>
        <v>0</v>
      </c>
      <c r="AK404" s="1276">
        <f>IF($Z404=1,0,IF(AND($Z404=0,AF404&gt;0),1,IF(AND($Z404=0,AH404&gt;0),1,IF(AND($Z404=0,AJ404&gt;0),1,0))))</f>
        <v>0</v>
      </c>
      <c r="AL404" s="1276">
        <f t="shared" si="260"/>
        <v>0</v>
      </c>
      <c r="AM404" s="1281">
        <f>IF($Z404=0,0,IF(AQ404+AS404+AU404&gt;0,$AA404,0))</f>
        <v>0</v>
      </c>
      <c r="AN404" s="1283">
        <f>IF($Z404=0,0,IF(AND(AM404=0,I405&gt;0),$AA404,0))</f>
        <v>0</v>
      </c>
      <c r="AO404" s="1272">
        <f>$AA404-AM404-AN404</f>
        <v>0</v>
      </c>
      <c r="AP404" s="210">
        <f t="shared" si="256"/>
        <v>0</v>
      </c>
      <c r="AQ404" s="210">
        <f t="shared" si="256"/>
        <v>0</v>
      </c>
      <c r="AR404" s="210">
        <f t="shared" si="256"/>
        <v>0</v>
      </c>
      <c r="AS404" s="210">
        <f t="shared" si="256"/>
        <v>0</v>
      </c>
      <c r="AT404" s="210">
        <f t="shared" si="256"/>
        <v>0</v>
      </c>
      <c r="AU404" s="211">
        <f t="shared" si="256"/>
        <v>0</v>
      </c>
      <c r="AV404" s="1276">
        <f>IF($Z404=1,0,IF(AND($Z404=0,AQ404&gt;0),1,IF(AND($Z404=0,AS404&gt;0),1,IF(AND($Z404=0,AU404&gt;0),1,0))))</f>
        <v>0</v>
      </c>
      <c r="AW404" s="1276">
        <f t="shared" si="261"/>
        <v>0</v>
      </c>
      <c r="AX404" s="1281">
        <f>IF($Z404=0,0,IF(BB404+BD404+BF404&gt;0,$AA404,0))</f>
        <v>0</v>
      </c>
      <c r="AY404" s="1283">
        <f>IF($Z404=0,0,IF(AND(AX404=0,K405&gt;0),$AA404,0))</f>
        <v>0</v>
      </c>
      <c r="AZ404" s="1272">
        <f>$AA404-AX404-AY404</f>
        <v>0</v>
      </c>
      <c r="BA404" s="210">
        <f t="shared" si="257"/>
        <v>0</v>
      </c>
      <c r="BB404" s="210">
        <f t="shared" si="257"/>
        <v>0</v>
      </c>
      <c r="BC404" s="210">
        <f t="shared" si="257"/>
        <v>0</v>
      </c>
      <c r="BD404" s="210">
        <f t="shared" si="257"/>
        <v>0</v>
      </c>
      <c r="BE404" s="210">
        <f t="shared" si="257"/>
        <v>0</v>
      </c>
      <c r="BF404" s="211">
        <f t="shared" si="257"/>
        <v>0</v>
      </c>
      <c r="BG404" s="1276">
        <f>IF($Z404=1,0,IF(AND($Z404=0,BB404&gt;0),1,IF(AND($Z404=0,BD404&gt;0),1,IF(AND($Z404=0,BF404&gt;0),1,0))))</f>
        <v>0</v>
      </c>
      <c r="BH404" s="1276">
        <f t="shared" si="262"/>
        <v>0</v>
      </c>
      <c r="BI404" s="1281">
        <f>IF($Z404=0,0,IF(BM404+BO404+BQ404&gt;0,$AA404,0))</f>
        <v>0</v>
      </c>
      <c r="BJ404" s="1283">
        <f>IF($Z404=0,0,IF(AND(BI404=0,M405&gt;0),$AA404,0))</f>
        <v>0</v>
      </c>
      <c r="BK404" s="1272">
        <f>$AA404-BI404-BJ404</f>
        <v>0</v>
      </c>
      <c r="BL404" s="210">
        <f t="shared" si="258"/>
        <v>0</v>
      </c>
      <c r="BM404" s="210">
        <f t="shared" si="258"/>
        <v>0</v>
      </c>
      <c r="BN404" s="210">
        <f t="shared" si="258"/>
        <v>0</v>
      </c>
      <c r="BO404" s="210">
        <f t="shared" si="258"/>
        <v>0</v>
      </c>
      <c r="BP404" s="210">
        <f t="shared" si="258"/>
        <v>0</v>
      </c>
      <c r="BQ404" s="211">
        <f t="shared" si="258"/>
        <v>0</v>
      </c>
      <c r="BR404" s="1276">
        <f>IF($Z404=1,0,IF(AND($Z404=0,BM404&gt;0),1,IF(AND($Z404=0,BO404&gt;0),1,IF(AND($Z404=0,BQ404&gt;0),1,0))))</f>
        <v>0</v>
      </c>
      <c r="BS404" s="1276">
        <f t="shared" si="263"/>
        <v>0</v>
      </c>
      <c r="BT404" s="1281">
        <f>IF($Z404=0,0,IF(BX404+BZ404+CB404&gt;0,$AA404,0))</f>
        <v>0</v>
      </c>
      <c r="BU404" s="1283">
        <f>IF($Z404=0,0,IF(AND(BT404=0,O405&gt;0),$AA404,0))</f>
        <v>0</v>
      </c>
      <c r="BV404" s="1272">
        <f>$AA404-BT404-BU404</f>
        <v>0</v>
      </c>
      <c r="BW404" s="210">
        <f t="shared" si="259"/>
        <v>0</v>
      </c>
      <c r="BX404" s="210">
        <f t="shared" si="259"/>
        <v>0</v>
      </c>
      <c r="BY404" s="210">
        <f t="shared" si="259"/>
        <v>0</v>
      </c>
      <c r="BZ404" s="210">
        <f t="shared" si="259"/>
        <v>0</v>
      </c>
      <c r="CA404" s="210">
        <f t="shared" si="259"/>
        <v>0</v>
      </c>
      <c r="CB404" s="211">
        <f t="shared" si="259"/>
        <v>0</v>
      </c>
      <c r="CC404" s="1276">
        <f>IF($Z404=1,0,IF(AND($Z404=0,BX404&gt;0),1,IF(AND($Z404=0,BZ404&gt;0),1,IF(AND($Z404=0,CB404&gt;0),1,0))))</f>
        <v>0</v>
      </c>
      <c r="CD404" s="1276">
        <f t="shared" si="264"/>
        <v>0</v>
      </c>
      <c r="CE404" s="11"/>
      <c r="CF404" s="11"/>
      <c r="CG404" s="11"/>
      <c r="CH404" s="11"/>
      <c r="CI404" s="11"/>
      <c r="CJ404" s="11"/>
      <c r="CK404" s="11"/>
      <c r="CL404" s="11"/>
      <c r="CM404" s="11"/>
    </row>
    <row r="405" spans="1:91" ht="14.25" customHeight="1">
      <c r="A405" s="1247" t="str">
        <f>A404</f>
        <v/>
      </c>
      <c r="B405" s="58"/>
      <c r="C405" s="1735"/>
      <c r="D405" s="1733"/>
      <c r="E405" s="1735"/>
      <c r="F405" s="2454"/>
      <c r="G405" s="512"/>
      <c r="H405" s="2456"/>
      <c r="I405" s="514"/>
      <c r="J405" s="2459"/>
      <c r="K405" s="514"/>
      <c r="L405" s="2459"/>
      <c r="M405" s="514"/>
      <c r="N405" s="2459"/>
      <c r="O405" s="514"/>
      <c r="P405" s="2459"/>
      <c r="Q405" s="11"/>
      <c r="R405" s="11"/>
      <c r="S405" s="455"/>
      <c r="T405" s="477"/>
      <c r="U405" s="506">
        <f>Import!N795</f>
        <v>0</v>
      </c>
      <c r="V405" s="11"/>
      <c r="W405" s="340"/>
      <c r="X405" s="340"/>
      <c r="Y405" s="340"/>
      <c r="Z405" s="11"/>
      <c r="AE405" s="210"/>
      <c r="AF405" s="210"/>
      <c r="AG405" s="210"/>
      <c r="AH405" s="210"/>
      <c r="AI405" s="1055"/>
      <c r="AJ405" s="211"/>
      <c r="AK405" s="1276"/>
      <c r="AL405" s="1276">
        <f>AL404</f>
        <v>0</v>
      </c>
      <c r="AP405" s="210"/>
      <c r="AQ405" s="210"/>
      <c r="AR405" s="210"/>
      <c r="AS405" s="210"/>
      <c r="AT405" s="210"/>
      <c r="AU405" s="211"/>
      <c r="AV405" s="1276"/>
      <c r="AW405" s="1276">
        <f>AW404</f>
        <v>0</v>
      </c>
      <c r="BA405" s="210"/>
      <c r="BB405" s="210"/>
      <c r="BC405" s="210"/>
      <c r="BD405" s="210"/>
      <c r="BE405" s="210"/>
      <c r="BF405" s="211"/>
      <c r="BG405" s="1276"/>
      <c r="BH405" s="1276">
        <f>BH404</f>
        <v>0</v>
      </c>
      <c r="BL405" s="210"/>
      <c r="BM405" s="210"/>
      <c r="BN405" s="210"/>
      <c r="BO405" s="210"/>
      <c r="BP405" s="210"/>
      <c r="BQ405" s="211"/>
      <c r="BR405" s="1276"/>
      <c r="BS405" s="1276">
        <f>BS404</f>
        <v>0</v>
      </c>
      <c r="BW405" s="210"/>
      <c r="BX405" s="210"/>
      <c r="BY405" s="210"/>
      <c r="BZ405" s="210"/>
      <c r="CA405" s="210"/>
      <c r="CB405" s="211"/>
      <c r="CC405" s="1276"/>
      <c r="CD405" s="1276">
        <f>CD404</f>
        <v>0</v>
      </c>
      <c r="CE405" s="11"/>
      <c r="CF405" s="11"/>
      <c r="CG405" s="11"/>
      <c r="CH405" s="11"/>
      <c r="CI405" s="11"/>
      <c r="CJ405" s="11"/>
      <c r="CK405" s="11"/>
      <c r="CL405" s="11"/>
      <c r="CM405" s="11"/>
    </row>
    <row r="406" spans="1:91" ht="24.75" customHeight="1">
      <c r="A406" s="1246" t="str">
        <f>IF(E406&gt;0,"Wypełnione","")</f>
        <v/>
      </c>
      <c r="B406" s="58"/>
      <c r="C406" s="1734">
        <f>'Og s3a'!C807</f>
        <v>0</v>
      </c>
      <c r="D406" s="1732">
        <f>'Og s3a'!E807</f>
        <v>0</v>
      </c>
      <c r="E406" s="1734">
        <f>'Og s3a'!F807</f>
        <v>0</v>
      </c>
      <c r="F406" s="2453"/>
      <c r="G406" s="511">
        <f>T406</f>
        <v>0</v>
      </c>
      <c r="H406" s="2455">
        <f>U406</f>
        <v>0</v>
      </c>
      <c r="I406" s="515"/>
      <c r="J406" s="2459"/>
      <c r="K406" s="515"/>
      <c r="L406" s="2459"/>
      <c r="M406" s="515"/>
      <c r="N406" s="2459"/>
      <c r="O406" s="515"/>
      <c r="P406" s="2459"/>
      <c r="Q406" s="11"/>
      <c r="R406" s="11"/>
      <c r="S406" s="454">
        <f>'Og s3a'!G807</f>
        <v>0</v>
      </c>
      <c r="T406" s="456">
        <f>'Og s3a'!D807</f>
        <v>0</v>
      </c>
      <c r="U406" s="506">
        <f>Import!N796</f>
        <v>0</v>
      </c>
      <c r="V406" s="11"/>
      <c r="W406" s="340"/>
      <c r="X406" s="340"/>
      <c r="Y406" s="340"/>
      <c r="Z406" s="1273">
        <f>IF(F406=AF$7,1,0)</f>
        <v>0</v>
      </c>
      <c r="AA406" s="1273">
        <f>Z406*D406</f>
        <v>0</v>
      </c>
      <c r="AB406" s="1281">
        <f>IF($Z406=0,0,IF(AF406+AH406+AJ406&gt;0,$AA406,0))</f>
        <v>0</v>
      </c>
      <c r="AC406" s="1283">
        <f>IF($Z406=0,0,IF(AND(AB406=0,G407&gt;0),$AA406,0))</f>
        <v>0</v>
      </c>
      <c r="AD406" s="1272">
        <f>AA406-AB406-AC406</f>
        <v>0</v>
      </c>
      <c r="AE406" s="210">
        <f t="shared" si="255"/>
        <v>0</v>
      </c>
      <c r="AF406" s="210">
        <f t="shared" si="255"/>
        <v>0</v>
      </c>
      <c r="AG406" s="210">
        <f t="shared" si="255"/>
        <v>0</v>
      </c>
      <c r="AH406" s="210">
        <f t="shared" si="255"/>
        <v>0</v>
      </c>
      <c r="AI406" s="1055">
        <f t="shared" si="255"/>
        <v>0</v>
      </c>
      <c r="AJ406" s="211">
        <f t="shared" si="255"/>
        <v>0</v>
      </c>
      <c r="AK406" s="1276">
        <f>IF($Z406=1,0,IF(AND($Z406=0,AF406&gt;0),1,IF(AND($Z406=0,AH406&gt;0),1,IF(AND($Z406=0,AJ406&gt;0),1,0))))</f>
        <v>0</v>
      </c>
      <c r="AL406" s="1276">
        <f t="shared" si="260"/>
        <v>0</v>
      </c>
      <c r="AM406" s="1281">
        <f>IF($Z406=0,0,IF(AQ406+AS406+AU406&gt;0,$AA406,0))</f>
        <v>0</v>
      </c>
      <c r="AN406" s="1283">
        <f>IF($Z406=0,0,IF(AND(AM406=0,I407&gt;0),$AA406,0))</f>
        <v>0</v>
      </c>
      <c r="AO406" s="1272">
        <f>$AA406-AM406-AN406</f>
        <v>0</v>
      </c>
      <c r="AP406" s="210">
        <f t="shared" si="256"/>
        <v>0</v>
      </c>
      <c r="AQ406" s="210">
        <f t="shared" si="256"/>
        <v>0</v>
      </c>
      <c r="AR406" s="210">
        <f t="shared" si="256"/>
        <v>0</v>
      </c>
      <c r="AS406" s="210">
        <f t="shared" si="256"/>
        <v>0</v>
      </c>
      <c r="AT406" s="210">
        <f t="shared" si="256"/>
        <v>0</v>
      </c>
      <c r="AU406" s="211">
        <f t="shared" si="256"/>
        <v>0</v>
      </c>
      <c r="AV406" s="1276">
        <f>IF($Z406=1,0,IF(AND($Z406=0,AQ406&gt;0),1,IF(AND($Z406=0,AS406&gt;0),1,IF(AND($Z406=0,AU406&gt;0),1,0))))</f>
        <v>0</v>
      </c>
      <c r="AW406" s="1276">
        <f t="shared" si="261"/>
        <v>0</v>
      </c>
      <c r="AX406" s="1281">
        <f>IF($Z406=0,0,IF(BB406+BD406+BF406&gt;0,$AA406,0))</f>
        <v>0</v>
      </c>
      <c r="AY406" s="1283">
        <f>IF($Z406=0,0,IF(AND(AX406=0,K407&gt;0),$AA406,0))</f>
        <v>0</v>
      </c>
      <c r="AZ406" s="1272">
        <f>$AA406-AX406-AY406</f>
        <v>0</v>
      </c>
      <c r="BA406" s="210">
        <f t="shared" si="257"/>
        <v>0</v>
      </c>
      <c r="BB406" s="210">
        <f t="shared" si="257"/>
        <v>0</v>
      </c>
      <c r="BC406" s="210">
        <f t="shared" si="257"/>
        <v>0</v>
      </c>
      <c r="BD406" s="210">
        <f t="shared" si="257"/>
        <v>0</v>
      </c>
      <c r="BE406" s="210">
        <f t="shared" si="257"/>
        <v>0</v>
      </c>
      <c r="BF406" s="211">
        <f t="shared" si="257"/>
        <v>0</v>
      </c>
      <c r="BG406" s="1276">
        <f>IF($Z406=1,0,IF(AND($Z406=0,BB406&gt;0),1,IF(AND($Z406=0,BD406&gt;0),1,IF(AND($Z406=0,BF406&gt;0),1,0))))</f>
        <v>0</v>
      </c>
      <c r="BH406" s="1276">
        <f t="shared" si="262"/>
        <v>0</v>
      </c>
      <c r="BI406" s="1281">
        <f>IF($Z406=0,0,IF(BM406+BO406+BQ406&gt;0,$AA406,0))</f>
        <v>0</v>
      </c>
      <c r="BJ406" s="1283">
        <f>IF($Z406=0,0,IF(AND(BI406=0,M407&gt;0),$AA406,0))</f>
        <v>0</v>
      </c>
      <c r="BK406" s="1272">
        <f>$AA406-BI406-BJ406</f>
        <v>0</v>
      </c>
      <c r="BL406" s="210">
        <f t="shared" si="258"/>
        <v>0</v>
      </c>
      <c r="BM406" s="210">
        <f t="shared" si="258"/>
        <v>0</v>
      </c>
      <c r="BN406" s="210">
        <f t="shared" si="258"/>
        <v>0</v>
      </c>
      <c r="BO406" s="210">
        <f t="shared" si="258"/>
        <v>0</v>
      </c>
      <c r="BP406" s="210">
        <f t="shared" si="258"/>
        <v>0</v>
      </c>
      <c r="BQ406" s="211">
        <f t="shared" si="258"/>
        <v>0</v>
      </c>
      <c r="BR406" s="1276">
        <f>IF($Z406=1,0,IF(AND($Z406=0,BM406&gt;0),1,IF(AND($Z406=0,BO406&gt;0),1,IF(AND($Z406=0,BQ406&gt;0),1,0))))</f>
        <v>0</v>
      </c>
      <c r="BS406" s="1276">
        <f t="shared" si="263"/>
        <v>0</v>
      </c>
      <c r="BT406" s="1281">
        <f>IF($Z406=0,0,IF(BX406+BZ406+CB406&gt;0,$AA406,0))</f>
        <v>0</v>
      </c>
      <c r="BU406" s="1283">
        <f>IF($Z406=0,0,IF(AND(BT406=0,O407&gt;0),$AA406,0))</f>
        <v>0</v>
      </c>
      <c r="BV406" s="1272">
        <f>$AA406-BT406-BU406</f>
        <v>0</v>
      </c>
      <c r="BW406" s="210">
        <f t="shared" si="259"/>
        <v>0</v>
      </c>
      <c r="BX406" s="210">
        <f t="shared" si="259"/>
        <v>0</v>
      </c>
      <c r="BY406" s="210">
        <f t="shared" si="259"/>
        <v>0</v>
      </c>
      <c r="BZ406" s="210">
        <f t="shared" si="259"/>
        <v>0</v>
      </c>
      <c r="CA406" s="210">
        <f t="shared" si="259"/>
        <v>0</v>
      </c>
      <c r="CB406" s="211">
        <f t="shared" si="259"/>
        <v>0</v>
      </c>
      <c r="CC406" s="1276">
        <f>IF($Z406=1,0,IF(AND($Z406=0,BX406&gt;0),1,IF(AND($Z406=0,BZ406&gt;0),1,IF(AND($Z406=0,CB406&gt;0),1,0))))</f>
        <v>0</v>
      </c>
      <c r="CD406" s="1276">
        <f t="shared" si="264"/>
        <v>0</v>
      </c>
      <c r="CE406" s="11"/>
      <c r="CF406" s="11"/>
      <c r="CG406" s="11"/>
      <c r="CH406" s="11"/>
      <c r="CI406" s="11"/>
      <c r="CJ406" s="11"/>
      <c r="CK406" s="11"/>
      <c r="CL406" s="11"/>
      <c r="CM406" s="11"/>
    </row>
    <row r="407" spans="1:91" ht="14.25" customHeight="1">
      <c r="A407" s="1247" t="str">
        <f>A406</f>
        <v/>
      </c>
      <c r="B407" s="58"/>
      <c r="C407" s="1735"/>
      <c r="D407" s="1733"/>
      <c r="E407" s="1735"/>
      <c r="F407" s="2454"/>
      <c r="G407" s="512"/>
      <c r="H407" s="2456"/>
      <c r="I407" s="514"/>
      <c r="J407" s="2459"/>
      <c r="K407" s="514"/>
      <c r="L407" s="2459"/>
      <c r="M407" s="514"/>
      <c r="N407" s="2459"/>
      <c r="O407" s="514"/>
      <c r="P407" s="2459"/>
      <c r="Q407" s="11"/>
      <c r="R407" s="11"/>
      <c r="S407" s="455"/>
      <c r="T407" s="477"/>
      <c r="U407" s="506">
        <f>Import!N797</f>
        <v>0</v>
      </c>
      <c r="V407" s="11"/>
      <c r="W407" s="340"/>
      <c r="X407" s="340"/>
      <c r="Y407" s="340"/>
      <c r="Z407" s="11"/>
      <c r="AE407" s="210"/>
      <c r="AF407" s="210"/>
      <c r="AG407" s="210"/>
      <c r="AH407" s="210"/>
      <c r="AI407" s="1055"/>
      <c r="AJ407" s="211"/>
      <c r="AK407" s="1276"/>
      <c r="AL407" s="1276">
        <f>AL406</f>
        <v>0</v>
      </c>
      <c r="AP407" s="210"/>
      <c r="AQ407" s="210"/>
      <c r="AR407" s="210"/>
      <c r="AS407" s="210"/>
      <c r="AT407" s="210"/>
      <c r="AU407" s="211"/>
      <c r="AV407" s="1276"/>
      <c r="AW407" s="1276">
        <f>AW406</f>
        <v>0</v>
      </c>
      <c r="BA407" s="210"/>
      <c r="BB407" s="210"/>
      <c r="BC407" s="210"/>
      <c r="BD407" s="210"/>
      <c r="BE407" s="210"/>
      <c r="BF407" s="211"/>
      <c r="BG407" s="1276"/>
      <c r="BH407" s="1276">
        <f>BH406</f>
        <v>0</v>
      </c>
      <c r="BL407" s="210"/>
      <c r="BM407" s="210"/>
      <c r="BN407" s="210"/>
      <c r="BO407" s="210"/>
      <c r="BP407" s="210"/>
      <c r="BQ407" s="211"/>
      <c r="BR407" s="1276"/>
      <c r="BS407" s="1276">
        <f>BS406</f>
        <v>0</v>
      </c>
      <c r="BW407" s="210"/>
      <c r="BX407" s="210"/>
      <c r="BY407" s="210"/>
      <c r="BZ407" s="210"/>
      <c r="CA407" s="210"/>
      <c r="CB407" s="211"/>
      <c r="CC407" s="1276"/>
      <c r="CD407" s="1276">
        <f>CD406</f>
        <v>0</v>
      </c>
      <c r="CE407" s="11"/>
      <c r="CF407" s="11"/>
      <c r="CG407" s="11"/>
      <c r="CH407" s="11"/>
      <c r="CI407" s="11"/>
      <c r="CJ407" s="11"/>
      <c r="CK407" s="11"/>
      <c r="CL407" s="11"/>
      <c r="CM407" s="11"/>
    </row>
    <row r="408" spans="1:91" ht="24.75" customHeight="1">
      <c r="A408" s="1246" t="str">
        <f>IF(E408&gt;0,"Wypełnione","")</f>
        <v/>
      </c>
      <c r="B408" s="58"/>
      <c r="C408" s="1734">
        <f>'Og s3a'!C809</f>
        <v>0</v>
      </c>
      <c r="D408" s="1732">
        <f>'Og s3a'!E809</f>
        <v>0</v>
      </c>
      <c r="E408" s="1734">
        <f>'Og s3a'!F809</f>
        <v>0</v>
      </c>
      <c r="F408" s="2453"/>
      <c r="G408" s="511">
        <f>T408</f>
        <v>0</v>
      </c>
      <c r="H408" s="2455">
        <f>U408</f>
        <v>0</v>
      </c>
      <c r="I408" s="515"/>
      <c r="J408" s="2459"/>
      <c r="K408" s="515"/>
      <c r="L408" s="2459"/>
      <c r="M408" s="515"/>
      <c r="N408" s="2459"/>
      <c r="O408" s="515"/>
      <c r="P408" s="2459"/>
      <c r="Q408" s="11"/>
      <c r="R408" s="11"/>
      <c r="S408" s="454">
        <f>'Og s3a'!G809</f>
        <v>0</v>
      </c>
      <c r="T408" s="456">
        <f>'Og s3a'!D809</f>
        <v>0</v>
      </c>
      <c r="U408" s="506">
        <f>Import!N798</f>
        <v>0</v>
      </c>
      <c r="V408" s="11"/>
      <c r="W408" s="340"/>
      <c r="X408" s="340"/>
      <c r="Y408" s="340"/>
      <c r="Z408" s="1273">
        <f>IF(F408=AF$7,1,0)</f>
        <v>0</v>
      </c>
      <c r="AA408" s="1273">
        <f>Z408*D408</f>
        <v>0</v>
      </c>
      <c r="AB408" s="1281">
        <f>IF($Z408=0,0,IF(AF408+AH408+AJ408&gt;0,$AA408,0))</f>
        <v>0</v>
      </c>
      <c r="AC408" s="1283">
        <f>IF($Z408=0,0,IF(AND(AB408=0,G409&gt;0),$AA408,0))</f>
        <v>0</v>
      </c>
      <c r="AD408" s="1272">
        <f>AA408-AB408-AC408</f>
        <v>0</v>
      </c>
      <c r="AE408" s="210">
        <f t="shared" si="255"/>
        <v>0</v>
      </c>
      <c r="AF408" s="210">
        <f t="shared" si="255"/>
        <v>0</v>
      </c>
      <c r="AG408" s="210">
        <f t="shared" si="255"/>
        <v>0</v>
      </c>
      <c r="AH408" s="210">
        <f t="shared" si="255"/>
        <v>0</v>
      </c>
      <c r="AI408" s="1055">
        <f t="shared" si="255"/>
        <v>0</v>
      </c>
      <c r="AJ408" s="211">
        <f t="shared" si="255"/>
        <v>0</v>
      </c>
      <c r="AK408" s="1276">
        <f>IF($Z408=1,0,IF(AND($Z408=0,AF408&gt;0),1,IF(AND($Z408=0,AH408&gt;0),1,IF(AND($Z408=0,AJ408&gt;0),1,0))))</f>
        <v>0</v>
      </c>
      <c r="AL408" s="1276">
        <f t="shared" si="260"/>
        <v>0</v>
      </c>
      <c r="AM408" s="1281">
        <f>IF($Z408=0,0,IF(AQ408+AS408+AU408&gt;0,$AA408,0))</f>
        <v>0</v>
      </c>
      <c r="AN408" s="1283">
        <f>IF($Z408=0,0,IF(AND(AM408=0,I409&gt;0),$AA408,0))</f>
        <v>0</v>
      </c>
      <c r="AO408" s="1272">
        <f>$AA408-AM408-AN408</f>
        <v>0</v>
      </c>
      <c r="AP408" s="210">
        <f t="shared" si="256"/>
        <v>0</v>
      </c>
      <c r="AQ408" s="210">
        <f t="shared" si="256"/>
        <v>0</v>
      </c>
      <c r="AR408" s="210">
        <f t="shared" si="256"/>
        <v>0</v>
      </c>
      <c r="AS408" s="210">
        <f t="shared" si="256"/>
        <v>0</v>
      </c>
      <c r="AT408" s="210">
        <f t="shared" si="256"/>
        <v>0</v>
      </c>
      <c r="AU408" s="211">
        <f t="shared" si="256"/>
        <v>0</v>
      </c>
      <c r="AV408" s="1276">
        <f>IF($Z408=1,0,IF(AND($Z408=0,AQ408&gt;0),1,IF(AND($Z408=0,AS408&gt;0),1,IF(AND($Z408=0,AU408&gt;0),1,0))))</f>
        <v>0</v>
      </c>
      <c r="AW408" s="1276">
        <f t="shared" si="261"/>
        <v>0</v>
      </c>
      <c r="AX408" s="1281">
        <f>IF($Z408=0,0,IF(BB408+BD408+BF408&gt;0,$AA408,0))</f>
        <v>0</v>
      </c>
      <c r="AY408" s="1283">
        <f>IF($Z408=0,0,IF(AND(AX408=0,K409&gt;0),$AA408,0))</f>
        <v>0</v>
      </c>
      <c r="AZ408" s="1272">
        <f>$AA408-AX408-AY408</f>
        <v>0</v>
      </c>
      <c r="BA408" s="210">
        <f t="shared" si="257"/>
        <v>0</v>
      </c>
      <c r="BB408" s="210">
        <f t="shared" si="257"/>
        <v>0</v>
      </c>
      <c r="BC408" s="210">
        <f t="shared" si="257"/>
        <v>0</v>
      </c>
      <c r="BD408" s="210">
        <f t="shared" si="257"/>
        <v>0</v>
      </c>
      <c r="BE408" s="210">
        <f t="shared" si="257"/>
        <v>0</v>
      </c>
      <c r="BF408" s="211">
        <f t="shared" si="257"/>
        <v>0</v>
      </c>
      <c r="BG408" s="1276">
        <f>IF($Z408=1,0,IF(AND($Z408=0,BB408&gt;0),1,IF(AND($Z408=0,BD408&gt;0),1,IF(AND($Z408=0,BF408&gt;0),1,0))))</f>
        <v>0</v>
      </c>
      <c r="BH408" s="1276">
        <f t="shared" si="262"/>
        <v>0</v>
      </c>
      <c r="BI408" s="1281">
        <f>IF($Z408=0,0,IF(BM408+BO408+BQ408&gt;0,$AA408,0))</f>
        <v>0</v>
      </c>
      <c r="BJ408" s="1283">
        <f>IF($Z408=0,0,IF(AND(BI408=0,M409&gt;0),$AA408,0))</f>
        <v>0</v>
      </c>
      <c r="BK408" s="1272">
        <f>$AA408-BI408-BJ408</f>
        <v>0</v>
      </c>
      <c r="BL408" s="210">
        <f t="shared" si="258"/>
        <v>0</v>
      </c>
      <c r="BM408" s="210">
        <f t="shared" si="258"/>
        <v>0</v>
      </c>
      <c r="BN408" s="210">
        <f t="shared" si="258"/>
        <v>0</v>
      </c>
      <c r="BO408" s="210">
        <f t="shared" si="258"/>
        <v>0</v>
      </c>
      <c r="BP408" s="210">
        <f t="shared" si="258"/>
        <v>0</v>
      </c>
      <c r="BQ408" s="211">
        <f t="shared" si="258"/>
        <v>0</v>
      </c>
      <c r="BR408" s="1276">
        <f>IF($Z408=1,0,IF(AND($Z408=0,BM408&gt;0),1,IF(AND($Z408=0,BO408&gt;0),1,IF(AND($Z408=0,BQ408&gt;0),1,0))))</f>
        <v>0</v>
      </c>
      <c r="BS408" s="1276">
        <f t="shared" si="263"/>
        <v>0</v>
      </c>
      <c r="BT408" s="1281">
        <f>IF($Z408=0,0,IF(BX408+BZ408+CB408&gt;0,$AA408,0))</f>
        <v>0</v>
      </c>
      <c r="BU408" s="1283">
        <f>IF($Z408=0,0,IF(AND(BT408=0,O409&gt;0),$AA408,0))</f>
        <v>0</v>
      </c>
      <c r="BV408" s="1272">
        <f>$AA408-BT408-BU408</f>
        <v>0</v>
      </c>
      <c r="BW408" s="210">
        <f t="shared" si="259"/>
        <v>0</v>
      </c>
      <c r="BX408" s="210">
        <f t="shared" si="259"/>
        <v>0</v>
      </c>
      <c r="BY408" s="210">
        <f t="shared" si="259"/>
        <v>0</v>
      </c>
      <c r="BZ408" s="210">
        <f t="shared" si="259"/>
        <v>0</v>
      </c>
      <c r="CA408" s="210">
        <f t="shared" si="259"/>
        <v>0</v>
      </c>
      <c r="CB408" s="211">
        <f t="shared" si="259"/>
        <v>0</v>
      </c>
      <c r="CC408" s="1276">
        <f>IF($Z408=1,0,IF(AND($Z408=0,BX408&gt;0),1,IF(AND($Z408=0,BZ408&gt;0),1,IF(AND($Z408=0,CB408&gt;0),1,0))))</f>
        <v>0</v>
      </c>
      <c r="CD408" s="1276">
        <f t="shared" si="264"/>
        <v>0</v>
      </c>
      <c r="CE408" s="11"/>
      <c r="CF408" s="11"/>
      <c r="CG408" s="11"/>
      <c r="CH408" s="11"/>
      <c r="CI408" s="11"/>
      <c r="CJ408" s="11"/>
      <c r="CK408" s="11"/>
      <c r="CL408" s="11"/>
      <c r="CM408" s="11"/>
    </row>
    <row r="409" spans="1:91" ht="14.25" customHeight="1">
      <c r="A409" s="1247" t="str">
        <f>A408</f>
        <v/>
      </c>
      <c r="B409" s="58"/>
      <c r="C409" s="1735"/>
      <c r="D409" s="1733"/>
      <c r="E409" s="1735"/>
      <c r="F409" s="2454"/>
      <c r="G409" s="512"/>
      <c r="H409" s="2456"/>
      <c r="I409" s="514"/>
      <c r="J409" s="2459"/>
      <c r="K409" s="514"/>
      <c r="L409" s="2459"/>
      <c r="M409" s="514"/>
      <c r="N409" s="2459"/>
      <c r="O409" s="514"/>
      <c r="P409" s="2459"/>
      <c r="Q409" s="11"/>
      <c r="R409" s="11"/>
      <c r="S409" s="455"/>
      <c r="T409" s="477"/>
      <c r="U409" s="506">
        <f>Import!N799</f>
        <v>0</v>
      </c>
      <c r="V409" s="11"/>
      <c r="W409" s="340"/>
      <c r="X409" s="340"/>
      <c r="Y409" s="340"/>
      <c r="Z409" s="11"/>
      <c r="AE409" s="210"/>
      <c r="AF409" s="210"/>
      <c r="AG409" s="210"/>
      <c r="AH409" s="210"/>
      <c r="AI409" s="1055"/>
      <c r="AJ409" s="211"/>
      <c r="AK409" s="1276"/>
      <c r="AL409" s="1276">
        <f>AL408</f>
        <v>0</v>
      </c>
      <c r="AP409" s="210"/>
      <c r="AQ409" s="210"/>
      <c r="AR409" s="210"/>
      <c r="AS409" s="210"/>
      <c r="AT409" s="210"/>
      <c r="AU409" s="211"/>
      <c r="AV409" s="1276"/>
      <c r="AW409" s="1276">
        <f>AW408</f>
        <v>0</v>
      </c>
      <c r="BA409" s="210"/>
      <c r="BB409" s="210"/>
      <c r="BC409" s="210"/>
      <c r="BD409" s="210"/>
      <c r="BE409" s="210"/>
      <c r="BF409" s="211"/>
      <c r="BG409" s="1276"/>
      <c r="BH409" s="1276">
        <f>BH408</f>
        <v>0</v>
      </c>
      <c r="BL409" s="210"/>
      <c r="BM409" s="210"/>
      <c r="BN409" s="210"/>
      <c r="BO409" s="210"/>
      <c r="BP409" s="210"/>
      <c r="BQ409" s="211"/>
      <c r="BR409" s="1276"/>
      <c r="BS409" s="1276">
        <f>BS408</f>
        <v>0</v>
      </c>
      <c r="BW409" s="210"/>
      <c r="BX409" s="210"/>
      <c r="BY409" s="210"/>
      <c r="BZ409" s="210"/>
      <c r="CA409" s="210"/>
      <c r="CB409" s="211"/>
      <c r="CC409" s="1276"/>
      <c r="CD409" s="1276">
        <f>CD408</f>
        <v>0</v>
      </c>
      <c r="CE409" s="11"/>
      <c r="CF409" s="11"/>
      <c r="CG409" s="11"/>
      <c r="CH409" s="11"/>
      <c r="CI409" s="11"/>
      <c r="CJ409" s="11"/>
      <c r="CK409" s="11"/>
      <c r="CL409" s="11"/>
      <c r="CM409" s="11"/>
    </row>
    <row r="410" spans="1:91" ht="24.75" customHeight="1">
      <c r="A410" s="1246" t="str">
        <f>IF(E410&gt;0,"Wypełnione","")</f>
        <v/>
      </c>
      <c r="B410" s="58"/>
      <c r="C410" s="1734">
        <f>'Og s3a'!C811</f>
        <v>0</v>
      </c>
      <c r="D410" s="1732">
        <f>'Og s3a'!E811</f>
        <v>0</v>
      </c>
      <c r="E410" s="1734">
        <f>'Og s3a'!F811</f>
        <v>0</v>
      </c>
      <c r="F410" s="2453"/>
      <c r="G410" s="511">
        <f>T410</f>
        <v>0</v>
      </c>
      <c r="H410" s="2455">
        <f>U410</f>
        <v>0</v>
      </c>
      <c r="I410" s="515"/>
      <c r="J410" s="2459"/>
      <c r="K410" s="515"/>
      <c r="L410" s="2459"/>
      <c r="M410" s="515"/>
      <c r="N410" s="2459"/>
      <c r="O410" s="515"/>
      <c r="P410" s="2459"/>
      <c r="Q410" s="11"/>
      <c r="R410" s="11"/>
      <c r="S410" s="454">
        <f>'Og s3a'!G811</f>
        <v>0</v>
      </c>
      <c r="T410" s="456">
        <f>'Og s3a'!D811</f>
        <v>0</v>
      </c>
      <c r="U410" s="506">
        <f>Import!N800</f>
        <v>0</v>
      </c>
      <c r="V410" s="11"/>
      <c r="W410" s="340"/>
      <c r="X410" s="340"/>
      <c r="Y410" s="340"/>
      <c r="Z410" s="1273">
        <f>IF(F410=AF$7,1,0)</f>
        <v>0</v>
      </c>
      <c r="AA410" s="1273">
        <f>Z410*D410</f>
        <v>0</v>
      </c>
      <c r="AB410" s="1281">
        <f>IF($Z410=0,0,IF(AF410+AH410+AJ410&gt;0,$AA410,0))</f>
        <v>0</v>
      </c>
      <c r="AC410" s="1283">
        <f>IF($Z410=0,0,IF(AND(AB410=0,G411&gt;0),$AA410,0))</f>
        <v>0</v>
      </c>
      <c r="AD410" s="1272">
        <f>AA410-AB410-AC410</f>
        <v>0</v>
      </c>
      <c r="AE410" s="210">
        <f t="shared" si="255"/>
        <v>0</v>
      </c>
      <c r="AF410" s="210">
        <f t="shared" si="255"/>
        <v>0</v>
      </c>
      <c r="AG410" s="210">
        <f t="shared" si="255"/>
        <v>0</v>
      </c>
      <c r="AH410" s="210">
        <f t="shared" si="255"/>
        <v>0</v>
      </c>
      <c r="AI410" s="1055">
        <f t="shared" si="255"/>
        <v>0</v>
      </c>
      <c r="AJ410" s="211">
        <f t="shared" si="255"/>
        <v>0</v>
      </c>
      <c r="AK410" s="1276">
        <f>IF($Z410=1,0,IF(AND($Z410=0,AF410&gt;0),1,IF(AND($Z410=0,AH410&gt;0),1,IF(AND($Z410=0,AJ410&gt;0),1,0))))</f>
        <v>0</v>
      </c>
      <c r="AL410" s="1276">
        <f t="shared" si="260"/>
        <v>0</v>
      </c>
      <c r="AM410" s="1281">
        <f>IF($Z410=0,0,IF(AQ410+AS410+AU410&gt;0,$AA410,0))</f>
        <v>0</v>
      </c>
      <c r="AN410" s="1283">
        <f>IF($Z410=0,0,IF(AND(AM410=0,I411&gt;0),$AA410,0))</f>
        <v>0</v>
      </c>
      <c r="AO410" s="1272">
        <f>$AA410-AM410-AN410</f>
        <v>0</v>
      </c>
      <c r="AP410" s="210">
        <f t="shared" si="256"/>
        <v>0</v>
      </c>
      <c r="AQ410" s="210">
        <f t="shared" si="256"/>
        <v>0</v>
      </c>
      <c r="AR410" s="210">
        <f t="shared" si="256"/>
        <v>0</v>
      </c>
      <c r="AS410" s="210">
        <f t="shared" si="256"/>
        <v>0</v>
      </c>
      <c r="AT410" s="210">
        <f t="shared" si="256"/>
        <v>0</v>
      </c>
      <c r="AU410" s="211">
        <f t="shared" si="256"/>
        <v>0</v>
      </c>
      <c r="AV410" s="1276">
        <f>IF($Z410=1,0,IF(AND($Z410=0,AQ410&gt;0),1,IF(AND($Z410=0,AS410&gt;0),1,IF(AND($Z410=0,AU410&gt;0),1,0))))</f>
        <v>0</v>
      </c>
      <c r="AW410" s="1276">
        <f t="shared" si="261"/>
        <v>0</v>
      </c>
      <c r="AX410" s="1281">
        <f>IF($Z410=0,0,IF(BB410+BD410+BF410&gt;0,$AA410,0))</f>
        <v>0</v>
      </c>
      <c r="AY410" s="1283">
        <f>IF($Z410=0,0,IF(AND(AX410=0,K411&gt;0),$AA410,0))</f>
        <v>0</v>
      </c>
      <c r="AZ410" s="1272">
        <f>$AA410-AX410-AY410</f>
        <v>0</v>
      </c>
      <c r="BA410" s="210">
        <f t="shared" si="257"/>
        <v>0</v>
      </c>
      <c r="BB410" s="210">
        <f t="shared" si="257"/>
        <v>0</v>
      </c>
      <c r="BC410" s="210">
        <f t="shared" si="257"/>
        <v>0</v>
      </c>
      <c r="BD410" s="210">
        <f t="shared" si="257"/>
        <v>0</v>
      </c>
      <c r="BE410" s="210">
        <f t="shared" si="257"/>
        <v>0</v>
      </c>
      <c r="BF410" s="211">
        <f t="shared" si="257"/>
        <v>0</v>
      </c>
      <c r="BG410" s="1276">
        <f>IF($Z410=1,0,IF(AND($Z410=0,BB410&gt;0),1,IF(AND($Z410=0,BD410&gt;0),1,IF(AND($Z410=0,BF410&gt;0),1,0))))</f>
        <v>0</v>
      </c>
      <c r="BH410" s="1276">
        <f t="shared" si="262"/>
        <v>0</v>
      </c>
      <c r="BI410" s="1281">
        <f>IF($Z410=0,0,IF(BM410+BO410+BQ410&gt;0,$AA410,0))</f>
        <v>0</v>
      </c>
      <c r="BJ410" s="1283">
        <f>IF($Z410=0,0,IF(AND(BI410=0,M411&gt;0),$AA410,0))</f>
        <v>0</v>
      </c>
      <c r="BK410" s="1272">
        <f>$AA410-BI410-BJ410</f>
        <v>0</v>
      </c>
      <c r="BL410" s="210">
        <f t="shared" si="258"/>
        <v>0</v>
      </c>
      <c r="BM410" s="210">
        <f t="shared" si="258"/>
        <v>0</v>
      </c>
      <c r="BN410" s="210">
        <f t="shared" si="258"/>
        <v>0</v>
      </c>
      <c r="BO410" s="210">
        <f t="shared" si="258"/>
        <v>0</v>
      </c>
      <c r="BP410" s="210">
        <f t="shared" si="258"/>
        <v>0</v>
      </c>
      <c r="BQ410" s="211">
        <f t="shared" si="258"/>
        <v>0</v>
      </c>
      <c r="BR410" s="1276">
        <f>IF($Z410=1,0,IF(AND($Z410=0,BM410&gt;0),1,IF(AND($Z410=0,BO410&gt;0),1,IF(AND($Z410=0,BQ410&gt;0),1,0))))</f>
        <v>0</v>
      </c>
      <c r="BS410" s="1276">
        <f t="shared" si="263"/>
        <v>0</v>
      </c>
      <c r="BT410" s="1281">
        <f>IF($Z410=0,0,IF(BX410+BZ410+CB410&gt;0,$AA410,0))</f>
        <v>0</v>
      </c>
      <c r="BU410" s="1283">
        <f>IF($Z410=0,0,IF(AND(BT410=0,O411&gt;0),$AA410,0))</f>
        <v>0</v>
      </c>
      <c r="BV410" s="1272">
        <f>$AA410-BT410-BU410</f>
        <v>0</v>
      </c>
      <c r="BW410" s="210">
        <f t="shared" si="259"/>
        <v>0</v>
      </c>
      <c r="BX410" s="210">
        <f t="shared" si="259"/>
        <v>0</v>
      </c>
      <c r="BY410" s="210">
        <f t="shared" si="259"/>
        <v>0</v>
      </c>
      <c r="BZ410" s="210">
        <f t="shared" si="259"/>
        <v>0</v>
      </c>
      <c r="CA410" s="210">
        <f t="shared" si="259"/>
        <v>0</v>
      </c>
      <c r="CB410" s="211">
        <f t="shared" si="259"/>
        <v>0</v>
      </c>
      <c r="CC410" s="1276">
        <f>IF($Z410=1,0,IF(AND($Z410=0,BX410&gt;0),1,IF(AND($Z410=0,BZ410&gt;0),1,IF(AND($Z410=0,CB410&gt;0),1,0))))</f>
        <v>0</v>
      </c>
      <c r="CD410" s="1276">
        <f t="shared" si="264"/>
        <v>0</v>
      </c>
      <c r="CE410" s="11"/>
      <c r="CF410" s="11"/>
      <c r="CG410" s="11"/>
      <c r="CH410" s="11"/>
      <c r="CI410" s="11"/>
      <c r="CJ410" s="11"/>
      <c r="CK410" s="11"/>
      <c r="CL410" s="11"/>
      <c r="CM410" s="11"/>
    </row>
    <row r="411" spans="1:91" ht="14.25" customHeight="1">
      <c r="A411" s="1247" t="str">
        <f>A410</f>
        <v/>
      </c>
      <c r="B411" s="58"/>
      <c r="C411" s="1735"/>
      <c r="D411" s="1733"/>
      <c r="E411" s="1735"/>
      <c r="F411" s="2454"/>
      <c r="G411" s="512"/>
      <c r="H411" s="2456"/>
      <c r="I411" s="514"/>
      <c r="J411" s="2459"/>
      <c r="K411" s="514"/>
      <c r="L411" s="2459"/>
      <c r="M411" s="514"/>
      <c r="N411" s="2459"/>
      <c r="O411" s="514"/>
      <c r="P411" s="2459"/>
      <c r="Q411" s="11"/>
      <c r="R411" s="11"/>
      <c r="S411" s="455"/>
      <c r="T411" s="477"/>
      <c r="U411" s="506">
        <f>Import!N801</f>
        <v>0</v>
      </c>
      <c r="V411" s="11"/>
      <c r="W411" s="340"/>
      <c r="X411" s="340"/>
      <c r="Y411" s="340"/>
      <c r="Z411" s="11"/>
      <c r="AE411" s="210"/>
      <c r="AF411" s="210"/>
      <c r="AG411" s="210"/>
      <c r="AH411" s="210"/>
      <c r="AI411" s="1055"/>
      <c r="AJ411" s="211"/>
      <c r="AK411" s="1276"/>
      <c r="AL411" s="1276">
        <f>AL410</f>
        <v>0</v>
      </c>
      <c r="AP411" s="210"/>
      <c r="AQ411" s="210"/>
      <c r="AR411" s="210"/>
      <c r="AS411" s="210"/>
      <c r="AT411" s="210"/>
      <c r="AU411" s="211"/>
      <c r="AV411" s="1276"/>
      <c r="AW411" s="1276">
        <f>AW410</f>
        <v>0</v>
      </c>
      <c r="BA411" s="210"/>
      <c r="BB411" s="210"/>
      <c r="BC411" s="210"/>
      <c r="BD411" s="210"/>
      <c r="BE411" s="210"/>
      <c r="BF411" s="211"/>
      <c r="BG411" s="1276"/>
      <c r="BH411" s="1276">
        <f>BH410</f>
        <v>0</v>
      </c>
      <c r="BL411" s="210"/>
      <c r="BM411" s="210"/>
      <c r="BN411" s="210"/>
      <c r="BO411" s="210"/>
      <c r="BP411" s="210"/>
      <c r="BQ411" s="211"/>
      <c r="BR411" s="1276"/>
      <c r="BS411" s="1276">
        <f>BS410</f>
        <v>0</v>
      </c>
      <c r="BW411" s="210"/>
      <c r="BX411" s="210"/>
      <c r="BY411" s="210"/>
      <c r="BZ411" s="210"/>
      <c r="CA411" s="210"/>
      <c r="CB411" s="211"/>
      <c r="CC411" s="1276"/>
      <c r="CD411" s="1276">
        <f>CD410</f>
        <v>0</v>
      </c>
      <c r="CE411" s="11"/>
      <c r="CF411" s="11"/>
      <c r="CG411" s="11"/>
      <c r="CH411" s="11"/>
      <c r="CI411" s="11"/>
      <c r="CJ411" s="11"/>
      <c r="CK411" s="11"/>
      <c r="CL411" s="11"/>
      <c r="CM411" s="11"/>
    </row>
    <row r="412" spans="1:91" ht="24.75" customHeight="1">
      <c r="A412" s="1246" t="str">
        <f>IF(E412&gt;0,"Wypełnione","")</f>
        <v/>
      </c>
      <c r="B412" s="58"/>
      <c r="C412" s="1734">
        <f>'Og s3a'!C813</f>
        <v>0</v>
      </c>
      <c r="D412" s="1732">
        <f>'Og s3a'!E813</f>
        <v>0</v>
      </c>
      <c r="E412" s="1734">
        <f>'Og s3a'!F813</f>
        <v>0</v>
      </c>
      <c r="F412" s="2453"/>
      <c r="G412" s="511">
        <f>T412</f>
        <v>0</v>
      </c>
      <c r="H412" s="2455">
        <f>U412</f>
        <v>0</v>
      </c>
      <c r="I412" s="515"/>
      <c r="J412" s="2459"/>
      <c r="K412" s="515"/>
      <c r="L412" s="2459"/>
      <c r="M412" s="515"/>
      <c r="N412" s="2459"/>
      <c r="O412" s="515"/>
      <c r="P412" s="2459"/>
      <c r="Q412" s="11"/>
      <c r="R412" s="11"/>
      <c r="S412" s="454">
        <f>'Og s3a'!G813</f>
        <v>0</v>
      </c>
      <c r="T412" s="456">
        <f>'Og s3a'!D813</f>
        <v>0</v>
      </c>
      <c r="U412" s="506">
        <f>Import!N802</f>
        <v>0</v>
      </c>
      <c r="V412" s="11"/>
      <c r="W412" s="340"/>
      <c r="X412" s="340"/>
      <c r="Y412" s="340"/>
      <c r="Z412" s="1273">
        <f>IF(F412=AF$7,1,0)</f>
        <v>0</v>
      </c>
      <c r="AA412" s="1273">
        <f>Z412*D412</f>
        <v>0</v>
      </c>
      <c r="AB412" s="1281">
        <f>IF($Z412=0,0,IF(AF412+AH412+AJ412&gt;0,$AA412,0))</f>
        <v>0</v>
      </c>
      <c r="AC412" s="1283">
        <f>IF($Z412=0,0,IF(AND(AB412=0,G413&gt;0),$AA412,0))</f>
        <v>0</v>
      </c>
      <c r="AD412" s="1272">
        <f>AA412-AB412-AC412</f>
        <v>0</v>
      </c>
      <c r="AE412" s="210">
        <f t="shared" si="255"/>
        <v>0</v>
      </c>
      <c r="AF412" s="210">
        <f t="shared" si="255"/>
        <v>0</v>
      </c>
      <c r="AG412" s="210">
        <f t="shared" si="255"/>
        <v>0</v>
      </c>
      <c r="AH412" s="210">
        <f t="shared" si="255"/>
        <v>0</v>
      </c>
      <c r="AI412" s="1055">
        <f t="shared" si="255"/>
        <v>0</v>
      </c>
      <c r="AJ412" s="211">
        <f t="shared" si="255"/>
        <v>0</v>
      </c>
      <c r="AK412" s="1276">
        <f>IF($Z412=1,0,IF(AND($Z412=0,AF412&gt;0),1,IF(AND($Z412=0,AH412&gt;0),1,IF(AND($Z412=0,AJ412&gt;0),1,0))))</f>
        <v>0</v>
      </c>
      <c r="AL412" s="1276">
        <f t="shared" si="260"/>
        <v>0</v>
      </c>
      <c r="AM412" s="1281">
        <f>IF($Z412=0,0,IF(AQ412+AS412+AU412&gt;0,$AA412,0))</f>
        <v>0</v>
      </c>
      <c r="AN412" s="1283">
        <f>IF($Z412=0,0,IF(AND(AM412=0,I413&gt;0),$AA412,0))</f>
        <v>0</v>
      </c>
      <c r="AO412" s="1272">
        <f>$AA412-AM412-AN412</f>
        <v>0</v>
      </c>
      <c r="AP412" s="210">
        <f t="shared" si="256"/>
        <v>0</v>
      </c>
      <c r="AQ412" s="210">
        <f t="shared" si="256"/>
        <v>0</v>
      </c>
      <c r="AR412" s="210">
        <f t="shared" si="256"/>
        <v>0</v>
      </c>
      <c r="AS412" s="210">
        <f t="shared" si="256"/>
        <v>0</v>
      </c>
      <c r="AT412" s="210">
        <f t="shared" si="256"/>
        <v>0</v>
      </c>
      <c r="AU412" s="211">
        <f t="shared" si="256"/>
        <v>0</v>
      </c>
      <c r="AV412" s="1276">
        <f>IF($Z412=1,0,IF(AND($Z412=0,AQ412&gt;0),1,IF(AND($Z412=0,AS412&gt;0),1,IF(AND($Z412=0,AU412&gt;0),1,0))))</f>
        <v>0</v>
      </c>
      <c r="AW412" s="1276">
        <f t="shared" si="261"/>
        <v>0</v>
      </c>
      <c r="AX412" s="1281">
        <f>IF($Z412=0,0,IF(BB412+BD412+BF412&gt;0,$AA412,0))</f>
        <v>0</v>
      </c>
      <c r="AY412" s="1283">
        <f>IF($Z412=0,0,IF(AND(AX412=0,K413&gt;0),$AA412,0))</f>
        <v>0</v>
      </c>
      <c r="AZ412" s="1272">
        <f>$AA412-AX412-AY412</f>
        <v>0</v>
      </c>
      <c r="BA412" s="210">
        <f t="shared" si="257"/>
        <v>0</v>
      </c>
      <c r="BB412" s="210">
        <f t="shared" si="257"/>
        <v>0</v>
      </c>
      <c r="BC412" s="210">
        <f t="shared" si="257"/>
        <v>0</v>
      </c>
      <c r="BD412" s="210">
        <f t="shared" si="257"/>
        <v>0</v>
      </c>
      <c r="BE412" s="210">
        <f t="shared" si="257"/>
        <v>0</v>
      </c>
      <c r="BF412" s="211">
        <f t="shared" si="257"/>
        <v>0</v>
      </c>
      <c r="BG412" s="1276">
        <f>IF($Z412=1,0,IF(AND($Z412=0,BB412&gt;0),1,IF(AND($Z412=0,BD412&gt;0),1,IF(AND($Z412=0,BF412&gt;0),1,0))))</f>
        <v>0</v>
      </c>
      <c r="BH412" s="1276">
        <f t="shared" si="262"/>
        <v>0</v>
      </c>
      <c r="BI412" s="1281">
        <f>IF($Z412=0,0,IF(BM412+BO412+BQ412&gt;0,$AA412,0))</f>
        <v>0</v>
      </c>
      <c r="BJ412" s="1283">
        <f>IF($Z412=0,0,IF(AND(BI412=0,M413&gt;0),$AA412,0))</f>
        <v>0</v>
      </c>
      <c r="BK412" s="1272">
        <f>$AA412-BI412-BJ412</f>
        <v>0</v>
      </c>
      <c r="BL412" s="210">
        <f t="shared" si="258"/>
        <v>0</v>
      </c>
      <c r="BM412" s="210">
        <f t="shared" si="258"/>
        <v>0</v>
      </c>
      <c r="BN412" s="210">
        <f t="shared" si="258"/>
        <v>0</v>
      </c>
      <c r="BO412" s="210">
        <f t="shared" si="258"/>
        <v>0</v>
      </c>
      <c r="BP412" s="210">
        <f t="shared" si="258"/>
        <v>0</v>
      </c>
      <c r="BQ412" s="211">
        <f t="shared" si="258"/>
        <v>0</v>
      </c>
      <c r="BR412" s="1276">
        <f>IF($Z412=1,0,IF(AND($Z412=0,BM412&gt;0),1,IF(AND($Z412=0,BO412&gt;0),1,IF(AND($Z412=0,BQ412&gt;0),1,0))))</f>
        <v>0</v>
      </c>
      <c r="BS412" s="1276">
        <f t="shared" si="263"/>
        <v>0</v>
      </c>
      <c r="BT412" s="1281">
        <f>IF($Z412=0,0,IF(BX412+BZ412+CB412&gt;0,$AA412,0))</f>
        <v>0</v>
      </c>
      <c r="BU412" s="1283">
        <f>IF($Z412=0,0,IF(AND(BT412=0,O413&gt;0),$AA412,0))</f>
        <v>0</v>
      </c>
      <c r="BV412" s="1272">
        <f>$AA412-BT412-BU412</f>
        <v>0</v>
      </c>
      <c r="BW412" s="210">
        <f t="shared" si="259"/>
        <v>0</v>
      </c>
      <c r="BX412" s="210">
        <f t="shared" si="259"/>
        <v>0</v>
      </c>
      <c r="BY412" s="210">
        <f t="shared" si="259"/>
        <v>0</v>
      </c>
      <c r="BZ412" s="210">
        <f t="shared" si="259"/>
        <v>0</v>
      </c>
      <c r="CA412" s="210">
        <f t="shared" si="259"/>
        <v>0</v>
      </c>
      <c r="CB412" s="211">
        <f t="shared" si="259"/>
        <v>0</v>
      </c>
      <c r="CC412" s="1276">
        <f>IF($Z412=1,0,IF(AND($Z412=0,BX412&gt;0),1,IF(AND($Z412=0,BZ412&gt;0),1,IF(AND($Z412=0,CB412&gt;0),1,0))))</f>
        <v>0</v>
      </c>
      <c r="CD412" s="1276">
        <f t="shared" si="264"/>
        <v>0</v>
      </c>
      <c r="CE412" s="11"/>
      <c r="CF412" s="11"/>
      <c r="CG412" s="11"/>
      <c r="CH412" s="11"/>
      <c r="CI412" s="11"/>
      <c r="CJ412" s="11"/>
      <c r="CK412" s="11"/>
      <c r="CL412" s="11"/>
      <c r="CM412" s="11"/>
    </row>
    <row r="413" spans="1:91" ht="14.25" customHeight="1">
      <c r="A413" s="1247" t="str">
        <f>A412</f>
        <v/>
      </c>
      <c r="B413" s="58"/>
      <c r="C413" s="1735"/>
      <c r="D413" s="1733"/>
      <c r="E413" s="1735"/>
      <c r="F413" s="2454"/>
      <c r="G413" s="512"/>
      <c r="H413" s="2456"/>
      <c r="I413" s="514"/>
      <c r="J413" s="2459"/>
      <c r="K413" s="514"/>
      <c r="L413" s="2459"/>
      <c r="M413" s="514"/>
      <c r="N413" s="2459"/>
      <c r="O413" s="514"/>
      <c r="P413" s="2459"/>
      <c r="Q413" s="11"/>
      <c r="R413" s="11"/>
      <c r="S413" s="455"/>
      <c r="T413" s="477"/>
      <c r="U413" s="506">
        <f>Import!N803</f>
        <v>0</v>
      </c>
      <c r="V413" s="11"/>
      <c r="W413" s="340"/>
      <c r="X413" s="340"/>
      <c r="Y413" s="340"/>
      <c r="Z413" s="11"/>
      <c r="AE413" s="210"/>
      <c r="AF413" s="210"/>
      <c r="AG413" s="210"/>
      <c r="AH413" s="210"/>
      <c r="AI413" s="1055"/>
      <c r="AJ413" s="211"/>
      <c r="AK413" s="1276"/>
      <c r="AL413" s="1276">
        <f>AL412</f>
        <v>0</v>
      </c>
      <c r="AP413" s="210"/>
      <c r="AQ413" s="210"/>
      <c r="AR413" s="210"/>
      <c r="AS413" s="210"/>
      <c r="AT413" s="210"/>
      <c r="AU413" s="211"/>
      <c r="AV413" s="1276"/>
      <c r="AW413" s="1276">
        <f>AW412</f>
        <v>0</v>
      </c>
      <c r="BA413" s="210"/>
      <c r="BB413" s="210"/>
      <c r="BC413" s="210"/>
      <c r="BD413" s="210"/>
      <c r="BE413" s="210"/>
      <c r="BF413" s="211"/>
      <c r="BG413" s="1276"/>
      <c r="BH413" s="1276">
        <f>BH412</f>
        <v>0</v>
      </c>
      <c r="BL413" s="210"/>
      <c r="BM413" s="210"/>
      <c r="BN413" s="210"/>
      <c r="BO413" s="210"/>
      <c r="BP413" s="210"/>
      <c r="BQ413" s="211"/>
      <c r="BR413" s="1276"/>
      <c r="BS413" s="1276">
        <f>BS412</f>
        <v>0</v>
      </c>
      <c r="BW413" s="210"/>
      <c r="BX413" s="210"/>
      <c r="BY413" s="210"/>
      <c r="BZ413" s="210"/>
      <c r="CA413" s="210"/>
      <c r="CB413" s="211"/>
      <c r="CC413" s="1276"/>
      <c r="CD413" s="1276">
        <f>CD412</f>
        <v>0</v>
      </c>
      <c r="CE413" s="11"/>
      <c r="CF413" s="11"/>
      <c r="CG413" s="11"/>
      <c r="CH413" s="11"/>
      <c r="CI413" s="11"/>
      <c r="CJ413" s="11"/>
      <c r="CK413" s="11"/>
      <c r="CL413" s="11"/>
      <c r="CM413" s="11"/>
    </row>
    <row r="414" spans="1:91" ht="24.75" customHeight="1">
      <c r="A414" s="1246" t="str">
        <f>IF(E414&gt;0,"Wypełnione","")</f>
        <v/>
      </c>
      <c r="B414" s="58"/>
      <c r="C414" s="1734">
        <f>'Og s3a'!C815</f>
        <v>0</v>
      </c>
      <c r="D414" s="1732">
        <f>'Og s3a'!E815</f>
        <v>0</v>
      </c>
      <c r="E414" s="1734">
        <f>'Og s3a'!F815</f>
        <v>0</v>
      </c>
      <c r="F414" s="2453"/>
      <c r="G414" s="511">
        <f>T414</f>
        <v>0</v>
      </c>
      <c r="H414" s="2455">
        <f>U414</f>
        <v>0</v>
      </c>
      <c r="I414" s="515"/>
      <c r="J414" s="2459"/>
      <c r="K414" s="515"/>
      <c r="L414" s="2459"/>
      <c r="M414" s="515"/>
      <c r="N414" s="2459"/>
      <c r="O414" s="515"/>
      <c r="P414" s="2459"/>
      <c r="Q414" s="11"/>
      <c r="R414" s="11"/>
      <c r="S414" s="454">
        <f>'Og s3a'!G815</f>
        <v>0</v>
      </c>
      <c r="T414" s="456">
        <f>'Og s3a'!D815</f>
        <v>0</v>
      </c>
      <c r="U414" s="506">
        <f>Import!N804</f>
        <v>0</v>
      </c>
      <c r="V414" s="11"/>
      <c r="W414" s="340"/>
      <c r="X414" s="340"/>
      <c r="Y414" s="340"/>
      <c r="Z414" s="1273">
        <f>IF(F414=AF$7,1,0)</f>
        <v>0</v>
      </c>
      <c r="AA414" s="1273">
        <f>Z414*D414</f>
        <v>0</v>
      </c>
      <c r="AB414" s="1281">
        <f>IF($Z414=0,0,IF(AF414+AH414+AJ414&gt;0,$AA414,0))</f>
        <v>0</v>
      </c>
      <c r="AC414" s="1283">
        <f>IF($Z414=0,0,IF(AND(AB414=0,G415&gt;0),$AA414,0))</f>
        <v>0</v>
      </c>
      <c r="AD414" s="1272">
        <f>AA414-AB414-AC414</f>
        <v>0</v>
      </c>
      <c r="AE414" s="210">
        <f t="shared" si="255"/>
        <v>0</v>
      </c>
      <c r="AF414" s="210">
        <f t="shared" si="255"/>
        <v>0</v>
      </c>
      <c r="AG414" s="210">
        <f t="shared" si="255"/>
        <v>0</v>
      </c>
      <c r="AH414" s="210">
        <f t="shared" si="255"/>
        <v>0</v>
      </c>
      <c r="AI414" s="1055">
        <f t="shared" si="255"/>
        <v>0</v>
      </c>
      <c r="AJ414" s="211">
        <f t="shared" si="255"/>
        <v>0</v>
      </c>
      <c r="AK414" s="1276">
        <f>IF($Z414=1,0,IF(AND($Z414=0,AF414&gt;0),1,IF(AND($Z414=0,AH414&gt;0),1,IF(AND($Z414=0,AJ414&gt;0),1,0))))</f>
        <v>0</v>
      </c>
      <c r="AL414" s="1276">
        <f t="shared" si="260"/>
        <v>0</v>
      </c>
      <c r="AM414" s="1281">
        <f>IF($Z414=0,0,IF(AQ414+AS414+AU414&gt;0,$AA414,0))</f>
        <v>0</v>
      </c>
      <c r="AN414" s="1283">
        <f>IF($Z414=0,0,IF(AND(AM414=0,I415&gt;0),$AA414,0))</f>
        <v>0</v>
      </c>
      <c r="AO414" s="1272">
        <f>$AA414-AM414-AN414</f>
        <v>0</v>
      </c>
      <c r="AP414" s="210">
        <f t="shared" si="256"/>
        <v>0</v>
      </c>
      <c r="AQ414" s="210">
        <f t="shared" si="256"/>
        <v>0</v>
      </c>
      <c r="AR414" s="210">
        <f t="shared" si="256"/>
        <v>0</v>
      </c>
      <c r="AS414" s="210">
        <f t="shared" si="256"/>
        <v>0</v>
      </c>
      <c r="AT414" s="210">
        <f t="shared" si="256"/>
        <v>0</v>
      </c>
      <c r="AU414" s="211">
        <f t="shared" si="256"/>
        <v>0</v>
      </c>
      <c r="AV414" s="1276">
        <f>IF($Z414=1,0,IF(AND($Z414=0,AQ414&gt;0),1,IF(AND($Z414=0,AS414&gt;0),1,IF(AND($Z414=0,AU414&gt;0),1,0))))</f>
        <v>0</v>
      </c>
      <c r="AW414" s="1276">
        <f t="shared" si="261"/>
        <v>0</v>
      </c>
      <c r="AX414" s="1281">
        <f>IF($Z414=0,0,IF(BB414+BD414+BF414&gt;0,$AA414,0))</f>
        <v>0</v>
      </c>
      <c r="AY414" s="1283">
        <f>IF($Z414=0,0,IF(AND(AX414=0,K415&gt;0),$AA414,0))</f>
        <v>0</v>
      </c>
      <c r="AZ414" s="1272">
        <f>$AA414-AX414-AY414</f>
        <v>0</v>
      </c>
      <c r="BA414" s="210">
        <f t="shared" si="257"/>
        <v>0</v>
      </c>
      <c r="BB414" s="210">
        <f t="shared" si="257"/>
        <v>0</v>
      </c>
      <c r="BC414" s="210">
        <f t="shared" si="257"/>
        <v>0</v>
      </c>
      <c r="BD414" s="210">
        <f t="shared" si="257"/>
        <v>0</v>
      </c>
      <c r="BE414" s="210">
        <f t="shared" si="257"/>
        <v>0</v>
      </c>
      <c r="BF414" s="211">
        <f t="shared" si="257"/>
        <v>0</v>
      </c>
      <c r="BG414" s="1276">
        <f>IF($Z414=1,0,IF(AND($Z414=0,BB414&gt;0),1,IF(AND($Z414=0,BD414&gt;0),1,IF(AND($Z414=0,BF414&gt;0),1,0))))</f>
        <v>0</v>
      </c>
      <c r="BH414" s="1276">
        <f t="shared" si="262"/>
        <v>0</v>
      </c>
      <c r="BI414" s="1281">
        <f>IF($Z414=0,0,IF(BM414+BO414+BQ414&gt;0,$AA414,0))</f>
        <v>0</v>
      </c>
      <c r="BJ414" s="1283">
        <f>IF($Z414=0,0,IF(AND(BI414=0,M415&gt;0),$AA414,0))</f>
        <v>0</v>
      </c>
      <c r="BK414" s="1272">
        <f>$AA414-BI414-BJ414</f>
        <v>0</v>
      </c>
      <c r="BL414" s="210">
        <f t="shared" si="258"/>
        <v>0</v>
      </c>
      <c r="BM414" s="210">
        <f t="shared" si="258"/>
        <v>0</v>
      </c>
      <c r="BN414" s="210">
        <f t="shared" si="258"/>
        <v>0</v>
      </c>
      <c r="BO414" s="210">
        <f t="shared" si="258"/>
        <v>0</v>
      </c>
      <c r="BP414" s="210">
        <f t="shared" si="258"/>
        <v>0</v>
      </c>
      <c r="BQ414" s="211">
        <f t="shared" si="258"/>
        <v>0</v>
      </c>
      <c r="BR414" s="1276">
        <f>IF($Z414=1,0,IF(AND($Z414=0,BM414&gt;0),1,IF(AND($Z414=0,BO414&gt;0),1,IF(AND($Z414=0,BQ414&gt;0),1,0))))</f>
        <v>0</v>
      </c>
      <c r="BS414" s="1276">
        <f t="shared" si="263"/>
        <v>0</v>
      </c>
      <c r="BT414" s="1281">
        <f>IF($Z414=0,0,IF(BX414+BZ414+CB414&gt;0,$AA414,0))</f>
        <v>0</v>
      </c>
      <c r="BU414" s="1283">
        <f>IF($Z414=0,0,IF(AND(BT414=0,O415&gt;0),$AA414,0))</f>
        <v>0</v>
      </c>
      <c r="BV414" s="1272">
        <f>$AA414-BT414-BU414</f>
        <v>0</v>
      </c>
      <c r="BW414" s="210">
        <f t="shared" si="259"/>
        <v>0</v>
      </c>
      <c r="BX414" s="210">
        <f t="shared" si="259"/>
        <v>0</v>
      </c>
      <c r="BY414" s="210">
        <f t="shared" si="259"/>
        <v>0</v>
      </c>
      <c r="BZ414" s="210">
        <f t="shared" si="259"/>
        <v>0</v>
      </c>
      <c r="CA414" s="210">
        <f t="shared" si="259"/>
        <v>0</v>
      </c>
      <c r="CB414" s="211">
        <f t="shared" si="259"/>
        <v>0</v>
      </c>
      <c r="CC414" s="1276">
        <f>IF($Z414=1,0,IF(AND($Z414=0,BX414&gt;0),1,IF(AND($Z414=0,BZ414&gt;0),1,IF(AND($Z414=0,CB414&gt;0),1,0))))</f>
        <v>0</v>
      </c>
      <c r="CD414" s="1276">
        <f t="shared" si="264"/>
        <v>0</v>
      </c>
      <c r="CE414" s="11"/>
      <c r="CF414" s="11"/>
      <c r="CG414" s="11"/>
      <c r="CH414" s="11"/>
      <c r="CI414" s="11"/>
      <c r="CJ414" s="11"/>
      <c r="CK414" s="11"/>
      <c r="CL414" s="11"/>
      <c r="CM414" s="11"/>
    </row>
    <row r="415" spans="1:91" ht="14.25" customHeight="1">
      <c r="A415" s="1247" t="str">
        <f>A414</f>
        <v/>
      </c>
      <c r="B415" s="58"/>
      <c r="C415" s="1735"/>
      <c r="D415" s="1733"/>
      <c r="E415" s="1735"/>
      <c r="F415" s="2454"/>
      <c r="G415" s="512"/>
      <c r="H415" s="2456"/>
      <c r="I415" s="514"/>
      <c r="J415" s="2459"/>
      <c r="K415" s="514"/>
      <c r="L415" s="2459"/>
      <c r="M415" s="514"/>
      <c r="N415" s="2459"/>
      <c r="O415" s="514"/>
      <c r="P415" s="2459"/>
      <c r="Q415" s="11"/>
      <c r="R415" s="11"/>
      <c r="S415" s="455"/>
      <c r="T415" s="477"/>
      <c r="U415" s="506">
        <f>Import!N805</f>
        <v>0</v>
      </c>
      <c r="V415" s="11"/>
      <c r="W415" s="340"/>
      <c r="X415" s="340"/>
      <c r="Y415" s="340"/>
      <c r="Z415" s="11"/>
      <c r="AE415" s="210"/>
      <c r="AF415" s="210"/>
      <c r="AG415" s="210"/>
      <c r="AH415" s="210"/>
      <c r="AI415" s="1055"/>
      <c r="AJ415" s="211"/>
      <c r="AK415" s="1276"/>
      <c r="AL415" s="1276">
        <f>AL414</f>
        <v>0</v>
      </c>
      <c r="AP415" s="210"/>
      <c r="AQ415" s="210"/>
      <c r="AR415" s="210"/>
      <c r="AS415" s="210"/>
      <c r="AT415" s="210"/>
      <c r="AU415" s="211"/>
      <c r="AV415" s="1276"/>
      <c r="AW415" s="1276">
        <f>AW414</f>
        <v>0</v>
      </c>
      <c r="BA415" s="210"/>
      <c r="BB415" s="210"/>
      <c r="BC415" s="210"/>
      <c r="BD415" s="210"/>
      <c r="BE415" s="210"/>
      <c r="BF415" s="211"/>
      <c r="BG415" s="1276"/>
      <c r="BH415" s="1276">
        <f>BH414</f>
        <v>0</v>
      </c>
      <c r="BL415" s="210"/>
      <c r="BM415" s="210"/>
      <c r="BN415" s="210"/>
      <c r="BO415" s="210"/>
      <c r="BP415" s="210"/>
      <c r="BQ415" s="211"/>
      <c r="BR415" s="1276"/>
      <c r="BS415" s="1276">
        <f>BS414</f>
        <v>0</v>
      </c>
      <c r="BW415" s="210"/>
      <c r="BX415" s="210"/>
      <c r="BY415" s="210"/>
      <c r="BZ415" s="210"/>
      <c r="CA415" s="210"/>
      <c r="CB415" s="211"/>
      <c r="CC415" s="1276"/>
      <c r="CD415" s="1276">
        <f>CD414</f>
        <v>0</v>
      </c>
      <c r="CE415" s="11"/>
      <c r="CF415" s="11"/>
      <c r="CG415" s="11"/>
      <c r="CH415" s="11"/>
      <c r="CI415" s="11"/>
      <c r="CJ415" s="11"/>
      <c r="CK415" s="11"/>
      <c r="CL415" s="11"/>
      <c r="CM415" s="11"/>
    </row>
    <row r="416" spans="1:91" ht="24.75" customHeight="1">
      <c r="A416" s="1246" t="str">
        <f>IF(E416&gt;0,"Wypełnione","")</f>
        <v/>
      </c>
      <c r="B416" s="58"/>
      <c r="C416" s="1734">
        <f>'Og s3a'!C817</f>
        <v>0</v>
      </c>
      <c r="D416" s="1732">
        <f>'Og s3a'!E817</f>
        <v>0</v>
      </c>
      <c r="E416" s="1734">
        <f>'Og s3a'!F817</f>
        <v>0</v>
      </c>
      <c r="F416" s="2453"/>
      <c r="G416" s="511">
        <f>T416</f>
        <v>0</v>
      </c>
      <c r="H416" s="2455">
        <f>U416</f>
        <v>0</v>
      </c>
      <c r="I416" s="515"/>
      <c r="J416" s="2459"/>
      <c r="K416" s="515"/>
      <c r="L416" s="2459"/>
      <c r="M416" s="515"/>
      <c r="N416" s="2459"/>
      <c r="O416" s="515"/>
      <c r="P416" s="2459"/>
      <c r="Q416" s="11"/>
      <c r="R416" s="11"/>
      <c r="S416" s="454">
        <f>'Og s3a'!G817</f>
        <v>0</v>
      </c>
      <c r="T416" s="456">
        <f>'Og s3a'!D817</f>
        <v>0</v>
      </c>
      <c r="U416" s="506">
        <f>Import!N806</f>
        <v>0</v>
      </c>
      <c r="V416" s="11"/>
      <c r="W416" s="340"/>
      <c r="X416" s="340"/>
      <c r="Y416" s="340"/>
      <c r="Z416" s="1273">
        <f>IF(F416=AF$7,1,0)</f>
        <v>0</v>
      </c>
      <c r="AA416" s="1273">
        <f>Z416*D416</f>
        <v>0</v>
      </c>
      <c r="AB416" s="1281">
        <f>IF($Z416=0,0,IF(AF416+AH416+AJ416&gt;0,$AA416,0))</f>
        <v>0</v>
      </c>
      <c r="AC416" s="1283">
        <f>IF($Z416=0,0,IF(AND(AB416=0,G417&gt;0),$AA416,0))</f>
        <v>0</v>
      </c>
      <c r="AD416" s="1272">
        <f>AA416-AB416-AC416</f>
        <v>0</v>
      </c>
      <c r="AE416" s="210">
        <f t="shared" si="255"/>
        <v>0</v>
      </c>
      <c r="AF416" s="210">
        <f t="shared" si="255"/>
        <v>0</v>
      </c>
      <c r="AG416" s="210">
        <f t="shared" si="255"/>
        <v>0</v>
      </c>
      <c r="AH416" s="210">
        <f t="shared" si="255"/>
        <v>0</v>
      </c>
      <c r="AI416" s="1055">
        <f t="shared" si="255"/>
        <v>0</v>
      </c>
      <c r="AJ416" s="211">
        <f t="shared" si="255"/>
        <v>0</v>
      </c>
      <c r="AK416" s="1276">
        <f>IF($Z416=1,0,IF(AND($Z416=0,AF416&gt;0),1,IF(AND($Z416=0,AH416&gt;0),1,IF(AND($Z416=0,AJ416&gt;0),1,0))))</f>
        <v>0</v>
      </c>
      <c r="AL416" s="1276">
        <f t="shared" si="260"/>
        <v>0</v>
      </c>
      <c r="AM416" s="1281">
        <f>IF($Z416=0,0,IF(AQ416+AS416+AU416&gt;0,$AA416,0))</f>
        <v>0</v>
      </c>
      <c r="AN416" s="1283">
        <f>IF($Z416=0,0,IF(AND(AM416=0,I417&gt;0),$AA416,0))</f>
        <v>0</v>
      </c>
      <c r="AO416" s="1272">
        <f>$AA416-AM416-AN416</f>
        <v>0</v>
      </c>
      <c r="AP416" s="210">
        <f t="shared" si="256"/>
        <v>0</v>
      </c>
      <c r="AQ416" s="210">
        <f t="shared" si="256"/>
        <v>0</v>
      </c>
      <c r="AR416" s="210">
        <f t="shared" si="256"/>
        <v>0</v>
      </c>
      <c r="AS416" s="210">
        <f t="shared" si="256"/>
        <v>0</v>
      </c>
      <c r="AT416" s="210">
        <f t="shared" si="256"/>
        <v>0</v>
      </c>
      <c r="AU416" s="211">
        <f t="shared" si="256"/>
        <v>0</v>
      </c>
      <c r="AV416" s="1276">
        <f>IF($Z416=1,0,IF(AND($Z416=0,AQ416&gt;0),1,IF(AND($Z416=0,AS416&gt;0),1,IF(AND($Z416=0,AU416&gt;0),1,0))))</f>
        <v>0</v>
      </c>
      <c r="AW416" s="1276">
        <f t="shared" si="261"/>
        <v>0</v>
      </c>
      <c r="AX416" s="1281">
        <f>IF($Z416=0,0,IF(BB416+BD416+BF416&gt;0,$AA416,0))</f>
        <v>0</v>
      </c>
      <c r="AY416" s="1283">
        <f>IF($Z416=0,0,IF(AND(AX416=0,K417&gt;0),$AA416,0))</f>
        <v>0</v>
      </c>
      <c r="AZ416" s="1272">
        <f>$AA416-AX416-AY416</f>
        <v>0</v>
      </c>
      <c r="BA416" s="210">
        <f t="shared" si="257"/>
        <v>0</v>
      </c>
      <c r="BB416" s="210">
        <f t="shared" si="257"/>
        <v>0</v>
      </c>
      <c r="BC416" s="210">
        <f t="shared" si="257"/>
        <v>0</v>
      </c>
      <c r="BD416" s="210">
        <f t="shared" si="257"/>
        <v>0</v>
      </c>
      <c r="BE416" s="210">
        <f t="shared" si="257"/>
        <v>0</v>
      </c>
      <c r="BF416" s="211">
        <f t="shared" si="257"/>
        <v>0</v>
      </c>
      <c r="BG416" s="1276">
        <f>IF($Z416=1,0,IF(AND($Z416=0,BB416&gt;0),1,IF(AND($Z416=0,BD416&gt;0),1,IF(AND($Z416=0,BF416&gt;0),1,0))))</f>
        <v>0</v>
      </c>
      <c r="BH416" s="1276">
        <f t="shared" si="262"/>
        <v>0</v>
      </c>
      <c r="BI416" s="1281">
        <f>IF($Z416=0,0,IF(BM416+BO416+BQ416&gt;0,$AA416,0))</f>
        <v>0</v>
      </c>
      <c r="BJ416" s="1283">
        <f>IF($Z416=0,0,IF(AND(BI416=0,M417&gt;0),$AA416,0))</f>
        <v>0</v>
      </c>
      <c r="BK416" s="1272">
        <f>$AA416-BI416-BJ416</f>
        <v>0</v>
      </c>
      <c r="BL416" s="210">
        <f t="shared" si="258"/>
        <v>0</v>
      </c>
      <c r="BM416" s="210">
        <f t="shared" si="258"/>
        <v>0</v>
      </c>
      <c r="BN416" s="210">
        <f t="shared" si="258"/>
        <v>0</v>
      </c>
      <c r="BO416" s="210">
        <f t="shared" si="258"/>
        <v>0</v>
      </c>
      <c r="BP416" s="210">
        <f t="shared" si="258"/>
        <v>0</v>
      </c>
      <c r="BQ416" s="211">
        <f t="shared" si="258"/>
        <v>0</v>
      </c>
      <c r="BR416" s="1276">
        <f>IF($Z416=1,0,IF(AND($Z416=0,BM416&gt;0),1,IF(AND($Z416=0,BO416&gt;0),1,IF(AND($Z416=0,BQ416&gt;0),1,0))))</f>
        <v>0</v>
      </c>
      <c r="BS416" s="1276">
        <f t="shared" si="263"/>
        <v>0</v>
      </c>
      <c r="BT416" s="1281">
        <f>IF($Z416=0,0,IF(BX416+BZ416+CB416&gt;0,$AA416,0))</f>
        <v>0</v>
      </c>
      <c r="BU416" s="1283">
        <f>IF($Z416=0,0,IF(AND(BT416=0,O417&gt;0),$AA416,0))</f>
        <v>0</v>
      </c>
      <c r="BV416" s="1272">
        <f>$AA416-BT416-BU416</f>
        <v>0</v>
      </c>
      <c r="BW416" s="210">
        <f t="shared" si="259"/>
        <v>0</v>
      </c>
      <c r="BX416" s="210">
        <f t="shared" si="259"/>
        <v>0</v>
      </c>
      <c r="BY416" s="210">
        <f t="shared" si="259"/>
        <v>0</v>
      </c>
      <c r="BZ416" s="210">
        <f t="shared" si="259"/>
        <v>0</v>
      </c>
      <c r="CA416" s="210">
        <f t="shared" si="259"/>
        <v>0</v>
      </c>
      <c r="CB416" s="211">
        <f t="shared" si="259"/>
        <v>0</v>
      </c>
      <c r="CC416" s="1276">
        <f>IF($Z416=1,0,IF(AND($Z416=0,BX416&gt;0),1,IF(AND($Z416=0,BZ416&gt;0),1,IF(AND($Z416=0,CB416&gt;0),1,0))))</f>
        <v>0</v>
      </c>
      <c r="CD416" s="1276">
        <f t="shared" si="264"/>
        <v>0</v>
      </c>
      <c r="CE416" s="11"/>
      <c r="CF416" s="11"/>
      <c r="CG416" s="11"/>
      <c r="CH416" s="11"/>
      <c r="CI416" s="11"/>
      <c r="CJ416" s="11"/>
      <c r="CK416" s="11"/>
      <c r="CL416" s="11"/>
      <c r="CM416" s="11"/>
    </row>
    <row r="417" spans="1:91" ht="14.25" customHeight="1">
      <c r="A417" s="1247" t="str">
        <f>A416</f>
        <v/>
      </c>
      <c r="B417" s="58"/>
      <c r="C417" s="1735"/>
      <c r="D417" s="1733"/>
      <c r="E417" s="1735"/>
      <c r="F417" s="2454"/>
      <c r="G417" s="512"/>
      <c r="H417" s="2456"/>
      <c r="I417" s="514"/>
      <c r="J417" s="2459"/>
      <c r="K417" s="514"/>
      <c r="L417" s="2459"/>
      <c r="M417" s="514"/>
      <c r="N417" s="2459"/>
      <c r="O417" s="514"/>
      <c r="P417" s="2459"/>
      <c r="Q417" s="11"/>
      <c r="R417" s="11"/>
      <c r="S417" s="455"/>
      <c r="T417" s="477"/>
      <c r="U417" s="506">
        <f>Import!N807</f>
        <v>0</v>
      </c>
      <c r="V417" s="11"/>
      <c r="W417" s="340"/>
      <c r="X417" s="340"/>
      <c r="Y417" s="340"/>
      <c r="Z417" s="11"/>
      <c r="AE417" s="210"/>
      <c r="AF417" s="210"/>
      <c r="AG417" s="210"/>
      <c r="AH417" s="210"/>
      <c r="AI417" s="1055"/>
      <c r="AJ417" s="211"/>
      <c r="AK417" s="1276"/>
      <c r="AL417" s="1276">
        <f>AL416</f>
        <v>0</v>
      </c>
      <c r="AP417" s="210"/>
      <c r="AQ417" s="210"/>
      <c r="AR417" s="210"/>
      <c r="AS417" s="210"/>
      <c r="AT417" s="210"/>
      <c r="AU417" s="211"/>
      <c r="AV417" s="1276"/>
      <c r="AW417" s="1276">
        <f>AW416</f>
        <v>0</v>
      </c>
      <c r="BA417" s="210"/>
      <c r="BB417" s="210"/>
      <c r="BC417" s="210"/>
      <c r="BD417" s="210"/>
      <c r="BE417" s="210"/>
      <c r="BF417" s="211"/>
      <c r="BG417" s="1276"/>
      <c r="BH417" s="1276">
        <f>BH416</f>
        <v>0</v>
      </c>
      <c r="BL417" s="210"/>
      <c r="BM417" s="210"/>
      <c r="BN417" s="210"/>
      <c r="BO417" s="210"/>
      <c r="BP417" s="210"/>
      <c r="BQ417" s="211"/>
      <c r="BR417" s="1276"/>
      <c r="BS417" s="1276">
        <f>BS416</f>
        <v>0</v>
      </c>
      <c r="BW417" s="210"/>
      <c r="BX417" s="210"/>
      <c r="BY417" s="210"/>
      <c r="BZ417" s="210"/>
      <c r="CA417" s="210"/>
      <c r="CB417" s="211"/>
      <c r="CC417" s="1276"/>
      <c r="CD417" s="1276">
        <f>CD416</f>
        <v>0</v>
      </c>
      <c r="CE417" s="11"/>
      <c r="CF417" s="11"/>
      <c r="CG417" s="11"/>
      <c r="CH417" s="11"/>
      <c r="CI417" s="11"/>
      <c r="CJ417" s="11"/>
      <c r="CK417" s="11"/>
      <c r="CL417" s="11"/>
      <c r="CM417" s="11"/>
    </row>
    <row r="418" spans="1:91" ht="24.75" customHeight="1">
      <c r="A418" s="1246" t="str">
        <f>IF(E418&gt;0,"Wypełnione","")</f>
        <v/>
      </c>
      <c r="B418" s="58"/>
      <c r="C418" s="1734">
        <f>'Og s3a'!C819</f>
        <v>0</v>
      </c>
      <c r="D418" s="1732">
        <f>'Og s3a'!E819</f>
        <v>0</v>
      </c>
      <c r="E418" s="1734">
        <f>'Og s3a'!F819</f>
        <v>0</v>
      </c>
      <c r="F418" s="2453"/>
      <c r="G418" s="511">
        <f>T418</f>
        <v>0</v>
      </c>
      <c r="H418" s="2455">
        <f>U418</f>
        <v>0</v>
      </c>
      <c r="I418" s="515"/>
      <c r="J418" s="2459"/>
      <c r="K418" s="515"/>
      <c r="L418" s="2459"/>
      <c r="M418" s="515"/>
      <c r="N418" s="2459"/>
      <c r="O418" s="515"/>
      <c r="P418" s="2459"/>
      <c r="Q418" s="11"/>
      <c r="R418" s="11"/>
      <c r="S418" s="454">
        <f>'Og s3a'!G819</f>
        <v>0</v>
      </c>
      <c r="T418" s="456">
        <f>'Og s3a'!D819</f>
        <v>0</v>
      </c>
      <c r="U418" s="506">
        <f>Import!N808</f>
        <v>0</v>
      </c>
      <c r="V418" s="11"/>
      <c r="W418" s="340"/>
      <c r="X418" s="340"/>
      <c r="Y418" s="340"/>
      <c r="Z418" s="1273">
        <f>IF(F418=AF$7,1,0)</f>
        <v>0</v>
      </c>
      <c r="AA418" s="1273">
        <f>Z418*D418</f>
        <v>0</v>
      </c>
      <c r="AB418" s="1281">
        <f>IF($Z418=0,0,IF(AF418+AH418+AJ418&gt;0,$AA418,0))</f>
        <v>0</v>
      </c>
      <c r="AC418" s="1283">
        <f>IF($Z418=0,0,IF(AND(AB418=0,G419&gt;0),$AA418,0))</f>
        <v>0</v>
      </c>
      <c r="AD418" s="1272">
        <f>AA418-AB418-AC418</f>
        <v>0</v>
      </c>
      <c r="AE418" s="210">
        <f t="shared" si="255"/>
        <v>0</v>
      </c>
      <c r="AF418" s="210">
        <f t="shared" si="255"/>
        <v>0</v>
      </c>
      <c r="AG418" s="210">
        <f t="shared" si="255"/>
        <v>0</v>
      </c>
      <c r="AH418" s="210">
        <f t="shared" si="255"/>
        <v>0</v>
      </c>
      <c r="AI418" s="1055">
        <f t="shared" si="255"/>
        <v>0</v>
      </c>
      <c r="AJ418" s="211">
        <f t="shared" si="255"/>
        <v>0</v>
      </c>
      <c r="AK418" s="1276">
        <f>IF($Z418=1,0,IF(AND($Z418=0,AF418&gt;0),1,IF(AND($Z418=0,AH418&gt;0),1,IF(AND($Z418=0,AJ418&gt;0),1,0))))</f>
        <v>0</v>
      </c>
      <c r="AL418" s="1276">
        <f t="shared" si="260"/>
        <v>0</v>
      </c>
      <c r="AM418" s="1281">
        <f>IF($Z418=0,0,IF(AQ418+AS418+AU418&gt;0,$AA418,0))</f>
        <v>0</v>
      </c>
      <c r="AN418" s="1283">
        <f>IF($Z418=0,0,IF(AND(AM418=0,I419&gt;0),$AA418,0))</f>
        <v>0</v>
      </c>
      <c r="AO418" s="1272">
        <f>$AA418-AM418-AN418</f>
        <v>0</v>
      </c>
      <c r="AP418" s="210">
        <f t="shared" si="256"/>
        <v>0</v>
      </c>
      <c r="AQ418" s="210">
        <f t="shared" si="256"/>
        <v>0</v>
      </c>
      <c r="AR418" s="210">
        <f t="shared" si="256"/>
        <v>0</v>
      </c>
      <c r="AS418" s="210">
        <f t="shared" si="256"/>
        <v>0</v>
      </c>
      <c r="AT418" s="210">
        <f t="shared" si="256"/>
        <v>0</v>
      </c>
      <c r="AU418" s="211">
        <f t="shared" si="256"/>
        <v>0</v>
      </c>
      <c r="AV418" s="1276">
        <f>IF($Z418=1,0,IF(AND($Z418=0,AQ418&gt;0),1,IF(AND($Z418=0,AS418&gt;0),1,IF(AND($Z418=0,AU418&gt;0),1,0))))</f>
        <v>0</v>
      </c>
      <c r="AW418" s="1276">
        <f t="shared" si="261"/>
        <v>0</v>
      </c>
      <c r="AX418" s="1281">
        <f>IF($Z418=0,0,IF(BB418+BD418+BF418&gt;0,$AA418,0))</f>
        <v>0</v>
      </c>
      <c r="AY418" s="1283">
        <f>IF($Z418=0,0,IF(AND(AX418=0,K419&gt;0),$AA418,0))</f>
        <v>0</v>
      </c>
      <c r="AZ418" s="1272">
        <f>$AA418-AX418-AY418</f>
        <v>0</v>
      </c>
      <c r="BA418" s="210">
        <f t="shared" si="257"/>
        <v>0</v>
      </c>
      <c r="BB418" s="210">
        <f t="shared" si="257"/>
        <v>0</v>
      </c>
      <c r="BC418" s="210">
        <f t="shared" si="257"/>
        <v>0</v>
      </c>
      <c r="BD418" s="210">
        <f t="shared" si="257"/>
        <v>0</v>
      </c>
      <c r="BE418" s="210">
        <f t="shared" si="257"/>
        <v>0</v>
      </c>
      <c r="BF418" s="211">
        <f t="shared" si="257"/>
        <v>0</v>
      </c>
      <c r="BG418" s="1276">
        <f>IF($Z418=1,0,IF(AND($Z418=0,BB418&gt;0),1,IF(AND($Z418=0,BD418&gt;0),1,IF(AND($Z418=0,BF418&gt;0),1,0))))</f>
        <v>0</v>
      </c>
      <c r="BH418" s="1276">
        <f t="shared" si="262"/>
        <v>0</v>
      </c>
      <c r="BI418" s="1281">
        <f>IF($Z418=0,0,IF(BM418+BO418+BQ418&gt;0,$AA418,0))</f>
        <v>0</v>
      </c>
      <c r="BJ418" s="1283">
        <f>IF($Z418=0,0,IF(AND(BI418=0,M419&gt;0),$AA418,0))</f>
        <v>0</v>
      </c>
      <c r="BK418" s="1272">
        <f>$AA418-BI418-BJ418</f>
        <v>0</v>
      </c>
      <c r="BL418" s="210">
        <f t="shared" si="258"/>
        <v>0</v>
      </c>
      <c r="BM418" s="210">
        <f t="shared" si="258"/>
        <v>0</v>
      </c>
      <c r="BN418" s="210">
        <f t="shared" si="258"/>
        <v>0</v>
      </c>
      <c r="BO418" s="210">
        <f t="shared" si="258"/>
        <v>0</v>
      </c>
      <c r="BP418" s="210">
        <f t="shared" si="258"/>
        <v>0</v>
      </c>
      <c r="BQ418" s="211">
        <f t="shared" si="258"/>
        <v>0</v>
      </c>
      <c r="BR418" s="1276">
        <f>IF($Z418=1,0,IF(AND($Z418=0,BM418&gt;0),1,IF(AND($Z418=0,BO418&gt;0),1,IF(AND($Z418=0,BQ418&gt;0),1,0))))</f>
        <v>0</v>
      </c>
      <c r="BS418" s="1276">
        <f t="shared" si="263"/>
        <v>0</v>
      </c>
      <c r="BT418" s="1281">
        <f>IF($Z418=0,0,IF(BX418+BZ418+CB418&gt;0,$AA418,0))</f>
        <v>0</v>
      </c>
      <c r="BU418" s="1283">
        <f>IF($Z418=0,0,IF(AND(BT418=0,O419&gt;0),$AA418,0))</f>
        <v>0</v>
      </c>
      <c r="BV418" s="1272">
        <f>$AA418-BT418-BU418</f>
        <v>0</v>
      </c>
      <c r="BW418" s="210">
        <f t="shared" si="259"/>
        <v>0</v>
      </c>
      <c r="BX418" s="210">
        <f t="shared" si="259"/>
        <v>0</v>
      </c>
      <c r="BY418" s="210">
        <f t="shared" si="259"/>
        <v>0</v>
      </c>
      <c r="BZ418" s="210">
        <f t="shared" si="259"/>
        <v>0</v>
      </c>
      <c r="CA418" s="210">
        <f t="shared" si="259"/>
        <v>0</v>
      </c>
      <c r="CB418" s="211">
        <f t="shared" si="259"/>
        <v>0</v>
      </c>
      <c r="CC418" s="1276">
        <f>IF($Z418=1,0,IF(AND($Z418=0,BX418&gt;0),1,IF(AND($Z418=0,BZ418&gt;0),1,IF(AND($Z418=0,CB418&gt;0),1,0))))</f>
        <v>0</v>
      </c>
      <c r="CD418" s="1276">
        <f t="shared" si="264"/>
        <v>0</v>
      </c>
      <c r="CE418" s="11"/>
      <c r="CF418" s="11"/>
      <c r="CG418" s="11"/>
      <c r="CH418" s="11"/>
      <c r="CI418" s="11"/>
      <c r="CJ418" s="11"/>
      <c r="CK418" s="11"/>
      <c r="CL418" s="11"/>
      <c r="CM418" s="11"/>
    </row>
    <row r="419" spans="1:91" ht="14.25" customHeight="1">
      <c r="A419" s="1247" t="str">
        <f>A418</f>
        <v/>
      </c>
      <c r="B419" s="58"/>
      <c r="C419" s="1735"/>
      <c r="D419" s="1733"/>
      <c r="E419" s="1735"/>
      <c r="F419" s="2454"/>
      <c r="G419" s="512"/>
      <c r="H419" s="2456"/>
      <c r="I419" s="514"/>
      <c r="J419" s="2459"/>
      <c r="K419" s="514"/>
      <c r="L419" s="2459"/>
      <c r="M419" s="514"/>
      <c r="N419" s="2459"/>
      <c r="O419" s="514"/>
      <c r="P419" s="2459"/>
      <c r="Q419" s="11"/>
      <c r="R419" s="11"/>
      <c r="S419" s="455"/>
      <c r="T419" s="477"/>
      <c r="U419" s="506">
        <f>Import!N809</f>
        <v>0</v>
      </c>
      <c r="V419" s="11"/>
      <c r="W419" s="340"/>
      <c r="X419" s="340"/>
      <c r="Y419" s="340"/>
      <c r="Z419" s="11"/>
      <c r="AE419" s="210"/>
      <c r="AF419" s="210"/>
      <c r="AG419" s="210"/>
      <c r="AH419" s="210"/>
      <c r="AI419" s="1055"/>
      <c r="AJ419" s="211"/>
      <c r="AK419" s="1276"/>
      <c r="AL419" s="1276">
        <f>AL418</f>
        <v>0</v>
      </c>
      <c r="AP419" s="210"/>
      <c r="AQ419" s="210"/>
      <c r="AR419" s="210"/>
      <c r="AS419" s="210"/>
      <c r="AT419" s="210"/>
      <c r="AU419" s="211"/>
      <c r="AV419" s="1276"/>
      <c r="AW419" s="1276">
        <f>AW418</f>
        <v>0</v>
      </c>
      <c r="BA419" s="210"/>
      <c r="BB419" s="210"/>
      <c r="BC419" s="210"/>
      <c r="BD419" s="210"/>
      <c r="BE419" s="210"/>
      <c r="BF419" s="211"/>
      <c r="BG419" s="1276"/>
      <c r="BH419" s="1276">
        <f>BH418</f>
        <v>0</v>
      </c>
      <c r="BL419" s="210"/>
      <c r="BM419" s="210"/>
      <c r="BN419" s="210"/>
      <c r="BO419" s="210"/>
      <c r="BP419" s="210"/>
      <c r="BQ419" s="211"/>
      <c r="BR419" s="1276"/>
      <c r="BS419" s="1276">
        <f>BS418</f>
        <v>0</v>
      </c>
      <c r="BW419" s="210"/>
      <c r="BX419" s="210"/>
      <c r="BY419" s="210"/>
      <c r="BZ419" s="210"/>
      <c r="CA419" s="210"/>
      <c r="CB419" s="211"/>
      <c r="CC419" s="1276"/>
      <c r="CD419" s="1276">
        <f>CD418</f>
        <v>0</v>
      </c>
      <c r="CE419" s="11"/>
      <c r="CF419" s="11"/>
      <c r="CG419" s="11"/>
      <c r="CH419" s="11"/>
      <c r="CI419" s="11"/>
      <c r="CJ419" s="11"/>
      <c r="CK419" s="11"/>
      <c r="CL419" s="11"/>
      <c r="CM419" s="11"/>
    </row>
    <row r="420" spans="1:91" ht="24.75" customHeight="1">
      <c r="A420" s="1246" t="str">
        <f>IF(E420&gt;0,"Wypełnione","")</f>
        <v/>
      </c>
      <c r="B420" s="58"/>
      <c r="C420" s="1734">
        <f>'Og s3a'!C821</f>
        <v>0</v>
      </c>
      <c r="D420" s="1732">
        <f>'Og s3a'!E821</f>
        <v>0</v>
      </c>
      <c r="E420" s="1734">
        <f>'Og s3a'!F821</f>
        <v>0</v>
      </c>
      <c r="F420" s="2453"/>
      <c r="G420" s="511">
        <f>T420</f>
        <v>0</v>
      </c>
      <c r="H420" s="2455">
        <f>U420</f>
        <v>0</v>
      </c>
      <c r="I420" s="515"/>
      <c r="J420" s="2459"/>
      <c r="K420" s="515"/>
      <c r="L420" s="2459"/>
      <c r="M420" s="515"/>
      <c r="N420" s="2459"/>
      <c r="O420" s="515"/>
      <c r="P420" s="2459"/>
      <c r="Q420" s="11"/>
      <c r="R420" s="11"/>
      <c r="S420" s="454">
        <f>'Og s3a'!G821</f>
        <v>0</v>
      </c>
      <c r="T420" s="456">
        <f>'Og s3a'!D821</f>
        <v>0</v>
      </c>
      <c r="U420" s="506">
        <f>Import!N810</f>
        <v>0</v>
      </c>
      <c r="V420" s="11"/>
      <c r="W420" s="340"/>
      <c r="X420" s="340"/>
      <c r="Y420" s="340"/>
      <c r="Z420" s="1273">
        <f>IF(F420=AF$7,1,0)</f>
        <v>0</v>
      </c>
      <c r="AA420" s="1273">
        <f>Z420*D420</f>
        <v>0</v>
      </c>
      <c r="AB420" s="1281">
        <f>IF($Z420=0,0,IF(AF420+AH420+AJ420&gt;0,$AA420,0))</f>
        <v>0</v>
      </c>
      <c r="AC420" s="1283">
        <f>IF($Z420=0,0,IF(AND(AB420=0,G421&gt;0),$AA420,0))</f>
        <v>0</v>
      </c>
      <c r="AD420" s="1272">
        <f>AA420-AB420-AC420</f>
        <v>0</v>
      </c>
      <c r="AE420" s="210">
        <f t="shared" si="255"/>
        <v>0</v>
      </c>
      <c r="AF420" s="210">
        <f t="shared" si="255"/>
        <v>0</v>
      </c>
      <c r="AG420" s="210">
        <f t="shared" si="255"/>
        <v>0</v>
      </c>
      <c r="AH420" s="210">
        <f t="shared" si="255"/>
        <v>0</v>
      </c>
      <c r="AI420" s="1055">
        <f t="shared" si="255"/>
        <v>0</v>
      </c>
      <c r="AJ420" s="211">
        <f t="shared" si="255"/>
        <v>0</v>
      </c>
      <c r="AK420" s="1276">
        <f>IF($Z420=1,0,IF(AND($Z420=0,AF420&gt;0),1,IF(AND($Z420=0,AH420&gt;0),1,IF(AND($Z420=0,AJ420&gt;0),1,0))))</f>
        <v>0</v>
      </c>
      <c r="AL420" s="1276">
        <f t="shared" si="260"/>
        <v>0</v>
      </c>
      <c r="AM420" s="1281">
        <f>IF($Z420=0,0,IF(AQ420+AS420+AU420&gt;0,$AA420,0))</f>
        <v>0</v>
      </c>
      <c r="AN420" s="1283">
        <f>IF($Z420=0,0,IF(AND(AM420=0,I421&gt;0),$AA420,0))</f>
        <v>0</v>
      </c>
      <c r="AO420" s="1272">
        <f>$AA420-AM420-AN420</f>
        <v>0</v>
      </c>
      <c r="AP420" s="210">
        <f t="shared" si="256"/>
        <v>0</v>
      </c>
      <c r="AQ420" s="210">
        <f t="shared" si="256"/>
        <v>0</v>
      </c>
      <c r="AR420" s="210">
        <f t="shared" si="256"/>
        <v>0</v>
      </c>
      <c r="AS420" s="210">
        <f t="shared" si="256"/>
        <v>0</v>
      </c>
      <c r="AT420" s="210">
        <f t="shared" si="256"/>
        <v>0</v>
      </c>
      <c r="AU420" s="211">
        <f t="shared" si="256"/>
        <v>0</v>
      </c>
      <c r="AV420" s="1276">
        <f>IF($Z420=1,0,IF(AND($Z420=0,AQ420&gt;0),1,IF(AND($Z420=0,AS420&gt;0),1,IF(AND($Z420=0,AU420&gt;0),1,0))))</f>
        <v>0</v>
      </c>
      <c r="AW420" s="1276">
        <f t="shared" si="261"/>
        <v>0</v>
      </c>
      <c r="AX420" s="1281">
        <f>IF($Z420=0,0,IF(BB420+BD420+BF420&gt;0,$AA420,0))</f>
        <v>0</v>
      </c>
      <c r="AY420" s="1283">
        <f>IF($Z420=0,0,IF(AND(AX420=0,K421&gt;0),$AA420,0))</f>
        <v>0</v>
      </c>
      <c r="AZ420" s="1272">
        <f>$AA420-AX420-AY420</f>
        <v>0</v>
      </c>
      <c r="BA420" s="210">
        <f t="shared" si="257"/>
        <v>0</v>
      </c>
      <c r="BB420" s="210">
        <f t="shared" si="257"/>
        <v>0</v>
      </c>
      <c r="BC420" s="210">
        <f t="shared" si="257"/>
        <v>0</v>
      </c>
      <c r="BD420" s="210">
        <f t="shared" si="257"/>
        <v>0</v>
      </c>
      <c r="BE420" s="210">
        <f t="shared" si="257"/>
        <v>0</v>
      </c>
      <c r="BF420" s="211">
        <f t="shared" si="257"/>
        <v>0</v>
      </c>
      <c r="BG420" s="1276">
        <f>IF($Z420=1,0,IF(AND($Z420=0,BB420&gt;0),1,IF(AND($Z420=0,BD420&gt;0),1,IF(AND($Z420=0,BF420&gt;0),1,0))))</f>
        <v>0</v>
      </c>
      <c r="BH420" s="1276">
        <f t="shared" si="262"/>
        <v>0</v>
      </c>
      <c r="BI420" s="1281">
        <f>IF($Z420=0,0,IF(BM420+BO420+BQ420&gt;0,$AA420,0))</f>
        <v>0</v>
      </c>
      <c r="BJ420" s="1283">
        <f>IF($Z420=0,0,IF(AND(BI420=0,M421&gt;0),$AA420,0))</f>
        <v>0</v>
      </c>
      <c r="BK420" s="1272">
        <f>$AA420-BI420-BJ420</f>
        <v>0</v>
      </c>
      <c r="BL420" s="210">
        <f t="shared" si="258"/>
        <v>0</v>
      </c>
      <c r="BM420" s="210">
        <f t="shared" si="258"/>
        <v>0</v>
      </c>
      <c r="BN420" s="210">
        <f t="shared" si="258"/>
        <v>0</v>
      </c>
      <c r="BO420" s="210">
        <f t="shared" si="258"/>
        <v>0</v>
      </c>
      <c r="BP420" s="210">
        <f t="shared" si="258"/>
        <v>0</v>
      </c>
      <c r="BQ420" s="211">
        <f t="shared" si="258"/>
        <v>0</v>
      </c>
      <c r="BR420" s="1276">
        <f>IF($Z420=1,0,IF(AND($Z420=0,BM420&gt;0),1,IF(AND($Z420=0,BO420&gt;0),1,IF(AND($Z420=0,BQ420&gt;0),1,0))))</f>
        <v>0</v>
      </c>
      <c r="BS420" s="1276">
        <f t="shared" si="263"/>
        <v>0</v>
      </c>
      <c r="BT420" s="1281">
        <f>IF($Z420=0,0,IF(BX420+BZ420+CB420&gt;0,$AA420,0))</f>
        <v>0</v>
      </c>
      <c r="BU420" s="1283">
        <f>IF($Z420=0,0,IF(AND(BT420=0,O421&gt;0),$AA420,0))</f>
        <v>0</v>
      </c>
      <c r="BV420" s="1272">
        <f>$AA420-BT420-BU420</f>
        <v>0</v>
      </c>
      <c r="BW420" s="210">
        <f t="shared" si="259"/>
        <v>0</v>
      </c>
      <c r="BX420" s="210">
        <f t="shared" si="259"/>
        <v>0</v>
      </c>
      <c r="BY420" s="210">
        <f t="shared" si="259"/>
        <v>0</v>
      </c>
      <c r="BZ420" s="210">
        <f t="shared" si="259"/>
        <v>0</v>
      </c>
      <c r="CA420" s="210">
        <f t="shared" si="259"/>
        <v>0</v>
      </c>
      <c r="CB420" s="211">
        <f t="shared" si="259"/>
        <v>0</v>
      </c>
      <c r="CC420" s="1276">
        <f>IF($Z420=1,0,IF(AND($Z420=0,BX420&gt;0),1,IF(AND($Z420=0,BZ420&gt;0),1,IF(AND($Z420=0,CB420&gt;0),1,0))))</f>
        <v>0</v>
      </c>
      <c r="CD420" s="1276">
        <f t="shared" si="264"/>
        <v>0</v>
      </c>
      <c r="CE420" s="11"/>
      <c r="CF420" s="11"/>
      <c r="CG420" s="11"/>
      <c r="CH420" s="11"/>
      <c r="CI420" s="11"/>
      <c r="CJ420" s="11"/>
      <c r="CK420" s="11"/>
      <c r="CL420" s="11"/>
      <c r="CM420" s="11"/>
    </row>
    <row r="421" spans="1:91" ht="14.25" customHeight="1">
      <c r="A421" s="1247" t="str">
        <f>A420</f>
        <v/>
      </c>
      <c r="B421" s="58"/>
      <c r="C421" s="1735"/>
      <c r="D421" s="1733"/>
      <c r="E421" s="1735"/>
      <c r="F421" s="2454"/>
      <c r="G421" s="512"/>
      <c r="H421" s="2456"/>
      <c r="I421" s="514"/>
      <c r="J421" s="2459"/>
      <c r="K421" s="514"/>
      <c r="L421" s="2459"/>
      <c r="M421" s="514"/>
      <c r="N421" s="2459"/>
      <c r="O421" s="514"/>
      <c r="P421" s="2459"/>
      <c r="Q421" s="11"/>
      <c r="R421" s="11"/>
      <c r="S421" s="455"/>
      <c r="T421" s="477"/>
      <c r="U421" s="506">
        <f>Import!N811</f>
        <v>0</v>
      </c>
      <c r="V421" s="11"/>
      <c r="W421" s="340"/>
      <c r="X421" s="340"/>
      <c r="Y421" s="340"/>
      <c r="Z421" s="11"/>
      <c r="AE421" s="210"/>
      <c r="AF421" s="210"/>
      <c r="AG421" s="210"/>
      <c r="AH421" s="210"/>
      <c r="AI421" s="1055"/>
      <c r="AJ421" s="211"/>
      <c r="AK421" s="1276"/>
      <c r="AL421" s="1276">
        <f>AL420</f>
        <v>0</v>
      </c>
      <c r="AP421" s="210"/>
      <c r="AQ421" s="210"/>
      <c r="AR421" s="210"/>
      <c r="AS421" s="210"/>
      <c r="AT421" s="210"/>
      <c r="AU421" s="211"/>
      <c r="AV421" s="1276"/>
      <c r="AW421" s="1276">
        <f>AW420</f>
        <v>0</v>
      </c>
      <c r="BA421" s="210"/>
      <c r="BB421" s="210"/>
      <c r="BC421" s="210"/>
      <c r="BD421" s="210"/>
      <c r="BE421" s="210"/>
      <c r="BF421" s="211"/>
      <c r="BG421" s="1276"/>
      <c r="BH421" s="1276">
        <f>BH420</f>
        <v>0</v>
      </c>
      <c r="BL421" s="210"/>
      <c r="BM421" s="210"/>
      <c r="BN421" s="210"/>
      <c r="BO421" s="210"/>
      <c r="BP421" s="210"/>
      <c r="BQ421" s="211"/>
      <c r="BR421" s="1276"/>
      <c r="BS421" s="1276">
        <f>BS420</f>
        <v>0</v>
      </c>
      <c r="BW421" s="210"/>
      <c r="BX421" s="210"/>
      <c r="BY421" s="210"/>
      <c r="BZ421" s="210"/>
      <c r="CA421" s="210"/>
      <c r="CB421" s="211"/>
      <c r="CC421" s="1276"/>
      <c r="CD421" s="1276">
        <f>CD420</f>
        <v>0</v>
      </c>
      <c r="CE421" s="11"/>
      <c r="CF421" s="11"/>
      <c r="CG421" s="11"/>
      <c r="CH421" s="11"/>
      <c r="CI421" s="11"/>
      <c r="CJ421" s="11"/>
      <c r="CK421" s="11"/>
      <c r="CL421" s="11"/>
      <c r="CM421" s="11"/>
    </row>
    <row r="422" spans="1:91" ht="24.75" customHeight="1">
      <c r="A422" s="1246" t="str">
        <f>IF(E422&gt;0,"Wypełnione","")</f>
        <v/>
      </c>
      <c r="B422" s="58"/>
      <c r="C422" s="1734">
        <f>'Og s3a'!C823</f>
        <v>0</v>
      </c>
      <c r="D422" s="1732">
        <f>'Og s3a'!E823</f>
        <v>0</v>
      </c>
      <c r="E422" s="1734">
        <f>'Og s3a'!F823</f>
        <v>0</v>
      </c>
      <c r="F422" s="2453"/>
      <c r="G422" s="511">
        <f>T422</f>
        <v>0</v>
      </c>
      <c r="H422" s="2455">
        <f>U422</f>
        <v>0</v>
      </c>
      <c r="I422" s="515"/>
      <c r="J422" s="2459"/>
      <c r="K422" s="515"/>
      <c r="L422" s="2459"/>
      <c r="M422" s="515"/>
      <c r="N422" s="2459"/>
      <c r="O422" s="515"/>
      <c r="P422" s="2459"/>
      <c r="Q422" s="11"/>
      <c r="R422" s="11"/>
      <c r="S422" s="454">
        <f>'Og s3a'!G823</f>
        <v>0</v>
      </c>
      <c r="T422" s="456">
        <f>'Og s3a'!D823</f>
        <v>0</v>
      </c>
      <c r="U422" s="506">
        <f>Import!N812</f>
        <v>0</v>
      </c>
      <c r="V422" s="11"/>
      <c r="W422" s="340"/>
      <c r="X422" s="340"/>
      <c r="Y422" s="340"/>
      <c r="Z422" s="1273">
        <f>IF(F422=AF$7,1,0)</f>
        <v>0</v>
      </c>
      <c r="AA422" s="1273">
        <f>Z422*D422</f>
        <v>0</v>
      </c>
      <c r="AB422" s="1281">
        <f>IF($Z422=0,0,IF(AF422+AH422+AJ422&gt;0,$AA422,0))</f>
        <v>0</v>
      </c>
      <c r="AC422" s="1283">
        <f>IF($Z422=0,0,IF(AND(AB422=0,G423&gt;0),$AA422,0))</f>
        <v>0</v>
      </c>
      <c r="AD422" s="1272">
        <f>AA422-AB422-AC422</f>
        <v>0</v>
      </c>
      <c r="AE422" s="210">
        <f t="shared" si="255"/>
        <v>0</v>
      </c>
      <c r="AF422" s="210">
        <f t="shared" si="255"/>
        <v>0</v>
      </c>
      <c r="AG422" s="210">
        <f t="shared" si="255"/>
        <v>0</v>
      </c>
      <c r="AH422" s="210">
        <f t="shared" si="255"/>
        <v>0</v>
      </c>
      <c r="AI422" s="1055">
        <f t="shared" si="255"/>
        <v>0</v>
      </c>
      <c r="AJ422" s="211">
        <f t="shared" si="255"/>
        <v>0</v>
      </c>
      <c r="AK422" s="1276">
        <f>IF($Z422=1,0,IF(AND($Z422=0,AF422&gt;0),1,IF(AND($Z422=0,AH422&gt;0),1,IF(AND($Z422=0,AJ422&gt;0),1,0))))</f>
        <v>0</v>
      </c>
      <c r="AL422" s="1276">
        <f t="shared" si="260"/>
        <v>0</v>
      </c>
      <c r="AM422" s="1281">
        <f>IF($Z422=0,0,IF(AQ422+AS422+AU422&gt;0,$AA422,0))</f>
        <v>0</v>
      </c>
      <c r="AN422" s="1283">
        <f>IF($Z422=0,0,IF(AND(AM422=0,I423&gt;0),$AA422,0))</f>
        <v>0</v>
      </c>
      <c r="AO422" s="1272">
        <f>$AA422-AM422-AN422</f>
        <v>0</v>
      </c>
      <c r="AP422" s="210">
        <f t="shared" si="256"/>
        <v>0</v>
      </c>
      <c r="AQ422" s="210">
        <f t="shared" si="256"/>
        <v>0</v>
      </c>
      <c r="AR422" s="210">
        <f t="shared" si="256"/>
        <v>0</v>
      </c>
      <c r="AS422" s="210">
        <f t="shared" si="256"/>
        <v>0</v>
      </c>
      <c r="AT422" s="210">
        <f t="shared" si="256"/>
        <v>0</v>
      </c>
      <c r="AU422" s="211">
        <f t="shared" si="256"/>
        <v>0</v>
      </c>
      <c r="AV422" s="1276">
        <f>IF($Z422=1,0,IF(AND($Z422=0,AQ422&gt;0),1,IF(AND($Z422=0,AS422&gt;0),1,IF(AND($Z422=0,AU422&gt;0),1,0))))</f>
        <v>0</v>
      </c>
      <c r="AW422" s="1276">
        <f t="shared" si="261"/>
        <v>0</v>
      </c>
      <c r="AX422" s="1281">
        <f>IF($Z422=0,0,IF(BB422+BD422+BF422&gt;0,$AA422,0))</f>
        <v>0</v>
      </c>
      <c r="AY422" s="1283">
        <f>IF($Z422=0,0,IF(AND(AX422=0,K423&gt;0),$AA422,0))</f>
        <v>0</v>
      </c>
      <c r="AZ422" s="1272">
        <f>$AA422-AX422-AY422</f>
        <v>0</v>
      </c>
      <c r="BA422" s="210">
        <f t="shared" si="257"/>
        <v>0</v>
      </c>
      <c r="BB422" s="210">
        <f t="shared" si="257"/>
        <v>0</v>
      </c>
      <c r="BC422" s="210">
        <f t="shared" si="257"/>
        <v>0</v>
      </c>
      <c r="BD422" s="210">
        <f t="shared" si="257"/>
        <v>0</v>
      </c>
      <c r="BE422" s="210">
        <f t="shared" si="257"/>
        <v>0</v>
      </c>
      <c r="BF422" s="211">
        <f t="shared" si="257"/>
        <v>0</v>
      </c>
      <c r="BG422" s="1276">
        <f>IF($Z422=1,0,IF(AND($Z422=0,BB422&gt;0),1,IF(AND($Z422=0,BD422&gt;0),1,IF(AND($Z422=0,BF422&gt;0),1,0))))</f>
        <v>0</v>
      </c>
      <c r="BH422" s="1276">
        <f t="shared" si="262"/>
        <v>0</v>
      </c>
      <c r="BI422" s="1281">
        <f>IF($Z422=0,0,IF(BM422+BO422+BQ422&gt;0,$AA422,0))</f>
        <v>0</v>
      </c>
      <c r="BJ422" s="1283">
        <f>IF($Z422=0,0,IF(AND(BI422=0,M423&gt;0),$AA422,0))</f>
        <v>0</v>
      </c>
      <c r="BK422" s="1272">
        <f>$AA422-BI422-BJ422</f>
        <v>0</v>
      </c>
      <c r="BL422" s="210">
        <f t="shared" si="258"/>
        <v>0</v>
      </c>
      <c r="BM422" s="210">
        <f t="shared" si="258"/>
        <v>0</v>
      </c>
      <c r="BN422" s="210">
        <f t="shared" si="258"/>
        <v>0</v>
      </c>
      <c r="BO422" s="210">
        <f t="shared" si="258"/>
        <v>0</v>
      </c>
      <c r="BP422" s="210">
        <f t="shared" si="258"/>
        <v>0</v>
      </c>
      <c r="BQ422" s="211">
        <f t="shared" si="258"/>
        <v>0</v>
      </c>
      <c r="BR422" s="1276">
        <f>IF($Z422=1,0,IF(AND($Z422=0,BM422&gt;0),1,IF(AND($Z422=0,BO422&gt;0),1,IF(AND($Z422=0,BQ422&gt;0),1,0))))</f>
        <v>0</v>
      </c>
      <c r="BS422" s="1276">
        <f t="shared" si="263"/>
        <v>0</v>
      </c>
      <c r="BT422" s="1281">
        <f>IF($Z422=0,0,IF(BX422+BZ422+CB422&gt;0,$AA422,0))</f>
        <v>0</v>
      </c>
      <c r="BU422" s="1283">
        <f>IF($Z422=0,0,IF(AND(BT422=0,O423&gt;0),$AA422,0))</f>
        <v>0</v>
      </c>
      <c r="BV422" s="1272">
        <f>$AA422-BT422-BU422</f>
        <v>0</v>
      </c>
      <c r="BW422" s="210">
        <f t="shared" si="259"/>
        <v>0</v>
      </c>
      <c r="BX422" s="210">
        <f t="shared" si="259"/>
        <v>0</v>
      </c>
      <c r="BY422" s="210">
        <f t="shared" si="259"/>
        <v>0</v>
      </c>
      <c r="BZ422" s="210">
        <f t="shared" si="259"/>
        <v>0</v>
      </c>
      <c r="CA422" s="210">
        <f t="shared" si="259"/>
        <v>0</v>
      </c>
      <c r="CB422" s="211">
        <f t="shared" si="259"/>
        <v>0</v>
      </c>
      <c r="CC422" s="1276">
        <f>IF($Z422=1,0,IF(AND($Z422=0,BX422&gt;0),1,IF(AND($Z422=0,BZ422&gt;0),1,IF(AND($Z422=0,CB422&gt;0),1,0))))</f>
        <v>0</v>
      </c>
      <c r="CD422" s="1276">
        <f t="shared" si="264"/>
        <v>0</v>
      </c>
      <c r="CE422" s="11"/>
      <c r="CF422" s="11"/>
      <c r="CG422" s="11"/>
      <c r="CH422" s="11"/>
      <c r="CI422" s="11"/>
      <c r="CJ422" s="11"/>
      <c r="CK422" s="11"/>
      <c r="CL422" s="11"/>
      <c r="CM422" s="11"/>
    </row>
    <row r="423" spans="1:91" ht="14.25" customHeight="1">
      <c r="A423" s="1247" t="str">
        <f>A422</f>
        <v/>
      </c>
      <c r="B423" s="58"/>
      <c r="C423" s="1735"/>
      <c r="D423" s="1733"/>
      <c r="E423" s="1735"/>
      <c r="F423" s="2454"/>
      <c r="G423" s="512"/>
      <c r="H423" s="2456"/>
      <c r="I423" s="514"/>
      <c r="J423" s="2459"/>
      <c r="K423" s="514"/>
      <c r="L423" s="2459"/>
      <c r="M423" s="514"/>
      <c r="N423" s="2459"/>
      <c r="O423" s="514"/>
      <c r="P423" s="2459"/>
      <c r="Q423" s="11"/>
      <c r="R423" s="11"/>
      <c r="S423" s="455"/>
      <c r="T423" s="477"/>
      <c r="U423" s="506">
        <f>Import!N813</f>
        <v>0</v>
      </c>
      <c r="V423" s="11"/>
      <c r="W423" s="340"/>
      <c r="X423" s="340"/>
      <c r="Y423" s="340"/>
      <c r="Z423" s="11"/>
      <c r="AE423" s="210"/>
      <c r="AF423" s="210"/>
      <c r="AG423" s="210"/>
      <c r="AH423" s="210"/>
      <c r="AI423" s="1055"/>
      <c r="AJ423" s="211"/>
      <c r="AK423" s="1276"/>
      <c r="AL423" s="1276">
        <f>AL422</f>
        <v>0</v>
      </c>
      <c r="AP423" s="210"/>
      <c r="AQ423" s="210"/>
      <c r="AR423" s="210"/>
      <c r="AS423" s="210"/>
      <c r="AT423" s="210"/>
      <c r="AU423" s="211"/>
      <c r="AV423" s="1276"/>
      <c r="AW423" s="1276">
        <f>AW422</f>
        <v>0</v>
      </c>
      <c r="BA423" s="210"/>
      <c r="BB423" s="210"/>
      <c r="BC423" s="210"/>
      <c r="BD423" s="210"/>
      <c r="BE423" s="210"/>
      <c r="BF423" s="211"/>
      <c r="BG423" s="1276"/>
      <c r="BH423" s="1276">
        <f>BH422</f>
        <v>0</v>
      </c>
      <c r="BL423" s="210"/>
      <c r="BM423" s="210"/>
      <c r="BN423" s="210"/>
      <c r="BO423" s="210"/>
      <c r="BP423" s="210"/>
      <c r="BQ423" s="211"/>
      <c r="BR423" s="1276"/>
      <c r="BS423" s="1276">
        <f>BS422</f>
        <v>0</v>
      </c>
      <c r="BW423" s="210"/>
      <c r="BX423" s="210"/>
      <c r="BY423" s="210"/>
      <c r="BZ423" s="210"/>
      <c r="CA423" s="210"/>
      <c r="CB423" s="211"/>
      <c r="CC423" s="1276"/>
      <c r="CD423" s="1276">
        <f>CD422</f>
        <v>0</v>
      </c>
      <c r="CE423" s="11"/>
      <c r="CF423" s="11"/>
      <c r="CG423" s="11"/>
      <c r="CH423" s="11"/>
      <c r="CI423" s="11"/>
      <c r="CJ423" s="11"/>
      <c r="CK423" s="11"/>
      <c r="CL423" s="11"/>
      <c r="CM423" s="11"/>
    </row>
    <row r="424" spans="1:91" ht="24.75" customHeight="1">
      <c r="A424" s="1246" t="str">
        <f>IF(E424&gt;0,"Wypełnione","")</f>
        <v/>
      </c>
      <c r="B424" s="58"/>
      <c r="C424" s="1734">
        <f>'Og s3a'!C825</f>
        <v>0</v>
      </c>
      <c r="D424" s="1732">
        <f>'Og s3a'!E825</f>
        <v>0</v>
      </c>
      <c r="E424" s="1734">
        <f>'Og s3a'!F825</f>
        <v>0</v>
      </c>
      <c r="F424" s="2453"/>
      <c r="G424" s="511">
        <f>T424</f>
        <v>0</v>
      </c>
      <c r="H424" s="2455">
        <f>U424</f>
        <v>0</v>
      </c>
      <c r="I424" s="515"/>
      <c r="J424" s="2459"/>
      <c r="K424" s="515"/>
      <c r="L424" s="2459"/>
      <c r="M424" s="515"/>
      <c r="N424" s="2459"/>
      <c r="O424" s="515"/>
      <c r="P424" s="2459"/>
      <c r="Q424" s="11"/>
      <c r="R424" s="11"/>
      <c r="S424" s="454">
        <f>'Og s3a'!G825</f>
        <v>0</v>
      </c>
      <c r="T424" s="456">
        <f>'Og s3a'!D825</f>
        <v>0</v>
      </c>
      <c r="U424" s="506">
        <f>Import!N814</f>
        <v>0</v>
      </c>
      <c r="V424" s="11"/>
      <c r="W424" s="340"/>
      <c r="X424" s="340"/>
      <c r="Y424" s="340"/>
      <c r="Z424" s="1273">
        <f>IF(F424=AF$7,1,0)</f>
        <v>0</v>
      </c>
      <c r="AA424" s="1273">
        <f>Z424*D424</f>
        <v>0</v>
      </c>
      <c r="AB424" s="1281">
        <f>IF($Z424=0,0,IF(AF424+AH424+AJ424&gt;0,$AA424,0))</f>
        <v>0</v>
      </c>
      <c r="AC424" s="1283">
        <f>IF($Z424=0,0,IF(AND(AB424=0,G425&gt;0),$AA424,0))</f>
        <v>0</v>
      </c>
      <c r="AD424" s="1272">
        <f>AA424-AB424-AC424</f>
        <v>0</v>
      </c>
      <c r="AE424" s="210">
        <f t="shared" si="255"/>
        <v>0</v>
      </c>
      <c r="AF424" s="210">
        <f t="shared" si="255"/>
        <v>0</v>
      </c>
      <c r="AG424" s="210">
        <f t="shared" si="255"/>
        <v>0</v>
      </c>
      <c r="AH424" s="210">
        <f t="shared" si="255"/>
        <v>0</v>
      </c>
      <c r="AI424" s="1055">
        <f t="shared" si="255"/>
        <v>0</v>
      </c>
      <c r="AJ424" s="211">
        <f t="shared" si="255"/>
        <v>0</v>
      </c>
      <c r="AK424" s="1276">
        <f>IF($Z424=1,0,IF(AND($Z424=0,AF424&gt;0),1,IF(AND($Z424=0,AH424&gt;0),1,IF(AND($Z424=0,AJ424&gt;0),1,0))))</f>
        <v>0</v>
      </c>
      <c r="AL424" s="1276">
        <f t="shared" si="260"/>
        <v>0</v>
      </c>
      <c r="AM424" s="1281">
        <f>IF($Z424=0,0,IF(AQ424+AS424+AU424&gt;0,$AA424,0))</f>
        <v>0</v>
      </c>
      <c r="AN424" s="1283">
        <f>IF($Z424=0,0,IF(AND(AM424=0,I425&gt;0),$AA424,0))</f>
        <v>0</v>
      </c>
      <c r="AO424" s="1272">
        <f>$AA424-AM424-AN424</f>
        <v>0</v>
      </c>
      <c r="AP424" s="210">
        <f t="shared" si="256"/>
        <v>0</v>
      </c>
      <c r="AQ424" s="210">
        <f t="shared" si="256"/>
        <v>0</v>
      </c>
      <c r="AR424" s="210">
        <f t="shared" si="256"/>
        <v>0</v>
      </c>
      <c r="AS424" s="210">
        <f t="shared" si="256"/>
        <v>0</v>
      </c>
      <c r="AT424" s="210">
        <f t="shared" si="256"/>
        <v>0</v>
      </c>
      <c r="AU424" s="211">
        <f t="shared" si="256"/>
        <v>0</v>
      </c>
      <c r="AV424" s="1276">
        <f>IF($Z424=1,0,IF(AND($Z424=0,AQ424&gt;0),1,IF(AND($Z424=0,AS424&gt;0),1,IF(AND($Z424=0,AU424&gt;0),1,0))))</f>
        <v>0</v>
      </c>
      <c r="AW424" s="1276">
        <f t="shared" si="261"/>
        <v>0</v>
      </c>
      <c r="AX424" s="1281">
        <f>IF($Z424=0,0,IF(BB424+BD424+BF424&gt;0,$AA424,0))</f>
        <v>0</v>
      </c>
      <c r="AY424" s="1283">
        <f>IF($Z424=0,0,IF(AND(AX424=0,K425&gt;0),$AA424,0))</f>
        <v>0</v>
      </c>
      <c r="AZ424" s="1272">
        <f>$AA424-AX424-AY424</f>
        <v>0</v>
      </c>
      <c r="BA424" s="210">
        <f t="shared" si="257"/>
        <v>0</v>
      </c>
      <c r="BB424" s="210">
        <f t="shared" si="257"/>
        <v>0</v>
      </c>
      <c r="BC424" s="210">
        <f t="shared" si="257"/>
        <v>0</v>
      </c>
      <c r="BD424" s="210">
        <f t="shared" si="257"/>
        <v>0</v>
      </c>
      <c r="BE424" s="210">
        <f t="shared" si="257"/>
        <v>0</v>
      </c>
      <c r="BF424" s="211">
        <f t="shared" si="257"/>
        <v>0</v>
      </c>
      <c r="BG424" s="1276">
        <f>IF($Z424=1,0,IF(AND($Z424=0,BB424&gt;0),1,IF(AND($Z424=0,BD424&gt;0),1,IF(AND($Z424=0,BF424&gt;0),1,0))))</f>
        <v>0</v>
      </c>
      <c r="BH424" s="1276">
        <f t="shared" si="262"/>
        <v>0</v>
      </c>
      <c r="BI424" s="1281">
        <f>IF($Z424=0,0,IF(BM424+BO424+BQ424&gt;0,$AA424,0))</f>
        <v>0</v>
      </c>
      <c r="BJ424" s="1283">
        <f>IF($Z424=0,0,IF(AND(BI424=0,M425&gt;0),$AA424,0))</f>
        <v>0</v>
      </c>
      <c r="BK424" s="1272">
        <f>$AA424-BI424-BJ424</f>
        <v>0</v>
      </c>
      <c r="BL424" s="210">
        <f t="shared" si="258"/>
        <v>0</v>
      </c>
      <c r="BM424" s="210">
        <f t="shared" si="258"/>
        <v>0</v>
      </c>
      <c r="BN424" s="210">
        <f t="shared" si="258"/>
        <v>0</v>
      </c>
      <c r="BO424" s="210">
        <f t="shared" si="258"/>
        <v>0</v>
      </c>
      <c r="BP424" s="210">
        <f t="shared" si="258"/>
        <v>0</v>
      </c>
      <c r="BQ424" s="211">
        <f t="shared" si="258"/>
        <v>0</v>
      </c>
      <c r="BR424" s="1276">
        <f>IF($Z424=1,0,IF(AND($Z424=0,BM424&gt;0),1,IF(AND($Z424=0,BO424&gt;0),1,IF(AND($Z424=0,BQ424&gt;0),1,0))))</f>
        <v>0</v>
      </c>
      <c r="BS424" s="1276">
        <f t="shared" si="263"/>
        <v>0</v>
      </c>
      <c r="BT424" s="1281">
        <f>IF($Z424=0,0,IF(BX424+BZ424+CB424&gt;0,$AA424,0))</f>
        <v>0</v>
      </c>
      <c r="BU424" s="1283">
        <f>IF($Z424=0,0,IF(AND(BT424=0,O425&gt;0),$AA424,0))</f>
        <v>0</v>
      </c>
      <c r="BV424" s="1272">
        <f>$AA424-BT424-BU424</f>
        <v>0</v>
      </c>
      <c r="BW424" s="210">
        <f t="shared" si="259"/>
        <v>0</v>
      </c>
      <c r="BX424" s="210">
        <f t="shared" si="259"/>
        <v>0</v>
      </c>
      <c r="BY424" s="210">
        <f t="shared" si="259"/>
        <v>0</v>
      </c>
      <c r="BZ424" s="210">
        <f t="shared" si="259"/>
        <v>0</v>
      </c>
      <c r="CA424" s="210">
        <f t="shared" si="259"/>
        <v>0</v>
      </c>
      <c r="CB424" s="211">
        <f t="shared" si="259"/>
        <v>0</v>
      </c>
      <c r="CC424" s="1276">
        <f>IF($Z424=1,0,IF(AND($Z424=0,BX424&gt;0),1,IF(AND($Z424=0,BZ424&gt;0),1,IF(AND($Z424=0,CB424&gt;0),1,0))))</f>
        <v>0</v>
      </c>
      <c r="CD424" s="1276">
        <f t="shared" si="264"/>
        <v>0</v>
      </c>
      <c r="CE424" s="11"/>
      <c r="CF424" s="11"/>
      <c r="CG424" s="11"/>
      <c r="CH424" s="11"/>
      <c r="CI424" s="11"/>
      <c r="CJ424" s="11"/>
      <c r="CK424" s="11"/>
      <c r="CL424" s="11"/>
      <c r="CM424" s="11"/>
    </row>
    <row r="425" spans="1:91" ht="14.25" customHeight="1">
      <c r="A425" s="1247" t="str">
        <f>A424</f>
        <v/>
      </c>
      <c r="B425" s="58"/>
      <c r="C425" s="1735"/>
      <c r="D425" s="1733"/>
      <c r="E425" s="1735"/>
      <c r="F425" s="2454"/>
      <c r="G425" s="512"/>
      <c r="H425" s="2456"/>
      <c r="I425" s="514"/>
      <c r="J425" s="2459"/>
      <c r="K425" s="514"/>
      <c r="L425" s="2459"/>
      <c r="M425" s="514"/>
      <c r="N425" s="2459"/>
      <c r="O425" s="514"/>
      <c r="P425" s="2459"/>
      <c r="Q425" s="11"/>
      <c r="R425" s="11"/>
      <c r="S425" s="455"/>
      <c r="T425" s="477"/>
      <c r="U425" s="506">
        <f>Import!N815</f>
        <v>0</v>
      </c>
      <c r="V425" s="11"/>
      <c r="W425" s="340"/>
      <c r="X425" s="340"/>
      <c r="Y425" s="340"/>
      <c r="Z425" s="11"/>
      <c r="AE425" s="210"/>
      <c r="AF425" s="210"/>
      <c r="AG425" s="210"/>
      <c r="AH425" s="210"/>
      <c r="AI425" s="1055"/>
      <c r="AJ425" s="211"/>
      <c r="AK425" s="1276"/>
      <c r="AL425" s="1276">
        <f>AL424</f>
        <v>0</v>
      </c>
      <c r="AP425" s="210"/>
      <c r="AQ425" s="210"/>
      <c r="AR425" s="210"/>
      <c r="AS425" s="210"/>
      <c r="AT425" s="210"/>
      <c r="AU425" s="211"/>
      <c r="AV425" s="1276"/>
      <c r="AW425" s="1276">
        <f>AW424</f>
        <v>0</v>
      </c>
      <c r="BA425" s="210"/>
      <c r="BB425" s="210"/>
      <c r="BC425" s="210"/>
      <c r="BD425" s="210"/>
      <c r="BE425" s="210"/>
      <c r="BF425" s="211"/>
      <c r="BG425" s="1276"/>
      <c r="BH425" s="1276">
        <f>BH424</f>
        <v>0</v>
      </c>
      <c r="BL425" s="210"/>
      <c r="BM425" s="210"/>
      <c r="BN425" s="210"/>
      <c r="BO425" s="210"/>
      <c r="BP425" s="210"/>
      <c r="BQ425" s="211"/>
      <c r="BR425" s="1276"/>
      <c r="BS425" s="1276">
        <f>BS424</f>
        <v>0</v>
      </c>
      <c r="BW425" s="210"/>
      <c r="BX425" s="210"/>
      <c r="BY425" s="210"/>
      <c r="BZ425" s="210"/>
      <c r="CA425" s="210"/>
      <c r="CB425" s="211"/>
      <c r="CC425" s="1276"/>
      <c r="CD425" s="1276">
        <f>CD424</f>
        <v>0</v>
      </c>
      <c r="CE425" s="11"/>
      <c r="CF425" s="11"/>
      <c r="CG425" s="11"/>
      <c r="CH425" s="11"/>
      <c r="CI425" s="11"/>
      <c r="CJ425" s="11"/>
      <c r="CK425" s="11"/>
      <c r="CL425" s="11"/>
      <c r="CM425" s="11"/>
    </row>
    <row r="426" spans="1:91" ht="24.75" customHeight="1">
      <c r="A426" s="1246" t="str">
        <f>IF(E426&gt;0,"Wypełnione","")</f>
        <v/>
      </c>
      <c r="B426" s="58"/>
      <c r="C426" s="1734">
        <f>'Og s3a'!C827</f>
        <v>0</v>
      </c>
      <c r="D426" s="1732">
        <f>'Og s3a'!E827</f>
        <v>0</v>
      </c>
      <c r="E426" s="1734">
        <f>'Og s3a'!F827</f>
        <v>0</v>
      </c>
      <c r="F426" s="2453"/>
      <c r="G426" s="511">
        <f>T426</f>
        <v>0</v>
      </c>
      <c r="H426" s="2455">
        <f>U426</f>
        <v>0</v>
      </c>
      <c r="I426" s="515"/>
      <c r="J426" s="2459"/>
      <c r="K426" s="515"/>
      <c r="L426" s="2459"/>
      <c r="M426" s="515"/>
      <c r="N426" s="2459"/>
      <c r="O426" s="515"/>
      <c r="P426" s="2459"/>
      <c r="Q426" s="11"/>
      <c r="R426" s="11"/>
      <c r="S426" s="454">
        <f>'Og s3a'!G827</f>
        <v>0</v>
      </c>
      <c r="T426" s="456">
        <f>'Og s3a'!D827</f>
        <v>0</v>
      </c>
      <c r="U426" s="506">
        <f>Import!N816</f>
        <v>0</v>
      </c>
      <c r="V426" s="11"/>
      <c r="W426" s="340"/>
      <c r="X426" s="340"/>
      <c r="Y426" s="340"/>
      <c r="Z426" s="1273">
        <f>IF(F426=AF$7,1,0)</f>
        <v>0</v>
      </c>
      <c r="AA426" s="1273">
        <f>Z426*D426</f>
        <v>0</v>
      </c>
      <c r="AB426" s="1281">
        <f>IF($Z426=0,0,IF(AF426+AH426+AJ426&gt;0,$AA426,0))</f>
        <v>0</v>
      </c>
      <c r="AC426" s="1283">
        <f>IF($Z426=0,0,IF(AND(AB426=0,G427&gt;0),$AA426,0))</f>
        <v>0</v>
      </c>
      <c r="AD426" s="1272">
        <f>AA426-AB426-AC426</f>
        <v>0</v>
      </c>
      <c r="AE426" s="210">
        <f t="shared" ref="AE426:AJ488" si="265">IF(AE$9=$H426,$D426,0)</f>
        <v>0</v>
      </c>
      <c r="AF426" s="210">
        <f t="shared" si="265"/>
        <v>0</v>
      </c>
      <c r="AG426" s="210">
        <f t="shared" si="265"/>
        <v>0</v>
      </c>
      <c r="AH426" s="210">
        <f t="shared" si="265"/>
        <v>0</v>
      </c>
      <c r="AI426" s="1055">
        <f t="shared" si="265"/>
        <v>0</v>
      </c>
      <c r="AJ426" s="211">
        <f t="shared" si="265"/>
        <v>0</v>
      </c>
      <c r="AK426" s="1276">
        <f>IF($Z426=1,0,IF(AND($Z426=0,AF426&gt;0),1,IF(AND($Z426=0,AH426&gt;0),1,IF(AND($Z426=0,AJ426&gt;0),1,0))))</f>
        <v>0</v>
      </c>
      <c r="AL426" s="1276">
        <f t="shared" si="260"/>
        <v>0</v>
      </c>
      <c r="AM426" s="1281">
        <f>IF($Z426=0,0,IF(AQ426+AS426+AU426&gt;0,$AA426,0))</f>
        <v>0</v>
      </c>
      <c r="AN426" s="1283">
        <f>IF($Z426=0,0,IF(AND(AM426=0,I427&gt;0),$AA426,0))</f>
        <v>0</v>
      </c>
      <c r="AO426" s="1272">
        <f>$AA426-AM426-AN426</f>
        <v>0</v>
      </c>
      <c r="AP426" s="210">
        <f t="shared" ref="AP426:AU488" si="266">IF(AP$9=$J426,$D426,0)</f>
        <v>0</v>
      </c>
      <c r="AQ426" s="210">
        <f t="shared" si="266"/>
        <v>0</v>
      </c>
      <c r="AR426" s="210">
        <f t="shared" si="266"/>
        <v>0</v>
      </c>
      <c r="AS426" s="210">
        <f t="shared" si="266"/>
        <v>0</v>
      </c>
      <c r="AT426" s="210">
        <f t="shared" si="266"/>
        <v>0</v>
      </c>
      <c r="AU426" s="211">
        <f t="shared" si="266"/>
        <v>0</v>
      </c>
      <c r="AV426" s="1276">
        <f>IF($Z426=1,0,IF(AND($Z426=0,AQ426&gt;0),1,IF(AND($Z426=0,AS426&gt;0),1,IF(AND($Z426=0,AU426&gt;0),1,0))))</f>
        <v>0</v>
      </c>
      <c r="AW426" s="1276">
        <f t="shared" si="261"/>
        <v>0</v>
      </c>
      <c r="AX426" s="1281">
        <f>IF($Z426=0,0,IF(BB426+BD426+BF426&gt;0,$AA426,0))</f>
        <v>0</v>
      </c>
      <c r="AY426" s="1283">
        <f>IF($Z426=0,0,IF(AND(AX426=0,K427&gt;0),$AA426,0))</f>
        <v>0</v>
      </c>
      <c r="AZ426" s="1272">
        <f>$AA426-AX426-AY426</f>
        <v>0</v>
      </c>
      <c r="BA426" s="210">
        <f t="shared" ref="BA426:BF488" si="267">IF(BA$9=$L426,$D426,0)</f>
        <v>0</v>
      </c>
      <c r="BB426" s="210">
        <f t="shared" si="267"/>
        <v>0</v>
      </c>
      <c r="BC426" s="210">
        <f t="shared" si="267"/>
        <v>0</v>
      </c>
      <c r="BD426" s="210">
        <f t="shared" si="267"/>
        <v>0</v>
      </c>
      <c r="BE426" s="210">
        <f t="shared" si="267"/>
        <v>0</v>
      </c>
      <c r="BF426" s="211">
        <f t="shared" si="267"/>
        <v>0</v>
      </c>
      <c r="BG426" s="1276">
        <f>IF($Z426=1,0,IF(AND($Z426=0,BB426&gt;0),1,IF(AND($Z426=0,BD426&gt;0),1,IF(AND($Z426=0,BF426&gt;0),1,0))))</f>
        <v>0</v>
      </c>
      <c r="BH426" s="1276">
        <f t="shared" si="262"/>
        <v>0</v>
      </c>
      <c r="BI426" s="1281">
        <f>IF($Z426=0,0,IF(BM426+BO426+BQ426&gt;0,$AA426,0))</f>
        <v>0</v>
      </c>
      <c r="BJ426" s="1283">
        <f>IF($Z426=0,0,IF(AND(BI426=0,M427&gt;0),$AA426,0))</f>
        <v>0</v>
      </c>
      <c r="BK426" s="1272">
        <f>$AA426-BI426-BJ426</f>
        <v>0</v>
      </c>
      <c r="BL426" s="210">
        <f t="shared" ref="BL426:BQ488" si="268">IF(BL$9=$N426,$D426,0)</f>
        <v>0</v>
      </c>
      <c r="BM426" s="210">
        <f t="shared" si="268"/>
        <v>0</v>
      </c>
      <c r="BN426" s="210">
        <f t="shared" si="268"/>
        <v>0</v>
      </c>
      <c r="BO426" s="210">
        <f t="shared" si="268"/>
        <v>0</v>
      </c>
      <c r="BP426" s="210">
        <f t="shared" si="268"/>
        <v>0</v>
      </c>
      <c r="BQ426" s="211">
        <f t="shared" si="268"/>
        <v>0</v>
      </c>
      <c r="BR426" s="1276">
        <f>IF($Z426=1,0,IF(AND($Z426=0,BM426&gt;0),1,IF(AND($Z426=0,BO426&gt;0),1,IF(AND($Z426=0,BQ426&gt;0),1,0))))</f>
        <v>0</v>
      </c>
      <c r="BS426" s="1276">
        <f t="shared" si="263"/>
        <v>0</v>
      </c>
      <c r="BT426" s="1281">
        <f>IF($Z426=0,0,IF(BX426+BZ426+CB426&gt;0,$AA426,0))</f>
        <v>0</v>
      </c>
      <c r="BU426" s="1283">
        <f>IF($Z426=0,0,IF(AND(BT426=0,O427&gt;0),$AA426,0))</f>
        <v>0</v>
      </c>
      <c r="BV426" s="1272">
        <f>$AA426-BT426-BU426</f>
        <v>0</v>
      </c>
      <c r="BW426" s="210">
        <f t="shared" ref="BW426:CB488" si="269">IF(BW$9=$P426,$D426,0)</f>
        <v>0</v>
      </c>
      <c r="BX426" s="210">
        <f t="shared" si="269"/>
        <v>0</v>
      </c>
      <c r="BY426" s="210">
        <f t="shared" si="269"/>
        <v>0</v>
      </c>
      <c r="BZ426" s="210">
        <f t="shared" si="269"/>
        <v>0</v>
      </c>
      <c r="CA426" s="210">
        <f t="shared" si="269"/>
        <v>0</v>
      </c>
      <c r="CB426" s="211">
        <f t="shared" si="269"/>
        <v>0</v>
      </c>
      <c r="CC426" s="1276">
        <f>IF($Z426=1,0,IF(AND($Z426=0,BX426&gt;0),1,IF(AND($Z426=0,BZ426&gt;0),1,IF(AND($Z426=0,CB426&gt;0),1,0))))</f>
        <v>0</v>
      </c>
      <c r="CD426" s="1276">
        <f t="shared" si="264"/>
        <v>0</v>
      </c>
      <c r="CE426" s="11"/>
      <c r="CF426" s="11"/>
      <c r="CG426" s="11"/>
      <c r="CH426" s="11"/>
      <c r="CI426" s="11"/>
      <c r="CJ426" s="11"/>
      <c r="CK426" s="11"/>
      <c r="CL426" s="11"/>
      <c r="CM426" s="11"/>
    </row>
    <row r="427" spans="1:91" ht="14.25" customHeight="1">
      <c r="A427" s="1247" t="str">
        <f>A426</f>
        <v/>
      </c>
      <c r="B427" s="58"/>
      <c r="C427" s="1735"/>
      <c r="D427" s="1733"/>
      <c r="E427" s="1735"/>
      <c r="F427" s="2454"/>
      <c r="G427" s="512"/>
      <c r="H427" s="2456"/>
      <c r="I427" s="514"/>
      <c r="J427" s="2459"/>
      <c r="K427" s="514"/>
      <c r="L427" s="2459"/>
      <c r="M427" s="514"/>
      <c r="N427" s="2459"/>
      <c r="O427" s="514"/>
      <c r="P427" s="2459"/>
      <c r="Q427" s="11"/>
      <c r="R427" s="11"/>
      <c r="S427" s="455"/>
      <c r="T427" s="477"/>
      <c r="U427" s="506">
        <f>Import!N817</f>
        <v>0</v>
      </c>
      <c r="V427" s="11"/>
      <c r="W427" s="340"/>
      <c r="X427" s="340"/>
      <c r="Y427" s="340"/>
      <c r="Z427" s="11"/>
      <c r="AE427" s="210"/>
      <c r="AF427" s="210"/>
      <c r="AG427" s="210"/>
      <c r="AH427" s="210"/>
      <c r="AI427" s="1055"/>
      <c r="AJ427" s="211"/>
      <c r="AK427" s="1276"/>
      <c r="AL427" s="1276">
        <f>AL426</f>
        <v>0</v>
      </c>
      <c r="AP427" s="210"/>
      <c r="AQ427" s="210"/>
      <c r="AR427" s="210"/>
      <c r="AS427" s="210"/>
      <c r="AT427" s="210"/>
      <c r="AU427" s="211"/>
      <c r="AV427" s="1276"/>
      <c r="AW427" s="1276">
        <f>AW426</f>
        <v>0</v>
      </c>
      <c r="BA427" s="210"/>
      <c r="BB427" s="210"/>
      <c r="BC427" s="210"/>
      <c r="BD427" s="210"/>
      <c r="BE427" s="210"/>
      <c r="BF427" s="211"/>
      <c r="BG427" s="1276"/>
      <c r="BH427" s="1276">
        <f>BH426</f>
        <v>0</v>
      </c>
      <c r="BL427" s="210"/>
      <c r="BM427" s="210"/>
      <c r="BN427" s="210"/>
      <c r="BO427" s="210"/>
      <c r="BP427" s="210"/>
      <c r="BQ427" s="211"/>
      <c r="BR427" s="1276"/>
      <c r="BS427" s="1276">
        <f>BS426</f>
        <v>0</v>
      </c>
      <c r="BW427" s="210"/>
      <c r="BX427" s="210"/>
      <c r="BY427" s="210"/>
      <c r="BZ427" s="210"/>
      <c r="CA427" s="210"/>
      <c r="CB427" s="211"/>
      <c r="CC427" s="1276"/>
      <c r="CD427" s="1276">
        <f>CD426</f>
        <v>0</v>
      </c>
      <c r="CE427" s="11"/>
      <c r="CF427" s="11"/>
      <c r="CG427" s="11"/>
      <c r="CH427" s="11"/>
      <c r="CI427" s="11"/>
      <c r="CJ427" s="11"/>
      <c r="CK427" s="11"/>
      <c r="CL427" s="11"/>
      <c r="CM427" s="11"/>
    </row>
    <row r="428" spans="1:91" ht="24.75" customHeight="1">
      <c r="A428" s="1246" t="str">
        <f>IF(E428&gt;0,"Wypełnione","")</f>
        <v/>
      </c>
      <c r="B428" s="58"/>
      <c r="C428" s="1734">
        <f>'Og s3a'!C829</f>
        <v>0</v>
      </c>
      <c r="D428" s="1732">
        <f>'Og s3a'!E829</f>
        <v>0</v>
      </c>
      <c r="E428" s="1734">
        <f>'Og s3a'!F829</f>
        <v>0</v>
      </c>
      <c r="F428" s="2453"/>
      <c r="G428" s="511">
        <f>T428</f>
        <v>0</v>
      </c>
      <c r="H428" s="2455">
        <f>U428</f>
        <v>0</v>
      </c>
      <c r="I428" s="515"/>
      <c r="J428" s="2459"/>
      <c r="K428" s="515"/>
      <c r="L428" s="2459"/>
      <c r="M428" s="515"/>
      <c r="N428" s="2459"/>
      <c r="O428" s="515"/>
      <c r="P428" s="2459"/>
      <c r="Q428" s="11"/>
      <c r="R428" s="11"/>
      <c r="S428" s="454">
        <f>'Og s3a'!G829</f>
        <v>0</v>
      </c>
      <c r="T428" s="456">
        <f>'Og s3a'!D829</f>
        <v>0</v>
      </c>
      <c r="U428" s="506">
        <f>Import!N818</f>
        <v>0</v>
      </c>
      <c r="V428" s="11"/>
      <c r="W428" s="340"/>
      <c r="X428" s="340"/>
      <c r="Y428" s="340"/>
      <c r="Z428" s="1273">
        <f>IF(F428=AF$7,1,0)</f>
        <v>0</v>
      </c>
      <c r="AA428" s="1273">
        <f>Z428*D428</f>
        <v>0</v>
      </c>
      <c r="AB428" s="1281">
        <f>IF($Z428=0,0,IF(AF428+AH428+AJ428&gt;0,$AA428,0))</f>
        <v>0</v>
      </c>
      <c r="AC428" s="1283">
        <f>IF($Z428=0,0,IF(AND(AB428=0,G429&gt;0),$AA428,0))</f>
        <v>0</v>
      </c>
      <c r="AD428" s="1272">
        <f>AA428-AB428-AC428</f>
        <v>0</v>
      </c>
      <c r="AE428" s="210">
        <f t="shared" si="265"/>
        <v>0</v>
      </c>
      <c r="AF428" s="210">
        <f t="shared" si="265"/>
        <v>0</v>
      </c>
      <c r="AG428" s="210">
        <f t="shared" si="265"/>
        <v>0</v>
      </c>
      <c r="AH428" s="210">
        <f t="shared" si="265"/>
        <v>0</v>
      </c>
      <c r="AI428" s="1055">
        <f t="shared" si="265"/>
        <v>0</v>
      </c>
      <c r="AJ428" s="211">
        <f t="shared" si="265"/>
        <v>0</v>
      </c>
      <c r="AK428" s="1276">
        <f>IF($Z428=1,0,IF(AND($Z428=0,AF428&gt;0),1,IF(AND($Z428=0,AH428&gt;0),1,IF(AND($Z428=0,AJ428&gt;0),1,0))))</f>
        <v>0</v>
      </c>
      <c r="AL428" s="1276">
        <f t="shared" si="260"/>
        <v>0</v>
      </c>
      <c r="AM428" s="1281">
        <f>IF($Z428=0,0,IF(AQ428+AS428+AU428&gt;0,$AA428,0))</f>
        <v>0</v>
      </c>
      <c r="AN428" s="1283">
        <f>IF($Z428=0,0,IF(AND(AM428=0,I429&gt;0),$AA428,0))</f>
        <v>0</v>
      </c>
      <c r="AO428" s="1272">
        <f>$AA428-AM428-AN428</f>
        <v>0</v>
      </c>
      <c r="AP428" s="210">
        <f t="shared" si="266"/>
        <v>0</v>
      </c>
      <c r="AQ428" s="210">
        <f t="shared" si="266"/>
        <v>0</v>
      </c>
      <c r="AR428" s="210">
        <f t="shared" si="266"/>
        <v>0</v>
      </c>
      <c r="AS428" s="210">
        <f t="shared" si="266"/>
        <v>0</v>
      </c>
      <c r="AT428" s="210">
        <f t="shared" si="266"/>
        <v>0</v>
      </c>
      <c r="AU428" s="211">
        <f t="shared" si="266"/>
        <v>0</v>
      </c>
      <c r="AV428" s="1276">
        <f>IF($Z428=1,0,IF(AND($Z428=0,AQ428&gt;0),1,IF(AND($Z428=0,AS428&gt;0),1,IF(AND($Z428=0,AU428&gt;0),1,0))))</f>
        <v>0</v>
      </c>
      <c r="AW428" s="1276">
        <f t="shared" si="261"/>
        <v>0</v>
      </c>
      <c r="AX428" s="1281">
        <f>IF($Z428=0,0,IF(BB428+BD428+BF428&gt;0,$AA428,0))</f>
        <v>0</v>
      </c>
      <c r="AY428" s="1283">
        <f>IF($Z428=0,0,IF(AND(AX428=0,K429&gt;0),$AA428,0))</f>
        <v>0</v>
      </c>
      <c r="AZ428" s="1272">
        <f>$AA428-AX428-AY428</f>
        <v>0</v>
      </c>
      <c r="BA428" s="210">
        <f t="shared" si="267"/>
        <v>0</v>
      </c>
      <c r="BB428" s="210">
        <f t="shared" si="267"/>
        <v>0</v>
      </c>
      <c r="BC428" s="210">
        <f t="shared" si="267"/>
        <v>0</v>
      </c>
      <c r="BD428" s="210">
        <f t="shared" si="267"/>
        <v>0</v>
      </c>
      <c r="BE428" s="210">
        <f t="shared" si="267"/>
        <v>0</v>
      </c>
      <c r="BF428" s="211">
        <f t="shared" si="267"/>
        <v>0</v>
      </c>
      <c r="BG428" s="1276">
        <f>IF($Z428=1,0,IF(AND($Z428=0,BB428&gt;0),1,IF(AND($Z428=0,BD428&gt;0),1,IF(AND($Z428=0,BF428&gt;0),1,0))))</f>
        <v>0</v>
      </c>
      <c r="BH428" s="1276">
        <f t="shared" si="262"/>
        <v>0</v>
      </c>
      <c r="BI428" s="1281">
        <f>IF($Z428=0,0,IF(BM428+BO428+BQ428&gt;0,$AA428,0))</f>
        <v>0</v>
      </c>
      <c r="BJ428" s="1283">
        <f>IF($Z428=0,0,IF(AND(BI428=0,M429&gt;0),$AA428,0))</f>
        <v>0</v>
      </c>
      <c r="BK428" s="1272">
        <f>$AA428-BI428-BJ428</f>
        <v>0</v>
      </c>
      <c r="BL428" s="210">
        <f t="shared" si="268"/>
        <v>0</v>
      </c>
      <c r="BM428" s="210">
        <f t="shared" si="268"/>
        <v>0</v>
      </c>
      <c r="BN428" s="210">
        <f t="shared" si="268"/>
        <v>0</v>
      </c>
      <c r="BO428" s="210">
        <f t="shared" si="268"/>
        <v>0</v>
      </c>
      <c r="BP428" s="210">
        <f t="shared" si="268"/>
        <v>0</v>
      </c>
      <c r="BQ428" s="211">
        <f t="shared" si="268"/>
        <v>0</v>
      </c>
      <c r="BR428" s="1276">
        <f>IF($Z428=1,0,IF(AND($Z428=0,BM428&gt;0),1,IF(AND($Z428=0,BO428&gt;0),1,IF(AND($Z428=0,BQ428&gt;0),1,0))))</f>
        <v>0</v>
      </c>
      <c r="BS428" s="1276">
        <f t="shared" si="263"/>
        <v>0</v>
      </c>
      <c r="BT428" s="1281">
        <f>IF($Z428=0,0,IF(BX428+BZ428+CB428&gt;0,$AA428,0))</f>
        <v>0</v>
      </c>
      <c r="BU428" s="1283">
        <f>IF($Z428=0,0,IF(AND(BT428=0,O429&gt;0),$AA428,0))</f>
        <v>0</v>
      </c>
      <c r="BV428" s="1272">
        <f>$AA428-BT428-BU428</f>
        <v>0</v>
      </c>
      <c r="BW428" s="210">
        <f t="shared" si="269"/>
        <v>0</v>
      </c>
      <c r="BX428" s="210">
        <f t="shared" si="269"/>
        <v>0</v>
      </c>
      <c r="BY428" s="210">
        <f t="shared" si="269"/>
        <v>0</v>
      </c>
      <c r="BZ428" s="210">
        <f t="shared" si="269"/>
        <v>0</v>
      </c>
      <c r="CA428" s="210">
        <f t="shared" si="269"/>
        <v>0</v>
      </c>
      <c r="CB428" s="211">
        <f t="shared" si="269"/>
        <v>0</v>
      </c>
      <c r="CC428" s="1276">
        <f>IF($Z428=1,0,IF(AND($Z428=0,BX428&gt;0),1,IF(AND($Z428=0,BZ428&gt;0),1,IF(AND($Z428=0,CB428&gt;0),1,0))))</f>
        <v>0</v>
      </c>
      <c r="CD428" s="1276">
        <f t="shared" si="264"/>
        <v>0</v>
      </c>
      <c r="CE428" s="11"/>
      <c r="CF428" s="11"/>
      <c r="CG428" s="11"/>
      <c r="CH428" s="11"/>
      <c r="CI428" s="11"/>
      <c r="CJ428" s="11"/>
      <c r="CK428" s="11"/>
      <c r="CL428" s="11"/>
      <c r="CM428" s="11"/>
    </row>
    <row r="429" spans="1:91" ht="14.25" customHeight="1">
      <c r="A429" s="1247" t="str">
        <f>A428</f>
        <v/>
      </c>
      <c r="B429" s="58"/>
      <c r="C429" s="1735"/>
      <c r="D429" s="1733"/>
      <c r="E429" s="1735"/>
      <c r="F429" s="2454"/>
      <c r="G429" s="512"/>
      <c r="H429" s="2456"/>
      <c r="I429" s="514"/>
      <c r="J429" s="2459"/>
      <c r="K429" s="514"/>
      <c r="L429" s="2459"/>
      <c r="M429" s="514"/>
      <c r="N429" s="2459"/>
      <c r="O429" s="514"/>
      <c r="P429" s="2459"/>
      <c r="Q429" s="11"/>
      <c r="R429" s="11"/>
      <c r="S429" s="455"/>
      <c r="T429" s="477"/>
      <c r="U429" s="506">
        <f>Import!N819</f>
        <v>0</v>
      </c>
      <c r="V429" s="11"/>
      <c r="W429" s="340"/>
      <c r="X429" s="340"/>
      <c r="Y429" s="340"/>
      <c r="Z429" s="11"/>
      <c r="AE429" s="210"/>
      <c r="AF429" s="210"/>
      <c r="AG429" s="210"/>
      <c r="AH429" s="210"/>
      <c r="AI429" s="1055"/>
      <c r="AJ429" s="211"/>
      <c r="AK429" s="1276"/>
      <c r="AL429" s="1276">
        <f>AL428</f>
        <v>0</v>
      </c>
      <c r="AP429" s="210"/>
      <c r="AQ429" s="210"/>
      <c r="AR429" s="210"/>
      <c r="AS429" s="210"/>
      <c r="AT429" s="210"/>
      <c r="AU429" s="211"/>
      <c r="AV429" s="1276"/>
      <c r="AW429" s="1276">
        <f>AW428</f>
        <v>0</v>
      </c>
      <c r="BA429" s="210"/>
      <c r="BB429" s="210"/>
      <c r="BC429" s="210"/>
      <c r="BD429" s="210"/>
      <c r="BE429" s="210"/>
      <c r="BF429" s="211"/>
      <c r="BG429" s="1276"/>
      <c r="BH429" s="1276">
        <f>BH428</f>
        <v>0</v>
      </c>
      <c r="BL429" s="210"/>
      <c r="BM429" s="210"/>
      <c r="BN429" s="210"/>
      <c r="BO429" s="210"/>
      <c r="BP429" s="210"/>
      <c r="BQ429" s="211"/>
      <c r="BR429" s="1276"/>
      <c r="BS429" s="1276">
        <f>BS428</f>
        <v>0</v>
      </c>
      <c r="BW429" s="210"/>
      <c r="BX429" s="210"/>
      <c r="BY429" s="210"/>
      <c r="BZ429" s="210"/>
      <c r="CA429" s="210"/>
      <c r="CB429" s="211"/>
      <c r="CC429" s="1276"/>
      <c r="CD429" s="1276">
        <f>CD428</f>
        <v>0</v>
      </c>
      <c r="CE429" s="11"/>
      <c r="CF429" s="11"/>
      <c r="CG429" s="11"/>
      <c r="CH429" s="11"/>
      <c r="CI429" s="11"/>
      <c r="CJ429" s="11"/>
      <c r="CK429" s="11"/>
      <c r="CL429" s="11"/>
      <c r="CM429" s="11"/>
    </row>
    <row r="430" spans="1:91" ht="24.75" customHeight="1">
      <c r="A430" s="1246" t="str">
        <f>IF(E430&gt;0,"Wypełnione","")</f>
        <v/>
      </c>
      <c r="B430" s="58"/>
      <c r="C430" s="1734">
        <f>'Og s3a'!C831</f>
        <v>0</v>
      </c>
      <c r="D430" s="1732">
        <f>'Og s3a'!E831</f>
        <v>0</v>
      </c>
      <c r="E430" s="1734">
        <f>'Og s3a'!F831</f>
        <v>0</v>
      </c>
      <c r="F430" s="2453"/>
      <c r="G430" s="511">
        <f>T430</f>
        <v>0</v>
      </c>
      <c r="H430" s="2455">
        <f>U430</f>
        <v>0</v>
      </c>
      <c r="I430" s="515"/>
      <c r="J430" s="2459"/>
      <c r="K430" s="515"/>
      <c r="L430" s="2459"/>
      <c r="M430" s="515"/>
      <c r="N430" s="2459"/>
      <c r="O430" s="515"/>
      <c r="P430" s="2459"/>
      <c r="Q430" s="11"/>
      <c r="R430" s="11"/>
      <c r="S430" s="454">
        <f>'Og s3a'!G831</f>
        <v>0</v>
      </c>
      <c r="T430" s="456">
        <f>'Og s3a'!D831</f>
        <v>0</v>
      </c>
      <c r="U430" s="506">
        <f>Import!N820</f>
        <v>0</v>
      </c>
      <c r="V430" s="11"/>
      <c r="W430" s="340"/>
      <c r="X430" s="340"/>
      <c r="Y430" s="340"/>
      <c r="Z430" s="1273">
        <f>IF(F430=AF$7,1,0)</f>
        <v>0</v>
      </c>
      <c r="AA430" s="1273">
        <f>Z430*D430</f>
        <v>0</v>
      </c>
      <c r="AB430" s="1281">
        <f>IF($Z430=0,0,IF(AF430+AH430+AJ430&gt;0,$AA430,0))</f>
        <v>0</v>
      </c>
      <c r="AC430" s="1283">
        <f>IF($Z430=0,0,IF(AND(AB430=0,G431&gt;0),$AA430,0))</f>
        <v>0</v>
      </c>
      <c r="AD430" s="1272">
        <f>AA430-AB430-AC430</f>
        <v>0</v>
      </c>
      <c r="AE430" s="210">
        <f t="shared" si="265"/>
        <v>0</v>
      </c>
      <c r="AF430" s="210">
        <f t="shared" si="265"/>
        <v>0</v>
      </c>
      <c r="AG430" s="210">
        <f t="shared" si="265"/>
        <v>0</v>
      </c>
      <c r="AH430" s="210">
        <f t="shared" si="265"/>
        <v>0</v>
      </c>
      <c r="AI430" s="1055">
        <f t="shared" si="265"/>
        <v>0</v>
      </c>
      <c r="AJ430" s="211">
        <f t="shared" si="265"/>
        <v>0</v>
      </c>
      <c r="AK430" s="1276">
        <f>IF($Z430=1,0,IF(AND($Z430=0,AF430&gt;0),1,IF(AND($Z430=0,AH430&gt;0),1,IF(AND($Z430=0,AJ430&gt;0),1,0))))</f>
        <v>0</v>
      </c>
      <c r="AL430" s="1276">
        <f t="shared" si="260"/>
        <v>0</v>
      </c>
      <c r="AM430" s="1281">
        <f>IF($Z430=0,0,IF(AQ430+AS430+AU430&gt;0,$AA430,0))</f>
        <v>0</v>
      </c>
      <c r="AN430" s="1283">
        <f>IF($Z430=0,0,IF(AND(AM430=0,I431&gt;0),$AA430,0))</f>
        <v>0</v>
      </c>
      <c r="AO430" s="1272">
        <f>$AA430-AM430-AN430</f>
        <v>0</v>
      </c>
      <c r="AP430" s="210">
        <f t="shared" si="266"/>
        <v>0</v>
      </c>
      <c r="AQ430" s="210">
        <f t="shared" si="266"/>
        <v>0</v>
      </c>
      <c r="AR430" s="210">
        <f t="shared" si="266"/>
        <v>0</v>
      </c>
      <c r="AS430" s="210">
        <f t="shared" si="266"/>
        <v>0</v>
      </c>
      <c r="AT430" s="210">
        <f t="shared" si="266"/>
        <v>0</v>
      </c>
      <c r="AU430" s="211">
        <f t="shared" si="266"/>
        <v>0</v>
      </c>
      <c r="AV430" s="1276">
        <f>IF($Z430=1,0,IF(AND($Z430=0,AQ430&gt;0),1,IF(AND($Z430=0,AS430&gt;0),1,IF(AND($Z430=0,AU430&gt;0),1,0))))</f>
        <v>0</v>
      </c>
      <c r="AW430" s="1276">
        <f t="shared" si="261"/>
        <v>0</v>
      </c>
      <c r="AX430" s="1281">
        <f>IF($Z430=0,0,IF(BB430+BD430+BF430&gt;0,$AA430,0))</f>
        <v>0</v>
      </c>
      <c r="AY430" s="1283">
        <f>IF($Z430=0,0,IF(AND(AX430=0,K431&gt;0),$AA430,0))</f>
        <v>0</v>
      </c>
      <c r="AZ430" s="1272">
        <f>$AA430-AX430-AY430</f>
        <v>0</v>
      </c>
      <c r="BA430" s="210">
        <f t="shared" si="267"/>
        <v>0</v>
      </c>
      <c r="BB430" s="210">
        <f t="shared" si="267"/>
        <v>0</v>
      </c>
      <c r="BC430" s="210">
        <f t="shared" si="267"/>
        <v>0</v>
      </c>
      <c r="BD430" s="210">
        <f t="shared" si="267"/>
        <v>0</v>
      </c>
      <c r="BE430" s="210">
        <f t="shared" si="267"/>
        <v>0</v>
      </c>
      <c r="BF430" s="211">
        <f t="shared" si="267"/>
        <v>0</v>
      </c>
      <c r="BG430" s="1276">
        <f>IF($Z430=1,0,IF(AND($Z430=0,BB430&gt;0),1,IF(AND($Z430=0,BD430&gt;0),1,IF(AND($Z430=0,BF430&gt;0),1,0))))</f>
        <v>0</v>
      </c>
      <c r="BH430" s="1276">
        <f t="shared" si="262"/>
        <v>0</v>
      </c>
      <c r="BI430" s="1281">
        <f>IF($Z430=0,0,IF(BM430+BO430+BQ430&gt;0,$AA430,0))</f>
        <v>0</v>
      </c>
      <c r="BJ430" s="1283">
        <f>IF($Z430=0,0,IF(AND(BI430=0,M431&gt;0),$AA430,0))</f>
        <v>0</v>
      </c>
      <c r="BK430" s="1272">
        <f>$AA430-BI430-BJ430</f>
        <v>0</v>
      </c>
      <c r="BL430" s="210">
        <f t="shared" si="268"/>
        <v>0</v>
      </c>
      <c r="BM430" s="210">
        <f t="shared" si="268"/>
        <v>0</v>
      </c>
      <c r="BN430" s="210">
        <f t="shared" si="268"/>
        <v>0</v>
      </c>
      <c r="BO430" s="210">
        <f t="shared" si="268"/>
        <v>0</v>
      </c>
      <c r="BP430" s="210">
        <f t="shared" si="268"/>
        <v>0</v>
      </c>
      <c r="BQ430" s="211">
        <f t="shared" si="268"/>
        <v>0</v>
      </c>
      <c r="BR430" s="1276">
        <f>IF($Z430=1,0,IF(AND($Z430=0,BM430&gt;0),1,IF(AND($Z430=0,BO430&gt;0),1,IF(AND($Z430=0,BQ430&gt;0),1,0))))</f>
        <v>0</v>
      </c>
      <c r="BS430" s="1276">
        <f t="shared" si="263"/>
        <v>0</v>
      </c>
      <c r="BT430" s="1281">
        <f>IF($Z430=0,0,IF(BX430+BZ430+CB430&gt;0,$AA430,0))</f>
        <v>0</v>
      </c>
      <c r="BU430" s="1283">
        <f>IF($Z430=0,0,IF(AND(BT430=0,O431&gt;0),$AA430,0))</f>
        <v>0</v>
      </c>
      <c r="BV430" s="1272">
        <f>$AA430-BT430-BU430</f>
        <v>0</v>
      </c>
      <c r="BW430" s="210">
        <f t="shared" si="269"/>
        <v>0</v>
      </c>
      <c r="BX430" s="210">
        <f t="shared" si="269"/>
        <v>0</v>
      </c>
      <c r="BY430" s="210">
        <f t="shared" si="269"/>
        <v>0</v>
      </c>
      <c r="BZ430" s="210">
        <f t="shared" si="269"/>
        <v>0</v>
      </c>
      <c r="CA430" s="210">
        <f t="shared" si="269"/>
        <v>0</v>
      </c>
      <c r="CB430" s="211">
        <f t="shared" si="269"/>
        <v>0</v>
      </c>
      <c r="CC430" s="1276">
        <f>IF($Z430=1,0,IF(AND($Z430=0,BX430&gt;0),1,IF(AND($Z430=0,BZ430&gt;0),1,IF(AND($Z430=0,CB430&gt;0),1,0))))</f>
        <v>0</v>
      </c>
      <c r="CD430" s="1276">
        <f t="shared" si="264"/>
        <v>0</v>
      </c>
      <c r="CE430" s="11"/>
      <c r="CF430" s="11"/>
      <c r="CG430" s="11"/>
      <c r="CH430" s="11"/>
      <c r="CI430" s="11"/>
      <c r="CJ430" s="11"/>
      <c r="CK430" s="11"/>
      <c r="CL430" s="11"/>
      <c r="CM430" s="11"/>
    </row>
    <row r="431" spans="1:91" ht="14.25" customHeight="1">
      <c r="A431" s="1247" t="str">
        <f>A430</f>
        <v/>
      </c>
      <c r="B431" s="58"/>
      <c r="C431" s="1735"/>
      <c r="D431" s="1733"/>
      <c r="E431" s="1735"/>
      <c r="F431" s="2454"/>
      <c r="G431" s="512"/>
      <c r="H431" s="2456"/>
      <c r="I431" s="514"/>
      <c r="J431" s="2459"/>
      <c r="K431" s="514"/>
      <c r="L431" s="2459"/>
      <c r="M431" s="514"/>
      <c r="N431" s="2459"/>
      <c r="O431" s="514"/>
      <c r="P431" s="2459"/>
      <c r="Q431" s="11"/>
      <c r="R431" s="11"/>
      <c r="S431" s="455"/>
      <c r="T431" s="477"/>
      <c r="U431" s="506">
        <f>Import!N821</f>
        <v>0</v>
      </c>
      <c r="V431" s="11"/>
      <c r="W431" s="340"/>
      <c r="X431" s="340"/>
      <c r="Y431" s="340"/>
      <c r="Z431" s="11"/>
      <c r="AE431" s="210"/>
      <c r="AF431" s="210"/>
      <c r="AG431" s="210"/>
      <c r="AH431" s="210"/>
      <c r="AI431" s="1055"/>
      <c r="AJ431" s="211"/>
      <c r="AK431" s="1276"/>
      <c r="AL431" s="1276">
        <f>AL430</f>
        <v>0</v>
      </c>
      <c r="AP431" s="210"/>
      <c r="AQ431" s="210"/>
      <c r="AR431" s="210"/>
      <c r="AS431" s="210"/>
      <c r="AT431" s="210"/>
      <c r="AU431" s="211"/>
      <c r="AV431" s="1276"/>
      <c r="AW431" s="1276">
        <f>AW430</f>
        <v>0</v>
      </c>
      <c r="BA431" s="210"/>
      <c r="BB431" s="210"/>
      <c r="BC431" s="210"/>
      <c r="BD431" s="210"/>
      <c r="BE431" s="210"/>
      <c r="BF431" s="211"/>
      <c r="BG431" s="1276"/>
      <c r="BH431" s="1276">
        <f>BH430</f>
        <v>0</v>
      </c>
      <c r="BL431" s="210"/>
      <c r="BM431" s="210"/>
      <c r="BN431" s="210"/>
      <c r="BO431" s="210"/>
      <c r="BP431" s="210"/>
      <c r="BQ431" s="211"/>
      <c r="BR431" s="1276"/>
      <c r="BS431" s="1276">
        <f>BS430</f>
        <v>0</v>
      </c>
      <c r="BW431" s="210"/>
      <c r="BX431" s="210"/>
      <c r="BY431" s="210"/>
      <c r="BZ431" s="210"/>
      <c r="CA431" s="210"/>
      <c r="CB431" s="211"/>
      <c r="CC431" s="1276"/>
      <c r="CD431" s="1276">
        <f>CD430</f>
        <v>0</v>
      </c>
      <c r="CE431" s="11"/>
      <c r="CF431" s="11"/>
      <c r="CG431" s="11"/>
      <c r="CH431" s="11"/>
      <c r="CI431" s="11"/>
      <c r="CJ431" s="11"/>
      <c r="CK431" s="11"/>
      <c r="CL431" s="11"/>
      <c r="CM431" s="11"/>
    </row>
    <row r="432" spans="1:91" ht="24.75" customHeight="1">
      <c r="A432" s="1246" t="str">
        <f>IF(E432&gt;0,"Wypełnione","")</f>
        <v/>
      </c>
      <c r="B432" s="58"/>
      <c r="C432" s="1734">
        <f>'Og s3a'!C833</f>
        <v>0</v>
      </c>
      <c r="D432" s="1732">
        <f>'Og s3a'!E833</f>
        <v>0</v>
      </c>
      <c r="E432" s="1734">
        <f>'Og s3a'!F833</f>
        <v>0</v>
      </c>
      <c r="F432" s="2453"/>
      <c r="G432" s="511">
        <f>T432</f>
        <v>0</v>
      </c>
      <c r="H432" s="2455">
        <f>U432</f>
        <v>0</v>
      </c>
      <c r="I432" s="515"/>
      <c r="J432" s="2459"/>
      <c r="K432" s="515"/>
      <c r="L432" s="2459"/>
      <c r="M432" s="515"/>
      <c r="N432" s="2459"/>
      <c r="O432" s="515"/>
      <c r="P432" s="2459"/>
      <c r="Q432" s="11"/>
      <c r="R432" s="11"/>
      <c r="S432" s="454">
        <f>'Og s3a'!G833</f>
        <v>0</v>
      </c>
      <c r="T432" s="456">
        <f>'Og s3a'!D833</f>
        <v>0</v>
      </c>
      <c r="U432" s="506">
        <f>Import!N822</f>
        <v>0</v>
      </c>
      <c r="V432" s="11"/>
      <c r="W432" s="340"/>
      <c r="X432" s="340"/>
      <c r="Y432" s="340"/>
      <c r="Z432" s="1273">
        <f>IF(F432=AF$7,1,0)</f>
        <v>0</v>
      </c>
      <c r="AA432" s="1273">
        <f>Z432*D432</f>
        <v>0</v>
      </c>
      <c r="AB432" s="1281">
        <f>IF($Z432=0,0,IF(AF432+AH432+AJ432&gt;0,$AA432,0))</f>
        <v>0</v>
      </c>
      <c r="AC432" s="1283">
        <f>IF($Z432=0,0,IF(AND(AB432=0,G433&gt;0),$AA432,0))</f>
        <v>0</v>
      </c>
      <c r="AD432" s="1272">
        <f>AA432-AB432-AC432</f>
        <v>0</v>
      </c>
      <c r="AE432" s="210">
        <f t="shared" si="265"/>
        <v>0</v>
      </c>
      <c r="AF432" s="210">
        <f t="shared" si="265"/>
        <v>0</v>
      </c>
      <c r="AG432" s="210">
        <f t="shared" si="265"/>
        <v>0</v>
      </c>
      <c r="AH432" s="210">
        <f t="shared" si="265"/>
        <v>0</v>
      </c>
      <c r="AI432" s="1055">
        <f t="shared" si="265"/>
        <v>0</v>
      </c>
      <c r="AJ432" s="211">
        <f t="shared" si="265"/>
        <v>0</v>
      </c>
      <c r="AK432" s="1276">
        <f>IF($Z432=1,0,IF(AND($Z432=0,AF432&gt;0),1,IF(AND($Z432=0,AH432&gt;0),1,IF(AND($Z432=0,AJ432&gt;0),1,0))))</f>
        <v>0</v>
      </c>
      <c r="AL432" s="1276">
        <f t="shared" si="260"/>
        <v>0</v>
      </c>
      <c r="AM432" s="1281">
        <f>IF($Z432=0,0,IF(AQ432+AS432+AU432&gt;0,$AA432,0))</f>
        <v>0</v>
      </c>
      <c r="AN432" s="1283">
        <f>IF($Z432=0,0,IF(AND(AM432=0,I433&gt;0),$AA432,0))</f>
        <v>0</v>
      </c>
      <c r="AO432" s="1272">
        <f>$AA432-AM432-AN432</f>
        <v>0</v>
      </c>
      <c r="AP432" s="210">
        <f t="shared" si="266"/>
        <v>0</v>
      </c>
      <c r="AQ432" s="210">
        <f t="shared" si="266"/>
        <v>0</v>
      </c>
      <c r="AR432" s="210">
        <f t="shared" si="266"/>
        <v>0</v>
      </c>
      <c r="AS432" s="210">
        <f t="shared" si="266"/>
        <v>0</v>
      </c>
      <c r="AT432" s="210">
        <f t="shared" si="266"/>
        <v>0</v>
      </c>
      <c r="AU432" s="211">
        <f t="shared" si="266"/>
        <v>0</v>
      </c>
      <c r="AV432" s="1276">
        <f>IF($Z432=1,0,IF(AND($Z432=0,AQ432&gt;0),1,IF(AND($Z432=0,AS432&gt;0),1,IF(AND($Z432=0,AU432&gt;0),1,0))))</f>
        <v>0</v>
      </c>
      <c r="AW432" s="1276">
        <f t="shared" si="261"/>
        <v>0</v>
      </c>
      <c r="AX432" s="1281">
        <f>IF($Z432=0,0,IF(BB432+BD432+BF432&gt;0,$AA432,0))</f>
        <v>0</v>
      </c>
      <c r="AY432" s="1283">
        <f>IF($Z432=0,0,IF(AND(AX432=0,K433&gt;0),$AA432,0))</f>
        <v>0</v>
      </c>
      <c r="AZ432" s="1272">
        <f>$AA432-AX432-AY432</f>
        <v>0</v>
      </c>
      <c r="BA432" s="210">
        <f t="shared" si="267"/>
        <v>0</v>
      </c>
      <c r="BB432" s="210">
        <f t="shared" si="267"/>
        <v>0</v>
      </c>
      <c r="BC432" s="210">
        <f t="shared" si="267"/>
        <v>0</v>
      </c>
      <c r="BD432" s="210">
        <f t="shared" si="267"/>
        <v>0</v>
      </c>
      <c r="BE432" s="210">
        <f t="shared" si="267"/>
        <v>0</v>
      </c>
      <c r="BF432" s="211">
        <f t="shared" si="267"/>
        <v>0</v>
      </c>
      <c r="BG432" s="1276">
        <f>IF($Z432=1,0,IF(AND($Z432=0,BB432&gt;0),1,IF(AND($Z432=0,BD432&gt;0),1,IF(AND($Z432=0,BF432&gt;0),1,0))))</f>
        <v>0</v>
      </c>
      <c r="BH432" s="1276">
        <f t="shared" si="262"/>
        <v>0</v>
      </c>
      <c r="BI432" s="1281">
        <f>IF($Z432=0,0,IF(BM432+BO432+BQ432&gt;0,$AA432,0))</f>
        <v>0</v>
      </c>
      <c r="BJ432" s="1283">
        <f>IF($Z432=0,0,IF(AND(BI432=0,M433&gt;0),$AA432,0))</f>
        <v>0</v>
      </c>
      <c r="BK432" s="1272">
        <f>$AA432-BI432-BJ432</f>
        <v>0</v>
      </c>
      <c r="BL432" s="210">
        <f t="shared" si="268"/>
        <v>0</v>
      </c>
      <c r="BM432" s="210">
        <f t="shared" si="268"/>
        <v>0</v>
      </c>
      <c r="BN432" s="210">
        <f t="shared" si="268"/>
        <v>0</v>
      </c>
      <c r="BO432" s="210">
        <f t="shared" si="268"/>
        <v>0</v>
      </c>
      <c r="BP432" s="210">
        <f t="shared" si="268"/>
        <v>0</v>
      </c>
      <c r="BQ432" s="211">
        <f t="shared" si="268"/>
        <v>0</v>
      </c>
      <c r="BR432" s="1276">
        <f>IF($Z432=1,0,IF(AND($Z432=0,BM432&gt;0),1,IF(AND($Z432=0,BO432&gt;0),1,IF(AND($Z432=0,BQ432&gt;0),1,0))))</f>
        <v>0</v>
      </c>
      <c r="BS432" s="1276">
        <f t="shared" si="263"/>
        <v>0</v>
      </c>
      <c r="BT432" s="1281">
        <f>IF($Z432=0,0,IF(BX432+BZ432+CB432&gt;0,$AA432,0))</f>
        <v>0</v>
      </c>
      <c r="BU432" s="1283">
        <f>IF($Z432=0,0,IF(AND(BT432=0,O433&gt;0),$AA432,0))</f>
        <v>0</v>
      </c>
      <c r="BV432" s="1272">
        <f>$AA432-BT432-BU432</f>
        <v>0</v>
      </c>
      <c r="BW432" s="210">
        <f t="shared" si="269"/>
        <v>0</v>
      </c>
      <c r="BX432" s="210">
        <f t="shared" si="269"/>
        <v>0</v>
      </c>
      <c r="BY432" s="210">
        <f t="shared" si="269"/>
        <v>0</v>
      </c>
      <c r="BZ432" s="210">
        <f t="shared" si="269"/>
        <v>0</v>
      </c>
      <c r="CA432" s="210">
        <f t="shared" si="269"/>
        <v>0</v>
      </c>
      <c r="CB432" s="211">
        <f t="shared" si="269"/>
        <v>0</v>
      </c>
      <c r="CC432" s="1276">
        <f>IF($Z432=1,0,IF(AND($Z432=0,BX432&gt;0),1,IF(AND($Z432=0,BZ432&gt;0),1,IF(AND($Z432=0,CB432&gt;0),1,0))))</f>
        <v>0</v>
      </c>
      <c r="CD432" s="1276">
        <f t="shared" si="264"/>
        <v>0</v>
      </c>
      <c r="CE432" s="11"/>
      <c r="CF432" s="11"/>
      <c r="CG432" s="11"/>
      <c r="CH432" s="11"/>
      <c r="CI432" s="11"/>
      <c r="CJ432" s="11"/>
      <c r="CK432" s="11"/>
      <c r="CL432" s="11"/>
      <c r="CM432" s="11"/>
    </row>
    <row r="433" spans="1:91" ht="14.25" customHeight="1">
      <c r="A433" s="1247" t="str">
        <f>A432</f>
        <v/>
      </c>
      <c r="B433" s="58"/>
      <c r="C433" s="1735"/>
      <c r="D433" s="1733"/>
      <c r="E433" s="1735"/>
      <c r="F433" s="2454"/>
      <c r="G433" s="512"/>
      <c r="H433" s="2456"/>
      <c r="I433" s="514"/>
      <c r="J433" s="2459"/>
      <c r="K433" s="514"/>
      <c r="L433" s="2459"/>
      <c r="M433" s="514"/>
      <c r="N433" s="2459"/>
      <c r="O433" s="514"/>
      <c r="P433" s="2459"/>
      <c r="Q433" s="11"/>
      <c r="R433" s="11"/>
      <c r="S433" s="455"/>
      <c r="T433" s="477"/>
      <c r="U433" s="506">
        <f>Import!N823</f>
        <v>0</v>
      </c>
      <c r="V433" s="11"/>
      <c r="W433" s="340"/>
      <c r="X433" s="340"/>
      <c r="Y433" s="340"/>
      <c r="Z433" s="11"/>
      <c r="AE433" s="210"/>
      <c r="AF433" s="210"/>
      <c r="AG433" s="210"/>
      <c r="AH433" s="210"/>
      <c r="AI433" s="1055"/>
      <c r="AJ433" s="211"/>
      <c r="AK433" s="1276"/>
      <c r="AL433" s="1276">
        <f>AL432</f>
        <v>0</v>
      </c>
      <c r="AP433" s="210"/>
      <c r="AQ433" s="210"/>
      <c r="AR433" s="210"/>
      <c r="AS433" s="210"/>
      <c r="AT433" s="210"/>
      <c r="AU433" s="211"/>
      <c r="AV433" s="1276"/>
      <c r="AW433" s="1276">
        <f>AW432</f>
        <v>0</v>
      </c>
      <c r="BA433" s="210"/>
      <c r="BB433" s="210"/>
      <c r="BC433" s="210"/>
      <c r="BD433" s="210"/>
      <c r="BE433" s="210"/>
      <c r="BF433" s="211"/>
      <c r="BG433" s="1276"/>
      <c r="BH433" s="1276">
        <f>BH432</f>
        <v>0</v>
      </c>
      <c r="BL433" s="210"/>
      <c r="BM433" s="210"/>
      <c r="BN433" s="210"/>
      <c r="BO433" s="210"/>
      <c r="BP433" s="210"/>
      <c r="BQ433" s="211"/>
      <c r="BR433" s="1276"/>
      <c r="BS433" s="1276">
        <f>BS432</f>
        <v>0</v>
      </c>
      <c r="BW433" s="210"/>
      <c r="BX433" s="210"/>
      <c r="BY433" s="210"/>
      <c r="BZ433" s="210"/>
      <c r="CA433" s="210"/>
      <c r="CB433" s="211"/>
      <c r="CC433" s="1276"/>
      <c r="CD433" s="1276">
        <f>CD432</f>
        <v>0</v>
      </c>
      <c r="CE433" s="11"/>
      <c r="CF433" s="11"/>
      <c r="CG433" s="11"/>
      <c r="CH433" s="11"/>
      <c r="CI433" s="11"/>
      <c r="CJ433" s="11"/>
      <c r="CK433" s="11"/>
      <c r="CL433" s="11"/>
      <c r="CM433" s="11"/>
    </row>
    <row r="434" spans="1:91" ht="24.75" customHeight="1">
      <c r="A434" s="1246" t="str">
        <f>IF(E434&gt;0,"Wypełnione","")</f>
        <v/>
      </c>
      <c r="B434" s="58"/>
      <c r="C434" s="1734">
        <f>'Og s3a'!C835</f>
        <v>0</v>
      </c>
      <c r="D434" s="1732">
        <f>'Og s3a'!E835</f>
        <v>0</v>
      </c>
      <c r="E434" s="1734">
        <f>'Og s3a'!F835</f>
        <v>0</v>
      </c>
      <c r="F434" s="2453"/>
      <c r="G434" s="511">
        <f>T434</f>
        <v>0</v>
      </c>
      <c r="H434" s="2455">
        <f>U434</f>
        <v>0</v>
      </c>
      <c r="I434" s="515"/>
      <c r="J434" s="2459"/>
      <c r="K434" s="515"/>
      <c r="L434" s="2459"/>
      <c r="M434" s="515"/>
      <c r="N434" s="2459"/>
      <c r="O434" s="515"/>
      <c r="P434" s="2459"/>
      <c r="Q434" s="11"/>
      <c r="R434" s="11"/>
      <c r="S434" s="454">
        <f>'Og s3a'!G835</f>
        <v>0</v>
      </c>
      <c r="T434" s="456">
        <f>'Og s3a'!D835</f>
        <v>0</v>
      </c>
      <c r="U434" s="506">
        <f>Import!N824</f>
        <v>0</v>
      </c>
      <c r="V434" s="11"/>
      <c r="W434" s="340"/>
      <c r="X434" s="340"/>
      <c r="Y434" s="340"/>
      <c r="Z434" s="1273">
        <f>IF(F434=AF$7,1,0)</f>
        <v>0</v>
      </c>
      <c r="AA434" s="1273">
        <f>Z434*D434</f>
        <v>0</v>
      </c>
      <c r="AB434" s="1281">
        <f>IF($Z434=0,0,IF(AF434+AH434+AJ434&gt;0,$AA434,0))</f>
        <v>0</v>
      </c>
      <c r="AC434" s="1283">
        <f>IF($Z434=0,0,IF(AND(AB434=0,G435&gt;0),$AA434,0))</f>
        <v>0</v>
      </c>
      <c r="AD434" s="1272">
        <f>AA434-AB434-AC434</f>
        <v>0</v>
      </c>
      <c r="AE434" s="210">
        <f t="shared" si="265"/>
        <v>0</v>
      </c>
      <c r="AF434" s="210">
        <f t="shared" si="265"/>
        <v>0</v>
      </c>
      <c r="AG434" s="210">
        <f t="shared" si="265"/>
        <v>0</v>
      </c>
      <c r="AH434" s="210">
        <f t="shared" si="265"/>
        <v>0</v>
      </c>
      <c r="AI434" s="1055">
        <f t="shared" si="265"/>
        <v>0</v>
      </c>
      <c r="AJ434" s="211">
        <f t="shared" si="265"/>
        <v>0</v>
      </c>
      <c r="AK434" s="1276">
        <f>IF($Z434=1,0,IF(AND($Z434=0,AF434&gt;0),1,IF(AND($Z434=0,AH434&gt;0),1,IF(AND($Z434=0,AJ434&gt;0),1,0))))</f>
        <v>0</v>
      </c>
      <c r="AL434" s="1276">
        <f t="shared" si="260"/>
        <v>0</v>
      </c>
      <c r="AM434" s="1281">
        <f>IF($Z434=0,0,IF(AQ434+AS434+AU434&gt;0,$AA434,0))</f>
        <v>0</v>
      </c>
      <c r="AN434" s="1283">
        <f>IF($Z434=0,0,IF(AND(AM434=0,I435&gt;0),$AA434,0))</f>
        <v>0</v>
      </c>
      <c r="AO434" s="1272">
        <f>$AA434-AM434-AN434</f>
        <v>0</v>
      </c>
      <c r="AP434" s="210">
        <f t="shared" si="266"/>
        <v>0</v>
      </c>
      <c r="AQ434" s="210">
        <f t="shared" si="266"/>
        <v>0</v>
      </c>
      <c r="AR434" s="210">
        <f t="shared" si="266"/>
        <v>0</v>
      </c>
      <c r="AS434" s="210">
        <f t="shared" si="266"/>
        <v>0</v>
      </c>
      <c r="AT434" s="210">
        <f t="shared" si="266"/>
        <v>0</v>
      </c>
      <c r="AU434" s="211">
        <f t="shared" si="266"/>
        <v>0</v>
      </c>
      <c r="AV434" s="1276">
        <f>IF($Z434=1,0,IF(AND($Z434=0,AQ434&gt;0),1,IF(AND($Z434=0,AS434&gt;0),1,IF(AND($Z434=0,AU434&gt;0),1,0))))</f>
        <v>0</v>
      </c>
      <c r="AW434" s="1276">
        <f t="shared" si="261"/>
        <v>0</v>
      </c>
      <c r="AX434" s="1281">
        <f>IF($Z434=0,0,IF(BB434+BD434+BF434&gt;0,$AA434,0))</f>
        <v>0</v>
      </c>
      <c r="AY434" s="1283">
        <f>IF($Z434=0,0,IF(AND(AX434=0,K435&gt;0),$AA434,0))</f>
        <v>0</v>
      </c>
      <c r="AZ434" s="1272">
        <f>$AA434-AX434-AY434</f>
        <v>0</v>
      </c>
      <c r="BA434" s="210">
        <f t="shared" si="267"/>
        <v>0</v>
      </c>
      <c r="BB434" s="210">
        <f t="shared" si="267"/>
        <v>0</v>
      </c>
      <c r="BC434" s="210">
        <f t="shared" si="267"/>
        <v>0</v>
      </c>
      <c r="BD434" s="210">
        <f t="shared" si="267"/>
        <v>0</v>
      </c>
      <c r="BE434" s="210">
        <f t="shared" si="267"/>
        <v>0</v>
      </c>
      <c r="BF434" s="211">
        <f t="shared" si="267"/>
        <v>0</v>
      </c>
      <c r="BG434" s="1276">
        <f>IF($Z434=1,0,IF(AND($Z434=0,BB434&gt;0),1,IF(AND($Z434=0,BD434&gt;0),1,IF(AND($Z434=0,BF434&gt;0),1,0))))</f>
        <v>0</v>
      </c>
      <c r="BH434" s="1276">
        <f t="shared" si="262"/>
        <v>0</v>
      </c>
      <c r="BI434" s="1281">
        <f>IF($Z434=0,0,IF(BM434+BO434+BQ434&gt;0,$AA434,0))</f>
        <v>0</v>
      </c>
      <c r="BJ434" s="1283">
        <f>IF($Z434=0,0,IF(AND(BI434=0,M435&gt;0),$AA434,0))</f>
        <v>0</v>
      </c>
      <c r="BK434" s="1272">
        <f>$AA434-BI434-BJ434</f>
        <v>0</v>
      </c>
      <c r="BL434" s="210">
        <f t="shared" si="268"/>
        <v>0</v>
      </c>
      <c r="BM434" s="210">
        <f t="shared" si="268"/>
        <v>0</v>
      </c>
      <c r="BN434" s="210">
        <f t="shared" si="268"/>
        <v>0</v>
      </c>
      <c r="BO434" s="210">
        <f t="shared" si="268"/>
        <v>0</v>
      </c>
      <c r="BP434" s="210">
        <f t="shared" si="268"/>
        <v>0</v>
      </c>
      <c r="BQ434" s="211">
        <f t="shared" si="268"/>
        <v>0</v>
      </c>
      <c r="BR434" s="1276">
        <f>IF($Z434=1,0,IF(AND($Z434=0,BM434&gt;0),1,IF(AND($Z434=0,BO434&gt;0),1,IF(AND($Z434=0,BQ434&gt;0),1,0))))</f>
        <v>0</v>
      </c>
      <c r="BS434" s="1276">
        <f t="shared" si="263"/>
        <v>0</v>
      </c>
      <c r="BT434" s="1281">
        <f>IF($Z434=0,0,IF(BX434+BZ434+CB434&gt;0,$AA434,0))</f>
        <v>0</v>
      </c>
      <c r="BU434" s="1283">
        <f>IF($Z434=0,0,IF(AND(BT434=0,O435&gt;0),$AA434,0))</f>
        <v>0</v>
      </c>
      <c r="BV434" s="1272">
        <f>$AA434-BT434-BU434</f>
        <v>0</v>
      </c>
      <c r="BW434" s="210">
        <f t="shared" si="269"/>
        <v>0</v>
      </c>
      <c r="BX434" s="210">
        <f t="shared" si="269"/>
        <v>0</v>
      </c>
      <c r="BY434" s="210">
        <f t="shared" si="269"/>
        <v>0</v>
      </c>
      <c r="BZ434" s="210">
        <f t="shared" si="269"/>
        <v>0</v>
      </c>
      <c r="CA434" s="210">
        <f t="shared" si="269"/>
        <v>0</v>
      </c>
      <c r="CB434" s="211">
        <f t="shared" si="269"/>
        <v>0</v>
      </c>
      <c r="CC434" s="1276">
        <f>IF($Z434=1,0,IF(AND($Z434=0,BX434&gt;0),1,IF(AND($Z434=0,BZ434&gt;0),1,IF(AND($Z434=0,CB434&gt;0),1,0))))</f>
        <v>0</v>
      </c>
      <c r="CD434" s="1276">
        <f t="shared" si="264"/>
        <v>0</v>
      </c>
      <c r="CE434" s="11"/>
      <c r="CF434" s="11"/>
      <c r="CG434" s="11"/>
      <c r="CH434" s="11"/>
      <c r="CI434" s="11"/>
      <c r="CJ434" s="11"/>
      <c r="CK434" s="11"/>
      <c r="CL434" s="11"/>
      <c r="CM434" s="11"/>
    </row>
    <row r="435" spans="1:91" ht="14.25" customHeight="1">
      <c r="A435" s="1247" t="str">
        <f>A434</f>
        <v/>
      </c>
      <c r="B435" s="58"/>
      <c r="C435" s="1735"/>
      <c r="D435" s="1733"/>
      <c r="E435" s="1735"/>
      <c r="F435" s="2454"/>
      <c r="G435" s="512"/>
      <c r="H435" s="2456"/>
      <c r="I435" s="514"/>
      <c r="J435" s="2459"/>
      <c r="K435" s="514"/>
      <c r="L435" s="2459"/>
      <c r="M435" s="514"/>
      <c r="N435" s="2459"/>
      <c r="O435" s="514"/>
      <c r="P435" s="2459"/>
      <c r="Q435" s="11"/>
      <c r="R435" s="11"/>
      <c r="S435" s="455"/>
      <c r="T435" s="477"/>
      <c r="U435" s="506">
        <f>Import!N825</f>
        <v>0</v>
      </c>
      <c r="V435" s="11"/>
      <c r="W435" s="340"/>
      <c r="X435" s="340"/>
      <c r="Y435" s="340"/>
      <c r="Z435" s="11"/>
      <c r="AE435" s="210"/>
      <c r="AF435" s="210"/>
      <c r="AG435" s="210"/>
      <c r="AH435" s="210"/>
      <c r="AI435" s="1055"/>
      <c r="AJ435" s="211"/>
      <c r="AK435" s="1276"/>
      <c r="AL435" s="1276">
        <f>AL434</f>
        <v>0</v>
      </c>
      <c r="AP435" s="210"/>
      <c r="AQ435" s="210"/>
      <c r="AR435" s="210"/>
      <c r="AS435" s="210"/>
      <c r="AT435" s="210"/>
      <c r="AU435" s="211"/>
      <c r="AV435" s="1276"/>
      <c r="AW435" s="1276">
        <f>AW434</f>
        <v>0</v>
      </c>
      <c r="BA435" s="210"/>
      <c r="BB435" s="210"/>
      <c r="BC435" s="210"/>
      <c r="BD435" s="210"/>
      <c r="BE435" s="210"/>
      <c r="BF435" s="211"/>
      <c r="BG435" s="1276"/>
      <c r="BH435" s="1276">
        <f>BH434</f>
        <v>0</v>
      </c>
      <c r="BL435" s="210"/>
      <c r="BM435" s="210"/>
      <c r="BN435" s="210"/>
      <c r="BO435" s="210"/>
      <c r="BP435" s="210"/>
      <c r="BQ435" s="211"/>
      <c r="BR435" s="1276"/>
      <c r="BS435" s="1276">
        <f>BS434</f>
        <v>0</v>
      </c>
      <c r="BW435" s="210"/>
      <c r="BX435" s="210"/>
      <c r="BY435" s="210"/>
      <c r="BZ435" s="210"/>
      <c r="CA435" s="210"/>
      <c r="CB435" s="211"/>
      <c r="CC435" s="1276"/>
      <c r="CD435" s="1276">
        <f>CD434</f>
        <v>0</v>
      </c>
      <c r="CE435" s="11"/>
      <c r="CF435" s="11"/>
      <c r="CG435" s="11"/>
      <c r="CH435" s="11"/>
      <c r="CI435" s="11"/>
      <c r="CJ435" s="11"/>
      <c r="CK435" s="11"/>
      <c r="CL435" s="11"/>
      <c r="CM435" s="11"/>
    </row>
    <row r="436" spans="1:91" ht="24.75" customHeight="1">
      <c r="A436" s="1246" t="str">
        <f>IF(E436&gt;0,"Wypełnione","")</f>
        <v/>
      </c>
      <c r="B436" s="58"/>
      <c r="C436" s="1734">
        <f>'Og s3a'!C837</f>
        <v>0</v>
      </c>
      <c r="D436" s="1732">
        <f>'Og s3a'!E837</f>
        <v>0</v>
      </c>
      <c r="E436" s="1734">
        <f>'Og s3a'!F837</f>
        <v>0</v>
      </c>
      <c r="F436" s="2453"/>
      <c r="G436" s="511">
        <f>T436</f>
        <v>0</v>
      </c>
      <c r="H436" s="2455">
        <f>U436</f>
        <v>0</v>
      </c>
      <c r="I436" s="515"/>
      <c r="J436" s="2459"/>
      <c r="K436" s="515"/>
      <c r="L436" s="2459"/>
      <c r="M436" s="515"/>
      <c r="N436" s="2459"/>
      <c r="O436" s="515"/>
      <c r="P436" s="2459"/>
      <c r="Q436" s="11"/>
      <c r="R436" s="11"/>
      <c r="S436" s="454">
        <f>'Og s3a'!G837</f>
        <v>0</v>
      </c>
      <c r="T436" s="456">
        <f>'Og s3a'!D837</f>
        <v>0</v>
      </c>
      <c r="U436" s="506">
        <f>Import!N826</f>
        <v>0</v>
      </c>
      <c r="V436" s="11"/>
      <c r="W436" s="340"/>
      <c r="X436" s="340"/>
      <c r="Y436" s="340"/>
      <c r="Z436" s="1273">
        <f>IF(F436=AF$7,1,0)</f>
        <v>0</v>
      </c>
      <c r="AA436" s="1273">
        <f>Z436*D436</f>
        <v>0</v>
      </c>
      <c r="AB436" s="1281">
        <f>IF($Z436=0,0,IF(AF436+AH436+AJ436&gt;0,$AA436,0))</f>
        <v>0</v>
      </c>
      <c r="AC436" s="1283">
        <f>IF($Z436=0,0,IF(AND(AB436=0,G437&gt;0),$AA436,0))</f>
        <v>0</v>
      </c>
      <c r="AD436" s="1272">
        <f>AA436-AB436-AC436</f>
        <v>0</v>
      </c>
      <c r="AE436" s="210">
        <f t="shared" si="265"/>
        <v>0</v>
      </c>
      <c r="AF436" s="210">
        <f t="shared" si="265"/>
        <v>0</v>
      </c>
      <c r="AG436" s="210">
        <f t="shared" si="265"/>
        <v>0</v>
      </c>
      <c r="AH436" s="210">
        <f t="shared" si="265"/>
        <v>0</v>
      </c>
      <c r="AI436" s="1055">
        <f t="shared" si="265"/>
        <v>0</v>
      </c>
      <c r="AJ436" s="211">
        <f t="shared" si="265"/>
        <v>0</v>
      </c>
      <c r="AK436" s="1276">
        <f>IF($Z436=1,0,IF(AND($Z436=0,AF436&gt;0),1,IF(AND($Z436=0,AH436&gt;0),1,IF(AND($Z436=0,AJ436&gt;0),1,0))))</f>
        <v>0</v>
      </c>
      <c r="AL436" s="1276">
        <f t="shared" si="260"/>
        <v>0</v>
      </c>
      <c r="AM436" s="1281">
        <f>IF($Z436=0,0,IF(AQ436+AS436+AU436&gt;0,$AA436,0))</f>
        <v>0</v>
      </c>
      <c r="AN436" s="1283">
        <f>IF($Z436=0,0,IF(AND(AM436=0,I437&gt;0),$AA436,0))</f>
        <v>0</v>
      </c>
      <c r="AO436" s="1272">
        <f>$AA436-AM436-AN436</f>
        <v>0</v>
      </c>
      <c r="AP436" s="210">
        <f t="shared" si="266"/>
        <v>0</v>
      </c>
      <c r="AQ436" s="210">
        <f t="shared" si="266"/>
        <v>0</v>
      </c>
      <c r="AR436" s="210">
        <f t="shared" si="266"/>
        <v>0</v>
      </c>
      <c r="AS436" s="210">
        <f t="shared" si="266"/>
        <v>0</v>
      </c>
      <c r="AT436" s="210">
        <f t="shared" si="266"/>
        <v>0</v>
      </c>
      <c r="AU436" s="211">
        <f t="shared" si="266"/>
        <v>0</v>
      </c>
      <c r="AV436" s="1276">
        <f>IF($Z436=1,0,IF(AND($Z436=0,AQ436&gt;0),1,IF(AND($Z436=0,AS436&gt;0),1,IF(AND($Z436=0,AU436&gt;0),1,0))))</f>
        <v>0</v>
      </c>
      <c r="AW436" s="1276">
        <f t="shared" si="261"/>
        <v>0</v>
      </c>
      <c r="AX436" s="1281">
        <f>IF($Z436=0,0,IF(BB436+BD436+BF436&gt;0,$AA436,0))</f>
        <v>0</v>
      </c>
      <c r="AY436" s="1283">
        <f>IF($Z436=0,0,IF(AND(AX436=0,K437&gt;0),$AA436,0))</f>
        <v>0</v>
      </c>
      <c r="AZ436" s="1272">
        <f>$AA436-AX436-AY436</f>
        <v>0</v>
      </c>
      <c r="BA436" s="210">
        <f t="shared" si="267"/>
        <v>0</v>
      </c>
      <c r="BB436" s="210">
        <f t="shared" si="267"/>
        <v>0</v>
      </c>
      <c r="BC436" s="210">
        <f t="shared" si="267"/>
        <v>0</v>
      </c>
      <c r="BD436" s="210">
        <f t="shared" si="267"/>
        <v>0</v>
      </c>
      <c r="BE436" s="210">
        <f t="shared" si="267"/>
        <v>0</v>
      </c>
      <c r="BF436" s="211">
        <f t="shared" si="267"/>
        <v>0</v>
      </c>
      <c r="BG436" s="1276">
        <f>IF($Z436=1,0,IF(AND($Z436=0,BB436&gt;0),1,IF(AND($Z436=0,BD436&gt;0),1,IF(AND($Z436=0,BF436&gt;0),1,0))))</f>
        <v>0</v>
      </c>
      <c r="BH436" s="1276">
        <f t="shared" si="262"/>
        <v>0</v>
      </c>
      <c r="BI436" s="1281">
        <f>IF($Z436=0,0,IF(BM436+BO436+BQ436&gt;0,$AA436,0))</f>
        <v>0</v>
      </c>
      <c r="BJ436" s="1283">
        <f>IF($Z436=0,0,IF(AND(BI436=0,M437&gt;0),$AA436,0))</f>
        <v>0</v>
      </c>
      <c r="BK436" s="1272">
        <f>$AA436-BI436-BJ436</f>
        <v>0</v>
      </c>
      <c r="BL436" s="210">
        <f t="shared" si="268"/>
        <v>0</v>
      </c>
      <c r="BM436" s="210">
        <f t="shared" si="268"/>
        <v>0</v>
      </c>
      <c r="BN436" s="210">
        <f t="shared" si="268"/>
        <v>0</v>
      </c>
      <c r="BO436" s="210">
        <f t="shared" si="268"/>
        <v>0</v>
      </c>
      <c r="BP436" s="210">
        <f t="shared" si="268"/>
        <v>0</v>
      </c>
      <c r="BQ436" s="211">
        <f t="shared" si="268"/>
        <v>0</v>
      </c>
      <c r="BR436" s="1276">
        <f>IF($Z436=1,0,IF(AND($Z436=0,BM436&gt;0),1,IF(AND($Z436=0,BO436&gt;0),1,IF(AND($Z436=0,BQ436&gt;0),1,0))))</f>
        <v>0</v>
      </c>
      <c r="BS436" s="1276">
        <f t="shared" si="263"/>
        <v>0</v>
      </c>
      <c r="BT436" s="1281">
        <f>IF($Z436=0,0,IF(BX436+BZ436+CB436&gt;0,$AA436,0))</f>
        <v>0</v>
      </c>
      <c r="BU436" s="1283">
        <f>IF($Z436=0,0,IF(AND(BT436=0,O437&gt;0),$AA436,0))</f>
        <v>0</v>
      </c>
      <c r="BV436" s="1272">
        <f>$AA436-BT436-BU436</f>
        <v>0</v>
      </c>
      <c r="BW436" s="210">
        <f t="shared" si="269"/>
        <v>0</v>
      </c>
      <c r="BX436" s="210">
        <f t="shared" si="269"/>
        <v>0</v>
      </c>
      <c r="BY436" s="210">
        <f t="shared" si="269"/>
        <v>0</v>
      </c>
      <c r="BZ436" s="210">
        <f t="shared" si="269"/>
        <v>0</v>
      </c>
      <c r="CA436" s="210">
        <f t="shared" si="269"/>
        <v>0</v>
      </c>
      <c r="CB436" s="211">
        <f t="shared" si="269"/>
        <v>0</v>
      </c>
      <c r="CC436" s="1276">
        <f>IF($Z436=1,0,IF(AND($Z436=0,BX436&gt;0),1,IF(AND($Z436=0,BZ436&gt;0),1,IF(AND($Z436=0,CB436&gt;0),1,0))))</f>
        <v>0</v>
      </c>
      <c r="CD436" s="1276">
        <f t="shared" si="264"/>
        <v>0</v>
      </c>
      <c r="CE436" s="11"/>
      <c r="CF436" s="11"/>
      <c r="CG436" s="11"/>
      <c r="CH436" s="11"/>
      <c r="CI436" s="11"/>
      <c r="CJ436" s="11"/>
      <c r="CK436" s="11"/>
      <c r="CL436" s="11"/>
      <c r="CM436" s="11"/>
    </row>
    <row r="437" spans="1:91" ht="14.25" customHeight="1">
      <c r="A437" s="1247" t="str">
        <f>A436</f>
        <v/>
      </c>
      <c r="B437" s="58"/>
      <c r="C437" s="1735"/>
      <c r="D437" s="1733"/>
      <c r="E437" s="1735"/>
      <c r="F437" s="2454"/>
      <c r="G437" s="512"/>
      <c r="H437" s="2456"/>
      <c r="I437" s="514"/>
      <c r="J437" s="2459"/>
      <c r="K437" s="514"/>
      <c r="L437" s="2459"/>
      <c r="M437" s="514"/>
      <c r="N437" s="2459"/>
      <c r="O437" s="514"/>
      <c r="P437" s="2459"/>
      <c r="Q437" s="11"/>
      <c r="R437" s="11"/>
      <c r="S437" s="455"/>
      <c r="T437" s="477"/>
      <c r="U437" s="506">
        <f>Import!N827</f>
        <v>0</v>
      </c>
      <c r="V437" s="11"/>
      <c r="W437" s="340"/>
      <c r="X437" s="340"/>
      <c r="Y437" s="340"/>
      <c r="Z437" s="11"/>
      <c r="AE437" s="210"/>
      <c r="AF437" s="210"/>
      <c r="AG437" s="210"/>
      <c r="AH437" s="210"/>
      <c r="AI437" s="1055"/>
      <c r="AJ437" s="211"/>
      <c r="AK437" s="1276"/>
      <c r="AL437" s="1276">
        <f>AL436</f>
        <v>0</v>
      </c>
      <c r="AP437" s="210"/>
      <c r="AQ437" s="210"/>
      <c r="AR437" s="210"/>
      <c r="AS437" s="210"/>
      <c r="AT437" s="210"/>
      <c r="AU437" s="211"/>
      <c r="AV437" s="1276"/>
      <c r="AW437" s="1276">
        <f>AW436</f>
        <v>0</v>
      </c>
      <c r="BA437" s="210"/>
      <c r="BB437" s="210"/>
      <c r="BC437" s="210"/>
      <c r="BD437" s="210"/>
      <c r="BE437" s="210"/>
      <c r="BF437" s="211"/>
      <c r="BG437" s="1276"/>
      <c r="BH437" s="1276">
        <f>BH436</f>
        <v>0</v>
      </c>
      <c r="BL437" s="210"/>
      <c r="BM437" s="210"/>
      <c r="BN437" s="210"/>
      <c r="BO437" s="210"/>
      <c r="BP437" s="210"/>
      <c r="BQ437" s="211"/>
      <c r="BR437" s="1276"/>
      <c r="BS437" s="1276">
        <f>BS436</f>
        <v>0</v>
      </c>
      <c r="BW437" s="210"/>
      <c r="BX437" s="210"/>
      <c r="BY437" s="210"/>
      <c r="BZ437" s="210"/>
      <c r="CA437" s="210"/>
      <c r="CB437" s="211"/>
      <c r="CC437" s="1276"/>
      <c r="CD437" s="1276">
        <f>CD436</f>
        <v>0</v>
      </c>
      <c r="CE437" s="11"/>
      <c r="CF437" s="11"/>
      <c r="CG437" s="11"/>
      <c r="CH437" s="11"/>
      <c r="CI437" s="11"/>
      <c r="CJ437" s="11"/>
      <c r="CK437" s="11"/>
      <c r="CL437" s="11"/>
      <c r="CM437" s="11"/>
    </row>
    <row r="438" spans="1:91" ht="24.75" customHeight="1">
      <c r="A438" s="1246" t="str">
        <f>IF(E438&gt;0,"Wypełnione","")</f>
        <v/>
      </c>
      <c r="B438" s="58"/>
      <c r="C438" s="1734">
        <f>'Og s3a'!C839</f>
        <v>0</v>
      </c>
      <c r="D438" s="1732">
        <f>'Og s3a'!E839</f>
        <v>0</v>
      </c>
      <c r="E438" s="1734">
        <f>'Og s3a'!F839</f>
        <v>0</v>
      </c>
      <c r="F438" s="2453"/>
      <c r="G438" s="511">
        <f>T438</f>
        <v>0</v>
      </c>
      <c r="H438" s="2455">
        <f>U438</f>
        <v>0</v>
      </c>
      <c r="I438" s="515"/>
      <c r="J438" s="2459"/>
      <c r="K438" s="515"/>
      <c r="L438" s="2459"/>
      <c r="M438" s="515"/>
      <c r="N438" s="2459"/>
      <c r="O438" s="515"/>
      <c r="P438" s="2459"/>
      <c r="Q438" s="11"/>
      <c r="R438" s="11"/>
      <c r="S438" s="454">
        <f>'Og s3a'!G839</f>
        <v>0</v>
      </c>
      <c r="T438" s="456">
        <f>'Og s3a'!D839</f>
        <v>0</v>
      </c>
      <c r="U438" s="506">
        <f>Import!N828</f>
        <v>0</v>
      </c>
      <c r="V438" s="11"/>
      <c r="W438" s="340"/>
      <c r="X438" s="340"/>
      <c r="Y438" s="340"/>
      <c r="Z438" s="1273">
        <f>IF(F438=AF$7,1,0)</f>
        <v>0</v>
      </c>
      <c r="AA438" s="1273">
        <f>Z438*D438</f>
        <v>0</v>
      </c>
      <c r="AB438" s="1281">
        <f>IF($Z438=0,0,IF(AF438+AH438+AJ438&gt;0,$AA438,0))</f>
        <v>0</v>
      </c>
      <c r="AC438" s="1283">
        <f>IF($Z438=0,0,IF(AND(AB438=0,G439&gt;0),$AA438,0))</f>
        <v>0</v>
      </c>
      <c r="AD438" s="1272">
        <f>AA438-AB438-AC438</f>
        <v>0</v>
      </c>
      <c r="AE438" s="210">
        <f t="shared" si="265"/>
        <v>0</v>
      </c>
      <c r="AF438" s="210">
        <f t="shared" si="265"/>
        <v>0</v>
      </c>
      <c r="AG438" s="210">
        <f t="shared" si="265"/>
        <v>0</v>
      </c>
      <c r="AH438" s="210">
        <f t="shared" si="265"/>
        <v>0</v>
      </c>
      <c r="AI438" s="1055">
        <f t="shared" si="265"/>
        <v>0</v>
      </c>
      <c r="AJ438" s="211">
        <f t="shared" si="265"/>
        <v>0</v>
      </c>
      <c r="AK438" s="1276">
        <f>IF($Z438=1,0,IF(AND($Z438=0,AF438&gt;0),1,IF(AND($Z438=0,AH438&gt;0),1,IF(AND($Z438=0,AJ438&gt;0),1,0))))</f>
        <v>0</v>
      </c>
      <c r="AL438" s="1276">
        <f t="shared" si="260"/>
        <v>0</v>
      </c>
      <c r="AM438" s="1281">
        <f>IF($Z438=0,0,IF(AQ438+AS438+AU438&gt;0,$AA438,0))</f>
        <v>0</v>
      </c>
      <c r="AN438" s="1283">
        <f>IF($Z438=0,0,IF(AND(AM438=0,I439&gt;0),$AA438,0))</f>
        <v>0</v>
      </c>
      <c r="AO438" s="1272">
        <f>$AA438-AM438-AN438</f>
        <v>0</v>
      </c>
      <c r="AP438" s="210">
        <f t="shared" si="266"/>
        <v>0</v>
      </c>
      <c r="AQ438" s="210">
        <f t="shared" si="266"/>
        <v>0</v>
      </c>
      <c r="AR438" s="210">
        <f t="shared" si="266"/>
        <v>0</v>
      </c>
      <c r="AS438" s="210">
        <f t="shared" si="266"/>
        <v>0</v>
      </c>
      <c r="AT438" s="210">
        <f t="shared" si="266"/>
        <v>0</v>
      </c>
      <c r="AU438" s="211">
        <f t="shared" si="266"/>
        <v>0</v>
      </c>
      <c r="AV438" s="1276">
        <f>IF($Z438=1,0,IF(AND($Z438=0,AQ438&gt;0),1,IF(AND($Z438=0,AS438&gt;0),1,IF(AND($Z438=0,AU438&gt;0),1,0))))</f>
        <v>0</v>
      </c>
      <c r="AW438" s="1276">
        <f t="shared" si="261"/>
        <v>0</v>
      </c>
      <c r="AX438" s="1281">
        <f>IF($Z438=0,0,IF(BB438+BD438+BF438&gt;0,$AA438,0))</f>
        <v>0</v>
      </c>
      <c r="AY438" s="1283">
        <f>IF($Z438=0,0,IF(AND(AX438=0,K439&gt;0),$AA438,0))</f>
        <v>0</v>
      </c>
      <c r="AZ438" s="1272">
        <f>$AA438-AX438-AY438</f>
        <v>0</v>
      </c>
      <c r="BA438" s="210">
        <f t="shared" si="267"/>
        <v>0</v>
      </c>
      <c r="BB438" s="210">
        <f t="shared" si="267"/>
        <v>0</v>
      </c>
      <c r="BC438" s="210">
        <f t="shared" si="267"/>
        <v>0</v>
      </c>
      <c r="BD438" s="210">
        <f t="shared" si="267"/>
        <v>0</v>
      </c>
      <c r="BE438" s="210">
        <f t="shared" si="267"/>
        <v>0</v>
      </c>
      <c r="BF438" s="211">
        <f t="shared" si="267"/>
        <v>0</v>
      </c>
      <c r="BG438" s="1276">
        <f>IF($Z438=1,0,IF(AND($Z438=0,BB438&gt;0),1,IF(AND($Z438=0,BD438&gt;0),1,IF(AND($Z438=0,BF438&gt;0),1,0))))</f>
        <v>0</v>
      </c>
      <c r="BH438" s="1276">
        <f t="shared" si="262"/>
        <v>0</v>
      </c>
      <c r="BI438" s="1281">
        <f>IF($Z438=0,0,IF(BM438+BO438+BQ438&gt;0,$AA438,0))</f>
        <v>0</v>
      </c>
      <c r="BJ438" s="1283">
        <f>IF($Z438=0,0,IF(AND(BI438=0,M439&gt;0),$AA438,0))</f>
        <v>0</v>
      </c>
      <c r="BK438" s="1272">
        <f>$AA438-BI438-BJ438</f>
        <v>0</v>
      </c>
      <c r="BL438" s="210">
        <f t="shared" si="268"/>
        <v>0</v>
      </c>
      <c r="BM438" s="210">
        <f t="shared" si="268"/>
        <v>0</v>
      </c>
      <c r="BN438" s="210">
        <f t="shared" si="268"/>
        <v>0</v>
      </c>
      <c r="BO438" s="210">
        <f t="shared" si="268"/>
        <v>0</v>
      </c>
      <c r="BP438" s="210">
        <f t="shared" si="268"/>
        <v>0</v>
      </c>
      <c r="BQ438" s="211">
        <f t="shared" si="268"/>
        <v>0</v>
      </c>
      <c r="BR438" s="1276">
        <f>IF($Z438=1,0,IF(AND($Z438=0,BM438&gt;0),1,IF(AND($Z438=0,BO438&gt;0),1,IF(AND($Z438=0,BQ438&gt;0),1,0))))</f>
        <v>0</v>
      </c>
      <c r="BS438" s="1276">
        <f t="shared" si="263"/>
        <v>0</v>
      </c>
      <c r="BT438" s="1281">
        <f>IF($Z438=0,0,IF(BX438+BZ438+CB438&gt;0,$AA438,0))</f>
        <v>0</v>
      </c>
      <c r="BU438" s="1283">
        <f>IF($Z438=0,0,IF(AND(BT438=0,O439&gt;0),$AA438,0))</f>
        <v>0</v>
      </c>
      <c r="BV438" s="1272">
        <f>$AA438-BT438-BU438</f>
        <v>0</v>
      </c>
      <c r="BW438" s="210">
        <f t="shared" si="269"/>
        <v>0</v>
      </c>
      <c r="BX438" s="210">
        <f t="shared" si="269"/>
        <v>0</v>
      </c>
      <c r="BY438" s="210">
        <f t="shared" si="269"/>
        <v>0</v>
      </c>
      <c r="BZ438" s="210">
        <f t="shared" si="269"/>
        <v>0</v>
      </c>
      <c r="CA438" s="210">
        <f t="shared" si="269"/>
        <v>0</v>
      </c>
      <c r="CB438" s="211">
        <f t="shared" si="269"/>
        <v>0</v>
      </c>
      <c r="CC438" s="1276">
        <f>IF($Z438=1,0,IF(AND($Z438=0,BX438&gt;0),1,IF(AND($Z438=0,BZ438&gt;0),1,IF(AND($Z438=0,CB438&gt;0),1,0))))</f>
        <v>0</v>
      </c>
      <c r="CD438" s="1276">
        <f t="shared" si="264"/>
        <v>0</v>
      </c>
      <c r="CE438" s="11"/>
      <c r="CF438" s="11"/>
      <c r="CG438" s="11"/>
      <c r="CH438" s="11"/>
      <c r="CI438" s="11"/>
      <c r="CJ438" s="11"/>
      <c r="CK438" s="11"/>
      <c r="CL438" s="11"/>
      <c r="CM438" s="11"/>
    </row>
    <row r="439" spans="1:91" ht="14.25" customHeight="1">
      <c r="A439" s="1247" t="str">
        <f>A438</f>
        <v/>
      </c>
      <c r="B439" s="58"/>
      <c r="C439" s="1735"/>
      <c r="D439" s="1733"/>
      <c r="E439" s="1735"/>
      <c r="F439" s="2454"/>
      <c r="G439" s="512"/>
      <c r="H439" s="2456"/>
      <c r="I439" s="514"/>
      <c r="J439" s="2459"/>
      <c r="K439" s="514"/>
      <c r="L439" s="2459"/>
      <c r="M439" s="514"/>
      <c r="N439" s="2459"/>
      <c r="O439" s="514"/>
      <c r="P439" s="2459"/>
      <c r="Q439" s="11"/>
      <c r="R439" s="11"/>
      <c r="S439" s="455"/>
      <c r="T439" s="477"/>
      <c r="U439" s="506">
        <f>Import!N829</f>
        <v>0</v>
      </c>
      <c r="V439" s="11"/>
      <c r="W439" s="340"/>
      <c r="X439" s="340"/>
      <c r="Y439" s="340"/>
      <c r="Z439" s="11"/>
      <c r="AE439" s="210"/>
      <c r="AF439" s="210"/>
      <c r="AG439" s="210"/>
      <c r="AH439" s="210"/>
      <c r="AI439" s="1055"/>
      <c r="AJ439" s="211"/>
      <c r="AK439" s="1276"/>
      <c r="AL439" s="1276">
        <f>AL438</f>
        <v>0</v>
      </c>
      <c r="AP439" s="210"/>
      <c r="AQ439" s="210"/>
      <c r="AR439" s="210"/>
      <c r="AS439" s="210"/>
      <c r="AT439" s="210"/>
      <c r="AU439" s="211"/>
      <c r="AV439" s="1276"/>
      <c r="AW439" s="1276">
        <f>AW438</f>
        <v>0</v>
      </c>
      <c r="BA439" s="210"/>
      <c r="BB439" s="210"/>
      <c r="BC439" s="210"/>
      <c r="BD439" s="210"/>
      <c r="BE439" s="210"/>
      <c r="BF439" s="211"/>
      <c r="BG439" s="1276"/>
      <c r="BH439" s="1276">
        <f>BH438</f>
        <v>0</v>
      </c>
      <c r="BL439" s="210"/>
      <c r="BM439" s="210"/>
      <c r="BN439" s="210"/>
      <c r="BO439" s="210"/>
      <c r="BP439" s="210"/>
      <c r="BQ439" s="211"/>
      <c r="BR439" s="1276"/>
      <c r="BS439" s="1276">
        <f>BS438</f>
        <v>0</v>
      </c>
      <c r="BW439" s="210"/>
      <c r="BX439" s="210"/>
      <c r="BY439" s="210"/>
      <c r="BZ439" s="210"/>
      <c r="CA439" s="210"/>
      <c r="CB439" s="211"/>
      <c r="CC439" s="1276"/>
      <c r="CD439" s="1276">
        <f>CD438</f>
        <v>0</v>
      </c>
      <c r="CE439" s="11"/>
      <c r="CF439" s="11"/>
      <c r="CG439" s="11"/>
      <c r="CH439" s="11"/>
      <c r="CI439" s="11"/>
      <c r="CJ439" s="11"/>
      <c r="CK439" s="11"/>
      <c r="CL439" s="11"/>
      <c r="CM439" s="11"/>
    </row>
    <row r="440" spans="1:91" ht="24.75" customHeight="1">
      <c r="A440" s="1246" t="str">
        <f>IF(E440&gt;0,"Wypełnione","")</f>
        <v/>
      </c>
      <c r="B440" s="58"/>
      <c r="C440" s="1734">
        <f>'Og s3a'!C841</f>
        <v>0</v>
      </c>
      <c r="D440" s="1732">
        <f>'Og s3a'!E841</f>
        <v>0</v>
      </c>
      <c r="E440" s="1734">
        <f>'Og s3a'!F841</f>
        <v>0</v>
      </c>
      <c r="F440" s="2453"/>
      <c r="G440" s="511">
        <f>T440</f>
        <v>0</v>
      </c>
      <c r="H440" s="2455">
        <f>U440</f>
        <v>0</v>
      </c>
      <c r="I440" s="515"/>
      <c r="J440" s="2459"/>
      <c r="K440" s="515"/>
      <c r="L440" s="2459"/>
      <c r="M440" s="515"/>
      <c r="N440" s="2459"/>
      <c r="O440" s="515"/>
      <c r="P440" s="2459"/>
      <c r="Q440" s="11"/>
      <c r="R440" s="11"/>
      <c r="S440" s="454">
        <f>'Og s3a'!G841</f>
        <v>0</v>
      </c>
      <c r="T440" s="456">
        <f>'Og s3a'!D841</f>
        <v>0</v>
      </c>
      <c r="U440" s="506">
        <f>Import!N830</f>
        <v>0</v>
      </c>
      <c r="V440" s="11"/>
      <c r="W440" s="340"/>
      <c r="X440" s="340"/>
      <c r="Y440" s="340"/>
      <c r="Z440" s="1273">
        <f>IF(F440=AF$7,1,0)</f>
        <v>0</v>
      </c>
      <c r="AA440" s="1273">
        <f>Z440*D440</f>
        <v>0</v>
      </c>
      <c r="AB440" s="1281">
        <f>IF($Z440=0,0,IF(AF440+AH440+AJ440&gt;0,$AA440,0))</f>
        <v>0</v>
      </c>
      <c r="AC440" s="1283">
        <f>IF($Z440=0,0,IF(AND(AB440=0,G441&gt;0),$AA440,0))</f>
        <v>0</v>
      </c>
      <c r="AD440" s="1272">
        <f>AA440-AB440-AC440</f>
        <v>0</v>
      </c>
      <c r="AE440" s="210">
        <f t="shared" si="265"/>
        <v>0</v>
      </c>
      <c r="AF440" s="210">
        <f t="shared" si="265"/>
        <v>0</v>
      </c>
      <c r="AG440" s="210">
        <f t="shared" si="265"/>
        <v>0</v>
      </c>
      <c r="AH440" s="210">
        <f t="shared" si="265"/>
        <v>0</v>
      </c>
      <c r="AI440" s="1055">
        <f t="shared" si="265"/>
        <v>0</v>
      </c>
      <c r="AJ440" s="211">
        <f t="shared" si="265"/>
        <v>0</v>
      </c>
      <c r="AK440" s="1276">
        <f>IF($Z440=1,0,IF(AND($Z440=0,AF440&gt;0),1,IF(AND($Z440=0,AH440&gt;0),1,IF(AND($Z440=0,AJ440&gt;0),1,0))))</f>
        <v>0</v>
      </c>
      <c r="AL440" s="1276">
        <f t="shared" si="260"/>
        <v>0</v>
      </c>
      <c r="AM440" s="1281">
        <f>IF($Z440=0,0,IF(AQ440+AS440+AU440&gt;0,$AA440,0))</f>
        <v>0</v>
      </c>
      <c r="AN440" s="1283">
        <f>IF($Z440=0,0,IF(AND(AM440=0,I441&gt;0),$AA440,0))</f>
        <v>0</v>
      </c>
      <c r="AO440" s="1272">
        <f>$AA440-AM440-AN440</f>
        <v>0</v>
      </c>
      <c r="AP440" s="210">
        <f t="shared" si="266"/>
        <v>0</v>
      </c>
      <c r="AQ440" s="210">
        <f t="shared" si="266"/>
        <v>0</v>
      </c>
      <c r="AR440" s="210">
        <f t="shared" si="266"/>
        <v>0</v>
      </c>
      <c r="AS440" s="210">
        <f t="shared" si="266"/>
        <v>0</v>
      </c>
      <c r="AT440" s="210">
        <f t="shared" si="266"/>
        <v>0</v>
      </c>
      <c r="AU440" s="211">
        <f t="shared" si="266"/>
        <v>0</v>
      </c>
      <c r="AV440" s="1276">
        <f>IF($Z440=1,0,IF(AND($Z440=0,AQ440&gt;0),1,IF(AND($Z440=0,AS440&gt;0),1,IF(AND($Z440=0,AU440&gt;0),1,0))))</f>
        <v>0</v>
      </c>
      <c r="AW440" s="1276">
        <f t="shared" si="261"/>
        <v>0</v>
      </c>
      <c r="AX440" s="1281">
        <f>IF($Z440=0,0,IF(BB440+BD440+BF440&gt;0,$AA440,0))</f>
        <v>0</v>
      </c>
      <c r="AY440" s="1283">
        <f>IF($Z440=0,0,IF(AND(AX440=0,K441&gt;0),$AA440,0))</f>
        <v>0</v>
      </c>
      <c r="AZ440" s="1272">
        <f>$AA440-AX440-AY440</f>
        <v>0</v>
      </c>
      <c r="BA440" s="210">
        <f t="shared" si="267"/>
        <v>0</v>
      </c>
      <c r="BB440" s="210">
        <f t="shared" si="267"/>
        <v>0</v>
      </c>
      <c r="BC440" s="210">
        <f t="shared" si="267"/>
        <v>0</v>
      </c>
      <c r="BD440" s="210">
        <f t="shared" si="267"/>
        <v>0</v>
      </c>
      <c r="BE440" s="210">
        <f t="shared" si="267"/>
        <v>0</v>
      </c>
      <c r="BF440" s="211">
        <f t="shared" si="267"/>
        <v>0</v>
      </c>
      <c r="BG440" s="1276">
        <f>IF($Z440=1,0,IF(AND($Z440=0,BB440&gt;0),1,IF(AND($Z440=0,BD440&gt;0),1,IF(AND($Z440=0,BF440&gt;0),1,0))))</f>
        <v>0</v>
      </c>
      <c r="BH440" s="1276">
        <f t="shared" si="262"/>
        <v>0</v>
      </c>
      <c r="BI440" s="1281">
        <f>IF($Z440=0,0,IF(BM440+BO440+BQ440&gt;0,$AA440,0))</f>
        <v>0</v>
      </c>
      <c r="BJ440" s="1283">
        <f>IF($Z440=0,0,IF(AND(BI440=0,M441&gt;0),$AA440,0))</f>
        <v>0</v>
      </c>
      <c r="BK440" s="1272">
        <f>$AA440-BI440-BJ440</f>
        <v>0</v>
      </c>
      <c r="BL440" s="210">
        <f t="shared" si="268"/>
        <v>0</v>
      </c>
      <c r="BM440" s="210">
        <f t="shared" si="268"/>
        <v>0</v>
      </c>
      <c r="BN440" s="210">
        <f t="shared" si="268"/>
        <v>0</v>
      </c>
      <c r="BO440" s="210">
        <f t="shared" si="268"/>
        <v>0</v>
      </c>
      <c r="BP440" s="210">
        <f t="shared" si="268"/>
        <v>0</v>
      </c>
      <c r="BQ440" s="211">
        <f t="shared" si="268"/>
        <v>0</v>
      </c>
      <c r="BR440" s="1276">
        <f>IF($Z440=1,0,IF(AND($Z440=0,BM440&gt;0),1,IF(AND($Z440=0,BO440&gt;0),1,IF(AND($Z440=0,BQ440&gt;0),1,0))))</f>
        <v>0</v>
      </c>
      <c r="BS440" s="1276">
        <f t="shared" si="263"/>
        <v>0</v>
      </c>
      <c r="BT440" s="1281">
        <f>IF($Z440=0,0,IF(BX440+BZ440+CB440&gt;0,$AA440,0))</f>
        <v>0</v>
      </c>
      <c r="BU440" s="1283">
        <f>IF($Z440=0,0,IF(AND(BT440=0,O441&gt;0),$AA440,0))</f>
        <v>0</v>
      </c>
      <c r="BV440" s="1272">
        <f>$AA440-BT440-BU440</f>
        <v>0</v>
      </c>
      <c r="BW440" s="210">
        <f t="shared" si="269"/>
        <v>0</v>
      </c>
      <c r="BX440" s="210">
        <f t="shared" si="269"/>
        <v>0</v>
      </c>
      <c r="BY440" s="210">
        <f t="shared" si="269"/>
        <v>0</v>
      </c>
      <c r="BZ440" s="210">
        <f t="shared" si="269"/>
        <v>0</v>
      </c>
      <c r="CA440" s="210">
        <f t="shared" si="269"/>
        <v>0</v>
      </c>
      <c r="CB440" s="211">
        <f t="shared" si="269"/>
        <v>0</v>
      </c>
      <c r="CC440" s="1276">
        <f>IF($Z440=1,0,IF(AND($Z440=0,BX440&gt;0),1,IF(AND($Z440=0,BZ440&gt;0),1,IF(AND($Z440=0,CB440&gt;0),1,0))))</f>
        <v>0</v>
      </c>
      <c r="CD440" s="1276">
        <f t="shared" si="264"/>
        <v>0</v>
      </c>
      <c r="CE440" s="11"/>
      <c r="CF440" s="11"/>
      <c r="CG440" s="11"/>
      <c r="CH440" s="11"/>
      <c r="CI440" s="11"/>
      <c r="CJ440" s="11"/>
      <c r="CK440" s="11"/>
      <c r="CL440" s="11"/>
      <c r="CM440" s="11"/>
    </row>
    <row r="441" spans="1:91" ht="14.25" customHeight="1">
      <c r="A441" s="1247" t="str">
        <f>A440</f>
        <v/>
      </c>
      <c r="B441" s="58"/>
      <c r="C441" s="1735"/>
      <c r="D441" s="1733"/>
      <c r="E441" s="1735"/>
      <c r="F441" s="2454"/>
      <c r="G441" s="512"/>
      <c r="H441" s="2456"/>
      <c r="I441" s="514"/>
      <c r="J441" s="2459"/>
      <c r="K441" s="514"/>
      <c r="L441" s="2459"/>
      <c r="M441" s="514"/>
      <c r="N441" s="2459"/>
      <c r="O441" s="514"/>
      <c r="P441" s="2459"/>
      <c r="Q441" s="11"/>
      <c r="R441" s="11"/>
      <c r="S441" s="455"/>
      <c r="T441" s="477"/>
      <c r="U441" s="506">
        <f>Import!N831</f>
        <v>0</v>
      </c>
      <c r="V441" s="11"/>
      <c r="W441" s="340"/>
      <c r="X441" s="340"/>
      <c r="Y441" s="340"/>
      <c r="Z441" s="11"/>
      <c r="AE441" s="210"/>
      <c r="AF441" s="210"/>
      <c r="AG441" s="210"/>
      <c r="AH441" s="210"/>
      <c r="AI441" s="1055"/>
      <c r="AJ441" s="211"/>
      <c r="AK441" s="1276"/>
      <c r="AL441" s="1276">
        <f>AL440</f>
        <v>0</v>
      </c>
      <c r="AP441" s="210"/>
      <c r="AQ441" s="210"/>
      <c r="AR441" s="210"/>
      <c r="AS441" s="210"/>
      <c r="AT441" s="210"/>
      <c r="AU441" s="211"/>
      <c r="AV441" s="1276"/>
      <c r="AW441" s="1276">
        <f>AW440</f>
        <v>0</v>
      </c>
      <c r="BA441" s="210"/>
      <c r="BB441" s="210"/>
      <c r="BC441" s="210"/>
      <c r="BD441" s="210"/>
      <c r="BE441" s="210"/>
      <c r="BF441" s="211"/>
      <c r="BG441" s="1276"/>
      <c r="BH441" s="1276">
        <f>BH440</f>
        <v>0</v>
      </c>
      <c r="BL441" s="210"/>
      <c r="BM441" s="210"/>
      <c r="BN441" s="210"/>
      <c r="BO441" s="210"/>
      <c r="BP441" s="210"/>
      <c r="BQ441" s="211"/>
      <c r="BR441" s="1276"/>
      <c r="BS441" s="1276">
        <f>BS440</f>
        <v>0</v>
      </c>
      <c r="BW441" s="210"/>
      <c r="BX441" s="210"/>
      <c r="BY441" s="210"/>
      <c r="BZ441" s="210"/>
      <c r="CA441" s="210"/>
      <c r="CB441" s="211"/>
      <c r="CC441" s="1276"/>
      <c r="CD441" s="1276">
        <f>CD440</f>
        <v>0</v>
      </c>
      <c r="CE441" s="11"/>
      <c r="CF441" s="11"/>
      <c r="CG441" s="11"/>
      <c r="CH441" s="11"/>
      <c r="CI441" s="11"/>
      <c r="CJ441" s="11"/>
      <c r="CK441" s="11"/>
      <c r="CL441" s="11"/>
      <c r="CM441" s="11"/>
    </row>
    <row r="442" spans="1:91" ht="24.75" customHeight="1">
      <c r="A442" s="1246" t="str">
        <f>IF(E442&gt;0,"Wypełnione","")</f>
        <v/>
      </c>
      <c r="B442" s="58"/>
      <c r="C442" s="1734">
        <f>'Og s3a'!C843</f>
        <v>0</v>
      </c>
      <c r="D442" s="1732">
        <f>'Og s3a'!E843</f>
        <v>0</v>
      </c>
      <c r="E442" s="1734">
        <f>'Og s3a'!F843</f>
        <v>0</v>
      </c>
      <c r="F442" s="2453"/>
      <c r="G442" s="511">
        <f>T442</f>
        <v>0</v>
      </c>
      <c r="H442" s="2455">
        <f>U442</f>
        <v>0</v>
      </c>
      <c r="I442" s="515"/>
      <c r="J442" s="2459"/>
      <c r="K442" s="515"/>
      <c r="L442" s="2459"/>
      <c r="M442" s="515"/>
      <c r="N442" s="2459"/>
      <c r="O442" s="515"/>
      <c r="P442" s="2459"/>
      <c r="Q442" s="11"/>
      <c r="R442" s="11"/>
      <c r="S442" s="454">
        <f>'Og s3a'!G843</f>
        <v>0</v>
      </c>
      <c r="T442" s="456">
        <f>'Og s3a'!D843</f>
        <v>0</v>
      </c>
      <c r="U442" s="506">
        <f>Import!N832</f>
        <v>0</v>
      </c>
      <c r="V442" s="11"/>
      <c r="W442" s="340"/>
      <c r="X442" s="340"/>
      <c r="Y442" s="340"/>
      <c r="Z442" s="1273">
        <f>IF(F442=AF$7,1,0)</f>
        <v>0</v>
      </c>
      <c r="AA442" s="1273">
        <f>Z442*D442</f>
        <v>0</v>
      </c>
      <c r="AB442" s="1281">
        <f>IF($Z442=0,0,IF(AF442+AH442+AJ442&gt;0,$AA442,0))</f>
        <v>0</v>
      </c>
      <c r="AC442" s="1283">
        <f>IF($Z442=0,0,IF(AND(AB442=0,G443&gt;0),$AA442,0))</f>
        <v>0</v>
      </c>
      <c r="AD442" s="1272">
        <f>AA442-AB442-AC442</f>
        <v>0</v>
      </c>
      <c r="AE442" s="210">
        <f t="shared" si="265"/>
        <v>0</v>
      </c>
      <c r="AF442" s="210">
        <f t="shared" si="265"/>
        <v>0</v>
      </c>
      <c r="AG442" s="210">
        <f t="shared" si="265"/>
        <v>0</v>
      </c>
      <c r="AH442" s="210">
        <f t="shared" si="265"/>
        <v>0</v>
      </c>
      <c r="AI442" s="1055">
        <f t="shared" si="265"/>
        <v>0</v>
      </c>
      <c r="AJ442" s="211">
        <f t="shared" si="265"/>
        <v>0</v>
      </c>
      <c r="AK442" s="1276">
        <f>IF($Z442=1,0,IF(AND($Z442=0,AF442&gt;0),1,IF(AND($Z442=0,AH442&gt;0),1,IF(AND($Z442=0,AJ442&gt;0),1,0))))</f>
        <v>0</v>
      </c>
      <c r="AL442" s="1276">
        <f t="shared" si="260"/>
        <v>0</v>
      </c>
      <c r="AM442" s="1281">
        <f>IF($Z442=0,0,IF(AQ442+AS442+AU442&gt;0,$AA442,0))</f>
        <v>0</v>
      </c>
      <c r="AN442" s="1283">
        <f>IF($Z442=0,0,IF(AND(AM442=0,I443&gt;0),$AA442,0))</f>
        <v>0</v>
      </c>
      <c r="AO442" s="1272">
        <f>$AA442-AM442-AN442</f>
        <v>0</v>
      </c>
      <c r="AP442" s="210">
        <f t="shared" si="266"/>
        <v>0</v>
      </c>
      <c r="AQ442" s="210">
        <f t="shared" si="266"/>
        <v>0</v>
      </c>
      <c r="AR442" s="210">
        <f t="shared" si="266"/>
        <v>0</v>
      </c>
      <c r="AS442" s="210">
        <f t="shared" si="266"/>
        <v>0</v>
      </c>
      <c r="AT442" s="210">
        <f t="shared" si="266"/>
        <v>0</v>
      </c>
      <c r="AU442" s="211">
        <f t="shared" si="266"/>
        <v>0</v>
      </c>
      <c r="AV442" s="1276">
        <f>IF($Z442=1,0,IF(AND($Z442=0,AQ442&gt;0),1,IF(AND($Z442=0,AS442&gt;0),1,IF(AND($Z442=0,AU442&gt;0),1,0))))</f>
        <v>0</v>
      </c>
      <c r="AW442" s="1276">
        <f t="shared" si="261"/>
        <v>0</v>
      </c>
      <c r="AX442" s="1281">
        <f>IF($Z442=0,0,IF(BB442+BD442+BF442&gt;0,$AA442,0))</f>
        <v>0</v>
      </c>
      <c r="AY442" s="1283">
        <f>IF($Z442=0,0,IF(AND(AX442=0,K443&gt;0),$AA442,0))</f>
        <v>0</v>
      </c>
      <c r="AZ442" s="1272">
        <f>$AA442-AX442-AY442</f>
        <v>0</v>
      </c>
      <c r="BA442" s="210">
        <f t="shared" si="267"/>
        <v>0</v>
      </c>
      <c r="BB442" s="210">
        <f t="shared" si="267"/>
        <v>0</v>
      </c>
      <c r="BC442" s="210">
        <f t="shared" si="267"/>
        <v>0</v>
      </c>
      <c r="BD442" s="210">
        <f t="shared" si="267"/>
        <v>0</v>
      </c>
      <c r="BE442" s="210">
        <f t="shared" si="267"/>
        <v>0</v>
      </c>
      <c r="BF442" s="211">
        <f t="shared" si="267"/>
        <v>0</v>
      </c>
      <c r="BG442" s="1276">
        <f>IF($Z442=1,0,IF(AND($Z442=0,BB442&gt;0),1,IF(AND($Z442=0,BD442&gt;0),1,IF(AND($Z442=0,BF442&gt;0),1,0))))</f>
        <v>0</v>
      </c>
      <c r="BH442" s="1276">
        <f t="shared" si="262"/>
        <v>0</v>
      </c>
      <c r="BI442" s="1281">
        <f>IF($Z442=0,0,IF(BM442+BO442+BQ442&gt;0,$AA442,0))</f>
        <v>0</v>
      </c>
      <c r="BJ442" s="1283">
        <f>IF($Z442=0,0,IF(AND(BI442=0,M443&gt;0),$AA442,0))</f>
        <v>0</v>
      </c>
      <c r="BK442" s="1272">
        <f>$AA442-BI442-BJ442</f>
        <v>0</v>
      </c>
      <c r="BL442" s="210">
        <f t="shared" si="268"/>
        <v>0</v>
      </c>
      <c r="BM442" s="210">
        <f t="shared" si="268"/>
        <v>0</v>
      </c>
      <c r="BN442" s="210">
        <f t="shared" si="268"/>
        <v>0</v>
      </c>
      <c r="BO442" s="210">
        <f t="shared" si="268"/>
        <v>0</v>
      </c>
      <c r="BP442" s="210">
        <f t="shared" si="268"/>
        <v>0</v>
      </c>
      <c r="BQ442" s="211">
        <f t="shared" si="268"/>
        <v>0</v>
      </c>
      <c r="BR442" s="1276">
        <f>IF($Z442=1,0,IF(AND($Z442=0,BM442&gt;0),1,IF(AND($Z442=0,BO442&gt;0),1,IF(AND($Z442=0,BQ442&gt;0),1,0))))</f>
        <v>0</v>
      </c>
      <c r="BS442" s="1276">
        <f t="shared" si="263"/>
        <v>0</v>
      </c>
      <c r="BT442" s="1281">
        <f>IF($Z442=0,0,IF(BX442+BZ442+CB442&gt;0,$AA442,0))</f>
        <v>0</v>
      </c>
      <c r="BU442" s="1283">
        <f>IF($Z442=0,0,IF(AND(BT442=0,O443&gt;0),$AA442,0))</f>
        <v>0</v>
      </c>
      <c r="BV442" s="1272">
        <f>$AA442-BT442-BU442</f>
        <v>0</v>
      </c>
      <c r="BW442" s="210">
        <f t="shared" si="269"/>
        <v>0</v>
      </c>
      <c r="BX442" s="210">
        <f t="shared" si="269"/>
        <v>0</v>
      </c>
      <c r="BY442" s="210">
        <f t="shared" si="269"/>
        <v>0</v>
      </c>
      <c r="BZ442" s="210">
        <f t="shared" si="269"/>
        <v>0</v>
      </c>
      <c r="CA442" s="210">
        <f t="shared" si="269"/>
        <v>0</v>
      </c>
      <c r="CB442" s="211">
        <f t="shared" si="269"/>
        <v>0</v>
      </c>
      <c r="CC442" s="1276">
        <f>IF($Z442=1,0,IF(AND($Z442=0,BX442&gt;0),1,IF(AND($Z442=0,BZ442&gt;0),1,IF(AND($Z442=0,CB442&gt;0),1,0))))</f>
        <v>0</v>
      </c>
      <c r="CD442" s="1276">
        <f t="shared" si="264"/>
        <v>0</v>
      </c>
      <c r="CE442" s="11"/>
      <c r="CF442" s="11"/>
      <c r="CG442" s="11"/>
      <c r="CH442" s="11"/>
      <c r="CI442" s="11"/>
      <c r="CJ442" s="11"/>
      <c r="CK442" s="11"/>
      <c r="CL442" s="11"/>
      <c r="CM442" s="11"/>
    </row>
    <row r="443" spans="1:91" ht="14.25" customHeight="1">
      <c r="A443" s="1247" t="str">
        <f>A442</f>
        <v/>
      </c>
      <c r="B443" s="58"/>
      <c r="C443" s="1735"/>
      <c r="D443" s="1733"/>
      <c r="E443" s="1735"/>
      <c r="F443" s="2454"/>
      <c r="G443" s="512"/>
      <c r="H443" s="2456"/>
      <c r="I443" s="514"/>
      <c r="J443" s="2459"/>
      <c r="K443" s="514"/>
      <c r="L443" s="2459"/>
      <c r="M443" s="514"/>
      <c r="N443" s="2459"/>
      <c r="O443" s="514"/>
      <c r="P443" s="2459"/>
      <c r="Q443" s="11"/>
      <c r="R443" s="11"/>
      <c r="S443" s="455"/>
      <c r="T443" s="477"/>
      <c r="U443" s="506">
        <f>Import!N833</f>
        <v>0</v>
      </c>
      <c r="V443" s="11"/>
      <c r="W443" s="340"/>
      <c r="X443" s="340"/>
      <c r="Y443" s="340"/>
      <c r="Z443" s="11"/>
      <c r="AE443" s="210"/>
      <c r="AF443" s="210"/>
      <c r="AG443" s="210"/>
      <c r="AH443" s="210"/>
      <c r="AI443" s="1055"/>
      <c r="AJ443" s="211"/>
      <c r="AK443" s="1276"/>
      <c r="AL443" s="1276">
        <f>AL442</f>
        <v>0</v>
      </c>
      <c r="AP443" s="210"/>
      <c r="AQ443" s="210"/>
      <c r="AR443" s="210"/>
      <c r="AS443" s="210"/>
      <c r="AT443" s="210"/>
      <c r="AU443" s="211"/>
      <c r="AV443" s="1276"/>
      <c r="AW443" s="1276">
        <f>AW442</f>
        <v>0</v>
      </c>
      <c r="BA443" s="210"/>
      <c r="BB443" s="210"/>
      <c r="BC443" s="210"/>
      <c r="BD443" s="210"/>
      <c r="BE443" s="210"/>
      <c r="BF443" s="211"/>
      <c r="BG443" s="1276"/>
      <c r="BH443" s="1276">
        <f>BH442</f>
        <v>0</v>
      </c>
      <c r="BL443" s="210"/>
      <c r="BM443" s="210"/>
      <c r="BN443" s="210"/>
      <c r="BO443" s="210"/>
      <c r="BP443" s="210"/>
      <c r="BQ443" s="211"/>
      <c r="BR443" s="1276"/>
      <c r="BS443" s="1276">
        <f>BS442</f>
        <v>0</v>
      </c>
      <c r="BW443" s="210"/>
      <c r="BX443" s="210"/>
      <c r="BY443" s="210"/>
      <c r="BZ443" s="210"/>
      <c r="CA443" s="210"/>
      <c r="CB443" s="211"/>
      <c r="CC443" s="1276"/>
      <c r="CD443" s="1276">
        <f>CD442</f>
        <v>0</v>
      </c>
      <c r="CE443" s="11"/>
      <c r="CF443" s="11"/>
      <c r="CG443" s="11"/>
      <c r="CH443" s="11"/>
      <c r="CI443" s="11"/>
      <c r="CJ443" s="11"/>
      <c r="CK443" s="11"/>
      <c r="CL443" s="11"/>
      <c r="CM443" s="11"/>
    </row>
    <row r="444" spans="1:91" ht="24.75" customHeight="1">
      <c r="A444" s="1246" t="str">
        <f>IF(E444&gt;0,"Wypełnione","")</f>
        <v/>
      </c>
      <c r="B444" s="58"/>
      <c r="C444" s="1734">
        <f>'Og s3a'!C845</f>
        <v>0</v>
      </c>
      <c r="D444" s="1732">
        <f>'Og s3a'!E845</f>
        <v>0</v>
      </c>
      <c r="E444" s="1734">
        <f>'Og s3a'!F845</f>
        <v>0</v>
      </c>
      <c r="F444" s="2453"/>
      <c r="G444" s="511">
        <f>T444</f>
        <v>0</v>
      </c>
      <c r="H444" s="2455">
        <f>U444</f>
        <v>0</v>
      </c>
      <c r="I444" s="515"/>
      <c r="J444" s="2459"/>
      <c r="K444" s="515"/>
      <c r="L444" s="2459"/>
      <c r="M444" s="515"/>
      <c r="N444" s="2459"/>
      <c r="O444" s="515"/>
      <c r="P444" s="2459"/>
      <c r="Q444" s="11"/>
      <c r="R444" s="11"/>
      <c r="S444" s="454">
        <f>'Og s3a'!G845</f>
        <v>0</v>
      </c>
      <c r="T444" s="456">
        <f>'Og s3a'!D845</f>
        <v>0</v>
      </c>
      <c r="U444" s="506">
        <f>Import!N834</f>
        <v>0</v>
      </c>
      <c r="V444" s="11"/>
      <c r="W444" s="340"/>
      <c r="X444" s="340"/>
      <c r="Y444" s="340"/>
      <c r="Z444" s="1273">
        <f>IF(F444=AF$7,1,0)</f>
        <v>0</v>
      </c>
      <c r="AA444" s="1273">
        <f>Z444*D444</f>
        <v>0</v>
      </c>
      <c r="AB444" s="1281">
        <f>IF($Z444=0,0,IF(AF444+AH444+AJ444&gt;0,$AA444,0))</f>
        <v>0</v>
      </c>
      <c r="AC444" s="1283">
        <f>IF($Z444=0,0,IF(AND(AB444=0,G445&gt;0),$AA444,0))</f>
        <v>0</v>
      </c>
      <c r="AD444" s="1272">
        <f>AA444-AB444-AC444</f>
        <v>0</v>
      </c>
      <c r="AE444" s="210">
        <f t="shared" si="265"/>
        <v>0</v>
      </c>
      <c r="AF444" s="210">
        <f t="shared" si="265"/>
        <v>0</v>
      </c>
      <c r="AG444" s="210">
        <f t="shared" si="265"/>
        <v>0</v>
      </c>
      <c r="AH444" s="210">
        <f t="shared" si="265"/>
        <v>0</v>
      </c>
      <c r="AI444" s="1055">
        <f t="shared" si="265"/>
        <v>0</v>
      </c>
      <c r="AJ444" s="211">
        <f t="shared" si="265"/>
        <v>0</v>
      </c>
      <c r="AK444" s="1276">
        <f>IF($Z444=1,0,IF(AND($Z444=0,AF444&gt;0),1,IF(AND($Z444=0,AH444&gt;0),1,IF(AND($Z444=0,AJ444&gt;0),1,0))))</f>
        <v>0</v>
      </c>
      <c r="AL444" s="1276">
        <f t="shared" si="260"/>
        <v>0</v>
      </c>
      <c r="AM444" s="1281">
        <f>IF($Z444=0,0,IF(AQ444+AS444+AU444&gt;0,$AA444,0))</f>
        <v>0</v>
      </c>
      <c r="AN444" s="1283">
        <f>IF($Z444=0,0,IF(AND(AM444=0,I445&gt;0),$AA444,0))</f>
        <v>0</v>
      </c>
      <c r="AO444" s="1272">
        <f>$AA444-AM444-AN444</f>
        <v>0</v>
      </c>
      <c r="AP444" s="210">
        <f t="shared" si="266"/>
        <v>0</v>
      </c>
      <c r="AQ444" s="210">
        <f t="shared" si="266"/>
        <v>0</v>
      </c>
      <c r="AR444" s="210">
        <f t="shared" si="266"/>
        <v>0</v>
      </c>
      <c r="AS444" s="210">
        <f t="shared" si="266"/>
        <v>0</v>
      </c>
      <c r="AT444" s="210">
        <f t="shared" si="266"/>
        <v>0</v>
      </c>
      <c r="AU444" s="211">
        <f t="shared" si="266"/>
        <v>0</v>
      </c>
      <c r="AV444" s="1276">
        <f>IF($Z444=1,0,IF(AND($Z444=0,AQ444&gt;0),1,IF(AND($Z444=0,AS444&gt;0),1,IF(AND($Z444=0,AU444&gt;0),1,0))))</f>
        <v>0</v>
      </c>
      <c r="AW444" s="1276">
        <f t="shared" si="261"/>
        <v>0</v>
      </c>
      <c r="AX444" s="1281">
        <f>IF($Z444=0,0,IF(BB444+BD444+BF444&gt;0,$AA444,0))</f>
        <v>0</v>
      </c>
      <c r="AY444" s="1283">
        <f>IF($Z444=0,0,IF(AND(AX444=0,K445&gt;0),$AA444,0))</f>
        <v>0</v>
      </c>
      <c r="AZ444" s="1272">
        <f>$AA444-AX444-AY444</f>
        <v>0</v>
      </c>
      <c r="BA444" s="210">
        <f t="shared" si="267"/>
        <v>0</v>
      </c>
      <c r="BB444" s="210">
        <f t="shared" si="267"/>
        <v>0</v>
      </c>
      <c r="BC444" s="210">
        <f t="shared" si="267"/>
        <v>0</v>
      </c>
      <c r="BD444" s="210">
        <f t="shared" si="267"/>
        <v>0</v>
      </c>
      <c r="BE444" s="210">
        <f t="shared" si="267"/>
        <v>0</v>
      </c>
      <c r="BF444" s="211">
        <f t="shared" si="267"/>
        <v>0</v>
      </c>
      <c r="BG444" s="1276">
        <f>IF($Z444=1,0,IF(AND($Z444=0,BB444&gt;0),1,IF(AND($Z444=0,BD444&gt;0),1,IF(AND($Z444=0,BF444&gt;0),1,0))))</f>
        <v>0</v>
      </c>
      <c r="BH444" s="1276">
        <f t="shared" si="262"/>
        <v>0</v>
      </c>
      <c r="BI444" s="1281">
        <f>IF($Z444=0,0,IF(BM444+BO444+BQ444&gt;0,$AA444,0))</f>
        <v>0</v>
      </c>
      <c r="BJ444" s="1283">
        <f>IF($Z444=0,0,IF(AND(BI444=0,M445&gt;0),$AA444,0))</f>
        <v>0</v>
      </c>
      <c r="BK444" s="1272">
        <f>$AA444-BI444-BJ444</f>
        <v>0</v>
      </c>
      <c r="BL444" s="210">
        <f t="shared" si="268"/>
        <v>0</v>
      </c>
      <c r="BM444" s="210">
        <f t="shared" si="268"/>
        <v>0</v>
      </c>
      <c r="BN444" s="210">
        <f t="shared" si="268"/>
        <v>0</v>
      </c>
      <c r="BO444" s="210">
        <f t="shared" si="268"/>
        <v>0</v>
      </c>
      <c r="BP444" s="210">
        <f t="shared" si="268"/>
        <v>0</v>
      </c>
      <c r="BQ444" s="211">
        <f t="shared" si="268"/>
        <v>0</v>
      </c>
      <c r="BR444" s="1276">
        <f>IF($Z444=1,0,IF(AND($Z444=0,BM444&gt;0),1,IF(AND($Z444=0,BO444&gt;0),1,IF(AND($Z444=0,BQ444&gt;0),1,0))))</f>
        <v>0</v>
      </c>
      <c r="BS444" s="1276">
        <f t="shared" si="263"/>
        <v>0</v>
      </c>
      <c r="BT444" s="1281">
        <f>IF($Z444=0,0,IF(BX444+BZ444+CB444&gt;0,$AA444,0))</f>
        <v>0</v>
      </c>
      <c r="BU444" s="1283">
        <f>IF($Z444=0,0,IF(AND(BT444=0,O445&gt;0),$AA444,0))</f>
        <v>0</v>
      </c>
      <c r="BV444" s="1272">
        <f>$AA444-BT444-BU444</f>
        <v>0</v>
      </c>
      <c r="BW444" s="210">
        <f t="shared" si="269"/>
        <v>0</v>
      </c>
      <c r="BX444" s="210">
        <f t="shared" si="269"/>
        <v>0</v>
      </c>
      <c r="BY444" s="210">
        <f t="shared" si="269"/>
        <v>0</v>
      </c>
      <c r="BZ444" s="210">
        <f t="shared" si="269"/>
        <v>0</v>
      </c>
      <c r="CA444" s="210">
        <f t="shared" si="269"/>
        <v>0</v>
      </c>
      <c r="CB444" s="211">
        <f t="shared" si="269"/>
        <v>0</v>
      </c>
      <c r="CC444" s="1276">
        <f>IF($Z444=1,0,IF(AND($Z444=0,BX444&gt;0),1,IF(AND($Z444=0,BZ444&gt;0),1,IF(AND($Z444=0,CB444&gt;0),1,0))))</f>
        <v>0</v>
      </c>
      <c r="CD444" s="1276">
        <f t="shared" si="264"/>
        <v>0</v>
      </c>
      <c r="CE444" s="11"/>
      <c r="CF444" s="11"/>
      <c r="CG444" s="11"/>
      <c r="CH444" s="11"/>
      <c r="CI444" s="11"/>
      <c r="CJ444" s="11"/>
      <c r="CK444" s="11"/>
      <c r="CL444" s="11"/>
      <c r="CM444" s="11"/>
    </row>
    <row r="445" spans="1:91" ht="14.25" customHeight="1">
      <c r="A445" s="1247" t="str">
        <f>A444</f>
        <v/>
      </c>
      <c r="B445" s="58"/>
      <c r="C445" s="1735"/>
      <c r="D445" s="1733"/>
      <c r="E445" s="1735"/>
      <c r="F445" s="2454"/>
      <c r="G445" s="512"/>
      <c r="H445" s="2456"/>
      <c r="I445" s="514"/>
      <c r="J445" s="2459"/>
      <c r="K445" s="514"/>
      <c r="L445" s="2459"/>
      <c r="M445" s="514"/>
      <c r="N445" s="2459"/>
      <c r="O445" s="514"/>
      <c r="P445" s="2459"/>
      <c r="Q445" s="11"/>
      <c r="R445" s="11"/>
      <c r="S445" s="455"/>
      <c r="T445" s="477"/>
      <c r="U445" s="506">
        <f>Import!N835</f>
        <v>0</v>
      </c>
      <c r="V445" s="11"/>
      <c r="W445" s="340"/>
      <c r="X445" s="340"/>
      <c r="Y445" s="340"/>
      <c r="Z445" s="11"/>
      <c r="AE445" s="210"/>
      <c r="AF445" s="210"/>
      <c r="AG445" s="210"/>
      <c r="AH445" s="210"/>
      <c r="AI445" s="1055"/>
      <c r="AJ445" s="211"/>
      <c r="AK445" s="1276"/>
      <c r="AL445" s="1276">
        <f>AL444</f>
        <v>0</v>
      </c>
      <c r="AP445" s="210"/>
      <c r="AQ445" s="210"/>
      <c r="AR445" s="210"/>
      <c r="AS445" s="210"/>
      <c r="AT445" s="210"/>
      <c r="AU445" s="211"/>
      <c r="AV445" s="1276"/>
      <c r="AW445" s="1276">
        <f>AW444</f>
        <v>0</v>
      </c>
      <c r="BA445" s="210"/>
      <c r="BB445" s="210"/>
      <c r="BC445" s="210"/>
      <c r="BD445" s="210"/>
      <c r="BE445" s="210"/>
      <c r="BF445" s="211"/>
      <c r="BG445" s="1276"/>
      <c r="BH445" s="1276">
        <f>BH444</f>
        <v>0</v>
      </c>
      <c r="BL445" s="210"/>
      <c r="BM445" s="210"/>
      <c r="BN445" s="210"/>
      <c r="BO445" s="210"/>
      <c r="BP445" s="210"/>
      <c r="BQ445" s="211"/>
      <c r="BR445" s="1276"/>
      <c r="BS445" s="1276">
        <f>BS444</f>
        <v>0</v>
      </c>
      <c r="BW445" s="210"/>
      <c r="BX445" s="210"/>
      <c r="BY445" s="210"/>
      <c r="BZ445" s="210"/>
      <c r="CA445" s="210"/>
      <c r="CB445" s="211"/>
      <c r="CC445" s="1276"/>
      <c r="CD445" s="1276">
        <f>CD444</f>
        <v>0</v>
      </c>
      <c r="CE445" s="11"/>
      <c r="CF445" s="11"/>
      <c r="CG445" s="11"/>
      <c r="CH445" s="11"/>
      <c r="CI445" s="11"/>
      <c r="CJ445" s="11"/>
      <c r="CK445" s="11"/>
      <c r="CL445" s="11"/>
      <c r="CM445" s="11"/>
    </row>
    <row r="446" spans="1:91" ht="24.75" customHeight="1">
      <c r="A446" s="1246" t="str">
        <f>IF(E446&gt;0,"Wypełnione","")</f>
        <v/>
      </c>
      <c r="B446" s="58"/>
      <c r="C446" s="1734">
        <f>'Og s3a'!C847</f>
        <v>0</v>
      </c>
      <c r="D446" s="1732">
        <f>'Og s3a'!E847</f>
        <v>0</v>
      </c>
      <c r="E446" s="1734">
        <f>'Og s3a'!F847</f>
        <v>0</v>
      </c>
      <c r="F446" s="2453"/>
      <c r="G446" s="511">
        <f>T446</f>
        <v>0</v>
      </c>
      <c r="H446" s="2455">
        <f>U446</f>
        <v>0</v>
      </c>
      <c r="I446" s="515"/>
      <c r="J446" s="2459"/>
      <c r="K446" s="515"/>
      <c r="L446" s="2459"/>
      <c r="M446" s="515"/>
      <c r="N446" s="2459"/>
      <c r="O446" s="515"/>
      <c r="P446" s="2459"/>
      <c r="Q446" s="11"/>
      <c r="R446" s="11"/>
      <c r="S446" s="454">
        <f>'Og s3a'!G847</f>
        <v>0</v>
      </c>
      <c r="T446" s="456">
        <f>'Og s3a'!D847</f>
        <v>0</v>
      </c>
      <c r="U446" s="506">
        <f>Import!N836</f>
        <v>0</v>
      </c>
      <c r="V446" s="11"/>
      <c r="W446" s="340"/>
      <c r="X446" s="340"/>
      <c r="Y446" s="340"/>
      <c r="Z446" s="1273">
        <f>IF(F446=AF$7,1,0)</f>
        <v>0</v>
      </c>
      <c r="AA446" s="1273">
        <f>Z446*D446</f>
        <v>0</v>
      </c>
      <c r="AB446" s="1281">
        <f>IF($Z446=0,0,IF(AF446+AH446+AJ446&gt;0,$AA446,0))</f>
        <v>0</v>
      </c>
      <c r="AC446" s="1283">
        <f>IF($Z446=0,0,IF(AND(AB446=0,G447&gt;0),$AA446,0))</f>
        <v>0</v>
      </c>
      <c r="AD446" s="1272">
        <f>AA446-AB446-AC446</f>
        <v>0</v>
      </c>
      <c r="AE446" s="210">
        <f t="shared" si="265"/>
        <v>0</v>
      </c>
      <c r="AF446" s="210">
        <f t="shared" si="265"/>
        <v>0</v>
      </c>
      <c r="AG446" s="210">
        <f t="shared" si="265"/>
        <v>0</v>
      </c>
      <c r="AH446" s="210">
        <f t="shared" si="265"/>
        <v>0</v>
      </c>
      <c r="AI446" s="1055">
        <f t="shared" si="265"/>
        <v>0</v>
      </c>
      <c r="AJ446" s="211">
        <f t="shared" si="265"/>
        <v>0</v>
      </c>
      <c r="AK446" s="1276">
        <f>IF($Z446=1,0,IF(AND($Z446=0,AF446&gt;0),1,IF(AND($Z446=0,AH446&gt;0),1,IF(AND($Z446=0,AJ446&gt;0),1,0))))</f>
        <v>0</v>
      </c>
      <c r="AL446" s="1276">
        <f t="shared" si="260"/>
        <v>0</v>
      </c>
      <c r="AM446" s="1281">
        <f>IF($Z446=0,0,IF(AQ446+AS446+AU446&gt;0,$AA446,0))</f>
        <v>0</v>
      </c>
      <c r="AN446" s="1283">
        <f>IF($Z446=0,0,IF(AND(AM446=0,I447&gt;0),$AA446,0))</f>
        <v>0</v>
      </c>
      <c r="AO446" s="1272">
        <f>$AA446-AM446-AN446</f>
        <v>0</v>
      </c>
      <c r="AP446" s="210">
        <f t="shared" si="266"/>
        <v>0</v>
      </c>
      <c r="AQ446" s="210">
        <f t="shared" si="266"/>
        <v>0</v>
      </c>
      <c r="AR446" s="210">
        <f t="shared" si="266"/>
        <v>0</v>
      </c>
      <c r="AS446" s="210">
        <f t="shared" si="266"/>
        <v>0</v>
      </c>
      <c r="AT446" s="210">
        <f t="shared" si="266"/>
        <v>0</v>
      </c>
      <c r="AU446" s="211">
        <f t="shared" si="266"/>
        <v>0</v>
      </c>
      <c r="AV446" s="1276">
        <f>IF($Z446=1,0,IF(AND($Z446=0,AQ446&gt;0),1,IF(AND($Z446=0,AS446&gt;0),1,IF(AND($Z446=0,AU446&gt;0),1,0))))</f>
        <v>0</v>
      </c>
      <c r="AW446" s="1276">
        <f t="shared" si="261"/>
        <v>0</v>
      </c>
      <c r="AX446" s="1281">
        <f>IF($Z446=0,0,IF(BB446+BD446+BF446&gt;0,$AA446,0))</f>
        <v>0</v>
      </c>
      <c r="AY446" s="1283">
        <f>IF($Z446=0,0,IF(AND(AX446=0,K447&gt;0),$AA446,0))</f>
        <v>0</v>
      </c>
      <c r="AZ446" s="1272">
        <f>$AA446-AX446-AY446</f>
        <v>0</v>
      </c>
      <c r="BA446" s="210">
        <f t="shared" si="267"/>
        <v>0</v>
      </c>
      <c r="BB446" s="210">
        <f t="shared" si="267"/>
        <v>0</v>
      </c>
      <c r="BC446" s="210">
        <f t="shared" si="267"/>
        <v>0</v>
      </c>
      <c r="BD446" s="210">
        <f t="shared" si="267"/>
        <v>0</v>
      </c>
      <c r="BE446" s="210">
        <f t="shared" si="267"/>
        <v>0</v>
      </c>
      <c r="BF446" s="211">
        <f t="shared" si="267"/>
        <v>0</v>
      </c>
      <c r="BG446" s="1276">
        <f>IF($Z446=1,0,IF(AND($Z446=0,BB446&gt;0),1,IF(AND($Z446=0,BD446&gt;0),1,IF(AND($Z446=0,BF446&gt;0),1,0))))</f>
        <v>0</v>
      </c>
      <c r="BH446" s="1276">
        <f t="shared" si="262"/>
        <v>0</v>
      </c>
      <c r="BI446" s="1281">
        <f>IF($Z446=0,0,IF(BM446+BO446+BQ446&gt;0,$AA446,0))</f>
        <v>0</v>
      </c>
      <c r="BJ446" s="1283">
        <f>IF($Z446=0,0,IF(AND(BI446=0,M447&gt;0),$AA446,0))</f>
        <v>0</v>
      </c>
      <c r="BK446" s="1272">
        <f>$AA446-BI446-BJ446</f>
        <v>0</v>
      </c>
      <c r="BL446" s="210">
        <f t="shared" si="268"/>
        <v>0</v>
      </c>
      <c r="BM446" s="210">
        <f t="shared" si="268"/>
        <v>0</v>
      </c>
      <c r="BN446" s="210">
        <f t="shared" si="268"/>
        <v>0</v>
      </c>
      <c r="BO446" s="210">
        <f t="shared" si="268"/>
        <v>0</v>
      </c>
      <c r="BP446" s="210">
        <f t="shared" si="268"/>
        <v>0</v>
      </c>
      <c r="BQ446" s="211">
        <f t="shared" si="268"/>
        <v>0</v>
      </c>
      <c r="BR446" s="1276">
        <f>IF($Z446=1,0,IF(AND($Z446=0,BM446&gt;0),1,IF(AND($Z446=0,BO446&gt;0),1,IF(AND($Z446=0,BQ446&gt;0),1,0))))</f>
        <v>0</v>
      </c>
      <c r="BS446" s="1276">
        <f t="shared" si="263"/>
        <v>0</v>
      </c>
      <c r="BT446" s="1281">
        <f>IF($Z446=0,0,IF(BX446+BZ446+CB446&gt;0,$AA446,0))</f>
        <v>0</v>
      </c>
      <c r="BU446" s="1283">
        <f>IF($Z446=0,0,IF(AND(BT446=0,O447&gt;0),$AA446,0))</f>
        <v>0</v>
      </c>
      <c r="BV446" s="1272">
        <f>$AA446-BT446-BU446</f>
        <v>0</v>
      </c>
      <c r="BW446" s="210">
        <f t="shared" si="269"/>
        <v>0</v>
      </c>
      <c r="BX446" s="210">
        <f t="shared" si="269"/>
        <v>0</v>
      </c>
      <c r="BY446" s="210">
        <f t="shared" si="269"/>
        <v>0</v>
      </c>
      <c r="BZ446" s="210">
        <f t="shared" si="269"/>
        <v>0</v>
      </c>
      <c r="CA446" s="210">
        <f t="shared" si="269"/>
        <v>0</v>
      </c>
      <c r="CB446" s="211">
        <f t="shared" si="269"/>
        <v>0</v>
      </c>
      <c r="CC446" s="1276">
        <f>IF($Z446=1,0,IF(AND($Z446=0,BX446&gt;0),1,IF(AND($Z446=0,BZ446&gt;0),1,IF(AND($Z446=0,CB446&gt;0),1,0))))</f>
        <v>0</v>
      </c>
      <c r="CD446" s="1276">
        <f t="shared" si="264"/>
        <v>0</v>
      </c>
      <c r="CE446" s="11"/>
      <c r="CF446" s="11"/>
      <c r="CG446" s="11"/>
      <c r="CH446" s="11"/>
      <c r="CI446" s="11"/>
      <c r="CJ446" s="11"/>
      <c r="CK446" s="11"/>
      <c r="CL446" s="11"/>
      <c r="CM446" s="11"/>
    </row>
    <row r="447" spans="1:91" ht="14.25" customHeight="1">
      <c r="A447" s="1247" t="str">
        <f>A446</f>
        <v/>
      </c>
      <c r="B447" s="58"/>
      <c r="C447" s="1735"/>
      <c r="D447" s="1733"/>
      <c r="E447" s="1735"/>
      <c r="F447" s="2454"/>
      <c r="G447" s="512"/>
      <c r="H447" s="2456"/>
      <c r="I447" s="514"/>
      <c r="J447" s="2459"/>
      <c r="K447" s="514"/>
      <c r="L447" s="2459"/>
      <c r="M447" s="514"/>
      <c r="N447" s="2459"/>
      <c r="O447" s="514"/>
      <c r="P447" s="2459"/>
      <c r="Q447" s="11"/>
      <c r="R447" s="11"/>
      <c r="S447" s="455"/>
      <c r="T447" s="477"/>
      <c r="U447" s="506">
        <f>Import!N837</f>
        <v>0</v>
      </c>
      <c r="V447" s="11"/>
      <c r="W447" s="340"/>
      <c r="X447" s="340"/>
      <c r="Y447" s="340"/>
      <c r="Z447" s="11"/>
      <c r="AE447" s="210"/>
      <c r="AF447" s="210"/>
      <c r="AG447" s="210"/>
      <c r="AH447" s="210"/>
      <c r="AI447" s="1055"/>
      <c r="AJ447" s="211"/>
      <c r="AK447" s="1276"/>
      <c r="AL447" s="1276">
        <f>AL446</f>
        <v>0</v>
      </c>
      <c r="AP447" s="210"/>
      <c r="AQ447" s="210"/>
      <c r="AR447" s="210"/>
      <c r="AS447" s="210"/>
      <c r="AT447" s="210"/>
      <c r="AU447" s="211"/>
      <c r="AV447" s="1276"/>
      <c r="AW447" s="1276">
        <f>AW446</f>
        <v>0</v>
      </c>
      <c r="BA447" s="210"/>
      <c r="BB447" s="210"/>
      <c r="BC447" s="210"/>
      <c r="BD447" s="210"/>
      <c r="BE447" s="210"/>
      <c r="BF447" s="211"/>
      <c r="BG447" s="1276"/>
      <c r="BH447" s="1276">
        <f>BH446</f>
        <v>0</v>
      </c>
      <c r="BL447" s="210"/>
      <c r="BM447" s="210"/>
      <c r="BN447" s="210"/>
      <c r="BO447" s="210"/>
      <c r="BP447" s="210"/>
      <c r="BQ447" s="211"/>
      <c r="BR447" s="1276"/>
      <c r="BS447" s="1276">
        <f>BS446</f>
        <v>0</v>
      </c>
      <c r="BW447" s="210"/>
      <c r="BX447" s="210"/>
      <c r="BY447" s="210"/>
      <c r="BZ447" s="210"/>
      <c r="CA447" s="210"/>
      <c r="CB447" s="211"/>
      <c r="CC447" s="1276"/>
      <c r="CD447" s="1276">
        <f>CD446</f>
        <v>0</v>
      </c>
      <c r="CE447" s="11"/>
      <c r="CF447" s="11"/>
      <c r="CG447" s="11"/>
      <c r="CH447" s="11"/>
      <c r="CI447" s="11"/>
      <c r="CJ447" s="11"/>
      <c r="CK447" s="11"/>
      <c r="CL447" s="11"/>
      <c r="CM447" s="11"/>
    </row>
    <row r="448" spans="1:91" ht="24.75" customHeight="1">
      <c r="A448" s="1246" t="str">
        <f>IF(E448&gt;0,"Wypełnione","")</f>
        <v/>
      </c>
      <c r="B448" s="58"/>
      <c r="C448" s="1734">
        <f>'Og s3a'!C849</f>
        <v>0</v>
      </c>
      <c r="D448" s="1732">
        <f>'Og s3a'!E849</f>
        <v>0</v>
      </c>
      <c r="E448" s="1734">
        <f>'Og s3a'!F849</f>
        <v>0</v>
      </c>
      <c r="F448" s="2453"/>
      <c r="G448" s="511">
        <f>T448</f>
        <v>0</v>
      </c>
      <c r="H448" s="2455">
        <f>U448</f>
        <v>0</v>
      </c>
      <c r="I448" s="515"/>
      <c r="J448" s="2459"/>
      <c r="K448" s="515"/>
      <c r="L448" s="2459"/>
      <c r="M448" s="515"/>
      <c r="N448" s="2459"/>
      <c r="O448" s="515"/>
      <c r="P448" s="2459"/>
      <c r="Q448" s="11"/>
      <c r="R448" s="11"/>
      <c r="S448" s="454">
        <f>'Og s3a'!G849</f>
        <v>0</v>
      </c>
      <c r="T448" s="456">
        <f>'Og s3a'!D849</f>
        <v>0</v>
      </c>
      <c r="U448" s="506">
        <f>Import!N838</f>
        <v>0</v>
      </c>
      <c r="V448" s="11"/>
      <c r="W448" s="340"/>
      <c r="X448" s="340"/>
      <c r="Y448" s="340"/>
      <c r="Z448" s="1273">
        <f>IF(F448=AF$7,1,0)</f>
        <v>0</v>
      </c>
      <c r="AA448" s="1273">
        <f>Z448*D448</f>
        <v>0</v>
      </c>
      <c r="AB448" s="1281">
        <f>IF($Z448=0,0,IF(AF448+AH448+AJ448&gt;0,$AA448,0))</f>
        <v>0</v>
      </c>
      <c r="AC448" s="1283">
        <f>IF($Z448=0,0,IF(AND(AB448=0,G449&gt;0),$AA448,0))</f>
        <v>0</v>
      </c>
      <c r="AD448" s="1272">
        <f>AA448-AB448-AC448</f>
        <v>0</v>
      </c>
      <c r="AE448" s="210">
        <f t="shared" si="265"/>
        <v>0</v>
      </c>
      <c r="AF448" s="210">
        <f t="shared" si="265"/>
        <v>0</v>
      </c>
      <c r="AG448" s="210">
        <f t="shared" si="265"/>
        <v>0</v>
      </c>
      <c r="AH448" s="210">
        <f t="shared" si="265"/>
        <v>0</v>
      </c>
      <c r="AI448" s="1055">
        <f t="shared" si="265"/>
        <v>0</v>
      </c>
      <c r="AJ448" s="211">
        <f t="shared" si="265"/>
        <v>0</v>
      </c>
      <c r="AK448" s="1276">
        <f>IF($Z448=1,0,IF(AND($Z448=0,AF448&gt;0),1,IF(AND($Z448=0,AH448&gt;0),1,IF(AND($Z448=0,AJ448&gt;0),1,0))))</f>
        <v>0</v>
      </c>
      <c r="AL448" s="1276">
        <f t="shared" si="260"/>
        <v>0</v>
      </c>
      <c r="AM448" s="1281">
        <f>IF($Z448=0,0,IF(AQ448+AS448+AU448&gt;0,$AA448,0))</f>
        <v>0</v>
      </c>
      <c r="AN448" s="1283">
        <f>IF($Z448=0,0,IF(AND(AM448=0,I449&gt;0),$AA448,0))</f>
        <v>0</v>
      </c>
      <c r="AO448" s="1272">
        <f>$AA448-AM448-AN448</f>
        <v>0</v>
      </c>
      <c r="AP448" s="210">
        <f t="shared" si="266"/>
        <v>0</v>
      </c>
      <c r="AQ448" s="210">
        <f t="shared" si="266"/>
        <v>0</v>
      </c>
      <c r="AR448" s="210">
        <f t="shared" si="266"/>
        <v>0</v>
      </c>
      <c r="AS448" s="210">
        <f t="shared" si="266"/>
        <v>0</v>
      </c>
      <c r="AT448" s="210">
        <f t="shared" si="266"/>
        <v>0</v>
      </c>
      <c r="AU448" s="211">
        <f t="shared" si="266"/>
        <v>0</v>
      </c>
      <c r="AV448" s="1276">
        <f>IF($Z448=1,0,IF(AND($Z448=0,AQ448&gt;0),1,IF(AND($Z448=0,AS448&gt;0),1,IF(AND($Z448=0,AU448&gt;0),1,0))))</f>
        <v>0</v>
      </c>
      <c r="AW448" s="1276">
        <f t="shared" si="261"/>
        <v>0</v>
      </c>
      <c r="AX448" s="1281">
        <f>IF($Z448=0,0,IF(BB448+BD448+BF448&gt;0,$AA448,0))</f>
        <v>0</v>
      </c>
      <c r="AY448" s="1283">
        <f>IF($Z448=0,0,IF(AND(AX448=0,K449&gt;0),$AA448,0))</f>
        <v>0</v>
      </c>
      <c r="AZ448" s="1272">
        <f>$AA448-AX448-AY448</f>
        <v>0</v>
      </c>
      <c r="BA448" s="210">
        <f t="shared" si="267"/>
        <v>0</v>
      </c>
      <c r="BB448" s="210">
        <f t="shared" si="267"/>
        <v>0</v>
      </c>
      <c r="BC448" s="210">
        <f t="shared" si="267"/>
        <v>0</v>
      </c>
      <c r="BD448" s="210">
        <f t="shared" si="267"/>
        <v>0</v>
      </c>
      <c r="BE448" s="210">
        <f t="shared" si="267"/>
        <v>0</v>
      </c>
      <c r="BF448" s="211">
        <f t="shared" si="267"/>
        <v>0</v>
      </c>
      <c r="BG448" s="1276">
        <f>IF($Z448=1,0,IF(AND($Z448=0,BB448&gt;0),1,IF(AND($Z448=0,BD448&gt;0),1,IF(AND($Z448=0,BF448&gt;0),1,0))))</f>
        <v>0</v>
      </c>
      <c r="BH448" s="1276">
        <f t="shared" si="262"/>
        <v>0</v>
      </c>
      <c r="BI448" s="1281">
        <f>IF($Z448=0,0,IF(BM448+BO448+BQ448&gt;0,$AA448,0))</f>
        <v>0</v>
      </c>
      <c r="BJ448" s="1283">
        <f>IF($Z448=0,0,IF(AND(BI448=0,M449&gt;0),$AA448,0))</f>
        <v>0</v>
      </c>
      <c r="BK448" s="1272">
        <f>$AA448-BI448-BJ448</f>
        <v>0</v>
      </c>
      <c r="BL448" s="210">
        <f t="shared" si="268"/>
        <v>0</v>
      </c>
      <c r="BM448" s="210">
        <f t="shared" si="268"/>
        <v>0</v>
      </c>
      <c r="BN448" s="210">
        <f t="shared" si="268"/>
        <v>0</v>
      </c>
      <c r="BO448" s="210">
        <f t="shared" si="268"/>
        <v>0</v>
      </c>
      <c r="BP448" s="210">
        <f t="shared" si="268"/>
        <v>0</v>
      </c>
      <c r="BQ448" s="211">
        <f t="shared" si="268"/>
        <v>0</v>
      </c>
      <c r="BR448" s="1276">
        <f>IF($Z448=1,0,IF(AND($Z448=0,BM448&gt;0),1,IF(AND($Z448=0,BO448&gt;0),1,IF(AND($Z448=0,BQ448&gt;0),1,0))))</f>
        <v>0</v>
      </c>
      <c r="BS448" s="1276">
        <f t="shared" si="263"/>
        <v>0</v>
      </c>
      <c r="BT448" s="1281">
        <f>IF($Z448=0,0,IF(BX448+BZ448+CB448&gt;0,$AA448,0))</f>
        <v>0</v>
      </c>
      <c r="BU448" s="1283">
        <f>IF($Z448=0,0,IF(AND(BT448=0,O449&gt;0),$AA448,0))</f>
        <v>0</v>
      </c>
      <c r="BV448" s="1272">
        <f>$AA448-BT448-BU448</f>
        <v>0</v>
      </c>
      <c r="BW448" s="210">
        <f t="shared" si="269"/>
        <v>0</v>
      </c>
      <c r="BX448" s="210">
        <f t="shared" si="269"/>
        <v>0</v>
      </c>
      <c r="BY448" s="210">
        <f t="shared" si="269"/>
        <v>0</v>
      </c>
      <c r="BZ448" s="210">
        <f t="shared" si="269"/>
        <v>0</v>
      </c>
      <c r="CA448" s="210">
        <f t="shared" si="269"/>
        <v>0</v>
      </c>
      <c r="CB448" s="211">
        <f t="shared" si="269"/>
        <v>0</v>
      </c>
      <c r="CC448" s="1276">
        <f>IF($Z448=1,0,IF(AND($Z448=0,BX448&gt;0),1,IF(AND($Z448=0,BZ448&gt;0),1,IF(AND($Z448=0,CB448&gt;0),1,0))))</f>
        <v>0</v>
      </c>
      <c r="CD448" s="1276">
        <f t="shared" si="264"/>
        <v>0</v>
      </c>
      <c r="CE448" s="11"/>
      <c r="CF448" s="11"/>
      <c r="CG448" s="11"/>
      <c r="CH448" s="11"/>
      <c r="CI448" s="11"/>
      <c r="CJ448" s="11"/>
      <c r="CK448" s="11"/>
      <c r="CL448" s="11"/>
      <c r="CM448" s="11"/>
    </row>
    <row r="449" spans="1:91" ht="14.25" customHeight="1">
      <c r="A449" s="1247" t="str">
        <f>A448</f>
        <v/>
      </c>
      <c r="B449" s="58"/>
      <c r="C449" s="1735"/>
      <c r="D449" s="1733"/>
      <c r="E449" s="1735"/>
      <c r="F449" s="2454"/>
      <c r="G449" s="512"/>
      <c r="H449" s="2456"/>
      <c r="I449" s="514"/>
      <c r="J449" s="2459"/>
      <c r="K449" s="514"/>
      <c r="L449" s="2459"/>
      <c r="M449" s="514"/>
      <c r="N449" s="2459"/>
      <c r="O449" s="514"/>
      <c r="P449" s="2459"/>
      <c r="Q449" s="11"/>
      <c r="R449" s="11"/>
      <c r="S449" s="455"/>
      <c r="T449" s="477"/>
      <c r="U449" s="506">
        <f>Import!N839</f>
        <v>0</v>
      </c>
      <c r="V449" s="11"/>
      <c r="W449" s="340"/>
      <c r="X449" s="340"/>
      <c r="Y449" s="340"/>
      <c r="Z449" s="11"/>
      <c r="AE449" s="210"/>
      <c r="AF449" s="210"/>
      <c r="AG449" s="210"/>
      <c r="AH449" s="210"/>
      <c r="AI449" s="1055"/>
      <c r="AJ449" s="211"/>
      <c r="AK449" s="1276"/>
      <c r="AL449" s="1276">
        <f>AL448</f>
        <v>0</v>
      </c>
      <c r="AP449" s="210"/>
      <c r="AQ449" s="210"/>
      <c r="AR449" s="210"/>
      <c r="AS449" s="210"/>
      <c r="AT449" s="210"/>
      <c r="AU449" s="211"/>
      <c r="AV449" s="1276"/>
      <c r="AW449" s="1276">
        <f>AW448</f>
        <v>0</v>
      </c>
      <c r="BA449" s="210"/>
      <c r="BB449" s="210"/>
      <c r="BC449" s="210"/>
      <c r="BD449" s="210"/>
      <c r="BE449" s="210"/>
      <c r="BF449" s="211"/>
      <c r="BG449" s="1276"/>
      <c r="BH449" s="1276">
        <f>BH448</f>
        <v>0</v>
      </c>
      <c r="BL449" s="210"/>
      <c r="BM449" s="210"/>
      <c r="BN449" s="210"/>
      <c r="BO449" s="210"/>
      <c r="BP449" s="210"/>
      <c r="BQ449" s="211"/>
      <c r="BR449" s="1276"/>
      <c r="BS449" s="1276">
        <f>BS448</f>
        <v>0</v>
      </c>
      <c r="BW449" s="210"/>
      <c r="BX449" s="210"/>
      <c r="BY449" s="210"/>
      <c r="BZ449" s="210"/>
      <c r="CA449" s="210"/>
      <c r="CB449" s="211"/>
      <c r="CC449" s="1276"/>
      <c r="CD449" s="1276">
        <f>CD448</f>
        <v>0</v>
      </c>
      <c r="CE449" s="11"/>
      <c r="CF449" s="11"/>
      <c r="CG449" s="11"/>
      <c r="CH449" s="11"/>
      <c r="CI449" s="11"/>
      <c r="CJ449" s="11"/>
      <c r="CK449" s="11"/>
      <c r="CL449" s="11"/>
      <c r="CM449" s="11"/>
    </row>
    <row r="450" spans="1:91" ht="24.75" customHeight="1">
      <c r="A450" s="1246" t="str">
        <f>IF(E450&gt;0,"Wypełnione","")</f>
        <v/>
      </c>
      <c r="B450" s="58"/>
      <c r="C450" s="1734">
        <f>'Og s3a'!C851</f>
        <v>0</v>
      </c>
      <c r="D450" s="1732">
        <f>'Og s3a'!E851</f>
        <v>0</v>
      </c>
      <c r="E450" s="1734">
        <f>'Og s3a'!F851</f>
        <v>0</v>
      </c>
      <c r="F450" s="2453"/>
      <c r="G450" s="511">
        <f>T450</f>
        <v>0</v>
      </c>
      <c r="H450" s="2455">
        <f>U450</f>
        <v>0</v>
      </c>
      <c r="I450" s="515"/>
      <c r="J450" s="2459"/>
      <c r="K450" s="515"/>
      <c r="L450" s="2459"/>
      <c r="M450" s="515"/>
      <c r="N450" s="2459"/>
      <c r="O450" s="515"/>
      <c r="P450" s="2459"/>
      <c r="Q450" s="11"/>
      <c r="R450" s="11"/>
      <c r="S450" s="454">
        <f>'Og s3a'!G851</f>
        <v>0</v>
      </c>
      <c r="T450" s="456">
        <f>'Og s3a'!D851</f>
        <v>0</v>
      </c>
      <c r="U450" s="506">
        <f>Import!N840</f>
        <v>0</v>
      </c>
      <c r="V450" s="11"/>
      <c r="W450" s="340"/>
      <c r="X450" s="340"/>
      <c r="Y450" s="340"/>
      <c r="Z450" s="1273">
        <f>IF(F450=AF$7,1,0)</f>
        <v>0</v>
      </c>
      <c r="AA450" s="1273">
        <f>Z450*D450</f>
        <v>0</v>
      </c>
      <c r="AB450" s="1281">
        <f>IF($Z450=0,0,IF(AF450+AH450+AJ450&gt;0,$AA450,0))</f>
        <v>0</v>
      </c>
      <c r="AC450" s="1283">
        <f>IF($Z450=0,0,IF(AND(AB450=0,G451&gt;0),$AA450,0))</f>
        <v>0</v>
      </c>
      <c r="AD450" s="1272">
        <f>AA450-AB450-AC450</f>
        <v>0</v>
      </c>
      <c r="AE450" s="210">
        <f t="shared" si="265"/>
        <v>0</v>
      </c>
      <c r="AF450" s="210">
        <f t="shared" si="265"/>
        <v>0</v>
      </c>
      <c r="AG450" s="210">
        <f t="shared" si="265"/>
        <v>0</v>
      </c>
      <c r="AH450" s="210">
        <f t="shared" si="265"/>
        <v>0</v>
      </c>
      <c r="AI450" s="1055">
        <f t="shared" si="265"/>
        <v>0</v>
      </c>
      <c r="AJ450" s="211">
        <f t="shared" si="265"/>
        <v>0</v>
      </c>
      <c r="AK450" s="1276">
        <f>IF($Z450=1,0,IF(AND($Z450=0,AF450&gt;0),1,IF(AND($Z450=0,AH450&gt;0),1,IF(AND($Z450=0,AJ450&gt;0),1,0))))</f>
        <v>0</v>
      </c>
      <c r="AL450" s="1276">
        <f t="shared" si="260"/>
        <v>0</v>
      </c>
      <c r="AM450" s="1281">
        <f>IF($Z450=0,0,IF(AQ450+AS450+AU450&gt;0,$AA450,0))</f>
        <v>0</v>
      </c>
      <c r="AN450" s="1283">
        <f>IF($Z450=0,0,IF(AND(AM450=0,I451&gt;0),$AA450,0))</f>
        <v>0</v>
      </c>
      <c r="AO450" s="1272">
        <f>$AA450-AM450-AN450</f>
        <v>0</v>
      </c>
      <c r="AP450" s="210">
        <f t="shared" si="266"/>
        <v>0</v>
      </c>
      <c r="AQ450" s="210">
        <f t="shared" si="266"/>
        <v>0</v>
      </c>
      <c r="AR450" s="210">
        <f t="shared" si="266"/>
        <v>0</v>
      </c>
      <c r="AS450" s="210">
        <f t="shared" si="266"/>
        <v>0</v>
      </c>
      <c r="AT450" s="210">
        <f t="shared" si="266"/>
        <v>0</v>
      </c>
      <c r="AU450" s="211">
        <f t="shared" si="266"/>
        <v>0</v>
      </c>
      <c r="AV450" s="1276">
        <f>IF($Z450=1,0,IF(AND($Z450=0,AQ450&gt;0),1,IF(AND($Z450=0,AS450&gt;0),1,IF(AND($Z450=0,AU450&gt;0),1,0))))</f>
        <v>0</v>
      </c>
      <c r="AW450" s="1276">
        <f t="shared" si="261"/>
        <v>0</v>
      </c>
      <c r="AX450" s="1281">
        <f>IF($Z450=0,0,IF(BB450+BD450+BF450&gt;0,$AA450,0))</f>
        <v>0</v>
      </c>
      <c r="AY450" s="1283">
        <f>IF($Z450=0,0,IF(AND(AX450=0,K451&gt;0),$AA450,0))</f>
        <v>0</v>
      </c>
      <c r="AZ450" s="1272">
        <f>$AA450-AX450-AY450</f>
        <v>0</v>
      </c>
      <c r="BA450" s="210">
        <f t="shared" si="267"/>
        <v>0</v>
      </c>
      <c r="BB450" s="210">
        <f t="shared" si="267"/>
        <v>0</v>
      </c>
      <c r="BC450" s="210">
        <f t="shared" si="267"/>
        <v>0</v>
      </c>
      <c r="BD450" s="210">
        <f t="shared" si="267"/>
        <v>0</v>
      </c>
      <c r="BE450" s="210">
        <f t="shared" si="267"/>
        <v>0</v>
      </c>
      <c r="BF450" s="211">
        <f t="shared" si="267"/>
        <v>0</v>
      </c>
      <c r="BG450" s="1276">
        <f>IF($Z450=1,0,IF(AND($Z450=0,BB450&gt;0),1,IF(AND($Z450=0,BD450&gt;0),1,IF(AND($Z450=0,BF450&gt;0),1,0))))</f>
        <v>0</v>
      </c>
      <c r="BH450" s="1276">
        <f t="shared" si="262"/>
        <v>0</v>
      </c>
      <c r="BI450" s="1281">
        <f>IF($Z450=0,0,IF(BM450+BO450+BQ450&gt;0,$AA450,0))</f>
        <v>0</v>
      </c>
      <c r="BJ450" s="1283">
        <f>IF($Z450=0,0,IF(AND(BI450=0,M451&gt;0),$AA450,0))</f>
        <v>0</v>
      </c>
      <c r="BK450" s="1272">
        <f>$AA450-BI450-BJ450</f>
        <v>0</v>
      </c>
      <c r="BL450" s="210">
        <f t="shared" si="268"/>
        <v>0</v>
      </c>
      <c r="BM450" s="210">
        <f t="shared" si="268"/>
        <v>0</v>
      </c>
      <c r="BN450" s="210">
        <f t="shared" si="268"/>
        <v>0</v>
      </c>
      <c r="BO450" s="210">
        <f t="shared" si="268"/>
        <v>0</v>
      </c>
      <c r="BP450" s="210">
        <f t="shared" si="268"/>
        <v>0</v>
      </c>
      <c r="BQ450" s="211">
        <f t="shared" si="268"/>
        <v>0</v>
      </c>
      <c r="BR450" s="1276">
        <f>IF($Z450=1,0,IF(AND($Z450=0,BM450&gt;0),1,IF(AND($Z450=0,BO450&gt;0),1,IF(AND($Z450=0,BQ450&gt;0),1,0))))</f>
        <v>0</v>
      </c>
      <c r="BS450" s="1276">
        <f t="shared" si="263"/>
        <v>0</v>
      </c>
      <c r="BT450" s="1281">
        <f>IF($Z450=0,0,IF(BX450+BZ450+CB450&gt;0,$AA450,0))</f>
        <v>0</v>
      </c>
      <c r="BU450" s="1283">
        <f>IF($Z450=0,0,IF(AND(BT450=0,O451&gt;0),$AA450,0))</f>
        <v>0</v>
      </c>
      <c r="BV450" s="1272">
        <f>$AA450-BT450-BU450</f>
        <v>0</v>
      </c>
      <c r="BW450" s="210">
        <f t="shared" si="269"/>
        <v>0</v>
      </c>
      <c r="BX450" s="210">
        <f t="shared" si="269"/>
        <v>0</v>
      </c>
      <c r="BY450" s="210">
        <f t="shared" si="269"/>
        <v>0</v>
      </c>
      <c r="BZ450" s="210">
        <f t="shared" si="269"/>
        <v>0</v>
      </c>
      <c r="CA450" s="210">
        <f t="shared" si="269"/>
        <v>0</v>
      </c>
      <c r="CB450" s="211">
        <f t="shared" si="269"/>
        <v>0</v>
      </c>
      <c r="CC450" s="1276">
        <f>IF($Z450=1,0,IF(AND($Z450=0,BX450&gt;0),1,IF(AND($Z450=0,BZ450&gt;0),1,IF(AND($Z450=0,CB450&gt;0),1,0))))</f>
        <v>0</v>
      </c>
      <c r="CD450" s="1276">
        <f t="shared" si="264"/>
        <v>0</v>
      </c>
      <c r="CE450" s="11"/>
      <c r="CF450" s="11"/>
      <c r="CG450" s="11"/>
      <c r="CH450" s="11"/>
      <c r="CI450" s="11"/>
      <c r="CJ450" s="11"/>
      <c r="CK450" s="11"/>
      <c r="CL450" s="11"/>
      <c r="CM450" s="11"/>
    </row>
    <row r="451" spans="1:91" ht="14.25" customHeight="1">
      <c r="A451" s="1247" t="str">
        <f>A450</f>
        <v/>
      </c>
      <c r="B451" s="58"/>
      <c r="C451" s="1735"/>
      <c r="D451" s="1733"/>
      <c r="E451" s="1735"/>
      <c r="F451" s="2454"/>
      <c r="G451" s="512"/>
      <c r="H451" s="2456"/>
      <c r="I451" s="514"/>
      <c r="J451" s="2459"/>
      <c r="K451" s="514"/>
      <c r="L451" s="2459"/>
      <c r="M451" s="514"/>
      <c r="N451" s="2459"/>
      <c r="O451" s="514"/>
      <c r="P451" s="2459"/>
      <c r="Q451" s="11"/>
      <c r="R451" s="11"/>
      <c r="S451" s="455"/>
      <c r="T451" s="477"/>
      <c r="U451" s="506">
        <f>Import!N841</f>
        <v>0</v>
      </c>
      <c r="V451" s="11"/>
      <c r="W451" s="340"/>
      <c r="X451" s="340"/>
      <c r="Y451" s="340"/>
      <c r="Z451" s="11"/>
      <c r="AE451" s="210"/>
      <c r="AF451" s="210"/>
      <c r="AG451" s="210"/>
      <c r="AH451" s="210"/>
      <c r="AI451" s="1055"/>
      <c r="AJ451" s="211"/>
      <c r="AK451" s="1276"/>
      <c r="AL451" s="1276">
        <f>AL450</f>
        <v>0</v>
      </c>
      <c r="AP451" s="210"/>
      <c r="AQ451" s="210"/>
      <c r="AR451" s="210"/>
      <c r="AS451" s="210"/>
      <c r="AT451" s="210"/>
      <c r="AU451" s="211"/>
      <c r="AV451" s="1276"/>
      <c r="AW451" s="1276">
        <f>AW450</f>
        <v>0</v>
      </c>
      <c r="BA451" s="210"/>
      <c r="BB451" s="210"/>
      <c r="BC451" s="210"/>
      <c r="BD451" s="210"/>
      <c r="BE451" s="210"/>
      <c r="BF451" s="211"/>
      <c r="BG451" s="1276"/>
      <c r="BH451" s="1276">
        <f>BH450</f>
        <v>0</v>
      </c>
      <c r="BL451" s="210"/>
      <c r="BM451" s="210"/>
      <c r="BN451" s="210"/>
      <c r="BO451" s="210"/>
      <c r="BP451" s="210"/>
      <c r="BQ451" s="211"/>
      <c r="BR451" s="1276"/>
      <c r="BS451" s="1276">
        <f>BS450</f>
        <v>0</v>
      </c>
      <c r="BW451" s="210"/>
      <c r="BX451" s="210"/>
      <c r="BY451" s="210"/>
      <c r="BZ451" s="210"/>
      <c r="CA451" s="210"/>
      <c r="CB451" s="211"/>
      <c r="CC451" s="1276"/>
      <c r="CD451" s="1276">
        <f>CD450</f>
        <v>0</v>
      </c>
      <c r="CE451" s="11"/>
      <c r="CF451" s="11"/>
      <c r="CG451" s="11"/>
      <c r="CH451" s="11"/>
      <c r="CI451" s="11"/>
      <c r="CJ451" s="11"/>
      <c r="CK451" s="11"/>
      <c r="CL451" s="11"/>
      <c r="CM451" s="11"/>
    </row>
    <row r="452" spans="1:91" ht="24.75" customHeight="1">
      <c r="A452" s="1246" t="str">
        <f>IF(E452&gt;0,"Wypełnione","")</f>
        <v/>
      </c>
      <c r="B452" s="58"/>
      <c r="C452" s="1734">
        <f>'Og s3a'!C853</f>
        <v>0</v>
      </c>
      <c r="D452" s="1732">
        <f>'Og s3a'!E853</f>
        <v>0</v>
      </c>
      <c r="E452" s="1734">
        <f>'Og s3a'!F853</f>
        <v>0</v>
      </c>
      <c r="F452" s="2453"/>
      <c r="G452" s="511">
        <f>T452</f>
        <v>0</v>
      </c>
      <c r="H452" s="2455">
        <f>U452</f>
        <v>0</v>
      </c>
      <c r="I452" s="515"/>
      <c r="J452" s="2459"/>
      <c r="K452" s="515"/>
      <c r="L452" s="2459"/>
      <c r="M452" s="515"/>
      <c r="N452" s="2459"/>
      <c r="O452" s="515"/>
      <c r="P452" s="2459"/>
      <c r="Q452" s="11"/>
      <c r="R452" s="11"/>
      <c r="S452" s="454">
        <f>'Og s3a'!G853</f>
        <v>0</v>
      </c>
      <c r="T452" s="456">
        <f>'Og s3a'!D853</f>
        <v>0</v>
      </c>
      <c r="U452" s="506">
        <f>Import!N842</f>
        <v>0</v>
      </c>
      <c r="V452" s="11"/>
      <c r="W452" s="340"/>
      <c r="X452" s="340"/>
      <c r="Y452" s="340"/>
      <c r="Z452" s="1273">
        <f>IF(F452=AF$7,1,0)</f>
        <v>0</v>
      </c>
      <c r="AA452" s="1273">
        <f>Z452*D452</f>
        <v>0</v>
      </c>
      <c r="AB452" s="1281">
        <f>IF($Z452=0,0,IF(AF452+AH452+AJ452&gt;0,$AA452,0))</f>
        <v>0</v>
      </c>
      <c r="AC452" s="1283">
        <f>IF($Z452=0,0,IF(AND(AB452=0,G453&gt;0),$AA452,0))</f>
        <v>0</v>
      </c>
      <c r="AD452" s="1272">
        <f>AA452-AB452-AC452</f>
        <v>0</v>
      </c>
      <c r="AE452" s="210">
        <f t="shared" si="265"/>
        <v>0</v>
      </c>
      <c r="AF452" s="210">
        <f t="shared" si="265"/>
        <v>0</v>
      </c>
      <c r="AG452" s="210">
        <f t="shared" si="265"/>
        <v>0</v>
      </c>
      <c r="AH452" s="210">
        <f t="shared" si="265"/>
        <v>0</v>
      </c>
      <c r="AI452" s="1055">
        <f t="shared" si="265"/>
        <v>0</v>
      </c>
      <c r="AJ452" s="211">
        <f t="shared" si="265"/>
        <v>0</v>
      </c>
      <c r="AK452" s="1276">
        <f>IF($Z452=1,0,IF(AND($Z452=0,AF452&gt;0),1,IF(AND($Z452=0,AH452&gt;0),1,IF(AND($Z452=0,AJ452&gt;0),1,0))))</f>
        <v>0</v>
      </c>
      <c r="AL452" s="1276">
        <f t="shared" si="260"/>
        <v>0</v>
      </c>
      <c r="AM452" s="1281">
        <f>IF($Z452=0,0,IF(AQ452+AS452+AU452&gt;0,$AA452,0))</f>
        <v>0</v>
      </c>
      <c r="AN452" s="1283">
        <f>IF($Z452=0,0,IF(AND(AM452=0,I453&gt;0),$AA452,0))</f>
        <v>0</v>
      </c>
      <c r="AO452" s="1272">
        <f>$AA452-AM452-AN452</f>
        <v>0</v>
      </c>
      <c r="AP452" s="210">
        <f t="shared" si="266"/>
        <v>0</v>
      </c>
      <c r="AQ452" s="210">
        <f t="shared" si="266"/>
        <v>0</v>
      </c>
      <c r="AR452" s="210">
        <f t="shared" si="266"/>
        <v>0</v>
      </c>
      <c r="AS452" s="210">
        <f t="shared" si="266"/>
        <v>0</v>
      </c>
      <c r="AT452" s="210">
        <f t="shared" si="266"/>
        <v>0</v>
      </c>
      <c r="AU452" s="211">
        <f t="shared" si="266"/>
        <v>0</v>
      </c>
      <c r="AV452" s="1276">
        <f>IF($Z452=1,0,IF(AND($Z452=0,AQ452&gt;0),1,IF(AND($Z452=0,AS452&gt;0),1,IF(AND($Z452=0,AU452&gt;0),1,0))))</f>
        <v>0</v>
      </c>
      <c r="AW452" s="1276">
        <f t="shared" si="261"/>
        <v>0</v>
      </c>
      <c r="AX452" s="1281">
        <f>IF($Z452=0,0,IF(BB452+BD452+BF452&gt;0,$AA452,0))</f>
        <v>0</v>
      </c>
      <c r="AY452" s="1283">
        <f>IF($Z452=0,0,IF(AND(AX452=0,K453&gt;0),$AA452,0))</f>
        <v>0</v>
      </c>
      <c r="AZ452" s="1272">
        <f>$AA452-AX452-AY452</f>
        <v>0</v>
      </c>
      <c r="BA452" s="210">
        <f t="shared" si="267"/>
        <v>0</v>
      </c>
      <c r="BB452" s="210">
        <f t="shared" si="267"/>
        <v>0</v>
      </c>
      <c r="BC452" s="210">
        <f t="shared" si="267"/>
        <v>0</v>
      </c>
      <c r="BD452" s="210">
        <f t="shared" si="267"/>
        <v>0</v>
      </c>
      <c r="BE452" s="210">
        <f t="shared" si="267"/>
        <v>0</v>
      </c>
      <c r="BF452" s="211">
        <f t="shared" si="267"/>
        <v>0</v>
      </c>
      <c r="BG452" s="1276">
        <f>IF($Z452=1,0,IF(AND($Z452=0,BB452&gt;0),1,IF(AND($Z452=0,BD452&gt;0),1,IF(AND($Z452=0,BF452&gt;0),1,0))))</f>
        <v>0</v>
      </c>
      <c r="BH452" s="1276">
        <f t="shared" si="262"/>
        <v>0</v>
      </c>
      <c r="BI452" s="1281">
        <f>IF($Z452=0,0,IF(BM452+BO452+BQ452&gt;0,$AA452,0))</f>
        <v>0</v>
      </c>
      <c r="BJ452" s="1283">
        <f>IF($Z452=0,0,IF(AND(BI452=0,M453&gt;0),$AA452,0))</f>
        <v>0</v>
      </c>
      <c r="BK452" s="1272">
        <f>$AA452-BI452-BJ452</f>
        <v>0</v>
      </c>
      <c r="BL452" s="210">
        <f t="shared" si="268"/>
        <v>0</v>
      </c>
      <c r="BM452" s="210">
        <f t="shared" si="268"/>
        <v>0</v>
      </c>
      <c r="BN452" s="210">
        <f t="shared" si="268"/>
        <v>0</v>
      </c>
      <c r="BO452" s="210">
        <f t="shared" si="268"/>
        <v>0</v>
      </c>
      <c r="BP452" s="210">
        <f t="shared" si="268"/>
        <v>0</v>
      </c>
      <c r="BQ452" s="211">
        <f t="shared" si="268"/>
        <v>0</v>
      </c>
      <c r="BR452" s="1276">
        <f>IF($Z452=1,0,IF(AND($Z452=0,BM452&gt;0),1,IF(AND($Z452=0,BO452&gt;0),1,IF(AND($Z452=0,BQ452&gt;0),1,0))))</f>
        <v>0</v>
      </c>
      <c r="BS452" s="1276">
        <f t="shared" si="263"/>
        <v>0</v>
      </c>
      <c r="BT452" s="1281">
        <f>IF($Z452=0,0,IF(BX452+BZ452+CB452&gt;0,$AA452,0))</f>
        <v>0</v>
      </c>
      <c r="BU452" s="1283">
        <f>IF($Z452=0,0,IF(AND(BT452=0,O453&gt;0),$AA452,0))</f>
        <v>0</v>
      </c>
      <c r="BV452" s="1272">
        <f>$AA452-BT452-BU452</f>
        <v>0</v>
      </c>
      <c r="BW452" s="210">
        <f t="shared" si="269"/>
        <v>0</v>
      </c>
      <c r="BX452" s="210">
        <f t="shared" si="269"/>
        <v>0</v>
      </c>
      <c r="BY452" s="210">
        <f t="shared" si="269"/>
        <v>0</v>
      </c>
      <c r="BZ452" s="210">
        <f t="shared" si="269"/>
        <v>0</v>
      </c>
      <c r="CA452" s="210">
        <f t="shared" si="269"/>
        <v>0</v>
      </c>
      <c r="CB452" s="211">
        <f t="shared" si="269"/>
        <v>0</v>
      </c>
      <c r="CC452" s="1276">
        <f>IF($Z452=1,0,IF(AND($Z452=0,BX452&gt;0),1,IF(AND($Z452=0,BZ452&gt;0),1,IF(AND($Z452=0,CB452&gt;0),1,0))))</f>
        <v>0</v>
      </c>
      <c r="CD452" s="1276">
        <f t="shared" si="264"/>
        <v>0</v>
      </c>
      <c r="CE452" s="11"/>
      <c r="CF452" s="11"/>
      <c r="CG452" s="11"/>
      <c r="CH452" s="11"/>
      <c r="CI452" s="11"/>
      <c r="CJ452" s="11"/>
      <c r="CK452" s="11"/>
      <c r="CL452" s="11"/>
      <c r="CM452" s="11"/>
    </row>
    <row r="453" spans="1:91" ht="14.25" customHeight="1">
      <c r="A453" s="1247" t="str">
        <f>A452</f>
        <v/>
      </c>
      <c r="B453" s="58"/>
      <c r="C453" s="1735"/>
      <c r="D453" s="1733"/>
      <c r="E453" s="1735"/>
      <c r="F453" s="2454"/>
      <c r="G453" s="512"/>
      <c r="H453" s="2456"/>
      <c r="I453" s="514"/>
      <c r="J453" s="2459"/>
      <c r="K453" s="514"/>
      <c r="L453" s="2459"/>
      <c r="M453" s="514"/>
      <c r="N453" s="2459"/>
      <c r="O453" s="514"/>
      <c r="P453" s="2459"/>
      <c r="Q453" s="11"/>
      <c r="R453" s="11"/>
      <c r="S453" s="455"/>
      <c r="T453" s="477"/>
      <c r="U453" s="506">
        <f>Import!N843</f>
        <v>0</v>
      </c>
      <c r="V453" s="11"/>
      <c r="W453" s="340"/>
      <c r="X453" s="340"/>
      <c r="Y453" s="340"/>
      <c r="Z453" s="11"/>
      <c r="AE453" s="210"/>
      <c r="AF453" s="210"/>
      <c r="AG453" s="210"/>
      <c r="AH453" s="210"/>
      <c r="AI453" s="1055"/>
      <c r="AJ453" s="211"/>
      <c r="AK453" s="1276"/>
      <c r="AL453" s="1276">
        <f>AL452</f>
        <v>0</v>
      </c>
      <c r="AP453" s="210"/>
      <c r="AQ453" s="210"/>
      <c r="AR453" s="210"/>
      <c r="AS453" s="210"/>
      <c r="AT453" s="210"/>
      <c r="AU453" s="211"/>
      <c r="AV453" s="1276"/>
      <c r="AW453" s="1276">
        <f>AW452</f>
        <v>0</v>
      </c>
      <c r="BA453" s="210"/>
      <c r="BB453" s="210"/>
      <c r="BC453" s="210"/>
      <c r="BD453" s="210"/>
      <c r="BE453" s="210"/>
      <c r="BF453" s="211"/>
      <c r="BG453" s="1276"/>
      <c r="BH453" s="1276">
        <f>BH452</f>
        <v>0</v>
      </c>
      <c r="BL453" s="210"/>
      <c r="BM453" s="210"/>
      <c r="BN453" s="210"/>
      <c r="BO453" s="210"/>
      <c r="BP453" s="210"/>
      <c r="BQ453" s="211"/>
      <c r="BR453" s="1276"/>
      <c r="BS453" s="1276">
        <f>BS452</f>
        <v>0</v>
      </c>
      <c r="BW453" s="210"/>
      <c r="BX453" s="210"/>
      <c r="BY453" s="210"/>
      <c r="BZ453" s="210"/>
      <c r="CA453" s="210"/>
      <c r="CB453" s="211"/>
      <c r="CC453" s="1276"/>
      <c r="CD453" s="1276">
        <f>CD452</f>
        <v>0</v>
      </c>
      <c r="CE453" s="11"/>
      <c r="CF453" s="11"/>
      <c r="CG453" s="11"/>
      <c r="CH453" s="11"/>
      <c r="CI453" s="11"/>
      <c r="CJ453" s="11"/>
      <c r="CK453" s="11"/>
      <c r="CL453" s="11"/>
      <c r="CM453" s="11"/>
    </row>
    <row r="454" spans="1:91" ht="24.75" customHeight="1">
      <c r="A454" s="1246" t="str">
        <f>IF(E454&gt;0,"Wypełnione","")</f>
        <v/>
      </c>
      <c r="B454" s="58"/>
      <c r="C454" s="1734">
        <f>'Og s3a'!C855</f>
        <v>0</v>
      </c>
      <c r="D454" s="1732">
        <f>'Og s3a'!E855</f>
        <v>0</v>
      </c>
      <c r="E454" s="1734">
        <f>'Og s3a'!F855</f>
        <v>0</v>
      </c>
      <c r="F454" s="2453"/>
      <c r="G454" s="511">
        <f>T454</f>
        <v>0</v>
      </c>
      <c r="H454" s="2455">
        <f>U454</f>
        <v>0</v>
      </c>
      <c r="I454" s="515"/>
      <c r="J454" s="2459"/>
      <c r="K454" s="515"/>
      <c r="L454" s="2459"/>
      <c r="M454" s="515"/>
      <c r="N454" s="2459"/>
      <c r="O454" s="515"/>
      <c r="P454" s="2459"/>
      <c r="Q454" s="11"/>
      <c r="R454" s="11"/>
      <c r="S454" s="454">
        <f>'Og s3a'!G855</f>
        <v>0</v>
      </c>
      <c r="T454" s="456">
        <f>'Og s3a'!D855</f>
        <v>0</v>
      </c>
      <c r="U454" s="506">
        <f>Import!N844</f>
        <v>0</v>
      </c>
      <c r="V454" s="11"/>
      <c r="W454" s="340"/>
      <c r="X454" s="340"/>
      <c r="Y454" s="340"/>
      <c r="Z454" s="1273">
        <f>IF(F454=AF$7,1,0)</f>
        <v>0</v>
      </c>
      <c r="AA454" s="1273">
        <f>Z454*D454</f>
        <v>0</v>
      </c>
      <c r="AB454" s="1281">
        <f>IF($Z454=0,0,IF(AF454+AH454+AJ454&gt;0,$AA454,0))</f>
        <v>0</v>
      </c>
      <c r="AC454" s="1283">
        <f>IF($Z454=0,0,IF(AND(AB454=0,G455&gt;0),$AA454,0))</f>
        <v>0</v>
      </c>
      <c r="AD454" s="1272">
        <f>AA454-AB454-AC454</f>
        <v>0</v>
      </c>
      <c r="AE454" s="210">
        <f t="shared" si="265"/>
        <v>0</v>
      </c>
      <c r="AF454" s="210">
        <f t="shared" si="265"/>
        <v>0</v>
      </c>
      <c r="AG454" s="210">
        <f t="shared" si="265"/>
        <v>0</v>
      </c>
      <c r="AH454" s="210">
        <f t="shared" si="265"/>
        <v>0</v>
      </c>
      <c r="AI454" s="1055">
        <f t="shared" si="265"/>
        <v>0</v>
      </c>
      <c r="AJ454" s="211">
        <f t="shared" si="265"/>
        <v>0</v>
      </c>
      <c r="AK454" s="1276">
        <f>IF($Z454=1,0,IF(AND($Z454=0,AF454&gt;0),1,IF(AND($Z454=0,AH454&gt;0),1,IF(AND($Z454=0,AJ454&gt;0),1,0))))</f>
        <v>0</v>
      </c>
      <c r="AL454" s="1276">
        <f t="shared" si="260"/>
        <v>0</v>
      </c>
      <c r="AM454" s="1281">
        <f>IF($Z454=0,0,IF(AQ454+AS454+AU454&gt;0,$AA454,0))</f>
        <v>0</v>
      </c>
      <c r="AN454" s="1283">
        <f>IF($Z454=0,0,IF(AND(AM454=0,I455&gt;0),$AA454,0))</f>
        <v>0</v>
      </c>
      <c r="AO454" s="1272">
        <f>$AA454-AM454-AN454</f>
        <v>0</v>
      </c>
      <c r="AP454" s="210">
        <f t="shared" si="266"/>
        <v>0</v>
      </c>
      <c r="AQ454" s="210">
        <f t="shared" si="266"/>
        <v>0</v>
      </c>
      <c r="AR454" s="210">
        <f t="shared" si="266"/>
        <v>0</v>
      </c>
      <c r="AS454" s="210">
        <f t="shared" si="266"/>
        <v>0</v>
      </c>
      <c r="AT454" s="210">
        <f t="shared" si="266"/>
        <v>0</v>
      </c>
      <c r="AU454" s="211">
        <f t="shared" si="266"/>
        <v>0</v>
      </c>
      <c r="AV454" s="1276">
        <f>IF($Z454=1,0,IF(AND($Z454=0,AQ454&gt;0),1,IF(AND($Z454=0,AS454&gt;0),1,IF(AND($Z454=0,AU454&gt;0),1,0))))</f>
        <v>0</v>
      </c>
      <c r="AW454" s="1276">
        <f t="shared" si="261"/>
        <v>0</v>
      </c>
      <c r="AX454" s="1281">
        <f>IF($Z454=0,0,IF(BB454+BD454+BF454&gt;0,$AA454,0))</f>
        <v>0</v>
      </c>
      <c r="AY454" s="1283">
        <f>IF($Z454=0,0,IF(AND(AX454=0,K455&gt;0),$AA454,0))</f>
        <v>0</v>
      </c>
      <c r="AZ454" s="1272">
        <f>$AA454-AX454-AY454</f>
        <v>0</v>
      </c>
      <c r="BA454" s="210">
        <f t="shared" si="267"/>
        <v>0</v>
      </c>
      <c r="BB454" s="210">
        <f t="shared" si="267"/>
        <v>0</v>
      </c>
      <c r="BC454" s="210">
        <f t="shared" si="267"/>
        <v>0</v>
      </c>
      <c r="BD454" s="210">
        <f t="shared" si="267"/>
        <v>0</v>
      </c>
      <c r="BE454" s="210">
        <f t="shared" si="267"/>
        <v>0</v>
      </c>
      <c r="BF454" s="211">
        <f t="shared" si="267"/>
        <v>0</v>
      </c>
      <c r="BG454" s="1276">
        <f>IF($Z454=1,0,IF(AND($Z454=0,BB454&gt;0),1,IF(AND($Z454=0,BD454&gt;0),1,IF(AND($Z454=0,BF454&gt;0),1,0))))</f>
        <v>0</v>
      </c>
      <c r="BH454" s="1276">
        <f t="shared" si="262"/>
        <v>0</v>
      </c>
      <c r="BI454" s="1281">
        <f>IF($Z454=0,0,IF(BM454+BO454+BQ454&gt;0,$AA454,0))</f>
        <v>0</v>
      </c>
      <c r="BJ454" s="1283">
        <f>IF($Z454=0,0,IF(AND(BI454=0,M455&gt;0),$AA454,0))</f>
        <v>0</v>
      </c>
      <c r="BK454" s="1272">
        <f>$AA454-BI454-BJ454</f>
        <v>0</v>
      </c>
      <c r="BL454" s="210">
        <f t="shared" si="268"/>
        <v>0</v>
      </c>
      <c r="BM454" s="210">
        <f t="shared" si="268"/>
        <v>0</v>
      </c>
      <c r="BN454" s="210">
        <f t="shared" si="268"/>
        <v>0</v>
      </c>
      <c r="BO454" s="210">
        <f t="shared" si="268"/>
        <v>0</v>
      </c>
      <c r="BP454" s="210">
        <f t="shared" si="268"/>
        <v>0</v>
      </c>
      <c r="BQ454" s="211">
        <f t="shared" si="268"/>
        <v>0</v>
      </c>
      <c r="BR454" s="1276">
        <f>IF($Z454=1,0,IF(AND($Z454=0,BM454&gt;0),1,IF(AND($Z454=0,BO454&gt;0),1,IF(AND($Z454=0,BQ454&gt;0),1,0))))</f>
        <v>0</v>
      </c>
      <c r="BS454" s="1276">
        <f t="shared" si="263"/>
        <v>0</v>
      </c>
      <c r="BT454" s="1281">
        <f>IF($Z454=0,0,IF(BX454+BZ454+CB454&gt;0,$AA454,0))</f>
        <v>0</v>
      </c>
      <c r="BU454" s="1283">
        <f>IF($Z454=0,0,IF(AND(BT454=0,O455&gt;0),$AA454,0))</f>
        <v>0</v>
      </c>
      <c r="BV454" s="1272">
        <f>$AA454-BT454-BU454</f>
        <v>0</v>
      </c>
      <c r="BW454" s="210">
        <f t="shared" si="269"/>
        <v>0</v>
      </c>
      <c r="BX454" s="210">
        <f t="shared" si="269"/>
        <v>0</v>
      </c>
      <c r="BY454" s="210">
        <f t="shared" si="269"/>
        <v>0</v>
      </c>
      <c r="BZ454" s="210">
        <f t="shared" si="269"/>
        <v>0</v>
      </c>
      <c r="CA454" s="210">
        <f t="shared" si="269"/>
        <v>0</v>
      </c>
      <c r="CB454" s="211">
        <f t="shared" si="269"/>
        <v>0</v>
      </c>
      <c r="CC454" s="1276">
        <f>IF($Z454=1,0,IF(AND($Z454=0,BX454&gt;0),1,IF(AND($Z454=0,BZ454&gt;0),1,IF(AND($Z454=0,CB454&gt;0),1,0))))</f>
        <v>0</v>
      </c>
      <c r="CD454" s="1276">
        <f t="shared" si="264"/>
        <v>0</v>
      </c>
      <c r="CE454" s="11"/>
      <c r="CF454" s="11"/>
      <c r="CG454" s="11"/>
      <c r="CH454" s="11"/>
      <c r="CI454" s="11"/>
      <c r="CJ454" s="11"/>
      <c r="CK454" s="11"/>
      <c r="CL454" s="11"/>
      <c r="CM454" s="11"/>
    </row>
    <row r="455" spans="1:91" ht="14.25" customHeight="1">
      <c r="A455" s="1247" t="str">
        <f>A454</f>
        <v/>
      </c>
      <c r="B455" s="58"/>
      <c r="C455" s="1735"/>
      <c r="D455" s="1733"/>
      <c r="E455" s="1735"/>
      <c r="F455" s="2454"/>
      <c r="G455" s="512"/>
      <c r="H455" s="2456"/>
      <c r="I455" s="514"/>
      <c r="J455" s="2459"/>
      <c r="K455" s="514"/>
      <c r="L455" s="2459"/>
      <c r="M455" s="514"/>
      <c r="N455" s="2459"/>
      <c r="O455" s="514"/>
      <c r="P455" s="2459"/>
      <c r="Q455" s="11"/>
      <c r="R455" s="11"/>
      <c r="S455" s="455"/>
      <c r="T455" s="477"/>
      <c r="U455" s="506">
        <f>Import!N845</f>
        <v>0</v>
      </c>
      <c r="V455" s="11"/>
      <c r="W455" s="340"/>
      <c r="X455" s="340"/>
      <c r="Y455" s="340"/>
      <c r="Z455" s="11"/>
      <c r="AE455" s="210"/>
      <c r="AF455" s="210"/>
      <c r="AG455" s="210"/>
      <c r="AH455" s="210"/>
      <c r="AI455" s="1055"/>
      <c r="AJ455" s="211"/>
      <c r="AK455" s="1276"/>
      <c r="AL455" s="1276">
        <f>AL454</f>
        <v>0</v>
      </c>
      <c r="AP455" s="210"/>
      <c r="AQ455" s="210"/>
      <c r="AR455" s="210"/>
      <c r="AS455" s="210"/>
      <c r="AT455" s="210"/>
      <c r="AU455" s="211"/>
      <c r="AV455" s="1276"/>
      <c r="AW455" s="1276">
        <f>AW454</f>
        <v>0</v>
      </c>
      <c r="BA455" s="210"/>
      <c r="BB455" s="210"/>
      <c r="BC455" s="210"/>
      <c r="BD455" s="210"/>
      <c r="BE455" s="210"/>
      <c r="BF455" s="211"/>
      <c r="BG455" s="1276"/>
      <c r="BH455" s="1276">
        <f>BH454</f>
        <v>0</v>
      </c>
      <c r="BL455" s="210"/>
      <c r="BM455" s="210"/>
      <c r="BN455" s="210"/>
      <c r="BO455" s="210"/>
      <c r="BP455" s="210"/>
      <c r="BQ455" s="211"/>
      <c r="BR455" s="1276"/>
      <c r="BS455" s="1276">
        <f>BS454</f>
        <v>0</v>
      </c>
      <c r="BW455" s="210"/>
      <c r="BX455" s="210"/>
      <c r="BY455" s="210"/>
      <c r="BZ455" s="210"/>
      <c r="CA455" s="210"/>
      <c r="CB455" s="211"/>
      <c r="CC455" s="1276"/>
      <c r="CD455" s="1276">
        <f>CD454</f>
        <v>0</v>
      </c>
      <c r="CE455" s="11"/>
      <c r="CF455" s="11"/>
      <c r="CG455" s="11"/>
      <c r="CH455" s="11"/>
      <c r="CI455" s="11"/>
      <c r="CJ455" s="11"/>
      <c r="CK455" s="11"/>
      <c r="CL455" s="11"/>
      <c r="CM455" s="11"/>
    </row>
    <row r="456" spans="1:91" ht="24.75" customHeight="1">
      <c r="A456" s="1246" t="str">
        <f>IF(E456&gt;0,"Wypełnione","")</f>
        <v/>
      </c>
      <c r="B456" s="58"/>
      <c r="C456" s="1734">
        <f>'Og s3a'!C857</f>
        <v>0</v>
      </c>
      <c r="D456" s="1732">
        <f>'Og s3a'!E857</f>
        <v>0</v>
      </c>
      <c r="E456" s="1734">
        <f>'Og s3a'!F857</f>
        <v>0</v>
      </c>
      <c r="F456" s="2453"/>
      <c r="G456" s="511">
        <f>T456</f>
        <v>0</v>
      </c>
      <c r="H456" s="2455">
        <f>U456</f>
        <v>0</v>
      </c>
      <c r="I456" s="515"/>
      <c r="J456" s="2459"/>
      <c r="K456" s="515"/>
      <c r="L456" s="2459"/>
      <c r="M456" s="515"/>
      <c r="N456" s="2459"/>
      <c r="O456" s="515"/>
      <c r="P456" s="2459"/>
      <c r="Q456" s="11"/>
      <c r="R456" s="11"/>
      <c r="S456" s="454">
        <f>'Og s3a'!G857</f>
        <v>0</v>
      </c>
      <c r="T456" s="456">
        <f>'Og s3a'!D857</f>
        <v>0</v>
      </c>
      <c r="U456" s="506">
        <f>Import!N846</f>
        <v>0</v>
      </c>
      <c r="V456" s="11"/>
      <c r="W456" s="340"/>
      <c r="X456" s="340"/>
      <c r="Y456" s="340"/>
      <c r="Z456" s="1273">
        <f>IF(F456=AF$7,1,0)</f>
        <v>0</v>
      </c>
      <c r="AA456" s="1273">
        <f>Z456*D456</f>
        <v>0</v>
      </c>
      <c r="AB456" s="1281">
        <f>IF($Z456=0,0,IF(AF456+AH456+AJ456&gt;0,$AA456,0))</f>
        <v>0</v>
      </c>
      <c r="AC456" s="1283">
        <f>IF($Z456=0,0,IF(AND(AB456=0,G457&gt;0),$AA456,0))</f>
        <v>0</v>
      </c>
      <c r="AD456" s="1272">
        <f>AA456-AB456-AC456</f>
        <v>0</v>
      </c>
      <c r="AE456" s="210">
        <f t="shared" si="265"/>
        <v>0</v>
      </c>
      <c r="AF456" s="210">
        <f t="shared" si="265"/>
        <v>0</v>
      </c>
      <c r="AG456" s="210">
        <f t="shared" si="265"/>
        <v>0</v>
      </c>
      <c r="AH456" s="210">
        <f t="shared" si="265"/>
        <v>0</v>
      </c>
      <c r="AI456" s="1055">
        <f t="shared" si="265"/>
        <v>0</v>
      </c>
      <c r="AJ456" s="211">
        <f t="shared" si="265"/>
        <v>0</v>
      </c>
      <c r="AK456" s="1276">
        <f>IF($Z456=1,0,IF(AND($Z456=0,AF456&gt;0),1,IF(AND($Z456=0,AH456&gt;0),1,IF(AND($Z456=0,AJ456&gt;0),1,0))))</f>
        <v>0</v>
      </c>
      <c r="AL456" s="1276">
        <f t="shared" si="260"/>
        <v>0</v>
      </c>
      <c r="AM456" s="1281">
        <f>IF($Z456=0,0,IF(AQ456+AS456+AU456&gt;0,$AA456,0))</f>
        <v>0</v>
      </c>
      <c r="AN456" s="1283">
        <f>IF($Z456=0,0,IF(AND(AM456=0,I457&gt;0),$AA456,0))</f>
        <v>0</v>
      </c>
      <c r="AO456" s="1272">
        <f>$AA456-AM456-AN456</f>
        <v>0</v>
      </c>
      <c r="AP456" s="210">
        <f t="shared" si="266"/>
        <v>0</v>
      </c>
      <c r="AQ456" s="210">
        <f t="shared" si="266"/>
        <v>0</v>
      </c>
      <c r="AR456" s="210">
        <f t="shared" si="266"/>
        <v>0</v>
      </c>
      <c r="AS456" s="210">
        <f t="shared" si="266"/>
        <v>0</v>
      </c>
      <c r="AT456" s="210">
        <f t="shared" si="266"/>
        <v>0</v>
      </c>
      <c r="AU456" s="211">
        <f t="shared" si="266"/>
        <v>0</v>
      </c>
      <c r="AV456" s="1276">
        <f>IF($Z456=1,0,IF(AND($Z456=0,AQ456&gt;0),1,IF(AND($Z456=0,AS456&gt;0),1,IF(AND($Z456=0,AU456&gt;0),1,0))))</f>
        <v>0</v>
      </c>
      <c r="AW456" s="1276">
        <f t="shared" si="261"/>
        <v>0</v>
      </c>
      <c r="AX456" s="1281">
        <f>IF($Z456=0,0,IF(BB456+BD456+BF456&gt;0,$AA456,0))</f>
        <v>0</v>
      </c>
      <c r="AY456" s="1283">
        <f>IF($Z456=0,0,IF(AND(AX456=0,K457&gt;0),$AA456,0))</f>
        <v>0</v>
      </c>
      <c r="AZ456" s="1272">
        <f>$AA456-AX456-AY456</f>
        <v>0</v>
      </c>
      <c r="BA456" s="210">
        <f t="shared" si="267"/>
        <v>0</v>
      </c>
      <c r="BB456" s="210">
        <f t="shared" si="267"/>
        <v>0</v>
      </c>
      <c r="BC456" s="210">
        <f t="shared" si="267"/>
        <v>0</v>
      </c>
      <c r="BD456" s="210">
        <f t="shared" si="267"/>
        <v>0</v>
      </c>
      <c r="BE456" s="210">
        <f t="shared" si="267"/>
        <v>0</v>
      </c>
      <c r="BF456" s="211">
        <f t="shared" si="267"/>
        <v>0</v>
      </c>
      <c r="BG456" s="1276">
        <f>IF($Z456=1,0,IF(AND($Z456=0,BB456&gt;0),1,IF(AND($Z456=0,BD456&gt;0),1,IF(AND($Z456=0,BF456&gt;0),1,0))))</f>
        <v>0</v>
      </c>
      <c r="BH456" s="1276">
        <f t="shared" si="262"/>
        <v>0</v>
      </c>
      <c r="BI456" s="1281">
        <f>IF($Z456=0,0,IF(BM456+BO456+BQ456&gt;0,$AA456,0))</f>
        <v>0</v>
      </c>
      <c r="BJ456" s="1283">
        <f>IF($Z456=0,0,IF(AND(BI456=0,M457&gt;0),$AA456,0))</f>
        <v>0</v>
      </c>
      <c r="BK456" s="1272">
        <f>$AA456-BI456-BJ456</f>
        <v>0</v>
      </c>
      <c r="BL456" s="210">
        <f t="shared" si="268"/>
        <v>0</v>
      </c>
      <c r="BM456" s="210">
        <f t="shared" si="268"/>
        <v>0</v>
      </c>
      <c r="BN456" s="210">
        <f t="shared" si="268"/>
        <v>0</v>
      </c>
      <c r="BO456" s="210">
        <f t="shared" si="268"/>
        <v>0</v>
      </c>
      <c r="BP456" s="210">
        <f t="shared" si="268"/>
        <v>0</v>
      </c>
      <c r="BQ456" s="211">
        <f t="shared" si="268"/>
        <v>0</v>
      </c>
      <c r="BR456" s="1276">
        <f>IF($Z456=1,0,IF(AND($Z456=0,BM456&gt;0),1,IF(AND($Z456=0,BO456&gt;0),1,IF(AND($Z456=0,BQ456&gt;0),1,0))))</f>
        <v>0</v>
      </c>
      <c r="BS456" s="1276">
        <f t="shared" si="263"/>
        <v>0</v>
      </c>
      <c r="BT456" s="1281">
        <f>IF($Z456=0,0,IF(BX456+BZ456+CB456&gt;0,$AA456,0))</f>
        <v>0</v>
      </c>
      <c r="BU456" s="1283">
        <f>IF($Z456=0,0,IF(AND(BT456=0,O457&gt;0),$AA456,0))</f>
        <v>0</v>
      </c>
      <c r="BV456" s="1272">
        <f>$AA456-BT456-BU456</f>
        <v>0</v>
      </c>
      <c r="BW456" s="210">
        <f t="shared" si="269"/>
        <v>0</v>
      </c>
      <c r="BX456" s="210">
        <f t="shared" si="269"/>
        <v>0</v>
      </c>
      <c r="BY456" s="210">
        <f t="shared" si="269"/>
        <v>0</v>
      </c>
      <c r="BZ456" s="210">
        <f t="shared" si="269"/>
        <v>0</v>
      </c>
      <c r="CA456" s="210">
        <f t="shared" si="269"/>
        <v>0</v>
      </c>
      <c r="CB456" s="211">
        <f t="shared" si="269"/>
        <v>0</v>
      </c>
      <c r="CC456" s="1276">
        <f>IF($Z456=1,0,IF(AND($Z456=0,BX456&gt;0),1,IF(AND($Z456=0,BZ456&gt;0),1,IF(AND($Z456=0,CB456&gt;0),1,0))))</f>
        <v>0</v>
      </c>
      <c r="CD456" s="1276">
        <f t="shared" si="264"/>
        <v>0</v>
      </c>
      <c r="CE456" s="11"/>
      <c r="CF456" s="11"/>
      <c r="CG456" s="11"/>
      <c r="CH456" s="11"/>
      <c r="CI456" s="11"/>
      <c r="CJ456" s="11"/>
      <c r="CK456" s="11"/>
      <c r="CL456" s="11"/>
      <c r="CM456" s="11"/>
    </row>
    <row r="457" spans="1:91" ht="14.25" customHeight="1">
      <c r="A457" s="1247" t="str">
        <f>A456</f>
        <v/>
      </c>
      <c r="B457" s="58"/>
      <c r="C457" s="1735"/>
      <c r="D457" s="1733"/>
      <c r="E457" s="1735"/>
      <c r="F457" s="2454"/>
      <c r="G457" s="512"/>
      <c r="H457" s="2456"/>
      <c r="I457" s="514"/>
      <c r="J457" s="2459"/>
      <c r="K457" s="514"/>
      <c r="L457" s="2459"/>
      <c r="M457" s="514"/>
      <c r="N457" s="2459"/>
      <c r="O457" s="514"/>
      <c r="P457" s="2459"/>
      <c r="Q457" s="11"/>
      <c r="R457" s="11"/>
      <c r="S457" s="455"/>
      <c r="T457" s="477"/>
      <c r="U457" s="506">
        <f>Import!N847</f>
        <v>0</v>
      </c>
      <c r="V457" s="11"/>
      <c r="W457" s="340"/>
      <c r="X457" s="340"/>
      <c r="Y457" s="340"/>
      <c r="Z457" s="11"/>
      <c r="AE457" s="210"/>
      <c r="AF457" s="210"/>
      <c r="AG457" s="210"/>
      <c r="AH457" s="210"/>
      <c r="AI457" s="1055"/>
      <c r="AJ457" s="211"/>
      <c r="AK457" s="1276"/>
      <c r="AL457" s="1276">
        <f>AL456</f>
        <v>0</v>
      </c>
      <c r="AP457" s="210"/>
      <c r="AQ457" s="210"/>
      <c r="AR457" s="210"/>
      <c r="AS457" s="210"/>
      <c r="AT457" s="210"/>
      <c r="AU457" s="211"/>
      <c r="AV457" s="1276"/>
      <c r="AW457" s="1276">
        <f>AW456</f>
        <v>0</v>
      </c>
      <c r="BA457" s="210"/>
      <c r="BB457" s="210"/>
      <c r="BC457" s="210"/>
      <c r="BD457" s="210"/>
      <c r="BE457" s="210"/>
      <c r="BF457" s="211"/>
      <c r="BG457" s="1276"/>
      <c r="BH457" s="1276">
        <f>BH456</f>
        <v>0</v>
      </c>
      <c r="BL457" s="210"/>
      <c r="BM457" s="210"/>
      <c r="BN457" s="210"/>
      <c r="BO457" s="210"/>
      <c r="BP457" s="210"/>
      <c r="BQ457" s="211"/>
      <c r="BR457" s="1276"/>
      <c r="BS457" s="1276">
        <f>BS456</f>
        <v>0</v>
      </c>
      <c r="BW457" s="210"/>
      <c r="BX457" s="210"/>
      <c r="BY457" s="210"/>
      <c r="BZ457" s="210"/>
      <c r="CA457" s="210"/>
      <c r="CB457" s="211"/>
      <c r="CC457" s="1276"/>
      <c r="CD457" s="1276">
        <f>CD456</f>
        <v>0</v>
      </c>
      <c r="CE457" s="11"/>
      <c r="CF457" s="11"/>
      <c r="CG457" s="11"/>
      <c r="CH457" s="11"/>
      <c r="CI457" s="11"/>
      <c r="CJ457" s="11"/>
      <c r="CK457" s="11"/>
      <c r="CL457" s="11"/>
      <c r="CM457" s="11"/>
    </row>
    <row r="458" spans="1:91" ht="24.75" customHeight="1">
      <c r="A458" s="1246" t="str">
        <f>IF(E458&gt;0,"Wypełnione","")</f>
        <v/>
      </c>
      <c r="B458" s="58"/>
      <c r="C458" s="1734">
        <f>'Og s3a'!C859</f>
        <v>0</v>
      </c>
      <c r="D458" s="1732">
        <f>'Og s3a'!E859</f>
        <v>0</v>
      </c>
      <c r="E458" s="1734">
        <f>'Og s3a'!F859</f>
        <v>0</v>
      </c>
      <c r="F458" s="2453"/>
      <c r="G458" s="511">
        <f>T458</f>
        <v>0</v>
      </c>
      <c r="H458" s="2455">
        <f>U458</f>
        <v>0</v>
      </c>
      <c r="I458" s="515"/>
      <c r="J458" s="2459"/>
      <c r="K458" s="515"/>
      <c r="L458" s="2459"/>
      <c r="M458" s="515"/>
      <c r="N458" s="2459"/>
      <c r="O458" s="515"/>
      <c r="P458" s="2459"/>
      <c r="Q458" s="11"/>
      <c r="R458" s="11"/>
      <c r="S458" s="454">
        <f>'Og s3a'!G859</f>
        <v>0</v>
      </c>
      <c r="T458" s="456">
        <f>'Og s3a'!D859</f>
        <v>0</v>
      </c>
      <c r="U458" s="506">
        <f>Import!N848</f>
        <v>0</v>
      </c>
      <c r="V458" s="11"/>
      <c r="W458" s="340"/>
      <c r="X458" s="340"/>
      <c r="Y458" s="340"/>
      <c r="Z458" s="1273">
        <f>IF(F458=AF$7,1,0)</f>
        <v>0</v>
      </c>
      <c r="AA458" s="1273">
        <f>Z458*D458</f>
        <v>0</v>
      </c>
      <c r="AB458" s="1281">
        <f>IF($Z458=0,0,IF(AF458+AH458+AJ458&gt;0,$AA458,0))</f>
        <v>0</v>
      </c>
      <c r="AC458" s="1283">
        <f>IF($Z458=0,0,IF(AND(AB458=0,G459&gt;0),$AA458,0))</f>
        <v>0</v>
      </c>
      <c r="AD458" s="1272">
        <f>AA458-AB458-AC458</f>
        <v>0</v>
      </c>
      <c r="AE458" s="210">
        <f t="shared" si="265"/>
        <v>0</v>
      </c>
      <c r="AF458" s="210">
        <f t="shared" si="265"/>
        <v>0</v>
      </c>
      <c r="AG458" s="210">
        <f t="shared" si="265"/>
        <v>0</v>
      </c>
      <c r="AH458" s="210">
        <f t="shared" si="265"/>
        <v>0</v>
      </c>
      <c r="AI458" s="1055">
        <f t="shared" si="265"/>
        <v>0</v>
      </c>
      <c r="AJ458" s="211">
        <f t="shared" si="265"/>
        <v>0</v>
      </c>
      <c r="AK458" s="1276">
        <f>IF($Z458=1,0,IF(AND($Z458=0,AF458&gt;0),1,IF(AND($Z458=0,AH458&gt;0),1,IF(AND($Z458=0,AJ458&gt;0),1,0))))</f>
        <v>0</v>
      </c>
      <c r="AL458" s="1276">
        <f t="shared" si="260"/>
        <v>0</v>
      </c>
      <c r="AM458" s="1281">
        <f>IF($Z458=0,0,IF(AQ458+AS458+AU458&gt;0,$AA458,0))</f>
        <v>0</v>
      </c>
      <c r="AN458" s="1283">
        <f>IF($Z458=0,0,IF(AND(AM458=0,I459&gt;0),$AA458,0))</f>
        <v>0</v>
      </c>
      <c r="AO458" s="1272">
        <f>$AA458-AM458-AN458</f>
        <v>0</v>
      </c>
      <c r="AP458" s="210">
        <f t="shared" si="266"/>
        <v>0</v>
      </c>
      <c r="AQ458" s="210">
        <f t="shared" si="266"/>
        <v>0</v>
      </c>
      <c r="AR458" s="210">
        <f t="shared" si="266"/>
        <v>0</v>
      </c>
      <c r="AS458" s="210">
        <f t="shared" si="266"/>
        <v>0</v>
      </c>
      <c r="AT458" s="210">
        <f t="shared" si="266"/>
        <v>0</v>
      </c>
      <c r="AU458" s="211">
        <f t="shared" si="266"/>
        <v>0</v>
      </c>
      <c r="AV458" s="1276">
        <f>IF($Z458=1,0,IF(AND($Z458=0,AQ458&gt;0),1,IF(AND($Z458=0,AS458&gt;0),1,IF(AND($Z458=0,AU458&gt;0),1,0))))</f>
        <v>0</v>
      </c>
      <c r="AW458" s="1276">
        <f t="shared" si="261"/>
        <v>0</v>
      </c>
      <c r="AX458" s="1281">
        <f>IF($Z458=0,0,IF(BB458+BD458+BF458&gt;0,$AA458,0))</f>
        <v>0</v>
      </c>
      <c r="AY458" s="1283">
        <f>IF($Z458=0,0,IF(AND(AX458=0,K459&gt;0),$AA458,0))</f>
        <v>0</v>
      </c>
      <c r="AZ458" s="1272">
        <f>$AA458-AX458-AY458</f>
        <v>0</v>
      </c>
      <c r="BA458" s="210">
        <f t="shared" si="267"/>
        <v>0</v>
      </c>
      <c r="BB458" s="210">
        <f t="shared" si="267"/>
        <v>0</v>
      </c>
      <c r="BC458" s="210">
        <f t="shared" si="267"/>
        <v>0</v>
      </c>
      <c r="BD458" s="210">
        <f t="shared" si="267"/>
        <v>0</v>
      </c>
      <c r="BE458" s="210">
        <f t="shared" si="267"/>
        <v>0</v>
      </c>
      <c r="BF458" s="211">
        <f t="shared" si="267"/>
        <v>0</v>
      </c>
      <c r="BG458" s="1276">
        <f>IF($Z458=1,0,IF(AND($Z458=0,BB458&gt;0),1,IF(AND($Z458=0,BD458&gt;0),1,IF(AND($Z458=0,BF458&gt;0),1,0))))</f>
        <v>0</v>
      </c>
      <c r="BH458" s="1276">
        <f t="shared" si="262"/>
        <v>0</v>
      </c>
      <c r="BI458" s="1281">
        <f>IF($Z458=0,0,IF(BM458+BO458+BQ458&gt;0,$AA458,0))</f>
        <v>0</v>
      </c>
      <c r="BJ458" s="1283">
        <f>IF($Z458=0,0,IF(AND(BI458=0,M459&gt;0),$AA458,0))</f>
        <v>0</v>
      </c>
      <c r="BK458" s="1272">
        <f>$AA458-BI458-BJ458</f>
        <v>0</v>
      </c>
      <c r="BL458" s="210">
        <f t="shared" si="268"/>
        <v>0</v>
      </c>
      <c r="BM458" s="210">
        <f t="shared" si="268"/>
        <v>0</v>
      </c>
      <c r="BN458" s="210">
        <f t="shared" si="268"/>
        <v>0</v>
      </c>
      <c r="BO458" s="210">
        <f t="shared" si="268"/>
        <v>0</v>
      </c>
      <c r="BP458" s="210">
        <f t="shared" si="268"/>
        <v>0</v>
      </c>
      <c r="BQ458" s="211">
        <f t="shared" si="268"/>
        <v>0</v>
      </c>
      <c r="BR458" s="1276">
        <f>IF($Z458=1,0,IF(AND($Z458=0,BM458&gt;0),1,IF(AND($Z458=0,BO458&gt;0),1,IF(AND($Z458=0,BQ458&gt;0),1,0))))</f>
        <v>0</v>
      </c>
      <c r="BS458" s="1276">
        <f t="shared" si="263"/>
        <v>0</v>
      </c>
      <c r="BT458" s="1281">
        <f>IF($Z458=0,0,IF(BX458+BZ458+CB458&gt;0,$AA458,0))</f>
        <v>0</v>
      </c>
      <c r="BU458" s="1283">
        <f>IF($Z458=0,0,IF(AND(BT458=0,O459&gt;0),$AA458,0))</f>
        <v>0</v>
      </c>
      <c r="BV458" s="1272">
        <f>$AA458-BT458-BU458</f>
        <v>0</v>
      </c>
      <c r="BW458" s="210">
        <f t="shared" si="269"/>
        <v>0</v>
      </c>
      <c r="BX458" s="210">
        <f t="shared" si="269"/>
        <v>0</v>
      </c>
      <c r="BY458" s="210">
        <f t="shared" si="269"/>
        <v>0</v>
      </c>
      <c r="BZ458" s="210">
        <f t="shared" si="269"/>
        <v>0</v>
      </c>
      <c r="CA458" s="210">
        <f t="shared" si="269"/>
        <v>0</v>
      </c>
      <c r="CB458" s="211">
        <f t="shared" si="269"/>
        <v>0</v>
      </c>
      <c r="CC458" s="1276">
        <f>IF($Z458=1,0,IF(AND($Z458=0,BX458&gt;0),1,IF(AND($Z458=0,BZ458&gt;0),1,IF(AND($Z458=0,CB458&gt;0),1,0))))</f>
        <v>0</v>
      </c>
      <c r="CD458" s="1276">
        <f t="shared" si="264"/>
        <v>0</v>
      </c>
      <c r="CE458" s="11"/>
      <c r="CF458" s="11"/>
      <c r="CG458" s="11"/>
      <c r="CH458" s="11"/>
      <c r="CI458" s="11"/>
      <c r="CJ458" s="11"/>
      <c r="CK458" s="11"/>
      <c r="CL458" s="11"/>
      <c r="CM458" s="11"/>
    </row>
    <row r="459" spans="1:91" ht="14.25" customHeight="1">
      <c r="A459" s="1247" t="str">
        <f>A458</f>
        <v/>
      </c>
      <c r="B459" s="58"/>
      <c r="C459" s="1735"/>
      <c r="D459" s="1733"/>
      <c r="E459" s="1735"/>
      <c r="F459" s="2454"/>
      <c r="G459" s="512"/>
      <c r="H459" s="2456"/>
      <c r="I459" s="514"/>
      <c r="J459" s="2459"/>
      <c r="K459" s="514"/>
      <c r="L459" s="2459"/>
      <c r="M459" s="514"/>
      <c r="N459" s="2459"/>
      <c r="O459" s="514"/>
      <c r="P459" s="2459"/>
      <c r="Q459" s="11"/>
      <c r="R459" s="11"/>
      <c r="S459" s="455"/>
      <c r="T459" s="477"/>
      <c r="U459" s="506">
        <f>Import!N849</f>
        <v>0</v>
      </c>
      <c r="V459" s="11"/>
      <c r="W459" s="340"/>
      <c r="X459" s="340"/>
      <c r="Y459" s="340"/>
      <c r="Z459" s="11"/>
      <c r="AE459" s="210"/>
      <c r="AF459" s="210"/>
      <c r="AG459" s="210"/>
      <c r="AH459" s="210"/>
      <c r="AI459" s="1055"/>
      <c r="AJ459" s="211"/>
      <c r="AK459" s="1276"/>
      <c r="AL459" s="1276">
        <f>AL458</f>
        <v>0</v>
      </c>
      <c r="AP459" s="210"/>
      <c r="AQ459" s="210"/>
      <c r="AR459" s="210"/>
      <c r="AS459" s="210"/>
      <c r="AT459" s="210"/>
      <c r="AU459" s="211"/>
      <c r="AV459" s="1276"/>
      <c r="AW459" s="1276">
        <f>AW458</f>
        <v>0</v>
      </c>
      <c r="BA459" s="210"/>
      <c r="BB459" s="210"/>
      <c r="BC459" s="210"/>
      <c r="BD459" s="210"/>
      <c r="BE459" s="210"/>
      <c r="BF459" s="211"/>
      <c r="BG459" s="1276"/>
      <c r="BH459" s="1276">
        <f>BH458</f>
        <v>0</v>
      </c>
      <c r="BL459" s="210"/>
      <c r="BM459" s="210"/>
      <c r="BN459" s="210"/>
      <c r="BO459" s="210"/>
      <c r="BP459" s="210"/>
      <c r="BQ459" s="211"/>
      <c r="BR459" s="1276"/>
      <c r="BS459" s="1276">
        <f>BS458</f>
        <v>0</v>
      </c>
      <c r="BW459" s="210"/>
      <c r="BX459" s="210"/>
      <c r="BY459" s="210"/>
      <c r="BZ459" s="210"/>
      <c r="CA459" s="210"/>
      <c r="CB459" s="211"/>
      <c r="CC459" s="1276"/>
      <c r="CD459" s="1276">
        <f>CD458</f>
        <v>0</v>
      </c>
      <c r="CE459" s="11"/>
      <c r="CF459" s="11"/>
      <c r="CG459" s="11"/>
      <c r="CH459" s="11"/>
      <c r="CI459" s="11"/>
      <c r="CJ459" s="11"/>
      <c r="CK459" s="11"/>
      <c r="CL459" s="11"/>
      <c r="CM459" s="11"/>
    </row>
    <row r="460" spans="1:91" ht="24.75" customHeight="1">
      <c r="A460" s="1246" t="str">
        <f>IF(E460&gt;0,"Wypełnione","")</f>
        <v/>
      </c>
      <c r="B460" s="58"/>
      <c r="C460" s="1734">
        <f>'Og s3a'!C861</f>
        <v>0</v>
      </c>
      <c r="D460" s="1732">
        <f>'Og s3a'!E861</f>
        <v>0</v>
      </c>
      <c r="E460" s="1734">
        <f>'Og s3a'!F861</f>
        <v>0</v>
      </c>
      <c r="F460" s="2453"/>
      <c r="G460" s="511">
        <f>T460</f>
        <v>0</v>
      </c>
      <c r="H460" s="2455">
        <f>U460</f>
        <v>0</v>
      </c>
      <c r="I460" s="515"/>
      <c r="J460" s="2459"/>
      <c r="K460" s="515"/>
      <c r="L460" s="2459"/>
      <c r="M460" s="515"/>
      <c r="N460" s="2459"/>
      <c r="O460" s="515"/>
      <c r="P460" s="2459"/>
      <c r="Q460" s="11"/>
      <c r="R460" s="11"/>
      <c r="S460" s="454">
        <f>'Og s3a'!G861</f>
        <v>0</v>
      </c>
      <c r="T460" s="456">
        <f>'Og s3a'!D861</f>
        <v>0</v>
      </c>
      <c r="U460" s="506">
        <f>Import!N850</f>
        <v>0</v>
      </c>
      <c r="V460" s="11"/>
      <c r="W460" s="340"/>
      <c r="X460" s="340"/>
      <c r="Y460" s="340"/>
      <c r="Z460" s="1273">
        <f>IF(F460=AF$7,1,0)</f>
        <v>0</v>
      </c>
      <c r="AA460" s="1273">
        <f>Z460*D460</f>
        <v>0</v>
      </c>
      <c r="AB460" s="1281">
        <f>IF($Z460=0,0,IF(AF460+AH460+AJ460&gt;0,$AA460,0))</f>
        <v>0</v>
      </c>
      <c r="AC460" s="1283">
        <f>IF($Z460=0,0,IF(AND(AB460=0,G461&gt;0),$AA460,0))</f>
        <v>0</v>
      </c>
      <c r="AD460" s="1272">
        <f>AA460-AB460-AC460</f>
        <v>0</v>
      </c>
      <c r="AE460" s="210">
        <f t="shared" si="265"/>
        <v>0</v>
      </c>
      <c r="AF460" s="210">
        <f t="shared" si="265"/>
        <v>0</v>
      </c>
      <c r="AG460" s="210">
        <f t="shared" si="265"/>
        <v>0</v>
      </c>
      <c r="AH460" s="210">
        <f t="shared" si="265"/>
        <v>0</v>
      </c>
      <c r="AI460" s="1055">
        <f t="shared" si="265"/>
        <v>0</v>
      </c>
      <c r="AJ460" s="211">
        <f t="shared" si="265"/>
        <v>0</v>
      </c>
      <c r="AK460" s="1276">
        <f>IF($Z460=1,0,IF(AND($Z460=0,AF460&gt;0),1,IF(AND($Z460=0,AH460&gt;0),1,IF(AND($Z460=0,AJ460&gt;0),1,0))))</f>
        <v>0</v>
      </c>
      <c r="AL460" s="1276">
        <f t="shared" si="260"/>
        <v>0</v>
      </c>
      <c r="AM460" s="1281">
        <f>IF($Z460=0,0,IF(AQ460+AS460+AU460&gt;0,$AA460,0))</f>
        <v>0</v>
      </c>
      <c r="AN460" s="1283">
        <f>IF($Z460=0,0,IF(AND(AM460=0,I461&gt;0),$AA460,0))</f>
        <v>0</v>
      </c>
      <c r="AO460" s="1272">
        <f>$AA460-AM460-AN460</f>
        <v>0</v>
      </c>
      <c r="AP460" s="210">
        <f t="shared" si="266"/>
        <v>0</v>
      </c>
      <c r="AQ460" s="210">
        <f t="shared" si="266"/>
        <v>0</v>
      </c>
      <c r="AR460" s="210">
        <f t="shared" si="266"/>
        <v>0</v>
      </c>
      <c r="AS460" s="210">
        <f t="shared" si="266"/>
        <v>0</v>
      </c>
      <c r="AT460" s="210">
        <f t="shared" si="266"/>
        <v>0</v>
      </c>
      <c r="AU460" s="211">
        <f t="shared" si="266"/>
        <v>0</v>
      </c>
      <c r="AV460" s="1276">
        <f>IF($Z460=1,0,IF(AND($Z460=0,AQ460&gt;0),1,IF(AND($Z460=0,AS460&gt;0),1,IF(AND($Z460=0,AU460&gt;0),1,0))))</f>
        <v>0</v>
      </c>
      <c r="AW460" s="1276">
        <f t="shared" si="261"/>
        <v>0</v>
      </c>
      <c r="AX460" s="1281">
        <f>IF($Z460=0,0,IF(BB460+BD460+BF460&gt;0,$AA460,0))</f>
        <v>0</v>
      </c>
      <c r="AY460" s="1283">
        <f>IF($Z460=0,0,IF(AND(AX460=0,K461&gt;0),$AA460,0))</f>
        <v>0</v>
      </c>
      <c r="AZ460" s="1272">
        <f>$AA460-AX460-AY460</f>
        <v>0</v>
      </c>
      <c r="BA460" s="210">
        <f t="shared" si="267"/>
        <v>0</v>
      </c>
      <c r="BB460" s="210">
        <f t="shared" si="267"/>
        <v>0</v>
      </c>
      <c r="BC460" s="210">
        <f t="shared" si="267"/>
        <v>0</v>
      </c>
      <c r="BD460" s="210">
        <f t="shared" si="267"/>
        <v>0</v>
      </c>
      <c r="BE460" s="210">
        <f t="shared" si="267"/>
        <v>0</v>
      </c>
      <c r="BF460" s="211">
        <f t="shared" si="267"/>
        <v>0</v>
      </c>
      <c r="BG460" s="1276">
        <f>IF($Z460=1,0,IF(AND($Z460=0,BB460&gt;0),1,IF(AND($Z460=0,BD460&gt;0),1,IF(AND($Z460=0,BF460&gt;0),1,0))))</f>
        <v>0</v>
      </c>
      <c r="BH460" s="1276">
        <f t="shared" si="262"/>
        <v>0</v>
      </c>
      <c r="BI460" s="1281">
        <f>IF($Z460=0,0,IF(BM460+BO460+BQ460&gt;0,$AA460,0))</f>
        <v>0</v>
      </c>
      <c r="BJ460" s="1283">
        <f>IF($Z460=0,0,IF(AND(BI460=0,M461&gt;0),$AA460,0))</f>
        <v>0</v>
      </c>
      <c r="BK460" s="1272">
        <f>$AA460-BI460-BJ460</f>
        <v>0</v>
      </c>
      <c r="BL460" s="210">
        <f t="shared" si="268"/>
        <v>0</v>
      </c>
      <c r="BM460" s="210">
        <f t="shared" si="268"/>
        <v>0</v>
      </c>
      <c r="BN460" s="210">
        <f t="shared" si="268"/>
        <v>0</v>
      </c>
      <c r="BO460" s="210">
        <f t="shared" si="268"/>
        <v>0</v>
      </c>
      <c r="BP460" s="210">
        <f t="shared" si="268"/>
        <v>0</v>
      </c>
      <c r="BQ460" s="211">
        <f t="shared" si="268"/>
        <v>0</v>
      </c>
      <c r="BR460" s="1276">
        <f>IF($Z460=1,0,IF(AND($Z460=0,BM460&gt;0),1,IF(AND($Z460=0,BO460&gt;0),1,IF(AND($Z460=0,BQ460&gt;0),1,0))))</f>
        <v>0</v>
      </c>
      <c r="BS460" s="1276">
        <f t="shared" si="263"/>
        <v>0</v>
      </c>
      <c r="BT460" s="1281">
        <f>IF($Z460=0,0,IF(BX460+BZ460+CB460&gt;0,$AA460,0))</f>
        <v>0</v>
      </c>
      <c r="BU460" s="1283">
        <f>IF($Z460=0,0,IF(AND(BT460=0,O461&gt;0),$AA460,0))</f>
        <v>0</v>
      </c>
      <c r="BV460" s="1272">
        <f>$AA460-BT460-BU460</f>
        <v>0</v>
      </c>
      <c r="BW460" s="210">
        <f t="shared" si="269"/>
        <v>0</v>
      </c>
      <c r="BX460" s="210">
        <f t="shared" si="269"/>
        <v>0</v>
      </c>
      <c r="BY460" s="210">
        <f t="shared" si="269"/>
        <v>0</v>
      </c>
      <c r="BZ460" s="210">
        <f t="shared" si="269"/>
        <v>0</v>
      </c>
      <c r="CA460" s="210">
        <f t="shared" si="269"/>
        <v>0</v>
      </c>
      <c r="CB460" s="211">
        <f t="shared" si="269"/>
        <v>0</v>
      </c>
      <c r="CC460" s="1276">
        <f>IF($Z460=1,0,IF(AND($Z460=0,BX460&gt;0),1,IF(AND($Z460=0,BZ460&gt;0),1,IF(AND($Z460=0,CB460&gt;0),1,0))))</f>
        <v>0</v>
      </c>
      <c r="CD460" s="1276">
        <f t="shared" si="264"/>
        <v>0</v>
      </c>
      <c r="CE460" s="11"/>
      <c r="CF460" s="11"/>
      <c r="CG460" s="11"/>
      <c r="CH460" s="11"/>
      <c r="CI460" s="11"/>
      <c r="CJ460" s="11"/>
      <c r="CK460" s="11"/>
      <c r="CL460" s="11"/>
      <c r="CM460" s="11"/>
    </row>
    <row r="461" spans="1:91" ht="14.25" customHeight="1">
      <c r="A461" s="1247" t="str">
        <f>A460</f>
        <v/>
      </c>
      <c r="B461" s="58"/>
      <c r="C461" s="1735"/>
      <c r="D461" s="1733"/>
      <c r="E461" s="1735"/>
      <c r="F461" s="2454"/>
      <c r="G461" s="512"/>
      <c r="H461" s="2456"/>
      <c r="I461" s="514"/>
      <c r="J461" s="2459"/>
      <c r="K461" s="514"/>
      <c r="L461" s="2459"/>
      <c r="M461" s="514"/>
      <c r="N461" s="2459"/>
      <c r="O461" s="514"/>
      <c r="P461" s="2459"/>
      <c r="Q461" s="11"/>
      <c r="R461" s="11"/>
      <c r="S461" s="455"/>
      <c r="T461" s="477"/>
      <c r="U461" s="506">
        <f>Import!N851</f>
        <v>0</v>
      </c>
      <c r="V461" s="11"/>
      <c r="W461" s="340"/>
      <c r="X461" s="340"/>
      <c r="Y461" s="340"/>
      <c r="Z461" s="11"/>
      <c r="AE461" s="210"/>
      <c r="AF461" s="210"/>
      <c r="AG461" s="210"/>
      <c r="AH461" s="210"/>
      <c r="AI461" s="1055"/>
      <c r="AJ461" s="211"/>
      <c r="AK461" s="1276"/>
      <c r="AL461" s="1276">
        <f>AL460</f>
        <v>0</v>
      </c>
      <c r="AP461" s="210"/>
      <c r="AQ461" s="210"/>
      <c r="AR461" s="210"/>
      <c r="AS461" s="210"/>
      <c r="AT461" s="210"/>
      <c r="AU461" s="211"/>
      <c r="AV461" s="1276"/>
      <c r="AW461" s="1276">
        <f>AW460</f>
        <v>0</v>
      </c>
      <c r="BA461" s="210"/>
      <c r="BB461" s="210"/>
      <c r="BC461" s="210"/>
      <c r="BD461" s="210"/>
      <c r="BE461" s="210"/>
      <c r="BF461" s="211"/>
      <c r="BG461" s="1276"/>
      <c r="BH461" s="1276">
        <f>BH460</f>
        <v>0</v>
      </c>
      <c r="BL461" s="210"/>
      <c r="BM461" s="210"/>
      <c r="BN461" s="210"/>
      <c r="BO461" s="210"/>
      <c r="BP461" s="210"/>
      <c r="BQ461" s="211"/>
      <c r="BR461" s="1276"/>
      <c r="BS461" s="1276">
        <f>BS460</f>
        <v>0</v>
      </c>
      <c r="BW461" s="210"/>
      <c r="BX461" s="210"/>
      <c r="BY461" s="210"/>
      <c r="BZ461" s="210"/>
      <c r="CA461" s="210"/>
      <c r="CB461" s="211"/>
      <c r="CC461" s="1276"/>
      <c r="CD461" s="1276">
        <f>CD460</f>
        <v>0</v>
      </c>
      <c r="CE461" s="11"/>
      <c r="CF461" s="11"/>
      <c r="CG461" s="11"/>
      <c r="CH461" s="11"/>
      <c r="CI461" s="11"/>
      <c r="CJ461" s="11"/>
      <c r="CK461" s="11"/>
      <c r="CL461" s="11"/>
      <c r="CM461" s="11"/>
    </row>
    <row r="462" spans="1:91" ht="24.75" customHeight="1">
      <c r="A462" s="1246" t="str">
        <f>IF(E462&gt;0,"Wypełnione","")</f>
        <v/>
      </c>
      <c r="B462" s="58"/>
      <c r="C462" s="1734">
        <f>'Og s3a'!C863</f>
        <v>0</v>
      </c>
      <c r="D462" s="1732">
        <f>'Og s3a'!E863</f>
        <v>0</v>
      </c>
      <c r="E462" s="1734">
        <f>'Og s3a'!F863</f>
        <v>0</v>
      </c>
      <c r="F462" s="2453"/>
      <c r="G462" s="511">
        <f>T462</f>
        <v>0</v>
      </c>
      <c r="H462" s="2455">
        <f>U462</f>
        <v>0</v>
      </c>
      <c r="I462" s="515"/>
      <c r="J462" s="2459"/>
      <c r="K462" s="515"/>
      <c r="L462" s="2459"/>
      <c r="M462" s="515"/>
      <c r="N462" s="2459"/>
      <c r="O462" s="515"/>
      <c r="P462" s="2459"/>
      <c r="Q462" s="11"/>
      <c r="R462" s="11"/>
      <c r="S462" s="454">
        <f>'Og s3a'!G863</f>
        <v>0</v>
      </c>
      <c r="T462" s="456">
        <f>'Og s3a'!D863</f>
        <v>0</v>
      </c>
      <c r="U462" s="506">
        <f>Import!N852</f>
        <v>0</v>
      </c>
      <c r="V462" s="11"/>
      <c r="W462" s="340"/>
      <c r="X462" s="340"/>
      <c r="Y462" s="340"/>
      <c r="Z462" s="1273">
        <f>IF(F462=AF$7,1,0)</f>
        <v>0</v>
      </c>
      <c r="AA462" s="1273">
        <f>Z462*D462</f>
        <v>0</v>
      </c>
      <c r="AB462" s="1281">
        <f>IF($Z462=0,0,IF(AF462+AH462+AJ462&gt;0,$AA462,0))</f>
        <v>0</v>
      </c>
      <c r="AC462" s="1283">
        <f>IF($Z462=0,0,IF(AND(AB462=0,G463&gt;0),$AA462,0))</f>
        <v>0</v>
      </c>
      <c r="AD462" s="1272">
        <f>AA462-AB462-AC462</f>
        <v>0</v>
      </c>
      <c r="AE462" s="210">
        <f t="shared" si="265"/>
        <v>0</v>
      </c>
      <c r="AF462" s="210">
        <f t="shared" si="265"/>
        <v>0</v>
      </c>
      <c r="AG462" s="210">
        <f t="shared" si="265"/>
        <v>0</v>
      </c>
      <c r="AH462" s="210">
        <f t="shared" si="265"/>
        <v>0</v>
      </c>
      <c r="AI462" s="1055">
        <f t="shared" si="265"/>
        <v>0</v>
      </c>
      <c r="AJ462" s="211">
        <f t="shared" si="265"/>
        <v>0</v>
      </c>
      <c r="AK462" s="1276">
        <f>IF($Z462=1,0,IF(AND($Z462=0,AF462&gt;0),1,IF(AND($Z462=0,AH462&gt;0),1,IF(AND($Z462=0,AJ462&gt;0),1,0))))</f>
        <v>0</v>
      </c>
      <c r="AL462" s="1276">
        <f t="shared" si="260"/>
        <v>0</v>
      </c>
      <c r="AM462" s="1281">
        <f>IF($Z462=0,0,IF(AQ462+AS462+AU462&gt;0,$AA462,0))</f>
        <v>0</v>
      </c>
      <c r="AN462" s="1283">
        <f>IF($Z462=0,0,IF(AND(AM462=0,I463&gt;0),$AA462,0))</f>
        <v>0</v>
      </c>
      <c r="AO462" s="1272">
        <f>$AA462-AM462-AN462</f>
        <v>0</v>
      </c>
      <c r="AP462" s="210">
        <f t="shared" si="266"/>
        <v>0</v>
      </c>
      <c r="AQ462" s="210">
        <f t="shared" si="266"/>
        <v>0</v>
      </c>
      <c r="AR462" s="210">
        <f t="shared" si="266"/>
        <v>0</v>
      </c>
      <c r="AS462" s="210">
        <f t="shared" si="266"/>
        <v>0</v>
      </c>
      <c r="AT462" s="210">
        <f t="shared" si="266"/>
        <v>0</v>
      </c>
      <c r="AU462" s="211">
        <f t="shared" si="266"/>
        <v>0</v>
      </c>
      <c r="AV462" s="1276">
        <f>IF($Z462=1,0,IF(AND($Z462=0,AQ462&gt;0),1,IF(AND($Z462=0,AS462&gt;0),1,IF(AND($Z462=0,AU462&gt;0),1,0))))</f>
        <v>0</v>
      </c>
      <c r="AW462" s="1276">
        <f t="shared" si="261"/>
        <v>0</v>
      </c>
      <c r="AX462" s="1281">
        <f>IF($Z462=0,0,IF(BB462+BD462+BF462&gt;0,$AA462,0))</f>
        <v>0</v>
      </c>
      <c r="AY462" s="1283">
        <f>IF($Z462=0,0,IF(AND(AX462=0,K463&gt;0),$AA462,0))</f>
        <v>0</v>
      </c>
      <c r="AZ462" s="1272">
        <f>$AA462-AX462-AY462</f>
        <v>0</v>
      </c>
      <c r="BA462" s="210">
        <f t="shared" si="267"/>
        <v>0</v>
      </c>
      <c r="BB462" s="210">
        <f t="shared" si="267"/>
        <v>0</v>
      </c>
      <c r="BC462" s="210">
        <f t="shared" si="267"/>
        <v>0</v>
      </c>
      <c r="BD462" s="210">
        <f t="shared" si="267"/>
        <v>0</v>
      </c>
      <c r="BE462" s="210">
        <f t="shared" si="267"/>
        <v>0</v>
      </c>
      <c r="BF462" s="211">
        <f t="shared" si="267"/>
        <v>0</v>
      </c>
      <c r="BG462" s="1276">
        <f>IF($Z462=1,0,IF(AND($Z462=0,BB462&gt;0),1,IF(AND($Z462=0,BD462&gt;0),1,IF(AND($Z462=0,BF462&gt;0),1,0))))</f>
        <v>0</v>
      </c>
      <c r="BH462" s="1276">
        <f t="shared" si="262"/>
        <v>0</v>
      </c>
      <c r="BI462" s="1281">
        <f>IF($Z462=0,0,IF(BM462+BO462+BQ462&gt;0,$AA462,0))</f>
        <v>0</v>
      </c>
      <c r="BJ462" s="1283">
        <f>IF($Z462=0,0,IF(AND(BI462=0,M463&gt;0),$AA462,0))</f>
        <v>0</v>
      </c>
      <c r="BK462" s="1272">
        <f>$AA462-BI462-BJ462</f>
        <v>0</v>
      </c>
      <c r="BL462" s="210">
        <f t="shared" si="268"/>
        <v>0</v>
      </c>
      <c r="BM462" s="210">
        <f t="shared" si="268"/>
        <v>0</v>
      </c>
      <c r="BN462" s="210">
        <f t="shared" si="268"/>
        <v>0</v>
      </c>
      <c r="BO462" s="210">
        <f t="shared" si="268"/>
        <v>0</v>
      </c>
      <c r="BP462" s="210">
        <f t="shared" si="268"/>
        <v>0</v>
      </c>
      <c r="BQ462" s="211">
        <f t="shared" si="268"/>
        <v>0</v>
      </c>
      <c r="BR462" s="1276">
        <f>IF($Z462=1,0,IF(AND($Z462=0,BM462&gt;0),1,IF(AND($Z462=0,BO462&gt;0),1,IF(AND($Z462=0,BQ462&gt;0),1,0))))</f>
        <v>0</v>
      </c>
      <c r="BS462" s="1276">
        <f t="shared" si="263"/>
        <v>0</v>
      </c>
      <c r="BT462" s="1281">
        <f>IF($Z462=0,0,IF(BX462+BZ462+CB462&gt;0,$AA462,0))</f>
        <v>0</v>
      </c>
      <c r="BU462" s="1283">
        <f>IF($Z462=0,0,IF(AND(BT462=0,O463&gt;0),$AA462,0))</f>
        <v>0</v>
      </c>
      <c r="BV462" s="1272">
        <f>$AA462-BT462-BU462</f>
        <v>0</v>
      </c>
      <c r="BW462" s="210">
        <f t="shared" si="269"/>
        <v>0</v>
      </c>
      <c r="BX462" s="210">
        <f t="shared" si="269"/>
        <v>0</v>
      </c>
      <c r="BY462" s="210">
        <f t="shared" si="269"/>
        <v>0</v>
      </c>
      <c r="BZ462" s="210">
        <f t="shared" si="269"/>
        <v>0</v>
      </c>
      <c r="CA462" s="210">
        <f t="shared" si="269"/>
        <v>0</v>
      </c>
      <c r="CB462" s="211">
        <f t="shared" si="269"/>
        <v>0</v>
      </c>
      <c r="CC462" s="1276">
        <f>IF($Z462=1,0,IF(AND($Z462=0,BX462&gt;0),1,IF(AND($Z462=0,BZ462&gt;0),1,IF(AND($Z462=0,CB462&gt;0),1,0))))</f>
        <v>0</v>
      </c>
      <c r="CD462" s="1276">
        <f t="shared" si="264"/>
        <v>0</v>
      </c>
      <c r="CE462" s="11"/>
      <c r="CF462" s="11"/>
      <c r="CG462" s="11"/>
      <c r="CH462" s="11"/>
      <c r="CI462" s="11"/>
      <c r="CJ462" s="11"/>
      <c r="CK462" s="11"/>
      <c r="CL462" s="11"/>
      <c r="CM462" s="11"/>
    </row>
    <row r="463" spans="1:91" ht="14.25" customHeight="1">
      <c r="A463" s="1247" t="str">
        <f>A462</f>
        <v/>
      </c>
      <c r="B463" s="58"/>
      <c r="C463" s="1735"/>
      <c r="D463" s="1733"/>
      <c r="E463" s="1735"/>
      <c r="F463" s="2454"/>
      <c r="G463" s="512"/>
      <c r="H463" s="2456"/>
      <c r="I463" s="514"/>
      <c r="J463" s="2459"/>
      <c r="K463" s="514"/>
      <c r="L463" s="2459"/>
      <c r="M463" s="514"/>
      <c r="N463" s="2459"/>
      <c r="O463" s="514"/>
      <c r="P463" s="2459"/>
      <c r="Q463" s="11"/>
      <c r="R463" s="11"/>
      <c r="S463" s="455"/>
      <c r="T463" s="477"/>
      <c r="U463" s="506">
        <f>Import!N853</f>
        <v>0</v>
      </c>
      <c r="V463" s="11"/>
      <c r="W463" s="340"/>
      <c r="X463" s="340"/>
      <c r="Y463" s="340"/>
      <c r="Z463" s="11"/>
      <c r="AE463" s="210"/>
      <c r="AF463" s="210"/>
      <c r="AG463" s="210"/>
      <c r="AH463" s="210"/>
      <c r="AI463" s="1055"/>
      <c r="AJ463" s="211"/>
      <c r="AK463" s="1276"/>
      <c r="AL463" s="1276">
        <f>AL462</f>
        <v>0</v>
      </c>
      <c r="AP463" s="210"/>
      <c r="AQ463" s="210"/>
      <c r="AR463" s="210"/>
      <c r="AS463" s="210"/>
      <c r="AT463" s="210"/>
      <c r="AU463" s="211"/>
      <c r="AV463" s="1276"/>
      <c r="AW463" s="1276">
        <f>AW462</f>
        <v>0</v>
      </c>
      <c r="BA463" s="210"/>
      <c r="BB463" s="210"/>
      <c r="BC463" s="210"/>
      <c r="BD463" s="210"/>
      <c r="BE463" s="210"/>
      <c r="BF463" s="211"/>
      <c r="BG463" s="1276"/>
      <c r="BH463" s="1276">
        <f>BH462</f>
        <v>0</v>
      </c>
      <c r="BL463" s="210"/>
      <c r="BM463" s="210"/>
      <c r="BN463" s="210"/>
      <c r="BO463" s="210"/>
      <c r="BP463" s="210"/>
      <c r="BQ463" s="211"/>
      <c r="BR463" s="1276"/>
      <c r="BS463" s="1276">
        <f>BS462</f>
        <v>0</v>
      </c>
      <c r="BW463" s="210"/>
      <c r="BX463" s="210"/>
      <c r="BY463" s="210"/>
      <c r="BZ463" s="210"/>
      <c r="CA463" s="210"/>
      <c r="CB463" s="211"/>
      <c r="CC463" s="1276"/>
      <c r="CD463" s="1276">
        <f>CD462</f>
        <v>0</v>
      </c>
      <c r="CE463" s="11"/>
      <c r="CF463" s="11"/>
      <c r="CG463" s="11"/>
      <c r="CH463" s="11"/>
      <c r="CI463" s="11"/>
      <c r="CJ463" s="11"/>
      <c r="CK463" s="11"/>
      <c r="CL463" s="11"/>
      <c r="CM463" s="11"/>
    </row>
    <row r="464" spans="1:91" ht="24.75" customHeight="1">
      <c r="A464" s="1246" t="str">
        <f>IF(E464&gt;0,"Wypełnione","")</f>
        <v/>
      </c>
      <c r="B464" s="58"/>
      <c r="C464" s="1734">
        <f>'Og s3a'!C865</f>
        <v>0</v>
      </c>
      <c r="D464" s="1732">
        <f>'Og s3a'!E865</f>
        <v>0</v>
      </c>
      <c r="E464" s="1734">
        <f>'Og s3a'!F865</f>
        <v>0</v>
      </c>
      <c r="F464" s="2453"/>
      <c r="G464" s="511">
        <f>T464</f>
        <v>0</v>
      </c>
      <c r="H464" s="2455">
        <f>U464</f>
        <v>0</v>
      </c>
      <c r="I464" s="515"/>
      <c r="J464" s="2459"/>
      <c r="K464" s="515"/>
      <c r="L464" s="2459"/>
      <c r="M464" s="515"/>
      <c r="N464" s="2459"/>
      <c r="O464" s="515"/>
      <c r="P464" s="2459"/>
      <c r="Q464" s="11"/>
      <c r="R464" s="11"/>
      <c r="S464" s="454">
        <f>'Og s3a'!G865</f>
        <v>0</v>
      </c>
      <c r="T464" s="456">
        <f>'Og s3a'!D865</f>
        <v>0</v>
      </c>
      <c r="U464" s="506">
        <f>Import!N854</f>
        <v>0</v>
      </c>
      <c r="V464" s="11"/>
      <c r="W464" s="340"/>
      <c r="X464" s="340"/>
      <c r="Y464" s="340"/>
      <c r="Z464" s="1273">
        <f>IF(F464=AF$7,1,0)</f>
        <v>0</v>
      </c>
      <c r="AA464" s="1273">
        <f>Z464*D464</f>
        <v>0</v>
      </c>
      <c r="AB464" s="1281">
        <f>IF($Z464=0,0,IF(AF464+AH464+AJ464&gt;0,$AA464,0))</f>
        <v>0</v>
      </c>
      <c r="AC464" s="1283">
        <f>IF($Z464=0,0,IF(AND(AB464=0,G465&gt;0),$AA464,0))</f>
        <v>0</v>
      </c>
      <c r="AD464" s="1272">
        <f>AA464-AB464-AC464</f>
        <v>0</v>
      </c>
      <c r="AE464" s="210">
        <f t="shared" si="265"/>
        <v>0</v>
      </c>
      <c r="AF464" s="210">
        <f t="shared" si="265"/>
        <v>0</v>
      </c>
      <c r="AG464" s="210">
        <f t="shared" si="265"/>
        <v>0</v>
      </c>
      <c r="AH464" s="210">
        <f t="shared" si="265"/>
        <v>0</v>
      </c>
      <c r="AI464" s="1055">
        <f t="shared" si="265"/>
        <v>0</v>
      </c>
      <c r="AJ464" s="211">
        <f t="shared" si="265"/>
        <v>0</v>
      </c>
      <c r="AK464" s="1276">
        <f>IF($Z464=1,0,IF(AND($Z464=0,AF464&gt;0),1,IF(AND($Z464=0,AH464&gt;0),1,IF(AND($Z464=0,AJ464&gt;0),1,0))))</f>
        <v>0</v>
      </c>
      <c r="AL464" s="1276">
        <f t="shared" ref="AL464:AL526" si="270">IF($Z464=0,0,IF(AND($Z464=1,AE464&gt;0),1,IF(AND($Z464=1,AG464&gt;0),1,IF(AND($Z464=1,AI464&gt;0),1,0))))</f>
        <v>0</v>
      </c>
      <c r="AM464" s="1281">
        <f>IF($Z464=0,0,IF(AQ464+AS464+AU464&gt;0,$AA464,0))</f>
        <v>0</v>
      </c>
      <c r="AN464" s="1283">
        <f>IF($Z464=0,0,IF(AND(AM464=0,I465&gt;0),$AA464,0))</f>
        <v>0</v>
      </c>
      <c r="AO464" s="1272">
        <f>$AA464-AM464-AN464</f>
        <v>0</v>
      </c>
      <c r="AP464" s="210">
        <f t="shared" si="266"/>
        <v>0</v>
      </c>
      <c r="AQ464" s="210">
        <f t="shared" si="266"/>
        <v>0</v>
      </c>
      <c r="AR464" s="210">
        <f t="shared" si="266"/>
        <v>0</v>
      </c>
      <c r="AS464" s="210">
        <f t="shared" si="266"/>
        <v>0</v>
      </c>
      <c r="AT464" s="210">
        <f t="shared" si="266"/>
        <v>0</v>
      </c>
      <c r="AU464" s="211">
        <f t="shared" si="266"/>
        <v>0</v>
      </c>
      <c r="AV464" s="1276">
        <f>IF($Z464=1,0,IF(AND($Z464=0,AQ464&gt;0),1,IF(AND($Z464=0,AS464&gt;0),1,IF(AND($Z464=0,AU464&gt;0),1,0))))</f>
        <v>0</v>
      </c>
      <c r="AW464" s="1276">
        <f t="shared" ref="AW464:AW526" si="271">IF($Z464=0,0,IF(AND($Z464=1,AP464&gt;0),1,IF(AND($Z464=1,AR464&gt;0),1,IF(AND($Z464=1,AT464&gt;0),1,0))))</f>
        <v>0</v>
      </c>
      <c r="AX464" s="1281">
        <f>IF($Z464=0,0,IF(BB464+BD464+BF464&gt;0,$AA464,0))</f>
        <v>0</v>
      </c>
      <c r="AY464" s="1283">
        <f>IF($Z464=0,0,IF(AND(AX464=0,K465&gt;0),$AA464,0))</f>
        <v>0</v>
      </c>
      <c r="AZ464" s="1272">
        <f>$AA464-AX464-AY464</f>
        <v>0</v>
      </c>
      <c r="BA464" s="210">
        <f t="shared" si="267"/>
        <v>0</v>
      </c>
      <c r="BB464" s="210">
        <f t="shared" si="267"/>
        <v>0</v>
      </c>
      <c r="BC464" s="210">
        <f t="shared" si="267"/>
        <v>0</v>
      </c>
      <c r="BD464" s="210">
        <f t="shared" si="267"/>
        <v>0</v>
      </c>
      <c r="BE464" s="210">
        <f t="shared" si="267"/>
        <v>0</v>
      </c>
      <c r="BF464" s="211">
        <f t="shared" si="267"/>
        <v>0</v>
      </c>
      <c r="BG464" s="1276">
        <f>IF($Z464=1,0,IF(AND($Z464=0,BB464&gt;0),1,IF(AND($Z464=0,BD464&gt;0),1,IF(AND($Z464=0,BF464&gt;0),1,0))))</f>
        <v>0</v>
      </c>
      <c r="BH464" s="1276">
        <f t="shared" ref="BH464:BH526" si="272">IF($Z464=0,0,IF(AND($Z464=1,BA464&gt;0),1,IF(AND($Z464=1,BC464&gt;0),1,IF(AND($Z464=1,BE464&gt;0),1,0))))</f>
        <v>0</v>
      </c>
      <c r="BI464" s="1281">
        <f>IF($Z464=0,0,IF(BM464+BO464+BQ464&gt;0,$AA464,0))</f>
        <v>0</v>
      </c>
      <c r="BJ464" s="1283">
        <f>IF($Z464=0,0,IF(AND(BI464=0,M465&gt;0),$AA464,0))</f>
        <v>0</v>
      </c>
      <c r="BK464" s="1272">
        <f>$AA464-BI464-BJ464</f>
        <v>0</v>
      </c>
      <c r="BL464" s="210">
        <f t="shared" si="268"/>
        <v>0</v>
      </c>
      <c r="BM464" s="210">
        <f t="shared" si="268"/>
        <v>0</v>
      </c>
      <c r="BN464" s="210">
        <f t="shared" si="268"/>
        <v>0</v>
      </c>
      <c r="BO464" s="210">
        <f t="shared" si="268"/>
        <v>0</v>
      </c>
      <c r="BP464" s="210">
        <f t="shared" si="268"/>
        <v>0</v>
      </c>
      <c r="BQ464" s="211">
        <f t="shared" si="268"/>
        <v>0</v>
      </c>
      <c r="BR464" s="1276">
        <f>IF($Z464=1,0,IF(AND($Z464=0,BM464&gt;0),1,IF(AND($Z464=0,BO464&gt;0),1,IF(AND($Z464=0,BQ464&gt;0),1,0))))</f>
        <v>0</v>
      </c>
      <c r="BS464" s="1276">
        <f t="shared" ref="BS464:BS526" si="273">IF($Z464=0,0,IF(AND($Z464=1,BL464&gt;0),1,IF(AND($Z464=1,BN464&gt;0),1,IF(AND($Z464=1,BP464&gt;0),1,0))))</f>
        <v>0</v>
      </c>
      <c r="BT464" s="1281">
        <f>IF($Z464=0,0,IF(BX464+BZ464+CB464&gt;0,$AA464,0))</f>
        <v>0</v>
      </c>
      <c r="BU464" s="1283">
        <f>IF($Z464=0,0,IF(AND(BT464=0,O465&gt;0),$AA464,0))</f>
        <v>0</v>
      </c>
      <c r="BV464" s="1272">
        <f>$AA464-BT464-BU464</f>
        <v>0</v>
      </c>
      <c r="BW464" s="210">
        <f t="shared" si="269"/>
        <v>0</v>
      </c>
      <c r="BX464" s="210">
        <f t="shared" si="269"/>
        <v>0</v>
      </c>
      <c r="BY464" s="210">
        <f t="shared" si="269"/>
        <v>0</v>
      </c>
      <c r="BZ464" s="210">
        <f t="shared" si="269"/>
        <v>0</v>
      </c>
      <c r="CA464" s="210">
        <f t="shared" si="269"/>
        <v>0</v>
      </c>
      <c r="CB464" s="211">
        <f t="shared" si="269"/>
        <v>0</v>
      </c>
      <c r="CC464" s="1276">
        <f>IF($Z464=1,0,IF(AND($Z464=0,BX464&gt;0),1,IF(AND($Z464=0,BZ464&gt;0),1,IF(AND($Z464=0,CB464&gt;0),1,0))))</f>
        <v>0</v>
      </c>
      <c r="CD464" s="1276">
        <f t="shared" ref="CD464:CD526" si="274">IF($Z464=0,0,IF(AND($Z464=1,BW464&gt;0),1,IF(AND($Z464=1,BY464&gt;0),1,IF(AND($Z464=1,CA464&gt;0),1,0))))</f>
        <v>0</v>
      </c>
      <c r="CE464" s="11"/>
      <c r="CF464" s="11"/>
      <c r="CG464" s="11"/>
      <c r="CH464" s="11"/>
      <c r="CI464" s="11"/>
      <c r="CJ464" s="11"/>
      <c r="CK464" s="11"/>
      <c r="CL464" s="11"/>
      <c r="CM464" s="11"/>
    </row>
    <row r="465" spans="1:91" ht="14.25" customHeight="1">
      <c r="A465" s="1247" t="str">
        <f>A464</f>
        <v/>
      </c>
      <c r="B465" s="58"/>
      <c r="C465" s="1735"/>
      <c r="D465" s="1733"/>
      <c r="E465" s="1735"/>
      <c r="F465" s="2454"/>
      <c r="G465" s="512"/>
      <c r="H465" s="2456"/>
      <c r="I465" s="514"/>
      <c r="J465" s="2459"/>
      <c r="K465" s="514"/>
      <c r="L465" s="2459"/>
      <c r="M465" s="514"/>
      <c r="N465" s="2459"/>
      <c r="O465" s="514"/>
      <c r="P465" s="2459"/>
      <c r="Q465" s="11"/>
      <c r="R465" s="11"/>
      <c r="S465" s="455"/>
      <c r="T465" s="477"/>
      <c r="U465" s="506">
        <f>Import!N855</f>
        <v>0</v>
      </c>
      <c r="V465" s="11"/>
      <c r="W465" s="340"/>
      <c r="X465" s="340"/>
      <c r="Y465" s="340"/>
      <c r="Z465" s="11"/>
      <c r="AE465" s="210"/>
      <c r="AF465" s="210"/>
      <c r="AG465" s="210"/>
      <c r="AH465" s="210"/>
      <c r="AI465" s="1055"/>
      <c r="AJ465" s="211"/>
      <c r="AK465" s="1276"/>
      <c r="AL465" s="1276">
        <f>AL464</f>
        <v>0</v>
      </c>
      <c r="AP465" s="210"/>
      <c r="AQ465" s="210"/>
      <c r="AR465" s="210"/>
      <c r="AS465" s="210"/>
      <c r="AT465" s="210"/>
      <c r="AU465" s="211"/>
      <c r="AV465" s="1276"/>
      <c r="AW465" s="1276">
        <f>AW464</f>
        <v>0</v>
      </c>
      <c r="BA465" s="210"/>
      <c r="BB465" s="210"/>
      <c r="BC465" s="210"/>
      <c r="BD465" s="210"/>
      <c r="BE465" s="210"/>
      <c r="BF465" s="211"/>
      <c r="BG465" s="1276"/>
      <c r="BH465" s="1276">
        <f>BH464</f>
        <v>0</v>
      </c>
      <c r="BL465" s="210"/>
      <c r="BM465" s="210"/>
      <c r="BN465" s="210"/>
      <c r="BO465" s="210"/>
      <c r="BP465" s="210"/>
      <c r="BQ465" s="211"/>
      <c r="BR465" s="1276"/>
      <c r="BS465" s="1276">
        <f>BS464</f>
        <v>0</v>
      </c>
      <c r="BW465" s="210"/>
      <c r="BX465" s="210"/>
      <c r="BY465" s="210"/>
      <c r="BZ465" s="210"/>
      <c r="CA465" s="210"/>
      <c r="CB465" s="211"/>
      <c r="CC465" s="1276"/>
      <c r="CD465" s="1276">
        <f>CD464</f>
        <v>0</v>
      </c>
      <c r="CE465" s="11"/>
      <c r="CF465" s="11"/>
      <c r="CG465" s="11"/>
      <c r="CH465" s="11"/>
      <c r="CI465" s="11"/>
      <c r="CJ465" s="11"/>
      <c r="CK465" s="11"/>
      <c r="CL465" s="11"/>
      <c r="CM465" s="11"/>
    </row>
    <row r="466" spans="1:91" ht="24.75" customHeight="1">
      <c r="A466" s="1246" t="str">
        <f>IF(E466&gt;0,"Wypełnione","")</f>
        <v/>
      </c>
      <c r="B466" s="58"/>
      <c r="C466" s="1734">
        <f>'Og s3a'!C867</f>
        <v>0</v>
      </c>
      <c r="D466" s="1732">
        <f>'Og s3a'!E867</f>
        <v>0</v>
      </c>
      <c r="E466" s="1734">
        <f>'Og s3a'!F867</f>
        <v>0</v>
      </c>
      <c r="F466" s="2453"/>
      <c r="G466" s="511">
        <f>T466</f>
        <v>0</v>
      </c>
      <c r="H466" s="2455">
        <f>U466</f>
        <v>0</v>
      </c>
      <c r="I466" s="515"/>
      <c r="J466" s="2459"/>
      <c r="K466" s="515"/>
      <c r="L466" s="2459"/>
      <c r="M466" s="515"/>
      <c r="N466" s="2459"/>
      <c r="O466" s="515"/>
      <c r="P466" s="2459"/>
      <c r="Q466" s="11"/>
      <c r="R466" s="11"/>
      <c r="S466" s="454">
        <f>'Og s3a'!G867</f>
        <v>0</v>
      </c>
      <c r="T466" s="456">
        <f>'Og s3a'!D867</f>
        <v>0</v>
      </c>
      <c r="U466" s="506">
        <f>Import!N856</f>
        <v>0</v>
      </c>
      <c r="V466" s="11"/>
      <c r="W466" s="340"/>
      <c r="X466" s="340"/>
      <c r="Y466" s="340"/>
      <c r="Z466" s="1273">
        <f>IF(F466=AF$7,1,0)</f>
        <v>0</v>
      </c>
      <c r="AA466" s="1273">
        <f>Z466*D466</f>
        <v>0</v>
      </c>
      <c r="AB466" s="1281">
        <f>IF($Z466=0,0,IF(AF466+AH466+AJ466&gt;0,$AA466,0))</f>
        <v>0</v>
      </c>
      <c r="AC466" s="1283">
        <f>IF($Z466=0,0,IF(AND(AB466=0,G467&gt;0),$AA466,0))</f>
        <v>0</v>
      </c>
      <c r="AD466" s="1272">
        <f>AA466-AB466-AC466</f>
        <v>0</v>
      </c>
      <c r="AE466" s="210">
        <f t="shared" si="265"/>
        <v>0</v>
      </c>
      <c r="AF466" s="210">
        <f t="shared" si="265"/>
        <v>0</v>
      </c>
      <c r="AG466" s="210">
        <f t="shared" si="265"/>
        <v>0</v>
      </c>
      <c r="AH466" s="210">
        <f t="shared" si="265"/>
        <v>0</v>
      </c>
      <c r="AI466" s="1055">
        <f t="shared" si="265"/>
        <v>0</v>
      </c>
      <c r="AJ466" s="211">
        <f t="shared" si="265"/>
        <v>0</v>
      </c>
      <c r="AK466" s="1276">
        <f>IF($Z466=1,0,IF(AND($Z466=0,AF466&gt;0),1,IF(AND($Z466=0,AH466&gt;0),1,IF(AND($Z466=0,AJ466&gt;0),1,0))))</f>
        <v>0</v>
      </c>
      <c r="AL466" s="1276">
        <f t="shared" si="270"/>
        <v>0</v>
      </c>
      <c r="AM466" s="1281">
        <f>IF($Z466=0,0,IF(AQ466+AS466+AU466&gt;0,$AA466,0))</f>
        <v>0</v>
      </c>
      <c r="AN466" s="1283">
        <f>IF($Z466=0,0,IF(AND(AM466=0,I467&gt;0),$AA466,0))</f>
        <v>0</v>
      </c>
      <c r="AO466" s="1272">
        <f>$AA466-AM466-AN466</f>
        <v>0</v>
      </c>
      <c r="AP466" s="210">
        <f t="shared" si="266"/>
        <v>0</v>
      </c>
      <c r="AQ466" s="210">
        <f t="shared" si="266"/>
        <v>0</v>
      </c>
      <c r="AR466" s="210">
        <f t="shared" si="266"/>
        <v>0</v>
      </c>
      <c r="AS466" s="210">
        <f t="shared" si="266"/>
        <v>0</v>
      </c>
      <c r="AT466" s="210">
        <f t="shared" si="266"/>
        <v>0</v>
      </c>
      <c r="AU466" s="211">
        <f t="shared" si="266"/>
        <v>0</v>
      </c>
      <c r="AV466" s="1276">
        <f>IF($Z466=1,0,IF(AND($Z466=0,AQ466&gt;0),1,IF(AND($Z466=0,AS466&gt;0),1,IF(AND($Z466=0,AU466&gt;0),1,0))))</f>
        <v>0</v>
      </c>
      <c r="AW466" s="1276">
        <f t="shared" si="271"/>
        <v>0</v>
      </c>
      <c r="AX466" s="1281">
        <f>IF($Z466=0,0,IF(BB466+BD466+BF466&gt;0,$AA466,0))</f>
        <v>0</v>
      </c>
      <c r="AY466" s="1283">
        <f>IF($Z466=0,0,IF(AND(AX466=0,K467&gt;0),$AA466,0))</f>
        <v>0</v>
      </c>
      <c r="AZ466" s="1272">
        <f>$AA466-AX466-AY466</f>
        <v>0</v>
      </c>
      <c r="BA466" s="210">
        <f t="shared" si="267"/>
        <v>0</v>
      </c>
      <c r="BB466" s="210">
        <f t="shared" si="267"/>
        <v>0</v>
      </c>
      <c r="BC466" s="210">
        <f t="shared" si="267"/>
        <v>0</v>
      </c>
      <c r="BD466" s="210">
        <f t="shared" si="267"/>
        <v>0</v>
      </c>
      <c r="BE466" s="210">
        <f t="shared" si="267"/>
        <v>0</v>
      </c>
      <c r="BF466" s="211">
        <f t="shared" si="267"/>
        <v>0</v>
      </c>
      <c r="BG466" s="1276">
        <f>IF($Z466=1,0,IF(AND($Z466=0,BB466&gt;0),1,IF(AND($Z466=0,BD466&gt;0),1,IF(AND($Z466=0,BF466&gt;0),1,0))))</f>
        <v>0</v>
      </c>
      <c r="BH466" s="1276">
        <f t="shared" si="272"/>
        <v>0</v>
      </c>
      <c r="BI466" s="1281">
        <f>IF($Z466=0,0,IF(BM466+BO466+BQ466&gt;0,$AA466,0))</f>
        <v>0</v>
      </c>
      <c r="BJ466" s="1283">
        <f>IF($Z466=0,0,IF(AND(BI466=0,M467&gt;0),$AA466,0))</f>
        <v>0</v>
      </c>
      <c r="BK466" s="1272">
        <f>$AA466-BI466-BJ466</f>
        <v>0</v>
      </c>
      <c r="BL466" s="210">
        <f t="shared" si="268"/>
        <v>0</v>
      </c>
      <c r="BM466" s="210">
        <f t="shared" si="268"/>
        <v>0</v>
      </c>
      <c r="BN466" s="210">
        <f t="shared" si="268"/>
        <v>0</v>
      </c>
      <c r="BO466" s="210">
        <f t="shared" si="268"/>
        <v>0</v>
      </c>
      <c r="BP466" s="210">
        <f t="shared" si="268"/>
        <v>0</v>
      </c>
      <c r="BQ466" s="211">
        <f t="shared" si="268"/>
        <v>0</v>
      </c>
      <c r="BR466" s="1276">
        <f>IF($Z466=1,0,IF(AND($Z466=0,BM466&gt;0),1,IF(AND($Z466=0,BO466&gt;0),1,IF(AND($Z466=0,BQ466&gt;0),1,0))))</f>
        <v>0</v>
      </c>
      <c r="BS466" s="1276">
        <f t="shared" si="273"/>
        <v>0</v>
      </c>
      <c r="BT466" s="1281">
        <f>IF($Z466=0,0,IF(BX466+BZ466+CB466&gt;0,$AA466,0))</f>
        <v>0</v>
      </c>
      <c r="BU466" s="1283">
        <f>IF($Z466=0,0,IF(AND(BT466=0,O467&gt;0),$AA466,0))</f>
        <v>0</v>
      </c>
      <c r="BV466" s="1272">
        <f>$AA466-BT466-BU466</f>
        <v>0</v>
      </c>
      <c r="BW466" s="210">
        <f t="shared" si="269"/>
        <v>0</v>
      </c>
      <c r="BX466" s="210">
        <f t="shared" si="269"/>
        <v>0</v>
      </c>
      <c r="BY466" s="210">
        <f t="shared" si="269"/>
        <v>0</v>
      </c>
      <c r="BZ466" s="210">
        <f t="shared" si="269"/>
        <v>0</v>
      </c>
      <c r="CA466" s="210">
        <f t="shared" si="269"/>
        <v>0</v>
      </c>
      <c r="CB466" s="211">
        <f t="shared" si="269"/>
        <v>0</v>
      </c>
      <c r="CC466" s="1276">
        <f>IF($Z466=1,0,IF(AND($Z466=0,BX466&gt;0),1,IF(AND($Z466=0,BZ466&gt;0),1,IF(AND($Z466=0,CB466&gt;0),1,0))))</f>
        <v>0</v>
      </c>
      <c r="CD466" s="1276">
        <f t="shared" si="274"/>
        <v>0</v>
      </c>
      <c r="CE466" s="11"/>
      <c r="CF466" s="11"/>
      <c r="CG466" s="11"/>
      <c r="CH466" s="11"/>
      <c r="CI466" s="11"/>
      <c r="CJ466" s="11"/>
      <c r="CK466" s="11"/>
      <c r="CL466" s="11"/>
      <c r="CM466" s="11"/>
    </row>
    <row r="467" spans="1:91" ht="14.25" customHeight="1">
      <c r="A467" s="1247" t="str">
        <f>A466</f>
        <v/>
      </c>
      <c r="B467" s="58"/>
      <c r="C467" s="1735"/>
      <c r="D467" s="1733"/>
      <c r="E467" s="1735"/>
      <c r="F467" s="2454"/>
      <c r="G467" s="512"/>
      <c r="H467" s="2456"/>
      <c r="I467" s="514"/>
      <c r="J467" s="2459"/>
      <c r="K467" s="514"/>
      <c r="L467" s="2459"/>
      <c r="M467" s="514"/>
      <c r="N467" s="2459"/>
      <c r="O467" s="514"/>
      <c r="P467" s="2459"/>
      <c r="Q467" s="11"/>
      <c r="R467" s="11"/>
      <c r="S467" s="455"/>
      <c r="T467" s="477"/>
      <c r="U467" s="506">
        <f>Import!N857</f>
        <v>0</v>
      </c>
      <c r="V467" s="11"/>
      <c r="W467" s="340"/>
      <c r="X467" s="340"/>
      <c r="Y467" s="340"/>
      <c r="Z467" s="11"/>
      <c r="AE467" s="210"/>
      <c r="AF467" s="210"/>
      <c r="AG467" s="210"/>
      <c r="AH467" s="210"/>
      <c r="AI467" s="1055"/>
      <c r="AJ467" s="211"/>
      <c r="AK467" s="1276"/>
      <c r="AL467" s="1276">
        <f>AL466</f>
        <v>0</v>
      </c>
      <c r="AP467" s="210"/>
      <c r="AQ467" s="210"/>
      <c r="AR467" s="210"/>
      <c r="AS467" s="210"/>
      <c r="AT467" s="210"/>
      <c r="AU467" s="211"/>
      <c r="AV467" s="1276"/>
      <c r="AW467" s="1276">
        <f>AW466</f>
        <v>0</v>
      </c>
      <c r="BA467" s="210"/>
      <c r="BB467" s="210"/>
      <c r="BC467" s="210"/>
      <c r="BD467" s="210"/>
      <c r="BE467" s="210"/>
      <c r="BF467" s="211"/>
      <c r="BG467" s="1276"/>
      <c r="BH467" s="1276">
        <f>BH466</f>
        <v>0</v>
      </c>
      <c r="BL467" s="210"/>
      <c r="BM467" s="210"/>
      <c r="BN467" s="210"/>
      <c r="BO467" s="210"/>
      <c r="BP467" s="210"/>
      <c r="BQ467" s="211"/>
      <c r="BR467" s="1276"/>
      <c r="BS467" s="1276">
        <f>BS466</f>
        <v>0</v>
      </c>
      <c r="BW467" s="210"/>
      <c r="BX467" s="210"/>
      <c r="BY467" s="210"/>
      <c r="BZ467" s="210"/>
      <c r="CA467" s="210"/>
      <c r="CB467" s="211"/>
      <c r="CC467" s="1276"/>
      <c r="CD467" s="1276">
        <f>CD466</f>
        <v>0</v>
      </c>
      <c r="CE467" s="11"/>
      <c r="CF467" s="11"/>
      <c r="CG467" s="11"/>
      <c r="CH467" s="11"/>
      <c r="CI467" s="11"/>
      <c r="CJ467" s="11"/>
      <c r="CK467" s="11"/>
      <c r="CL467" s="11"/>
      <c r="CM467" s="11"/>
    </row>
    <row r="468" spans="1:91" ht="24.75" customHeight="1">
      <c r="A468" s="1246" t="str">
        <f>IF(E468&gt;0,"Wypełnione","")</f>
        <v/>
      </c>
      <c r="B468" s="58"/>
      <c r="C468" s="1734">
        <f>'Og s3a'!C869</f>
        <v>0</v>
      </c>
      <c r="D468" s="1732">
        <f>'Og s3a'!E869</f>
        <v>0</v>
      </c>
      <c r="E468" s="1734">
        <f>'Og s3a'!F869</f>
        <v>0</v>
      </c>
      <c r="F468" s="2453"/>
      <c r="G468" s="511">
        <f>T468</f>
        <v>0</v>
      </c>
      <c r="H468" s="2455">
        <f>U468</f>
        <v>0</v>
      </c>
      <c r="I468" s="515"/>
      <c r="J468" s="2459"/>
      <c r="K468" s="515"/>
      <c r="L468" s="2459"/>
      <c r="M468" s="515"/>
      <c r="N468" s="2459"/>
      <c r="O468" s="515"/>
      <c r="P468" s="2459"/>
      <c r="Q468" s="11"/>
      <c r="R468" s="11"/>
      <c r="S468" s="454">
        <f>'Og s3a'!G869</f>
        <v>0</v>
      </c>
      <c r="T468" s="456">
        <f>'Og s3a'!D869</f>
        <v>0</v>
      </c>
      <c r="U468" s="506">
        <f>Import!N858</f>
        <v>0</v>
      </c>
      <c r="V468" s="11"/>
      <c r="W468" s="340"/>
      <c r="X468" s="340"/>
      <c r="Y468" s="340"/>
      <c r="Z468" s="1273">
        <f>IF(F468=AF$7,1,0)</f>
        <v>0</v>
      </c>
      <c r="AA468" s="1273">
        <f>Z468*D468</f>
        <v>0</v>
      </c>
      <c r="AB468" s="1281">
        <f>IF($Z468=0,0,IF(AF468+AH468+AJ468&gt;0,$AA468,0))</f>
        <v>0</v>
      </c>
      <c r="AC468" s="1283">
        <f>IF($Z468=0,0,IF(AND(AB468=0,G469&gt;0),$AA468,0))</f>
        <v>0</v>
      </c>
      <c r="AD468" s="1272">
        <f>AA468-AB468-AC468</f>
        <v>0</v>
      </c>
      <c r="AE468" s="210">
        <f t="shared" si="265"/>
        <v>0</v>
      </c>
      <c r="AF468" s="210">
        <f t="shared" si="265"/>
        <v>0</v>
      </c>
      <c r="AG468" s="210">
        <f t="shared" si="265"/>
        <v>0</v>
      </c>
      <c r="AH468" s="210">
        <f t="shared" si="265"/>
        <v>0</v>
      </c>
      <c r="AI468" s="1055">
        <f t="shared" si="265"/>
        <v>0</v>
      </c>
      <c r="AJ468" s="211">
        <f t="shared" si="265"/>
        <v>0</v>
      </c>
      <c r="AK468" s="1276">
        <f>IF($Z468=1,0,IF(AND($Z468=0,AF468&gt;0),1,IF(AND($Z468=0,AH468&gt;0),1,IF(AND($Z468=0,AJ468&gt;0),1,0))))</f>
        <v>0</v>
      </c>
      <c r="AL468" s="1276">
        <f t="shared" si="270"/>
        <v>0</v>
      </c>
      <c r="AM468" s="1281">
        <f>IF($Z468=0,0,IF(AQ468+AS468+AU468&gt;0,$AA468,0))</f>
        <v>0</v>
      </c>
      <c r="AN468" s="1283">
        <f>IF($Z468=0,0,IF(AND(AM468=0,I469&gt;0),$AA468,0))</f>
        <v>0</v>
      </c>
      <c r="AO468" s="1272">
        <f>$AA468-AM468-AN468</f>
        <v>0</v>
      </c>
      <c r="AP468" s="210">
        <f t="shared" si="266"/>
        <v>0</v>
      </c>
      <c r="AQ468" s="210">
        <f t="shared" si="266"/>
        <v>0</v>
      </c>
      <c r="AR468" s="210">
        <f t="shared" si="266"/>
        <v>0</v>
      </c>
      <c r="AS468" s="210">
        <f t="shared" si="266"/>
        <v>0</v>
      </c>
      <c r="AT468" s="210">
        <f t="shared" si="266"/>
        <v>0</v>
      </c>
      <c r="AU468" s="211">
        <f t="shared" si="266"/>
        <v>0</v>
      </c>
      <c r="AV468" s="1276">
        <f>IF($Z468=1,0,IF(AND($Z468=0,AQ468&gt;0),1,IF(AND($Z468=0,AS468&gt;0),1,IF(AND($Z468=0,AU468&gt;0),1,0))))</f>
        <v>0</v>
      </c>
      <c r="AW468" s="1276">
        <f t="shared" si="271"/>
        <v>0</v>
      </c>
      <c r="AX468" s="1281">
        <f>IF($Z468=0,0,IF(BB468+BD468+BF468&gt;0,$AA468,0))</f>
        <v>0</v>
      </c>
      <c r="AY468" s="1283">
        <f>IF($Z468=0,0,IF(AND(AX468=0,K469&gt;0),$AA468,0))</f>
        <v>0</v>
      </c>
      <c r="AZ468" s="1272">
        <f>$AA468-AX468-AY468</f>
        <v>0</v>
      </c>
      <c r="BA468" s="210">
        <f t="shared" si="267"/>
        <v>0</v>
      </c>
      <c r="BB468" s="210">
        <f t="shared" si="267"/>
        <v>0</v>
      </c>
      <c r="BC468" s="210">
        <f t="shared" si="267"/>
        <v>0</v>
      </c>
      <c r="BD468" s="210">
        <f t="shared" si="267"/>
        <v>0</v>
      </c>
      <c r="BE468" s="210">
        <f t="shared" si="267"/>
        <v>0</v>
      </c>
      <c r="BF468" s="211">
        <f t="shared" si="267"/>
        <v>0</v>
      </c>
      <c r="BG468" s="1276">
        <f>IF($Z468=1,0,IF(AND($Z468=0,BB468&gt;0),1,IF(AND($Z468=0,BD468&gt;0),1,IF(AND($Z468=0,BF468&gt;0),1,0))))</f>
        <v>0</v>
      </c>
      <c r="BH468" s="1276">
        <f t="shared" si="272"/>
        <v>0</v>
      </c>
      <c r="BI468" s="1281">
        <f>IF($Z468=0,0,IF(BM468+BO468+BQ468&gt;0,$AA468,0))</f>
        <v>0</v>
      </c>
      <c r="BJ468" s="1283">
        <f>IF($Z468=0,0,IF(AND(BI468=0,M469&gt;0),$AA468,0))</f>
        <v>0</v>
      </c>
      <c r="BK468" s="1272">
        <f>$AA468-BI468-BJ468</f>
        <v>0</v>
      </c>
      <c r="BL468" s="210">
        <f t="shared" si="268"/>
        <v>0</v>
      </c>
      <c r="BM468" s="210">
        <f t="shared" si="268"/>
        <v>0</v>
      </c>
      <c r="BN468" s="210">
        <f t="shared" si="268"/>
        <v>0</v>
      </c>
      <c r="BO468" s="210">
        <f t="shared" si="268"/>
        <v>0</v>
      </c>
      <c r="BP468" s="210">
        <f t="shared" si="268"/>
        <v>0</v>
      </c>
      <c r="BQ468" s="211">
        <f t="shared" si="268"/>
        <v>0</v>
      </c>
      <c r="BR468" s="1276">
        <f>IF($Z468=1,0,IF(AND($Z468=0,BM468&gt;0),1,IF(AND($Z468=0,BO468&gt;0),1,IF(AND($Z468=0,BQ468&gt;0),1,0))))</f>
        <v>0</v>
      </c>
      <c r="BS468" s="1276">
        <f t="shared" si="273"/>
        <v>0</v>
      </c>
      <c r="BT468" s="1281">
        <f>IF($Z468=0,0,IF(BX468+BZ468+CB468&gt;0,$AA468,0))</f>
        <v>0</v>
      </c>
      <c r="BU468" s="1283">
        <f>IF($Z468=0,0,IF(AND(BT468=0,O469&gt;0),$AA468,0))</f>
        <v>0</v>
      </c>
      <c r="BV468" s="1272">
        <f>$AA468-BT468-BU468</f>
        <v>0</v>
      </c>
      <c r="BW468" s="210">
        <f t="shared" si="269"/>
        <v>0</v>
      </c>
      <c r="BX468" s="210">
        <f t="shared" si="269"/>
        <v>0</v>
      </c>
      <c r="BY468" s="210">
        <f t="shared" si="269"/>
        <v>0</v>
      </c>
      <c r="BZ468" s="210">
        <f t="shared" si="269"/>
        <v>0</v>
      </c>
      <c r="CA468" s="210">
        <f t="shared" si="269"/>
        <v>0</v>
      </c>
      <c r="CB468" s="211">
        <f t="shared" si="269"/>
        <v>0</v>
      </c>
      <c r="CC468" s="1276">
        <f>IF($Z468=1,0,IF(AND($Z468=0,BX468&gt;0),1,IF(AND($Z468=0,BZ468&gt;0),1,IF(AND($Z468=0,CB468&gt;0),1,0))))</f>
        <v>0</v>
      </c>
      <c r="CD468" s="1276">
        <f t="shared" si="274"/>
        <v>0</v>
      </c>
      <c r="CE468" s="11"/>
      <c r="CF468" s="11"/>
      <c r="CG468" s="11"/>
      <c r="CH468" s="11"/>
      <c r="CI468" s="11"/>
      <c r="CJ468" s="11"/>
      <c r="CK468" s="11"/>
      <c r="CL468" s="11"/>
      <c r="CM468" s="11"/>
    </row>
    <row r="469" spans="1:91" ht="14.25" customHeight="1">
      <c r="A469" s="1247" t="str">
        <f>A468</f>
        <v/>
      </c>
      <c r="B469" s="58"/>
      <c r="C469" s="1735"/>
      <c r="D469" s="1733"/>
      <c r="E469" s="1735"/>
      <c r="F469" s="2454"/>
      <c r="G469" s="512"/>
      <c r="H469" s="2456"/>
      <c r="I469" s="514"/>
      <c r="J469" s="2459"/>
      <c r="K469" s="514"/>
      <c r="L469" s="2459"/>
      <c r="M469" s="514"/>
      <c r="N469" s="2459"/>
      <c r="O469" s="514"/>
      <c r="P469" s="2459"/>
      <c r="Q469" s="11"/>
      <c r="R469" s="11"/>
      <c r="S469" s="455"/>
      <c r="T469" s="477"/>
      <c r="U469" s="506">
        <f>Import!N859</f>
        <v>0</v>
      </c>
      <c r="V469" s="11"/>
      <c r="W469" s="340"/>
      <c r="X469" s="340"/>
      <c r="Y469" s="340"/>
      <c r="Z469" s="11"/>
      <c r="AE469" s="210"/>
      <c r="AF469" s="210"/>
      <c r="AG469" s="210"/>
      <c r="AH469" s="210"/>
      <c r="AI469" s="1055"/>
      <c r="AJ469" s="211"/>
      <c r="AK469" s="1276"/>
      <c r="AL469" s="1276">
        <f>AL468</f>
        <v>0</v>
      </c>
      <c r="AP469" s="210"/>
      <c r="AQ469" s="210"/>
      <c r="AR469" s="210"/>
      <c r="AS469" s="210"/>
      <c r="AT469" s="210"/>
      <c r="AU469" s="211"/>
      <c r="AV469" s="1276"/>
      <c r="AW469" s="1276">
        <f>AW468</f>
        <v>0</v>
      </c>
      <c r="BA469" s="210"/>
      <c r="BB469" s="210"/>
      <c r="BC469" s="210"/>
      <c r="BD469" s="210"/>
      <c r="BE469" s="210"/>
      <c r="BF469" s="211"/>
      <c r="BG469" s="1276"/>
      <c r="BH469" s="1276">
        <f>BH468</f>
        <v>0</v>
      </c>
      <c r="BL469" s="210"/>
      <c r="BM469" s="210"/>
      <c r="BN469" s="210"/>
      <c r="BO469" s="210"/>
      <c r="BP469" s="210"/>
      <c r="BQ469" s="211"/>
      <c r="BR469" s="1276"/>
      <c r="BS469" s="1276">
        <f>BS468</f>
        <v>0</v>
      </c>
      <c r="BW469" s="210"/>
      <c r="BX469" s="210"/>
      <c r="BY469" s="210"/>
      <c r="BZ469" s="210"/>
      <c r="CA469" s="210"/>
      <c r="CB469" s="211"/>
      <c r="CC469" s="1276"/>
      <c r="CD469" s="1276">
        <f>CD468</f>
        <v>0</v>
      </c>
      <c r="CE469" s="11"/>
      <c r="CF469" s="11"/>
      <c r="CG469" s="11"/>
      <c r="CH469" s="11"/>
      <c r="CI469" s="11"/>
      <c r="CJ469" s="11"/>
      <c r="CK469" s="11"/>
      <c r="CL469" s="11"/>
      <c r="CM469" s="11"/>
    </row>
    <row r="470" spans="1:91" ht="24.75" customHeight="1">
      <c r="A470" s="1246" t="str">
        <f>IF(E470&gt;0,"Wypełnione","")</f>
        <v/>
      </c>
      <c r="B470" s="58"/>
      <c r="C470" s="1734">
        <f>'Og s3a'!C871</f>
        <v>0</v>
      </c>
      <c r="D470" s="1732">
        <f>'Og s3a'!E871</f>
        <v>0</v>
      </c>
      <c r="E470" s="1734">
        <f>'Og s3a'!F871</f>
        <v>0</v>
      </c>
      <c r="F470" s="2453"/>
      <c r="G470" s="511">
        <f>T470</f>
        <v>0</v>
      </c>
      <c r="H470" s="2455">
        <f>U470</f>
        <v>0</v>
      </c>
      <c r="I470" s="515"/>
      <c r="J470" s="2459"/>
      <c r="K470" s="515"/>
      <c r="L470" s="2459"/>
      <c r="M470" s="515"/>
      <c r="N470" s="2459"/>
      <c r="O470" s="515"/>
      <c r="P470" s="2459"/>
      <c r="Q470" s="11"/>
      <c r="R470" s="11"/>
      <c r="S470" s="454">
        <f>'Og s3a'!G871</f>
        <v>0</v>
      </c>
      <c r="T470" s="456">
        <f>'Og s3a'!D871</f>
        <v>0</v>
      </c>
      <c r="U470" s="506">
        <f>Import!N860</f>
        <v>0</v>
      </c>
      <c r="V470" s="11"/>
      <c r="W470" s="340"/>
      <c r="X470" s="340"/>
      <c r="Y470" s="340"/>
      <c r="Z470" s="1273">
        <f>IF(F470=AF$7,1,0)</f>
        <v>0</v>
      </c>
      <c r="AA470" s="1273">
        <f>Z470*D470</f>
        <v>0</v>
      </c>
      <c r="AB470" s="1281">
        <f>IF($Z470=0,0,IF(AF470+AH470+AJ470&gt;0,$AA470,0))</f>
        <v>0</v>
      </c>
      <c r="AC470" s="1283">
        <f>IF($Z470=0,0,IF(AND(AB470=0,G471&gt;0),$AA470,0))</f>
        <v>0</v>
      </c>
      <c r="AD470" s="1272">
        <f>AA470-AB470-AC470</f>
        <v>0</v>
      </c>
      <c r="AE470" s="210">
        <f t="shared" si="265"/>
        <v>0</v>
      </c>
      <c r="AF470" s="210">
        <f t="shared" si="265"/>
        <v>0</v>
      </c>
      <c r="AG470" s="210">
        <f t="shared" si="265"/>
        <v>0</v>
      </c>
      <c r="AH470" s="210">
        <f t="shared" si="265"/>
        <v>0</v>
      </c>
      <c r="AI470" s="1055">
        <f t="shared" si="265"/>
        <v>0</v>
      </c>
      <c r="AJ470" s="211">
        <f t="shared" si="265"/>
        <v>0</v>
      </c>
      <c r="AK470" s="1276">
        <f>IF($Z470=1,0,IF(AND($Z470=0,AF470&gt;0),1,IF(AND($Z470=0,AH470&gt;0),1,IF(AND($Z470=0,AJ470&gt;0),1,0))))</f>
        <v>0</v>
      </c>
      <c r="AL470" s="1276">
        <f t="shared" si="270"/>
        <v>0</v>
      </c>
      <c r="AM470" s="1281">
        <f>IF($Z470=0,0,IF(AQ470+AS470+AU470&gt;0,$AA470,0))</f>
        <v>0</v>
      </c>
      <c r="AN470" s="1283">
        <f>IF($Z470=0,0,IF(AND(AM470=0,I471&gt;0),$AA470,0))</f>
        <v>0</v>
      </c>
      <c r="AO470" s="1272">
        <f>$AA470-AM470-AN470</f>
        <v>0</v>
      </c>
      <c r="AP470" s="210">
        <f t="shared" si="266"/>
        <v>0</v>
      </c>
      <c r="AQ470" s="210">
        <f t="shared" si="266"/>
        <v>0</v>
      </c>
      <c r="AR470" s="210">
        <f t="shared" si="266"/>
        <v>0</v>
      </c>
      <c r="AS470" s="210">
        <f t="shared" si="266"/>
        <v>0</v>
      </c>
      <c r="AT470" s="210">
        <f t="shared" si="266"/>
        <v>0</v>
      </c>
      <c r="AU470" s="211">
        <f t="shared" si="266"/>
        <v>0</v>
      </c>
      <c r="AV470" s="1276">
        <f>IF($Z470=1,0,IF(AND($Z470=0,AQ470&gt;0),1,IF(AND($Z470=0,AS470&gt;0),1,IF(AND($Z470=0,AU470&gt;0),1,0))))</f>
        <v>0</v>
      </c>
      <c r="AW470" s="1276">
        <f t="shared" si="271"/>
        <v>0</v>
      </c>
      <c r="AX470" s="1281">
        <f>IF($Z470=0,0,IF(BB470+BD470+BF470&gt;0,$AA470,0))</f>
        <v>0</v>
      </c>
      <c r="AY470" s="1283">
        <f>IF($Z470=0,0,IF(AND(AX470=0,K471&gt;0),$AA470,0))</f>
        <v>0</v>
      </c>
      <c r="AZ470" s="1272">
        <f>$AA470-AX470-AY470</f>
        <v>0</v>
      </c>
      <c r="BA470" s="210">
        <f t="shared" si="267"/>
        <v>0</v>
      </c>
      <c r="BB470" s="210">
        <f t="shared" si="267"/>
        <v>0</v>
      </c>
      <c r="BC470" s="210">
        <f t="shared" si="267"/>
        <v>0</v>
      </c>
      <c r="BD470" s="210">
        <f t="shared" si="267"/>
        <v>0</v>
      </c>
      <c r="BE470" s="210">
        <f t="shared" si="267"/>
        <v>0</v>
      </c>
      <c r="BF470" s="211">
        <f t="shared" si="267"/>
        <v>0</v>
      </c>
      <c r="BG470" s="1276">
        <f>IF($Z470=1,0,IF(AND($Z470=0,BB470&gt;0),1,IF(AND($Z470=0,BD470&gt;0),1,IF(AND($Z470=0,BF470&gt;0),1,0))))</f>
        <v>0</v>
      </c>
      <c r="BH470" s="1276">
        <f t="shared" si="272"/>
        <v>0</v>
      </c>
      <c r="BI470" s="1281">
        <f>IF($Z470=0,0,IF(BM470+BO470+BQ470&gt;0,$AA470,0))</f>
        <v>0</v>
      </c>
      <c r="BJ470" s="1283">
        <f>IF($Z470=0,0,IF(AND(BI470=0,M471&gt;0),$AA470,0))</f>
        <v>0</v>
      </c>
      <c r="BK470" s="1272">
        <f>$AA470-BI470-BJ470</f>
        <v>0</v>
      </c>
      <c r="BL470" s="210">
        <f t="shared" si="268"/>
        <v>0</v>
      </c>
      <c r="BM470" s="210">
        <f t="shared" si="268"/>
        <v>0</v>
      </c>
      <c r="BN470" s="210">
        <f t="shared" si="268"/>
        <v>0</v>
      </c>
      <c r="BO470" s="210">
        <f t="shared" si="268"/>
        <v>0</v>
      </c>
      <c r="BP470" s="210">
        <f t="shared" si="268"/>
        <v>0</v>
      </c>
      <c r="BQ470" s="211">
        <f t="shared" si="268"/>
        <v>0</v>
      </c>
      <c r="BR470" s="1276">
        <f>IF($Z470=1,0,IF(AND($Z470=0,BM470&gt;0),1,IF(AND($Z470=0,BO470&gt;0),1,IF(AND($Z470=0,BQ470&gt;0),1,0))))</f>
        <v>0</v>
      </c>
      <c r="BS470" s="1276">
        <f t="shared" si="273"/>
        <v>0</v>
      </c>
      <c r="BT470" s="1281">
        <f>IF($Z470=0,0,IF(BX470+BZ470+CB470&gt;0,$AA470,0))</f>
        <v>0</v>
      </c>
      <c r="BU470" s="1283">
        <f>IF($Z470=0,0,IF(AND(BT470=0,O471&gt;0),$AA470,0))</f>
        <v>0</v>
      </c>
      <c r="BV470" s="1272">
        <f>$AA470-BT470-BU470</f>
        <v>0</v>
      </c>
      <c r="BW470" s="210">
        <f t="shared" si="269"/>
        <v>0</v>
      </c>
      <c r="BX470" s="210">
        <f t="shared" si="269"/>
        <v>0</v>
      </c>
      <c r="BY470" s="210">
        <f t="shared" si="269"/>
        <v>0</v>
      </c>
      <c r="BZ470" s="210">
        <f t="shared" si="269"/>
        <v>0</v>
      </c>
      <c r="CA470" s="210">
        <f t="shared" si="269"/>
        <v>0</v>
      </c>
      <c r="CB470" s="211">
        <f t="shared" si="269"/>
        <v>0</v>
      </c>
      <c r="CC470" s="1276">
        <f>IF($Z470=1,0,IF(AND($Z470=0,BX470&gt;0),1,IF(AND($Z470=0,BZ470&gt;0),1,IF(AND($Z470=0,CB470&gt;0),1,0))))</f>
        <v>0</v>
      </c>
      <c r="CD470" s="1276">
        <f t="shared" si="274"/>
        <v>0</v>
      </c>
      <c r="CE470" s="11"/>
      <c r="CF470" s="11"/>
      <c r="CG470" s="11"/>
      <c r="CH470" s="11"/>
      <c r="CI470" s="11"/>
      <c r="CJ470" s="11"/>
      <c r="CK470" s="11"/>
      <c r="CL470" s="11"/>
      <c r="CM470" s="11"/>
    </row>
    <row r="471" spans="1:91" ht="14.25" customHeight="1">
      <c r="A471" s="1247" t="str">
        <f>A470</f>
        <v/>
      </c>
      <c r="B471" s="58"/>
      <c r="C471" s="1735"/>
      <c r="D471" s="1733"/>
      <c r="E471" s="1735"/>
      <c r="F471" s="2454"/>
      <c r="G471" s="512"/>
      <c r="H471" s="2456"/>
      <c r="I471" s="514"/>
      <c r="J471" s="2459"/>
      <c r="K471" s="514"/>
      <c r="L471" s="2459"/>
      <c r="M471" s="514"/>
      <c r="N471" s="2459"/>
      <c r="O471" s="514"/>
      <c r="P471" s="2459"/>
      <c r="Q471" s="11"/>
      <c r="R471" s="11"/>
      <c r="S471" s="455"/>
      <c r="T471" s="477"/>
      <c r="U471" s="506">
        <f>Import!N861</f>
        <v>0</v>
      </c>
      <c r="V471" s="11"/>
      <c r="W471" s="340"/>
      <c r="X471" s="340"/>
      <c r="Y471" s="340"/>
      <c r="Z471" s="11"/>
      <c r="AE471" s="210"/>
      <c r="AF471" s="210"/>
      <c r="AG471" s="210"/>
      <c r="AH471" s="210"/>
      <c r="AI471" s="1055"/>
      <c r="AJ471" s="211"/>
      <c r="AK471" s="1276"/>
      <c r="AL471" s="1276">
        <f>AL470</f>
        <v>0</v>
      </c>
      <c r="AP471" s="210"/>
      <c r="AQ471" s="210"/>
      <c r="AR471" s="210"/>
      <c r="AS471" s="210"/>
      <c r="AT471" s="210"/>
      <c r="AU471" s="211"/>
      <c r="AV471" s="1276"/>
      <c r="AW471" s="1276">
        <f>AW470</f>
        <v>0</v>
      </c>
      <c r="BA471" s="210"/>
      <c r="BB471" s="210"/>
      <c r="BC471" s="210"/>
      <c r="BD471" s="210"/>
      <c r="BE471" s="210"/>
      <c r="BF471" s="211"/>
      <c r="BG471" s="1276"/>
      <c r="BH471" s="1276">
        <f>BH470</f>
        <v>0</v>
      </c>
      <c r="BL471" s="210"/>
      <c r="BM471" s="210"/>
      <c r="BN471" s="210"/>
      <c r="BO471" s="210"/>
      <c r="BP471" s="210"/>
      <c r="BQ471" s="211"/>
      <c r="BR471" s="1276"/>
      <c r="BS471" s="1276">
        <f>BS470</f>
        <v>0</v>
      </c>
      <c r="BW471" s="210"/>
      <c r="BX471" s="210"/>
      <c r="BY471" s="210"/>
      <c r="BZ471" s="210"/>
      <c r="CA471" s="210"/>
      <c r="CB471" s="211"/>
      <c r="CC471" s="1276"/>
      <c r="CD471" s="1276">
        <f>CD470</f>
        <v>0</v>
      </c>
      <c r="CE471" s="11"/>
      <c r="CF471" s="11"/>
      <c r="CG471" s="11"/>
      <c r="CH471" s="11"/>
      <c r="CI471" s="11"/>
      <c r="CJ471" s="11"/>
      <c r="CK471" s="11"/>
      <c r="CL471" s="11"/>
      <c r="CM471" s="11"/>
    </row>
    <row r="472" spans="1:91" ht="24.75" customHeight="1">
      <c r="A472" s="1246" t="str">
        <f>IF(E472&gt;0,"Wypełnione","")</f>
        <v/>
      </c>
      <c r="B472" s="58"/>
      <c r="C472" s="1734">
        <f>'Og s3a'!C873</f>
        <v>0</v>
      </c>
      <c r="D472" s="1732">
        <f>'Og s3a'!E873</f>
        <v>0</v>
      </c>
      <c r="E472" s="1734">
        <f>'Og s3a'!F873</f>
        <v>0</v>
      </c>
      <c r="F472" s="2453"/>
      <c r="G472" s="511">
        <f>T472</f>
        <v>0</v>
      </c>
      <c r="H472" s="2455">
        <f>U472</f>
        <v>0</v>
      </c>
      <c r="I472" s="515"/>
      <c r="J472" s="2459"/>
      <c r="K472" s="515"/>
      <c r="L472" s="2459"/>
      <c r="M472" s="515"/>
      <c r="N472" s="2459"/>
      <c r="O472" s="515"/>
      <c r="P472" s="2459"/>
      <c r="Q472" s="11"/>
      <c r="R472" s="11"/>
      <c r="S472" s="454">
        <f>'Og s3a'!G873</f>
        <v>0</v>
      </c>
      <c r="T472" s="456">
        <f>'Og s3a'!D873</f>
        <v>0</v>
      </c>
      <c r="U472" s="506">
        <f>Import!N862</f>
        <v>0</v>
      </c>
      <c r="V472" s="11"/>
      <c r="W472" s="340"/>
      <c r="X472" s="340"/>
      <c r="Y472" s="340"/>
      <c r="Z472" s="1273">
        <f>IF(F472=AF$7,1,0)</f>
        <v>0</v>
      </c>
      <c r="AA472" s="1273">
        <f>Z472*D472</f>
        <v>0</v>
      </c>
      <c r="AB472" s="1281">
        <f>IF($Z472=0,0,IF(AF472+AH472+AJ472&gt;0,$AA472,0))</f>
        <v>0</v>
      </c>
      <c r="AC472" s="1283">
        <f>IF($Z472=0,0,IF(AND(AB472=0,G473&gt;0),$AA472,0))</f>
        <v>0</v>
      </c>
      <c r="AD472" s="1272">
        <f>AA472-AB472-AC472</f>
        <v>0</v>
      </c>
      <c r="AE472" s="210">
        <f t="shared" si="265"/>
        <v>0</v>
      </c>
      <c r="AF472" s="210">
        <f t="shared" si="265"/>
        <v>0</v>
      </c>
      <c r="AG472" s="210">
        <f t="shared" si="265"/>
        <v>0</v>
      </c>
      <c r="AH472" s="210">
        <f t="shared" si="265"/>
        <v>0</v>
      </c>
      <c r="AI472" s="1055">
        <f t="shared" si="265"/>
        <v>0</v>
      </c>
      <c r="AJ472" s="211">
        <f t="shared" si="265"/>
        <v>0</v>
      </c>
      <c r="AK472" s="1276">
        <f>IF($Z472=1,0,IF(AND($Z472=0,AF472&gt;0),1,IF(AND($Z472=0,AH472&gt;0),1,IF(AND($Z472=0,AJ472&gt;0),1,0))))</f>
        <v>0</v>
      </c>
      <c r="AL472" s="1276">
        <f t="shared" si="270"/>
        <v>0</v>
      </c>
      <c r="AM472" s="1281">
        <f>IF($Z472=0,0,IF(AQ472+AS472+AU472&gt;0,$AA472,0))</f>
        <v>0</v>
      </c>
      <c r="AN472" s="1283">
        <f>IF($Z472=0,0,IF(AND(AM472=0,I473&gt;0),$AA472,0))</f>
        <v>0</v>
      </c>
      <c r="AO472" s="1272">
        <f>$AA472-AM472-AN472</f>
        <v>0</v>
      </c>
      <c r="AP472" s="210">
        <f t="shared" si="266"/>
        <v>0</v>
      </c>
      <c r="AQ472" s="210">
        <f t="shared" si="266"/>
        <v>0</v>
      </c>
      <c r="AR472" s="210">
        <f t="shared" si="266"/>
        <v>0</v>
      </c>
      <c r="AS472" s="210">
        <f t="shared" si="266"/>
        <v>0</v>
      </c>
      <c r="AT472" s="210">
        <f t="shared" si="266"/>
        <v>0</v>
      </c>
      <c r="AU472" s="211">
        <f t="shared" si="266"/>
        <v>0</v>
      </c>
      <c r="AV472" s="1276">
        <f>IF($Z472=1,0,IF(AND($Z472=0,AQ472&gt;0),1,IF(AND($Z472=0,AS472&gt;0),1,IF(AND($Z472=0,AU472&gt;0),1,0))))</f>
        <v>0</v>
      </c>
      <c r="AW472" s="1276">
        <f t="shared" si="271"/>
        <v>0</v>
      </c>
      <c r="AX472" s="1281">
        <f>IF($Z472=0,0,IF(BB472+BD472+BF472&gt;0,$AA472,0))</f>
        <v>0</v>
      </c>
      <c r="AY472" s="1283">
        <f>IF($Z472=0,0,IF(AND(AX472=0,K473&gt;0),$AA472,0))</f>
        <v>0</v>
      </c>
      <c r="AZ472" s="1272">
        <f>$AA472-AX472-AY472</f>
        <v>0</v>
      </c>
      <c r="BA472" s="210">
        <f t="shared" si="267"/>
        <v>0</v>
      </c>
      <c r="BB472" s="210">
        <f t="shared" si="267"/>
        <v>0</v>
      </c>
      <c r="BC472" s="210">
        <f t="shared" si="267"/>
        <v>0</v>
      </c>
      <c r="BD472" s="210">
        <f t="shared" si="267"/>
        <v>0</v>
      </c>
      <c r="BE472" s="210">
        <f t="shared" si="267"/>
        <v>0</v>
      </c>
      <c r="BF472" s="211">
        <f t="shared" si="267"/>
        <v>0</v>
      </c>
      <c r="BG472" s="1276">
        <f>IF($Z472=1,0,IF(AND($Z472=0,BB472&gt;0),1,IF(AND($Z472=0,BD472&gt;0),1,IF(AND($Z472=0,BF472&gt;0),1,0))))</f>
        <v>0</v>
      </c>
      <c r="BH472" s="1276">
        <f t="shared" si="272"/>
        <v>0</v>
      </c>
      <c r="BI472" s="1281">
        <f>IF($Z472=0,0,IF(BM472+BO472+BQ472&gt;0,$AA472,0))</f>
        <v>0</v>
      </c>
      <c r="BJ472" s="1283">
        <f>IF($Z472=0,0,IF(AND(BI472=0,M473&gt;0),$AA472,0))</f>
        <v>0</v>
      </c>
      <c r="BK472" s="1272">
        <f>$AA472-BI472-BJ472</f>
        <v>0</v>
      </c>
      <c r="BL472" s="210">
        <f t="shared" si="268"/>
        <v>0</v>
      </c>
      <c r="BM472" s="210">
        <f t="shared" si="268"/>
        <v>0</v>
      </c>
      <c r="BN472" s="210">
        <f t="shared" si="268"/>
        <v>0</v>
      </c>
      <c r="BO472" s="210">
        <f t="shared" si="268"/>
        <v>0</v>
      </c>
      <c r="BP472" s="210">
        <f t="shared" si="268"/>
        <v>0</v>
      </c>
      <c r="BQ472" s="211">
        <f t="shared" si="268"/>
        <v>0</v>
      </c>
      <c r="BR472" s="1276">
        <f>IF($Z472=1,0,IF(AND($Z472=0,BM472&gt;0),1,IF(AND($Z472=0,BO472&gt;0),1,IF(AND($Z472=0,BQ472&gt;0),1,0))))</f>
        <v>0</v>
      </c>
      <c r="BS472" s="1276">
        <f t="shared" si="273"/>
        <v>0</v>
      </c>
      <c r="BT472" s="1281">
        <f>IF($Z472=0,0,IF(BX472+BZ472+CB472&gt;0,$AA472,0))</f>
        <v>0</v>
      </c>
      <c r="BU472" s="1283">
        <f>IF($Z472=0,0,IF(AND(BT472=0,O473&gt;0),$AA472,0))</f>
        <v>0</v>
      </c>
      <c r="BV472" s="1272">
        <f>$AA472-BT472-BU472</f>
        <v>0</v>
      </c>
      <c r="BW472" s="210">
        <f t="shared" si="269"/>
        <v>0</v>
      </c>
      <c r="BX472" s="210">
        <f t="shared" si="269"/>
        <v>0</v>
      </c>
      <c r="BY472" s="210">
        <f t="shared" si="269"/>
        <v>0</v>
      </c>
      <c r="BZ472" s="210">
        <f t="shared" si="269"/>
        <v>0</v>
      </c>
      <c r="CA472" s="210">
        <f t="shared" si="269"/>
        <v>0</v>
      </c>
      <c r="CB472" s="211">
        <f t="shared" si="269"/>
        <v>0</v>
      </c>
      <c r="CC472" s="1276">
        <f>IF($Z472=1,0,IF(AND($Z472=0,BX472&gt;0),1,IF(AND($Z472=0,BZ472&gt;0),1,IF(AND($Z472=0,CB472&gt;0),1,0))))</f>
        <v>0</v>
      </c>
      <c r="CD472" s="1276">
        <f t="shared" si="274"/>
        <v>0</v>
      </c>
      <c r="CE472" s="11"/>
      <c r="CF472" s="11"/>
      <c r="CG472" s="11"/>
      <c r="CH472" s="11"/>
      <c r="CI472" s="11"/>
      <c r="CJ472" s="11"/>
      <c r="CK472" s="11"/>
      <c r="CL472" s="11"/>
      <c r="CM472" s="11"/>
    </row>
    <row r="473" spans="1:91" ht="14.25" customHeight="1">
      <c r="A473" s="1247" t="str">
        <f>A472</f>
        <v/>
      </c>
      <c r="B473" s="58"/>
      <c r="C473" s="1735"/>
      <c r="D473" s="1733"/>
      <c r="E473" s="1735"/>
      <c r="F473" s="2454"/>
      <c r="G473" s="512"/>
      <c r="H473" s="2456"/>
      <c r="I473" s="514"/>
      <c r="J473" s="2459"/>
      <c r="K473" s="514"/>
      <c r="L473" s="2459"/>
      <c r="M473" s="514"/>
      <c r="N473" s="2459"/>
      <c r="O473" s="514"/>
      <c r="P473" s="2459"/>
      <c r="Q473" s="11"/>
      <c r="R473" s="11"/>
      <c r="S473" s="455"/>
      <c r="T473" s="477"/>
      <c r="U473" s="506">
        <f>Import!N863</f>
        <v>0</v>
      </c>
      <c r="V473" s="11"/>
      <c r="W473" s="340"/>
      <c r="X473" s="340"/>
      <c r="Y473" s="340"/>
      <c r="Z473" s="11"/>
      <c r="AE473" s="210"/>
      <c r="AF473" s="210"/>
      <c r="AG473" s="210"/>
      <c r="AH473" s="210"/>
      <c r="AI473" s="1055"/>
      <c r="AJ473" s="211"/>
      <c r="AK473" s="1276"/>
      <c r="AL473" s="1276">
        <f>AL472</f>
        <v>0</v>
      </c>
      <c r="AP473" s="210"/>
      <c r="AQ473" s="210"/>
      <c r="AR473" s="210"/>
      <c r="AS473" s="210"/>
      <c r="AT473" s="210"/>
      <c r="AU473" s="211"/>
      <c r="AV473" s="1276"/>
      <c r="AW473" s="1276">
        <f>AW472</f>
        <v>0</v>
      </c>
      <c r="BA473" s="210"/>
      <c r="BB473" s="210"/>
      <c r="BC473" s="210"/>
      <c r="BD473" s="210"/>
      <c r="BE473" s="210"/>
      <c r="BF473" s="211"/>
      <c r="BG473" s="1276"/>
      <c r="BH473" s="1276">
        <f>BH472</f>
        <v>0</v>
      </c>
      <c r="BL473" s="210"/>
      <c r="BM473" s="210"/>
      <c r="BN473" s="210"/>
      <c r="BO473" s="210"/>
      <c r="BP473" s="210"/>
      <c r="BQ473" s="211"/>
      <c r="BR473" s="1276"/>
      <c r="BS473" s="1276">
        <f>BS472</f>
        <v>0</v>
      </c>
      <c r="BW473" s="210"/>
      <c r="BX473" s="210"/>
      <c r="BY473" s="210"/>
      <c r="BZ473" s="210"/>
      <c r="CA473" s="210"/>
      <c r="CB473" s="211"/>
      <c r="CC473" s="1276"/>
      <c r="CD473" s="1276">
        <f>CD472</f>
        <v>0</v>
      </c>
      <c r="CE473" s="11"/>
      <c r="CF473" s="11"/>
      <c r="CG473" s="11"/>
      <c r="CH473" s="11"/>
      <c r="CI473" s="11"/>
      <c r="CJ473" s="11"/>
      <c r="CK473" s="11"/>
      <c r="CL473" s="11"/>
      <c r="CM473" s="11"/>
    </row>
    <row r="474" spans="1:91" ht="24.75" customHeight="1">
      <c r="A474" s="1246" t="str">
        <f>IF(E474&gt;0,"Wypełnione","")</f>
        <v/>
      </c>
      <c r="B474" s="58"/>
      <c r="C474" s="1734">
        <f>'Og s3a'!C875</f>
        <v>0</v>
      </c>
      <c r="D474" s="1732">
        <f>'Og s3a'!E875</f>
        <v>0</v>
      </c>
      <c r="E474" s="1734">
        <f>'Og s3a'!F875</f>
        <v>0</v>
      </c>
      <c r="F474" s="2453"/>
      <c r="G474" s="511">
        <f>T474</f>
        <v>0</v>
      </c>
      <c r="H474" s="2455">
        <f>U474</f>
        <v>0</v>
      </c>
      <c r="I474" s="515"/>
      <c r="J474" s="2459"/>
      <c r="K474" s="515"/>
      <c r="L474" s="2459"/>
      <c r="M474" s="515"/>
      <c r="N474" s="2459"/>
      <c r="O474" s="515"/>
      <c r="P474" s="2459"/>
      <c r="Q474" s="11"/>
      <c r="R474" s="11"/>
      <c r="S474" s="454">
        <f>'Og s3a'!G875</f>
        <v>0</v>
      </c>
      <c r="T474" s="456">
        <f>'Og s3a'!D875</f>
        <v>0</v>
      </c>
      <c r="U474" s="506">
        <f>Import!N864</f>
        <v>0</v>
      </c>
      <c r="V474" s="11"/>
      <c r="W474" s="340"/>
      <c r="X474" s="340"/>
      <c r="Y474" s="340"/>
      <c r="Z474" s="1273">
        <f>IF(F474=AF$7,1,0)</f>
        <v>0</v>
      </c>
      <c r="AA474" s="1273">
        <f>Z474*D474</f>
        <v>0</v>
      </c>
      <c r="AB474" s="1281">
        <f>IF($Z474=0,0,IF(AF474+AH474+AJ474&gt;0,$AA474,0))</f>
        <v>0</v>
      </c>
      <c r="AC474" s="1283">
        <f>IF($Z474=0,0,IF(AND(AB474=0,G475&gt;0),$AA474,0))</f>
        <v>0</v>
      </c>
      <c r="AD474" s="1272">
        <f>AA474-AB474-AC474</f>
        <v>0</v>
      </c>
      <c r="AE474" s="210">
        <f t="shared" si="265"/>
        <v>0</v>
      </c>
      <c r="AF474" s="210">
        <f t="shared" si="265"/>
        <v>0</v>
      </c>
      <c r="AG474" s="210">
        <f t="shared" si="265"/>
        <v>0</v>
      </c>
      <c r="AH474" s="210">
        <f t="shared" si="265"/>
        <v>0</v>
      </c>
      <c r="AI474" s="1055">
        <f t="shared" si="265"/>
        <v>0</v>
      </c>
      <c r="AJ474" s="211">
        <f t="shared" si="265"/>
        <v>0</v>
      </c>
      <c r="AK474" s="1276">
        <f>IF($Z474=1,0,IF(AND($Z474=0,AF474&gt;0),1,IF(AND($Z474=0,AH474&gt;0),1,IF(AND($Z474=0,AJ474&gt;0),1,0))))</f>
        <v>0</v>
      </c>
      <c r="AL474" s="1276">
        <f t="shared" si="270"/>
        <v>0</v>
      </c>
      <c r="AM474" s="1281">
        <f>IF($Z474=0,0,IF(AQ474+AS474+AU474&gt;0,$AA474,0))</f>
        <v>0</v>
      </c>
      <c r="AN474" s="1283">
        <f>IF($Z474=0,0,IF(AND(AM474=0,I475&gt;0),$AA474,0))</f>
        <v>0</v>
      </c>
      <c r="AO474" s="1272">
        <f>$AA474-AM474-AN474</f>
        <v>0</v>
      </c>
      <c r="AP474" s="210">
        <f t="shared" si="266"/>
        <v>0</v>
      </c>
      <c r="AQ474" s="210">
        <f t="shared" si="266"/>
        <v>0</v>
      </c>
      <c r="AR474" s="210">
        <f t="shared" si="266"/>
        <v>0</v>
      </c>
      <c r="AS474" s="210">
        <f t="shared" si="266"/>
        <v>0</v>
      </c>
      <c r="AT474" s="210">
        <f t="shared" si="266"/>
        <v>0</v>
      </c>
      <c r="AU474" s="211">
        <f t="shared" si="266"/>
        <v>0</v>
      </c>
      <c r="AV474" s="1276">
        <f>IF($Z474=1,0,IF(AND($Z474=0,AQ474&gt;0),1,IF(AND($Z474=0,AS474&gt;0),1,IF(AND($Z474=0,AU474&gt;0),1,0))))</f>
        <v>0</v>
      </c>
      <c r="AW474" s="1276">
        <f t="shared" si="271"/>
        <v>0</v>
      </c>
      <c r="AX474" s="1281">
        <f>IF($Z474=0,0,IF(BB474+BD474+BF474&gt;0,$AA474,0))</f>
        <v>0</v>
      </c>
      <c r="AY474" s="1283">
        <f>IF($Z474=0,0,IF(AND(AX474=0,K475&gt;0),$AA474,0))</f>
        <v>0</v>
      </c>
      <c r="AZ474" s="1272">
        <f>$AA474-AX474-AY474</f>
        <v>0</v>
      </c>
      <c r="BA474" s="210">
        <f t="shared" si="267"/>
        <v>0</v>
      </c>
      <c r="BB474" s="210">
        <f t="shared" si="267"/>
        <v>0</v>
      </c>
      <c r="BC474" s="210">
        <f t="shared" si="267"/>
        <v>0</v>
      </c>
      <c r="BD474" s="210">
        <f t="shared" si="267"/>
        <v>0</v>
      </c>
      <c r="BE474" s="210">
        <f t="shared" si="267"/>
        <v>0</v>
      </c>
      <c r="BF474" s="211">
        <f t="shared" si="267"/>
        <v>0</v>
      </c>
      <c r="BG474" s="1276">
        <f>IF($Z474=1,0,IF(AND($Z474=0,BB474&gt;0),1,IF(AND($Z474=0,BD474&gt;0),1,IF(AND($Z474=0,BF474&gt;0),1,0))))</f>
        <v>0</v>
      </c>
      <c r="BH474" s="1276">
        <f t="shared" si="272"/>
        <v>0</v>
      </c>
      <c r="BI474" s="1281">
        <f>IF($Z474=0,0,IF(BM474+BO474+BQ474&gt;0,$AA474,0))</f>
        <v>0</v>
      </c>
      <c r="BJ474" s="1283">
        <f>IF($Z474=0,0,IF(AND(BI474=0,M475&gt;0),$AA474,0))</f>
        <v>0</v>
      </c>
      <c r="BK474" s="1272">
        <f>$AA474-BI474-BJ474</f>
        <v>0</v>
      </c>
      <c r="BL474" s="210">
        <f t="shared" si="268"/>
        <v>0</v>
      </c>
      <c r="BM474" s="210">
        <f t="shared" si="268"/>
        <v>0</v>
      </c>
      <c r="BN474" s="210">
        <f t="shared" si="268"/>
        <v>0</v>
      </c>
      <c r="BO474" s="210">
        <f t="shared" si="268"/>
        <v>0</v>
      </c>
      <c r="BP474" s="210">
        <f t="shared" si="268"/>
        <v>0</v>
      </c>
      <c r="BQ474" s="211">
        <f t="shared" si="268"/>
        <v>0</v>
      </c>
      <c r="BR474" s="1276">
        <f>IF($Z474=1,0,IF(AND($Z474=0,BM474&gt;0),1,IF(AND($Z474=0,BO474&gt;0),1,IF(AND($Z474=0,BQ474&gt;0),1,0))))</f>
        <v>0</v>
      </c>
      <c r="BS474" s="1276">
        <f t="shared" si="273"/>
        <v>0</v>
      </c>
      <c r="BT474" s="1281">
        <f>IF($Z474=0,0,IF(BX474+BZ474+CB474&gt;0,$AA474,0))</f>
        <v>0</v>
      </c>
      <c r="BU474" s="1283">
        <f>IF($Z474=0,0,IF(AND(BT474=0,O475&gt;0),$AA474,0))</f>
        <v>0</v>
      </c>
      <c r="BV474" s="1272">
        <f>$AA474-BT474-BU474</f>
        <v>0</v>
      </c>
      <c r="BW474" s="210">
        <f t="shared" si="269"/>
        <v>0</v>
      </c>
      <c r="BX474" s="210">
        <f t="shared" si="269"/>
        <v>0</v>
      </c>
      <c r="BY474" s="210">
        <f t="shared" si="269"/>
        <v>0</v>
      </c>
      <c r="BZ474" s="210">
        <f t="shared" si="269"/>
        <v>0</v>
      </c>
      <c r="CA474" s="210">
        <f t="shared" si="269"/>
        <v>0</v>
      </c>
      <c r="CB474" s="211">
        <f t="shared" si="269"/>
        <v>0</v>
      </c>
      <c r="CC474" s="1276">
        <f>IF($Z474=1,0,IF(AND($Z474=0,BX474&gt;0),1,IF(AND($Z474=0,BZ474&gt;0),1,IF(AND($Z474=0,CB474&gt;0),1,0))))</f>
        <v>0</v>
      </c>
      <c r="CD474" s="1276">
        <f t="shared" si="274"/>
        <v>0</v>
      </c>
      <c r="CE474" s="11"/>
      <c r="CF474" s="11"/>
      <c r="CG474" s="11"/>
      <c r="CH474" s="11"/>
      <c r="CI474" s="11"/>
      <c r="CJ474" s="11"/>
      <c r="CK474" s="11"/>
      <c r="CL474" s="11"/>
      <c r="CM474" s="11"/>
    </row>
    <row r="475" spans="1:91" ht="14.25" customHeight="1">
      <c r="A475" s="1247" t="str">
        <f>A474</f>
        <v/>
      </c>
      <c r="B475" s="58"/>
      <c r="C475" s="1735"/>
      <c r="D475" s="1733"/>
      <c r="E475" s="1735"/>
      <c r="F475" s="2454"/>
      <c r="G475" s="512"/>
      <c r="H475" s="2456"/>
      <c r="I475" s="514"/>
      <c r="J475" s="2459"/>
      <c r="K475" s="514"/>
      <c r="L475" s="2459"/>
      <c r="M475" s="514"/>
      <c r="N475" s="2459"/>
      <c r="O475" s="514"/>
      <c r="P475" s="2459"/>
      <c r="Q475" s="11"/>
      <c r="R475" s="11"/>
      <c r="S475" s="455"/>
      <c r="T475" s="477"/>
      <c r="U475" s="506">
        <f>Import!N865</f>
        <v>0</v>
      </c>
      <c r="V475" s="11"/>
      <c r="W475" s="340"/>
      <c r="X475" s="340"/>
      <c r="Y475" s="340"/>
      <c r="Z475" s="11"/>
      <c r="AE475" s="210"/>
      <c r="AF475" s="210"/>
      <c r="AG475" s="210"/>
      <c r="AH475" s="210"/>
      <c r="AI475" s="1055"/>
      <c r="AJ475" s="211"/>
      <c r="AK475" s="1276"/>
      <c r="AL475" s="1276">
        <f>AL474</f>
        <v>0</v>
      </c>
      <c r="AP475" s="210"/>
      <c r="AQ475" s="210"/>
      <c r="AR475" s="210"/>
      <c r="AS475" s="210"/>
      <c r="AT475" s="210"/>
      <c r="AU475" s="211"/>
      <c r="AV475" s="1276"/>
      <c r="AW475" s="1276">
        <f>AW474</f>
        <v>0</v>
      </c>
      <c r="BA475" s="210"/>
      <c r="BB475" s="210"/>
      <c r="BC475" s="210"/>
      <c r="BD475" s="210"/>
      <c r="BE475" s="210"/>
      <c r="BF475" s="211"/>
      <c r="BG475" s="1276"/>
      <c r="BH475" s="1276">
        <f>BH474</f>
        <v>0</v>
      </c>
      <c r="BL475" s="210"/>
      <c r="BM475" s="210"/>
      <c r="BN475" s="210"/>
      <c r="BO475" s="210"/>
      <c r="BP475" s="210"/>
      <c r="BQ475" s="211"/>
      <c r="BR475" s="1276"/>
      <c r="BS475" s="1276">
        <f>BS474</f>
        <v>0</v>
      </c>
      <c r="BW475" s="210"/>
      <c r="BX475" s="210"/>
      <c r="BY475" s="210"/>
      <c r="BZ475" s="210"/>
      <c r="CA475" s="210"/>
      <c r="CB475" s="211"/>
      <c r="CC475" s="1276"/>
      <c r="CD475" s="1276">
        <f>CD474</f>
        <v>0</v>
      </c>
      <c r="CE475" s="11"/>
      <c r="CF475" s="11"/>
      <c r="CG475" s="11"/>
      <c r="CH475" s="11"/>
      <c r="CI475" s="11"/>
      <c r="CJ475" s="11"/>
      <c r="CK475" s="11"/>
      <c r="CL475" s="11"/>
      <c r="CM475" s="11"/>
    </row>
    <row r="476" spans="1:91" ht="24.75" customHeight="1">
      <c r="A476" s="1246" t="str">
        <f>IF(E476&gt;0,"Wypełnione","")</f>
        <v/>
      </c>
      <c r="B476" s="58"/>
      <c r="C476" s="1734">
        <f>'Og s3a'!C877</f>
        <v>0</v>
      </c>
      <c r="D476" s="1732">
        <f>'Og s3a'!E877</f>
        <v>0</v>
      </c>
      <c r="E476" s="1734">
        <f>'Og s3a'!F877</f>
        <v>0</v>
      </c>
      <c r="F476" s="2453"/>
      <c r="G476" s="511">
        <f>T476</f>
        <v>0</v>
      </c>
      <c r="H476" s="2455">
        <f>U476</f>
        <v>0</v>
      </c>
      <c r="I476" s="515"/>
      <c r="J476" s="2459"/>
      <c r="K476" s="515"/>
      <c r="L476" s="2459"/>
      <c r="M476" s="515"/>
      <c r="N476" s="2459"/>
      <c r="O476" s="515"/>
      <c r="P476" s="2459"/>
      <c r="Q476" s="11"/>
      <c r="R476" s="11"/>
      <c r="S476" s="454">
        <f>'Og s3a'!G877</f>
        <v>0</v>
      </c>
      <c r="T476" s="456">
        <f>'Og s3a'!D877</f>
        <v>0</v>
      </c>
      <c r="U476" s="506">
        <f>Import!N866</f>
        <v>0</v>
      </c>
      <c r="V476" s="11"/>
      <c r="W476" s="340"/>
      <c r="X476" s="340"/>
      <c r="Y476" s="340"/>
      <c r="Z476" s="1273">
        <f>IF(F476=AF$7,1,0)</f>
        <v>0</v>
      </c>
      <c r="AA476" s="1273">
        <f>Z476*D476</f>
        <v>0</v>
      </c>
      <c r="AB476" s="1281">
        <f>IF($Z476=0,0,IF(AF476+AH476+AJ476&gt;0,$AA476,0))</f>
        <v>0</v>
      </c>
      <c r="AC476" s="1283">
        <f>IF($Z476=0,0,IF(AND(AB476=0,G477&gt;0),$AA476,0))</f>
        <v>0</v>
      </c>
      <c r="AD476" s="1272">
        <f>AA476-AB476-AC476</f>
        <v>0</v>
      </c>
      <c r="AE476" s="210">
        <f t="shared" si="265"/>
        <v>0</v>
      </c>
      <c r="AF476" s="210">
        <f t="shared" si="265"/>
        <v>0</v>
      </c>
      <c r="AG476" s="210">
        <f t="shared" si="265"/>
        <v>0</v>
      </c>
      <c r="AH476" s="210">
        <f t="shared" si="265"/>
        <v>0</v>
      </c>
      <c r="AI476" s="1055">
        <f t="shared" si="265"/>
        <v>0</v>
      </c>
      <c r="AJ476" s="211">
        <f t="shared" si="265"/>
        <v>0</v>
      </c>
      <c r="AK476" s="1276">
        <f>IF($Z476=1,0,IF(AND($Z476=0,AF476&gt;0),1,IF(AND($Z476=0,AH476&gt;0),1,IF(AND($Z476=0,AJ476&gt;0),1,0))))</f>
        <v>0</v>
      </c>
      <c r="AL476" s="1276">
        <f t="shared" si="270"/>
        <v>0</v>
      </c>
      <c r="AM476" s="1281">
        <f>IF($Z476=0,0,IF(AQ476+AS476+AU476&gt;0,$AA476,0))</f>
        <v>0</v>
      </c>
      <c r="AN476" s="1283">
        <f>IF($Z476=0,0,IF(AND(AM476=0,I477&gt;0),$AA476,0))</f>
        <v>0</v>
      </c>
      <c r="AO476" s="1272">
        <f>$AA476-AM476-AN476</f>
        <v>0</v>
      </c>
      <c r="AP476" s="210">
        <f t="shared" si="266"/>
        <v>0</v>
      </c>
      <c r="AQ476" s="210">
        <f t="shared" si="266"/>
        <v>0</v>
      </c>
      <c r="AR476" s="210">
        <f t="shared" si="266"/>
        <v>0</v>
      </c>
      <c r="AS476" s="210">
        <f t="shared" si="266"/>
        <v>0</v>
      </c>
      <c r="AT476" s="210">
        <f t="shared" si="266"/>
        <v>0</v>
      </c>
      <c r="AU476" s="211">
        <f t="shared" si="266"/>
        <v>0</v>
      </c>
      <c r="AV476" s="1276">
        <f>IF($Z476=1,0,IF(AND($Z476=0,AQ476&gt;0),1,IF(AND($Z476=0,AS476&gt;0),1,IF(AND($Z476=0,AU476&gt;0),1,0))))</f>
        <v>0</v>
      </c>
      <c r="AW476" s="1276">
        <f t="shared" si="271"/>
        <v>0</v>
      </c>
      <c r="AX476" s="1281">
        <f>IF($Z476=0,0,IF(BB476+BD476+BF476&gt;0,$AA476,0))</f>
        <v>0</v>
      </c>
      <c r="AY476" s="1283">
        <f>IF($Z476=0,0,IF(AND(AX476=0,K477&gt;0),$AA476,0))</f>
        <v>0</v>
      </c>
      <c r="AZ476" s="1272">
        <f>$AA476-AX476-AY476</f>
        <v>0</v>
      </c>
      <c r="BA476" s="210">
        <f t="shared" si="267"/>
        <v>0</v>
      </c>
      <c r="BB476" s="210">
        <f t="shared" si="267"/>
        <v>0</v>
      </c>
      <c r="BC476" s="210">
        <f t="shared" si="267"/>
        <v>0</v>
      </c>
      <c r="BD476" s="210">
        <f t="shared" si="267"/>
        <v>0</v>
      </c>
      <c r="BE476" s="210">
        <f t="shared" si="267"/>
        <v>0</v>
      </c>
      <c r="BF476" s="211">
        <f t="shared" si="267"/>
        <v>0</v>
      </c>
      <c r="BG476" s="1276">
        <f>IF($Z476=1,0,IF(AND($Z476=0,BB476&gt;0),1,IF(AND($Z476=0,BD476&gt;0),1,IF(AND($Z476=0,BF476&gt;0),1,0))))</f>
        <v>0</v>
      </c>
      <c r="BH476" s="1276">
        <f t="shared" si="272"/>
        <v>0</v>
      </c>
      <c r="BI476" s="1281">
        <f>IF($Z476=0,0,IF(BM476+BO476+BQ476&gt;0,$AA476,0))</f>
        <v>0</v>
      </c>
      <c r="BJ476" s="1283">
        <f>IF($Z476=0,0,IF(AND(BI476=0,M477&gt;0),$AA476,0))</f>
        <v>0</v>
      </c>
      <c r="BK476" s="1272">
        <f>$AA476-BI476-BJ476</f>
        <v>0</v>
      </c>
      <c r="BL476" s="210">
        <f t="shared" si="268"/>
        <v>0</v>
      </c>
      <c r="BM476" s="210">
        <f t="shared" si="268"/>
        <v>0</v>
      </c>
      <c r="BN476" s="210">
        <f t="shared" si="268"/>
        <v>0</v>
      </c>
      <c r="BO476" s="210">
        <f t="shared" si="268"/>
        <v>0</v>
      </c>
      <c r="BP476" s="210">
        <f t="shared" si="268"/>
        <v>0</v>
      </c>
      <c r="BQ476" s="211">
        <f t="shared" si="268"/>
        <v>0</v>
      </c>
      <c r="BR476" s="1276">
        <f>IF($Z476=1,0,IF(AND($Z476=0,BM476&gt;0),1,IF(AND($Z476=0,BO476&gt;0),1,IF(AND($Z476=0,BQ476&gt;0),1,0))))</f>
        <v>0</v>
      </c>
      <c r="BS476" s="1276">
        <f t="shared" si="273"/>
        <v>0</v>
      </c>
      <c r="BT476" s="1281">
        <f>IF($Z476=0,0,IF(BX476+BZ476+CB476&gt;0,$AA476,0))</f>
        <v>0</v>
      </c>
      <c r="BU476" s="1283">
        <f>IF($Z476=0,0,IF(AND(BT476=0,O477&gt;0),$AA476,0))</f>
        <v>0</v>
      </c>
      <c r="BV476" s="1272">
        <f>$AA476-BT476-BU476</f>
        <v>0</v>
      </c>
      <c r="BW476" s="210">
        <f t="shared" si="269"/>
        <v>0</v>
      </c>
      <c r="BX476" s="210">
        <f t="shared" si="269"/>
        <v>0</v>
      </c>
      <c r="BY476" s="210">
        <f t="shared" si="269"/>
        <v>0</v>
      </c>
      <c r="BZ476" s="210">
        <f t="shared" si="269"/>
        <v>0</v>
      </c>
      <c r="CA476" s="210">
        <f t="shared" si="269"/>
        <v>0</v>
      </c>
      <c r="CB476" s="211">
        <f t="shared" si="269"/>
        <v>0</v>
      </c>
      <c r="CC476" s="1276">
        <f>IF($Z476=1,0,IF(AND($Z476=0,BX476&gt;0),1,IF(AND($Z476=0,BZ476&gt;0),1,IF(AND($Z476=0,CB476&gt;0),1,0))))</f>
        <v>0</v>
      </c>
      <c r="CD476" s="1276">
        <f t="shared" si="274"/>
        <v>0</v>
      </c>
      <c r="CE476" s="11"/>
      <c r="CF476" s="11"/>
      <c r="CG476" s="11"/>
      <c r="CH476" s="11"/>
      <c r="CI476" s="11"/>
      <c r="CJ476" s="11"/>
      <c r="CK476" s="11"/>
      <c r="CL476" s="11"/>
      <c r="CM476" s="11"/>
    </row>
    <row r="477" spans="1:91" ht="14.25" customHeight="1">
      <c r="A477" s="1247" t="str">
        <f>A476</f>
        <v/>
      </c>
      <c r="B477" s="58"/>
      <c r="C477" s="1735"/>
      <c r="D477" s="1733"/>
      <c r="E477" s="1735"/>
      <c r="F477" s="2454"/>
      <c r="G477" s="512"/>
      <c r="H477" s="2456"/>
      <c r="I477" s="514"/>
      <c r="J477" s="2459"/>
      <c r="K477" s="514"/>
      <c r="L477" s="2459"/>
      <c r="M477" s="514"/>
      <c r="N477" s="2459"/>
      <c r="O477" s="514"/>
      <c r="P477" s="2459"/>
      <c r="Q477" s="11"/>
      <c r="R477" s="11"/>
      <c r="S477" s="455"/>
      <c r="T477" s="477"/>
      <c r="U477" s="506">
        <f>Import!N867</f>
        <v>0</v>
      </c>
      <c r="V477" s="11"/>
      <c r="W477" s="340"/>
      <c r="X477" s="340"/>
      <c r="Y477" s="340"/>
      <c r="Z477" s="11"/>
      <c r="AE477" s="210"/>
      <c r="AF477" s="210"/>
      <c r="AG477" s="210"/>
      <c r="AH477" s="210"/>
      <c r="AI477" s="1055"/>
      <c r="AJ477" s="211"/>
      <c r="AK477" s="1276"/>
      <c r="AL477" s="1276">
        <f>AL476</f>
        <v>0</v>
      </c>
      <c r="AP477" s="210"/>
      <c r="AQ477" s="210"/>
      <c r="AR477" s="210"/>
      <c r="AS477" s="210"/>
      <c r="AT477" s="210"/>
      <c r="AU477" s="211"/>
      <c r="AV477" s="1276"/>
      <c r="AW477" s="1276">
        <f>AW476</f>
        <v>0</v>
      </c>
      <c r="BA477" s="210"/>
      <c r="BB477" s="210"/>
      <c r="BC477" s="210"/>
      <c r="BD477" s="210"/>
      <c r="BE477" s="210"/>
      <c r="BF477" s="211"/>
      <c r="BG477" s="1276"/>
      <c r="BH477" s="1276">
        <f>BH476</f>
        <v>0</v>
      </c>
      <c r="BL477" s="210"/>
      <c r="BM477" s="210"/>
      <c r="BN477" s="210"/>
      <c r="BO477" s="210"/>
      <c r="BP477" s="210"/>
      <c r="BQ477" s="211"/>
      <c r="BR477" s="1276"/>
      <c r="BS477" s="1276">
        <f>BS476</f>
        <v>0</v>
      </c>
      <c r="BW477" s="210"/>
      <c r="BX477" s="210"/>
      <c r="BY477" s="210"/>
      <c r="BZ477" s="210"/>
      <c r="CA477" s="210"/>
      <c r="CB477" s="211"/>
      <c r="CC477" s="1276"/>
      <c r="CD477" s="1276">
        <f>CD476</f>
        <v>0</v>
      </c>
      <c r="CE477" s="11"/>
      <c r="CF477" s="11"/>
      <c r="CG477" s="11"/>
      <c r="CH477" s="11"/>
      <c r="CI477" s="11"/>
      <c r="CJ477" s="11"/>
      <c r="CK477" s="11"/>
      <c r="CL477" s="11"/>
      <c r="CM477" s="11"/>
    </row>
    <row r="478" spans="1:91" ht="24.75" customHeight="1">
      <c r="A478" s="1246" t="str">
        <f>IF(E478&gt;0,"Wypełnione","")</f>
        <v/>
      </c>
      <c r="B478" s="58"/>
      <c r="C478" s="1734">
        <f>'Og s3a'!C879</f>
        <v>0</v>
      </c>
      <c r="D478" s="1732">
        <f>'Og s3a'!E879</f>
        <v>0</v>
      </c>
      <c r="E478" s="1734">
        <f>'Og s3a'!F879</f>
        <v>0</v>
      </c>
      <c r="F478" s="2453"/>
      <c r="G478" s="511">
        <f>T478</f>
        <v>0</v>
      </c>
      <c r="H478" s="2455">
        <f>U478</f>
        <v>0</v>
      </c>
      <c r="I478" s="515"/>
      <c r="J478" s="2459"/>
      <c r="K478" s="515"/>
      <c r="L478" s="2459"/>
      <c r="M478" s="515"/>
      <c r="N478" s="2459"/>
      <c r="O478" s="515"/>
      <c r="P478" s="2459"/>
      <c r="Q478" s="11"/>
      <c r="R478" s="11"/>
      <c r="S478" s="454">
        <f>'Og s3a'!G879</f>
        <v>0</v>
      </c>
      <c r="T478" s="456">
        <f>'Og s3a'!D879</f>
        <v>0</v>
      </c>
      <c r="U478" s="506">
        <f>Import!N868</f>
        <v>0</v>
      </c>
      <c r="V478" s="11"/>
      <c r="W478" s="340"/>
      <c r="X478" s="340"/>
      <c r="Y478" s="340"/>
      <c r="Z478" s="1273">
        <f>IF(F478=AF$7,1,0)</f>
        <v>0</v>
      </c>
      <c r="AA478" s="1273">
        <f>Z478*D478</f>
        <v>0</v>
      </c>
      <c r="AB478" s="1281">
        <f>IF($Z478=0,0,IF(AF478+AH478+AJ478&gt;0,$AA478,0))</f>
        <v>0</v>
      </c>
      <c r="AC478" s="1283">
        <f>IF($Z478=0,0,IF(AND(AB478=0,G479&gt;0),$AA478,0))</f>
        <v>0</v>
      </c>
      <c r="AD478" s="1272">
        <f>AA478-AB478-AC478</f>
        <v>0</v>
      </c>
      <c r="AE478" s="210">
        <f t="shared" si="265"/>
        <v>0</v>
      </c>
      <c r="AF478" s="210">
        <f t="shared" si="265"/>
        <v>0</v>
      </c>
      <c r="AG478" s="210">
        <f t="shared" si="265"/>
        <v>0</v>
      </c>
      <c r="AH478" s="210">
        <f t="shared" si="265"/>
        <v>0</v>
      </c>
      <c r="AI478" s="1055">
        <f t="shared" si="265"/>
        <v>0</v>
      </c>
      <c r="AJ478" s="211">
        <f t="shared" si="265"/>
        <v>0</v>
      </c>
      <c r="AK478" s="1276">
        <f>IF($Z478=1,0,IF(AND($Z478=0,AF478&gt;0),1,IF(AND($Z478=0,AH478&gt;0),1,IF(AND($Z478=0,AJ478&gt;0),1,0))))</f>
        <v>0</v>
      </c>
      <c r="AL478" s="1276">
        <f t="shared" si="270"/>
        <v>0</v>
      </c>
      <c r="AM478" s="1281">
        <f>IF($Z478=0,0,IF(AQ478+AS478+AU478&gt;0,$AA478,0))</f>
        <v>0</v>
      </c>
      <c r="AN478" s="1283">
        <f>IF($Z478=0,0,IF(AND(AM478=0,I479&gt;0),$AA478,0))</f>
        <v>0</v>
      </c>
      <c r="AO478" s="1272">
        <f>$AA478-AM478-AN478</f>
        <v>0</v>
      </c>
      <c r="AP478" s="210">
        <f t="shared" si="266"/>
        <v>0</v>
      </c>
      <c r="AQ478" s="210">
        <f t="shared" si="266"/>
        <v>0</v>
      </c>
      <c r="AR478" s="210">
        <f t="shared" si="266"/>
        <v>0</v>
      </c>
      <c r="AS478" s="210">
        <f t="shared" si="266"/>
        <v>0</v>
      </c>
      <c r="AT478" s="210">
        <f t="shared" si="266"/>
        <v>0</v>
      </c>
      <c r="AU478" s="211">
        <f t="shared" si="266"/>
        <v>0</v>
      </c>
      <c r="AV478" s="1276">
        <f>IF($Z478=1,0,IF(AND($Z478=0,AQ478&gt;0),1,IF(AND($Z478=0,AS478&gt;0),1,IF(AND($Z478=0,AU478&gt;0),1,0))))</f>
        <v>0</v>
      </c>
      <c r="AW478" s="1276">
        <f t="shared" si="271"/>
        <v>0</v>
      </c>
      <c r="AX478" s="1281">
        <f>IF($Z478=0,0,IF(BB478+BD478+BF478&gt;0,$AA478,0))</f>
        <v>0</v>
      </c>
      <c r="AY478" s="1283">
        <f>IF($Z478=0,0,IF(AND(AX478=0,K479&gt;0),$AA478,0))</f>
        <v>0</v>
      </c>
      <c r="AZ478" s="1272">
        <f>$AA478-AX478-AY478</f>
        <v>0</v>
      </c>
      <c r="BA478" s="210">
        <f t="shared" si="267"/>
        <v>0</v>
      </c>
      <c r="BB478" s="210">
        <f t="shared" si="267"/>
        <v>0</v>
      </c>
      <c r="BC478" s="210">
        <f t="shared" si="267"/>
        <v>0</v>
      </c>
      <c r="BD478" s="210">
        <f t="shared" si="267"/>
        <v>0</v>
      </c>
      <c r="BE478" s="210">
        <f t="shared" si="267"/>
        <v>0</v>
      </c>
      <c r="BF478" s="211">
        <f t="shared" si="267"/>
        <v>0</v>
      </c>
      <c r="BG478" s="1276">
        <f>IF($Z478=1,0,IF(AND($Z478=0,BB478&gt;0),1,IF(AND($Z478=0,BD478&gt;0),1,IF(AND($Z478=0,BF478&gt;0),1,0))))</f>
        <v>0</v>
      </c>
      <c r="BH478" s="1276">
        <f t="shared" si="272"/>
        <v>0</v>
      </c>
      <c r="BI478" s="1281">
        <f>IF($Z478=0,0,IF(BM478+BO478+BQ478&gt;0,$AA478,0))</f>
        <v>0</v>
      </c>
      <c r="BJ478" s="1283">
        <f>IF($Z478=0,0,IF(AND(BI478=0,M479&gt;0),$AA478,0))</f>
        <v>0</v>
      </c>
      <c r="BK478" s="1272">
        <f>$AA478-BI478-BJ478</f>
        <v>0</v>
      </c>
      <c r="BL478" s="210">
        <f t="shared" si="268"/>
        <v>0</v>
      </c>
      <c r="BM478" s="210">
        <f t="shared" si="268"/>
        <v>0</v>
      </c>
      <c r="BN478" s="210">
        <f t="shared" si="268"/>
        <v>0</v>
      </c>
      <c r="BO478" s="210">
        <f t="shared" si="268"/>
        <v>0</v>
      </c>
      <c r="BP478" s="210">
        <f t="shared" si="268"/>
        <v>0</v>
      </c>
      <c r="BQ478" s="211">
        <f t="shared" si="268"/>
        <v>0</v>
      </c>
      <c r="BR478" s="1276">
        <f>IF($Z478=1,0,IF(AND($Z478=0,BM478&gt;0),1,IF(AND($Z478=0,BO478&gt;0),1,IF(AND($Z478=0,BQ478&gt;0),1,0))))</f>
        <v>0</v>
      </c>
      <c r="BS478" s="1276">
        <f t="shared" si="273"/>
        <v>0</v>
      </c>
      <c r="BT478" s="1281">
        <f>IF($Z478=0,0,IF(BX478+BZ478+CB478&gt;0,$AA478,0))</f>
        <v>0</v>
      </c>
      <c r="BU478" s="1283">
        <f>IF($Z478=0,0,IF(AND(BT478=0,O479&gt;0),$AA478,0))</f>
        <v>0</v>
      </c>
      <c r="BV478" s="1272">
        <f>$AA478-BT478-BU478</f>
        <v>0</v>
      </c>
      <c r="BW478" s="210">
        <f t="shared" si="269"/>
        <v>0</v>
      </c>
      <c r="BX478" s="210">
        <f t="shared" si="269"/>
        <v>0</v>
      </c>
      <c r="BY478" s="210">
        <f t="shared" si="269"/>
        <v>0</v>
      </c>
      <c r="BZ478" s="210">
        <f t="shared" si="269"/>
        <v>0</v>
      </c>
      <c r="CA478" s="210">
        <f t="shared" si="269"/>
        <v>0</v>
      </c>
      <c r="CB478" s="211">
        <f t="shared" si="269"/>
        <v>0</v>
      </c>
      <c r="CC478" s="1276">
        <f>IF($Z478=1,0,IF(AND($Z478=0,BX478&gt;0),1,IF(AND($Z478=0,BZ478&gt;0),1,IF(AND($Z478=0,CB478&gt;0),1,0))))</f>
        <v>0</v>
      </c>
      <c r="CD478" s="1276">
        <f t="shared" si="274"/>
        <v>0</v>
      </c>
      <c r="CE478" s="11"/>
      <c r="CF478" s="11"/>
      <c r="CG478" s="11"/>
      <c r="CH478" s="11"/>
      <c r="CI478" s="11"/>
      <c r="CJ478" s="11"/>
      <c r="CK478" s="11"/>
      <c r="CL478" s="11"/>
      <c r="CM478" s="11"/>
    </row>
    <row r="479" spans="1:91" ht="14.25" customHeight="1">
      <c r="A479" s="1247" t="str">
        <f>A478</f>
        <v/>
      </c>
      <c r="B479" s="58"/>
      <c r="C479" s="1735"/>
      <c r="D479" s="1733"/>
      <c r="E479" s="1735"/>
      <c r="F479" s="2454"/>
      <c r="G479" s="512"/>
      <c r="H479" s="2456"/>
      <c r="I479" s="514"/>
      <c r="J479" s="2459"/>
      <c r="K479" s="514"/>
      <c r="L479" s="2459"/>
      <c r="M479" s="514"/>
      <c r="N479" s="2459"/>
      <c r="O479" s="514"/>
      <c r="P479" s="2459"/>
      <c r="Q479" s="11"/>
      <c r="R479" s="11"/>
      <c r="S479" s="455"/>
      <c r="T479" s="477"/>
      <c r="U479" s="506">
        <f>Import!N869</f>
        <v>0</v>
      </c>
      <c r="V479" s="11"/>
      <c r="W479" s="340"/>
      <c r="X479" s="340"/>
      <c r="Y479" s="340"/>
      <c r="Z479" s="11"/>
      <c r="AE479" s="210"/>
      <c r="AF479" s="210"/>
      <c r="AG479" s="210"/>
      <c r="AH479" s="210"/>
      <c r="AI479" s="1055"/>
      <c r="AJ479" s="211"/>
      <c r="AK479" s="1276"/>
      <c r="AL479" s="1276">
        <f>AL478</f>
        <v>0</v>
      </c>
      <c r="AP479" s="210"/>
      <c r="AQ479" s="210"/>
      <c r="AR479" s="210"/>
      <c r="AS479" s="210"/>
      <c r="AT479" s="210"/>
      <c r="AU479" s="211"/>
      <c r="AV479" s="1276"/>
      <c r="AW479" s="1276">
        <f>AW478</f>
        <v>0</v>
      </c>
      <c r="BA479" s="210"/>
      <c r="BB479" s="210"/>
      <c r="BC479" s="210"/>
      <c r="BD479" s="210"/>
      <c r="BE479" s="210"/>
      <c r="BF479" s="211"/>
      <c r="BG479" s="1276"/>
      <c r="BH479" s="1276">
        <f>BH478</f>
        <v>0</v>
      </c>
      <c r="BL479" s="210"/>
      <c r="BM479" s="210"/>
      <c r="BN479" s="210"/>
      <c r="BO479" s="210"/>
      <c r="BP479" s="210"/>
      <c r="BQ479" s="211"/>
      <c r="BR479" s="1276"/>
      <c r="BS479" s="1276">
        <f>BS478</f>
        <v>0</v>
      </c>
      <c r="BW479" s="210"/>
      <c r="BX479" s="210"/>
      <c r="BY479" s="210"/>
      <c r="BZ479" s="210"/>
      <c r="CA479" s="210"/>
      <c r="CB479" s="211"/>
      <c r="CC479" s="1276"/>
      <c r="CD479" s="1276">
        <f>CD478</f>
        <v>0</v>
      </c>
      <c r="CE479" s="11"/>
      <c r="CF479" s="11"/>
      <c r="CG479" s="11"/>
      <c r="CH479" s="11"/>
      <c r="CI479" s="11"/>
      <c r="CJ479" s="11"/>
      <c r="CK479" s="11"/>
      <c r="CL479" s="11"/>
      <c r="CM479" s="11"/>
    </row>
    <row r="480" spans="1:91" ht="24.75" customHeight="1">
      <c r="A480" s="1246" t="str">
        <f>IF(E480&gt;0,"Wypełnione","")</f>
        <v/>
      </c>
      <c r="B480" s="58"/>
      <c r="C480" s="1734">
        <f>'Og s3a'!C881</f>
        <v>0</v>
      </c>
      <c r="D480" s="1732">
        <f>'Og s3a'!E881</f>
        <v>0</v>
      </c>
      <c r="E480" s="1734">
        <f>'Og s3a'!F881</f>
        <v>0</v>
      </c>
      <c r="F480" s="2453"/>
      <c r="G480" s="511">
        <f>T480</f>
        <v>0</v>
      </c>
      <c r="H480" s="2455">
        <f>U480</f>
        <v>0</v>
      </c>
      <c r="I480" s="515"/>
      <c r="J480" s="2459"/>
      <c r="K480" s="515"/>
      <c r="L480" s="2459"/>
      <c r="M480" s="515"/>
      <c r="N480" s="2459"/>
      <c r="O480" s="515"/>
      <c r="P480" s="2459"/>
      <c r="Q480" s="11"/>
      <c r="R480" s="11"/>
      <c r="S480" s="454">
        <f>'Og s3a'!G881</f>
        <v>0</v>
      </c>
      <c r="T480" s="456">
        <f>'Og s3a'!D881</f>
        <v>0</v>
      </c>
      <c r="U480" s="506">
        <f>Import!N870</f>
        <v>0</v>
      </c>
      <c r="V480" s="11"/>
      <c r="W480" s="340"/>
      <c r="X480" s="340"/>
      <c r="Y480" s="340"/>
      <c r="Z480" s="1273">
        <f>IF(F480=AF$7,1,0)</f>
        <v>0</v>
      </c>
      <c r="AA480" s="1273">
        <f>Z480*D480</f>
        <v>0</v>
      </c>
      <c r="AB480" s="1281">
        <f>IF($Z480=0,0,IF(AF480+AH480+AJ480&gt;0,$AA480,0))</f>
        <v>0</v>
      </c>
      <c r="AC480" s="1283">
        <f>IF($Z480=0,0,IF(AND(AB480=0,G481&gt;0),$AA480,0))</f>
        <v>0</v>
      </c>
      <c r="AD480" s="1272">
        <f>AA480-AB480-AC480</f>
        <v>0</v>
      </c>
      <c r="AE480" s="210">
        <f t="shared" si="265"/>
        <v>0</v>
      </c>
      <c r="AF480" s="210">
        <f t="shared" si="265"/>
        <v>0</v>
      </c>
      <c r="AG480" s="210">
        <f t="shared" si="265"/>
        <v>0</v>
      </c>
      <c r="AH480" s="210">
        <f t="shared" si="265"/>
        <v>0</v>
      </c>
      <c r="AI480" s="1055">
        <f t="shared" si="265"/>
        <v>0</v>
      </c>
      <c r="AJ480" s="211">
        <f t="shared" si="265"/>
        <v>0</v>
      </c>
      <c r="AK480" s="1276">
        <f>IF($Z480=1,0,IF(AND($Z480=0,AF480&gt;0),1,IF(AND($Z480=0,AH480&gt;0),1,IF(AND($Z480=0,AJ480&gt;0),1,0))))</f>
        <v>0</v>
      </c>
      <c r="AL480" s="1276">
        <f t="shared" si="270"/>
        <v>0</v>
      </c>
      <c r="AM480" s="1281">
        <f>IF($Z480=0,0,IF(AQ480+AS480+AU480&gt;0,$AA480,0))</f>
        <v>0</v>
      </c>
      <c r="AN480" s="1283">
        <f>IF($Z480=0,0,IF(AND(AM480=0,I481&gt;0),$AA480,0))</f>
        <v>0</v>
      </c>
      <c r="AO480" s="1272">
        <f>$AA480-AM480-AN480</f>
        <v>0</v>
      </c>
      <c r="AP480" s="210">
        <f t="shared" si="266"/>
        <v>0</v>
      </c>
      <c r="AQ480" s="210">
        <f t="shared" si="266"/>
        <v>0</v>
      </c>
      <c r="AR480" s="210">
        <f t="shared" si="266"/>
        <v>0</v>
      </c>
      <c r="AS480" s="210">
        <f t="shared" si="266"/>
        <v>0</v>
      </c>
      <c r="AT480" s="210">
        <f t="shared" si="266"/>
        <v>0</v>
      </c>
      <c r="AU480" s="211">
        <f t="shared" si="266"/>
        <v>0</v>
      </c>
      <c r="AV480" s="1276">
        <f>IF($Z480=1,0,IF(AND($Z480=0,AQ480&gt;0),1,IF(AND($Z480=0,AS480&gt;0),1,IF(AND($Z480=0,AU480&gt;0),1,0))))</f>
        <v>0</v>
      </c>
      <c r="AW480" s="1276">
        <f t="shared" si="271"/>
        <v>0</v>
      </c>
      <c r="AX480" s="1281">
        <f>IF($Z480=0,0,IF(BB480+BD480+BF480&gt;0,$AA480,0))</f>
        <v>0</v>
      </c>
      <c r="AY480" s="1283">
        <f>IF($Z480=0,0,IF(AND(AX480=0,K481&gt;0),$AA480,0))</f>
        <v>0</v>
      </c>
      <c r="AZ480" s="1272">
        <f>$AA480-AX480-AY480</f>
        <v>0</v>
      </c>
      <c r="BA480" s="210">
        <f t="shared" si="267"/>
        <v>0</v>
      </c>
      <c r="BB480" s="210">
        <f t="shared" si="267"/>
        <v>0</v>
      </c>
      <c r="BC480" s="210">
        <f t="shared" si="267"/>
        <v>0</v>
      </c>
      <c r="BD480" s="210">
        <f t="shared" si="267"/>
        <v>0</v>
      </c>
      <c r="BE480" s="210">
        <f t="shared" si="267"/>
        <v>0</v>
      </c>
      <c r="BF480" s="211">
        <f t="shared" si="267"/>
        <v>0</v>
      </c>
      <c r="BG480" s="1276">
        <f>IF($Z480=1,0,IF(AND($Z480=0,BB480&gt;0),1,IF(AND($Z480=0,BD480&gt;0),1,IF(AND($Z480=0,BF480&gt;0),1,0))))</f>
        <v>0</v>
      </c>
      <c r="BH480" s="1276">
        <f t="shared" si="272"/>
        <v>0</v>
      </c>
      <c r="BI480" s="1281">
        <f>IF($Z480=0,0,IF(BM480+BO480+BQ480&gt;0,$AA480,0))</f>
        <v>0</v>
      </c>
      <c r="BJ480" s="1283">
        <f>IF($Z480=0,0,IF(AND(BI480=0,M481&gt;0),$AA480,0))</f>
        <v>0</v>
      </c>
      <c r="BK480" s="1272">
        <f>$AA480-BI480-BJ480</f>
        <v>0</v>
      </c>
      <c r="BL480" s="210">
        <f t="shared" si="268"/>
        <v>0</v>
      </c>
      <c r="BM480" s="210">
        <f t="shared" si="268"/>
        <v>0</v>
      </c>
      <c r="BN480" s="210">
        <f t="shared" si="268"/>
        <v>0</v>
      </c>
      <c r="BO480" s="210">
        <f t="shared" si="268"/>
        <v>0</v>
      </c>
      <c r="BP480" s="210">
        <f t="shared" si="268"/>
        <v>0</v>
      </c>
      <c r="BQ480" s="211">
        <f t="shared" si="268"/>
        <v>0</v>
      </c>
      <c r="BR480" s="1276">
        <f>IF($Z480=1,0,IF(AND($Z480=0,BM480&gt;0),1,IF(AND($Z480=0,BO480&gt;0),1,IF(AND($Z480=0,BQ480&gt;0),1,0))))</f>
        <v>0</v>
      </c>
      <c r="BS480" s="1276">
        <f t="shared" si="273"/>
        <v>0</v>
      </c>
      <c r="BT480" s="1281">
        <f>IF($Z480=0,0,IF(BX480+BZ480+CB480&gt;0,$AA480,0))</f>
        <v>0</v>
      </c>
      <c r="BU480" s="1283">
        <f>IF($Z480=0,0,IF(AND(BT480=0,O481&gt;0),$AA480,0))</f>
        <v>0</v>
      </c>
      <c r="BV480" s="1272">
        <f>$AA480-BT480-BU480</f>
        <v>0</v>
      </c>
      <c r="BW480" s="210">
        <f t="shared" si="269"/>
        <v>0</v>
      </c>
      <c r="BX480" s="210">
        <f t="shared" si="269"/>
        <v>0</v>
      </c>
      <c r="BY480" s="210">
        <f t="shared" si="269"/>
        <v>0</v>
      </c>
      <c r="BZ480" s="210">
        <f t="shared" si="269"/>
        <v>0</v>
      </c>
      <c r="CA480" s="210">
        <f t="shared" si="269"/>
        <v>0</v>
      </c>
      <c r="CB480" s="211">
        <f t="shared" si="269"/>
        <v>0</v>
      </c>
      <c r="CC480" s="1276">
        <f>IF($Z480=1,0,IF(AND($Z480=0,BX480&gt;0),1,IF(AND($Z480=0,BZ480&gt;0),1,IF(AND($Z480=0,CB480&gt;0),1,0))))</f>
        <v>0</v>
      </c>
      <c r="CD480" s="1276">
        <f t="shared" si="274"/>
        <v>0</v>
      </c>
      <c r="CE480" s="11"/>
      <c r="CF480" s="11"/>
      <c r="CG480" s="11"/>
      <c r="CH480" s="11"/>
      <c r="CI480" s="11"/>
      <c r="CJ480" s="11"/>
      <c r="CK480" s="11"/>
      <c r="CL480" s="11"/>
      <c r="CM480" s="11"/>
    </row>
    <row r="481" spans="1:91" ht="14.25" customHeight="1">
      <c r="A481" s="1247" t="str">
        <f>A480</f>
        <v/>
      </c>
      <c r="B481" s="58"/>
      <c r="C481" s="1735"/>
      <c r="D481" s="1733"/>
      <c r="E481" s="1735"/>
      <c r="F481" s="2454"/>
      <c r="G481" s="512"/>
      <c r="H481" s="2456"/>
      <c r="I481" s="514"/>
      <c r="J481" s="2459"/>
      <c r="K481" s="514"/>
      <c r="L481" s="2459"/>
      <c r="M481" s="514"/>
      <c r="N481" s="2459"/>
      <c r="O481" s="514"/>
      <c r="P481" s="2459"/>
      <c r="Q481" s="11"/>
      <c r="R481" s="11"/>
      <c r="S481" s="455"/>
      <c r="T481" s="477"/>
      <c r="U481" s="506">
        <f>Import!N871</f>
        <v>0</v>
      </c>
      <c r="V481" s="11"/>
      <c r="W481" s="340"/>
      <c r="X481" s="340"/>
      <c r="Y481" s="340"/>
      <c r="Z481" s="11"/>
      <c r="AE481" s="210"/>
      <c r="AF481" s="210"/>
      <c r="AG481" s="210"/>
      <c r="AH481" s="210"/>
      <c r="AI481" s="1055"/>
      <c r="AJ481" s="211"/>
      <c r="AK481" s="1276"/>
      <c r="AL481" s="1276">
        <f>AL480</f>
        <v>0</v>
      </c>
      <c r="AP481" s="210"/>
      <c r="AQ481" s="210"/>
      <c r="AR481" s="210"/>
      <c r="AS481" s="210"/>
      <c r="AT481" s="210"/>
      <c r="AU481" s="211"/>
      <c r="AV481" s="1276"/>
      <c r="AW481" s="1276">
        <f>AW480</f>
        <v>0</v>
      </c>
      <c r="BA481" s="210"/>
      <c r="BB481" s="210"/>
      <c r="BC481" s="210"/>
      <c r="BD481" s="210"/>
      <c r="BE481" s="210"/>
      <c r="BF481" s="211"/>
      <c r="BG481" s="1276"/>
      <c r="BH481" s="1276">
        <f>BH480</f>
        <v>0</v>
      </c>
      <c r="BL481" s="210"/>
      <c r="BM481" s="210"/>
      <c r="BN481" s="210"/>
      <c r="BO481" s="210"/>
      <c r="BP481" s="210"/>
      <c r="BQ481" s="211"/>
      <c r="BR481" s="1276"/>
      <c r="BS481" s="1276">
        <f>BS480</f>
        <v>0</v>
      </c>
      <c r="BW481" s="210"/>
      <c r="BX481" s="210"/>
      <c r="BY481" s="210"/>
      <c r="BZ481" s="210"/>
      <c r="CA481" s="210"/>
      <c r="CB481" s="211"/>
      <c r="CC481" s="1276"/>
      <c r="CD481" s="1276">
        <f>CD480</f>
        <v>0</v>
      </c>
      <c r="CE481" s="11"/>
      <c r="CF481" s="11"/>
      <c r="CG481" s="11"/>
      <c r="CH481" s="11"/>
      <c r="CI481" s="11"/>
      <c r="CJ481" s="11"/>
      <c r="CK481" s="11"/>
      <c r="CL481" s="11"/>
      <c r="CM481" s="11"/>
    </row>
    <row r="482" spans="1:91" ht="24.75" customHeight="1">
      <c r="A482" s="1246" t="str">
        <f>IF(E482&gt;0,"Wypełnione","")</f>
        <v/>
      </c>
      <c r="B482" s="58"/>
      <c r="C482" s="1734">
        <f>'Og s3a'!C883</f>
        <v>0</v>
      </c>
      <c r="D482" s="1732">
        <f>'Og s3a'!E883</f>
        <v>0</v>
      </c>
      <c r="E482" s="1734">
        <f>'Og s3a'!F883</f>
        <v>0</v>
      </c>
      <c r="F482" s="2453"/>
      <c r="G482" s="511">
        <f>T482</f>
        <v>0</v>
      </c>
      <c r="H482" s="2455">
        <f>U482</f>
        <v>0</v>
      </c>
      <c r="I482" s="515"/>
      <c r="J482" s="2459"/>
      <c r="K482" s="515"/>
      <c r="L482" s="2459"/>
      <c r="M482" s="515"/>
      <c r="N482" s="2459"/>
      <c r="O482" s="515"/>
      <c r="P482" s="2459"/>
      <c r="Q482" s="11"/>
      <c r="R482" s="11"/>
      <c r="S482" s="454">
        <f>'Og s3a'!G883</f>
        <v>0</v>
      </c>
      <c r="T482" s="456">
        <f>'Og s3a'!D883</f>
        <v>0</v>
      </c>
      <c r="U482" s="506">
        <f>Import!N872</f>
        <v>0</v>
      </c>
      <c r="V482" s="11"/>
      <c r="W482" s="340"/>
      <c r="X482" s="340"/>
      <c r="Y482" s="340"/>
      <c r="Z482" s="1273">
        <f>IF(F482=AF$7,1,0)</f>
        <v>0</v>
      </c>
      <c r="AA482" s="1273">
        <f>Z482*D482</f>
        <v>0</v>
      </c>
      <c r="AB482" s="1281">
        <f>IF($Z482=0,0,IF(AF482+AH482+AJ482&gt;0,$AA482,0))</f>
        <v>0</v>
      </c>
      <c r="AC482" s="1283">
        <f>IF($Z482=0,0,IF(AND(AB482=0,G483&gt;0),$AA482,0))</f>
        <v>0</v>
      </c>
      <c r="AD482" s="1272">
        <f>AA482-AB482-AC482</f>
        <v>0</v>
      </c>
      <c r="AE482" s="210">
        <f t="shared" si="265"/>
        <v>0</v>
      </c>
      <c r="AF482" s="210">
        <f t="shared" si="265"/>
        <v>0</v>
      </c>
      <c r="AG482" s="210">
        <f t="shared" si="265"/>
        <v>0</v>
      </c>
      <c r="AH482" s="210">
        <f t="shared" si="265"/>
        <v>0</v>
      </c>
      <c r="AI482" s="1055">
        <f t="shared" si="265"/>
        <v>0</v>
      </c>
      <c r="AJ482" s="211">
        <f t="shared" si="265"/>
        <v>0</v>
      </c>
      <c r="AK482" s="1276">
        <f>IF($Z482=1,0,IF(AND($Z482=0,AF482&gt;0),1,IF(AND($Z482=0,AH482&gt;0),1,IF(AND($Z482=0,AJ482&gt;0),1,0))))</f>
        <v>0</v>
      </c>
      <c r="AL482" s="1276">
        <f t="shared" si="270"/>
        <v>0</v>
      </c>
      <c r="AM482" s="1281">
        <f>IF($Z482=0,0,IF(AQ482+AS482+AU482&gt;0,$AA482,0))</f>
        <v>0</v>
      </c>
      <c r="AN482" s="1283">
        <f>IF($Z482=0,0,IF(AND(AM482=0,I483&gt;0),$AA482,0))</f>
        <v>0</v>
      </c>
      <c r="AO482" s="1272">
        <f>$AA482-AM482-AN482</f>
        <v>0</v>
      </c>
      <c r="AP482" s="210">
        <f t="shared" si="266"/>
        <v>0</v>
      </c>
      <c r="AQ482" s="210">
        <f t="shared" si="266"/>
        <v>0</v>
      </c>
      <c r="AR482" s="210">
        <f t="shared" si="266"/>
        <v>0</v>
      </c>
      <c r="AS482" s="210">
        <f t="shared" si="266"/>
        <v>0</v>
      </c>
      <c r="AT482" s="210">
        <f t="shared" si="266"/>
        <v>0</v>
      </c>
      <c r="AU482" s="211">
        <f t="shared" si="266"/>
        <v>0</v>
      </c>
      <c r="AV482" s="1276">
        <f>IF($Z482=1,0,IF(AND($Z482=0,AQ482&gt;0),1,IF(AND($Z482=0,AS482&gt;0),1,IF(AND($Z482=0,AU482&gt;0),1,0))))</f>
        <v>0</v>
      </c>
      <c r="AW482" s="1276">
        <f t="shared" si="271"/>
        <v>0</v>
      </c>
      <c r="AX482" s="1281">
        <f>IF($Z482=0,0,IF(BB482+BD482+BF482&gt;0,$AA482,0))</f>
        <v>0</v>
      </c>
      <c r="AY482" s="1283">
        <f>IF($Z482=0,0,IF(AND(AX482=0,K483&gt;0),$AA482,0))</f>
        <v>0</v>
      </c>
      <c r="AZ482" s="1272">
        <f>$AA482-AX482-AY482</f>
        <v>0</v>
      </c>
      <c r="BA482" s="210">
        <f t="shared" si="267"/>
        <v>0</v>
      </c>
      <c r="BB482" s="210">
        <f t="shared" si="267"/>
        <v>0</v>
      </c>
      <c r="BC482" s="210">
        <f t="shared" si="267"/>
        <v>0</v>
      </c>
      <c r="BD482" s="210">
        <f t="shared" si="267"/>
        <v>0</v>
      </c>
      <c r="BE482" s="210">
        <f t="shared" si="267"/>
        <v>0</v>
      </c>
      <c r="BF482" s="211">
        <f t="shared" si="267"/>
        <v>0</v>
      </c>
      <c r="BG482" s="1276">
        <f>IF($Z482=1,0,IF(AND($Z482=0,BB482&gt;0),1,IF(AND($Z482=0,BD482&gt;0),1,IF(AND($Z482=0,BF482&gt;0),1,0))))</f>
        <v>0</v>
      </c>
      <c r="BH482" s="1276">
        <f t="shared" si="272"/>
        <v>0</v>
      </c>
      <c r="BI482" s="1281">
        <f>IF($Z482=0,0,IF(BM482+BO482+BQ482&gt;0,$AA482,0))</f>
        <v>0</v>
      </c>
      <c r="BJ482" s="1283">
        <f>IF($Z482=0,0,IF(AND(BI482=0,M483&gt;0),$AA482,0))</f>
        <v>0</v>
      </c>
      <c r="BK482" s="1272">
        <f>$AA482-BI482-BJ482</f>
        <v>0</v>
      </c>
      <c r="BL482" s="210">
        <f t="shared" si="268"/>
        <v>0</v>
      </c>
      <c r="BM482" s="210">
        <f t="shared" si="268"/>
        <v>0</v>
      </c>
      <c r="BN482" s="210">
        <f t="shared" si="268"/>
        <v>0</v>
      </c>
      <c r="BO482" s="210">
        <f t="shared" si="268"/>
        <v>0</v>
      </c>
      <c r="BP482" s="210">
        <f t="shared" si="268"/>
        <v>0</v>
      </c>
      <c r="BQ482" s="211">
        <f t="shared" si="268"/>
        <v>0</v>
      </c>
      <c r="BR482" s="1276">
        <f>IF($Z482=1,0,IF(AND($Z482=0,BM482&gt;0),1,IF(AND($Z482=0,BO482&gt;0),1,IF(AND($Z482=0,BQ482&gt;0),1,0))))</f>
        <v>0</v>
      </c>
      <c r="BS482" s="1276">
        <f t="shared" si="273"/>
        <v>0</v>
      </c>
      <c r="BT482" s="1281">
        <f>IF($Z482=0,0,IF(BX482+BZ482+CB482&gt;0,$AA482,0))</f>
        <v>0</v>
      </c>
      <c r="BU482" s="1283">
        <f>IF($Z482=0,0,IF(AND(BT482=0,O483&gt;0),$AA482,0))</f>
        <v>0</v>
      </c>
      <c r="BV482" s="1272">
        <f>$AA482-BT482-BU482</f>
        <v>0</v>
      </c>
      <c r="BW482" s="210">
        <f t="shared" si="269"/>
        <v>0</v>
      </c>
      <c r="BX482" s="210">
        <f t="shared" si="269"/>
        <v>0</v>
      </c>
      <c r="BY482" s="210">
        <f t="shared" si="269"/>
        <v>0</v>
      </c>
      <c r="BZ482" s="210">
        <f t="shared" si="269"/>
        <v>0</v>
      </c>
      <c r="CA482" s="210">
        <f t="shared" si="269"/>
        <v>0</v>
      </c>
      <c r="CB482" s="211">
        <f t="shared" si="269"/>
        <v>0</v>
      </c>
      <c r="CC482" s="1276">
        <f>IF($Z482=1,0,IF(AND($Z482=0,BX482&gt;0),1,IF(AND($Z482=0,BZ482&gt;0),1,IF(AND($Z482=0,CB482&gt;0),1,0))))</f>
        <v>0</v>
      </c>
      <c r="CD482" s="1276">
        <f t="shared" si="274"/>
        <v>0</v>
      </c>
      <c r="CE482" s="11"/>
      <c r="CF482" s="11"/>
      <c r="CG482" s="11"/>
      <c r="CH482" s="11"/>
      <c r="CI482" s="11"/>
      <c r="CJ482" s="11"/>
      <c r="CK482" s="11"/>
      <c r="CL482" s="11"/>
      <c r="CM482" s="11"/>
    </row>
    <row r="483" spans="1:91" ht="14.25" customHeight="1">
      <c r="A483" s="1247" t="str">
        <f>A482</f>
        <v/>
      </c>
      <c r="B483" s="58"/>
      <c r="C483" s="1735"/>
      <c r="D483" s="1733"/>
      <c r="E483" s="1735"/>
      <c r="F483" s="2454"/>
      <c r="G483" s="512"/>
      <c r="H483" s="2456"/>
      <c r="I483" s="514"/>
      <c r="J483" s="2459"/>
      <c r="K483" s="514"/>
      <c r="L483" s="2459"/>
      <c r="M483" s="514"/>
      <c r="N483" s="2459"/>
      <c r="O483" s="514"/>
      <c r="P483" s="2459"/>
      <c r="Q483" s="11"/>
      <c r="R483" s="11"/>
      <c r="S483" s="455"/>
      <c r="T483" s="477"/>
      <c r="U483" s="506">
        <f>Import!N873</f>
        <v>0</v>
      </c>
      <c r="V483" s="11"/>
      <c r="W483" s="340"/>
      <c r="X483" s="340"/>
      <c r="Y483" s="340"/>
      <c r="Z483" s="11"/>
      <c r="AE483" s="210"/>
      <c r="AF483" s="210"/>
      <c r="AG483" s="210"/>
      <c r="AH483" s="210"/>
      <c r="AI483" s="1055"/>
      <c r="AJ483" s="211"/>
      <c r="AK483" s="1276"/>
      <c r="AL483" s="1276">
        <f>AL482</f>
        <v>0</v>
      </c>
      <c r="AP483" s="210"/>
      <c r="AQ483" s="210"/>
      <c r="AR483" s="210"/>
      <c r="AS483" s="210"/>
      <c r="AT483" s="210"/>
      <c r="AU483" s="211"/>
      <c r="AV483" s="1276"/>
      <c r="AW483" s="1276">
        <f>AW482</f>
        <v>0</v>
      </c>
      <c r="BA483" s="210"/>
      <c r="BB483" s="210"/>
      <c r="BC483" s="210"/>
      <c r="BD483" s="210"/>
      <c r="BE483" s="210"/>
      <c r="BF483" s="211"/>
      <c r="BG483" s="1276"/>
      <c r="BH483" s="1276">
        <f>BH482</f>
        <v>0</v>
      </c>
      <c r="BL483" s="210"/>
      <c r="BM483" s="210"/>
      <c r="BN483" s="210"/>
      <c r="BO483" s="210"/>
      <c r="BP483" s="210"/>
      <c r="BQ483" s="211"/>
      <c r="BR483" s="1276"/>
      <c r="BS483" s="1276">
        <f>BS482</f>
        <v>0</v>
      </c>
      <c r="BW483" s="210"/>
      <c r="BX483" s="210"/>
      <c r="BY483" s="210"/>
      <c r="BZ483" s="210"/>
      <c r="CA483" s="210"/>
      <c r="CB483" s="211"/>
      <c r="CC483" s="1276"/>
      <c r="CD483" s="1276">
        <f>CD482</f>
        <v>0</v>
      </c>
      <c r="CE483" s="11"/>
      <c r="CF483" s="11"/>
      <c r="CG483" s="11"/>
      <c r="CH483" s="11"/>
      <c r="CI483" s="11"/>
      <c r="CJ483" s="11"/>
      <c r="CK483" s="11"/>
      <c r="CL483" s="11"/>
      <c r="CM483" s="11"/>
    </row>
    <row r="484" spans="1:91" ht="24.75" customHeight="1">
      <c r="A484" s="1246" t="str">
        <f>IF(E484&gt;0,"Wypełnione","")</f>
        <v/>
      </c>
      <c r="B484" s="58"/>
      <c r="C484" s="1734">
        <f>'Og s3a'!C885</f>
        <v>0</v>
      </c>
      <c r="D484" s="1732">
        <f>'Og s3a'!E885</f>
        <v>0</v>
      </c>
      <c r="E484" s="1734">
        <f>'Og s3a'!F885</f>
        <v>0</v>
      </c>
      <c r="F484" s="2453"/>
      <c r="G484" s="511">
        <f>T484</f>
        <v>0</v>
      </c>
      <c r="H484" s="2455">
        <f>U484</f>
        <v>0</v>
      </c>
      <c r="I484" s="515"/>
      <c r="J484" s="2459"/>
      <c r="K484" s="515"/>
      <c r="L484" s="2459"/>
      <c r="M484" s="515"/>
      <c r="N484" s="2459"/>
      <c r="O484" s="515"/>
      <c r="P484" s="2459"/>
      <c r="Q484" s="11"/>
      <c r="R484" s="11"/>
      <c r="S484" s="454">
        <f>'Og s3a'!G885</f>
        <v>0</v>
      </c>
      <c r="T484" s="456">
        <f>'Og s3a'!D885</f>
        <v>0</v>
      </c>
      <c r="U484" s="506">
        <f>Import!N874</f>
        <v>0</v>
      </c>
      <c r="V484" s="11"/>
      <c r="W484" s="340"/>
      <c r="X484" s="340"/>
      <c r="Y484" s="340"/>
      <c r="Z484" s="1273">
        <f>IF(F484=AF$7,1,0)</f>
        <v>0</v>
      </c>
      <c r="AA484" s="1273">
        <f>Z484*D484</f>
        <v>0</v>
      </c>
      <c r="AB484" s="1281">
        <f>IF($Z484=0,0,IF(AF484+AH484+AJ484&gt;0,$AA484,0))</f>
        <v>0</v>
      </c>
      <c r="AC484" s="1283">
        <f>IF($Z484=0,0,IF(AND(AB484=0,G485&gt;0),$AA484,0))</f>
        <v>0</v>
      </c>
      <c r="AD484" s="1272">
        <f>AA484-AB484-AC484</f>
        <v>0</v>
      </c>
      <c r="AE484" s="210">
        <f t="shared" si="265"/>
        <v>0</v>
      </c>
      <c r="AF484" s="210">
        <f t="shared" si="265"/>
        <v>0</v>
      </c>
      <c r="AG484" s="210">
        <f t="shared" si="265"/>
        <v>0</v>
      </c>
      <c r="AH484" s="210">
        <f t="shared" si="265"/>
        <v>0</v>
      </c>
      <c r="AI484" s="1055">
        <f t="shared" si="265"/>
        <v>0</v>
      </c>
      <c r="AJ484" s="211">
        <f t="shared" si="265"/>
        <v>0</v>
      </c>
      <c r="AK484" s="1276">
        <f>IF($Z484=1,0,IF(AND($Z484=0,AF484&gt;0),1,IF(AND($Z484=0,AH484&gt;0),1,IF(AND($Z484=0,AJ484&gt;0),1,0))))</f>
        <v>0</v>
      </c>
      <c r="AL484" s="1276">
        <f t="shared" si="270"/>
        <v>0</v>
      </c>
      <c r="AM484" s="1281">
        <f>IF($Z484=0,0,IF(AQ484+AS484+AU484&gt;0,$AA484,0))</f>
        <v>0</v>
      </c>
      <c r="AN484" s="1283">
        <f>IF($Z484=0,0,IF(AND(AM484=0,I485&gt;0),$AA484,0))</f>
        <v>0</v>
      </c>
      <c r="AO484" s="1272">
        <f>$AA484-AM484-AN484</f>
        <v>0</v>
      </c>
      <c r="AP484" s="210">
        <f t="shared" si="266"/>
        <v>0</v>
      </c>
      <c r="AQ484" s="210">
        <f t="shared" si="266"/>
        <v>0</v>
      </c>
      <c r="AR484" s="210">
        <f t="shared" si="266"/>
        <v>0</v>
      </c>
      <c r="AS484" s="210">
        <f t="shared" si="266"/>
        <v>0</v>
      </c>
      <c r="AT484" s="210">
        <f t="shared" si="266"/>
        <v>0</v>
      </c>
      <c r="AU484" s="211">
        <f t="shared" si="266"/>
        <v>0</v>
      </c>
      <c r="AV484" s="1276">
        <f>IF($Z484=1,0,IF(AND($Z484=0,AQ484&gt;0),1,IF(AND($Z484=0,AS484&gt;0),1,IF(AND($Z484=0,AU484&gt;0),1,0))))</f>
        <v>0</v>
      </c>
      <c r="AW484" s="1276">
        <f t="shared" si="271"/>
        <v>0</v>
      </c>
      <c r="AX484" s="1281">
        <f>IF($Z484=0,0,IF(BB484+BD484+BF484&gt;0,$AA484,0))</f>
        <v>0</v>
      </c>
      <c r="AY484" s="1283">
        <f>IF($Z484=0,0,IF(AND(AX484=0,K485&gt;0),$AA484,0))</f>
        <v>0</v>
      </c>
      <c r="AZ484" s="1272">
        <f>$AA484-AX484-AY484</f>
        <v>0</v>
      </c>
      <c r="BA484" s="210">
        <f t="shared" si="267"/>
        <v>0</v>
      </c>
      <c r="BB484" s="210">
        <f t="shared" si="267"/>
        <v>0</v>
      </c>
      <c r="BC484" s="210">
        <f t="shared" si="267"/>
        <v>0</v>
      </c>
      <c r="BD484" s="210">
        <f t="shared" si="267"/>
        <v>0</v>
      </c>
      <c r="BE484" s="210">
        <f t="shared" si="267"/>
        <v>0</v>
      </c>
      <c r="BF484" s="211">
        <f t="shared" si="267"/>
        <v>0</v>
      </c>
      <c r="BG484" s="1276">
        <f>IF($Z484=1,0,IF(AND($Z484=0,BB484&gt;0),1,IF(AND($Z484=0,BD484&gt;0),1,IF(AND($Z484=0,BF484&gt;0),1,0))))</f>
        <v>0</v>
      </c>
      <c r="BH484" s="1276">
        <f t="shared" si="272"/>
        <v>0</v>
      </c>
      <c r="BI484" s="1281">
        <f>IF($Z484=0,0,IF(BM484+BO484+BQ484&gt;0,$AA484,0))</f>
        <v>0</v>
      </c>
      <c r="BJ484" s="1283">
        <f>IF($Z484=0,0,IF(AND(BI484=0,M485&gt;0),$AA484,0))</f>
        <v>0</v>
      </c>
      <c r="BK484" s="1272">
        <f>$AA484-BI484-BJ484</f>
        <v>0</v>
      </c>
      <c r="BL484" s="210">
        <f t="shared" si="268"/>
        <v>0</v>
      </c>
      <c r="BM484" s="210">
        <f t="shared" si="268"/>
        <v>0</v>
      </c>
      <c r="BN484" s="210">
        <f t="shared" si="268"/>
        <v>0</v>
      </c>
      <c r="BO484" s="210">
        <f t="shared" si="268"/>
        <v>0</v>
      </c>
      <c r="BP484" s="210">
        <f t="shared" si="268"/>
        <v>0</v>
      </c>
      <c r="BQ484" s="211">
        <f t="shared" si="268"/>
        <v>0</v>
      </c>
      <c r="BR484" s="1276">
        <f>IF($Z484=1,0,IF(AND($Z484=0,BM484&gt;0),1,IF(AND($Z484=0,BO484&gt;0),1,IF(AND($Z484=0,BQ484&gt;0),1,0))))</f>
        <v>0</v>
      </c>
      <c r="BS484" s="1276">
        <f t="shared" si="273"/>
        <v>0</v>
      </c>
      <c r="BT484" s="1281">
        <f>IF($Z484=0,0,IF(BX484+BZ484+CB484&gt;0,$AA484,0))</f>
        <v>0</v>
      </c>
      <c r="BU484" s="1283">
        <f>IF($Z484=0,0,IF(AND(BT484=0,O485&gt;0),$AA484,0))</f>
        <v>0</v>
      </c>
      <c r="BV484" s="1272">
        <f>$AA484-BT484-BU484</f>
        <v>0</v>
      </c>
      <c r="BW484" s="210">
        <f t="shared" si="269"/>
        <v>0</v>
      </c>
      <c r="BX484" s="210">
        <f t="shared" si="269"/>
        <v>0</v>
      </c>
      <c r="BY484" s="210">
        <f t="shared" si="269"/>
        <v>0</v>
      </c>
      <c r="BZ484" s="210">
        <f t="shared" si="269"/>
        <v>0</v>
      </c>
      <c r="CA484" s="210">
        <f t="shared" si="269"/>
        <v>0</v>
      </c>
      <c r="CB484" s="211">
        <f t="shared" si="269"/>
        <v>0</v>
      </c>
      <c r="CC484" s="1276">
        <f>IF($Z484=1,0,IF(AND($Z484=0,BX484&gt;0),1,IF(AND($Z484=0,BZ484&gt;0),1,IF(AND($Z484=0,CB484&gt;0),1,0))))</f>
        <v>0</v>
      </c>
      <c r="CD484" s="1276">
        <f t="shared" si="274"/>
        <v>0</v>
      </c>
      <c r="CE484" s="11"/>
      <c r="CF484" s="11"/>
      <c r="CG484" s="11"/>
      <c r="CH484" s="11"/>
      <c r="CI484" s="11"/>
      <c r="CJ484" s="11"/>
      <c r="CK484" s="11"/>
      <c r="CL484" s="11"/>
      <c r="CM484" s="11"/>
    </row>
    <row r="485" spans="1:91" ht="14.25" customHeight="1">
      <c r="A485" s="1247" t="str">
        <f>A484</f>
        <v/>
      </c>
      <c r="B485" s="58"/>
      <c r="C485" s="1735"/>
      <c r="D485" s="1733"/>
      <c r="E485" s="1735"/>
      <c r="F485" s="2454"/>
      <c r="G485" s="512"/>
      <c r="H485" s="2456"/>
      <c r="I485" s="514"/>
      <c r="J485" s="2459"/>
      <c r="K485" s="514"/>
      <c r="L485" s="2459"/>
      <c r="M485" s="514"/>
      <c r="N485" s="2459"/>
      <c r="O485" s="514"/>
      <c r="P485" s="2459"/>
      <c r="Q485" s="11"/>
      <c r="R485" s="11"/>
      <c r="S485" s="455"/>
      <c r="T485" s="477"/>
      <c r="U485" s="506">
        <f>Import!N875</f>
        <v>0</v>
      </c>
      <c r="V485" s="11"/>
      <c r="W485" s="340"/>
      <c r="X485" s="340"/>
      <c r="Y485" s="340"/>
      <c r="Z485" s="11"/>
      <c r="AE485" s="210"/>
      <c r="AF485" s="210"/>
      <c r="AG485" s="210"/>
      <c r="AH485" s="210"/>
      <c r="AI485" s="1055"/>
      <c r="AJ485" s="211"/>
      <c r="AK485" s="1276"/>
      <c r="AL485" s="1276">
        <f>AL484</f>
        <v>0</v>
      </c>
      <c r="AP485" s="210"/>
      <c r="AQ485" s="210"/>
      <c r="AR485" s="210"/>
      <c r="AS485" s="210"/>
      <c r="AT485" s="210"/>
      <c r="AU485" s="211"/>
      <c r="AV485" s="1276"/>
      <c r="AW485" s="1276">
        <f>AW484</f>
        <v>0</v>
      </c>
      <c r="BA485" s="210"/>
      <c r="BB485" s="210"/>
      <c r="BC485" s="210"/>
      <c r="BD485" s="210"/>
      <c r="BE485" s="210"/>
      <c r="BF485" s="211"/>
      <c r="BG485" s="1276"/>
      <c r="BH485" s="1276">
        <f>BH484</f>
        <v>0</v>
      </c>
      <c r="BL485" s="210"/>
      <c r="BM485" s="210"/>
      <c r="BN485" s="210"/>
      <c r="BO485" s="210"/>
      <c r="BP485" s="210"/>
      <c r="BQ485" s="211"/>
      <c r="BR485" s="1276"/>
      <c r="BS485" s="1276">
        <f>BS484</f>
        <v>0</v>
      </c>
      <c r="BW485" s="210"/>
      <c r="BX485" s="210"/>
      <c r="BY485" s="210"/>
      <c r="BZ485" s="210"/>
      <c r="CA485" s="210"/>
      <c r="CB485" s="211"/>
      <c r="CC485" s="1276"/>
      <c r="CD485" s="1276">
        <f>CD484</f>
        <v>0</v>
      </c>
      <c r="CE485" s="11"/>
      <c r="CF485" s="11"/>
      <c r="CG485" s="11"/>
      <c r="CH485" s="11"/>
      <c r="CI485" s="11"/>
      <c r="CJ485" s="11"/>
      <c r="CK485" s="11"/>
      <c r="CL485" s="11"/>
      <c r="CM485" s="11"/>
    </row>
    <row r="486" spans="1:91" ht="24.75" customHeight="1">
      <c r="A486" s="1246" t="str">
        <f>IF(E486&gt;0,"Wypełnione","")</f>
        <v/>
      </c>
      <c r="B486" s="58"/>
      <c r="C486" s="1734">
        <f>'Og s3a'!C887</f>
        <v>0</v>
      </c>
      <c r="D486" s="1732">
        <f>'Og s3a'!E887</f>
        <v>0</v>
      </c>
      <c r="E486" s="1734">
        <f>'Og s3a'!F887</f>
        <v>0</v>
      </c>
      <c r="F486" s="2453"/>
      <c r="G486" s="511">
        <f>T486</f>
        <v>0</v>
      </c>
      <c r="H486" s="2455">
        <f>U486</f>
        <v>0</v>
      </c>
      <c r="I486" s="515"/>
      <c r="J486" s="2459"/>
      <c r="K486" s="515"/>
      <c r="L486" s="2459"/>
      <c r="M486" s="515"/>
      <c r="N486" s="2459"/>
      <c r="O486" s="515"/>
      <c r="P486" s="2459"/>
      <c r="Q486" s="11"/>
      <c r="R486" s="11"/>
      <c r="S486" s="454">
        <f>'Og s3a'!G887</f>
        <v>0</v>
      </c>
      <c r="T486" s="456">
        <f>'Og s3a'!D887</f>
        <v>0</v>
      </c>
      <c r="U486" s="506">
        <f>Import!N876</f>
        <v>0</v>
      </c>
      <c r="V486" s="11"/>
      <c r="W486" s="340"/>
      <c r="X486" s="340"/>
      <c r="Y486" s="340"/>
      <c r="Z486" s="1273">
        <f>IF(F486=AF$7,1,0)</f>
        <v>0</v>
      </c>
      <c r="AA486" s="1273">
        <f>Z486*D486</f>
        <v>0</v>
      </c>
      <c r="AB486" s="1281">
        <f>IF($Z486=0,0,IF(AF486+AH486+AJ486&gt;0,$AA486,0))</f>
        <v>0</v>
      </c>
      <c r="AC486" s="1283">
        <f>IF($Z486=0,0,IF(AND(AB486=0,G487&gt;0),$AA486,0))</f>
        <v>0</v>
      </c>
      <c r="AD486" s="1272">
        <f>AA486-AB486-AC486</f>
        <v>0</v>
      </c>
      <c r="AE486" s="210">
        <f t="shared" si="265"/>
        <v>0</v>
      </c>
      <c r="AF486" s="210">
        <f t="shared" si="265"/>
        <v>0</v>
      </c>
      <c r="AG486" s="210">
        <f t="shared" si="265"/>
        <v>0</v>
      </c>
      <c r="AH486" s="210">
        <f t="shared" si="265"/>
        <v>0</v>
      </c>
      <c r="AI486" s="1055">
        <f t="shared" si="265"/>
        <v>0</v>
      </c>
      <c r="AJ486" s="211">
        <f t="shared" si="265"/>
        <v>0</v>
      </c>
      <c r="AK486" s="1276">
        <f>IF($Z486=1,0,IF(AND($Z486=0,AF486&gt;0),1,IF(AND($Z486=0,AH486&gt;0),1,IF(AND($Z486=0,AJ486&gt;0),1,0))))</f>
        <v>0</v>
      </c>
      <c r="AL486" s="1276">
        <f t="shared" si="270"/>
        <v>0</v>
      </c>
      <c r="AM486" s="1281">
        <f>IF($Z486=0,0,IF(AQ486+AS486+AU486&gt;0,$AA486,0))</f>
        <v>0</v>
      </c>
      <c r="AN486" s="1283">
        <f>IF($Z486=0,0,IF(AND(AM486=0,I487&gt;0),$AA486,0))</f>
        <v>0</v>
      </c>
      <c r="AO486" s="1272">
        <f>$AA486-AM486-AN486</f>
        <v>0</v>
      </c>
      <c r="AP486" s="210">
        <f t="shared" si="266"/>
        <v>0</v>
      </c>
      <c r="AQ486" s="210">
        <f t="shared" si="266"/>
        <v>0</v>
      </c>
      <c r="AR486" s="210">
        <f t="shared" si="266"/>
        <v>0</v>
      </c>
      <c r="AS486" s="210">
        <f t="shared" si="266"/>
        <v>0</v>
      </c>
      <c r="AT486" s="210">
        <f t="shared" si="266"/>
        <v>0</v>
      </c>
      <c r="AU486" s="211">
        <f t="shared" si="266"/>
        <v>0</v>
      </c>
      <c r="AV486" s="1276">
        <f>IF($Z486=1,0,IF(AND($Z486=0,AQ486&gt;0),1,IF(AND($Z486=0,AS486&gt;0),1,IF(AND($Z486=0,AU486&gt;0),1,0))))</f>
        <v>0</v>
      </c>
      <c r="AW486" s="1276">
        <f t="shared" si="271"/>
        <v>0</v>
      </c>
      <c r="AX486" s="1281">
        <f>IF($Z486=0,0,IF(BB486+BD486+BF486&gt;0,$AA486,0))</f>
        <v>0</v>
      </c>
      <c r="AY486" s="1283">
        <f>IF($Z486=0,0,IF(AND(AX486=0,K487&gt;0),$AA486,0))</f>
        <v>0</v>
      </c>
      <c r="AZ486" s="1272">
        <f>$AA486-AX486-AY486</f>
        <v>0</v>
      </c>
      <c r="BA486" s="210">
        <f t="shared" si="267"/>
        <v>0</v>
      </c>
      <c r="BB486" s="210">
        <f t="shared" si="267"/>
        <v>0</v>
      </c>
      <c r="BC486" s="210">
        <f t="shared" si="267"/>
        <v>0</v>
      </c>
      <c r="BD486" s="210">
        <f t="shared" si="267"/>
        <v>0</v>
      </c>
      <c r="BE486" s="210">
        <f t="shared" si="267"/>
        <v>0</v>
      </c>
      <c r="BF486" s="211">
        <f t="shared" si="267"/>
        <v>0</v>
      </c>
      <c r="BG486" s="1276">
        <f>IF($Z486=1,0,IF(AND($Z486=0,BB486&gt;0),1,IF(AND($Z486=0,BD486&gt;0),1,IF(AND($Z486=0,BF486&gt;0),1,0))))</f>
        <v>0</v>
      </c>
      <c r="BH486" s="1276">
        <f t="shared" si="272"/>
        <v>0</v>
      </c>
      <c r="BI486" s="1281">
        <f>IF($Z486=0,0,IF(BM486+BO486+BQ486&gt;0,$AA486,0))</f>
        <v>0</v>
      </c>
      <c r="BJ486" s="1283">
        <f>IF($Z486=0,0,IF(AND(BI486=0,M487&gt;0),$AA486,0))</f>
        <v>0</v>
      </c>
      <c r="BK486" s="1272">
        <f>$AA486-BI486-BJ486</f>
        <v>0</v>
      </c>
      <c r="BL486" s="210">
        <f t="shared" si="268"/>
        <v>0</v>
      </c>
      <c r="BM486" s="210">
        <f t="shared" si="268"/>
        <v>0</v>
      </c>
      <c r="BN486" s="210">
        <f t="shared" si="268"/>
        <v>0</v>
      </c>
      <c r="BO486" s="210">
        <f t="shared" si="268"/>
        <v>0</v>
      </c>
      <c r="BP486" s="210">
        <f t="shared" si="268"/>
        <v>0</v>
      </c>
      <c r="BQ486" s="211">
        <f t="shared" si="268"/>
        <v>0</v>
      </c>
      <c r="BR486" s="1276">
        <f>IF($Z486=1,0,IF(AND($Z486=0,BM486&gt;0),1,IF(AND($Z486=0,BO486&gt;0),1,IF(AND($Z486=0,BQ486&gt;0),1,0))))</f>
        <v>0</v>
      </c>
      <c r="BS486" s="1276">
        <f t="shared" si="273"/>
        <v>0</v>
      </c>
      <c r="BT486" s="1281">
        <f>IF($Z486=0,0,IF(BX486+BZ486+CB486&gt;0,$AA486,0))</f>
        <v>0</v>
      </c>
      <c r="BU486" s="1283">
        <f>IF($Z486=0,0,IF(AND(BT486=0,O487&gt;0),$AA486,0))</f>
        <v>0</v>
      </c>
      <c r="BV486" s="1272">
        <f>$AA486-BT486-BU486</f>
        <v>0</v>
      </c>
      <c r="BW486" s="210">
        <f t="shared" si="269"/>
        <v>0</v>
      </c>
      <c r="BX486" s="210">
        <f t="shared" si="269"/>
        <v>0</v>
      </c>
      <c r="BY486" s="210">
        <f t="shared" si="269"/>
        <v>0</v>
      </c>
      <c r="BZ486" s="210">
        <f t="shared" si="269"/>
        <v>0</v>
      </c>
      <c r="CA486" s="210">
        <f t="shared" si="269"/>
        <v>0</v>
      </c>
      <c r="CB486" s="211">
        <f t="shared" si="269"/>
        <v>0</v>
      </c>
      <c r="CC486" s="1276">
        <f>IF($Z486=1,0,IF(AND($Z486=0,BX486&gt;0),1,IF(AND($Z486=0,BZ486&gt;0),1,IF(AND($Z486=0,CB486&gt;0),1,0))))</f>
        <v>0</v>
      </c>
      <c r="CD486" s="1276">
        <f t="shared" si="274"/>
        <v>0</v>
      </c>
      <c r="CE486" s="11"/>
      <c r="CF486" s="11"/>
      <c r="CG486" s="11"/>
      <c r="CH486" s="11"/>
      <c r="CI486" s="11"/>
      <c r="CJ486" s="11"/>
      <c r="CK486" s="11"/>
      <c r="CL486" s="11"/>
      <c r="CM486" s="11"/>
    </row>
    <row r="487" spans="1:91" ht="14.25" customHeight="1">
      <c r="A487" s="1247" t="str">
        <f>A486</f>
        <v/>
      </c>
      <c r="B487" s="58"/>
      <c r="C487" s="1735"/>
      <c r="D487" s="1733"/>
      <c r="E487" s="1735"/>
      <c r="F487" s="2454"/>
      <c r="G487" s="512"/>
      <c r="H487" s="2456"/>
      <c r="I487" s="514"/>
      <c r="J487" s="2459"/>
      <c r="K487" s="514"/>
      <c r="L487" s="2459"/>
      <c r="M487" s="514"/>
      <c r="N487" s="2459"/>
      <c r="O487" s="514"/>
      <c r="P487" s="2459"/>
      <c r="Q487" s="11"/>
      <c r="R487" s="11"/>
      <c r="S487" s="455"/>
      <c r="T487" s="477"/>
      <c r="U487" s="506">
        <f>Import!N877</f>
        <v>0</v>
      </c>
      <c r="V487" s="11"/>
      <c r="W487" s="340"/>
      <c r="X487" s="340"/>
      <c r="Y487" s="340"/>
      <c r="Z487" s="11"/>
      <c r="AE487" s="210"/>
      <c r="AF487" s="210"/>
      <c r="AG487" s="210"/>
      <c r="AH487" s="210"/>
      <c r="AI487" s="1055"/>
      <c r="AJ487" s="211"/>
      <c r="AK487" s="1276"/>
      <c r="AL487" s="1276">
        <f>AL486</f>
        <v>0</v>
      </c>
      <c r="AP487" s="210"/>
      <c r="AQ487" s="210"/>
      <c r="AR487" s="210"/>
      <c r="AS487" s="210"/>
      <c r="AT487" s="210"/>
      <c r="AU487" s="211"/>
      <c r="AV487" s="1276"/>
      <c r="AW487" s="1276">
        <f>AW486</f>
        <v>0</v>
      </c>
      <c r="BA487" s="210"/>
      <c r="BB487" s="210"/>
      <c r="BC487" s="210"/>
      <c r="BD487" s="210"/>
      <c r="BE487" s="210"/>
      <c r="BF487" s="211"/>
      <c r="BG487" s="1276"/>
      <c r="BH487" s="1276">
        <f>BH486</f>
        <v>0</v>
      </c>
      <c r="BL487" s="210"/>
      <c r="BM487" s="210"/>
      <c r="BN487" s="210"/>
      <c r="BO487" s="210"/>
      <c r="BP487" s="210"/>
      <c r="BQ487" s="211"/>
      <c r="BR487" s="1276"/>
      <c r="BS487" s="1276">
        <f>BS486</f>
        <v>0</v>
      </c>
      <c r="BW487" s="210"/>
      <c r="BX487" s="210"/>
      <c r="BY487" s="210"/>
      <c r="BZ487" s="210"/>
      <c r="CA487" s="210"/>
      <c r="CB487" s="211"/>
      <c r="CC487" s="1276"/>
      <c r="CD487" s="1276">
        <f>CD486</f>
        <v>0</v>
      </c>
      <c r="CE487" s="11"/>
      <c r="CF487" s="11"/>
      <c r="CG487" s="11"/>
      <c r="CH487" s="11"/>
      <c r="CI487" s="11"/>
      <c r="CJ487" s="11"/>
      <c r="CK487" s="11"/>
      <c r="CL487" s="11"/>
      <c r="CM487" s="11"/>
    </row>
    <row r="488" spans="1:91" ht="24.75" customHeight="1">
      <c r="A488" s="1246" t="str">
        <f>IF(E488&gt;0,"Wypełnione","")</f>
        <v/>
      </c>
      <c r="B488" s="58"/>
      <c r="C488" s="1734">
        <f>'Og s3a'!C889</f>
        <v>0</v>
      </c>
      <c r="D488" s="1732">
        <f>'Og s3a'!E889</f>
        <v>0</v>
      </c>
      <c r="E488" s="1734">
        <f>'Og s3a'!F889</f>
        <v>0</v>
      </c>
      <c r="F488" s="2453"/>
      <c r="G488" s="511">
        <f>T488</f>
        <v>0</v>
      </c>
      <c r="H488" s="2455">
        <f>U488</f>
        <v>0</v>
      </c>
      <c r="I488" s="515"/>
      <c r="J488" s="2459"/>
      <c r="K488" s="515"/>
      <c r="L488" s="2459"/>
      <c r="M488" s="515"/>
      <c r="N488" s="2459"/>
      <c r="O488" s="515"/>
      <c r="P488" s="2459"/>
      <c r="Q488" s="11"/>
      <c r="R488" s="11"/>
      <c r="S488" s="454">
        <f>'Og s3a'!G889</f>
        <v>0</v>
      </c>
      <c r="T488" s="456">
        <f>'Og s3a'!D889</f>
        <v>0</v>
      </c>
      <c r="U488" s="506">
        <f>Import!N878</f>
        <v>0</v>
      </c>
      <c r="V488" s="11"/>
      <c r="W488" s="340"/>
      <c r="X488" s="340"/>
      <c r="Y488" s="340"/>
      <c r="Z488" s="1273">
        <f>IF(F488=AF$7,1,0)</f>
        <v>0</v>
      </c>
      <c r="AA488" s="1273">
        <f>Z488*D488</f>
        <v>0</v>
      </c>
      <c r="AB488" s="1281">
        <f>IF($Z488=0,0,IF(AF488+AH488+AJ488&gt;0,$AA488,0))</f>
        <v>0</v>
      </c>
      <c r="AC488" s="1283">
        <f>IF($Z488=0,0,IF(AND(AB488=0,G489&gt;0),$AA488,0))</f>
        <v>0</v>
      </c>
      <c r="AD488" s="1272">
        <f>AA488-AB488-AC488</f>
        <v>0</v>
      </c>
      <c r="AE488" s="210">
        <f t="shared" si="265"/>
        <v>0</v>
      </c>
      <c r="AF488" s="210">
        <f t="shared" si="265"/>
        <v>0</v>
      </c>
      <c r="AG488" s="210">
        <f t="shared" si="265"/>
        <v>0</v>
      </c>
      <c r="AH488" s="210">
        <f t="shared" si="265"/>
        <v>0</v>
      </c>
      <c r="AI488" s="1055">
        <f t="shared" si="265"/>
        <v>0</v>
      </c>
      <c r="AJ488" s="211">
        <f t="shared" si="265"/>
        <v>0</v>
      </c>
      <c r="AK488" s="1276">
        <f>IF($Z488=1,0,IF(AND($Z488=0,AF488&gt;0),1,IF(AND($Z488=0,AH488&gt;0),1,IF(AND($Z488=0,AJ488&gt;0),1,0))))</f>
        <v>0</v>
      </c>
      <c r="AL488" s="1276">
        <f t="shared" si="270"/>
        <v>0</v>
      </c>
      <c r="AM488" s="1281">
        <f>IF($Z488=0,0,IF(AQ488+AS488+AU488&gt;0,$AA488,0))</f>
        <v>0</v>
      </c>
      <c r="AN488" s="1283">
        <f>IF($Z488=0,0,IF(AND(AM488=0,I489&gt;0),$AA488,0))</f>
        <v>0</v>
      </c>
      <c r="AO488" s="1272">
        <f>$AA488-AM488-AN488</f>
        <v>0</v>
      </c>
      <c r="AP488" s="210">
        <f t="shared" si="266"/>
        <v>0</v>
      </c>
      <c r="AQ488" s="210">
        <f t="shared" si="266"/>
        <v>0</v>
      </c>
      <c r="AR488" s="210">
        <f t="shared" si="266"/>
        <v>0</v>
      </c>
      <c r="AS488" s="210">
        <f t="shared" si="266"/>
        <v>0</v>
      </c>
      <c r="AT488" s="210">
        <f t="shared" si="266"/>
        <v>0</v>
      </c>
      <c r="AU488" s="211">
        <f t="shared" si="266"/>
        <v>0</v>
      </c>
      <c r="AV488" s="1276">
        <f>IF($Z488=1,0,IF(AND($Z488=0,AQ488&gt;0),1,IF(AND($Z488=0,AS488&gt;0),1,IF(AND($Z488=0,AU488&gt;0),1,0))))</f>
        <v>0</v>
      </c>
      <c r="AW488" s="1276">
        <f t="shared" si="271"/>
        <v>0</v>
      </c>
      <c r="AX488" s="1281">
        <f>IF($Z488=0,0,IF(BB488+BD488+BF488&gt;0,$AA488,0))</f>
        <v>0</v>
      </c>
      <c r="AY488" s="1283">
        <f>IF($Z488=0,0,IF(AND(AX488=0,K489&gt;0),$AA488,0))</f>
        <v>0</v>
      </c>
      <c r="AZ488" s="1272">
        <f>$AA488-AX488-AY488</f>
        <v>0</v>
      </c>
      <c r="BA488" s="210">
        <f t="shared" si="267"/>
        <v>0</v>
      </c>
      <c r="BB488" s="210">
        <f t="shared" si="267"/>
        <v>0</v>
      </c>
      <c r="BC488" s="210">
        <f t="shared" si="267"/>
        <v>0</v>
      </c>
      <c r="BD488" s="210">
        <f t="shared" si="267"/>
        <v>0</v>
      </c>
      <c r="BE488" s="210">
        <f t="shared" si="267"/>
        <v>0</v>
      </c>
      <c r="BF488" s="211">
        <f t="shared" si="267"/>
        <v>0</v>
      </c>
      <c r="BG488" s="1276">
        <f>IF($Z488=1,0,IF(AND($Z488=0,BB488&gt;0),1,IF(AND($Z488=0,BD488&gt;0),1,IF(AND($Z488=0,BF488&gt;0),1,0))))</f>
        <v>0</v>
      </c>
      <c r="BH488" s="1276">
        <f t="shared" si="272"/>
        <v>0</v>
      </c>
      <c r="BI488" s="1281">
        <f>IF($Z488=0,0,IF(BM488+BO488+BQ488&gt;0,$AA488,0))</f>
        <v>0</v>
      </c>
      <c r="BJ488" s="1283">
        <f>IF($Z488=0,0,IF(AND(BI488=0,M489&gt;0),$AA488,0))</f>
        <v>0</v>
      </c>
      <c r="BK488" s="1272">
        <f>$AA488-BI488-BJ488</f>
        <v>0</v>
      </c>
      <c r="BL488" s="210">
        <f t="shared" si="268"/>
        <v>0</v>
      </c>
      <c r="BM488" s="210">
        <f t="shared" si="268"/>
        <v>0</v>
      </c>
      <c r="BN488" s="210">
        <f t="shared" si="268"/>
        <v>0</v>
      </c>
      <c r="BO488" s="210">
        <f t="shared" si="268"/>
        <v>0</v>
      </c>
      <c r="BP488" s="210">
        <f t="shared" si="268"/>
        <v>0</v>
      </c>
      <c r="BQ488" s="211">
        <f t="shared" si="268"/>
        <v>0</v>
      </c>
      <c r="BR488" s="1276">
        <f>IF($Z488=1,0,IF(AND($Z488=0,BM488&gt;0),1,IF(AND($Z488=0,BO488&gt;0),1,IF(AND($Z488=0,BQ488&gt;0),1,0))))</f>
        <v>0</v>
      </c>
      <c r="BS488" s="1276">
        <f t="shared" si="273"/>
        <v>0</v>
      </c>
      <c r="BT488" s="1281">
        <f>IF($Z488=0,0,IF(BX488+BZ488+CB488&gt;0,$AA488,0))</f>
        <v>0</v>
      </c>
      <c r="BU488" s="1283">
        <f>IF($Z488=0,0,IF(AND(BT488=0,O489&gt;0),$AA488,0))</f>
        <v>0</v>
      </c>
      <c r="BV488" s="1272">
        <f>$AA488-BT488-BU488</f>
        <v>0</v>
      </c>
      <c r="BW488" s="210">
        <f t="shared" si="269"/>
        <v>0</v>
      </c>
      <c r="BX488" s="210">
        <f t="shared" si="269"/>
        <v>0</v>
      </c>
      <c r="BY488" s="210">
        <f t="shared" si="269"/>
        <v>0</v>
      </c>
      <c r="BZ488" s="210">
        <f t="shared" si="269"/>
        <v>0</v>
      </c>
      <c r="CA488" s="210">
        <f t="shared" si="269"/>
        <v>0</v>
      </c>
      <c r="CB488" s="211">
        <f t="shared" si="269"/>
        <v>0</v>
      </c>
      <c r="CC488" s="1276">
        <f>IF($Z488=1,0,IF(AND($Z488=0,BX488&gt;0),1,IF(AND($Z488=0,BZ488&gt;0),1,IF(AND($Z488=0,CB488&gt;0),1,0))))</f>
        <v>0</v>
      </c>
      <c r="CD488" s="1276">
        <f t="shared" si="274"/>
        <v>0</v>
      </c>
      <c r="CE488" s="11"/>
      <c r="CF488" s="11"/>
      <c r="CG488" s="11"/>
      <c r="CH488" s="11"/>
      <c r="CI488" s="11"/>
      <c r="CJ488" s="11"/>
      <c r="CK488" s="11"/>
      <c r="CL488" s="11"/>
      <c r="CM488" s="11"/>
    </row>
    <row r="489" spans="1:91" ht="14.25" customHeight="1">
      <c r="A489" s="1247" t="str">
        <f>A488</f>
        <v/>
      </c>
      <c r="B489" s="58"/>
      <c r="C489" s="1735"/>
      <c r="D489" s="1733"/>
      <c r="E489" s="1735"/>
      <c r="F489" s="2454"/>
      <c r="G489" s="512"/>
      <c r="H489" s="2456"/>
      <c r="I489" s="514"/>
      <c r="J489" s="2459"/>
      <c r="K489" s="514"/>
      <c r="L489" s="2459"/>
      <c r="M489" s="514"/>
      <c r="N489" s="2459"/>
      <c r="O489" s="514"/>
      <c r="P489" s="2459"/>
      <c r="Q489" s="11"/>
      <c r="R489" s="11"/>
      <c r="S489" s="455"/>
      <c r="T489" s="477"/>
      <c r="U489" s="506">
        <f>Import!N879</f>
        <v>0</v>
      </c>
      <c r="V489" s="11"/>
      <c r="W489" s="340"/>
      <c r="X489" s="340"/>
      <c r="Y489" s="340"/>
      <c r="Z489" s="11"/>
      <c r="AE489" s="210"/>
      <c r="AF489" s="210"/>
      <c r="AG489" s="210"/>
      <c r="AH489" s="210"/>
      <c r="AI489" s="1055"/>
      <c r="AJ489" s="211"/>
      <c r="AK489" s="1276"/>
      <c r="AL489" s="1276">
        <f>AL488</f>
        <v>0</v>
      </c>
      <c r="AP489" s="210"/>
      <c r="AQ489" s="210"/>
      <c r="AR489" s="210"/>
      <c r="AS489" s="210"/>
      <c r="AT489" s="210"/>
      <c r="AU489" s="211"/>
      <c r="AV489" s="1276"/>
      <c r="AW489" s="1276">
        <f>AW488</f>
        <v>0</v>
      </c>
      <c r="BA489" s="210"/>
      <c r="BB489" s="210"/>
      <c r="BC489" s="210"/>
      <c r="BD489" s="210"/>
      <c r="BE489" s="210"/>
      <c r="BF489" s="211"/>
      <c r="BG489" s="1276"/>
      <c r="BH489" s="1276">
        <f>BH488</f>
        <v>0</v>
      </c>
      <c r="BL489" s="210"/>
      <c r="BM489" s="210"/>
      <c r="BN489" s="210"/>
      <c r="BO489" s="210"/>
      <c r="BP489" s="210"/>
      <c r="BQ489" s="211"/>
      <c r="BR489" s="1276"/>
      <c r="BS489" s="1276">
        <f>BS488</f>
        <v>0</v>
      </c>
      <c r="BW489" s="210"/>
      <c r="BX489" s="210"/>
      <c r="BY489" s="210"/>
      <c r="BZ489" s="210"/>
      <c r="CA489" s="210"/>
      <c r="CB489" s="211"/>
      <c r="CC489" s="1276"/>
      <c r="CD489" s="1276">
        <f>CD488</f>
        <v>0</v>
      </c>
      <c r="CE489" s="11"/>
      <c r="CF489" s="11"/>
      <c r="CG489" s="11"/>
      <c r="CH489" s="11"/>
      <c r="CI489" s="11"/>
      <c r="CJ489" s="11"/>
      <c r="CK489" s="11"/>
      <c r="CL489" s="11"/>
      <c r="CM489" s="11"/>
    </row>
    <row r="490" spans="1:91" ht="24.75" customHeight="1">
      <c r="A490" s="1246" t="str">
        <f>IF(E490&gt;0,"Wypełnione","")</f>
        <v/>
      </c>
      <c r="B490" s="58"/>
      <c r="C490" s="1734">
        <f>'Og s3a'!C891</f>
        <v>0</v>
      </c>
      <c r="D490" s="1732">
        <f>'Og s3a'!E891</f>
        <v>0</v>
      </c>
      <c r="E490" s="1734">
        <f>'Og s3a'!F891</f>
        <v>0</v>
      </c>
      <c r="F490" s="2453"/>
      <c r="G490" s="511">
        <f>T490</f>
        <v>0</v>
      </c>
      <c r="H490" s="2455">
        <f>U490</f>
        <v>0</v>
      </c>
      <c r="I490" s="515"/>
      <c r="J490" s="2459"/>
      <c r="K490" s="515"/>
      <c r="L490" s="2459"/>
      <c r="M490" s="515"/>
      <c r="N490" s="2459"/>
      <c r="O490" s="515"/>
      <c r="P490" s="2459"/>
      <c r="Q490" s="11"/>
      <c r="R490" s="11"/>
      <c r="S490" s="454">
        <f>'Og s3a'!G891</f>
        <v>0</v>
      </c>
      <c r="T490" s="456">
        <f>'Og s3a'!D891</f>
        <v>0</v>
      </c>
      <c r="U490" s="506">
        <f>Import!N880</f>
        <v>0</v>
      </c>
      <c r="V490" s="11"/>
      <c r="W490" s="340"/>
      <c r="X490" s="340"/>
      <c r="Y490" s="340"/>
      <c r="Z490" s="1273">
        <f>IF(F490=AF$7,1,0)</f>
        <v>0</v>
      </c>
      <c r="AA490" s="1273">
        <f>Z490*D490</f>
        <v>0</v>
      </c>
      <c r="AB490" s="1281">
        <f>IF($Z490=0,0,IF(AF490+AH490+AJ490&gt;0,$AA490,0))</f>
        <v>0</v>
      </c>
      <c r="AC490" s="1283">
        <f>IF($Z490=0,0,IF(AND(AB490=0,G491&gt;0),$AA490,0))</f>
        <v>0</v>
      </c>
      <c r="AD490" s="1272">
        <f>AA490-AB490-AC490</f>
        <v>0</v>
      </c>
      <c r="AE490" s="210">
        <f t="shared" ref="AE490:AJ552" si="275">IF(AE$9=$H490,$D490,0)</f>
        <v>0</v>
      </c>
      <c r="AF490" s="210">
        <f t="shared" si="275"/>
        <v>0</v>
      </c>
      <c r="AG490" s="210">
        <f t="shared" si="275"/>
        <v>0</v>
      </c>
      <c r="AH490" s="210">
        <f t="shared" si="275"/>
        <v>0</v>
      </c>
      <c r="AI490" s="1055">
        <f t="shared" si="275"/>
        <v>0</v>
      </c>
      <c r="AJ490" s="211">
        <f t="shared" si="275"/>
        <v>0</v>
      </c>
      <c r="AK490" s="1276">
        <f>IF($Z490=1,0,IF(AND($Z490=0,AF490&gt;0),1,IF(AND($Z490=0,AH490&gt;0),1,IF(AND($Z490=0,AJ490&gt;0),1,0))))</f>
        <v>0</v>
      </c>
      <c r="AL490" s="1276">
        <f t="shared" si="270"/>
        <v>0</v>
      </c>
      <c r="AM490" s="1281">
        <f>IF($Z490=0,0,IF(AQ490+AS490+AU490&gt;0,$AA490,0))</f>
        <v>0</v>
      </c>
      <c r="AN490" s="1283">
        <f>IF($Z490=0,0,IF(AND(AM490=0,I491&gt;0),$AA490,0))</f>
        <v>0</v>
      </c>
      <c r="AO490" s="1272">
        <f>$AA490-AM490-AN490</f>
        <v>0</v>
      </c>
      <c r="AP490" s="210">
        <f t="shared" ref="AP490:AU552" si="276">IF(AP$9=$J490,$D490,0)</f>
        <v>0</v>
      </c>
      <c r="AQ490" s="210">
        <f t="shared" si="276"/>
        <v>0</v>
      </c>
      <c r="AR490" s="210">
        <f t="shared" si="276"/>
        <v>0</v>
      </c>
      <c r="AS490" s="210">
        <f t="shared" si="276"/>
        <v>0</v>
      </c>
      <c r="AT490" s="210">
        <f t="shared" si="276"/>
        <v>0</v>
      </c>
      <c r="AU490" s="211">
        <f t="shared" si="276"/>
        <v>0</v>
      </c>
      <c r="AV490" s="1276">
        <f>IF($Z490=1,0,IF(AND($Z490=0,AQ490&gt;0),1,IF(AND($Z490=0,AS490&gt;0),1,IF(AND($Z490=0,AU490&gt;0),1,0))))</f>
        <v>0</v>
      </c>
      <c r="AW490" s="1276">
        <f t="shared" si="271"/>
        <v>0</v>
      </c>
      <c r="AX490" s="1281">
        <f>IF($Z490=0,0,IF(BB490+BD490+BF490&gt;0,$AA490,0))</f>
        <v>0</v>
      </c>
      <c r="AY490" s="1283">
        <f>IF($Z490=0,0,IF(AND(AX490=0,K491&gt;0),$AA490,0))</f>
        <v>0</v>
      </c>
      <c r="AZ490" s="1272">
        <f>$AA490-AX490-AY490</f>
        <v>0</v>
      </c>
      <c r="BA490" s="210">
        <f t="shared" ref="BA490:BF552" si="277">IF(BA$9=$L490,$D490,0)</f>
        <v>0</v>
      </c>
      <c r="BB490" s="210">
        <f t="shared" si="277"/>
        <v>0</v>
      </c>
      <c r="BC490" s="210">
        <f t="shared" si="277"/>
        <v>0</v>
      </c>
      <c r="BD490" s="210">
        <f t="shared" si="277"/>
        <v>0</v>
      </c>
      <c r="BE490" s="210">
        <f t="shared" si="277"/>
        <v>0</v>
      </c>
      <c r="BF490" s="211">
        <f t="shared" si="277"/>
        <v>0</v>
      </c>
      <c r="BG490" s="1276">
        <f>IF($Z490=1,0,IF(AND($Z490=0,BB490&gt;0),1,IF(AND($Z490=0,BD490&gt;0),1,IF(AND($Z490=0,BF490&gt;0),1,0))))</f>
        <v>0</v>
      </c>
      <c r="BH490" s="1276">
        <f t="shared" si="272"/>
        <v>0</v>
      </c>
      <c r="BI490" s="1281">
        <f>IF($Z490=0,0,IF(BM490+BO490+BQ490&gt;0,$AA490,0))</f>
        <v>0</v>
      </c>
      <c r="BJ490" s="1283">
        <f>IF($Z490=0,0,IF(AND(BI490=0,M491&gt;0),$AA490,0))</f>
        <v>0</v>
      </c>
      <c r="BK490" s="1272">
        <f>$AA490-BI490-BJ490</f>
        <v>0</v>
      </c>
      <c r="BL490" s="210">
        <f t="shared" ref="BL490:BQ552" si="278">IF(BL$9=$N490,$D490,0)</f>
        <v>0</v>
      </c>
      <c r="BM490" s="210">
        <f t="shared" si="278"/>
        <v>0</v>
      </c>
      <c r="BN490" s="210">
        <f t="shared" si="278"/>
        <v>0</v>
      </c>
      <c r="BO490" s="210">
        <f t="shared" si="278"/>
        <v>0</v>
      </c>
      <c r="BP490" s="210">
        <f t="shared" si="278"/>
        <v>0</v>
      </c>
      <c r="BQ490" s="211">
        <f t="shared" si="278"/>
        <v>0</v>
      </c>
      <c r="BR490" s="1276">
        <f>IF($Z490=1,0,IF(AND($Z490=0,BM490&gt;0),1,IF(AND($Z490=0,BO490&gt;0),1,IF(AND($Z490=0,BQ490&gt;0),1,0))))</f>
        <v>0</v>
      </c>
      <c r="BS490" s="1276">
        <f t="shared" si="273"/>
        <v>0</v>
      </c>
      <c r="BT490" s="1281">
        <f>IF($Z490=0,0,IF(BX490+BZ490+CB490&gt;0,$AA490,0))</f>
        <v>0</v>
      </c>
      <c r="BU490" s="1283">
        <f>IF($Z490=0,0,IF(AND(BT490=0,O491&gt;0),$AA490,0))</f>
        <v>0</v>
      </c>
      <c r="BV490" s="1272">
        <f>$AA490-BT490-BU490</f>
        <v>0</v>
      </c>
      <c r="BW490" s="210">
        <f t="shared" ref="BW490:CB552" si="279">IF(BW$9=$P490,$D490,0)</f>
        <v>0</v>
      </c>
      <c r="BX490" s="210">
        <f t="shared" si="279"/>
        <v>0</v>
      </c>
      <c r="BY490" s="210">
        <f t="shared" si="279"/>
        <v>0</v>
      </c>
      <c r="BZ490" s="210">
        <f t="shared" si="279"/>
        <v>0</v>
      </c>
      <c r="CA490" s="210">
        <f t="shared" si="279"/>
        <v>0</v>
      </c>
      <c r="CB490" s="211">
        <f t="shared" si="279"/>
        <v>0</v>
      </c>
      <c r="CC490" s="1276">
        <f>IF($Z490=1,0,IF(AND($Z490=0,BX490&gt;0),1,IF(AND($Z490=0,BZ490&gt;0),1,IF(AND($Z490=0,CB490&gt;0),1,0))))</f>
        <v>0</v>
      </c>
      <c r="CD490" s="1276">
        <f t="shared" si="274"/>
        <v>0</v>
      </c>
      <c r="CE490" s="11"/>
      <c r="CF490" s="11"/>
      <c r="CG490" s="11"/>
      <c r="CH490" s="11"/>
      <c r="CI490" s="11"/>
      <c r="CJ490" s="11"/>
      <c r="CK490" s="11"/>
      <c r="CL490" s="11"/>
      <c r="CM490" s="11"/>
    </row>
    <row r="491" spans="1:91" ht="14.25" customHeight="1">
      <c r="A491" s="1247" t="str">
        <f>A490</f>
        <v/>
      </c>
      <c r="B491" s="58"/>
      <c r="C491" s="1735"/>
      <c r="D491" s="1733"/>
      <c r="E491" s="1735"/>
      <c r="F491" s="2454"/>
      <c r="G491" s="512"/>
      <c r="H491" s="2456"/>
      <c r="I491" s="514"/>
      <c r="J491" s="2459"/>
      <c r="K491" s="514"/>
      <c r="L491" s="2459"/>
      <c r="M491" s="514"/>
      <c r="N491" s="2459"/>
      <c r="O491" s="514"/>
      <c r="P491" s="2459"/>
      <c r="Q491" s="11"/>
      <c r="R491" s="11"/>
      <c r="S491" s="455"/>
      <c r="T491" s="477"/>
      <c r="U491" s="506">
        <f>Import!N881</f>
        <v>0</v>
      </c>
      <c r="V491" s="11"/>
      <c r="W491" s="340"/>
      <c r="X491" s="340"/>
      <c r="Y491" s="340"/>
      <c r="Z491" s="11"/>
      <c r="AE491" s="210"/>
      <c r="AF491" s="210"/>
      <c r="AG491" s="210"/>
      <c r="AH491" s="210"/>
      <c r="AI491" s="1055"/>
      <c r="AJ491" s="211"/>
      <c r="AK491" s="1276"/>
      <c r="AL491" s="1276">
        <f>AL490</f>
        <v>0</v>
      </c>
      <c r="AP491" s="210"/>
      <c r="AQ491" s="210"/>
      <c r="AR491" s="210"/>
      <c r="AS491" s="210"/>
      <c r="AT491" s="210"/>
      <c r="AU491" s="211"/>
      <c r="AV491" s="1276"/>
      <c r="AW491" s="1276">
        <f>AW490</f>
        <v>0</v>
      </c>
      <c r="BA491" s="210"/>
      <c r="BB491" s="210"/>
      <c r="BC491" s="210"/>
      <c r="BD491" s="210"/>
      <c r="BE491" s="210"/>
      <c r="BF491" s="211"/>
      <c r="BG491" s="1276"/>
      <c r="BH491" s="1276">
        <f>BH490</f>
        <v>0</v>
      </c>
      <c r="BL491" s="210"/>
      <c r="BM491" s="210"/>
      <c r="BN491" s="210"/>
      <c r="BO491" s="210"/>
      <c r="BP491" s="210"/>
      <c r="BQ491" s="211"/>
      <c r="BR491" s="1276"/>
      <c r="BS491" s="1276">
        <f>BS490</f>
        <v>0</v>
      </c>
      <c r="BW491" s="210"/>
      <c r="BX491" s="210"/>
      <c r="BY491" s="210"/>
      <c r="BZ491" s="210"/>
      <c r="CA491" s="210"/>
      <c r="CB491" s="211"/>
      <c r="CC491" s="1276"/>
      <c r="CD491" s="1276">
        <f>CD490</f>
        <v>0</v>
      </c>
      <c r="CE491" s="11"/>
      <c r="CF491" s="11"/>
      <c r="CG491" s="11"/>
      <c r="CH491" s="11"/>
      <c r="CI491" s="11"/>
      <c r="CJ491" s="11"/>
      <c r="CK491" s="11"/>
      <c r="CL491" s="11"/>
      <c r="CM491" s="11"/>
    </row>
    <row r="492" spans="1:91" ht="24.75" customHeight="1">
      <c r="A492" s="1246" t="str">
        <f>IF(E492&gt;0,"Wypełnione","")</f>
        <v/>
      </c>
      <c r="B492" s="58"/>
      <c r="C492" s="1734">
        <f>'Og s3a'!C893</f>
        <v>0</v>
      </c>
      <c r="D492" s="1732">
        <f>'Og s3a'!E893</f>
        <v>0</v>
      </c>
      <c r="E492" s="1734">
        <f>'Og s3a'!F893</f>
        <v>0</v>
      </c>
      <c r="F492" s="2453"/>
      <c r="G492" s="511">
        <f>T492</f>
        <v>0</v>
      </c>
      <c r="H492" s="2455">
        <f>U492</f>
        <v>0</v>
      </c>
      <c r="I492" s="515"/>
      <c r="J492" s="2459"/>
      <c r="K492" s="515"/>
      <c r="L492" s="2459"/>
      <c r="M492" s="515"/>
      <c r="N492" s="2459"/>
      <c r="O492" s="515"/>
      <c r="P492" s="2459"/>
      <c r="Q492" s="11"/>
      <c r="R492" s="11"/>
      <c r="S492" s="454">
        <f>'Og s3a'!G893</f>
        <v>0</v>
      </c>
      <c r="T492" s="456">
        <f>'Og s3a'!D893</f>
        <v>0</v>
      </c>
      <c r="U492" s="506">
        <f>Import!N882</f>
        <v>0</v>
      </c>
      <c r="V492" s="11"/>
      <c r="W492" s="340"/>
      <c r="X492" s="340"/>
      <c r="Y492" s="340"/>
      <c r="Z492" s="1273">
        <f>IF(F492=AF$7,1,0)</f>
        <v>0</v>
      </c>
      <c r="AA492" s="1273">
        <f>Z492*D492</f>
        <v>0</v>
      </c>
      <c r="AB492" s="1281">
        <f>IF($Z492=0,0,IF(AF492+AH492+AJ492&gt;0,$AA492,0))</f>
        <v>0</v>
      </c>
      <c r="AC492" s="1283">
        <f>IF($Z492=0,0,IF(AND(AB492=0,G493&gt;0),$AA492,0))</f>
        <v>0</v>
      </c>
      <c r="AD492" s="1272">
        <f>AA492-AB492-AC492</f>
        <v>0</v>
      </c>
      <c r="AE492" s="210">
        <f t="shared" si="275"/>
        <v>0</v>
      </c>
      <c r="AF492" s="210">
        <f t="shared" si="275"/>
        <v>0</v>
      </c>
      <c r="AG492" s="210">
        <f t="shared" si="275"/>
        <v>0</v>
      </c>
      <c r="AH492" s="210">
        <f t="shared" si="275"/>
        <v>0</v>
      </c>
      <c r="AI492" s="1055">
        <f t="shared" si="275"/>
        <v>0</v>
      </c>
      <c r="AJ492" s="211">
        <f t="shared" si="275"/>
        <v>0</v>
      </c>
      <c r="AK492" s="1276">
        <f>IF($Z492=1,0,IF(AND($Z492=0,AF492&gt;0),1,IF(AND($Z492=0,AH492&gt;0),1,IF(AND($Z492=0,AJ492&gt;0),1,0))))</f>
        <v>0</v>
      </c>
      <c r="AL492" s="1276">
        <f t="shared" si="270"/>
        <v>0</v>
      </c>
      <c r="AM492" s="1281">
        <f>IF($Z492=0,0,IF(AQ492+AS492+AU492&gt;0,$AA492,0))</f>
        <v>0</v>
      </c>
      <c r="AN492" s="1283">
        <f>IF($Z492=0,0,IF(AND(AM492=0,I493&gt;0),$AA492,0))</f>
        <v>0</v>
      </c>
      <c r="AO492" s="1272">
        <f>$AA492-AM492-AN492</f>
        <v>0</v>
      </c>
      <c r="AP492" s="210">
        <f t="shared" si="276"/>
        <v>0</v>
      </c>
      <c r="AQ492" s="210">
        <f t="shared" si="276"/>
        <v>0</v>
      </c>
      <c r="AR492" s="210">
        <f t="shared" si="276"/>
        <v>0</v>
      </c>
      <c r="AS492" s="210">
        <f t="shared" si="276"/>
        <v>0</v>
      </c>
      <c r="AT492" s="210">
        <f t="shared" si="276"/>
        <v>0</v>
      </c>
      <c r="AU492" s="211">
        <f t="shared" si="276"/>
        <v>0</v>
      </c>
      <c r="AV492" s="1276">
        <f>IF($Z492=1,0,IF(AND($Z492=0,AQ492&gt;0),1,IF(AND($Z492=0,AS492&gt;0),1,IF(AND($Z492=0,AU492&gt;0),1,0))))</f>
        <v>0</v>
      </c>
      <c r="AW492" s="1276">
        <f t="shared" si="271"/>
        <v>0</v>
      </c>
      <c r="AX492" s="1281">
        <f>IF($Z492=0,0,IF(BB492+BD492+BF492&gt;0,$AA492,0))</f>
        <v>0</v>
      </c>
      <c r="AY492" s="1283">
        <f>IF($Z492=0,0,IF(AND(AX492=0,K493&gt;0),$AA492,0))</f>
        <v>0</v>
      </c>
      <c r="AZ492" s="1272">
        <f>$AA492-AX492-AY492</f>
        <v>0</v>
      </c>
      <c r="BA492" s="210">
        <f t="shared" si="277"/>
        <v>0</v>
      </c>
      <c r="BB492" s="210">
        <f t="shared" si="277"/>
        <v>0</v>
      </c>
      <c r="BC492" s="210">
        <f t="shared" si="277"/>
        <v>0</v>
      </c>
      <c r="BD492" s="210">
        <f t="shared" si="277"/>
        <v>0</v>
      </c>
      <c r="BE492" s="210">
        <f t="shared" si="277"/>
        <v>0</v>
      </c>
      <c r="BF492" s="211">
        <f t="shared" si="277"/>
        <v>0</v>
      </c>
      <c r="BG492" s="1276">
        <f>IF($Z492=1,0,IF(AND($Z492=0,BB492&gt;0),1,IF(AND($Z492=0,BD492&gt;0),1,IF(AND($Z492=0,BF492&gt;0),1,0))))</f>
        <v>0</v>
      </c>
      <c r="BH492" s="1276">
        <f t="shared" si="272"/>
        <v>0</v>
      </c>
      <c r="BI492" s="1281">
        <f>IF($Z492=0,0,IF(BM492+BO492+BQ492&gt;0,$AA492,0))</f>
        <v>0</v>
      </c>
      <c r="BJ492" s="1283">
        <f>IF($Z492=0,0,IF(AND(BI492=0,M493&gt;0),$AA492,0))</f>
        <v>0</v>
      </c>
      <c r="BK492" s="1272">
        <f>$AA492-BI492-BJ492</f>
        <v>0</v>
      </c>
      <c r="BL492" s="210">
        <f t="shared" si="278"/>
        <v>0</v>
      </c>
      <c r="BM492" s="210">
        <f t="shared" si="278"/>
        <v>0</v>
      </c>
      <c r="BN492" s="210">
        <f t="shared" si="278"/>
        <v>0</v>
      </c>
      <c r="BO492" s="210">
        <f t="shared" si="278"/>
        <v>0</v>
      </c>
      <c r="BP492" s="210">
        <f t="shared" si="278"/>
        <v>0</v>
      </c>
      <c r="BQ492" s="211">
        <f t="shared" si="278"/>
        <v>0</v>
      </c>
      <c r="BR492" s="1276">
        <f>IF($Z492=1,0,IF(AND($Z492=0,BM492&gt;0),1,IF(AND($Z492=0,BO492&gt;0),1,IF(AND($Z492=0,BQ492&gt;0),1,0))))</f>
        <v>0</v>
      </c>
      <c r="BS492" s="1276">
        <f t="shared" si="273"/>
        <v>0</v>
      </c>
      <c r="BT492" s="1281">
        <f>IF($Z492=0,0,IF(BX492+BZ492+CB492&gt;0,$AA492,0))</f>
        <v>0</v>
      </c>
      <c r="BU492" s="1283">
        <f>IF($Z492=0,0,IF(AND(BT492=0,O493&gt;0),$AA492,0))</f>
        <v>0</v>
      </c>
      <c r="BV492" s="1272">
        <f>$AA492-BT492-BU492</f>
        <v>0</v>
      </c>
      <c r="BW492" s="210">
        <f t="shared" si="279"/>
        <v>0</v>
      </c>
      <c r="BX492" s="210">
        <f t="shared" si="279"/>
        <v>0</v>
      </c>
      <c r="BY492" s="210">
        <f t="shared" si="279"/>
        <v>0</v>
      </c>
      <c r="BZ492" s="210">
        <f t="shared" si="279"/>
        <v>0</v>
      </c>
      <c r="CA492" s="210">
        <f t="shared" si="279"/>
        <v>0</v>
      </c>
      <c r="CB492" s="211">
        <f t="shared" si="279"/>
        <v>0</v>
      </c>
      <c r="CC492" s="1276">
        <f>IF($Z492=1,0,IF(AND($Z492=0,BX492&gt;0),1,IF(AND($Z492=0,BZ492&gt;0),1,IF(AND($Z492=0,CB492&gt;0),1,0))))</f>
        <v>0</v>
      </c>
      <c r="CD492" s="1276">
        <f t="shared" si="274"/>
        <v>0</v>
      </c>
      <c r="CE492" s="11"/>
      <c r="CF492" s="11"/>
      <c r="CG492" s="11"/>
      <c r="CH492" s="11"/>
      <c r="CI492" s="11"/>
      <c r="CJ492" s="11"/>
      <c r="CK492" s="11"/>
      <c r="CL492" s="11"/>
      <c r="CM492" s="11"/>
    </row>
    <row r="493" spans="1:91" ht="14.25" customHeight="1">
      <c r="A493" s="1247" t="str">
        <f>A492</f>
        <v/>
      </c>
      <c r="B493" s="58"/>
      <c r="C493" s="1735"/>
      <c r="D493" s="1733"/>
      <c r="E493" s="1735"/>
      <c r="F493" s="2454"/>
      <c r="G493" s="512"/>
      <c r="H493" s="2456"/>
      <c r="I493" s="514"/>
      <c r="J493" s="2459"/>
      <c r="K493" s="514"/>
      <c r="L493" s="2459"/>
      <c r="M493" s="514"/>
      <c r="N493" s="2459"/>
      <c r="O493" s="514"/>
      <c r="P493" s="2459"/>
      <c r="Q493" s="11"/>
      <c r="R493" s="11"/>
      <c r="S493" s="455"/>
      <c r="T493" s="477"/>
      <c r="U493" s="506">
        <f>Import!N883</f>
        <v>0</v>
      </c>
      <c r="V493" s="11"/>
      <c r="W493" s="340"/>
      <c r="X493" s="340"/>
      <c r="Y493" s="340"/>
      <c r="Z493" s="11"/>
      <c r="AE493" s="210"/>
      <c r="AF493" s="210"/>
      <c r="AG493" s="210"/>
      <c r="AH493" s="210"/>
      <c r="AI493" s="1055"/>
      <c r="AJ493" s="211"/>
      <c r="AK493" s="1276"/>
      <c r="AL493" s="1276">
        <f>AL492</f>
        <v>0</v>
      </c>
      <c r="AP493" s="210"/>
      <c r="AQ493" s="210"/>
      <c r="AR493" s="210"/>
      <c r="AS493" s="210"/>
      <c r="AT493" s="210"/>
      <c r="AU493" s="211"/>
      <c r="AV493" s="1276"/>
      <c r="AW493" s="1276">
        <f>AW492</f>
        <v>0</v>
      </c>
      <c r="BA493" s="210"/>
      <c r="BB493" s="210"/>
      <c r="BC493" s="210"/>
      <c r="BD493" s="210"/>
      <c r="BE493" s="210"/>
      <c r="BF493" s="211"/>
      <c r="BG493" s="1276"/>
      <c r="BH493" s="1276">
        <f>BH492</f>
        <v>0</v>
      </c>
      <c r="BL493" s="210"/>
      <c r="BM493" s="210"/>
      <c r="BN493" s="210"/>
      <c r="BO493" s="210"/>
      <c r="BP493" s="210"/>
      <c r="BQ493" s="211"/>
      <c r="BR493" s="1276"/>
      <c r="BS493" s="1276">
        <f>BS492</f>
        <v>0</v>
      </c>
      <c r="BW493" s="210"/>
      <c r="BX493" s="210"/>
      <c r="BY493" s="210"/>
      <c r="BZ493" s="210"/>
      <c r="CA493" s="210"/>
      <c r="CB493" s="211"/>
      <c r="CC493" s="1276"/>
      <c r="CD493" s="1276">
        <f>CD492</f>
        <v>0</v>
      </c>
      <c r="CE493" s="11"/>
      <c r="CF493" s="11"/>
      <c r="CG493" s="11"/>
      <c r="CH493" s="11"/>
      <c r="CI493" s="11"/>
      <c r="CJ493" s="11"/>
      <c r="CK493" s="11"/>
      <c r="CL493" s="11"/>
      <c r="CM493" s="11"/>
    </row>
    <row r="494" spans="1:91" ht="24.75" customHeight="1">
      <c r="A494" s="1246" t="str">
        <f>IF(E494&gt;0,"Wypełnione","")</f>
        <v/>
      </c>
      <c r="B494" s="58"/>
      <c r="C494" s="1734">
        <f>'Og s3a'!C895</f>
        <v>0</v>
      </c>
      <c r="D494" s="1732">
        <f>'Og s3a'!E895</f>
        <v>0</v>
      </c>
      <c r="E494" s="1734">
        <f>'Og s3a'!F895</f>
        <v>0</v>
      </c>
      <c r="F494" s="2453"/>
      <c r="G494" s="511">
        <f>T494</f>
        <v>0</v>
      </c>
      <c r="H494" s="2455">
        <f>U494</f>
        <v>0</v>
      </c>
      <c r="I494" s="515"/>
      <c r="J494" s="2459"/>
      <c r="K494" s="515"/>
      <c r="L494" s="2459"/>
      <c r="M494" s="515"/>
      <c r="N494" s="2459"/>
      <c r="O494" s="515"/>
      <c r="P494" s="2459"/>
      <c r="Q494" s="11"/>
      <c r="R494" s="11"/>
      <c r="S494" s="454">
        <f>'Og s3a'!G895</f>
        <v>0</v>
      </c>
      <c r="T494" s="456">
        <f>'Og s3a'!D895</f>
        <v>0</v>
      </c>
      <c r="U494" s="506">
        <f>Import!N884</f>
        <v>0</v>
      </c>
      <c r="V494" s="11"/>
      <c r="W494" s="340"/>
      <c r="X494" s="340"/>
      <c r="Y494" s="340"/>
      <c r="Z494" s="1273">
        <f>IF(F494=AF$7,1,0)</f>
        <v>0</v>
      </c>
      <c r="AA494" s="1273">
        <f>Z494*D494</f>
        <v>0</v>
      </c>
      <c r="AB494" s="1281">
        <f>IF($Z494=0,0,IF(AF494+AH494+AJ494&gt;0,$AA494,0))</f>
        <v>0</v>
      </c>
      <c r="AC494" s="1283">
        <f>IF($Z494=0,0,IF(AND(AB494=0,G495&gt;0),$AA494,0))</f>
        <v>0</v>
      </c>
      <c r="AD494" s="1272">
        <f>AA494-AB494-AC494</f>
        <v>0</v>
      </c>
      <c r="AE494" s="210">
        <f t="shared" si="275"/>
        <v>0</v>
      </c>
      <c r="AF494" s="210">
        <f t="shared" si="275"/>
        <v>0</v>
      </c>
      <c r="AG494" s="210">
        <f t="shared" si="275"/>
        <v>0</v>
      </c>
      <c r="AH494" s="210">
        <f t="shared" si="275"/>
        <v>0</v>
      </c>
      <c r="AI494" s="1055">
        <f t="shared" si="275"/>
        <v>0</v>
      </c>
      <c r="AJ494" s="211">
        <f t="shared" si="275"/>
        <v>0</v>
      </c>
      <c r="AK494" s="1276">
        <f>IF($Z494=1,0,IF(AND($Z494=0,AF494&gt;0),1,IF(AND($Z494=0,AH494&gt;0),1,IF(AND($Z494=0,AJ494&gt;0),1,0))))</f>
        <v>0</v>
      </c>
      <c r="AL494" s="1276">
        <f t="shared" si="270"/>
        <v>0</v>
      </c>
      <c r="AM494" s="1281">
        <f>IF($Z494=0,0,IF(AQ494+AS494+AU494&gt;0,$AA494,0))</f>
        <v>0</v>
      </c>
      <c r="AN494" s="1283">
        <f>IF($Z494=0,0,IF(AND(AM494=0,I495&gt;0),$AA494,0))</f>
        <v>0</v>
      </c>
      <c r="AO494" s="1272">
        <f>$AA494-AM494-AN494</f>
        <v>0</v>
      </c>
      <c r="AP494" s="210">
        <f t="shared" si="276"/>
        <v>0</v>
      </c>
      <c r="AQ494" s="210">
        <f t="shared" si="276"/>
        <v>0</v>
      </c>
      <c r="AR494" s="210">
        <f t="shared" si="276"/>
        <v>0</v>
      </c>
      <c r="AS494" s="210">
        <f t="shared" si="276"/>
        <v>0</v>
      </c>
      <c r="AT494" s="210">
        <f t="shared" si="276"/>
        <v>0</v>
      </c>
      <c r="AU494" s="211">
        <f t="shared" si="276"/>
        <v>0</v>
      </c>
      <c r="AV494" s="1276">
        <f>IF($Z494=1,0,IF(AND($Z494=0,AQ494&gt;0),1,IF(AND($Z494=0,AS494&gt;0),1,IF(AND($Z494=0,AU494&gt;0),1,0))))</f>
        <v>0</v>
      </c>
      <c r="AW494" s="1276">
        <f t="shared" si="271"/>
        <v>0</v>
      </c>
      <c r="AX494" s="1281">
        <f>IF($Z494=0,0,IF(BB494+BD494+BF494&gt;0,$AA494,0))</f>
        <v>0</v>
      </c>
      <c r="AY494" s="1283">
        <f>IF($Z494=0,0,IF(AND(AX494=0,K495&gt;0),$AA494,0))</f>
        <v>0</v>
      </c>
      <c r="AZ494" s="1272">
        <f>$AA494-AX494-AY494</f>
        <v>0</v>
      </c>
      <c r="BA494" s="210">
        <f t="shared" si="277"/>
        <v>0</v>
      </c>
      <c r="BB494" s="210">
        <f t="shared" si="277"/>
        <v>0</v>
      </c>
      <c r="BC494" s="210">
        <f t="shared" si="277"/>
        <v>0</v>
      </c>
      <c r="BD494" s="210">
        <f t="shared" si="277"/>
        <v>0</v>
      </c>
      <c r="BE494" s="210">
        <f t="shared" si="277"/>
        <v>0</v>
      </c>
      <c r="BF494" s="211">
        <f t="shared" si="277"/>
        <v>0</v>
      </c>
      <c r="BG494" s="1276">
        <f>IF($Z494=1,0,IF(AND($Z494=0,BB494&gt;0),1,IF(AND($Z494=0,BD494&gt;0),1,IF(AND($Z494=0,BF494&gt;0),1,0))))</f>
        <v>0</v>
      </c>
      <c r="BH494" s="1276">
        <f t="shared" si="272"/>
        <v>0</v>
      </c>
      <c r="BI494" s="1281">
        <f>IF($Z494=0,0,IF(BM494+BO494+BQ494&gt;0,$AA494,0))</f>
        <v>0</v>
      </c>
      <c r="BJ494" s="1283">
        <f>IF($Z494=0,0,IF(AND(BI494=0,M495&gt;0),$AA494,0))</f>
        <v>0</v>
      </c>
      <c r="BK494" s="1272">
        <f>$AA494-BI494-BJ494</f>
        <v>0</v>
      </c>
      <c r="BL494" s="210">
        <f t="shared" si="278"/>
        <v>0</v>
      </c>
      <c r="BM494" s="210">
        <f t="shared" si="278"/>
        <v>0</v>
      </c>
      <c r="BN494" s="210">
        <f t="shared" si="278"/>
        <v>0</v>
      </c>
      <c r="BO494" s="210">
        <f t="shared" si="278"/>
        <v>0</v>
      </c>
      <c r="BP494" s="210">
        <f t="shared" si="278"/>
        <v>0</v>
      </c>
      <c r="BQ494" s="211">
        <f t="shared" si="278"/>
        <v>0</v>
      </c>
      <c r="BR494" s="1276">
        <f>IF($Z494=1,0,IF(AND($Z494=0,BM494&gt;0),1,IF(AND($Z494=0,BO494&gt;0),1,IF(AND($Z494=0,BQ494&gt;0),1,0))))</f>
        <v>0</v>
      </c>
      <c r="BS494" s="1276">
        <f t="shared" si="273"/>
        <v>0</v>
      </c>
      <c r="BT494" s="1281">
        <f>IF($Z494=0,0,IF(BX494+BZ494+CB494&gt;0,$AA494,0))</f>
        <v>0</v>
      </c>
      <c r="BU494" s="1283">
        <f>IF($Z494=0,0,IF(AND(BT494=0,O495&gt;0),$AA494,0))</f>
        <v>0</v>
      </c>
      <c r="BV494" s="1272">
        <f>$AA494-BT494-BU494</f>
        <v>0</v>
      </c>
      <c r="BW494" s="210">
        <f t="shared" si="279"/>
        <v>0</v>
      </c>
      <c r="BX494" s="210">
        <f t="shared" si="279"/>
        <v>0</v>
      </c>
      <c r="BY494" s="210">
        <f t="shared" si="279"/>
        <v>0</v>
      </c>
      <c r="BZ494" s="210">
        <f t="shared" si="279"/>
        <v>0</v>
      </c>
      <c r="CA494" s="210">
        <f t="shared" si="279"/>
        <v>0</v>
      </c>
      <c r="CB494" s="211">
        <f t="shared" si="279"/>
        <v>0</v>
      </c>
      <c r="CC494" s="1276">
        <f>IF($Z494=1,0,IF(AND($Z494=0,BX494&gt;0),1,IF(AND($Z494=0,BZ494&gt;0),1,IF(AND($Z494=0,CB494&gt;0),1,0))))</f>
        <v>0</v>
      </c>
      <c r="CD494" s="1276">
        <f t="shared" si="274"/>
        <v>0</v>
      </c>
      <c r="CE494" s="11"/>
      <c r="CF494" s="11"/>
      <c r="CG494" s="11"/>
      <c r="CH494" s="11"/>
      <c r="CI494" s="11"/>
      <c r="CJ494" s="11"/>
      <c r="CK494" s="11"/>
      <c r="CL494" s="11"/>
      <c r="CM494" s="11"/>
    </row>
    <row r="495" spans="1:91" ht="14.25" customHeight="1">
      <c r="A495" s="1247" t="str">
        <f>A494</f>
        <v/>
      </c>
      <c r="B495" s="58"/>
      <c r="C495" s="1735"/>
      <c r="D495" s="1733"/>
      <c r="E495" s="1735"/>
      <c r="F495" s="2454"/>
      <c r="G495" s="512"/>
      <c r="H495" s="2456"/>
      <c r="I495" s="514"/>
      <c r="J495" s="2459"/>
      <c r="K495" s="514"/>
      <c r="L495" s="2459"/>
      <c r="M495" s="514"/>
      <c r="N495" s="2459"/>
      <c r="O495" s="514"/>
      <c r="P495" s="2459"/>
      <c r="Q495" s="11"/>
      <c r="R495" s="11"/>
      <c r="S495" s="455"/>
      <c r="T495" s="477"/>
      <c r="U495" s="506">
        <f>Import!N885</f>
        <v>0</v>
      </c>
      <c r="V495" s="11"/>
      <c r="W495" s="340"/>
      <c r="X495" s="340"/>
      <c r="Y495" s="340"/>
      <c r="Z495" s="11"/>
      <c r="AE495" s="210"/>
      <c r="AF495" s="210"/>
      <c r="AG495" s="210"/>
      <c r="AH495" s="210"/>
      <c r="AI495" s="1055"/>
      <c r="AJ495" s="211"/>
      <c r="AK495" s="1276"/>
      <c r="AL495" s="1276">
        <f>AL494</f>
        <v>0</v>
      </c>
      <c r="AP495" s="210"/>
      <c r="AQ495" s="210"/>
      <c r="AR495" s="210"/>
      <c r="AS495" s="210"/>
      <c r="AT495" s="210"/>
      <c r="AU495" s="211"/>
      <c r="AV495" s="1276"/>
      <c r="AW495" s="1276">
        <f>AW494</f>
        <v>0</v>
      </c>
      <c r="BA495" s="210"/>
      <c r="BB495" s="210"/>
      <c r="BC495" s="210"/>
      <c r="BD495" s="210"/>
      <c r="BE495" s="210"/>
      <c r="BF495" s="211"/>
      <c r="BG495" s="1276"/>
      <c r="BH495" s="1276">
        <f>BH494</f>
        <v>0</v>
      </c>
      <c r="BL495" s="210"/>
      <c r="BM495" s="210"/>
      <c r="BN495" s="210"/>
      <c r="BO495" s="210"/>
      <c r="BP495" s="210"/>
      <c r="BQ495" s="211"/>
      <c r="BR495" s="1276"/>
      <c r="BS495" s="1276">
        <f>BS494</f>
        <v>0</v>
      </c>
      <c r="BW495" s="210"/>
      <c r="BX495" s="210"/>
      <c r="BY495" s="210"/>
      <c r="BZ495" s="210"/>
      <c r="CA495" s="210"/>
      <c r="CB495" s="211"/>
      <c r="CC495" s="1276"/>
      <c r="CD495" s="1276">
        <f>CD494</f>
        <v>0</v>
      </c>
      <c r="CE495" s="11"/>
      <c r="CF495" s="11"/>
      <c r="CG495" s="11"/>
      <c r="CH495" s="11"/>
      <c r="CI495" s="11"/>
      <c r="CJ495" s="11"/>
      <c r="CK495" s="11"/>
      <c r="CL495" s="11"/>
      <c r="CM495" s="11"/>
    </row>
    <row r="496" spans="1:91" ht="24.75" customHeight="1">
      <c r="A496" s="1246" t="str">
        <f>IF(E496&gt;0,"Wypełnione","")</f>
        <v/>
      </c>
      <c r="B496" s="58"/>
      <c r="C496" s="1734">
        <f>'Og s3a'!C897</f>
        <v>0</v>
      </c>
      <c r="D496" s="1732">
        <f>'Og s3a'!E897</f>
        <v>0</v>
      </c>
      <c r="E496" s="1734">
        <f>'Og s3a'!F897</f>
        <v>0</v>
      </c>
      <c r="F496" s="2453"/>
      <c r="G496" s="511">
        <f>T496</f>
        <v>0</v>
      </c>
      <c r="H496" s="2455">
        <f>U496</f>
        <v>0</v>
      </c>
      <c r="I496" s="515"/>
      <c r="J496" s="2459"/>
      <c r="K496" s="515"/>
      <c r="L496" s="2459"/>
      <c r="M496" s="515"/>
      <c r="N496" s="2459"/>
      <c r="O496" s="515"/>
      <c r="P496" s="2459"/>
      <c r="Q496" s="11"/>
      <c r="R496" s="11"/>
      <c r="S496" s="454">
        <f>'Og s3a'!G897</f>
        <v>0</v>
      </c>
      <c r="T496" s="456">
        <f>'Og s3a'!D897</f>
        <v>0</v>
      </c>
      <c r="U496" s="506">
        <f>Import!N886</f>
        <v>0</v>
      </c>
      <c r="V496" s="11"/>
      <c r="W496" s="340"/>
      <c r="X496" s="340"/>
      <c r="Y496" s="340"/>
      <c r="Z496" s="1273">
        <f>IF(F496=AF$7,1,0)</f>
        <v>0</v>
      </c>
      <c r="AA496" s="1273">
        <f>Z496*D496</f>
        <v>0</v>
      </c>
      <c r="AB496" s="1281">
        <f>IF($Z496=0,0,IF(AF496+AH496+AJ496&gt;0,$AA496,0))</f>
        <v>0</v>
      </c>
      <c r="AC496" s="1283">
        <f>IF($Z496=0,0,IF(AND(AB496=0,G497&gt;0),$AA496,0))</f>
        <v>0</v>
      </c>
      <c r="AD496" s="1272">
        <f>AA496-AB496-AC496</f>
        <v>0</v>
      </c>
      <c r="AE496" s="210">
        <f t="shared" si="275"/>
        <v>0</v>
      </c>
      <c r="AF496" s="210">
        <f t="shared" si="275"/>
        <v>0</v>
      </c>
      <c r="AG496" s="210">
        <f t="shared" si="275"/>
        <v>0</v>
      </c>
      <c r="AH496" s="210">
        <f t="shared" si="275"/>
        <v>0</v>
      </c>
      <c r="AI496" s="1055">
        <f t="shared" si="275"/>
        <v>0</v>
      </c>
      <c r="AJ496" s="211">
        <f t="shared" si="275"/>
        <v>0</v>
      </c>
      <c r="AK496" s="1276">
        <f>IF($Z496=1,0,IF(AND($Z496=0,AF496&gt;0),1,IF(AND($Z496=0,AH496&gt;0),1,IF(AND($Z496=0,AJ496&gt;0),1,0))))</f>
        <v>0</v>
      </c>
      <c r="AL496" s="1276">
        <f t="shared" si="270"/>
        <v>0</v>
      </c>
      <c r="AM496" s="1281">
        <f>IF($Z496=0,0,IF(AQ496+AS496+AU496&gt;0,$AA496,0))</f>
        <v>0</v>
      </c>
      <c r="AN496" s="1283">
        <f>IF($Z496=0,0,IF(AND(AM496=0,I497&gt;0),$AA496,0))</f>
        <v>0</v>
      </c>
      <c r="AO496" s="1272">
        <f>$AA496-AM496-AN496</f>
        <v>0</v>
      </c>
      <c r="AP496" s="210">
        <f t="shared" si="276"/>
        <v>0</v>
      </c>
      <c r="AQ496" s="210">
        <f t="shared" si="276"/>
        <v>0</v>
      </c>
      <c r="AR496" s="210">
        <f t="shared" si="276"/>
        <v>0</v>
      </c>
      <c r="AS496" s="210">
        <f t="shared" si="276"/>
        <v>0</v>
      </c>
      <c r="AT496" s="210">
        <f t="shared" si="276"/>
        <v>0</v>
      </c>
      <c r="AU496" s="211">
        <f t="shared" si="276"/>
        <v>0</v>
      </c>
      <c r="AV496" s="1276">
        <f>IF($Z496=1,0,IF(AND($Z496=0,AQ496&gt;0),1,IF(AND($Z496=0,AS496&gt;0),1,IF(AND($Z496=0,AU496&gt;0),1,0))))</f>
        <v>0</v>
      </c>
      <c r="AW496" s="1276">
        <f t="shared" si="271"/>
        <v>0</v>
      </c>
      <c r="AX496" s="1281">
        <f>IF($Z496=0,0,IF(BB496+BD496+BF496&gt;0,$AA496,0))</f>
        <v>0</v>
      </c>
      <c r="AY496" s="1283">
        <f>IF($Z496=0,0,IF(AND(AX496=0,K497&gt;0),$AA496,0))</f>
        <v>0</v>
      </c>
      <c r="AZ496" s="1272">
        <f>$AA496-AX496-AY496</f>
        <v>0</v>
      </c>
      <c r="BA496" s="210">
        <f t="shared" si="277"/>
        <v>0</v>
      </c>
      <c r="BB496" s="210">
        <f t="shared" si="277"/>
        <v>0</v>
      </c>
      <c r="BC496" s="210">
        <f t="shared" si="277"/>
        <v>0</v>
      </c>
      <c r="BD496" s="210">
        <f t="shared" si="277"/>
        <v>0</v>
      </c>
      <c r="BE496" s="210">
        <f t="shared" si="277"/>
        <v>0</v>
      </c>
      <c r="BF496" s="211">
        <f t="shared" si="277"/>
        <v>0</v>
      </c>
      <c r="BG496" s="1276">
        <f>IF($Z496=1,0,IF(AND($Z496=0,BB496&gt;0),1,IF(AND($Z496=0,BD496&gt;0),1,IF(AND($Z496=0,BF496&gt;0),1,0))))</f>
        <v>0</v>
      </c>
      <c r="BH496" s="1276">
        <f t="shared" si="272"/>
        <v>0</v>
      </c>
      <c r="BI496" s="1281">
        <f>IF($Z496=0,0,IF(BM496+BO496+BQ496&gt;0,$AA496,0))</f>
        <v>0</v>
      </c>
      <c r="BJ496" s="1283">
        <f>IF($Z496=0,0,IF(AND(BI496=0,M497&gt;0),$AA496,0))</f>
        <v>0</v>
      </c>
      <c r="BK496" s="1272">
        <f>$AA496-BI496-BJ496</f>
        <v>0</v>
      </c>
      <c r="BL496" s="210">
        <f t="shared" si="278"/>
        <v>0</v>
      </c>
      <c r="BM496" s="210">
        <f t="shared" si="278"/>
        <v>0</v>
      </c>
      <c r="BN496" s="210">
        <f t="shared" si="278"/>
        <v>0</v>
      </c>
      <c r="BO496" s="210">
        <f t="shared" si="278"/>
        <v>0</v>
      </c>
      <c r="BP496" s="210">
        <f t="shared" si="278"/>
        <v>0</v>
      </c>
      <c r="BQ496" s="211">
        <f t="shared" si="278"/>
        <v>0</v>
      </c>
      <c r="BR496" s="1276">
        <f>IF($Z496=1,0,IF(AND($Z496=0,BM496&gt;0),1,IF(AND($Z496=0,BO496&gt;0),1,IF(AND($Z496=0,BQ496&gt;0),1,0))))</f>
        <v>0</v>
      </c>
      <c r="BS496" s="1276">
        <f t="shared" si="273"/>
        <v>0</v>
      </c>
      <c r="BT496" s="1281">
        <f>IF($Z496=0,0,IF(BX496+BZ496+CB496&gt;0,$AA496,0))</f>
        <v>0</v>
      </c>
      <c r="BU496" s="1283">
        <f>IF($Z496=0,0,IF(AND(BT496=0,O497&gt;0),$AA496,0))</f>
        <v>0</v>
      </c>
      <c r="BV496" s="1272">
        <f>$AA496-BT496-BU496</f>
        <v>0</v>
      </c>
      <c r="BW496" s="210">
        <f t="shared" si="279"/>
        <v>0</v>
      </c>
      <c r="BX496" s="210">
        <f t="shared" si="279"/>
        <v>0</v>
      </c>
      <c r="BY496" s="210">
        <f t="shared" si="279"/>
        <v>0</v>
      </c>
      <c r="BZ496" s="210">
        <f t="shared" si="279"/>
        <v>0</v>
      </c>
      <c r="CA496" s="210">
        <f t="shared" si="279"/>
        <v>0</v>
      </c>
      <c r="CB496" s="211">
        <f t="shared" si="279"/>
        <v>0</v>
      </c>
      <c r="CC496" s="1276">
        <f>IF($Z496=1,0,IF(AND($Z496=0,BX496&gt;0),1,IF(AND($Z496=0,BZ496&gt;0),1,IF(AND($Z496=0,CB496&gt;0),1,0))))</f>
        <v>0</v>
      </c>
      <c r="CD496" s="1276">
        <f t="shared" si="274"/>
        <v>0</v>
      </c>
      <c r="CE496" s="11"/>
      <c r="CF496" s="11"/>
      <c r="CG496" s="11"/>
      <c r="CH496" s="11"/>
      <c r="CI496" s="11"/>
      <c r="CJ496" s="11"/>
      <c r="CK496" s="11"/>
      <c r="CL496" s="11"/>
      <c r="CM496" s="11"/>
    </row>
    <row r="497" spans="1:91" ht="14.25" customHeight="1">
      <c r="A497" s="1247" t="str">
        <f>A496</f>
        <v/>
      </c>
      <c r="B497" s="58"/>
      <c r="C497" s="1735"/>
      <c r="D497" s="1733"/>
      <c r="E497" s="1735"/>
      <c r="F497" s="2454"/>
      <c r="G497" s="512"/>
      <c r="H497" s="2456"/>
      <c r="I497" s="514"/>
      <c r="J497" s="2459"/>
      <c r="K497" s="514"/>
      <c r="L497" s="2459"/>
      <c r="M497" s="514"/>
      <c r="N497" s="2459"/>
      <c r="O497" s="514"/>
      <c r="P497" s="2459"/>
      <c r="Q497" s="11"/>
      <c r="R497" s="11"/>
      <c r="S497" s="455"/>
      <c r="T497" s="477"/>
      <c r="U497" s="506">
        <f>Import!N887</f>
        <v>0</v>
      </c>
      <c r="V497" s="11"/>
      <c r="W497" s="340"/>
      <c r="X497" s="340"/>
      <c r="Y497" s="340"/>
      <c r="Z497" s="11"/>
      <c r="AE497" s="210"/>
      <c r="AF497" s="210"/>
      <c r="AG497" s="210"/>
      <c r="AH497" s="210"/>
      <c r="AI497" s="1055"/>
      <c r="AJ497" s="211"/>
      <c r="AK497" s="1276"/>
      <c r="AL497" s="1276">
        <f>AL496</f>
        <v>0</v>
      </c>
      <c r="AP497" s="210"/>
      <c r="AQ497" s="210"/>
      <c r="AR497" s="210"/>
      <c r="AS497" s="210"/>
      <c r="AT497" s="210"/>
      <c r="AU497" s="211"/>
      <c r="AV497" s="1276"/>
      <c r="AW497" s="1276">
        <f>AW496</f>
        <v>0</v>
      </c>
      <c r="BA497" s="210"/>
      <c r="BB497" s="210"/>
      <c r="BC497" s="210"/>
      <c r="BD497" s="210"/>
      <c r="BE497" s="210"/>
      <c r="BF497" s="211"/>
      <c r="BG497" s="1276"/>
      <c r="BH497" s="1276">
        <f>BH496</f>
        <v>0</v>
      </c>
      <c r="BL497" s="210"/>
      <c r="BM497" s="210"/>
      <c r="BN497" s="210"/>
      <c r="BO497" s="210"/>
      <c r="BP497" s="210"/>
      <c r="BQ497" s="211"/>
      <c r="BR497" s="1276"/>
      <c r="BS497" s="1276">
        <f>BS496</f>
        <v>0</v>
      </c>
      <c r="BW497" s="210"/>
      <c r="BX497" s="210"/>
      <c r="BY497" s="210"/>
      <c r="BZ497" s="210"/>
      <c r="CA497" s="210"/>
      <c r="CB497" s="211"/>
      <c r="CC497" s="1276"/>
      <c r="CD497" s="1276">
        <f>CD496</f>
        <v>0</v>
      </c>
      <c r="CE497" s="11"/>
      <c r="CF497" s="11"/>
      <c r="CG497" s="11"/>
      <c r="CH497" s="11"/>
      <c r="CI497" s="11"/>
      <c r="CJ497" s="11"/>
      <c r="CK497" s="11"/>
      <c r="CL497" s="11"/>
      <c r="CM497" s="11"/>
    </row>
    <row r="498" spans="1:91" ht="24.75" customHeight="1">
      <c r="A498" s="1246" t="str">
        <f>IF(E498&gt;0,"Wypełnione","")</f>
        <v/>
      </c>
      <c r="B498" s="58"/>
      <c r="C498" s="1734">
        <f>'Og s3a'!C899</f>
        <v>0</v>
      </c>
      <c r="D498" s="1732">
        <f>'Og s3a'!E899</f>
        <v>0</v>
      </c>
      <c r="E498" s="1734">
        <f>'Og s3a'!F899</f>
        <v>0</v>
      </c>
      <c r="F498" s="2453"/>
      <c r="G498" s="511">
        <f>T498</f>
        <v>0</v>
      </c>
      <c r="H498" s="2455">
        <f>U498</f>
        <v>0</v>
      </c>
      <c r="I498" s="515"/>
      <c r="J498" s="2459"/>
      <c r="K498" s="515"/>
      <c r="L498" s="2459"/>
      <c r="M498" s="515"/>
      <c r="N498" s="2459"/>
      <c r="O498" s="515"/>
      <c r="P498" s="2459"/>
      <c r="Q498" s="11"/>
      <c r="R498" s="11"/>
      <c r="S498" s="454">
        <f>'Og s3a'!G899</f>
        <v>0</v>
      </c>
      <c r="T498" s="456">
        <f>'Og s3a'!D899</f>
        <v>0</v>
      </c>
      <c r="U498" s="506">
        <f>Import!N888</f>
        <v>0</v>
      </c>
      <c r="V498" s="11"/>
      <c r="W498" s="340"/>
      <c r="X498" s="340"/>
      <c r="Y498" s="340"/>
      <c r="Z498" s="1273">
        <f>IF(F498=AF$7,1,0)</f>
        <v>0</v>
      </c>
      <c r="AA498" s="1273">
        <f>Z498*D498</f>
        <v>0</v>
      </c>
      <c r="AB498" s="1281">
        <f>IF($Z498=0,0,IF(AF498+AH498+AJ498&gt;0,$AA498,0))</f>
        <v>0</v>
      </c>
      <c r="AC498" s="1283">
        <f>IF($Z498=0,0,IF(AND(AB498=0,G499&gt;0),$AA498,0))</f>
        <v>0</v>
      </c>
      <c r="AD498" s="1272">
        <f>AA498-AB498-AC498</f>
        <v>0</v>
      </c>
      <c r="AE498" s="210">
        <f t="shared" si="275"/>
        <v>0</v>
      </c>
      <c r="AF498" s="210">
        <f t="shared" si="275"/>
        <v>0</v>
      </c>
      <c r="AG498" s="210">
        <f t="shared" si="275"/>
        <v>0</v>
      </c>
      <c r="AH498" s="210">
        <f t="shared" si="275"/>
        <v>0</v>
      </c>
      <c r="AI498" s="1055">
        <f t="shared" si="275"/>
        <v>0</v>
      </c>
      <c r="AJ498" s="211">
        <f t="shared" si="275"/>
        <v>0</v>
      </c>
      <c r="AK498" s="1276">
        <f>IF($Z498=1,0,IF(AND($Z498=0,AF498&gt;0),1,IF(AND($Z498=0,AH498&gt;0),1,IF(AND($Z498=0,AJ498&gt;0),1,0))))</f>
        <v>0</v>
      </c>
      <c r="AL498" s="1276">
        <f t="shared" si="270"/>
        <v>0</v>
      </c>
      <c r="AM498" s="1281">
        <f>IF($Z498=0,0,IF(AQ498+AS498+AU498&gt;0,$AA498,0))</f>
        <v>0</v>
      </c>
      <c r="AN498" s="1283">
        <f>IF($Z498=0,0,IF(AND(AM498=0,I499&gt;0),$AA498,0))</f>
        <v>0</v>
      </c>
      <c r="AO498" s="1272">
        <f>$AA498-AM498-AN498</f>
        <v>0</v>
      </c>
      <c r="AP498" s="210">
        <f t="shared" si="276"/>
        <v>0</v>
      </c>
      <c r="AQ498" s="210">
        <f t="shared" si="276"/>
        <v>0</v>
      </c>
      <c r="AR498" s="210">
        <f t="shared" si="276"/>
        <v>0</v>
      </c>
      <c r="AS498" s="210">
        <f t="shared" si="276"/>
        <v>0</v>
      </c>
      <c r="AT498" s="210">
        <f t="shared" si="276"/>
        <v>0</v>
      </c>
      <c r="AU498" s="211">
        <f t="shared" si="276"/>
        <v>0</v>
      </c>
      <c r="AV498" s="1276">
        <f>IF($Z498=1,0,IF(AND($Z498=0,AQ498&gt;0),1,IF(AND($Z498=0,AS498&gt;0),1,IF(AND($Z498=0,AU498&gt;0),1,0))))</f>
        <v>0</v>
      </c>
      <c r="AW498" s="1276">
        <f t="shared" si="271"/>
        <v>0</v>
      </c>
      <c r="AX498" s="1281">
        <f>IF($Z498=0,0,IF(BB498+BD498+BF498&gt;0,$AA498,0))</f>
        <v>0</v>
      </c>
      <c r="AY498" s="1283">
        <f>IF($Z498=0,0,IF(AND(AX498=0,K499&gt;0),$AA498,0))</f>
        <v>0</v>
      </c>
      <c r="AZ498" s="1272">
        <f>$AA498-AX498-AY498</f>
        <v>0</v>
      </c>
      <c r="BA498" s="210">
        <f t="shared" si="277"/>
        <v>0</v>
      </c>
      <c r="BB498" s="210">
        <f t="shared" si="277"/>
        <v>0</v>
      </c>
      <c r="BC498" s="210">
        <f t="shared" si="277"/>
        <v>0</v>
      </c>
      <c r="BD498" s="210">
        <f t="shared" si="277"/>
        <v>0</v>
      </c>
      <c r="BE498" s="210">
        <f t="shared" si="277"/>
        <v>0</v>
      </c>
      <c r="BF498" s="211">
        <f t="shared" si="277"/>
        <v>0</v>
      </c>
      <c r="BG498" s="1276">
        <f>IF($Z498=1,0,IF(AND($Z498=0,BB498&gt;0),1,IF(AND($Z498=0,BD498&gt;0),1,IF(AND($Z498=0,BF498&gt;0),1,0))))</f>
        <v>0</v>
      </c>
      <c r="BH498" s="1276">
        <f t="shared" si="272"/>
        <v>0</v>
      </c>
      <c r="BI498" s="1281">
        <f>IF($Z498=0,0,IF(BM498+BO498+BQ498&gt;0,$AA498,0))</f>
        <v>0</v>
      </c>
      <c r="BJ498" s="1283">
        <f>IF($Z498=0,0,IF(AND(BI498=0,M499&gt;0),$AA498,0))</f>
        <v>0</v>
      </c>
      <c r="BK498" s="1272">
        <f>$AA498-BI498-BJ498</f>
        <v>0</v>
      </c>
      <c r="BL498" s="210">
        <f t="shared" si="278"/>
        <v>0</v>
      </c>
      <c r="BM498" s="210">
        <f t="shared" si="278"/>
        <v>0</v>
      </c>
      <c r="BN498" s="210">
        <f t="shared" si="278"/>
        <v>0</v>
      </c>
      <c r="BO498" s="210">
        <f t="shared" si="278"/>
        <v>0</v>
      </c>
      <c r="BP498" s="210">
        <f t="shared" si="278"/>
        <v>0</v>
      </c>
      <c r="BQ498" s="211">
        <f t="shared" si="278"/>
        <v>0</v>
      </c>
      <c r="BR498" s="1276">
        <f>IF($Z498=1,0,IF(AND($Z498=0,BM498&gt;0),1,IF(AND($Z498=0,BO498&gt;0),1,IF(AND($Z498=0,BQ498&gt;0),1,0))))</f>
        <v>0</v>
      </c>
      <c r="BS498" s="1276">
        <f t="shared" si="273"/>
        <v>0</v>
      </c>
      <c r="BT498" s="1281">
        <f>IF($Z498=0,0,IF(BX498+BZ498+CB498&gt;0,$AA498,0))</f>
        <v>0</v>
      </c>
      <c r="BU498" s="1283">
        <f>IF($Z498=0,0,IF(AND(BT498=0,O499&gt;0),$AA498,0))</f>
        <v>0</v>
      </c>
      <c r="BV498" s="1272">
        <f>$AA498-BT498-BU498</f>
        <v>0</v>
      </c>
      <c r="BW498" s="210">
        <f t="shared" si="279"/>
        <v>0</v>
      </c>
      <c r="BX498" s="210">
        <f t="shared" si="279"/>
        <v>0</v>
      </c>
      <c r="BY498" s="210">
        <f t="shared" si="279"/>
        <v>0</v>
      </c>
      <c r="BZ498" s="210">
        <f t="shared" si="279"/>
        <v>0</v>
      </c>
      <c r="CA498" s="210">
        <f t="shared" si="279"/>
        <v>0</v>
      </c>
      <c r="CB498" s="211">
        <f t="shared" si="279"/>
        <v>0</v>
      </c>
      <c r="CC498" s="1276">
        <f>IF($Z498=1,0,IF(AND($Z498=0,BX498&gt;0),1,IF(AND($Z498=0,BZ498&gt;0),1,IF(AND($Z498=0,CB498&gt;0),1,0))))</f>
        <v>0</v>
      </c>
      <c r="CD498" s="1276">
        <f t="shared" si="274"/>
        <v>0</v>
      </c>
      <c r="CE498" s="11"/>
      <c r="CF498" s="11"/>
      <c r="CG498" s="11"/>
      <c r="CH498" s="11"/>
      <c r="CI498" s="11"/>
      <c r="CJ498" s="11"/>
      <c r="CK498" s="11"/>
      <c r="CL498" s="11"/>
      <c r="CM498" s="11"/>
    </row>
    <row r="499" spans="1:91" ht="14.25" customHeight="1">
      <c r="A499" s="1247" t="str">
        <f>A498</f>
        <v/>
      </c>
      <c r="B499" s="58"/>
      <c r="C499" s="1735"/>
      <c r="D499" s="1733"/>
      <c r="E499" s="1735"/>
      <c r="F499" s="2454"/>
      <c r="G499" s="512"/>
      <c r="H499" s="2456"/>
      <c r="I499" s="514"/>
      <c r="J499" s="2459"/>
      <c r="K499" s="514"/>
      <c r="L499" s="2459"/>
      <c r="M499" s="514"/>
      <c r="N499" s="2459"/>
      <c r="O499" s="514"/>
      <c r="P499" s="2459"/>
      <c r="Q499" s="11"/>
      <c r="R499" s="11"/>
      <c r="S499" s="455"/>
      <c r="T499" s="477"/>
      <c r="U499" s="506">
        <f>Import!N889</f>
        <v>0</v>
      </c>
      <c r="V499" s="11"/>
      <c r="W499" s="340"/>
      <c r="X499" s="340"/>
      <c r="Y499" s="340"/>
      <c r="Z499" s="11"/>
      <c r="AE499" s="210"/>
      <c r="AF499" s="210"/>
      <c r="AG499" s="210"/>
      <c r="AH499" s="210"/>
      <c r="AI499" s="1055"/>
      <c r="AJ499" s="211"/>
      <c r="AK499" s="1276"/>
      <c r="AL499" s="1276">
        <f>AL498</f>
        <v>0</v>
      </c>
      <c r="AP499" s="210"/>
      <c r="AQ499" s="210"/>
      <c r="AR499" s="210"/>
      <c r="AS499" s="210"/>
      <c r="AT499" s="210"/>
      <c r="AU499" s="211"/>
      <c r="AV499" s="1276"/>
      <c r="AW499" s="1276">
        <f>AW498</f>
        <v>0</v>
      </c>
      <c r="BA499" s="210"/>
      <c r="BB499" s="210"/>
      <c r="BC499" s="210"/>
      <c r="BD499" s="210"/>
      <c r="BE499" s="210"/>
      <c r="BF499" s="211"/>
      <c r="BG499" s="1276"/>
      <c r="BH499" s="1276">
        <f>BH498</f>
        <v>0</v>
      </c>
      <c r="BL499" s="210"/>
      <c r="BM499" s="210"/>
      <c r="BN499" s="210"/>
      <c r="BO499" s="210"/>
      <c r="BP499" s="210"/>
      <c r="BQ499" s="211"/>
      <c r="BR499" s="1276"/>
      <c r="BS499" s="1276">
        <f>BS498</f>
        <v>0</v>
      </c>
      <c r="BW499" s="210"/>
      <c r="BX499" s="210"/>
      <c r="BY499" s="210"/>
      <c r="BZ499" s="210"/>
      <c r="CA499" s="210"/>
      <c r="CB499" s="211"/>
      <c r="CC499" s="1276"/>
      <c r="CD499" s="1276">
        <f>CD498</f>
        <v>0</v>
      </c>
      <c r="CE499" s="11"/>
      <c r="CF499" s="11"/>
      <c r="CG499" s="11"/>
      <c r="CH499" s="11"/>
      <c r="CI499" s="11"/>
      <c r="CJ499" s="11"/>
      <c r="CK499" s="11"/>
      <c r="CL499" s="11"/>
      <c r="CM499" s="11"/>
    </row>
    <row r="500" spans="1:91" ht="24.75" customHeight="1">
      <c r="A500" s="1246" t="str">
        <f>IF(E500&gt;0,"Wypełnione","")</f>
        <v/>
      </c>
      <c r="B500" s="58"/>
      <c r="C500" s="1734">
        <f>'Og s3a'!C901</f>
        <v>0</v>
      </c>
      <c r="D500" s="1732">
        <f>'Og s3a'!E901</f>
        <v>0</v>
      </c>
      <c r="E500" s="1734">
        <f>'Og s3a'!F901</f>
        <v>0</v>
      </c>
      <c r="F500" s="2453"/>
      <c r="G500" s="511">
        <f>T500</f>
        <v>0</v>
      </c>
      <c r="H500" s="2455">
        <f>U500</f>
        <v>0</v>
      </c>
      <c r="I500" s="515"/>
      <c r="J500" s="2459"/>
      <c r="K500" s="515"/>
      <c r="L500" s="2459"/>
      <c r="M500" s="515"/>
      <c r="N500" s="2459"/>
      <c r="O500" s="515"/>
      <c r="P500" s="2459"/>
      <c r="Q500" s="11"/>
      <c r="R500" s="11"/>
      <c r="S500" s="454">
        <f>'Og s3a'!G901</f>
        <v>0</v>
      </c>
      <c r="T500" s="456">
        <f>'Og s3a'!D901</f>
        <v>0</v>
      </c>
      <c r="U500" s="506">
        <f>Import!N890</f>
        <v>0</v>
      </c>
      <c r="V500" s="11"/>
      <c r="W500" s="340"/>
      <c r="X500" s="340"/>
      <c r="Y500" s="340"/>
      <c r="Z500" s="1273">
        <f>IF(F500=AF$7,1,0)</f>
        <v>0</v>
      </c>
      <c r="AA500" s="1273">
        <f>Z500*D500</f>
        <v>0</v>
      </c>
      <c r="AB500" s="1281">
        <f>IF($Z500=0,0,IF(AF500+AH500+AJ500&gt;0,$AA500,0))</f>
        <v>0</v>
      </c>
      <c r="AC500" s="1283">
        <f>IF($Z500=0,0,IF(AND(AB500=0,G501&gt;0),$AA500,0))</f>
        <v>0</v>
      </c>
      <c r="AD500" s="1272">
        <f>AA500-AB500-AC500</f>
        <v>0</v>
      </c>
      <c r="AE500" s="210">
        <f t="shared" si="275"/>
        <v>0</v>
      </c>
      <c r="AF500" s="210">
        <f t="shared" si="275"/>
        <v>0</v>
      </c>
      <c r="AG500" s="210">
        <f t="shared" si="275"/>
        <v>0</v>
      </c>
      <c r="AH500" s="210">
        <f t="shared" si="275"/>
        <v>0</v>
      </c>
      <c r="AI500" s="1055">
        <f t="shared" si="275"/>
        <v>0</v>
      </c>
      <c r="AJ500" s="211">
        <f t="shared" si="275"/>
        <v>0</v>
      </c>
      <c r="AK500" s="1276">
        <f>IF($Z500=1,0,IF(AND($Z500=0,AF500&gt;0),1,IF(AND($Z500=0,AH500&gt;0),1,IF(AND($Z500=0,AJ500&gt;0),1,0))))</f>
        <v>0</v>
      </c>
      <c r="AL500" s="1276">
        <f t="shared" si="270"/>
        <v>0</v>
      </c>
      <c r="AM500" s="1281">
        <f>IF($Z500=0,0,IF(AQ500+AS500+AU500&gt;0,$AA500,0))</f>
        <v>0</v>
      </c>
      <c r="AN500" s="1283">
        <f>IF($Z500=0,0,IF(AND(AM500=0,I501&gt;0),$AA500,0))</f>
        <v>0</v>
      </c>
      <c r="AO500" s="1272">
        <f>$AA500-AM500-AN500</f>
        <v>0</v>
      </c>
      <c r="AP500" s="210">
        <f t="shared" si="276"/>
        <v>0</v>
      </c>
      <c r="AQ500" s="210">
        <f t="shared" si="276"/>
        <v>0</v>
      </c>
      <c r="AR500" s="210">
        <f t="shared" si="276"/>
        <v>0</v>
      </c>
      <c r="AS500" s="210">
        <f t="shared" si="276"/>
        <v>0</v>
      </c>
      <c r="AT500" s="210">
        <f t="shared" si="276"/>
        <v>0</v>
      </c>
      <c r="AU500" s="211">
        <f t="shared" si="276"/>
        <v>0</v>
      </c>
      <c r="AV500" s="1276">
        <f>IF($Z500=1,0,IF(AND($Z500=0,AQ500&gt;0),1,IF(AND($Z500=0,AS500&gt;0),1,IF(AND($Z500=0,AU500&gt;0),1,0))))</f>
        <v>0</v>
      </c>
      <c r="AW500" s="1276">
        <f t="shared" si="271"/>
        <v>0</v>
      </c>
      <c r="AX500" s="1281">
        <f>IF($Z500=0,0,IF(BB500+BD500+BF500&gt;0,$AA500,0))</f>
        <v>0</v>
      </c>
      <c r="AY500" s="1283">
        <f>IF($Z500=0,0,IF(AND(AX500=0,K501&gt;0),$AA500,0))</f>
        <v>0</v>
      </c>
      <c r="AZ500" s="1272">
        <f>$AA500-AX500-AY500</f>
        <v>0</v>
      </c>
      <c r="BA500" s="210">
        <f t="shared" si="277"/>
        <v>0</v>
      </c>
      <c r="BB500" s="210">
        <f t="shared" si="277"/>
        <v>0</v>
      </c>
      <c r="BC500" s="210">
        <f t="shared" si="277"/>
        <v>0</v>
      </c>
      <c r="BD500" s="210">
        <f t="shared" si="277"/>
        <v>0</v>
      </c>
      <c r="BE500" s="210">
        <f t="shared" si="277"/>
        <v>0</v>
      </c>
      <c r="BF500" s="211">
        <f t="shared" si="277"/>
        <v>0</v>
      </c>
      <c r="BG500" s="1276">
        <f>IF($Z500=1,0,IF(AND($Z500=0,BB500&gt;0),1,IF(AND($Z500=0,BD500&gt;0),1,IF(AND($Z500=0,BF500&gt;0),1,0))))</f>
        <v>0</v>
      </c>
      <c r="BH500" s="1276">
        <f t="shared" si="272"/>
        <v>0</v>
      </c>
      <c r="BI500" s="1281">
        <f>IF($Z500=0,0,IF(BM500+BO500+BQ500&gt;0,$AA500,0))</f>
        <v>0</v>
      </c>
      <c r="BJ500" s="1283">
        <f>IF($Z500=0,0,IF(AND(BI500=0,M501&gt;0),$AA500,0))</f>
        <v>0</v>
      </c>
      <c r="BK500" s="1272">
        <f>$AA500-BI500-BJ500</f>
        <v>0</v>
      </c>
      <c r="BL500" s="210">
        <f t="shared" si="278"/>
        <v>0</v>
      </c>
      <c r="BM500" s="210">
        <f t="shared" si="278"/>
        <v>0</v>
      </c>
      <c r="BN500" s="210">
        <f t="shared" si="278"/>
        <v>0</v>
      </c>
      <c r="BO500" s="210">
        <f t="shared" si="278"/>
        <v>0</v>
      </c>
      <c r="BP500" s="210">
        <f t="shared" si="278"/>
        <v>0</v>
      </c>
      <c r="BQ500" s="211">
        <f t="shared" si="278"/>
        <v>0</v>
      </c>
      <c r="BR500" s="1276">
        <f>IF($Z500=1,0,IF(AND($Z500=0,BM500&gt;0),1,IF(AND($Z500=0,BO500&gt;0),1,IF(AND($Z500=0,BQ500&gt;0),1,0))))</f>
        <v>0</v>
      </c>
      <c r="BS500" s="1276">
        <f t="shared" si="273"/>
        <v>0</v>
      </c>
      <c r="BT500" s="1281">
        <f>IF($Z500=0,0,IF(BX500+BZ500+CB500&gt;0,$AA500,0))</f>
        <v>0</v>
      </c>
      <c r="BU500" s="1283">
        <f>IF($Z500=0,0,IF(AND(BT500=0,O501&gt;0),$AA500,0))</f>
        <v>0</v>
      </c>
      <c r="BV500" s="1272">
        <f>$AA500-BT500-BU500</f>
        <v>0</v>
      </c>
      <c r="BW500" s="210">
        <f t="shared" si="279"/>
        <v>0</v>
      </c>
      <c r="BX500" s="210">
        <f t="shared" si="279"/>
        <v>0</v>
      </c>
      <c r="BY500" s="210">
        <f t="shared" si="279"/>
        <v>0</v>
      </c>
      <c r="BZ500" s="210">
        <f t="shared" si="279"/>
        <v>0</v>
      </c>
      <c r="CA500" s="210">
        <f t="shared" si="279"/>
        <v>0</v>
      </c>
      <c r="CB500" s="211">
        <f t="shared" si="279"/>
        <v>0</v>
      </c>
      <c r="CC500" s="1276">
        <f>IF($Z500=1,0,IF(AND($Z500=0,BX500&gt;0),1,IF(AND($Z500=0,BZ500&gt;0),1,IF(AND($Z500=0,CB500&gt;0),1,0))))</f>
        <v>0</v>
      </c>
      <c r="CD500" s="1276">
        <f t="shared" si="274"/>
        <v>0</v>
      </c>
      <c r="CE500" s="11"/>
      <c r="CF500" s="11"/>
      <c r="CG500" s="11"/>
      <c r="CH500" s="11"/>
      <c r="CI500" s="11"/>
      <c r="CJ500" s="11"/>
      <c r="CK500" s="11"/>
      <c r="CL500" s="11"/>
      <c r="CM500" s="11"/>
    </row>
    <row r="501" spans="1:91" ht="14.25" customHeight="1">
      <c r="A501" s="1247" t="str">
        <f>A500</f>
        <v/>
      </c>
      <c r="B501" s="58"/>
      <c r="C501" s="1735"/>
      <c r="D501" s="1733"/>
      <c r="E501" s="1735"/>
      <c r="F501" s="2454"/>
      <c r="G501" s="512"/>
      <c r="H501" s="2456"/>
      <c r="I501" s="514"/>
      <c r="J501" s="2459"/>
      <c r="K501" s="514"/>
      <c r="L501" s="2459"/>
      <c r="M501" s="514"/>
      <c r="N501" s="2459"/>
      <c r="O501" s="514"/>
      <c r="P501" s="2459"/>
      <c r="Q501" s="11"/>
      <c r="R501" s="11"/>
      <c r="S501" s="455"/>
      <c r="T501" s="477"/>
      <c r="U501" s="506">
        <f>Import!N891</f>
        <v>0</v>
      </c>
      <c r="V501" s="11"/>
      <c r="W501" s="340"/>
      <c r="X501" s="340"/>
      <c r="Y501" s="340"/>
      <c r="Z501" s="11"/>
      <c r="AE501" s="210"/>
      <c r="AF501" s="210"/>
      <c r="AG501" s="210"/>
      <c r="AH501" s="210"/>
      <c r="AI501" s="1055"/>
      <c r="AJ501" s="211"/>
      <c r="AK501" s="1276"/>
      <c r="AL501" s="1276">
        <f>AL500</f>
        <v>0</v>
      </c>
      <c r="AP501" s="210"/>
      <c r="AQ501" s="210"/>
      <c r="AR501" s="210"/>
      <c r="AS501" s="210"/>
      <c r="AT501" s="210"/>
      <c r="AU501" s="211"/>
      <c r="AV501" s="1276"/>
      <c r="AW501" s="1276">
        <f>AW500</f>
        <v>0</v>
      </c>
      <c r="BA501" s="210"/>
      <c r="BB501" s="210"/>
      <c r="BC501" s="210"/>
      <c r="BD501" s="210"/>
      <c r="BE501" s="210"/>
      <c r="BF501" s="211"/>
      <c r="BG501" s="1276"/>
      <c r="BH501" s="1276">
        <f>BH500</f>
        <v>0</v>
      </c>
      <c r="BL501" s="210"/>
      <c r="BM501" s="210"/>
      <c r="BN501" s="210"/>
      <c r="BO501" s="210"/>
      <c r="BP501" s="210"/>
      <c r="BQ501" s="211"/>
      <c r="BR501" s="1276"/>
      <c r="BS501" s="1276">
        <f>BS500</f>
        <v>0</v>
      </c>
      <c r="BW501" s="210"/>
      <c r="BX501" s="210"/>
      <c r="BY501" s="210"/>
      <c r="BZ501" s="210"/>
      <c r="CA501" s="210"/>
      <c r="CB501" s="211"/>
      <c r="CC501" s="1276"/>
      <c r="CD501" s="1276">
        <f>CD500</f>
        <v>0</v>
      </c>
      <c r="CE501" s="11"/>
      <c r="CF501" s="11"/>
      <c r="CG501" s="11"/>
      <c r="CH501" s="11"/>
      <c r="CI501" s="11"/>
      <c r="CJ501" s="11"/>
      <c r="CK501" s="11"/>
      <c r="CL501" s="11"/>
      <c r="CM501" s="11"/>
    </row>
    <row r="502" spans="1:91" ht="24.75" customHeight="1">
      <c r="A502" s="1246" t="str">
        <f>IF(E502&gt;0,"Wypełnione","")</f>
        <v/>
      </c>
      <c r="B502" s="58"/>
      <c r="C502" s="1734">
        <f>'Og s3a'!C903</f>
        <v>0</v>
      </c>
      <c r="D502" s="1732">
        <f>'Og s3a'!E903</f>
        <v>0</v>
      </c>
      <c r="E502" s="1734">
        <f>'Og s3a'!F903</f>
        <v>0</v>
      </c>
      <c r="F502" s="2453"/>
      <c r="G502" s="511">
        <f>T502</f>
        <v>0</v>
      </c>
      <c r="H502" s="2455">
        <f>U502</f>
        <v>0</v>
      </c>
      <c r="I502" s="515"/>
      <c r="J502" s="2459"/>
      <c r="K502" s="515"/>
      <c r="L502" s="2459"/>
      <c r="M502" s="515"/>
      <c r="N502" s="2459"/>
      <c r="O502" s="515"/>
      <c r="P502" s="2459"/>
      <c r="Q502" s="11"/>
      <c r="R502" s="11"/>
      <c r="S502" s="454">
        <f>'Og s3a'!G903</f>
        <v>0</v>
      </c>
      <c r="T502" s="456">
        <f>'Og s3a'!D903</f>
        <v>0</v>
      </c>
      <c r="U502" s="506">
        <f>Import!N892</f>
        <v>0</v>
      </c>
      <c r="V502" s="11"/>
      <c r="W502" s="340"/>
      <c r="X502" s="340"/>
      <c r="Y502" s="340"/>
      <c r="Z502" s="1273">
        <f>IF(F502=AF$7,1,0)</f>
        <v>0</v>
      </c>
      <c r="AA502" s="1273">
        <f>Z502*D502</f>
        <v>0</v>
      </c>
      <c r="AB502" s="1281">
        <f>IF($Z502=0,0,IF(AF502+AH502+AJ502&gt;0,$AA502,0))</f>
        <v>0</v>
      </c>
      <c r="AC502" s="1283">
        <f>IF($Z502=0,0,IF(AND(AB502=0,G503&gt;0),$AA502,0))</f>
        <v>0</v>
      </c>
      <c r="AD502" s="1272">
        <f>AA502-AB502-AC502</f>
        <v>0</v>
      </c>
      <c r="AE502" s="210">
        <f t="shared" si="275"/>
        <v>0</v>
      </c>
      <c r="AF502" s="210">
        <f t="shared" si="275"/>
        <v>0</v>
      </c>
      <c r="AG502" s="210">
        <f t="shared" si="275"/>
        <v>0</v>
      </c>
      <c r="AH502" s="210">
        <f t="shared" si="275"/>
        <v>0</v>
      </c>
      <c r="AI502" s="1055">
        <f t="shared" si="275"/>
        <v>0</v>
      </c>
      <c r="AJ502" s="211">
        <f t="shared" si="275"/>
        <v>0</v>
      </c>
      <c r="AK502" s="1276">
        <f>IF($Z502=1,0,IF(AND($Z502=0,AF502&gt;0),1,IF(AND($Z502=0,AH502&gt;0),1,IF(AND($Z502=0,AJ502&gt;0),1,0))))</f>
        <v>0</v>
      </c>
      <c r="AL502" s="1276">
        <f t="shared" si="270"/>
        <v>0</v>
      </c>
      <c r="AM502" s="1281">
        <f>IF($Z502=0,0,IF(AQ502+AS502+AU502&gt;0,$AA502,0))</f>
        <v>0</v>
      </c>
      <c r="AN502" s="1283">
        <f>IF($Z502=0,0,IF(AND(AM502=0,I503&gt;0),$AA502,0))</f>
        <v>0</v>
      </c>
      <c r="AO502" s="1272">
        <f>$AA502-AM502-AN502</f>
        <v>0</v>
      </c>
      <c r="AP502" s="210">
        <f t="shared" si="276"/>
        <v>0</v>
      </c>
      <c r="AQ502" s="210">
        <f t="shared" si="276"/>
        <v>0</v>
      </c>
      <c r="AR502" s="210">
        <f t="shared" si="276"/>
        <v>0</v>
      </c>
      <c r="AS502" s="210">
        <f t="shared" si="276"/>
        <v>0</v>
      </c>
      <c r="AT502" s="210">
        <f t="shared" si="276"/>
        <v>0</v>
      </c>
      <c r="AU502" s="211">
        <f t="shared" si="276"/>
        <v>0</v>
      </c>
      <c r="AV502" s="1276">
        <f>IF($Z502=1,0,IF(AND($Z502=0,AQ502&gt;0),1,IF(AND($Z502=0,AS502&gt;0),1,IF(AND($Z502=0,AU502&gt;0),1,0))))</f>
        <v>0</v>
      </c>
      <c r="AW502" s="1276">
        <f t="shared" si="271"/>
        <v>0</v>
      </c>
      <c r="AX502" s="1281">
        <f>IF($Z502=0,0,IF(BB502+BD502+BF502&gt;0,$AA502,0))</f>
        <v>0</v>
      </c>
      <c r="AY502" s="1283">
        <f>IF($Z502=0,0,IF(AND(AX502=0,K503&gt;0),$AA502,0))</f>
        <v>0</v>
      </c>
      <c r="AZ502" s="1272">
        <f>$AA502-AX502-AY502</f>
        <v>0</v>
      </c>
      <c r="BA502" s="210">
        <f t="shared" si="277"/>
        <v>0</v>
      </c>
      <c r="BB502" s="210">
        <f t="shared" si="277"/>
        <v>0</v>
      </c>
      <c r="BC502" s="210">
        <f t="shared" si="277"/>
        <v>0</v>
      </c>
      <c r="BD502" s="210">
        <f t="shared" si="277"/>
        <v>0</v>
      </c>
      <c r="BE502" s="210">
        <f t="shared" si="277"/>
        <v>0</v>
      </c>
      <c r="BF502" s="211">
        <f t="shared" si="277"/>
        <v>0</v>
      </c>
      <c r="BG502" s="1276">
        <f>IF($Z502=1,0,IF(AND($Z502=0,BB502&gt;0),1,IF(AND($Z502=0,BD502&gt;0),1,IF(AND($Z502=0,BF502&gt;0),1,0))))</f>
        <v>0</v>
      </c>
      <c r="BH502" s="1276">
        <f t="shared" si="272"/>
        <v>0</v>
      </c>
      <c r="BI502" s="1281">
        <f>IF($Z502=0,0,IF(BM502+BO502+BQ502&gt;0,$AA502,0))</f>
        <v>0</v>
      </c>
      <c r="BJ502" s="1283">
        <f>IF($Z502=0,0,IF(AND(BI502=0,M503&gt;0),$AA502,0))</f>
        <v>0</v>
      </c>
      <c r="BK502" s="1272">
        <f>$AA502-BI502-BJ502</f>
        <v>0</v>
      </c>
      <c r="BL502" s="210">
        <f t="shared" si="278"/>
        <v>0</v>
      </c>
      <c r="BM502" s="210">
        <f t="shared" si="278"/>
        <v>0</v>
      </c>
      <c r="BN502" s="210">
        <f t="shared" si="278"/>
        <v>0</v>
      </c>
      <c r="BO502" s="210">
        <f t="shared" si="278"/>
        <v>0</v>
      </c>
      <c r="BP502" s="210">
        <f t="shared" si="278"/>
        <v>0</v>
      </c>
      <c r="BQ502" s="211">
        <f t="shared" si="278"/>
        <v>0</v>
      </c>
      <c r="BR502" s="1276">
        <f>IF($Z502=1,0,IF(AND($Z502=0,BM502&gt;0),1,IF(AND($Z502=0,BO502&gt;0),1,IF(AND($Z502=0,BQ502&gt;0),1,0))))</f>
        <v>0</v>
      </c>
      <c r="BS502" s="1276">
        <f t="shared" si="273"/>
        <v>0</v>
      </c>
      <c r="BT502" s="1281">
        <f>IF($Z502=0,0,IF(BX502+BZ502+CB502&gt;0,$AA502,0))</f>
        <v>0</v>
      </c>
      <c r="BU502" s="1283">
        <f>IF($Z502=0,0,IF(AND(BT502=0,O503&gt;0),$AA502,0))</f>
        <v>0</v>
      </c>
      <c r="BV502" s="1272">
        <f>$AA502-BT502-BU502</f>
        <v>0</v>
      </c>
      <c r="BW502" s="210">
        <f t="shared" si="279"/>
        <v>0</v>
      </c>
      <c r="BX502" s="210">
        <f t="shared" si="279"/>
        <v>0</v>
      </c>
      <c r="BY502" s="210">
        <f t="shared" si="279"/>
        <v>0</v>
      </c>
      <c r="BZ502" s="210">
        <f t="shared" si="279"/>
        <v>0</v>
      </c>
      <c r="CA502" s="210">
        <f t="shared" si="279"/>
        <v>0</v>
      </c>
      <c r="CB502" s="211">
        <f t="shared" si="279"/>
        <v>0</v>
      </c>
      <c r="CC502" s="1276">
        <f>IF($Z502=1,0,IF(AND($Z502=0,BX502&gt;0),1,IF(AND($Z502=0,BZ502&gt;0),1,IF(AND($Z502=0,CB502&gt;0),1,0))))</f>
        <v>0</v>
      </c>
      <c r="CD502" s="1276">
        <f t="shared" si="274"/>
        <v>0</v>
      </c>
      <c r="CE502" s="11"/>
      <c r="CF502" s="11"/>
      <c r="CG502" s="11"/>
      <c r="CH502" s="11"/>
      <c r="CI502" s="11"/>
      <c r="CJ502" s="11"/>
      <c r="CK502" s="11"/>
      <c r="CL502" s="11"/>
      <c r="CM502" s="11"/>
    </row>
    <row r="503" spans="1:91" ht="14.25" customHeight="1">
      <c r="A503" s="1247" t="str">
        <f>A502</f>
        <v/>
      </c>
      <c r="B503" s="58"/>
      <c r="C503" s="1735"/>
      <c r="D503" s="1733"/>
      <c r="E503" s="1735"/>
      <c r="F503" s="2454"/>
      <c r="G503" s="512"/>
      <c r="H503" s="2456"/>
      <c r="I503" s="514"/>
      <c r="J503" s="2459"/>
      <c r="K503" s="514"/>
      <c r="L503" s="2459"/>
      <c r="M503" s="514"/>
      <c r="N503" s="2459"/>
      <c r="O503" s="514"/>
      <c r="P503" s="2459"/>
      <c r="Q503" s="11"/>
      <c r="R503" s="11"/>
      <c r="S503" s="455"/>
      <c r="T503" s="477"/>
      <c r="U503" s="506">
        <f>Import!N893</f>
        <v>0</v>
      </c>
      <c r="V503" s="11"/>
      <c r="W503" s="340"/>
      <c r="X503" s="340"/>
      <c r="Y503" s="340"/>
      <c r="Z503" s="11"/>
      <c r="AE503" s="210"/>
      <c r="AF503" s="210"/>
      <c r="AG503" s="210"/>
      <c r="AH503" s="210"/>
      <c r="AI503" s="1055"/>
      <c r="AJ503" s="211"/>
      <c r="AK503" s="1276"/>
      <c r="AL503" s="1276">
        <f>AL502</f>
        <v>0</v>
      </c>
      <c r="AP503" s="210"/>
      <c r="AQ503" s="210"/>
      <c r="AR503" s="210"/>
      <c r="AS503" s="210"/>
      <c r="AT503" s="210"/>
      <c r="AU503" s="211"/>
      <c r="AV503" s="1276"/>
      <c r="AW503" s="1276">
        <f>AW502</f>
        <v>0</v>
      </c>
      <c r="BA503" s="210"/>
      <c r="BB503" s="210"/>
      <c r="BC503" s="210"/>
      <c r="BD503" s="210"/>
      <c r="BE503" s="210"/>
      <c r="BF503" s="211"/>
      <c r="BG503" s="1276"/>
      <c r="BH503" s="1276">
        <f>BH502</f>
        <v>0</v>
      </c>
      <c r="BL503" s="210"/>
      <c r="BM503" s="210"/>
      <c r="BN503" s="210"/>
      <c r="BO503" s="210"/>
      <c r="BP503" s="210"/>
      <c r="BQ503" s="211"/>
      <c r="BR503" s="1276"/>
      <c r="BS503" s="1276">
        <f>BS502</f>
        <v>0</v>
      </c>
      <c r="BW503" s="210"/>
      <c r="BX503" s="210"/>
      <c r="BY503" s="210"/>
      <c r="BZ503" s="210"/>
      <c r="CA503" s="210"/>
      <c r="CB503" s="211"/>
      <c r="CC503" s="1276"/>
      <c r="CD503" s="1276">
        <f>CD502</f>
        <v>0</v>
      </c>
      <c r="CE503" s="11"/>
      <c r="CF503" s="11"/>
      <c r="CG503" s="11"/>
      <c r="CH503" s="11"/>
      <c r="CI503" s="11"/>
      <c r="CJ503" s="11"/>
      <c r="CK503" s="11"/>
      <c r="CL503" s="11"/>
      <c r="CM503" s="11"/>
    </row>
    <row r="504" spans="1:91" ht="24.75" customHeight="1">
      <c r="A504" s="1246" t="str">
        <f>IF(E504&gt;0,"Wypełnione","")</f>
        <v/>
      </c>
      <c r="B504" s="58"/>
      <c r="C504" s="1734">
        <f>'Og s3a'!C905</f>
        <v>0</v>
      </c>
      <c r="D504" s="1732">
        <f>'Og s3a'!E905</f>
        <v>0</v>
      </c>
      <c r="E504" s="1734">
        <f>'Og s3a'!F905</f>
        <v>0</v>
      </c>
      <c r="F504" s="2453"/>
      <c r="G504" s="511">
        <f>T504</f>
        <v>0</v>
      </c>
      <c r="H504" s="2455">
        <f>U504</f>
        <v>0</v>
      </c>
      <c r="I504" s="515"/>
      <c r="J504" s="2459"/>
      <c r="K504" s="515"/>
      <c r="L504" s="2459"/>
      <c r="M504" s="515"/>
      <c r="N504" s="2459"/>
      <c r="O504" s="515"/>
      <c r="P504" s="2459"/>
      <c r="Q504" s="11"/>
      <c r="R504" s="11"/>
      <c r="S504" s="454">
        <f>'Og s3a'!G905</f>
        <v>0</v>
      </c>
      <c r="T504" s="456">
        <f>'Og s3a'!D905</f>
        <v>0</v>
      </c>
      <c r="U504" s="506">
        <f>Import!N894</f>
        <v>0</v>
      </c>
      <c r="V504" s="11"/>
      <c r="W504" s="340"/>
      <c r="X504" s="340"/>
      <c r="Y504" s="340"/>
      <c r="Z504" s="1273">
        <f>IF(F504=AF$7,1,0)</f>
        <v>0</v>
      </c>
      <c r="AA504" s="1273">
        <f>Z504*D504</f>
        <v>0</v>
      </c>
      <c r="AB504" s="1281">
        <f>IF($Z504=0,0,IF(AF504+AH504+AJ504&gt;0,$AA504,0))</f>
        <v>0</v>
      </c>
      <c r="AC504" s="1283">
        <f>IF($Z504=0,0,IF(AND(AB504=0,G505&gt;0),$AA504,0))</f>
        <v>0</v>
      </c>
      <c r="AD504" s="1272">
        <f>AA504-AB504-AC504</f>
        <v>0</v>
      </c>
      <c r="AE504" s="210">
        <f t="shared" si="275"/>
        <v>0</v>
      </c>
      <c r="AF504" s="210">
        <f t="shared" si="275"/>
        <v>0</v>
      </c>
      <c r="AG504" s="210">
        <f t="shared" si="275"/>
        <v>0</v>
      </c>
      <c r="AH504" s="210">
        <f t="shared" si="275"/>
        <v>0</v>
      </c>
      <c r="AI504" s="1055">
        <f t="shared" si="275"/>
        <v>0</v>
      </c>
      <c r="AJ504" s="211">
        <f t="shared" si="275"/>
        <v>0</v>
      </c>
      <c r="AK504" s="1276">
        <f>IF($Z504=1,0,IF(AND($Z504=0,AF504&gt;0),1,IF(AND($Z504=0,AH504&gt;0),1,IF(AND($Z504=0,AJ504&gt;0),1,0))))</f>
        <v>0</v>
      </c>
      <c r="AL504" s="1276">
        <f t="shared" si="270"/>
        <v>0</v>
      </c>
      <c r="AM504" s="1281">
        <f>IF($Z504=0,0,IF(AQ504+AS504+AU504&gt;0,$AA504,0))</f>
        <v>0</v>
      </c>
      <c r="AN504" s="1283">
        <f>IF($Z504=0,0,IF(AND(AM504=0,I505&gt;0),$AA504,0))</f>
        <v>0</v>
      </c>
      <c r="AO504" s="1272">
        <f>$AA504-AM504-AN504</f>
        <v>0</v>
      </c>
      <c r="AP504" s="210">
        <f t="shared" si="276"/>
        <v>0</v>
      </c>
      <c r="AQ504" s="210">
        <f t="shared" si="276"/>
        <v>0</v>
      </c>
      <c r="AR504" s="210">
        <f t="shared" si="276"/>
        <v>0</v>
      </c>
      <c r="AS504" s="210">
        <f t="shared" si="276"/>
        <v>0</v>
      </c>
      <c r="AT504" s="210">
        <f t="shared" si="276"/>
        <v>0</v>
      </c>
      <c r="AU504" s="211">
        <f t="shared" si="276"/>
        <v>0</v>
      </c>
      <c r="AV504" s="1276">
        <f>IF($Z504=1,0,IF(AND($Z504=0,AQ504&gt;0),1,IF(AND($Z504=0,AS504&gt;0),1,IF(AND($Z504=0,AU504&gt;0),1,0))))</f>
        <v>0</v>
      </c>
      <c r="AW504" s="1276">
        <f t="shared" si="271"/>
        <v>0</v>
      </c>
      <c r="AX504" s="1281">
        <f>IF($Z504=0,0,IF(BB504+BD504+BF504&gt;0,$AA504,0))</f>
        <v>0</v>
      </c>
      <c r="AY504" s="1283">
        <f>IF($Z504=0,0,IF(AND(AX504=0,K505&gt;0),$AA504,0))</f>
        <v>0</v>
      </c>
      <c r="AZ504" s="1272">
        <f>$AA504-AX504-AY504</f>
        <v>0</v>
      </c>
      <c r="BA504" s="210">
        <f t="shared" si="277"/>
        <v>0</v>
      </c>
      <c r="BB504" s="210">
        <f t="shared" si="277"/>
        <v>0</v>
      </c>
      <c r="BC504" s="210">
        <f t="shared" si="277"/>
        <v>0</v>
      </c>
      <c r="BD504" s="210">
        <f t="shared" si="277"/>
        <v>0</v>
      </c>
      <c r="BE504" s="210">
        <f t="shared" si="277"/>
        <v>0</v>
      </c>
      <c r="BF504" s="211">
        <f t="shared" si="277"/>
        <v>0</v>
      </c>
      <c r="BG504" s="1276">
        <f>IF($Z504=1,0,IF(AND($Z504=0,BB504&gt;0),1,IF(AND($Z504=0,BD504&gt;0),1,IF(AND($Z504=0,BF504&gt;0),1,0))))</f>
        <v>0</v>
      </c>
      <c r="BH504" s="1276">
        <f t="shared" si="272"/>
        <v>0</v>
      </c>
      <c r="BI504" s="1281">
        <f>IF($Z504=0,0,IF(BM504+BO504+BQ504&gt;0,$AA504,0))</f>
        <v>0</v>
      </c>
      <c r="BJ504" s="1283">
        <f>IF($Z504=0,0,IF(AND(BI504=0,M505&gt;0),$AA504,0))</f>
        <v>0</v>
      </c>
      <c r="BK504" s="1272">
        <f>$AA504-BI504-BJ504</f>
        <v>0</v>
      </c>
      <c r="BL504" s="210">
        <f t="shared" si="278"/>
        <v>0</v>
      </c>
      <c r="BM504" s="210">
        <f t="shared" si="278"/>
        <v>0</v>
      </c>
      <c r="BN504" s="210">
        <f t="shared" si="278"/>
        <v>0</v>
      </c>
      <c r="BO504" s="210">
        <f t="shared" si="278"/>
        <v>0</v>
      </c>
      <c r="BP504" s="210">
        <f t="shared" si="278"/>
        <v>0</v>
      </c>
      <c r="BQ504" s="211">
        <f t="shared" si="278"/>
        <v>0</v>
      </c>
      <c r="BR504" s="1276">
        <f>IF($Z504=1,0,IF(AND($Z504=0,BM504&gt;0),1,IF(AND($Z504=0,BO504&gt;0),1,IF(AND($Z504=0,BQ504&gt;0),1,0))))</f>
        <v>0</v>
      </c>
      <c r="BS504" s="1276">
        <f t="shared" si="273"/>
        <v>0</v>
      </c>
      <c r="BT504" s="1281">
        <f>IF($Z504=0,0,IF(BX504+BZ504+CB504&gt;0,$AA504,0))</f>
        <v>0</v>
      </c>
      <c r="BU504" s="1283">
        <f>IF($Z504=0,0,IF(AND(BT504=0,O505&gt;0),$AA504,0))</f>
        <v>0</v>
      </c>
      <c r="BV504" s="1272">
        <f>$AA504-BT504-BU504</f>
        <v>0</v>
      </c>
      <c r="BW504" s="210">
        <f t="shared" si="279"/>
        <v>0</v>
      </c>
      <c r="BX504" s="210">
        <f t="shared" si="279"/>
        <v>0</v>
      </c>
      <c r="BY504" s="210">
        <f t="shared" si="279"/>
        <v>0</v>
      </c>
      <c r="BZ504" s="210">
        <f t="shared" si="279"/>
        <v>0</v>
      </c>
      <c r="CA504" s="210">
        <f t="shared" si="279"/>
        <v>0</v>
      </c>
      <c r="CB504" s="211">
        <f t="shared" si="279"/>
        <v>0</v>
      </c>
      <c r="CC504" s="1276">
        <f>IF($Z504=1,0,IF(AND($Z504=0,BX504&gt;0),1,IF(AND($Z504=0,BZ504&gt;0),1,IF(AND($Z504=0,CB504&gt;0),1,0))))</f>
        <v>0</v>
      </c>
      <c r="CD504" s="1276">
        <f t="shared" si="274"/>
        <v>0</v>
      </c>
      <c r="CE504" s="11"/>
      <c r="CF504" s="11"/>
      <c r="CG504" s="11"/>
      <c r="CH504" s="11"/>
      <c r="CI504" s="11"/>
      <c r="CJ504" s="11"/>
      <c r="CK504" s="11"/>
      <c r="CL504" s="11"/>
      <c r="CM504" s="11"/>
    </row>
    <row r="505" spans="1:91" ht="14.25" customHeight="1">
      <c r="A505" s="1247" t="str">
        <f>A504</f>
        <v/>
      </c>
      <c r="B505" s="58"/>
      <c r="C505" s="1735"/>
      <c r="D505" s="1733"/>
      <c r="E505" s="1735"/>
      <c r="F505" s="2454"/>
      <c r="G505" s="512"/>
      <c r="H505" s="2456"/>
      <c r="I505" s="514"/>
      <c r="J505" s="2459"/>
      <c r="K505" s="514"/>
      <c r="L505" s="2459"/>
      <c r="M505" s="514"/>
      <c r="N505" s="2459"/>
      <c r="O505" s="514"/>
      <c r="P505" s="2459"/>
      <c r="Q505" s="11"/>
      <c r="R505" s="11"/>
      <c r="S505" s="455"/>
      <c r="T505" s="477"/>
      <c r="U505" s="506">
        <f>Import!N895</f>
        <v>0</v>
      </c>
      <c r="V505" s="11"/>
      <c r="W505" s="340"/>
      <c r="X505" s="340"/>
      <c r="Y505" s="340"/>
      <c r="Z505" s="11"/>
      <c r="AE505" s="210"/>
      <c r="AF505" s="210"/>
      <c r="AG505" s="210"/>
      <c r="AH505" s="210"/>
      <c r="AI505" s="1055"/>
      <c r="AJ505" s="211"/>
      <c r="AK505" s="1276"/>
      <c r="AL505" s="1276">
        <f>AL504</f>
        <v>0</v>
      </c>
      <c r="AP505" s="210"/>
      <c r="AQ505" s="210"/>
      <c r="AR505" s="210"/>
      <c r="AS505" s="210"/>
      <c r="AT505" s="210"/>
      <c r="AU505" s="211"/>
      <c r="AV505" s="1276"/>
      <c r="AW505" s="1276">
        <f>AW504</f>
        <v>0</v>
      </c>
      <c r="BA505" s="210"/>
      <c r="BB505" s="210"/>
      <c r="BC505" s="210"/>
      <c r="BD505" s="210"/>
      <c r="BE505" s="210"/>
      <c r="BF505" s="211"/>
      <c r="BG505" s="1276"/>
      <c r="BH505" s="1276">
        <f>BH504</f>
        <v>0</v>
      </c>
      <c r="BL505" s="210"/>
      <c r="BM505" s="210"/>
      <c r="BN505" s="210"/>
      <c r="BO505" s="210"/>
      <c r="BP505" s="210"/>
      <c r="BQ505" s="211"/>
      <c r="BR505" s="1276"/>
      <c r="BS505" s="1276">
        <f>BS504</f>
        <v>0</v>
      </c>
      <c r="BW505" s="210"/>
      <c r="BX505" s="210"/>
      <c r="BY505" s="210"/>
      <c r="BZ505" s="210"/>
      <c r="CA505" s="210"/>
      <c r="CB505" s="211"/>
      <c r="CC505" s="1276"/>
      <c r="CD505" s="1276">
        <f>CD504</f>
        <v>0</v>
      </c>
      <c r="CE505" s="11"/>
      <c r="CF505" s="11"/>
      <c r="CG505" s="11"/>
      <c r="CH505" s="11"/>
      <c r="CI505" s="11"/>
      <c r="CJ505" s="11"/>
      <c r="CK505" s="11"/>
      <c r="CL505" s="11"/>
      <c r="CM505" s="11"/>
    </row>
    <row r="506" spans="1:91" ht="24.75" customHeight="1">
      <c r="A506" s="1246" t="str">
        <f>IF(E506&gt;0,"Wypełnione","")</f>
        <v/>
      </c>
      <c r="B506" s="58"/>
      <c r="C506" s="1734">
        <f>'Og s3a'!C907</f>
        <v>0</v>
      </c>
      <c r="D506" s="1732">
        <f>'Og s3a'!E907</f>
        <v>0</v>
      </c>
      <c r="E506" s="1734">
        <f>'Og s3a'!F907</f>
        <v>0</v>
      </c>
      <c r="F506" s="2453"/>
      <c r="G506" s="511">
        <f>T506</f>
        <v>0</v>
      </c>
      <c r="H506" s="2455">
        <f>U506</f>
        <v>0</v>
      </c>
      <c r="I506" s="515"/>
      <c r="J506" s="2459"/>
      <c r="K506" s="515"/>
      <c r="L506" s="2459"/>
      <c r="M506" s="515"/>
      <c r="N506" s="2459"/>
      <c r="O506" s="515"/>
      <c r="P506" s="2459"/>
      <c r="Q506" s="11"/>
      <c r="R506" s="11"/>
      <c r="S506" s="454">
        <f>'Og s3a'!G907</f>
        <v>0</v>
      </c>
      <c r="T506" s="456">
        <f>'Og s3a'!D907</f>
        <v>0</v>
      </c>
      <c r="U506" s="506">
        <f>Import!N896</f>
        <v>0</v>
      </c>
      <c r="V506" s="11"/>
      <c r="W506" s="340"/>
      <c r="X506" s="340"/>
      <c r="Y506" s="340"/>
      <c r="Z506" s="1273">
        <f>IF(F506=AF$7,1,0)</f>
        <v>0</v>
      </c>
      <c r="AA506" s="1273">
        <f>Z506*D506</f>
        <v>0</v>
      </c>
      <c r="AB506" s="1281">
        <f>IF($Z506=0,0,IF(AF506+AH506+AJ506&gt;0,$AA506,0))</f>
        <v>0</v>
      </c>
      <c r="AC506" s="1283">
        <f>IF($Z506=0,0,IF(AND(AB506=0,G507&gt;0),$AA506,0))</f>
        <v>0</v>
      </c>
      <c r="AD506" s="1272">
        <f>AA506-AB506-AC506</f>
        <v>0</v>
      </c>
      <c r="AE506" s="210">
        <f t="shared" si="275"/>
        <v>0</v>
      </c>
      <c r="AF506" s="210">
        <f t="shared" si="275"/>
        <v>0</v>
      </c>
      <c r="AG506" s="210">
        <f t="shared" si="275"/>
        <v>0</v>
      </c>
      <c r="AH506" s="210">
        <f t="shared" si="275"/>
        <v>0</v>
      </c>
      <c r="AI506" s="1055">
        <f t="shared" si="275"/>
        <v>0</v>
      </c>
      <c r="AJ506" s="211">
        <f t="shared" si="275"/>
        <v>0</v>
      </c>
      <c r="AK506" s="1276">
        <f>IF($Z506=1,0,IF(AND($Z506=0,AF506&gt;0),1,IF(AND($Z506=0,AH506&gt;0),1,IF(AND($Z506=0,AJ506&gt;0),1,0))))</f>
        <v>0</v>
      </c>
      <c r="AL506" s="1276">
        <f t="shared" si="270"/>
        <v>0</v>
      </c>
      <c r="AM506" s="1281">
        <f>IF($Z506=0,0,IF(AQ506+AS506+AU506&gt;0,$AA506,0))</f>
        <v>0</v>
      </c>
      <c r="AN506" s="1283">
        <f>IF($Z506=0,0,IF(AND(AM506=0,I507&gt;0),$AA506,0))</f>
        <v>0</v>
      </c>
      <c r="AO506" s="1272">
        <f>$AA506-AM506-AN506</f>
        <v>0</v>
      </c>
      <c r="AP506" s="210">
        <f t="shared" si="276"/>
        <v>0</v>
      </c>
      <c r="AQ506" s="210">
        <f t="shared" si="276"/>
        <v>0</v>
      </c>
      <c r="AR506" s="210">
        <f t="shared" si="276"/>
        <v>0</v>
      </c>
      <c r="AS506" s="210">
        <f t="shared" si="276"/>
        <v>0</v>
      </c>
      <c r="AT506" s="210">
        <f t="shared" si="276"/>
        <v>0</v>
      </c>
      <c r="AU506" s="211">
        <f t="shared" si="276"/>
        <v>0</v>
      </c>
      <c r="AV506" s="1276">
        <f>IF($Z506=1,0,IF(AND($Z506=0,AQ506&gt;0),1,IF(AND($Z506=0,AS506&gt;0),1,IF(AND($Z506=0,AU506&gt;0),1,0))))</f>
        <v>0</v>
      </c>
      <c r="AW506" s="1276">
        <f t="shared" si="271"/>
        <v>0</v>
      </c>
      <c r="AX506" s="1281">
        <f>IF($Z506=0,0,IF(BB506+BD506+BF506&gt;0,$AA506,0))</f>
        <v>0</v>
      </c>
      <c r="AY506" s="1283">
        <f>IF($Z506=0,0,IF(AND(AX506=0,K507&gt;0),$AA506,0))</f>
        <v>0</v>
      </c>
      <c r="AZ506" s="1272">
        <f>$AA506-AX506-AY506</f>
        <v>0</v>
      </c>
      <c r="BA506" s="210">
        <f t="shared" si="277"/>
        <v>0</v>
      </c>
      <c r="BB506" s="210">
        <f t="shared" si="277"/>
        <v>0</v>
      </c>
      <c r="BC506" s="210">
        <f t="shared" si="277"/>
        <v>0</v>
      </c>
      <c r="BD506" s="210">
        <f t="shared" si="277"/>
        <v>0</v>
      </c>
      <c r="BE506" s="210">
        <f t="shared" si="277"/>
        <v>0</v>
      </c>
      <c r="BF506" s="211">
        <f t="shared" si="277"/>
        <v>0</v>
      </c>
      <c r="BG506" s="1276">
        <f>IF($Z506=1,0,IF(AND($Z506=0,BB506&gt;0),1,IF(AND($Z506=0,BD506&gt;0),1,IF(AND($Z506=0,BF506&gt;0),1,0))))</f>
        <v>0</v>
      </c>
      <c r="BH506" s="1276">
        <f t="shared" si="272"/>
        <v>0</v>
      </c>
      <c r="BI506" s="1281">
        <f>IF($Z506=0,0,IF(BM506+BO506+BQ506&gt;0,$AA506,0))</f>
        <v>0</v>
      </c>
      <c r="BJ506" s="1283">
        <f>IF($Z506=0,0,IF(AND(BI506=0,M507&gt;0),$AA506,0))</f>
        <v>0</v>
      </c>
      <c r="BK506" s="1272">
        <f>$AA506-BI506-BJ506</f>
        <v>0</v>
      </c>
      <c r="BL506" s="210">
        <f t="shared" si="278"/>
        <v>0</v>
      </c>
      <c r="BM506" s="210">
        <f t="shared" si="278"/>
        <v>0</v>
      </c>
      <c r="BN506" s="210">
        <f t="shared" si="278"/>
        <v>0</v>
      </c>
      <c r="BO506" s="210">
        <f t="shared" si="278"/>
        <v>0</v>
      </c>
      <c r="BP506" s="210">
        <f t="shared" si="278"/>
        <v>0</v>
      </c>
      <c r="BQ506" s="211">
        <f t="shared" si="278"/>
        <v>0</v>
      </c>
      <c r="BR506" s="1276">
        <f>IF($Z506=1,0,IF(AND($Z506=0,BM506&gt;0),1,IF(AND($Z506=0,BO506&gt;0),1,IF(AND($Z506=0,BQ506&gt;0),1,0))))</f>
        <v>0</v>
      </c>
      <c r="BS506" s="1276">
        <f t="shared" si="273"/>
        <v>0</v>
      </c>
      <c r="BT506" s="1281">
        <f>IF($Z506=0,0,IF(BX506+BZ506+CB506&gt;0,$AA506,0))</f>
        <v>0</v>
      </c>
      <c r="BU506" s="1283">
        <f>IF($Z506=0,0,IF(AND(BT506=0,O507&gt;0),$AA506,0))</f>
        <v>0</v>
      </c>
      <c r="BV506" s="1272">
        <f>$AA506-BT506-BU506</f>
        <v>0</v>
      </c>
      <c r="BW506" s="210">
        <f t="shared" si="279"/>
        <v>0</v>
      </c>
      <c r="BX506" s="210">
        <f t="shared" si="279"/>
        <v>0</v>
      </c>
      <c r="BY506" s="210">
        <f t="shared" si="279"/>
        <v>0</v>
      </c>
      <c r="BZ506" s="210">
        <f t="shared" si="279"/>
        <v>0</v>
      </c>
      <c r="CA506" s="210">
        <f t="shared" si="279"/>
        <v>0</v>
      </c>
      <c r="CB506" s="211">
        <f t="shared" si="279"/>
        <v>0</v>
      </c>
      <c r="CC506" s="1276">
        <f>IF($Z506=1,0,IF(AND($Z506=0,BX506&gt;0),1,IF(AND($Z506=0,BZ506&gt;0),1,IF(AND($Z506=0,CB506&gt;0),1,0))))</f>
        <v>0</v>
      </c>
      <c r="CD506" s="1276">
        <f t="shared" si="274"/>
        <v>0</v>
      </c>
      <c r="CE506" s="11"/>
      <c r="CF506" s="11"/>
      <c r="CG506" s="11"/>
      <c r="CH506" s="11"/>
      <c r="CI506" s="11"/>
      <c r="CJ506" s="11"/>
      <c r="CK506" s="11"/>
      <c r="CL506" s="11"/>
      <c r="CM506" s="11"/>
    </row>
    <row r="507" spans="1:91" ht="14.25" customHeight="1">
      <c r="A507" s="1247" t="str">
        <f>A506</f>
        <v/>
      </c>
      <c r="B507" s="58"/>
      <c r="C507" s="1735"/>
      <c r="D507" s="1733"/>
      <c r="E507" s="1735"/>
      <c r="F507" s="2454"/>
      <c r="G507" s="512"/>
      <c r="H507" s="2456"/>
      <c r="I507" s="514"/>
      <c r="J507" s="2459"/>
      <c r="K507" s="514"/>
      <c r="L507" s="2459"/>
      <c r="M507" s="514"/>
      <c r="N507" s="2459"/>
      <c r="O507" s="514"/>
      <c r="P507" s="2459"/>
      <c r="Q507" s="11"/>
      <c r="R507" s="11"/>
      <c r="S507" s="455"/>
      <c r="T507" s="477"/>
      <c r="U507" s="506">
        <f>Import!N897</f>
        <v>0</v>
      </c>
      <c r="V507" s="11"/>
      <c r="W507" s="340"/>
      <c r="X507" s="340"/>
      <c r="Y507" s="340"/>
      <c r="Z507" s="11"/>
      <c r="AE507" s="210"/>
      <c r="AF507" s="210"/>
      <c r="AG507" s="210"/>
      <c r="AH507" s="210"/>
      <c r="AI507" s="1055"/>
      <c r="AJ507" s="211"/>
      <c r="AK507" s="1276"/>
      <c r="AL507" s="1276">
        <f>AL506</f>
        <v>0</v>
      </c>
      <c r="AP507" s="210"/>
      <c r="AQ507" s="210"/>
      <c r="AR507" s="210"/>
      <c r="AS507" s="210"/>
      <c r="AT507" s="210"/>
      <c r="AU507" s="211"/>
      <c r="AV507" s="1276"/>
      <c r="AW507" s="1276">
        <f>AW506</f>
        <v>0</v>
      </c>
      <c r="BA507" s="210"/>
      <c r="BB507" s="210"/>
      <c r="BC507" s="210"/>
      <c r="BD507" s="210"/>
      <c r="BE507" s="210"/>
      <c r="BF507" s="211"/>
      <c r="BG507" s="1276"/>
      <c r="BH507" s="1276">
        <f>BH506</f>
        <v>0</v>
      </c>
      <c r="BL507" s="210"/>
      <c r="BM507" s="210"/>
      <c r="BN507" s="210"/>
      <c r="BO507" s="210"/>
      <c r="BP507" s="210"/>
      <c r="BQ507" s="211"/>
      <c r="BR507" s="1276"/>
      <c r="BS507" s="1276">
        <f>BS506</f>
        <v>0</v>
      </c>
      <c r="BW507" s="210"/>
      <c r="BX507" s="210"/>
      <c r="BY507" s="210"/>
      <c r="BZ507" s="210"/>
      <c r="CA507" s="210"/>
      <c r="CB507" s="211"/>
      <c r="CC507" s="1276"/>
      <c r="CD507" s="1276">
        <f>CD506</f>
        <v>0</v>
      </c>
      <c r="CE507" s="11"/>
      <c r="CF507" s="11"/>
      <c r="CG507" s="11"/>
      <c r="CH507" s="11"/>
      <c r="CI507" s="11"/>
      <c r="CJ507" s="11"/>
      <c r="CK507" s="11"/>
      <c r="CL507" s="11"/>
      <c r="CM507" s="11"/>
    </row>
    <row r="508" spans="1:91" ht="24.75" customHeight="1">
      <c r="A508" s="1246" t="str">
        <f>IF(E508&gt;0,"Wypełnione","")</f>
        <v/>
      </c>
      <c r="B508" s="58"/>
      <c r="C508" s="1734">
        <f>'Og s3a'!C909</f>
        <v>0</v>
      </c>
      <c r="D508" s="1732">
        <f>'Og s3a'!E909</f>
        <v>0</v>
      </c>
      <c r="E508" s="1734">
        <f>'Og s3a'!F909</f>
        <v>0</v>
      </c>
      <c r="F508" s="2453"/>
      <c r="G508" s="511">
        <f>T508</f>
        <v>0</v>
      </c>
      <c r="H508" s="2455">
        <f>U508</f>
        <v>0</v>
      </c>
      <c r="I508" s="515"/>
      <c r="J508" s="2459"/>
      <c r="K508" s="515"/>
      <c r="L508" s="2459"/>
      <c r="M508" s="515"/>
      <c r="N508" s="2459"/>
      <c r="O508" s="515"/>
      <c r="P508" s="2459"/>
      <c r="Q508" s="11"/>
      <c r="R508" s="11"/>
      <c r="S508" s="454">
        <f>'Og s3a'!G909</f>
        <v>0</v>
      </c>
      <c r="T508" s="456">
        <f>'Og s3a'!D909</f>
        <v>0</v>
      </c>
      <c r="U508" s="506">
        <f>Import!N898</f>
        <v>0</v>
      </c>
      <c r="V508" s="11"/>
      <c r="W508" s="340"/>
      <c r="X508" s="340"/>
      <c r="Y508" s="340"/>
      <c r="Z508" s="1273">
        <f>IF(F508=AF$7,1,0)</f>
        <v>0</v>
      </c>
      <c r="AA508" s="1273">
        <f>Z508*D508</f>
        <v>0</v>
      </c>
      <c r="AB508" s="1281">
        <f>IF($Z508=0,0,IF(AF508+AH508+AJ508&gt;0,$AA508,0))</f>
        <v>0</v>
      </c>
      <c r="AC508" s="1283">
        <f>IF($Z508=0,0,IF(AND(AB508=0,G509&gt;0),$AA508,0))</f>
        <v>0</v>
      </c>
      <c r="AD508" s="1272">
        <f>AA508-AB508-AC508</f>
        <v>0</v>
      </c>
      <c r="AE508" s="210">
        <f t="shared" si="275"/>
        <v>0</v>
      </c>
      <c r="AF508" s="210">
        <f t="shared" si="275"/>
        <v>0</v>
      </c>
      <c r="AG508" s="210">
        <f t="shared" si="275"/>
        <v>0</v>
      </c>
      <c r="AH508" s="210">
        <f t="shared" si="275"/>
        <v>0</v>
      </c>
      <c r="AI508" s="1055">
        <f t="shared" si="275"/>
        <v>0</v>
      </c>
      <c r="AJ508" s="211">
        <f t="shared" si="275"/>
        <v>0</v>
      </c>
      <c r="AK508" s="1276">
        <f>IF($Z508=1,0,IF(AND($Z508=0,AF508&gt;0),1,IF(AND($Z508=0,AH508&gt;0),1,IF(AND($Z508=0,AJ508&gt;0),1,0))))</f>
        <v>0</v>
      </c>
      <c r="AL508" s="1276">
        <f t="shared" si="270"/>
        <v>0</v>
      </c>
      <c r="AM508" s="1281">
        <f>IF($Z508=0,0,IF(AQ508+AS508+AU508&gt;0,$AA508,0))</f>
        <v>0</v>
      </c>
      <c r="AN508" s="1283">
        <f>IF($Z508=0,0,IF(AND(AM508=0,I509&gt;0),$AA508,0))</f>
        <v>0</v>
      </c>
      <c r="AO508" s="1272">
        <f>$AA508-AM508-AN508</f>
        <v>0</v>
      </c>
      <c r="AP508" s="210">
        <f t="shared" si="276"/>
        <v>0</v>
      </c>
      <c r="AQ508" s="210">
        <f t="shared" si="276"/>
        <v>0</v>
      </c>
      <c r="AR508" s="210">
        <f t="shared" si="276"/>
        <v>0</v>
      </c>
      <c r="AS508" s="210">
        <f t="shared" si="276"/>
        <v>0</v>
      </c>
      <c r="AT508" s="210">
        <f t="shared" si="276"/>
        <v>0</v>
      </c>
      <c r="AU508" s="211">
        <f t="shared" si="276"/>
        <v>0</v>
      </c>
      <c r="AV508" s="1276">
        <f>IF($Z508=1,0,IF(AND($Z508=0,AQ508&gt;0),1,IF(AND($Z508=0,AS508&gt;0),1,IF(AND($Z508=0,AU508&gt;0),1,0))))</f>
        <v>0</v>
      </c>
      <c r="AW508" s="1276">
        <f t="shared" si="271"/>
        <v>0</v>
      </c>
      <c r="AX508" s="1281">
        <f>IF($Z508=0,0,IF(BB508+BD508+BF508&gt;0,$AA508,0))</f>
        <v>0</v>
      </c>
      <c r="AY508" s="1283">
        <f>IF($Z508=0,0,IF(AND(AX508=0,K509&gt;0),$AA508,0))</f>
        <v>0</v>
      </c>
      <c r="AZ508" s="1272">
        <f>$AA508-AX508-AY508</f>
        <v>0</v>
      </c>
      <c r="BA508" s="210">
        <f t="shared" si="277"/>
        <v>0</v>
      </c>
      <c r="BB508" s="210">
        <f t="shared" si="277"/>
        <v>0</v>
      </c>
      <c r="BC508" s="210">
        <f t="shared" si="277"/>
        <v>0</v>
      </c>
      <c r="BD508" s="210">
        <f t="shared" si="277"/>
        <v>0</v>
      </c>
      <c r="BE508" s="210">
        <f t="shared" si="277"/>
        <v>0</v>
      </c>
      <c r="BF508" s="211">
        <f t="shared" si="277"/>
        <v>0</v>
      </c>
      <c r="BG508" s="1276">
        <f>IF($Z508=1,0,IF(AND($Z508=0,BB508&gt;0),1,IF(AND($Z508=0,BD508&gt;0),1,IF(AND($Z508=0,BF508&gt;0),1,0))))</f>
        <v>0</v>
      </c>
      <c r="BH508" s="1276">
        <f t="shared" si="272"/>
        <v>0</v>
      </c>
      <c r="BI508" s="1281">
        <f>IF($Z508=0,0,IF(BM508+BO508+BQ508&gt;0,$AA508,0))</f>
        <v>0</v>
      </c>
      <c r="BJ508" s="1283">
        <f>IF($Z508=0,0,IF(AND(BI508=0,M509&gt;0),$AA508,0))</f>
        <v>0</v>
      </c>
      <c r="BK508" s="1272">
        <f>$AA508-BI508-BJ508</f>
        <v>0</v>
      </c>
      <c r="BL508" s="210">
        <f t="shared" si="278"/>
        <v>0</v>
      </c>
      <c r="BM508" s="210">
        <f t="shared" si="278"/>
        <v>0</v>
      </c>
      <c r="BN508" s="210">
        <f t="shared" si="278"/>
        <v>0</v>
      </c>
      <c r="BO508" s="210">
        <f t="shared" si="278"/>
        <v>0</v>
      </c>
      <c r="BP508" s="210">
        <f t="shared" si="278"/>
        <v>0</v>
      </c>
      <c r="BQ508" s="211">
        <f t="shared" si="278"/>
        <v>0</v>
      </c>
      <c r="BR508" s="1276">
        <f>IF($Z508=1,0,IF(AND($Z508=0,BM508&gt;0),1,IF(AND($Z508=0,BO508&gt;0),1,IF(AND($Z508=0,BQ508&gt;0),1,0))))</f>
        <v>0</v>
      </c>
      <c r="BS508" s="1276">
        <f t="shared" si="273"/>
        <v>0</v>
      </c>
      <c r="BT508" s="1281">
        <f>IF($Z508=0,0,IF(BX508+BZ508+CB508&gt;0,$AA508,0))</f>
        <v>0</v>
      </c>
      <c r="BU508" s="1283">
        <f>IF($Z508=0,0,IF(AND(BT508=0,O509&gt;0),$AA508,0))</f>
        <v>0</v>
      </c>
      <c r="BV508" s="1272">
        <f>$AA508-BT508-BU508</f>
        <v>0</v>
      </c>
      <c r="BW508" s="210">
        <f t="shared" si="279"/>
        <v>0</v>
      </c>
      <c r="BX508" s="210">
        <f t="shared" si="279"/>
        <v>0</v>
      </c>
      <c r="BY508" s="210">
        <f t="shared" si="279"/>
        <v>0</v>
      </c>
      <c r="BZ508" s="210">
        <f t="shared" si="279"/>
        <v>0</v>
      </c>
      <c r="CA508" s="210">
        <f t="shared" si="279"/>
        <v>0</v>
      </c>
      <c r="CB508" s="211">
        <f t="shared" si="279"/>
        <v>0</v>
      </c>
      <c r="CC508" s="1276">
        <f>IF($Z508=1,0,IF(AND($Z508=0,BX508&gt;0),1,IF(AND($Z508=0,BZ508&gt;0),1,IF(AND($Z508=0,CB508&gt;0),1,0))))</f>
        <v>0</v>
      </c>
      <c r="CD508" s="1276">
        <f t="shared" si="274"/>
        <v>0</v>
      </c>
      <c r="CE508" s="11"/>
      <c r="CF508" s="11"/>
      <c r="CG508" s="11"/>
      <c r="CH508" s="11"/>
      <c r="CI508" s="11"/>
      <c r="CJ508" s="11"/>
      <c r="CK508" s="11"/>
      <c r="CL508" s="11"/>
      <c r="CM508" s="11"/>
    </row>
    <row r="509" spans="1:91" ht="14.25" customHeight="1">
      <c r="A509" s="1247" t="str">
        <f>A508</f>
        <v/>
      </c>
      <c r="B509" s="58"/>
      <c r="C509" s="1735"/>
      <c r="D509" s="1733"/>
      <c r="E509" s="1735"/>
      <c r="F509" s="2454"/>
      <c r="G509" s="512"/>
      <c r="H509" s="2456"/>
      <c r="I509" s="514"/>
      <c r="J509" s="2459"/>
      <c r="K509" s="514"/>
      <c r="L509" s="2459"/>
      <c r="M509" s="514"/>
      <c r="N509" s="2459"/>
      <c r="O509" s="514"/>
      <c r="P509" s="2459"/>
      <c r="Q509" s="11"/>
      <c r="R509" s="11"/>
      <c r="S509" s="455"/>
      <c r="T509" s="477"/>
      <c r="U509" s="506">
        <f>Import!N899</f>
        <v>0</v>
      </c>
      <c r="V509" s="11"/>
      <c r="W509" s="340"/>
      <c r="X509" s="340"/>
      <c r="Y509" s="340"/>
      <c r="Z509" s="11"/>
      <c r="AE509" s="210"/>
      <c r="AF509" s="210"/>
      <c r="AG509" s="210"/>
      <c r="AH509" s="210"/>
      <c r="AI509" s="1055"/>
      <c r="AJ509" s="211"/>
      <c r="AK509" s="1276"/>
      <c r="AL509" s="1276">
        <f>AL508</f>
        <v>0</v>
      </c>
      <c r="AP509" s="210"/>
      <c r="AQ509" s="210"/>
      <c r="AR509" s="210"/>
      <c r="AS509" s="210"/>
      <c r="AT509" s="210"/>
      <c r="AU509" s="211"/>
      <c r="AV509" s="1276"/>
      <c r="AW509" s="1276">
        <f>AW508</f>
        <v>0</v>
      </c>
      <c r="BA509" s="210"/>
      <c r="BB509" s="210"/>
      <c r="BC509" s="210"/>
      <c r="BD509" s="210"/>
      <c r="BE509" s="210"/>
      <c r="BF509" s="211"/>
      <c r="BG509" s="1276"/>
      <c r="BH509" s="1276">
        <f>BH508</f>
        <v>0</v>
      </c>
      <c r="BL509" s="210"/>
      <c r="BM509" s="210"/>
      <c r="BN509" s="210"/>
      <c r="BO509" s="210"/>
      <c r="BP509" s="210"/>
      <c r="BQ509" s="211"/>
      <c r="BR509" s="1276"/>
      <c r="BS509" s="1276">
        <f>BS508</f>
        <v>0</v>
      </c>
      <c r="BW509" s="210"/>
      <c r="BX509" s="210"/>
      <c r="BY509" s="210"/>
      <c r="BZ509" s="210"/>
      <c r="CA509" s="210"/>
      <c r="CB509" s="211"/>
      <c r="CC509" s="1276"/>
      <c r="CD509" s="1276">
        <f>CD508</f>
        <v>0</v>
      </c>
      <c r="CE509" s="11"/>
      <c r="CF509" s="11"/>
      <c r="CG509" s="11"/>
      <c r="CH509" s="11"/>
      <c r="CI509" s="11"/>
      <c r="CJ509" s="11"/>
      <c r="CK509" s="11"/>
      <c r="CL509" s="11"/>
      <c r="CM509" s="11"/>
    </row>
    <row r="510" spans="1:91" ht="24.75" customHeight="1">
      <c r="A510" s="1246" t="str">
        <f>IF(E510&gt;0,"Wypełnione","")</f>
        <v/>
      </c>
      <c r="B510" s="58"/>
      <c r="C510" s="1734">
        <f>'Og s3a'!C911</f>
        <v>0</v>
      </c>
      <c r="D510" s="1732">
        <f>'Og s3a'!E911</f>
        <v>0</v>
      </c>
      <c r="E510" s="1734">
        <f>'Og s3a'!F911</f>
        <v>0</v>
      </c>
      <c r="F510" s="2453"/>
      <c r="G510" s="511">
        <f>T510</f>
        <v>0</v>
      </c>
      <c r="H510" s="2455">
        <f>U510</f>
        <v>0</v>
      </c>
      <c r="I510" s="515"/>
      <c r="J510" s="2459"/>
      <c r="K510" s="515"/>
      <c r="L510" s="2459"/>
      <c r="M510" s="515"/>
      <c r="N510" s="2459"/>
      <c r="O510" s="515"/>
      <c r="P510" s="2459"/>
      <c r="Q510" s="11"/>
      <c r="R510" s="11"/>
      <c r="S510" s="454">
        <f>'Og s3a'!G911</f>
        <v>0</v>
      </c>
      <c r="T510" s="456">
        <f>'Og s3a'!D911</f>
        <v>0</v>
      </c>
      <c r="U510" s="506">
        <f>Import!N900</f>
        <v>0</v>
      </c>
      <c r="V510" s="11"/>
      <c r="W510" s="340"/>
      <c r="X510" s="340"/>
      <c r="Y510" s="340"/>
      <c r="Z510" s="1273">
        <f>IF(F510=AF$7,1,0)</f>
        <v>0</v>
      </c>
      <c r="AA510" s="1273">
        <f>Z510*D510</f>
        <v>0</v>
      </c>
      <c r="AB510" s="1281">
        <f>IF($Z510=0,0,IF(AF510+AH510+AJ510&gt;0,$AA510,0))</f>
        <v>0</v>
      </c>
      <c r="AC510" s="1283">
        <f>IF($Z510=0,0,IF(AND(AB510=0,G511&gt;0),$AA510,0))</f>
        <v>0</v>
      </c>
      <c r="AD510" s="1272">
        <f>AA510-AB510-AC510</f>
        <v>0</v>
      </c>
      <c r="AE510" s="210">
        <f t="shared" si="275"/>
        <v>0</v>
      </c>
      <c r="AF510" s="210">
        <f t="shared" si="275"/>
        <v>0</v>
      </c>
      <c r="AG510" s="210">
        <f t="shared" si="275"/>
        <v>0</v>
      </c>
      <c r="AH510" s="210">
        <f t="shared" si="275"/>
        <v>0</v>
      </c>
      <c r="AI510" s="1055">
        <f t="shared" si="275"/>
        <v>0</v>
      </c>
      <c r="AJ510" s="211">
        <f t="shared" si="275"/>
        <v>0</v>
      </c>
      <c r="AK510" s="1276">
        <f>IF($Z510=1,0,IF(AND($Z510=0,AF510&gt;0),1,IF(AND($Z510=0,AH510&gt;0),1,IF(AND($Z510=0,AJ510&gt;0),1,0))))</f>
        <v>0</v>
      </c>
      <c r="AL510" s="1276">
        <f t="shared" si="270"/>
        <v>0</v>
      </c>
      <c r="AM510" s="1281">
        <f>IF($Z510=0,0,IF(AQ510+AS510+AU510&gt;0,$AA510,0))</f>
        <v>0</v>
      </c>
      <c r="AN510" s="1283">
        <f>IF($Z510=0,0,IF(AND(AM510=0,I511&gt;0),$AA510,0))</f>
        <v>0</v>
      </c>
      <c r="AO510" s="1272">
        <f>$AA510-AM510-AN510</f>
        <v>0</v>
      </c>
      <c r="AP510" s="210">
        <f t="shared" si="276"/>
        <v>0</v>
      </c>
      <c r="AQ510" s="210">
        <f t="shared" si="276"/>
        <v>0</v>
      </c>
      <c r="AR510" s="210">
        <f t="shared" si="276"/>
        <v>0</v>
      </c>
      <c r="AS510" s="210">
        <f t="shared" si="276"/>
        <v>0</v>
      </c>
      <c r="AT510" s="210">
        <f t="shared" si="276"/>
        <v>0</v>
      </c>
      <c r="AU510" s="211">
        <f t="shared" si="276"/>
        <v>0</v>
      </c>
      <c r="AV510" s="1276">
        <f>IF($Z510=1,0,IF(AND($Z510=0,AQ510&gt;0),1,IF(AND($Z510=0,AS510&gt;0),1,IF(AND($Z510=0,AU510&gt;0),1,0))))</f>
        <v>0</v>
      </c>
      <c r="AW510" s="1276">
        <f t="shared" si="271"/>
        <v>0</v>
      </c>
      <c r="AX510" s="1281">
        <f>IF($Z510=0,0,IF(BB510+BD510+BF510&gt;0,$AA510,0))</f>
        <v>0</v>
      </c>
      <c r="AY510" s="1283">
        <f>IF($Z510=0,0,IF(AND(AX510=0,K511&gt;0),$AA510,0))</f>
        <v>0</v>
      </c>
      <c r="AZ510" s="1272">
        <f>$AA510-AX510-AY510</f>
        <v>0</v>
      </c>
      <c r="BA510" s="210">
        <f t="shared" si="277"/>
        <v>0</v>
      </c>
      <c r="BB510" s="210">
        <f t="shared" si="277"/>
        <v>0</v>
      </c>
      <c r="BC510" s="210">
        <f t="shared" si="277"/>
        <v>0</v>
      </c>
      <c r="BD510" s="210">
        <f t="shared" si="277"/>
        <v>0</v>
      </c>
      <c r="BE510" s="210">
        <f t="shared" si="277"/>
        <v>0</v>
      </c>
      <c r="BF510" s="211">
        <f t="shared" si="277"/>
        <v>0</v>
      </c>
      <c r="BG510" s="1276">
        <f>IF($Z510=1,0,IF(AND($Z510=0,BB510&gt;0),1,IF(AND($Z510=0,BD510&gt;0),1,IF(AND($Z510=0,BF510&gt;0),1,0))))</f>
        <v>0</v>
      </c>
      <c r="BH510" s="1276">
        <f t="shared" si="272"/>
        <v>0</v>
      </c>
      <c r="BI510" s="1281">
        <f>IF($Z510=0,0,IF(BM510+BO510+BQ510&gt;0,$AA510,0))</f>
        <v>0</v>
      </c>
      <c r="BJ510" s="1283">
        <f>IF($Z510=0,0,IF(AND(BI510=0,M511&gt;0),$AA510,0))</f>
        <v>0</v>
      </c>
      <c r="BK510" s="1272">
        <f>$AA510-BI510-BJ510</f>
        <v>0</v>
      </c>
      <c r="BL510" s="210">
        <f t="shared" si="278"/>
        <v>0</v>
      </c>
      <c r="BM510" s="210">
        <f t="shared" si="278"/>
        <v>0</v>
      </c>
      <c r="BN510" s="210">
        <f t="shared" si="278"/>
        <v>0</v>
      </c>
      <c r="BO510" s="210">
        <f t="shared" si="278"/>
        <v>0</v>
      </c>
      <c r="BP510" s="210">
        <f t="shared" si="278"/>
        <v>0</v>
      </c>
      <c r="BQ510" s="211">
        <f t="shared" si="278"/>
        <v>0</v>
      </c>
      <c r="BR510" s="1276">
        <f>IF($Z510=1,0,IF(AND($Z510=0,BM510&gt;0),1,IF(AND($Z510=0,BO510&gt;0),1,IF(AND($Z510=0,BQ510&gt;0),1,0))))</f>
        <v>0</v>
      </c>
      <c r="BS510" s="1276">
        <f t="shared" si="273"/>
        <v>0</v>
      </c>
      <c r="BT510" s="1281">
        <f>IF($Z510=0,0,IF(BX510+BZ510+CB510&gt;0,$AA510,0))</f>
        <v>0</v>
      </c>
      <c r="BU510" s="1283">
        <f>IF($Z510=0,0,IF(AND(BT510=0,O511&gt;0),$AA510,0))</f>
        <v>0</v>
      </c>
      <c r="BV510" s="1272">
        <f>$AA510-BT510-BU510</f>
        <v>0</v>
      </c>
      <c r="BW510" s="210">
        <f t="shared" si="279"/>
        <v>0</v>
      </c>
      <c r="BX510" s="210">
        <f t="shared" si="279"/>
        <v>0</v>
      </c>
      <c r="BY510" s="210">
        <f t="shared" si="279"/>
        <v>0</v>
      </c>
      <c r="BZ510" s="210">
        <f t="shared" si="279"/>
        <v>0</v>
      </c>
      <c r="CA510" s="210">
        <f t="shared" si="279"/>
        <v>0</v>
      </c>
      <c r="CB510" s="211">
        <f t="shared" si="279"/>
        <v>0</v>
      </c>
      <c r="CC510" s="1276">
        <f>IF($Z510=1,0,IF(AND($Z510=0,BX510&gt;0),1,IF(AND($Z510=0,BZ510&gt;0),1,IF(AND($Z510=0,CB510&gt;0),1,0))))</f>
        <v>0</v>
      </c>
      <c r="CD510" s="1276">
        <f t="shared" si="274"/>
        <v>0</v>
      </c>
      <c r="CE510" s="11"/>
      <c r="CF510" s="11"/>
      <c r="CG510" s="11"/>
      <c r="CH510" s="11"/>
      <c r="CI510" s="11"/>
      <c r="CJ510" s="11"/>
      <c r="CK510" s="11"/>
      <c r="CL510" s="11"/>
      <c r="CM510" s="11"/>
    </row>
    <row r="511" spans="1:91" ht="14.25" customHeight="1">
      <c r="A511" s="1247" t="str">
        <f>A510</f>
        <v/>
      </c>
      <c r="B511" s="58"/>
      <c r="C511" s="1735"/>
      <c r="D511" s="1733"/>
      <c r="E511" s="1735"/>
      <c r="F511" s="2454"/>
      <c r="G511" s="512"/>
      <c r="H511" s="2456"/>
      <c r="I511" s="514"/>
      <c r="J511" s="2459"/>
      <c r="K511" s="514"/>
      <c r="L511" s="2459"/>
      <c r="M511" s="514"/>
      <c r="N511" s="2459"/>
      <c r="O511" s="514"/>
      <c r="P511" s="2459"/>
      <c r="Q511" s="11"/>
      <c r="R511" s="11"/>
      <c r="S511" s="455"/>
      <c r="T511" s="477"/>
      <c r="U511" s="506">
        <f>Import!N901</f>
        <v>0</v>
      </c>
      <c r="V511" s="11"/>
      <c r="W511" s="340"/>
      <c r="X511" s="340"/>
      <c r="Y511" s="340"/>
      <c r="Z511" s="11"/>
      <c r="AE511" s="210"/>
      <c r="AF511" s="210"/>
      <c r="AG511" s="210"/>
      <c r="AH511" s="210"/>
      <c r="AI511" s="1055"/>
      <c r="AJ511" s="211"/>
      <c r="AK511" s="1276"/>
      <c r="AL511" s="1276">
        <f>AL510</f>
        <v>0</v>
      </c>
      <c r="AP511" s="210"/>
      <c r="AQ511" s="210"/>
      <c r="AR511" s="210"/>
      <c r="AS511" s="210"/>
      <c r="AT511" s="210"/>
      <c r="AU511" s="211"/>
      <c r="AV511" s="1276"/>
      <c r="AW511" s="1276">
        <f>AW510</f>
        <v>0</v>
      </c>
      <c r="BA511" s="210"/>
      <c r="BB511" s="210"/>
      <c r="BC511" s="210"/>
      <c r="BD511" s="210"/>
      <c r="BE511" s="210"/>
      <c r="BF511" s="211"/>
      <c r="BG511" s="1276"/>
      <c r="BH511" s="1276">
        <f>BH510</f>
        <v>0</v>
      </c>
      <c r="BL511" s="210"/>
      <c r="BM511" s="210"/>
      <c r="BN511" s="210"/>
      <c r="BO511" s="210"/>
      <c r="BP511" s="210"/>
      <c r="BQ511" s="211"/>
      <c r="BR511" s="1276"/>
      <c r="BS511" s="1276">
        <f>BS510</f>
        <v>0</v>
      </c>
      <c r="BW511" s="210"/>
      <c r="BX511" s="210"/>
      <c r="BY511" s="210"/>
      <c r="BZ511" s="210"/>
      <c r="CA511" s="210"/>
      <c r="CB511" s="211"/>
      <c r="CC511" s="1276"/>
      <c r="CD511" s="1276">
        <f>CD510</f>
        <v>0</v>
      </c>
      <c r="CE511" s="11"/>
      <c r="CF511" s="11"/>
      <c r="CG511" s="11"/>
      <c r="CH511" s="11"/>
      <c r="CI511" s="11"/>
      <c r="CJ511" s="11"/>
      <c r="CK511" s="11"/>
      <c r="CL511" s="11"/>
      <c r="CM511" s="11"/>
    </row>
    <row r="512" spans="1:91" ht="24.75" customHeight="1">
      <c r="A512" s="1246" t="str">
        <f>IF(E512&gt;0,"Wypełnione","")</f>
        <v/>
      </c>
      <c r="B512" s="58"/>
      <c r="C512" s="1734">
        <f>'Og s3a'!C913</f>
        <v>0</v>
      </c>
      <c r="D512" s="1732">
        <f>'Og s3a'!E913</f>
        <v>0</v>
      </c>
      <c r="E512" s="1734">
        <f>'Og s3a'!F913</f>
        <v>0</v>
      </c>
      <c r="F512" s="2453"/>
      <c r="G512" s="511">
        <f>T512</f>
        <v>0</v>
      </c>
      <c r="H512" s="2455">
        <f>U512</f>
        <v>0</v>
      </c>
      <c r="I512" s="515"/>
      <c r="J512" s="2459"/>
      <c r="K512" s="515"/>
      <c r="L512" s="2459"/>
      <c r="M512" s="515"/>
      <c r="N512" s="2459"/>
      <c r="O512" s="515"/>
      <c r="P512" s="2459"/>
      <c r="Q512" s="11"/>
      <c r="R512" s="11"/>
      <c r="S512" s="454">
        <f>'Og s3a'!G913</f>
        <v>0</v>
      </c>
      <c r="T512" s="456">
        <f>'Og s3a'!D913</f>
        <v>0</v>
      </c>
      <c r="U512" s="506">
        <f>Import!N902</f>
        <v>0</v>
      </c>
      <c r="V512" s="11"/>
      <c r="W512" s="340"/>
      <c r="X512" s="340"/>
      <c r="Y512" s="340"/>
      <c r="Z512" s="1273">
        <f>IF(F512=AF$7,1,0)</f>
        <v>0</v>
      </c>
      <c r="AA512" s="1273">
        <f>Z512*D512</f>
        <v>0</v>
      </c>
      <c r="AB512" s="1281">
        <f>IF($Z512=0,0,IF(AF512+AH512+AJ512&gt;0,$AA512,0))</f>
        <v>0</v>
      </c>
      <c r="AC512" s="1283">
        <f>IF($Z512=0,0,IF(AND(AB512=0,G513&gt;0),$AA512,0))</f>
        <v>0</v>
      </c>
      <c r="AD512" s="1272">
        <f>AA512-AB512-AC512</f>
        <v>0</v>
      </c>
      <c r="AE512" s="210">
        <f t="shared" si="275"/>
        <v>0</v>
      </c>
      <c r="AF512" s="210">
        <f t="shared" si="275"/>
        <v>0</v>
      </c>
      <c r="AG512" s="210">
        <f t="shared" si="275"/>
        <v>0</v>
      </c>
      <c r="AH512" s="210">
        <f t="shared" si="275"/>
        <v>0</v>
      </c>
      <c r="AI512" s="1055">
        <f t="shared" si="275"/>
        <v>0</v>
      </c>
      <c r="AJ512" s="211">
        <f t="shared" si="275"/>
        <v>0</v>
      </c>
      <c r="AK512" s="1276">
        <f>IF($Z512=1,0,IF(AND($Z512=0,AF512&gt;0),1,IF(AND($Z512=0,AH512&gt;0),1,IF(AND($Z512=0,AJ512&gt;0),1,0))))</f>
        <v>0</v>
      </c>
      <c r="AL512" s="1276">
        <f t="shared" si="270"/>
        <v>0</v>
      </c>
      <c r="AM512" s="1281">
        <f>IF($Z512=0,0,IF(AQ512+AS512+AU512&gt;0,$AA512,0))</f>
        <v>0</v>
      </c>
      <c r="AN512" s="1283">
        <f>IF($Z512=0,0,IF(AND(AM512=0,I513&gt;0),$AA512,0))</f>
        <v>0</v>
      </c>
      <c r="AO512" s="1272">
        <f>$AA512-AM512-AN512</f>
        <v>0</v>
      </c>
      <c r="AP512" s="210">
        <f t="shared" si="276"/>
        <v>0</v>
      </c>
      <c r="AQ512" s="210">
        <f t="shared" si="276"/>
        <v>0</v>
      </c>
      <c r="AR512" s="210">
        <f t="shared" si="276"/>
        <v>0</v>
      </c>
      <c r="AS512" s="210">
        <f t="shared" si="276"/>
        <v>0</v>
      </c>
      <c r="AT512" s="210">
        <f t="shared" si="276"/>
        <v>0</v>
      </c>
      <c r="AU512" s="211">
        <f t="shared" si="276"/>
        <v>0</v>
      </c>
      <c r="AV512" s="1276">
        <f>IF($Z512=1,0,IF(AND($Z512=0,AQ512&gt;0),1,IF(AND($Z512=0,AS512&gt;0),1,IF(AND($Z512=0,AU512&gt;0),1,0))))</f>
        <v>0</v>
      </c>
      <c r="AW512" s="1276">
        <f t="shared" si="271"/>
        <v>0</v>
      </c>
      <c r="AX512" s="1281">
        <f>IF($Z512=0,0,IF(BB512+BD512+BF512&gt;0,$AA512,0))</f>
        <v>0</v>
      </c>
      <c r="AY512" s="1283">
        <f>IF($Z512=0,0,IF(AND(AX512=0,K513&gt;0),$AA512,0))</f>
        <v>0</v>
      </c>
      <c r="AZ512" s="1272">
        <f>$AA512-AX512-AY512</f>
        <v>0</v>
      </c>
      <c r="BA512" s="210">
        <f t="shared" si="277"/>
        <v>0</v>
      </c>
      <c r="BB512" s="210">
        <f t="shared" si="277"/>
        <v>0</v>
      </c>
      <c r="BC512" s="210">
        <f t="shared" si="277"/>
        <v>0</v>
      </c>
      <c r="BD512" s="210">
        <f t="shared" si="277"/>
        <v>0</v>
      </c>
      <c r="BE512" s="210">
        <f t="shared" si="277"/>
        <v>0</v>
      </c>
      <c r="BF512" s="211">
        <f t="shared" si="277"/>
        <v>0</v>
      </c>
      <c r="BG512" s="1276">
        <f>IF($Z512=1,0,IF(AND($Z512=0,BB512&gt;0),1,IF(AND($Z512=0,BD512&gt;0),1,IF(AND($Z512=0,BF512&gt;0),1,0))))</f>
        <v>0</v>
      </c>
      <c r="BH512" s="1276">
        <f t="shared" si="272"/>
        <v>0</v>
      </c>
      <c r="BI512" s="1281">
        <f>IF($Z512=0,0,IF(BM512+BO512+BQ512&gt;0,$AA512,0))</f>
        <v>0</v>
      </c>
      <c r="BJ512" s="1283">
        <f>IF($Z512=0,0,IF(AND(BI512=0,M513&gt;0),$AA512,0))</f>
        <v>0</v>
      </c>
      <c r="BK512" s="1272">
        <f>$AA512-BI512-BJ512</f>
        <v>0</v>
      </c>
      <c r="BL512" s="210">
        <f t="shared" si="278"/>
        <v>0</v>
      </c>
      <c r="BM512" s="210">
        <f t="shared" si="278"/>
        <v>0</v>
      </c>
      <c r="BN512" s="210">
        <f t="shared" si="278"/>
        <v>0</v>
      </c>
      <c r="BO512" s="210">
        <f t="shared" si="278"/>
        <v>0</v>
      </c>
      <c r="BP512" s="210">
        <f t="shared" si="278"/>
        <v>0</v>
      </c>
      <c r="BQ512" s="211">
        <f t="shared" si="278"/>
        <v>0</v>
      </c>
      <c r="BR512" s="1276">
        <f>IF($Z512=1,0,IF(AND($Z512=0,BM512&gt;0),1,IF(AND($Z512=0,BO512&gt;0),1,IF(AND($Z512=0,BQ512&gt;0),1,0))))</f>
        <v>0</v>
      </c>
      <c r="BS512" s="1276">
        <f t="shared" si="273"/>
        <v>0</v>
      </c>
      <c r="BT512" s="1281">
        <f>IF($Z512=0,0,IF(BX512+BZ512+CB512&gt;0,$AA512,0))</f>
        <v>0</v>
      </c>
      <c r="BU512" s="1283">
        <f>IF($Z512=0,0,IF(AND(BT512=0,O513&gt;0),$AA512,0))</f>
        <v>0</v>
      </c>
      <c r="BV512" s="1272">
        <f>$AA512-BT512-BU512</f>
        <v>0</v>
      </c>
      <c r="BW512" s="210">
        <f t="shared" si="279"/>
        <v>0</v>
      </c>
      <c r="BX512" s="210">
        <f t="shared" si="279"/>
        <v>0</v>
      </c>
      <c r="BY512" s="210">
        <f t="shared" si="279"/>
        <v>0</v>
      </c>
      <c r="BZ512" s="210">
        <f t="shared" si="279"/>
        <v>0</v>
      </c>
      <c r="CA512" s="210">
        <f t="shared" si="279"/>
        <v>0</v>
      </c>
      <c r="CB512" s="211">
        <f t="shared" si="279"/>
        <v>0</v>
      </c>
      <c r="CC512" s="1276">
        <f>IF($Z512=1,0,IF(AND($Z512=0,BX512&gt;0),1,IF(AND($Z512=0,BZ512&gt;0),1,IF(AND($Z512=0,CB512&gt;0),1,0))))</f>
        <v>0</v>
      </c>
      <c r="CD512" s="1276">
        <f t="shared" si="274"/>
        <v>0</v>
      </c>
      <c r="CE512" s="11"/>
      <c r="CF512" s="11"/>
      <c r="CG512" s="11"/>
      <c r="CH512" s="11"/>
      <c r="CI512" s="11"/>
      <c r="CJ512" s="11"/>
      <c r="CK512" s="11"/>
      <c r="CL512" s="11"/>
      <c r="CM512" s="11"/>
    </row>
    <row r="513" spans="1:91" ht="14.25" customHeight="1">
      <c r="A513" s="1247" t="str">
        <f>A512</f>
        <v/>
      </c>
      <c r="B513" s="58"/>
      <c r="C513" s="1735"/>
      <c r="D513" s="1733"/>
      <c r="E513" s="1735"/>
      <c r="F513" s="2454"/>
      <c r="G513" s="512"/>
      <c r="H513" s="2456"/>
      <c r="I513" s="514"/>
      <c r="J513" s="2459"/>
      <c r="K513" s="514"/>
      <c r="L513" s="2459"/>
      <c r="M513" s="514"/>
      <c r="N513" s="2459"/>
      <c r="O513" s="514"/>
      <c r="P513" s="2459"/>
      <c r="Q513" s="11"/>
      <c r="R513" s="11"/>
      <c r="S513" s="455"/>
      <c r="T513" s="477"/>
      <c r="U513" s="506">
        <f>Import!N903</f>
        <v>0</v>
      </c>
      <c r="V513" s="11"/>
      <c r="W513" s="340"/>
      <c r="X513" s="340"/>
      <c r="Y513" s="340"/>
      <c r="Z513" s="11"/>
      <c r="AE513" s="210"/>
      <c r="AF513" s="210"/>
      <c r="AG513" s="210"/>
      <c r="AH513" s="210"/>
      <c r="AI513" s="1055"/>
      <c r="AJ513" s="211"/>
      <c r="AK513" s="1276"/>
      <c r="AL513" s="1276">
        <f>AL512</f>
        <v>0</v>
      </c>
      <c r="AP513" s="210"/>
      <c r="AQ513" s="210"/>
      <c r="AR513" s="210"/>
      <c r="AS513" s="210"/>
      <c r="AT513" s="210"/>
      <c r="AU513" s="211"/>
      <c r="AV513" s="1276"/>
      <c r="AW513" s="1276">
        <f>AW512</f>
        <v>0</v>
      </c>
      <c r="BA513" s="210"/>
      <c r="BB513" s="210"/>
      <c r="BC513" s="210"/>
      <c r="BD513" s="210"/>
      <c r="BE513" s="210"/>
      <c r="BF513" s="211"/>
      <c r="BG513" s="1276"/>
      <c r="BH513" s="1276">
        <f>BH512</f>
        <v>0</v>
      </c>
      <c r="BL513" s="210"/>
      <c r="BM513" s="210"/>
      <c r="BN513" s="210"/>
      <c r="BO513" s="210"/>
      <c r="BP513" s="210"/>
      <c r="BQ513" s="211"/>
      <c r="BR513" s="1276"/>
      <c r="BS513" s="1276">
        <f>BS512</f>
        <v>0</v>
      </c>
      <c r="BW513" s="210"/>
      <c r="BX513" s="210"/>
      <c r="BY513" s="210"/>
      <c r="BZ513" s="210"/>
      <c r="CA513" s="210"/>
      <c r="CB513" s="211"/>
      <c r="CC513" s="1276"/>
      <c r="CD513" s="1276">
        <f>CD512</f>
        <v>0</v>
      </c>
      <c r="CE513" s="11"/>
      <c r="CF513" s="11"/>
      <c r="CG513" s="11"/>
      <c r="CH513" s="11"/>
      <c r="CI513" s="11"/>
      <c r="CJ513" s="11"/>
      <c r="CK513" s="11"/>
      <c r="CL513" s="11"/>
      <c r="CM513" s="11"/>
    </row>
    <row r="514" spans="1:91" ht="24.75" customHeight="1">
      <c r="A514" s="1246" t="str">
        <f>IF(E514&gt;0,"Wypełnione","")</f>
        <v/>
      </c>
      <c r="B514" s="58"/>
      <c r="C514" s="1734">
        <f>'Og s3a'!C915</f>
        <v>0</v>
      </c>
      <c r="D514" s="1732">
        <f>'Og s3a'!E915</f>
        <v>0</v>
      </c>
      <c r="E514" s="1734">
        <f>'Og s3a'!F915</f>
        <v>0</v>
      </c>
      <c r="F514" s="2453"/>
      <c r="G514" s="511">
        <f>T514</f>
        <v>0</v>
      </c>
      <c r="H514" s="2455">
        <f>U514</f>
        <v>0</v>
      </c>
      <c r="I514" s="515"/>
      <c r="J514" s="2459"/>
      <c r="K514" s="515"/>
      <c r="L514" s="2459"/>
      <c r="M514" s="515"/>
      <c r="N514" s="2459"/>
      <c r="O514" s="515"/>
      <c r="P514" s="2459"/>
      <c r="Q514" s="11"/>
      <c r="R514" s="11"/>
      <c r="S514" s="454">
        <f>'Og s3a'!G915</f>
        <v>0</v>
      </c>
      <c r="T514" s="456">
        <f>'Og s3a'!D915</f>
        <v>0</v>
      </c>
      <c r="U514" s="506">
        <f>Import!N904</f>
        <v>0</v>
      </c>
      <c r="V514" s="11"/>
      <c r="W514" s="340"/>
      <c r="X514" s="340"/>
      <c r="Y514" s="340"/>
      <c r="Z514" s="1273">
        <f>IF(F514=AF$7,1,0)</f>
        <v>0</v>
      </c>
      <c r="AA514" s="1273">
        <f>Z514*D514</f>
        <v>0</v>
      </c>
      <c r="AB514" s="1281">
        <f>IF($Z514=0,0,IF(AF514+AH514+AJ514&gt;0,$AA514,0))</f>
        <v>0</v>
      </c>
      <c r="AC514" s="1283">
        <f>IF($Z514=0,0,IF(AND(AB514=0,G515&gt;0),$AA514,0))</f>
        <v>0</v>
      </c>
      <c r="AD514" s="1272">
        <f>AA514-AB514-AC514</f>
        <v>0</v>
      </c>
      <c r="AE514" s="210">
        <f t="shared" si="275"/>
        <v>0</v>
      </c>
      <c r="AF514" s="210">
        <f t="shared" si="275"/>
        <v>0</v>
      </c>
      <c r="AG514" s="210">
        <f t="shared" si="275"/>
        <v>0</v>
      </c>
      <c r="AH514" s="210">
        <f t="shared" si="275"/>
        <v>0</v>
      </c>
      <c r="AI514" s="1055">
        <f t="shared" si="275"/>
        <v>0</v>
      </c>
      <c r="AJ514" s="211">
        <f t="shared" si="275"/>
        <v>0</v>
      </c>
      <c r="AK514" s="1276">
        <f>IF($Z514=1,0,IF(AND($Z514=0,AF514&gt;0),1,IF(AND($Z514=0,AH514&gt;0),1,IF(AND($Z514=0,AJ514&gt;0),1,0))))</f>
        <v>0</v>
      </c>
      <c r="AL514" s="1276">
        <f t="shared" si="270"/>
        <v>0</v>
      </c>
      <c r="AM514" s="1281">
        <f>IF($Z514=0,0,IF(AQ514+AS514+AU514&gt;0,$AA514,0))</f>
        <v>0</v>
      </c>
      <c r="AN514" s="1283">
        <f>IF($Z514=0,0,IF(AND(AM514=0,I515&gt;0),$AA514,0))</f>
        <v>0</v>
      </c>
      <c r="AO514" s="1272">
        <f>$AA514-AM514-AN514</f>
        <v>0</v>
      </c>
      <c r="AP514" s="210">
        <f t="shared" si="276"/>
        <v>0</v>
      </c>
      <c r="AQ514" s="210">
        <f t="shared" si="276"/>
        <v>0</v>
      </c>
      <c r="AR514" s="210">
        <f t="shared" si="276"/>
        <v>0</v>
      </c>
      <c r="AS514" s="210">
        <f t="shared" si="276"/>
        <v>0</v>
      </c>
      <c r="AT514" s="210">
        <f t="shared" si="276"/>
        <v>0</v>
      </c>
      <c r="AU514" s="211">
        <f t="shared" si="276"/>
        <v>0</v>
      </c>
      <c r="AV514" s="1276">
        <f>IF($Z514=1,0,IF(AND($Z514=0,AQ514&gt;0),1,IF(AND($Z514=0,AS514&gt;0),1,IF(AND($Z514=0,AU514&gt;0),1,0))))</f>
        <v>0</v>
      </c>
      <c r="AW514" s="1276">
        <f t="shared" si="271"/>
        <v>0</v>
      </c>
      <c r="AX514" s="1281">
        <f>IF($Z514=0,0,IF(BB514+BD514+BF514&gt;0,$AA514,0))</f>
        <v>0</v>
      </c>
      <c r="AY514" s="1283">
        <f>IF($Z514=0,0,IF(AND(AX514=0,K515&gt;0),$AA514,0))</f>
        <v>0</v>
      </c>
      <c r="AZ514" s="1272">
        <f>$AA514-AX514-AY514</f>
        <v>0</v>
      </c>
      <c r="BA514" s="210">
        <f t="shared" si="277"/>
        <v>0</v>
      </c>
      <c r="BB514" s="210">
        <f t="shared" si="277"/>
        <v>0</v>
      </c>
      <c r="BC514" s="210">
        <f t="shared" si="277"/>
        <v>0</v>
      </c>
      <c r="BD514" s="210">
        <f t="shared" si="277"/>
        <v>0</v>
      </c>
      <c r="BE514" s="210">
        <f t="shared" si="277"/>
        <v>0</v>
      </c>
      <c r="BF514" s="211">
        <f t="shared" si="277"/>
        <v>0</v>
      </c>
      <c r="BG514" s="1276">
        <f>IF($Z514=1,0,IF(AND($Z514=0,BB514&gt;0),1,IF(AND($Z514=0,BD514&gt;0),1,IF(AND($Z514=0,BF514&gt;0),1,0))))</f>
        <v>0</v>
      </c>
      <c r="BH514" s="1276">
        <f t="shared" si="272"/>
        <v>0</v>
      </c>
      <c r="BI514" s="1281">
        <f>IF($Z514=0,0,IF(BM514+BO514+BQ514&gt;0,$AA514,0))</f>
        <v>0</v>
      </c>
      <c r="BJ514" s="1283">
        <f>IF($Z514=0,0,IF(AND(BI514=0,M515&gt;0),$AA514,0))</f>
        <v>0</v>
      </c>
      <c r="BK514" s="1272">
        <f>$AA514-BI514-BJ514</f>
        <v>0</v>
      </c>
      <c r="BL514" s="210">
        <f t="shared" si="278"/>
        <v>0</v>
      </c>
      <c r="BM514" s="210">
        <f t="shared" si="278"/>
        <v>0</v>
      </c>
      <c r="BN514" s="210">
        <f t="shared" si="278"/>
        <v>0</v>
      </c>
      <c r="BO514" s="210">
        <f t="shared" si="278"/>
        <v>0</v>
      </c>
      <c r="BP514" s="210">
        <f t="shared" si="278"/>
        <v>0</v>
      </c>
      <c r="BQ514" s="211">
        <f t="shared" si="278"/>
        <v>0</v>
      </c>
      <c r="BR514" s="1276">
        <f>IF($Z514=1,0,IF(AND($Z514=0,BM514&gt;0),1,IF(AND($Z514=0,BO514&gt;0),1,IF(AND($Z514=0,BQ514&gt;0),1,0))))</f>
        <v>0</v>
      </c>
      <c r="BS514" s="1276">
        <f t="shared" si="273"/>
        <v>0</v>
      </c>
      <c r="BT514" s="1281">
        <f>IF($Z514=0,0,IF(BX514+BZ514+CB514&gt;0,$AA514,0))</f>
        <v>0</v>
      </c>
      <c r="BU514" s="1283">
        <f>IF($Z514=0,0,IF(AND(BT514=0,O515&gt;0),$AA514,0))</f>
        <v>0</v>
      </c>
      <c r="BV514" s="1272">
        <f>$AA514-BT514-BU514</f>
        <v>0</v>
      </c>
      <c r="BW514" s="210">
        <f t="shared" si="279"/>
        <v>0</v>
      </c>
      <c r="BX514" s="210">
        <f t="shared" si="279"/>
        <v>0</v>
      </c>
      <c r="BY514" s="210">
        <f t="shared" si="279"/>
        <v>0</v>
      </c>
      <c r="BZ514" s="210">
        <f t="shared" si="279"/>
        <v>0</v>
      </c>
      <c r="CA514" s="210">
        <f t="shared" si="279"/>
        <v>0</v>
      </c>
      <c r="CB514" s="211">
        <f t="shared" si="279"/>
        <v>0</v>
      </c>
      <c r="CC514" s="1276">
        <f>IF($Z514=1,0,IF(AND($Z514=0,BX514&gt;0),1,IF(AND($Z514=0,BZ514&gt;0),1,IF(AND($Z514=0,CB514&gt;0),1,0))))</f>
        <v>0</v>
      </c>
      <c r="CD514" s="1276">
        <f t="shared" si="274"/>
        <v>0</v>
      </c>
      <c r="CE514" s="11"/>
      <c r="CF514" s="11"/>
      <c r="CG514" s="11"/>
      <c r="CH514" s="11"/>
      <c r="CI514" s="11"/>
      <c r="CJ514" s="11"/>
      <c r="CK514" s="11"/>
      <c r="CL514" s="11"/>
      <c r="CM514" s="11"/>
    </row>
    <row r="515" spans="1:91" ht="14.25" customHeight="1">
      <c r="A515" s="1247" t="str">
        <f>A514</f>
        <v/>
      </c>
      <c r="B515" s="58"/>
      <c r="C515" s="1735"/>
      <c r="D515" s="1733"/>
      <c r="E515" s="1735"/>
      <c r="F515" s="2454"/>
      <c r="G515" s="512"/>
      <c r="H515" s="2456"/>
      <c r="I515" s="514"/>
      <c r="J515" s="2459"/>
      <c r="K515" s="514"/>
      <c r="L515" s="2459"/>
      <c r="M515" s="514"/>
      <c r="N515" s="2459"/>
      <c r="O515" s="514"/>
      <c r="P515" s="2459"/>
      <c r="Q515" s="11"/>
      <c r="R515" s="11"/>
      <c r="S515" s="455"/>
      <c r="T515" s="477"/>
      <c r="U515" s="506">
        <f>Import!N905</f>
        <v>0</v>
      </c>
      <c r="V515" s="11"/>
      <c r="W515" s="340"/>
      <c r="X515" s="340"/>
      <c r="Y515" s="340"/>
      <c r="Z515" s="11"/>
      <c r="AE515" s="210"/>
      <c r="AF515" s="210"/>
      <c r="AG515" s="210"/>
      <c r="AH515" s="210"/>
      <c r="AI515" s="1055"/>
      <c r="AJ515" s="211"/>
      <c r="AK515" s="1276"/>
      <c r="AL515" s="1276">
        <f>AL514</f>
        <v>0</v>
      </c>
      <c r="AP515" s="210"/>
      <c r="AQ515" s="210"/>
      <c r="AR515" s="210"/>
      <c r="AS515" s="210"/>
      <c r="AT515" s="210"/>
      <c r="AU515" s="211"/>
      <c r="AV515" s="1276"/>
      <c r="AW515" s="1276">
        <f>AW514</f>
        <v>0</v>
      </c>
      <c r="BA515" s="210"/>
      <c r="BB515" s="210"/>
      <c r="BC515" s="210"/>
      <c r="BD515" s="210"/>
      <c r="BE515" s="210"/>
      <c r="BF515" s="211"/>
      <c r="BG515" s="1276"/>
      <c r="BH515" s="1276">
        <f>BH514</f>
        <v>0</v>
      </c>
      <c r="BL515" s="210"/>
      <c r="BM515" s="210"/>
      <c r="BN515" s="210"/>
      <c r="BO515" s="210"/>
      <c r="BP515" s="210"/>
      <c r="BQ515" s="211"/>
      <c r="BR515" s="1276"/>
      <c r="BS515" s="1276">
        <f>BS514</f>
        <v>0</v>
      </c>
      <c r="BW515" s="210"/>
      <c r="BX515" s="210"/>
      <c r="BY515" s="210"/>
      <c r="BZ515" s="210"/>
      <c r="CA515" s="210"/>
      <c r="CB515" s="211"/>
      <c r="CC515" s="1276"/>
      <c r="CD515" s="1276">
        <f>CD514</f>
        <v>0</v>
      </c>
      <c r="CE515" s="11"/>
      <c r="CF515" s="11"/>
      <c r="CG515" s="11"/>
      <c r="CH515" s="11"/>
      <c r="CI515" s="11"/>
      <c r="CJ515" s="11"/>
      <c r="CK515" s="11"/>
      <c r="CL515" s="11"/>
      <c r="CM515" s="11"/>
    </row>
    <row r="516" spans="1:91" ht="24.75" customHeight="1">
      <c r="A516" s="1246" t="str">
        <f>IF(E516&gt;0,"Wypełnione","")</f>
        <v/>
      </c>
      <c r="B516" s="58"/>
      <c r="C516" s="1734">
        <f>'Og s3a'!C917</f>
        <v>0</v>
      </c>
      <c r="D516" s="1732">
        <f>'Og s3a'!E917</f>
        <v>0</v>
      </c>
      <c r="E516" s="1734">
        <f>'Og s3a'!F917</f>
        <v>0</v>
      </c>
      <c r="F516" s="2453"/>
      <c r="G516" s="511">
        <f>T516</f>
        <v>0</v>
      </c>
      <c r="H516" s="2455">
        <f>U516</f>
        <v>0</v>
      </c>
      <c r="I516" s="515"/>
      <c r="J516" s="2459"/>
      <c r="K516" s="515"/>
      <c r="L516" s="2459"/>
      <c r="M516" s="515"/>
      <c r="N516" s="2459"/>
      <c r="O516" s="515"/>
      <c r="P516" s="2459"/>
      <c r="Q516" s="11"/>
      <c r="R516" s="11"/>
      <c r="S516" s="454">
        <f>'Og s3a'!G917</f>
        <v>0</v>
      </c>
      <c r="T516" s="456">
        <f>'Og s3a'!D917</f>
        <v>0</v>
      </c>
      <c r="U516" s="506">
        <f>Import!N906</f>
        <v>0</v>
      </c>
      <c r="V516" s="11"/>
      <c r="W516" s="340"/>
      <c r="X516" s="340"/>
      <c r="Y516" s="340"/>
      <c r="Z516" s="1273">
        <f>IF(F516=AF$7,1,0)</f>
        <v>0</v>
      </c>
      <c r="AA516" s="1273">
        <f>Z516*D516</f>
        <v>0</v>
      </c>
      <c r="AB516" s="1281">
        <f>IF($Z516=0,0,IF(AF516+AH516+AJ516&gt;0,$AA516,0))</f>
        <v>0</v>
      </c>
      <c r="AC516" s="1283">
        <f>IF($Z516=0,0,IF(AND(AB516=0,G517&gt;0),$AA516,0))</f>
        <v>0</v>
      </c>
      <c r="AD516" s="1272">
        <f>AA516-AB516-AC516</f>
        <v>0</v>
      </c>
      <c r="AE516" s="210">
        <f t="shared" si="275"/>
        <v>0</v>
      </c>
      <c r="AF516" s="210">
        <f t="shared" si="275"/>
        <v>0</v>
      </c>
      <c r="AG516" s="210">
        <f t="shared" si="275"/>
        <v>0</v>
      </c>
      <c r="AH516" s="210">
        <f t="shared" si="275"/>
        <v>0</v>
      </c>
      <c r="AI516" s="1055">
        <f t="shared" si="275"/>
        <v>0</v>
      </c>
      <c r="AJ516" s="211">
        <f t="shared" si="275"/>
        <v>0</v>
      </c>
      <c r="AK516" s="1276">
        <f>IF($Z516=1,0,IF(AND($Z516=0,AF516&gt;0),1,IF(AND($Z516=0,AH516&gt;0),1,IF(AND($Z516=0,AJ516&gt;0),1,0))))</f>
        <v>0</v>
      </c>
      <c r="AL516" s="1276">
        <f t="shared" si="270"/>
        <v>0</v>
      </c>
      <c r="AM516" s="1281">
        <f>IF($Z516=0,0,IF(AQ516+AS516+AU516&gt;0,$AA516,0))</f>
        <v>0</v>
      </c>
      <c r="AN516" s="1283">
        <f>IF($Z516=0,0,IF(AND(AM516=0,I517&gt;0),$AA516,0))</f>
        <v>0</v>
      </c>
      <c r="AO516" s="1272">
        <f>$AA516-AM516-AN516</f>
        <v>0</v>
      </c>
      <c r="AP516" s="210">
        <f t="shared" si="276"/>
        <v>0</v>
      </c>
      <c r="AQ516" s="210">
        <f t="shared" si="276"/>
        <v>0</v>
      </c>
      <c r="AR516" s="210">
        <f t="shared" si="276"/>
        <v>0</v>
      </c>
      <c r="AS516" s="210">
        <f t="shared" si="276"/>
        <v>0</v>
      </c>
      <c r="AT516" s="210">
        <f t="shared" si="276"/>
        <v>0</v>
      </c>
      <c r="AU516" s="211">
        <f t="shared" si="276"/>
        <v>0</v>
      </c>
      <c r="AV516" s="1276">
        <f>IF($Z516=1,0,IF(AND($Z516=0,AQ516&gt;0),1,IF(AND($Z516=0,AS516&gt;0),1,IF(AND($Z516=0,AU516&gt;0),1,0))))</f>
        <v>0</v>
      </c>
      <c r="AW516" s="1276">
        <f t="shared" si="271"/>
        <v>0</v>
      </c>
      <c r="AX516" s="1281">
        <f>IF($Z516=0,0,IF(BB516+BD516+BF516&gt;0,$AA516,0))</f>
        <v>0</v>
      </c>
      <c r="AY516" s="1283">
        <f>IF($Z516=0,0,IF(AND(AX516=0,K517&gt;0),$AA516,0))</f>
        <v>0</v>
      </c>
      <c r="AZ516" s="1272">
        <f>$AA516-AX516-AY516</f>
        <v>0</v>
      </c>
      <c r="BA516" s="210">
        <f t="shared" si="277"/>
        <v>0</v>
      </c>
      <c r="BB516" s="210">
        <f t="shared" si="277"/>
        <v>0</v>
      </c>
      <c r="BC516" s="210">
        <f t="shared" si="277"/>
        <v>0</v>
      </c>
      <c r="BD516" s="210">
        <f t="shared" si="277"/>
        <v>0</v>
      </c>
      <c r="BE516" s="210">
        <f t="shared" si="277"/>
        <v>0</v>
      </c>
      <c r="BF516" s="211">
        <f t="shared" si="277"/>
        <v>0</v>
      </c>
      <c r="BG516" s="1276">
        <f>IF($Z516=1,0,IF(AND($Z516=0,BB516&gt;0),1,IF(AND($Z516=0,BD516&gt;0),1,IF(AND($Z516=0,BF516&gt;0),1,0))))</f>
        <v>0</v>
      </c>
      <c r="BH516" s="1276">
        <f t="shared" si="272"/>
        <v>0</v>
      </c>
      <c r="BI516" s="1281">
        <f>IF($Z516=0,0,IF(BM516+BO516+BQ516&gt;0,$AA516,0))</f>
        <v>0</v>
      </c>
      <c r="BJ516" s="1283">
        <f>IF($Z516=0,0,IF(AND(BI516=0,M517&gt;0),$AA516,0))</f>
        <v>0</v>
      </c>
      <c r="BK516" s="1272">
        <f>$AA516-BI516-BJ516</f>
        <v>0</v>
      </c>
      <c r="BL516" s="210">
        <f t="shared" si="278"/>
        <v>0</v>
      </c>
      <c r="BM516" s="210">
        <f t="shared" si="278"/>
        <v>0</v>
      </c>
      <c r="BN516" s="210">
        <f t="shared" si="278"/>
        <v>0</v>
      </c>
      <c r="BO516" s="210">
        <f t="shared" si="278"/>
        <v>0</v>
      </c>
      <c r="BP516" s="210">
        <f t="shared" si="278"/>
        <v>0</v>
      </c>
      <c r="BQ516" s="211">
        <f t="shared" si="278"/>
        <v>0</v>
      </c>
      <c r="BR516" s="1276">
        <f>IF($Z516=1,0,IF(AND($Z516=0,BM516&gt;0),1,IF(AND($Z516=0,BO516&gt;0),1,IF(AND($Z516=0,BQ516&gt;0),1,0))))</f>
        <v>0</v>
      </c>
      <c r="BS516" s="1276">
        <f t="shared" si="273"/>
        <v>0</v>
      </c>
      <c r="BT516" s="1281">
        <f>IF($Z516=0,0,IF(BX516+BZ516+CB516&gt;0,$AA516,0))</f>
        <v>0</v>
      </c>
      <c r="BU516" s="1283">
        <f>IF($Z516=0,0,IF(AND(BT516=0,O517&gt;0),$AA516,0))</f>
        <v>0</v>
      </c>
      <c r="BV516" s="1272">
        <f>$AA516-BT516-BU516</f>
        <v>0</v>
      </c>
      <c r="BW516" s="210">
        <f t="shared" si="279"/>
        <v>0</v>
      </c>
      <c r="BX516" s="210">
        <f t="shared" si="279"/>
        <v>0</v>
      </c>
      <c r="BY516" s="210">
        <f t="shared" si="279"/>
        <v>0</v>
      </c>
      <c r="BZ516" s="210">
        <f t="shared" si="279"/>
        <v>0</v>
      </c>
      <c r="CA516" s="210">
        <f t="shared" si="279"/>
        <v>0</v>
      </c>
      <c r="CB516" s="211">
        <f t="shared" si="279"/>
        <v>0</v>
      </c>
      <c r="CC516" s="1276">
        <f>IF($Z516=1,0,IF(AND($Z516=0,BX516&gt;0),1,IF(AND($Z516=0,BZ516&gt;0),1,IF(AND($Z516=0,CB516&gt;0),1,0))))</f>
        <v>0</v>
      </c>
      <c r="CD516" s="1276">
        <f t="shared" si="274"/>
        <v>0</v>
      </c>
      <c r="CE516" s="11"/>
      <c r="CF516" s="11"/>
      <c r="CG516" s="11"/>
      <c r="CH516" s="11"/>
      <c r="CI516" s="11"/>
      <c r="CJ516" s="11"/>
      <c r="CK516" s="11"/>
      <c r="CL516" s="11"/>
      <c r="CM516" s="11"/>
    </row>
    <row r="517" spans="1:91" ht="14.25" customHeight="1">
      <c r="A517" s="1247" t="str">
        <f>A516</f>
        <v/>
      </c>
      <c r="B517" s="58"/>
      <c r="C517" s="1735"/>
      <c r="D517" s="1733"/>
      <c r="E517" s="1735"/>
      <c r="F517" s="2454"/>
      <c r="G517" s="512"/>
      <c r="H517" s="2456"/>
      <c r="I517" s="514"/>
      <c r="J517" s="2459"/>
      <c r="K517" s="514"/>
      <c r="L517" s="2459"/>
      <c r="M517" s="514"/>
      <c r="N517" s="2459"/>
      <c r="O517" s="514"/>
      <c r="P517" s="2459"/>
      <c r="Q517" s="11"/>
      <c r="R517" s="11"/>
      <c r="S517" s="455"/>
      <c r="T517" s="477"/>
      <c r="U517" s="506">
        <f>Import!N907</f>
        <v>0</v>
      </c>
      <c r="V517" s="11"/>
      <c r="W517" s="340"/>
      <c r="X517" s="340"/>
      <c r="Y517" s="340"/>
      <c r="Z517" s="11"/>
      <c r="AE517" s="210"/>
      <c r="AF517" s="210"/>
      <c r="AG517" s="210"/>
      <c r="AH517" s="210"/>
      <c r="AI517" s="1055"/>
      <c r="AJ517" s="211"/>
      <c r="AK517" s="1276"/>
      <c r="AL517" s="1276">
        <f>AL516</f>
        <v>0</v>
      </c>
      <c r="AP517" s="210"/>
      <c r="AQ517" s="210"/>
      <c r="AR517" s="210"/>
      <c r="AS517" s="210"/>
      <c r="AT517" s="210"/>
      <c r="AU517" s="211"/>
      <c r="AV517" s="1276"/>
      <c r="AW517" s="1276">
        <f>AW516</f>
        <v>0</v>
      </c>
      <c r="BA517" s="210"/>
      <c r="BB517" s="210"/>
      <c r="BC517" s="210"/>
      <c r="BD517" s="210"/>
      <c r="BE517" s="210"/>
      <c r="BF517" s="211"/>
      <c r="BG517" s="1276"/>
      <c r="BH517" s="1276">
        <f>BH516</f>
        <v>0</v>
      </c>
      <c r="BL517" s="210"/>
      <c r="BM517" s="210"/>
      <c r="BN517" s="210"/>
      <c r="BO517" s="210"/>
      <c r="BP517" s="210"/>
      <c r="BQ517" s="211"/>
      <c r="BR517" s="1276"/>
      <c r="BS517" s="1276">
        <f>BS516</f>
        <v>0</v>
      </c>
      <c r="BW517" s="210"/>
      <c r="BX517" s="210"/>
      <c r="BY517" s="210"/>
      <c r="BZ517" s="210"/>
      <c r="CA517" s="210"/>
      <c r="CB517" s="211"/>
      <c r="CC517" s="1276"/>
      <c r="CD517" s="1276">
        <f>CD516</f>
        <v>0</v>
      </c>
      <c r="CE517" s="11"/>
      <c r="CF517" s="11"/>
      <c r="CG517" s="11"/>
      <c r="CH517" s="11"/>
      <c r="CI517" s="11"/>
      <c r="CJ517" s="11"/>
      <c r="CK517" s="11"/>
      <c r="CL517" s="11"/>
      <c r="CM517" s="11"/>
    </row>
    <row r="518" spans="1:91" ht="24.75" customHeight="1">
      <c r="A518" s="1246" t="str">
        <f>IF(E518&gt;0,"Wypełnione","")</f>
        <v/>
      </c>
      <c r="B518" s="58"/>
      <c r="C518" s="1734">
        <f>'Og s3a'!C919</f>
        <v>0</v>
      </c>
      <c r="D518" s="1732">
        <f>'Og s3a'!E919</f>
        <v>0</v>
      </c>
      <c r="E518" s="1734">
        <f>'Og s3a'!F919</f>
        <v>0</v>
      </c>
      <c r="F518" s="2453"/>
      <c r="G518" s="511">
        <f>T518</f>
        <v>0</v>
      </c>
      <c r="H518" s="2455">
        <f>U518</f>
        <v>0</v>
      </c>
      <c r="I518" s="515"/>
      <c r="J518" s="2459"/>
      <c r="K518" s="515"/>
      <c r="L518" s="2459"/>
      <c r="M518" s="515"/>
      <c r="N518" s="2459"/>
      <c r="O518" s="515"/>
      <c r="P518" s="2459"/>
      <c r="Q518" s="11"/>
      <c r="R518" s="11"/>
      <c r="S518" s="454">
        <f>'Og s3a'!G919</f>
        <v>0</v>
      </c>
      <c r="T518" s="456">
        <f>'Og s3a'!D919</f>
        <v>0</v>
      </c>
      <c r="U518" s="506">
        <f>Import!N908</f>
        <v>0</v>
      </c>
      <c r="V518" s="11"/>
      <c r="W518" s="340"/>
      <c r="X518" s="340"/>
      <c r="Y518" s="340"/>
      <c r="Z518" s="1273">
        <f>IF(F518=AF$7,1,0)</f>
        <v>0</v>
      </c>
      <c r="AA518" s="1273">
        <f>Z518*D518</f>
        <v>0</v>
      </c>
      <c r="AB518" s="1281">
        <f>IF($Z518=0,0,IF(AF518+AH518+AJ518&gt;0,$AA518,0))</f>
        <v>0</v>
      </c>
      <c r="AC518" s="1283">
        <f>IF($Z518=0,0,IF(AND(AB518=0,G519&gt;0),$AA518,0))</f>
        <v>0</v>
      </c>
      <c r="AD518" s="1272">
        <f>AA518-AB518-AC518</f>
        <v>0</v>
      </c>
      <c r="AE518" s="210">
        <f t="shared" si="275"/>
        <v>0</v>
      </c>
      <c r="AF518" s="210">
        <f t="shared" si="275"/>
        <v>0</v>
      </c>
      <c r="AG518" s="210">
        <f t="shared" si="275"/>
        <v>0</v>
      </c>
      <c r="AH518" s="210">
        <f t="shared" si="275"/>
        <v>0</v>
      </c>
      <c r="AI518" s="1055">
        <f t="shared" si="275"/>
        <v>0</v>
      </c>
      <c r="AJ518" s="211">
        <f t="shared" si="275"/>
        <v>0</v>
      </c>
      <c r="AK518" s="1276">
        <f>IF($Z518=1,0,IF(AND($Z518=0,AF518&gt;0),1,IF(AND($Z518=0,AH518&gt;0),1,IF(AND($Z518=0,AJ518&gt;0),1,0))))</f>
        <v>0</v>
      </c>
      <c r="AL518" s="1276">
        <f t="shared" si="270"/>
        <v>0</v>
      </c>
      <c r="AM518" s="1281">
        <f>IF($Z518=0,0,IF(AQ518+AS518+AU518&gt;0,$AA518,0))</f>
        <v>0</v>
      </c>
      <c r="AN518" s="1283">
        <f>IF($Z518=0,0,IF(AND(AM518=0,I519&gt;0),$AA518,0))</f>
        <v>0</v>
      </c>
      <c r="AO518" s="1272">
        <f>$AA518-AM518-AN518</f>
        <v>0</v>
      </c>
      <c r="AP518" s="210">
        <f t="shared" si="276"/>
        <v>0</v>
      </c>
      <c r="AQ518" s="210">
        <f t="shared" si="276"/>
        <v>0</v>
      </c>
      <c r="AR518" s="210">
        <f t="shared" si="276"/>
        <v>0</v>
      </c>
      <c r="AS518" s="210">
        <f t="shared" si="276"/>
        <v>0</v>
      </c>
      <c r="AT518" s="210">
        <f t="shared" si="276"/>
        <v>0</v>
      </c>
      <c r="AU518" s="211">
        <f t="shared" si="276"/>
        <v>0</v>
      </c>
      <c r="AV518" s="1276">
        <f>IF($Z518=1,0,IF(AND($Z518=0,AQ518&gt;0),1,IF(AND($Z518=0,AS518&gt;0),1,IF(AND($Z518=0,AU518&gt;0),1,0))))</f>
        <v>0</v>
      </c>
      <c r="AW518" s="1276">
        <f t="shared" si="271"/>
        <v>0</v>
      </c>
      <c r="AX518" s="1281">
        <f>IF($Z518=0,0,IF(BB518+BD518+BF518&gt;0,$AA518,0))</f>
        <v>0</v>
      </c>
      <c r="AY518" s="1283">
        <f>IF($Z518=0,0,IF(AND(AX518=0,K519&gt;0),$AA518,0))</f>
        <v>0</v>
      </c>
      <c r="AZ518" s="1272">
        <f>$AA518-AX518-AY518</f>
        <v>0</v>
      </c>
      <c r="BA518" s="210">
        <f t="shared" si="277"/>
        <v>0</v>
      </c>
      <c r="BB518" s="210">
        <f t="shared" si="277"/>
        <v>0</v>
      </c>
      <c r="BC518" s="210">
        <f t="shared" si="277"/>
        <v>0</v>
      </c>
      <c r="BD518" s="210">
        <f t="shared" si="277"/>
        <v>0</v>
      </c>
      <c r="BE518" s="210">
        <f t="shared" si="277"/>
        <v>0</v>
      </c>
      <c r="BF518" s="211">
        <f t="shared" si="277"/>
        <v>0</v>
      </c>
      <c r="BG518" s="1276">
        <f>IF($Z518=1,0,IF(AND($Z518=0,BB518&gt;0),1,IF(AND($Z518=0,BD518&gt;0),1,IF(AND($Z518=0,BF518&gt;0),1,0))))</f>
        <v>0</v>
      </c>
      <c r="BH518" s="1276">
        <f t="shared" si="272"/>
        <v>0</v>
      </c>
      <c r="BI518" s="1281">
        <f>IF($Z518=0,0,IF(BM518+BO518+BQ518&gt;0,$AA518,0))</f>
        <v>0</v>
      </c>
      <c r="BJ518" s="1283">
        <f>IF($Z518=0,0,IF(AND(BI518=0,M519&gt;0),$AA518,0))</f>
        <v>0</v>
      </c>
      <c r="BK518" s="1272">
        <f>$AA518-BI518-BJ518</f>
        <v>0</v>
      </c>
      <c r="BL518" s="210">
        <f t="shared" si="278"/>
        <v>0</v>
      </c>
      <c r="BM518" s="210">
        <f t="shared" si="278"/>
        <v>0</v>
      </c>
      <c r="BN518" s="210">
        <f t="shared" si="278"/>
        <v>0</v>
      </c>
      <c r="BO518" s="210">
        <f t="shared" si="278"/>
        <v>0</v>
      </c>
      <c r="BP518" s="210">
        <f t="shared" si="278"/>
        <v>0</v>
      </c>
      <c r="BQ518" s="211">
        <f t="shared" si="278"/>
        <v>0</v>
      </c>
      <c r="BR518" s="1276">
        <f>IF($Z518=1,0,IF(AND($Z518=0,BM518&gt;0),1,IF(AND($Z518=0,BO518&gt;0),1,IF(AND($Z518=0,BQ518&gt;0),1,0))))</f>
        <v>0</v>
      </c>
      <c r="BS518" s="1276">
        <f t="shared" si="273"/>
        <v>0</v>
      </c>
      <c r="BT518" s="1281">
        <f>IF($Z518=0,0,IF(BX518+BZ518+CB518&gt;0,$AA518,0))</f>
        <v>0</v>
      </c>
      <c r="BU518" s="1283">
        <f>IF($Z518=0,0,IF(AND(BT518=0,O519&gt;0),$AA518,0))</f>
        <v>0</v>
      </c>
      <c r="BV518" s="1272">
        <f>$AA518-BT518-BU518</f>
        <v>0</v>
      </c>
      <c r="BW518" s="210">
        <f t="shared" si="279"/>
        <v>0</v>
      </c>
      <c r="BX518" s="210">
        <f t="shared" si="279"/>
        <v>0</v>
      </c>
      <c r="BY518" s="210">
        <f t="shared" si="279"/>
        <v>0</v>
      </c>
      <c r="BZ518" s="210">
        <f t="shared" si="279"/>
        <v>0</v>
      </c>
      <c r="CA518" s="210">
        <f t="shared" si="279"/>
        <v>0</v>
      </c>
      <c r="CB518" s="211">
        <f t="shared" si="279"/>
        <v>0</v>
      </c>
      <c r="CC518" s="1276">
        <f>IF($Z518=1,0,IF(AND($Z518=0,BX518&gt;0),1,IF(AND($Z518=0,BZ518&gt;0),1,IF(AND($Z518=0,CB518&gt;0),1,0))))</f>
        <v>0</v>
      </c>
      <c r="CD518" s="1276">
        <f t="shared" si="274"/>
        <v>0</v>
      </c>
      <c r="CE518" s="11"/>
      <c r="CF518" s="11"/>
      <c r="CG518" s="11"/>
      <c r="CH518" s="11"/>
      <c r="CI518" s="11"/>
      <c r="CJ518" s="11"/>
      <c r="CK518" s="11"/>
      <c r="CL518" s="11"/>
      <c r="CM518" s="11"/>
    </row>
    <row r="519" spans="1:91" ht="14.25" customHeight="1">
      <c r="A519" s="1247" t="str">
        <f>A518</f>
        <v/>
      </c>
      <c r="B519" s="58"/>
      <c r="C519" s="1735"/>
      <c r="D519" s="1733"/>
      <c r="E519" s="1735"/>
      <c r="F519" s="2454"/>
      <c r="G519" s="512"/>
      <c r="H519" s="2456"/>
      <c r="I519" s="514"/>
      <c r="J519" s="2459"/>
      <c r="K519" s="514"/>
      <c r="L519" s="2459"/>
      <c r="M519" s="514"/>
      <c r="N519" s="2459"/>
      <c r="O519" s="514"/>
      <c r="P519" s="2459"/>
      <c r="Q519" s="11"/>
      <c r="R519" s="11"/>
      <c r="S519" s="455"/>
      <c r="T519" s="477"/>
      <c r="U519" s="506">
        <f>Import!N909</f>
        <v>0</v>
      </c>
      <c r="V519" s="11"/>
      <c r="W519" s="340"/>
      <c r="X519" s="340"/>
      <c r="Y519" s="340"/>
      <c r="Z519" s="11"/>
      <c r="AE519" s="210"/>
      <c r="AF519" s="210"/>
      <c r="AG519" s="210"/>
      <c r="AH519" s="210"/>
      <c r="AI519" s="1055"/>
      <c r="AJ519" s="211"/>
      <c r="AK519" s="1276"/>
      <c r="AL519" s="1276">
        <f>AL518</f>
        <v>0</v>
      </c>
      <c r="AP519" s="210"/>
      <c r="AQ519" s="210"/>
      <c r="AR519" s="210"/>
      <c r="AS519" s="210"/>
      <c r="AT519" s="210"/>
      <c r="AU519" s="211"/>
      <c r="AV519" s="1276"/>
      <c r="AW519" s="1276">
        <f>AW518</f>
        <v>0</v>
      </c>
      <c r="BA519" s="210"/>
      <c r="BB519" s="210"/>
      <c r="BC519" s="210"/>
      <c r="BD519" s="210"/>
      <c r="BE519" s="210"/>
      <c r="BF519" s="211"/>
      <c r="BG519" s="1276"/>
      <c r="BH519" s="1276">
        <f>BH518</f>
        <v>0</v>
      </c>
      <c r="BL519" s="210"/>
      <c r="BM519" s="210"/>
      <c r="BN519" s="210"/>
      <c r="BO519" s="210"/>
      <c r="BP519" s="210"/>
      <c r="BQ519" s="211"/>
      <c r="BR519" s="1276"/>
      <c r="BS519" s="1276">
        <f>BS518</f>
        <v>0</v>
      </c>
      <c r="BW519" s="210"/>
      <c r="BX519" s="210"/>
      <c r="BY519" s="210"/>
      <c r="BZ519" s="210"/>
      <c r="CA519" s="210"/>
      <c r="CB519" s="211"/>
      <c r="CC519" s="1276"/>
      <c r="CD519" s="1276">
        <f>CD518</f>
        <v>0</v>
      </c>
      <c r="CE519" s="11"/>
      <c r="CF519" s="11"/>
      <c r="CG519" s="11"/>
      <c r="CH519" s="11"/>
      <c r="CI519" s="11"/>
      <c r="CJ519" s="11"/>
      <c r="CK519" s="11"/>
      <c r="CL519" s="11"/>
      <c r="CM519" s="11"/>
    </row>
    <row r="520" spans="1:91" ht="24.75" customHeight="1">
      <c r="A520" s="1246" t="str">
        <f>IF(E520&gt;0,"Wypełnione","")</f>
        <v/>
      </c>
      <c r="B520" s="58"/>
      <c r="C520" s="1734">
        <f>'Og s3a'!C921</f>
        <v>0</v>
      </c>
      <c r="D520" s="1732">
        <f>'Og s3a'!E921</f>
        <v>0</v>
      </c>
      <c r="E520" s="1734">
        <f>'Og s3a'!F921</f>
        <v>0</v>
      </c>
      <c r="F520" s="2453"/>
      <c r="G520" s="511">
        <f>T520</f>
        <v>0</v>
      </c>
      <c r="H520" s="2455">
        <f>U520</f>
        <v>0</v>
      </c>
      <c r="I520" s="515"/>
      <c r="J520" s="2459"/>
      <c r="K520" s="515"/>
      <c r="L520" s="2459"/>
      <c r="M520" s="515"/>
      <c r="N520" s="2459"/>
      <c r="O520" s="515"/>
      <c r="P520" s="2459"/>
      <c r="Q520" s="11"/>
      <c r="R520" s="11"/>
      <c r="S520" s="454">
        <f>'Og s3a'!G921</f>
        <v>0</v>
      </c>
      <c r="T520" s="456">
        <f>'Og s3a'!D921</f>
        <v>0</v>
      </c>
      <c r="U520" s="506">
        <f>Import!N910</f>
        <v>0</v>
      </c>
      <c r="V520" s="11"/>
      <c r="W520" s="340"/>
      <c r="X520" s="340"/>
      <c r="Y520" s="340"/>
      <c r="Z520" s="1273">
        <f>IF(F520=AF$7,1,0)</f>
        <v>0</v>
      </c>
      <c r="AA520" s="1273">
        <f>Z520*D520</f>
        <v>0</v>
      </c>
      <c r="AB520" s="1281">
        <f>IF($Z520=0,0,IF(AF520+AH520+AJ520&gt;0,$AA520,0))</f>
        <v>0</v>
      </c>
      <c r="AC520" s="1283">
        <f>IF($Z520=0,0,IF(AND(AB520=0,G521&gt;0),$AA520,0))</f>
        <v>0</v>
      </c>
      <c r="AD520" s="1272">
        <f>AA520-AB520-AC520</f>
        <v>0</v>
      </c>
      <c r="AE520" s="210">
        <f t="shared" si="275"/>
        <v>0</v>
      </c>
      <c r="AF520" s="210">
        <f t="shared" si="275"/>
        <v>0</v>
      </c>
      <c r="AG520" s="210">
        <f t="shared" si="275"/>
        <v>0</v>
      </c>
      <c r="AH520" s="210">
        <f t="shared" si="275"/>
        <v>0</v>
      </c>
      <c r="AI520" s="1055">
        <f t="shared" si="275"/>
        <v>0</v>
      </c>
      <c r="AJ520" s="211">
        <f t="shared" si="275"/>
        <v>0</v>
      </c>
      <c r="AK520" s="1276">
        <f>IF($Z520=1,0,IF(AND($Z520=0,AF520&gt;0),1,IF(AND($Z520=0,AH520&gt;0),1,IF(AND($Z520=0,AJ520&gt;0),1,0))))</f>
        <v>0</v>
      </c>
      <c r="AL520" s="1276">
        <f t="shared" si="270"/>
        <v>0</v>
      </c>
      <c r="AM520" s="1281">
        <f>IF($Z520=0,0,IF(AQ520+AS520+AU520&gt;0,$AA520,0))</f>
        <v>0</v>
      </c>
      <c r="AN520" s="1283">
        <f>IF($Z520=0,0,IF(AND(AM520=0,I521&gt;0),$AA520,0))</f>
        <v>0</v>
      </c>
      <c r="AO520" s="1272">
        <f>$AA520-AM520-AN520</f>
        <v>0</v>
      </c>
      <c r="AP520" s="210">
        <f t="shared" si="276"/>
        <v>0</v>
      </c>
      <c r="AQ520" s="210">
        <f t="shared" si="276"/>
        <v>0</v>
      </c>
      <c r="AR520" s="210">
        <f t="shared" si="276"/>
        <v>0</v>
      </c>
      <c r="AS520" s="210">
        <f t="shared" si="276"/>
        <v>0</v>
      </c>
      <c r="AT520" s="210">
        <f t="shared" si="276"/>
        <v>0</v>
      </c>
      <c r="AU520" s="211">
        <f t="shared" si="276"/>
        <v>0</v>
      </c>
      <c r="AV520" s="1276">
        <f>IF($Z520=1,0,IF(AND($Z520=0,AQ520&gt;0),1,IF(AND($Z520=0,AS520&gt;0),1,IF(AND($Z520=0,AU520&gt;0),1,0))))</f>
        <v>0</v>
      </c>
      <c r="AW520" s="1276">
        <f t="shared" si="271"/>
        <v>0</v>
      </c>
      <c r="AX520" s="1281">
        <f>IF($Z520=0,0,IF(BB520+BD520+BF520&gt;0,$AA520,0))</f>
        <v>0</v>
      </c>
      <c r="AY520" s="1283">
        <f>IF($Z520=0,0,IF(AND(AX520=0,K521&gt;0),$AA520,0))</f>
        <v>0</v>
      </c>
      <c r="AZ520" s="1272">
        <f>$AA520-AX520-AY520</f>
        <v>0</v>
      </c>
      <c r="BA520" s="210">
        <f t="shared" si="277"/>
        <v>0</v>
      </c>
      <c r="BB520" s="210">
        <f t="shared" si="277"/>
        <v>0</v>
      </c>
      <c r="BC520" s="210">
        <f t="shared" si="277"/>
        <v>0</v>
      </c>
      <c r="BD520" s="210">
        <f t="shared" si="277"/>
        <v>0</v>
      </c>
      <c r="BE520" s="210">
        <f t="shared" si="277"/>
        <v>0</v>
      </c>
      <c r="BF520" s="211">
        <f t="shared" si="277"/>
        <v>0</v>
      </c>
      <c r="BG520" s="1276">
        <f>IF($Z520=1,0,IF(AND($Z520=0,BB520&gt;0),1,IF(AND($Z520=0,BD520&gt;0),1,IF(AND($Z520=0,BF520&gt;0),1,0))))</f>
        <v>0</v>
      </c>
      <c r="BH520" s="1276">
        <f t="shared" si="272"/>
        <v>0</v>
      </c>
      <c r="BI520" s="1281">
        <f>IF($Z520=0,0,IF(BM520+BO520+BQ520&gt;0,$AA520,0))</f>
        <v>0</v>
      </c>
      <c r="BJ520" s="1283">
        <f>IF($Z520=0,0,IF(AND(BI520=0,M521&gt;0),$AA520,0))</f>
        <v>0</v>
      </c>
      <c r="BK520" s="1272">
        <f>$AA520-BI520-BJ520</f>
        <v>0</v>
      </c>
      <c r="BL520" s="210">
        <f t="shared" si="278"/>
        <v>0</v>
      </c>
      <c r="BM520" s="210">
        <f t="shared" si="278"/>
        <v>0</v>
      </c>
      <c r="BN520" s="210">
        <f t="shared" si="278"/>
        <v>0</v>
      </c>
      <c r="BO520" s="210">
        <f t="shared" si="278"/>
        <v>0</v>
      </c>
      <c r="BP520" s="210">
        <f t="shared" si="278"/>
        <v>0</v>
      </c>
      <c r="BQ520" s="211">
        <f t="shared" si="278"/>
        <v>0</v>
      </c>
      <c r="BR520" s="1276">
        <f>IF($Z520=1,0,IF(AND($Z520=0,BM520&gt;0),1,IF(AND($Z520=0,BO520&gt;0),1,IF(AND($Z520=0,BQ520&gt;0),1,0))))</f>
        <v>0</v>
      </c>
      <c r="BS520" s="1276">
        <f t="shared" si="273"/>
        <v>0</v>
      </c>
      <c r="BT520" s="1281">
        <f>IF($Z520=0,0,IF(BX520+BZ520+CB520&gt;0,$AA520,0))</f>
        <v>0</v>
      </c>
      <c r="BU520" s="1283">
        <f>IF($Z520=0,0,IF(AND(BT520=0,O521&gt;0),$AA520,0))</f>
        <v>0</v>
      </c>
      <c r="BV520" s="1272">
        <f>$AA520-BT520-BU520</f>
        <v>0</v>
      </c>
      <c r="BW520" s="210">
        <f t="shared" si="279"/>
        <v>0</v>
      </c>
      <c r="BX520" s="210">
        <f t="shared" si="279"/>
        <v>0</v>
      </c>
      <c r="BY520" s="210">
        <f t="shared" si="279"/>
        <v>0</v>
      </c>
      <c r="BZ520" s="210">
        <f t="shared" si="279"/>
        <v>0</v>
      </c>
      <c r="CA520" s="210">
        <f t="shared" si="279"/>
        <v>0</v>
      </c>
      <c r="CB520" s="211">
        <f t="shared" si="279"/>
        <v>0</v>
      </c>
      <c r="CC520" s="1276">
        <f>IF($Z520=1,0,IF(AND($Z520=0,BX520&gt;0),1,IF(AND($Z520=0,BZ520&gt;0),1,IF(AND($Z520=0,CB520&gt;0),1,0))))</f>
        <v>0</v>
      </c>
      <c r="CD520" s="1276">
        <f t="shared" si="274"/>
        <v>0</v>
      </c>
      <c r="CE520" s="11"/>
      <c r="CF520" s="11"/>
      <c r="CG520" s="11"/>
      <c r="CH520" s="11"/>
      <c r="CI520" s="11"/>
      <c r="CJ520" s="11"/>
      <c r="CK520" s="11"/>
      <c r="CL520" s="11"/>
      <c r="CM520" s="11"/>
    </row>
    <row r="521" spans="1:91" ht="14.25" customHeight="1">
      <c r="A521" s="1247" t="str">
        <f>A520</f>
        <v/>
      </c>
      <c r="B521" s="58"/>
      <c r="C521" s="1735"/>
      <c r="D521" s="1733"/>
      <c r="E521" s="1735"/>
      <c r="F521" s="2454"/>
      <c r="G521" s="512"/>
      <c r="H521" s="2456"/>
      <c r="I521" s="514"/>
      <c r="J521" s="2459"/>
      <c r="K521" s="514"/>
      <c r="L521" s="2459"/>
      <c r="M521" s="514"/>
      <c r="N521" s="2459"/>
      <c r="O521" s="514"/>
      <c r="P521" s="2459"/>
      <c r="Q521" s="11"/>
      <c r="R521" s="11"/>
      <c r="S521" s="455"/>
      <c r="T521" s="477"/>
      <c r="U521" s="506">
        <f>Import!N911</f>
        <v>0</v>
      </c>
      <c r="V521" s="11"/>
      <c r="W521" s="340"/>
      <c r="X521" s="340"/>
      <c r="Y521" s="340"/>
      <c r="Z521" s="11"/>
      <c r="AE521" s="210"/>
      <c r="AF521" s="210"/>
      <c r="AG521" s="210"/>
      <c r="AH521" s="210"/>
      <c r="AI521" s="1055"/>
      <c r="AJ521" s="211"/>
      <c r="AK521" s="1276"/>
      <c r="AL521" s="1276">
        <f>AL520</f>
        <v>0</v>
      </c>
      <c r="AP521" s="210"/>
      <c r="AQ521" s="210"/>
      <c r="AR521" s="210"/>
      <c r="AS521" s="210"/>
      <c r="AT521" s="210"/>
      <c r="AU521" s="211"/>
      <c r="AV521" s="1276"/>
      <c r="AW521" s="1276">
        <f>AW520</f>
        <v>0</v>
      </c>
      <c r="BA521" s="210"/>
      <c r="BB521" s="210"/>
      <c r="BC521" s="210"/>
      <c r="BD521" s="210"/>
      <c r="BE521" s="210"/>
      <c r="BF521" s="211"/>
      <c r="BG521" s="1276"/>
      <c r="BH521" s="1276">
        <f>BH520</f>
        <v>0</v>
      </c>
      <c r="BL521" s="210"/>
      <c r="BM521" s="210"/>
      <c r="BN521" s="210"/>
      <c r="BO521" s="210"/>
      <c r="BP521" s="210"/>
      <c r="BQ521" s="211"/>
      <c r="BR521" s="1276"/>
      <c r="BS521" s="1276">
        <f>BS520</f>
        <v>0</v>
      </c>
      <c r="BW521" s="210"/>
      <c r="BX521" s="210"/>
      <c r="BY521" s="210"/>
      <c r="BZ521" s="210"/>
      <c r="CA521" s="210"/>
      <c r="CB521" s="211"/>
      <c r="CC521" s="1276"/>
      <c r="CD521" s="1276">
        <f>CD520</f>
        <v>0</v>
      </c>
      <c r="CE521" s="11"/>
      <c r="CF521" s="11"/>
      <c r="CG521" s="11"/>
      <c r="CH521" s="11"/>
      <c r="CI521" s="11"/>
      <c r="CJ521" s="11"/>
      <c r="CK521" s="11"/>
      <c r="CL521" s="11"/>
      <c r="CM521" s="11"/>
    </row>
    <row r="522" spans="1:91" ht="24.75" customHeight="1">
      <c r="A522" s="1246" t="str">
        <f>IF(E522&gt;0,"Wypełnione","")</f>
        <v/>
      </c>
      <c r="B522" s="58"/>
      <c r="C522" s="1734">
        <f>'Og s3a'!C923</f>
        <v>0</v>
      </c>
      <c r="D522" s="1732">
        <f>'Og s3a'!E923</f>
        <v>0</v>
      </c>
      <c r="E522" s="1734">
        <f>'Og s3a'!F923</f>
        <v>0</v>
      </c>
      <c r="F522" s="2453"/>
      <c r="G522" s="511">
        <f>T522</f>
        <v>0</v>
      </c>
      <c r="H522" s="2455">
        <f>U522</f>
        <v>0</v>
      </c>
      <c r="I522" s="515"/>
      <c r="J522" s="2459"/>
      <c r="K522" s="515"/>
      <c r="L522" s="2459"/>
      <c r="M522" s="515"/>
      <c r="N522" s="2459"/>
      <c r="O522" s="515"/>
      <c r="P522" s="2459"/>
      <c r="Q522" s="11"/>
      <c r="R522" s="11"/>
      <c r="S522" s="454">
        <f>'Og s3a'!G923</f>
        <v>0</v>
      </c>
      <c r="T522" s="456">
        <f>'Og s3a'!D923</f>
        <v>0</v>
      </c>
      <c r="U522" s="506">
        <f>Import!N912</f>
        <v>0</v>
      </c>
      <c r="V522" s="11"/>
      <c r="W522" s="340"/>
      <c r="X522" s="340"/>
      <c r="Y522" s="340"/>
      <c r="Z522" s="1273">
        <f>IF(F522=AF$7,1,0)</f>
        <v>0</v>
      </c>
      <c r="AA522" s="1273">
        <f>Z522*D522</f>
        <v>0</v>
      </c>
      <c r="AB522" s="1281">
        <f>IF($Z522=0,0,IF(AF522+AH522+AJ522&gt;0,$AA522,0))</f>
        <v>0</v>
      </c>
      <c r="AC522" s="1283">
        <f>IF($Z522=0,0,IF(AND(AB522=0,G523&gt;0),$AA522,0))</f>
        <v>0</v>
      </c>
      <c r="AD522" s="1272">
        <f>AA522-AB522-AC522</f>
        <v>0</v>
      </c>
      <c r="AE522" s="210">
        <f t="shared" si="275"/>
        <v>0</v>
      </c>
      <c r="AF522" s="210">
        <f t="shared" si="275"/>
        <v>0</v>
      </c>
      <c r="AG522" s="210">
        <f t="shared" si="275"/>
        <v>0</v>
      </c>
      <c r="AH522" s="210">
        <f t="shared" si="275"/>
        <v>0</v>
      </c>
      <c r="AI522" s="1055">
        <f t="shared" si="275"/>
        <v>0</v>
      </c>
      <c r="AJ522" s="211">
        <f t="shared" si="275"/>
        <v>0</v>
      </c>
      <c r="AK522" s="1276">
        <f>IF($Z522=1,0,IF(AND($Z522=0,AF522&gt;0),1,IF(AND($Z522=0,AH522&gt;0),1,IF(AND($Z522=0,AJ522&gt;0),1,0))))</f>
        <v>0</v>
      </c>
      <c r="AL522" s="1276">
        <f t="shared" si="270"/>
        <v>0</v>
      </c>
      <c r="AM522" s="1281">
        <f>IF($Z522=0,0,IF(AQ522+AS522+AU522&gt;0,$AA522,0))</f>
        <v>0</v>
      </c>
      <c r="AN522" s="1283">
        <f>IF($Z522=0,0,IF(AND(AM522=0,I523&gt;0),$AA522,0))</f>
        <v>0</v>
      </c>
      <c r="AO522" s="1272">
        <f>$AA522-AM522-AN522</f>
        <v>0</v>
      </c>
      <c r="AP522" s="210">
        <f t="shared" si="276"/>
        <v>0</v>
      </c>
      <c r="AQ522" s="210">
        <f t="shared" si="276"/>
        <v>0</v>
      </c>
      <c r="AR522" s="210">
        <f t="shared" si="276"/>
        <v>0</v>
      </c>
      <c r="AS522" s="210">
        <f t="shared" si="276"/>
        <v>0</v>
      </c>
      <c r="AT522" s="210">
        <f t="shared" si="276"/>
        <v>0</v>
      </c>
      <c r="AU522" s="211">
        <f t="shared" si="276"/>
        <v>0</v>
      </c>
      <c r="AV522" s="1276">
        <f>IF($Z522=1,0,IF(AND($Z522=0,AQ522&gt;0),1,IF(AND($Z522=0,AS522&gt;0),1,IF(AND($Z522=0,AU522&gt;0),1,0))))</f>
        <v>0</v>
      </c>
      <c r="AW522" s="1276">
        <f t="shared" si="271"/>
        <v>0</v>
      </c>
      <c r="AX522" s="1281">
        <f>IF($Z522=0,0,IF(BB522+BD522+BF522&gt;0,$AA522,0))</f>
        <v>0</v>
      </c>
      <c r="AY522" s="1283">
        <f>IF($Z522=0,0,IF(AND(AX522=0,K523&gt;0),$AA522,0))</f>
        <v>0</v>
      </c>
      <c r="AZ522" s="1272">
        <f>$AA522-AX522-AY522</f>
        <v>0</v>
      </c>
      <c r="BA522" s="210">
        <f t="shared" si="277"/>
        <v>0</v>
      </c>
      <c r="BB522" s="210">
        <f t="shared" si="277"/>
        <v>0</v>
      </c>
      <c r="BC522" s="210">
        <f t="shared" si="277"/>
        <v>0</v>
      </c>
      <c r="BD522" s="210">
        <f t="shared" si="277"/>
        <v>0</v>
      </c>
      <c r="BE522" s="210">
        <f t="shared" si="277"/>
        <v>0</v>
      </c>
      <c r="BF522" s="211">
        <f t="shared" si="277"/>
        <v>0</v>
      </c>
      <c r="BG522" s="1276">
        <f>IF($Z522=1,0,IF(AND($Z522=0,BB522&gt;0),1,IF(AND($Z522=0,BD522&gt;0),1,IF(AND($Z522=0,BF522&gt;0),1,0))))</f>
        <v>0</v>
      </c>
      <c r="BH522" s="1276">
        <f t="shared" si="272"/>
        <v>0</v>
      </c>
      <c r="BI522" s="1281">
        <f>IF($Z522=0,0,IF(BM522+BO522+BQ522&gt;0,$AA522,0))</f>
        <v>0</v>
      </c>
      <c r="BJ522" s="1283">
        <f>IF($Z522=0,0,IF(AND(BI522=0,M523&gt;0),$AA522,0))</f>
        <v>0</v>
      </c>
      <c r="BK522" s="1272">
        <f>$AA522-BI522-BJ522</f>
        <v>0</v>
      </c>
      <c r="BL522" s="210">
        <f t="shared" si="278"/>
        <v>0</v>
      </c>
      <c r="BM522" s="210">
        <f t="shared" si="278"/>
        <v>0</v>
      </c>
      <c r="BN522" s="210">
        <f t="shared" si="278"/>
        <v>0</v>
      </c>
      <c r="BO522" s="210">
        <f t="shared" si="278"/>
        <v>0</v>
      </c>
      <c r="BP522" s="210">
        <f t="shared" si="278"/>
        <v>0</v>
      </c>
      <c r="BQ522" s="211">
        <f t="shared" si="278"/>
        <v>0</v>
      </c>
      <c r="BR522" s="1276">
        <f>IF($Z522=1,0,IF(AND($Z522=0,BM522&gt;0),1,IF(AND($Z522=0,BO522&gt;0),1,IF(AND($Z522=0,BQ522&gt;0),1,0))))</f>
        <v>0</v>
      </c>
      <c r="BS522" s="1276">
        <f t="shared" si="273"/>
        <v>0</v>
      </c>
      <c r="BT522" s="1281">
        <f>IF($Z522=0,0,IF(BX522+BZ522+CB522&gt;0,$AA522,0))</f>
        <v>0</v>
      </c>
      <c r="BU522" s="1283">
        <f>IF($Z522=0,0,IF(AND(BT522=0,O523&gt;0),$AA522,0))</f>
        <v>0</v>
      </c>
      <c r="BV522" s="1272">
        <f>$AA522-BT522-BU522</f>
        <v>0</v>
      </c>
      <c r="BW522" s="210">
        <f t="shared" si="279"/>
        <v>0</v>
      </c>
      <c r="BX522" s="210">
        <f t="shared" si="279"/>
        <v>0</v>
      </c>
      <c r="BY522" s="210">
        <f t="shared" si="279"/>
        <v>0</v>
      </c>
      <c r="BZ522" s="210">
        <f t="shared" si="279"/>
        <v>0</v>
      </c>
      <c r="CA522" s="210">
        <f t="shared" si="279"/>
        <v>0</v>
      </c>
      <c r="CB522" s="211">
        <f t="shared" si="279"/>
        <v>0</v>
      </c>
      <c r="CC522" s="1276">
        <f>IF($Z522=1,0,IF(AND($Z522=0,BX522&gt;0),1,IF(AND($Z522=0,BZ522&gt;0),1,IF(AND($Z522=0,CB522&gt;0),1,0))))</f>
        <v>0</v>
      </c>
      <c r="CD522" s="1276">
        <f t="shared" si="274"/>
        <v>0</v>
      </c>
      <c r="CE522" s="11"/>
      <c r="CF522" s="11"/>
      <c r="CG522" s="11"/>
      <c r="CH522" s="11"/>
      <c r="CI522" s="11"/>
      <c r="CJ522" s="11"/>
      <c r="CK522" s="11"/>
      <c r="CL522" s="11"/>
      <c r="CM522" s="11"/>
    </row>
    <row r="523" spans="1:91" ht="14.25" customHeight="1">
      <c r="A523" s="1247" t="str">
        <f>A522</f>
        <v/>
      </c>
      <c r="B523" s="58"/>
      <c r="C523" s="1735"/>
      <c r="D523" s="1733"/>
      <c r="E523" s="1735"/>
      <c r="F523" s="2454"/>
      <c r="G523" s="512"/>
      <c r="H523" s="2456"/>
      <c r="I523" s="514"/>
      <c r="J523" s="2459"/>
      <c r="K523" s="514"/>
      <c r="L523" s="2459"/>
      <c r="M523" s="514"/>
      <c r="N523" s="2459"/>
      <c r="O523" s="514"/>
      <c r="P523" s="2459"/>
      <c r="Q523" s="11"/>
      <c r="R523" s="11"/>
      <c r="S523" s="455"/>
      <c r="T523" s="477"/>
      <c r="U523" s="506">
        <f>Import!N913</f>
        <v>0</v>
      </c>
      <c r="V523" s="11"/>
      <c r="W523" s="340"/>
      <c r="X523" s="340"/>
      <c r="Y523" s="340"/>
      <c r="Z523" s="11"/>
      <c r="AE523" s="210"/>
      <c r="AF523" s="210"/>
      <c r="AG523" s="210"/>
      <c r="AH523" s="210"/>
      <c r="AI523" s="1055"/>
      <c r="AJ523" s="211"/>
      <c r="AK523" s="1276"/>
      <c r="AL523" s="1276">
        <f>AL522</f>
        <v>0</v>
      </c>
      <c r="AP523" s="210"/>
      <c r="AQ523" s="210"/>
      <c r="AR523" s="210"/>
      <c r="AS523" s="210"/>
      <c r="AT523" s="210"/>
      <c r="AU523" s="211"/>
      <c r="AV523" s="1276"/>
      <c r="AW523" s="1276">
        <f>AW522</f>
        <v>0</v>
      </c>
      <c r="BA523" s="210"/>
      <c r="BB523" s="210"/>
      <c r="BC523" s="210"/>
      <c r="BD523" s="210"/>
      <c r="BE523" s="210"/>
      <c r="BF523" s="211"/>
      <c r="BG523" s="1276"/>
      <c r="BH523" s="1276">
        <f>BH522</f>
        <v>0</v>
      </c>
      <c r="BL523" s="210"/>
      <c r="BM523" s="210"/>
      <c r="BN523" s="210"/>
      <c r="BO523" s="210"/>
      <c r="BP523" s="210"/>
      <c r="BQ523" s="211"/>
      <c r="BR523" s="1276"/>
      <c r="BS523" s="1276">
        <f>BS522</f>
        <v>0</v>
      </c>
      <c r="BW523" s="210"/>
      <c r="BX523" s="210"/>
      <c r="BY523" s="210"/>
      <c r="BZ523" s="210"/>
      <c r="CA523" s="210"/>
      <c r="CB523" s="211"/>
      <c r="CC523" s="1276"/>
      <c r="CD523" s="1276">
        <f>CD522</f>
        <v>0</v>
      </c>
      <c r="CE523" s="11"/>
      <c r="CF523" s="11"/>
      <c r="CG523" s="11"/>
      <c r="CH523" s="11"/>
      <c r="CI523" s="11"/>
      <c r="CJ523" s="11"/>
      <c r="CK523" s="11"/>
      <c r="CL523" s="11"/>
      <c r="CM523" s="11"/>
    </row>
    <row r="524" spans="1:91" ht="24.75" customHeight="1">
      <c r="A524" s="1246" t="str">
        <f>IF(E524&gt;0,"Wypełnione","")</f>
        <v/>
      </c>
      <c r="B524" s="58"/>
      <c r="C524" s="1734">
        <f>'Og s3a'!C925</f>
        <v>0</v>
      </c>
      <c r="D524" s="1732">
        <f>'Og s3a'!E925</f>
        <v>0</v>
      </c>
      <c r="E524" s="1734">
        <f>'Og s3a'!F925</f>
        <v>0</v>
      </c>
      <c r="F524" s="2453"/>
      <c r="G524" s="511">
        <f>T524</f>
        <v>0</v>
      </c>
      <c r="H524" s="2455">
        <f>U524</f>
        <v>0</v>
      </c>
      <c r="I524" s="515"/>
      <c r="J524" s="2459"/>
      <c r="K524" s="515"/>
      <c r="L524" s="2459"/>
      <c r="M524" s="515"/>
      <c r="N524" s="2459"/>
      <c r="O524" s="515"/>
      <c r="P524" s="2459"/>
      <c r="Q524" s="11"/>
      <c r="R524" s="11"/>
      <c r="S524" s="454">
        <f>'Og s3a'!G925</f>
        <v>0</v>
      </c>
      <c r="T524" s="456">
        <f>'Og s3a'!D925</f>
        <v>0</v>
      </c>
      <c r="U524" s="506">
        <f>Import!N914</f>
        <v>0</v>
      </c>
      <c r="V524" s="11"/>
      <c r="W524" s="340"/>
      <c r="X524" s="340"/>
      <c r="Y524" s="340"/>
      <c r="Z524" s="1273">
        <f>IF(F524=AF$7,1,0)</f>
        <v>0</v>
      </c>
      <c r="AA524" s="1273">
        <f>Z524*D524</f>
        <v>0</v>
      </c>
      <c r="AB524" s="1281">
        <f>IF($Z524=0,0,IF(AF524+AH524+AJ524&gt;0,$AA524,0))</f>
        <v>0</v>
      </c>
      <c r="AC524" s="1283">
        <f>IF($Z524=0,0,IF(AND(AB524=0,G525&gt;0),$AA524,0))</f>
        <v>0</v>
      </c>
      <c r="AD524" s="1272">
        <f>AA524-AB524-AC524</f>
        <v>0</v>
      </c>
      <c r="AE524" s="210">
        <f t="shared" si="275"/>
        <v>0</v>
      </c>
      <c r="AF524" s="210">
        <f t="shared" si="275"/>
        <v>0</v>
      </c>
      <c r="AG524" s="210">
        <f t="shared" si="275"/>
        <v>0</v>
      </c>
      <c r="AH524" s="210">
        <f t="shared" si="275"/>
        <v>0</v>
      </c>
      <c r="AI524" s="1055">
        <f t="shared" si="275"/>
        <v>0</v>
      </c>
      <c r="AJ524" s="211">
        <f t="shared" si="275"/>
        <v>0</v>
      </c>
      <c r="AK524" s="1276">
        <f>IF($Z524=1,0,IF(AND($Z524=0,AF524&gt;0),1,IF(AND($Z524=0,AH524&gt;0),1,IF(AND($Z524=0,AJ524&gt;0),1,0))))</f>
        <v>0</v>
      </c>
      <c r="AL524" s="1276">
        <f t="shared" si="270"/>
        <v>0</v>
      </c>
      <c r="AM524" s="1281">
        <f>IF($Z524=0,0,IF(AQ524+AS524+AU524&gt;0,$AA524,0))</f>
        <v>0</v>
      </c>
      <c r="AN524" s="1283">
        <f>IF($Z524=0,0,IF(AND(AM524=0,I525&gt;0),$AA524,0))</f>
        <v>0</v>
      </c>
      <c r="AO524" s="1272">
        <f>$AA524-AM524-AN524</f>
        <v>0</v>
      </c>
      <c r="AP524" s="210">
        <f t="shared" si="276"/>
        <v>0</v>
      </c>
      <c r="AQ524" s="210">
        <f t="shared" si="276"/>
        <v>0</v>
      </c>
      <c r="AR524" s="210">
        <f t="shared" si="276"/>
        <v>0</v>
      </c>
      <c r="AS524" s="210">
        <f t="shared" si="276"/>
        <v>0</v>
      </c>
      <c r="AT524" s="210">
        <f t="shared" si="276"/>
        <v>0</v>
      </c>
      <c r="AU524" s="211">
        <f t="shared" si="276"/>
        <v>0</v>
      </c>
      <c r="AV524" s="1276">
        <f>IF($Z524=1,0,IF(AND($Z524=0,AQ524&gt;0),1,IF(AND($Z524=0,AS524&gt;0),1,IF(AND($Z524=0,AU524&gt;0),1,0))))</f>
        <v>0</v>
      </c>
      <c r="AW524" s="1276">
        <f t="shared" si="271"/>
        <v>0</v>
      </c>
      <c r="AX524" s="1281">
        <f>IF($Z524=0,0,IF(BB524+BD524+BF524&gt;0,$AA524,0))</f>
        <v>0</v>
      </c>
      <c r="AY524" s="1283">
        <f>IF($Z524=0,0,IF(AND(AX524=0,K525&gt;0),$AA524,0))</f>
        <v>0</v>
      </c>
      <c r="AZ524" s="1272">
        <f>$AA524-AX524-AY524</f>
        <v>0</v>
      </c>
      <c r="BA524" s="210">
        <f t="shared" si="277"/>
        <v>0</v>
      </c>
      <c r="BB524" s="210">
        <f t="shared" si="277"/>
        <v>0</v>
      </c>
      <c r="BC524" s="210">
        <f t="shared" si="277"/>
        <v>0</v>
      </c>
      <c r="BD524" s="210">
        <f t="shared" si="277"/>
        <v>0</v>
      </c>
      <c r="BE524" s="210">
        <f t="shared" si="277"/>
        <v>0</v>
      </c>
      <c r="BF524" s="211">
        <f t="shared" si="277"/>
        <v>0</v>
      </c>
      <c r="BG524" s="1276">
        <f>IF($Z524=1,0,IF(AND($Z524=0,BB524&gt;0),1,IF(AND($Z524=0,BD524&gt;0),1,IF(AND($Z524=0,BF524&gt;0),1,0))))</f>
        <v>0</v>
      </c>
      <c r="BH524" s="1276">
        <f t="shared" si="272"/>
        <v>0</v>
      </c>
      <c r="BI524" s="1281">
        <f>IF($Z524=0,0,IF(BM524+BO524+BQ524&gt;0,$AA524,0))</f>
        <v>0</v>
      </c>
      <c r="BJ524" s="1283">
        <f>IF($Z524=0,0,IF(AND(BI524=0,M525&gt;0),$AA524,0))</f>
        <v>0</v>
      </c>
      <c r="BK524" s="1272">
        <f>$AA524-BI524-BJ524</f>
        <v>0</v>
      </c>
      <c r="BL524" s="210">
        <f t="shared" si="278"/>
        <v>0</v>
      </c>
      <c r="BM524" s="210">
        <f t="shared" si="278"/>
        <v>0</v>
      </c>
      <c r="BN524" s="210">
        <f t="shared" si="278"/>
        <v>0</v>
      </c>
      <c r="BO524" s="210">
        <f t="shared" si="278"/>
        <v>0</v>
      </c>
      <c r="BP524" s="210">
        <f t="shared" si="278"/>
        <v>0</v>
      </c>
      <c r="BQ524" s="211">
        <f t="shared" si="278"/>
        <v>0</v>
      </c>
      <c r="BR524" s="1276">
        <f>IF($Z524=1,0,IF(AND($Z524=0,BM524&gt;0),1,IF(AND($Z524=0,BO524&gt;0),1,IF(AND($Z524=0,BQ524&gt;0),1,0))))</f>
        <v>0</v>
      </c>
      <c r="BS524" s="1276">
        <f t="shared" si="273"/>
        <v>0</v>
      </c>
      <c r="BT524" s="1281">
        <f>IF($Z524=0,0,IF(BX524+BZ524+CB524&gt;0,$AA524,0))</f>
        <v>0</v>
      </c>
      <c r="BU524" s="1283">
        <f>IF($Z524=0,0,IF(AND(BT524=0,O525&gt;0),$AA524,0))</f>
        <v>0</v>
      </c>
      <c r="BV524" s="1272">
        <f>$AA524-BT524-BU524</f>
        <v>0</v>
      </c>
      <c r="BW524" s="210">
        <f t="shared" si="279"/>
        <v>0</v>
      </c>
      <c r="BX524" s="210">
        <f t="shared" si="279"/>
        <v>0</v>
      </c>
      <c r="BY524" s="210">
        <f t="shared" si="279"/>
        <v>0</v>
      </c>
      <c r="BZ524" s="210">
        <f t="shared" si="279"/>
        <v>0</v>
      </c>
      <c r="CA524" s="210">
        <f t="shared" si="279"/>
        <v>0</v>
      </c>
      <c r="CB524" s="211">
        <f t="shared" si="279"/>
        <v>0</v>
      </c>
      <c r="CC524" s="1276">
        <f>IF($Z524=1,0,IF(AND($Z524=0,BX524&gt;0),1,IF(AND($Z524=0,BZ524&gt;0),1,IF(AND($Z524=0,CB524&gt;0),1,0))))</f>
        <v>0</v>
      </c>
      <c r="CD524" s="1276">
        <f t="shared" si="274"/>
        <v>0</v>
      </c>
      <c r="CE524" s="11"/>
      <c r="CF524" s="11"/>
      <c r="CG524" s="11"/>
      <c r="CH524" s="11"/>
      <c r="CI524" s="11"/>
      <c r="CJ524" s="11"/>
      <c r="CK524" s="11"/>
      <c r="CL524" s="11"/>
      <c r="CM524" s="11"/>
    </row>
    <row r="525" spans="1:91" ht="14.25" customHeight="1">
      <c r="A525" s="1247" t="str">
        <f>A524</f>
        <v/>
      </c>
      <c r="B525" s="58"/>
      <c r="C525" s="1735"/>
      <c r="D525" s="1733"/>
      <c r="E525" s="1735"/>
      <c r="F525" s="2454"/>
      <c r="G525" s="512"/>
      <c r="H525" s="2456"/>
      <c r="I525" s="514"/>
      <c r="J525" s="2459"/>
      <c r="K525" s="514"/>
      <c r="L525" s="2459"/>
      <c r="M525" s="514"/>
      <c r="N525" s="2459"/>
      <c r="O525" s="514"/>
      <c r="P525" s="2459"/>
      <c r="Q525" s="11"/>
      <c r="R525" s="11"/>
      <c r="S525" s="455"/>
      <c r="T525" s="477"/>
      <c r="U525" s="506">
        <f>Import!N915</f>
        <v>0</v>
      </c>
      <c r="V525" s="11"/>
      <c r="W525" s="340"/>
      <c r="X525" s="340"/>
      <c r="Y525" s="340"/>
      <c r="Z525" s="11"/>
      <c r="AE525" s="210"/>
      <c r="AF525" s="210"/>
      <c r="AG525" s="210"/>
      <c r="AH525" s="210"/>
      <c r="AI525" s="1055"/>
      <c r="AJ525" s="211"/>
      <c r="AK525" s="1276"/>
      <c r="AL525" s="1276">
        <f>AL524</f>
        <v>0</v>
      </c>
      <c r="AP525" s="210"/>
      <c r="AQ525" s="210"/>
      <c r="AR525" s="210"/>
      <c r="AS525" s="210"/>
      <c r="AT525" s="210"/>
      <c r="AU525" s="211"/>
      <c r="AV525" s="1276"/>
      <c r="AW525" s="1276">
        <f>AW524</f>
        <v>0</v>
      </c>
      <c r="BA525" s="210"/>
      <c r="BB525" s="210"/>
      <c r="BC525" s="210"/>
      <c r="BD525" s="210"/>
      <c r="BE525" s="210"/>
      <c r="BF525" s="211"/>
      <c r="BG525" s="1276"/>
      <c r="BH525" s="1276">
        <f>BH524</f>
        <v>0</v>
      </c>
      <c r="BL525" s="210"/>
      <c r="BM525" s="210"/>
      <c r="BN525" s="210"/>
      <c r="BO525" s="210"/>
      <c r="BP525" s="210"/>
      <c r="BQ525" s="211"/>
      <c r="BR525" s="1276"/>
      <c r="BS525" s="1276">
        <f>BS524</f>
        <v>0</v>
      </c>
      <c r="BW525" s="210"/>
      <c r="BX525" s="210"/>
      <c r="BY525" s="210"/>
      <c r="BZ525" s="210"/>
      <c r="CA525" s="210"/>
      <c r="CB525" s="211"/>
      <c r="CC525" s="1276"/>
      <c r="CD525" s="1276">
        <f>CD524</f>
        <v>0</v>
      </c>
      <c r="CE525" s="11"/>
      <c r="CF525" s="11"/>
      <c r="CG525" s="11"/>
      <c r="CH525" s="11"/>
      <c r="CI525" s="11"/>
      <c r="CJ525" s="11"/>
      <c r="CK525" s="11"/>
      <c r="CL525" s="11"/>
      <c r="CM525" s="11"/>
    </row>
    <row r="526" spans="1:91" ht="24.75" customHeight="1">
      <c r="A526" s="1246" t="str">
        <f>IF(E526&gt;0,"Wypełnione","")</f>
        <v/>
      </c>
      <c r="B526" s="58"/>
      <c r="C526" s="1734">
        <f>'Og s3a'!C927</f>
        <v>0</v>
      </c>
      <c r="D526" s="1732">
        <f>'Og s3a'!E927</f>
        <v>0</v>
      </c>
      <c r="E526" s="1734">
        <f>'Og s3a'!F927</f>
        <v>0</v>
      </c>
      <c r="F526" s="2453"/>
      <c r="G526" s="511">
        <f>T526</f>
        <v>0</v>
      </c>
      <c r="H526" s="2455">
        <f>U526</f>
        <v>0</v>
      </c>
      <c r="I526" s="515"/>
      <c r="J526" s="2459"/>
      <c r="K526" s="515"/>
      <c r="L526" s="2459"/>
      <c r="M526" s="515"/>
      <c r="N526" s="2459"/>
      <c r="O526" s="515"/>
      <c r="P526" s="2459"/>
      <c r="Q526" s="11"/>
      <c r="R526" s="11"/>
      <c r="S526" s="454">
        <f>'Og s3a'!G927</f>
        <v>0</v>
      </c>
      <c r="T526" s="456">
        <f>'Og s3a'!D927</f>
        <v>0</v>
      </c>
      <c r="U526" s="506">
        <f>Import!N916</f>
        <v>0</v>
      </c>
      <c r="V526" s="11"/>
      <c r="W526" s="340"/>
      <c r="X526" s="340"/>
      <c r="Y526" s="340"/>
      <c r="Z526" s="1273">
        <f>IF(F526=AF$7,1,0)</f>
        <v>0</v>
      </c>
      <c r="AA526" s="1273">
        <f>Z526*D526</f>
        <v>0</v>
      </c>
      <c r="AB526" s="1281">
        <f>IF($Z526=0,0,IF(AF526+AH526+AJ526&gt;0,$AA526,0))</f>
        <v>0</v>
      </c>
      <c r="AC526" s="1283">
        <f>IF($Z526=0,0,IF(AND(AB526=0,G527&gt;0),$AA526,0))</f>
        <v>0</v>
      </c>
      <c r="AD526" s="1272">
        <f>AA526-AB526-AC526</f>
        <v>0</v>
      </c>
      <c r="AE526" s="210">
        <f t="shared" si="275"/>
        <v>0</v>
      </c>
      <c r="AF526" s="210">
        <f t="shared" si="275"/>
        <v>0</v>
      </c>
      <c r="AG526" s="210">
        <f t="shared" si="275"/>
        <v>0</v>
      </c>
      <c r="AH526" s="210">
        <f t="shared" si="275"/>
        <v>0</v>
      </c>
      <c r="AI526" s="1055">
        <f t="shared" si="275"/>
        <v>0</v>
      </c>
      <c r="AJ526" s="211">
        <f t="shared" si="275"/>
        <v>0</v>
      </c>
      <c r="AK526" s="1276">
        <f>IF($Z526=1,0,IF(AND($Z526=0,AF526&gt;0),1,IF(AND($Z526=0,AH526&gt;0),1,IF(AND($Z526=0,AJ526&gt;0),1,0))))</f>
        <v>0</v>
      </c>
      <c r="AL526" s="1276">
        <f t="shared" si="270"/>
        <v>0</v>
      </c>
      <c r="AM526" s="1281">
        <f>IF($Z526=0,0,IF(AQ526+AS526+AU526&gt;0,$AA526,0))</f>
        <v>0</v>
      </c>
      <c r="AN526" s="1283">
        <f>IF($Z526=0,0,IF(AND(AM526=0,I527&gt;0),$AA526,0))</f>
        <v>0</v>
      </c>
      <c r="AO526" s="1272">
        <f>$AA526-AM526-AN526</f>
        <v>0</v>
      </c>
      <c r="AP526" s="210">
        <f t="shared" si="276"/>
        <v>0</v>
      </c>
      <c r="AQ526" s="210">
        <f t="shared" si="276"/>
        <v>0</v>
      </c>
      <c r="AR526" s="210">
        <f t="shared" si="276"/>
        <v>0</v>
      </c>
      <c r="AS526" s="210">
        <f t="shared" si="276"/>
        <v>0</v>
      </c>
      <c r="AT526" s="210">
        <f t="shared" si="276"/>
        <v>0</v>
      </c>
      <c r="AU526" s="211">
        <f t="shared" si="276"/>
        <v>0</v>
      </c>
      <c r="AV526" s="1276">
        <f>IF($Z526=1,0,IF(AND($Z526=0,AQ526&gt;0),1,IF(AND($Z526=0,AS526&gt;0),1,IF(AND($Z526=0,AU526&gt;0),1,0))))</f>
        <v>0</v>
      </c>
      <c r="AW526" s="1276">
        <f t="shared" si="271"/>
        <v>0</v>
      </c>
      <c r="AX526" s="1281">
        <f>IF($Z526=0,0,IF(BB526+BD526+BF526&gt;0,$AA526,0))</f>
        <v>0</v>
      </c>
      <c r="AY526" s="1283">
        <f>IF($Z526=0,0,IF(AND(AX526=0,K527&gt;0),$AA526,0))</f>
        <v>0</v>
      </c>
      <c r="AZ526" s="1272">
        <f>$AA526-AX526-AY526</f>
        <v>0</v>
      </c>
      <c r="BA526" s="210">
        <f t="shared" si="277"/>
        <v>0</v>
      </c>
      <c r="BB526" s="210">
        <f t="shared" si="277"/>
        <v>0</v>
      </c>
      <c r="BC526" s="210">
        <f t="shared" si="277"/>
        <v>0</v>
      </c>
      <c r="BD526" s="210">
        <f t="shared" si="277"/>
        <v>0</v>
      </c>
      <c r="BE526" s="210">
        <f t="shared" si="277"/>
        <v>0</v>
      </c>
      <c r="BF526" s="211">
        <f t="shared" si="277"/>
        <v>0</v>
      </c>
      <c r="BG526" s="1276">
        <f>IF($Z526=1,0,IF(AND($Z526=0,BB526&gt;0),1,IF(AND($Z526=0,BD526&gt;0),1,IF(AND($Z526=0,BF526&gt;0),1,0))))</f>
        <v>0</v>
      </c>
      <c r="BH526" s="1276">
        <f t="shared" si="272"/>
        <v>0</v>
      </c>
      <c r="BI526" s="1281">
        <f>IF($Z526=0,0,IF(BM526+BO526+BQ526&gt;0,$AA526,0))</f>
        <v>0</v>
      </c>
      <c r="BJ526" s="1283">
        <f>IF($Z526=0,0,IF(AND(BI526=0,M527&gt;0),$AA526,0))</f>
        <v>0</v>
      </c>
      <c r="BK526" s="1272">
        <f>$AA526-BI526-BJ526</f>
        <v>0</v>
      </c>
      <c r="BL526" s="210">
        <f t="shared" si="278"/>
        <v>0</v>
      </c>
      <c r="BM526" s="210">
        <f t="shared" si="278"/>
        <v>0</v>
      </c>
      <c r="BN526" s="210">
        <f t="shared" si="278"/>
        <v>0</v>
      </c>
      <c r="BO526" s="210">
        <f t="shared" si="278"/>
        <v>0</v>
      </c>
      <c r="BP526" s="210">
        <f t="shared" si="278"/>
        <v>0</v>
      </c>
      <c r="BQ526" s="211">
        <f t="shared" si="278"/>
        <v>0</v>
      </c>
      <c r="BR526" s="1276">
        <f>IF($Z526=1,0,IF(AND($Z526=0,BM526&gt;0),1,IF(AND($Z526=0,BO526&gt;0),1,IF(AND($Z526=0,BQ526&gt;0),1,0))))</f>
        <v>0</v>
      </c>
      <c r="BS526" s="1276">
        <f t="shared" si="273"/>
        <v>0</v>
      </c>
      <c r="BT526" s="1281">
        <f>IF($Z526=0,0,IF(BX526+BZ526+CB526&gt;0,$AA526,0))</f>
        <v>0</v>
      </c>
      <c r="BU526" s="1283">
        <f>IF($Z526=0,0,IF(AND(BT526=0,O527&gt;0),$AA526,0))</f>
        <v>0</v>
      </c>
      <c r="BV526" s="1272">
        <f>$AA526-BT526-BU526</f>
        <v>0</v>
      </c>
      <c r="BW526" s="210">
        <f t="shared" si="279"/>
        <v>0</v>
      </c>
      <c r="BX526" s="210">
        <f t="shared" si="279"/>
        <v>0</v>
      </c>
      <c r="BY526" s="210">
        <f t="shared" si="279"/>
        <v>0</v>
      </c>
      <c r="BZ526" s="210">
        <f t="shared" si="279"/>
        <v>0</v>
      </c>
      <c r="CA526" s="210">
        <f t="shared" si="279"/>
        <v>0</v>
      </c>
      <c r="CB526" s="211">
        <f t="shared" si="279"/>
        <v>0</v>
      </c>
      <c r="CC526" s="1276">
        <f>IF($Z526=1,0,IF(AND($Z526=0,BX526&gt;0),1,IF(AND($Z526=0,BZ526&gt;0),1,IF(AND($Z526=0,CB526&gt;0),1,0))))</f>
        <v>0</v>
      </c>
      <c r="CD526" s="1276">
        <f t="shared" si="274"/>
        <v>0</v>
      </c>
      <c r="CE526" s="11"/>
      <c r="CF526" s="11"/>
      <c r="CG526" s="11"/>
      <c r="CH526" s="11"/>
      <c r="CI526" s="11"/>
      <c r="CJ526" s="11"/>
      <c r="CK526" s="11"/>
      <c r="CL526" s="11"/>
      <c r="CM526" s="11"/>
    </row>
    <row r="527" spans="1:91" ht="14.25" customHeight="1">
      <c r="A527" s="1247" t="str">
        <f>A526</f>
        <v/>
      </c>
      <c r="B527" s="58"/>
      <c r="C527" s="1735"/>
      <c r="D527" s="1733"/>
      <c r="E527" s="1735"/>
      <c r="F527" s="2454"/>
      <c r="G527" s="512"/>
      <c r="H527" s="2456"/>
      <c r="I527" s="514"/>
      <c r="J527" s="2459"/>
      <c r="K527" s="514"/>
      <c r="L527" s="2459"/>
      <c r="M527" s="514"/>
      <c r="N527" s="2459"/>
      <c r="O527" s="514"/>
      <c r="P527" s="2459"/>
      <c r="Q527" s="11"/>
      <c r="R527" s="11"/>
      <c r="S527" s="455"/>
      <c r="T527" s="477"/>
      <c r="U527" s="506">
        <f>Import!N917</f>
        <v>0</v>
      </c>
      <c r="V527" s="11"/>
      <c r="W527" s="340"/>
      <c r="X527" s="340"/>
      <c r="Y527" s="340"/>
      <c r="Z527" s="11"/>
      <c r="AE527" s="210"/>
      <c r="AF527" s="210"/>
      <c r="AG527" s="210"/>
      <c r="AH527" s="210"/>
      <c r="AI527" s="1055"/>
      <c r="AJ527" s="211"/>
      <c r="AK527" s="1276"/>
      <c r="AL527" s="1276">
        <f>AL526</f>
        <v>0</v>
      </c>
      <c r="AP527" s="210"/>
      <c r="AQ527" s="210"/>
      <c r="AR527" s="210"/>
      <c r="AS527" s="210"/>
      <c r="AT527" s="210"/>
      <c r="AU527" s="211"/>
      <c r="AV527" s="1276"/>
      <c r="AW527" s="1276">
        <f>AW526</f>
        <v>0</v>
      </c>
      <c r="BA527" s="210"/>
      <c r="BB527" s="210"/>
      <c r="BC527" s="210"/>
      <c r="BD527" s="210"/>
      <c r="BE527" s="210"/>
      <c r="BF527" s="211"/>
      <c r="BG527" s="1276"/>
      <c r="BH527" s="1276">
        <f>BH526</f>
        <v>0</v>
      </c>
      <c r="BL527" s="210"/>
      <c r="BM527" s="210"/>
      <c r="BN527" s="210"/>
      <c r="BO527" s="210"/>
      <c r="BP527" s="210"/>
      <c r="BQ527" s="211"/>
      <c r="BR527" s="1276"/>
      <c r="BS527" s="1276">
        <f>BS526</f>
        <v>0</v>
      </c>
      <c r="BW527" s="210"/>
      <c r="BX527" s="210"/>
      <c r="BY527" s="210"/>
      <c r="BZ527" s="210"/>
      <c r="CA527" s="210"/>
      <c r="CB527" s="211"/>
      <c r="CC527" s="1276"/>
      <c r="CD527" s="1276">
        <f>CD526</f>
        <v>0</v>
      </c>
      <c r="CE527" s="11"/>
      <c r="CF527" s="11"/>
      <c r="CG527" s="11"/>
      <c r="CH527" s="11"/>
      <c r="CI527" s="11"/>
      <c r="CJ527" s="11"/>
      <c r="CK527" s="11"/>
      <c r="CL527" s="11"/>
      <c r="CM527" s="11"/>
    </row>
    <row r="528" spans="1:91" ht="24.75" customHeight="1">
      <c r="A528" s="1246" t="str">
        <f>IF(E528&gt;0,"Wypełnione","")</f>
        <v/>
      </c>
      <c r="B528" s="58"/>
      <c r="C528" s="1734">
        <f>'Og s3a'!C929</f>
        <v>0</v>
      </c>
      <c r="D528" s="1732">
        <f>'Og s3a'!E929</f>
        <v>0</v>
      </c>
      <c r="E528" s="1734">
        <f>'Og s3a'!F929</f>
        <v>0</v>
      </c>
      <c r="F528" s="2453"/>
      <c r="G528" s="511">
        <f>T528</f>
        <v>0</v>
      </c>
      <c r="H528" s="2455">
        <f>U528</f>
        <v>0</v>
      </c>
      <c r="I528" s="515"/>
      <c r="J528" s="2459"/>
      <c r="K528" s="515"/>
      <c r="L528" s="2459"/>
      <c r="M528" s="515"/>
      <c r="N528" s="2459"/>
      <c r="O528" s="515"/>
      <c r="P528" s="2459"/>
      <c r="Q528" s="11"/>
      <c r="R528" s="11"/>
      <c r="S528" s="454">
        <f>'Og s3a'!G929</f>
        <v>0</v>
      </c>
      <c r="T528" s="456">
        <f>'Og s3a'!D929</f>
        <v>0</v>
      </c>
      <c r="U528" s="506">
        <f>Import!N918</f>
        <v>0</v>
      </c>
      <c r="V528" s="11"/>
      <c r="W528" s="340"/>
      <c r="X528" s="340"/>
      <c r="Y528" s="340"/>
      <c r="Z528" s="1273">
        <f>IF(F528=AF$7,1,0)</f>
        <v>0</v>
      </c>
      <c r="AA528" s="1273">
        <f>Z528*D528</f>
        <v>0</v>
      </c>
      <c r="AB528" s="1281">
        <f>IF($Z528=0,0,IF(AF528+AH528+AJ528&gt;0,$AA528,0))</f>
        <v>0</v>
      </c>
      <c r="AC528" s="1283">
        <f>IF($Z528=0,0,IF(AND(AB528=0,G529&gt;0),$AA528,0))</f>
        <v>0</v>
      </c>
      <c r="AD528" s="1272">
        <f>AA528-AB528-AC528</f>
        <v>0</v>
      </c>
      <c r="AE528" s="210">
        <f t="shared" si="275"/>
        <v>0</v>
      </c>
      <c r="AF528" s="210">
        <f t="shared" si="275"/>
        <v>0</v>
      </c>
      <c r="AG528" s="210">
        <f t="shared" si="275"/>
        <v>0</v>
      </c>
      <c r="AH528" s="210">
        <f t="shared" si="275"/>
        <v>0</v>
      </c>
      <c r="AI528" s="1055">
        <f t="shared" si="275"/>
        <v>0</v>
      </c>
      <c r="AJ528" s="211">
        <f t="shared" si="275"/>
        <v>0</v>
      </c>
      <c r="AK528" s="1276">
        <f>IF($Z528=1,0,IF(AND($Z528=0,AF528&gt;0),1,IF(AND($Z528=0,AH528&gt;0),1,IF(AND($Z528=0,AJ528&gt;0),1,0))))</f>
        <v>0</v>
      </c>
      <c r="AL528" s="1276">
        <f t="shared" ref="AL528:AL590" si="280">IF($Z528=0,0,IF(AND($Z528=1,AE528&gt;0),1,IF(AND($Z528=1,AG528&gt;0),1,IF(AND($Z528=1,AI528&gt;0),1,0))))</f>
        <v>0</v>
      </c>
      <c r="AM528" s="1281">
        <f>IF($Z528=0,0,IF(AQ528+AS528+AU528&gt;0,$AA528,0))</f>
        <v>0</v>
      </c>
      <c r="AN528" s="1283">
        <f>IF($Z528=0,0,IF(AND(AM528=0,I529&gt;0),$AA528,0))</f>
        <v>0</v>
      </c>
      <c r="AO528" s="1272">
        <f>$AA528-AM528-AN528</f>
        <v>0</v>
      </c>
      <c r="AP528" s="210">
        <f t="shared" si="276"/>
        <v>0</v>
      </c>
      <c r="AQ528" s="210">
        <f t="shared" si="276"/>
        <v>0</v>
      </c>
      <c r="AR528" s="210">
        <f t="shared" si="276"/>
        <v>0</v>
      </c>
      <c r="AS528" s="210">
        <f t="shared" si="276"/>
        <v>0</v>
      </c>
      <c r="AT528" s="210">
        <f t="shared" si="276"/>
        <v>0</v>
      </c>
      <c r="AU528" s="211">
        <f t="shared" si="276"/>
        <v>0</v>
      </c>
      <c r="AV528" s="1276">
        <f>IF($Z528=1,0,IF(AND($Z528=0,AQ528&gt;0),1,IF(AND($Z528=0,AS528&gt;0),1,IF(AND($Z528=0,AU528&gt;0),1,0))))</f>
        <v>0</v>
      </c>
      <c r="AW528" s="1276">
        <f t="shared" ref="AW528:AW590" si="281">IF($Z528=0,0,IF(AND($Z528=1,AP528&gt;0),1,IF(AND($Z528=1,AR528&gt;0),1,IF(AND($Z528=1,AT528&gt;0),1,0))))</f>
        <v>0</v>
      </c>
      <c r="AX528" s="1281">
        <f>IF($Z528=0,0,IF(BB528+BD528+BF528&gt;0,$AA528,0))</f>
        <v>0</v>
      </c>
      <c r="AY528" s="1283">
        <f>IF($Z528=0,0,IF(AND(AX528=0,K529&gt;0),$AA528,0))</f>
        <v>0</v>
      </c>
      <c r="AZ528" s="1272">
        <f>$AA528-AX528-AY528</f>
        <v>0</v>
      </c>
      <c r="BA528" s="210">
        <f t="shared" si="277"/>
        <v>0</v>
      </c>
      <c r="BB528" s="210">
        <f t="shared" si="277"/>
        <v>0</v>
      </c>
      <c r="BC528" s="210">
        <f t="shared" si="277"/>
        <v>0</v>
      </c>
      <c r="BD528" s="210">
        <f t="shared" si="277"/>
        <v>0</v>
      </c>
      <c r="BE528" s="210">
        <f t="shared" si="277"/>
        <v>0</v>
      </c>
      <c r="BF528" s="211">
        <f t="shared" si="277"/>
        <v>0</v>
      </c>
      <c r="BG528" s="1276">
        <f>IF($Z528=1,0,IF(AND($Z528=0,BB528&gt;0),1,IF(AND($Z528=0,BD528&gt;0),1,IF(AND($Z528=0,BF528&gt;0),1,0))))</f>
        <v>0</v>
      </c>
      <c r="BH528" s="1276">
        <f t="shared" ref="BH528:BH590" si="282">IF($Z528=0,0,IF(AND($Z528=1,BA528&gt;0),1,IF(AND($Z528=1,BC528&gt;0),1,IF(AND($Z528=1,BE528&gt;0),1,0))))</f>
        <v>0</v>
      </c>
      <c r="BI528" s="1281">
        <f>IF($Z528=0,0,IF(BM528+BO528+BQ528&gt;0,$AA528,0))</f>
        <v>0</v>
      </c>
      <c r="BJ528" s="1283">
        <f>IF($Z528=0,0,IF(AND(BI528=0,M529&gt;0),$AA528,0))</f>
        <v>0</v>
      </c>
      <c r="BK528" s="1272">
        <f>$AA528-BI528-BJ528</f>
        <v>0</v>
      </c>
      <c r="BL528" s="210">
        <f t="shared" si="278"/>
        <v>0</v>
      </c>
      <c r="BM528" s="210">
        <f t="shared" si="278"/>
        <v>0</v>
      </c>
      <c r="BN528" s="210">
        <f t="shared" si="278"/>
        <v>0</v>
      </c>
      <c r="BO528" s="210">
        <f t="shared" si="278"/>
        <v>0</v>
      </c>
      <c r="BP528" s="210">
        <f t="shared" si="278"/>
        <v>0</v>
      </c>
      <c r="BQ528" s="211">
        <f t="shared" si="278"/>
        <v>0</v>
      </c>
      <c r="BR528" s="1276">
        <f>IF($Z528=1,0,IF(AND($Z528=0,BM528&gt;0),1,IF(AND($Z528=0,BO528&gt;0),1,IF(AND($Z528=0,BQ528&gt;0),1,0))))</f>
        <v>0</v>
      </c>
      <c r="BS528" s="1276">
        <f t="shared" ref="BS528:BS590" si="283">IF($Z528=0,0,IF(AND($Z528=1,BL528&gt;0),1,IF(AND($Z528=1,BN528&gt;0),1,IF(AND($Z528=1,BP528&gt;0),1,0))))</f>
        <v>0</v>
      </c>
      <c r="BT528" s="1281">
        <f>IF($Z528=0,0,IF(BX528+BZ528+CB528&gt;0,$AA528,0))</f>
        <v>0</v>
      </c>
      <c r="BU528" s="1283">
        <f>IF($Z528=0,0,IF(AND(BT528=0,O529&gt;0),$AA528,0))</f>
        <v>0</v>
      </c>
      <c r="BV528" s="1272">
        <f>$AA528-BT528-BU528</f>
        <v>0</v>
      </c>
      <c r="BW528" s="210">
        <f t="shared" si="279"/>
        <v>0</v>
      </c>
      <c r="BX528" s="210">
        <f t="shared" si="279"/>
        <v>0</v>
      </c>
      <c r="BY528" s="210">
        <f t="shared" si="279"/>
        <v>0</v>
      </c>
      <c r="BZ528" s="210">
        <f t="shared" si="279"/>
        <v>0</v>
      </c>
      <c r="CA528" s="210">
        <f t="shared" si="279"/>
        <v>0</v>
      </c>
      <c r="CB528" s="211">
        <f t="shared" si="279"/>
        <v>0</v>
      </c>
      <c r="CC528" s="1276">
        <f>IF($Z528=1,0,IF(AND($Z528=0,BX528&gt;0),1,IF(AND($Z528=0,BZ528&gt;0),1,IF(AND($Z528=0,CB528&gt;0),1,0))))</f>
        <v>0</v>
      </c>
      <c r="CD528" s="1276">
        <f t="shared" ref="CD528:CD590" si="284">IF($Z528=0,0,IF(AND($Z528=1,BW528&gt;0),1,IF(AND($Z528=1,BY528&gt;0),1,IF(AND($Z528=1,CA528&gt;0),1,0))))</f>
        <v>0</v>
      </c>
      <c r="CE528" s="11"/>
      <c r="CF528" s="11"/>
      <c r="CG528" s="11"/>
      <c r="CH528" s="11"/>
      <c r="CI528" s="11"/>
      <c r="CJ528" s="11"/>
      <c r="CK528" s="11"/>
      <c r="CL528" s="11"/>
      <c r="CM528" s="11"/>
    </row>
    <row r="529" spans="1:91" ht="14.25" customHeight="1">
      <c r="A529" s="1247" t="str">
        <f>A528</f>
        <v/>
      </c>
      <c r="B529" s="58"/>
      <c r="C529" s="1735"/>
      <c r="D529" s="1733"/>
      <c r="E529" s="1735"/>
      <c r="F529" s="2454"/>
      <c r="G529" s="512"/>
      <c r="H529" s="2456"/>
      <c r="I529" s="514"/>
      <c r="J529" s="2459"/>
      <c r="K529" s="514"/>
      <c r="L529" s="2459"/>
      <c r="M529" s="514"/>
      <c r="N529" s="2459"/>
      <c r="O529" s="514"/>
      <c r="P529" s="2459"/>
      <c r="Q529" s="11"/>
      <c r="R529" s="11"/>
      <c r="S529" s="455"/>
      <c r="T529" s="477"/>
      <c r="U529" s="506">
        <f>Import!N919</f>
        <v>0</v>
      </c>
      <c r="V529" s="11"/>
      <c r="W529" s="340"/>
      <c r="X529" s="340"/>
      <c r="Y529" s="340"/>
      <c r="Z529" s="11"/>
      <c r="AE529" s="210"/>
      <c r="AF529" s="210"/>
      <c r="AG529" s="210"/>
      <c r="AH529" s="210"/>
      <c r="AI529" s="1055"/>
      <c r="AJ529" s="211"/>
      <c r="AK529" s="1276"/>
      <c r="AL529" s="1276">
        <f>AL528</f>
        <v>0</v>
      </c>
      <c r="AP529" s="210"/>
      <c r="AQ529" s="210"/>
      <c r="AR529" s="210"/>
      <c r="AS529" s="210"/>
      <c r="AT529" s="210"/>
      <c r="AU529" s="211"/>
      <c r="AV529" s="1276"/>
      <c r="AW529" s="1276">
        <f>AW528</f>
        <v>0</v>
      </c>
      <c r="BA529" s="210"/>
      <c r="BB529" s="210"/>
      <c r="BC529" s="210"/>
      <c r="BD529" s="210"/>
      <c r="BE529" s="210"/>
      <c r="BF529" s="211"/>
      <c r="BG529" s="1276"/>
      <c r="BH529" s="1276">
        <f>BH528</f>
        <v>0</v>
      </c>
      <c r="BL529" s="210"/>
      <c r="BM529" s="210"/>
      <c r="BN529" s="210"/>
      <c r="BO529" s="210"/>
      <c r="BP529" s="210"/>
      <c r="BQ529" s="211"/>
      <c r="BR529" s="1276"/>
      <c r="BS529" s="1276">
        <f>BS528</f>
        <v>0</v>
      </c>
      <c r="BW529" s="210"/>
      <c r="BX529" s="210"/>
      <c r="BY529" s="210"/>
      <c r="BZ529" s="210"/>
      <c r="CA529" s="210"/>
      <c r="CB529" s="211"/>
      <c r="CC529" s="1276"/>
      <c r="CD529" s="1276">
        <f>CD528</f>
        <v>0</v>
      </c>
      <c r="CE529" s="11"/>
      <c r="CF529" s="11"/>
      <c r="CG529" s="11"/>
      <c r="CH529" s="11"/>
      <c r="CI529" s="11"/>
      <c r="CJ529" s="11"/>
      <c r="CK529" s="11"/>
      <c r="CL529" s="11"/>
      <c r="CM529" s="11"/>
    </row>
    <row r="530" spans="1:91" ht="24.75" customHeight="1">
      <c r="A530" s="1246" t="str">
        <f>IF(E530&gt;0,"Wypełnione","")</f>
        <v/>
      </c>
      <c r="B530" s="58"/>
      <c r="C530" s="1734">
        <f>'Og s3a'!C931</f>
        <v>0</v>
      </c>
      <c r="D530" s="1732">
        <f>'Og s3a'!E931</f>
        <v>0</v>
      </c>
      <c r="E530" s="1734">
        <f>'Og s3a'!F931</f>
        <v>0</v>
      </c>
      <c r="F530" s="2453"/>
      <c r="G530" s="511">
        <f>T530</f>
        <v>0</v>
      </c>
      <c r="H530" s="2455">
        <f>U530</f>
        <v>0</v>
      </c>
      <c r="I530" s="515"/>
      <c r="J530" s="2459"/>
      <c r="K530" s="515"/>
      <c r="L530" s="2459"/>
      <c r="M530" s="515"/>
      <c r="N530" s="2459"/>
      <c r="O530" s="515"/>
      <c r="P530" s="2459"/>
      <c r="Q530" s="11"/>
      <c r="R530" s="11"/>
      <c r="S530" s="454">
        <f>'Og s3a'!G931</f>
        <v>0</v>
      </c>
      <c r="T530" s="456">
        <f>'Og s3a'!D931</f>
        <v>0</v>
      </c>
      <c r="U530" s="506">
        <f>Import!N920</f>
        <v>0</v>
      </c>
      <c r="V530" s="11"/>
      <c r="W530" s="340"/>
      <c r="X530" s="340"/>
      <c r="Y530" s="340"/>
      <c r="Z530" s="1273">
        <f>IF(F530=AF$7,1,0)</f>
        <v>0</v>
      </c>
      <c r="AA530" s="1273">
        <f>Z530*D530</f>
        <v>0</v>
      </c>
      <c r="AB530" s="1281">
        <f>IF($Z530=0,0,IF(AF530+AH530+AJ530&gt;0,$AA530,0))</f>
        <v>0</v>
      </c>
      <c r="AC530" s="1283">
        <f>IF($Z530=0,0,IF(AND(AB530=0,G531&gt;0),$AA530,0))</f>
        <v>0</v>
      </c>
      <c r="AD530" s="1272">
        <f>AA530-AB530-AC530</f>
        <v>0</v>
      </c>
      <c r="AE530" s="210">
        <f t="shared" si="275"/>
        <v>0</v>
      </c>
      <c r="AF530" s="210">
        <f t="shared" si="275"/>
        <v>0</v>
      </c>
      <c r="AG530" s="210">
        <f t="shared" si="275"/>
        <v>0</v>
      </c>
      <c r="AH530" s="210">
        <f t="shared" si="275"/>
        <v>0</v>
      </c>
      <c r="AI530" s="1055">
        <f t="shared" si="275"/>
        <v>0</v>
      </c>
      <c r="AJ530" s="211">
        <f t="shared" si="275"/>
        <v>0</v>
      </c>
      <c r="AK530" s="1276">
        <f>IF($Z530=1,0,IF(AND($Z530=0,AF530&gt;0),1,IF(AND($Z530=0,AH530&gt;0),1,IF(AND($Z530=0,AJ530&gt;0),1,0))))</f>
        <v>0</v>
      </c>
      <c r="AL530" s="1276">
        <f t="shared" si="280"/>
        <v>0</v>
      </c>
      <c r="AM530" s="1281">
        <f>IF($Z530=0,0,IF(AQ530+AS530+AU530&gt;0,$AA530,0))</f>
        <v>0</v>
      </c>
      <c r="AN530" s="1283">
        <f>IF($Z530=0,0,IF(AND(AM530=0,I531&gt;0),$AA530,0))</f>
        <v>0</v>
      </c>
      <c r="AO530" s="1272">
        <f>$AA530-AM530-AN530</f>
        <v>0</v>
      </c>
      <c r="AP530" s="210">
        <f t="shared" si="276"/>
        <v>0</v>
      </c>
      <c r="AQ530" s="210">
        <f t="shared" si="276"/>
        <v>0</v>
      </c>
      <c r="AR530" s="210">
        <f t="shared" si="276"/>
        <v>0</v>
      </c>
      <c r="AS530" s="210">
        <f t="shared" si="276"/>
        <v>0</v>
      </c>
      <c r="AT530" s="210">
        <f t="shared" si="276"/>
        <v>0</v>
      </c>
      <c r="AU530" s="211">
        <f t="shared" si="276"/>
        <v>0</v>
      </c>
      <c r="AV530" s="1276">
        <f>IF($Z530=1,0,IF(AND($Z530=0,AQ530&gt;0),1,IF(AND($Z530=0,AS530&gt;0),1,IF(AND($Z530=0,AU530&gt;0),1,0))))</f>
        <v>0</v>
      </c>
      <c r="AW530" s="1276">
        <f t="shared" si="281"/>
        <v>0</v>
      </c>
      <c r="AX530" s="1281">
        <f>IF($Z530=0,0,IF(BB530+BD530+BF530&gt;0,$AA530,0))</f>
        <v>0</v>
      </c>
      <c r="AY530" s="1283">
        <f>IF($Z530=0,0,IF(AND(AX530=0,K531&gt;0),$AA530,0))</f>
        <v>0</v>
      </c>
      <c r="AZ530" s="1272">
        <f>$AA530-AX530-AY530</f>
        <v>0</v>
      </c>
      <c r="BA530" s="210">
        <f t="shared" si="277"/>
        <v>0</v>
      </c>
      <c r="BB530" s="210">
        <f t="shared" si="277"/>
        <v>0</v>
      </c>
      <c r="BC530" s="210">
        <f t="shared" si="277"/>
        <v>0</v>
      </c>
      <c r="BD530" s="210">
        <f t="shared" si="277"/>
        <v>0</v>
      </c>
      <c r="BE530" s="210">
        <f t="shared" si="277"/>
        <v>0</v>
      </c>
      <c r="BF530" s="211">
        <f t="shared" si="277"/>
        <v>0</v>
      </c>
      <c r="BG530" s="1276">
        <f>IF($Z530=1,0,IF(AND($Z530=0,BB530&gt;0),1,IF(AND($Z530=0,BD530&gt;0),1,IF(AND($Z530=0,BF530&gt;0),1,0))))</f>
        <v>0</v>
      </c>
      <c r="BH530" s="1276">
        <f t="shared" si="282"/>
        <v>0</v>
      </c>
      <c r="BI530" s="1281">
        <f>IF($Z530=0,0,IF(BM530+BO530+BQ530&gt;0,$AA530,0))</f>
        <v>0</v>
      </c>
      <c r="BJ530" s="1283">
        <f>IF($Z530=0,0,IF(AND(BI530=0,M531&gt;0),$AA530,0))</f>
        <v>0</v>
      </c>
      <c r="BK530" s="1272">
        <f>$AA530-BI530-BJ530</f>
        <v>0</v>
      </c>
      <c r="BL530" s="210">
        <f t="shared" si="278"/>
        <v>0</v>
      </c>
      <c r="BM530" s="210">
        <f t="shared" si="278"/>
        <v>0</v>
      </c>
      <c r="BN530" s="210">
        <f t="shared" si="278"/>
        <v>0</v>
      </c>
      <c r="BO530" s="210">
        <f t="shared" si="278"/>
        <v>0</v>
      </c>
      <c r="BP530" s="210">
        <f t="shared" si="278"/>
        <v>0</v>
      </c>
      <c r="BQ530" s="211">
        <f t="shared" si="278"/>
        <v>0</v>
      </c>
      <c r="BR530" s="1276">
        <f>IF($Z530=1,0,IF(AND($Z530=0,BM530&gt;0),1,IF(AND($Z530=0,BO530&gt;0),1,IF(AND($Z530=0,BQ530&gt;0),1,0))))</f>
        <v>0</v>
      </c>
      <c r="BS530" s="1276">
        <f t="shared" si="283"/>
        <v>0</v>
      </c>
      <c r="BT530" s="1281">
        <f>IF($Z530=0,0,IF(BX530+BZ530+CB530&gt;0,$AA530,0))</f>
        <v>0</v>
      </c>
      <c r="BU530" s="1283">
        <f>IF($Z530=0,0,IF(AND(BT530=0,O531&gt;0),$AA530,0))</f>
        <v>0</v>
      </c>
      <c r="BV530" s="1272">
        <f>$AA530-BT530-BU530</f>
        <v>0</v>
      </c>
      <c r="BW530" s="210">
        <f t="shared" si="279"/>
        <v>0</v>
      </c>
      <c r="BX530" s="210">
        <f t="shared" si="279"/>
        <v>0</v>
      </c>
      <c r="BY530" s="210">
        <f t="shared" si="279"/>
        <v>0</v>
      </c>
      <c r="BZ530" s="210">
        <f t="shared" si="279"/>
        <v>0</v>
      </c>
      <c r="CA530" s="210">
        <f t="shared" si="279"/>
        <v>0</v>
      </c>
      <c r="CB530" s="211">
        <f t="shared" si="279"/>
        <v>0</v>
      </c>
      <c r="CC530" s="1276">
        <f>IF($Z530=1,0,IF(AND($Z530=0,BX530&gt;0),1,IF(AND($Z530=0,BZ530&gt;0),1,IF(AND($Z530=0,CB530&gt;0),1,0))))</f>
        <v>0</v>
      </c>
      <c r="CD530" s="1276">
        <f t="shared" si="284"/>
        <v>0</v>
      </c>
      <c r="CE530" s="11"/>
      <c r="CF530" s="11"/>
      <c r="CG530" s="11"/>
      <c r="CH530" s="11"/>
      <c r="CI530" s="11"/>
      <c r="CJ530" s="11"/>
      <c r="CK530" s="11"/>
      <c r="CL530" s="11"/>
      <c r="CM530" s="11"/>
    </row>
    <row r="531" spans="1:91" ht="14.25" customHeight="1">
      <c r="A531" s="1247" t="str">
        <f>A530</f>
        <v/>
      </c>
      <c r="B531" s="58"/>
      <c r="C531" s="1735"/>
      <c r="D531" s="1733"/>
      <c r="E531" s="1735"/>
      <c r="F531" s="2454"/>
      <c r="G531" s="512"/>
      <c r="H531" s="2456"/>
      <c r="I531" s="514"/>
      <c r="J531" s="2459"/>
      <c r="K531" s="514"/>
      <c r="L531" s="2459"/>
      <c r="M531" s="514"/>
      <c r="N531" s="2459"/>
      <c r="O531" s="514"/>
      <c r="P531" s="2459"/>
      <c r="Q531" s="11"/>
      <c r="R531" s="11"/>
      <c r="S531" s="455"/>
      <c r="T531" s="477"/>
      <c r="U531" s="506">
        <f>Import!N921</f>
        <v>0</v>
      </c>
      <c r="V531" s="11"/>
      <c r="W531" s="340"/>
      <c r="X531" s="340"/>
      <c r="Y531" s="340"/>
      <c r="Z531" s="11"/>
      <c r="AE531" s="210"/>
      <c r="AF531" s="210"/>
      <c r="AG531" s="210"/>
      <c r="AH531" s="210"/>
      <c r="AI531" s="1055"/>
      <c r="AJ531" s="211"/>
      <c r="AK531" s="1276"/>
      <c r="AL531" s="1276">
        <f>AL530</f>
        <v>0</v>
      </c>
      <c r="AP531" s="210"/>
      <c r="AQ531" s="210"/>
      <c r="AR531" s="210"/>
      <c r="AS531" s="210"/>
      <c r="AT531" s="210"/>
      <c r="AU531" s="211"/>
      <c r="AV531" s="1276"/>
      <c r="AW531" s="1276">
        <f>AW530</f>
        <v>0</v>
      </c>
      <c r="BA531" s="210"/>
      <c r="BB531" s="210"/>
      <c r="BC531" s="210"/>
      <c r="BD531" s="210"/>
      <c r="BE531" s="210"/>
      <c r="BF531" s="211"/>
      <c r="BG531" s="1276"/>
      <c r="BH531" s="1276">
        <f>BH530</f>
        <v>0</v>
      </c>
      <c r="BL531" s="210"/>
      <c r="BM531" s="210"/>
      <c r="BN531" s="210"/>
      <c r="BO531" s="210"/>
      <c r="BP531" s="210"/>
      <c r="BQ531" s="211"/>
      <c r="BR531" s="1276"/>
      <c r="BS531" s="1276">
        <f>BS530</f>
        <v>0</v>
      </c>
      <c r="BW531" s="210"/>
      <c r="BX531" s="210"/>
      <c r="BY531" s="210"/>
      <c r="BZ531" s="210"/>
      <c r="CA531" s="210"/>
      <c r="CB531" s="211"/>
      <c r="CC531" s="1276"/>
      <c r="CD531" s="1276">
        <f>CD530</f>
        <v>0</v>
      </c>
      <c r="CE531" s="11"/>
      <c r="CF531" s="11"/>
      <c r="CG531" s="11"/>
      <c r="CH531" s="11"/>
      <c r="CI531" s="11"/>
      <c r="CJ531" s="11"/>
      <c r="CK531" s="11"/>
      <c r="CL531" s="11"/>
      <c r="CM531" s="11"/>
    </row>
    <row r="532" spans="1:91" ht="24.75" customHeight="1">
      <c r="A532" s="1246" t="str">
        <f>IF(E532&gt;0,"Wypełnione","")</f>
        <v/>
      </c>
      <c r="B532" s="58"/>
      <c r="C532" s="1734">
        <f>'Og s3a'!C933</f>
        <v>0</v>
      </c>
      <c r="D532" s="1732">
        <f>'Og s3a'!E933</f>
        <v>0</v>
      </c>
      <c r="E532" s="1734">
        <f>'Og s3a'!F933</f>
        <v>0</v>
      </c>
      <c r="F532" s="2453"/>
      <c r="G532" s="511">
        <f>T532</f>
        <v>0</v>
      </c>
      <c r="H532" s="2455">
        <f>U532</f>
        <v>0</v>
      </c>
      <c r="I532" s="515"/>
      <c r="J532" s="2459"/>
      <c r="K532" s="515"/>
      <c r="L532" s="2459"/>
      <c r="M532" s="515"/>
      <c r="N532" s="2459"/>
      <c r="O532" s="515"/>
      <c r="P532" s="2459"/>
      <c r="Q532" s="11"/>
      <c r="R532" s="11"/>
      <c r="S532" s="454">
        <f>'Og s3a'!G933</f>
        <v>0</v>
      </c>
      <c r="T532" s="456">
        <f>'Og s3a'!D933</f>
        <v>0</v>
      </c>
      <c r="U532" s="506">
        <f>Import!N922</f>
        <v>0</v>
      </c>
      <c r="V532" s="11"/>
      <c r="W532" s="340"/>
      <c r="X532" s="340"/>
      <c r="Y532" s="340"/>
      <c r="Z532" s="1273">
        <f>IF(F532=AF$7,1,0)</f>
        <v>0</v>
      </c>
      <c r="AA532" s="1273">
        <f>Z532*D532</f>
        <v>0</v>
      </c>
      <c r="AB532" s="1281">
        <f>IF($Z532=0,0,IF(AF532+AH532+AJ532&gt;0,$AA532,0))</f>
        <v>0</v>
      </c>
      <c r="AC532" s="1283">
        <f>IF($Z532=0,0,IF(AND(AB532=0,G533&gt;0),$AA532,0))</f>
        <v>0</v>
      </c>
      <c r="AD532" s="1272">
        <f>AA532-AB532-AC532</f>
        <v>0</v>
      </c>
      <c r="AE532" s="210">
        <f t="shared" si="275"/>
        <v>0</v>
      </c>
      <c r="AF532" s="210">
        <f t="shared" si="275"/>
        <v>0</v>
      </c>
      <c r="AG532" s="210">
        <f t="shared" si="275"/>
        <v>0</v>
      </c>
      <c r="AH532" s="210">
        <f t="shared" si="275"/>
        <v>0</v>
      </c>
      <c r="AI532" s="1055">
        <f t="shared" si="275"/>
        <v>0</v>
      </c>
      <c r="AJ532" s="211">
        <f t="shared" si="275"/>
        <v>0</v>
      </c>
      <c r="AK532" s="1276">
        <f>IF($Z532=1,0,IF(AND($Z532=0,AF532&gt;0),1,IF(AND($Z532=0,AH532&gt;0),1,IF(AND($Z532=0,AJ532&gt;0),1,0))))</f>
        <v>0</v>
      </c>
      <c r="AL532" s="1276">
        <f t="shared" si="280"/>
        <v>0</v>
      </c>
      <c r="AM532" s="1281">
        <f>IF($Z532=0,0,IF(AQ532+AS532+AU532&gt;0,$AA532,0))</f>
        <v>0</v>
      </c>
      <c r="AN532" s="1283">
        <f>IF($Z532=0,0,IF(AND(AM532=0,I533&gt;0),$AA532,0))</f>
        <v>0</v>
      </c>
      <c r="AO532" s="1272">
        <f>$AA532-AM532-AN532</f>
        <v>0</v>
      </c>
      <c r="AP532" s="210">
        <f t="shared" si="276"/>
        <v>0</v>
      </c>
      <c r="AQ532" s="210">
        <f t="shared" si="276"/>
        <v>0</v>
      </c>
      <c r="AR532" s="210">
        <f t="shared" si="276"/>
        <v>0</v>
      </c>
      <c r="AS532" s="210">
        <f t="shared" si="276"/>
        <v>0</v>
      </c>
      <c r="AT532" s="210">
        <f t="shared" si="276"/>
        <v>0</v>
      </c>
      <c r="AU532" s="211">
        <f t="shared" si="276"/>
        <v>0</v>
      </c>
      <c r="AV532" s="1276">
        <f>IF($Z532=1,0,IF(AND($Z532=0,AQ532&gt;0),1,IF(AND($Z532=0,AS532&gt;0),1,IF(AND($Z532=0,AU532&gt;0),1,0))))</f>
        <v>0</v>
      </c>
      <c r="AW532" s="1276">
        <f t="shared" si="281"/>
        <v>0</v>
      </c>
      <c r="AX532" s="1281">
        <f>IF($Z532=0,0,IF(BB532+BD532+BF532&gt;0,$AA532,0))</f>
        <v>0</v>
      </c>
      <c r="AY532" s="1283">
        <f>IF($Z532=0,0,IF(AND(AX532=0,K533&gt;0),$AA532,0))</f>
        <v>0</v>
      </c>
      <c r="AZ532" s="1272">
        <f>$AA532-AX532-AY532</f>
        <v>0</v>
      </c>
      <c r="BA532" s="210">
        <f t="shared" si="277"/>
        <v>0</v>
      </c>
      <c r="BB532" s="210">
        <f t="shared" si="277"/>
        <v>0</v>
      </c>
      <c r="BC532" s="210">
        <f t="shared" si="277"/>
        <v>0</v>
      </c>
      <c r="BD532" s="210">
        <f t="shared" si="277"/>
        <v>0</v>
      </c>
      <c r="BE532" s="210">
        <f t="shared" si="277"/>
        <v>0</v>
      </c>
      <c r="BF532" s="211">
        <f t="shared" si="277"/>
        <v>0</v>
      </c>
      <c r="BG532" s="1276">
        <f>IF($Z532=1,0,IF(AND($Z532=0,BB532&gt;0),1,IF(AND($Z532=0,BD532&gt;0),1,IF(AND($Z532=0,BF532&gt;0),1,0))))</f>
        <v>0</v>
      </c>
      <c r="BH532" s="1276">
        <f t="shared" si="282"/>
        <v>0</v>
      </c>
      <c r="BI532" s="1281">
        <f>IF($Z532=0,0,IF(BM532+BO532+BQ532&gt;0,$AA532,0))</f>
        <v>0</v>
      </c>
      <c r="BJ532" s="1283">
        <f>IF($Z532=0,0,IF(AND(BI532=0,M533&gt;0),$AA532,0))</f>
        <v>0</v>
      </c>
      <c r="BK532" s="1272">
        <f>$AA532-BI532-BJ532</f>
        <v>0</v>
      </c>
      <c r="BL532" s="210">
        <f t="shared" si="278"/>
        <v>0</v>
      </c>
      <c r="BM532" s="210">
        <f t="shared" si="278"/>
        <v>0</v>
      </c>
      <c r="BN532" s="210">
        <f t="shared" si="278"/>
        <v>0</v>
      </c>
      <c r="BO532" s="210">
        <f t="shared" si="278"/>
        <v>0</v>
      </c>
      <c r="BP532" s="210">
        <f t="shared" si="278"/>
        <v>0</v>
      </c>
      <c r="BQ532" s="211">
        <f t="shared" si="278"/>
        <v>0</v>
      </c>
      <c r="BR532" s="1276">
        <f>IF($Z532=1,0,IF(AND($Z532=0,BM532&gt;0),1,IF(AND($Z532=0,BO532&gt;0),1,IF(AND($Z532=0,BQ532&gt;0),1,0))))</f>
        <v>0</v>
      </c>
      <c r="BS532" s="1276">
        <f t="shared" si="283"/>
        <v>0</v>
      </c>
      <c r="BT532" s="1281">
        <f>IF($Z532=0,0,IF(BX532+BZ532+CB532&gt;0,$AA532,0))</f>
        <v>0</v>
      </c>
      <c r="BU532" s="1283">
        <f>IF($Z532=0,0,IF(AND(BT532=0,O533&gt;0),$AA532,0))</f>
        <v>0</v>
      </c>
      <c r="BV532" s="1272">
        <f>$AA532-BT532-BU532</f>
        <v>0</v>
      </c>
      <c r="BW532" s="210">
        <f t="shared" si="279"/>
        <v>0</v>
      </c>
      <c r="BX532" s="210">
        <f t="shared" si="279"/>
        <v>0</v>
      </c>
      <c r="BY532" s="210">
        <f t="shared" si="279"/>
        <v>0</v>
      </c>
      <c r="BZ532" s="210">
        <f t="shared" si="279"/>
        <v>0</v>
      </c>
      <c r="CA532" s="210">
        <f t="shared" si="279"/>
        <v>0</v>
      </c>
      <c r="CB532" s="211">
        <f t="shared" si="279"/>
        <v>0</v>
      </c>
      <c r="CC532" s="1276">
        <f>IF($Z532=1,0,IF(AND($Z532=0,BX532&gt;0),1,IF(AND($Z532=0,BZ532&gt;0),1,IF(AND($Z532=0,CB532&gt;0),1,0))))</f>
        <v>0</v>
      </c>
      <c r="CD532" s="1276">
        <f t="shared" si="284"/>
        <v>0</v>
      </c>
      <c r="CE532" s="11"/>
      <c r="CF532" s="11"/>
      <c r="CG532" s="11"/>
      <c r="CH532" s="11"/>
      <c r="CI532" s="11"/>
      <c r="CJ532" s="11"/>
      <c r="CK532" s="11"/>
      <c r="CL532" s="11"/>
      <c r="CM532" s="11"/>
    </row>
    <row r="533" spans="1:91" ht="14.25" customHeight="1">
      <c r="A533" s="1247" t="str">
        <f>A532</f>
        <v/>
      </c>
      <c r="B533" s="58"/>
      <c r="C533" s="1735"/>
      <c r="D533" s="1733"/>
      <c r="E533" s="1735"/>
      <c r="F533" s="2454"/>
      <c r="G533" s="512"/>
      <c r="H533" s="2456"/>
      <c r="I533" s="514"/>
      <c r="J533" s="2459"/>
      <c r="K533" s="514"/>
      <c r="L533" s="2459"/>
      <c r="M533" s="514"/>
      <c r="N533" s="2459"/>
      <c r="O533" s="514"/>
      <c r="P533" s="2459"/>
      <c r="Q533" s="11"/>
      <c r="R533" s="11"/>
      <c r="S533" s="455"/>
      <c r="T533" s="477"/>
      <c r="U533" s="506">
        <f>Import!N923</f>
        <v>0</v>
      </c>
      <c r="V533" s="11"/>
      <c r="W533" s="340"/>
      <c r="X533" s="340"/>
      <c r="Y533" s="340"/>
      <c r="Z533" s="11"/>
      <c r="AE533" s="210"/>
      <c r="AF533" s="210"/>
      <c r="AG533" s="210"/>
      <c r="AH533" s="210"/>
      <c r="AI533" s="1055"/>
      <c r="AJ533" s="211"/>
      <c r="AK533" s="1276"/>
      <c r="AL533" s="1276">
        <f>AL532</f>
        <v>0</v>
      </c>
      <c r="AP533" s="210"/>
      <c r="AQ533" s="210"/>
      <c r="AR533" s="210"/>
      <c r="AS533" s="210"/>
      <c r="AT533" s="210"/>
      <c r="AU533" s="211"/>
      <c r="AV533" s="1276"/>
      <c r="AW533" s="1276">
        <f>AW532</f>
        <v>0</v>
      </c>
      <c r="BA533" s="210"/>
      <c r="BB533" s="210"/>
      <c r="BC533" s="210"/>
      <c r="BD533" s="210"/>
      <c r="BE533" s="210"/>
      <c r="BF533" s="211"/>
      <c r="BG533" s="1276"/>
      <c r="BH533" s="1276">
        <f>BH532</f>
        <v>0</v>
      </c>
      <c r="BL533" s="210"/>
      <c r="BM533" s="210"/>
      <c r="BN533" s="210"/>
      <c r="BO533" s="210"/>
      <c r="BP533" s="210"/>
      <c r="BQ533" s="211"/>
      <c r="BR533" s="1276"/>
      <c r="BS533" s="1276">
        <f>BS532</f>
        <v>0</v>
      </c>
      <c r="BW533" s="210"/>
      <c r="BX533" s="210"/>
      <c r="BY533" s="210"/>
      <c r="BZ533" s="210"/>
      <c r="CA533" s="210"/>
      <c r="CB533" s="211"/>
      <c r="CC533" s="1276"/>
      <c r="CD533" s="1276">
        <f>CD532</f>
        <v>0</v>
      </c>
      <c r="CE533" s="11"/>
      <c r="CF533" s="11"/>
      <c r="CG533" s="11"/>
      <c r="CH533" s="11"/>
      <c r="CI533" s="11"/>
      <c r="CJ533" s="11"/>
      <c r="CK533" s="11"/>
      <c r="CL533" s="11"/>
      <c r="CM533" s="11"/>
    </row>
    <row r="534" spans="1:91" ht="24.75" customHeight="1">
      <c r="A534" s="1246" t="str">
        <f>IF(E534&gt;0,"Wypełnione","")</f>
        <v/>
      </c>
      <c r="B534" s="58"/>
      <c r="C534" s="1734">
        <f>'Og s3a'!C935</f>
        <v>0</v>
      </c>
      <c r="D534" s="1732">
        <f>'Og s3a'!E935</f>
        <v>0</v>
      </c>
      <c r="E534" s="1734">
        <f>'Og s3a'!F935</f>
        <v>0</v>
      </c>
      <c r="F534" s="2453"/>
      <c r="G534" s="511">
        <f>T534</f>
        <v>0</v>
      </c>
      <c r="H534" s="2455">
        <f>U534</f>
        <v>0</v>
      </c>
      <c r="I534" s="515"/>
      <c r="J534" s="2459"/>
      <c r="K534" s="515"/>
      <c r="L534" s="2459"/>
      <c r="M534" s="515"/>
      <c r="N534" s="2459"/>
      <c r="O534" s="515"/>
      <c r="P534" s="2459"/>
      <c r="Q534" s="11"/>
      <c r="R534" s="11"/>
      <c r="S534" s="454">
        <f>'Og s3a'!G935</f>
        <v>0</v>
      </c>
      <c r="T534" s="456">
        <f>'Og s3a'!D935</f>
        <v>0</v>
      </c>
      <c r="U534" s="506">
        <f>Import!N924</f>
        <v>0</v>
      </c>
      <c r="V534" s="11"/>
      <c r="W534" s="340"/>
      <c r="X534" s="340"/>
      <c r="Y534" s="340"/>
      <c r="Z534" s="1273">
        <f>IF(F534=AF$7,1,0)</f>
        <v>0</v>
      </c>
      <c r="AA534" s="1273">
        <f>Z534*D534</f>
        <v>0</v>
      </c>
      <c r="AB534" s="1281">
        <f>IF($Z534=0,0,IF(AF534+AH534+AJ534&gt;0,$AA534,0))</f>
        <v>0</v>
      </c>
      <c r="AC534" s="1283">
        <f>IF($Z534=0,0,IF(AND(AB534=0,G535&gt;0),$AA534,0))</f>
        <v>0</v>
      </c>
      <c r="AD534" s="1272">
        <f>AA534-AB534-AC534</f>
        <v>0</v>
      </c>
      <c r="AE534" s="210">
        <f t="shared" si="275"/>
        <v>0</v>
      </c>
      <c r="AF534" s="210">
        <f t="shared" si="275"/>
        <v>0</v>
      </c>
      <c r="AG534" s="210">
        <f t="shared" si="275"/>
        <v>0</v>
      </c>
      <c r="AH534" s="210">
        <f t="shared" si="275"/>
        <v>0</v>
      </c>
      <c r="AI534" s="1055">
        <f t="shared" si="275"/>
        <v>0</v>
      </c>
      <c r="AJ534" s="211">
        <f t="shared" si="275"/>
        <v>0</v>
      </c>
      <c r="AK534" s="1276">
        <f>IF($Z534=1,0,IF(AND($Z534=0,AF534&gt;0),1,IF(AND($Z534=0,AH534&gt;0),1,IF(AND($Z534=0,AJ534&gt;0),1,0))))</f>
        <v>0</v>
      </c>
      <c r="AL534" s="1276">
        <f t="shared" si="280"/>
        <v>0</v>
      </c>
      <c r="AM534" s="1281">
        <f>IF($Z534=0,0,IF(AQ534+AS534+AU534&gt;0,$AA534,0))</f>
        <v>0</v>
      </c>
      <c r="AN534" s="1283">
        <f>IF($Z534=0,0,IF(AND(AM534=0,I535&gt;0),$AA534,0))</f>
        <v>0</v>
      </c>
      <c r="AO534" s="1272">
        <f>$AA534-AM534-AN534</f>
        <v>0</v>
      </c>
      <c r="AP534" s="210">
        <f t="shared" si="276"/>
        <v>0</v>
      </c>
      <c r="AQ534" s="210">
        <f t="shared" si="276"/>
        <v>0</v>
      </c>
      <c r="AR534" s="210">
        <f t="shared" si="276"/>
        <v>0</v>
      </c>
      <c r="AS534" s="210">
        <f t="shared" si="276"/>
        <v>0</v>
      </c>
      <c r="AT534" s="210">
        <f t="shared" si="276"/>
        <v>0</v>
      </c>
      <c r="AU534" s="211">
        <f t="shared" si="276"/>
        <v>0</v>
      </c>
      <c r="AV534" s="1276">
        <f>IF($Z534=1,0,IF(AND($Z534=0,AQ534&gt;0),1,IF(AND($Z534=0,AS534&gt;0),1,IF(AND($Z534=0,AU534&gt;0),1,0))))</f>
        <v>0</v>
      </c>
      <c r="AW534" s="1276">
        <f t="shared" si="281"/>
        <v>0</v>
      </c>
      <c r="AX534" s="1281">
        <f>IF($Z534=0,0,IF(BB534+BD534+BF534&gt;0,$AA534,0))</f>
        <v>0</v>
      </c>
      <c r="AY534" s="1283">
        <f>IF($Z534=0,0,IF(AND(AX534=0,K535&gt;0),$AA534,0))</f>
        <v>0</v>
      </c>
      <c r="AZ534" s="1272">
        <f>$AA534-AX534-AY534</f>
        <v>0</v>
      </c>
      <c r="BA534" s="210">
        <f t="shared" si="277"/>
        <v>0</v>
      </c>
      <c r="BB534" s="210">
        <f t="shared" si="277"/>
        <v>0</v>
      </c>
      <c r="BC534" s="210">
        <f t="shared" si="277"/>
        <v>0</v>
      </c>
      <c r="BD534" s="210">
        <f t="shared" si="277"/>
        <v>0</v>
      </c>
      <c r="BE534" s="210">
        <f t="shared" si="277"/>
        <v>0</v>
      </c>
      <c r="BF534" s="211">
        <f t="shared" si="277"/>
        <v>0</v>
      </c>
      <c r="BG534" s="1276">
        <f>IF($Z534=1,0,IF(AND($Z534=0,BB534&gt;0),1,IF(AND($Z534=0,BD534&gt;0),1,IF(AND($Z534=0,BF534&gt;0),1,0))))</f>
        <v>0</v>
      </c>
      <c r="BH534" s="1276">
        <f t="shared" si="282"/>
        <v>0</v>
      </c>
      <c r="BI534" s="1281">
        <f>IF($Z534=0,0,IF(BM534+BO534+BQ534&gt;0,$AA534,0))</f>
        <v>0</v>
      </c>
      <c r="BJ534" s="1283">
        <f>IF($Z534=0,0,IF(AND(BI534=0,M535&gt;0),$AA534,0))</f>
        <v>0</v>
      </c>
      <c r="BK534" s="1272">
        <f>$AA534-BI534-BJ534</f>
        <v>0</v>
      </c>
      <c r="BL534" s="210">
        <f t="shared" si="278"/>
        <v>0</v>
      </c>
      <c r="BM534" s="210">
        <f t="shared" si="278"/>
        <v>0</v>
      </c>
      <c r="BN534" s="210">
        <f t="shared" si="278"/>
        <v>0</v>
      </c>
      <c r="BO534" s="210">
        <f t="shared" si="278"/>
        <v>0</v>
      </c>
      <c r="BP534" s="210">
        <f t="shared" si="278"/>
        <v>0</v>
      </c>
      <c r="BQ534" s="211">
        <f t="shared" si="278"/>
        <v>0</v>
      </c>
      <c r="BR534" s="1276">
        <f>IF($Z534=1,0,IF(AND($Z534=0,BM534&gt;0),1,IF(AND($Z534=0,BO534&gt;0),1,IF(AND($Z534=0,BQ534&gt;0),1,0))))</f>
        <v>0</v>
      </c>
      <c r="BS534" s="1276">
        <f t="shared" si="283"/>
        <v>0</v>
      </c>
      <c r="BT534" s="1281">
        <f>IF($Z534=0,0,IF(BX534+BZ534+CB534&gt;0,$AA534,0))</f>
        <v>0</v>
      </c>
      <c r="BU534" s="1283">
        <f>IF($Z534=0,0,IF(AND(BT534=0,O535&gt;0),$AA534,0))</f>
        <v>0</v>
      </c>
      <c r="BV534" s="1272">
        <f>$AA534-BT534-BU534</f>
        <v>0</v>
      </c>
      <c r="BW534" s="210">
        <f t="shared" si="279"/>
        <v>0</v>
      </c>
      <c r="BX534" s="210">
        <f t="shared" si="279"/>
        <v>0</v>
      </c>
      <c r="BY534" s="210">
        <f t="shared" si="279"/>
        <v>0</v>
      </c>
      <c r="BZ534" s="210">
        <f t="shared" si="279"/>
        <v>0</v>
      </c>
      <c r="CA534" s="210">
        <f t="shared" si="279"/>
        <v>0</v>
      </c>
      <c r="CB534" s="211">
        <f t="shared" si="279"/>
        <v>0</v>
      </c>
      <c r="CC534" s="1276">
        <f>IF($Z534=1,0,IF(AND($Z534=0,BX534&gt;0),1,IF(AND($Z534=0,BZ534&gt;0),1,IF(AND($Z534=0,CB534&gt;0),1,0))))</f>
        <v>0</v>
      </c>
      <c r="CD534" s="1276">
        <f t="shared" si="284"/>
        <v>0</v>
      </c>
      <c r="CE534" s="11"/>
      <c r="CF534" s="11"/>
      <c r="CG534" s="11"/>
      <c r="CH534" s="11"/>
      <c r="CI534" s="11"/>
      <c r="CJ534" s="11"/>
      <c r="CK534" s="11"/>
      <c r="CL534" s="11"/>
      <c r="CM534" s="11"/>
    </row>
    <row r="535" spans="1:91" ht="14.25" customHeight="1">
      <c r="A535" s="1247" t="str">
        <f>A534</f>
        <v/>
      </c>
      <c r="B535" s="58"/>
      <c r="C535" s="1735"/>
      <c r="D535" s="1733"/>
      <c r="E535" s="1735"/>
      <c r="F535" s="2454"/>
      <c r="G535" s="512"/>
      <c r="H535" s="2456"/>
      <c r="I535" s="514"/>
      <c r="J535" s="2459"/>
      <c r="K535" s="514"/>
      <c r="L535" s="2459"/>
      <c r="M535" s="514"/>
      <c r="N535" s="2459"/>
      <c r="O535" s="514"/>
      <c r="P535" s="2459"/>
      <c r="Q535" s="11"/>
      <c r="R535" s="11"/>
      <c r="S535" s="455"/>
      <c r="T535" s="477"/>
      <c r="U535" s="506">
        <f>Import!N925</f>
        <v>0</v>
      </c>
      <c r="V535" s="11"/>
      <c r="W535" s="340"/>
      <c r="X535" s="340"/>
      <c r="Y535" s="340"/>
      <c r="Z535" s="11"/>
      <c r="AE535" s="210"/>
      <c r="AF535" s="210"/>
      <c r="AG535" s="210"/>
      <c r="AH535" s="210"/>
      <c r="AI535" s="1055"/>
      <c r="AJ535" s="211"/>
      <c r="AK535" s="1276"/>
      <c r="AL535" s="1276">
        <f>AL534</f>
        <v>0</v>
      </c>
      <c r="AP535" s="210"/>
      <c r="AQ535" s="210"/>
      <c r="AR535" s="210"/>
      <c r="AS535" s="210"/>
      <c r="AT535" s="210"/>
      <c r="AU535" s="211"/>
      <c r="AV535" s="1276"/>
      <c r="AW535" s="1276">
        <f>AW534</f>
        <v>0</v>
      </c>
      <c r="BA535" s="210"/>
      <c r="BB535" s="210"/>
      <c r="BC535" s="210"/>
      <c r="BD535" s="210"/>
      <c r="BE535" s="210"/>
      <c r="BF535" s="211"/>
      <c r="BG535" s="1276"/>
      <c r="BH535" s="1276">
        <f>BH534</f>
        <v>0</v>
      </c>
      <c r="BL535" s="210"/>
      <c r="BM535" s="210"/>
      <c r="BN535" s="210"/>
      <c r="BO535" s="210"/>
      <c r="BP535" s="210"/>
      <c r="BQ535" s="211"/>
      <c r="BR535" s="1276"/>
      <c r="BS535" s="1276">
        <f>BS534</f>
        <v>0</v>
      </c>
      <c r="BW535" s="210"/>
      <c r="BX535" s="210"/>
      <c r="BY535" s="210"/>
      <c r="BZ535" s="210"/>
      <c r="CA535" s="210"/>
      <c r="CB535" s="211"/>
      <c r="CC535" s="1276"/>
      <c r="CD535" s="1276">
        <f>CD534</f>
        <v>0</v>
      </c>
      <c r="CE535" s="11"/>
      <c r="CF535" s="11"/>
      <c r="CG535" s="11"/>
      <c r="CH535" s="11"/>
      <c r="CI535" s="11"/>
      <c r="CJ535" s="11"/>
      <c r="CK535" s="11"/>
      <c r="CL535" s="11"/>
      <c r="CM535" s="11"/>
    </row>
    <row r="536" spans="1:91" ht="24.75" customHeight="1">
      <c r="A536" s="1246" t="str">
        <f>IF(E536&gt;0,"Wypełnione","")</f>
        <v/>
      </c>
      <c r="B536" s="58"/>
      <c r="C536" s="1734">
        <f>'Og s3a'!C937</f>
        <v>0</v>
      </c>
      <c r="D536" s="1732">
        <f>'Og s3a'!E937</f>
        <v>0</v>
      </c>
      <c r="E536" s="1734">
        <f>'Og s3a'!F937</f>
        <v>0</v>
      </c>
      <c r="F536" s="2453"/>
      <c r="G536" s="511">
        <f>T536</f>
        <v>0</v>
      </c>
      <c r="H536" s="2455">
        <f>U536</f>
        <v>0</v>
      </c>
      <c r="I536" s="515"/>
      <c r="J536" s="2459"/>
      <c r="K536" s="515"/>
      <c r="L536" s="2459"/>
      <c r="M536" s="515"/>
      <c r="N536" s="2459"/>
      <c r="O536" s="515"/>
      <c r="P536" s="2459"/>
      <c r="Q536" s="11"/>
      <c r="R536" s="11"/>
      <c r="S536" s="454">
        <f>'Og s3a'!G937</f>
        <v>0</v>
      </c>
      <c r="T536" s="456">
        <f>'Og s3a'!D937</f>
        <v>0</v>
      </c>
      <c r="U536" s="506">
        <f>Import!N926</f>
        <v>0</v>
      </c>
      <c r="V536" s="11"/>
      <c r="W536" s="340"/>
      <c r="X536" s="340"/>
      <c r="Y536" s="340"/>
      <c r="Z536" s="1273">
        <f>IF(F536=AF$7,1,0)</f>
        <v>0</v>
      </c>
      <c r="AA536" s="1273">
        <f>Z536*D536</f>
        <v>0</v>
      </c>
      <c r="AB536" s="1281">
        <f>IF($Z536=0,0,IF(AF536+AH536+AJ536&gt;0,$AA536,0))</f>
        <v>0</v>
      </c>
      <c r="AC536" s="1283">
        <f>IF($Z536=0,0,IF(AND(AB536=0,G537&gt;0),$AA536,0))</f>
        <v>0</v>
      </c>
      <c r="AD536" s="1272">
        <f>AA536-AB536-AC536</f>
        <v>0</v>
      </c>
      <c r="AE536" s="210">
        <f t="shared" si="275"/>
        <v>0</v>
      </c>
      <c r="AF536" s="210">
        <f t="shared" si="275"/>
        <v>0</v>
      </c>
      <c r="AG536" s="210">
        <f t="shared" si="275"/>
        <v>0</v>
      </c>
      <c r="AH536" s="210">
        <f t="shared" si="275"/>
        <v>0</v>
      </c>
      <c r="AI536" s="1055">
        <f t="shared" si="275"/>
        <v>0</v>
      </c>
      <c r="AJ536" s="211">
        <f t="shared" si="275"/>
        <v>0</v>
      </c>
      <c r="AK536" s="1276">
        <f>IF($Z536=1,0,IF(AND($Z536=0,AF536&gt;0),1,IF(AND($Z536=0,AH536&gt;0),1,IF(AND($Z536=0,AJ536&gt;0),1,0))))</f>
        <v>0</v>
      </c>
      <c r="AL536" s="1276">
        <f t="shared" si="280"/>
        <v>0</v>
      </c>
      <c r="AM536" s="1281">
        <f>IF($Z536=0,0,IF(AQ536+AS536+AU536&gt;0,$AA536,0))</f>
        <v>0</v>
      </c>
      <c r="AN536" s="1283">
        <f>IF($Z536=0,0,IF(AND(AM536=0,I537&gt;0),$AA536,0))</f>
        <v>0</v>
      </c>
      <c r="AO536" s="1272">
        <f>$AA536-AM536-AN536</f>
        <v>0</v>
      </c>
      <c r="AP536" s="210">
        <f t="shared" si="276"/>
        <v>0</v>
      </c>
      <c r="AQ536" s="210">
        <f t="shared" si="276"/>
        <v>0</v>
      </c>
      <c r="AR536" s="210">
        <f t="shared" si="276"/>
        <v>0</v>
      </c>
      <c r="AS536" s="210">
        <f t="shared" si="276"/>
        <v>0</v>
      </c>
      <c r="AT536" s="210">
        <f t="shared" si="276"/>
        <v>0</v>
      </c>
      <c r="AU536" s="211">
        <f t="shared" si="276"/>
        <v>0</v>
      </c>
      <c r="AV536" s="1276">
        <f>IF($Z536=1,0,IF(AND($Z536=0,AQ536&gt;0),1,IF(AND($Z536=0,AS536&gt;0),1,IF(AND($Z536=0,AU536&gt;0),1,0))))</f>
        <v>0</v>
      </c>
      <c r="AW536" s="1276">
        <f t="shared" si="281"/>
        <v>0</v>
      </c>
      <c r="AX536" s="1281">
        <f>IF($Z536=0,0,IF(BB536+BD536+BF536&gt;0,$AA536,0))</f>
        <v>0</v>
      </c>
      <c r="AY536" s="1283">
        <f>IF($Z536=0,0,IF(AND(AX536=0,K537&gt;0),$AA536,0))</f>
        <v>0</v>
      </c>
      <c r="AZ536" s="1272">
        <f>$AA536-AX536-AY536</f>
        <v>0</v>
      </c>
      <c r="BA536" s="210">
        <f t="shared" si="277"/>
        <v>0</v>
      </c>
      <c r="BB536" s="210">
        <f t="shared" si="277"/>
        <v>0</v>
      </c>
      <c r="BC536" s="210">
        <f t="shared" si="277"/>
        <v>0</v>
      </c>
      <c r="BD536" s="210">
        <f t="shared" si="277"/>
        <v>0</v>
      </c>
      <c r="BE536" s="210">
        <f t="shared" si="277"/>
        <v>0</v>
      </c>
      <c r="BF536" s="211">
        <f t="shared" si="277"/>
        <v>0</v>
      </c>
      <c r="BG536" s="1276">
        <f>IF($Z536=1,0,IF(AND($Z536=0,BB536&gt;0),1,IF(AND($Z536=0,BD536&gt;0),1,IF(AND($Z536=0,BF536&gt;0),1,0))))</f>
        <v>0</v>
      </c>
      <c r="BH536" s="1276">
        <f t="shared" si="282"/>
        <v>0</v>
      </c>
      <c r="BI536" s="1281">
        <f>IF($Z536=0,0,IF(BM536+BO536+BQ536&gt;0,$AA536,0))</f>
        <v>0</v>
      </c>
      <c r="BJ536" s="1283">
        <f>IF($Z536=0,0,IF(AND(BI536=0,M537&gt;0),$AA536,0))</f>
        <v>0</v>
      </c>
      <c r="BK536" s="1272">
        <f>$AA536-BI536-BJ536</f>
        <v>0</v>
      </c>
      <c r="BL536" s="210">
        <f t="shared" si="278"/>
        <v>0</v>
      </c>
      <c r="BM536" s="210">
        <f t="shared" si="278"/>
        <v>0</v>
      </c>
      <c r="BN536" s="210">
        <f t="shared" si="278"/>
        <v>0</v>
      </c>
      <c r="BO536" s="210">
        <f t="shared" si="278"/>
        <v>0</v>
      </c>
      <c r="BP536" s="210">
        <f t="shared" si="278"/>
        <v>0</v>
      </c>
      <c r="BQ536" s="211">
        <f t="shared" si="278"/>
        <v>0</v>
      </c>
      <c r="BR536" s="1276">
        <f>IF($Z536=1,0,IF(AND($Z536=0,BM536&gt;0),1,IF(AND($Z536=0,BO536&gt;0),1,IF(AND($Z536=0,BQ536&gt;0),1,0))))</f>
        <v>0</v>
      </c>
      <c r="BS536" s="1276">
        <f t="shared" si="283"/>
        <v>0</v>
      </c>
      <c r="BT536" s="1281">
        <f>IF($Z536=0,0,IF(BX536+BZ536+CB536&gt;0,$AA536,0))</f>
        <v>0</v>
      </c>
      <c r="BU536" s="1283">
        <f>IF($Z536=0,0,IF(AND(BT536=0,O537&gt;0),$AA536,0))</f>
        <v>0</v>
      </c>
      <c r="BV536" s="1272">
        <f>$AA536-BT536-BU536</f>
        <v>0</v>
      </c>
      <c r="BW536" s="210">
        <f t="shared" si="279"/>
        <v>0</v>
      </c>
      <c r="BX536" s="210">
        <f t="shared" si="279"/>
        <v>0</v>
      </c>
      <c r="BY536" s="210">
        <f t="shared" si="279"/>
        <v>0</v>
      </c>
      <c r="BZ536" s="210">
        <f t="shared" si="279"/>
        <v>0</v>
      </c>
      <c r="CA536" s="210">
        <f t="shared" si="279"/>
        <v>0</v>
      </c>
      <c r="CB536" s="211">
        <f t="shared" si="279"/>
        <v>0</v>
      </c>
      <c r="CC536" s="1276">
        <f>IF($Z536=1,0,IF(AND($Z536=0,BX536&gt;0),1,IF(AND($Z536=0,BZ536&gt;0),1,IF(AND($Z536=0,CB536&gt;0),1,0))))</f>
        <v>0</v>
      </c>
      <c r="CD536" s="1276">
        <f t="shared" si="284"/>
        <v>0</v>
      </c>
      <c r="CE536" s="11"/>
      <c r="CF536" s="11"/>
      <c r="CG536" s="11"/>
      <c r="CH536" s="11"/>
      <c r="CI536" s="11"/>
      <c r="CJ536" s="11"/>
      <c r="CK536" s="11"/>
      <c r="CL536" s="11"/>
      <c r="CM536" s="11"/>
    </row>
    <row r="537" spans="1:91" ht="14.25" customHeight="1">
      <c r="A537" s="1247" t="str">
        <f>A536</f>
        <v/>
      </c>
      <c r="B537" s="58"/>
      <c r="C537" s="1735"/>
      <c r="D537" s="1733"/>
      <c r="E537" s="1735"/>
      <c r="F537" s="2454"/>
      <c r="G537" s="512"/>
      <c r="H537" s="2456"/>
      <c r="I537" s="514"/>
      <c r="J537" s="2459"/>
      <c r="K537" s="514"/>
      <c r="L537" s="2459"/>
      <c r="M537" s="514"/>
      <c r="N537" s="2459"/>
      <c r="O537" s="514"/>
      <c r="P537" s="2459"/>
      <c r="Q537" s="11"/>
      <c r="R537" s="11"/>
      <c r="S537" s="455"/>
      <c r="T537" s="477"/>
      <c r="U537" s="506">
        <f>Import!N927</f>
        <v>0</v>
      </c>
      <c r="V537" s="11"/>
      <c r="W537" s="340"/>
      <c r="X537" s="340"/>
      <c r="Y537" s="340"/>
      <c r="Z537" s="11"/>
      <c r="AE537" s="210"/>
      <c r="AF537" s="210"/>
      <c r="AG537" s="210"/>
      <c r="AH537" s="210"/>
      <c r="AI537" s="1055"/>
      <c r="AJ537" s="211"/>
      <c r="AK537" s="1276"/>
      <c r="AL537" s="1276">
        <f>AL536</f>
        <v>0</v>
      </c>
      <c r="AP537" s="210"/>
      <c r="AQ537" s="210"/>
      <c r="AR537" s="210"/>
      <c r="AS537" s="210"/>
      <c r="AT537" s="210"/>
      <c r="AU537" s="211"/>
      <c r="AV537" s="1276"/>
      <c r="AW537" s="1276">
        <f>AW536</f>
        <v>0</v>
      </c>
      <c r="BA537" s="210"/>
      <c r="BB537" s="210"/>
      <c r="BC537" s="210"/>
      <c r="BD537" s="210"/>
      <c r="BE537" s="210"/>
      <c r="BF537" s="211"/>
      <c r="BG537" s="1276"/>
      <c r="BH537" s="1276">
        <f>BH536</f>
        <v>0</v>
      </c>
      <c r="BL537" s="210"/>
      <c r="BM537" s="210"/>
      <c r="BN537" s="210"/>
      <c r="BO537" s="210"/>
      <c r="BP537" s="210"/>
      <c r="BQ537" s="211"/>
      <c r="BR537" s="1276"/>
      <c r="BS537" s="1276">
        <f>BS536</f>
        <v>0</v>
      </c>
      <c r="BW537" s="210"/>
      <c r="BX537" s="210"/>
      <c r="BY537" s="210"/>
      <c r="BZ537" s="210"/>
      <c r="CA537" s="210"/>
      <c r="CB537" s="211"/>
      <c r="CC537" s="1276"/>
      <c r="CD537" s="1276">
        <f>CD536</f>
        <v>0</v>
      </c>
      <c r="CE537" s="11"/>
      <c r="CF537" s="11"/>
      <c r="CG537" s="11"/>
      <c r="CH537" s="11"/>
      <c r="CI537" s="11"/>
      <c r="CJ537" s="11"/>
      <c r="CK537" s="11"/>
      <c r="CL537" s="11"/>
      <c r="CM537" s="11"/>
    </row>
    <row r="538" spans="1:91" ht="24.75" customHeight="1">
      <c r="A538" s="1246" t="str">
        <f>IF(E538&gt;0,"Wypełnione","")</f>
        <v/>
      </c>
      <c r="B538" s="58"/>
      <c r="C538" s="1734">
        <f>'Og s3a'!C939</f>
        <v>0</v>
      </c>
      <c r="D538" s="1732">
        <f>'Og s3a'!E939</f>
        <v>0</v>
      </c>
      <c r="E538" s="1734">
        <f>'Og s3a'!F939</f>
        <v>0</v>
      </c>
      <c r="F538" s="2453"/>
      <c r="G538" s="511">
        <f>T538</f>
        <v>0</v>
      </c>
      <c r="H538" s="2455">
        <f>U538</f>
        <v>0</v>
      </c>
      <c r="I538" s="515"/>
      <c r="J538" s="2459"/>
      <c r="K538" s="515"/>
      <c r="L538" s="2459"/>
      <c r="M538" s="515"/>
      <c r="N538" s="2459"/>
      <c r="O538" s="515"/>
      <c r="P538" s="2459"/>
      <c r="Q538" s="11"/>
      <c r="R538" s="11"/>
      <c r="S538" s="454">
        <f>'Og s3a'!G939</f>
        <v>0</v>
      </c>
      <c r="T538" s="456">
        <f>'Og s3a'!D939</f>
        <v>0</v>
      </c>
      <c r="U538" s="506">
        <f>Import!N928</f>
        <v>0</v>
      </c>
      <c r="V538" s="11"/>
      <c r="W538" s="340"/>
      <c r="X538" s="340"/>
      <c r="Y538" s="340"/>
      <c r="Z538" s="1273">
        <f>IF(F538=AF$7,1,0)</f>
        <v>0</v>
      </c>
      <c r="AA538" s="1273">
        <f>Z538*D538</f>
        <v>0</v>
      </c>
      <c r="AB538" s="1281">
        <f>IF($Z538=0,0,IF(AF538+AH538+AJ538&gt;0,$AA538,0))</f>
        <v>0</v>
      </c>
      <c r="AC538" s="1283">
        <f>IF($Z538=0,0,IF(AND(AB538=0,G539&gt;0),$AA538,0))</f>
        <v>0</v>
      </c>
      <c r="AD538" s="1272">
        <f>AA538-AB538-AC538</f>
        <v>0</v>
      </c>
      <c r="AE538" s="210">
        <f t="shared" si="275"/>
        <v>0</v>
      </c>
      <c r="AF538" s="210">
        <f t="shared" si="275"/>
        <v>0</v>
      </c>
      <c r="AG538" s="210">
        <f t="shared" si="275"/>
        <v>0</v>
      </c>
      <c r="AH538" s="210">
        <f t="shared" si="275"/>
        <v>0</v>
      </c>
      <c r="AI538" s="1055">
        <f t="shared" si="275"/>
        <v>0</v>
      </c>
      <c r="AJ538" s="211">
        <f t="shared" si="275"/>
        <v>0</v>
      </c>
      <c r="AK538" s="1276">
        <f>IF($Z538=1,0,IF(AND($Z538=0,AF538&gt;0),1,IF(AND($Z538=0,AH538&gt;0),1,IF(AND($Z538=0,AJ538&gt;0),1,0))))</f>
        <v>0</v>
      </c>
      <c r="AL538" s="1276">
        <f t="shared" si="280"/>
        <v>0</v>
      </c>
      <c r="AM538" s="1281">
        <f>IF($Z538=0,0,IF(AQ538+AS538+AU538&gt;0,$AA538,0))</f>
        <v>0</v>
      </c>
      <c r="AN538" s="1283">
        <f>IF($Z538=0,0,IF(AND(AM538=0,I539&gt;0),$AA538,0))</f>
        <v>0</v>
      </c>
      <c r="AO538" s="1272">
        <f>$AA538-AM538-AN538</f>
        <v>0</v>
      </c>
      <c r="AP538" s="210">
        <f t="shared" si="276"/>
        <v>0</v>
      </c>
      <c r="AQ538" s="210">
        <f t="shared" si="276"/>
        <v>0</v>
      </c>
      <c r="AR538" s="210">
        <f t="shared" si="276"/>
        <v>0</v>
      </c>
      <c r="AS538" s="210">
        <f t="shared" si="276"/>
        <v>0</v>
      </c>
      <c r="AT538" s="210">
        <f t="shared" si="276"/>
        <v>0</v>
      </c>
      <c r="AU538" s="211">
        <f t="shared" si="276"/>
        <v>0</v>
      </c>
      <c r="AV538" s="1276">
        <f>IF($Z538=1,0,IF(AND($Z538=0,AQ538&gt;0),1,IF(AND($Z538=0,AS538&gt;0),1,IF(AND($Z538=0,AU538&gt;0),1,0))))</f>
        <v>0</v>
      </c>
      <c r="AW538" s="1276">
        <f t="shared" si="281"/>
        <v>0</v>
      </c>
      <c r="AX538" s="1281">
        <f>IF($Z538=0,0,IF(BB538+BD538+BF538&gt;0,$AA538,0))</f>
        <v>0</v>
      </c>
      <c r="AY538" s="1283">
        <f>IF($Z538=0,0,IF(AND(AX538=0,K539&gt;0),$AA538,0))</f>
        <v>0</v>
      </c>
      <c r="AZ538" s="1272">
        <f>$AA538-AX538-AY538</f>
        <v>0</v>
      </c>
      <c r="BA538" s="210">
        <f t="shared" si="277"/>
        <v>0</v>
      </c>
      <c r="BB538" s="210">
        <f t="shared" si="277"/>
        <v>0</v>
      </c>
      <c r="BC538" s="210">
        <f t="shared" si="277"/>
        <v>0</v>
      </c>
      <c r="BD538" s="210">
        <f t="shared" si="277"/>
        <v>0</v>
      </c>
      <c r="BE538" s="210">
        <f t="shared" si="277"/>
        <v>0</v>
      </c>
      <c r="BF538" s="211">
        <f t="shared" si="277"/>
        <v>0</v>
      </c>
      <c r="BG538" s="1276">
        <f>IF($Z538=1,0,IF(AND($Z538=0,BB538&gt;0),1,IF(AND($Z538=0,BD538&gt;0),1,IF(AND($Z538=0,BF538&gt;0),1,0))))</f>
        <v>0</v>
      </c>
      <c r="BH538" s="1276">
        <f t="shared" si="282"/>
        <v>0</v>
      </c>
      <c r="BI538" s="1281">
        <f>IF($Z538=0,0,IF(BM538+BO538+BQ538&gt;0,$AA538,0))</f>
        <v>0</v>
      </c>
      <c r="BJ538" s="1283">
        <f>IF($Z538=0,0,IF(AND(BI538=0,M539&gt;0),$AA538,0))</f>
        <v>0</v>
      </c>
      <c r="BK538" s="1272">
        <f>$AA538-BI538-BJ538</f>
        <v>0</v>
      </c>
      <c r="BL538" s="210">
        <f t="shared" si="278"/>
        <v>0</v>
      </c>
      <c r="BM538" s="210">
        <f t="shared" si="278"/>
        <v>0</v>
      </c>
      <c r="BN538" s="210">
        <f t="shared" si="278"/>
        <v>0</v>
      </c>
      <c r="BO538" s="210">
        <f t="shared" si="278"/>
        <v>0</v>
      </c>
      <c r="BP538" s="210">
        <f t="shared" si="278"/>
        <v>0</v>
      </c>
      <c r="BQ538" s="211">
        <f t="shared" si="278"/>
        <v>0</v>
      </c>
      <c r="BR538" s="1276">
        <f>IF($Z538=1,0,IF(AND($Z538=0,BM538&gt;0),1,IF(AND($Z538=0,BO538&gt;0),1,IF(AND($Z538=0,BQ538&gt;0),1,0))))</f>
        <v>0</v>
      </c>
      <c r="BS538" s="1276">
        <f t="shared" si="283"/>
        <v>0</v>
      </c>
      <c r="BT538" s="1281">
        <f>IF($Z538=0,0,IF(BX538+BZ538+CB538&gt;0,$AA538,0))</f>
        <v>0</v>
      </c>
      <c r="BU538" s="1283">
        <f>IF($Z538=0,0,IF(AND(BT538=0,O539&gt;0),$AA538,0))</f>
        <v>0</v>
      </c>
      <c r="BV538" s="1272">
        <f>$AA538-BT538-BU538</f>
        <v>0</v>
      </c>
      <c r="BW538" s="210">
        <f t="shared" si="279"/>
        <v>0</v>
      </c>
      <c r="BX538" s="210">
        <f t="shared" si="279"/>
        <v>0</v>
      </c>
      <c r="BY538" s="210">
        <f t="shared" si="279"/>
        <v>0</v>
      </c>
      <c r="BZ538" s="210">
        <f t="shared" si="279"/>
        <v>0</v>
      </c>
      <c r="CA538" s="210">
        <f t="shared" si="279"/>
        <v>0</v>
      </c>
      <c r="CB538" s="211">
        <f t="shared" si="279"/>
        <v>0</v>
      </c>
      <c r="CC538" s="1276">
        <f>IF($Z538=1,0,IF(AND($Z538=0,BX538&gt;0),1,IF(AND($Z538=0,BZ538&gt;0),1,IF(AND($Z538=0,CB538&gt;0),1,0))))</f>
        <v>0</v>
      </c>
      <c r="CD538" s="1276">
        <f t="shared" si="284"/>
        <v>0</v>
      </c>
      <c r="CE538" s="11"/>
      <c r="CF538" s="11"/>
      <c r="CG538" s="11"/>
      <c r="CH538" s="11"/>
      <c r="CI538" s="11"/>
      <c r="CJ538" s="11"/>
      <c r="CK538" s="11"/>
      <c r="CL538" s="11"/>
      <c r="CM538" s="11"/>
    </row>
    <row r="539" spans="1:91" ht="14.25" customHeight="1">
      <c r="A539" s="1247" t="str">
        <f>A538</f>
        <v/>
      </c>
      <c r="B539" s="58"/>
      <c r="C539" s="1735"/>
      <c r="D539" s="1733"/>
      <c r="E539" s="1735"/>
      <c r="F539" s="2454"/>
      <c r="G539" s="512"/>
      <c r="H539" s="2456"/>
      <c r="I539" s="514"/>
      <c r="J539" s="2459"/>
      <c r="K539" s="514"/>
      <c r="L539" s="2459"/>
      <c r="M539" s="514"/>
      <c r="N539" s="2459"/>
      <c r="O539" s="514"/>
      <c r="P539" s="2459"/>
      <c r="Q539" s="11"/>
      <c r="R539" s="11"/>
      <c r="S539" s="455"/>
      <c r="T539" s="477"/>
      <c r="U539" s="506">
        <f>Import!N929</f>
        <v>0</v>
      </c>
      <c r="V539" s="11"/>
      <c r="W539" s="340"/>
      <c r="X539" s="340"/>
      <c r="Y539" s="340"/>
      <c r="Z539" s="11"/>
      <c r="AE539" s="210"/>
      <c r="AF539" s="210"/>
      <c r="AG539" s="210"/>
      <c r="AH539" s="210"/>
      <c r="AI539" s="1055"/>
      <c r="AJ539" s="211"/>
      <c r="AK539" s="1276"/>
      <c r="AL539" s="1276">
        <f>AL538</f>
        <v>0</v>
      </c>
      <c r="AP539" s="210"/>
      <c r="AQ539" s="210"/>
      <c r="AR539" s="210"/>
      <c r="AS539" s="210"/>
      <c r="AT539" s="210"/>
      <c r="AU539" s="211"/>
      <c r="AV539" s="1276"/>
      <c r="AW539" s="1276">
        <f>AW538</f>
        <v>0</v>
      </c>
      <c r="BA539" s="210"/>
      <c r="BB539" s="210"/>
      <c r="BC539" s="210"/>
      <c r="BD539" s="210"/>
      <c r="BE539" s="210"/>
      <c r="BF539" s="211"/>
      <c r="BG539" s="1276"/>
      <c r="BH539" s="1276">
        <f>BH538</f>
        <v>0</v>
      </c>
      <c r="BL539" s="210"/>
      <c r="BM539" s="210"/>
      <c r="BN539" s="210"/>
      <c r="BO539" s="210"/>
      <c r="BP539" s="210"/>
      <c r="BQ539" s="211"/>
      <c r="BR539" s="1276"/>
      <c r="BS539" s="1276">
        <f>BS538</f>
        <v>0</v>
      </c>
      <c r="BW539" s="210"/>
      <c r="BX539" s="210"/>
      <c r="BY539" s="210"/>
      <c r="BZ539" s="210"/>
      <c r="CA539" s="210"/>
      <c r="CB539" s="211"/>
      <c r="CC539" s="1276"/>
      <c r="CD539" s="1276">
        <f>CD538</f>
        <v>0</v>
      </c>
      <c r="CE539" s="11"/>
      <c r="CF539" s="11"/>
      <c r="CG539" s="11"/>
      <c r="CH539" s="11"/>
      <c r="CI539" s="11"/>
      <c r="CJ539" s="11"/>
      <c r="CK539" s="11"/>
      <c r="CL539" s="11"/>
      <c r="CM539" s="11"/>
    </row>
    <row r="540" spans="1:91" ht="24.75" customHeight="1">
      <c r="A540" s="1246" t="str">
        <f>IF(E540&gt;0,"Wypełnione","")</f>
        <v/>
      </c>
      <c r="B540" s="58"/>
      <c r="C540" s="1734">
        <f>'Og s3a'!C941</f>
        <v>0</v>
      </c>
      <c r="D540" s="1732">
        <f>'Og s3a'!E941</f>
        <v>0</v>
      </c>
      <c r="E540" s="1734">
        <f>'Og s3a'!F941</f>
        <v>0</v>
      </c>
      <c r="F540" s="2453"/>
      <c r="G540" s="511">
        <f>T540</f>
        <v>0</v>
      </c>
      <c r="H540" s="2455">
        <f>U540</f>
        <v>0</v>
      </c>
      <c r="I540" s="515"/>
      <c r="J540" s="2459"/>
      <c r="K540" s="515"/>
      <c r="L540" s="2459"/>
      <c r="M540" s="515"/>
      <c r="N540" s="2459"/>
      <c r="O540" s="515"/>
      <c r="P540" s="2459"/>
      <c r="Q540" s="11"/>
      <c r="R540" s="11"/>
      <c r="S540" s="454">
        <f>'Og s3a'!G941</f>
        <v>0</v>
      </c>
      <c r="T540" s="456">
        <f>'Og s3a'!D941</f>
        <v>0</v>
      </c>
      <c r="U540" s="506">
        <f>Import!N930</f>
        <v>0</v>
      </c>
      <c r="V540" s="11"/>
      <c r="W540" s="340"/>
      <c r="X540" s="340"/>
      <c r="Y540" s="340"/>
      <c r="Z540" s="1273">
        <f>IF(F540=AF$7,1,0)</f>
        <v>0</v>
      </c>
      <c r="AA540" s="1273">
        <f>Z540*D540</f>
        <v>0</v>
      </c>
      <c r="AB540" s="1281">
        <f>IF($Z540=0,0,IF(AF540+AH540+AJ540&gt;0,$AA540,0))</f>
        <v>0</v>
      </c>
      <c r="AC540" s="1283">
        <f>IF($Z540=0,0,IF(AND(AB540=0,G541&gt;0),$AA540,0))</f>
        <v>0</v>
      </c>
      <c r="AD540" s="1272">
        <f>AA540-AB540-AC540</f>
        <v>0</v>
      </c>
      <c r="AE540" s="210">
        <f t="shared" si="275"/>
        <v>0</v>
      </c>
      <c r="AF540" s="210">
        <f t="shared" si="275"/>
        <v>0</v>
      </c>
      <c r="AG540" s="210">
        <f t="shared" si="275"/>
        <v>0</v>
      </c>
      <c r="AH540" s="210">
        <f t="shared" si="275"/>
        <v>0</v>
      </c>
      <c r="AI540" s="1055">
        <f t="shared" si="275"/>
        <v>0</v>
      </c>
      <c r="AJ540" s="211">
        <f t="shared" si="275"/>
        <v>0</v>
      </c>
      <c r="AK540" s="1276">
        <f>IF($Z540=1,0,IF(AND($Z540=0,AF540&gt;0),1,IF(AND($Z540=0,AH540&gt;0),1,IF(AND($Z540=0,AJ540&gt;0),1,0))))</f>
        <v>0</v>
      </c>
      <c r="AL540" s="1276">
        <f t="shared" si="280"/>
        <v>0</v>
      </c>
      <c r="AM540" s="1281">
        <f>IF($Z540=0,0,IF(AQ540+AS540+AU540&gt;0,$AA540,0))</f>
        <v>0</v>
      </c>
      <c r="AN540" s="1283">
        <f>IF($Z540=0,0,IF(AND(AM540=0,I541&gt;0),$AA540,0))</f>
        <v>0</v>
      </c>
      <c r="AO540" s="1272">
        <f>$AA540-AM540-AN540</f>
        <v>0</v>
      </c>
      <c r="AP540" s="210">
        <f t="shared" si="276"/>
        <v>0</v>
      </c>
      <c r="AQ540" s="210">
        <f t="shared" si="276"/>
        <v>0</v>
      </c>
      <c r="AR540" s="210">
        <f t="shared" si="276"/>
        <v>0</v>
      </c>
      <c r="AS540" s="210">
        <f t="shared" si="276"/>
        <v>0</v>
      </c>
      <c r="AT540" s="210">
        <f t="shared" si="276"/>
        <v>0</v>
      </c>
      <c r="AU540" s="211">
        <f t="shared" si="276"/>
        <v>0</v>
      </c>
      <c r="AV540" s="1276">
        <f>IF($Z540=1,0,IF(AND($Z540=0,AQ540&gt;0),1,IF(AND($Z540=0,AS540&gt;0),1,IF(AND($Z540=0,AU540&gt;0),1,0))))</f>
        <v>0</v>
      </c>
      <c r="AW540" s="1276">
        <f t="shared" si="281"/>
        <v>0</v>
      </c>
      <c r="AX540" s="1281">
        <f>IF($Z540=0,0,IF(BB540+BD540+BF540&gt;0,$AA540,0))</f>
        <v>0</v>
      </c>
      <c r="AY540" s="1283">
        <f>IF($Z540=0,0,IF(AND(AX540=0,K541&gt;0),$AA540,0))</f>
        <v>0</v>
      </c>
      <c r="AZ540" s="1272">
        <f>$AA540-AX540-AY540</f>
        <v>0</v>
      </c>
      <c r="BA540" s="210">
        <f t="shared" si="277"/>
        <v>0</v>
      </c>
      <c r="BB540" s="210">
        <f t="shared" si="277"/>
        <v>0</v>
      </c>
      <c r="BC540" s="210">
        <f t="shared" si="277"/>
        <v>0</v>
      </c>
      <c r="BD540" s="210">
        <f t="shared" si="277"/>
        <v>0</v>
      </c>
      <c r="BE540" s="210">
        <f t="shared" si="277"/>
        <v>0</v>
      </c>
      <c r="BF540" s="211">
        <f t="shared" si="277"/>
        <v>0</v>
      </c>
      <c r="BG540" s="1276">
        <f>IF($Z540=1,0,IF(AND($Z540=0,BB540&gt;0),1,IF(AND($Z540=0,BD540&gt;0),1,IF(AND($Z540=0,BF540&gt;0),1,0))))</f>
        <v>0</v>
      </c>
      <c r="BH540" s="1276">
        <f t="shared" si="282"/>
        <v>0</v>
      </c>
      <c r="BI540" s="1281">
        <f>IF($Z540=0,0,IF(BM540+BO540+BQ540&gt;0,$AA540,0))</f>
        <v>0</v>
      </c>
      <c r="BJ540" s="1283">
        <f>IF($Z540=0,0,IF(AND(BI540=0,M541&gt;0),$AA540,0))</f>
        <v>0</v>
      </c>
      <c r="BK540" s="1272">
        <f>$AA540-BI540-BJ540</f>
        <v>0</v>
      </c>
      <c r="BL540" s="210">
        <f t="shared" si="278"/>
        <v>0</v>
      </c>
      <c r="BM540" s="210">
        <f t="shared" si="278"/>
        <v>0</v>
      </c>
      <c r="BN540" s="210">
        <f t="shared" si="278"/>
        <v>0</v>
      </c>
      <c r="BO540" s="210">
        <f t="shared" si="278"/>
        <v>0</v>
      </c>
      <c r="BP540" s="210">
        <f t="shared" si="278"/>
        <v>0</v>
      </c>
      <c r="BQ540" s="211">
        <f t="shared" si="278"/>
        <v>0</v>
      </c>
      <c r="BR540" s="1276">
        <f>IF($Z540=1,0,IF(AND($Z540=0,BM540&gt;0),1,IF(AND($Z540=0,BO540&gt;0),1,IF(AND($Z540=0,BQ540&gt;0),1,0))))</f>
        <v>0</v>
      </c>
      <c r="BS540" s="1276">
        <f t="shared" si="283"/>
        <v>0</v>
      </c>
      <c r="BT540" s="1281">
        <f>IF($Z540=0,0,IF(BX540+BZ540+CB540&gt;0,$AA540,0))</f>
        <v>0</v>
      </c>
      <c r="BU540" s="1283">
        <f>IF($Z540=0,0,IF(AND(BT540=0,O541&gt;0),$AA540,0))</f>
        <v>0</v>
      </c>
      <c r="BV540" s="1272">
        <f>$AA540-BT540-BU540</f>
        <v>0</v>
      </c>
      <c r="BW540" s="210">
        <f t="shared" si="279"/>
        <v>0</v>
      </c>
      <c r="BX540" s="210">
        <f t="shared" si="279"/>
        <v>0</v>
      </c>
      <c r="BY540" s="210">
        <f t="shared" si="279"/>
        <v>0</v>
      </c>
      <c r="BZ540" s="210">
        <f t="shared" si="279"/>
        <v>0</v>
      </c>
      <c r="CA540" s="210">
        <f t="shared" si="279"/>
        <v>0</v>
      </c>
      <c r="CB540" s="211">
        <f t="shared" si="279"/>
        <v>0</v>
      </c>
      <c r="CC540" s="1276">
        <f>IF($Z540=1,0,IF(AND($Z540=0,BX540&gt;0),1,IF(AND($Z540=0,BZ540&gt;0),1,IF(AND($Z540=0,CB540&gt;0),1,0))))</f>
        <v>0</v>
      </c>
      <c r="CD540" s="1276">
        <f t="shared" si="284"/>
        <v>0</v>
      </c>
      <c r="CE540" s="11"/>
      <c r="CF540" s="11"/>
      <c r="CG540" s="11"/>
      <c r="CH540" s="11"/>
      <c r="CI540" s="11"/>
      <c r="CJ540" s="11"/>
      <c r="CK540" s="11"/>
      <c r="CL540" s="11"/>
      <c r="CM540" s="11"/>
    </row>
    <row r="541" spans="1:91" ht="14.25" customHeight="1">
      <c r="A541" s="1247" t="str">
        <f>A540</f>
        <v/>
      </c>
      <c r="B541" s="58"/>
      <c r="C541" s="1735"/>
      <c r="D541" s="1733"/>
      <c r="E541" s="1735"/>
      <c r="F541" s="2454"/>
      <c r="G541" s="512"/>
      <c r="H541" s="2456"/>
      <c r="I541" s="514"/>
      <c r="J541" s="2459"/>
      <c r="K541" s="514"/>
      <c r="L541" s="2459"/>
      <c r="M541" s="514"/>
      <c r="N541" s="2459"/>
      <c r="O541" s="514"/>
      <c r="P541" s="2459"/>
      <c r="Q541" s="11"/>
      <c r="R541" s="11"/>
      <c r="S541" s="455"/>
      <c r="T541" s="477"/>
      <c r="U541" s="506">
        <f>Import!N931</f>
        <v>0</v>
      </c>
      <c r="V541" s="11"/>
      <c r="W541" s="340"/>
      <c r="X541" s="340"/>
      <c r="Y541" s="340"/>
      <c r="Z541" s="11"/>
      <c r="AE541" s="210"/>
      <c r="AF541" s="210"/>
      <c r="AG541" s="210"/>
      <c r="AH541" s="210"/>
      <c r="AI541" s="1055"/>
      <c r="AJ541" s="211"/>
      <c r="AK541" s="1276"/>
      <c r="AL541" s="1276">
        <f>AL540</f>
        <v>0</v>
      </c>
      <c r="AP541" s="210"/>
      <c r="AQ541" s="210"/>
      <c r="AR541" s="210"/>
      <c r="AS541" s="210"/>
      <c r="AT541" s="210"/>
      <c r="AU541" s="211"/>
      <c r="AV541" s="1276"/>
      <c r="AW541" s="1276">
        <f>AW540</f>
        <v>0</v>
      </c>
      <c r="BA541" s="210"/>
      <c r="BB541" s="210"/>
      <c r="BC541" s="210"/>
      <c r="BD541" s="210"/>
      <c r="BE541" s="210"/>
      <c r="BF541" s="211"/>
      <c r="BG541" s="1276"/>
      <c r="BH541" s="1276">
        <f>BH540</f>
        <v>0</v>
      </c>
      <c r="BL541" s="210"/>
      <c r="BM541" s="210"/>
      <c r="BN541" s="210"/>
      <c r="BO541" s="210"/>
      <c r="BP541" s="210"/>
      <c r="BQ541" s="211"/>
      <c r="BR541" s="1276"/>
      <c r="BS541" s="1276">
        <f>BS540</f>
        <v>0</v>
      </c>
      <c r="BW541" s="210"/>
      <c r="BX541" s="210"/>
      <c r="BY541" s="210"/>
      <c r="BZ541" s="210"/>
      <c r="CA541" s="210"/>
      <c r="CB541" s="211"/>
      <c r="CC541" s="1276"/>
      <c r="CD541" s="1276">
        <f>CD540</f>
        <v>0</v>
      </c>
      <c r="CE541" s="11"/>
      <c r="CF541" s="11"/>
      <c r="CG541" s="11"/>
      <c r="CH541" s="11"/>
      <c r="CI541" s="11"/>
      <c r="CJ541" s="11"/>
      <c r="CK541" s="11"/>
      <c r="CL541" s="11"/>
      <c r="CM541" s="11"/>
    </row>
    <row r="542" spans="1:91" ht="24.75" customHeight="1">
      <c r="A542" s="1246" t="str">
        <f>IF(E542&gt;0,"Wypełnione","")</f>
        <v/>
      </c>
      <c r="B542" s="58"/>
      <c r="C542" s="1734">
        <f>'Og s3a'!C943</f>
        <v>0</v>
      </c>
      <c r="D542" s="1732">
        <f>'Og s3a'!E943</f>
        <v>0</v>
      </c>
      <c r="E542" s="1734">
        <f>'Og s3a'!F943</f>
        <v>0</v>
      </c>
      <c r="F542" s="2453"/>
      <c r="G542" s="511">
        <f>T542</f>
        <v>0</v>
      </c>
      <c r="H542" s="2455">
        <f>U542</f>
        <v>0</v>
      </c>
      <c r="I542" s="515"/>
      <c r="J542" s="2459"/>
      <c r="K542" s="515"/>
      <c r="L542" s="2459"/>
      <c r="M542" s="515"/>
      <c r="N542" s="2459"/>
      <c r="O542" s="515"/>
      <c r="P542" s="2459"/>
      <c r="Q542" s="11"/>
      <c r="R542" s="11"/>
      <c r="S542" s="454">
        <f>'Og s3a'!G943</f>
        <v>0</v>
      </c>
      <c r="T542" s="456">
        <f>'Og s3a'!D943</f>
        <v>0</v>
      </c>
      <c r="U542" s="506">
        <f>Import!N932</f>
        <v>0</v>
      </c>
      <c r="V542" s="11"/>
      <c r="W542" s="340"/>
      <c r="X542" s="340"/>
      <c r="Y542" s="340"/>
      <c r="Z542" s="1273">
        <f>IF(F542=AF$7,1,0)</f>
        <v>0</v>
      </c>
      <c r="AA542" s="1273">
        <f>Z542*D542</f>
        <v>0</v>
      </c>
      <c r="AB542" s="1281">
        <f>IF($Z542=0,0,IF(AF542+AH542+AJ542&gt;0,$AA542,0))</f>
        <v>0</v>
      </c>
      <c r="AC542" s="1283">
        <f>IF($Z542=0,0,IF(AND(AB542=0,G543&gt;0),$AA542,0))</f>
        <v>0</v>
      </c>
      <c r="AD542" s="1272">
        <f>AA542-AB542-AC542</f>
        <v>0</v>
      </c>
      <c r="AE542" s="210">
        <f t="shared" si="275"/>
        <v>0</v>
      </c>
      <c r="AF542" s="210">
        <f t="shared" si="275"/>
        <v>0</v>
      </c>
      <c r="AG542" s="210">
        <f t="shared" si="275"/>
        <v>0</v>
      </c>
      <c r="AH542" s="210">
        <f t="shared" si="275"/>
        <v>0</v>
      </c>
      <c r="AI542" s="1055">
        <f t="shared" si="275"/>
        <v>0</v>
      </c>
      <c r="AJ542" s="211">
        <f t="shared" si="275"/>
        <v>0</v>
      </c>
      <c r="AK542" s="1276">
        <f>IF($Z542=1,0,IF(AND($Z542=0,AF542&gt;0),1,IF(AND($Z542=0,AH542&gt;0),1,IF(AND($Z542=0,AJ542&gt;0),1,0))))</f>
        <v>0</v>
      </c>
      <c r="AL542" s="1276">
        <f t="shared" si="280"/>
        <v>0</v>
      </c>
      <c r="AM542" s="1281">
        <f>IF($Z542=0,0,IF(AQ542+AS542+AU542&gt;0,$AA542,0))</f>
        <v>0</v>
      </c>
      <c r="AN542" s="1283">
        <f>IF($Z542=0,0,IF(AND(AM542=0,I543&gt;0),$AA542,0))</f>
        <v>0</v>
      </c>
      <c r="AO542" s="1272">
        <f>$AA542-AM542-AN542</f>
        <v>0</v>
      </c>
      <c r="AP542" s="210">
        <f t="shared" si="276"/>
        <v>0</v>
      </c>
      <c r="AQ542" s="210">
        <f t="shared" si="276"/>
        <v>0</v>
      </c>
      <c r="AR542" s="210">
        <f t="shared" si="276"/>
        <v>0</v>
      </c>
      <c r="AS542" s="210">
        <f t="shared" si="276"/>
        <v>0</v>
      </c>
      <c r="AT542" s="210">
        <f t="shared" si="276"/>
        <v>0</v>
      </c>
      <c r="AU542" s="211">
        <f t="shared" si="276"/>
        <v>0</v>
      </c>
      <c r="AV542" s="1276">
        <f>IF($Z542=1,0,IF(AND($Z542=0,AQ542&gt;0),1,IF(AND($Z542=0,AS542&gt;0),1,IF(AND($Z542=0,AU542&gt;0),1,0))))</f>
        <v>0</v>
      </c>
      <c r="AW542" s="1276">
        <f t="shared" si="281"/>
        <v>0</v>
      </c>
      <c r="AX542" s="1281">
        <f>IF($Z542=0,0,IF(BB542+BD542+BF542&gt;0,$AA542,0))</f>
        <v>0</v>
      </c>
      <c r="AY542" s="1283">
        <f>IF($Z542=0,0,IF(AND(AX542=0,K543&gt;0),$AA542,0))</f>
        <v>0</v>
      </c>
      <c r="AZ542" s="1272">
        <f>$AA542-AX542-AY542</f>
        <v>0</v>
      </c>
      <c r="BA542" s="210">
        <f t="shared" si="277"/>
        <v>0</v>
      </c>
      <c r="BB542" s="210">
        <f t="shared" si="277"/>
        <v>0</v>
      </c>
      <c r="BC542" s="210">
        <f t="shared" si="277"/>
        <v>0</v>
      </c>
      <c r="BD542" s="210">
        <f t="shared" si="277"/>
        <v>0</v>
      </c>
      <c r="BE542" s="210">
        <f t="shared" si="277"/>
        <v>0</v>
      </c>
      <c r="BF542" s="211">
        <f t="shared" si="277"/>
        <v>0</v>
      </c>
      <c r="BG542" s="1276">
        <f>IF($Z542=1,0,IF(AND($Z542=0,BB542&gt;0),1,IF(AND($Z542=0,BD542&gt;0),1,IF(AND($Z542=0,BF542&gt;0),1,0))))</f>
        <v>0</v>
      </c>
      <c r="BH542" s="1276">
        <f t="shared" si="282"/>
        <v>0</v>
      </c>
      <c r="BI542" s="1281">
        <f>IF($Z542=0,0,IF(BM542+BO542+BQ542&gt;0,$AA542,0))</f>
        <v>0</v>
      </c>
      <c r="BJ542" s="1283">
        <f>IF($Z542=0,0,IF(AND(BI542=0,M543&gt;0),$AA542,0))</f>
        <v>0</v>
      </c>
      <c r="BK542" s="1272">
        <f>$AA542-BI542-BJ542</f>
        <v>0</v>
      </c>
      <c r="BL542" s="210">
        <f t="shared" si="278"/>
        <v>0</v>
      </c>
      <c r="BM542" s="210">
        <f t="shared" si="278"/>
        <v>0</v>
      </c>
      <c r="BN542" s="210">
        <f t="shared" si="278"/>
        <v>0</v>
      </c>
      <c r="BO542" s="210">
        <f t="shared" si="278"/>
        <v>0</v>
      </c>
      <c r="BP542" s="210">
        <f t="shared" si="278"/>
        <v>0</v>
      </c>
      <c r="BQ542" s="211">
        <f t="shared" si="278"/>
        <v>0</v>
      </c>
      <c r="BR542" s="1276">
        <f>IF($Z542=1,0,IF(AND($Z542=0,BM542&gt;0),1,IF(AND($Z542=0,BO542&gt;0),1,IF(AND($Z542=0,BQ542&gt;0),1,0))))</f>
        <v>0</v>
      </c>
      <c r="BS542" s="1276">
        <f t="shared" si="283"/>
        <v>0</v>
      </c>
      <c r="BT542" s="1281">
        <f>IF($Z542=0,0,IF(BX542+BZ542+CB542&gt;0,$AA542,0))</f>
        <v>0</v>
      </c>
      <c r="BU542" s="1283">
        <f>IF($Z542=0,0,IF(AND(BT542=0,O543&gt;0),$AA542,0))</f>
        <v>0</v>
      </c>
      <c r="BV542" s="1272">
        <f>$AA542-BT542-BU542</f>
        <v>0</v>
      </c>
      <c r="BW542" s="210">
        <f t="shared" si="279"/>
        <v>0</v>
      </c>
      <c r="BX542" s="210">
        <f t="shared" si="279"/>
        <v>0</v>
      </c>
      <c r="BY542" s="210">
        <f t="shared" si="279"/>
        <v>0</v>
      </c>
      <c r="BZ542" s="210">
        <f t="shared" si="279"/>
        <v>0</v>
      </c>
      <c r="CA542" s="210">
        <f t="shared" si="279"/>
        <v>0</v>
      </c>
      <c r="CB542" s="211">
        <f t="shared" si="279"/>
        <v>0</v>
      </c>
      <c r="CC542" s="1276">
        <f>IF($Z542=1,0,IF(AND($Z542=0,BX542&gt;0),1,IF(AND($Z542=0,BZ542&gt;0),1,IF(AND($Z542=0,CB542&gt;0),1,0))))</f>
        <v>0</v>
      </c>
      <c r="CD542" s="1276">
        <f t="shared" si="284"/>
        <v>0</v>
      </c>
      <c r="CE542" s="11"/>
      <c r="CF542" s="11"/>
      <c r="CG542" s="11"/>
      <c r="CH542" s="11"/>
      <c r="CI542" s="11"/>
      <c r="CJ542" s="11"/>
      <c r="CK542" s="11"/>
      <c r="CL542" s="11"/>
      <c r="CM542" s="11"/>
    </row>
    <row r="543" spans="1:91" ht="14.25" customHeight="1">
      <c r="A543" s="1247" t="str">
        <f>A542</f>
        <v/>
      </c>
      <c r="B543" s="58"/>
      <c r="C543" s="1735"/>
      <c r="D543" s="1733"/>
      <c r="E543" s="1735"/>
      <c r="F543" s="2454"/>
      <c r="G543" s="512"/>
      <c r="H543" s="2456"/>
      <c r="I543" s="514"/>
      <c r="J543" s="2459"/>
      <c r="K543" s="514"/>
      <c r="L543" s="2459"/>
      <c r="M543" s="514"/>
      <c r="N543" s="2459"/>
      <c r="O543" s="514"/>
      <c r="P543" s="2459"/>
      <c r="Q543" s="11"/>
      <c r="R543" s="11"/>
      <c r="S543" s="455"/>
      <c r="T543" s="477"/>
      <c r="U543" s="506">
        <f>Import!N933</f>
        <v>0</v>
      </c>
      <c r="V543" s="11"/>
      <c r="W543" s="340"/>
      <c r="X543" s="340"/>
      <c r="Y543" s="340"/>
      <c r="Z543" s="11"/>
      <c r="AE543" s="210"/>
      <c r="AF543" s="210"/>
      <c r="AG543" s="210"/>
      <c r="AH543" s="210"/>
      <c r="AI543" s="1055"/>
      <c r="AJ543" s="211"/>
      <c r="AK543" s="1276"/>
      <c r="AL543" s="1276">
        <f>AL542</f>
        <v>0</v>
      </c>
      <c r="AP543" s="210"/>
      <c r="AQ543" s="210"/>
      <c r="AR543" s="210"/>
      <c r="AS543" s="210"/>
      <c r="AT543" s="210"/>
      <c r="AU543" s="211"/>
      <c r="AV543" s="1276"/>
      <c r="AW543" s="1276">
        <f>AW542</f>
        <v>0</v>
      </c>
      <c r="BA543" s="210"/>
      <c r="BB543" s="210"/>
      <c r="BC543" s="210"/>
      <c r="BD543" s="210"/>
      <c r="BE543" s="210"/>
      <c r="BF543" s="211"/>
      <c r="BG543" s="1276"/>
      <c r="BH543" s="1276">
        <f>BH542</f>
        <v>0</v>
      </c>
      <c r="BL543" s="210"/>
      <c r="BM543" s="210"/>
      <c r="BN543" s="210"/>
      <c r="BO543" s="210"/>
      <c r="BP543" s="210"/>
      <c r="BQ543" s="211"/>
      <c r="BR543" s="1276"/>
      <c r="BS543" s="1276">
        <f>BS542</f>
        <v>0</v>
      </c>
      <c r="BW543" s="210"/>
      <c r="BX543" s="210"/>
      <c r="BY543" s="210"/>
      <c r="BZ543" s="210"/>
      <c r="CA543" s="210"/>
      <c r="CB543" s="211"/>
      <c r="CC543" s="1276"/>
      <c r="CD543" s="1276">
        <f>CD542</f>
        <v>0</v>
      </c>
      <c r="CE543" s="11"/>
      <c r="CF543" s="11"/>
      <c r="CG543" s="11"/>
      <c r="CH543" s="11"/>
      <c r="CI543" s="11"/>
      <c r="CJ543" s="11"/>
      <c r="CK543" s="11"/>
      <c r="CL543" s="11"/>
      <c r="CM543" s="11"/>
    </row>
    <row r="544" spans="1:91" ht="24.75" customHeight="1">
      <c r="A544" s="1246" t="str">
        <f>IF(E544&gt;0,"Wypełnione","")</f>
        <v/>
      </c>
      <c r="B544" s="58"/>
      <c r="C544" s="1734">
        <f>'Og s3a'!C945</f>
        <v>0</v>
      </c>
      <c r="D544" s="1732">
        <f>'Og s3a'!E945</f>
        <v>0</v>
      </c>
      <c r="E544" s="1734">
        <f>'Og s3a'!F945</f>
        <v>0</v>
      </c>
      <c r="F544" s="2453"/>
      <c r="G544" s="511">
        <f>T544</f>
        <v>0</v>
      </c>
      <c r="H544" s="2455">
        <f>U544</f>
        <v>0</v>
      </c>
      <c r="I544" s="515"/>
      <c r="J544" s="2459"/>
      <c r="K544" s="515"/>
      <c r="L544" s="2459"/>
      <c r="M544" s="515"/>
      <c r="N544" s="2459"/>
      <c r="O544" s="515"/>
      <c r="P544" s="2459"/>
      <c r="Q544" s="11"/>
      <c r="R544" s="11"/>
      <c r="S544" s="454">
        <f>'Og s3a'!G945</f>
        <v>0</v>
      </c>
      <c r="T544" s="456">
        <f>'Og s3a'!D945</f>
        <v>0</v>
      </c>
      <c r="U544" s="506">
        <f>Import!N934</f>
        <v>0</v>
      </c>
      <c r="V544" s="11"/>
      <c r="W544" s="340"/>
      <c r="X544" s="340"/>
      <c r="Y544" s="340"/>
      <c r="Z544" s="1273">
        <f>IF(F544=AF$7,1,0)</f>
        <v>0</v>
      </c>
      <c r="AA544" s="1273">
        <f>Z544*D544</f>
        <v>0</v>
      </c>
      <c r="AB544" s="1281">
        <f>IF($Z544=0,0,IF(AF544+AH544+AJ544&gt;0,$AA544,0))</f>
        <v>0</v>
      </c>
      <c r="AC544" s="1283">
        <f>IF($Z544=0,0,IF(AND(AB544=0,G545&gt;0),$AA544,0))</f>
        <v>0</v>
      </c>
      <c r="AD544" s="1272">
        <f>AA544-AB544-AC544</f>
        <v>0</v>
      </c>
      <c r="AE544" s="210">
        <f t="shared" si="275"/>
        <v>0</v>
      </c>
      <c r="AF544" s="210">
        <f t="shared" si="275"/>
        <v>0</v>
      </c>
      <c r="AG544" s="210">
        <f t="shared" si="275"/>
        <v>0</v>
      </c>
      <c r="AH544" s="210">
        <f t="shared" si="275"/>
        <v>0</v>
      </c>
      <c r="AI544" s="1055">
        <f t="shared" si="275"/>
        <v>0</v>
      </c>
      <c r="AJ544" s="211">
        <f t="shared" si="275"/>
        <v>0</v>
      </c>
      <c r="AK544" s="1276">
        <f>IF($Z544=1,0,IF(AND($Z544=0,AF544&gt;0),1,IF(AND($Z544=0,AH544&gt;0),1,IF(AND($Z544=0,AJ544&gt;0),1,0))))</f>
        <v>0</v>
      </c>
      <c r="AL544" s="1276">
        <f t="shared" si="280"/>
        <v>0</v>
      </c>
      <c r="AM544" s="1281">
        <f>IF($Z544=0,0,IF(AQ544+AS544+AU544&gt;0,$AA544,0))</f>
        <v>0</v>
      </c>
      <c r="AN544" s="1283">
        <f>IF($Z544=0,0,IF(AND(AM544=0,I545&gt;0),$AA544,0))</f>
        <v>0</v>
      </c>
      <c r="AO544" s="1272">
        <f>$AA544-AM544-AN544</f>
        <v>0</v>
      </c>
      <c r="AP544" s="210">
        <f t="shared" si="276"/>
        <v>0</v>
      </c>
      <c r="AQ544" s="210">
        <f t="shared" si="276"/>
        <v>0</v>
      </c>
      <c r="AR544" s="210">
        <f t="shared" si="276"/>
        <v>0</v>
      </c>
      <c r="AS544" s="210">
        <f t="shared" si="276"/>
        <v>0</v>
      </c>
      <c r="AT544" s="210">
        <f t="shared" si="276"/>
        <v>0</v>
      </c>
      <c r="AU544" s="211">
        <f t="shared" si="276"/>
        <v>0</v>
      </c>
      <c r="AV544" s="1276">
        <f>IF($Z544=1,0,IF(AND($Z544=0,AQ544&gt;0),1,IF(AND($Z544=0,AS544&gt;0),1,IF(AND($Z544=0,AU544&gt;0),1,0))))</f>
        <v>0</v>
      </c>
      <c r="AW544" s="1276">
        <f t="shared" si="281"/>
        <v>0</v>
      </c>
      <c r="AX544" s="1281">
        <f>IF($Z544=0,0,IF(BB544+BD544+BF544&gt;0,$AA544,0))</f>
        <v>0</v>
      </c>
      <c r="AY544" s="1283">
        <f>IF($Z544=0,0,IF(AND(AX544=0,K545&gt;0),$AA544,0))</f>
        <v>0</v>
      </c>
      <c r="AZ544" s="1272">
        <f>$AA544-AX544-AY544</f>
        <v>0</v>
      </c>
      <c r="BA544" s="210">
        <f t="shared" si="277"/>
        <v>0</v>
      </c>
      <c r="BB544" s="210">
        <f t="shared" si="277"/>
        <v>0</v>
      </c>
      <c r="BC544" s="210">
        <f t="shared" si="277"/>
        <v>0</v>
      </c>
      <c r="BD544" s="210">
        <f t="shared" si="277"/>
        <v>0</v>
      </c>
      <c r="BE544" s="210">
        <f t="shared" si="277"/>
        <v>0</v>
      </c>
      <c r="BF544" s="211">
        <f t="shared" si="277"/>
        <v>0</v>
      </c>
      <c r="BG544" s="1276">
        <f>IF($Z544=1,0,IF(AND($Z544=0,BB544&gt;0),1,IF(AND($Z544=0,BD544&gt;0),1,IF(AND($Z544=0,BF544&gt;0),1,0))))</f>
        <v>0</v>
      </c>
      <c r="BH544" s="1276">
        <f t="shared" si="282"/>
        <v>0</v>
      </c>
      <c r="BI544" s="1281">
        <f>IF($Z544=0,0,IF(BM544+BO544+BQ544&gt;0,$AA544,0))</f>
        <v>0</v>
      </c>
      <c r="BJ544" s="1283">
        <f>IF($Z544=0,0,IF(AND(BI544=0,M545&gt;0),$AA544,0))</f>
        <v>0</v>
      </c>
      <c r="BK544" s="1272">
        <f>$AA544-BI544-BJ544</f>
        <v>0</v>
      </c>
      <c r="BL544" s="210">
        <f t="shared" si="278"/>
        <v>0</v>
      </c>
      <c r="BM544" s="210">
        <f t="shared" si="278"/>
        <v>0</v>
      </c>
      <c r="BN544" s="210">
        <f t="shared" si="278"/>
        <v>0</v>
      </c>
      <c r="BO544" s="210">
        <f t="shared" si="278"/>
        <v>0</v>
      </c>
      <c r="BP544" s="210">
        <f t="shared" si="278"/>
        <v>0</v>
      </c>
      <c r="BQ544" s="211">
        <f t="shared" si="278"/>
        <v>0</v>
      </c>
      <c r="BR544" s="1276">
        <f>IF($Z544=1,0,IF(AND($Z544=0,BM544&gt;0),1,IF(AND($Z544=0,BO544&gt;0),1,IF(AND($Z544=0,BQ544&gt;0),1,0))))</f>
        <v>0</v>
      </c>
      <c r="BS544" s="1276">
        <f t="shared" si="283"/>
        <v>0</v>
      </c>
      <c r="BT544" s="1281">
        <f>IF($Z544=0,0,IF(BX544+BZ544+CB544&gt;0,$AA544,0))</f>
        <v>0</v>
      </c>
      <c r="BU544" s="1283">
        <f>IF($Z544=0,0,IF(AND(BT544=0,O545&gt;0),$AA544,0))</f>
        <v>0</v>
      </c>
      <c r="BV544" s="1272">
        <f>$AA544-BT544-BU544</f>
        <v>0</v>
      </c>
      <c r="BW544" s="210">
        <f t="shared" si="279"/>
        <v>0</v>
      </c>
      <c r="BX544" s="210">
        <f t="shared" si="279"/>
        <v>0</v>
      </c>
      <c r="BY544" s="210">
        <f t="shared" si="279"/>
        <v>0</v>
      </c>
      <c r="BZ544" s="210">
        <f t="shared" si="279"/>
        <v>0</v>
      </c>
      <c r="CA544" s="210">
        <f t="shared" si="279"/>
        <v>0</v>
      </c>
      <c r="CB544" s="211">
        <f t="shared" si="279"/>
        <v>0</v>
      </c>
      <c r="CC544" s="1276">
        <f>IF($Z544=1,0,IF(AND($Z544=0,BX544&gt;0),1,IF(AND($Z544=0,BZ544&gt;0),1,IF(AND($Z544=0,CB544&gt;0),1,0))))</f>
        <v>0</v>
      </c>
      <c r="CD544" s="1276">
        <f t="shared" si="284"/>
        <v>0</v>
      </c>
      <c r="CE544" s="11"/>
      <c r="CF544" s="11"/>
      <c r="CG544" s="11"/>
      <c r="CH544" s="11"/>
      <c r="CI544" s="11"/>
      <c r="CJ544" s="11"/>
      <c r="CK544" s="11"/>
      <c r="CL544" s="11"/>
      <c r="CM544" s="11"/>
    </row>
    <row r="545" spans="1:91" ht="14.25" customHeight="1">
      <c r="A545" s="1247" t="str">
        <f>A544</f>
        <v/>
      </c>
      <c r="B545" s="58"/>
      <c r="C545" s="1735"/>
      <c r="D545" s="1733"/>
      <c r="E545" s="1735"/>
      <c r="F545" s="2454"/>
      <c r="G545" s="512"/>
      <c r="H545" s="2456"/>
      <c r="I545" s="514"/>
      <c r="J545" s="2459"/>
      <c r="K545" s="514"/>
      <c r="L545" s="2459"/>
      <c r="M545" s="514"/>
      <c r="N545" s="2459"/>
      <c r="O545" s="514"/>
      <c r="P545" s="2459"/>
      <c r="Q545" s="11"/>
      <c r="R545" s="11"/>
      <c r="S545" s="455"/>
      <c r="T545" s="477"/>
      <c r="U545" s="506">
        <f>Import!N935</f>
        <v>0</v>
      </c>
      <c r="V545" s="11"/>
      <c r="W545" s="340"/>
      <c r="X545" s="340"/>
      <c r="Y545" s="340"/>
      <c r="Z545" s="11"/>
      <c r="AE545" s="210"/>
      <c r="AF545" s="210"/>
      <c r="AG545" s="210"/>
      <c r="AH545" s="210"/>
      <c r="AI545" s="1055"/>
      <c r="AJ545" s="211"/>
      <c r="AK545" s="1276"/>
      <c r="AL545" s="1276">
        <f>AL544</f>
        <v>0</v>
      </c>
      <c r="AP545" s="210"/>
      <c r="AQ545" s="210"/>
      <c r="AR545" s="210"/>
      <c r="AS545" s="210"/>
      <c r="AT545" s="210"/>
      <c r="AU545" s="211"/>
      <c r="AV545" s="1276"/>
      <c r="AW545" s="1276">
        <f>AW544</f>
        <v>0</v>
      </c>
      <c r="BA545" s="210"/>
      <c r="BB545" s="210"/>
      <c r="BC545" s="210"/>
      <c r="BD545" s="210"/>
      <c r="BE545" s="210"/>
      <c r="BF545" s="211"/>
      <c r="BG545" s="1276"/>
      <c r="BH545" s="1276">
        <f>BH544</f>
        <v>0</v>
      </c>
      <c r="BL545" s="210"/>
      <c r="BM545" s="210"/>
      <c r="BN545" s="210"/>
      <c r="BO545" s="210"/>
      <c r="BP545" s="210"/>
      <c r="BQ545" s="211"/>
      <c r="BR545" s="1276"/>
      <c r="BS545" s="1276">
        <f>BS544</f>
        <v>0</v>
      </c>
      <c r="BW545" s="210"/>
      <c r="BX545" s="210"/>
      <c r="BY545" s="210"/>
      <c r="BZ545" s="210"/>
      <c r="CA545" s="210"/>
      <c r="CB545" s="211"/>
      <c r="CC545" s="1276"/>
      <c r="CD545" s="1276">
        <f>CD544</f>
        <v>0</v>
      </c>
      <c r="CE545" s="11"/>
      <c r="CF545" s="11"/>
      <c r="CG545" s="11"/>
      <c r="CH545" s="11"/>
      <c r="CI545" s="11"/>
      <c r="CJ545" s="11"/>
      <c r="CK545" s="11"/>
      <c r="CL545" s="11"/>
      <c r="CM545" s="11"/>
    </row>
    <row r="546" spans="1:91" ht="24.75" customHeight="1">
      <c r="A546" s="1246" t="str">
        <f>IF(E546&gt;0,"Wypełnione","")</f>
        <v/>
      </c>
      <c r="B546" s="58"/>
      <c r="C546" s="1734">
        <f>'Og s3a'!C947</f>
        <v>0</v>
      </c>
      <c r="D546" s="1732">
        <f>'Og s3a'!E947</f>
        <v>0</v>
      </c>
      <c r="E546" s="1734">
        <f>'Og s3a'!F947</f>
        <v>0</v>
      </c>
      <c r="F546" s="2453"/>
      <c r="G546" s="511">
        <f>T546</f>
        <v>0</v>
      </c>
      <c r="H546" s="2455">
        <f>U546</f>
        <v>0</v>
      </c>
      <c r="I546" s="515"/>
      <c r="J546" s="2459"/>
      <c r="K546" s="515"/>
      <c r="L546" s="2459"/>
      <c r="M546" s="515"/>
      <c r="N546" s="2459"/>
      <c r="O546" s="515"/>
      <c r="P546" s="2459"/>
      <c r="Q546" s="11"/>
      <c r="R546" s="11"/>
      <c r="S546" s="454">
        <f>'Og s3a'!G947</f>
        <v>0</v>
      </c>
      <c r="T546" s="456">
        <f>'Og s3a'!D947</f>
        <v>0</v>
      </c>
      <c r="U546" s="506">
        <f>Import!N936</f>
        <v>0</v>
      </c>
      <c r="V546" s="11"/>
      <c r="W546" s="340"/>
      <c r="X546" s="340"/>
      <c r="Y546" s="340"/>
      <c r="Z546" s="1273">
        <f>IF(F546=AF$7,1,0)</f>
        <v>0</v>
      </c>
      <c r="AA546" s="1273">
        <f>Z546*D546</f>
        <v>0</v>
      </c>
      <c r="AB546" s="1281">
        <f>IF($Z546=0,0,IF(AF546+AH546+AJ546&gt;0,$AA546,0))</f>
        <v>0</v>
      </c>
      <c r="AC546" s="1283">
        <f>IF($Z546=0,0,IF(AND(AB546=0,G547&gt;0),$AA546,0))</f>
        <v>0</v>
      </c>
      <c r="AD546" s="1272">
        <f>AA546-AB546-AC546</f>
        <v>0</v>
      </c>
      <c r="AE546" s="210">
        <f t="shared" si="275"/>
        <v>0</v>
      </c>
      <c r="AF546" s="210">
        <f t="shared" si="275"/>
        <v>0</v>
      </c>
      <c r="AG546" s="210">
        <f t="shared" si="275"/>
        <v>0</v>
      </c>
      <c r="AH546" s="210">
        <f t="shared" si="275"/>
        <v>0</v>
      </c>
      <c r="AI546" s="1055">
        <f t="shared" si="275"/>
        <v>0</v>
      </c>
      <c r="AJ546" s="211">
        <f t="shared" si="275"/>
        <v>0</v>
      </c>
      <c r="AK546" s="1276">
        <f>IF($Z546=1,0,IF(AND($Z546=0,AF546&gt;0),1,IF(AND($Z546=0,AH546&gt;0),1,IF(AND($Z546=0,AJ546&gt;0),1,0))))</f>
        <v>0</v>
      </c>
      <c r="AL546" s="1276">
        <f t="shared" si="280"/>
        <v>0</v>
      </c>
      <c r="AM546" s="1281">
        <f>IF($Z546=0,0,IF(AQ546+AS546+AU546&gt;0,$AA546,0))</f>
        <v>0</v>
      </c>
      <c r="AN546" s="1283">
        <f>IF($Z546=0,0,IF(AND(AM546=0,I547&gt;0),$AA546,0))</f>
        <v>0</v>
      </c>
      <c r="AO546" s="1272">
        <f>$AA546-AM546-AN546</f>
        <v>0</v>
      </c>
      <c r="AP546" s="210">
        <f t="shared" si="276"/>
        <v>0</v>
      </c>
      <c r="AQ546" s="210">
        <f t="shared" si="276"/>
        <v>0</v>
      </c>
      <c r="AR546" s="210">
        <f t="shared" si="276"/>
        <v>0</v>
      </c>
      <c r="AS546" s="210">
        <f t="shared" si="276"/>
        <v>0</v>
      </c>
      <c r="AT546" s="210">
        <f t="shared" si="276"/>
        <v>0</v>
      </c>
      <c r="AU546" s="211">
        <f t="shared" si="276"/>
        <v>0</v>
      </c>
      <c r="AV546" s="1276">
        <f>IF($Z546=1,0,IF(AND($Z546=0,AQ546&gt;0),1,IF(AND($Z546=0,AS546&gt;0),1,IF(AND($Z546=0,AU546&gt;0),1,0))))</f>
        <v>0</v>
      </c>
      <c r="AW546" s="1276">
        <f t="shared" si="281"/>
        <v>0</v>
      </c>
      <c r="AX546" s="1281">
        <f>IF($Z546=0,0,IF(BB546+BD546+BF546&gt;0,$AA546,0))</f>
        <v>0</v>
      </c>
      <c r="AY546" s="1283">
        <f>IF($Z546=0,0,IF(AND(AX546=0,K547&gt;0),$AA546,0))</f>
        <v>0</v>
      </c>
      <c r="AZ546" s="1272">
        <f>$AA546-AX546-AY546</f>
        <v>0</v>
      </c>
      <c r="BA546" s="210">
        <f t="shared" si="277"/>
        <v>0</v>
      </c>
      <c r="BB546" s="210">
        <f t="shared" si="277"/>
        <v>0</v>
      </c>
      <c r="BC546" s="210">
        <f t="shared" si="277"/>
        <v>0</v>
      </c>
      <c r="BD546" s="210">
        <f t="shared" si="277"/>
        <v>0</v>
      </c>
      <c r="BE546" s="210">
        <f t="shared" si="277"/>
        <v>0</v>
      </c>
      <c r="BF546" s="211">
        <f t="shared" si="277"/>
        <v>0</v>
      </c>
      <c r="BG546" s="1276">
        <f>IF($Z546=1,0,IF(AND($Z546=0,BB546&gt;0),1,IF(AND($Z546=0,BD546&gt;0),1,IF(AND($Z546=0,BF546&gt;0),1,0))))</f>
        <v>0</v>
      </c>
      <c r="BH546" s="1276">
        <f t="shared" si="282"/>
        <v>0</v>
      </c>
      <c r="BI546" s="1281">
        <f>IF($Z546=0,0,IF(BM546+BO546+BQ546&gt;0,$AA546,0))</f>
        <v>0</v>
      </c>
      <c r="BJ546" s="1283">
        <f>IF($Z546=0,0,IF(AND(BI546=0,M547&gt;0),$AA546,0))</f>
        <v>0</v>
      </c>
      <c r="BK546" s="1272">
        <f>$AA546-BI546-BJ546</f>
        <v>0</v>
      </c>
      <c r="BL546" s="210">
        <f t="shared" si="278"/>
        <v>0</v>
      </c>
      <c r="BM546" s="210">
        <f t="shared" si="278"/>
        <v>0</v>
      </c>
      <c r="BN546" s="210">
        <f t="shared" si="278"/>
        <v>0</v>
      </c>
      <c r="BO546" s="210">
        <f t="shared" si="278"/>
        <v>0</v>
      </c>
      <c r="BP546" s="210">
        <f t="shared" si="278"/>
        <v>0</v>
      </c>
      <c r="BQ546" s="211">
        <f t="shared" si="278"/>
        <v>0</v>
      </c>
      <c r="BR546" s="1276">
        <f>IF($Z546=1,0,IF(AND($Z546=0,BM546&gt;0),1,IF(AND($Z546=0,BO546&gt;0),1,IF(AND($Z546=0,BQ546&gt;0),1,0))))</f>
        <v>0</v>
      </c>
      <c r="BS546" s="1276">
        <f t="shared" si="283"/>
        <v>0</v>
      </c>
      <c r="BT546" s="1281">
        <f>IF($Z546=0,0,IF(BX546+BZ546+CB546&gt;0,$AA546,0))</f>
        <v>0</v>
      </c>
      <c r="BU546" s="1283">
        <f>IF($Z546=0,0,IF(AND(BT546=0,O547&gt;0),$AA546,0))</f>
        <v>0</v>
      </c>
      <c r="BV546" s="1272">
        <f>$AA546-BT546-BU546</f>
        <v>0</v>
      </c>
      <c r="BW546" s="210">
        <f t="shared" si="279"/>
        <v>0</v>
      </c>
      <c r="BX546" s="210">
        <f t="shared" si="279"/>
        <v>0</v>
      </c>
      <c r="BY546" s="210">
        <f t="shared" si="279"/>
        <v>0</v>
      </c>
      <c r="BZ546" s="210">
        <f t="shared" si="279"/>
        <v>0</v>
      </c>
      <c r="CA546" s="210">
        <f t="shared" si="279"/>
        <v>0</v>
      </c>
      <c r="CB546" s="211">
        <f t="shared" si="279"/>
        <v>0</v>
      </c>
      <c r="CC546" s="1276">
        <f>IF($Z546=1,0,IF(AND($Z546=0,BX546&gt;0),1,IF(AND($Z546=0,BZ546&gt;0),1,IF(AND($Z546=0,CB546&gt;0),1,0))))</f>
        <v>0</v>
      </c>
      <c r="CD546" s="1276">
        <f t="shared" si="284"/>
        <v>0</v>
      </c>
      <c r="CE546" s="11"/>
      <c r="CF546" s="11"/>
      <c r="CG546" s="11"/>
      <c r="CH546" s="11"/>
      <c r="CI546" s="11"/>
      <c r="CJ546" s="11"/>
      <c r="CK546" s="11"/>
      <c r="CL546" s="11"/>
      <c r="CM546" s="11"/>
    </row>
    <row r="547" spans="1:91" ht="14.25" customHeight="1">
      <c r="A547" s="1247" t="str">
        <f>A546</f>
        <v/>
      </c>
      <c r="B547" s="58"/>
      <c r="C547" s="1735"/>
      <c r="D547" s="1733"/>
      <c r="E547" s="1735"/>
      <c r="F547" s="2454"/>
      <c r="G547" s="512"/>
      <c r="H547" s="2456"/>
      <c r="I547" s="514"/>
      <c r="J547" s="2459"/>
      <c r="K547" s="514"/>
      <c r="L547" s="2459"/>
      <c r="M547" s="514"/>
      <c r="N547" s="2459"/>
      <c r="O547" s="514"/>
      <c r="P547" s="2459"/>
      <c r="Q547" s="11"/>
      <c r="R547" s="11"/>
      <c r="S547" s="455"/>
      <c r="T547" s="477"/>
      <c r="U547" s="506">
        <f>Import!N937</f>
        <v>0</v>
      </c>
      <c r="V547" s="11"/>
      <c r="W547" s="340"/>
      <c r="X547" s="340"/>
      <c r="Y547" s="340"/>
      <c r="Z547" s="11"/>
      <c r="AE547" s="210"/>
      <c r="AF547" s="210"/>
      <c r="AG547" s="210"/>
      <c r="AH547" s="210"/>
      <c r="AI547" s="1055"/>
      <c r="AJ547" s="211"/>
      <c r="AK547" s="1276"/>
      <c r="AL547" s="1276">
        <f>AL546</f>
        <v>0</v>
      </c>
      <c r="AP547" s="210"/>
      <c r="AQ547" s="210"/>
      <c r="AR547" s="210"/>
      <c r="AS547" s="210"/>
      <c r="AT547" s="210"/>
      <c r="AU547" s="211"/>
      <c r="AV547" s="1276"/>
      <c r="AW547" s="1276">
        <f>AW546</f>
        <v>0</v>
      </c>
      <c r="BA547" s="210"/>
      <c r="BB547" s="210"/>
      <c r="BC547" s="210"/>
      <c r="BD547" s="210"/>
      <c r="BE547" s="210"/>
      <c r="BF547" s="211"/>
      <c r="BG547" s="1276"/>
      <c r="BH547" s="1276">
        <f>BH546</f>
        <v>0</v>
      </c>
      <c r="BL547" s="210"/>
      <c r="BM547" s="210"/>
      <c r="BN547" s="210"/>
      <c r="BO547" s="210"/>
      <c r="BP547" s="210"/>
      <c r="BQ547" s="211"/>
      <c r="BR547" s="1276"/>
      <c r="BS547" s="1276">
        <f>BS546</f>
        <v>0</v>
      </c>
      <c r="BW547" s="210"/>
      <c r="BX547" s="210"/>
      <c r="BY547" s="210"/>
      <c r="BZ547" s="210"/>
      <c r="CA547" s="210"/>
      <c r="CB547" s="211"/>
      <c r="CC547" s="1276"/>
      <c r="CD547" s="1276">
        <f>CD546</f>
        <v>0</v>
      </c>
      <c r="CE547" s="11"/>
      <c r="CF547" s="11"/>
      <c r="CG547" s="11"/>
      <c r="CH547" s="11"/>
      <c r="CI547" s="11"/>
      <c r="CJ547" s="11"/>
      <c r="CK547" s="11"/>
      <c r="CL547" s="11"/>
      <c r="CM547" s="11"/>
    </row>
    <row r="548" spans="1:91" ht="24.75" customHeight="1">
      <c r="A548" s="1246" t="str">
        <f>IF(E548&gt;0,"Wypełnione","")</f>
        <v/>
      </c>
      <c r="B548" s="58"/>
      <c r="C548" s="1734">
        <f>'Og s3a'!C949</f>
        <v>0</v>
      </c>
      <c r="D548" s="1732">
        <f>'Og s3a'!E949</f>
        <v>0</v>
      </c>
      <c r="E548" s="1734">
        <f>'Og s3a'!F949</f>
        <v>0</v>
      </c>
      <c r="F548" s="2453"/>
      <c r="G548" s="511">
        <f>T548</f>
        <v>0</v>
      </c>
      <c r="H548" s="2455">
        <f>U548</f>
        <v>0</v>
      </c>
      <c r="I548" s="515"/>
      <c r="J548" s="2459"/>
      <c r="K548" s="515"/>
      <c r="L548" s="2459"/>
      <c r="M548" s="515"/>
      <c r="N548" s="2459"/>
      <c r="O548" s="515"/>
      <c r="P548" s="2459"/>
      <c r="Q548" s="11"/>
      <c r="R548" s="11"/>
      <c r="S548" s="454">
        <f>'Og s3a'!G949</f>
        <v>0</v>
      </c>
      <c r="T548" s="456">
        <f>'Og s3a'!D949</f>
        <v>0</v>
      </c>
      <c r="U548" s="506">
        <f>Import!N938</f>
        <v>0</v>
      </c>
      <c r="V548" s="11"/>
      <c r="W548" s="340"/>
      <c r="X548" s="340"/>
      <c r="Y548" s="340"/>
      <c r="Z548" s="1273">
        <f>IF(F548=AF$7,1,0)</f>
        <v>0</v>
      </c>
      <c r="AA548" s="1273">
        <f>Z548*D548</f>
        <v>0</v>
      </c>
      <c r="AB548" s="1281">
        <f>IF($Z548=0,0,IF(AF548+AH548+AJ548&gt;0,$AA548,0))</f>
        <v>0</v>
      </c>
      <c r="AC548" s="1283">
        <f>IF($Z548=0,0,IF(AND(AB548=0,G549&gt;0),$AA548,0))</f>
        <v>0</v>
      </c>
      <c r="AD548" s="1272">
        <f>AA548-AB548-AC548</f>
        <v>0</v>
      </c>
      <c r="AE548" s="210">
        <f t="shared" si="275"/>
        <v>0</v>
      </c>
      <c r="AF548" s="210">
        <f t="shared" si="275"/>
        <v>0</v>
      </c>
      <c r="AG548" s="210">
        <f t="shared" si="275"/>
        <v>0</v>
      </c>
      <c r="AH548" s="210">
        <f t="shared" si="275"/>
        <v>0</v>
      </c>
      <c r="AI548" s="1055">
        <f t="shared" si="275"/>
        <v>0</v>
      </c>
      <c r="AJ548" s="211">
        <f t="shared" si="275"/>
        <v>0</v>
      </c>
      <c r="AK548" s="1276">
        <f>IF($Z548=1,0,IF(AND($Z548=0,AF548&gt;0),1,IF(AND($Z548=0,AH548&gt;0),1,IF(AND($Z548=0,AJ548&gt;0),1,0))))</f>
        <v>0</v>
      </c>
      <c r="AL548" s="1276">
        <f t="shared" si="280"/>
        <v>0</v>
      </c>
      <c r="AM548" s="1281">
        <f>IF($Z548=0,0,IF(AQ548+AS548+AU548&gt;0,$AA548,0))</f>
        <v>0</v>
      </c>
      <c r="AN548" s="1283">
        <f>IF($Z548=0,0,IF(AND(AM548=0,I549&gt;0),$AA548,0))</f>
        <v>0</v>
      </c>
      <c r="AO548" s="1272">
        <f>$AA548-AM548-AN548</f>
        <v>0</v>
      </c>
      <c r="AP548" s="210">
        <f t="shared" si="276"/>
        <v>0</v>
      </c>
      <c r="AQ548" s="210">
        <f t="shared" si="276"/>
        <v>0</v>
      </c>
      <c r="AR548" s="210">
        <f t="shared" si="276"/>
        <v>0</v>
      </c>
      <c r="AS548" s="210">
        <f t="shared" si="276"/>
        <v>0</v>
      </c>
      <c r="AT548" s="210">
        <f t="shared" si="276"/>
        <v>0</v>
      </c>
      <c r="AU548" s="211">
        <f t="shared" si="276"/>
        <v>0</v>
      </c>
      <c r="AV548" s="1276">
        <f>IF($Z548=1,0,IF(AND($Z548=0,AQ548&gt;0),1,IF(AND($Z548=0,AS548&gt;0),1,IF(AND($Z548=0,AU548&gt;0),1,0))))</f>
        <v>0</v>
      </c>
      <c r="AW548" s="1276">
        <f t="shared" si="281"/>
        <v>0</v>
      </c>
      <c r="AX548" s="1281">
        <f>IF($Z548=0,0,IF(BB548+BD548+BF548&gt;0,$AA548,0))</f>
        <v>0</v>
      </c>
      <c r="AY548" s="1283">
        <f>IF($Z548=0,0,IF(AND(AX548=0,K549&gt;0),$AA548,0))</f>
        <v>0</v>
      </c>
      <c r="AZ548" s="1272">
        <f>$AA548-AX548-AY548</f>
        <v>0</v>
      </c>
      <c r="BA548" s="210">
        <f t="shared" si="277"/>
        <v>0</v>
      </c>
      <c r="BB548" s="210">
        <f t="shared" si="277"/>
        <v>0</v>
      </c>
      <c r="BC548" s="210">
        <f t="shared" si="277"/>
        <v>0</v>
      </c>
      <c r="BD548" s="210">
        <f t="shared" si="277"/>
        <v>0</v>
      </c>
      <c r="BE548" s="210">
        <f t="shared" si="277"/>
        <v>0</v>
      </c>
      <c r="BF548" s="211">
        <f t="shared" si="277"/>
        <v>0</v>
      </c>
      <c r="BG548" s="1276">
        <f>IF($Z548=1,0,IF(AND($Z548=0,BB548&gt;0),1,IF(AND($Z548=0,BD548&gt;0),1,IF(AND($Z548=0,BF548&gt;0),1,0))))</f>
        <v>0</v>
      </c>
      <c r="BH548" s="1276">
        <f t="shared" si="282"/>
        <v>0</v>
      </c>
      <c r="BI548" s="1281">
        <f>IF($Z548=0,0,IF(BM548+BO548+BQ548&gt;0,$AA548,0))</f>
        <v>0</v>
      </c>
      <c r="BJ548" s="1283">
        <f>IF($Z548=0,0,IF(AND(BI548=0,M549&gt;0),$AA548,0))</f>
        <v>0</v>
      </c>
      <c r="BK548" s="1272">
        <f>$AA548-BI548-BJ548</f>
        <v>0</v>
      </c>
      <c r="BL548" s="210">
        <f t="shared" si="278"/>
        <v>0</v>
      </c>
      <c r="BM548" s="210">
        <f t="shared" si="278"/>
        <v>0</v>
      </c>
      <c r="BN548" s="210">
        <f t="shared" si="278"/>
        <v>0</v>
      </c>
      <c r="BO548" s="210">
        <f t="shared" si="278"/>
        <v>0</v>
      </c>
      <c r="BP548" s="210">
        <f t="shared" si="278"/>
        <v>0</v>
      </c>
      <c r="BQ548" s="211">
        <f t="shared" si="278"/>
        <v>0</v>
      </c>
      <c r="BR548" s="1276">
        <f>IF($Z548=1,0,IF(AND($Z548=0,BM548&gt;0),1,IF(AND($Z548=0,BO548&gt;0),1,IF(AND($Z548=0,BQ548&gt;0),1,0))))</f>
        <v>0</v>
      </c>
      <c r="BS548" s="1276">
        <f t="shared" si="283"/>
        <v>0</v>
      </c>
      <c r="BT548" s="1281">
        <f>IF($Z548=0,0,IF(BX548+BZ548+CB548&gt;0,$AA548,0))</f>
        <v>0</v>
      </c>
      <c r="BU548" s="1283">
        <f>IF($Z548=0,0,IF(AND(BT548=0,O549&gt;0),$AA548,0))</f>
        <v>0</v>
      </c>
      <c r="BV548" s="1272">
        <f>$AA548-BT548-BU548</f>
        <v>0</v>
      </c>
      <c r="BW548" s="210">
        <f t="shared" si="279"/>
        <v>0</v>
      </c>
      <c r="BX548" s="210">
        <f t="shared" si="279"/>
        <v>0</v>
      </c>
      <c r="BY548" s="210">
        <f t="shared" si="279"/>
        <v>0</v>
      </c>
      <c r="BZ548" s="210">
        <f t="shared" si="279"/>
        <v>0</v>
      </c>
      <c r="CA548" s="210">
        <f t="shared" si="279"/>
        <v>0</v>
      </c>
      <c r="CB548" s="211">
        <f t="shared" si="279"/>
        <v>0</v>
      </c>
      <c r="CC548" s="1276">
        <f>IF($Z548=1,0,IF(AND($Z548=0,BX548&gt;0),1,IF(AND($Z548=0,BZ548&gt;0),1,IF(AND($Z548=0,CB548&gt;0),1,0))))</f>
        <v>0</v>
      </c>
      <c r="CD548" s="1276">
        <f t="shared" si="284"/>
        <v>0</v>
      </c>
      <c r="CE548" s="11"/>
      <c r="CF548" s="11"/>
      <c r="CG548" s="11"/>
      <c r="CH548" s="11"/>
      <c r="CI548" s="11"/>
      <c r="CJ548" s="11"/>
      <c r="CK548" s="11"/>
      <c r="CL548" s="11"/>
      <c r="CM548" s="11"/>
    </row>
    <row r="549" spans="1:91" ht="14.25" customHeight="1">
      <c r="A549" s="1247" t="str">
        <f>A548</f>
        <v/>
      </c>
      <c r="B549" s="58"/>
      <c r="C549" s="1735"/>
      <c r="D549" s="1733"/>
      <c r="E549" s="1735"/>
      <c r="F549" s="2454"/>
      <c r="G549" s="512"/>
      <c r="H549" s="2456"/>
      <c r="I549" s="514"/>
      <c r="J549" s="2459"/>
      <c r="K549" s="514"/>
      <c r="L549" s="2459"/>
      <c r="M549" s="514"/>
      <c r="N549" s="2459"/>
      <c r="O549" s="514"/>
      <c r="P549" s="2459"/>
      <c r="Q549" s="11"/>
      <c r="R549" s="11"/>
      <c r="S549" s="455"/>
      <c r="T549" s="477"/>
      <c r="U549" s="506">
        <f>Import!N939</f>
        <v>0</v>
      </c>
      <c r="V549" s="11"/>
      <c r="W549" s="340"/>
      <c r="X549" s="340"/>
      <c r="Y549" s="340"/>
      <c r="Z549" s="11"/>
      <c r="AE549" s="210"/>
      <c r="AF549" s="210"/>
      <c r="AG549" s="210"/>
      <c r="AH549" s="210"/>
      <c r="AI549" s="1055"/>
      <c r="AJ549" s="211"/>
      <c r="AK549" s="1276"/>
      <c r="AL549" s="1276">
        <f>AL548</f>
        <v>0</v>
      </c>
      <c r="AP549" s="210"/>
      <c r="AQ549" s="210"/>
      <c r="AR549" s="210"/>
      <c r="AS549" s="210"/>
      <c r="AT549" s="210"/>
      <c r="AU549" s="211"/>
      <c r="AV549" s="1276"/>
      <c r="AW549" s="1276">
        <f>AW548</f>
        <v>0</v>
      </c>
      <c r="BA549" s="210"/>
      <c r="BB549" s="210"/>
      <c r="BC549" s="210"/>
      <c r="BD549" s="210"/>
      <c r="BE549" s="210"/>
      <c r="BF549" s="211"/>
      <c r="BG549" s="1276"/>
      <c r="BH549" s="1276">
        <f>BH548</f>
        <v>0</v>
      </c>
      <c r="BL549" s="210"/>
      <c r="BM549" s="210"/>
      <c r="BN549" s="210"/>
      <c r="BO549" s="210"/>
      <c r="BP549" s="210"/>
      <c r="BQ549" s="211"/>
      <c r="BR549" s="1276"/>
      <c r="BS549" s="1276">
        <f>BS548</f>
        <v>0</v>
      </c>
      <c r="BW549" s="210"/>
      <c r="BX549" s="210"/>
      <c r="BY549" s="210"/>
      <c r="BZ549" s="210"/>
      <c r="CA549" s="210"/>
      <c r="CB549" s="211"/>
      <c r="CC549" s="1276"/>
      <c r="CD549" s="1276">
        <f>CD548</f>
        <v>0</v>
      </c>
      <c r="CE549" s="11"/>
      <c r="CF549" s="11"/>
      <c r="CG549" s="11"/>
      <c r="CH549" s="11"/>
      <c r="CI549" s="11"/>
      <c r="CJ549" s="11"/>
      <c r="CK549" s="11"/>
      <c r="CL549" s="11"/>
      <c r="CM549" s="11"/>
    </row>
    <row r="550" spans="1:91" ht="24.75" customHeight="1">
      <c r="A550" s="1246" t="str">
        <f>IF(E550&gt;0,"Wypełnione","")</f>
        <v/>
      </c>
      <c r="B550" s="58"/>
      <c r="C550" s="1734">
        <f>'Og s3a'!C951</f>
        <v>0</v>
      </c>
      <c r="D550" s="1732">
        <f>'Og s3a'!E951</f>
        <v>0</v>
      </c>
      <c r="E550" s="1734">
        <f>'Og s3a'!F951</f>
        <v>0</v>
      </c>
      <c r="F550" s="2453"/>
      <c r="G550" s="511">
        <f>T550</f>
        <v>0</v>
      </c>
      <c r="H550" s="2455">
        <f>U550</f>
        <v>0</v>
      </c>
      <c r="I550" s="515"/>
      <c r="J550" s="2459"/>
      <c r="K550" s="515"/>
      <c r="L550" s="2459"/>
      <c r="M550" s="515"/>
      <c r="N550" s="2459"/>
      <c r="O550" s="515"/>
      <c r="P550" s="2459"/>
      <c r="Q550" s="11"/>
      <c r="R550" s="11"/>
      <c r="S550" s="454">
        <f>'Og s3a'!G951</f>
        <v>0</v>
      </c>
      <c r="T550" s="456">
        <f>'Og s3a'!D951</f>
        <v>0</v>
      </c>
      <c r="U550" s="506">
        <f>Import!N940</f>
        <v>0</v>
      </c>
      <c r="V550" s="11"/>
      <c r="W550" s="340"/>
      <c r="X550" s="340"/>
      <c r="Y550" s="340"/>
      <c r="Z550" s="1273">
        <f>IF(F550=AF$7,1,0)</f>
        <v>0</v>
      </c>
      <c r="AA550" s="1273">
        <f>Z550*D550</f>
        <v>0</v>
      </c>
      <c r="AB550" s="1281">
        <f>IF($Z550=0,0,IF(AF550+AH550+AJ550&gt;0,$AA550,0))</f>
        <v>0</v>
      </c>
      <c r="AC550" s="1283">
        <f>IF($Z550=0,0,IF(AND(AB550=0,G551&gt;0),$AA550,0))</f>
        <v>0</v>
      </c>
      <c r="AD550" s="1272">
        <f>AA550-AB550-AC550</f>
        <v>0</v>
      </c>
      <c r="AE550" s="210">
        <f t="shared" si="275"/>
        <v>0</v>
      </c>
      <c r="AF550" s="210">
        <f t="shared" si="275"/>
        <v>0</v>
      </c>
      <c r="AG550" s="210">
        <f t="shared" si="275"/>
        <v>0</v>
      </c>
      <c r="AH550" s="210">
        <f t="shared" si="275"/>
        <v>0</v>
      </c>
      <c r="AI550" s="1055">
        <f t="shared" si="275"/>
        <v>0</v>
      </c>
      <c r="AJ550" s="211">
        <f t="shared" si="275"/>
        <v>0</v>
      </c>
      <c r="AK550" s="1276">
        <f>IF($Z550=1,0,IF(AND($Z550=0,AF550&gt;0),1,IF(AND($Z550=0,AH550&gt;0),1,IF(AND($Z550=0,AJ550&gt;0),1,0))))</f>
        <v>0</v>
      </c>
      <c r="AL550" s="1276">
        <f t="shared" si="280"/>
        <v>0</v>
      </c>
      <c r="AM550" s="1281">
        <f>IF($Z550=0,0,IF(AQ550+AS550+AU550&gt;0,$AA550,0))</f>
        <v>0</v>
      </c>
      <c r="AN550" s="1283">
        <f>IF($Z550=0,0,IF(AND(AM550=0,I551&gt;0),$AA550,0))</f>
        <v>0</v>
      </c>
      <c r="AO550" s="1272">
        <f>$AA550-AM550-AN550</f>
        <v>0</v>
      </c>
      <c r="AP550" s="210">
        <f t="shared" si="276"/>
        <v>0</v>
      </c>
      <c r="AQ550" s="210">
        <f t="shared" si="276"/>
        <v>0</v>
      </c>
      <c r="AR550" s="210">
        <f t="shared" si="276"/>
        <v>0</v>
      </c>
      <c r="AS550" s="210">
        <f t="shared" si="276"/>
        <v>0</v>
      </c>
      <c r="AT550" s="210">
        <f t="shared" si="276"/>
        <v>0</v>
      </c>
      <c r="AU550" s="211">
        <f t="shared" si="276"/>
        <v>0</v>
      </c>
      <c r="AV550" s="1276">
        <f>IF($Z550=1,0,IF(AND($Z550=0,AQ550&gt;0),1,IF(AND($Z550=0,AS550&gt;0),1,IF(AND($Z550=0,AU550&gt;0),1,0))))</f>
        <v>0</v>
      </c>
      <c r="AW550" s="1276">
        <f t="shared" si="281"/>
        <v>0</v>
      </c>
      <c r="AX550" s="1281">
        <f>IF($Z550=0,0,IF(BB550+BD550+BF550&gt;0,$AA550,0))</f>
        <v>0</v>
      </c>
      <c r="AY550" s="1283">
        <f>IF($Z550=0,0,IF(AND(AX550=0,K551&gt;0),$AA550,0))</f>
        <v>0</v>
      </c>
      <c r="AZ550" s="1272">
        <f>$AA550-AX550-AY550</f>
        <v>0</v>
      </c>
      <c r="BA550" s="210">
        <f t="shared" si="277"/>
        <v>0</v>
      </c>
      <c r="BB550" s="210">
        <f t="shared" si="277"/>
        <v>0</v>
      </c>
      <c r="BC550" s="210">
        <f t="shared" si="277"/>
        <v>0</v>
      </c>
      <c r="BD550" s="210">
        <f t="shared" si="277"/>
        <v>0</v>
      </c>
      <c r="BE550" s="210">
        <f t="shared" si="277"/>
        <v>0</v>
      </c>
      <c r="BF550" s="211">
        <f t="shared" si="277"/>
        <v>0</v>
      </c>
      <c r="BG550" s="1276">
        <f>IF($Z550=1,0,IF(AND($Z550=0,BB550&gt;0),1,IF(AND($Z550=0,BD550&gt;0),1,IF(AND($Z550=0,BF550&gt;0),1,0))))</f>
        <v>0</v>
      </c>
      <c r="BH550" s="1276">
        <f t="shared" si="282"/>
        <v>0</v>
      </c>
      <c r="BI550" s="1281">
        <f>IF($Z550=0,0,IF(BM550+BO550+BQ550&gt;0,$AA550,0))</f>
        <v>0</v>
      </c>
      <c r="BJ550" s="1283">
        <f>IF($Z550=0,0,IF(AND(BI550=0,M551&gt;0),$AA550,0))</f>
        <v>0</v>
      </c>
      <c r="BK550" s="1272">
        <f>$AA550-BI550-BJ550</f>
        <v>0</v>
      </c>
      <c r="BL550" s="210">
        <f t="shared" si="278"/>
        <v>0</v>
      </c>
      <c r="BM550" s="210">
        <f t="shared" si="278"/>
        <v>0</v>
      </c>
      <c r="BN550" s="210">
        <f t="shared" si="278"/>
        <v>0</v>
      </c>
      <c r="BO550" s="210">
        <f t="shared" si="278"/>
        <v>0</v>
      </c>
      <c r="BP550" s="210">
        <f t="shared" si="278"/>
        <v>0</v>
      </c>
      <c r="BQ550" s="211">
        <f t="shared" si="278"/>
        <v>0</v>
      </c>
      <c r="BR550" s="1276">
        <f>IF($Z550=1,0,IF(AND($Z550=0,BM550&gt;0),1,IF(AND($Z550=0,BO550&gt;0),1,IF(AND($Z550=0,BQ550&gt;0),1,0))))</f>
        <v>0</v>
      </c>
      <c r="BS550" s="1276">
        <f t="shared" si="283"/>
        <v>0</v>
      </c>
      <c r="BT550" s="1281">
        <f>IF($Z550=0,0,IF(BX550+BZ550+CB550&gt;0,$AA550,0))</f>
        <v>0</v>
      </c>
      <c r="BU550" s="1283">
        <f>IF($Z550=0,0,IF(AND(BT550=0,O551&gt;0),$AA550,0))</f>
        <v>0</v>
      </c>
      <c r="BV550" s="1272">
        <f>$AA550-BT550-BU550</f>
        <v>0</v>
      </c>
      <c r="BW550" s="210">
        <f t="shared" si="279"/>
        <v>0</v>
      </c>
      <c r="BX550" s="210">
        <f t="shared" si="279"/>
        <v>0</v>
      </c>
      <c r="BY550" s="210">
        <f t="shared" si="279"/>
        <v>0</v>
      </c>
      <c r="BZ550" s="210">
        <f t="shared" si="279"/>
        <v>0</v>
      </c>
      <c r="CA550" s="210">
        <f t="shared" si="279"/>
        <v>0</v>
      </c>
      <c r="CB550" s="211">
        <f t="shared" si="279"/>
        <v>0</v>
      </c>
      <c r="CC550" s="1276">
        <f>IF($Z550=1,0,IF(AND($Z550=0,BX550&gt;0),1,IF(AND($Z550=0,BZ550&gt;0),1,IF(AND($Z550=0,CB550&gt;0),1,0))))</f>
        <v>0</v>
      </c>
      <c r="CD550" s="1276">
        <f t="shared" si="284"/>
        <v>0</v>
      </c>
      <c r="CE550" s="11"/>
      <c r="CF550" s="11"/>
      <c r="CG550" s="11"/>
      <c r="CH550" s="11"/>
      <c r="CI550" s="11"/>
      <c r="CJ550" s="11"/>
      <c r="CK550" s="11"/>
      <c r="CL550" s="11"/>
      <c r="CM550" s="11"/>
    </row>
    <row r="551" spans="1:91" ht="14.25" customHeight="1">
      <c r="A551" s="1247" t="str">
        <f>A550</f>
        <v/>
      </c>
      <c r="B551" s="58"/>
      <c r="C551" s="1735"/>
      <c r="D551" s="1733"/>
      <c r="E551" s="1735"/>
      <c r="F551" s="2454"/>
      <c r="G551" s="512"/>
      <c r="H551" s="2456"/>
      <c r="I551" s="514"/>
      <c r="J551" s="2459"/>
      <c r="K551" s="514"/>
      <c r="L551" s="2459"/>
      <c r="M551" s="514"/>
      <c r="N551" s="2459"/>
      <c r="O551" s="514"/>
      <c r="P551" s="2459"/>
      <c r="Q551" s="11"/>
      <c r="R551" s="11"/>
      <c r="S551" s="455"/>
      <c r="T551" s="477"/>
      <c r="U551" s="506">
        <f>Import!N941</f>
        <v>0</v>
      </c>
      <c r="V551" s="11"/>
      <c r="W551" s="340"/>
      <c r="X551" s="340"/>
      <c r="Y551" s="340"/>
      <c r="Z551" s="11"/>
      <c r="AE551" s="210"/>
      <c r="AF551" s="210"/>
      <c r="AG551" s="210"/>
      <c r="AH551" s="210"/>
      <c r="AI551" s="1055"/>
      <c r="AJ551" s="211"/>
      <c r="AK551" s="1276"/>
      <c r="AL551" s="1276">
        <f>AL550</f>
        <v>0</v>
      </c>
      <c r="AP551" s="210"/>
      <c r="AQ551" s="210"/>
      <c r="AR551" s="210"/>
      <c r="AS551" s="210"/>
      <c r="AT551" s="210"/>
      <c r="AU551" s="211"/>
      <c r="AV551" s="1276"/>
      <c r="AW551" s="1276">
        <f>AW550</f>
        <v>0</v>
      </c>
      <c r="BA551" s="210"/>
      <c r="BB551" s="210"/>
      <c r="BC551" s="210"/>
      <c r="BD551" s="210"/>
      <c r="BE551" s="210"/>
      <c r="BF551" s="211"/>
      <c r="BG551" s="1276"/>
      <c r="BH551" s="1276">
        <f>BH550</f>
        <v>0</v>
      </c>
      <c r="BL551" s="210"/>
      <c r="BM551" s="210"/>
      <c r="BN551" s="210"/>
      <c r="BO551" s="210"/>
      <c r="BP551" s="210"/>
      <c r="BQ551" s="211"/>
      <c r="BR551" s="1276"/>
      <c r="BS551" s="1276">
        <f>BS550</f>
        <v>0</v>
      </c>
      <c r="BW551" s="210"/>
      <c r="BX551" s="210"/>
      <c r="BY551" s="210"/>
      <c r="BZ551" s="210"/>
      <c r="CA551" s="210"/>
      <c r="CB551" s="211"/>
      <c r="CC551" s="1276"/>
      <c r="CD551" s="1276">
        <f>CD550</f>
        <v>0</v>
      </c>
      <c r="CE551" s="11"/>
      <c r="CF551" s="11"/>
      <c r="CG551" s="11"/>
      <c r="CH551" s="11"/>
      <c r="CI551" s="11"/>
      <c r="CJ551" s="11"/>
      <c r="CK551" s="11"/>
      <c r="CL551" s="11"/>
      <c r="CM551" s="11"/>
    </row>
    <row r="552" spans="1:91" ht="24.75" customHeight="1">
      <c r="A552" s="1246" t="str">
        <f>IF(E552&gt;0,"Wypełnione","")</f>
        <v/>
      </c>
      <c r="B552" s="58"/>
      <c r="C552" s="1734">
        <f>'Og s3a'!C953</f>
        <v>0</v>
      </c>
      <c r="D552" s="1732">
        <f>'Og s3a'!E953</f>
        <v>0</v>
      </c>
      <c r="E552" s="1734">
        <f>'Og s3a'!F953</f>
        <v>0</v>
      </c>
      <c r="F552" s="2453"/>
      <c r="G552" s="511">
        <f>T552</f>
        <v>0</v>
      </c>
      <c r="H552" s="2455">
        <f>U552</f>
        <v>0</v>
      </c>
      <c r="I552" s="515"/>
      <c r="J552" s="2459"/>
      <c r="K552" s="515"/>
      <c r="L552" s="2459"/>
      <c r="M552" s="515"/>
      <c r="N552" s="2459"/>
      <c r="O552" s="515"/>
      <c r="P552" s="2459"/>
      <c r="Q552" s="11"/>
      <c r="R552" s="11"/>
      <c r="S552" s="454">
        <f>'Og s3a'!G953</f>
        <v>0</v>
      </c>
      <c r="T552" s="456">
        <f>'Og s3a'!D953</f>
        <v>0</v>
      </c>
      <c r="U552" s="506">
        <f>Import!N942</f>
        <v>0</v>
      </c>
      <c r="V552" s="11"/>
      <c r="W552" s="340"/>
      <c r="X552" s="340"/>
      <c r="Y552" s="340"/>
      <c r="Z552" s="1273">
        <f>IF(F552=AF$7,1,0)</f>
        <v>0</v>
      </c>
      <c r="AA552" s="1273">
        <f>Z552*D552</f>
        <v>0</v>
      </c>
      <c r="AB552" s="1281">
        <f>IF($Z552=0,0,IF(AF552+AH552+AJ552&gt;0,$AA552,0))</f>
        <v>0</v>
      </c>
      <c r="AC552" s="1283">
        <f>IF($Z552=0,0,IF(AND(AB552=0,G553&gt;0),$AA552,0))</f>
        <v>0</v>
      </c>
      <c r="AD552" s="1272">
        <f>AA552-AB552-AC552</f>
        <v>0</v>
      </c>
      <c r="AE552" s="210">
        <f t="shared" si="275"/>
        <v>0</v>
      </c>
      <c r="AF552" s="210">
        <f t="shared" si="275"/>
        <v>0</v>
      </c>
      <c r="AG552" s="210">
        <f t="shared" si="275"/>
        <v>0</v>
      </c>
      <c r="AH552" s="210">
        <f t="shared" si="275"/>
        <v>0</v>
      </c>
      <c r="AI552" s="1055">
        <f t="shared" si="275"/>
        <v>0</v>
      </c>
      <c r="AJ552" s="211">
        <f t="shared" si="275"/>
        <v>0</v>
      </c>
      <c r="AK552" s="1276">
        <f>IF($Z552=1,0,IF(AND($Z552=0,AF552&gt;0),1,IF(AND($Z552=0,AH552&gt;0),1,IF(AND($Z552=0,AJ552&gt;0),1,0))))</f>
        <v>0</v>
      </c>
      <c r="AL552" s="1276">
        <f t="shared" si="280"/>
        <v>0</v>
      </c>
      <c r="AM552" s="1281">
        <f>IF($Z552=0,0,IF(AQ552+AS552+AU552&gt;0,$AA552,0))</f>
        <v>0</v>
      </c>
      <c r="AN552" s="1283">
        <f>IF($Z552=0,0,IF(AND(AM552=0,I553&gt;0),$AA552,0))</f>
        <v>0</v>
      </c>
      <c r="AO552" s="1272">
        <f>$AA552-AM552-AN552</f>
        <v>0</v>
      </c>
      <c r="AP552" s="210">
        <f t="shared" si="276"/>
        <v>0</v>
      </c>
      <c r="AQ552" s="210">
        <f t="shared" si="276"/>
        <v>0</v>
      </c>
      <c r="AR552" s="210">
        <f t="shared" si="276"/>
        <v>0</v>
      </c>
      <c r="AS552" s="210">
        <f t="shared" si="276"/>
        <v>0</v>
      </c>
      <c r="AT552" s="210">
        <f t="shared" si="276"/>
        <v>0</v>
      </c>
      <c r="AU552" s="211">
        <f t="shared" si="276"/>
        <v>0</v>
      </c>
      <c r="AV552" s="1276">
        <f>IF($Z552=1,0,IF(AND($Z552=0,AQ552&gt;0),1,IF(AND($Z552=0,AS552&gt;0),1,IF(AND($Z552=0,AU552&gt;0),1,0))))</f>
        <v>0</v>
      </c>
      <c r="AW552" s="1276">
        <f t="shared" si="281"/>
        <v>0</v>
      </c>
      <c r="AX552" s="1281">
        <f>IF($Z552=0,0,IF(BB552+BD552+BF552&gt;0,$AA552,0))</f>
        <v>0</v>
      </c>
      <c r="AY552" s="1283">
        <f>IF($Z552=0,0,IF(AND(AX552=0,K553&gt;0),$AA552,0))</f>
        <v>0</v>
      </c>
      <c r="AZ552" s="1272">
        <f>$AA552-AX552-AY552</f>
        <v>0</v>
      </c>
      <c r="BA552" s="210">
        <f t="shared" si="277"/>
        <v>0</v>
      </c>
      <c r="BB552" s="210">
        <f t="shared" si="277"/>
        <v>0</v>
      </c>
      <c r="BC552" s="210">
        <f t="shared" si="277"/>
        <v>0</v>
      </c>
      <c r="BD552" s="210">
        <f t="shared" si="277"/>
        <v>0</v>
      </c>
      <c r="BE552" s="210">
        <f t="shared" si="277"/>
        <v>0</v>
      </c>
      <c r="BF552" s="211">
        <f t="shared" si="277"/>
        <v>0</v>
      </c>
      <c r="BG552" s="1276">
        <f>IF($Z552=1,0,IF(AND($Z552=0,BB552&gt;0),1,IF(AND($Z552=0,BD552&gt;0),1,IF(AND($Z552=0,BF552&gt;0),1,0))))</f>
        <v>0</v>
      </c>
      <c r="BH552" s="1276">
        <f t="shared" si="282"/>
        <v>0</v>
      </c>
      <c r="BI552" s="1281">
        <f>IF($Z552=0,0,IF(BM552+BO552+BQ552&gt;0,$AA552,0))</f>
        <v>0</v>
      </c>
      <c r="BJ552" s="1283">
        <f>IF($Z552=0,0,IF(AND(BI552=0,M553&gt;0),$AA552,0))</f>
        <v>0</v>
      </c>
      <c r="BK552" s="1272">
        <f>$AA552-BI552-BJ552</f>
        <v>0</v>
      </c>
      <c r="BL552" s="210">
        <f t="shared" si="278"/>
        <v>0</v>
      </c>
      <c r="BM552" s="210">
        <f t="shared" si="278"/>
        <v>0</v>
      </c>
      <c r="BN552" s="210">
        <f t="shared" si="278"/>
        <v>0</v>
      </c>
      <c r="BO552" s="210">
        <f t="shared" si="278"/>
        <v>0</v>
      </c>
      <c r="BP552" s="210">
        <f t="shared" si="278"/>
        <v>0</v>
      </c>
      <c r="BQ552" s="211">
        <f t="shared" si="278"/>
        <v>0</v>
      </c>
      <c r="BR552" s="1276">
        <f>IF($Z552=1,0,IF(AND($Z552=0,BM552&gt;0),1,IF(AND($Z552=0,BO552&gt;0),1,IF(AND($Z552=0,BQ552&gt;0),1,0))))</f>
        <v>0</v>
      </c>
      <c r="BS552" s="1276">
        <f t="shared" si="283"/>
        <v>0</v>
      </c>
      <c r="BT552" s="1281">
        <f>IF($Z552=0,0,IF(BX552+BZ552+CB552&gt;0,$AA552,0))</f>
        <v>0</v>
      </c>
      <c r="BU552" s="1283">
        <f>IF($Z552=0,0,IF(AND(BT552=0,O553&gt;0),$AA552,0))</f>
        <v>0</v>
      </c>
      <c r="BV552" s="1272">
        <f>$AA552-BT552-BU552</f>
        <v>0</v>
      </c>
      <c r="BW552" s="210">
        <f t="shared" si="279"/>
        <v>0</v>
      </c>
      <c r="BX552" s="210">
        <f t="shared" si="279"/>
        <v>0</v>
      </c>
      <c r="BY552" s="210">
        <f t="shared" si="279"/>
        <v>0</v>
      </c>
      <c r="BZ552" s="210">
        <f t="shared" si="279"/>
        <v>0</v>
      </c>
      <c r="CA552" s="210">
        <f t="shared" si="279"/>
        <v>0</v>
      </c>
      <c r="CB552" s="211">
        <f t="shared" si="279"/>
        <v>0</v>
      </c>
      <c r="CC552" s="1276">
        <f>IF($Z552=1,0,IF(AND($Z552=0,BX552&gt;0),1,IF(AND($Z552=0,BZ552&gt;0),1,IF(AND($Z552=0,CB552&gt;0),1,0))))</f>
        <v>0</v>
      </c>
      <c r="CD552" s="1276">
        <f t="shared" si="284"/>
        <v>0</v>
      </c>
      <c r="CE552" s="11"/>
      <c r="CF552" s="11"/>
      <c r="CG552" s="11"/>
      <c r="CH552" s="11"/>
      <c r="CI552" s="11"/>
      <c r="CJ552" s="11"/>
      <c r="CK552" s="11"/>
      <c r="CL552" s="11"/>
      <c r="CM552" s="11"/>
    </row>
    <row r="553" spans="1:91" ht="14.25" customHeight="1">
      <c r="A553" s="1247" t="str">
        <f>A552</f>
        <v/>
      </c>
      <c r="B553" s="58"/>
      <c r="C553" s="1735"/>
      <c r="D553" s="1733"/>
      <c r="E553" s="1735"/>
      <c r="F553" s="2454"/>
      <c r="G553" s="512"/>
      <c r="H553" s="2456"/>
      <c r="I553" s="514"/>
      <c r="J553" s="2459"/>
      <c r="K553" s="514"/>
      <c r="L553" s="2459"/>
      <c r="M553" s="514"/>
      <c r="N553" s="2459"/>
      <c r="O553" s="514"/>
      <c r="P553" s="2459"/>
      <c r="Q553" s="11"/>
      <c r="R553" s="11"/>
      <c r="S553" s="455"/>
      <c r="T553" s="477"/>
      <c r="U553" s="506">
        <f>Import!N943</f>
        <v>0</v>
      </c>
      <c r="V553" s="11"/>
      <c r="W553" s="340"/>
      <c r="X553" s="340"/>
      <c r="Y553" s="340"/>
      <c r="Z553" s="11"/>
      <c r="AE553" s="210"/>
      <c r="AF553" s="210"/>
      <c r="AG553" s="210"/>
      <c r="AH553" s="210"/>
      <c r="AI553" s="1055"/>
      <c r="AJ553" s="211"/>
      <c r="AK553" s="1276"/>
      <c r="AL553" s="1276">
        <f>AL552</f>
        <v>0</v>
      </c>
      <c r="AP553" s="210"/>
      <c r="AQ553" s="210"/>
      <c r="AR553" s="210"/>
      <c r="AS553" s="210"/>
      <c r="AT553" s="210"/>
      <c r="AU553" s="211"/>
      <c r="AV553" s="1276"/>
      <c r="AW553" s="1276">
        <f>AW552</f>
        <v>0</v>
      </c>
      <c r="BA553" s="210"/>
      <c r="BB553" s="210"/>
      <c r="BC553" s="210"/>
      <c r="BD553" s="210"/>
      <c r="BE553" s="210"/>
      <c r="BF553" s="211"/>
      <c r="BG553" s="1276"/>
      <c r="BH553" s="1276">
        <f>BH552</f>
        <v>0</v>
      </c>
      <c r="BL553" s="210"/>
      <c r="BM553" s="210"/>
      <c r="BN553" s="210"/>
      <c r="BO553" s="210"/>
      <c r="BP553" s="210"/>
      <c r="BQ553" s="211"/>
      <c r="BR553" s="1276"/>
      <c r="BS553" s="1276">
        <f>BS552</f>
        <v>0</v>
      </c>
      <c r="BW553" s="210"/>
      <c r="BX553" s="210"/>
      <c r="BY553" s="210"/>
      <c r="BZ553" s="210"/>
      <c r="CA553" s="210"/>
      <c r="CB553" s="211"/>
      <c r="CC553" s="1276"/>
      <c r="CD553" s="1276">
        <f>CD552</f>
        <v>0</v>
      </c>
      <c r="CE553" s="11"/>
      <c r="CF553" s="11"/>
      <c r="CG553" s="11"/>
      <c r="CH553" s="11"/>
      <c r="CI553" s="11"/>
      <c r="CJ553" s="11"/>
      <c r="CK553" s="11"/>
      <c r="CL553" s="11"/>
      <c r="CM553" s="11"/>
    </row>
    <row r="554" spans="1:91" ht="24.75" customHeight="1">
      <c r="A554" s="1246" t="str">
        <f>IF(E554&gt;0,"Wypełnione","")</f>
        <v/>
      </c>
      <c r="B554" s="58"/>
      <c r="C554" s="1734">
        <f>'Og s3a'!C955</f>
        <v>0</v>
      </c>
      <c r="D554" s="1732">
        <f>'Og s3a'!E955</f>
        <v>0</v>
      </c>
      <c r="E554" s="1734">
        <f>'Og s3a'!F955</f>
        <v>0</v>
      </c>
      <c r="F554" s="2453"/>
      <c r="G554" s="511">
        <f>T554</f>
        <v>0</v>
      </c>
      <c r="H554" s="2455">
        <f>U554</f>
        <v>0</v>
      </c>
      <c r="I554" s="515"/>
      <c r="J554" s="2459"/>
      <c r="K554" s="515"/>
      <c r="L554" s="2459"/>
      <c r="M554" s="515"/>
      <c r="N554" s="2459"/>
      <c r="O554" s="515"/>
      <c r="P554" s="2459"/>
      <c r="Q554" s="11"/>
      <c r="R554" s="11"/>
      <c r="S554" s="454">
        <f>'Og s3a'!G955</f>
        <v>0</v>
      </c>
      <c r="T554" s="456">
        <f>'Og s3a'!D955</f>
        <v>0</v>
      </c>
      <c r="U554" s="506">
        <f>Import!N944</f>
        <v>0</v>
      </c>
      <c r="V554" s="11"/>
      <c r="W554" s="340"/>
      <c r="X554" s="340"/>
      <c r="Y554" s="340"/>
      <c r="Z554" s="1273">
        <f>IF(F554=AF$7,1,0)</f>
        <v>0</v>
      </c>
      <c r="AA554" s="1273">
        <f>Z554*D554</f>
        <v>0</v>
      </c>
      <c r="AB554" s="1281">
        <f>IF($Z554=0,0,IF(AF554+AH554+AJ554&gt;0,$AA554,0))</f>
        <v>0</v>
      </c>
      <c r="AC554" s="1283">
        <f>IF($Z554=0,0,IF(AND(AB554=0,G555&gt;0),$AA554,0))</f>
        <v>0</v>
      </c>
      <c r="AD554" s="1272">
        <f>AA554-AB554-AC554</f>
        <v>0</v>
      </c>
      <c r="AE554" s="210">
        <f t="shared" ref="AE554:AJ616" si="285">IF(AE$9=$H554,$D554,0)</f>
        <v>0</v>
      </c>
      <c r="AF554" s="210">
        <f t="shared" si="285"/>
        <v>0</v>
      </c>
      <c r="AG554" s="210">
        <f t="shared" si="285"/>
        <v>0</v>
      </c>
      <c r="AH554" s="210">
        <f t="shared" si="285"/>
        <v>0</v>
      </c>
      <c r="AI554" s="1055">
        <f t="shared" si="285"/>
        <v>0</v>
      </c>
      <c r="AJ554" s="211">
        <f t="shared" si="285"/>
        <v>0</v>
      </c>
      <c r="AK554" s="1276">
        <f>IF($Z554=1,0,IF(AND($Z554=0,AF554&gt;0),1,IF(AND($Z554=0,AH554&gt;0),1,IF(AND($Z554=0,AJ554&gt;0),1,0))))</f>
        <v>0</v>
      </c>
      <c r="AL554" s="1276">
        <f t="shared" si="280"/>
        <v>0</v>
      </c>
      <c r="AM554" s="1281">
        <f>IF($Z554=0,0,IF(AQ554+AS554+AU554&gt;0,$AA554,0))</f>
        <v>0</v>
      </c>
      <c r="AN554" s="1283">
        <f>IF($Z554=0,0,IF(AND(AM554=0,I555&gt;0),$AA554,0))</f>
        <v>0</v>
      </c>
      <c r="AO554" s="1272">
        <f>$AA554-AM554-AN554</f>
        <v>0</v>
      </c>
      <c r="AP554" s="210">
        <f t="shared" ref="AP554:AU616" si="286">IF(AP$9=$J554,$D554,0)</f>
        <v>0</v>
      </c>
      <c r="AQ554" s="210">
        <f t="shared" si="286"/>
        <v>0</v>
      </c>
      <c r="AR554" s="210">
        <f t="shared" si="286"/>
        <v>0</v>
      </c>
      <c r="AS554" s="210">
        <f t="shared" si="286"/>
        <v>0</v>
      </c>
      <c r="AT554" s="210">
        <f t="shared" si="286"/>
        <v>0</v>
      </c>
      <c r="AU554" s="211">
        <f t="shared" si="286"/>
        <v>0</v>
      </c>
      <c r="AV554" s="1276">
        <f>IF($Z554=1,0,IF(AND($Z554=0,AQ554&gt;0),1,IF(AND($Z554=0,AS554&gt;0),1,IF(AND($Z554=0,AU554&gt;0),1,0))))</f>
        <v>0</v>
      </c>
      <c r="AW554" s="1276">
        <f t="shared" si="281"/>
        <v>0</v>
      </c>
      <c r="AX554" s="1281">
        <f>IF($Z554=0,0,IF(BB554+BD554+BF554&gt;0,$AA554,0))</f>
        <v>0</v>
      </c>
      <c r="AY554" s="1283">
        <f>IF($Z554=0,0,IF(AND(AX554=0,K555&gt;0),$AA554,0))</f>
        <v>0</v>
      </c>
      <c r="AZ554" s="1272">
        <f>$AA554-AX554-AY554</f>
        <v>0</v>
      </c>
      <c r="BA554" s="210">
        <f t="shared" ref="BA554:BF616" si="287">IF(BA$9=$L554,$D554,0)</f>
        <v>0</v>
      </c>
      <c r="BB554" s="210">
        <f t="shared" si="287"/>
        <v>0</v>
      </c>
      <c r="BC554" s="210">
        <f t="shared" si="287"/>
        <v>0</v>
      </c>
      <c r="BD554" s="210">
        <f t="shared" si="287"/>
        <v>0</v>
      </c>
      <c r="BE554" s="210">
        <f t="shared" si="287"/>
        <v>0</v>
      </c>
      <c r="BF554" s="211">
        <f t="shared" si="287"/>
        <v>0</v>
      </c>
      <c r="BG554" s="1276">
        <f>IF($Z554=1,0,IF(AND($Z554=0,BB554&gt;0),1,IF(AND($Z554=0,BD554&gt;0),1,IF(AND($Z554=0,BF554&gt;0),1,0))))</f>
        <v>0</v>
      </c>
      <c r="BH554" s="1276">
        <f t="shared" si="282"/>
        <v>0</v>
      </c>
      <c r="BI554" s="1281">
        <f>IF($Z554=0,0,IF(BM554+BO554+BQ554&gt;0,$AA554,0))</f>
        <v>0</v>
      </c>
      <c r="BJ554" s="1283">
        <f>IF($Z554=0,0,IF(AND(BI554=0,M555&gt;0),$AA554,0))</f>
        <v>0</v>
      </c>
      <c r="BK554" s="1272">
        <f>$AA554-BI554-BJ554</f>
        <v>0</v>
      </c>
      <c r="BL554" s="210">
        <f t="shared" ref="BL554:BQ616" si="288">IF(BL$9=$N554,$D554,0)</f>
        <v>0</v>
      </c>
      <c r="BM554" s="210">
        <f t="shared" si="288"/>
        <v>0</v>
      </c>
      <c r="BN554" s="210">
        <f t="shared" si="288"/>
        <v>0</v>
      </c>
      <c r="BO554" s="210">
        <f t="shared" si="288"/>
        <v>0</v>
      </c>
      <c r="BP554" s="210">
        <f t="shared" si="288"/>
        <v>0</v>
      </c>
      <c r="BQ554" s="211">
        <f t="shared" si="288"/>
        <v>0</v>
      </c>
      <c r="BR554" s="1276">
        <f>IF($Z554=1,0,IF(AND($Z554=0,BM554&gt;0),1,IF(AND($Z554=0,BO554&gt;0),1,IF(AND($Z554=0,BQ554&gt;0),1,0))))</f>
        <v>0</v>
      </c>
      <c r="BS554" s="1276">
        <f t="shared" si="283"/>
        <v>0</v>
      </c>
      <c r="BT554" s="1281">
        <f>IF($Z554=0,0,IF(BX554+BZ554+CB554&gt;0,$AA554,0))</f>
        <v>0</v>
      </c>
      <c r="BU554" s="1283">
        <f>IF($Z554=0,0,IF(AND(BT554=0,O555&gt;0),$AA554,0))</f>
        <v>0</v>
      </c>
      <c r="BV554" s="1272">
        <f>$AA554-BT554-BU554</f>
        <v>0</v>
      </c>
      <c r="BW554" s="210">
        <f t="shared" ref="BW554:CB616" si="289">IF(BW$9=$P554,$D554,0)</f>
        <v>0</v>
      </c>
      <c r="BX554" s="210">
        <f t="shared" si="289"/>
        <v>0</v>
      </c>
      <c r="BY554" s="210">
        <f t="shared" si="289"/>
        <v>0</v>
      </c>
      <c r="BZ554" s="210">
        <f t="shared" si="289"/>
        <v>0</v>
      </c>
      <c r="CA554" s="210">
        <f t="shared" si="289"/>
        <v>0</v>
      </c>
      <c r="CB554" s="211">
        <f t="shared" si="289"/>
        <v>0</v>
      </c>
      <c r="CC554" s="1276">
        <f>IF($Z554=1,0,IF(AND($Z554=0,BX554&gt;0),1,IF(AND($Z554=0,BZ554&gt;0),1,IF(AND($Z554=0,CB554&gt;0),1,0))))</f>
        <v>0</v>
      </c>
      <c r="CD554" s="1276">
        <f t="shared" si="284"/>
        <v>0</v>
      </c>
      <c r="CE554" s="11"/>
      <c r="CF554" s="11"/>
      <c r="CG554" s="11"/>
      <c r="CH554" s="11"/>
      <c r="CI554" s="11"/>
      <c r="CJ554" s="11"/>
      <c r="CK554" s="11"/>
      <c r="CL554" s="11"/>
      <c r="CM554" s="11"/>
    </row>
    <row r="555" spans="1:91" ht="14.25" customHeight="1">
      <c r="A555" s="1247" t="str">
        <f>A554</f>
        <v/>
      </c>
      <c r="B555" s="58"/>
      <c r="C555" s="1735"/>
      <c r="D555" s="1733"/>
      <c r="E555" s="1735"/>
      <c r="F555" s="2454"/>
      <c r="G555" s="512"/>
      <c r="H555" s="2456"/>
      <c r="I555" s="514"/>
      <c r="J555" s="2459"/>
      <c r="K555" s="514"/>
      <c r="L555" s="2459"/>
      <c r="M555" s="514"/>
      <c r="N555" s="2459"/>
      <c r="O555" s="514"/>
      <c r="P555" s="2459"/>
      <c r="Q555" s="11"/>
      <c r="R555" s="11"/>
      <c r="S555" s="455"/>
      <c r="T555" s="477"/>
      <c r="U555" s="506">
        <f>Import!N945</f>
        <v>0</v>
      </c>
      <c r="V555" s="11"/>
      <c r="W555" s="340"/>
      <c r="X555" s="340"/>
      <c r="Y555" s="340"/>
      <c r="Z555" s="11"/>
      <c r="AE555" s="210"/>
      <c r="AF555" s="210"/>
      <c r="AG555" s="210"/>
      <c r="AH555" s="210"/>
      <c r="AI555" s="1055"/>
      <c r="AJ555" s="211"/>
      <c r="AK555" s="1276"/>
      <c r="AL555" s="1276">
        <f>AL554</f>
        <v>0</v>
      </c>
      <c r="AP555" s="210"/>
      <c r="AQ555" s="210"/>
      <c r="AR555" s="210"/>
      <c r="AS555" s="210"/>
      <c r="AT555" s="210"/>
      <c r="AU555" s="211"/>
      <c r="AV555" s="1276"/>
      <c r="AW555" s="1276">
        <f>AW554</f>
        <v>0</v>
      </c>
      <c r="BA555" s="210"/>
      <c r="BB555" s="210"/>
      <c r="BC555" s="210"/>
      <c r="BD555" s="210"/>
      <c r="BE555" s="210"/>
      <c r="BF555" s="211"/>
      <c r="BG555" s="1276"/>
      <c r="BH555" s="1276">
        <f>BH554</f>
        <v>0</v>
      </c>
      <c r="BL555" s="210"/>
      <c r="BM555" s="210"/>
      <c r="BN555" s="210"/>
      <c r="BO555" s="210"/>
      <c r="BP555" s="210"/>
      <c r="BQ555" s="211"/>
      <c r="BR555" s="1276"/>
      <c r="BS555" s="1276">
        <f>BS554</f>
        <v>0</v>
      </c>
      <c r="BW555" s="210"/>
      <c r="BX555" s="210"/>
      <c r="BY555" s="210"/>
      <c r="BZ555" s="210"/>
      <c r="CA555" s="210"/>
      <c r="CB555" s="211"/>
      <c r="CC555" s="1276"/>
      <c r="CD555" s="1276">
        <f>CD554</f>
        <v>0</v>
      </c>
      <c r="CE555" s="11"/>
      <c r="CF555" s="11"/>
      <c r="CG555" s="11"/>
      <c r="CH555" s="11"/>
      <c r="CI555" s="11"/>
      <c r="CJ555" s="11"/>
      <c r="CK555" s="11"/>
      <c r="CL555" s="11"/>
      <c r="CM555" s="11"/>
    </row>
    <row r="556" spans="1:91" ht="24.75" customHeight="1">
      <c r="A556" s="1246" t="str">
        <f>IF(E556&gt;0,"Wypełnione","")</f>
        <v/>
      </c>
      <c r="B556" s="58"/>
      <c r="C556" s="1734">
        <f>'Og s3a'!C957</f>
        <v>0</v>
      </c>
      <c r="D556" s="1732">
        <f>'Og s3a'!E957</f>
        <v>0</v>
      </c>
      <c r="E556" s="1734">
        <f>'Og s3a'!F957</f>
        <v>0</v>
      </c>
      <c r="F556" s="2453"/>
      <c r="G556" s="511">
        <f>T556</f>
        <v>0</v>
      </c>
      <c r="H556" s="2455">
        <f>U556</f>
        <v>0</v>
      </c>
      <c r="I556" s="515"/>
      <c r="J556" s="2459"/>
      <c r="K556" s="515"/>
      <c r="L556" s="2459"/>
      <c r="M556" s="515"/>
      <c r="N556" s="2459"/>
      <c r="O556" s="515"/>
      <c r="P556" s="2459"/>
      <c r="Q556" s="11"/>
      <c r="R556" s="11"/>
      <c r="S556" s="454">
        <f>'Og s3a'!G957</f>
        <v>0</v>
      </c>
      <c r="T556" s="456">
        <f>'Og s3a'!D957</f>
        <v>0</v>
      </c>
      <c r="U556" s="506">
        <f>Import!N946</f>
        <v>0</v>
      </c>
      <c r="V556" s="11"/>
      <c r="W556" s="340"/>
      <c r="X556" s="340"/>
      <c r="Y556" s="340"/>
      <c r="Z556" s="1273">
        <f>IF(F556=AF$7,1,0)</f>
        <v>0</v>
      </c>
      <c r="AA556" s="1273">
        <f>Z556*D556</f>
        <v>0</v>
      </c>
      <c r="AB556" s="1281">
        <f>IF($Z556=0,0,IF(AF556+AH556+AJ556&gt;0,$AA556,0))</f>
        <v>0</v>
      </c>
      <c r="AC556" s="1283">
        <f>IF($Z556=0,0,IF(AND(AB556=0,G557&gt;0),$AA556,0))</f>
        <v>0</v>
      </c>
      <c r="AD556" s="1272">
        <f>AA556-AB556-AC556</f>
        <v>0</v>
      </c>
      <c r="AE556" s="210">
        <f t="shared" si="285"/>
        <v>0</v>
      </c>
      <c r="AF556" s="210">
        <f t="shared" si="285"/>
        <v>0</v>
      </c>
      <c r="AG556" s="210">
        <f t="shared" si="285"/>
        <v>0</v>
      </c>
      <c r="AH556" s="210">
        <f t="shared" si="285"/>
        <v>0</v>
      </c>
      <c r="AI556" s="1055">
        <f t="shared" si="285"/>
        <v>0</v>
      </c>
      <c r="AJ556" s="211">
        <f t="shared" si="285"/>
        <v>0</v>
      </c>
      <c r="AK556" s="1276">
        <f>IF($Z556=1,0,IF(AND($Z556=0,AF556&gt;0),1,IF(AND($Z556=0,AH556&gt;0),1,IF(AND($Z556=0,AJ556&gt;0),1,0))))</f>
        <v>0</v>
      </c>
      <c r="AL556" s="1276">
        <f t="shared" si="280"/>
        <v>0</v>
      </c>
      <c r="AM556" s="1281">
        <f>IF($Z556=0,0,IF(AQ556+AS556+AU556&gt;0,$AA556,0))</f>
        <v>0</v>
      </c>
      <c r="AN556" s="1283">
        <f>IF($Z556=0,0,IF(AND(AM556=0,I557&gt;0),$AA556,0))</f>
        <v>0</v>
      </c>
      <c r="AO556" s="1272">
        <f>$AA556-AM556-AN556</f>
        <v>0</v>
      </c>
      <c r="AP556" s="210">
        <f t="shared" si="286"/>
        <v>0</v>
      </c>
      <c r="AQ556" s="210">
        <f t="shared" si="286"/>
        <v>0</v>
      </c>
      <c r="AR556" s="210">
        <f t="shared" si="286"/>
        <v>0</v>
      </c>
      <c r="AS556" s="210">
        <f t="shared" si="286"/>
        <v>0</v>
      </c>
      <c r="AT556" s="210">
        <f t="shared" si="286"/>
        <v>0</v>
      </c>
      <c r="AU556" s="211">
        <f t="shared" si="286"/>
        <v>0</v>
      </c>
      <c r="AV556" s="1276">
        <f>IF($Z556=1,0,IF(AND($Z556=0,AQ556&gt;0),1,IF(AND($Z556=0,AS556&gt;0),1,IF(AND($Z556=0,AU556&gt;0),1,0))))</f>
        <v>0</v>
      </c>
      <c r="AW556" s="1276">
        <f t="shared" si="281"/>
        <v>0</v>
      </c>
      <c r="AX556" s="1281">
        <f>IF($Z556=0,0,IF(BB556+BD556+BF556&gt;0,$AA556,0))</f>
        <v>0</v>
      </c>
      <c r="AY556" s="1283">
        <f>IF($Z556=0,0,IF(AND(AX556=0,K557&gt;0),$AA556,0))</f>
        <v>0</v>
      </c>
      <c r="AZ556" s="1272">
        <f>$AA556-AX556-AY556</f>
        <v>0</v>
      </c>
      <c r="BA556" s="210">
        <f t="shared" si="287"/>
        <v>0</v>
      </c>
      <c r="BB556" s="210">
        <f t="shared" si="287"/>
        <v>0</v>
      </c>
      <c r="BC556" s="210">
        <f t="shared" si="287"/>
        <v>0</v>
      </c>
      <c r="BD556" s="210">
        <f t="shared" si="287"/>
        <v>0</v>
      </c>
      <c r="BE556" s="210">
        <f t="shared" si="287"/>
        <v>0</v>
      </c>
      <c r="BF556" s="211">
        <f t="shared" si="287"/>
        <v>0</v>
      </c>
      <c r="BG556" s="1276">
        <f>IF($Z556=1,0,IF(AND($Z556=0,BB556&gt;0),1,IF(AND($Z556=0,BD556&gt;0),1,IF(AND($Z556=0,BF556&gt;0),1,0))))</f>
        <v>0</v>
      </c>
      <c r="BH556" s="1276">
        <f t="shared" si="282"/>
        <v>0</v>
      </c>
      <c r="BI556" s="1281">
        <f>IF($Z556=0,0,IF(BM556+BO556+BQ556&gt;0,$AA556,0))</f>
        <v>0</v>
      </c>
      <c r="BJ556" s="1283">
        <f>IF($Z556=0,0,IF(AND(BI556=0,M557&gt;0),$AA556,0))</f>
        <v>0</v>
      </c>
      <c r="BK556" s="1272">
        <f>$AA556-BI556-BJ556</f>
        <v>0</v>
      </c>
      <c r="BL556" s="210">
        <f t="shared" si="288"/>
        <v>0</v>
      </c>
      <c r="BM556" s="210">
        <f t="shared" si="288"/>
        <v>0</v>
      </c>
      <c r="BN556" s="210">
        <f t="shared" si="288"/>
        <v>0</v>
      </c>
      <c r="BO556" s="210">
        <f t="shared" si="288"/>
        <v>0</v>
      </c>
      <c r="BP556" s="210">
        <f t="shared" si="288"/>
        <v>0</v>
      </c>
      <c r="BQ556" s="211">
        <f t="shared" si="288"/>
        <v>0</v>
      </c>
      <c r="BR556" s="1276">
        <f>IF($Z556=1,0,IF(AND($Z556=0,BM556&gt;0),1,IF(AND($Z556=0,BO556&gt;0),1,IF(AND($Z556=0,BQ556&gt;0),1,0))))</f>
        <v>0</v>
      </c>
      <c r="BS556" s="1276">
        <f t="shared" si="283"/>
        <v>0</v>
      </c>
      <c r="BT556" s="1281">
        <f>IF($Z556=0,0,IF(BX556+BZ556+CB556&gt;0,$AA556,0))</f>
        <v>0</v>
      </c>
      <c r="BU556" s="1283">
        <f>IF($Z556=0,0,IF(AND(BT556=0,O557&gt;0),$AA556,0))</f>
        <v>0</v>
      </c>
      <c r="BV556" s="1272">
        <f>$AA556-BT556-BU556</f>
        <v>0</v>
      </c>
      <c r="BW556" s="210">
        <f t="shared" si="289"/>
        <v>0</v>
      </c>
      <c r="BX556" s="210">
        <f t="shared" si="289"/>
        <v>0</v>
      </c>
      <c r="BY556" s="210">
        <f t="shared" si="289"/>
        <v>0</v>
      </c>
      <c r="BZ556" s="210">
        <f t="shared" si="289"/>
        <v>0</v>
      </c>
      <c r="CA556" s="210">
        <f t="shared" si="289"/>
        <v>0</v>
      </c>
      <c r="CB556" s="211">
        <f t="shared" si="289"/>
        <v>0</v>
      </c>
      <c r="CC556" s="1276">
        <f>IF($Z556=1,0,IF(AND($Z556=0,BX556&gt;0),1,IF(AND($Z556=0,BZ556&gt;0),1,IF(AND($Z556=0,CB556&gt;0),1,0))))</f>
        <v>0</v>
      </c>
      <c r="CD556" s="1276">
        <f t="shared" si="284"/>
        <v>0</v>
      </c>
      <c r="CE556" s="11"/>
      <c r="CF556" s="11"/>
      <c r="CG556" s="11"/>
      <c r="CH556" s="11"/>
      <c r="CI556" s="11"/>
      <c r="CJ556" s="11"/>
      <c r="CK556" s="11"/>
      <c r="CL556" s="11"/>
      <c r="CM556" s="11"/>
    </row>
    <row r="557" spans="1:91" ht="14.25" customHeight="1">
      <c r="A557" s="1247" t="str">
        <f>A556</f>
        <v/>
      </c>
      <c r="B557" s="58"/>
      <c r="C557" s="1735"/>
      <c r="D557" s="1733"/>
      <c r="E557" s="1735"/>
      <c r="F557" s="2454"/>
      <c r="G557" s="512"/>
      <c r="H557" s="2456"/>
      <c r="I557" s="514"/>
      <c r="J557" s="2459"/>
      <c r="K557" s="514"/>
      <c r="L557" s="2459"/>
      <c r="M557" s="514"/>
      <c r="N557" s="2459"/>
      <c r="O557" s="514"/>
      <c r="P557" s="2459"/>
      <c r="Q557" s="11"/>
      <c r="R557" s="11"/>
      <c r="S557" s="455"/>
      <c r="T557" s="477"/>
      <c r="U557" s="506">
        <f>Import!N947</f>
        <v>0</v>
      </c>
      <c r="V557" s="11"/>
      <c r="W557" s="340"/>
      <c r="X557" s="340"/>
      <c r="Y557" s="340"/>
      <c r="Z557" s="11"/>
      <c r="AE557" s="210"/>
      <c r="AF557" s="210"/>
      <c r="AG557" s="210"/>
      <c r="AH557" s="210"/>
      <c r="AI557" s="1055"/>
      <c r="AJ557" s="211"/>
      <c r="AK557" s="1276"/>
      <c r="AL557" s="1276">
        <f>AL556</f>
        <v>0</v>
      </c>
      <c r="AP557" s="210"/>
      <c r="AQ557" s="210"/>
      <c r="AR557" s="210"/>
      <c r="AS557" s="210"/>
      <c r="AT557" s="210"/>
      <c r="AU557" s="211"/>
      <c r="AV557" s="1276"/>
      <c r="AW557" s="1276">
        <f>AW556</f>
        <v>0</v>
      </c>
      <c r="BA557" s="210"/>
      <c r="BB557" s="210"/>
      <c r="BC557" s="210"/>
      <c r="BD557" s="210"/>
      <c r="BE557" s="210"/>
      <c r="BF557" s="211"/>
      <c r="BG557" s="1276"/>
      <c r="BH557" s="1276">
        <f>BH556</f>
        <v>0</v>
      </c>
      <c r="BL557" s="210"/>
      <c r="BM557" s="210"/>
      <c r="BN557" s="210"/>
      <c r="BO557" s="210"/>
      <c r="BP557" s="210"/>
      <c r="BQ557" s="211"/>
      <c r="BR557" s="1276"/>
      <c r="BS557" s="1276">
        <f>BS556</f>
        <v>0</v>
      </c>
      <c r="BW557" s="210"/>
      <c r="BX557" s="210"/>
      <c r="BY557" s="210"/>
      <c r="BZ557" s="210"/>
      <c r="CA557" s="210"/>
      <c r="CB557" s="211"/>
      <c r="CC557" s="1276"/>
      <c r="CD557" s="1276">
        <f>CD556</f>
        <v>0</v>
      </c>
      <c r="CE557" s="11"/>
      <c r="CF557" s="11"/>
      <c r="CG557" s="11"/>
      <c r="CH557" s="11"/>
      <c r="CI557" s="11"/>
      <c r="CJ557" s="11"/>
      <c r="CK557" s="11"/>
      <c r="CL557" s="11"/>
      <c r="CM557" s="11"/>
    </row>
    <row r="558" spans="1:91" ht="24.75" customHeight="1">
      <c r="A558" s="1246" t="str">
        <f>IF(E558&gt;0,"Wypełnione","")</f>
        <v/>
      </c>
      <c r="B558" s="58"/>
      <c r="C558" s="1734">
        <f>'Og s3a'!C959</f>
        <v>0</v>
      </c>
      <c r="D558" s="1732">
        <f>'Og s3a'!E959</f>
        <v>0</v>
      </c>
      <c r="E558" s="1734">
        <f>'Og s3a'!F959</f>
        <v>0</v>
      </c>
      <c r="F558" s="2453"/>
      <c r="G558" s="511">
        <f>T558</f>
        <v>0</v>
      </c>
      <c r="H558" s="2455">
        <f>U558</f>
        <v>0</v>
      </c>
      <c r="I558" s="515"/>
      <c r="J558" s="2459"/>
      <c r="K558" s="515"/>
      <c r="L558" s="2459"/>
      <c r="M558" s="515"/>
      <c r="N558" s="2459"/>
      <c r="O558" s="515"/>
      <c r="P558" s="2459"/>
      <c r="Q558" s="11"/>
      <c r="R558" s="11"/>
      <c r="S558" s="454">
        <f>'Og s3a'!G959</f>
        <v>0</v>
      </c>
      <c r="T558" s="456">
        <f>'Og s3a'!D959</f>
        <v>0</v>
      </c>
      <c r="U558" s="506">
        <f>Import!N948</f>
        <v>0</v>
      </c>
      <c r="V558" s="11"/>
      <c r="W558" s="340"/>
      <c r="X558" s="340"/>
      <c r="Y558" s="340"/>
      <c r="Z558" s="1273">
        <f>IF(F558=AF$7,1,0)</f>
        <v>0</v>
      </c>
      <c r="AA558" s="1273">
        <f>Z558*D558</f>
        <v>0</v>
      </c>
      <c r="AB558" s="1281">
        <f>IF($Z558=0,0,IF(AF558+AH558+AJ558&gt;0,$AA558,0))</f>
        <v>0</v>
      </c>
      <c r="AC558" s="1283">
        <f>IF($Z558=0,0,IF(AND(AB558=0,G559&gt;0),$AA558,0))</f>
        <v>0</v>
      </c>
      <c r="AD558" s="1272">
        <f>AA558-AB558-AC558</f>
        <v>0</v>
      </c>
      <c r="AE558" s="210">
        <f t="shared" si="285"/>
        <v>0</v>
      </c>
      <c r="AF558" s="210">
        <f t="shared" si="285"/>
        <v>0</v>
      </c>
      <c r="AG558" s="210">
        <f t="shared" si="285"/>
        <v>0</v>
      </c>
      <c r="AH558" s="210">
        <f t="shared" si="285"/>
        <v>0</v>
      </c>
      <c r="AI558" s="1055">
        <f t="shared" si="285"/>
        <v>0</v>
      </c>
      <c r="AJ558" s="211">
        <f t="shared" si="285"/>
        <v>0</v>
      </c>
      <c r="AK558" s="1276">
        <f>IF($Z558=1,0,IF(AND($Z558=0,AF558&gt;0),1,IF(AND($Z558=0,AH558&gt;0),1,IF(AND($Z558=0,AJ558&gt;0),1,0))))</f>
        <v>0</v>
      </c>
      <c r="AL558" s="1276">
        <f t="shared" si="280"/>
        <v>0</v>
      </c>
      <c r="AM558" s="1281">
        <f>IF($Z558=0,0,IF(AQ558+AS558+AU558&gt;0,$AA558,0))</f>
        <v>0</v>
      </c>
      <c r="AN558" s="1283">
        <f>IF($Z558=0,0,IF(AND(AM558=0,I559&gt;0),$AA558,0))</f>
        <v>0</v>
      </c>
      <c r="AO558" s="1272">
        <f>$AA558-AM558-AN558</f>
        <v>0</v>
      </c>
      <c r="AP558" s="210">
        <f t="shared" si="286"/>
        <v>0</v>
      </c>
      <c r="AQ558" s="210">
        <f t="shared" si="286"/>
        <v>0</v>
      </c>
      <c r="AR558" s="210">
        <f t="shared" si="286"/>
        <v>0</v>
      </c>
      <c r="AS558" s="210">
        <f t="shared" si="286"/>
        <v>0</v>
      </c>
      <c r="AT558" s="210">
        <f t="shared" si="286"/>
        <v>0</v>
      </c>
      <c r="AU558" s="211">
        <f t="shared" si="286"/>
        <v>0</v>
      </c>
      <c r="AV558" s="1276">
        <f>IF($Z558=1,0,IF(AND($Z558=0,AQ558&gt;0),1,IF(AND($Z558=0,AS558&gt;0),1,IF(AND($Z558=0,AU558&gt;0),1,0))))</f>
        <v>0</v>
      </c>
      <c r="AW558" s="1276">
        <f t="shared" si="281"/>
        <v>0</v>
      </c>
      <c r="AX558" s="1281">
        <f>IF($Z558=0,0,IF(BB558+BD558+BF558&gt;0,$AA558,0))</f>
        <v>0</v>
      </c>
      <c r="AY558" s="1283">
        <f>IF($Z558=0,0,IF(AND(AX558=0,K559&gt;0),$AA558,0))</f>
        <v>0</v>
      </c>
      <c r="AZ558" s="1272">
        <f>$AA558-AX558-AY558</f>
        <v>0</v>
      </c>
      <c r="BA558" s="210">
        <f t="shared" si="287"/>
        <v>0</v>
      </c>
      <c r="BB558" s="210">
        <f t="shared" si="287"/>
        <v>0</v>
      </c>
      <c r="BC558" s="210">
        <f t="shared" si="287"/>
        <v>0</v>
      </c>
      <c r="BD558" s="210">
        <f t="shared" si="287"/>
        <v>0</v>
      </c>
      <c r="BE558" s="210">
        <f t="shared" si="287"/>
        <v>0</v>
      </c>
      <c r="BF558" s="211">
        <f t="shared" si="287"/>
        <v>0</v>
      </c>
      <c r="BG558" s="1276">
        <f>IF($Z558=1,0,IF(AND($Z558=0,BB558&gt;0),1,IF(AND($Z558=0,BD558&gt;0),1,IF(AND($Z558=0,BF558&gt;0),1,0))))</f>
        <v>0</v>
      </c>
      <c r="BH558" s="1276">
        <f t="shared" si="282"/>
        <v>0</v>
      </c>
      <c r="BI558" s="1281">
        <f>IF($Z558=0,0,IF(BM558+BO558+BQ558&gt;0,$AA558,0))</f>
        <v>0</v>
      </c>
      <c r="BJ558" s="1283">
        <f>IF($Z558=0,0,IF(AND(BI558=0,M559&gt;0),$AA558,0))</f>
        <v>0</v>
      </c>
      <c r="BK558" s="1272">
        <f>$AA558-BI558-BJ558</f>
        <v>0</v>
      </c>
      <c r="BL558" s="210">
        <f t="shared" si="288"/>
        <v>0</v>
      </c>
      <c r="BM558" s="210">
        <f t="shared" si="288"/>
        <v>0</v>
      </c>
      <c r="BN558" s="210">
        <f t="shared" si="288"/>
        <v>0</v>
      </c>
      <c r="BO558" s="210">
        <f t="shared" si="288"/>
        <v>0</v>
      </c>
      <c r="BP558" s="210">
        <f t="shared" si="288"/>
        <v>0</v>
      </c>
      <c r="BQ558" s="211">
        <f t="shared" si="288"/>
        <v>0</v>
      </c>
      <c r="BR558" s="1276">
        <f>IF($Z558=1,0,IF(AND($Z558=0,BM558&gt;0),1,IF(AND($Z558=0,BO558&gt;0),1,IF(AND($Z558=0,BQ558&gt;0),1,0))))</f>
        <v>0</v>
      </c>
      <c r="BS558" s="1276">
        <f t="shared" si="283"/>
        <v>0</v>
      </c>
      <c r="BT558" s="1281">
        <f>IF($Z558=0,0,IF(BX558+BZ558+CB558&gt;0,$AA558,0))</f>
        <v>0</v>
      </c>
      <c r="BU558" s="1283">
        <f>IF($Z558=0,0,IF(AND(BT558=0,O559&gt;0),$AA558,0))</f>
        <v>0</v>
      </c>
      <c r="BV558" s="1272">
        <f>$AA558-BT558-BU558</f>
        <v>0</v>
      </c>
      <c r="BW558" s="210">
        <f t="shared" si="289"/>
        <v>0</v>
      </c>
      <c r="BX558" s="210">
        <f t="shared" si="289"/>
        <v>0</v>
      </c>
      <c r="BY558" s="210">
        <f t="shared" si="289"/>
        <v>0</v>
      </c>
      <c r="BZ558" s="210">
        <f t="shared" si="289"/>
        <v>0</v>
      </c>
      <c r="CA558" s="210">
        <f t="shared" si="289"/>
        <v>0</v>
      </c>
      <c r="CB558" s="211">
        <f t="shared" si="289"/>
        <v>0</v>
      </c>
      <c r="CC558" s="1276">
        <f>IF($Z558=1,0,IF(AND($Z558=0,BX558&gt;0),1,IF(AND($Z558=0,BZ558&gt;0),1,IF(AND($Z558=0,CB558&gt;0),1,0))))</f>
        <v>0</v>
      </c>
      <c r="CD558" s="1276">
        <f t="shared" si="284"/>
        <v>0</v>
      </c>
      <c r="CE558" s="11"/>
      <c r="CF558" s="11"/>
      <c r="CG558" s="11"/>
      <c r="CH558" s="11"/>
      <c r="CI558" s="11"/>
      <c r="CJ558" s="11"/>
      <c r="CK558" s="11"/>
      <c r="CL558" s="11"/>
      <c r="CM558" s="11"/>
    </row>
    <row r="559" spans="1:91" ht="14.25" customHeight="1">
      <c r="A559" s="1247" t="str">
        <f>A558</f>
        <v/>
      </c>
      <c r="B559" s="58"/>
      <c r="C559" s="1735"/>
      <c r="D559" s="1733"/>
      <c r="E559" s="1735"/>
      <c r="F559" s="2454"/>
      <c r="G559" s="512"/>
      <c r="H559" s="2456"/>
      <c r="I559" s="514"/>
      <c r="J559" s="2459"/>
      <c r="K559" s="514"/>
      <c r="L559" s="2459"/>
      <c r="M559" s="514"/>
      <c r="N559" s="2459"/>
      <c r="O559" s="514"/>
      <c r="P559" s="2459"/>
      <c r="Q559" s="11"/>
      <c r="R559" s="11"/>
      <c r="S559" s="455"/>
      <c r="T559" s="477"/>
      <c r="U559" s="506">
        <f>Import!N949</f>
        <v>0</v>
      </c>
      <c r="V559" s="11"/>
      <c r="W559" s="340"/>
      <c r="X559" s="340"/>
      <c r="Y559" s="340"/>
      <c r="Z559" s="11"/>
      <c r="AE559" s="210"/>
      <c r="AF559" s="210"/>
      <c r="AG559" s="210"/>
      <c r="AH559" s="210"/>
      <c r="AI559" s="1055"/>
      <c r="AJ559" s="211"/>
      <c r="AK559" s="1276"/>
      <c r="AL559" s="1276">
        <f>AL558</f>
        <v>0</v>
      </c>
      <c r="AP559" s="210"/>
      <c r="AQ559" s="210"/>
      <c r="AR559" s="210"/>
      <c r="AS559" s="210"/>
      <c r="AT559" s="210"/>
      <c r="AU559" s="211"/>
      <c r="AV559" s="1276"/>
      <c r="AW559" s="1276">
        <f>AW558</f>
        <v>0</v>
      </c>
      <c r="BA559" s="210"/>
      <c r="BB559" s="210"/>
      <c r="BC559" s="210"/>
      <c r="BD559" s="210"/>
      <c r="BE559" s="210"/>
      <c r="BF559" s="211"/>
      <c r="BG559" s="1276"/>
      <c r="BH559" s="1276">
        <f>BH558</f>
        <v>0</v>
      </c>
      <c r="BL559" s="210"/>
      <c r="BM559" s="210"/>
      <c r="BN559" s="210"/>
      <c r="BO559" s="210"/>
      <c r="BP559" s="210"/>
      <c r="BQ559" s="211"/>
      <c r="BR559" s="1276"/>
      <c r="BS559" s="1276">
        <f>BS558</f>
        <v>0</v>
      </c>
      <c r="BW559" s="210"/>
      <c r="BX559" s="210"/>
      <c r="BY559" s="210"/>
      <c r="BZ559" s="210"/>
      <c r="CA559" s="210"/>
      <c r="CB559" s="211"/>
      <c r="CC559" s="1276"/>
      <c r="CD559" s="1276">
        <f>CD558</f>
        <v>0</v>
      </c>
      <c r="CE559" s="11"/>
      <c r="CF559" s="11"/>
      <c r="CG559" s="11"/>
      <c r="CH559" s="11"/>
      <c r="CI559" s="11"/>
      <c r="CJ559" s="11"/>
      <c r="CK559" s="11"/>
      <c r="CL559" s="11"/>
      <c r="CM559" s="11"/>
    </row>
    <row r="560" spans="1:91" ht="24.75" customHeight="1">
      <c r="A560" s="1246" t="str">
        <f>IF(E560&gt;0,"Wypełnione","")</f>
        <v/>
      </c>
      <c r="B560" s="58"/>
      <c r="C560" s="1734">
        <f>'Og s3a'!C961</f>
        <v>0</v>
      </c>
      <c r="D560" s="1732">
        <f>'Og s3a'!E961</f>
        <v>0</v>
      </c>
      <c r="E560" s="1734">
        <f>'Og s3a'!F961</f>
        <v>0</v>
      </c>
      <c r="F560" s="2453"/>
      <c r="G560" s="511">
        <f>T560</f>
        <v>0</v>
      </c>
      <c r="H560" s="2455">
        <f>U560</f>
        <v>0</v>
      </c>
      <c r="I560" s="515"/>
      <c r="J560" s="2459"/>
      <c r="K560" s="515"/>
      <c r="L560" s="2459"/>
      <c r="M560" s="515"/>
      <c r="N560" s="2459"/>
      <c r="O560" s="515"/>
      <c r="P560" s="2459"/>
      <c r="Q560" s="11"/>
      <c r="R560" s="11"/>
      <c r="S560" s="454">
        <f>'Og s3a'!G961</f>
        <v>0</v>
      </c>
      <c r="T560" s="456">
        <f>'Og s3a'!D961</f>
        <v>0</v>
      </c>
      <c r="U560" s="506">
        <f>Import!N950</f>
        <v>0</v>
      </c>
      <c r="V560" s="11"/>
      <c r="W560" s="340"/>
      <c r="X560" s="340"/>
      <c r="Y560" s="340"/>
      <c r="Z560" s="1273">
        <f>IF(F560=AF$7,1,0)</f>
        <v>0</v>
      </c>
      <c r="AA560" s="1273">
        <f>Z560*D560</f>
        <v>0</v>
      </c>
      <c r="AB560" s="1281">
        <f>IF($Z560=0,0,IF(AF560+AH560+AJ560&gt;0,$AA560,0))</f>
        <v>0</v>
      </c>
      <c r="AC560" s="1283">
        <f>IF($Z560=0,0,IF(AND(AB560=0,G561&gt;0),$AA560,0))</f>
        <v>0</v>
      </c>
      <c r="AD560" s="1272">
        <f>AA560-AB560-AC560</f>
        <v>0</v>
      </c>
      <c r="AE560" s="210">
        <f t="shared" si="285"/>
        <v>0</v>
      </c>
      <c r="AF560" s="210">
        <f t="shared" si="285"/>
        <v>0</v>
      </c>
      <c r="AG560" s="210">
        <f t="shared" si="285"/>
        <v>0</v>
      </c>
      <c r="AH560" s="210">
        <f t="shared" si="285"/>
        <v>0</v>
      </c>
      <c r="AI560" s="1055">
        <f t="shared" si="285"/>
        <v>0</v>
      </c>
      <c r="AJ560" s="211">
        <f t="shared" si="285"/>
        <v>0</v>
      </c>
      <c r="AK560" s="1276">
        <f>IF($Z560=1,0,IF(AND($Z560=0,AF560&gt;0),1,IF(AND($Z560=0,AH560&gt;0),1,IF(AND($Z560=0,AJ560&gt;0),1,0))))</f>
        <v>0</v>
      </c>
      <c r="AL560" s="1276">
        <f t="shared" si="280"/>
        <v>0</v>
      </c>
      <c r="AM560" s="1281">
        <f>IF($Z560=0,0,IF(AQ560+AS560+AU560&gt;0,$AA560,0))</f>
        <v>0</v>
      </c>
      <c r="AN560" s="1283">
        <f>IF($Z560=0,0,IF(AND(AM560=0,I561&gt;0),$AA560,0))</f>
        <v>0</v>
      </c>
      <c r="AO560" s="1272">
        <f>$AA560-AM560-AN560</f>
        <v>0</v>
      </c>
      <c r="AP560" s="210">
        <f t="shared" si="286"/>
        <v>0</v>
      </c>
      <c r="AQ560" s="210">
        <f t="shared" si="286"/>
        <v>0</v>
      </c>
      <c r="AR560" s="210">
        <f t="shared" si="286"/>
        <v>0</v>
      </c>
      <c r="AS560" s="210">
        <f t="shared" si="286"/>
        <v>0</v>
      </c>
      <c r="AT560" s="210">
        <f t="shared" si="286"/>
        <v>0</v>
      </c>
      <c r="AU560" s="211">
        <f t="shared" si="286"/>
        <v>0</v>
      </c>
      <c r="AV560" s="1276">
        <f>IF($Z560=1,0,IF(AND($Z560=0,AQ560&gt;0),1,IF(AND($Z560=0,AS560&gt;0),1,IF(AND($Z560=0,AU560&gt;0),1,0))))</f>
        <v>0</v>
      </c>
      <c r="AW560" s="1276">
        <f t="shared" si="281"/>
        <v>0</v>
      </c>
      <c r="AX560" s="1281">
        <f>IF($Z560=0,0,IF(BB560+BD560+BF560&gt;0,$AA560,0))</f>
        <v>0</v>
      </c>
      <c r="AY560" s="1283">
        <f>IF($Z560=0,0,IF(AND(AX560=0,K561&gt;0),$AA560,0))</f>
        <v>0</v>
      </c>
      <c r="AZ560" s="1272">
        <f>$AA560-AX560-AY560</f>
        <v>0</v>
      </c>
      <c r="BA560" s="210">
        <f t="shared" si="287"/>
        <v>0</v>
      </c>
      <c r="BB560" s="210">
        <f t="shared" si="287"/>
        <v>0</v>
      </c>
      <c r="BC560" s="210">
        <f t="shared" si="287"/>
        <v>0</v>
      </c>
      <c r="BD560" s="210">
        <f t="shared" si="287"/>
        <v>0</v>
      </c>
      <c r="BE560" s="210">
        <f t="shared" si="287"/>
        <v>0</v>
      </c>
      <c r="BF560" s="211">
        <f t="shared" si="287"/>
        <v>0</v>
      </c>
      <c r="BG560" s="1276">
        <f>IF($Z560=1,0,IF(AND($Z560=0,BB560&gt;0),1,IF(AND($Z560=0,BD560&gt;0),1,IF(AND($Z560=0,BF560&gt;0),1,0))))</f>
        <v>0</v>
      </c>
      <c r="BH560" s="1276">
        <f t="shared" si="282"/>
        <v>0</v>
      </c>
      <c r="BI560" s="1281">
        <f>IF($Z560=0,0,IF(BM560+BO560+BQ560&gt;0,$AA560,0))</f>
        <v>0</v>
      </c>
      <c r="BJ560" s="1283">
        <f>IF($Z560=0,0,IF(AND(BI560=0,M561&gt;0),$AA560,0))</f>
        <v>0</v>
      </c>
      <c r="BK560" s="1272">
        <f>$AA560-BI560-BJ560</f>
        <v>0</v>
      </c>
      <c r="BL560" s="210">
        <f t="shared" si="288"/>
        <v>0</v>
      </c>
      <c r="BM560" s="210">
        <f t="shared" si="288"/>
        <v>0</v>
      </c>
      <c r="BN560" s="210">
        <f t="shared" si="288"/>
        <v>0</v>
      </c>
      <c r="BO560" s="210">
        <f t="shared" si="288"/>
        <v>0</v>
      </c>
      <c r="BP560" s="210">
        <f t="shared" si="288"/>
        <v>0</v>
      </c>
      <c r="BQ560" s="211">
        <f t="shared" si="288"/>
        <v>0</v>
      </c>
      <c r="BR560" s="1276">
        <f>IF($Z560=1,0,IF(AND($Z560=0,BM560&gt;0),1,IF(AND($Z560=0,BO560&gt;0),1,IF(AND($Z560=0,BQ560&gt;0),1,0))))</f>
        <v>0</v>
      </c>
      <c r="BS560" s="1276">
        <f t="shared" si="283"/>
        <v>0</v>
      </c>
      <c r="BT560" s="1281">
        <f>IF($Z560=0,0,IF(BX560+BZ560+CB560&gt;0,$AA560,0))</f>
        <v>0</v>
      </c>
      <c r="BU560" s="1283">
        <f>IF($Z560=0,0,IF(AND(BT560=0,O561&gt;0),$AA560,0))</f>
        <v>0</v>
      </c>
      <c r="BV560" s="1272">
        <f>$AA560-BT560-BU560</f>
        <v>0</v>
      </c>
      <c r="BW560" s="210">
        <f t="shared" si="289"/>
        <v>0</v>
      </c>
      <c r="BX560" s="210">
        <f t="shared" si="289"/>
        <v>0</v>
      </c>
      <c r="BY560" s="210">
        <f t="shared" si="289"/>
        <v>0</v>
      </c>
      <c r="BZ560" s="210">
        <f t="shared" si="289"/>
        <v>0</v>
      </c>
      <c r="CA560" s="210">
        <f t="shared" si="289"/>
        <v>0</v>
      </c>
      <c r="CB560" s="211">
        <f t="shared" si="289"/>
        <v>0</v>
      </c>
      <c r="CC560" s="1276">
        <f>IF($Z560=1,0,IF(AND($Z560=0,BX560&gt;0),1,IF(AND($Z560=0,BZ560&gt;0),1,IF(AND($Z560=0,CB560&gt;0),1,0))))</f>
        <v>0</v>
      </c>
      <c r="CD560" s="1276">
        <f t="shared" si="284"/>
        <v>0</v>
      </c>
      <c r="CE560" s="11"/>
      <c r="CF560" s="11"/>
      <c r="CG560" s="11"/>
      <c r="CH560" s="11"/>
      <c r="CI560" s="11"/>
      <c r="CJ560" s="11"/>
      <c r="CK560" s="11"/>
      <c r="CL560" s="11"/>
      <c r="CM560" s="11"/>
    </row>
    <row r="561" spans="1:91" ht="14.25" customHeight="1">
      <c r="A561" s="1247" t="str">
        <f>A560</f>
        <v/>
      </c>
      <c r="B561" s="58"/>
      <c r="C561" s="1735"/>
      <c r="D561" s="1733"/>
      <c r="E561" s="1735"/>
      <c r="F561" s="2454"/>
      <c r="G561" s="512"/>
      <c r="H561" s="2456"/>
      <c r="I561" s="514"/>
      <c r="J561" s="2459"/>
      <c r="K561" s="514"/>
      <c r="L561" s="2459"/>
      <c r="M561" s="514"/>
      <c r="N561" s="2459"/>
      <c r="O561" s="514"/>
      <c r="P561" s="2459"/>
      <c r="Q561" s="11"/>
      <c r="R561" s="11"/>
      <c r="S561" s="455"/>
      <c r="T561" s="477"/>
      <c r="U561" s="506">
        <f>Import!N951</f>
        <v>0</v>
      </c>
      <c r="V561" s="11"/>
      <c r="W561" s="340"/>
      <c r="X561" s="340"/>
      <c r="Y561" s="340"/>
      <c r="Z561" s="11"/>
      <c r="AE561" s="210"/>
      <c r="AF561" s="210"/>
      <c r="AG561" s="210"/>
      <c r="AH561" s="210"/>
      <c r="AI561" s="1055"/>
      <c r="AJ561" s="211"/>
      <c r="AK561" s="1276"/>
      <c r="AL561" s="1276">
        <f>AL560</f>
        <v>0</v>
      </c>
      <c r="AP561" s="210"/>
      <c r="AQ561" s="210"/>
      <c r="AR561" s="210"/>
      <c r="AS561" s="210"/>
      <c r="AT561" s="210"/>
      <c r="AU561" s="211"/>
      <c r="AV561" s="1276"/>
      <c r="AW561" s="1276">
        <f>AW560</f>
        <v>0</v>
      </c>
      <c r="BA561" s="210"/>
      <c r="BB561" s="210"/>
      <c r="BC561" s="210"/>
      <c r="BD561" s="210"/>
      <c r="BE561" s="210"/>
      <c r="BF561" s="211"/>
      <c r="BG561" s="1276"/>
      <c r="BH561" s="1276">
        <f>BH560</f>
        <v>0</v>
      </c>
      <c r="BL561" s="210"/>
      <c r="BM561" s="210"/>
      <c r="BN561" s="210"/>
      <c r="BO561" s="210"/>
      <c r="BP561" s="210"/>
      <c r="BQ561" s="211"/>
      <c r="BR561" s="1276"/>
      <c r="BS561" s="1276">
        <f>BS560</f>
        <v>0</v>
      </c>
      <c r="BW561" s="210"/>
      <c r="BX561" s="210"/>
      <c r="BY561" s="210"/>
      <c r="BZ561" s="210"/>
      <c r="CA561" s="210"/>
      <c r="CB561" s="211"/>
      <c r="CC561" s="1276"/>
      <c r="CD561" s="1276">
        <f>CD560</f>
        <v>0</v>
      </c>
      <c r="CE561" s="11"/>
      <c r="CF561" s="11"/>
      <c r="CG561" s="11"/>
      <c r="CH561" s="11"/>
      <c r="CI561" s="11"/>
      <c r="CJ561" s="11"/>
      <c r="CK561" s="11"/>
      <c r="CL561" s="11"/>
      <c r="CM561" s="11"/>
    </row>
    <row r="562" spans="1:91" ht="24.75" customHeight="1">
      <c r="A562" s="1246" t="str">
        <f>IF(E562&gt;0,"Wypełnione","")</f>
        <v/>
      </c>
      <c r="B562" s="58"/>
      <c r="C562" s="1734">
        <f>'Og s3a'!C963</f>
        <v>0</v>
      </c>
      <c r="D562" s="1732">
        <f>'Og s3a'!E963</f>
        <v>0</v>
      </c>
      <c r="E562" s="1734">
        <f>'Og s3a'!F963</f>
        <v>0</v>
      </c>
      <c r="F562" s="2453"/>
      <c r="G562" s="511">
        <f>T562</f>
        <v>0</v>
      </c>
      <c r="H562" s="2455">
        <f>U562</f>
        <v>0</v>
      </c>
      <c r="I562" s="515"/>
      <c r="J562" s="2459"/>
      <c r="K562" s="515"/>
      <c r="L562" s="2459"/>
      <c r="M562" s="515"/>
      <c r="N562" s="2459"/>
      <c r="O562" s="515"/>
      <c r="P562" s="2459"/>
      <c r="Q562" s="11"/>
      <c r="R562" s="11"/>
      <c r="S562" s="454">
        <f>'Og s3a'!G963</f>
        <v>0</v>
      </c>
      <c r="T562" s="456">
        <f>'Og s3a'!D963</f>
        <v>0</v>
      </c>
      <c r="U562" s="506">
        <f>Import!N952</f>
        <v>0</v>
      </c>
      <c r="V562" s="11"/>
      <c r="W562" s="340"/>
      <c r="X562" s="340"/>
      <c r="Y562" s="340"/>
      <c r="Z562" s="1273">
        <f>IF(F562=AF$7,1,0)</f>
        <v>0</v>
      </c>
      <c r="AA562" s="1273">
        <f>Z562*D562</f>
        <v>0</v>
      </c>
      <c r="AB562" s="1281">
        <f>IF($Z562=0,0,IF(AF562+AH562+AJ562&gt;0,$AA562,0))</f>
        <v>0</v>
      </c>
      <c r="AC562" s="1283">
        <f>IF($Z562=0,0,IF(AND(AB562=0,G563&gt;0),$AA562,0))</f>
        <v>0</v>
      </c>
      <c r="AD562" s="1272">
        <f>AA562-AB562-AC562</f>
        <v>0</v>
      </c>
      <c r="AE562" s="210">
        <f t="shared" si="285"/>
        <v>0</v>
      </c>
      <c r="AF562" s="210">
        <f t="shared" si="285"/>
        <v>0</v>
      </c>
      <c r="AG562" s="210">
        <f t="shared" si="285"/>
        <v>0</v>
      </c>
      <c r="AH562" s="210">
        <f t="shared" si="285"/>
        <v>0</v>
      </c>
      <c r="AI562" s="1055">
        <f t="shared" si="285"/>
        <v>0</v>
      </c>
      <c r="AJ562" s="211">
        <f t="shared" si="285"/>
        <v>0</v>
      </c>
      <c r="AK562" s="1276">
        <f>IF($Z562=1,0,IF(AND($Z562=0,AF562&gt;0),1,IF(AND($Z562=0,AH562&gt;0),1,IF(AND($Z562=0,AJ562&gt;0),1,0))))</f>
        <v>0</v>
      </c>
      <c r="AL562" s="1276">
        <f t="shared" si="280"/>
        <v>0</v>
      </c>
      <c r="AM562" s="1281">
        <f>IF($Z562=0,0,IF(AQ562+AS562+AU562&gt;0,$AA562,0))</f>
        <v>0</v>
      </c>
      <c r="AN562" s="1283">
        <f>IF($Z562=0,0,IF(AND(AM562=0,I563&gt;0),$AA562,0))</f>
        <v>0</v>
      </c>
      <c r="AO562" s="1272">
        <f>$AA562-AM562-AN562</f>
        <v>0</v>
      </c>
      <c r="AP562" s="210">
        <f t="shared" si="286"/>
        <v>0</v>
      </c>
      <c r="AQ562" s="210">
        <f t="shared" si="286"/>
        <v>0</v>
      </c>
      <c r="AR562" s="210">
        <f t="shared" si="286"/>
        <v>0</v>
      </c>
      <c r="AS562" s="210">
        <f t="shared" si="286"/>
        <v>0</v>
      </c>
      <c r="AT562" s="210">
        <f t="shared" si="286"/>
        <v>0</v>
      </c>
      <c r="AU562" s="211">
        <f t="shared" si="286"/>
        <v>0</v>
      </c>
      <c r="AV562" s="1276">
        <f>IF($Z562=1,0,IF(AND($Z562=0,AQ562&gt;0),1,IF(AND($Z562=0,AS562&gt;0),1,IF(AND($Z562=0,AU562&gt;0),1,0))))</f>
        <v>0</v>
      </c>
      <c r="AW562" s="1276">
        <f t="shared" si="281"/>
        <v>0</v>
      </c>
      <c r="AX562" s="1281">
        <f>IF($Z562=0,0,IF(BB562+BD562+BF562&gt;0,$AA562,0))</f>
        <v>0</v>
      </c>
      <c r="AY562" s="1283">
        <f>IF($Z562=0,0,IF(AND(AX562=0,K563&gt;0),$AA562,0))</f>
        <v>0</v>
      </c>
      <c r="AZ562" s="1272">
        <f>$AA562-AX562-AY562</f>
        <v>0</v>
      </c>
      <c r="BA562" s="210">
        <f t="shared" si="287"/>
        <v>0</v>
      </c>
      <c r="BB562" s="210">
        <f t="shared" si="287"/>
        <v>0</v>
      </c>
      <c r="BC562" s="210">
        <f t="shared" si="287"/>
        <v>0</v>
      </c>
      <c r="BD562" s="210">
        <f t="shared" si="287"/>
        <v>0</v>
      </c>
      <c r="BE562" s="210">
        <f t="shared" si="287"/>
        <v>0</v>
      </c>
      <c r="BF562" s="211">
        <f t="shared" si="287"/>
        <v>0</v>
      </c>
      <c r="BG562" s="1276">
        <f>IF($Z562=1,0,IF(AND($Z562=0,BB562&gt;0),1,IF(AND($Z562=0,BD562&gt;0),1,IF(AND($Z562=0,BF562&gt;0),1,0))))</f>
        <v>0</v>
      </c>
      <c r="BH562" s="1276">
        <f t="shared" si="282"/>
        <v>0</v>
      </c>
      <c r="BI562" s="1281">
        <f>IF($Z562=0,0,IF(BM562+BO562+BQ562&gt;0,$AA562,0))</f>
        <v>0</v>
      </c>
      <c r="BJ562" s="1283">
        <f>IF($Z562=0,0,IF(AND(BI562=0,M563&gt;0),$AA562,0))</f>
        <v>0</v>
      </c>
      <c r="BK562" s="1272">
        <f>$AA562-BI562-BJ562</f>
        <v>0</v>
      </c>
      <c r="BL562" s="210">
        <f t="shared" si="288"/>
        <v>0</v>
      </c>
      <c r="BM562" s="210">
        <f t="shared" si="288"/>
        <v>0</v>
      </c>
      <c r="BN562" s="210">
        <f t="shared" si="288"/>
        <v>0</v>
      </c>
      <c r="BO562" s="210">
        <f t="shared" si="288"/>
        <v>0</v>
      </c>
      <c r="BP562" s="210">
        <f t="shared" si="288"/>
        <v>0</v>
      </c>
      <c r="BQ562" s="211">
        <f t="shared" si="288"/>
        <v>0</v>
      </c>
      <c r="BR562" s="1276">
        <f>IF($Z562=1,0,IF(AND($Z562=0,BM562&gt;0),1,IF(AND($Z562=0,BO562&gt;0),1,IF(AND($Z562=0,BQ562&gt;0),1,0))))</f>
        <v>0</v>
      </c>
      <c r="BS562" s="1276">
        <f t="shared" si="283"/>
        <v>0</v>
      </c>
      <c r="BT562" s="1281">
        <f>IF($Z562=0,0,IF(BX562+BZ562+CB562&gt;0,$AA562,0))</f>
        <v>0</v>
      </c>
      <c r="BU562" s="1283">
        <f>IF($Z562=0,0,IF(AND(BT562=0,O563&gt;0),$AA562,0))</f>
        <v>0</v>
      </c>
      <c r="BV562" s="1272">
        <f>$AA562-BT562-BU562</f>
        <v>0</v>
      </c>
      <c r="BW562" s="210">
        <f t="shared" si="289"/>
        <v>0</v>
      </c>
      <c r="BX562" s="210">
        <f t="shared" si="289"/>
        <v>0</v>
      </c>
      <c r="BY562" s="210">
        <f t="shared" si="289"/>
        <v>0</v>
      </c>
      <c r="BZ562" s="210">
        <f t="shared" si="289"/>
        <v>0</v>
      </c>
      <c r="CA562" s="210">
        <f t="shared" si="289"/>
        <v>0</v>
      </c>
      <c r="CB562" s="211">
        <f t="shared" si="289"/>
        <v>0</v>
      </c>
      <c r="CC562" s="1276">
        <f>IF($Z562=1,0,IF(AND($Z562=0,BX562&gt;0),1,IF(AND($Z562=0,BZ562&gt;0),1,IF(AND($Z562=0,CB562&gt;0),1,0))))</f>
        <v>0</v>
      </c>
      <c r="CD562" s="1276">
        <f t="shared" si="284"/>
        <v>0</v>
      </c>
      <c r="CE562" s="11"/>
      <c r="CF562" s="11"/>
      <c r="CG562" s="11"/>
      <c r="CH562" s="11"/>
      <c r="CI562" s="11"/>
      <c r="CJ562" s="11"/>
      <c r="CK562" s="11"/>
      <c r="CL562" s="11"/>
      <c r="CM562" s="11"/>
    </row>
    <row r="563" spans="1:91" ht="14.25" customHeight="1">
      <c r="A563" s="1247" t="str">
        <f>A562</f>
        <v/>
      </c>
      <c r="B563" s="58"/>
      <c r="C563" s="1735"/>
      <c r="D563" s="1733"/>
      <c r="E563" s="1735"/>
      <c r="F563" s="2454"/>
      <c r="G563" s="512"/>
      <c r="H563" s="2456"/>
      <c r="I563" s="514"/>
      <c r="J563" s="2459"/>
      <c r="K563" s="514"/>
      <c r="L563" s="2459"/>
      <c r="M563" s="514"/>
      <c r="N563" s="2459"/>
      <c r="O563" s="514"/>
      <c r="P563" s="2459"/>
      <c r="Q563" s="11"/>
      <c r="R563" s="11"/>
      <c r="S563" s="455"/>
      <c r="T563" s="477"/>
      <c r="U563" s="506">
        <f>Import!N953</f>
        <v>0</v>
      </c>
      <c r="V563" s="11"/>
      <c r="W563" s="340"/>
      <c r="X563" s="340"/>
      <c r="Y563" s="340"/>
      <c r="Z563" s="11"/>
      <c r="AE563" s="210"/>
      <c r="AF563" s="210"/>
      <c r="AG563" s="210"/>
      <c r="AH563" s="210"/>
      <c r="AI563" s="1055"/>
      <c r="AJ563" s="211"/>
      <c r="AK563" s="1276"/>
      <c r="AL563" s="1276">
        <f>AL562</f>
        <v>0</v>
      </c>
      <c r="AP563" s="210"/>
      <c r="AQ563" s="210"/>
      <c r="AR563" s="210"/>
      <c r="AS563" s="210"/>
      <c r="AT563" s="210"/>
      <c r="AU563" s="211"/>
      <c r="AV563" s="1276"/>
      <c r="AW563" s="1276">
        <f>AW562</f>
        <v>0</v>
      </c>
      <c r="BA563" s="210"/>
      <c r="BB563" s="210"/>
      <c r="BC563" s="210"/>
      <c r="BD563" s="210"/>
      <c r="BE563" s="210"/>
      <c r="BF563" s="211"/>
      <c r="BG563" s="1276"/>
      <c r="BH563" s="1276">
        <f>BH562</f>
        <v>0</v>
      </c>
      <c r="BL563" s="210"/>
      <c r="BM563" s="210"/>
      <c r="BN563" s="210"/>
      <c r="BO563" s="210"/>
      <c r="BP563" s="210"/>
      <c r="BQ563" s="211"/>
      <c r="BR563" s="1276"/>
      <c r="BS563" s="1276">
        <f>BS562</f>
        <v>0</v>
      </c>
      <c r="BW563" s="210"/>
      <c r="BX563" s="210"/>
      <c r="BY563" s="210"/>
      <c r="BZ563" s="210"/>
      <c r="CA563" s="210"/>
      <c r="CB563" s="211"/>
      <c r="CC563" s="1276"/>
      <c r="CD563" s="1276">
        <f>CD562</f>
        <v>0</v>
      </c>
      <c r="CE563" s="11"/>
      <c r="CF563" s="11"/>
      <c r="CG563" s="11"/>
      <c r="CH563" s="11"/>
      <c r="CI563" s="11"/>
      <c r="CJ563" s="11"/>
      <c r="CK563" s="11"/>
      <c r="CL563" s="11"/>
      <c r="CM563" s="11"/>
    </row>
    <row r="564" spans="1:91" ht="24.75" customHeight="1">
      <c r="A564" s="1246" t="str">
        <f>IF(E564&gt;0,"Wypełnione","")</f>
        <v/>
      </c>
      <c r="B564" s="58"/>
      <c r="C564" s="1734">
        <f>'Og s3a'!C965</f>
        <v>0</v>
      </c>
      <c r="D564" s="1732">
        <f>'Og s3a'!E965</f>
        <v>0</v>
      </c>
      <c r="E564" s="1734">
        <f>'Og s3a'!F965</f>
        <v>0</v>
      </c>
      <c r="F564" s="2453"/>
      <c r="G564" s="511">
        <f>T564</f>
        <v>0</v>
      </c>
      <c r="H564" s="2455">
        <f>U564</f>
        <v>0</v>
      </c>
      <c r="I564" s="515"/>
      <c r="J564" s="2459"/>
      <c r="K564" s="515"/>
      <c r="L564" s="2459"/>
      <c r="M564" s="515"/>
      <c r="N564" s="2459"/>
      <c r="O564" s="515"/>
      <c r="P564" s="2459"/>
      <c r="Q564" s="11"/>
      <c r="R564" s="11"/>
      <c r="S564" s="454">
        <f>'Og s3a'!G965</f>
        <v>0</v>
      </c>
      <c r="T564" s="456">
        <f>'Og s3a'!D965</f>
        <v>0</v>
      </c>
      <c r="U564" s="506">
        <f>Import!N954</f>
        <v>0</v>
      </c>
      <c r="V564" s="11"/>
      <c r="W564" s="340"/>
      <c r="X564" s="340"/>
      <c r="Y564" s="340"/>
      <c r="Z564" s="1273">
        <f>IF(F564=AF$7,1,0)</f>
        <v>0</v>
      </c>
      <c r="AA564" s="1273">
        <f>Z564*D564</f>
        <v>0</v>
      </c>
      <c r="AB564" s="1281">
        <f>IF($Z564=0,0,IF(AF564+AH564+AJ564&gt;0,$AA564,0))</f>
        <v>0</v>
      </c>
      <c r="AC564" s="1283">
        <f>IF($Z564=0,0,IF(AND(AB564=0,G565&gt;0),$AA564,0))</f>
        <v>0</v>
      </c>
      <c r="AD564" s="1272">
        <f>AA564-AB564-AC564</f>
        <v>0</v>
      </c>
      <c r="AE564" s="210">
        <f t="shared" si="285"/>
        <v>0</v>
      </c>
      <c r="AF564" s="210">
        <f t="shared" si="285"/>
        <v>0</v>
      </c>
      <c r="AG564" s="210">
        <f t="shared" si="285"/>
        <v>0</v>
      </c>
      <c r="AH564" s="210">
        <f t="shared" si="285"/>
        <v>0</v>
      </c>
      <c r="AI564" s="1055">
        <f t="shared" si="285"/>
        <v>0</v>
      </c>
      <c r="AJ564" s="211">
        <f t="shared" si="285"/>
        <v>0</v>
      </c>
      <c r="AK564" s="1276">
        <f>IF($Z564=1,0,IF(AND($Z564=0,AF564&gt;0),1,IF(AND($Z564=0,AH564&gt;0),1,IF(AND($Z564=0,AJ564&gt;0),1,0))))</f>
        <v>0</v>
      </c>
      <c r="AL564" s="1276">
        <f t="shared" si="280"/>
        <v>0</v>
      </c>
      <c r="AM564" s="1281">
        <f>IF($Z564=0,0,IF(AQ564+AS564+AU564&gt;0,$AA564,0))</f>
        <v>0</v>
      </c>
      <c r="AN564" s="1283">
        <f>IF($Z564=0,0,IF(AND(AM564=0,I565&gt;0),$AA564,0))</f>
        <v>0</v>
      </c>
      <c r="AO564" s="1272">
        <f>$AA564-AM564-AN564</f>
        <v>0</v>
      </c>
      <c r="AP564" s="210">
        <f t="shared" si="286"/>
        <v>0</v>
      </c>
      <c r="AQ564" s="210">
        <f t="shared" si="286"/>
        <v>0</v>
      </c>
      <c r="AR564" s="210">
        <f t="shared" si="286"/>
        <v>0</v>
      </c>
      <c r="AS564" s="210">
        <f t="shared" si="286"/>
        <v>0</v>
      </c>
      <c r="AT564" s="210">
        <f t="shared" si="286"/>
        <v>0</v>
      </c>
      <c r="AU564" s="211">
        <f t="shared" si="286"/>
        <v>0</v>
      </c>
      <c r="AV564" s="1276">
        <f>IF($Z564=1,0,IF(AND($Z564=0,AQ564&gt;0),1,IF(AND($Z564=0,AS564&gt;0),1,IF(AND($Z564=0,AU564&gt;0),1,0))))</f>
        <v>0</v>
      </c>
      <c r="AW564" s="1276">
        <f t="shared" si="281"/>
        <v>0</v>
      </c>
      <c r="AX564" s="1281">
        <f>IF($Z564=0,0,IF(BB564+BD564+BF564&gt;0,$AA564,0))</f>
        <v>0</v>
      </c>
      <c r="AY564" s="1283">
        <f>IF($Z564=0,0,IF(AND(AX564=0,K565&gt;0),$AA564,0))</f>
        <v>0</v>
      </c>
      <c r="AZ564" s="1272">
        <f>$AA564-AX564-AY564</f>
        <v>0</v>
      </c>
      <c r="BA564" s="210">
        <f t="shared" si="287"/>
        <v>0</v>
      </c>
      <c r="BB564" s="210">
        <f t="shared" si="287"/>
        <v>0</v>
      </c>
      <c r="BC564" s="210">
        <f t="shared" si="287"/>
        <v>0</v>
      </c>
      <c r="BD564" s="210">
        <f t="shared" si="287"/>
        <v>0</v>
      </c>
      <c r="BE564" s="210">
        <f t="shared" si="287"/>
        <v>0</v>
      </c>
      <c r="BF564" s="211">
        <f t="shared" si="287"/>
        <v>0</v>
      </c>
      <c r="BG564" s="1276">
        <f>IF($Z564=1,0,IF(AND($Z564=0,BB564&gt;0),1,IF(AND($Z564=0,BD564&gt;0),1,IF(AND($Z564=0,BF564&gt;0),1,0))))</f>
        <v>0</v>
      </c>
      <c r="BH564" s="1276">
        <f t="shared" si="282"/>
        <v>0</v>
      </c>
      <c r="BI564" s="1281">
        <f>IF($Z564=0,0,IF(BM564+BO564+BQ564&gt;0,$AA564,0))</f>
        <v>0</v>
      </c>
      <c r="BJ564" s="1283">
        <f>IF($Z564=0,0,IF(AND(BI564=0,M565&gt;0),$AA564,0))</f>
        <v>0</v>
      </c>
      <c r="BK564" s="1272">
        <f>$AA564-BI564-BJ564</f>
        <v>0</v>
      </c>
      <c r="BL564" s="210">
        <f t="shared" si="288"/>
        <v>0</v>
      </c>
      <c r="BM564" s="210">
        <f t="shared" si="288"/>
        <v>0</v>
      </c>
      <c r="BN564" s="210">
        <f t="shared" si="288"/>
        <v>0</v>
      </c>
      <c r="BO564" s="210">
        <f t="shared" si="288"/>
        <v>0</v>
      </c>
      <c r="BP564" s="210">
        <f t="shared" si="288"/>
        <v>0</v>
      </c>
      <c r="BQ564" s="211">
        <f t="shared" si="288"/>
        <v>0</v>
      </c>
      <c r="BR564" s="1276">
        <f>IF($Z564=1,0,IF(AND($Z564=0,BM564&gt;0),1,IF(AND($Z564=0,BO564&gt;0),1,IF(AND($Z564=0,BQ564&gt;0),1,0))))</f>
        <v>0</v>
      </c>
      <c r="BS564" s="1276">
        <f t="shared" si="283"/>
        <v>0</v>
      </c>
      <c r="BT564" s="1281">
        <f>IF($Z564=0,0,IF(BX564+BZ564+CB564&gt;0,$AA564,0))</f>
        <v>0</v>
      </c>
      <c r="BU564" s="1283">
        <f>IF($Z564=0,0,IF(AND(BT564=0,O565&gt;0),$AA564,0))</f>
        <v>0</v>
      </c>
      <c r="BV564" s="1272">
        <f>$AA564-BT564-BU564</f>
        <v>0</v>
      </c>
      <c r="BW564" s="210">
        <f t="shared" si="289"/>
        <v>0</v>
      </c>
      <c r="BX564" s="210">
        <f t="shared" si="289"/>
        <v>0</v>
      </c>
      <c r="BY564" s="210">
        <f t="shared" si="289"/>
        <v>0</v>
      </c>
      <c r="BZ564" s="210">
        <f t="shared" si="289"/>
        <v>0</v>
      </c>
      <c r="CA564" s="210">
        <f t="shared" si="289"/>
        <v>0</v>
      </c>
      <c r="CB564" s="211">
        <f t="shared" si="289"/>
        <v>0</v>
      </c>
      <c r="CC564" s="1276">
        <f>IF($Z564=1,0,IF(AND($Z564=0,BX564&gt;0),1,IF(AND($Z564=0,BZ564&gt;0),1,IF(AND($Z564=0,CB564&gt;0),1,0))))</f>
        <v>0</v>
      </c>
      <c r="CD564" s="1276">
        <f t="shared" si="284"/>
        <v>0</v>
      </c>
      <c r="CE564" s="11"/>
      <c r="CF564" s="11"/>
      <c r="CG564" s="11"/>
      <c r="CH564" s="11"/>
      <c r="CI564" s="11"/>
      <c r="CJ564" s="11"/>
      <c r="CK564" s="11"/>
      <c r="CL564" s="11"/>
      <c r="CM564" s="11"/>
    </row>
    <row r="565" spans="1:91" ht="14.25" customHeight="1">
      <c r="A565" s="1247" t="str">
        <f>A564</f>
        <v/>
      </c>
      <c r="B565" s="58"/>
      <c r="C565" s="1735"/>
      <c r="D565" s="1733"/>
      <c r="E565" s="1735"/>
      <c r="F565" s="2454"/>
      <c r="G565" s="512"/>
      <c r="H565" s="2456"/>
      <c r="I565" s="514"/>
      <c r="J565" s="2459"/>
      <c r="K565" s="514"/>
      <c r="L565" s="2459"/>
      <c r="M565" s="514"/>
      <c r="N565" s="2459"/>
      <c r="O565" s="514"/>
      <c r="P565" s="2459"/>
      <c r="Q565" s="11"/>
      <c r="R565" s="11"/>
      <c r="S565" s="455"/>
      <c r="T565" s="477"/>
      <c r="U565" s="506">
        <f>Import!N955</f>
        <v>0</v>
      </c>
      <c r="V565" s="11"/>
      <c r="W565" s="340"/>
      <c r="X565" s="340"/>
      <c r="Y565" s="340"/>
      <c r="Z565" s="11"/>
      <c r="AE565" s="210"/>
      <c r="AF565" s="210"/>
      <c r="AG565" s="210"/>
      <c r="AH565" s="210"/>
      <c r="AI565" s="1055"/>
      <c r="AJ565" s="211"/>
      <c r="AK565" s="1276"/>
      <c r="AL565" s="1276">
        <f>AL564</f>
        <v>0</v>
      </c>
      <c r="AP565" s="210"/>
      <c r="AQ565" s="210"/>
      <c r="AR565" s="210"/>
      <c r="AS565" s="210"/>
      <c r="AT565" s="210"/>
      <c r="AU565" s="211"/>
      <c r="AV565" s="1276"/>
      <c r="AW565" s="1276">
        <f>AW564</f>
        <v>0</v>
      </c>
      <c r="BA565" s="210"/>
      <c r="BB565" s="210"/>
      <c r="BC565" s="210"/>
      <c r="BD565" s="210"/>
      <c r="BE565" s="210"/>
      <c r="BF565" s="211"/>
      <c r="BG565" s="1276"/>
      <c r="BH565" s="1276">
        <f>BH564</f>
        <v>0</v>
      </c>
      <c r="BL565" s="210"/>
      <c r="BM565" s="210"/>
      <c r="BN565" s="210"/>
      <c r="BO565" s="210"/>
      <c r="BP565" s="210"/>
      <c r="BQ565" s="211"/>
      <c r="BR565" s="1276"/>
      <c r="BS565" s="1276">
        <f>BS564</f>
        <v>0</v>
      </c>
      <c r="BW565" s="210"/>
      <c r="BX565" s="210"/>
      <c r="BY565" s="210"/>
      <c r="BZ565" s="210"/>
      <c r="CA565" s="210"/>
      <c r="CB565" s="211"/>
      <c r="CC565" s="1276"/>
      <c r="CD565" s="1276">
        <f>CD564</f>
        <v>0</v>
      </c>
      <c r="CE565" s="11"/>
      <c r="CF565" s="11"/>
      <c r="CG565" s="11"/>
      <c r="CH565" s="11"/>
      <c r="CI565" s="11"/>
      <c r="CJ565" s="11"/>
      <c r="CK565" s="11"/>
      <c r="CL565" s="11"/>
      <c r="CM565" s="11"/>
    </row>
    <row r="566" spans="1:91" ht="24.75" customHeight="1">
      <c r="A566" s="1246" t="str">
        <f>IF(E566&gt;0,"Wypełnione","")</f>
        <v/>
      </c>
      <c r="B566" s="58"/>
      <c r="C566" s="1734">
        <f>'Og s3a'!C967</f>
        <v>0</v>
      </c>
      <c r="D566" s="1732">
        <f>'Og s3a'!E967</f>
        <v>0</v>
      </c>
      <c r="E566" s="1734">
        <f>'Og s3a'!F967</f>
        <v>0</v>
      </c>
      <c r="F566" s="2453"/>
      <c r="G566" s="511">
        <f>T566</f>
        <v>0</v>
      </c>
      <c r="H566" s="2455">
        <f>U566</f>
        <v>0</v>
      </c>
      <c r="I566" s="515"/>
      <c r="J566" s="2459"/>
      <c r="K566" s="515"/>
      <c r="L566" s="2459"/>
      <c r="M566" s="515"/>
      <c r="N566" s="2459"/>
      <c r="O566" s="515"/>
      <c r="P566" s="2459"/>
      <c r="Q566" s="11"/>
      <c r="R566" s="11"/>
      <c r="S566" s="454">
        <f>'Og s3a'!G967</f>
        <v>0</v>
      </c>
      <c r="T566" s="456">
        <f>'Og s3a'!D967</f>
        <v>0</v>
      </c>
      <c r="U566" s="506">
        <f>Import!N956</f>
        <v>0</v>
      </c>
      <c r="V566" s="11"/>
      <c r="W566" s="340"/>
      <c r="X566" s="340"/>
      <c r="Y566" s="340"/>
      <c r="Z566" s="1273">
        <f>IF(F566=AF$7,1,0)</f>
        <v>0</v>
      </c>
      <c r="AA566" s="1273">
        <f>Z566*D566</f>
        <v>0</v>
      </c>
      <c r="AB566" s="1281">
        <f>IF($Z566=0,0,IF(AF566+AH566+AJ566&gt;0,$AA566,0))</f>
        <v>0</v>
      </c>
      <c r="AC566" s="1283">
        <f>IF($Z566=0,0,IF(AND(AB566=0,G567&gt;0),$AA566,0))</f>
        <v>0</v>
      </c>
      <c r="AD566" s="1272">
        <f>AA566-AB566-AC566</f>
        <v>0</v>
      </c>
      <c r="AE566" s="210">
        <f t="shared" si="285"/>
        <v>0</v>
      </c>
      <c r="AF566" s="210">
        <f t="shared" si="285"/>
        <v>0</v>
      </c>
      <c r="AG566" s="210">
        <f t="shared" si="285"/>
        <v>0</v>
      </c>
      <c r="AH566" s="210">
        <f t="shared" si="285"/>
        <v>0</v>
      </c>
      <c r="AI566" s="1055">
        <f t="shared" si="285"/>
        <v>0</v>
      </c>
      <c r="AJ566" s="211">
        <f t="shared" si="285"/>
        <v>0</v>
      </c>
      <c r="AK566" s="1276">
        <f>IF($Z566=1,0,IF(AND($Z566=0,AF566&gt;0),1,IF(AND($Z566=0,AH566&gt;0),1,IF(AND($Z566=0,AJ566&gt;0),1,0))))</f>
        <v>0</v>
      </c>
      <c r="AL566" s="1276">
        <f t="shared" si="280"/>
        <v>0</v>
      </c>
      <c r="AM566" s="1281">
        <f>IF($Z566=0,0,IF(AQ566+AS566+AU566&gt;0,$AA566,0))</f>
        <v>0</v>
      </c>
      <c r="AN566" s="1283">
        <f>IF($Z566=0,0,IF(AND(AM566=0,I567&gt;0),$AA566,0))</f>
        <v>0</v>
      </c>
      <c r="AO566" s="1272">
        <f>$AA566-AM566-AN566</f>
        <v>0</v>
      </c>
      <c r="AP566" s="210">
        <f t="shared" si="286"/>
        <v>0</v>
      </c>
      <c r="AQ566" s="210">
        <f t="shared" si="286"/>
        <v>0</v>
      </c>
      <c r="AR566" s="210">
        <f t="shared" si="286"/>
        <v>0</v>
      </c>
      <c r="AS566" s="210">
        <f t="shared" si="286"/>
        <v>0</v>
      </c>
      <c r="AT566" s="210">
        <f t="shared" si="286"/>
        <v>0</v>
      </c>
      <c r="AU566" s="211">
        <f t="shared" si="286"/>
        <v>0</v>
      </c>
      <c r="AV566" s="1276">
        <f>IF($Z566=1,0,IF(AND($Z566=0,AQ566&gt;0),1,IF(AND($Z566=0,AS566&gt;0),1,IF(AND($Z566=0,AU566&gt;0),1,0))))</f>
        <v>0</v>
      </c>
      <c r="AW566" s="1276">
        <f t="shared" si="281"/>
        <v>0</v>
      </c>
      <c r="AX566" s="1281">
        <f>IF($Z566=0,0,IF(BB566+BD566+BF566&gt;0,$AA566,0))</f>
        <v>0</v>
      </c>
      <c r="AY566" s="1283">
        <f>IF($Z566=0,0,IF(AND(AX566=0,K567&gt;0),$AA566,0))</f>
        <v>0</v>
      </c>
      <c r="AZ566" s="1272">
        <f>$AA566-AX566-AY566</f>
        <v>0</v>
      </c>
      <c r="BA566" s="210">
        <f t="shared" si="287"/>
        <v>0</v>
      </c>
      <c r="BB566" s="210">
        <f t="shared" si="287"/>
        <v>0</v>
      </c>
      <c r="BC566" s="210">
        <f t="shared" si="287"/>
        <v>0</v>
      </c>
      <c r="BD566" s="210">
        <f t="shared" si="287"/>
        <v>0</v>
      </c>
      <c r="BE566" s="210">
        <f t="shared" si="287"/>
        <v>0</v>
      </c>
      <c r="BF566" s="211">
        <f t="shared" si="287"/>
        <v>0</v>
      </c>
      <c r="BG566" s="1276">
        <f>IF($Z566=1,0,IF(AND($Z566=0,BB566&gt;0),1,IF(AND($Z566=0,BD566&gt;0),1,IF(AND($Z566=0,BF566&gt;0),1,0))))</f>
        <v>0</v>
      </c>
      <c r="BH566" s="1276">
        <f t="shared" si="282"/>
        <v>0</v>
      </c>
      <c r="BI566" s="1281">
        <f>IF($Z566=0,0,IF(BM566+BO566+BQ566&gt;0,$AA566,0))</f>
        <v>0</v>
      </c>
      <c r="BJ566" s="1283">
        <f>IF($Z566=0,0,IF(AND(BI566=0,M567&gt;0),$AA566,0))</f>
        <v>0</v>
      </c>
      <c r="BK566" s="1272">
        <f>$AA566-BI566-BJ566</f>
        <v>0</v>
      </c>
      <c r="BL566" s="210">
        <f t="shared" si="288"/>
        <v>0</v>
      </c>
      <c r="BM566" s="210">
        <f t="shared" si="288"/>
        <v>0</v>
      </c>
      <c r="BN566" s="210">
        <f t="shared" si="288"/>
        <v>0</v>
      </c>
      <c r="BO566" s="210">
        <f t="shared" si="288"/>
        <v>0</v>
      </c>
      <c r="BP566" s="210">
        <f t="shared" si="288"/>
        <v>0</v>
      </c>
      <c r="BQ566" s="211">
        <f t="shared" si="288"/>
        <v>0</v>
      </c>
      <c r="BR566" s="1276">
        <f>IF($Z566=1,0,IF(AND($Z566=0,BM566&gt;0),1,IF(AND($Z566=0,BO566&gt;0),1,IF(AND($Z566=0,BQ566&gt;0),1,0))))</f>
        <v>0</v>
      </c>
      <c r="BS566" s="1276">
        <f t="shared" si="283"/>
        <v>0</v>
      </c>
      <c r="BT566" s="1281">
        <f>IF($Z566=0,0,IF(BX566+BZ566+CB566&gt;0,$AA566,0))</f>
        <v>0</v>
      </c>
      <c r="BU566" s="1283">
        <f>IF($Z566=0,0,IF(AND(BT566=0,O567&gt;0),$AA566,0))</f>
        <v>0</v>
      </c>
      <c r="BV566" s="1272">
        <f>$AA566-BT566-BU566</f>
        <v>0</v>
      </c>
      <c r="BW566" s="210">
        <f t="shared" si="289"/>
        <v>0</v>
      </c>
      <c r="BX566" s="210">
        <f t="shared" si="289"/>
        <v>0</v>
      </c>
      <c r="BY566" s="210">
        <f t="shared" si="289"/>
        <v>0</v>
      </c>
      <c r="BZ566" s="210">
        <f t="shared" si="289"/>
        <v>0</v>
      </c>
      <c r="CA566" s="210">
        <f t="shared" si="289"/>
        <v>0</v>
      </c>
      <c r="CB566" s="211">
        <f t="shared" si="289"/>
        <v>0</v>
      </c>
      <c r="CC566" s="1276">
        <f>IF($Z566=1,0,IF(AND($Z566=0,BX566&gt;0),1,IF(AND($Z566=0,BZ566&gt;0),1,IF(AND($Z566=0,CB566&gt;0),1,0))))</f>
        <v>0</v>
      </c>
      <c r="CD566" s="1276">
        <f t="shared" si="284"/>
        <v>0</v>
      </c>
      <c r="CE566" s="11"/>
      <c r="CF566" s="11"/>
      <c r="CG566" s="11"/>
      <c r="CH566" s="11"/>
      <c r="CI566" s="11"/>
      <c r="CJ566" s="11"/>
      <c r="CK566" s="11"/>
      <c r="CL566" s="11"/>
      <c r="CM566" s="11"/>
    </row>
    <row r="567" spans="1:91" ht="14.25" customHeight="1">
      <c r="A567" s="1247" t="str">
        <f>A566</f>
        <v/>
      </c>
      <c r="B567" s="58"/>
      <c r="C567" s="1735"/>
      <c r="D567" s="1733"/>
      <c r="E567" s="1735"/>
      <c r="F567" s="2454"/>
      <c r="G567" s="512"/>
      <c r="H567" s="2456"/>
      <c r="I567" s="514"/>
      <c r="J567" s="2459"/>
      <c r="K567" s="514"/>
      <c r="L567" s="2459"/>
      <c r="M567" s="514"/>
      <c r="N567" s="2459"/>
      <c r="O567" s="514"/>
      <c r="P567" s="2459"/>
      <c r="Q567" s="11"/>
      <c r="R567" s="11"/>
      <c r="S567" s="455"/>
      <c r="T567" s="477"/>
      <c r="U567" s="506">
        <f>Import!N957</f>
        <v>0</v>
      </c>
      <c r="V567" s="11"/>
      <c r="W567" s="340"/>
      <c r="X567" s="340"/>
      <c r="Y567" s="340"/>
      <c r="Z567" s="11"/>
      <c r="AE567" s="210"/>
      <c r="AF567" s="210"/>
      <c r="AG567" s="210"/>
      <c r="AH567" s="210"/>
      <c r="AI567" s="1055"/>
      <c r="AJ567" s="211"/>
      <c r="AK567" s="1276"/>
      <c r="AL567" s="1276">
        <f>AL566</f>
        <v>0</v>
      </c>
      <c r="AP567" s="210"/>
      <c r="AQ567" s="210"/>
      <c r="AR567" s="210"/>
      <c r="AS567" s="210"/>
      <c r="AT567" s="210"/>
      <c r="AU567" s="211"/>
      <c r="AV567" s="1276"/>
      <c r="AW567" s="1276">
        <f>AW566</f>
        <v>0</v>
      </c>
      <c r="BA567" s="210"/>
      <c r="BB567" s="210"/>
      <c r="BC567" s="210"/>
      <c r="BD567" s="210"/>
      <c r="BE567" s="210"/>
      <c r="BF567" s="211"/>
      <c r="BG567" s="1276"/>
      <c r="BH567" s="1276">
        <f>BH566</f>
        <v>0</v>
      </c>
      <c r="BL567" s="210"/>
      <c r="BM567" s="210"/>
      <c r="BN567" s="210"/>
      <c r="BO567" s="210"/>
      <c r="BP567" s="210"/>
      <c r="BQ567" s="211"/>
      <c r="BR567" s="1276"/>
      <c r="BS567" s="1276">
        <f>BS566</f>
        <v>0</v>
      </c>
      <c r="BW567" s="210"/>
      <c r="BX567" s="210"/>
      <c r="BY567" s="210"/>
      <c r="BZ567" s="210"/>
      <c r="CA567" s="210"/>
      <c r="CB567" s="211"/>
      <c r="CC567" s="1276"/>
      <c r="CD567" s="1276">
        <f>CD566</f>
        <v>0</v>
      </c>
      <c r="CE567" s="11"/>
      <c r="CF567" s="11"/>
      <c r="CG567" s="11"/>
      <c r="CH567" s="11"/>
      <c r="CI567" s="11"/>
      <c r="CJ567" s="11"/>
      <c r="CK567" s="11"/>
      <c r="CL567" s="11"/>
      <c r="CM567" s="11"/>
    </row>
    <row r="568" spans="1:91" ht="24.75" customHeight="1">
      <c r="A568" s="1246" t="str">
        <f>IF(E568&gt;0,"Wypełnione","")</f>
        <v/>
      </c>
      <c r="B568" s="58"/>
      <c r="C568" s="1734">
        <f>'Og s3a'!C969</f>
        <v>0</v>
      </c>
      <c r="D568" s="1732">
        <f>'Og s3a'!E969</f>
        <v>0</v>
      </c>
      <c r="E568" s="1734">
        <f>'Og s3a'!F969</f>
        <v>0</v>
      </c>
      <c r="F568" s="2453"/>
      <c r="G568" s="511">
        <f>T568</f>
        <v>0</v>
      </c>
      <c r="H568" s="2455">
        <f>U568</f>
        <v>0</v>
      </c>
      <c r="I568" s="515"/>
      <c r="J568" s="2459"/>
      <c r="K568" s="515"/>
      <c r="L568" s="2459"/>
      <c r="M568" s="515"/>
      <c r="N568" s="2459"/>
      <c r="O568" s="515"/>
      <c r="P568" s="2459"/>
      <c r="Q568" s="11"/>
      <c r="R568" s="11"/>
      <c r="S568" s="454">
        <f>'Og s3a'!G969</f>
        <v>0</v>
      </c>
      <c r="T568" s="456">
        <f>'Og s3a'!D969</f>
        <v>0</v>
      </c>
      <c r="U568" s="506">
        <f>Import!N958</f>
        <v>0</v>
      </c>
      <c r="V568" s="11"/>
      <c r="W568" s="340"/>
      <c r="X568" s="340"/>
      <c r="Y568" s="340"/>
      <c r="Z568" s="1273">
        <f>IF(F568=AF$7,1,0)</f>
        <v>0</v>
      </c>
      <c r="AA568" s="1273">
        <f>Z568*D568</f>
        <v>0</v>
      </c>
      <c r="AB568" s="1281">
        <f>IF($Z568=0,0,IF(AF568+AH568+AJ568&gt;0,$AA568,0))</f>
        <v>0</v>
      </c>
      <c r="AC568" s="1283">
        <f>IF($Z568=0,0,IF(AND(AB568=0,G569&gt;0),$AA568,0))</f>
        <v>0</v>
      </c>
      <c r="AD568" s="1272">
        <f>AA568-AB568-AC568</f>
        <v>0</v>
      </c>
      <c r="AE568" s="210">
        <f t="shared" si="285"/>
        <v>0</v>
      </c>
      <c r="AF568" s="210">
        <f t="shared" si="285"/>
        <v>0</v>
      </c>
      <c r="AG568" s="210">
        <f t="shared" si="285"/>
        <v>0</v>
      </c>
      <c r="AH568" s="210">
        <f t="shared" si="285"/>
        <v>0</v>
      </c>
      <c r="AI568" s="1055">
        <f t="shared" si="285"/>
        <v>0</v>
      </c>
      <c r="AJ568" s="211">
        <f t="shared" si="285"/>
        <v>0</v>
      </c>
      <c r="AK568" s="1276">
        <f>IF($Z568=1,0,IF(AND($Z568=0,AF568&gt;0),1,IF(AND($Z568=0,AH568&gt;0),1,IF(AND($Z568=0,AJ568&gt;0),1,0))))</f>
        <v>0</v>
      </c>
      <c r="AL568" s="1276">
        <f t="shared" si="280"/>
        <v>0</v>
      </c>
      <c r="AM568" s="1281">
        <f>IF($Z568=0,0,IF(AQ568+AS568+AU568&gt;0,$AA568,0))</f>
        <v>0</v>
      </c>
      <c r="AN568" s="1283">
        <f>IF($Z568=0,0,IF(AND(AM568=0,I569&gt;0),$AA568,0))</f>
        <v>0</v>
      </c>
      <c r="AO568" s="1272">
        <f>$AA568-AM568-AN568</f>
        <v>0</v>
      </c>
      <c r="AP568" s="210">
        <f t="shared" si="286"/>
        <v>0</v>
      </c>
      <c r="AQ568" s="210">
        <f t="shared" si="286"/>
        <v>0</v>
      </c>
      <c r="AR568" s="210">
        <f t="shared" si="286"/>
        <v>0</v>
      </c>
      <c r="AS568" s="210">
        <f t="shared" si="286"/>
        <v>0</v>
      </c>
      <c r="AT568" s="210">
        <f t="shared" si="286"/>
        <v>0</v>
      </c>
      <c r="AU568" s="211">
        <f t="shared" si="286"/>
        <v>0</v>
      </c>
      <c r="AV568" s="1276">
        <f>IF($Z568=1,0,IF(AND($Z568=0,AQ568&gt;0),1,IF(AND($Z568=0,AS568&gt;0),1,IF(AND($Z568=0,AU568&gt;0),1,0))))</f>
        <v>0</v>
      </c>
      <c r="AW568" s="1276">
        <f t="shared" si="281"/>
        <v>0</v>
      </c>
      <c r="AX568" s="1281">
        <f>IF($Z568=0,0,IF(BB568+BD568+BF568&gt;0,$AA568,0))</f>
        <v>0</v>
      </c>
      <c r="AY568" s="1283">
        <f>IF($Z568=0,0,IF(AND(AX568=0,K569&gt;0),$AA568,0))</f>
        <v>0</v>
      </c>
      <c r="AZ568" s="1272">
        <f>$AA568-AX568-AY568</f>
        <v>0</v>
      </c>
      <c r="BA568" s="210">
        <f t="shared" si="287"/>
        <v>0</v>
      </c>
      <c r="BB568" s="210">
        <f t="shared" si="287"/>
        <v>0</v>
      </c>
      <c r="BC568" s="210">
        <f t="shared" si="287"/>
        <v>0</v>
      </c>
      <c r="BD568" s="210">
        <f t="shared" si="287"/>
        <v>0</v>
      </c>
      <c r="BE568" s="210">
        <f t="shared" si="287"/>
        <v>0</v>
      </c>
      <c r="BF568" s="211">
        <f t="shared" si="287"/>
        <v>0</v>
      </c>
      <c r="BG568" s="1276">
        <f>IF($Z568=1,0,IF(AND($Z568=0,BB568&gt;0),1,IF(AND($Z568=0,BD568&gt;0),1,IF(AND($Z568=0,BF568&gt;0),1,0))))</f>
        <v>0</v>
      </c>
      <c r="BH568" s="1276">
        <f t="shared" si="282"/>
        <v>0</v>
      </c>
      <c r="BI568" s="1281">
        <f>IF($Z568=0,0,IF(BM568+BO568+BQ568&gt;0,$AA568,0))</f>
        <v>0</v>
      </c>
      <c r="BJ568" s="1283">
        <f>IF($Z568=0,0,IF(AND(BI568=0,M569&gt;0),$AA568,0))</f>
        <v>0</v>
      </c>
      <c r="BK568" s="1272">
        <f>$AA568-BI568-BJ568</f>
        <v>0</v>
      </c>
      <c r="BL568" s="210">
        <f t="shared" si="288"/>
        <v>0</v>
      </c>
      <c r="BM568" s="210">
        <f t="shared" si="288"/>
        <v>0</v>
      </c>
      <c r="BN568" s="210">
        <f t="shared" si="288"/>
        <v>0</v>
      </c>
      <c r="BO568" s="210">
        <f t="shared" si="288"/>
        <v>0</v>
      </c>
      <c r="BP568" s="210">
        <f t="shared" si="288"/>
        <v>0</v>
      </c>
      <c r="BQ568" s="211">
        <f t="shared" si="288"/>
        <v>0</v>
      </c>
      <c r="BR568" s="1276">
        <f>IF($Z568=1,0,IF(AND($Z568=0,BM568&gt;0),1,IF(AND($Z568=0,BO568&gt;0),1,IF(AND($Z568=0,BQ568&gt;0),1,0))))</f>
        <v>0</v>
      </c>
      <c r="BS568" s="1276">
        <f t="shared" si="283"/>
        <v>0</v>
      </c>
      <c r="BT568" s="1281">
        <f>IF($Z568=0,0,IF(BX568+BZ568+CB568&gt;0,$AA568,0))</f>
        <v>0</v>
      </c>
      <c r="BU568" s="1283">
        <f>IF($Z568=0,0,IF(AND(BT568=0,O569&gt;0),$AA568,0))</f>
        <v>0</v>
      </c>
      <c r="BV568" s="1272">
        <f>$AA568-BT568-BU568</f>
        <v>0</v>
      </c>
      <c r="BW568" s="210">
        <f t="shared" si="289"/>
        <v>0</v>
      </c>
      <c r="BX568" s="210">
        <f t="shared" si="289"/>
        <v>0</v>
      </c>
      <c r="BY568" s="210">
        <f t="shared" si="289"/>
        <v>0</v>
      </c>
      <c r="BZ568" s="210">
        <f t="shared" si="289"/>
        <v>0</v>
      </c>
      <c r="CA568" s="210">
        <f t="shared" si="289"/>
        <v>0</v>
      </c>
      <c r="CB568" s="211">
        <f t="shared" si="289"/>
        <v>0</v>
      </c>
      <c r="CC568" s="1276">
        <f>IF($Z568=1,0,IF(AND($Z568=0,BX568&gt;0),1,IF(AND($Z568=0,BZ568&gt;0),1,IF(AND($Z568=0,CB568&gt;0),1,0))))</f>
        <v>0</v>
      </c>
      <c r="CD568" s="1276">
        <f t="shared" si="284"/>
        <v>0</v>
      </c>
      <c r="CE568" s="11"/>
      <c r="CF568" s="11"/>
      <c r="CG568" s="11"/>
      <c r="CH568" s="11"/>
      <c r="CI568" s="11"/>
      <c r="CJ568" s="11"/>
      <c r="CK568" s="11"/>
      <c r="CL568" s="11"/>
      <c r="CM568" s="11"/>
    </row>
    <row r="569" spans="1:91" ht="14.25" customHeight="1">
      <c r="A569" s="1247" t="str">
        <f>A568</f>
        <v/>
      </c>
      <c r="B569" s="58"/>
      <c r="C569" s="1735"/>
      <c r="D569" s="1733"/>
      <c r="E569" s="1735"/>
      <c r="F569" s="2454"/>
      <c r="G569" s="512"/>
      <c r="H569" s="2456"/>
      <c r="I569" s="514"/>
      <c r="J569" s="2459"/>
      <c r="K569" s="514"/>
      <c r="L569" s="2459"/>
      <c r="M569" s="514"/>
      <c r="N569" s="2459"/>
      <c r="O569" s="514"/>
      <c r="P569" s="2459"/>
      <c r="Q569" s="11"/>
      <c r="R569" s="11"/>
      <c r="S569" s="455"/>
      <c r="T569" s="477"/>
      <c r="U569" s="506">
        <f>Import!N959</f>
        <v>0</v>
      </c>
      <c r="V569" s="11"/>
      <c r="W569" s="340"/>
      <c r="X569" s="340"/>
      <c r="Y569" s="340"/>
      <c r="Z569" s="11"/>
      <c r="AE569" s="210"/>
      <c r="AF569" s="210"/>
      <c r="AG569" s="210"/>
      <c r="AH569" s="210"/>
      <c r="AI569" s="1055"/>
      <c r="AJ569" s="211"/>
      <c r="AK569" s="1276"/>
      <c r="AL569" s="1276">
        <f>AL568</f>
        <v>0</v>
      </c>
      <c r="AP569" s="210"/>
      <c r="AQ569" s="210"/>
      <c r="AR569" s="210"/>
      <c r="AS569" s="210"/>
      <c r="AT569" s="210"/>
      <c r="AU569" s="211"/>
      <c r="AV569" s="1276"/>
      <c r="AW569" s="1276">
        <f>AW568</f>
        <v>0</v>
      </c>
      <c r="BA569" s="210"/>
      <c r="BB569" s="210"/>
      <c r="BC569" s="210"/>
      <c r="BD569" s="210"/>
      <c r="BE569" s="210"/>
      <c r="BF569" s="211"/>
      <c r="BG569" s="1276"/>
      <c r="BH569" s="1276">
        <f>BH568</f>
        <v>0</v>
      </c>
      <c r="BL569" s="210"/>
      <c r="BM569" s="210"/>
      <c r="BN569" s="210"/>
      <c r="BO569" s="210"/>
      <c r="BP569" s="210"/>
      <c r="BQ569" s="211"/>
      <c r="BR569" s="1276"/>
      <c r="BS569" s="1276">
        <f>BS568</f>
        <v>0</v>
      </c>
      <c r="BW569" s="210"/>
      <c r="BX569" s="210"/>
      <c r="BY569" s="210"/>
      <c r="BZ569" s="210"/>
      <c r="CA569" s="210"/>
      <c r="CB569" s="211"/>
      <c r="CC569" s="1276"/>
      <c r="CD569" s="1276">
        <f>CD568</f>
        <v>0</v>
      </c>
      <c r="CE569" s="11"/>
      <c r="CF569" s="11"/>
      <c r="CG569" s="11"/>
      <c r="CH569" s="11"/>
      <c r="CI569" s="11"/>
      <c r="CJ569" s="11"/>
      <c r="CK569" s="11"/>
      <c r="CL569" s="11"/>
      <c r="CM569" s="11"/>
    </row>
    <row r="570" spans="1:91" ht="24.75" customHeight="1">
      <c r="A570" s="1246" t="str">
        <f>IF(E570&gt;0,"Wypełnione","")</f>
        <v/>
      </c>
      <c r="B570" s="58"/>
      <c r="C570" s="1734">
        <f>'Og s3a'!C971</f>
        <v>0</v>
      </c>
      <c r="D570" s="1732">
        <f>'Og s3a'!E971</f>
        <v>0</v>
      </c>
      <c r="E570" s="1734">
        <f>'Og s3a'!F971</f>
        <v>0</v>
      </c>
      <c r="F570" s="2453"/>
      <c r="G570" s="511">
        <f>T570</f>
        <v>0</v>
      </c>
      <c r="H570" s="2455">
        <f>U570</f>
        <v>0</v>
      </c>
      <c r="I570" s="515"/>
      <c r="J570" s="2459"/>
      <c r="K570" s="515"/>
      <c r="L570" s="2459"/>
      <c r="M570" s="515"/>
      <c r="N570" s="2459"/>
      <c r="O570" s="515"/>
      <c r="P570" s="2459"/>
      <c r="Q570" s="11"/>
      <c r="R570" s="11"/>
      <c r="S570" s="454">
        <f>'Og s3a'!G971</f>
        <v>0</v>
      </c>
      <c r="T570" s="456">
        <f>'Og s3a'!D971</f>
        <v>0</v>
      </c>
      <c r="U570" s="506">
        <f>Import!N960</f>
        <v>0</v>
      </c>
      <c r="V570" s="11"/>
      <c r="W570" s="340"/>
      <c r="X570" s="340"/>
      <c r="Y570" s="340"/>
      <c r="Z570" s="1273">
        <f>IF(F570=AF$7,1,0)</f>
        <v>0</v>
      </c>
      <c r="AA570" s="1273">
        <f>Z570*D570</f>
        <v>0</v>
      </c>
      <c r="AB570" s="1281">
        <f>IF($Z570=0,0,IF(AF570+AH570+AJ570&gt;0,$AA570,0))</f>
        <v>0</v>
      </c>
      <c r="AC570" s="1283">
        <f>IF($Z570=0,0,IF(AND(AB570=0,G571&gt;0),$AA570,0))</f>
        <v>0</v>
      </c>
      <c r="AD570" s="1272">
        <f>AA570-AB570-AC570</f>
        <v>0</v>
      </c>
      <c r="AE570" s="210">
        <f t="shared" si="285"/>
        <v>0</v>
      </c>
      <c r="AF570" s="210">
        <f t="shared" si="285"/>
        <v>0</v>
      </c>
      <c r="AG570" s="210">
        <f t="shared" si="285"/>
        <v>0</v>
      </c>
      <c r="AH570" s="210">
        <f t="shared" si="285"/>
        <v>0</v>
      </c>
      <c r="AI570" s="1055">
        <f t="shared" si="285"/>
        <v>0</v>
      </c>
      <c r="AJ570" s="211">
        <f t="shared" si="285"/>
        <v>0</v>
      </c>
      <c r="AK570" s="1276">
        <f>IF($Z570=1,0,IF(AND($Z570=0,AF570&gt;0),1,IF(AND($Z570=0,AH570&gt;0),1,IF(AND($Z570=0,AJ570&gt;0),1,0))))</f>
        <v>0</v>
      </c>
      <c r="AL570" s="1276">
        <f t="shared" si="280"/>
        <v>0</v>
      </c>
      <c r="AM570" s="1281">
        <f>IF($Z570=0,0,IF(AQ570+AS570+AU570&gt;0,$AA570,0))</f>
        <v>0</v>
      </c>
      <c r="AN570" s="1283">
        <f>IF($Z570=0,0,IF(AND(AM570=0,I571&gt;0),$AA570,0))</f>
        <v>0</v>
      </c>
      <c r="AO570" s="1272">
        <f>$AA570-AM570-AN570</f>
        <v>0</v>
      </c>
      <c r="AP570" s="210">
        <f t="shared" si="286"/>
        <v>0</v>
      </c>
      <c r="AQ570" s="210">
        <f t="shared" si="286"/>
        <v>0</v>
      </c>
      <c r="AR570" s="210">
        <f t="shared" si="286"/>
        <v>0</v>
      </c>
      <c r="AS570" s="210">
        <f t="shared" si="286"/>
        <v>0</v>
      </c>
      <c r="AT570" s="210">
        <f t="shared" si="286"/>
        <v>0</v>
      </c>
      <c r="AU570" s="211">
        <f t="shared" si="286"/>
        <v>0</v>
      </c>
      <c r="AV570" s="1276">
        <f>IF($Z570=1,0,IF(AND($Z570=0,AQ570&gt;0),1,IF(AND($Z570=0,AS570&gt;0),1,IF(AND($Z570=0,AU570&gt;0),1,0))))</f>
        <v>0</v>
      </c>
      <c r="AW570" s="1276">
        <f t="shared" si="281"/>
        <v>0</v>
      </c>
      <c r="AX570" s="1281">
        <f>IF($Z570=0,0,IF(BB570+BD570+BF570&gt;0,$AA570,0))</f>
        <v>0</v>
      </c>
      <c r="AY570" s="1283">
        <f>IF($Z570=0,0,IF(AND(AX570=0,K571&gt;0),$AA570,0))</f>
        <v>0</v>
      </c>
      <c r="AZ570" s="1272">
        <f>$AA570-AX570-AY570</f>
        <v>0</v>
      </c>
      <c r="BA570" s="210">
        <f t="shared" si="287"/>
        <v>0</v>
      </c>
      <c r="BB570" s="210">
        <f t="shared" si="287"/>
        <v>0</v>
      </c>
      <c r="BC570" s="210">
        <f t="shared" si="287"/>
        <v>0</v>
      </c>
      <c r="BD570" s="210">
        <f t="shared" si="287"/>
        <v>0</v>
      </c>
      <c r="BE570" s="210">
        <f t="shared" si="287"/>
        <v>0</v>
      </c>
      <c r="BF570" s="211">
        <f t="shared" si="287"/>
        <v>0</v>
      </c>
      <c r="BG570" s="1276">
        <f>IF($Z570=1,0,IF(AND($Z570=0,BB570&gt;0),1,IF(AND($Z570=0,BD570&gt;0),1,IF(AND($Z570=0,BF570&gt;0),1,0))))</f>
        <v>0</v>
      </c>
      <c r="BH570" s="1276">
        <f t="shared" si="282"/>
        <v>0</v>
      </c>
      <c r="BI570" s="1281">
        <f>IF($Z570=0,0,IF(BM570+BO570+BQ570&gt;0,$AA570,0))</f>
        <v>0</v>
      </c>
      <c r="BJ570" s="1283">
        <f>IF($Z570=0,0,IF(AND(BI570=0,M571&gt;0),$AA570,0))</f>
        <v>0</v>
      </c>
      <c r="BK570" s="1272">
        <f>$AA570-BI570-BJ570</f>
        <v>0</v>
      </c>
      <c r="BL570" s="210">
        <f t="shared" si="288"/>
        <v>0</v>
      </c>
      <c r="BM570" s="210">
        <f t="shared" si="288"/>
        <v>0</v>
      </c>
      <c r="BN570" s="210">
        <f t="shared" si="288"/>
        <v>0</v>
      </c>
      <c r="BO570" s="210">
        <f t="shared" si="288"/>
        <v>0</v>
      </c>
      <c r="BP570" s="210">
        <f t="shared" si="288"/>
        <v>0</v>
      </c>
      <c r="BQ570" s="211">
        <f t="shared" si="288"/>
        <v>0</v>
      </c>
      <c r="BR570" s="1276">
        <f>IF($Z570=1,0,IF(AND($Z570=0,BM570&gt;0),1,IF(AND($Z570=0,BO570&gt;0),1,IF(AND($Z570=0,BQ570&gt;0),1,0))))</f>
        <v>0</v>
      </c>
      <c r="BS570" s="1276">
        <f t="shared" si="283"/>
        <v>0</v>
      </c>
      <c r="BT570" s="1281">
        <f>IF($Z570=0,0,IF(BX570+BZ570+CB570&gt;0,$AA570,0))</f>
        <v>0</v>
      </c>
      <c r="BU570" s="1283">
        <f>IF($Z570=0,0,IF(AND(BT570=0,O571&gt;0),$AA570,0))</f>
        <v>0</v>
      </c>
      <c r="BV570" s="1272">
        <f>$AA570-BT570-BU570</f>
        <v>0</v>
      </c>
      <c r="BW570" s="210">
        <f t="shared" si="289"/>
        <v>0</v>
      </c>
      <c r="BX570" s="210">
        <f t="shared" si="289"/>
        <v>0</v>
      </c>
      <c r="BY570" s="210">
        <f t="shared" si="289"/>
        <v>0</v>
      </c>
      <c r="BZ570" s="210">
        <f t="shared" si="289"/>
        <v>0</v>
      </c>
      <c r="CA570" s="210">
        <f t="shared" si="289"/>
        <v>0</v>
      </c>
      <c r="CB570" s="211">
        <f t="shared" si="289"/>
        <v>0</v>
      </c>
      <c r="CC570" s="1276">
        <f>IF($Z570=1,0,IF(AND($Z570=0,BX570&gt;0),1,IF(AND($Z570=0,BZ570&gt;0),1,IF(AND($Z570=0,CB570&gt;0),1,0))))</f>
        <v>0</v>
      </c>
      <c r="CD570" s="1276">
        <f t="shared" si="284"/>
        <v>0</v>
      </c>
      <c r="CE570" s="11"/>
      <c r="CF570" s="11"/>
      <c r="CG570" s="11"/>
      <c r="CH570" s="11"/>
      <c r="CI570" s="11"/>
      <c r="CJ570" s="11"/>
      <c r="CK570" s="11"/>
      <c r="CL570" s="11"/>
      <c r="CM570" s="11"/>
    </row>
    <row r="571" spans="1:91" ht="14.25" customHeight="1">
      <c r="A571" s="1247" t="str">
        <f>A570</f>
        <v/>
      </c>
      <c r="B571" s="58"/>
      <c r="C571" s="1735"/>
      <c r="D571" s="1733"/>
      <c r="E571" s="1735"/>
      <c r="F571" s="2454"/>
      <c r="G571" s="512"/>
      <c r="H571" s="2456"/>
      <c r="I571" s="514"/>
      <c r="J571" s="2459"/>
      <c r="K571" s="514"/>
      <c r="L571" s="2459"/>
      <c r="M571" s="514"/>
      <c r="N571" s="2459"/>
      <c r="O571" s="514"/>
      <c r="P571" s="2459"/>
      <c r="Q571" s="11"/>
      <c r="R571" s="11"/>
      <c r="S571" s="455"/>
      <c r="T571" s="477"/>
      <c r="U571" s="506">
        <f>Import!N961</f>
        <v>0</v>
      </c>
      <c r="V571" s="11"/>
      <c r="W571" s="340"/>
      <c r="X571" s="340"/>
      <c r="Y571" s="340"/>
      <c r="Z571" s="11"/>
      <c r="AE571" s="210"/>
      <c r="AF571" s="210"/>
      <c r="AG571" s="210"/>
      <c r="AH571" s="210"/>
      <c r="AI571" s="1055"/>
      <c r="AJ571" s="211"/>
      <c r="AK571" s="1276"/>
      <c r="AL571" s="1276">
        <f>AL570</f>
        <v>0</v>
      </c>
      <c r="AP571" s="210"/>
      <c r="AQ571" s="210"/>
      <c r="AR571" s="210"/>
      <c r="AS571" s="210"/>
      <c r="AT571" s="210"/>
      <c r="AU571" s="211"/>
      <c r="AV571" s="1276"/>
      <c r="AW571" s="1276">
        <f>AW570</f>
        <v>0</v>
      </c>
      <c r="BA571" s="210"/>
      <c r="BB571" s="210"/>
      <c r="BC571" s="210"/>
      <c r="BD571" s="210"/>
      <c r="BE571" s="210"/>
      <c r="BF571" s="211"/>
      <c r="BG571" s="1276"/>
      <c r="BH571" s="1276">
        <f>BH570</f>
        <v>0</v>
      </c>
      <c r="BL571" s="210"/>
      <c r="BM571" s="210"/>
      <c r="BN571" s="210"/>
      <c r="BO571" s="210"/>
      <c r="BP571" s="210"/>
      <c r="BQ571" s="211"/>
      <c r="BR571" s="1276"/>
      <c r="BS571" s="1276">
        <f>BS570</f>
        <v>0</v>
      </c>
      <c r="BW571" s="210"/>
      <c r="BX571" s="210"/>
      <c r="BY571" s="210"/>
      <c r="BZ571" s="210"/>
      <c r="CA571" s="210"/>
      <c r="CB571" s="211"/>
      <c r="CC571" s="1276"/>
      <c r="CD571" s="1276">
        <f>CD570</f>
        <v>0</v>
      </c>
      <c r="CE571" s="11"/>
      <c r="CF571" s="11"/>
      <c r="CG571" s="11"/>
      <c r="CH571" s="11"/>
      <c r="CI571" s="11"/>
      <c r="CJ571" s="11"/>
      <c r="CK571" s="11"/>
      <c r="CL571" s="11"/>
      <c r="CM571" s="11"/>
    </row>
    <row r="572" spans="1:91" ht="24.75" customHeight="1">
      <c r="A572" s="1246" t="str">
        <f>IF(E572&gt;0,"Wypełnione","")</f>
        <v/>
      </c>
      <c r="B572" s="58"/>
      <c r="C572" s="1734">
        <f>'Og s3a'!C973</f>
        <v>0</v>
      </c>
      <c r="D572" s="1732">
        <f>'Og s3a'!E973</f>
        <v>0</v>
      </c>
      <c r="E572" s="1734">
        <f>'Og s3a'!F973</f>
        <v>0</v>
      </c>
      <c r="F572" s="2453"/>
      <c r="G572" s="511">
        <f>T572</f>
        <v>0</v>
      </c>
      <c r="H572" s="2455">
        <f>U572</f>
        <v>0</v>
      </c>
      <c r="I572" s="515"/>
      <c r="J572" s="2459"/>
      <c r="K572" s="515"/>
      <c r="L572" s="2459"/>
      <c r="M572" s="515"/>
      <c r="N572" s="2459"/>
      <c r="O572" s="515"/>
      <c r="P572" s="2459"/>
      <c r="Q572" s="11"/>
      <c r="R572" s="11"/>
      <c r="S572" s="454">
        <f>'Og s3a'!G973</f>
        <v>0</v>
      </c>
      <c r="T572" s="456">
        <f>'Og s3a'!D973</f>
        <v>0</v>
      </c>
      <c r="U572" s="506">
        <f>Import!N962</f>
        <v>0</v>
      </c>
      <c r="V572" s="11"/>
      <c r="W572" s="340"/>
      <c r="X572" s="340"/>
      <c r="Y572" s="340"/>
      <c r="Z572" s="1273">
        <f>IF(F572=AF$7,1,0)</f>
        <v>0</v>
      </c>
      <c r="AA572" s="1273">
        <f>Z572*D572</f>
        <v>0</v>
      </c>
      <c r="AB572" s="1281">
        <f>IF($Z572=0,0,IF(AF572+AH572+AJ572&gt;0,$AA572,0))</f>
        <v>0</v>
      </c>
      <c r="AC572" s="1283">
        <f>IF($Z572=0,0,IF(AND(AB572=0,G573&gt;0),$AA572,0))</f>
        <v>0</v>
      </c>
      <c r="AD572" s="1272">
        <f>AA572-AB572-AC572</f>
        <v>0</v>
      </c>
      <c r="AE572" s="210">
        <f t="shared" si="285"/>
        <v>0</v>
      </c>
      <c r="AF572" s="210">
        <f t="shared" si="285"/>
        <v>0</v>
      </c>
      <c r="AG572" s="210">
        <f t="shared" si="285"/>
        <v>0</v>
      </c>
      <c r="AH572" s="210">
        <f t="shared" si="285"/>
        <v>0</v>
      </c>
      <c r="AI572" s="1055">
        <f t="shared" si="285"/>
        <v>0</v>
      </c>
      <c r="AJ572" s="211">
        <f t="shared" si="285"/>
        <v>0</v>
      </c>
      <c r="AK572" s="1276">
        <f>IF($Z572=1,0,IF(AND($Z572=0,AF572&gt;0),1,IF(AND($Z572=0,AH572&gt;0),1,IF(AND($Z572=0,AJ572&gt;0),1,0))))</f>
        <v>0</v>
      </c>
      <c r="AL572" s="1276">
        <f t="shared" si="280"/>
        <v>0</v>
      </c>
      <c r="AM572" s="1281">
        <f>IF($Z572=0,0,IF(AQ572+AS572+AU572&gt;0,$AA572,0))</f>
        <v>0</v>
      </c>
      <c r="AN572" s="1283">
        <f>IF($Z572=0,0,IF(AND(AM572=0,I573&gt;0),$AA572,0))</f>
        <v>0</v>
      </c>
      <c r="AO572" s="1272">
        <f>$AA572-AM572-AN572</f>
        <v>0</v>
      </c>
      <c r="AP572" s="210">
        <f t="shared" si="286"/>
        <v>0</v>
      </c>
      <c r="AQ572" s="210">
        <f t="shared" si="286"/>
        <v>0</v>
      </c>
      <c r="AR572" s="210">
        <f t="shared" si="286"/>
        <v>0</v>
      </c>
      <c r="AS572" s="210">
        <f t="shared" si="286"/>
        <v>0</v>
      </c>
      <c r="AT572" s="210">
        <f t="shared" si="286"/>
        <v>0</v>
      </c>
      <c r="AU572" s="211">
        <f t="shared" si="286"/>
        <v>0</v>
      </c>
      <c r="AV572" s="1276">
        <f>IF($Z572=1,0,IF(AND($Z572=0,AQ572&gt;0),1,IF(AND($Z572=0,AS572&gt;0),1,IF(AND($Z572=0,AU572&gt;0),1,0))))</f>
        <v>0</v>
      </c>
      <c r="AW572" s="1276">
        <f t="shared" si="281"/>
        <v>0</v>
      </c>
      <c r="AX572" s="1281">
        <f>IF($Z572=0,0,IF(BB572+BD572+BF572&gt;0,$AA572,0))</f>
        <v>0</v>
      </c>
      <c r="AY572" s="1283">
        <f>IF($Z572=0,0,IF(AND(AX572=0,K573&gt;0),$AA572,0))</f>
        <v>0</v>
      </c>
      <c r="AZ572" s="1272">
        <f>$AA572-AX572-AY572</f>
        <v>0</v>
      </c>
      <c r="BA572" s="210">
        <f t="shared" si="287"/>
        <v>0</v>
      </c>
      <c r="BB572" s="210">
        <f t="shared" si="287"/>
        <v>0</v>
      </c>
      <c r="BC572" s="210">
        <f t="shared" si="287"/>
        <v>0</v>
      </c>
      <c r="BD572" s="210">
        <f t="shared" si="287"/>
        <v>0</v>
      </c>
      <c r="BE572" s="210">
        <f t="shared" si="287"/>
        <v>0</v>
      </c>
      <c r="BF572" s="211">
        <f t="shared" si="287"/>
        <v>0</v>
      </c>
      <c r="BG572" s="1276">
        <f>IF($Z572=1,0,IF(AND($Z572=0,BB572&gt;0),1,IF(AND($Z572=0,BD572&gt;0),1,IF(AND($Z572=0,BF572&gt;0),1,0))))</f>
        <v>0</v>
      </c>
      <c r="BH572" s="1276">
        <f t="shared" si="282"/>
        <v>0</v>
      </c>
      <c r="BI572" s="1281">
        <f>IF($Z572=0,0,IF(BM572+BO572+BQ572&gt;0,$AA572,0))</f>
        <v>0</v>
      </c>
      <c r="BJ572" s="1283">
        <f>IF($Z572=0,0,IF(AND(BI572=0,M573&gt;0),$AA572,0))</f>
        <v>0</v>
      </c>
      <c r="BK572" s="1272">
        <f>$AA572-BI572-BJ572</f>
        <v>0</v>
      </c>
      <c r="BL572" s="210">
        <f t="shared" si="288"/>
        <v>0</v>
      </c>
      <c r="BM572" s="210">
        <f t="shared" si="288"/>
        <v>0</v>
      </c>
      <c r="BN572" s="210">
        <f t="shared" si="288"/>
        <v>0</v>
      </c>
      <c r="BO572" s="210">
        <f t="shared" si="288"/>
        <v>0</v>
      </c>
      <c r="BP572" s="210">
        <f t="shared" si="288"/>
        <v>0</v>
      </c>
      <c r="BQ572" s="211">
        <f t="shared" si="288"/>
        <v>0</v>
      </c>
      <c r="BR572" s="1276">
        <f>IF($Z572=1,0,IF(AND($Z572=0,BM572&gt;0),1,IF(AND($Z572=0,BO572&gt;0),1,IF(AND($Z572=0,BQ572&gt;0),1,0))))</f>
        <v>0</v>
      </c>
      <c r="BS572" s="1276">
        <f t="shared" si="283"/>
        <v>0</v>
      </c>
      <c r="BT572" s="1281">
        <f>IF($Z572=0,0,IF(BX572+BZ572+CB572&gt;0,$AA572,0))</f>
        <v>0</v>
      </c>
      <c r="BU572" s="1283">
        <f>IF($Z572=0,0,IF(AND(BT572=0,O573&gt;0),$AA572,0))</f>
        <v>0</v>
      </c>
      <c r="BV572" s="1272">
        <f>$AA572-BT572-BU572</f>
        <v>0</v>
      </c>
      <c r="BW572" s="210">
        <f t="shared" si="289"/>
        <v>0</v>
      </c>
      <c r="BX572" s="210">
        <f t="shared" si="289"/>
        <v>0</v>
      </c>
      <c r="BY572" s="210">
        <f t="shared" si="289"/>
        <v>0</v>
      </c>
      <c r="BZ572" s="210">
        <f t="shared" si="289"/>
        <v>0</v>
      </c>
      <c r="CA572" s="210">
        <f t="shared" si="289"/>
        <v>0</v>
      </c>
      <c r="CB572" s="211">
        <f t="shared" si="289"/>
        <v>0</v>
      </c>
      <c r="CC572" s="1276">
        <f>IF($Z572=1,0,IF(AND($Z572=0,BX572&gt;0),1,IF(AND($Z572=0,BZ572&gt;0),1,IF(AND($Z572=0,CB572&gt;0),1,0))))</f>
        <v>0</v>
      </c>
      <c r="CD572" s="1276">
        <f t="shared" si="284"/>
        <v>0</v>
      </c>
      <c r="CE572" s="11"/>
      <c r="CF572" s="11"/>
      <c r="CG572" s="11"/>
      <c r="CH572" s="11"/>
      <c r="CI572" s="11"/>
      <c r="CJ572" s="11"/>
      <c r="CK572" s="11"/>
      <c r="CL572" s="11"/>
      <c r="CM572" s="11"/>
    </row>
    <row r="573" spans="1:91" ht="14.25" customHeight="1">
      <c r="A573" s="1247" t="str">
        <f>A572</f>
        <v/>
      </c>
      <c r="B573" s="58"/>
      <c r="C573" s="1735"/>
      <c r="D573" s="1733"/>
      <c r="E573" s="1735"/>
      <c r="F573" s="2454"/>
      <c r="G573" s="512"/>
      <c r="H573" s="2456"/>
      <c r="I573" s="514"/>
      <c r="J573" s="2459"/>
      <c r="K573" s="514"/>
      <c r="L573" s="2459"/>
      <c r="M573" s="514"/>
      <c r="N573" s="2459"/>
      <c r="O573" s="514"/>
      <c r="P573" s="2459"/>
      <c r="Q573" s="11"/>
      <c r="R573" s="11"/>
      <c r="S573" s="455"/>
      <c r="T573" s="477"/>
      <c r="U573" s="506">
        <f>Import!N963</f>
        <v>0</v>
      </c>
      <c r="V573" s="11"/>
      <c r="W573" s="340"/>
      <c r="X573" s="340"/>
      <c r="Y573" s="340"/>
      <c r="Z573" s="11"/>
      <c r="AE573" s="210"/>
      <c r="AF573" s="210"/>
      <c r="AG573" s="210"/>
      <c r="AH573" s="210"/>
      <c r="AI573" s="1055"/>
      <c r="AJ573" s="211"/>
      <c r="AK573" s="1276"/>
      <c r="AL573" s="1276">
        <f>AL572</f>
        <v>0</v>
      </c>
      <c r="AP573" s="210"/>
      <c r="AQ573" s="210"/>
      <c r="AR573" s="210"/>
      <c r="AS573" s="210"/>
      <c r="AT573" s="210"/>
      <c r="AU573" s="211"/>
      <c r="AV573" s="1276"/>
      <c r="AW573" s="1276">
        <f>AW572</f>
        <v>0</v>
      </c>
      <c r="BA573" s="210"/>
      <c r="BB573" s="210"/>
      <c r="BC573" s="210"/>
      <c r="BD573" s="210"/>
      <c r="BE573" s="210"/>
      <c r="BF573" s="211"/>
      <c r="BG573" s="1276"/>
      <c r="BH573" s="1276">
        <f>BH572</f>
        <v>0</v>
      </c>
      <c r="BL573" s="210"/>
      <c r="BM573" s="210"/>
      <c r="BN573" s="210"/>
      <c r="BO573" s="210"/>
      <c r="BP573" s="210"/>
      <c r="BQ573" s="211"/>
      <c r="BR573" s="1276"/>
      <c r="BS573" s="1276">
        <f>BS572</f>
        <v>0</v>
      </c>
      <c r="BW573" s="210"/>
      <c r="BX573" s="210"/>
      <c r="BY573" s="210"/>
      <c r="BZ573" s="210"/>
      <c r="CA573" s="210"/>
      <c r="CB573" s="211"/>
      <c r="CC573" s="1276"/>
      <c r="CD573" s="1276">
        <f>CD572</f>
        <v>0</v>
      </c>
      <c r="CE573" s="11"/>
      <c r="CF573" s="11"/>
      <c r="CG573" s="11"/>
      <c r="CH573" s="11"/>
      <c r="CI573" s="11"/>
      <c r="CJ573" s="11"/>
      <c r="CK573" s="11"/>
      <c r="CL573" s="11"/>
      <c r="CM573" s="11"/>
    </row>
    <row r="574" spans="1:91" ht="24.75" customHeight="1">
      <c r="A574" s="1246" t="str">
        <f>IF(E574&gt;0,"Wypełnione","")</f>
        <v/>
      </c>
      <c r="B574" s="58"/>
      <c r="C574" s="1734">
        <f>'Og s3a'!C975</f>
        <v>0</v>
      </c>
      <c r="D574" s="1732">
        <f>'Og s3a'!E975</f>
        <v>0</v>
      </c>
      <c r="E574" s="1734">
        <f>'Og s3a'!F975</f>
        <v>0</v>
      </c>
      <c r="F574" s="2453"/>
      <c r="G574" s="511">
        <f>T574</f>
        <v>0</v>
      </c>
      <c r="H574" s="2455">
        <f>U574</f>
        <v>0</v>
      </c>
      <c r="I574" s="515"/>
      <c r="J574" s="2459"/>
      <c r="K574" s="515"/>
      <c r="L574" s="2459"/>
      <c r="M574" s="515"/>
      <c r="N574" s="2459"/>
      <c r="O574" s="515"/>
      <c r="P574" s="2459"/>
      <c r="Q574" s="11"/>
      <c r="R574" s="11"/>
      <c r="S574" s="454">
        <f>'Og s3a'!G975</f>
        <v>0</v>
      </c>
      <c r="T574" s="456">
        <f>'Og s3a'!D975</f>
        <v>0</v>
      </c>
      <c r="U574" s="506">
        <f>Import!N964</f>
        <v>0</v>
      </c>
      <c r="V574" s="11"/>
      <c r="W574" s="340"/>
      <c r="X574" s="340"/>
      <c r="Y574" s="340"/>
      <c r="Z574" s="1273">
        <f>IF(F574=AF$7,1,0)</f>
        <v>0</v>
      </c>
      <c r="AA574" s="1273">
        <f>Z574*D574</f>
        <v>0</v>
      </c>
      <c r="AB574" s="1281">
        <f>IF($Z574=0,0,IF(AF574+AH574+AJ574&gt;0,$AA574,0))</f>
        <v>0</v>
      </c>
      <c r="AC574" s="1283">
        <f>IF($Z574=0,0,IF(AND(AB574=0,G575&gt;0),$AA574,0))</f>
        <v>0</v>
      </c>
      <c r="AD574" s="1272">
        <f>AA574-AB574-AC574</f>
        <v>0</v>
      </c>
      <c r="AE574" s="210">
        <f t="shared" si="285"/>
        <v>0</v>
      </c>
      <c r="AF574" s="210">
        <f t="shared" si="285"/>
        <v>0</v>
      </c>
      <c r="AG574" s="210">
        <f t="shared" si="285"/>
        <v>0</v>
      </c>
      <c r="AH574" s="210">
        <f t="shared" si="285"/>
        <v>0</v>
      </c>
      <c r="AI574" s="1055">
        <f t="shared" si="285"/>
        <v>0</v>
      </c>
      <c r="AJ574" s="211">
        <f t="shared" si="285"/>
        <v>0</v>
      </c>
      <c r="AK574" s="1276">
        <f>IF($Z574=1,0,IF(AND($Z574=0,AF574&gt;0),1,IF(AND($Z574=0,AH574&gt;0),1,IF(AND($Z574=0,AJ574&gt;0),1,0))))</f>
        <v>0</v>
      </c>
      <c r="AL574" s="1276">
        <f t="shared" si="280"/>
        <v>0</v>
      </c>
      <c r="AM574" s="1281">
        <f>IF($Z574=0,0,IF(AQ574+AS574+AU574&gt;0,$AA574,0))</f>
        <v>0</v>
      </c>
      <c r="AN574" s="1283">
        <f>IF($Z574=0,0,IF(AND(AM574=0,I575&gt;0),$AA574,0))</f>
        <v>0</v>
      </c>
      <c r="AO574" s="1272">
        <f>$AA574-AM574-AN574</f>
        <v>0</v>
      </c>
      <c r="AP574" s="210">
        <f t="shared" si="286"/>
        <v>0</v>
      </c>
      <c r="AQ574" s="210">
        <f t="shared" si="286"/>
        <v>0</v>
      </c>
      <c r="AR574" s="210">
        <f t="shared" si="286"/>
        <v>0</v>
      </c>
      <c r="AS574" s="210">
        <f t="shared" si="286"/>
        <v>0</v>
      </c>
      <c r="AT574" s="210">
        <f t="shared" si="286"/>
        <v>0</v>
      </c>
      <c r="AU574" s="211">
        <f t="shared" si="286"/>
        <v>0</v>
      </c>
      <c r="AV574" s="1276">
        <f>IF($Z574=1,0,IF(AND($Z574=0,AQ574&gt;0),1,IF(AND($Z574=0,AS574&gt;0),1,IF(AND($Z574=0,AU574&gt;0),1,0))))</f>
        <v>0</v>
      </c>
      <c r="AW574" s="1276">
        <f t="shared" si="281"/>
        <v>0</v>
      </c>
      <c r="AX574" s="1281">
        <f>IF($Z574=0,0,IF(BB574+BD574+BF574&gt;0,$AA574,0))</f>
        <v>0</v>
      </c>
      <c r="AY574" s="1283">
        <f>IF($Z574=0,0,IF(AND(AX574=0,K575&gt;0),$AA574,0))</f>
        <v>0</v>
      </c>
      <c r="AZ574" s="1272">
        <f>$AA574-AX574-AY574</f>
        <v>0</v>
      </c>
      <c r="BA574" s="210">
        <f t="shared" si="287"/>
        <v>0</v>
      </c>
      <c r="BB574" s="210">
        <f t="shared" si="287"/>
        <v>0</v>
      </c>
      <c r="BC574" s="210">
        <f t="shared" si="287"/>
        <v>0</v>
      </c>
      <c r="BD574" s="210">
        <f t="shared" si="287"/>
        <v>0</v>
      </c>
      <c r="BE574" s="210">
        <f t="shared" si="287"/>
        <v>0</v>
      </c>
      <c r="BF574" s="211">
        <f t="shared" si="287"/>
        <v>0</v>
      </c>
      <c r="BG574" s="1276">
        <f>IF($Z574=1,0,IF(AND($Z574=0,BB574&gt;0),1,IF(AND($Z574=0,BD574&gt;0),1,IF(AND($Z574=0,BF574&gt;0),1,0))))</f>
        <v>0</v>
      </c>
      <c r="BH574" s="1276">
        <f t="shared" si="282"/>
        <v>0</v>
      </c>
      <c r="BI574" s="1281">
        <f>IF($Z574=0,0,IF(BM574+BO574+BQ574&gt;0,$AA574,0))</f>
        <v>0</v>
      </c>
      <c r="BJ574" s="1283">
        <f>IF($Z574=0,0,IF(AND(BI574=0,M575&gt;0),$AA574,0))</f>
        <v>0</v>
      </c>
      <c r="BK574" s="1272">
        <f>$AA574-BI574-BJ574</f>
        <v>0</v>
      </c>
      <c r="BL574" s="210">
        <f t="shared" si="288"/>
        <v>0</v>
      </c>
      <c r="BM574" s="210">
        <f t="shared" si="288"/>
        <v>0</v>
      </c>
      <c r="BN574" s="210">
        <f t="shared" si="288"/>
        <v>0</v>
      </c>
      <c r="BO574" s="210">
        <f t="shared" si="288"/>
        <v>0</v>
      </c>
      <c r="BP574" s="210">
        <f t="shared" si="288"/>
        <v>0</v>
      </c>
      <c r="BQ574" s="211">
        <f t="shared" si="288"/>
        <v>0</v>
      </c>
      <c r="BR574" s="1276">
        <f>IF($Z574=1,0,IF(AND($Z574=0,BM574&gt;0),1,IF(AND($Z574=0,BO574&gt;0),1,IF(AND($Z574=0,BQ574&gt;0),1,0))))</f>
        <v>0</v>
      </c>
      <c r="BS574" s="1276">
        <f t="shared" si="283"/>
        <v>0</v>
      </c>
      <c r="BT574" s="1281">
        <f>IF($Z574=0,0,IF(BX574+BZ574+CB574&gt;0,$AA574,0))</f>
        <v>0</v>
      </c>
      <c r="BU574" s="1283">
        <f>IF($Z574=0,0,IF(AND(BT574=0,O575&gt;0),$AA574,0))</f>
        <v>0</v>
      </c>
      <c r="BV574" s="1272">
        <f>$AA574-BT574-BU574</f>
        <v>0</v>
      </c>
      <c r="BW574" s="210">
        <f t="shared" si="289"/>
        <v>0</v>
      </c>
      <c r="BX574" s="210">
        <f t="shared" si="289"/>
        <v>0</v>
      </c>
      <c r="BY574" s="210">
        <f t="shared" si="289"/>
        <v>0</v>
      </c>
      <c r="BZ574" s="210">
        <f t="shared" si="289"/>
        <v>0</v>
      </c>
      <c r="CA574" s="210">
        <f t="shared" si="289"/>
        <v>0</v>
      </c>
      <c r="CB574" s="211">
        <f t="shared" si="289"/>
        <v>0</v>
      </c>
      <c r="CC574" s="1276">
        <f>IF($Z574=1,0,IF(AND($Z574=0,BX574&gt;0),1,IF(AND($Z574=0,BZ574&gt;0),1,IF(AND($Z574=0,CB574&gt;0),1,0))))</f>
        <v>0</v>
      </c>
      <c r="CD574" s="1276">
        <f t="shared" si="284"/>
        <v>0</v>
      </c>
      <c r="CE574" s="11"/>
      <c r="CF574" s="11"/>
      <c r="CG574" s="11"/>
      <c r="CH574" s="11"/>
      <c r="CI574" s="11"/>
      <c r="CJ574" s="11"/>
      <c r="CK574" s="11"/>
      <c r="CL574" s="11"/>
      <c r="CM574" s="11"/>
    </row>
    <row r="575" spans="1:91" ht="14.25" customHeight="1">
      <c r="A575" s="1247" t="str">
        <f>A574</f>
        <v/>
      </c>
      <c r="B575" s="58"/>
      <c r="C575" s="1735"/>
      <c r="D575" s="1733"/>
      <c r="E575" s="1735"/>
      <c r="F575" s="2454"/>
      <c r="G575" s="512"/>
      <c r="H575" s="2456"/>
      <c r="I575" s="514"/>
      <c r="J575" s="2459"/>
      <c r="K575" s="514"/>
      <c r="L575" s="2459"/>
      <c r="M575" s="514"/>
      <c r="N575" s="2459"/>
      <c r="O575" s="514"/>
      <c r="P575" s="2459"/>
      <c r="Q575" s="11"/>
      <c r="R575" s="11"/>
      <c r="S575" s="455"/>
      <c r="T575" s="477"/>
      <c r="U575" s="506">
        <f>Import!N965</f>
        <v>0</v>
      </c>
      <c r="V575" s="11"/>
      <c r="W575" s="340"/>
      <c r="X575" s="340"/>
      <c r="Y575" s="340"/>
      <c r="Z575" s="11"/>
      <c r="AE575" s="210"/>
      <c r="AF575" s="210"/>
      <c r="AG575" s="210"/>
      <c r="AH575" s="210"/>
      <c r="AI575" s="1055"/>
      <c r="AJ575" s="211"/>
      <c r="AK575" s="1276"/>
      <c r="AL575" s="1276">
        <f>AL574</f>
        <v>0</v>
      </c>
      <c r="AP575" s="210"/>
      <c r="AQ575" s="210"/>
      <c r="AR575" s="210"/>
      <c r="AS575" s="210"/>
      <c r="AT575" s="210"/>
      <c r="AU575" s="211"/>
      <c r="AV575" s="1276"/>
      <c r="AW575" s="1276">
        <f>AW574</f>
        <v>0</v>
      </c>
      <c r="BA575" s="210"/>
      <c r="BB575" s="210"/>
      <c r="BC575" s="210"/>
      <c r="BD575" s="210"/>
      <c r="BE575" s="210"/>
      <c r="BF575" s="211"/>
      <c r="BG575" s="1276"/>
      <c r="BH575" s="1276">
        <f>BH574</f>
        <v>0</v>
      </c>
      <c r="BL575" s="210"/>
      <c r="BM575" s="210"/>
      <c r="BN575" s="210"/>
      <c r="BO575" s="210"/>
      <c r="BP575" s="210"/>
      <c r="BQ575" s="211"/>
      <c r="BR575" s="1276"/>
      <c r="BS575" s="1276">
        <f>BS574</f>
        <v>0</v>
      </c>
      <c r="BW575" s="210"/>
      <c r="BX575" s="210"/>
      <c r="BY575" s="210"/>
      <c r="BZ575" s="210"/>
      <c r="CA575" s="210"/>
      <c r="CB575" s="211"/>
      <c r="CC575" s="1276"/>
      <c r="CD575" s="1276">
        <f>CD574</f>
        <v>0</v>
      </c>
      <c r="CE575" s="11"/>
      <c r="CF575" s="11"/>
      <c r="CG575" s="11"/>
      <c r="CH575" s="11"/>
      <c r="CI575" s="11"/>
      <c r="CJ575" s="11"/>
      <c r="CK575" s="11"/>
      <c r="CL575" s="11"/>
      <c r="CM575" s="11"/>
    </row>
    <row r="576" spans="1:91" ht="24.75" customHeight="1">
      <c r="A576" s="1246" t="str">
        <f>IF(E576&gt;0,"Wypełnione","")</f>
        <v/>
      </c>
      <c r="B576" s="58"/>
      <c r="C576" s="1734">
        <f>'Og s3a'!C977</f>
        <v>0</v>
      </c>
      <c r="D576" s="1732">
        <f>'Og s3a'!E977</f>
        <v>0</v>
      </c>
      <c r="E576" s="1734">
        <f>'Og s3a'!F977</f>
        <v>0</v>
      </c>
      <c r="F576" s="2453"/>
      <c r="G576" s="511">
        <f>T576</f>
        <v>0</v>
      </c>
      <c r="H576" s="2455">
        <f>U576</f>
        <v>0</v>
      </c>
      <c r="I576" s="515"/>
      <c r="J576" s="2459"/>
      <c r="K576" s="515"/>
      <c r="L576" s="2459"/>
      <c r="M576" s="515"/>
      <c r="N576" s="2459"/>
      <c r="O576" s="515"/>
      <c r="P576" s="2459"/>
      <c r="Q576" s="11"/>
      <c r="R576" s="11"/>
      <c r="S576" s="454">
        <f>'Og s3a'!G977</f>
        <v>0</v>
      </c>
      <c r="T576" s="456">
        <f>'Og s3a'!D977</f>
        <v>0</v>
      </c>
      <c r="U576" s="506">
        <f>Import!N966</f>
        <v>0</v>
      </c>
      <c r="V576" s="11"/>
      <c r="W576" s="340"/>
      <c r="X576" s="340"/>
      <c r="Y576" s="340"/>
      <c r="Z576" s="1273">
        <f>IF(F576=AF$7,1,0)</f>
        <v>0</v>
      </c>
      <c r="AA576" s="1273">
        <f>Z576*D576</f>
        <v>0</v>
      </c>
      <c r="AB576" s="1281">
        <f>IF($Z576=0,0,IF(AF576+AH576+AJ576&gt;0,$AA576,0))</f>
        <v>0</v>
      </c>
      <c r="AC576" s="1283">
        <f>IF($Z576=0,0,IF(AND(AB576=0,G577&gt;0),$AA576,0))</f>
        <v>0</v>
      </c>
      <c r="AD576" s="1272">
        <f>AA576-AB576-AC576</f>
        <v>0</v>
      </c>
      <c r="AE576" s="210">
        <f t="shared" si="285"/>
        <v>0</v>
      </c>
      <c r="AF576" s="210">
        <f t="shared" si="285"/>
        <v>0</v>
      </c>
      <c r="AG576" s="210">
        <f t="shared" si="285"/>
        <v>0</v>
      </c>
      <c r="AH576" s="210">
        <f t="shared" si="285"/>
        <v>0</v>
      </c>
      <c r="AI576" s="1055">
        <f t="shared" si="285"/>
        <v>0</v>
      </c>
      <c r="AJ576" s="211">
        <f t="shared" si="285"/>
        <v>0</v>
      </c>
      <c r="AK576" s="1276">
        <f>IF($Z576=1,0,IF(AND($Z576=0,AF576&gt;0),1,IF(AND($Z576=0,AH576&gt;0),1,IF(AND($Z576=0,AJ576&gt;0),1,0))))</f>
        <v>0</v>
      </c>
      <c r="AL576" s="1276">
        <f t="shared" si="280"/>
        <v>0</v>
      </c>
      <c r="AM576" s="1281">
        <f>IF($Z576=0,0,IF(AQ576+AS576+AU576&gt;0,$AA576,0))</f>
        <v>0</v>
      </c>
      <c r="AN576" s="1283">
        <f>IF($Z576=0,0,IF(AND(AM576=0,I577&gt;0),$AA576,0))</f>
        <v>0</v>
      </c>
      <c r="AO576" s="1272">
        <f>$AA576-AM576-AN576</f>
        <v>0</v>
      </c>
      <c r="AP576" s="210">
        <f t="shared" si="286"/>
        <v>0</v>
      </c>
      <c r="AQ576" s="210">
        <f t="shared" si="286"/>
        <v>0</v>
      </c>
      <c r="AR576" s="210">
        <f t="shared" si="286"/>
        <v>0</v>
      </c>
      <c r="AS576" s="210">
        <f t="shared" si="286"/>
        <v>0</v>
      </c>
      <c r="AT576" s="210">
        <f t="shared" si="286"/>
        <v>0</v>
      </c>
      <c r="AU576" s="211">
        <f t="shared" si="286"/>
        <v>0</v>
      </c>
      <c r="AV576" s="1276">
        <f>IF($Z576=1,0,IF(AND($Z576=0,AQ576&gt;0),1,IF(AND($Z576=0,AS576&gt;0),1,IF(AND($Z576=0,AU576&gt;0),1,0))))</f>
        <v>0</v>
      </c>
      <c r="AW576" s="1276">
        <f t="shared" si="281"/>
        <v>0</v>
      </c>
      <c r="AX576" s="1281">
        <f>IF($Z576=0,0,IF(BB576+BD576+BF576&gt;0,$AA576,0))</f>
        <v>0</v>
      </c>
      <c r="AY576" s="1283">
        <f>IF($Z576=0,0,IF(AND(AX576=0,K577&gt;0),$AA576,0))</f>
        <v>0</v>
      </c>
      <c r="AZ576" s="1272">
        <f>$AA576-AX576-AY576</f>
        <v>0</v>
      </c>
      <c r="BA576" s="210">
        <f t="shared" si="287"/>
        <v>0</v>
      </c>
      <c r="BB576" s="210">
        <f t="shared" si="287"/>
        <v>0</v>
      </c>
      <c r="BC576" s="210">
        <f t="shared" si="287"/>
        <v>0</v>
      </c>
      <c r="BD576" s="210">
        <f t="shared" si="287"/>
        <v>0</v>
      </c>
      <c r="BE576" s="210">
        <f t="shared" si="287"/>
        <v>0</v>
      </c>
      <c r="BF576" s="211">
        <f t="shared" si="287"/>
        <v>0</v>
      </c>
      <c r="BG576" s="1276">
        <f>IF($Z576=1,0,IF(AND($Z576=0,BB576&gt;0),1,IF(AND($Z576=0,BD576&gt;0),1,IF(AND($Z576=0,BF576&gt;0),1,0))))</f>
        <v>0</v>
      </c>
      <c r="BH576" s="1276">
        <f t="shared" si="282"/>
        <v>0</v>
      </c>
      <c r="BI576" s="1281">
        <f>IF($Z576=0,0,IF(BM576+BO576+BQ576&gt;0,$AA576,0))</f>
        <v>0</v>
      </c>
      <c r="BJ576" s="1283">
        <f>IF($Z576=0,0,IF(AND(BI576=0,M577&gt;0),$AA576,0))</f>
        <v>0</v>
      </c>
      <c r="BK576" s="1272">
        <f>$AA576-BI576-BJ576</f>
        <v>0</v>
      </c>
      <c r="BL576" s="210">
        <f t="shared" si="288"/>
        <v>0</v>
      </c>
      <c r="BM576" s="210">
        <f t="shared" si="288"/>
        <v>0</v>
      </c>
      <c r="BN576" s="210">
        <f t="shared" si="288"/>
        <v>0</v>
      </c>
      <c r="BO576" s="210">
        <f t="shared" si="288"/>
        <v>0</v>
      </c>
      <c r="BP576" s="210">
        <f t="shared" si="288"/>
        <v>0</v>
      </c>
      <c r="BQ576" s="211">
        <f t="shared" si="288"/>
        <v>0</v>
      </c>
      <c r="BR576" s="1276">
        <f>IF($Z576=1,0,IF(AND($Z576=0,BM576&gt;0),1,IF(AND($Z576=0,BO576&gt;0),1,IF(AND($Z576=0,BQ576&gt;0),1,0))))</f>
        <v>0</v>
      </c>
      <c r="BS576" s="1276">
        <f t="shared" si="283"/>
        <v>0</v>
      </c>
      <c r="BT576" s="1281">
        <f>IF($Z576=0,0,IF(BX576+BZ576+CB576&gt;0,$AA576,0))</f>
        <v>0</v>
      </c>
      <c r="BU576" s="1283">
        <f>IF($Z576=0,0,IF(AND(BT576=0,O577&gt;0),$AA576,0))</f>
        <v>0</v>
      </c>
      <c r="BV576" s="1272">
        <f>$AA576-BT576-BU576</f>
        <v>0</v>
      </c>
      <c r="BW576" s="210">
        <f t="shared" si="289"/>
        <v>0</v>
      </c>
      <c r="BX576" s="210">
        <f t="shared" si="289"/>
        <v>0</v>
      </c>
      <c r="BY576" s="210">
        <f t="shared" si="289"/>
        <v>0</v>
      </c>
      <c r="BZ576" s="210">
        <f t="shared" si="289"/>
        <v>0</v>
      </c>
      <c r="CA576" s="210">
        <f t="shared" si="289"/>
        <v>0</v>
      </c>
      <c r="CB576" s="211">
        <f t="shared" si="289"/>
        <v>0</v>
      </c>
      <c r="CC576" s="1276">
        <f>IF($Z576=1,0,IF(AND($Z576=0,BX576&gt;0),1,IF(AND($Z576=0,BZ576&gt;0),1,IF(AND($Z576=0,CB576&gt;0),1,0))))</f>
        <v>0</v>
      </c>
      <c r="CD576" s="1276">
        <f t="shared" si="284"/>
        <v>0</v>
      </c>
      <c r="CE576" s="11"/>
      <c r="CF576" s="11"/>
      <c r="CG576" s="11"/>
      <c r="CH576" s="11"/>
      <c r="CI576" s="11"/>
      <c r="CJ576" s="11"/>
      <c r="CK576" s="11"/>
      <c r="CL576" s="11"/>
      <c r="CM576" s="11"/>
    </row>
    <row r="577" spans="1:91" ht="14.25" customHeight="1">
      <c r="A577" s="1247" t="str">
        <f>A576</f>
        <v/>
      </c>
      <c r="B577" s="58"/>
      <c r="C577" s="1735"/>
      <c r="D577" s="1733"/>
      <c r="E577" s="1735"/>
      <c r="F577" s="2454"/>
      <c r="G577" s="512"/>
      <c r="H577" s="2456"/>
      <c r="I577" s="514"/>
      <c r="J577" s="2459"/>
      <c r="K577" s="514"/>
      <c r="L577" s="2459"/>
      <c r="M577" s="514"/>
      <c r="N577" s="2459"/>
      <c r="O577" s="514"/>
      <c r="P577" s="2459"/>
      <c r="Q577" s="11"/>
      <c r="R577" s="11"/>
      <c r="S577" s="455"/>
      <c r="T577" s="477"/>
      <c r="U577" s="506">
        <f>Import!N967</f>
        <v>0</v>
      </c>
      <c r="V577" s="11"/>
      <c r="W577" s="340"/>
      <c r="X577" s="340"/>
      <c r="Y577" s="340"/>
      <c r="Z577" s="11"/>
      <c r="AE577" s="210"/>
      <c r="AF577" s="210"/>
      <c r="AG577" s="210"/>
      <c r="AH577" s="210"/>
      <c r="AI577" s="1055"/>
      <c r="AJ577" s="211"/>
      <c r="AK577" s="1276"/>
      <c r="AL577" s="1276">
        <f>AL576</f>
        <v>0</v>
      </c>
      <c r="AP577" s="210"/>
      <c r="AQ577" s="210"/>
      <c r="AR577" s="210"/>
      <c r="AS577" s="210"/>
      <c r="AT577" s="210"/>
      <c r="AU577" s="211"/>
      <c r="AV577" s="1276"/>
      <c r="AW577" s="1276">
        <f>AW576</f>
        <v>0</v>
      </c>
      <c r="BA577" s="210"/>
      <c r="BB577" s="210"/>
      <c r="BC577" s="210"/>
      <c r="BD577" s="210"/>
      <c r="BE577" s="210"/>
      <c r="BF577" s="211"/>
      <c r="BG577" s="1276"/>
      <c r="BH577" s="1276">
        <f>BH576</f>
        <v>0</v>
      </c>
      <c r="BL577" s="210"/>
      <c r="BM577" s="210"/>
      <c r="BN577" s="210"/>
      <c r="BO577" s="210"/>
      <c r="BP577" s="210"/>
      <c r="BQ577" s="211"/>
      <c r="BR577" s="1276"/>
      <c r="BS577" s="1276">
        <f>BS576</f>
        <v>0</v>
      </c>
      <c r="BW577" s="210"/>
      <c r="BX577" s="210"/>
      <c r="BY577" s="210"/>
      <c r="BZ577" s="210"/>
      <c r="CA577" s="210"/>
      <c r="CB577" s="211"/>
      <c r="CC577" s="1276"/>
      <c r="CD577" s="1276">
        <f>CD576</f>
        <v>0</v>
      </c>
      <c r="CE577" s="11"/>
      <c r="CF577" s="11"/>
      <c r="CG577" s="11"/>
      <c r="CH577" s="11"/>
      <c r="CI577" s="11"/>
      <c r="CJ577" s="11"/>
      <c r="CK577" s="11"/>
      <c r="CL577" s="11"/>
      <c r="CM577" s="11"/>
    </row>
    <row r="578" spans="1:91" ht="24.75" customHeight="1">
      <c r="A578" s="1246" t="str">
        <f>IF(E578&gt;0,"Wypełnione","")</f>
        <v/>
      </c>
      <c r="B578" s="58"/>
      <c r="C578" s="1734">
        <f>'Og s3a'!C979</f>
        <v>0</v>
      </c>
      <c r="D578" s="1732">
        <f>'Og s3a'!E979</f>
        <v>0</v>
      </c>
      <c r="E578" s="1734">
        <f>'Og s3a'!F979</f>
        <v>0</v>
      </c>
      <c r="F578" s="2453"/>
      <c r="G578" s="511">
        <f>T578</f>
        <v>0</v>
      </c>
      <c r="H578" s="2455">
        <f>U578</f>
        <v>0</v>
      </c>
      <c r="I578" s="515"/>
      <c r="J578" s="2459"/>
      <c r="K578" s="515"/>
      <c r="L578" s="2459"/>
      <c r="M578" s="515"/>
      <c r="N578" s="2459"/>
      <c r="O578" s="515"/>
      <c r="P578" s="2459"/>
      <c r="Q578" s="11"/>
      <c r="R578" s="11"/>
      <c r="S578" s="454">
        <f>'Og s3a'!G979</f>
        <v>0</v>
      </c>
      <c r="T578" s="456">
        <f>'Og s3a'!D979</f>
        <v>0</v>
      </c>
      <c r="U578" s="506">
        <f>Import!N968</f>
        <v>0</v>
      </c>
      <c r="V578" s="11"/>
      <c r="W578" s="340"/>
      <c r="X578" s="340"/>
      <c r="Y578" s="340"/>
      <c r="Z578" s="1273">
        <f>IF(F578=AF$7,1,0)</f>
        <v>0</v>
      </c>
      <c r="AA578" s="1273">
        <f>Z578*D578</f>
        <v>0</v>
      </c>
      <c r="AB578" s="1281">
        <f>IF($Z578=0,0,IF(AF578+AH578+AJ578&gt;0,$AA578,0))</f>
        <v>0</v>
      </c>
      <c r="AC578" s="1283">
        <f>IF($Z578=0,0,IF(AND(AB578=0,G579&gt;0),$AA578,0))</f>
        <v>0</v>
      </c>
      <c r="AD578" s="1272">
        <f>AA578-AB578-AC578</f>
        <v>0</v>
      </c>
      <c r="AE578" s="210">
        <f t="shared" si="285"/>
        <v>0</v>
      </c>
      <c r="AF578" s="210">
        <f t="shared" si="285"/>
        <v>0</v>
      </c>
      <c r="AG578" s="210">
        <f t="shared" si="285"/>
        <v>0</v>
      </c>
      <c r="AH578" s="210">
        <f t="shared" si="285"/>
        <v>0</v>
      </c>
      <c r="AI578" s="1055">
        <f t="shared" si="285"/>
        <v>0</v>
      </c>
      <c r="AJ578" s="211">
        <f t="shared" si="285"/>
        <v>0</v>
      </c>
      <c r="AK578" s="1276">
        <f>IF($Z578=1,0,IF(AND($Z578=0,AF578&gt;0),1,IF(AND($Z578=0,AH578&gt;0),1,IF(AND($Z578=0,AJ578&gt;0),1,0))))</f>
        <v>0</v>
      </c>
      <c r="AL578" s="1276">
        <f t="shared" si="280"/>
        <v>0</v>
      </c>
      <c r="AM578" s="1281">
        <f>IF($Z578=0,0,IF(AQ578+AS578+AU578&gt;0,$AA578,0))</f>
        <v>0</v>
      </c>
      <c r="AN578" s="1283">
        <f>IF($Z578=0,0,IF(AND(AM578=0,I579&gt;0),$AA578,0))</f>
        <v>0</v>
      </c>
      <c r="AO578" s="1272">
        <f>$AA578-AM578-AN578</f>
        <v>0</v>
      </c>
      <c r="AP578" s="210">
        <f t="shared" si="286"/>
        <v>0</v>
      </c>
      <c r="AQ578" s="210">
        <f t="shared" si="286"/>
        <v>0</v>
      </c>
      <c r="AR578" s="210">
        <f t="shared" si="286"/>
        <v>0</v>
      </c>
      <c r="AS578" s="210">
        <f t="shared" si="286"/>
        <v>0</v>
      </c>
      <c r="AT578" s="210">
        <f t="shared" si="286"/>
        <v>0</v>
      </c>
      <c r="AU578" s="211">
        <f t="shared" si="286"/>
        <v>0</v>
      </c>
      <c r="AV578" s="1276">
        <f>IF($Z578=1,0,IF(AND($Z578=0,AQ578&gt;0),1,IF(AND($Z578=0,AS578&gt;0),1,IF(AND($Z578=0,AU578&gt;0),1,0))))</f>
        <v>0</v>
      </c>
      <c r="AW578" s="1276">
        <f t="shared" si="281"/>
        <v>0</v>
      </c>
      <c r="AX578" s="1281">
        <f>IF($Z578=0,0,IF(BB578+BD578+BF578&gt;0,$AA578,0))</f>
        <v>0</v>
      </c>
      <c r="AY578" s="1283">
        <f>IF($Z578=0,0,IF(AND(AX578=0,K579&gt;0),$AA578,0))</f>
        <v>0</v>
      </c>
      <c r="AZ578" s="1272">
        <f>$AA578-AX578-AY578</f>
        <v>0</v>
      </c>
      <c r="BA578" s="210">
        <f t="shared" si="287"/>
        <v>0</v>
      </c>
      <c r="BB578" s="210">
        <f t="shared" si="287"/>
        <v>0</v>
      </c>
      <c r="BC578" s="210">
        <f t="shared" si="287"/>
        <v>0</v>
      </c>
      <c r="BD578" s="210">
        <f t="shared" si="287"/>
        <v>0</v>
      </c>
      <c r="BE578" s="210">
        <f t="shared" si="287"/>
        <v>0</v>
      </c>
      <c r="BF578" s="211">
        <f t="shared" si="287"/>
        <v>0</v>
      </c>
      <c r="BG578" s="1276">
        <f>IF($Z578=1,0,IF(AND($Z578=0,BB578&gt;0),1,IF(AND($Z578=0,BD578&gt;0),1,IF(AND($Z578=0,BF578&gt;0),1,0))))</f>
        <v>0</v>
      </c>
      <c r="BH578" s="1276">
        <f t="shared" si="282"/>
        <v>0</v>
      </c>
      <c r="BI578" s="1281">
        <f>IF($Z578=0,0,IF(BM578+BO578+BQ578&gt;0,$AA578,0))</f>
        <v>0</v>
      </c>
      <c r="BJ578" s="1283">
        <f>IF($Z578=0,0,IF(AND(BI578=0,M579&gt;0),$AA578,0))</f>
        <v>0</v>
      </c>
      <c r="BK578" s="1272">
        <f>$AA578-BI578-BJ578</f>
        <v>0</v>
      </c>
      <c r="BL578" s="210">
        <f t="shared" si="288"/>
        <v>0</v>
      </c>
      <c r="BM578" s="210">
        <f t="shared" si="288"/>
        <v>0</v>
      </c>
      <c r="BN578" s="210">
        <f t="shared" si="288"/>
        <v>0</v>
      </c>
      <c r="BO578" s="210">
        <f t="shared" si="288"/>
        <v>0</v>
      </c>
      <c r="BP578" s="210">
        <f t="shared" si="288"/>
        <v>0</v>
      </c>
      <c r="BQ578" s="211">
        <f t="shared" si="288"/>
        <v>0</v>
      </c>
      <c r="BR578" s="1276">
        <f>IF($Z578=1,0,IF(AND($Z578=0,BM578&gt;0),1,IF(AND($Z578=0,BO578&gt;0),1,IF(AND($Z578=0,BQ578&gt;0),1,0))))</f>
        <v>0</v>
      </c>
      <c r="BS578" s="1276">
        <f t="shared" si="283"/>
        <v>0</v>
      </c>
      <c r="BT578" s="1281">
        <f>IF($Z578=0,0,IF(BX578+BZ578+CB578&gt;0,$AA578,0))</f>
        <v>0</v>
      </c>
      <c r="BU578" s="1283">
        <f>IF($Z578=0,0,IF(AND(BT578=0,O579&gt;0),$AA578,0))</f>
        <v>0</v>
      </c>
      <c r="BV578" s="1272">
        <f>$AA578-BT578-BU578</f>
        <v>0</v>
      </c>
      <c r="BW578" s="210">
        <f t="shared" si="289"/>
        <v>0</v>
      </c>
      <c r="BX578" s="210">
        <f t="shared" si="289"/>
        <v>0</v>
      </c>
      <c r="BY578" s="210">
        <f t="shared" si="289"/>
        <v>0</v>
      </c>
      <c r="BZ578" s="210">
        <f t="shared" si="289"/>
        <v>0</v>
      </c>
      <c r="CA578" s="210">
        <f t="shared" si="289"/>
        <v>0</v>
      </c>
      <c r="CB578" s="211">
        <f t="shared" si="289"/>
        <v>0</v>
      </c>
      <c r="CC578" s="1276">
        <f>IF($Z578=1,0,IF(AND($Z578=0,BX578&gt;0),1,IF(AND($Z578=0,BZ578&gt;0),1,IF(AND($Z578=0,CB578&gt;0),1,0))))</f>
        <v>0</v>
      </c>
      <c r="CD578" s="1276">
        <f t="shared" si="284"/>
        <v>0</v>
      </c>
      <c r="CE578" s="11"/>
      <c r="CF578" s="11"/>
      <c r="CG578" s="11"/>
      <c r="CH578" s="11"/>
      <c r="CI578" s="11"/>
      <c r="CJ578" s="11"/>
      <c r="CK578" s="11"/>
      <c r="CL578" s="11"/>
      <c r="CM578" s="11"/>
    </row>
    <row r="579" spans="1:91" ht="14.25" customHeight="1">
      <c r="A579" s="1247" t="str">
        <f>A578</f>
        <v/>
      </c>
      <c r="B579" s="58"/>
      <c r="C579" s="1735"/>
      <c r="D579" s="1733"/>
      <c r="E579" s="1735"/>
      <c r="F579" s="2454"/>
      <c r="G579" s="512"/>
      <c r="H579" s="2456"/>
      <c r="I579" s="514"/>
      <c r="J579" s="2459"/>
      <c r="K579" s="514"/>
      <c r="L579" s="2459"/>
      <c r="M579" s="514"/>
      <c r="N579" s="2459"/>
      <c r="O579" s="514"/>
      <c r="P579" s="2459"/>
      <c r="Q579" s="11"/>
      <c r="R579" s="11"/>
      <c r="S579" s="455"/>
      <c r="T579" s="477"/>
      <c r="U579" s="506">
        <f>Import!N969</f>
        <v>0</v>
      </c>
      <c r="V579" s="11"/>
      <c r="W579" s="340"/>
      <c r="X579" s="340"/>
      <c r="Y579" s="340"/>
      <c r="Z579" s="11"/>
      <c r="AE579" s="210"/>
      <c r="AF579" s="210"/>
      <c r="AG579" s="210"/>
      <c r="AH579" s="210"/>
      <c r="AI579" s="1055"/>
      <c r="AJ579" s="211"/>
      <c r="AK579" s="1276"/>
      <c r="AL579" s="1276">
        <f>AL578</f>
        <v>0</v>
      </c>
      <c r="AP579" s="210"/>
      <c r="AQ579" s="210"/>
      <c r="AR579" s="210"/>
      <c r="AS579" s="210"/>
      <c r="AT579" s="210"/>
      <c r="AU579" s="211"/>
      <c r="AV579" s="1276"/>
      <c r="AW579" s="1276">
        <f>AW578</f>
        <v>0</v>
      </c>
      <c r="BA579" s="210"/>
      <c r="BB579" s="210"/>
      <c r="BC579" s="210"/>
      <c r="BD579" s="210"/>
      <c r="BE579" s="210"/>
      <c r="BF579" s="211"/>
      <c r="BG579" s="1276"/>
      <c r="BH579" s="1276">
        <f>BH578</f>
        <v>0</v>
      </c>
      <c r="BL579" s="210"/>
      <c r="BM579" s="210"/>
      <c r="BN579" s="210"/>
      <c r="BO579" s="210"/>
      <c r="BP579" s="210"/>
      <c r="BQ579" s="211"/>
      <c r="BR579" s="1276"/>
      <c r="BS579" s="1276">
        <f>BS578</f>
        <v>0</v>
      </c>
      <c r="BW579" s="210"/>
      <c r="BX579" s="210"/>
      <c r="BY579" s="210"/>
      <c r="BZ579" s="210"/>
      <c r="CA579" s="210"/>
      <c r="CB579" s="211"/>
      <c r="CC579" s="1276"/>
      <c r="CD579" s="1276">
        <f>CD578</f>
        <v>0</v>
      </c>
      <c r="CE579" s="11"/>
      <c r="CF579" s="11"/>
      <c r="CG579" s="11"/>
      <c r="CH579" s="11"/>
      <c r="CI579" s="11"/>
      <c r="CJ579" s="11"/>
      <c r="CK579" s="11"/>
      <c r="CL579" s="11"/>
      <c r="CM579" s="11"/>
    </row>
    <row r="580" spans="1:91" ht="24.75" customHeight="1">
      <c r="A580" s="1246" t="str">
        <f>IF(E580&gt;0,"Wypełnione","")</f>
        <v/>
      </c>
      <c r="B580" s="58"/>
      <c r="C580" s="1734">
        <f>'Og s3a'!C981</f>
        <v>0</v>
      </c>
      <c r="D580" s="1732">
        <f>'Og s3a'!E981</f>
        <v>0</v>
      </c>
      <c r="E580" s="1734">
        <f>'Og s3a'!F981</f>
        <v>0</v>
      </c>
      <c r="F580" s="2453"/>
      <c r="G580" s="511">
        <f>T580</f>
        <v>0</v>
      </c>
      <c r="H580" s="2455">
        <f>U580</f>
        <v>0</v>
      </c>
      <c r="I580" s="515"/>
      <c r="J580" s="2459"/>
      <c r="K580" s="515"/>
      <c r="L580" s="2459"/>
      <c r="M580" s="515"/>
      <c r="N580" s="2459"/>
      <c r="O580" s="515"/>
      <c r="P580" s="2459"/>
      <c r="Q580" s="11"/>
      <c r="R580" s="11"/>
      <c r="S580" s="454">
        <f>'Og s3a'!G981</f>
        <v>0</v>
      </c>
      <c r="T580" s="456">
        <f>'Og s3a'!D981</f>
        <v>0</v>
      </c>
      <c r="U580" s="506">
        <f>Import!N970</f>
        <v>0</v>
      </c>
      <c r="V580" s="11"/>
      <c r="W580" s="340"/>
      <c r="X580" s="340"/>
      <c r="Y580" s="340"/>
      <c r="Z580" s="1273">
        <f>IF(F580=AF$7,1,0)</f>
        <v>0</v>
      </c>
      <c r="AA580" s="1273">
        <f>Z580*D580</f>
        <v>0</v>
      </c>
      <c r="AB580" s="1281">
        <f>IF($Z580=0,0,IF(AF580+AH580+AJ580&gt;0,$AA580,0))</f>
        <v>0</v>
      </c>
      <c r="AC580" s="1283">
        <f>IF($Z580=0,0,IF(AND(AB580=0,G581&gt;0),$AA580,0))</f>
        <v>0</v>
      </c>
      <c r="AD580" s="1272">
        <f>AA580-AB580-AC580</f>
        <v>0</v>
      </c>
      <c r="AE580" s="210">
        <f t="shared" si="285"/>
        <v>0</v>
      </c>
      <c r="AF580" s="210">
        <f t="shared" si="285"/>
        <v>0</v>
      </c>
      <c r="AG580" s="210">
        <f t="shared" si="285"/>
        <v>0</v>
      </c>
      <c r="AH580" s="210">
        <f t="shared" si="285"/>
        <v>0</v>
      </c>
      <c r="AI580" s="1055">
        <f t="shared" si="285"/>
        <v>0</v>
      </c>
      <c r="AJ580" s="211">
        <f t="shared" si="285"/>
        <v>0</v>
      </c>
      <c r="AK580" s="1276">
        <f>IF($Z580=1,0,IF(AND($Z580=0,AF580&gt;0),1,IF(AND($Z580=0,AH580&gt;0),1,IF(AND($Z580=0,AJ580&gt;0),1,0))))</f>
        <v>0</v>
      </c>
      <c r="AL580" s="1276">
        <f t="shared" si="280"/>
        <v>0</v>
      </c>
      <c r="AM580" s="1281">
        <f>IF($Z580=0,0,IF(AQ580+AS580+AU580&gt;0,$AA580,0))</f>
        <v>0</v>
      </c>
      <c r="AN580" s="1283">
        <f>IF($Z580=0,0,IF(AND(AM580=0,I581&gt;0),$AA580,0))</f>
        <v>0</v>
      </c>
      <c r="AO580" s="1272">
        <f>$AA580-AM580-AN580</f>
        <v>0</v>
      </c>
      <c r="AP580" s="210">
        <f t="shared" si="286"/>
        <v>0</v>
      </c>
      <c r="AQ580" s="210">
        <f t="shared" si="286"/>
        <v>0</v>
      </c>
      <c r="AR580" s="210">
        <f t="shared" si="286"/>
        <v>0</v>
      </c>
      <c r="AS580" s="210">
        <f t="shared" si="286"/>
        <v>0</v>
      </c>
      <c r="AT580" s="210">
        <f t="shared" si="286"/>
        <v>0</v>
      </c>
      <c r="AU580" s="211">
        <f t="shared" si="286"/>
        <v>0</v>
      </c>
      <c r="AV580" s="1276">
        <f>IF($Z580=1,0,IF(AND($Z580=0,AQ580&gt;0),1,IF(AND($Z580=0,AS580&gt;0),1,IF(AND($Z580=0,AU580&gt;0),1,0))))</f>
        <v>0</v>
      </c>
      <c r="AW580" s="1276">
        <f t="shared" si="281"/>
        <v>0</v>
      </c>
      <c r="AX580" s="1281">
        <f>IF($Z580=0,0,IF(BB580+BD580+BF580&gt;0,$AA580,0))</f>
        <v>0</v>
      </c>
      <c r="AY580" s="1283">
        <f>IF($Z580=0,0,IF(AND(AX580=0,K581&gt;0),$AA580,0))</f>
        <v>0</v>
      </c>
      <c r="AZ580" s="1272">
        <f>$AA580-AX580-AY580</f>
        <v>0</v>
      </c>
      <c r="BA580" s="210">
        <f t="shared" si="287"/>
        <v>0</v>
      </c>
      <c r="BB580" s="210">
        <f t="shared" si="287"/>
        <v>0</v>
      </c>
      <c r="BC580" s="210">
        <f t="shared" si="287"/>
        <v>0</v>
      </c>
      <c r="BD580" s="210">
        <f t="shared" si="287"/>
        <v>0</v>
      </c>
      <c r="BE580" s="210">
        <f t="shared" si="287"/>
        <v>0</v>
      </c>
      <c r="BF580" s="211">
        <f t="shared" si="287"/>
        <v>0</v>
      </c>
      <c r="BG580" s="1276">
        <f>IF($Z580=1,0,IF(AND($Z580=0,BB580&gt;0),1,IF(AND($Z580=0,BD580&gt;0),1,IF(AND($Z580=0,BF580&gt;0),1,0))))</f>
        <v>0</v>
      </c>
      <c r="BH580" s="1276">
        <f t="shared" si="282"/>
        <v>0</v>
      </c>
      <c r="BI580" s="1281">
        <f>IF($Z580=0,0,IF(BM580+BO580+BQ580&gt;0,$AA580,0))</f>
        <v>0</v>
      </c>
      <c r="BJ580" s="1283">
        <f>IF($Z580=0,0,IF(AND(BI580=0,M581&gt;0),$AA580,0))</f>
        <v>0</v>
      </c>
      <c r="BK580" s="1272">
        <f>$AA580-BI580-BJ580</f>
        <v>0</v>
      </c>
      <c r="BL580" s="210">
        <f t="shared" si="288"/>
        <v>0</v>
      </c>
      <c r="BM580" s="210">
        <f t="shared" si="288"/>
        <v>0</v>
      </c>
      <c r="BN580" s="210">
        <f t="shared" si="288"/>
        <v>0</v>
      </c>
      <c r="BO580" s="210">
        <f t="shared" si="288"/>
        <v>0</v>
      </c>
      <c r="BP580" s="210">
        <f t="shared" si="288"/>
        <v>0</v>
      </c>
      <c r="BQ580" s="211">
        <f t="shared" si="288"/>
        <v>0</v>
      </c>
      <c r="BR580" s="1276">
        <f>IF($Z580=1,0,IF(AND($Z580=0,BM580&gt;0),1,IF(AND($Z580=0,BO580&gt;0),1,IF(AND($Z580=0,BQ580&gt;0),1,0))))</f>
        <v>0</v>
      </c>
      <c r="BS580" s="1276">
        <f t="shared" si="283"/>
        <v>0</v>
      </c>
      <c r="BT580" s="1281">
        <f>IF($Z580=0,0,IF(BX580+BZ580+CB580&gt;0,$AA580,0))</f>
        <v>0</v>
      </c>
      <c r="BU580" s="1283">
        <f>IF($Z580=0,0,IF(AND(BT580=0,O581&gt;0),$AA580,0))</f>
        <v>0</v>
      </c>
      <c r="BV580" s="1272">
        <f>$AA580-BT580-BU580</f>
        <v>0</v>
      </c>
      <c r="BW580" s="210">
        <f t="shared" si="289"/>
        <v>0</v>
      </c>
      <c r="BX580" s="210">
        <f t="shared" si="289"/>
        <v>0</v>
      </c>
      <c r="BY580" s="210">
        <f t="shared" si="289"/>
        <v>0</v>
      </c>
      <c r="BZ580" s="210">
        <f t="shared" si="289"/>
        <v>0</v>
      </c>
      <c r="CA580" s="210">
        <f t="shared" si="289"/>
        <v>0</v>
      </c>
      <c r="CB580" s="211">
        <f t="shared" si="289"/>
        <v>0</v>
      </c>
      <c r="CC580" s="1276">
        <f>IF($Z580=1,0,IF(AND($Z580=0,BX580&gt;0),1,IF(AND($Z580=0,BZ580&gt;0),1,IF(AND($Z580=0,CB580&gt;0),1,0))))</f>
        <v>0</v>
      </c>
      <c r="CD580" s="1276">
        <f t="shared" si="284"/>
        <v>0</v>
      </c>
      <c r="CE580" s="11"/>
      <c r="CF580" s="11"/>
      <c r="CG580" s="11"/>
      <c r="CH580" s="11"/>
      <c r="CI580" s="11"/>
      <c r="CJ580" s="11"/>
      <c r="CK580" s="11"/>
      <c r="CL580" s="11"/>
      <c r="CM580" s="11"/>
    </row>
    <row r="581" spans="1:91" ht="14.25" customHeight="1">
      <c r="A581" s="1247" t="str">
        <f>A580</f>
        <v/>
      </c>
      <c r="B581" s="58"/>
      <c r="C581" s="1735"/>
      <c r="D581" s="1733"/>
      <c r="E581" s="1735"/>
      <c r="F581" s="2454"/>
      <c r="G581" s="512"/>
      <c r="H581" s="2456"/>
      <c r="I581" s="514"/>
      <c r="J581" s="2459"/>
      <c r="K581" s="514"/>
      <c r="L581" s="2459"/>
      <c r="M581" s="514"/>
      <c r="N581" s="2459"/>
      <c r="O581" s="514"/>
      <c r="P581" s="2459"/>
      <c r="Q581" s="11"/>
      <c r="R581" s="11"/>
      <c r="S581" s="455"/>
      <c r="T581" s="477"/>
      <c r="U581" s="506">
        <f>Import!N971</f>
        <v>0</v>
      </c>
      <c r="V581" s="11"/>
      <c r="W581" s="340"/>
      <c r="X581" s="340"/>
      <c r="Y581" s="340"/>
      <c r="Z581" s="11"/>
      <c r="AE581" s="210"/>
      <c r="AF581" s="210"/>
      <c r="AG581" s="210"/>
      <c r="AH581" s="210"/>
      <c r="AI581" s="1055"/>
      <c r="AJ581" s="211"/>
      <c r="AK581" s="1276"/>
      <c r="AL581" s="1276">
        <f>AL580</f>
        <v>0</v>
      </c>
      <c r="AP581" s="210"/>
      <c r="AQ581" s="210"/>
      <c r="AR581" s="210"/>
      <c r="AS581" s="210"/>
      <c r="AT581" s="210"/>
      <c r="AU581" s="211"/>
      <c r="AV581" s="1276"/>
      <c r="AW581" s="1276">
        <f>AW580</f>
        <v>0</v>
      </c>
      <c r="BA581" s="210"/>
      <c r="BB581" s="210"/>
      <c r="BC581" s="210"/>
      <c r="BD581" s="210"/>
      <c r="BE581" s="210"/>
      <c r="BF581" s="211"/>
      <c r="BG581" s="1276"/>
      <c r="BH581" s="1276">
        <f>BH580</f>
        <v>0</v>
      </c>
      <c r="BL581" s="210"/>
      <c r="BM581" s="210"/>
      <c r="BN581" s="210"/>
      <c r="BO581" s="210"/>
      <c r="BP581" s="210"/>
      <c r="BQ581" s="211"/>
      <c r="BR581" s="1276"/>
      <c r="BS581" s="1276">
        <f>BS580</f>
        <v>0</v>
      </c>
      <c r="BW581" s="210"/>
      <c r="BX581" s="210"/>
      <c r="BY581" s="210"/>
      <c r="BZ581" s="210"/>
      <c r="CA581" s="210"/>
      <c r="CB581" s="211"/>
      <c r="CC581" s="1276"/>
      <c r="CD581" s="1276">
        <f>CD580</f>
        <v>0</v>
      </c>
      <c r="CE581" s="11"/>
      <c r="CF581" s="11"/>
      <c r="CG581" s="11"/>
      <c r="CH581" s="11"/>
      <c r="CI581" s="11"/>
      <c r="CJ581" s="11"/>
      <c r="CK581" s="11"/>
      <c r="CL581" s="11"/>
      <c r="CM581" s="11"/>
    </row>
    <row r="582" spans="1:91" ht="24.75" customHeight="1">
      <c r="A582" s="1246" t="str">
        <f>IF(E582&gt;0,"Wypełnione","")</f>
        <v/>
      </c>
      <c r="B582" s="58"/>
      <c r="C582" s="1734">
        <f>'Og s3a'!C983</f>
        <v>0</v>
      </c>
      <c r="D582" s="1732">
        <f>'Og s3a'!E983</f>
        <v>0</v>
      </c>
      <c r="E582" s="1734">
        <f>'Og s3a'!F983</f>
        <v>0</v>
      </c>
      <c r="F582" s="2453"/>
      <c r="G582" s="511">
        <f>T582</f>
        <v>0</v>
      </c>
      <c r="H582" s="2455">
        <f>U582</f>
        <v>0</v>
      </c>
      <c r="I582" s="515"/>
      <c r="J582" s="2459"/>
      <c r="K582" s="515"/>
      <c r="L582" s="2459"/>
      <c r="M582" s="515"/>
      <c r="N582" s="2459"/>
      <c r="O582" s="515"/>
      <c r="P582" s="2459"/>
      <c r="Q582" s="11"/>
      <c r="R582" s="11"/>
      <c r="S582" s="454">
        <f>'Og s3a'!G983</f>
        <v>0</v>
      </c>
      <c r="T582" s="456">
        <f>'Og s3a'!D983</f>
        <v>0</v>
      </c>
      <c r="U582" s="506">
        <f>Import!N972</f>
        <v>0</v>
      </c>
      <c r="V582" s="11"/>
      <c r="W582" s="340"/>
      <c r="X582" s="340"/>
      <c r="Y582" s="340"/>
      <c r="Z582" s="1273">
        <f>IF(F582=AF$7,1,0)</f>
        <v>0</v>
      </c>
      <c r="AA582" s="1273">
        <f>Z582*D582</f>
        <v>0</v>
      </c>
      <c r="AB582" s="1281">
        <f>IF($Z582=0,0,IF(AF582+AH582+AJ582&gt;0,$AA582,0))</f>
        <v>0</v>
      </c>
      <c r="AC582" s="1283">
        <f>IF($Z582=0,0,IF(AND(AB582=0,G583&gt;0),$AA582,0))</f>
        <v>0</v>
      </c>
      <c r="AD582" s="1272">
        <f>AA582-AB582-AC582</f>
        <v>0</v>
      </c>
      <c r="AE582" s="210">
        <f t="shared" si="285"/>
        <v>0</v>
      </c>
      <c r="AF582" s="210">
        <f t="shared" si="285"/>
        <v>0</v>
      </c>
      <c r="AG582" s="210">
        <f t="shared" si="285"/>
        <v>0</v>
      </c>
      <c r="AH582" s="210">
        <f t="shared" si="285"/>
        <v>0</v>
      </c>
      <c r="AI582" s="1055">
        <f t="shared" si="285"/>
        <v>0</v>
      </c>
      <c r="AJ582" s="211">
        <f t="shared" si="285"/>
        <v>0</v>
      </c>
      <c r="AK582" s="1276">
        <f>IF($Z582=1,0,IF(AND($Z582=0,AF582&gt;0),1,IF(AND($Z582=0,AH582&gt;0),1,IF(AND($Z582=0,AJ582&gt;0),1,0))))</f>
        <v>0</v>
      </c>
      <c r="AL582" s="1276">
        <f t="shared" si="280"/>
        <v>0</v>
      </c>
      <c r="AM582" s="1281">
        <f>IF($Z582=0,0,IF(AQ582+AS582+AU582&gt;0,$AA582,0))</f>
        <v>0</v>
      </c>
      <c r="AN582" s="1283">
        <f>IF($Z582=0,0,IF(AND(AM582=0,I583&gt;0),$AA582,0))</f>
        <v>0</v>
      </c>
      <c r="AO582" s="1272">
        <f>$AA582-AM582-AN582</f>
        <v>0</v>
      </c>
      <c r="AP582" s="210">
        <f t="shared" si="286"/>
        <v>0</v>
      </c>
      <c r="AQ582" s="210">
        <f t="shared" si="286"/>
        <v>0</v>
      </c>
      <c r="AR582" s="210">
        <f t="shared" si="286"/>
        <v>0</v>
      </c>
      <c r="AS582" s="210">
        <f t="shared" si="286"/>
        <v>0</v>
      </c>
      <c r="AT582" s="210">
        <f t="shared" si="286"/>
        <v>0</v>
      </c>
      <c r="AU582" s="211">
        <f t="shared" si="286"/>
        <v>0</v>
      </c>
      <c r="AV582" s="1276">
        <f>IF($Z582=1,0,IF(AND($Z582=0,AQ582&gt;0),1,IF(AND($Z582=0,AS582&gt;0),1,IF(AND($Z582=0,AU582&gt;0),1,0))))</f>
        <v>0</v>
      </c>
      <c r="AW582" s="1276">
        <f t="shared" si="281"/>
        <v>0</v>
      </c>
      <c r="AX582" s="1281">
        <f>IF($Z582=0,0,IF(BB582+BD582+BF582&gt;0,$AA582,0))</f>
        <v>0</v>
      </c>
      <c r="AY582" s="1283">
        <f>IF($Z582=0,0,IF(AND(AX582=0,K583&gt;0),$AA582,0))</f>
        <v>0</v>
      </c>
      <c r="AZ582" s="1272">
        <f>$AA582-AX582-AY582</f>
        <v>0</v>
      </c>
      <c r="BA582" s="210">
        <f t="shared" si="287"/>
        <v>0</v>
      </c>
      <c r="BB582" s="210">
        <f t="shared" si="287"/>
        <v>0</v>
      </c>
      <c r="BC582" s="210">
        <f t="shared" si="287"/>
        <v>0</v>
      </c>
      <c r="BD582" s="210">
        <f t="shared" si="287"/>
        <v>0</v>
      </c>
      <c r="BE582" s="210">
        <f t="shared" si="287"/>
        <v>0</v>
      </c>
      <c r="BF582" s="211">
        <f t="shared" si="287"/>
        <v>0</v>
      </c>
      <c r="BG582" s="1276">
        <f>IF($Z582=1,0,IF(AND($Z582=0,BB582&gt;0),1,IF(AND($Z582=0,BD582&gt;0),1,IF(AND($Z582=0,BF582&gt;0),1,0))))</f>
        <v>0</v>
      </c>
      <c r="BH582" s="1276">
        <f t="shared" si="282"/>
        <v>0</v>
      </c>
      <c r="BI582" s="1281">
        <f>IF($Z582=0,0,IF(BM582+BO582+BQ582&gt;0,$AA582,0))</f>
        <v>0</v>
      </c>
      <c r="BJ582" s="1283">
        <f>IF($Z582=0,0,IF(AND(BI582=0,M583&gt;0),$AA582,0))</f>
        <v>0</v>
      </c>
      <c r="BK582" s="1272">
        <f>$AA582-BI582-BJ582</f>
        <v>0</v>
      </c>
      <c r="BL582" s="210">
        <f t="shared" si="288"/>
        <v>0</v>
      </c>
      <c r="BM582" s="210">
        <f t="shared" si="288"/>
        <v>0</v>
      </c>
      <c r="BN582" s="210">
        <f t="shared" si="288"/>
        <v>0</v>
      </c>
      <c r="BO582" s="210">
        <f t="shared" si="288"/>
        <v>0</v>
      </c>
      <c r="BP582" s="210">
        <f t="shared" si="288"/>
        <v>0</v>
      </c>
      <c r="BQ582" s="211">
        <f t="shared" si="288"/>
        <v>0</v>
      </c>
      <c r="BR582" s="1276">
        <f>IF($Z582=1,0,IF(AND($Z582=0,BM582&gt;0),1,IF(AND($Z582=0,BO582&gt;0),1,IF(AND($Z582=0,BQ582&gt;0),1,0))))</f>
        <v>0</v>
      </c>
      <c r="BS582" s="1276">
        <f t="shared" si="283"/>
        <v>0</v>
      </c>
      <c r="BT582" s="1281">
        <f>IF($Z582=0,0,IF(BX582+BZ582+CB582&gt;0,$AA582,0))</f>
        <v>0</v>
      </c>
      <c r="BU582" s="1283">
        <f>IF($Z582=0,0,IF(AND(BT582=0,O583&gt;0),$AA582,0))</f>
        <v>0</v>
      </c>
      <c r="BV582" s="1272">
        <f>$AA582-BT582-BU582</f>
        <v>0</v>
      </c>
      <c r="BW582" s="210">
        <f t="shared" si="289"/>
        <v>0</v>
      </c>
      <c r="BX582" s="210">
        <f t="shared" si="289"/>
        <v>0</v>
      </c>
      <c r="BY582" s="210">
        <f t="shared" si="289"/>
        <v>0</v>
      </c>
      <c r="BZ582" s="210">
        <f t="shared" si="289"/>
        <v>0</v>
      </c>
      <c r="CA582" s="210">
        <f t="shared" si="289"/>
        <v>0</v>
      </c>
      <c r="CB582" s="211">
        <f t="shared" si="289"/>
        <v>0</v>
      </c>
      <c r="CC582" s="1276">
        <f>IF($Z582=1,0,IF(AND($Z582=0,BX582&gt;0),1,IF(AND($Z582=0,BZ582&gt;0),1,IF(AND($Z582=0,CB582&gt;0),1,0))))</f>
        <v>0</v>
      </c>
      <c r="CD582" s="1276">
        <f t="shared" si="284"/>
        <v>0</v>
      </c>
      <c r="CE582" s="11"/>
      <c r="CF582" s="11"/>
      <c r="CG582" s="11"/>
      <c r="CH582" s="11"/>
      <c r="CI582" s="11"/>
      <c r="CJ582" s="11"/>
      <c r="CK582" s="11"/>
      <c r="CL582" s="11"/>
      <c r="CM582" s="11"/>
    </row>
    <row r="583" spans="1:91" ht="14.25" customHeight="1">
      <c r="A583" s="1247" t="str">
        <f>A582</f>
        <v/>
      </c>
      <c r="B583" s="58"/>
      <c r="C583" s="1735"/>
      <c r="D583" s="1733"/>
      <c r="E583" s="1735"/>
      <c r="F583" s="2454"/>
      <c r="G583" s="512"/>
      <c r="H583" s="2456"/>
      <c r="I583" s="514"/>
      <c r="J583" s="2459"/>
      <c r="K583" s="514"/>
      <c r="L583" s="2459"/>
      <c r="M583" s="514"/>
      <c r="N583" s="2459"/>
      <c r="O583" s="514"/>
      <c r="P583" s="2459"/>
      <c r="Q583" s="11"/>
      <c r="R583" s="11"/>
      <c r="S583" s="455"/>
      <c r="T583" s="477"/>
      <c r="U583" s="506">
        <f>Import!N973</f>
        <v>0</v>
      </c>
      <c r="V583" s="11"/>
      <c r="W583" s="340"/>
      <c r="X583" s="340"/>
      <c r="Y583" s="340"/>
      <c r="Z583" s="11"/>
      <c r="AE583" s="210"/>
      <c r="AF583" s="210"/>
      <c r="AG583" s="210"/>
      <c r="AH583" s="210"/>
      <c r="AI583" s="1055"/>
      <c r="AJ583" s="211"/>
      <c r="AK583" s="1276"/>
      <c r="AL583" s="1276">
        <f>AL582</f>
        <v>0</v>
      </c>
      <c r="AP583" s="210"/>
      <c r="AQ583" s="210"/>
      <c r="AR583" s="210"/>
      <c r="AS583" s="210"/>
      <c r="AT583" s="210"/>
      <c r="AU583" s="211"/>
      <c r="AV583" s="1276"/>
      <c r="AW583" s="1276">
        <f>AW582</f>
        <v>0</v>
      </c>
      <c r="BA583" s="210"/>
      <c r="BB583" s="210"/>
      <c r="BC583" s="210"/>
      <c r="BD583" s="210"/>
      <c r="BE583" s="210"/>
      <c r="BF583" s="211"/>
      <c r="BG583" s="1276"/>
      <c r="BH583" s="1276">
        <f>BH582</f>
        <v>0</v>
      </c>
      <c r="BL583" s="210"/>
      <c r="BM583" s="210"/>
      <c r="BN583" s="210"/>
      <c r="BO583" s="210"/>
      <c r="BP583" s="210"/>
      <c r="BQ583" s="211"/>
      <c r="BR583" s="1276"/>
      <c r="BS583" s="1276">
        <f>BS582</f>
        <v>0</v>
      </c>
      <c r="BW583" s="210"/>
      <c r="BX583" s="210"/>
      <c r="BY583" s="210"/>
      <c r="BZ583" s="210"/>
      <c r="CA583" s="210"/>
      <c r="CB583" s="211"/>
      <c r="CC583" s="1276"/>
      <c r="CD583" s="1276">
        <f>CD582</f>
        <v>0</v>
      </c>
      <c r="CE583" s="11"/>
      <c r="CF583" s="11"/>
      <c r="CG583" s="11"/>
      <c r="CH583" s="11"/>
      <c r="CI583" s="11"/>
      <c r="CJ583" s="11"/>
      <c r="CK583" s="11"/>
      <c r="CL583" s="11"/>
      <c r="CM583" s="11"/>
    </row>
    <row r="584" spans="1:91" ht="24.75" customHeight="1">
      <c r="A584" s="1246" t="str">
        <f>IF(E584&gt;0,"Wypełnione","")</f>
        <v/>
      </c>
      <c r="B584" s="58"/>
      <c r="C584" s="1734">
        <f>'Og s3a'!C985</f>
        <v>0</v>
      </c>
      <c r="D584" s="1732">
        <f>'Og s3a'!E985</f>
        <v>0</v>
      </c>
      <c r="E584" s="1734">
        <f>'Og s3a'!F985</f>
        <v>0</v>
      </c>
      <c r="F584" s="2453"/>
      <c r="G584" s="511">
        <f>T584</f>
        <v>0</v>
      </c>
      <c r="H584" s="2455">
        <f>U584</f>
        <v>0</v>
      </c>
      <c r="I584" s="515"/>
      <c r="J584" s="2459"/>
      <c r="K584" s="515"/>
      <c r="L584" s="2459"/>
      <c r="M584" s="515"/>
      <c r="N584" s="2459"/>
      <c r="O584" s="515"/>
      <c r="P584" s="2459"/>
      <c r="Q584" s="11"/>
      <c r="R584" s="11"/>
      <c r="S584" s="454">
        <f>'Og s3a'!G985</f>
        <v>0</v>
      </c>
      <c r="T584" s="456">
        <f>'Og s3a'!D985</f>
        <v>0</v>
      </c>
      <c r="U584" s="506">
        <f>Import!N974</f>
        <v>0</v>
      </c>
      <c r="V584" s="11"/>
      <c r="W584" s="340"/>
      <c r="X584" s="340"/>
      <c r="Y584" s="340"/>
      <c r="Z584" s="1273">
        <f>IF(F584=AF$7,1,0)</f>
        <v>0</v>
      </c>
      <c r="AA584" s="1273">
        <f>Z584*D584</f>
        <v>0</v>
      </c>
      <c r="AB584" s="1281">
        <f>IF($Z584=0,0,IF(AF584+AH584+AJ584&gt;0,$AA584,0))</f>
        <v>0</v>
      </c>
      <c r="AC584" s="1283">
        <f>IF($Z584=0,0,IF(AND(AB584=0,G585&gt;0),$AA584,0))</f>
        <v>0</v>
      </c>
      <c r="AD584" s="1272">
        <f>AA584-AB584-AC584</f>
        <v>0</v>
      </c>
      <c r="AE584" s="210">
        <f t="shared" si="285"/>
        <v>0</v>
      </c>
      <c r="AF584" s="210">
        <f t="shared" si="285"/>
        <v>0</v>
      </c>
      <c r="AG584" s="210">
        <f t="shared" si="285"/>
        <v>0</v>
      </c>
      <c r="AH584" s="210">
        <f t="shared" si="285"/>
        <v>0</v>
      </c>
      <c r="AI584" s="1055">
        <f t="shared" si="285"/>
        <v>0</v>
      </c>
      <c r="AJ584" s="211">
        <f t="shared" si="285"/>
        <v>0</v>
      </c>
      <c r="AK584" s="1276">
        <f>IF($Z584=1,0,IF(AND($Z584=0,AF584&gt;0),1,IF(AND($Z584=0,AH584&gt;0),1,IF(AND($Z584=0,AJ584&gt;0),1,0))))</f>
        <v>0</v>
      </c>
      <c r="AL584" s="1276">
        <f t="shared" si="280"/>
        <v>0</v>
      </c>
      <c r="AM584" s="1281">
        <f>IF($Z584=0,0,IF(AQ584+AS584+AU584&gt;0,$AA584,0))</f>
        <v>0</v>
      </c>
      <c r="AN584" s="1283">
        <f>IF($Z584=0,0,IF(AND(AM584=0,I585&gt;0),$AA584,0))</f>
        <v>0</v>
      </c>
      <c r="AO584" s="1272">
        <f>$AA584-AM584-AN584</f>
        <v>0</v>
      </c>
      <c r="AP584" s="210">
        <f t="shared" si="286"/>
        <v>0</v>
      </c>
      <c r="AQ584" s="210">
        <f t="shared" si="286"/>
        <v>0</v>
      </c>
      <c r="AR584" s="210">
        <f t="shared" si="286"/>
        <v>0</v>
      </c>
      <c r="AS584" s="210">
        <f t="shared" si="286"/>
        <v>0</v>
      </c>
      <c r="AT584" s="210">
        <f t="shared" si="286"/>
        <v>0</v>
      </c>
      <c r="AU584" s="211">
        <f t="shared" si="286"/>
        <v>0</v>
      </c>
      <c r="AV584" s="1276">
        <f>IF($Z584=1,0,IF(AND($Z584=0,AQ584&gt;0),1,IF(AND($Z584=0,AS584&gt;0),1,IF(AND($Z584=0,AU584&gt;0),1,0))))</f>
        <v>0</v>
      </c>
      <c r="AW584" s="1276">
        <f t="shared" si="281"/>
        <v>0</v>
      </c>
      <c r="AX584" s="1281">
        <f>IF($Z584=0,0,IF(BB584+BD584+BF584&gt;0,$AA584,0))</f>
        <v>0</v>
      </c>
      <c r="AY584" s="1283">
        <f>IF($Z584=0,0,IF(AND(AX584=0,K585&gt;0),$AA584,0))</f>
        <v>0</v>
      </c>
      <c r="AZ584" s="1272">
        <f>$AA584-AX584-AY584</f>
        <v>0</v>
      </c>
      <c r="BA584" s="210">
        <f t="shared" si="287"/>
        <v>0</v>
      </c>
      <c r="BB584" s="210">
        <f t="shared" si="287"/>
        <v>0</v>
      </c>
      <c r="BC584" s="210">
        <f t="shared" si="287"/>
        <v>0</v>
      </c>
      <c r="BD584" s="210">
        <f t="shared" si="287"/>
        <v>0</v>
      </c>
      <c r="BE584" s="210">
        <f t="shared" si="287"/>
        <v>0</v>
      </c>
      <c r="BF584" s="211">
        <f t="shared" si="287"/>
        <v>0</v>
      </c>
      <c r="BG584" s="1276">
        <f>IF($Z584=1,0,IF(AND($Z584=0,BB584&gt;0),1,IF(AND($Z584=0,BD584&gt;0),1,IF(AND($Z584=0,BF584&gt;0),1,0))))</f>
        <v>0</v>
      </c>
      <c r="BH584" s="1276">
        <f t="shared" si="282"/>
        <v>0</v>
      </c>
      <c r="BI584" s="1281">
        <f>IF($Z584=0,0,IF(BM584+BO584+BQ584&gt;0,$AA584,0))</f>
        <v>0</v>
      </c>
      <c r="BJ584" s="1283">
        <f>IF($Z584=0,0,IF(AND(BI584=0,M585&gt;0),$AA584,0))</f>
        <v>0</v>
      </c>
      <c r="BK584" s="1272">
        <f>$AA584-BI584-BJ584</f>
        <v>0</v>
      </c>
      <c r="BL584" s="210">
        <f t="shared" si="288"/>
        <v>0</v>
      </c>
      <c r="BM584" s="210">
        <f t="shared" si="288"/>
        <v>0</v>
      </c>
      <c r="BN584" s="210">
        <f t="shared" si="288"/>
        <v>0</v>
      </c>
      <c r="BO584" s="210">
        <f t="shared" si="288"/>
        <v>0</v>
      </c>
      <c r="BP584" s="210">
        <f t="shared" si="288"/>
        <v>0</v>
      </c>
      <c r="BQ584" s="211">
        <f t="shared" si="288"/>
        <v>0</v>
      </c>
      <c r="BR584" s="1276">
        <f>IF($Z584=1,0,IF(AND($Z584=0,BM584&gt;0),1,IF(AND($Z584=0,BO584&gt;0),1,IF(AND($Z584=0,BQ584&gt;0),1,0))))</f>
        <v>0</v>
      </c>
      <c r="BS584" s="1276">
        <f t="shared" si="283"/>
        <v>0</v>
      </c>
      <c r="BT584" s="1281">
        <f>IF($Z584=0,0,IF(BX584+BZ584+CB584&gt;0,$AA584,0))</f>
        <v>0</v>
      </c>
      <c r="BU584" s="1283">
        <f>IF($Z584=0,0,IF(AND(BT584=0,O585&gt;0),$AA584,0))</f>
        <v>0</v>
      </c>
      <c r="BV584" s="1272">
        <f>$AA584-BT584-BU584</f>
        <v>0</v>
      </c>
      <c r="BW584" s="210">
        <f t="shared" si="289"/>
        <v>0</v>
      </c>
      <c r="BX584" s="210">
        <f t="shared" si="289"/>
        <v>0</v>
      </c>
      <c r="BY584" s="210">
        <f t="shared" si="289"/>
        <v>0</v>
      </c>
      <c r="BZ584" s="210">
        <f t="shared" si="289"/>
        <v>0</v>
      </c>
      <c r="CA584" s="210">
        <f t="shared" si="289"/>
        <v>0</v>
      </c>
      <c r="CB584" s="211">
        <f t="shared" si="289"/>
        <v>0</v>
      </c>
      <c r="CC584" s="1276">
        <f>IF($Z584=1,0,IF(AND($Z584=0,BX584&gt;0),1,IF(AND($Z584=0,BZ584&gt;0),1,IF(AND($Z584=0,CB584&gt;0),1,0))))</f>
        <v>0</v>
      </c>
      <c r="CD584" s="1276">
        <f t="shared" si="284"/>
        <v>0</v>
      </c>
      <c r="CE584" s="11"/>
      <c r="CF584" s="11"/>
      <c r="CG584" s="11"/>
      <c r="CH584" s="11"/>
      <c r="CI584" s="11"/>
      <c r="CJ584" s="11"/>
      <c r="CK584" s="11"/>
      <c r="CL584" s="11"/>
      <c r="CM584" s="11"/>
    </row>
    <row r="585" spans="1:91" ht="14.25" customHeight="1">
      <c r="A585" s="1247" t="str">
        <f>A584</f>
        <v/>
      </c>
      <c r="B585" s="58"/>
      <c r="C585" s="1735"/>
      <c r="D585" s="1733"/>
      <c r="E585" s="1735"/>
      <c r="F585" s="2454"/>
      <c r="G585" s="512"/>
      <c r="H585" s="2456"/>
      <c r="I585" s="514"/>
      <c r="J585" s="2459"/>
      <c r="K585" s="514"/>
      <c r="L585" s="2459"/>
      <c r="M585" s="514"/>
      <c r="N585" s="2459"/>
      <c r="O585" s="514"/>
      <c r="P585" s="2459"/>
      <c r="Q585" s="11"/>
      <c r="R585" s="11"/>
      <c r="S585" s="455"/>
      <c r="T585" s="477"/>
      <c r="U585" s="506">
        <f>Import!N975</f>
        <v>0</v>
      </c>
      <c r="V585" s="11"/>
      <c r="W585" s="340"/>
      <c r="X585" s="340"/>
      <c r="Y585" s="340"/>
      <c r="Z585" s="11"/>
      <c r="AE585" s="210"/>
      <c r="AF585" s="210"/>
      <c r="AG585" s="210"/>
      <c r="AH585" s="210"/>
      <c r="AI585" s="1055"/>
      <c r="AJ585" s="211"/>
      <c r="AK585" s="1276"/>
      <c r="AL585" s="1276">
        <f>AL584</f>
        <v>0</v>
      </c>
      <c r="AP585" s="210"/>
      <c r="AQ585" s="210"/>
      <c r="AR585" s="210"/>
      <c r="AS585" s="210"/>
      <c r="AT585" s="210"/>
      <c r="AU585" s="211"/>
      <c r="AV585" s="1276"/>
      <c r="AW585" s="1276">
        <f>AW584</f>
        <v>0</v>
      </c>
      <c r="BA585" s="210"/>
      <c r="BB585" s="210"/>
      <c r="BC585" s="210"/>
      <c r="BD585" s="210"/>
      <c r="BE585" s="210"/>
      <c r="BF585" s="211"/>
      <c r="BG585" s="1276"/>
      <c r="BH585" s="1276">
        <f>BH584</f>
        <v>0</v>
      </c>
      <c r="BL585" s="210"/>
      <c r="BM585" s="210"/>
      <c r="BN585" s="210"/>
      <c r="BO585" s="210"/>
      <c r="BP585" s="210"/>
      <c r="BQ585" s="211"/>
      <c r="BR585" s="1276"/>
      <c r="BS585" s="1276">
        <f>BS584</f>
        <v>0</v>
      </c>
      <c r="BW585" s="210"/>
      <c r="BX585" s="210"/>
      <c r="BY585" s="210"/>
      <c r="BZ585" s="210"/>
      <c r="CA585" s="210"/>
      <c r="CB585" s="211"/>
      <c r="CC585" s="1276"/>
      <c r="CD585" s="1276">
        <f>CD584</f>
        <v>0</v>
      </c>
      <c r="CE585" s="11"/>
      <c r="CF585" s="11"/>
      <c r="CG585" s="11"/>
      <c r="CH585" s="11"/>
      <c r="CI585" s="11"/>
      <c r="CJ585" s="11"/>
      <c r="CK585" s="11"/>
      <c r="CL585" s="11"/>
      <c r="CM585" s="11"/>
    </row>
    <row r="586" spans="1:91" ht="24.75" customHeight="1">
      <c r="A586" s="1246" t="str">
        <f>IF(E586&gt;0,"Wypełnione","")</f>
        <v/>
      </c>
      <c r="B586" s="58"/>
      <c r="C586" s="1734">
        <f>'Og s3a'!C987</f>
        <v>0</v>
      </c>
      <c r="D586" s="1732">
        <f>'Og s3a'!E987</f>
        <v>0</v>
      </c>
      <c r="E586" s="1734">
        <f>'Og s3a'!F987</f>
        <v>0</v>
      </c>
      <c r="F586" s="2453"/>
      <c r="G586" s="511">
        <f>T586</f>
        <v>0</v>
      </c>
      <c r="H586" s="2455">
        <f>U586</f>
        <v>0</v>
      </c>
      <c r="I586" s="515"/>
      <c r="J586" s="2459"/>
      <c r="K586" s="515"/>
      <c r="L586" s="2459"/>
      <c r="M586" s="515"/>
      <c r="N586" s="2459"/>
      <c r="O586" s="515"/>
      <c r="P586" s="2459"/>
      <c r="Q586" s="11"/>
      <c r="R586" s="11"/>
      <c r="S586" s="454">
        <f>'Og s3a'!G987</f>
        <v>0</v>
      </c>
      <c r="T586" s="456">
        <f>'Og s3a'!D987</f>
        <v>0</v>
      </c>
      <c r="U586" s="506">
        <f>Import!N976</f>
        <v>0</v>
      </c>
      <c r="V586" s="11"/>
      <c r="W586" s="340"/>
      <c r="X586" s="340"/>
      <c r="Y586" s="340"/>
      <c r="Z586" s="1273">
        <f>IF(F586=AF$7,1,0)</f>
        <v>0</v>
      </c>
      <c r="AA586" s="1273">
        <f>Z586*D586</f>
        <v>0</v>
      </c>
      <c r="AB586" s="1281">
        <f>IF($Z586=0,0,IF(AF586+AH586+AJ586&gt;0,$AA586,0))</f>
        <v>0</v>
      </c>
      <c r="AC586" s="1283">
        <f>IF($Z586=0,0,IF(AND(AB586=0,G587&gt;0),$AA586,0))</f>
        <v>0</v>
      </c>
      <c r="AD586" s="1272">
        <f>AA586-AB586-AC586</f>
        <v>0</v>
      </c>
      <c r="AE586" s="210">
        <f t="shared" si="285"/>
        <v>0</v>
      </c>
      <c r="AF586" s="210">
        <f t="shared" si="285"/>
        <v>0</v>
      </c>
      <c r="AG586" s="210">
        <f t="shared" si="285"/>
        <v>0</v>
      </c>
      <c r="AH586" s="210">
        <f t="shared" si="285"/>
        <v>0</v>
      </c>
      <c r="AI586" s="1055">
        <f t="shared" si="285"/>
        <v>0</v>
      </c>
      <c r="AJ586" s="211">
        <f t="shared" si="285"/>
        <v>0</v>
      </c>
      <c r="AK586" s="1276">
        <f>IF($Z586=1,0,IF(AND($Z586=0,AF586&gt;0),1,IF(AND($Z586=0,AH586&gt;0),1,IF(AND($Z586=0,AJ586&gt;0),1,0))))</f>
        <v>0</v>
      </c>
      <c r="AL586" s="1276">
        <f t="shared" si="280"/>
        <v>0</v>
      </c>
      <c r="AM586" s="1281">
        <f>IF($Z586=0,0,IF(AQ586+AS586+AU586&gt;0,$AA586,0))</f>
        <v>0</v>
      </c>
      <c r="AN586" s="1283">
        <f>IF($Z586=0,0,IF(AND(AM586=0,I587&gt;0),$AA586,0))</f>
        <v>0</v>
      </c>
      <c r="AO586" s="1272">
        <f>$AA586-AM586-AN586</f>
        <v>0</v>
      </c>
      <c r="AP586" s="210">
        <f t="shared" si="286"/>
        <v>0</v>
      </c>
      <c r="AQ586" s="210">
        <f t="shared" si="286"/>
        <v>0</v>
      </c>
      <c r="AR586" s="210">
        <f t="shared" si="286"/>
        <v>0</v>
      </c>
      <c r="AS586" s="210">
        <f t="shared" si="286"/>
        <v>0</v>
      </c>
      <c r="AT586" s="210">
        <f t="shared" si="286"/>
        <v>0</v>
      </c>
      <c r="AU586" s="211">
        <f t="shared" si="286"/>
        <v>0</v>
      </c>
      <c r="AV586" s="1276">
        <f>IF($Z586=1,0,IF(AND($Z586=0,AQ586&gt;0),1,IF(AND($Z586=0,AS586&gt;0),1,IF(AND($Z586=0,AU586&gt;0),1,0))))</f>
        <v>0</v>
      </c>
      <c r="AW586" s="1276">
        <f t="shared" si="281"/>
        <v>0</v>
      </c>
      <c r="AX586" s="1281">
        <f>IF($Z586=0,0,IF(BB586+BD586+BF586&gt;0,$AA586,0))</f>
        <v>0</v>
      </c>
      <c r="AY586" s="1283">
        <f>IF($Z586=0,0,IF(AND(AX586=0,K587&gt;0),$AA586,0))</f>
        <v>0</v>
      </c>
      <c r="AZ586" s="1272">
        <f>$AA586-AX586-AY586</f>
        <v>0</v>
      </c>
      <c r="BA586" s="210">
        <f t="shared" si="287"/>
        <v>0</v>
      </c>
      <c r="BB586" s="210">
        <f t="shared" si="287"/>
        <v>0</v>
      </c>
      <c r="BC586" s="210">
        <f t="shared" si="287"/>
        <v>0</v>
      </c>
      <c r="BD586" s="210">
        <f t="shared" si="287"/>
        <v>0</v>
      </c>
      <c r="BE586" s="210">
        <f t="shared" si="287"/>
        <v>0</v>
      </c>
      <c r="BF586" s="211">
        <f t="shared" si="287"/>
        <v>0</v>
      </c>
      <c r="BG586" s="1276">
        <f>IF($Z586=1,0,IF(AND($Z586=0,BB586&gt;0),1,IF(AND($Z586=0,BD586&gt;0),1,IF(AND($Z586=0,BF586&gt;0),1,0))))</f>
        <v>0</v>
      </c>
      <c r="BH586" s="1276">
        <f t="shared" si="282"/>
        <v>0</v>
      </c>
      <c r="BI586" s="1281">
        <f>IF($Z586=0,0,IF(BM586+BO586+BQ586&gt;0,$AA586,0))</f>
        <v>0</v>
      </c>
      <c r="BJ586" s="1283">
        <f>IF($Z586=0,0,IF(AND(BI586=0,M587&gt;0),$AA586,0))</f>
        <v>0</v>
      </c>
      <c r="BK586" s="1272">
        <f>$AA586-BI586-BJ586</f>
        <v>0</v>
      </c>
      <c r="BL586" s="210">
        <f t="shared" si="288"/>
        <v>0</v>
      </c>
      <c r="BM586" s="210">
        <f t="shared" si="288"/>
        <v>0</v>
      </c>
      <c r="BN586" s="210">
        <f t="shared" si="288"/>
        <v>0</v>
      </c>
      <c r="BO586" s="210">
        <f t="shared" si="288"/>
        <v>0</v>
      </c>
      <c r="BP586" s="210">
        <f t="shared" si="288"/>
        <v>0</v>
      </c>
      <c r="BQ586" s="211">
        <f t="shared" si="288"/>
        <v>0</v>
      </c>
      <c r="BR586" s="1276">
        <f>IF($Z586=1,0,IF(AND($Z586=0,BM586&gt;0),1,IF(AND($Z586=0,BO586&gt;0),1,IF(AND($Z586=0,BQ586&gt;0),1,0))))</f>
        <v>0</v>
      </c>
      <c r="BS586" s="1276">
        <f t="shared" si="283"/>
        <v>0</v>
      </c>
      <c r="BT586" s="1281">
        <f>IF($Z586=0,0,IF(BX586+BZ586+CB586&gt;0,$AA586,0))</f>
        <v>0</v>
      </c>
      <c r="BU586" s="1283">
        <f>IF($Z586=0,0,IF(AND(BT586=0,O587&gt;0),$AA586,0))</f>
        <v>0</v>
      </c>
      <c r="BV586" s="1272">
        <f>$AA586-BT586-BU586</f>
        <v>0</v>
      </c>
      <c r="BW586" s="210">
        <f t="shared" si="289"/>
        <v>0</v>
      </c>
      <c r="BX586" s="210">
        <f t="shared" si="289"/>
        <v>0</v>
      </c>
      <c r="BY586" s="210">
        <f t="shared" si="289"/>
        <v>0</v>
      </c>
      <c r="BZ586" s="210">
        <f t="shared" si="289"/>
        <v>0</v>
      </c>
      <c r="CA586" s="210">
        <f t="shared" si="289"/>
        <v>0</v>
      </c>
      <c r="CB586" s="211">
        <f t="shared" si="289"/>
        <v>0</v>
      </c>
      <c r="CC586" s="1276">
        <f>IF($Z586=1,0,IF(AND($Z586=0,BX586&gt;0),1,IF(AND($Z586=0,BZ586&gt;0),1,IF(AND($Z586=0,CB586&gt;0),1,0))))</f>
        <v>0</v>
      </c>
      <c r="CD586" s="1276">
        <f t="shared" si="284"/>
        <v>0</v>
      </c>
      <c r="CE586" s="11"/>
      <c r="CF586" s="11"/>
      <c r="CG586" s="11"/>
      <c r="CH586" s="11"/>
      <c r="CI586" s="11"/>
      <c r="CJ586" s="11"/>
      <c r="CK586" s="11"/>
      <c r="CL586" s="11"/>
      <c r="CM586" s="11"/>
    </row>
    <row r="587" spans="1:91" ht="14.25" customHeight="1">
      <c r="A587" s="1247" t="str">
        <f>A586</f>
        <v/>
      </c>
      <c r="B587" s="58"/>
      <c r="C587" s="1735"/>
      <c r="D587" s="1733"/>
      <c r="E587" s="1735"/>
      <c r="F587" s="2454"/>
      <c r="G587" s="512"/>
      <c r="H587" s="2456"/>
      <c r="I587" s="514"/>
      <c r="J587" s="2459"/>
      <c r="K587" s="514"/>
      <c r="L587" s="2459"/>
      <c r="M587" s="514"/>
      <c r="N587" s="2459"/>
      <c r="O587" s="514"/>
      <c r="P587" s="2459"/>
      <c r="Q587" s="11"/>
      <c r="R587" s="11"/>
      <c r="S587" s="455"/>
      <c r="T587" s="477"/>
      <c r="U587" s="506">
        <f>Import!N977</f>
        <v>0</v>
      </c>
      <c r="V587" s="11"/>
      <c r="W587" s="340"/>
      <c r="X587" s="340"/>
      <c r="Y587" s="340"/>
      <c r="Z587" s="11"/>
      <c r="AE587" s="210"/>
      <c r="AF587" s="210"/>
      <c r="AG587" s="210"/>
      <c r="AH587" s="210"/>
      <c r="AI587" s="1055"/>
      <c r="AJ587" s="211"/>
      <c r="AK587" s="1276"/>
      <c r="AL587" s="1276">
        <f>AL586</f>
        <v>0</v>
      </c>
      <c r="AP587" s="210"/>
      <c r="AQ587" s="210"/>
      <c r="AR587" s="210"/>
      <c r="AS587" s="210"/>
      <c r="AT587" s="210"/>
      <c r="AU587" s="211"/>
      <c r="AV587" s="1276"/>
      <c r="AW587" s="1276">
        <f>AW586</f>
        <v>0</v>
      </c>
      <c r="BA587" s="210"/>
      <c r="BB587" s="210"/>
      <c r="BC587" s="210"/>
      <c r="BD587" s="210"/>
      <c r="BE587" s="210"/>
      <c r="BF587" s="211"/>
      <c r="BG587" s="1276"/>
      <c r="BH587" s="1276">
        <f>BH586</f>
        <v>0</v>
      </c>
      <c r="BL587" s="210"/>
      <c r="BM587" s="210"/>
      <c r="BN587" s="210"/>
      <c r="BO587" s="210"/>
      <c r="BP587" s="210"/>
      <c r="BQ587" s="211"/>
      <c r="BR587" s="1276"/>
      <c r="BS587" s="1276">
        <f>BS586</f>
        <v>0</v>
      </c>
      <c r="BW587" s="210"/>
      <c r="BX587" s="210"/>
      <c r="BY587" s="210"/>
      <c r="BZ587" s="210"/>
      <c r="CA587" s="210"/>
      <c r="CB587" s="211"/>
      <c r="CC587" s="1276"/>
      <c r="CD587" s="1276">
        <f>CD586</f>
        <v>0</v>
      </c>
      <c r="CE587" s="11"/>
      <c r="CF587" s="11"/>
      <c r="CG587" s="11"/>
      <c r="CH587" s="11"/>
      <c r="CI587" s="11"/>
      <c r="CJ587" s="11"/>
      <c r="CK587" s="11"/>
      <c r="CL587" s="11"/>
      <c r="CM587" s="11"/>
    </row>
    <row r="588" spans="1:91" ht="24.75" customHeight="1">
      <c r="A588" s="1246" t="str">
        <f>IF(E588&gt;0,"Wypełnione","")</f>
        <v/>
      </c>
      <c r="B588" s="58"/>
      <c r="C588" s="1734">
        <f>'Og s3a'!C989</f>
        <v>0</v>
      </c>
      <c r="D588" s="1732">
        <f>'Og s3a'!E989</f>
        <v>0</v>
      </c>
      <c r="E588" s="1734">
        <f>'Og s3a'!F989</f>
        <v>0</v>
      </c>
      <c r="F588" s="2453"/>
      <c r="G588" s="511">
        <f>T588</f>
        <v>0</v>
      </c>
      <c r="H588" s="2455">
        <f>U588</f>
        <v>0</v>
      </c>
      <c r="I588" s="515"/>
      <c r="J588" s="2459"/>
      <c r="K588" s="515"/>
      <c r="L588" s="2459"/>
      <c r="M588" s="515"/>
      <c r="N588" s="2459"/>
      <c r="O588" s="515"/>
      <c r="P588" s="2459"/>
      <c r="Q588" s="11"/>
      <c r="R588" s="11"/>
      <c r="S588" s="454">
        <f>'Og s3a'!G989</f>
        <v>0</v>
      </c>
      <c r="T588" s="456">
        <f>'Og s3a'!D989</f>
        <v>0</v>
      </c>
      <c r="U588" s="506">
        <f>Import!N978</f>
        <v>0</v>
      </c>
      <c r="V588" s="11"/>
      <c r="W588" s="340"/>
      <c r="X588" s="340"/>
      <c r="Y588" s="340"/>
      <c r="Z588" s="1273">
        <f>IF(F588=AF$7,1,0)</f>
        <v>0</v>
      </c>
      <c r="AA588" s="1273">
        <f>Z588*D588</f>
        <v>0</v>
      </c>
      <c r="AB588" s="1281">
        <f>IF($Z588=0,0,IF(AF588+AH588+AJ588&gt;0,$AA588,0))</f>
        <v>0</v>
      </c>
      <c r="AC588" s="1283">
        <f>IF($Z588=0,0,IF(AND(AB588=0,G589&gt;0),$AA588,0))</f>
        <v>0</v>
      </c>
      <c r="AD588" s="1272">
        <f>AA588-AB588-AC588</f>
        <v>0</v>
      </c>
      <c r="AE588" s="210">
        <f t="shared" si="285"/>
        <v>0</v>
      </c>
      <c r="AF588" s="210">
        <f t="shared" si="285"/>
        <v>0</v>
      </c>
      <c r="AG588" s="210">
        <f t="shared" si="285"/>
        <v>0</v>
      </c>
      <c r="AH588" s="210">
        <f t="shared" si="285"/>
        <v>0</v>
      </c>
      <c r="AI588" s="1055">
        <f t="shared" si="285"/>
        <v>0</v>
      </c>
      <c r="AJ588" s="211">
        <f t="shared" si="285"/>
        <v>0</v>
      </c>
      <c r="AK588" s="1276">
        <f>IF($Z588=1,0,IF(AND($Z588=0,AF588&gt;0),1,IF(AND($Z588=0,AH588&gt;0),1,IF(AND($Z588=0,AJ588&gt;0),1,0))))</f>
        <v>0</v>
      </c>
      <c r="AL588" s="1276">
        <f t="shared" si="280"/>
        <v>0</v>
      </c>
      <c r="AM588" s="1281">
        <f>IF($Z588=0,0,IF(AQ588+AS588+AU588&gt;0,$AA588,0))</f>
        <v>0</v>
      </c>
      <c r="AN588" s="1283">
        <f>IF($Z588=0,0,IF(AND(AM588=0,I589&gt;0),$AA588,0))</f>
        <v>0</v>
      </c>
      <c r="AO588" s="1272">
        <f>$AA588-AM588-AN588</f>
        <v>0</v>
      </c>
      <c r="AP588" s="210">
        <f t="shared" si="286"/>
        <v>0</v>
      </c>
      <c r="AQ588" s="210">
        <f t="shared" si="286"/>
        <v>0</v>
      </c>
      <c r="AR588" s="210">
        <f t="shared" si="286"/>
        <v>0</v>
      </c>
      <c r="AS588" s="210">
        <f t="shared" si="286"/>
        <v>0</v>
      </c>
      <c r="AT588" s="210">
        <f t="shared" si="286"/>
        <v>0</v>
      </c>
      <c r="AU588" s="211">
        <f t="shared" si="286"/>
        <v>0</v>
      </c>
      <c r="AV588" s="1276">
        <f>IF($Z588=1,0,IF(AND($Z588=0,AQ588&gt;0),1,IF(AND($Z588=0,AS588&gt;0),1,IF(AND($Z588=0,AU588&gt;0),1,0))))</f>
        <v>0</v>
      </c>
      <c r="AW588" s="1276">
        <f t="shared" si="281"/>
        <v>0</v>
      </c>
      <c r="AX588" s="1281">
        <f>IF($Z588=0,0,IF(BB588+BD588+BF588&gt;0,$AA588,0))</f>
        <v>0</v>
      </c>
      <c r="AY588" s="1283">
        <f>IF($Z588=0,0,IF(AND(AX588=0,K589&gt;0),$AA588,0))</f>
        <v>0</v>
      </c>
      <c r="AZ588" s="1272">
        <f>$AA588-AX588-AY588</f>
        <v>0</v>
      </c>
      <c r="BA588" s="210">
        <f t="shared" si="287"/>
        <v>0</v>
      </c>
      <c r="BB588" s="210">
        <f t="shared" si="287"/>
        <v>0</v>
      </c>
      <c r="BC588" s="210">
        <f t="shared" si="287"/>
        <v>0</v>
      </c>
      <c r="BD588" s="210">
        <f t="shared" si="287"/>
        <v>0</v>
      </c>
      <c r="BE588" s="210">
        <f t="shared" si="287"/>
        <v>0</v>
      </c>
      <c r="BF588" s="211">
        <f t="shared" si="287"/>
        <v>0</v>
      </c>
      <c r="BG588" s="1276">
        <f>IF($Z588=1,0,IF(AND($Z588=0,BB588&gt;0),1,IF(AND($Z588=0,BD588&gt;0),1,IF(AND($Z588=0,BF588&gt;0),1,0))))</f>
        <v>0</v>
      </c>
      <c r="BH588" s="1276">
        <f t="shared" si="282"/>
        <v>0</v>
      </c>
      <c r="BI588" s="1281">
        <f>IF($Z588=0,0,IF(BM588+BO588+BQ588&gt;0,$AA588,0))</f>
        <v>0</v>
      </c>
      <c r="BJ588" s="1283">
        <f>IF($Z588=0,0,IF(AND(BI588=0,M589&gt;0),$AA588,0))</f>
        <v>0</v>
      </c>
      <c r="BK588" s="1272">
        <f>$AA588-BI588-BJ588</f>
        <v>0</v>
      </c>
      <c r="BL588" s="210">
        <f t="shared" si="288"/>
        <v>0</v>
      </c>
      <c r="BM588" s="210">
        <f t="shared" si="288"/>
        <v>0</v>
      </c>
      <c r="BN588" s="210">
        <f t="shared" si="288"/>
        <v>0</v>
      </c>
      <c r="BO588" s="210">
        <f t="shared" si="288"/>
        <v>0</v>
      </c>
      <c r="BP588" s="210">
        <f t="shared" si="288"/>
        <v>0</v>
      </c>
      <c r="BQ588" s="211">
        <f t="shared" si="288"/>
        <v>0</v>
      </c>
      <c r="BR588" s="1276">
        <f>IF($Z588=1,0,IF(AND($Z588=0,BM588&gt;0),1,IF(AND($Z588=0,BO588&gt;0),1,IF(AND($Z588=0,BQ588&gt;0),1,0))))</f>
        <v>0</v>
      </c>
      <c r="BS588" s="1276">
        <f t="shared" si="283"/>
        <v>0</v>
      </c>
      <c r="BT588" s="1281">
        <f>IF($Z588=0,0,IF(BX588+BZ588+CB588&gt;0,$AA588,0))</f>
        <v>0</v>
      </c>
      <c r="BU588" s="1283">
        <f>IF($Z588=0,0,IF(AND(BT588=0,O589&gt;0),$AA588,0))</f>
        <v>0</v>
      </c>
      <c r="BV588" s="1272">
        <f>$AA588-BT588-BU588</f>
        <v>0</v>
      </c>
      <c r="BW588" s="210">
        <f t="shared" si="289"/>
        <v>0</v>
      </c>
      <c r="BX588" s="210">
        <f t="shared" si="289"/>
        <v>0</v>
      </c>
      <c r="BY588" s="210">
        <f t="shared" si="289"/>
        <v>0</v>
      </c>
      <c r="BZ588" s="210">
        <f t="shared" si="289"/>
        <v>0</v>
      </c>
      <c r="CA588" s="210">
        <f t="shared" si="289"/>
        <v>0</v>
      </c>
      <c r="CB588" s="211">
        <f t="shared" si="289"/>
        <v>0</v>
      </c>
      <c r="CC588" s="1276">
        <f>IF($Z588=1,0,IF(AND($Z588=0,BX588&gt;0),1,IF(AND($Z588=0,BZ588&gt;0),1,IF(AND($Z588=0,CB588&gt;0),1,0))))</f>
        <v>0</v>
      </c>
      <c r="CD588" s="1276">
        <f t="shared" si="284"/>
        <v>0</v>
      </c>
      <c r="CE588" s="11"/>
      <c r="CF588" s="11"/>
      <c r="CG588" s="11"/>
      <c r="CH588" s="11"/>
      <c r="CI588" s="11"/>
      <c r="CJ588" s="11"/>
      <c r="CK588" s="11"/>
      <c r="CL588" s="11"/>
      <c r="CM588" s="11"/>
    </row>
    <row r="589" spans="1:91" ht="14.25" customHeight="1">
      <c r="A589" s="1247" t="str">
        <f>A588</f>
        <v/>
      </c>
      <c r="B589" s="58"/>
      <c r="C589" s="1735"/>
      <c r="D589" s="1733"/>
      <c r="E589" s="1735"/>
      <c r="F589" s="2454"/>
      <c r="G589" s="512"/>
      <c r="H589" s="2456"/>
      <c r="I589" s="514"/>
      <c r="J589" s="2459"/>
      <c r="K589" s="514"/>
      <c r="L589" s="2459"/>
      <c r="M589" s="514"/>
      <c r="N589" s="2459"/>
      <c r="O589" s="514"/>
      <c r="P589" s="2459"/>
      <c r="Q589" s="11"/>
      <c r="R589" s="11"/>
      <c r="S589" s="455"/>
      <c r="T589" s="477"/>
      <c r="U589" s="506">
        <f>Import!N979</f>
        <v>0</v>
      </c>
      <c r="V589" s="11"/>
      <c r="W589" s="340"/>
      <c r="X589" s="340"/>
      <c r="Y589" s="340"/>
      <c r="Z589" s="11"/>
      <c r="AE589" s="210"/>
      <c r="AF589" s="210"/>
      <c r="AG589" s="210"/>
      <c r="AH589" s="210"/>
      <c r="AI589" s="1055"/>
      <c r="AJ589" s="211"/>
      <c r="AK589" s="1276"/>
      <c r="AL589" s="1276">
        <f>AL588</f>
        <v>0</v>
      </c>
      <c r="AP589" s="210"/>
      <c r="AQ589" s="210"/>
      <c r="AR589" s="210"/>
      <c r="AS589" s="210"/>
      <c r="AT589" s="210"/>
      <c r="AU589" s="211"/>
      <c r="AV589" s="1276"/>
      <c r="AW589" s="1276">
        <f>AW588</f>
        <v>0</v>
      </c>
      <c r="BA589" s="210"/>
      <c r="BB589" s="210"/>
      <c r="BC589" s="210"/>
      <c r="BD589" s="210"/>
      <c r="BE589" s="210"/>
      <c r="BF589" s="211"/>
      <c r="BG589" s="1276"/>
      <c r="BH589" s="1276">
        <f>BH588</f>
        <v>0</v>
      </c>
      <c r="BL589" s="210"/>
      <c r="BM589" s="210"/>
      <c r="BN589" s="210"/>
      <c r="BO589" s="210"/>
      <c r="BP589" s="210"/>
      <c r="BQ589" s="211"/>
      <c r="BR589" s="1276"/>
      <c r="BS589" s="1276">
        <f>BS588</f>
        <v>0</v>
      </c>
      <c r="BW589" s="210"/>
      <c r="BX589" s="210"/>
      <c r="BY589" s="210"/>
      <c r="BZ589" s="210"/>
      <c r="CA589" s="210"/>
      <c r="CB589" s="211"/>
      <c r="CC589" s="1276"/>
      <c r="CD589" s="1276">
        <f>CD588</f>
        <v>0</v>
      </c>
      <c r="CE589" s="11"/>
      <c r="CF589" s="11"/>
      <c r="CG589" s="11"/>
      <c r="CH589" s="11"/>
      <c r="CI589" s="11"/>
      <c r="CJ589" s="11"/>
      <c r="CK589" s="11"/>
      <c r="CL589" s="11"/>
      <c r="CM589" s="11"/>
    </row>
    <row r="590" spans="1:91" ht="24.75" customHeight="1">
      <c r="A590" s="1246" t="str">
        <f>IF(E590&gt;0,"Wypełnione","")</f>
        <v/>
      </c>
      <c r="B590" s="58"/>
      <c r="C590" s="1734">
        <f>'Og s3a'!C991</f>
        <v>0</v>
      </c>
      <c r="D590" s="1732">
        <f>'Og s3a'!E991</f>
        <v>0</v>
      </c>
      <c r="E590" s="1734">
        <f>'Og s3a'!F991</f>
        <v>0</v>
      </c>
      <c r="F590" s="2453"/>
      <c r="G590" s="511">
        <f>T590</f>
        <v>0</v>
      </c>
      <c r="H590" s="2455">
        <f>U590</f>
        <v>0</v>
      </c>
      <c r="I590" s="515"/>
      <c r="J590" s="2459"/>
      <c r="K590" s="515"/>
      <c r="L590" s="2459"/>
      <c r="M590" s="515"/>
      <c r="N590" s="2459"/>
      <c r="O590" s="515"/>
      <c r="P590" s="2459"/>
      <c r="Q590" s="11"/>
      <c r="R590" s="11"/>
      <c r="S590" s="454">
        <f>'Og s3a'!G991</f>
        <v>0</v>
      </c>
      <c r="T590" s="456">
        <f>'Og s3a'!D991</f>
        <v>0</v>
      </c>
      <c r="U590" s="506">
        <f>Import!N980</f>
        <v>0</v>
      </c>
      <c r="V590" s="11"/>
      <c r="W590" s="340"/>
      <c r="X590" s="340"/>
      <c r="Y590" s="340"/>
      <c r="Z590" s="1273">
        <f>IF(F590=AF$7,1,0)</f>
        <v>0</v>
      </c>
      <c r="AA590" s="1273">
        <f>Z590*D590</f>
        <v>0</v>
      </c>
      <c r="AB590" s="1281">
        <f>IF($Z590=0,0,IF(AF590+AH590+AJ590&gt;0,$AA590,0))</f>
        <v>0</v>
      </c>
      <c r="AC590" s="1283">
        <f>IF($Z590=0,0,IF(AND(AB590=0,G591&gt;0),$AA590,0))</f>
        <v>0</v>
      </c>
      <c r="AD590" s="1272">
        <f>AA590-AB590-AC590</f>
        <v>0</v>
      </c>
      <c r="AE590" s="210">
        <f t="shared" si="285"/>
        <v>0</v>
      </c>
      <c r="AF590" s="210">
        <f t="shared" si="285"/>
        <v>0</v>
      </c>
      <c r="AG590" s="210">
        <f t="shared" si="285"/>
        <v>0</v>
      </c>
      <c r="AH590" s="210">
        <f t="shared" si="285"/>
        <v>0</v>
      </c>
      <c r="AI590" s="1055">
        <f t="shared" si="285"/>
        <v>0</v>
      </c>
      <c r="AJ590" s="211">
        <f t="shared" si="285"/>
        <v>0</v>
      </c>
      <c r="AK590" s="1276">
        <f>IF($Z590=1,0,IF(AND($Z590=0,AF590&gt;0),1,IF(AND($Z590=0,AH590&gt;0),1,IF(AND($Z590=0,AJ590&gt;0),1,0))))</f>
        <v>0</v>
      </c>
      <c r="AL590" s="1276">
        <f t="shared" si="280"/>
        <v>0</v>
      </c>
      <c r="AM590" s="1281">
        <f>IF($Z590=0,0,IF(AQ590+AS590+AU590&gt;0,$AA590,0))</f>
        <v>0</v>
      </c>
      <c r="AN590" s="1283">
        <f>IF($Z590=0,0,IF(AND(AM590=0,I591&gt;0),$AA590,0))</f>
        <v>0</v>
      </c>
      <c r="AO590" s="1272">
        <f>$AA590-AM590-AN590</f>
        <v>0</v>
      </c>
      <c r="AP590" s="210">
        <f t="shared" si="286"/>
        <v>0</v>
      </c>
      <c r="AQ590" s="210">
        <f t="shared" si="286"/>
        <v>0</v>
      </c>
      <c r="AR590" s="210">
        <f t="shared" si="286"/>
        <v>0</v>
      </c>
      <c r="AS590" s="210">
        <f t="shared" si="286"/>
        <v>0</v>
      </c>
      <c r="AT590" s="210">
        <f t="shared" si="286"/>
        <v>0</v>
      </c>
      <c r="AU590" s="211">
        <f t="shared" si="286"/>
        <v>0</v>
      </c>
      <c r="AV590" s="1276">
        <f>IF($Z590=1,0,IF(AND($Z590=0,AQ590&gt;0),1,IF(AND($Z590=0,AS590&gt;0),1,IF(AND($Z590=0,AU590&gt;0),1,0))))</f>
        <v>0</v>
      </c>
      <c r="AW590" s="1276">
        <f t="shared" si="281"/>
        <v>0</v>
      </c>
      <c r="AX590" s="1281">
        <f>IF($Z590=0,0,IF(BB590+BD590+BF590&gt;0,$AA590,0))</f>
        <v>0</v>
      </c>
      <c r="AY590" s="1283">
        <f>IF($Z590=0,0,IF(AND(AX590=0,K591&gt;0),$AA590,0))</f>
        <v>0</v>
      </c>
      <c r="AZ590" s="1272">
        <f>$AA590-AX590-AY590</f>
        <v>0</v>
      </c>
      <c r="BA590" s="210">
        <f t="shared" si="287"/>
        <v>0</v>
      </c>
      <c r="BB590" s="210">
        <f t="shared" si="287"/>
        <v>0</v>
      </c>
      <c r="BC590" s="210">
        <f t="shared" si="287"/>
        <v>0</v>
      </c>
      <c r="BD590" s="210">
        <f t="shared" si="287"/>
        <v>0</v>
      </c>
      <c r="BE590" s="210">
        <f t="shared" si="287"/>
        <v>0</v>
      </c>
      <c r="BF590" s="211">
        <f t="shared" si="287"/>
        <v>0</v>
      </c>
      <c r="BG590" s="1276">
        <f>IF($Z590=1,0,IF(AND($Z590=0,BB590&gt;0),1,IF(AND($Z590=0,BD590&gt;0),1,IF(AND($Z590=0,BF590&gt;0),1,0))))</f>
        <v>0</v>
      </c>
      <c r="BH590" s="1276">
        <f t="shared" si="282"/>
        <v>0</v>
      </c>
      <c r="BI590" s="1281">
        <f>IF($Z590=0,0,IF(BM590+BO590+BQ590&gt;0,$AA590,0))</f>
        <v>0</v>
      </c>
      <c r="BJ590" s="1283">
        <f>IF($Z590=0,0,IF(AND(BI590=0,M591&gt;0),$AA590,0))</f>
        <v>0</v>
      </c>
      <c r="BK590" s="1272">
        <f>$AA590-BI590-BJ590</f>
        <v>0</v>
      </c>
      <c r="BL590" s="210">
        <f t="shared" si="288"/>
        <v>0</v>
      </c>
      <c r="BM590" s="210">
        <f t="shared" si="288"/>
        <v>0</v>
      </c>
      <c r="BN590" s="210">
        <f t="shared" si="288"/>
        <v>0</v>
      </c>
      <c r="BO590" s="210">
        <f t="shared" si="288"/>
        <v>0</v>
      </c>
      <c r="BP590" s="210">
        <f t="shared" si="288"/>
        <v>0</v>
      </c>
      <c r="BQ590" s="211">
        <f t="shared" si="288"/>
        <v>0</v>
      </c>
      <c r="BR590" s="1276">
        <f>IF($Z590=1,0,IF(AND($Z590=0,BM590&gt;0),1,IF(AND($Z590=0,BO590&gt;0),1,IF(AND($Z590=0,BQ590&gt;0),1,0))))</f>
        <v>0</v>
      </c>
      <c r="BS590" s="1276">
        <f t="shared" si="283"/>
        <v>0</v>
      </c>
      <c r="BT590" s="1281">
        <f>IF($Z590=0,0,IF(BX590+BZ590+CB590&gt;0,$AA590,0))</f>
        <v>0</v>
      </c>
      <c r="BU590" s="1283">
        <f>IF($Z590=0,0,IF(AND(BT590=0,O591&gt;0),$AA590,0))</f>
        <v>0</v>
      </c>
      <c r="BV590" s="1272">
        <f>$AA590-BT590-BU590</f>
        <v>0</v>
      </c>
      <c r="BW590" s="210">
        <f t="shared" si="289"/>
        <v>0</v>
      </c>
      <c r="BX590" s="210">
        <f t="shared" si="289"/>
        <v>0</v>
      </c>
      <c r="BY590" s="210">
        <f t="shared" si="289"/>
        <v>0</v>
      </c>
      <c r="BZ590" s="210">
        <f t="shared" si="289"/>
        <v>0</v>
      </c>
      <c r="CA590" s="210">
        <f t="shared" si="289"/>
        <v>0</v>
      </c>
      <c r="CB590" s="211">
        <f t="shared" si="289"/>
        <v>0</v>
      </c>
      <c r="CC590" s="1276">
        <f>IF($Z590=1,0,IF(AND($Z590=0,BX590&gt;0),1,IF(AND($Z590=0,BZ590&gt;0),1,IF(AND($Z590=0,CB590&gt;0),1,0))))</f>
        <v>0</v>
      </c>
      <c r="CD590" s="1276">
        <f t="shared" si="284"/>
        <v>0</v>
      </c>
      <c r="CE590" s="11"/>
      <c r="CF590" s="11"/>
      <c r="CG590" s="11"/>
      <c r="CH590" s="11"/>
      <c r="CI590" s="11"/>
      <c r="CJ590" s="11"/>
      <c r="CK590" s="11"/>
      <c r="CL590" s="11"/>
      <c r="CM590" s="11"/>
    </row>
    <row r="591" spans="1:91" ht="14.25" customHeight="1">
      <c r="A591" s="1247" t="str">
        <f>A590</f>
        <v/>
      </c>
      <c r="B591" s="58"/>
      <c r="C591" s="1735"/>
      <c r="D591" s="1733"/>
      <c r="E591" s="1735"/>
      <c r="F591" s="2454"/>
      <c r="G591" s="512"/>
      <c r="H591" s="2456"/>
      <c r="I591" s="514"/>
      <c r="J591" s="2459"/>
      <c r="K591" s="514"/>
      <c r="L591" s="2459"/>
      <c r="M591" s="514"/>
      <c r="N591" s="2459"/>
      <c r="O591" s="514"/>
      <c r="P591" s="2459"/>
      <c r="Q591" s="11"/>
      <c r="R591" s="11"/>
      <c r="S591" s="455"/>
      <c r="T591" s="477"/>
      <c r="U591" s="506">
        <f>Import!N981</f>
        <v>0</v>
      </c>
      <c r="V591" s="11"/>
      <c r="W591" s="340"/>
      <c r="X591" s="340"/>
      <c r="Y591" s="340"/>
      <c r="Z591" s="11"/>
      <c r="AE591" s="210"/>
      <c r="AF591" s="210"/>
      <c r="AG591" s="210"/>
      <c r="AH591" s="210"/>
      <c r="AI591" s="1055"/>
      <c r="AJ591" s="211"/>
      <c r="AK591" s="1276"/>
      <c r="AL591" s="1276">
        <f>AL590</f>
        <v>0</v>
      </c>
      <c r="AP591" s="210"/>
      <c r="AQ591" s="210"/>
      <c r="AR591" s="210"/>
      <c r="AS591" s="210"/>
      <c r="AT591" s="210"/>
      <c r="AU591" s="211"/>
      <c r="AV591" s="1276"/>
      <c r="AW591" s="1276">
        <f>AW590</f>
        <v>0</v>
      </c>
      <c r="BA591" s="210"/>
      <c r="BB591" s="210"/>
      <c r="BC591" s="210"/>
      <c r="BD591" s="210"/>
      <c r="BE591" s="210"/>
      <c r="BF591" s="211"/>
      <c r="BG591" s="1276"/>
      <c r="BH591" s="1276">
        <f>BH590</f>
        <v>0</v>
      </c>
      <c r="BL591" s="210"/>
      <c r="BM591" s="210"/>
      <c r="BN591" s="210"/>
      <c r="BO591" s="210"/>
      <c r="BP591" s="210"/>
      <c r="BQ591" s="211"/>
      <c r="BR591" s="1276"/>
      <c r="BS591" s="1276">
        <f>BS590</f>
        <v>0</v>
      </c>
      <c r="BW591" s="210"/>
      <c r="BX591" s="210"/>
      <c r="BY591" s="210"/>
      <c r="BZ591" s="210"/>
      <c r="CA591" s="210"/>
      <c r="CB591" s="211"/>
      <c r="CC591" s="1276"/>
      <c r="CD591" s="1276">
        <f>CD590</f>
        <v>0</v>
      </c>
      <c r="CE591" s="11"/>
      <c r="CF591" s="11"/>
      <c r="CG591" s="11"/>
      <c r="CH591" s="11"/>
      <c r="CI591" s="11"/>
      <c r="CJ591" s="11"/>
      <c r="CK591" s="11"/>
      <c r="CL591" s="11"/>
      <c r="CM591" s="11"/>
    </row>
    <row r="592" spans="1:91" ht="24.75" customHeight="1">
      <c r="A592" s="1246" t="str">
        <f>IF(E592&gt;0,"Wypełnione","")</f>
        <v/>
      </c>
      <c r="B592" s="58"/>
      <c r="C592" s="1734">
        <f>'Og s3a'!C993</f>
        <v>0</v>
      </c>
      <c r="D592" s="1732">
        <f>'Og s3a'!E993</f>
        <v>0</v>
      </c>
      <c r="E592" s="1734">
        <f>'Og s3a'!F993</f>
        <v>0</v>
      </c>
      <c r="F592" s="2453"/>
      <c r="G592" s="511">
        <f>T592</f>
        <v>0</v>
      </c>
      <c r="H592" s="2455">
        <f>U592</f>
        <v>0</v>
      </c>
      <c r="I592" s="515"/>
      <c r="J592" s="2459"/>
      <c r="K592" s="515"/>
      <c r="L592" s="2459"/>
      <c r="M592" s="515"/>
      <c r="N592" s="2459"/>
      <c r="O592" s="515"/>
      <c r="P592" s="2459"/>
      <c r="Q592" s="11"/>
      <c r="R592" s="11"/>
      <c r="S592" s="454">
        <f>'Og s3a'!G993</f>
        <v>0</v>
      </c>
      <c r="T592" s="456">
        <f>'Og s3a'!D993</f>
        <v>0</v>
      </c>
      <c r="U592" s="506">
        <f>Import!N982</f>
        <v>0</v>
      </c>
      <c r="V592" s="11"/>
      <c r="W592" s="340"/>
      <c r="X592" s="340"/>
      <c r="Y592" s="340"/>
      <c r="Z592" s="1273">
        <f>IF(F592=AF$7,1,0)</f>
        <v>0</v>
      </c>
      <c r="AA592" s="1273">
        <f>Z592*D592</f>
        <v>0</v>
      </c>
      <c r="AB592" s="1281">
        <f>IF($Z592=0,0,IF(AF592+AH592+AJ592&gt;0,$AA592,0))</f>
        <v>0</v>
      </c>
      <c r="AC592" s="1283">
        <f>IF($Z592=0,0,IF(AND(AB592=0,G593&gt;0),$AA592,0))</f>
        <v>0</v>
      </c>
      <c r="AD592" s="1272">
        <f>AA592-AB592-AC592</f>
        <v>0</v>
      </c>
      <c r="AE592" s="210">
        <f t="shared" si="285"/>
        <v>0</v>
      </c>
      <c r="AF592" s="210">
        <f t="shared" si="285"/>
        <v>0</v>
      </c>
      <c r="AG592" s="210">
        <f t="shared" si="285"/>
        <v>0</v>
      </c>
      <c r="AH592" s="210">
        <f t="shared" si="285"/>
        <v>0</v>
      </c>
      <c r="AI592" s="1055">
        <f t="shared" si="285"/>
        <v>0</v>
      </c>
      <c r="AJ592" s="211">
        <f t="shared" si="285"/>
        <v>0</v>
      </c>
      <c r="AK592" s="1276">
        <f>IF($Z592=1,0,IF(AND($Z592=0,AF592&gt;0),1,IF(AND($Z592=0,AH592&gt;0),1,IF(AND($Z592=0,AJ592&gt;0),1,0))))</f>
        <v>0</v>
      </c>
      <c r="AL592" s="1276">
        <f t="shared" ref="AL592:AL654" si="290">IF($Z592=0,0,IF(AND($Z592=1,AE592&gt;0),1,IF(AND($Z592=1,AG592&gt;0),1,IF(AND($Z592=1,AI592&gt;0),1,0))))</f>
        <v>0</v>
      </c>
      <c r="AM592" s="1281">
        <f>IF($Z592=0,0,IF(AQ592+AS592+AU592&gt;0,$AA592,0))</f>
        <v>0</v>
      </c>
      <c r="AN592" s="1283">
        <f>IF($Z592=0,0,IF(AND(AM592=0,I593&gt;0),$AA592,0))</f>
        <v>0</v>
      </c>
      <c r="AO592" s="1272">
        <f>$AA592-AM592-AN592</f>
        <v>0</v>
      </c>
      <c r="AP592" s="210">
        <f t="shared" si="286"/>
        <v>0</v>
      </c>
      <c r="AQ592" s="210">
        <f t="shared" si="286"/>
        <v>0</v>
      </c>
      <c r="AR592" s="210">
        <f t="shared" si="286"/>
        <v>0</v>
      </c>
      <c r="AS592" s="210">
        <f t="shared" si="286"/>
        <v>0</v>
      </c>
      <c r="AT592" s="210">
        <f t="shared" si="286"/>
        <v>0</v>
      </c>
      <c r="AU592" s="211">
        <f t="shared" si="286"/>
        <v>0</v>
      </c>
      <c r="AV592" s="1276">
        <f>IF($Z592=1,0,IF(AND($Z592=0,AQ592&gt;0),1,IF(AND($Z592=0,AS592&gt;0),1,IF(AND($Z592=0,AU592&gt;0),1,0))))</f>
        <v>0</v>
      </c>
      <c r="AW592" s="1276">
        <f t="shared" ref="AW592:AW654" si="291">IF($Z592=0,0,IF(AND($Z592=1,AP592&gt;0),1,IF(AND($Z592=1,AR592&gt;0),1,IF(AND($Z592=1,AT592&gt;0),1,0))))</f>
        <v>0</v>
      </c>
      <c r="AX592" s="1281">
        <f>IF($Z592=0,0,IF(BB592+BD592+BF592&gt;0,$AA592,0))</f>
        <v>0</v>
      </c>
      <c r="AY592" s="1283">
        <f>IF($Z592=0,0,IF(AND(AX592=0,K593&gt;0),$AA592,0))</f>
        <v>0</v>
      </c>
      <c r="AZ592" s="1272">
        <f>$AA592-AX592-AY592</f>
        <v>0</v>
      </c>
      <c r="BA592" s="210">
        <f t="shared" si="287"/>
        <v>0</v>
      </c>
      <c r="BB592" s="210">
        <f t="shared" si="287"/>
        <v>0</v>
      </c>
      <c r="BC592" s="210">
        <f t="shared" si="287"/>
        <v>0</v>
      </c>
      <c r="BD592" s="210">
        <f t="shared" si="287"/>
        <v>0</v>
      </c>
      <c r="BE592" s="210">
        <f t="shared" si="287"/>
        <v>0</v>
      </c>
      <c r="BF592" s="211">
        <f t="shared" si="287"/>
        <v>0</v>
      </c>
      <c r="BG592" s="1276">
        <f>IF($Z592=1,0,IF(AND($Z592=0,BB592&gt;0),1,IF(AND($Z592=0,BD592&gt;0),1,IF(AND($Z592=0,BF592&gt;0),1,0))))</f>
        <v>0</v>
      </c>
      <c r="BH592" s="1276">
        <f t="shared" ref="BH592:BH654" si="292">IF($Z592=0,0,IF(AND($Z592=1,BA592&gt;0),1,IF(AND($Z592=1,BC592&gt;0),1,IF(AND($Z592=1,BE592&gt;0),1,0))))</f>
        <v>0</v>
      </c>
      <c r="BI592" s="1281">
        <f>IF($Z592=0,0,IF(BM592+BO592+BQ592&gt;0,$AA592,0))</f>
        <v>0</v>
      </c>
      <c r="BJ592" s="1283">
        <f>IF($Z592=0,0,IF(AND(BI592=0,M593&gt;0),$AA592,0))</f>
        <v>0</v>
      </c>
      <c r="BK592" s="1272">
        <f>$AA592-BI592-BJ592</f>
        <v>0</v>
      </c>
      <c r="BL592" s="210">
        <f t="shared" si="288"/>
        <v>0</v>
      </c>
      <c r="BM592" s="210">
        <f t="shared" si="288"/>
        <v>0</v>
      </c>
      <c r="BN592" s="210">
        <f t="shared" si="288"/>
        <v>0</v>
      </c>
      <c r="BO592" s="210">
        <f t="shared" si="288"/>
        <v>0</v>
      </c>
      <c r="BP592" s="210">
        <f t="shared" si="288"/>
        <v>0</v>
      </c>
      <c r="BQ592" s="211">
        <f t="shared" si="288"/>
        <v>0</v>
      </c>
      <c r="BR592" s="1276">
        <f>IF($Z592=1,0,IF(AND($Z592=0,BM592&gt;0),1,IF(AND($Z592=0,BO592&gt;0),1,IF(AND($Z592=0,BQ592&gt;0),1,0))))</f>
        <v>0</v>
      </c>
      <c r="BS592" s="1276">
        <f t="shared" ref="BS592:BS654" si="293">IF($Z592=0,0,IF(AND($Z592=1,BL592&gt;0),1,IF(AND($Z592=1,BN592&gt;0),1,IF(AND($Z592=1,BP592&gt;0),1,0))))</f>
        <v>0</v>
      </c>
      <c r="BT592" s="1281">
        <f>IF($Z592=0,0,IF(BX592+BZ592+CB592&gt;0,$AA592,0))</f>
        <v>0</v>
      </c>
      <c r="BU592" s="1283">
        <f>IF($Z592=0,0,IF(AND(BT592=0,O593&gt;0),$AA592,0))</f>
        <v>0</v>
      </c>
      <c r="BV592" s="1272">
        <f>$AA592-BT592-BU592</f>
        <v>0</v>
      </c>
      <c r="BW592" s="210">
        <f t="shared" si="289"/>
        <v>0</v>
      </c>
      <c r="BX592" s="210">
        <f t="shared" si="289"/>
        <v>0</v>
      </c>
      <c r="BY592" s="210">
        <f t="shared" si="289"/>
        <v>0</v>
      </c>
      <c r="BZ592" s="210">
        <f t="shared" si="289"/>
        <v>0</v>
      </c>
      <c r="CA592" s="210">
        <f t="shared" si="289"/>
        <v>0</v>
      </c>
      <c r="CB592" s="211">
        <f t="shared" si="289"/>
        <v>0</v>
      </c>
      <c r="CC592" s="1276">
        <f>IF($Z592=1,0,IF(AND($Z592=0,BX592&gt;0),1,IF(AND($Z592=0,BZ592&gt;0),1,IF(AND($Z592=0,CB592&gt;0),1,0))))</f>
        <v>0</v>
      </c>
      <c r="CD592" s="1276">
        <f t="shared" ref="CD592:CD654" si="294">IF($Z592=0,0,IF(AND($Z592=1,BW592&gt;0),1,IF(AND($Z592=1,BY592&gt;0),1,IF(AND($Z592=1,CA592&gt;0),1,0))))</f>
        <v>0</v>
      </c>
      <c r="CE592" s="11"/>
      <c r="CF592" s="11"/>
      <c r="CG592" s="11"/>
      <c r="CH592" s="11"/>
      <c r="CI592" s="11"/>
      <c r="CJ592" s="11"/>
      <c r="CK592" s="11"/>
      <c r="CL592" s="11"/>
      <c r="CM592" s="11"/>
    </row>
    <row r="593" spans="1:91" ht="14.25" customHeight="1">
      <c r="A593" s="1247" t="str">
        <f>A592</f>
        <v/>
      </c>
      <c r="B593" s="58"/>
      <c r="C593" s="1735"/>
      <c r="D593" s="1733"/>
      <c r="E593" s="1735"/>
      <c r="F593" s="2454"/>
      <c r="G593" s="512"/>
      <c r="H593" s="2456"/>
      <c r="I593" s="514"/>
      <c r="J593" s="2459"/>
      <c r="K593" s="514"/>
      <c r="L593" s="2459"/>
      <c r="M593" s="514"/>
      <c r="N593" s="2459"/>
      <c r="O593" s="514"/>
      <c r="P593" s="2459"/>
      <c r="Q593" s="11"/>
      <c r="R593" s="11"/>
      <c r="S593" s="455"/>
      <c r="T593" s="477"/>
      <c r="U593" s="506">
        <f>Import!N983</f>
        <v>0</v>
      </c>
      <c r="V593" s="11"/>
      <c r="W593" s="340"/>
      <c r="X593" s="340"/>
      <c r="Y593" s="340"/>
      <c r="Z593" s="11"/>
      <c r="AE593" s="210"/>
      <c r="AF593" s="210"/>
      <c r="AG593" s="210"/>
      <c r="AH593" s="210"/>
      <c r="AI593" s="1055"/>
      <c r="AJ593" s="211"/>
      <c r="AK593" s="1276"/>
      <c r="AL593" s="1276">
        <f>AL592</f>
        <v>0</v>
      </c>
      <c r="AP593" s="210"/>
      <c r="AQ593" s="210"/>
      <c r="AR593" s="210"/>
      <c r="AS593" s="210"/>
      <c r="AT593" s="210"/>
      <c r="AU593" s="211"/>
      <c r="AV593" s="1276"/>
      <c r="AW593" s="1276">
        <f>AW592</f>
        <v>0</v>
      </c>
      <c r="BA593" s="210"/>
      <c r="BB593" s="210"/>
      <c r="BC593" s="210"/>
      <c r="BD593" s="210"/>
      <c r="BE593" s="210"/>
      <c r="BF593" s="211"/>
      <c r="BG593" s="1276"/>
      <c r="BH593" s="1276">
        <f>BH592</f>
        <v>0</v>
      </c>
      <c r="BL593" s="210"/>
      <c r="BM593" s="210"/>
      <c r="BN593" s="210"/>
      <c r="BO593" s="210"/>
      <c r="BP593" s="210"/>
      <c r="BQ593" s="211"/>
      <c r="BR593" s="1276"/>
      <c r="BS593" s="1276">
        <f>BS592</f>
        <v>0</v>
      </c>
      <c r="BW593" s="210"/>
      <c r="BX593" s="210"/>
      <c r="BY593" s="210"/>
      <c r="BZ593" s="210"/>
      <c r="CA593" s="210"/>
      <c r="CB593" s="211"/>
      <c r="CC593" s="1276"/>
      <c r="CD593" s="1276">
        <f>CD592</f>
        <v>0</v>
      </c>
      <c r="CE593" s="11"/>
      <c r="CF593" s="11"/>
      <c r="CG593" s="11"/>
      <c r="CH593" s="11"/>
      <c r="CI593" s="11"/>
      <c r="CJ593" s="11"/>
      <c r="CK593" s="11"/>
      <c r="CL593" s="11"/>
      <c r="CM593" s="11"/>
    </row>
    <row r="594" spans="1:91" ht="24.75" customHeight="1">
      <c r="A594" s="1246" t="str">
        <f>IF(E594&gt;0,"Wypełnione","")</f>
        <v/>
      </c>
      <c r="B594" s="58"/>
      <c r="C594" s="1734">
        <f>'Og s3a'!C995</f>
        <v>0</v>
      </c>
      <c r="D594" s="1732">
        <f>'Og s3a'!E995</f>
        <v>0</v>
      </c>
      <c r="E594" s="1734">
        <f>'Og s3a'!F995</f>
        <v>0</v>
      </c>
      <c r="F594" s="2453"/>
      <c r="G594" s="511">
        <f>T594</f>
        <v>0</v>
      </c>
      <c r="H594" s="2455">
        <f>U594</f>
        <v>0</v>
      </c>
      <c r="I594" s="515"/>
      <c r="J594" s="2459"/>
      <c r="K594" s="515"/>
      <c r="L594" s="2459"/>
      <c r="M594" s="515"/>
      <c r="N594" s="2459"/>
      <c r="O594" s="515"/>
      <c r="P594" s="2459"/>
      <c r="Q594" s="11"/>
      <c r="R594" s="11"/>
      <c r="S594" s="454">
        <f>'Og s3a'!G995</f>
        <v>0</v>
      </c>
      <c r="T594" s="456">
        <f>'Og s3a'!D995</f>
        <v>0</v>
      </c>
      <c r="U594" s="506">
        <f>Import!N984</f>
        <v>0</v>
      </c>
      <c r="V594" s="11"/>
      <c r="W594" s="340"/>
      <c r="X594" s="340"/>
      <c r="Y594" s="340"/>
      <c r="Z594" s="1273">
        <f>IF(F594=AF$7,1,0)</f>
        <v>0</v>
      </c>
      <c r="AA594" s="1273">
        <f>Z594*D594</f>
        <v>0</v>
      </c>
      <c r="AB594" s="1281">
        <f>IF($Z594=0,0,IF(AF594+AH594+AJ594&gt;0,$AA594,0))</f>
        <v>0</v>
      </c>
      <c r="AC594" s="1283">
        <f>IF($Z594=0,0,IF(AND(AB594=0,G595&gt;0),$AA594,0))</f>
        <v>0</v>
      </c>
      <c r="AD594" s="1272">
        <f>AA594-AB594-AC594</f>
        <v>0</v>
      </c>
      <c r="AE594" s="210">
        <f t="shared" si="285"/>
        <v>0</v>
      </c>
      <c r="AF594" s="210">
        <f t="shared" si="285"/>
        <v>0</v>
      </c>
      <c r="AG594" s="210">
        <f t="shared" si="285"/>
        <v>0</v>
      </c>
      <c r="AH594" s="210">
        <f t="shared" si="285"/>
        <v>0</v>
      </c>
      <c r="AI594" s="1055">
        <f t="shared" si="285"/>
        <v>0</v>
      </c>
      <c r="AJ594" s="211">
        <f t="shared" si="285"/>
        <v>0</v>
      </c>
      <c r="AK594" s="1276">
        <f>IF($Z594=1,0,IF(AND($Z594=0,AF594&gt;0),1,IF(AND($Z594=0,AH594&gt;0),1,IF(AND($Z594=0,AJ594&gt;0),1,0))))</f>
        <v>0</v>
      </c>
      <c r="AL594" s="1276">
        <f t="shared" si="290"/>
        <v>0</v>
      </c>
      <c r="AM594" s="1281">
        <f>IF($Z594=0,0,IF(AQ594+AS594+AU594&gt;0,$AA594,0))</f>
        <v>0</v>
      </c>
      <c r="AN594" s="1283">
        <f>IF($Z594=0,0,IF(AND(AM594=0,I595&gt;0),$AA594,0))</f>
        <v>0</v>
      </c>
      <c r="AO594" s="1272">
        <f>$AA594-AM594-AN594</f>
        <v>0</v>
      </c>
      <c r="AP594" s="210">
        <f t="shared" si="286"/>
        <v>0</v>
      </c>
      <c r="AQ594" s="210">
        <f t="shared" si="286"/>
        <v>0</v>
      </c>
      <c r="AR594" s="210">
        <f t="shared" si="286"/>
        <v>0</v>
      </c>
      <c r="AS594" s="210">
        <f t="shared" si="286"/>
        <v>0</v>
      </c>
      <c r="AT594" s="210">
        <f t="shared" si="286"/>
        <v>0</v>
      </c>
      <c r="AU594" s="211">
        <f t="shared" si="286"/>
        <v>0</v>
      </c>
      <c r="AV594" s="1276">
        <f>IF($Z594=1,0,IF(AND($Z594=0,AQ594&gt;0),1,IF(AND($Z594=0,AS594&gt;0),1,IF(AND($Z594=0,AU594&gt;0),1,0))))</f>
        <v>0</v>
      </c>
      <c r="AW594" s="1276">
        <f t="shared" si="291"/>
        <v>0</v>
      </c>
      <c r="AX594" s="1281">
        <f>IF($Z594=0,0,IF(BB594+BD594+BF594&gt;0,$AA594,0))</f>
        <v>0</v>
      </c>
      <c r="AY594" s="1283">
        <f>IF($Z594=0,0,IF(AND(AX594=0,K595&gt;0),$AA594,0))</f>
        <v>0</v>
      </c>
      <c r="AZ594" s="1272">
        <f>$AA594-AX594-AY594</f>
        <v>0</v>
      </c>
      <c r="BA594" s="210">
        <f t="shared" si="287"/>
        <v>0</v>
      </c>
      <c r="BB594" s="210">
        <f t="shared" si="287"/>
        <v>0</v>
      </c>
      <c r="BC594" s="210">
        <f t="shared" si="287"/>
        <v>0</v>
      </c>
      <c r="BD594" s="210">
        <f t="shared" si="287"/>
        <v>0</v>
      </c>
      <c r="BE594" s="210">
        <f t="shared" si="287"/>
        <v>0</v>
      </c>
      <c r="BF594" s="211">
        <f t="shared" si="287"/>
        <v>0</v>
      </c>
      <c r="BG594" s="1276">
        <f>IF($Z594=1,0,IF(AND($Z594=0,BB594&gt;0),1,IF(AND($Z594=0,BD594&gt;0),1,IF(AND($Z594=0,BF594&gt;0),1,0))))</f>
        <v>0</v>
      </c>
      <c r="BH594" s="1276">
        <f t="shared" si="292"/>
        <v>0</v>
      </c>
      <c r="BI594" s="1281">
        <f>IF($Z594=0,0,IF(BM594+BO594+BQ594&gt;0,$AA594,0))</f>
        <v>0</v>
      </c>
      <c r="BJ594" s="1283">
        <f>IF($Z594=0,0,IF(AND(BI594=0,M595&gt;0),$AA594,0))</f>
        <v>0</v>
      </c>
      <c r="BK594" s="1272">
        <f>$AA594-BI594-BJ594</f>
        <v>0</v>
      </c>
      <c r="BL594" s="210">
        <f t="shared" si="288"/>
        <v>0</v>
      </c>
      <c r="BM594" s="210">
        <f t="shared" si="288"/>
        <v>0</v>
      </c>
      <c r="BN594" s="210">
        <f t="shared" si="288"/>
        <v>0</v>
      </c>
      <c r="BO594" s="210">
        <f t="shared" si="288"/>
        <v>0</v>
      </c>
      <c r="BP594" s="210">
        <f t="shared" si="288"/>
        <v>0</v>
      </c>
      <c r="BQ594" s="211">
        <f t="shared" si="288"/>
        <v>0</v>
      </c>
      <c r="BR594" s="1276">
        <f>IF($Z594=1,0,IF(AND($Z594=0,BM594&gt;0),1,IF(AND($Z594=0,BO594&gt;0),1,IF(AND($Z594=0,BQ594&gt;0),1,0))))</f>
        <v>0</v>
      </c>
      <c r="BS594" s="1276">
        <f t="shared" si="293"/>
        <v>0</v>
      </c>
      <c r="BT594" s="1281">
        <f>IF($Z594=0,0,IF(BX594+BZ594+CB594&gt;0,$AA594,0))</f>
        <v>0</v>
      </c>
      <c r="BU594" s="1283">
        <f>IF($Z594=0,0,IF(AND(BT594=0,O595&gt;0),$AA594,0))</f>
        <v>0</v>
      </c>
      <c r="BV594" s="1272">
        <f>$AA594-BT594-BU594</f>
        <v>0</v>
      </c>
      <c r="BW594" s="210">
        <f t="shared" si="289"/>
        <v>0</v>
      </c>
      <c r="BX594" s="210">
        <f t="shared" si="289"/>
        <v>0</v>
      </c>
      <c r="BY594" s="210">
        <f t="shared" si="289"/>
        <v>0</v>
      </c>
      <c r="BZ594" s="210">
        <f t="shared" si="289"/>
        <v>0</v>
      </c>
      <c r="CA594" s="210">
        <f t="shared" si="289"/>
        <v>0</v>
      </c>
      <c r="CB594" s="211">
        <f t="shared" si="289"/>
        <v>0</v>
      </c>
      <c r="CC594" s="1276">
        <f>IF($Z594=1,0,IF(AND($Z594=0,BX594&gt;0),1,IF(AND($Z594=0,BZ594&gt;0),1,IF(AND($Z594=0,CB594&gt;0),1,0))))</f>
        <v>0</v>
      </c>
      <c r="CD594" s="1276">
        <f t="shared" si="294"/>
        <v>0</v>
      </c>
      <c r="CE594" s="11"/>
      <c r="CF594" s="11"/>
      <c r="CG594" s="11"/>
      <c r="CH594" s="11"/>
      <c r="CI594" s="11"/>
      <c r="CJ594" s="11"/>
      <c r="CK594" s="11"/>
      <c r="CL594" s="11"/>
      <c r="CM594" s="11"/>
    </row>
    <row r="595" spans="1:91" ht="14.25" customHeight="1">
      <c r="A595" s="1247" t="str">
        <f>A594</f>
        <v/>
      </c>
      <c r="B595" s="58"/>
      <c r="C595" s="1735"/>
      <c r="D595" s="1733"/>
      <c r="E595" s="1735"/>
      <c r="F595" s="2454"/>
      <c r="G595" s="512"/>
      <c r="H595" s="2456"/>
      <c r="I595" s="514"/>
      <c r="J595" s="2459"/>
      <c r="K595" s="514"/>
      <c r="L595" s="2459"/>
      <c r="M595" s="514"/>
      <c r="N595" s="2459"/>
      <c r="O595" s="514"/>
      <c r="P595" s="2459"/>
      <c r="Q595" s="11"/>
      <c r="R595" s="11"/>
      <c r="S595" s="455"/>
      <c r="T595" s="477"/>
      <c r="U595" s="506">
        <f>Import!N985</f>
        <v>0</v>
      </c>
      <c r="V595" s="11"/>
      <c r="W595" s="340"/>
      <c r="X595" s="340"/>
      <c r="Y595" s="340"/>
      <c r="Z595" s="11"/>
      <c r="AE595" s="210"/>
      <c r="AF595" s="210"/>
      <c r="AG595" s="210"/>
      <c r="AH595" s="210"/>
      <c r="AI595" s="1055"/>
      <c r="AJ595" s="211"/>
      <c r="AK595" s="1276"/>
      <c r="AL595" s="1276">
        <f>AL594</f>
        <v>0</v>
      </c>
      <c r="AP595" s="210"/>
      <c r="AQ595" s="210"/>
      <c r="AR595" s="210"/>
      <c r="AS595" s="210"/>
      <c r="AT595" s="210"/>
      <c r="AU595" s="211"/>
      <c r="AV595" s="1276"/>
      <c r="AW595" s="1276">
        <f>AW594</f>
        <v>0</v>
      </c>
      <c r="BA595" s="210"/>
      <c r="BB595" s="210"/>
      <c r="BC595" s="210"/>
      <c r="BD595" s="210"/>
      <c r="BE595" s="210"/>
      <c r="BF595" s="211"/>
      <c r="BG595" s="1276"/>
      <c r="BH595" s="1276">
        <f>BH594</f>
        <v>0</v>
      </c>
      <c r="BL595" s="210"/>
      <c r="BM595" s="210"/>
      <c r="BN595" s="210"/>
      <c r="BO595" s="210"/>
      <c r="BP595" s="210"/>
      <c r="BQ595" s="211"/>
      <c r="BR595" s="1276"/>
      <c r="BS595" s="1276">
        <f>BS594</f>
        <v>0</v>
      </c>
      <c r="BW595" s="210"/>
      <c r="BX595" s="210"/>
      <c r="BY595" s="210"/>
      <c r="BZ595" s="210"/>
      <c r="CA595" s="210"/>
      <c r="CB595" s="211"/>
      <c r="CC595" s="1276"/>
      <c r="CD595" s="1276">
        <f>CD594</f>
        <v>0</v>
      </c>
      <c r="CE595" s="11"/>
      <c r="CF595" s="11"/>
      <c r="CG595" s="11"/>
      <c r="CH595" s="11"/>
      <c r="CI595" s="11"/>
      <c r="CJ595" s="11"/>
      <c r="CK595" s="11"/>
      <c r="CL595" s="11"/>
      <c r="CM595" s="11"/>
    </row>
    <row r="596" spans="1:91" ht="24.75" customHeight="1">
      <c r="A596" s="1246" t="str">
        <f>IF(E596&gt;0,"Wypełnione","")</f>
        <v/>
      </c>
      <c r="B596" s="58"/>
      <c r="C596" s="1734">
        <f>'Og s3a'!C997</f>
        <v>0</v>
      </c>
      <c r="D596" s="1732">
        <f>'Og s3a'!E997</f>
        <v>0</v>
      </c>
      <c r="E596" s="1734">
        <f>'Og s3a'!F997</f>
        <v>0</v>
      </c>
      <c r="F596" s="2453"/>
      <c r="G596" s="511">
        <f>T596</f>
        <v>0</v>
      </c>
      <c r="H596" s="2455">
        <f>U596</f>
        <v>0</v>
      </c>
      <c r="I596" s="515"/>
      <c r="J596" s="2459"/>
      <c r="K596" s="515"/>
      <c r="L596" s="2459"/>
      <c r="M596" s="515"/>
      <c r="N596" s="2459"/>
      <c r="O596" s="515"/>
      <c r="P596" s="2459"/>
      <c r="Q596" s="11"/>
      <c r="R596" s="11"/>
      <c r="S596" s="454">
        <f>'Og s3a'!G997</f>
        <v>0</v>
      </c>
      <c r="T596" s="456">
        <f>'Og s3a'!D997</f>
        <v>0</v>
      </c>
      <c r="U596" s="506">
        <f>Import!N986</f>
        <v>0</v>
      </c>
      <c r="V596" s="11"/>
      <c r="W596" s="340"/>
      <c r="X596" s="340"/>
      <c r="Y596" s="340"/>
      <c r="Z596" s="1273">
        <f>IF(F596=AF$7,1,0)</f>
        <v>0</v>
      </c>
      <c r="AA596" s="1273">
        <f>Z596*D596</f>
        <v>0</v>
      </c>
      <c r="AB596" s="1281">
        <f>IF($Z596=0,0,IF(AF596+AH596+AJ596&gt;0,$AA596,0))</f>
        <v>0</v>
      </c>
      <c r="AC596" s="1283">
        <f>IF($Z596=0,0,IF(AND(AB596=0,G597&gt;0),$AA596,0))</f>
        <v>0</v>
      </c>
      <c r="AD596" s="1272">
        <f>AA596-AB596-AC596</f>
        <v>0</v>
      </c>
      <c r="AE596" s="210">
        <f t="shared" si="285"/>
        <v>0</v>
      </c>
      <c r="AF596" s="210">
        <f t="shared" si="285"/>
        <v>0</v>
      </c>
      <c r="AG596" s="210">
        <f t="shared" si="285"/>
        <v>0</v>
      </c>
      <c r="AH596" s="210">
        <f t="shared" si="285"/>
        <v>0</v>
      </c>
      <c r="AI596" s="1055">
        <f t="shared" si="285"/>
        <v>0</v>
      </c>
      <c r="AJ596" s="211">
        <f t="shared" si="285"/>
        <v>0</v>
      </c>
      <c r="AK596" s="1276">
        <f>IF($Z596=1,0,IF(AND($Z596=0,AF596&gt;0),1,IF(AND($Z596=0,AH596&gt;0),1,IF(AND($Z596=0,AJ596&gt;0),1,0))))</f>
        <v>0</v>
      </c>
      <c r="AL596" s="1276">
        <f t="shared" si="290"/>
        <v>0</v>
      </c>
      <c r="AM596" s="1281">
        <f>IF($Z596=0,0,IF(AQ596+AS596+AU596&gt;0,$AA596,0))</f>
        <v>0</v>
      </c>
      <c r="AN596" s="1283">
        <f>IF($Z596=0,0,IF(AND(AM596=0,I597&gt;0),$AA596,0))</f>
        <v>0</v>
      </c>
      <c r="AO596" s="1272">
        <f>$AA596-AM596-AN596</f>
        <v>0</v>
      </c>
      <c r="AP596" s="210">
        <f t="shared" si="286"/>
        <v>0</v>
      </c>
      <c r="AQ596" s="210">
        <f t="shared" si="286"/>
        <v>0</v>
      </c>
      <c r="AR596" s="210">
        <f t="shared" si="286"/>
        <v>0</v>
      </c>
      <c r="AS596" s="210">
        <f t="shared" si="286"/>
        <v>0</v>
      </c>
      <c r="AT596" s="210">
        <f t="shared" si="286"/>
        <v>0</v>
      </c>
      <c r="AU596" s="211">
        <f t="shared" si="286"/>
        <v>0</v>
      </c>
      <c r="AV596" s="1276">
        <f>IF($Z596=1,0,IF(AND($Z596=0,AQ596&gt;0),1,IF(AND($Z596=0,AS596&gt;0),1,IF(AND($Z596=0,AU596&gt;0),1,0))))</f>
        <v>0</v>
      </c>
      <c r="AW596" s="1276">
        <f t="shared" si="291"/>
        <v>0</v>
      </c>
      <c r="AX596" s="1281">
        <f>IF($Z596=0,0,IF(BB596+BD596+BF596&gt;0,$AA596,0))</f>
        <v>0</v>
      </c>
      <c r="AY596" s="1283">
        <f>IF($Z596=0,0,IF(AND(AX596=0,K597&gt;0),$AA596,0))</f>
        <v>0</v>
      </c>
      <c r="AZ596" s="1272">
        <f>$AA596-AX596-AY596</f>
        <v>0</v>
      </c>
      <c r="BA596" s="210">
        <f t="shared" si="287"/>
        <v>0</v>
      </c>
      <c r="BB596" s="210">
        <f t="shared" si="287"/>
        <v>0</v>
      </c>
      <c r="BC596" s="210">
        <f t="shared" si="287"/>
        <v>0</v>
      </c>
      <c r="BD596" s="210">
        <f t="shared" si="287"/>
        <v>0</v>
      </c>
      <c r="BE596" s="210">
        <f t="shared" si="287"/>
        <v>0</v>
      </c>
      <c r="BF596" s="211">
        <f t="shared" si="287"/>
        <v>0</v>
      </c>
      <c r="BG596" s="1276">
        <f>IF($Z596=1,0,IF(AND($Z596=0,BB596&gt;0),1,IF(AND($Z596=0,BD596&gt;0),1,IF(AND($Z596=0,BF596&gt;0),1,0))))</f>
        <v>0</v>
      </c>
      <c r="BH596" s="1276">
        <f t="shared" si="292"/>
        <v>0</v>
      </c>
      <c r="BI596" s="1281">
        <f>IF($Z596=0,0,IF(BM596+BO596+BQ596&gt;0,$AA596,0))</f>
        <v>0</v>
      </c>
      <c r="BJ596" s="1283">
        <f>IF($Z596=0,0,IF(AND(BI596=0,M597&gt;0),$AA596,0))</f>
        <v>0</v>
      </c>
      <c r="BK596" s="1272">
        <f>$AA596-BI596-BJ596</f>
        <v>0</v>
      </c>
      <c r="BL596" s="210">
        <f t="shared" si="288"/>
        <v>0</v>
      </c>
      <c r="BM596" s="210">
        <f t="shared" si="288"/>
        <v>0</v>
      </c>
      <c r="BN596" s="210">
        <f t="shared" si="288"/>
        <v>0</v>
      </c>
      <c r="BO596" s="210">
        <f t="shared" si="288"/>
        <v>0</v>
      </c>
      <c r="BP596" s="210">
        <f t="shared" si="288"/>
        <v>0</v>
      </c>
      <c r="BQ596" s="211">
        <f t="shared" si="288"/>
        <v>0</v>
      </c>
      <c r="BR596" s="1276">
        <f>IF($Z596=1,0,IF(AND($Z596=0,BM596&gt;0),1,IF(AND($Z596=0,BO596&gt;0),1,IF(AND($Z596=0,BQ596&gt;0),1,0))))</f>
        <v>0</v>
      </c>
      <c r="BS596" s="1276">
        <f t="shared" si="293"/>
        <v>0</v>
      </c>
      <c r="BT596" s="1281">
        <f>IF($Z596=0,0,IF(BX596+BZ596+CB596&gt;0,$AA596,0))</f>
        <v>0</v>
      </c>
      <c r="BU596" s="1283">
        <f>IF($Z596=0,0,IF(AND(BT596=0,O597&gt;0),$AA596,0))</f>
        <v>0</v>
      </c>
      <c r="BV596" s="1272">
        <f>$AA596-BT596-BU596</f>
        <v>0</v>
      </c>
      <c r="BW596" s="210">
        <f t="shared" si="289"/>
        <v>0</v>
      </c>
      <c r="BX596" s="210">
        <f t="shared" si="289"/>
        <v>0</v>
      </c>
      <c r="BY596" s="210">
        <f t="shared" si="289"/>
        <v>0</v>
      </c>
      <c r="BZ596" s="210">
        <f t="shared" si="289"/>
        <v>0</v>
      </c>
      <c r="CA596" s="210">
        <f t="shared" si="289"/>
        <v>0</v>
      </c>
      <c r="CB596" s="211">
        <f t="shared" si="289"/>
        <v>0</v>
      </c>
      <c r="CC596" s="1276">
        <f>IF($Z596=1,0,IF(AND($Z596=0,BX596&gt;0),1,IF(AND($Z596=0,BZ596&gt;0),1,IF(AND($Z596=0,CB596&gt;0),1,0))))</f>
        <v>0</v>
      </c>
      <c r="CD596" s="1276">
        <f t="shared" si="294"/>
        <v>0</v>
      </c>
      <c r="CE596" s="11"/>
      <c r="CF596" s="11"/>
      <c r="CG596" s="11"/>
      <c r="CH596" s="11"/>
      <c r="CI596" s="11"/>
      <c r="CJ596" s="11"/>
      <c r="CK596" s="11"/>
      <c r="CL596" s="11"/>
      <c r="CM596" s="11"/>
    </row>
    <row r="597" spans="1:91" ht="14.25" customHeight="1">
      <c r="A597" s="1247" t="str">
        <f>A596</f>
        <v/>
      </c>
      <c r="B597" s="58"/>
      <c r="C597" s="1735"/>
      <c r="D597" s="1733"/>
      <c r="E597" s="1735"/>
      <c r="F597" s="2454"/>
      <c r="G597" s="512"/>
      <c r="H597" s="2456"/>
      <c r="I597" s="514"/>
      <c r="J597" s="2459"/>
      <c r="K597" s="514"/>
      <c r="L597" s="2459"/>
      <c r="M597" s="514"/>
      <c r="N597" s="2459"/>
      <c r="O597" s="514"/>
      <c r="P597" s="2459"/>
      <c r="Q597" s="11"/>
      <c r="R597" s="11"/>
      <c r="S597" s="455"/>
      <c r="T597" s="477"/>
      <c r="U597" s="506">
        <f>Import!N987</f>
        <v>0</v>
      </c>
      <c r="V597" s="11"/>
      <c r="W597" s="340"/>
      <c r="X597" s="340"/>
      <c r="Y597" s="340"/>
      <c r="Z597" s="11"/>
      <c r="AE597" s="210"/>
      <c r="AF597" s="210"/>
      <c r="AG597" s="210"/>
      <c r="AH597" s="210"/>
      <c r="AI597" s="1055"/>
      <c r="AJ597" s="211"/>
      <c r="AK597" s="1276"/>
      <c r="AL597" s="1276">
        <f>AL596</f>
        <v>0</v>
      </c>
      <c r="AP597" s="210"/>
      <c r="AQ597" s="210"/>
      <c r="AR597" s="210"/>
      <c r="AS597" s="210"/>
      <c r="AT597" s="210"/>
      <c r="AU597" s="211"/>
      <c r="AV597" s="1276"/>
      <c r="AW597" s="1276">
        <f>AW596</f>
        <v>0</v>
      </c>
      <c r="BA597" s="210"/>
      <c r="BB597" s="210"/>
      <c r="BC597" s="210"/>
      <c r="BD597" s="210"/>
      <c r="BE597" s="210"/>
      <c r="BF597" s="211"/>
      <c r="BG597" s="1276"/>
      <c r="BH597" s="1276">
        <f>BH596</f>
        <v>0</v>
      </c>
      <c r="BL597" s="210"/>
      <c r="BM597" s="210"/>
      <c r="BN597" s="210"/>
      <c r="BO597" s="210"/>
      <c r="BP597" s="210"/>
      <c r="BQ597" s="211"/>
      <c r="BR597" s="1276"/>
      <c r="BS597" s="1276">
        <f>BS596</f>
        <v>0</v>
      </c>
      <c r="BW597" s="210"/>
      <c r="BX597" s="210"/>
      <c r="BY597" s="210"/>
      <c r="BZ597" s="210"/>
      <c r="CA597" s="210"/>
      <c r="CB597" s="211"/>
      <c r="CC597" s="1276"/>
      <c r="CD597" s="1276">
        <f>CD596</f>
        <v>0</v>
      </c>
      <c r="CE597" s="11"/>
      <c r="CF597" s="11"/>
      <c r="CG597" s="11"/>
      <c r="CH597" s="11"/>
      <c r="CI597" s="11"/>
      <c r="CJ597" s="11"/>
      <c r="CK597" s="11"/>
      <c r="CL597" s="11"/>
      <c r="CM597" s="11"/>
    </row>
    <row r="598" spans="1:91" ht="24.75" customHeight="1">
      <c r="A598" s="1246" t="str">
        <f>IF(E598&gt;0,"Wypełnione","")</f>
        <v/>
      </c>
      <c r="B598" s="58"/>
      <c r="C598" s="1734">
        <f>'Og s3a'!C999</f>
        <v>0</v>
      </c>
      <c r="D598" s="1732">
        <f>'Og s3a'!E999</f>
        <v>0</v>
      </c>
      <c r="E598" s="1734">
        <f>'Og s3a'!F999</f>
        <v>0</v>
      </c>
      <c r="F598" s="2453"/>
      <c r="G598" s="511">
        <f>T598</f>
        <v>0</v>
      </c>
      <c r="H598" s="2455">
        <f>U598</f>
        <v>0</v>
      </c>
      <c r="I598" s="515"/>
      <c r="J598" s="2459"/>
      <c r="K598" s="515"/>
      <c r="L598" s="2459"/>
      <c r="M598" s="515"/>
      <c r="N598" s="2459"/>
      <c r="O598" s="515"/>
      <c r="P598" s="2459"/>
      <c r="Q598" s="11"/>
      <c r="R598" s="11"/>
      <c r="S598" s="454">
        <f>'Og s3a'!G999</f>
        <v>0</v>
      </c>
      <c r="T598" s="456">
        <f>'Og s3a'!D999</f>
        <v>0</v>
      </c>
      <c r="U598" s="506">
        <f>Import!N988</f>
        <v>0</v>
      </c>
      <c r="V598" s="11"/>
      <c r="W598" s="340"/>
      <c r="X598" s="340"/>
      <c r="Y598" s="340"/>
      <c r="Z598" s="1273">
        <f>IF(F598=AF$7,1,0)</f>
        <v>0</v>
      </c>
      <c r="AA598" s="1273">
        <f>Z598*D598</f>
        <v>0</v>
      </c>
      <c r="AB598" s="1281">
        <f>IF($Z598=0,0,IF(AF598+AH598+AJ598&gt;0,$AA598,0))</f>
        <v>0</v>
      </c>
      <c r="AC598" s="1283">
        <f>IF($Z598=0,0,IF(AND(AB598=0,G599&gt;0),$AA598,0))</f>
        <v>0</v>
      </c>
      <c r="AD598" s="1272">
        <f>AA598-AB598-AC598</f>
        <v>0</v>
      </c>
      <c r="AE598" s="210">
        <f t="shared" si="285"/>
        <v>0</v>
      </c>
      <c r="AF598" s="210">
        <f t="shared" si="285"/>
        <v>0</v>
      </c>
      <c r="AG598" s="210">
        <f t="shared" si="285"/>
        <v>0</v>
      </c>
      <c r="AH598" s="210">
        <f t="shared" si="285"/>
        <v>0</v>
      </c>
      <c r="AI598" s="1055">
        <f t="shared" si="285"/>
        <v>0</v>
      </c>
      <c r="AJ598" s="211">
        <f t="shared" si="285"/>
        <v>0</v>
      </c>
      <c r="AK598" s="1276">
        <f>IF($Z598=1,0,IF(AND($Z598=0,AF598&gt;0),1,IF(AND($Z598=0,AH598&gt;0),1,IF(AND($Z598=0,AJ598&gt;0),1,0))))</f>
        <v>0</v>
      </c>
      <c r="AL598" s="1276">
        <f t="shared" si="290"/>
        <v>0</v>
      </c>
      <c r="AM598" s="1281">
        <f>IF($Z598=0,0,IF(AQ598+AS598+AU598&gt;0,$AA598,0))</f>
        <v>0</v>
      </c>
      <c r="AN598" s="1283">
        <f>IF($Z598=0,0,IF(AND(AM598=0,I599&gt;0),$AA598,0))</f>
        <v>0</v>
      </c>
      <c r="AO598" s="1272">
        <f>$AA598-AM598-AN598</f>
        <v>0</v>
      </c>
      <c r="AP598" s="210">
        <f t="shared" si="286"/>
        <v>0</v>
      </c>
      <c r="AQ598" s="210">
        <f t="shared" si="286"/>
        <v>0</v>
      </c>
      <c r="AR598" s="210">
        <f t="shared" si="286"/>
        <v>0</v>
      </c>
      <c r="AS598" s="210">
        <f t="shared" si="286"/>
        <v>0</v>
      </c>
      <c r="AT598" s="210">
        <f t="shared" si="286"/>
        <v>0</v>
      </c>
      <c r="AU598" s="211">
        <f t="shared" si="286"/>
        <v>0</v>
      </c>
      <c r="AV598" s="1276">
        <f>IF($Z598=1,0,IF(AND($Z598=0,AQ598&gt;0),1,IF(AND($Z598=0,AS598&gt;0),1,IF(AND($Z598=0,AU598&gt;0),1,0))))</f>
        <v>0</v>
      </c>
      <c r="AW598" s="1276">
        <f t="shared" si="291"/>
        <v>0</v>
      </c>
      <c r="AX598" s="1281">
        <f>IF($Z598=0,0,IF(BB598+BD598+BF598&gt;0,$AA598,0))</f>
        <v>0</v>
      </c>
      <c r="AY598" s="1283">
        <f>IF($Z598=0,0,IF(AND(AX598=0,K599&gt;0),$AA598,0))</f>
        <v>0</v>
      </c>
      <c r="AZ598" s="1272">
        <f>$AA598-AX598-AY598</f>
        <v>0</v>
      </c>
      <c r="BA598" s="210">
        <f t="shared" si="287"/>
        <v>0</v>
      </c>
      <c r="BB598" s="210">
        <f t="shared" si="287"/>
        <v>0</v>
      </c>
      <c r="BC598" s="210">
        <f t="shared" si="287"/>
        <v>0</v>
      </c>
      <c r="BD598" s="210">
        <f t="shared" si="287"/>
        <v>0</v>
      </c>
      <c r="BE598" s="210">
        <f t="shared" si="287"/>
        <v>0</v>
      </c>
      <c r="BF598" s="211">
        <f t="shared" si="287"/>
        <v>0</v>
      </c>
      <c r="BG598" s="1276">
        <f>IF($Z598=1,0,IF(AND($Z598=0,BB598&gt;0),1,IF(AND($Z598=0,BD598&gt;0),1,IF(AND($Z598=0,BF598&gt;0),1,0))))</f>
        <v>0</v>
      </c>
      <c r="BH598" s="1276">
        <f t="shared" si="292"/>
        <v>0</v>
      </c>
      <c r="BI598" s="1281">
        <f>IF($Z598=0,0,IF(BM598+BO598+BQ598&gt;0,$AA598,0))</f>
        <v>0</v>
      </c>
      <c r="BJ598" s="1283">
        <f>IF($Z598=0,0,IF(AND(BI598=0,M599&gt;0),$AA598,0))</f>
        <v>0</v>
      </c>
      <c r="BK598" s="1272">
        <f>$AA598-BI598-BJ598</f>
        <v>0</v>
      </c>
      <c r="BL598" s="210">
        <f t="shared" si="288"/>
        <v>0</v>
      </c>
      <c r="BM598" s="210">
        <f t="shared" si="288"/>
        <v>0</v>
      </c>
      <c r="BN598" s="210">
        <f t="shared" si="288"/>
        <v>0</v>
      </c>
      <c r="BO598" s="210">
        <f t="shared" si="288"/>
        <v>0</v>
      </c>
      <c r="BP598" s="210">
        <f t="shared" si="288"/>
        <v>0</v>
      </c>
      <c r="BQ598" s="211">
        <f t="shared" si="288"/>
        <v>0</v>
      </c>
      <c r="BR598" s="1276">
        <f>IF($Z598=1,0,IF(AND($Z598=0,BM598&gt;0),1,IF(AND($Z598=0,BO598&gt;0),1,IF(AND($Z598=0,BQ598&gt;0),1,0))))</f>
        <v>0</v>
      </c>
      <c r="BS598" s="1276">
        <f t="shared" si="293"/>
        <v>0</v>
      </c>
      <c r="BT598" s="1281">
        <f>IF($Z598=0,0,IF(BX598+BZ598+CB598&gt;0,$AA598,0))</f>
        <v>0</v>
      </c>
      <c r="BU598" s="1283">
        <f>IF($Z598=0,0,IF(AND(BT598=0,O599&gt;0),$AA598,0))</f>
        <v>0</v>
      </c>
      <c r="BV598" s="1272">
        <f>$AA598-BT598-BU598</f>
        <v>0</v>
      </c>
      <c r="BW598" s="210">
        <f t="shared" si="289"/>
        <v>0</v>
      </c>
      <c r="BX598" s="210">
        <f t="shared" si="289"/>
        <v>0</v>
      </c>
      <c r="BY598" s="210">
        <f t="shared" si="289"/>
        <v>0</v>
      </c>
      <c r="BZ598" s="210">
        <f t="shared" si="289"/>
        <v>0</v>
      </c>
      <c r="CA598" s="210">
        <f t="shared" si="289"/>
        <v>0</v>
      </c>
      <c r="CB598" s="211">
        <f t="shared" si="289"/>
        <v>0</v>
      </c>
      <c r="CC598" s="1276">
        <f>IF($Z598=1,0,IF(AND($Z598=0,BX598&gt;0),1,IF(AND($Z598=0,BZ598&gt;0),1,IF(AND($Z598=0,CB598&gt;0),1,0))))</f>
        <v>0</v>
      </c>
      <c r="CD598" s="1276">
        <f t="shared" si="294"/>
        <v>0</v>
      </c>
      <c r="CE598" s="11"/>
      <c r="CF598" s="11"/>
      <c r="CG598" s="11"/>
      <c r="CH598" s="11"/>
      <c r="CI598" s="11"/>
      <c r="CJ598" s="11"/>
      <c r="CK598" s="11"/>
      <c r="CL598" s="11"/>
      <c r="CM598" s="11"/>
    </row>
    <row r="599" spans="1:91" ht="14.25" customHeight="1">
      <c r="A599" s="1247" t="str">
        <f>A598</f>
        <v/>
      </c>
      <c r="B599" s="58"/>
      <c r="C599" s="1735"/>
      <c r="D599" s="1733"/>
      <c r="E599" s="1735"/>
      <c r="F599" s="2454"/>
      <c r="G599" s="512"/>
      <c r="H599" s="2456"/>
      <c r="I599" s="514"/>
      <c r="J599" s="2459"/>
      <c r="K599" s="514"/>
      <c r="L599" s="2459"/>
      <c r="M599" s="514"/>
      <c r="N599" s="2459"/>
      <c r="O599" s="514"/>
      <c r="P599" s="2459"/>
      <c r="Q599" s="11"/>
      <c r="R599" s="11"/>
      <c r="S599" s="455"/>
      <c r="T599" s="477"/>
      <c r="U599" s="506">
        <f>Import!N989</f>
        <v>0</v>
      </c>
      <c r="V599" s="11"/>
      <c r="W599" s="340"/>
      <c r="X599" s="340"/>
      <c r="Y599" s="340"/>
      <c r="Z599" s="11"/>
      <c r="AE599" s="210"/>
      <c r="AF599" s="210"/>
      <c r="AG599" s="210"/>
      <c r="AH599" s="210"/>
      <c r="AI599" s="1055"/>
      <c r="AJ599" s="211"/>
      <c r="AK599" s="1276"/>
      <c r="AL599" s="1276">
        <f>AL598</f>
        <v>0</v>
      </c>
      <c r="AP599" s="210"/>
      <c r="AQ599" s="210"/>
      <c r="AR599" s="210"/>
      <c r="AS599" s="210"/>
      <c r="AT599" s="210"/>
      <c r="AU599" s="211"/>
      <c r="AV599" s="1276"/>
      <c r="AW599" s="1276">
        <f>AW598</f>
        <v>0</v>
      </c>
      <c r="BA599" s="210"/>
      <c r="BB599" s="210"/>
      <c r="BC599" s="210"/>
      <c r="BD599" s="210"/>
      <c r="BE599" s="210"/>
      <c r="BF599" s="211"/>
      <c r="BG599" s="1276"/>
      <c r="BH599" s="1276">
        <f>BH598</f>
        <v>0</v>
      </c>
      <c r="BL599" s="210"/>
      <c r="BM599" s="210"/>
      <c r="BN599" s="210"/>
      <c r="BO599" s="210"/>
      <c r="BP599" s="210"/>
      <c r="BQ599" s="211"/>
      <c r="BR599" s="1276"/>
      <c r="BS599" s="1276">
        <f>BS598</f>
        <v>0</v>
      </c>
      <c r="BW599" s="210"/>
      <c r="BX599" s="210"/>
      <c r="BY599" s="210"/>
      <c r="BZ599" s="210"/>
      <c r="CA599" s="210"/>
      <c r="CB599" s="211"/>
      <c r="CC599" s="1276"/>
      <c r="CD599" s="1276">
        <f>CD598</f>
        <v>0</v>
      </c>
      <c r="CE599" s="11"/>
      <c r="CF599" s="11"/>
      <c r="CG599" s="11"/>
      <c r="CH599" s="11"/>
      <c r="CI599" s="11"/>
      <c r="CJ599" s="11"/>
      <c r="CK599" s="11"/>
      <c r="CL599" s="11"/>
      <c r="CM599" s="11"/>
    </row>
    <row r="600" spans="1:91" ht="24.75" customHeight="1">
      <c r="A600" s="1246" t="str">
        <f>IF(E600&gt;0,"Wypełnione","")</f>
        <v/>
      </c>
      <c r="B600" s="58"/>
      <c r="C600" s="1734">
        <f>'Og s3a'!C1001</f>
        <v>0</v>
      </c>
      <c r="D600" s="1732">
        <f>'Og s3a'!E1001</f>
        <v>0</v>
      </c>
      <c r="E600" s="1734">
        <f>'Og s3a'!F1001</f>
        <v>0</v>
      </c>
      <c r="F600" s="2453"/>
      <c r="G600" s="511">
        <f>T600</f>
        <v>0</v>
      </c>
      <c r="H600" s="2455">
        <f>U600</f>
        <v>0</v>
      </c>
      <c r="I600" s="515"/>
      <c r="J600" s="2459"/>
      <c r="K600" s="515"/>
      <c r="L600" s="2459"/>
      <c r="M600" s="515"/>
      <c r="N600" s="2459"/>
      <c r="O600" s="515"/>
      <c r="P600" s="2459"/>
      <c r="Q600" s="11"/>
      <c r="R600" s="11"/>
      <c r="S600" s="454">
        <f>'Og s3a'!G1001</f>
        <v>0</v>
      </c>
      <c r="T600" s="456">
        <f>'Og s3a'!D1001</f>
        <v>0</v>
      </c>
      <c r="U600" s="506">
        <f>Import!N990</f>
        <v>0</v>
      </c>
      <c r="V600" s="11"/>
      <c r="W600" s="340"/>
      <c r="X600" s="340"/>
      <c r="Y600" s="340"/>
      <c r="Z600" s="1273">
        <f>IF(F600=AF$7,1,0)</f>
        <v>0</v>
      </c>
      <c r="AA600" s="1273">
        <f>Z600*D600</f>
        <v>0</v>
      </c>
      <c r="AB600" s="1281">
        <f>IF($Z600=0,0,IF(AF600+AH600+AJ600&gt;0,$AA600,0))</f>
        <v>0</v>
      </c>
      <c r="AC600" s="1283">
        <f>IF($Z600=0,0,IF(AND(AB600=0,G601&gt;0),$AA600,0))</f>
        <v>0</v>
      </c>
      <c r="AD600" s="1272">
        <f>AA600-AB600-AC600</f>
        <v>0</v>
      </c>
      <c r="AE600" s="210">
        <f t="shared" si="285"/>
        <v>0</v>
      </c>
      <c r="AF600" s="210">
        <f t="shared" si="285"/>
        <v>0</v>
      </c>
      <c r="AG600" s="210">
        <f t="shared" si="285"/>
        <v>0</v>
      </c>
      <c r="AH600" s="210">
        <f t="shared" si="285"/>
        <v>0</v>
      </c>
      <c r="AI600" s="1055">
        <f t="shared" si="285"/>
        <v>0</v>
      </c>
      <c r="AJ600" s="211">
        <f t="shared" si="285"/>
        <v>0</v>
      </c>
      <c r="AK600" s="1276">
        <f>IF($Z600=1,0,IF(AND($Z600=0,AF600&gt;0),1,IF(AND($Z600=0,AH600&gt;0),1,IF(AND($Z600=0,AJ600&gt;0),1,0))))</f>
        <v>0</v>
      </c>
      <c r="AL600" s="1276">
        <f t="shared" si="290"/>
        <v>0</v>
      </c>
      <c r="AM600" s="1281">
        <f>IF($Z600=0,0,IF(AQ600+AS600+AU600&gt;0,$AA600,0))</f>
        <v>0</v>
      </c>
      <c r="AN600" s="1283">
        <f>IF($Z600=0,0,IF(AND(AM600=0,I601&gt;0),$AA600,0))</f>
        <v>0</v>
      </c>
      <c r="AO600" s="1272">
        <f>$AA600-AM600-AN600</f>
        <v>0</v>
      </c>
      <c r="AP600" s="210">
        <f t="shared" si="286"/>
        <v>0</v>
      </c>
      <c r="AQ600" s="210">
        <f t="shared" si="286"/>
        <v>0</v>
      </c>
      <c r="AR600" s="210">
        <f t="shared" si="286"/>
        <v>0</v>
      </c>
      <c r="AS600" s="210">
        <f t="shared" si="286"/>
        <v>0</v>
      </c>
      <c r="AT600" s="210">
        <f t="shared" si="286"/>
        <v>0</v>
      </c>
      <c r="AU600" s="211">
        <f t="shared" si="286"/>
        <v>0</v>
      </c>
      <c r="AV600" s="1276">
        <f>IF($Z600=1,0,IF(AND($Z600=0,AQ600&gt;0),1,IF(AND($Z600=0,AS600&gt;0),1,IF(AND($Z600=0,AU600&gt;0),1,0))))</f>
        <v>0</v>
      </c>
      <c r="AW600" s="1276">
        <f t="shared" si="291"/>
        <v>0</v>
      </c>
      <c r="AX600" s="1281">
        <f>IF($Z600=0,0,IF(BB600+BD600+BF600&gt;0,$AA600,0))</f>
        <v>0</v>
      </c>
      <c r="AY600" s="1283">
        <f>IF($Z600=0,0,IF(AND(AX600=0,K601&gt;0),$AA600,0))</f>
        <v>0</v>
      </c>
      <c r="AZ600" s="1272">
        <f>$AA600-AX600-AY600</f>
        <v>0</v>
      </c>
      <c r="BA600" s="210">
        <f t="shared" si="287"/>
        <v>0</v>
      </c>
      <c r="BB600" s="210">
        <f t="shared" si="287"/>
        <v>0</v>
      </c>
      <c r="BC600" s="210">
        <f t="shared" si="287"/>
        <v>0</v>
      </c>
      <c r="BD600" s="210">
        <f t="shared" si="287"/>
        <v>0</v>
      </c>
      <c r="BE600" s="210">
        <f t="shared" si="287"/>
        <v>0</v>
      </c>
      <c r="BF600" s="211">
        <f t="shared" si="287"/>
        <v>0</v>
      </c>
      <c r="BG600" s="1276">
        <f>IF($Z600=1,0,IF(AND($Z600=0,BB600&gt;0),1,IF(AND($Z600=0,BD600&gt;0),1,IF(AND($Z600=0,BF600&gt;0),1,0))))</f>
        <v>0</v>
      </c>
      <c r="BH600" s="1276">
        <f t="shared" si="292"/>
        <v>0</v>
      </c>
      <c r="BI600" s="1281">
        <f>IF($Z600=0,0,IF(BM600+BO600+BQ600&gt;0,$AA600,0))</f>
        <v>0</v>
      </c>
      <c r="BJ600" s="1283">
        <f>IF($Z600=0,0,IF(AND(BI600=0,M601&gt;0),$AA600,0))</f>
        <v>0</v>
      </c>
      <c r="BK600" s="1272">
        <f>$AA600-BI600-BJ600</f>
        <v>0</v>
      </c>
      <c r="BL600" s="210">
        <f t="shared" si="288"/>
        <v>0</v>
      </c>
      <c r="BM600" s="210">
        <f t="shared" si="288"/>
        <v>0</v>
      </c>
      <c r="BN600" s="210">
        <f t="shared" si="288"/>
        <v>0</v>
      </c>
      <c r="BO600" s="210">
        <f t="shared" si="288"/>
        <v>0</v>
      </c>
      <c r="BP600" s="210">
        <f t="shared" si="288"/>
        <v>0</v>
      </c>
      <c r="BQ600" s="211">
        <f t="shared" si="288"/>
        <v>0</v>
      </c>
      <c r="BR600" s="1276">
        <f>IF($Z600=1,0,IF(AND($Z600=0,BM600&gt;0),1,IF(AND($Z600=0,BO600&gt;0),1,IF(AND($Z600=0,BQ600&gt;0),1,0))))</f>
        <v>0</v>
      </c>
      <c r="BS600" s="1276">
        <f t="shared" si="293"/>
        <v>0</v>
      </c>
      <c r="BT600" s="1281">
        <f>IF($Z600=0,0,IF(BX600+BZ600+CB600&gt;0,$AA600,0))</f>
        <v>0</v>
      </c>
      <c r="BU600" s="1283">
        <f>IF($Z600=0,0,IF(AND(BT600=0,O601&gt;0),$AA600,0))</f>
        <v>0</v>
      </c>
      <c r="BV600" s="1272">
        <f>$AA600-BT600-BU600</f>
        <v>0</v>
      </c>
      <c r="BW600" s="210">
        <f t="shared" si="289"/>
        <v>0</v>
      </c>
      <c r="BX600" s="210">
        <f t="shared" si="289"/>
        <v>0</v>
      </c>
      <c r="BY600" s="210">
        <f t="shared" si="289"/>
        <v>0</v>
      </c>
      <c r="BZ600" s="210">
        <f t="shared" si="289"/>
        <v>0</v>
      </c>
      <c r="CA600" s="210">
        <f t="shared" si="289"/>
        <v>0</v>
      </c>
      <c r="CB600" s="211">
        <f t="shared" si="289"/>
        <v>0</v>
      </c>
      <c r="CC600" s="1276">
        <f>IF($Z600=1,0,IF(AND($Z600=0,BX600&gt;0),1,IF(AND($Z600=0,BZ600&gt;0),1,IF(AND($Z600=0,CB600&gt;0),1,0))))</f>
        <v>0</v>
      </c>
      <c r="CD600" s="1276">
        <f t="shared" si="294"/>
        <v>0</v>
      </c>
      <c r="CE600" s="11"/>
      <c r="CF600" s="11"/>
      <c r="CG600" s="11"/>
      <c r="CH600" s="11"/>
      <c r="CI600" s="11"/>
      <c r="CJ600" s="11"/>
      <c r="CK600" s="11"/>
      <c r="CL600" s="11"/>
      <c r="CM600" s="11"/>
    </row>
    <row r="601" spans="1:91" ht="14.25" customHeight="1">
      <c r="A601" s="1247" t="str">
        <f>A600</f>
        <v/>
      </c>
      <c r="B601" s="58"/>
      <c r="C601" s="1735"/>
      <c r="D601" s="1733"/>
      <c r="E601" s="1735"/>
      <c r="F601" s="2454"/>
      <c r="G601" s="512"/>
      <c r="H601" s="2456"/>
      <c r="I601" s="514"/>
      <c r="J601" s="2459"/>
      <c r="K601" s="514"/>
      <c r="L601" s="2459"/>
      <c r="M601" s="514"/>
      <c r="N601" s="2459"/>
      <c r="O601" s="514"/>
      <c r="P601" s="2459"/>
      <c r="Q601" s="11"/>
      <c r="R601" s="11"/>
      <c r="S601" s="455"/>
      <c r="T601" s="477"/>
      <c r="U601" s="506">
        <f>Import!N991</f>
        <v>0</v>
      </c>
      <c r="V601" s="11"/>
      <c r="W601" s="340"/>
      <c r="X601" s="340"/>
      <c r="Y601" s="340"/>
      <c r="Z601" s="11"/>
      <c r="AE601" s="210"/>
      <c r="AF601" s="210"/>
      <c r="AG601" s="210"/>
      <c r="AH601" s="210"/>
      <c r="AI601" s="1055"/>
      <c r="AJ601" s="211"/>
      <c r="AK601" s="1276"/>
      <c r="AL601" s="1276">
        <f>AL600</f>
        <v>0</v>
      </c>
      <c r="AP601" s="210"/>
      <c r="AQ601" s="210"/>
      <c r="AR601" s="210"/>
      <c r="AS601" s="210"/>
      <c r="AT601" s="210"/>
      <c r="AU601" s="211"/>
      <c r="AV601" s="1276"/>
      <c r="AW601" s="1276">
        <f>AW600</f>
        <v>0</v>
      </c>
      <c r="BA601" s="210"/>
      <c r="BB601" s="210"/>
      <c r="BC601" s="210"/>
      <c r="BD601" s="210"/>
      <c r="BE601" s="210"/>
      <c r="BF601" s="211"/>
      <c r="BG601" s="1276"/>
      <c r="BH601" s="1276">
        <f>BH600</f>
        <v>0</v>
      </c>
      <c r="BL601" s="210"/>
      <c r="BM601" s="210"/>
      <c r="BN601" s="210"/>
      <c r="BO601" s="210"/>
      <c r="BP601" s="210"/>
      <c r="BQ601" s="211"/>
      <c r="BR601" s="1276"/>
      <c r="BS601" s="1276">
        <f>BS600</f>
        <v>0</v>
      </c>
      <c r="BW601" s="210"/>
      <c r="BX601" s="210"/>
      <c r="BY601" s="210"/>
      <c r="BZ601" s="210"/>
      <c r="CA601" s="210"/>
      <c r="CB601" s="211"/>
      <c r="CC601" s="1276"/>
      <c r="CD601" s="1276">
        <f>CD600</f>
        <v>0</v>
      </c>
      <c r="CE601" s="11"/>
      <c r="CF601" s="11"/>
      <c r="CG601" s="11"/>
      <c r="CH601" s="11"/>
      <c r="CI601" s="11"/>
      <c r="CJ601" s="11"/>
      <c r="CK601" s="11"/>
      <c r="CL601" s="11"/>
      <c r="CM601" s="11"/>
    </row>
    <row r="602" spans="1:91" ht="24.75" customHeight="1">
      <c r="A602" s="1246" t="str">
        <f>IF(E602&gt;0,"Wypełnione","")</f>
        <v/>
      </c>
      <c r="B602" s="58"/>
      <c r="C602" s="1734">
        <f>'Og s3a'!C1003</f>
        <v>0</v>
      </c>
      <c r="D602" s="1732">
        <f>'Og s3a'!E1003</f>
        <v>0</v>
      </c>
      <c r="E602" s="1734">
        <f>'Og s3a'!F1003</f>
        <v>0</v>
      </c>
      <c r="F602" s="2453"/>
      <c r="G602" s="511">
        <f>T602</f>
        <v>0</v>
      </c>
      <c r="H602" s="2455">
        <f>U602</f>
        <v>0</v>
      </c>
      <c r="I602" s="515"/>
      <c r="J602" s="2459"/>
      <c r="K602" s="515"/>
      <c r="L602" s="2459"/>
      <c r="M602" s="515"/>
      <c r="N602" s="2459"/>
      <c r="O602" s="515"/>
      <c r="P602" s="2459"/>
      <c r="Q602" s="11"/>
      <c r="R602" s="11"/>
      <c r="S602" s="454">
        <f>'Og s3a'!G1003</f>
        <v>0</v>
      </c>
      <c r="T602" s="456">
        <f>'Og s3a'!D1003</f>
        <v>0</v>
      </c>
      <c r="U602" s="506">
        <f>Import!N992</f>
        <v>0</v>
      </c>
      <c r="V602" s="11"/>
      <c r="W602" s="340"/>
      <c r="X602" s="340"/>
      <c r="Y602" s="340"/>
      <c r="Z602" s="1273">
        <f>IF(F602=AF$7,1,0)</f>
        <v>0</v>
      </c>
      <c r="AA602" s="1273">
        <f>Z602*D602</f>
        <v>0</v>
      </c>
      <c r="AB602" s="1281">
        <f>IF($Z602=0,0,IF(AF602+AH602+AJ602&gt;0,$AA602,0))</f>
        <v>0</v>
      </c>
      <c r="AC602" s="1283">
        <f>IF($Z602=0,0,IF(AND(AB602=0,G603&gt;0),$AA602,0))</f>
        <v>0</v>
      </c>
      <c r="AD602" s="1272">
        <f>AA602-AB602-AC602</f>
        <v>0</v>
      </c>
      <c r="AE602" s="210">
        <f t="shared" si="285"/>
        <v>0</v>
      </c>
      <c r="AF602" s="210">
        <f t="shared" si="285"/>
        <v>0</v>
      </c>
      <c r="AG602" s="210">
        <f t="shared" si="285"/>
        <v>0</v>
      </c>
      <c r="AH602" s="210">
        <f t="shared" si="285"/>
        <v>0</v>
      </c>
      <c r="AI602" s="1055">
        <f t="shared" si="285"/>
        <v>0</v>
      </c>
      <c r="AJ602" s="211">
        <f t="shared" si="285"/>
        <v>0</v>
      </c>
      <c r="AK602" s="1276">
        <f>IF($Z602=1,0,IF(AND($Z602=0,AF602&gt;0),1,IF(AND($Z602=0,AH602&gt;0),1,IF(AND($Z602=0,AJ602&gt;0),1,0))))</f>
        <v>0</v>
      </c>
      <c r="AL602" s="1276">
        <f t="shared" si="290"/>
        <v>0</v>
      </c>
      <c r="AM602" s="1281">
        <f>IF($Z602=0,0,IF(AQ602+AS602+AU602&gt;0,$AA602,0))</f>
        <v>0</v>
      </c>
      <c r="AN602" s="1283">
        <f>IF($Z602=0,0,IF(AND(AM602=0,I603&gt;0),$AA602,0))</f>
        <v>0</v>
      </c>
      <c r="AO602" s="1272">
        <f>$AA602-AM602-AN602</f>
        <v>0</v>
      </c>
      <c r="AP602" s="210">
        <f t="shared" si="286"/>
        <v>0</v>
      </c>
      <c r="AQ602" s="210">
        <f t="shared" si="286"/>
        <v>0</v>
      </c>
      <c r="AR602" s="210">
        <f t="shared" si="286"/>
        <v>0</v>
      </c>
      <c r="AS602" s="210">
        <f t="shared" si="286"/>
        <v>0</v>
      </c>
      <c r="AT602" s="210">
        <f t="shared" si="286"/>
        <v>0</v>
      </c>
      <c r="AU602" s="211">
        <f t="shared" si="286"/>
        <v>0</v>
      </c>
      <c r="AV602" s="1276">
        <f>IF($Z602=1,0,IF(AND($Z602=0,AQ602&gt;0),1,IF(AND($Z602=0,AS602&gt;0),1,IF(AND($Z602=0,AU602&gt;0),1,0))))</f>
        <v>0</v>
      </c>
      <c r="AW602" s="1276">
        <f t="shared" si="291"/>
        <v>0</v>
      </c>
      <c r="AX602" s="1281">
        <f>IF($Z602=0,0,IF(BB602+BD602+BF602&gt;0,$AA602,0))</f>
        <v>0</v>
      </c>
      <c r="AY602" s="1283">
        <f>IF($Z602=0,0,IF(AND(AX602=0,K603&gt;0),$AA602,0))</f>
        <v>0</v>
      </c>
      <c r="AZ602" s="1272">
        <f>$AA602-AX602-AY602</f>
        <v>0</v>
      </c>
      <c r="BA602" s="210">
        <f t="shared" si="287"/>
        <v>0</v>
      </c>
      <c r="BB602" s="210">
        <f t="shared" si="287"/>
        <v>0</v>
      </c>
      <c r="BC602" s="210">
        <f t="shared" si="287"/>
        <v>0</v>
      </c>
      <c r="BD602" s="210">
        <f t="shared" si="287"/>
        <v>0</v>
      </c>
      <c r="BE602" s="210">
        <f t="shared" si="287"/>
        <v>0</v>
      </c>
      <c r="BF602" s="211">
        <f t="shared" si="287"/>
        <v>0</v>
      </c>
      <c r="BG602" s="1276">
        <f>IF($Z602=1,0,IF(AND($Z602=0,BB602&gt;0),1,IF(AND($Z602=0,BD602&gt;0),1,IF(AND($Z602=0,BF602&gt;0),1,0))))</f>
        <v>0</v>
      </c>
      <c r="BH602" s="1276">
        <f t="shared" si="292"/>
        <v>0</v>
      </c>
      <c r="BI602" s="1281">
        <f>IF($Z602=0,0,IF(BM602+BO602+BQ602&gt;0,$AA602,0))</f>
        <v>0</v>
      </c>
      <c r="BJ602" s="1283">
        <f>IF($Z602=0,0,IF(AND(BI602=0,M603&gt;0),$AA602,0))</f>
        <v>0</v>
      </c>
      <c r="BK602" s="1272">
        <f>$AA602-BI602-BJ602</f>
        <v>0</v>
      </c>
      <c r="BL602" s="210">
        <f t="shared" si="288"/>
        <v>0</v>
      </c>
      <c r="BM602" s="210">
        <f t="shared" si="288"/>
        <v>0</v>
      </c>
      <c r="BN602" s="210">
        <f t="shared" si="288"/>
        <v>0</v>
      </c>
      <c r="BO602" s="210">
        <f t="shared" si="288"/>
        <v>0</v>
      </c>
      <c r="BP602" s="210">
        <f t="shared" si="288"/>
        <v>0</v>
      </c>
      <c r="BQ602" s="211">
        <f t="shared" si="288"/>
        <v>0</v>
      </c>
      <c r="BR602" s="1276">
        <f>IF($Z602=1,0,IF(AND($Z602=0,BM602&gt;0),1,IF(AND($Z602=0,BO602&gt;0),1,IF(AND($Z602=0,BQ602&gt;0),1,0))))</f>
        <v>0</v>
      </c>
      <c r="BS602" s="1276">
        <f t="shared" si="293"/>
        <v>0</v>
      </c>
      <c r="BT602" s="1281">
        <f>IF($Z602=0,0,IF(BX602+BZ602+CB602&gt;0,$AA602,0))</f>
        <v>0</v>
      </c>
      <c r="BU602" s="1283">
        <f>IF($Z602=0,0,IF(AND(BT602=0,O603&gt;0),$AA602,0))</f>
        <v>0</v>
      </c>
      <c r="BV602" s="1272">
        <f>$AA602-BT602-BU602</f>
        <v>0</v>
      </c>
      <c r="BW602" s="210">
        <f t="shared" si="289"/>
        <v>0</v>
      </c>
      <c r="BX602" s="210">
        <f t="shared" si="289"/>
        <v>0</v>
      </c>
      <c r="BY602" s="210">
        <f t="shared" si="289"/>
        <v>0</v>
      </c>
      <c r="BZ602" s="210">
        <f t="shared" si="289"/>
        <v>0</v>
      </c>
      <c r="CA602" s="210">
        <f t="shared" si="289"/>
        <v>0</v>
      </c>
      <c r="CB602" s="211">
        <f t="shared" si="289"/>
        <v>0</v>
      </c>
      <c r="CC602" s="1276">
        <f>IF($Z602=1,0,IF(AND($Z602=0,BX602&gt;0),1,IF(AND($Z602=0,BZ602&gt;0),1,IF(AND($Z602=0,CB602&gt;0),1,0))))</f>
        <v>0</v>
      </c>
      <c r="CD602" s="1276">
        <f t="shared" si="294"/>
        <v>0</v>
      </c>
      <c r="CE602" s="11"/>
      <c r="CF602" s="11"/>
      <c r="CG602" s="11"/>
      <c r="CH602" s="11"/>
      <c r="CI602" s="11"/>
      <c r="CJ602" s="11"/>
      <c r="CK602" s="11"/>
      <c r="CL602" s="11"/>
      <c r="CM602" s="11"/>
    </row>
    <row r="603" spans="1:91" ht="14.25" customHeight="1">
      <c r="A603" s="1247" t="str">
        <f>A602</f>
        <v/>
      </c>
      <c r="B603" s="58"/>
      <c r="C603" s="1735"/>
      <c r="D603" s="1733"/>
      <c r="E603" s="1735"/>
      <c r="F603" s="2454"/>
      <c r="G603" s="512"/>
      <c r="H603" s="2456"/>
      <c r="I603" s="514"/>
      <c r="J603" s="2459"/>
      <c r="K603" s="514"/>
      <c r="L603" s="2459"/>
      <c r="M603" s="514"/>
      <c r="N603" s="2459"/>
      <c r="O603" s="514"/>
      <c r="P603" s="2459"/>
      <c r="Q603" s="11"/>
      <c r="R603" s="11"/>
      <c r="S603" s="455"/>
      <c r="T603" s="477"/>
      <c r="U603" s="506">
        <f>Import!N993</f>
        <v>0</v>
      </c>
      <c r="V603" s="11"/>
      <c r="W603" s="340"/>
      <c r="X603" s="340"/>
      <c r="Y603" s="340"/>
      <c r="Z603" s="11"/>
      <c r="AE603" s="210"/>
      <c r="AF603" s="210"/>
      <c r="AG603" s="210"/>
      <c r="AH603" s="210"/>
      <c r="AI603" s="1055"/>
      <c r="AJ603" s="211"/>
      <c r="AK603" s="1276"/>
      <c r="AL603" s="1276">
        <f>AL602</f>
        <v>0</v>
      </c>
      <c r="AP603" s="210"/>
      <c r="AQ603" s="210"/>
      <c r="AR603" s="210"/>
      <c r="AS603" s="210"/>
      <c r="AT603" s="210"/>
      <c r="AU603" s="211"/>
      <c r="AV603" s="1276"/>
      <c r="AW603" s="1276">
        <f>AW602</f>
        <v>0</v>
      </c>
      <c r="BA603" s="210"/>
      <c r="BB603" s="210"/>
      <c r="BC603" s="210"/>
      <c r="BD603" s="210"/>
      <c r="BE603" s="210"/>
      <c r="BF603" s="211"/>
      <c r="BG603" s="1276"/>
      <c r="BH603" s="1276">
        <f>BH602</f>
        <v>0</v>
      </c>
      <c r="BL603" s="210"/>
      <c r="BM603" s="210"/>
      <c r="BN603" s="210"/>
      <c r="BO603" s="210"/>
      <c r="BP603" s="210"/>
      <c r="BQ603" s="211"/>
      <c r="BR603" s="1276"/>
      <c r="BS603" s="1276">
        <f>BS602</f>
        <v>0</v>
      </c>
      <c r="BW603" s="210"/>
      <c r="BX603" s="210"/>
      <c r="BY603" s="210"/>
      <c r="BZ603" s="210"/>
      <c r="CA603" s="210"/>
      <c r="CB603" s="211"/>
      <c r="CC603" s="1276"/>
      <c r="CD603" s="1276">
        <f>CD602</f>
        <v>0</v>
      </c>
      <c r="CE603" s="11"/>
      <c r="CF603" s="11"/>
      <c r="CG603" s="11"/>
      <c r="CH603" s="11"/>
      <c r="CI603" s="11"/>
      <c r="CJ603" s="11"/>
      <c r="CK603" s="11"/>
      <c r="CL603" s="11"/>
      <c r="CM603" s="11"/>
    </row>
    <row r="604" spans="1:91" ht="24.75" customHeight="1">
      <c r="A604" s="1246" t="str">
        <f>IF(E604&gt;0,"Wypełnione","")</f>
        <v/>
      </c>
      <c r="B604" s="58"/>
      <c r="C604" s="1734">
        <f>'Og s3a'!C1005</f>
        <v>0</v>
      </c>
      <c r="D604" s="1732">
        <f>'Og s3a'!E1005</f>
        <v>0</v>
      </c>
      <c r="E604" s="1734">
        <f>'Og s3a'!F1005</f>
        <v>0</v>
      </c>
      <c r="F604" s="2453"/>
      <c r="G604" s="511">
        <f>T604</f>
        <v>0</v>
      </c>
      <c r="H604" s="2455">
        <f>U604</f>
        <v>0</v>
      </c>
      <c r="I604" s="515"/>
      <c r="J604" s="2459"/>
      <c r="K604" s="515"/>
      <c r="L604" s="2459"/>
      <c r="M604" s="515"/>
      <c r="N604" s="2459"/>
      <c r="O604" s="515"/>
      <c r="P604" s="2459"/>
      <c r="Q604" s="11"/>
      <c r="R604" s="11"/>
      <c r="S604" s="454">
        <f>'Og s3a'!G1005</f>
        <v>0</v>
      </c>
      <c r="T604" s="456">
        <f>'Og s3a'!D1005</f>
        <v>0</v>
      </c>
      <c r="U604" s="506">
        <f>Import!N994</f>
        <v>0</v>
      </c>
      <c r="V604" s="11"/>
      <c r="W604" s="340"/>
      <c r="X604" s="340"/>
      <c r="Y604" s="340"/>
      <c r="Z604" s="1273">
        <f>IF(F604=AF$7,1,0)</f>
        <v>0</v>
      </c>
      <c r="AA604" s="1273">
        <f>Z604*D604</f>
        <v>0</v>
      </c>
      <c r="AB604" s="1281">
        <f>IF($Z604=0,0,IF(AF604+AH604+AJ604&gt;0,$AA604,0))</f>
        <v>0</v>
      </c>
      <c r="AC604" s="1283">
        <f>IF($Z604=0,0,IF(AND(AB604=0,G605&gt;0),$AA604,0))</f>
        <v>0</v>
      </c>
      <c r="AD604" s="1272">
        <f>AA604-AB604-AC604</f>
        <v>0</v>
      </c>
      <c r="AE604" s="210">
        <f t="shared" si="285"/>
        <v>0</v>
      </c>
      <c r="AF604" s="210">
        <f t="shared" si="285"/>
        <v>0</v>
      </c>
      <c r="AG604" s="210">
        <f t="shared" si="285"/>
        <v>0</v>
      </c>
      <c r="AH604" s="210">
        <f t="shared" si="285"/>
        <v>0</v>
      </c>
      <c r="AI604" s="1055">
        <f t="shared" si="285"/>
        <v>0</v>
      </c>
      <c r="AJ604" s="211">
        <f t="shared" si="285"/>
        <v>0</v>
      </c>
      <c r="AK604" s="1276">
        <f>IF($Z604=1,0,IF(AND($Z604=0,AF604&gt;0),1,IF(AND($Z604=0,AH604&gt;0),1,IF(AND($Z604=0,AJ604&gt;0),1,0))))</f>
        <v>0</v>
      </c>
      <c r="AL604" s="1276">
        <f t="shared" si="290"/>
        <v>0</v>
      </c>
      <c r="AM604" s="1281">
        <f>IF($Z604=0,0,IF(AQ604+AS604+AU604&gt;0,$AA604,0))</f>
        <v>0</v>
      </c>
      <c r="AN604" s="1283">
        <f>IF($Z604=0,0,IF(AND(AM604=0,I605&gt;0),$AA604,0))</f>
        <v>0</v>
      </c>
      <c r="AO604" s="1272">
        <f>$AA604-AM604-AN604</f>
        <v>0</v>
      </c>
      <c r="AP604" s="210">
        <f t="shared" si="286"/>
        <v>0</v>
      </c>
      <c r="AQ604" s="210">
        <f t="shared" si="286"/>
        <v>0</v>
      </c>
      <c r="AR604" s="210">
        <f t="shared" si="286"/>
        <v>0</v>
      </c>
      <c r="AS604" s="210">
        <f t="shared" si="286"/>
        <v>0</v>
      </c>
      <c r="AT604" s="210">
        <f t="shared" si="286"/>
        <v>0</v>
      </c>
      <c r="AU604" s="211">
        <f t="shared" si="286"/>
        <v>0</v>
      </c>
      <c r="AV604" s="1276">
        <f>IF($Z604=1,0,IF(AND($Z604=0,AQ604&gt;0),1,IF(AND($Z604=0,AS604&gt;0),1,IF(AND($Z604=0,AU604&gt;0),1,0))))</f>
        <v>0</v>
      </c>
      <c r="AW604" s="1276">
        <f t="shared" si="291"/>
        <v>0</v>
      </c>
      <c r="AX604" s="1281">
        <f>IF($Z604=0,0,IF(BB604+BD604+BF604&gt;0,$AA604,0))</f>
        <v>0</v>
      </c>
      <c r="AY604" s="1283">
        <f>IF($Z604=0,0,IF(AND(AX604=0,K605&gt;0),$AA604,0))</f>
        <v>0</v>
      </c>
      <c r="AZ604" s="1272">
        <f>$AA604-AX604-AY604</f>
        <v>0</v>
      </c>
      <c r="BA604" s="210">
        <f t="shared" si="287"/>
        <v>0</v>
      </c>
      <c r="BB604" s="210">
        <f t="shared" si="287"/>
        <v>0</v>
      </c>
      <c r="BC604" s="210">
        <f t="shared" si="287"/>
        <v>0</v>
      </c>
      <c r="BD604" s="210">
        <f t="shared" si="287"/>
        <v>0</v>
      </c>
      <c r="BE604" s="210">
        <f t="shared" si="287"/>
        <v>0</v>
      </c>
      <c r="BF604" s="211">
        <f t="shared" si="287"/>
        <v>0</v>
      </c>
      <c r="BG604" s="1276">
        <f>IF($Z604=1,0,IF(AND($Z604=0,BB604&gt;0),1,IF(AND($Z604=0,BD604&gt;0),1,IF(AND($Z604=0,BF604&gt;0),1,0))))</f>
        <v>0</v>
      </c>
      <c r="BH604" s="1276">
        <f t="shared" si="292"/>
        <v>0</v>
      </c>
      <c r="BI604" s="1281">
        <f>IF($Z604=0,0,IF(BM604+BO604+BQ604&gt;0,$AA604,0))</f>
        <v>0</v>
      </c>
      <c r="BJ604" s="1283">
        <f>IF($Z604=0,0,IF(AND(BI604=0,M605&gt;0),$AA604,0))</f>
        <v>0</v>
      </c>
      <c r="BK604" s="1272">
        <f>$AA604-BI604-BJ604</f>
        <v>0</v>
      </c>
      <c r="BL604" s="210">
        <f t="shared" si="288"/>
        <v>0</v>
      </c>
      <c r="BM604" s="210">
        <f t="shared" si="288"/>
        <v>0</v>
      </c>
      <c r="BN604" s="210">
        <f t="shared" si="288"/>
        <v>0</v>
      </c>
      <c r="BO604" s="210">
        <f t="shared" si="288"/>
        <v>0</v>
      </c>
      <c r="BP604" s="210">
        <f t="shared" si="288"/>
        <v>0</v>
      </c>
      <c r="BQ604" s="211">
        <f t="shared" si="288"/>
        <v>0</v>
      </c>
      <c r="BR604" s="1276">
        <f>IF($Z604=1,0,IF(AND($Z604=0,BM604&gt;0),1,IF(AND($Z604=0,BO604&gt;0),1,IF(AND($Z604=0,BQ604&gt;0),1,0))))</f>
        <v>0</v>
      </c>
      <c r="BS604" s="1276">
        <f t="shared" si="293"/>
        <v>0</v>
      </c>
      <c r="BT604" s="1281">
        <f>IF($Z604=0,0,IF(BX604+BZ604+CB604&gt;0,$AA604,0))</f>
        <v>0</v>
      </c>
      <c r="BU604" s="1283">
        <f>IF($Z604=0,0,IF(AND(BT604=0,O605&gt;0),$AA604,0))</f>
        <v>0</v>
      </c>
      <c r="BV604" s="1272">
        <f>$AA604-BT604-BU604</f>
        <v>0</v>
      </c>
      <c r="BW604" s="210">
        <f t="shared" si="289"/>
        <v>0</v>
      </c>
      <c r="BX604" s="210">
        <f t="shared" si="289"/>
        <v>0</v>
      </c>
      <c r="BY604" s="210">
        <f t="shared" si="289"/>
        <v>0</v>
      </c>
      <c r="BZ604" s="210">
        <f t="shared" si="289"/>
        <v>0</v>
      </c>
      <c r="CA604" s="210">
        <f t="shared" si="289"/>
        <v>0</v>
      </c>
      <c r="CB604" s="211">
        <f t="shared" si="289"/>
        <v>0</v>
      </c>
      <c r="CC604" s="1276">
        <f>IF($Z604=1,0,IF(AND($Z604=0,BX604&gt;0),1,IF(AND($Z604=0,BZ604&gt;0),1,IF(AND($Z604=0,CB604&gt;0),1,0))))</f>
        <v>0</v>
      </c>
      <c r="CD604" s="1276">
        <f t="shared" si="294"/>
        <v>0</v>
      </c>
      <c r="CE604" s="11"/>
      <c r="CF604" s="11"/>
      <c r="CG604" s="11"/>
      <c r="CH604" s="11"/>
      <c r="CI604" s="11"/>
      <c r="CJ604" s="11"/>
      <c r="CK604" s="11"/>
      <c r="CL604" s="11"/>
      <c r="CM604" s="11"/>
    </row>
    <row r="605" spans="1:91" ht="14.25" customHeight="1">
      <c r="A605" s="1247" t="str">
        <f>A604</f>
        <v/>
      </c>
      <c r="B605" s="58"/>
      <c r="C605" s="1735"/>
      <c r="D605" s="1733"/>
      <c r="E605" s="1735"/>
      <c r="F605" s="2454"/>
      <c r="G605" s="512"/>
      <c r="H605" s="2456"/>
      <c r="I605" s="514"/>
      <c r="J605" s="2459"/>
      <c r="K605" s="514"/>
      <c r="L605" s="2459"/>
      <c r="M605" s="514"/>
      <c r="N605" s="2459"/>
      <c r="O605" s="514"/>
      <c r="P605" s="2459"/>
      <c r="Q605" s="11"/>
      <c r="R605" s="11"/>
      <c r="S605" s="455"/>
      <c r="T605" s="477"/>
      <c r="U605" s="506">
        <f>Import!N995</f>
        <v>0</v>
      </c>
      <c r="V605" s="11"/>
      <c r="W605" s="340"/>
      <c r="X605" s="340"/>
      <c r="Y605" s="340"/>
      <c r="Z605" s="11"/>
      <c r="AE605" s="210"/>
      <c r="AF605" s="210"/>
      <c r="AG605" s="210"/>
      <c r="AH605" s="210"/>
      <c r="AI605" s="1055"/>
      <c r="AJ605" s="211"/>
      <c r="AK605" s="1276"/>
      <c r="AL605" s="1276">
        <f>AL604</f>
        <v>0</v>
      </c>
      <c r="AP605" s="210"/>
      <c r="AQ605" s="210"/>
      <c r="AR605" s="210"/>
      <c r="AS605" s="210"/>
      <c r="AT605" s="210"/>
      <c r="AU605" s="211"/>
      <c r="AV605" s="1276"/>
      <c r="AW605" s="1276">
        <f>AW604</f>
        <v>0</v>
      </c>
      <c r="BA605" s="210"/>
      <c r="BB605" s="210"/>
      <c r="BC605" s="210"/>
      <c r="BD605" s="210"/>
      <c r="BE605" s="210"/>
      <c r="BF605" s="211"/>
      <c r="BG605" s="1276"/>
      <c r="BH605" s="1276">
        <f>BH604</f>
        <v>0</v>
      </c>
      <c r="BL605" s="210"/>
      <c r="BM605" s="210"/>
      <c r="BN605" s="210"/>
      <c r="BO605" s="210"/>
      <c r="BP605" s="210"/>
      <c r="BQ605" s="211"/>
      <c r="BR605" s="1276"/>
      <c r="BS605" s="1276">
        <f>BS604</f>
        <v>0</v>
      </c>
      <c r="BW605" s="210"/>
      <c r="BX605" s="210"/>
      <c r="BY605" s="210"/>
      <c r="BZ605" s="210"/>
      <c r="CA605" s="210"/>
      <c r="CB605" s="211"/>
      <c r="CC605" s="1276"/>
      <c r="CD605" s="1276">
        <f>CD604</f>
        <v>0</v>
      </c>
      <c r="CE605" s="11"/>
      <c r="CF605" s="11"/>
      <c r="CG605" s="11"/>
      <c r="CH605" s="11"/>
      <c r="CI605" s="11"/>
      <c r="CJ605" s="11"/>
      <c r="CK605" s="11"/>
      <c r="CL605" s="11"/>
      <c r="CM605" s="11"/>
    </row>
    <row r="606" spans="1:91" ht="24.75" customHeight="1">
      <c r="A606" s="1246" t="str">
        <f>IF(E606&gt;0,"Wypełnione","")</f>
        <v/>
      </c>
      <c r="B606" s="58"/>
      <c r="C606" s="1734">
        <f>'Og s3a'!C1007</f>
        <v>0</v>
      </c>
      <c r="D606" s="1732">
        <f>'Og s3a'!E1007</f>
        <v>0</v>
      </c>
      <c r="E606" s="1734">
        <f>'Og s3a'!F1007</f>
        <v>0</v>
      </c>
      <c r="F606" s="2453"/>
      <c r="G606" s="511">
        <f>T606</f>
        <v>0</v>
      </c>
      <c r="H606" s="2455">
        <f>U606</f>
        <v>0</v>
      </c>
      <c r="I606" s="515"/>
      <c r="J606" s="2459"/>
      <c r="K606" s="515"/>
      <c r="L606" s="2459"/>
      <c r="M606" s="515"/>
      <c r="N606" s="2459"/>
      <c r="O606" s="515"/>
      <c r="P606" s="2459"/>
      <c r="Q606" s="11"/>
      <c r="R606" s="11"/>
      <c r="S606" s="454">
        <f>'Og s3a'!G1007</f>
        <v>0</v>
      </c>
      <c r="T606" s="456">
        <f>'Og s3a'!D1007</f>
        <v>0</v>
      </c>
      <c r="U606" s="506">
        <f>Import!N996</f>
        <v>0</v>
      </c>
      <c r="V606" s="11"/>
      <c r="W606" s="340"/>
      <c r="X606" s="340"/>
      <c r="Y606" s="340"/>
      <c r="Z606" s="1273">
        <f>IF(F606=AF$7,1,0)</f>
        <v>0</v>
      </c>
      <c r="AA606" s="1273">
        <f>Z606*D606</f>
        <v>0</v>
      </c>
      <c r="AB606" s="1281">
        <f>IF($Z606=0,0,IF(AF606+AH606+AJ606&gt;0,$AA606,0))</f>
        <v>0</v>
      </c>
      <c r="AC606" s="1283">
        <f>IF($Z606=0,0,IF(AND(AB606=0,G607&gt;0),$AA606,0))</f>
        <v>0</v>
      </c>
      <c r="AD606" s="1272">
        <f>AA606-AB606-AC606</f>
        <v>0</v>
      </c>
      <c r="AE606" s="210">
        <f t="shared" si="285"/>
        <v>0</v>
      </c>
      <c r="AF606" s="210">
        <f t="shared" si="285"/>
        <v>0</v>
      </c>
      <c r="AG606" s="210">
        <f t="shared" si="285"/>
        <v>0</v>
      </c>
      <c r="AH606" s="210">
        <f t="shared" si="285"/>
        <v>0</v>
      </c>
      <c r="AI606" s="1055">
        <f t="shared" si="285"/>
        <v>0</v>
      </c>
      <c r="AJ606" s="211">
        <f t="shared" si="285"/>
        <v>0</v>
      </c>
      <c r="AK606" s="1276">
        <f>IF($Z606=1,0,IF(AND($Z606=0,AF606&gt;0),1,IF(AND($Z606=0,AH606&gt;0),1,IF(AND($Z606=0,AJ606&gt;0),1,0))))</f>
        <v>0</v>
      </c>
      <c r="AL606" s="1276">
        <f t="shared" si="290"/>
        <v>0</v>
      </c>
      <c r="AM606" s="1281">
        <f>IF($Z606=0,0,IF(AQ606+AS606+AU606&gt;0,$AA606,0))</f>
        <v>0</v>
      </c>
      <c r="AN606" s="1283">
        <f>IF($Z606=0,0,IF(AND(AM606=0,I607&gt;0),$AA606,0))</f>
        <v>0</v>
      </c>
      <c r="AO606" s="1272">
        <f>$AA606-AM606-AN606</f>
        <v>0</v>
      </c>
      <c r="AP606" s="210">
        <f t="shared" si="286"/>
        <v>0</v>
      </c>
      <c r="AQ606" s="210">
        <f t="shared" si="286"/>
        <v>0</v>
      </c>
      <c r="AR606" s="210">
        <f t="shared" si="286"/>
        <v>0</v>
      </c>
      <c r="AS606" s="210">
        <f t="shared" si="286"/>
        <v>0</v>
      </c>
      <c r="AT606" s="210">
        <f t="shared" si="286"/>
        <v>0</v>
      </c>
      <c r="AU606" s="211">
        <f t="shared" si="286"/>
        <v>0</v>
      </c>
      <c r="AV606" s="1276">
        <f>IF($Z606=1,0,IF(AND($Z606=0,AQ606&gt;0),1,IF(AND($Z606=0,AS606&gt;0),1,IF(AND($Z606=0,AU606&gt;0),1,0))))</f>
        <v>0</v>
      </c>
      <c r="AW606" s="1276">
        <f t="shared" si="291"/>
        <v>0</v>
      </c>
      <c r="AX606" s="1281">
        <f>IF($Z606=0,0,IF(BB606+BD606+BF606&gt;0,$AA606,0))</f>
        <v>0</v>
      </c>
      <c r="AY606" s="1283">
        <f>IF($Z606=0,0,IF(AND(AX606=0,K607&gt;0),$AA606,0))</f>
        <v>0</v>
      </c>
      <c r="AZ606" s="1272">
        <f>$AA606-AX606-AY606</f>
        <v>0</v>
      </c>
      <c r="BA606" s="210">
        <f t="shared" si="287"/>
        <v>0</v>
      </c>
      <c r="BB606" s="210">
        <f t="shared" si="287"/>
        <v>0</v>
      </c>
      <c r="BC606" s="210">
        <f t="shared" si="287"/>
        <v>0</v>
      </c>
      <c r="BD606" s="210">
        <f t="shared" si="287"/>
        <v>0</v>
      </c>
      <c r="BE606" s="210">
        <f t="shared" si="287"/>
        <v>0</v>
      </c>
      <c r="BF606" s="211">
        <f t="shared" si="287"/>
        <v>0</v>
      </c>
      <c r="BG606" s="1276">
        <f>IF($Z606=1,0,IF(AND($Z606=0,BB606&gt;0),1,IF(AND($Z606=0,BD606&gt;0),1,IF(AND($Z606=0,BF606&gt;0),1,0))))</f>
        <v>0</v>
      </c>
      <c r="BH606" s="1276">
        <f t="shared" si="292"/>
        <v>0</v>
      </c>
      <c r="BI606" s="1281">
        <f>IF($Z606=0,0,IF(BM606+BO606+BQ606&gt;0,$AA606,0))</f>
        <v>0</v>
      </c>
      <c r="BJ606" s="1283">
        <f>IF($Z606=0,0,IF(AND(BI606=0,M607&gt;0),$AA606,0))</f>
        <v>0</v>
      </c>
      <c r="BK606" s="1272">
        <f>$AA606-BI606-BJ606</f>
        <v>0</v>
      </c>
      <c r="BL606" s="210">
        <f t="shared" si="288"/>
        <v>0</v>
      </c>
      <c r="BM606" s="210">
        <f t="shared" si="288"/>
        <v>0</v>
      </c>
      <c r="BN606" s="210">
        <f t="shared" si="288"/>
        <v>0</v>
      </c>
      <c r="BO606" s="210">
        <f t="shared" si="288"/>
        <v>0</v>
      </c>
      <c r="BP606" s="210">
        <f t="shared" si="288"/>
        <v>0</v>
      </c>
      <c r="BQ606" s="211">
        <f t="shared" si="288"/>
        <v>0</v>
      </c>
      <c r="BR606" s="1276">
        <f>IF($Z606=1,0,IF(AND($Z606=0,BM606&gt;0),1,IF(AND($Z606=0,BO606&gt;0),1,IF(AND($Z606=0,BQ606&gt;0),1,0))))</f>
        <v>0</v>
      </c>
      <c r="BS606" s="1276">
        <f t="shared" si="293"/>
        <v>0</v>
      </c>
      <c r="BT606" s="1281">
        <f>IF($Z606=0,0,IF(BX606+BZ606+CB606&gt;0,$AA606,0))</f>
        <v>0</v>
      </c>
      <c r="BU606" s="1283">
        <f>IF($Z606=0,0,IF(AND(BT606=0,O607&gt;0),$AA606,0))</f>
        <v>0</v>
      </c>
      <c r="BV606" s="1272">
        <f>$AA606-BT606-BU606</f>
        <v>0</v>
      </c>
      <c r="BW606" s="210">
        <f t="shared" si="289"/>
        <v>0</v>
      </c>
      <c r="BX606" s="210">
        <f t="shared" si="289"/>
        <v>0</v>
      </c>
      <c r="BY606" s="210">
        <f t="shared" si="289"/>
        <v>0</v>
      </c>
      <c r="BZ606" s="210">
        <f t="shared" si="289"/>
        <v>0</v>
      </c>
      <c r="CA606" s="210">
        <f t="shared" si="289"/>
        <v>0</v>
      </c>
      <c r="CB606" s="211">
        <f t="shared" si="289"/>
        <v>0</v>
      </c>
      <c r="CC606" s="1276">
        <f>IF($Z606=1,0,IF(AND($Z606=0,BX606&gt;0),1,IF(AND($Z606=0,BZ606&gt;0),1,IF(AND($Z606=0,CB606&gt;0),1,0))))</f>
        <v>0</v>
      </c>
      <c r="CD606" s="1276">
        <f t="shared" si="294"/>
        <v>0</v>
      </c>
      <c r="CE606" s="11"/>
      <c r="CF606" s="11"/>
      <c r="CG606" s="11"/>
      <c r="CH606" s="11"/>
      <c r="CI606" s="11"/>
      <c r="CJ606" s="11"/>
      <c r="CK606" s="11"/>
      <c r="CL606" s="11"/>
      <c r="CM606" s="11"/>
    </row>
    <row r="607" spans="1:91" ht="14.25" customHeight="1">
      <c r="A607" s="1247" t="str">
        <f>A606</f>
        <v/>
      </c>
      <c r="B607" s="58"/>
      <c r="C607" s="1735"/>
      <c r="D607" s="1733"/>
      <c r="E607" s="1735"/>
      <c r="F607" s="2454"/>
      <c r="G607" s="512"/>
      <c r="H607" s="2456"/>
      <c r="I607" s="514"/>
      <c r="J607" s="2459"/>
      <c r="K607" s="514"/>
      <c r="L607" s="2459"/>
      <c r="M607" s="514"/>
      <c r="N607" s="2459"/>
      <c r="O607" s="514"/>
      <c r="P607" s="2459"/>
      <c r="Q607" s="11"/>
      <c r="R607" s="11"/>
      <c r="S607" s="455"/>
      <c r="T607" s="477"/>
      <c r="U607" s="506">
        <f>Import!N997</f>
        <v>0</v>
      </c>
      <c r="V607" s="11"/>
      <c r="W607" s="340"/>
      <c r="X607" s="340"/>
      <c r="Y607" s="340"/>
      <c r="Z607" s="11"/>
      <c r="AE607" s="210"/>
      <c r="AF607" s="210"/>
      <c r="AG607" s="210"/>
      <c r="AH607" s="210"/>
      <c r="AI607" s="1055"/>
      <c r="AJ607" s="211"/>
      <c r="AK607" s="1276"/>
      <c r="AL607" s="1276">
        <f>AL606</f>
        <v>0</v>
      </c>
      <c r="AP607" s="210"/>
      <c r="AQ607" s="210"/>
      <c r="AR607" s="210"/>
      <c r="AS607" s="210"/>
      <c r="AT607" s="210"/>
      <c r="AU607" s="211"/>
      <c r="AV607" s="1276"/>
      <c r="AW607" s="1276">
        <f>AW606</f>
        <v>0</v>
      </c>
      <c r="BA607" s="210"/>
      <c r="BB607" s="210"/>
      <c r="BC607" s="210"/>
      <c r="BD607" s="210"/>
      <c r="BE607" s="210"/>
      <c r="BF607" s="211"/>
      <c r="BG607" s="1276"/>
      <c r="BH607" s="1276">
        <f>BH606</f>
        <v>0</v>
      </c>
      <c r="BL607" s="210"/>
      <c r="BM607" s="210"/>
      <c r="BN607" s="210"/>
      <c r="BO607" s="210"/>
      <c r="BP607" s="210"/>
      <c r="BQ607" s="211"/>
      <c r="BR607" s="1276"/>
      <c r="BS607" s="1276">
        <f>BS606</f>
        <v>0</v>
      </c>
      <c r="BW607" s="210"/>
      <c r="BX607" s="210"/>
      <c r="BY607" s="210"/>
      <c r="BZ607" s="210"/>
      <c r="CA607" s="210"/>
      <c r="CB607" s="211"/>
      <c r="CC607" s="1276"/>
      <c r="CD607" s="1276">
        <f>CD606</f>
        <v>0</v>
      </c>
      <c r="CE607" s="11"/>
      <c r="CF607" s="11"/>
      <c r="CG607" s="11"/>
      <c r="CH607" s="11"/>
      <c r="CI607" s="11"/>
      <c r="CJ607" s="11"/>
      <c r="CK607" s="11"/>
      <c r="CL607" s="11"/>
      <c r="CM607" s="11"/>
    </row>
    <row r="608" spans="1:91" ht="24.75" customHeight="1">
      <c r="A608" s="1246" t="str">
        <f>IF(E608&gt;0,"Wypełnione","")</f>
        <v/>
      </c>
      <c r="B608" s="58"/>
      <c r="C608" s="1734">
        <f>'Og s3a'!C1009</f>
        <v>0</v>
      </c>
      <c r="D608" s="1732">
        <f>'Og s3a'!E1009</f>
        <v>0</v>
      </c>
      <c r="E608" s="1734">
        <f>'Og s3a'!F1009</f>
        <v>0</v>
      </c>
      <c r="F608" s="2453"/>
      <c r="G608" s="511">
        <f>T608</f>
        <v>0</v>
      </c>
      <c r="H608" s="2455">
        <f>U608</f>
        <v>0</v>
      </c>
      <c r="I608" s="515"/>
      <c r="J608" s="2459"/>
      <c r="K608" s="515"/>
      <c r="L608" s="2459"/>
      <c r="M608" s="515"/>
      <c r="N608" s="2459"/>
      <c r="O608" s="515"/>
      <c r="P608" s="2459"/>
      <c r="Q608" s="11"/>
      <c r="R608" s="11"/>
      <c r="S608" s="454">
        <f>'Og s3a'!G1009</f>
        <v>0</v>
      </c>
      <c r="T608" s="456">
        <f>'Og s3a'!D1009</f>
        <v>0</v>
      </c>
      <c r="U608" s="506">
        <f>Import!N998</f>
        <v>0</v>
      </c>
      <c r="V608" s="11"/>
      <c r="W608" s="340"/>
      <c r="X608" s="340"/>
      <c r="Y608" s="340"/>
      <c r="Z608" s="1273">
        <f>IF(F608=AF$7,1,0)</f>
        <v>0</v>
      </c>
      <c r="AA608" s="1273">
        <f>Z608*D608</f>
        <v>0</v>
      </c>
      <c r="AB608" s="1281">
        <f>IF($Z608=0,0,IF(AF608+AH608+AJ608&gt;0,$AA608,0))</f>
        <v>0</v>
      </c>
      <c r="AC608" s="1283">
        <f>IF($Z608=0,0,IF(AND(AB608=0,G609&gt;0),$AA608,0))</f>
        <v>0</v>
      </c>
      <c r="AD608" s="1272">
        <f>AA608-AB608-AC608</f>
        <v>0</v>
      </c>
      <c r="AE608" s="210">
        <f t="shared" si="285"/>
        <v>0</v>
      </c>
      <c r="AF608" s="210">
        <f t="shared" si="285"/>
        <v>0</v>
      </c>
      <c r="AG608" s="210">
        <f t="shared" si="285"/>
        <v>0</v>
      </c>
      <c r="AH608" s="210">
        <f t="shared" si="285"/>
        <v>0</v>
      </c>
      <c r="AI608" s="1055">
        <f t="shared" si="285"/>
        <v>0</v>
      </c>
      <c r="AJ608" s="211">
        <f t="shared" si="285"/>
        <v>0</v>
      </c>
      <c r="AK608" s="1276">
        <f>IF($Z608=1,0,IF(AND($Z608=0,AF608&gt;0),1,IF(AND($Z608=0,AH608&gt;0),1,IF(AND($Z608=0,AJ608&gt;0),1,0))))</f>
        <v>0</v>
      </c>
      <c r="AL608" s="1276">
        <f t="shared" si="290"/>
        <v>0</v>
      </c>
      <c r="AM608" s="1281">
        <f>IF($Z608=0,0,IF(AQ608+AS608+AU608&gt;0,$AA608,0))</f>
        <v>0</v>
      </c>
      <c r="AN608" s="1283">
        <f>IF($Z608=0,0,IF(AND(AM608=0,I609&gt;0),$AA608,0))</f>
        <v>0</v>
      </c>
      <c r="AO608" s="1272">
        <f>$AA608-AM608-AN608</f>
        <v>0</v>
      </c>
      <c r="AP608" s="210">
        <f t="shared" si="286"/>
        <v>0</v>
      </c>
      <c r="AQ608" s="210">
        <f t="shared" si="286"/>
        <v>0</v>
      </c>
      <c r="AR608" s="210">
        <f t="shared" si="286"/>
        <v>0</v>
      </c>
      <c r="AS608" s="210">
        <f t="shared" si="286"/>
        <v>0</v>
      </c>
      <c r="AT608" s="210">
        <f t="shared" si="286"/>
        <v>0</v>
      </c>
      <c r="AU608" s="211">
        <f t="shared" si="286"/>
        <v>0</v>
      </c>
      <c r="AV608" s="1276">
        <f>IF($Z608=1,0,IF(AND($Z608=0,AQ608&gt;0),1,IF(AND($Z608=0,AS608&gt;0),1,IF(AND($Z608=0,AU608&gt;0),1,0))))</f>
        <v>0</v>
      </c>
      <c r="AW608" s="1276">
        <f t="shared" si="291"/>
        <v>0</v>
      </c>
      <c r="AX608" s="1281">
        <f>IF($Z608=0,0,IF(BB608+BD608+BF608&gt;0,$AA608,0))</f>
        <v>0</v>
      </c>
      <c r="AY608" s="1283">
        <f>IF($Z608=0,0,IF(AND(AX608=0,K609&gt;0),$AA608,0))</f>
        <v>0</v>
      </c>
      <c r="AZ608" s="1272">
        <f>$AA608-AX608-AY608</f>
        <v>0</v>
      </c>
      <c r="BA608" s="210">
        <f t="shared" si="287"/>
        <v>0</v>
      </c>
      <c r="BB608" s="210">
        <f t="shared" si="287"/>
        <v>0</v>
      </c>
      <c r="BC608" s="210">
        <f t="shared" si="287"/>
        <v>0</v>
      </c>
      <c r="BD608" s="210">
        <f t="shared" si="287"/>
        <v>0</v>
      </c>
      <c r="BE608" s="210">
        <f t="shared" si="287"/>
        <v>0</v>
      </c>
      <c r="BF608" s="211">
        <f t="shared" si="287"/>
        <v>0</v>
      </c>
      <c r="BG608" s="1276">
        <f>IF($Z608=1,0,IF(AND($Z608=0,BB608&gt;0),1,IF(AND($Z608=0,BD608&gt;0),1,IF(AND($Z608=0,BF608&gt;0),1,0))))</f>
        <v>0</v>
      </c>
      <c r="BH608" s="1276">
        <f t="shared" si="292"/>
        <v>0</v>
      </c>
      <c r="BI608" s="1281">
        <f>IF($Z608=0,0,IF(BM608+BO608+BQ608&gt;0,$AA608,0))</f>
        <v>0</v>
      </c>
      <c r="BJ608" s="1283">
        <f>IF($Z608=0,0,IF(AND(BI608=0,M609&gt;0),$AA608,0))</f>
        <v>0</v>
      </c>
      <c r="BK608" s="1272">
        <f>$AA608-BI608-BJ608</f>
        <v>0</v>
      </c>
      <c r="BL608" s="210">
        <f t="shared" si="288"/>
        <v>0</v>
      </c>
      <c r="BM608" s="210">
        <f t="shared" si="288"/>
        <v>0</v>
      </c>
      <c r="BN608" s="210">
        <f t="shared" si="288"/>
        <v>0</v>
      </c>
      <c r="BO608" s="210">
        <f t="shared" si="288"/>
        <v>0</v>
      </c>
      <c r="BP608" s="210">
        <f t="shared" si="288"/>
        <v>0</v>
      </c>
      <c r="BQ608" s="211">
        <f t="shared" si="288"/>
        <v>0</v>
      </c>
      <c r="BR608" s="1276">
        <f>IF($Z608=1,0,IF(AND($Z608=0,BM608&gt;0),1,IF(AND($Z608=0,BO608&gt;0),1,IF(AND($Z608=0,BQ608&gt;0),1,0))))</f>
        <v>0</v>
      </c>
      <c r="BS608" s="1276">
        <f t="shared" si="293"/>
        <v>0</v>
      </c>
      <c r="BT608" s="1281">
        <f>IF($Z608=0,0,IF(BX608+BZ608+CB608&gt;0,$AA608,0))</f>
        <v>0</v>
      </c>
      <c r="BU608" s="1283">
        <f>IF($Z608=0,0,IF(AND(BT608=0,O609&gt;0),$AA608,0))</f>
        <v>0</v>
      </c>
      <c r="BV608" s="1272">
        <f>$AA608-BT608-BU608</f>
        <v>0</v>
      </c>
      <c r="BW608" s="210">
        <f t="shared" si="289"/>
        <v>0</v>
      </c>
      <c r="BX608" s="210">
        <f t="shared" si="289"/>
        <v>0</v>
      </c>
      <c r="BY608" s="210">
        <f t="shared" si="289"/>
        <v>0</v>
      </c>
      <c r="BZ608" s="210">
        <f t="shared" si="289"/>
        <v>0</v>
      </c>
      <c r="CA608" s="210">
        <f t="shared" si="289"/>
        <v>0</v>
      </c>
      <c r="CB608" s="211">
        <f t="shared" si="289"/>
        <v>0</v>
      </c>
      <c r="CC608" s="1276">
        <f>IF($Z608=1,0,IF(AND($Z608=0,BX608&gt;0),1,IF(AND($Z608=0,BZ608&gt;0),1,IF(AND($Z608=0,CB608&gt;0),1,0))))</f>
        <v>0</v>
      </c>
      <c r="CD608" s="1276">
        <f t="shared" si="294"/>
        <v>0</v>
      </c>
      <c r="CE608" s="11"/>
      <c r="CF608" s="11"/>
      <c r="CG608" s="11"/>
      <c r="CH608" s="11"/>
      <c r="CI608" s="11"/>
      <c r="CJ608" s="11"/>
      <c r="CK608" s="11"/>
      <c r="CL608" s="11"/>
      <c r="CM608" s="11"/>
    </row>
    <row r="609" spans="1:91" ht="14.25" customHeight="1">
      <c r="A609" s="1247" t="str">
        <f>A608</f>
        <v/>
      </c>
      <c r="B609" s="58"/>
      <c r="C609" s="1735"/>
      <c r="D609" s="1733"/>
      <c r="E609" s="1735"/>
      <c r="F609" s="2454"/>
      <c r="G609" s="512"/>
      <c r="H609" s="2456"/>
      <c r="I609" s="514"/>
      <c r="J609" s="2459"/>
      <c r="K609" s="514"/>
      <c r="L609" s="2459"/>
      <c r="M609" s="514"/>
      <c r="N609" s="2459"/>
      <c r="O609" s="514"/>
      <c r="P609" s="2459"/>
      <c r="Q609" s="11"/>
      <c r="R609" s="11"/>
      <c r="S609" s="455"/>
      <c r="T609" s="477"/>
      <c r="U609" s="506">
        <f>Import!N999</f>
        <v>0</v>
      </c>
      <c r="V609" s="11"/>
      <c r="W609" s="340"/>
      <c r="X609" s="340"/>
      <c r="Y609" s="340"/>
      <c r="Z609" s="11"/>
      <c r="AE609" s="210"/>
      <c r="AF609" s="210"/>
      <c r="AG609" s="210"/>
      <c r="AH609" s="210"/>
      <c r="AI609" s="1055"/>
      <c r="AJ609" s="211"/>
      <c r="AK609" s="1276"/>
      <c r="AL609" s="1276">
        <f>AL608</f>
        <v>0</v>
      </c>
      <c r="AP609" s="210"/>
      <c r="AQ609" s="210"/>
      <c r="AR609" s="210"/>
      <c r="AS609" s="210"/>
      <c r="AT609" s="210"/>
      <c r="AU609" s="211"/>
      <c r="AV609" s="1276"/>
      <c r="AW609" s="1276">
        <f>AW608</f>
        <v>0</v>
      </c>
      <c r="BA609" s="210"/>
      <c r="BB609" s="210"/>
      <c r="BC609" s="210"/>
      <c r="BD609" s="210"/>
      <c r="BE609" s="210"/>
      <c r="BF609" s="211"/>
      <c r="BG609" s="1276"/>
      <c r="BH609" s="1276">
        <f>BH608</f>
        <v>0</v>
      </c>
      <c r="BL609" s="210"/>
      <c r="BM609" s="210"/>
      <c r="BN609" s="210"/>
      <c r="BO609" s="210"/>
      <c r="BP609" s="210"/>
      <c r="BQ609" s="211"/>
      <c r="BR609" s="1276"/>
      <c r="BS609" s="1276">
        <f>BS608</f>
        <v>0</v>
      </c>
      <c r="BW609" s="210"/>
      <c r="BX609" s="210"/>
      <c r="BY609" s="210"/>
      <c r="BZ609" s="210"/>
      <c r="CA609" s="210"/>
      <c r="CB609" s="211"/>
      <c r="CC609" s="1276"/>
      <c r="CD609" s="1276">
        <f>CD608</f>
        <v>0</v>
      </c>
      <c r="CE609" s="11"/>
      <c r="CF609" s="11"/>
      <c r="CG609" s="11"/>
      <c r="CH609" s="11"/>
      <c r="CI609" s="11"/>
      <c r="CJ609" s="11"/>
      <c r="CK609" s="11"/>
      <c r="CL609" s="11"/>
      <c r="CM609" s="11"/>
    </row>
    <row r="610" spans="1:91" ht="24.75" customHeight="1">
      <c r="A610" s="1246" t="str">
        <f>IF(E610&gt;0,"Wypełnione","")</f>
        <v/>
      </c>
      <c r="B610" s="58"/>
      <c r="C610" s="1734">
        <f>'Og s3a'!C1011</f>
        <v>0</v>
      </c>
      <c r="D610" s="1732">
        <f>'Og s3a'!E1011</f>
        <v>0</v>
      </c>
      <c r="E610" s="1734">
        <f>'Og s3a'!F1011</f>
        <v>0</v>
      </c>
      <c r="F610" s="2453"/>
      <c r="G610" s="511">
        <f>T610</f>
        <v>0</v>
      </c>
      <c r="H610" s="2455">
        <f>U610</f>
        <v>0</v>
      </c>
      <c r="I610" s="515"/>
      <c r="J610" s="2459"/>
      <c r="K610" s="515"/>
      <c r="L610" s="2459"/>
      <c r="M610" s="515"/>
      <c r="N610" s="2459"/>
      <c r="O610" s="515"/>
      <c r="P610" s="2459"/>
      <c r="Q610" s="11"/>
      <c r="R610" s="11"/>
      <c r="S610" s="454">
        <f>'Og s3a'!G1011</f>
        <v>0</v>
      </c>
      <c r="T610" s="456">
        <f>'Og s3a'!D1011</f>
        <v>0</v>
      </c>
      <c r="U610" s="506">
        <f>Import!N1000</f>
        <v>0</v>
      </c>
      <c r="V610" s="11"/>
      <c r="W610" s="340"/>
      <c r="X610" s="340"/>
      <c r="Y610" s="340"/>
      <c r="Z610" s="1273">
        <f>IF(F610=AF$7,1,0)</f>
        <v>0</v>
      </c>
      <c r="AA610" s="1273">
        <f>Z610*D610</f>
        <v>0</v>
      </c>
      <c r="AB610" s="1281">
        <f>IF($Z610=0,0,IF(AF610+AH610+AJ610&gt;0,$AA610,0))</f>
        <v>0</v>
      </c>
      <c r="AC610" s="1283">
        <f>IF($Z610=0,0,IF(AND(AB610=0,G611&gt;0),$AA610,0))</f>
        <v>0</v>
      </c>
      <c r="AD610" s="1272">
        <f>AA610-AB610-AC610</f>
        <v>0</v>
      </c>
      <c r="AE610" s="210">
        <f t="shared" si="285"/>
        <v>0</v>
      </c>
      <c r="AF610" s="210">
        <f t="shared" si="285"/>
        <v>0</v>
      </c>
      <c r="AG610" s="210">
        <f t="shared" si="285"/>
        <v>0</v>
      </c>
      <c r="AH610" s="210">
        <f t="shared" si="285"/>
        <v>0</v>
      </c>
      <c r="AI610" s="1055">
        <f t="shared" si="285"/>
        <v>0</v>
      </c>
      <c r="AJ610" s="211">
        <f t="shared" si="285"/>
        <v>0</v>
      </c>
      <c r="AK610" s="1276">
        <f>IF($Z610=1,0,IF(AND($Z610=0,AF610&gt;0),1,IF(AND($Z610=0,AH610&gt;0),1,IF(AND($Z610=0,AJ610&gt;0),1,0))))</f>
        <v>0</v>
      </c>
      <c r="AL610" s="1276">
        <f t="shared" si="290"/>
        <v>0</v>
      </c>
      <c r="AM610" s="1281">
        <f>IF($Z610=0,0,IF(AQ610+AS610+AU610&gt;0,$AA610,0))</f>
        <v>0</v>
      </c>
      <c r="AN610" s="1283">
        <f>IF($Z610=0,0,IF(AND(AM610=0,I611&gt;0),$AA610,0))</f>
        <v>0</v>
      </c>
      <c r="AO610" s="1272">
        <f>$AA610-AM610-AN610</f>
        <v>0</v>
      </c>
      <c r="AP610" s="210">
        <f t="shared" si="286"/>
        <v>0</v>
      </c>
      <c r="AQ610" s="210">
        <f t="shared" si="286"/>
        <v>0</v>
      </c>
      <c r="AR610" s="210">
        <f t="shared" si="286"/>
        <v>0</v>
      </c>
      <c r="AS610" s="210">
        <f t="shared" si="286"/>
        <v>0</v>
      </c>
      <c r="AT610" s="210">
        <f t="shared" si="286"/>
        <v>0</v>
      </c>
      <c r="AU610" s="211">
        <f t="shared" si="286"/>
        <v>0</v>
      </c>
      <c r="AV610" s="1276">
        <f>IF($Z610=1,0,IF(AND($Z610=0,AQ610&gt;0),1,IF(AND($Z610=0,AS610&gt;0),1,IF(AND($Z610=0,AU610&gt;0),1,0))))</f>
        <v>0</v>
      </c>
      <c r="AW610" s="1276">
        <f t="shared" si="291"/>
        <v>0</v>
      </c>
      <c r="AX610" s="1281">
        <f>IF($Z610=0,0,IF(BB610+BD610+BF610&gt;0,$AA610,0))</f>
        <v>0</v>
      </c>
      <c r="AY610" s="1283">
        <f>IF($Z610=0,0,IF(AND(AX610=0,K611&gt;0),$AA610,0))</f>
        <v>0</v>
      </c>
      <c r="AZ610" s="1272">
        <f>$AA610-AX610-AY610</f>
        <v>0</v>
      </c>
      <c r="BA610" s="210">
        <f t="shared" si="287"/>
        <v>0</v>
      </c>
      <c r="BB610" s="210">
        <f t="shared" si="287"/>
        <v>0</v>
      </c>
      <c r="BC610" s="210">
        <f t="shared" si="287"/>
        <v>0</v>
      </c>
      <c r="BD610" s="210">
        <f t="shared" si="287"/>
        <v>0</v>
      </c>
      <c r="BE610" s="210">
        <f t="shared" si="287"/>
        <v>0</v>
      </c>
      <c r="BF610" s="211">
        <f t="shared" si="287"/>
        <v>0</v>
      </c>
      <c r="BG610" s="1276">
        <f>IF($Z610=1,0,IF(AND($Z610=0,BB610&gt;0),1,IF(AND($Z610=0,BD610&gt;0),1,IF(AND($Z610=0,BF610&gt;0),1,0))))</f>
        <v>0</v>
      </c>
      <c r="BH610" s="1276">
        <f t="shared" si="292"/>
        <v>0</v>
      </c>
      <c r="BI610" s="1281">
        <f>IF($Z610=0,0,IF(BM610+BO610+BQ610&gt;0,$AA610,0))</f>
        <v>0</v>
      </c>
      <c r="BJ610" s="1283">
        <f>IF($Z610=0,0,IF(AND(BI610=0,M611&gt;0),$AA610,0))</f>
        <v>0</v>
      </c>
      <c r="BK610" s="1272">
        <f>$AA610-BI610-BJ610</f>
        <v>0</v>
      </c>
      <c r="BL610" s="210">
        <f t="shared" si="288"/>
        <v>0</v>
      </c>
      <c r="BM610" s="210">
        <f t="shared" si="288"/>
        <v>0</v>
      </c>
      <c r="BN610" s="210">
        <f t="shared" si="288"/>
        <v>0</v>
      </c>
      <c r="BO610" s="210">
        <f t="shared" si="288"/>
        <v>0</v>
      </c>
      <c r="BP610" s="210">
        <f t="shared" si="288"/>
        <v>0</v>
      </c>
      <c r="BQ610" s="211">
        <f t="shared" si="288"/>
        <v>0</v>
      </c>
      <c r="BR610" s="1276">
        <f>IF($Z610=1,0,IF(AND($Z610=0,BM610&gt;0),1,IF(AND($Z610=0,BO610&gt;0),1,IF(AND($Z610=0,BQ610&gt;0),1,0))))</f>
        <v>0</v>
      </c>
      <c r="BS610" s="1276">
        <f t="shared" si="293"/>
        <v>0</v>
      </c>
      <c r="BT610" s="1281">
        <f>IF($Z610=0,0,IF(BX610+BZ610+CB610&gt;0,$AA610,0))</f>
        <v>0</v>
      </c>
      <c r="BU610" s="1283">
        <f>IF($Z610=0,0,IF(AND(BT610=0,O611&gt;0),$AA610,0))</f>
        <v>0</v>
      </c>
      <c r="BV610" s="1272">
        <f>$AA610-BT610-BU610</f>
        <v>0</v>
      </c>
      <c r="BW610" s="210">
        <f t="shared" si="289"/>
        <v>0</v>
      </c>
      <c r="BX610" s="210">
        <f t="shared" si="289"/>
        <v>0</v>
      </c>
      <c r="BY610" s="210">
        <f t="shared" si="289"/>
        <v>0</v>
      </c>
      <c r="BZ610" s="210">
        <f t="shared" si="289"/>
        <v>0</v>
      </c>
      <c r="CA610" s="210">
        <f t="shared" si="289"/>
        <v>0</v>
      </c>
      <c r="CB610" s="211">
        <f t="shared" si="289"/>
        <v>0</v>
      </c>
      <c r="CC610" s="1276">
        <f>IF($Z610=1,0,IF(AND($Z610=0,BX610&gt;0),1,IF(AND($Z610=0,BZ610&gt;0),1,IF(AND($Z610=0,CB610&gt;0),1,0))))</f>
        <v>0</v>
      </c>
      <c r="CD610" s="1276">
        <f t="shared" si="294"/>
        <v>0</v>
      </c>
      <c r="CE610" s="11"/>
      <c r="CF610" s="11"/>
      <c r="CG610" s="11"/>
      <c r="CH610" s="11"/>
      <c r="CI610" s="11"/>
      <c r="CJ610" s="11"/>
      <c r="CK610" s="11"/>
      <c r="CL610" s="11"/>
      <c r="CM610" s="11"/>
    </row>
    <row r="611" spans="1:91" ht="14.25" customHeight="1">
      <c r="A611" s="1247" t="str">
        <f>A610</f>
        <v/>
      </c>
      <c r="B611" s="58"/>
      <c r="C611" s="1735"/>
      <c r="D611" s="1733"/>
      <c r="E611" s="1735"/>
      <c r="F611" s="2454"/>
      <c r="G611" s="512"/>
      <c r="H611" s="2456"/>
      <c r="I611" s="514"/>
      <c r="J611" s="2459"/>
      <c r="K611" s="514"/>
      <c r="L611" s="2459"/>
      <c r="M611" s="514"/>
      <c r="N611" s="2459"/>
      <c r="O611" s="514"/>
      <c r="P611" s="2459"/>
      <c r="Q611" s="11"/>
      <c r="R611" s="11"/>
      <c r="S611" s="455"/>
      <c r="T611" s="477"/>
      <c r="U611" s="506">
        <f>Import!N1001</f>
        <v>0</v>
      </c>
      <c r="V611" s="11"/>
      <c r="W611" s="340"/>
      <c r="X611" s="340"/>
      <c r="Y611" s="340"/>
      <c r="Z611" s="11"/>
      <c r="AE611" s="210"/>
      <c r="AF611" s="210"/>
      <c r="AG611" s="210"/>
      <c r="AH611" s="210"/>
      <c r="AI611" s="1055"/>
      <c r="AJ611" s="211"/>
      <c r="AK611" s="1276"/>
      <c r="AL611" s="1276">
        <f>AL610</f>
        <v>0</v>
      </c>
      <c r="AP611" s="210"/>
      <c r="AQ611" s="210"/>
      <c r="AR611" s="210"/>
      <c r="AS611" s="210"/>
      <c r="AT611" s="210"/>
      <c r="AU611" s="211"/>
      <c r="AV611" s="1276"/>
      <c r="AW611" s="1276">
        <f>AW610</f>
        <v>0</v>
      </c>
      <c r="BA611" s="210"/>
      <c r="BB611" s="210"/>
      <c r="BC611" s="210"/>
      <c r="BD611" s="210"/>
      <c r="BE611" s="210"/>
      <c r="BF611" s="211"/>
      <c r="BG611" s="1276"/>
      <c r="BH611" s="1276">
        <f>BH610</f>
        <v>0</v>
      </c>
      <c r="BL611" s="210"/>
      <c r="BM611" s="210"/>
      <c r="BN611" s="210"/>
      <c r="BO611" s="210"/>
      <c r="BP611" s="210"/>
      <c r="BQ611" s="211"/>
      <c r="BR611" s="1276"/>
      <c r="BS611" s="1276">
        <f>BS610</f>
        <v>0</v>
      </c>
      <c r="BW611" s="210"/>
      <c r="BX611" s="210"/>
      <c r="BY611" s="210"/>
      <c r="BZ611" s="210"/>
      <c r="CA611" s="210"/>
      <c r="CB611" s="211"/>
      <c r="CC611" s="1276"/>
      <c r="CD611" s="1276">
        <f>CD610</f>
        <v>0</v>
      </c>
      <c r="CE611" s="11"/>
      <c r="CF611" s="11"/>
      <c r="CG611" s="11"/>
      <c r="CH611" s="11"/>
      <c r="CI611" s="11"/>
      <c r="CJ611" s="11"/>
      <c r="CK611" s="11"/>
      <c r="CL611" s="11"/>
      <c r="CM611" s="11"/>
    </row>
    <row r="612" spans="1:91" ht="24.75" customHeight="1">
      <c r="A612" s="1246" t="str">
        <f>IF(E612&gt;0,"Wypełnione","")</f>
        <v/>
      </c>
      <c r="B612" s="58"/>
      <c r="C612" s="1734">
        <f>'Og s3a'!C1013</f>
        <v>0</v>
      </c>
      <c r="D612" s="1732">
        <f>'Og s3a'!E1013</f>
        <v>0</v>
      </c>
      <c r="E612" s="1734">
        <f>'Og s3a'!F1013</f>
        <v>0</v>
      </c>
      <c r="F612" s="2453"/>
      <c r="G612" s="511">
        <f>T612</f>
        <v>0</v>
      </c>
      <c r="H612" s="2455">
        <f>U612</f>
        <v>0</v>
      </c>
      <c r="I612" s="515"/>
      <c r="J612" s="2459"/>
      <c r="K612" s="515"/>
      <c r="L612" s="2459"/>
      <c r="M612" s="515"/>
      <c r="N612" s="2459"/>
      <c r="O612" s="515"/>
      <c r="P612" s="2459"/>
      <c r="Q612" s="11"/>
      <c r="R612" s="11"/>
      <c r="S612" s="454">
        <f>'Og s3a'!G1013</f>
        <v>0</v>
      </c>
      <c r="T612" s="456">
        <f>'Og s3a'!D1013</f>
        <v>0</v>
      </c>
      <c r="U612" s="506">
        <f>Import!N1002</f>
        <v>0</v>
      </c>
      <c r="V612" s="11"/>
      <c r="W612" s="340"/>
      <c r="X612" s="340"/>
      <c r="Y612" s="340"/>
      <c r="Z612" s="1273">
        <f>IF(F612=AF$7,1,0)</f>
        <v>0</v>
      </c>
      <c r="AA612" s="1273">
        <f>Z612*D612</f>
        <v>0</v>
      </c>
      <c r="AB612" s="1281">
        <f>IF($Z612=0,0,IF(AF612+AH612+AJ612&gt;0,$AA612,0))</f>
        <v>0</v>
      </c>
      <c r="AC612" s="1283">
        <f>IF($Z612=0,0,IF(AND(AB612=0,G613&gt;0),$AA612,0))</f>
        <v>0</v>
      </c>
      <c r="AD612" s="1272">
        <f>AA612-AB612-AC612</f>
        <v>0</v>
      </c>
      <c r="AE612" s="210">
        <f t="shared" si="285"/>
        <v>0</v>
      </c>
      <c r="AF612" s="210">
        <f t="shared" si="285"/>
        <v>0</v>
      </c>
      <c r="AG612" s="210">
        <f t="shared" si="285"/>
        <v>0</v>
      </c>
      <c r="AH612" s="210">
        <f t="shared" si="285"/>
        <v>0</v>
      </c>
      <c r="AI612" s="1055">
        <f t="shared" si="285"/>
        <v>0</v>
      </c>
      <c r="AJ612" s="211">
        <f t="shared" si="285"/>
        <v>0</v>
      </c>
      <c r="AK612" s="1276">
        <f>IF($Z612=1,0,IF(AND($Z612=0,AF612&gt;0),1,IF(AND($Z612=0,AH612&gt;0),1,IF(AND($Z612=0,AJ612&gt;0),1,0))))</f>
        <v>0</v>
      </c>
      <c r="AL612" s="1276">
        <f t="shared" si="290"/>
        <v>0</v>
      </c>
      <c r="AM612" s="1281">
        <f>IF($Z612=0,0,IF(AQ612+AS612+AU612&gt;0,$AA612,0))</f>
        <v>0</v>
      </c>
      <c r="AN612" s="1283">
        <f>IF($Z612=0,0,IF(AND(AM612=0,I613&gt;0),$AA612,0))</f>
        <v>0</v>
      </c>
      <c r="AO612" s="1272">
        <f>$AA612-AM612-AN612</f>
        <v>0</v>
      </c>
      <c r="AP612" s="210">
        <f t="shared" si="286"/>
        <v>0</v>
      </c>
      <c r="AQ612" s="210">
        <f t="shared" si="286"/>
        <v>0</v>
      </c>
      <c r="AR612" s="210">
        <f t="shared" si="286"/>
        <v>0</v>
      </c>
      <c r="AS612" s="210">
        <f t="shared" si="286"/>
        <v>0</v>
      </c>
      <c r="AT612" s="210">
        <f t="shared" si="286"/>
        <v>0</v>
      </c>
      <c r="AU612" s="211">
        <f t="shared" si="286"/>
        <v>0</v>
      </c>
      <c r="AV612" s="1276">
        <f>IF($Z612=1,0,IF(AND($Z612=0,AQ612&gt;0),1,IF(AND($Z612=0,AS612&gt;0),1,IF(AND($Z612=0,AU612&gt;0),1,0))))</f>
        <v>0</v>
      </c>
      <c r="AW612" s="1276">
        <f t="shared" si="291"/>
        <v>0</v>
      </c>
      <c r="AX612" s="1281">
        <f>IF($Z612=0,0,IF(BB612+BD612+BF612&gt;0,$AA612,0))</f>
        <v>0</v>
      </c>
      <c r="AY612" s="1283">
        <f>IF($Z612=0,0,IF(AND(AX612=0,K613&gt;0),$AA612,0))</f>
        <v>0</v>
      </c>
      <c r="AZ612" s="1272">
        <f>$AA612-AX612-AY612</f>
        <v>0</v>
      </c>
      <c r="BA612" s="210">
        <f t="shared" si="287"/>
        <v>0</v>
      </c>
      <c r="BB612" s="210">
        <f t="shared" si="287"/>
        <v>0</v>
      </c>
      <c r="BC612" s="210">
        <f t="shared" si="287"/>
        <v>0</v>
      </c>
      <c r="BD612" s="210">
        <f t="shared" si="287"/>
        <v>0</v>
      </c>
      <c r="BE612" s="210">
        <f t="shared" si="287"/>
        <v>0</v>
      </c>
      <c r="BF612" s="211">
        <f t="shared" si="287"/>
        <v>0</v>
      </c>
      <c r="BG612" s="1276">
        <f>IF($Z612=1,0,IF(AND($Z612=0,BB612&gt;0),1,IF(AND($Z612=0,BD612&gt;0),1,IF(AND($Z612=0,BF612&gt;0),1,0))))</f>
        <v>0</v>
      </c>
      <c r="BH612" s="1276">
        <f t="shared" si="292"/>
        <v>0</v>
      </c>
      <c r="BI612" s="1281">
        <f>IF($Z612=0,0,IF(BM612+BO612+BQ612&gt;0,$AA612,0))</f>
        <v>0</v>
      </c>
      <c r="BJ612" s="1283">
        <f>IF($Z612=0,0,IF(AND(BI612=0,M613&gt;0),$AA612,0))</f>
        <v>0</v>
      </c>
      <c r="BK612" s="1272">
        <f>$AA612-BI612-BJ612</f>
        <v>0</v>
      </c>
      <c r="BL612" s="210">
        <f t="shared" si="288"/>
        <v>0</v>
      </c>
      <c r="BM612" s="210">
        <f t="shared" si="288"/>
        <v>0</v>
      </c>
      <c r="BN612" s="210">
        <f t="shared" si="288"/>
        <v>0</v>
      </c>
      <c r="BO612" s="210">
        <f t="shared" si="288"/>
        <v>0</v>
      </c>
      <c r="BP612" s="210">
        <f t="shared" si="288"/>
        <v>0</v>
      </c>
      <c r="BQ612" s="211">
        <f t="shared" si="288"/>
        <v>0</v>
      </c>
      <c r="BR612" s="1276">
        <f>IF($Z612=1,0,IF(AND($Z612=0,BM612&gt;0),1,IF(AND($Z612=0,BO612&gt;0),1,IF(AND($Z612=0,BQ612&gt;0),1,0))))</f>
        <v>0</v>
      </c>
      <c r="BS612" s="1276">
        <f t="shared" si="293"/>
        <v>0</v>
      </c>
      <c r="BT612" s="1281">
        <f>IF($Z612=0,0,IF(BX612+BZ612+CB612&gt;0,$AA612,0))</f>
        <v>0</v>
      </c>
      <c r="BU612" s="1283">
        <f>IF($Z612=0,0,IF(AND(BT612=0,O613&gt;0),$AA612,0))</f>
        <v>0</v>
      </c>
      <c r="BV612" s="1272">
        <f>$AA612-BT612-BU612</f>
        <v>0</v>
      </c>
      <c r="BW612" s="210">
        <f t="shared" si="289"/>
        <v>0</v>
      </c>
      <c r="BX612" s="210">
        <f t="shared" si="289"/>
        <v>0</v>
      </c>
      <c r="BY612" s="210">
        <f t="shared" si="289"/>
        <v>0</v>
      </c>
      <c r="BZ612" s="210">
        <f t="shared" si="289"/>
        <v>0</v>
      </c>
      <c r="CA612" s="210">
        <f t="shared" si="289"/>
        <v>0</v>
      </c>
      <c r="CB612" s="211">
        <f t="shared" si="289"/>
        <v>0</v>
      </c>
      <c r="CC612" s="1276">
        <f>IF($Z612=1,0,IF(AND($Z612=0,BX612&gt;0),1,IF(AND($Z612=0,BZ612&gt;0),1,IF(AND($Z612=0,CB612&gt;0),1,0))))</f>
        <v>0</v>
      </c>
      <c r="CD612" s="1276">
        <f t="shared" si="294"/>
        <v>0</v>
      </c>
      <c r="CE612" s="11"/>
      <c r="CF612" s="11"/>
      <c r="CG612" s="11"/>
      <c r="CH612" s="11"/>
      <c r="CI612" s="11"/>
      <c r="CJ612" s="11"/>
      <c r="CK612" s="11"/>
      <c r="CL612" s="11"/>
      <c r="CM612" s="11"/>
    </row>
    <row r="613" spans="1:91" ht="14.25" customHeight="1">
      <c r="A613" s="1247" t="str">
        <f>A612</f>
        <v/>
      </c>
      <c r="B613" s="58"/>
      <c r="C613" s="1735"/>
      <c r="D613" s="1733"/>
      <c r="E613" s="1735"/>
      <c r="F613" s="2454"/>
      <c r="G613" s="512"/>
      <c r="H613" s="2456"/>
      <c r="I613" s="514"/>
      <c r="J613" s="2459"/>
      <c r="K613" s="514"/>
      <c r="L613" s="2459"/>
      <c r="M613" s="514"/>
      <c r="N613" s="2459"/>
      <c r="O613" s="514"/>
      <c r="P613" s="2459"/>
      <c r="Q613" s="11"/>
      <c r="R613" s="11"/>
      <c r="S613" s="455"/>
      <c r="T613" s="477"/>
      <c r="U613" s="506">
        <f>Import!N1003</f>
        <v>0</v>
      </c>
      <c r="V613" s="11"/>
      <c r="W613" s="340"/>
      <c r="X613" s="340"/>
      <c r="Y613" s="340"/>
      <c r="Z613" s="11"/>
      <c r="AE613" s="210"/>
      <c r="AF613" s="210"/>
      <c r="AG613" s="210"/>
      <c r="AH613" s="210"/>
      <c r="AI613" s="1055"/>
      <c r="AJ613" s="211"/>
      <c r="AK613" s="1276"/>
      <c r="AL613" s="1276">
        <f>AL612</f>
        <v>0</v>
      </c>
      <c r="AP613" s="210"/>
      <c r="AQ613" s="210"/>
      <c r="AR613" s="210"/>
      <c r="AS613" s="210"/>
      <c r="AT613" s="210"/>
      <c r="AU613" s="211"/>
      <c r="AV613" s="1276"/>
      <c r="AW613" s="1276">
        <f>AW612</f>
        <v>0</v>
      </c>
      <c r="BA613" s="210"/>
      <c r="BB613" s="210"/>
      <c r="BC613" s="210"/>
      <c r="BD613" s="210"/>
      <c r="BE613" s="210"/>
      <c r="BF613" s="211"/>
      <c r="BG613" s="1276"/>
      <c r="BH613" s="1276">
        <f>BH612</f>
        <v>0</v>
      </c>
      <c r="BL613" s="210"/>
      <c r="BM613" s="210"/>
      <c r="BN613" s="210"/>
      <c r="BO613" s="210"/>
      <c r="BP613" s="210"/>
      <c r="BQ613" s="211"/>
      <c r="BR613" s="1276"/>
      <c r="BS613" s="1276">
        <f>BS612</f>
        <v>0</v>
      </c>
      <c r="BW613" s="210"/>
      <c r="BX613" s="210"/>
      <c r="BY613" s="210"/>
      <c r="BZ613" s="210"/>
      <c r="CA613" s="210"/>
      <c r="CB613" s="211"/>
      <c r="CC613" s="1276"/>
      <c r="CD613" s="1276">
        <f>CD612</f>
        <v>0</v>
      </c>
      <c r="CE613" s="11"/>
      <c r="CF613" s="11"/>
      <c r="CG613" s="11"/>
      <c r="CH613" s="11"/>
      <c r="CI613" s="11"/>
      <c r="CJ613" s="11"/>
      <c r="CK613" s="11"/>
      <c r="CL613" s="11"/>
      <c r="CM613" s="11"/>
    </row>
    <row r="614" spans="1:91" ht="24.75" customHeight="1">
      <c r="A614" s="1246" t="str">
        <f>IF(E614&gt;0,"Wypełnione","")</f>
        <v/>
      </c>
      <c r="B614" s="58"/>
      <c r="C614" s="1734">
        <f>'Og s3a'!C1015</f>
        <v>0</v>
      </c>
      <c r="D614" s="1732">
        <f>'Og s3a'!E1015</f>
        <v>0</v>
      </c>
      <c r="E614" s="1734">
        <f>'Og s3a'!F1015</f>
        <v>0</v>
      </c>
      <c r="F614" s="2453"/>
      <c r="G614" s="511">
        <f>T614</f>
        <v>0</v>
      </c>
      <c r="H614" s="2455">
        <f>U614</f>
        <v>0</v>
      </c>
      <c r="I614" s="515"/>
      <c r="J614" s="2459"/>
      <c r="K614" s="515"/>
      <c r="L614" s="2459"/>
      <c r="M614" s="515"/>
      <c r="N614" s="2459"/>
      <c r="O614" s="515"/>
      <c r="P614" s="2459"/>
      <c r="Q614" s="11"/>
      <c r="R614" s="11"/>
      <c r="S614" s="454">
        <f>'Og s3a'!G1015</f>
        <v>0</v>
      </c>
      <c r="T614" s="456">
        <f>'Og s3a'!D1015</f>
        <v>0</v>
      </c>
      <c r="U614" s="506">
        <f>Import!N1004</f>
        <v>0</v>
      </c>
      <c r="V614" s="11"/>
      <c r="W614" s="340"/>
      <c r="X614" s="340"/>
      <c r="Y614" s="340"/>
      <c r="Z614" s="1273">
        <f>IF(F614=AF$7,1,0)</f>
        <v>0</v>
      </c>
      <c r="AA614" s="1273">
        <f>Z614*D614</f>
        <v>0</v>
      </c>
      <c r="AB614" s="1281">
        <f>IF($Z614=0,0,IF(AF614+AH614+AJ614&gt;0,$AA614,0))</f>
        <v>0</v>
      </c>
      <c r="AC614" s="1283">
        <f>IF($Z614=0,0,IF(AND(AB614=0,G615&gt;0),$AA614,0))</f>
        <v>0</v>
      </c>
      <c r="AD614" s="1272">
        <f>AA614-AB614-AC614</f>
        <v>0</v>
      </c>
      <c r="AE614" s="210">
        <f t="shared" si="285"/>
        <v>0</v>
      </c>
      <c r="AF614" s="210">
        <f t="shared" si="285"/>
        <v>0</v>
      </c>
      <c r="AG614" s="210">
        <f t="shared" si="285"/>
        <v>0</v>
      </c>
      <c r="AH614" s="210">
        <f t="shared" si="285"/>
        <v>0</v>
      </c>
      <c r="AI614" s="1055">
        <f t="shared" si="285"/>
        <v>0</v>
      </c>
      <c r="AJ614" s="211">
        <f t="shared" si="285"/>
        <v>0</v>
      </c>
      <c r="AK614" s="1276">
        <f>IF($Z614=1,0,IF(AND($Z614=0,AF614&gt;0),1,IF(AND($Z614=0,AH614&gt;0),1,IF(AND($Z614=0,AJ614&gt;0),1,0))))</f>
        <v>0</v>
      </c>
      <c r="AL614" s="1276">
        <f t="shared" si="290"/>
        <v>0</v>
      </c>
      <c r="AM614" s="1281">
        <f>IF($Z614=0,0,IF(AQ614+AS614+AU614&gt;0,$AA614,0))</f>
        <v>0</v>
      </c>
      <c r="AN614" s="1283">
        <f>IF($Z614=0,0,IF(AND(AM614=0,I615&gt;0),$AA614,0))</f>
        <v>0</v>
      </c>
      <c r="AO614" s="1272">
        <f>$AA614-AM614-AN614</f>
        <v>0</v>
      </c>
      <c r="AP614" s="210">
        <f t="shared" si="286"/>
        <v>0</v>
      </c>
      <c r="AQ614" s="210">
        <f t="shared" si="286"/>
        <v>0</v>
      </c>
      <c r="AR614" s="210">
        <f t="shared" si="286"/>
        <v>0</v>
      </c>
      <c r="AS614" s="210">
        <f t="shared" si="286"/>
        <v>0</v>
      </c>
      <c r="AT614" s="210">
        <f t="shared" si="286"/>
        <v>0</v>
      </c>
      <c r="AU614" s="211">
        <f t="shared" si="286"/>
        <v>0</v>
      </c>
      <c r="AV614" s="1276">
        <f>IF($Z614=1,0,IF(AND($Z614=0,AQ614&gt;0),1,IF(AND($Z614=0,AS614&gt;0),1,IF(AND($Z614=0,AU614&gt;0),1,0))))</f>
        <v>0</v>
      </c>
      <c r="AW614" s="1276">
        <f t="shared" si="291"/>
        <v>0</v>
      </c>
      <c r="AX614" s="1281">
        <f>IF($Z614=0,0,IF(BB614+BD614+BF614&gt;0,$AA614,0))</f>
        <v>0</v>
      </c>
      <c r="AY614" s="1283">
        <f>IF($Z614=0,0,IF(AND(AX614=0,K615&gt;0),$AA614,0))</f>
        <v>0</v>
      </c>
      <c r="AZ614" s="1272">
        <f>$AA614-AX614-AY614</f>
        <v>0</v>
      </c>
      <c r="BA614" s="210">
        <f t="shared" si="287"/>
        <v>0</v>
      </c>
      <c r="BB614" s="210">
        <f t="shared" si="287"/>
        <v>0</v>
      </c>
      <c r="BC614" s="210">
        <f t="shared" si="287"/>
        <v>0</v>
      </c>
      <c r="BD614" s="210">
        <f t="shared" si="287"/>
        <v>0</v>
      </c>
      <c r="BE614" s="210">
        <f t="shared" si="287"/>
        <v>0</v>
      </c>
      <c r="BF614" s="211">
        <f t="shared" si="287"/>
        <v>0</v>
      </c>
      <c r="BG614" s="1276">
        <f>IF($Z614=1,0,IF(AND($Z614=0,BB614&gt;0),1,IF(AND($Z614=0,BD614&gt;0),1,IF(AND($Z614=0,BF614&gt;0),1,0))))</f>
        <v>0</v>
      </c>
      <c r="BH614" s="1276">
        <f t="shared" si="292"/>
        <v>0</v>
      </c>
      <c r="BI614" s="1281">
        <f>IF($Z614=0,0,IF(BM614+BO614+BQ614&gt;0,$AA614,0))</f>
        <v>0</v>
      </c>
      <c r="BJ614" s="1283">
        <f>IF($Z614=0,0,IF(AND(BI614=0,M615&gt;0),$AA614,0))</f>
        <v>0</v>
      </c>
      <c r="BK614" s="1272">
        <f>$AA614-BI614-BJ614</f>
        <v>0</v>
      </c>
      <c r="BL614" s="210">
        <f t="shared" si="288"/>
        <v>0</v>
      </c>
      <c r="BM614" s="210">
        <f t="shared" si="288"/>
        <v>0</v>
      </c>
      <c r="BN614" s="210">
        <f t="shared" si="288"/>
        <v>0</v>
      </c>
      <c r="BO614" s="210">
        <f t="shared" si="288"/>
        <v>0</v>
      </c>
      <c r="BP614" s="210">
        <f t="shared" si="288"/>
        <v>0</v>
      </c>
      <c r="BQ614" s="211">
        <f t="shared" si="288"/>
        <v>0</v>
      </c>
      <c r="BR614" s="1276">
        <f>IF($Z614=1,0,IF(AND($Z614=0,BM614&gt;0),1,IF(AND($Z614=0,BO614&gt;0),1,IF(AND($Z614=0,BQ614&gt;0),1,0))))</f>
        <v>0</v>
      </c>
      <c r="BS614" s="1276">
        <f t="shared" si="293"/>
        <v>0</v>
      </c>
      <c r="BT614" s="1281">
        <f>IF($Z614=0,0,IF(BX614+BZ614+CB614&gt;0,$AA614,0))</f>
        <v>0</v>
      </c>
      <c r="BU614" s="1283">
        <f>IF($Z614=0,0,IF(AND(BT614=0,O615&gt;0),$AA614,0))</f>
        <v>0</v>
      </c>
      <c r="BV614" s="1272">
        <f>$AA614-BT614-BU614</f>
        <v>0</v>
      </c>
      <c r="BW614" s="210">
        <f t="shared" si="289"/>
        <v>0</v>
      </c>
      <c r="BX614" s="210">
        <f t="shared" si="289"/>
        <v>0</v>
      </c>
      <c r="BY614" s="210">
        <f t="shared" si="289"/>
        <v>0</v>
      </c>
      <c r="BZ614" s="210">
        <f t="shared" si="289"/>
        <v>0</v>
      </c>
      <c r="CA614" s="210">
        <f t="shared" si="289"/>
        <v>0</v>
      </c>
      <c r="CB614" s="211">
        <f t="shared" si="289"/>
        <v>0</v>
      </c>
      <c r="CC614" s="1276">
        <f>IF($Z614=1,0,IF(AND($Z614=0,BX614&gt;0),1,IF(AND($Z614=0,BZ614&gt;0),1,IF(AND($Z614=0,CB614&gt;0),1,0))))</f>
        <v>0</v>
      </c>
      <c r="CD614" s="1276">
        <f t="shared" si="294"/>
        <v>0</v>
      </c>
      <c r="CE614" s="11"/>
      <c r="CF614" s="11"/>
      <c r="CG614" s="11"/>
      <c r="CH614" s="11"/>
      <c r="CI614" s="11"/>
      <c r="CJ614" s="11"/>
      <c r="CK614" s="11"/>
      <c r="CL614" s="11"/>
      <c r="CM614" s="11"/>
    </row>
    <row r="615" spans="1:91" ht="14.25" customHeight="1">
      <c r="A615" s="1247" t="str">
        <f>A614</f>
        <v/>
      </c>
      <c r="B615" s="58"/>
      <c r="C615" s="1735"/>
      <c r="D615" s="1733"/>
      <c r="E615" s="1735"/>
      <c r="F615" s="2454"/>
      <c r="G615" s="512"/>
      <c r="H615" s="2456"/>
      <c r="I615" s="514"/>
      <c r="J615" s="2459"/>
      <c r="K615" s="514"/>
      <c r="L615" s="2459"/>
      <c r="M615" s="514"/>
      <c r="N615" s="2459"/>
      <c r="O615" s="514"/>
      <c r="P615" s="2459"/>
      <c r="Q615" s="11"/>
      <c r="R615" s="11"/>
      <c r="S615" s="455"/>
      <c r="T615" s="477"/>
      <c r="U615" s="506">
        <f>Import!N1005</f>
        <v>0</v>
      </c>
      <c r="V615" s="11"/>
      <c r="W615" s="340"/>
      <c r="X615" s="340"/>
      <c r="Y615" s="340"/>
      <c r="Z615" s="11"/>
      <c r="AE615" s="210"/>
      <c r="AF615" s="210"/>
      <c r="AG615" s="210"/>
      <c r="AH615" s="210"/>
      <c r="AI615" s="1055"/>
      <c r="AJ615" s="211"/>
      <c r="AK615" s="1276"/>
      <c r="AL615" s="1276">
        <f>AL614</f>
        <v>0</v>
      </c>
      <c r="AP615" s="210"/>
      <c r="AQ615" s="210"/>
      <c r="AR615" s="210"/>
      <c r="AS615" s="210"/>
      <c r="AT615" s="210"/>
      <c r="AU615" s="211"/>
      <c r="AV615" s="1276"/>
      <c r="AW615" s="1276">
        <f>AW614</f>
        <v>0</v>
      </c>
      <c r="BA615" s="210"/>
      <c r="BB615" s="210"/>
      <c r="BC615" s="210"/>
      <c r="BD615" s="210"/>
      <c r="BE615" s="210"/>
      <c r="BF615" s="211"/>
      <c r="BG615" s="1276"/>
      <c r="BH615" s="1276">
        <f>BH614</f>
        <v>0</v>
      </c>
      <c r="BL615" s="210"/>
      <c r="BM615" s="210"/>
      <c r="BN615" s="210"/>
      <c r="BO615" s="210"/>
      <c r="BP615" s="210"/>
      <c r="BQ615" s="211"/>
      <c r="BR615" s="1276"/>
      <c r="BS615" s="1276">
        <f>BS614</f>
        <v>0</v>
      </c>
      <c r="BW615" s="210"/>
      <c r="BX615" s="210"/>
      <c r="BY615" s="210"/>
      <c r="BZ615" s="210"/>
      <c r="CA615" s="210"/>
      <c r="CB615" s="211"/>
      <c r="CC615" s="1276"/>
      <c r="CD615" s="1276">
        <f>CD614</f>
        <v>0</v>
      </c>
      <c r="CE615" s="11"/>
      <c r="CF615" s="11"/>
      <c r="CG615" s="11"/>
      <c r="CH615" s="11"/>
      <c r="CI615" s="11"/>
      <c r="CJ615" s="11"/>
      <c r="CK615" s="11"/>
      <c r="CL615" s="11"/>
      <c r="CM615" s="11"/>
    </row>
    <row r="616" spans="1:91" ht="24.75" customHeight="1">
      <c r="A616" s="1246" t="str">
        <f>IF(E616&gt;0,"Wypełnione","")</f>
        <v/>
      </c>
      <c r="B616" s="58"/>
      <c r="C616" s="1734">
        <f>'Og s3a'!C1017</f>
        <v>0</v>
      </c>
      <c r="D616" s="1732">
        <f>'Og s3a'!E1017</f>
        <v>0</v>
      </c>
      <c r="E616" s="1734">
        <f>'Og s3a'!F1017</f>
        <v>0</v>
      </c>
      <c r="F616" s="2453"/>
      <c r="G616" s="511">
        <f>T616</f>
        <v>0</v>
      </c>
      <c r="H616" s="2455">
        <f>U616</f>
        <v>0</v>
      </c>
      <c r="I616" s="515"/>
      <c r="J616" s="2459"/>
      <c r="K616" s="515"/>
      <c r="L616" s="2459"/>
      <c r="M616" s="515"/>
      <c r="N616" s="2459"/>
      <c r="O616" s="515"/>
      <c r="P616" s="2459"/>
      <c r="Q616" s="11"/>
      <c r="R616" s="11"/>
      <c r="S616" s="454">
        <f>'Og s3a'!G1017</f>
        <v>0</v>
      </c>
      <c r="T616" s="456">
        <f>'Og s3a'!D1017</f>
        <v>0</v>
      </c>
      <c r="U616" s="506">
        <f>Import!N1006</f>
        <v>0</v>
      </c>
      <c r="V616" s="11"/>
      <c r="W616" s="340"/>
      <c r="X616" s="340"/>
      <c r="Y616" s="340"/>
      <c r="Z616" s="1273">
        <f>IF(F616=AF$7,1,0)</f>
        <v>0</v>
      </c>
      <c r="AA616" s="1273">
        <f>Z616*D616</f>
        <v>0</v>
      </c>
      <c r="AB616" s="1281">
        <f>IF($Z616=0,0,IF(AF616+AH616+AJ616&gt;0,$AA616,0))</f>
        <v>0</v>
      </c>
      <c r="AC616" s="1283">
        <f>IF($Z616=0,0,IF(AND(AB616=0,G617&gt;0),$AA616,0))</f>
        <v>0</v>
      </c>
      <c r="AD616" s="1272">
        <f>AA616-AB616-AC616</f>
        <v>0</v>
      </c>
      <c r="AE616" s="210">
        <f t="shared" si="285"/>
        <v>0</v>
      </c>
      <c r="AF616" s="210">
        <f t="shared" si="285"/>
        <v>0</v>
      </c>
      <c r="AG616" s="210">
        <f t="shared" si="285"/>
        <v>0</v>
      </c>
      <c r="AH616" s="210">
        <f t="shared" si="285"/>
        <v>0</v>
      </c>
      <c r="AI616" s="1055">
        <f t="shared" si="285"/>
        <v>0</v>
      </c>
      <c r="AJ616" s="211">
        <f t="shared" si="285"/>
        <v>0</v>
      </c>
      <c r="AK616" s="1276">
        <f>IF($Z616=1,0,IF(AND($Z616=0,AF616&gt;0),1,IF(AND($Z616=0,AH616&gt;0),1,IF(AND($Z616=0,AJ616&gt;0),1,0))))</f>
        <v>0</v>
      </c>
      <c r="AL616" s="1276">
        <f t="shared" si="290"/>
        <v>0</v>
      </c>
      <c r="AM616" s="1281">
        <f>IF($Z616=0,0,IF(AQ616+AS616+AU616&gt;0,$AA616,0))</f>
        <v>0</v>
      </c>
      <c r="AN616" s="1283">
        <f>IF($Z616=0,0,IF(AND(AM616=0,I617&gt;0),$AA616,0))</f>
        <v>0</v>
      </c>
      <c r="AO616" s="1272">
        <f>$AA616-AM616-AN616</f>
        <v>0</v>
      </c>
      <c r="AP616" s="210">
        <f t="shared" si="286"/>
        <v>0</v>
      </c>
      <c r="AQ616" s="210">
        <f t="shared" si="286"/>
        <v>0</v>
      </c>
      <c r="AR616" s="210">
        <f t="shared" si="286"/>
        <v>0</v>
      </c>
      <c r="AS616" s="210">
        <f t="shared" si="286"/>
        <v>0</v>
      </c>
      <c r="AT616" s="210">
        <f t="shared" si="286"/>
        <v>0</v>
      </c>
      <c r="AU616" s="211">
        <f t="shared" si="286"/>
        <v>0</v>
      </c>
      <c r="AV616" s="1276">
        <f>IF($Z616=1,0,IF(AND($Z616=0,AQ616&gt;0),1,IF(AND($Z616=0,AS616&gt;0),1,IF(AND($Z616=0,AU616&gt;0),1,0))))</f>
        <v>0</v>
      </c>
      <c r="AW616" s="1276">
        <f t="shared" si="291"/>
        <v>0</v>
      </c>
      <c r="AX616" s="1281">
        <f>IF($Z616=0,0,IF(BB616+BD616+BF616&gt;0,$AA616,0))</f>
        <v>0</v>
      </c>
      <c r="AY616" s="1283">
        <f>IF($Z616=0,0,IF(AND(AX616=0,K617&gt;0),$AA616,0))</f>
        <v>0</v>
      </c>
      <c r="AZ616" s="1272">
        <f>$AA616-AX616-AY616</f>
        <v>0</v>
      </c>
      <c r="BA616" s="210">
        <f t="shared" si="287"/>
        <v>0</v>
      </c>
      <c r="BB616" s="210">
        <f t="shared" si="287"/>
        <v>0</v>
      </c>
      <c r="BC616" s="210">
        <f t="shared" si="287"/>
        <v>0</v>
      </c>
      <c r="BD616" s="210">
        <f t="shared" si="287"/>
        <v>0</v>
      </c>
      <c r="BE616" s="210">
        <f t="shared" si="287"/>
        <v>0</v>
      </c>
      <c r="BF616" s="211">
        <f t="shared" si="287"/>
        <v>0</v>
      </c>
      <c r="BG616" s="1276">
        <f>IF($Z616=1,0,IF(AND($Z616=0,BB616&gt;0),1,IF(AND($Z616=0,BD616&gt;0),1,IF(AND($Z616=0,BF616&gt;0),1,0))))</f>
        <v>0</v>
      </c>
      <c r="BH616" s="1276">
        <f t="shared" si="292"/>
        <v>0</v>
      </c>
      <c r="BI616" s="1281">
        <f>IF($Z616=0,0,IF(BM616+BO616+BQ616&gt;0,$AA616,0))</f>
        <v>0</v>
      </c>
      <c r="BJ616" s="1283">
        <f>IF($Z616=0,0,IF(AND(BI616=0,M617&gt;0),$AA616,0))</f>
        <v>0</v>
      </c>
      <c r="BK616" s="1272">
        <f>$AA616-BI616-BJ616</f>
        <v>0</v>
      </c>
      <c r="BL616" s="210">
        <f t="shared" si="288"/>
        <v>0</v>
      </c>
      <c r="BM616" s="210">
        <f t="shared" si="288"/>
        <v>0</v>
      </c>
      <c r="BN616" s="210">
        <f t="shared" si="288"/>
        <v>0</v>
      </c>
      <c r="BO616" s="210">
        <f t="shared" si="288"/>
        <v>0</v>
      </c>
      <c r="BP616" s="210">
        <f t="shared" si="288"/>
        <v>0</v>
      </c>
      <c r="BQ616" s="211">
        <f t="shared" si="288"/>
        <v>0</v>
      </c>
      <c r="BR616" s="1276">
        <f>IF($Z616=1,0,IF(AND($Z616=0,BM616&gt;0),1,IF(AND($Z616=0,BO616&gt;0),1,IF(AND($Z616=0,BQ616&gt;0),1,0))))</f>
        <v>0</v>
      </c>
      <c r="BS616" s="1276">
        <f t="shared" si="293"/>
        <v>0</v>
      </c>
      <c r="BT616" s="1281">
        <f>IF($Z616=0,0,IF(BX616+BZ616+CB616&gt;0,$AA616,0))</f>
        <v>0</v>
      </c>
      <c r="BU616" s="1283">
        <f>IF($Z616=0,0,IF(AND(BT616=0,O617&gt;0),$AA616,0))</f>
        <v>0</v>
      </c>
      <c r="BV616" s="1272">
        <f>$AA616-BT616-BU616</f>
        <v>0</v>
      </c>
      <c r="BW616" s="210">
        <f t="shared" si="289"/>
        <v>0</v>
      </c>
      <c r="BX616" s="210">
        <f t="shared" si="289"/>
        <v>0</v>
      </c>
      <c r="BY616" s="210">
        <f t="shared" si="289"/>
        <v>0</v>
      </c>
      <c r="BZ616" s="210">
        <f t="shared" si="289"/>
        <v>0</v>
      </c>
      <c r="CA616" s="210">
        <f t="shared" si="289"/>
        <v>0</v>
      </c>
      <c r="CB616" s="211">
        <f t="shared" si="289"/>
        <v>0</v>
      </c>
      <c r="CC616" s="1276">
        <f>IF($Z616=1,0,IF(AND($Z616=0,BX616&gt;0),1,IF(AND($Z616=0,BZ616&gt;0),1,IF(AND($Z616=0,CB616&gt;0),1,0))))</f>
        <v>0</v>
      </c>
      <c r="CD616" s="1276">
        <f t="shared" si="294"/>
        <v>0</v>
      </c>
      <c r="CE616" s="11"/>
      <c r="CF616" s="11"/>
      <c r="CG616" s="11"/>
      <c r="CH616" s="11"/>
      <c r="CI616" s="11"/>
      <c r="CJ616" s="11"/>
      <c r="CK616" s="11"/>
      <c r="CL616" s="11"/>
      <c r="CM616" s="11"/>
    </row>
    <row r="617" spans="1:91" ht="14.25" customHeight="1">
      <c r="A617" s="1247" t="str">
        <f>A616</f>
        <v/>
      </c>
      <c r="B617" s="58"/>
      <c r="C617" s="1735"/>
      <c r="D617" s="1733"/>
      <c r="E617" s="1735"/>
      <c r="F617" s="2454"/>
      <c r="G617" s="512"/>
      <c r="H617" s="2456"/>
      <c r="I617" s="514"/>
      <c r="J617" s="2459"/>
      <c r="K617" s="514"/>
      <c r="L617" s="2459"/>
      <c r="M617" s="514"/>
      <c r="N617" s="2459"/>
      <c r="O617" s="514"/>
      <c r="P617" s="2459"/>
      <c r="Q617" s="11"/>
      <c r="R617" s="11"/>
      <c r="S617" s="455"/>
      <c r="T617" s="477"/>
      <c r="U617" s="506">
        <f>Import!N1007</f>
        <v>0</v>
      </c>
      <c r="V617" s="11"/>
      <c r="W617" s="340"/>
      <c r="X617" s="340"/>
      <c r="Y617" s="340"/>
      <c r="Z617" s="11"/>
      <c r="AE617" s="210"/>
      <c r="AF617" s="210"/>
      <c r="AG617" s="210"/>
      <c r="AH617" s="210"/>
      <c r="AI617" s="1055"/>
      <c r="AJ617" s="211"/>
      <c r="AK617" s="1276"/>
      <c r="AL617" s="1276">
        <f>AL616</f>
        <v>0</v>
      </c>
      <c r="AP617" s="210"/>
      <c r="AQ617" s="210"/>
      <c r="AR617" s="210"/>
      <c r="AS617" s="210"/>
      <c r="AT617" s="210"/>
      <c r="AU617" s="211"/>
      <c r="AV617" s="1276"/>
      <c r="AW617" s="1276">
        <f>AW616</f>
        <v>0</v>
      </c>
      <c r="BA617" s="210"/>
      <c r="BB617" s="210"/>
      <c r="BC617" s="210"/>
      <c r="BD617" s="210"/>
      <c r="BE617" s="210"/>
      <c r="BF617" s="211"/>
      <c r="BG617" s="1276"/>
      <c r="BH617" s="1276">
        <f>BH616</f>
        <v>0</v>
      </c>
      <c r="BL617" s="210"/>
      <c r="BM617" s="210"/>
      <c r="BN617" s="210"/>
      <c r="BO617" s="210"/>
      <c r="BP617" s="210"/>
      <c r="BQ617" s="211"/>
      <c r="BR617" s="1276"/>
      <c r="BS617" s="1276">
        <f>BS616</f>
        <v>0</v>
      </c>
      <c r="BW617" s="210"/>
      <c r="BX617" s="210"/>
      <c r="BY617" s="210"/>
      <c r="BZ617" s="210"/>
      <c r="CA617" s="210"/>
      <c r="CB617" s="211"/>
      <c r="CC617" s="1276"/>
      <c r="CD617" s="1276">
        <f>CD616</f>
        <v>0</v>
      </c>
      <c r="CE617" s="11"/>
      <c r="CF617" s="11"/>
      <c r="CG617" s="11"/>
      <c r="CH617" s="11"/>
      <c r="CI617" s="11"/>
      <c r="CJ617" s="11"/>
      <c r="CK617" s="11"/>
      <c r="CL617" s="11"/>
      <c r="CM617" s="11"/>
    </row>
    <row r="618" spans="1:91" ht="24.75" customHeight="1">
      <c r="A618" s="1246" t="str">
        <f>IF(E618&gt;0,"Wypełnione","")</f>
        <v/>
      </c>
      <c r="B618" s="58"/>
      <c r="C618" s="1734">
        <f>'Og s3a'!C1019</f>
        <v>0</v>
      </c>
      <c r="D618" s="1732">
        <f>'Og s3a'!E1019</f>
        <v>0</v>
      </c>
      <c r="E618" s="1734">
        <f>'Og s3a'!F1019</f>
        <v>0</v>
      </c>
      <c r="F618" s="2453"/>
      <c r="G618" s="511">
        <f>T618</f>
        <v>0</v>
      </c>
      <c r="H618" s="2455">
        <f>U618</f>
        <v>0</v>
      </c>
      <c r="I618" s="515"/>
      <c r="J618" s="2459"/>
      <c r="K618" s="515"/>
      <c r="L618" s="2459"/>
      <c r="M618" s="515"/>
      <c r="N618" s="2459"/>
      <c r="O618" s="515"/>
      <c r="P618" s="2459"/>
      <c r="Q618" s="11"/>
      <c r="R618" s="11"/>
      <c r="S618" s="454">
        <f>'Og s3a'!G1019</f>
        <v>0</v>
      </c>
      <c r="T618" s="456">
        <f>'Og s3a'!D1019</f>
        <v>0</v>
      </c>
      <c r="U618" s="506">
        <f>Import!N1008</f>
        <v>0</v>
      </c>
      <c r="V618" s="11"/>
      <c r="W618" s="340"/>
      <c r="X618" s="340"/>
      <c r="Y618" s="340"/>
      <c r="Z618" s="1273">
        <f>IF(F618=AF$7,1,0)</f>
        <v>0</v>
      </c>
      <c r="AA618" s="1273">
        <f>Z618*D618</f>
        <v>0</v>
      </c>
      <c r="AB618" s="1281">
        <f>IF($Z618=0,0,IF(AF618+AH618+AJ618&gt;0,$AA618,0))</f>
        <v>0</v>
      </c>
      <c r="AC618" s="1283">
        <f>IF($Z618=0,0,IF(AND(AB618=0,G619&gt;0),$AA618,0))</f>
        <v>0</v>
      </c>
      <c r="AD618" s="1272">
        <f>AA618-AB618-AC618</f>
        <v>0</v>
      </c>
      <c r="AE618" s="210">
        <f t="shared" ref="AE618:AJ680" si="295">IF(AE$9=$H618,$D618,0)</f>
        <v>0</v>
      </c>
      <c r="AF618" s="210">
        <f t="shared" si="295"/>
        <v>0</v>
      </c>
      <c r="AG618" s="210">
        <f t="shared" si="295"/>
        <v>0</v>
      </c>
      <c r="AH618" s="210">
        <f t="shared" si="295"/>
        <v>0</v>
      </c>
      <c r="AI618" s="1055">
        <f t="shared" si="295"/>
        <v>0</v>
      </c>
      <c r="AJ618" s="211">
        <f t="shared" si="295"/>
        <v>0</v>
      </c>
      <c r="AK618" s="1276">
        <f>IF($Z618=1,0,IF(AND($Z618=0,AF618&gt;0),1,IF(AND($Z618=0,AH618&gt;0),1,IF(AND($Z618=0,AJ618&gt;0),1,0))))</f>
        <v>0</v>
      </c>
      <c r="AL618" s="1276">
        <f t="shared" si="290"/>
        <v>0</v>
      </c>
      <c r="AM618" s="1281">
        <f>IF($Z618=0,0,IF(AQ618+AS618+AU618&gt;0,$AA618,0))</f>
        <v>0</v>
      </c>
      <c r="AN618" s="1283">
        <f>IF($Z618=0,0,IF(AND(AM618=0,I619&gt;0),$AA618,0))</f>
        <v>0</v>
      </c>
      <c r="AO618" s="1272">
        <f>$AA618-AM618-AN618</f>
        <v>0</v>
      </c>
      <c r="AP618" s="210">
        <f t="shared" ref="AP618:AU680" si="296">IF(AP$9=$J618,$D618,0)</f>
        <v>0</v>
      </c>
      <c r="AQ618" s="210">
        <f t="shared" si="296"/>
        <v>0</v>
      </c>
      <c r="AR618" s="210">
        <f t="shared" si="296"/>
        <v>0</v>
      </c>
      <c r="AS618" s="210">
        <f t="shared" si="296"/>
        <v>0</v>
      </c>
      <c r="AT618" s="210">
        <f t="shared" si="296"/>
        <v>0</v>
      </c>
      <c r="AU618" s="211">
        <f t="shared" si="296"/>
        <v>0</v>
      </c>
      <c r="AV618" s="1276">
        <f>IF($Z618=1,0,IF(AND($Z618=0,AQ618&gt;0),1,IF(AND($Z618=0,AS618&gt;0),1,IF(AND($Z618=0,AU618&gt;0),1,0))))</f>
        <v>0</v>
      </c>
      <c r="AW618" s="1276">
        <f t="shared" si="291"/>
        <v>0</v>
      </c>
      <c r="AX618" s="1281">
        <f>IF($Z618=0,0,IF(BB618+BD618+BF618&gt;0,$AA618,0))</f>
        <v>0</v>
      </c>
      <c r="AY618" s="1283">
        <f>IF($Z618=0,0,IF(AND(AX618=0,K619&gt;0),$AA618,0))</f>
        <v>0</v>
      </c>
      <c r="AZ618" s="1272">
        <f>$AA618-AX618-AY618</f>
        <v>0</v>
      </c>
      <c r="BA618" s="210">
        <f t="shared" ref="BA618:BF680" si="297">IF(BA$9=$L618,$D618,0)</f>
        <v>0</v>
      </c>
      <c r="BB618" s="210">
        <f t="shared" si="297"/>
        <v>0</v>
      </c>
      <c r="BC618" s="210">
        <f t="shared" si="297"/>
        <v>0</v>
      </c>
      <c r="BD618" s="210">
        <f t="shared" si="297"/>
        <v>0</v>
      </c>
      <c r="BE618" s="210">
        <f t="shared" si="297"/>
        <v>0</v>
      </c>
      <c r="BF618" s="211">
        <f t="shared" si="297"/>
        <v>0</v>
      </c>
      <c r="BG618" s="1276">
        <f>IF($Z618=1,0,IF(AND($Z618=0,BB618&gt;0),1,IF(AND($Z618=0,BD618&gt;0),1,IF(AND($Z618=0,BF618&gt;0),1,0))))</f>
        <v>0</v>
      </c>
      <c r="BH618" s="1276">
        <f t="shared" si="292"/>
        <v>0</v>
      </c>
      <c r="BI618" s="1281">
        <f>IF($Z618=0,0,IF(BM618+BO618+BQ618&gt;0,$AA618,0))</f>
        <v>0</v>
      </c>
      <c r="BJ618" s="1283">
        <f>IF($Z618=0,0,IF(AND(BI618=0,M619&gt;0),$AA618,0))</f>
        <v>0</v>
      </c>
      <c r="BK618" s="1272">
        <f>$AA618-BI618-BJ618</f>
        <v>0</v>
      </c>
      <c r="BL618" s="210">
        <f t="shared" ref="BL618:BQ680" si="298">IF(BL$9=$N618,$D618,0)</f>
        <v>0</v>
      </c>
      <c r="BM618" s="210">
        <f t="shared" si="298"/>
        <v>0</v>
      </c>
      <c r="BN618" s="210">
        <f t="shared" si="298"/>
        <v>0</v>
      </c>
      <c r="BO618" s="210">
        <f t="shared" si="298"/>
        <v>0</v>
      </c>
      <c r="BP618" s="210">
        <f t="shared" si="298"/>
        <v>0</v>
      </c>
      <c r="BQ618" s="211">
        <f t="shared" si="298"/>
        <v>0</v>
      </c>
      <c r="BR618" s="1276">
        <f>IF($Z618=1,0,IF(AND($Z618=0,BM618&gt;0),1,IF(AND($Z618=0,BO618&gt;0),1,IF(AND($Z618=0,BQ618&gt;0),1,0))))</f>
        <v>0</v>
      </c>
      <c r="BS618" s="1276">
        <f t="shared" si="293"/>
        <v>0</v>
      </c>
      <c r="BT618" s="1281">
        <f>IF($Z618=0,0,IF(BX618+BZ618+CB618&gt;0,$AA618,0))</f>
        <v>0</v>
      </c>
      <c r="BU618" s="1283">
        <f>IF($Z618=0,0,IF(AND(BT618=0,O619&gt;0),$AA618,0))</f>
        <v>0</v>
      </c>
      <c r="BV618" s="1272">
        <f>$AA618-BT618-BU618</f>
        <v>0</v>
      </c>
      <c r="BW618" s="210">
        <f t="shared" ref="BW618:CB680" si="299">IF(BW$9=$P618,$D618,0)</f>
        <v>0</v>
      </c>
      <c r="BX618" s="210">
        <f t="shared" si="299"/>
        <v>0</v>
      </c>
      <c r="BY618" s="210">
        <f t="shared" si="299"/>
        <v>0</v>
      </c>
      <c r="BZ618" s="210">
        <f t="shared" si="299"/>
        <v>0</v>
      </c>
      <c r="CA618" s="210">
        <f t="shared" si="299"/>
        <v>0</v>
      </c>
      <c r="CB618" s="211">
        <f t="shared" si="299"/>
        <v>0</v>
      </c>
      <c r="CC618" s="1276">
        <f>IF($Z618=1,0,IF(AND($Z618=0,BX618&gt;0),1,IF(AND($Z618=0,BZ618&gt;0),1,IF(AND($Z618=0,CB618&gt;0),1,0))))</f>
        <v>0</v>
      </c>
      <c r="CD618" s="1276">
        <f t="shared" si="294"/>
        <v>0</v>
      </c>
      <c r="CE618" s="11"/>
      <c r="CF618" s="11"/>
      <c r="CG618" s="11"/>
      <c r="CH618" s="11"/>
      <c r="CI618" s="11"/>
      <c r="CJ618" s="11"/>
      <c r="CK618" s="11"/>
      <c r="CL618" s="11"/>
      <c r="CM618" s="11"/>
    </row>
    <row r="619" spans="1:91" ht="14.25" customHeight="1">
      <c r="A619" s="1247" t="str">
        <f>A618</f>
        <v/>
      </c>
      <c r="B619" s="58"/>
      <c r="C619" s="1735"/>
      <c r="D619" s="1733"/>
      <c r="E619" s="1735"/>
      <c r="F619" s="2454"/>
      <c r="G619" s="512"/>
      <c r="H619" s="2456"/>
      <c r="I619" s="514"/>
      <c r="J619" s="2459"/>
      <c r="K619" s="514"/>
      <c r="L619" s="2459"/>
      <c r="M619" s="514"/>
      <c r="N619" s="2459"/>
      <c r="O619" s="514"/>
      <c r="P619" s="2459"/>
      <c r="Q619" s="11"/>
      <c r="R619" s="11"/>
      <c r="S619" s="455"/>
      <c r="T619" s="477"/>
      <c r="U619" s="506">
        <f>Import!N1009</f>
        <v>0</v>
      </c>
      <c r="V619" s="11"/>
      <c r="W619" s="340"/>
      <c r="X619" s="340"/>
      <c r="Y619" s="340"/>
      <c r="Z619" s="11"/>
      <c r="AE619" s="210"/>
      <c r="AF619" s="210"/>
      <c r="AG619" s="210"/>
      <c r="AH619" s="210"/>
      <c r="AI619" s="1055"/>
      <c r="AJ619" s="211"/>
      <c r="AK619" s="1276"/>
      <c r="AL619" s="1276">
        <f>AL618</f>
        <v>0</v>
      </c>
      <c r="AP619" s="210"/>
      <c r="AQ619" s="210"/>
      <c r="AR619" s="210"/>
      <c r="AS619" s="210"/>
      <c r="AT619" s="210"/>
      <c r="AU619" s="211"/>
      <c r="AV619" s="1276"/>
      <c r="AW619" s="1276">
        <f>AW618</f>
        <v>0</v>
      </c>
      <c r="BA619" s="210"/>
      <c r="BB619" s="210"/>
      <c r="BC619" s="210"/>
      <c r="BD619" s="210"/>
      <c r="BE619" s="210"/>
      <c r="BF619" s="211"/>
      <c r="BG619" s="1276"/>
      <c r="BH619" s="1276">
        <f>BH618</f>
        <v>0</v>
      </c>
      <c r="BL619" s="210"/>
      <c r="BM619" s="210"/>
      <c r="BN619" s="210"/>
      <c r="BO619" s="210"/>
      <c r="BP619" s="210"/>
      <c r="BQ619" s="211"/>
      <c r="BR619" s="1276"/>
      <c r="BS619" s="1276">
        <f>BS618</f>
        <v>0</v>
      </c>
      <c r="BW619" s="210"/>
      <c r="BX619" s="210"/>
      <c r="BY619" s="210"/>
      <c r="BZ619" s="210"/>
      <c r="CA619" s="210"/>
      <c r="CB619" s="211"/>
      <c r="CC619" s="1276"/>
      <c r="CD619" s="1276">
        <f>CD618</f>
        <v>0</v>
      </c>
      <c r="CE619" s="11"/>
      <c r="CF619" s="11"/>
      <c r="CG619" s="11"/>
      <c r="CH619" s="11"/>
      <c r="CI619" s="11"/>
      <c r="CJ619" s="11"/>
      <c r="CK619" s="11"/>
      <c r="CL619" s="11"/>
      <c r="CM619" s="11"/>
    </row>
    <row r="620" spans="1:91" ht="24.75" customHeight="1">
      <c r="A620" s="1246" t="str">
        <f>IF(E620&gt;0,"Wypełnione","")</f>
        <v/>
      </c>
      <c r="B620" s="58"/>
      <c r="C620" s="1734">
        <f>'Og s3a'!C1021</f>
        <v>0</v>
      </c>
      <c r="D620" s="1732">
        <f>'Og s3a'!E1021</f>
        <v>0</v>
      </c>
      <c r="E620" s="1734">
        <f>'Og s3a'!F1021</f>
        <v>0</v>
      </c>
      <c r="F620" s="2453"/>
      <c r="G620" s="511">
        <f>T620</f>
        <v>0</v>
      </c>
      <c r="H620" s="2455">
        <f>U620</f>
        <v>0</v>
      </c>
      <c r="I620" s="515"/>
      <c r="J620" s="2459"/>
      <c r="K620" s="515"/>
      <c r="L620" s="2459"/>
      <c r="M620" s="515"/>
      <c r="N620" s="2459"/>
      <c r="O620" s="515"/>
      <c r="P620" s="2459"/>
      <c r="Q620" s="11"/>
      <c r="R620" s="11"/>
      <c r="S620" s="454">
        <f>'Og s3a'!G1021</f>
        <v>0</v>
      </c>
      <c r="T620" s="456">
        <f>'Og s3a'!D1021</f>
        <v>0</v>
      </c>
      <c r="U620" s="506">
        <f>Import!N1010</f>
        <v>0</v>
      </c>
      <c r="V620" s="11"/>
      <c r="W620" s="340"/>
      <c r="X620" s="340"/>
      <c r="Y620" s="340"/>
      <c r="Z620" s="1273">
        <f>IF(F620=AF$7,1,0)</f>
        <v>0</v>
      </c>
      <c r="AA620" s="1273">
        <f>Z620*D620</f>
        <v>0</v>
      </c>
      <c r="AB620" s="1281">
        <f>IF($Z620=0,0,IF(AF620+AH620+AJ620&gt;0,$AA620,0))</f>
        <v>0</v>
      </c>
      <c r="AC620" s="1283">
        <f>IF($Z620=0,0,IF(AND(AB620=0,G621&gt;0),$AA620,0))</f>
        <v>0</v>
      </c>
      <c r="AD620" s="1272">
        <f>AA620-AB620-AC620</f>
        <v>0</v>
      </c>
      <c r="AE620" s="210">
        <f t="shared" si="295"/>
        <v>0</v>
      </c>
      <c r="AF620" s="210">
        <f t="shared" si="295"/>
        <v>0</v>
      </c>
      <c r="AG620" s="210">
        <f t="shared" si="295"/>
        <v>0</v>
      </c>
      <c r="AH620" s="210">
        <f t="shared" si="295"/>
        <v>0</v>
      </c>
      <c r="AI620" s="1055">
        <f t="shared" si="295"/>
        <v>0</v>
      </c>
      <c r="AJ620" s="211">
        <f t="shared" si="295"/>
        <v>0</v>
      </c>
      <c r="AK620" s="1276">
        <f>IF($Z620=1,0,IF(AND($Z620=0,AF620&gt;0),1,IF(AND($Z620=0,AH620&gt;0),1,IF(AND($Z620=0,AJ620&gt;0),1,0))))</f>
        <v>0</v>
      </c>
      <c r="AL620" s="1276">
        <f t="shared" si="290"/>
        <v>0</v>
      </c>
      <c r="AM620" s="1281">
        <f>IF($Z620=0,0,IF(AQ620+AS620+AU620&gt;0,$AA620,0))</f>
        <v>0</v>
      </c>
      <c r="AN620" s="1283">
        <f>IF($Z620=0,0,IF(AND(AM620=0,I621&gt;0),$AA620,0))</f>
        <v>0</v>
      </c>
      <c r="AO620" s="1272">
        <f>$AA620-AM620-AN620</f>
        <v>0</v>
      </c>
      <c r="AP620" s="210">
        <f t="shared" si="296"/>
        <v>0</v>
      </c>
      <c r="AQ620" s="210">
        <f t="shared" si="296"/>
        <v>0</v>
      </c>
      <c r="AR620" s="210">
        <f t="shared" si="296"/>
        <v>0</v>
      </c>
      <c r="AS620" s="210">
        <f t="shared" si="296"/>
        <v>0</v>
      </c>
      <c r="AT620" s="210">
        <f t="shared" si="296"/>
        <v>0</v>
      </c>
      <c r="AU620" s="211">
        <f t="shared" si="296"/>
        <v>0</v>
      </c>
      <c r="AV620" s="1276">
        <f>IF($Z620=1,0,IF(AND($Z620=0,AQ620&gt;0),1,IF(AND($Z620=0,AS620&gt;0),1,IF(AND($Z620=0,AU620&gt;0),1,0))))</f>
        <v>0</v>
      </c>
      <c r="AW620" s="1276">
        <f t="shared" si="291"/>
        <v>0</v>
      </c>
      <c r="AX620" s="1281">
        <f>IF($Z620=0,0,IF(BB620+BD620+BF620&gt;0,$AA620,0))</f>
        <v>0</v>
      </c>
      <c r="AY620" s="1283">
        <f>IF($Z620=0,0,IF(AND(AX620=0,K621&gt;0),$AA620,0))</f>
        <v>0</v>
      </c>
      <c r="AZ620" s="1272">
        <f>$AA620-AX620-AY620</f>
        <v>0</v>
      </c>
      <c r="BA620" s="210">
        <f t="shared" si="297"/>
        <v>0</v>
      </c>
      <c r="BB620" s="210">
        <f t="shared" si="297"/>
        <v>0</v>
      </c>
      <c r="BC620" s="210">
        <f t="shared" si="297"/>
        <v>0</v>
      </c>
      <c r="BD620" s="210">
        <f t="shared" si="297"/>
        <v>0</v>
      </c>
      <c r="BE620" s="210">
        <f t="shared" si="297"/>
        <v>0</v>
      </c>
      <c r="BF620" s="211">
        <f t="shared" si="297"/>
        <v>0</v>
      </c>
      <c r="BG620" s="1276">
        <f>IF($Z620=1,0,IF(AND($Z620=0,BB620&gt;0),1,IF(AND($Z620=0,BD620&gt;0),1,IF(AND($Z620=0,BF620&gt;0),1,0))))</f>
        <v>0</v>
      </c>
      <c r="BH620" s="1276">
        <f t="shared" si="292"/>
        <v>0</v>
      </c>
      <c r="BI620" s="1281">
        <f>IF($Z620=0,0,IF(BM620+BO620+BQ620&gt;0,$AA620,0))</f>
        <v>0</v>
      </c>
      <c r="BJ620" s="1283">
        <f>IF($Z620=0,0,IF(AND(BI620=0,M621&gt;0),$AA620,0))</f>
        <v>0</v>
      </c>
      <c r="BK620" s="1272">
        <f>$AA620-BI620-BJ620</f>
        <v>0</v>
      </c>
      <c r="BL620" s="210">
        <f t="shared" si="298"/>
        <v>0</v>
      </c>
      <c r="BM620" s="210">
        <f t="shared" si="298"/>
        <v>0</v>
      </c>
      <c r="BN620" s="210">
        <f t="shared" si="298"/>
        <v>0</v>
      </c>
      <c r="BO620" s="210">
        <f t="shared" si="298"/>
        <v>0</v>
      </c>
      <c r="BP620" s="210">
        <f t="shared" si="298"/>
        <v>0</v>
      </c>
      <c r="BQ620" s="211">
        <f t="shared" si="298"/>
        <v>0</v>
      </c>
      <c r="BR620" s="1276">
        <f>IF($Z620=1,0,IF(AND($Z620=0,BM620&gt;0),1,IF(AND($Z620=0,BO620&gt;0),1,IF(AND($Z620=0,BQ620&gt;0),1,0))))</f>
        <v>0</v>
      </c>
      <c r="BS620" s="1276">
        <f t="shared" si="293"/>
        <v>0</v>
      </c>
      <c r="BT620" s="1281">
        <f>IF($Z620=0,0,IF(BX620+BZ620+CB620&gt;0,$AA620,0))</f>
        <v>0</v>
      </c>
      <c r="BU620" s="1283">
        <f>IF($Z620=0,0,IF(AND(BT620=0,O621&gt;0),$AA620,0))</f>
        <v>0</v>
      </c>
      <c r="BV620" s="1272">
        <f>$AA620-BT620-BU620</f>
        <v>0</v>
      </c>
      <c r="BW620" s="210">
        <f t="shared" si="299"/>
        <v>0</v>
      </c>
      <c r="BX620" s="210">
        <f t="shared" si="299"/>
        <v>0</v>
      </c>
      <c r="BY620" s="210">
        <f t="shared" si="299"/>
        <v>0</v>
      </c>
      <c r="BZ620" s="210">
        <f t="shared" si="299"/>
        <v>0</v>
      </c>
      <c r="CA620" s="210">
        <f t="shared" si="299"/>
        <v>0</v>
      </c>
      <c r="CB620" s="211">
        <f t="shared" si="299"/>
        <v>0</v>
      </c>
      <c r="CC620" s="1276">
        <f>IF($Z620=1,0,IF(AND($Z620=0,BX620&gt;0),1,IF(AND($Z620=0,BZ620&gt;0),1,IF(AND($Z620=0,CB620&gt;0),1,0))))</f>
        <v>0</v>
      </c>
      <c r="CD620" s="1276">
        <f t="shared" si="294"/>
        <v>0</v>
      </c>
      <c r="CE620" s="11"/>
      <c r="CF620" s="11"/>
      <c r="CG620" s="11"/>
      <c r="CH620" s="11"/>
      <c r="CI620" s="11"/>
      <c r="CJ620" s="11"/>
      <c r="CK620" s="11"/>
      <c r="CL620" s="11"/>
      <c r="CM620" s="11"/>
    </row>
    <row r="621" spans="1:91" ht="14.25" customHeight="1">
      <c r="A621" s="1247" t="str">
        <f>A620</f>
        <v/>
      </c>
      <c r="B621" s="58"/>
      <c r="C621" s="1735"/>
      <c r="D621" s="1733"/>
      <c r="E621" s="1735"/>
      <c r="F621" s="2454"/>
      <c r="G621" s="512"/>
      <c r="H621" s="2456"/>
      <c r="I621" s="514"/>
      <c r="J621" s="2459"/>
      <c r="K621" s="514"/>
      <c r="L621" s="2459"/>
      <c r="M621" s="514"/>
      <c r="N621" s="2459"/>
      <c r="O621" s="514"/>
      <c r="P621" s="2459"/>
      <c r="Q621" s="11"/>
      <c r="R621" s="11"/>
      <c r="S621" s="455"/>
      <c r="T621" s="477"/>
      <c r="U621" s="506">
        <f>Import!N1011</f>
        <v>0</v>
      </c>
      <c r="V621" s="11"/>
      <c r="W621" s="340"/>
      <c r="X621" s="340"/>
      <c r="Y621" s="340"/>
      <c r="Z621" s="11"/>
      <c r="AE621" s="210"/>
      <c r="AF621" s="210"/>
      <c r="AG621" s="210"/>
      <c r="AH621" s="210"/>
      <c r="AI621" s="1055"/>
      <c r="AJ621" s="211"/>
      <c r="AK621" s="1276"/>
      <c r="AL621" s="1276">
        <f>AL620</f>
        <v>0</v>
      </c>
      <c r="AP621" s="210"/>
      <c r="AQ621" s="210"/>
      <c r="AR621" s="210"/>
      <c r="AS621" s="210"/>
      <c r="AT621" s="210"/>
      <c r="AU621" s="211"/>
      <c r="AV621" s="1276"/>
      <c r="AW621" s="1276">
        <f>AW620</f>
        <v>0</v>
      </c>
      <c r="BA621" s="210"/>
      <c r="BB621" s="210"/>
      <c r="BC621" s="210"/>
      <c r="BD621" s="210"/>
      <c r="BE621" s="210"/>
      <c r="BF621" s="211"/>
      <c r="BG621" s="1276"/>
      <c r="BH621" s="1276">
        <f>BH620</f>
        <v>0</v>
      </c>
      <c r="BL621" s="210"/>
      <c r="BM621" s="210"/>
      <c r="BN621" s="210"/>
      <c r="BO621" s="210"/>
      <c r="BP621" s="210"/>
      <c r="BQ621" s="211"/>
      <c r="BR621" s="1276"/>
      <c r="BS621" s="1276">
        <f>BS620</f>
        <v>0</v>
      </c>
      <c r="BW621" s="210"/>
      <c r="BX621" s="210"/>
      <c r="BY621" s="210"/>
      <c r="BZ621" s="210"/>
      <c r="CA621" s="210"/>
      <c r="CB621" s="211"/>
      <c r="CC621" s="1276"/>
      <c r="CD621" s="1276">
        <f>CD620</f>
        <v>0</v>
      </c>
      <c r="CE621" s="11"/>
      <c r="CF621" s="11"/>
      <c r="CG621" s="11"/>
      <c r="CH621" s="11"/>
      <c r="CI621" s="11"/>
      <c r="CJ621" s="11"/>
      <c r="CK621" s="11"/>
      <c r="CL621" s="11"/>
      <c r="CM621" s="11"/>
    </row>
    <row r="622" spans="1:91" ht="24.75" customHeight="1">
      <c r="A622" s="1246" t="str">
        <f>IF(E622&gt;0,"Wypełnione","")</f>
        <v/>
      </c>
      <c r="B622" s="58"/>
      <c r="C622" s="1734">
        <f>'Og s3a'!C1023</f>
        <v>0</v>
      </c>
      <c r="D622" s="1732">
        <f>'Og s3a'!E1023</f>
        <v>0</v>
      </c>
      <c r="E622" s="1734">
        <f>'Og s3a'!F1023</f>
        <v>0</v>
      </c>
      <c r="F622" s="2453"/>
      <c r="G622" s="511">
        <f>T622</f>
        <v>0</v>
      </c>
      <c r="H622" s="2455">
        <f>U622</f>
        <v>0</v>
      </c>
      <c r="I622" s="515"/>
      <c r="J622" s="2459"/>
      <c r="K622" s="515"/>
      <c r="L622" s="2459"/>
      <c r="M622" s="515"/>
      <c r="N622" s="2459"/>
      <c r="O622" s="515"/>
      <c r="P622" s="2459"/>
      <c r="Q622" s="11"/>
      <c r="R622" s="11"/>
      <c r="S622" s="454">
        <f>'Og s3a'!G1023</f>
        <v>0</v>
      </c>
      <c r="T622" s="456">
        <f>'Og s3a'!D1023</f>
        <v>0</v>
      </c>
      <c r="U622" s="506">
        <f>Import!N1012</f>
        <v>0</v>
      </c>
      <c r="V622" s="11"/>
      <c r="W622" s="340"/>
      <c r="X622" s="340"/>
      <c r="Y622" s="340"/>
      <c r="Z622" s="1273">
        <f>IF(F622=AF$7,1,0)</f>
        <v>0</v>
      </c>
      <c r="AA622" s="1273">
        <f>Z622*D622</f>
        <v>0</v>
      </c>
      <c r="AB622" s="1281">
        <f>IF($Z622=0,0,IF(AF622+AH622+AJ622&gt;0,$AA622,0))</f>
        <v>0</v>
      </c>
      <c r="AC622" s="1283">
        <f>IF($Z622=0,0,IF(AND(AB622=0,G623&gt;0),$AA622,0))</f>
        <v>0</v>
      </c>
      <c r="AD622" s="1272">
        <f>AA622-AB622-AC622</f>
        <v>0</v>
      </c>
      <c r="AE622" s="210">
        <f t="shared" si="295"/>
        <v>0</v>
      </c>
      <c r="AF622" s="210">
        <f t="shared" si="295"/>
        <v>0</v>
      </c>
      <c r="AG622" s="210">
        <f t="shared" si="295"/>
        <v>0</v>
      </c>
      <c r="AH622" s="210">
        <f t="shared" si="295"/>
        <v>0</v>
      </c>
      <c r="AI622" s="1055">
        <f t="shared" si="295"/>
        <v>0</v>
      </c>
      <c r="AJ622" s="211">
        <f t="shared" si="295"/>
        <v>0</v>
      </c>
      <c r="AK622" s="1276">
        <f>IF($Z622=1,0,IF(AND($Z622=0,AF622&gt;0),1,IF(AND($Z622=0,AH622&gt;0),1,IF(AND($Z622=0,AJ622&gt;0),1,0))))</f>
        <v>0</v>
      </c>
      <c r="AL622" s="1276">
        <f t="shared" si="290"/>
        <v>0</v>
      </c>
      <c r="AM622" s="1281">
        <f>IF($Z622=0,0,IF(AQ622+AS622+AU622&gt;0,$AA622,0))</f>
        <v>0</v>
      </c>
      <c r="AN622" s="1283">
        <f>IF($Z622=0,0,IF(AND(AM622=0,I623&gt;0),$AA622,0))</f>
        <v>0</v>
      </c>
      <c r="AO622" s="1272">
        <f>$AA622-AM622-AN622</f>
        <v>0</v>
      </c>
      <c r="AP622" s="210">
        <f t="shared" si="296"/>
        <v>0</v>
      </c>
      <c r="AQ622" s="210">
        <f t="shared" si="296"/>
        <v>0</v>
      </c>
      <c r="AR622" s="210">
        <f t="shared" si="296"/>
        <v>0</v>
      </c>
      <c r="AS622" s="210">
        <f t="shared" si="296"/>
        <v>0</v>
      </c>
      <c r="AT622" s="210">
        <f t="shared" si="296"/>
        <v>0</v>
      </c>
      <c r="AU622" s="211">
        <f t="shared" si="296"/>
        <v>0</v>
      </c>
      <c r="AV622" s="1276">
        <f>IF($Z622=1,0,IF(AND($Z622=0,AQ622&gt;0),1,IF(AND($Z622=0,AS622&gt;0),1,IF(AND($Z622=0,AU622&gt;0),1,0))))</f>
        <v>0</v>
      </c>
      <c r="AW622" s="1276">
        <f t="shared" si="291"/>
        <v>0</v>
      </c>
      <c r="AX622" s="1281">
        <f>IF($Z622=0,0,IF(BB622+BD622+BF622&gt;0,$AA622,0))</f>
        <v>0</v>
      </c>
      <c r="AY622" s="1283">
        <f>IF($Z622=0,0,IF(AND(AX622=0,K623&gt;0),$AA622,0))</f>
        <v>0</v>
      </c>
      <c r="AZ622" s="1272">
        <f>$AA622-AX622-AY622</f>
        <v>0</v>
      </c>
      <c r="BA622" s="210">
        <f t="shared" si="297"/>
        <v>0</v>
      </c>
      <c r="BB622" s="210">
        <f t="shared" si="297"/>
        <v>0</v>
      </c>
      <c r="BC622" s="210">
        <f t="shared" si="297"/>
        <v>0</v>
      </c>
      <c r="BD622" s="210">
        <f t="shared" si="297"/>
        <v>0</v>
      </c>
      <c r="BE622" s="210">
        <f t="shared" si="297"/>
        <v>0</v>
      </c>
      <c r="BF622" s="211">
        <f t="shared" si="297"/>
        <v>0</v>
      </c>
      <c r="BG622" s="1276">
        <f>IF($Z622=1,0,IF(AND($Z622=0,BB622&gt;0),1,IF(AND($Z622=0,BD622&gt;0),1,IF(AND($Z622=0,BF622&gt;0),1,0))))</f>
        <v>0</v>
      </c>
      <c r="BH622" s="1276">
        <f t="shared" si="292"/>
        <v>0</v>
      </c>
      <c r="BI622" s="1281">
        <f>IF($Z622=0,0,IF(BM622+BO622+BQ622&gt;0,$AA622,0))</f>
        <v>0</v>
      </c>
      <c r="BJ622" s="1283">
        <f>IF($Z622=0,0,IF(AND(BI622=0,M623&gt;0),$AA622,0))</f>
        <v>0</v>
      </c>
      <c r="BK622" s="1272">
        <f>$AA622-BI622-BJ622</f>
        <v>0</v>
      </c>
      <c r="BL622" s="210">
        <f t="shared" si="298"/>
        <v>0</v>
      </c>
      <c r="BM622" s="210">
        <f t="shared" si="298"/>
        <v>0</v>
      </c>
      <c r="BN622" s="210">
        <f t="shared" si="298"/>
        <v>0</v>
      </c>
      <c r="BO622" s="210">
        <f t="shared" si="298"/>
        <v>0</v>
      </c>
      <c r="BP622" s="210">
        <f t="shared" si="298"/>
        <v>0</v>
      </c>
      <c r="BQ622" s="211">
        <f t="shared" si="298"/>
        <v>0</v>
      </c>
      <c r="BR622" s="1276">
        <f>IF($Z622=1,0,IF(AND($Z622=0,BM622&gt;0),1,IF(AND($Z622=0,BO622&gt;0),1,IF(AND($Z622=0,BQ622&gt;0),1,0))))</f>
        <v>0</v>
      </c>
      <c r="BS622" s="1276">
        <f t="shared" si="293"/>
        <v>0</v>
      </c>
      <c r="BT622" s="1281">
        <f>IF($Z622=0,0,IF(BX622+BZ622+CB622&gt;0,$AA622,0))</f>
        <v>0</v>
      </c>
      <c r="BU622" s="1283">
        <f>IF($Z622=0,0,IF(AND(BT622=0,O623&gt;0),$AA622,0))</f>
        <v>0</v>
      </c>
      <c r="BV622" s="1272">
        <f>$AA622-BT622-BU622</f>
        <v>0</v>
      </c>
      <c r="BW622" s="210">
        <f t="shared" si="299"/>
        <v>0</v>
      </c>
      <c r="BX622" s="210">
        <f t="shared" si="299"/>
        <v>0</v>
      </c>
      <c r="BY622" s="210">
        <f t="shared" si="299"/>
        <v>0</v>
      </c>
      <c r="BZ622" s="210">
        <f t="shared" si="299"/>
        <v>0</v>
      </c>
      <c r="CA622" s="210">
        <f t="shared" si="299"/>
        <v>0</v>
      </c>
      <c r="CB622" s="211">
        <f t="shared" si="299"/>
        <v>0</v>
      </c>
      <c r="CC622" s="1276">
        <f>IF($Z622=1,0,IF(AND($Z622=0,BX622&gt;0),1,IF(AND($Z622=0,BZ622&gt;0),1,IF(AND($Z622=0,CB622&gt;0),1,0))))</f>
        <v>0</v>
      </c>
      <c r="CD622" s="1276">
        <f t="shared" si="294"/>
        <v>0</v>
      </c>
      <c r="CE622" s="11"/>
      <c r="CF622" s="11"/>
      <c r="CG622" s="11"/>
      <c r="CH622" s="11"/>
      <c r="CI622" s="11"/>
      <c r="CJ622" s="11"/>
      <c r="CK622" s="11"/>
      <c r="CL622" s="11"/>
      <c r="CM622" s="11"/>
    </row>
    <row r="623" spans="1:91" ht="14.25" customHeight="1">
      <c r="A623" s="1247" t="str">
        <f>A622</f>
        <v/>
      </c>
      <c r="B623" s="58"/>
      <c r="C623" s="1735"/>
      <c r="D623" s="1733"/>
      <c r="E623" s="1735"/>
      <c r="F623" s="2454"/>
      <c r="G623" s="512"/>
      <c r="H623" s="2456"/>
      <c r="I623" s="514"/>
      <c r="J623" s="2459"/>
      <c r="K623" s="514"/>
      <c r="L623" s="2459"/>
      <c r="M623" s="514"/>
      <c r="N623" s="2459"/>
      <c r="O623" s="514"/>
      <c r="P623" s="2459"/>
      <c r="Q623" s="11"/>
      <c r="R623" s="11"/>
      <c r="S623" s="455"/>
      <c r="T623" s="477"/>
      <c r="U623" s="506">
        <f>Import!N1013</f>
        <v>0</v>
      </c>
      <c r="V623" s="11"/>
      <c r="W623" s="340"/>
      <c r="X623" s="340"/>
      <c r="Y623" s="340"/>
      <c r="Z623" s="11"/>
      <c r="AE623" s="210"/>
      <c r="AF623" s="210"/>
      <c r="AG623" s="210"/>
      <c r="AH623" s="210"/>
      <c r="AI623" s="1055"/>
      <c r="AJ623" s="211"/>
      <c r="AK623" s="1276"/>
      <c r="AL623" s="1276">
        <f>AL622</f>
        <v>0</v>
      </c>
      <c r="AP623" s="210"/>
      <c r="AQ623" s="210"/>
      <c r="AR623" s="210"/>
      <c r="AS623" s="210"/>
      <c r="AT623" s="210"/>
      <c r="AU623" s="211"/>
      <c r="AV623" s="1276"/>
      <c r="AW623" s="1276">
        <f>AW622</f>
        <v>0</v>
      </c>
      <c r="BA623" s="210"/>
      <c r="BB623" s="210"/>
      <c r="BC623" s="210"/>
      <c r="BD623" s="210"/>
      <c r="BE623" s="210"/>
      <c r="BF623" s="211"/>
      <c r="BG623" s="1276"/>
      <c r="BH623" s="1276">
        <f>BH622</f>
        <v>0</v>
      </c>
      <c r="BL623" s="210"/>
      <c r="BM623" s="210"/>
      <c r="BN623" s="210"/>
      <c r="BO623" s="210"/>
      <c r="BP623" s="210"/>
      <c r="BQ623" s="211"/>
      <c r="BR623" s="1276"/>
      <c r="BS623" s="1276">
        <f>BS622</f>
        <v>0</v>
      </c>
      <c r="BW623" s="210"/>
      <c r="BX623" s="210"/>
      <c r="BY623" s="210"/>
      <c r="BZ623" s="210"/>
      <c r="CA623" s="210"/>
      <c r="CB623" s="211"/>
      <c r="CC623" s="1276"/>
      <c r="CD623" s="1276">
        <f>CD622</f>
        <v>0</v>
      </c>
      <c r="CE623" s="11"/>
      <c r="CF623" s="11"/>
      <c r="CG623" s="11"/>
      <c r="CH623" s="11"/>
      <c r="CI623" s="11"/>
      <c r="CJ623" s="11"/>
      <c r="CK623" s="11"/>
      <c r="CL623" s="11"/>
      <c r="CM623" s="11"/>
    </row>
    <row r="624" spans="1:91" ht="24.75" customHeight="1">
      <c r="A624" s="1246" t="str">
        <f>IF(E624&gt;0,"Wypełnione","")</f>
        <v/>
      </c>
      <c r="B624" s="58"/>
      <c r="C624" s="1734">
        <f>'Og s3a'!C1025</f>
        <v>0</v>
      </c>
      <c r="D624" s="1732">
        <f>'Og s3a'!E1025</f>
        <v>0</v>
      </c>
      <c r="E624" s="1734">
        <f>'Og s3a'!F1025</f>
        <v>0</v>
      </c>
      <c r="F624" s="2453"/>
      <c r="G624" s="511">
        <f>T624</f>
        <v>0</v>
      </c>
      <c r="H624" s="2455">
        <f>U624</f>
        <v>0</v>
      </c>
      <c r="I624" s="515"/>
      <c r="J624" s="2459"/>
      <c r="K624" s="515"/>
      <c r="L624" s="2459"/>
      <c r="M624" s="515"/>
      <c r="N624" s="2459"/>
      <c r="O624" s="515"/>
      <c r="P624" s="2459"/>
      <c r="Q624" s="11"/>
      <c r="R624" s="11"/>
      <c r="S624" s="454">
        <f>'Og s3a'!G1025</f>
        <v>0</v>
      </c>
      <c r="T624" s="456">
        <f>'Og s3a'!D1025</f>
        <v>0</v>
      </c>
      <c r="U624" s="506">
        <f>Import!N1014</f>
        <v>0</v>
      </c>
      <c r="V624" s="11"/>
      <c r="W624" s="340"/>
      <c r="X624" s="340"/>
      <c r="Y624" s="340"/>
      <c r="Z624" s="1273">
        <f>IF(F624=AF$7,1,0)</f>
        <v>0</v>
      </c>
      <c r="AA624" s="1273">
        <f>Z624*D624</f>
        <v>0</v>
      </c>
      <c r="AB624" s="1281">
        <f>IF($Z624=0,0,IF(AF624+AH624+AJ624&gt;0,$AA624,0))</f>
        <v>0</v>
      </c>
      <c r="AC624" s="1283">
        <f>IF($Z624=0,0,IF(AND(AB624=0,G625&gt;0),$AA624,0))</f>
        <v>0</v>
      </c>
      <c r="AD624" s="1272">
        <f>AA624-AB624-AC624</f>
        <v>0</v>
      </c>
      <c r="AE624" s="210">
        <f t="shared" si="295"/>
        <v>0</v>
      </c>
      <c r="AF624" s="210">
        <f t="shared" si="295"/>
        <v>0</v>
      </c>
      <c r="AG624" s="210">
        <f t="shared" si="295"/>
        <v>0</v>
      </c>
      <c r="AH624" s="210">
        <f t="shared" si="295"/>
        <v>0</v>
      </c>
      <c r="AI624" s="1055">
        <f t="shared" si="295"/>
        <v>0</v>
      </c>
      <c r="AJ624" s="211">
        <f t="shared" si="295"/>
        <v>0</v>
      </c>
      <c r="AK624" s="1276">
        <f>IF($Z624=1,0,IF(AND($Z624=0,AF624&gt;0),1,IF(AND($Z624=0,AH624&gt;0),1,IF(AND($Z624=0,AJ624&gt;0),1,0))))</f>
        <v>0</v>
      </c>
      <c r="AL624" s="1276">
        <f t="shared" si="290"/>
        <v>0</v>
      </c>
      <c r="AM624" s="1281">
        <f>IF($Z624=0,0,IF(AQ624+AS624+AU624&gt;0,$AA624,0))</f>
        <v>0</v>
      </c>
      <c r="AN624" s="1283">
        <f>IF($Z624=0,0,IF(AND(AM624=0,I625&gt;0),$AA624,0))</f>
        <v>0</v>
      </c>
      <c r="AO624" s="1272">
        <f>$AA624-AM624-AN624</f>
        <v>0</v>
      </c>
      <c r="AP624" s="210">
        <f t="shared" si="296"/>
        <v>0</v>
      </c>
      <c r="AQ624" s="210">
        <f t="shared" si="296"/>
        <v>0</v>
      </c>
      <c r="AR624" s="210">
        <f t="shared" si="296"/>
        <v>0</v>
      </c>
      <c r="AS624" s="210">
        <f t="shared" si="296"/>
        <v>0</v>
      </c>
      <c r="AT624" s="210">
        <f t="shared" si="296"/>
        <v>0</v>
      </c>
      <c r="AU624" s="211">
        <f t="shared" si="296"/>
        <v>0</v>
      </c>
      <c r="AV624" s="1276">
        <f>IF($Z624=1,0,IF(AND($Z624=0,AQ624&gt;0),1,IF(AND($Z624=0,AS624&gt;0),1,IF(AND($Z624=0,AU624&gt;0),1,0))))</f>
        <v>0</v>
      </c>
      <c r="AW624" s="1276">
        <f t="shared" si="291"/>
        <v>0</v>
      </c>
      <c r="AX624" s="1281">
        <f>IF($Z624=0,0,IF(BB624+BD624+BF624&gt;0,$AA624,0))</f>
        <v>0</v>
      </c>
      <c r="AY624" s="1283">
        <f>IF($Z624=0,0,IF(AND(AX624=0,K625&gt;0),$AA624,0))</f>
        <v>0</v>
      </c>
      <c r="AZ624" s="1272">
        <f>$AA624-AX624-AY624</f>
        <v>0</v>
      </c>
      <c r="BA624" s="210">
        <f t="shared" si="297"/>
        <v>0</v>
      </c>
      <c r="BB624" s="210">
        <f t="shared" si="297"/>
        <v>0</v>
      </c>
      <c r="BC624" s="210">
        <f t="shared" si="297"/>
        <v>0</v>
      </c>
      <c r="BD624" s="210">
        <f t="shared" si="297"/>
        <v>0</v>
      </c>
      <c r="BE624" s="210">
        <f t="shared" si="297"/>
        <v>0</v>
      </c>
      <c r="BF624" s="211">
        <f t="shared" si="297"/>
        <v>0</v>
      </c>
      <c r="BG624" s="1276">
        <f>IF($Z624=1,0,IF(AND($Z624=0,BB624&gt;0),1,IF(AND($Z624=0,BD624&gt;0),1,IF(AND($Z624=0,BF624&gt;0),1,0))))</f>
        <v>0</v>
      </c>
      <c r="BH624" s="1276">
        <f t="shared" si="292"/>
        <v>0</v>
      </c>
      <c r="BI624" s="1281">
        <f>IF($Z624=0,0,IF(BM624+BO624+BQ624&gt;0,$AA624,0))</f>
        <v>0</v>
      </c>
      <c r="BJ624" s="1283">
        <f>IF($Z624=0,0,IF(AND(BI624=0,M625&gt;0),$AA624,0))</f>
        <v>0</v>
      </c>
      <c r="BK624" s="1272">
        <f>$AA624-BI624-BJ624</f>
        <v>0</v>
      </c>
      <c r="BL624" s="210">
        <f t="shared" si="298"/>
        <v>0</v>
      </c>
      <c r="BM624" s="210">
        <f t="shared" si="298"/>
        <v>0</v>
      </c>
      <c r="BN624" s="210">
        <f t="shared" si="298"/>
        <v>0</v>
      </c>
      <c r="BO624" s="210">
        <f t="shared" si="298"/>
        <v>0</v>
      </c>
      <c r="BP624" s="210">
        <f t="shared" si="298"/>
        <v>0</v>
      </c>
      <c r="BQ624" s="211">
        <f t="shared" si="298"/>
        <v>0</v>
      </c>
      <c r="BR624" s="1276">
        <f>IF($Z624=1,0,IF(AND($Z624=0,BM624&gt;0),1,IF(AND($Z624=0,BO624&gt;0),1,IF(AND($Z624=0,BQ624&gt;0),1,0))))</f>
        <v>0</v>
      </c>
      <c r="BS624" s="1276">
        <f t="shared" si="293"/>
        <v>0</v>
      </c>
      <c r="BT624" s="1281">
        <f>IF($Z624=0,0,IF(BX624+BZ624+CB624&gt;0,$AA624,0))</f>
        <v>0</v>
      </c>
      <c r="BU624" s="1283">
        <f>IF($Z624=0,0,IF(AND(BT624=0,O625&gt;0),$AA624,0))</f>
        <v>0</v>
      </c>
      <c r="BV624" s="1272">
        <f>$AA624-BT624-BU624</f>
        <v>0</v>
      </c>
      <c r="BW624" s="210">
        <f t="shared" si="299"/>
        <v>0</v>
      </c>
      <c r="BX624" s="210">
        <f t="shared" si="299"/>
        <v>0</v>
      </c>
      <c r="BY624" s="210">
        <f t="shared" si="299"/>
        <v>0</v>
      </c>
      <c r="BZ624" s="210">
        <f t="shared" si="299"/>
        <v>0</v>
      </c>
      <c r="CA624" s="210">
        <f t="shared" si="299"/>
        <v>0</v>
      </c>
      <c r="CB624" s="211">
        <f t="shared" si="299"/>
        <v>0</v>
      </c>
      <c r="CC624" s="1276">
        <f>IF($Z624=1,0,IF(AND($Z624=0,BX624&gt;0),1,IF(AND($Z624=0,BZ624&gt;0),1,IF(AND($Z624=0,CB624&gt;0),1,0))))</f>
        <v>0</v>
      </c>
      <c r="CD624" s="1276">
        <f t="shared" si="294"/>
        <v>0</v>
      </c>
      <c r="CE624" s="11"/>
      <c r="CF624" s="11"/>
      <c r="CG624" s="11"/>
      <c r="CH624" s="11"/>
      <c r="CI624" s="11"/>
      <c r="CJ624" s="11"/>
      <c r="CK624" s="11"/>
      <c r="CL624" s="11"/>
      <c r="CM624" s="11"/>
    </row>
    <row r="625" spans="1:91" ht="14.25" customHeight="1">
      <c r="A625" s="1247" t="str">
        <f>A624</f>
        <v/>
      </c>
      <c r="B625" s="58"/>
      <c r="C625" s="1735"/>
      <c r="D625" s="1733"/>
      <c r="E625" s="1735"/>
      <c r="F625" s="2454"/>
      <c r="G625" s="512"/>
      <c r="H625" s="2456"/>
      <c r="I625" s="514"/>
      <c r="J625" s="2459"/>
      <c r="K625" s="514"/>
      <c r="L625" s="2459"/>
      <c r="M625" s="514"/>
      <c r="N625" s="2459"/>
      <c r="O625" s="514"/>
      <c r="P625" s="2459"/>
      <c r="Q625" s="11"/>
      <c r="R625" s="11"/>
      <c r="S625" s="455"/>
      <c r="T625" s="477"/>
      <c r="U625" s="506">
        <f>Import!N1015</f>
        <v>0</v>
      </c>
      <c r="V625" s="11"/>
      <c r="W625" s="340"/>
      <c r="X625" s="340"/>
      <c r="Y625" s="340"/>
      <c r="Z625" s="11"/>
      <c r="AE625" s="210"/>
      <c r="AF625" s="210"/>
      <c r="AG625" s="210"/>
      <c r="AH625" s="210"/>
      <c r="AI625" s="1055"/>
      <c r="AJ625" s="211"/>
      <c r="AK625" s="1276"/>
      <c r="AL625" s="1276">
        <f>AL624</f>
        <v>0</v>
      </c>
      <c r="AP625" s="210"/>
      <c r="AQ625" s="210"/>
      <c r="AR625" s="210"/>
      <c r="AS625" s="210"/>
      <c r="AT625" s="210"/>
      <c r="AU625" s="211"/>
      <c r="AV625" s="1276"/>
      <c r="AW625" s="1276">
        <f>AW624</f>
        <v>0</v>
      </c>
      <c r="BA625" s="210"/>
      <c r="BB625" s="210"/>
      <c r="BC625" s="210"/>
      <c r="BD625" s="210"/>
      <c r="BE625" s="210"/>
      <c r="BF625" s="211"/>
      <c r="BG625" s="1276"/>
      <c r="BH625" s="1276">
        <f>BH624</f>
        <v>0</v>
      </c>
      <c r="BL625" s="210"/>
      <c r="BM625" s="210"/>
      <c r="BN625" s="210"/>
      <c r="BO625" s="210"/>
      <c r="BP625" s="210"/>
      <c r="BQ625" s="211"/>
      <c r="BR625" s="1276"/>
      <c r="BS625" s="1276">
        <f>BS624</f>
        <v>0</v>
      </c>
      <c r="BW625" s="210"/>
      <c r="BX625" s="210"/>
      <c r="BY625" s="210"/>
      <c r="BZ625" s="210"/>
      <c r="CA625" s="210"/>
      <c r="CB625" s="211"/>
      <c r="CC625" s="1276"/>
      <c r="CD625" s="1276">
        <f>CD624</f>
        <v>0</v>
      </c>
      <c r="CE625" s="11"/>
      <c r="CF625" s="11"/>
      <c r="CG625" s="11"/>
      <c r="CH625" s="11"/>
      <c r="CI625" s="11"/>
      <c r="CJ625" s="11"/>
      <c r="CK625" s="11"/>
      <c r="CL625" s="11"/>
      <c r="CM625" s="11"/>
    </row>
    <row r="626" spans="1:91" ht="24.75" customHeight="1">
      <c r="A626" s="1246" t="str">
        <f>IF(E626&gt;0,"Wypełnione","")</f>
        <v/>
      </c>
      <c r="B626" s="58"/>
      <c r="C626" s="1734">
        <f>'Og s3a'!C1027</f>
        <v>0</v>
      </c>
      <c r="D626" s="1732">
        <f>'Og s3a'!E1027</f>
        <v>0</v>
      </c>
      <c r="E626" s="1734">
        <f>'Og s3a'!F1027</f>
        <v>0</v>
      </c>
      <c r="F626" s="2453"/>
      <c r="G626" s="511">
        <f>T626</f>
        <v>0</v>
      </c>
      <c r="H626" s="2455">
        <f>U626</f>
        <v>0</v>
      </c>
      <c r="I626" s="515"/>
      <c r="J626" s="2459"/>
      <c r="K626" s="515"/>
      <c r="L626" s="2459"/>
      <c r="M626" s="515"/>
      <c r="N626" s="2459"/>
      <c r="O626" s="515"/>
      <c r="P626" s="2459"/>
      <c r="Q626" s="11"/>
      <c r="R626" s="11"/>
      <c r="S626" s="454">
        <f>'Og s3a'!G1027</f>
        <v>0</v>
      </c>
      <c r="T626" s="456">
        <f>'Og s3a'!D1027</f>
        <v>0</v>
      </c>
      <c r="U626" s="506">
        <f>Import!N1016</f>
        <v>0</v>
      </c>
      <c r="V626" s="11"/>
      <c r="W626" s="340"/>
      <c r="X626" s="340"/>
      <c r="Y626" s="340"/>
      <c r="Z626" s="1273">
        <f>IF(F626=AF$7,1,0)</f>
        <v>0</v>
      </c>
      <c r="AA626" s="1273">
        <f>Z626*D626</f>
        <v>0</v>
      </c>
      <c r="AB626" s="1281">
        <f>IF($Z626=0,0,IF(AF626+AH626+AJ626&gt;0,$AA626,0))</f>
        <v>0</v>
      </c>
      <c r="AC626" s="1283">
        <f>IF($Z626=0,0,IF(AND(AB626=0,G627&gt;0),$AA626,0))</f>
        <v>0</v>
      </c>
      <c r="AD626" s="1272">
        <f>AA626-AB626-AC626</f>
        <v>0</v>
      </c>
      <c r="AE626" s="210">
        <f t="shared" si="295"/>
        <v>0</v>
      </c>
      <c r="AF626" s="210">
        <f t="shared" si="295"/>
        <v>0</v>
      </c>
      <c r="AG626" s="210">
        <f t="shared" si="295"/>
        <v>0</v>
      </c>
      <c r="AH626" s="210">
        <f t="shared" si="295"/>
        <v>0</v>
      </c>
      <c r="AI626" s="1055">
        <f t="shared" si="295"/>
        <v>0</v>
      </c>
      <c r="AJ626" s="211">
        <f t="shared" si="295"/>
        <v>0</v>
      </c>
      <c r="AK626" s="1276">
        <f>IF($Z626=1,0,IF(AND($Z626=0,AF626&gt;0),1,IF(AND($Z626=0,AH626&gt;0),1,IF(AND($Z626=0,AJ626&gt;0),1,0))))</f>
        <v>0</v>
      </c>
      <c r="AL626" s="1276">
        <f t="shared" si="290"/>
        <v>0</v>
      </c>
      <c r="AM626" s="1281">
        <f>IF($Z626=0,0,IF(AQ626+AS626+AU626&gt;0,$AA626,0))</f>
        <v>0</v>
      </c>
      <c r="AN626" s="1283">
        <f>IF($Z626=0,0,IF(AND(AM626=0,I627&gt;0),$AA626,0))</f>
        <v>0</v>
      </c>
      <c r="AO626" s="1272">
        <f>$AA626-AM626-AN626</f>
        <v>0</v>
      </c>
      <c r="AP626" s="210">
        <f t="shared" si="296"/>
        <v>0</v>
      </c>
      <c r="AQ626" s="210">
        <f t="shared" si="296"/>
        <v>0</v>
      </c>
      <c r="AR626" s="210">
        <f t="shared" si="296"/>
        <v>0</v>
      </c>
      <c r="AS626" s="210">
        <f t="shared" si="296"/>
        <v>0</v>
      </c>
      <c r="AT626" s="210">
        <f t="shared" si="296"/>
        <v>0</v>
      </c>
      <c r="AU626" s="211">
        <f t="shared" si="296"/>
        <v>0</v>
      </c>
      <c r="AV626" s="1276">
        <f>IF($Z626=1,0,IF(AND($Z626=0,AQ626&gt;0),1,IF(AND($Z626=0,AS626&gt;0),1,IF(AND($Z626=0,AU626&gt;0),1,0))))</f>
        <v>0</v>
      </c>
      <c r="AW626" s="1276">
        <f t="shared" si="291"/>
        <v>0</v>
      </c>
      <c r="AX626" s="1281">
        <f>IF($Z626=0,0,IF(BB626+BD626+BF626&gt;0,$AA626,0))</f>
        <v>0</v>
      </c>
      <c r="AY626" s="1283">
        <f>IF($Z626=0,0,IF(AND(AX626=0,K627&gt;0),$AA626,0))</f>
        <v>0</v>
      </c>
      <c r="AZ626" s="1272">
        <f>$AA626-AX626-AY626</f>
        <v>0</v>
      </c>
      <c r="BA626" s="210">
        <f t="shared" si="297"/>
        <v>0</v>
      </c>
      <c r="BB626" s="210">
        <f t="shared" si="297"/>
        <v>0</v>
      </c>
      <c r="BC626" s="210">
        <f t="shared" si="297"/>
        <v>0</v>
      </c>
      <c r="BD626" s="210">
        <f t="shared" si="297"/>
        <v>0</v>
      </c>
      <c r="BE626" s="210">
        <f t="shared" si="297"/>
        <v>0</v>
      </c>
      <c r="BF626" s="211">
        <f t="shared" si="297"/>
        <v>0</v>
      </c>
      <c r="BG626" s="1276">
        <f>IF($Z626=1,0,IF(AND($Z626=0,BB626&gt;0),1,IF(AND($Z626=0,BD626&gt;0),1,IF(AND($Z626=0,BF626&gt;0),1,0))))</f>
        <v>0</v>
      </c>
      <c r="BH626" s="1276">
        <f t="shared" si="292"/>
        <v>0</v>
      </c>
      <c r="BI626" s="1281">
        <f>IF($Z626=0,0,IF(BM626+BO626+BQ626&gt;0,$AA626,0))</f>
        <v>0</v>
      </c>
      <c r="BJ626" s="1283">
        <f>IF($Z626=0,0,IF(AND(BI626=0,M627&gt;0),$AA626,0))</f>
        <v>0</v>
      </c>
      <c r="BK626" s="1272">
        <f>$AA626-BI626-BJ626</f>
        <v>0</v>
      </c>
      <c r="BL626" s="210">
        <f t="shared" si="298"/>
        <v>0</v>
      </c>
      <c r="BM626" s="210">
        <f t="shared" si="298"/>
        <v>0</v>
      </c>
      <c r="BN626" s="210">
        <f t="shared" si="298"/>
        <v>0</v>
      </c>
      <c r="BO626" s="210">
        <f t="shared" si="298"/>
        <v>0</v>
      </c>
      <c r="BP626" s="210">
        <f t="shared" si="298"/>
        <v>0</v>
      </c>
      <c r="BQ626" s="211">
        <f t="shared" si="298"/>
        <v>0</v>
      </c>
      <c r="BR626" s="1276">
        <f>IF($Z626=1,0,IF(AND($Z626=0,BM626&gt;0),1,IF(AND($Z626=0,BO626&gt;0),1,IF(AND($Z626=0,BQ626&gt;0),1,0))))</f>
        <v>0</v>
      </c>
      <c r="BS626" s="1276">
        <f t="shared" si="293"/>
        <v>0</v>
      </c>
      <c r="BT626" s="1281">
        <f>IF($Z626=0,0,IF(BX626+BZ626+CB626&gt;0,$AA626,0))</f>
        <v>0</v>
      </c>
      <c r="BU626" s="1283">
        <f>IF($Z626=0,0,IF(AND(BT626=0,O627&gt;0),$AA626,0))</f>
        <v>0</v>
      </c>
      <c r="BV626" s="1272">
        <f>$AA626-BT626-BU626</f>
        <v>0</v>
      </c>
      <c r="BW626" s="210">
        <f t="shared" si="299"/>
        <v>0</v>
      </c>
      <c r="BX626" s="210">
        <f t="shared" si="299"/>
        <v>0</v>
      </c>
      <c r="BY626" s="210">
        <f t="shared" si="299"/>
        <v>0</v>
      </c>
      <c r="BZ626" s="210">
        <f t="shared" si="299"/>
        <v>0</v>
      </c>
      <c r="CA626" s="210">
        <f t="shared" si="299"/>
        <v>0</v>
      </c>
      <c r="CB626" s="211">
        <f t="shared" si="299"/>
        <v>0</v>
      </c>
      <c r="CC626" s="1276">
        <f>IF($Z626=1,0,IF(AND($Z626=0,BX626&gt;0),1,IF(AND($Z626=0,BZ626&gt;0),1,IF(AND($Z626=0,CB626&gt;0),1,0))))</f>
        <v>0</v>
      </c>
      <c r="CD626" s="1276">
        <f t="shared" si="294"/>
        <v>0</v>
      </c>
      <c r="CE626" s="11"/>
      <c r="CF626" s="11"/>
      <c r="CG626" s="11"/>
      <c r="CH626" s="11"/>
      <c r="CI626" s="11"/>
      <c r="CJ626" s="11"/>
      <c r="CK626" s="11"/>
      <c r="CL626" s="11"/>
      <c r="CM626" s="11"/>
    </row>
    <row r="627" spans="1:91" ht="14.25" customHeight="1">
      <c r="A627" s="1247" t="str">
        <f>A626</f>
        <v/>
      </c>
      <c r="B627" s="58"/>
      <c r="C627" s="1735"/>
      <c r="D627" s="1733"/>
      <c r="E627" s="1735"/>
      <c r="F627" s="2454"/>
      <c r="G627" s="512"/>
      <c r="H627" s="2456"/>
      <c r="I627" s="514"/>
      <c r="J627" s="2459"/>
      <c r="K627" s="514"/>
      <c r="L627" s="2459"/>
      <c r="M627" s="514"/>
      <c r="N627" s="2459"/>
      <c r="O627" s="514"/>
      <c r="P627" s="2459"/>
      <c r="Q627" s="11"/>
      <c r="R627" s="11"/>
      <c r="S627" s="455"/>
      <c r="T627" s="477"/>
      <c r="U627" s="506">
        <f>Import!N1017</f>
        <v>0</v>
      </c>
      <c r="V627" s="11"/>
      <c r="W627" s="340"/>
      <c r="X627" s="340"/>
      <c r="Y627" s="340"/>
      <c r="Z627" s="11"/>
      <c r="AE627" s="210"/>
      <c r="AF627" s="210"/>
      <c r="AG627" s="210"/>
      <c r="AH627" s="210"/>
      <c r="AI627" s="1055"/>
      <c r="AJ627" s="211"/>
      <c r="AK627" s="1276"/>
      <c r="AL627" s="1276">
        <f>AL626</f>
        <v>0</v>
      </c>
      <c r="AP627" s="210"/>
      <c r="AQ627" s="210"/>
      <c r="AR627" s="210"/>
      <c r="AS627" s="210"/>
      <c r="AT627" s="210"/>
      <c r="AU627" s="211"/>
      <c r="AV627" s="1276"/>
      <c r="AW627" s="1276">
        <f>AW626</f>
        <v>0</v>
      </c>
      <c r="BA627" s="210"/>
      <c r="BB627" s="210"/>
      <c r="BC627" s="210"/>
      <c r="BD627" s="210"/>
      <c r="BE627" s="210"/>
      <c r="BF627" s="211"/>
      <c r="BG627" s="1276"/>
      <c r="BH627" s="1276">
        <f>BH626</f>
        <v>0</v>
      </c>
      <c r="BL627" s="210"/>
      <c r="BM627" s="210"/>
      <c r="BN627" s="210"/>
      <c r="BO627" s="210"/>
      <c r="BP627" s="210"/>
      <c r="BQ627" s="211"/>
      <c r="BR627" s="1276"/>
      <c r="BS627" s="1276">
        <f>BS626</f>
        <v>0</v>
      </c>
      <c r="BW627" s="210"/>
      <c r="BX627" s="210"/>
      <c r="BY627" s="210"/>
      <c r="BZ627" s="210"/>
      <c r="CA627" s="210"/>
      <c r="CB627" s="211"/>
      <c r="CC627" s="1276"/>
      <c r="CD627" s="1276">
        <f>CD626</f>
        <v>0</v>
      </c>
      <c r="CE627" s="11"/>
      <c r="CF627" s="11"/>
      <c r="CG627" s="11"/>
      <c r="CH627" s="11"/>
      <c r="CI627" s="11"/>
      <c r="CJ627" s="11"/>
      <c r="CK627" s="11"/>
      <c r="CL627" s="11"/>
      <c r="CM627" s="11"/>
    </row>
    <row r="628" spans="1:91" ht="24.75" customHeight="1">
      <c r="A628" s="1246" t="str">
        <f>IF(E628&gt;0,"Wypełnione","")</f>
        <v/>
      </c>
      <c r="B628" s="58"/>
      <c r="C628" s="1734">
        <f>'Og s3a'!C1029</f>
        <v>0</v>
      </c>
      <c r="D628" s="1732">
        <f>'Og s3a'!E1029</f>
        <v>0</v>
      </c>
      <c r="E628" s="1734">
        <f>'Og s3a'!F1029</f>
        <v>0</v>
      </c>
      <c r="F628" s="2453"/>
      <c r="G628" s="511">
        <f>T628</f>
        <v>0</v>
      </c>
      <c r="H628" s="2455">
        <f>U628</f>
        <v>0</v>
      </c>
      <c r="I628" s="515"/>
      <c r="J628" s="2459"/>
      <c r="K628" s="515"/>
      <c r="L628" s="2459"/>
      <c r="M628" s="515"/>
      <c r="N628" s="2459"/>
      <c r="O628" s="515"/>
      <c r="P628" s="2459"/>
      <c r="Q628" s="11"/>
      <c r="R628" s="11"/>
      <c r="S628" s="454">
        <f>'Og s3a'!G1029</f>
        <v>0</v>
      </c>
      <c r="T628" s="456">
        <f>'Og s3a'!D1029</f>
        <v>0</v>
      </c>
      <c r="U628" s="506">
        <f>Import!N1018</f>
        <v>0</v>
      </c>
      <c r="V628" s="11"/>
      <c r="W628" s="340"/>
      <c r="X628" s="340"/>
      <c r="Y628" s="340"/>
      <c r="Z628" s="1273">
        <f>IF(F628=AF$7,1,0)</f>
        <v>0</v>
      </c>
      <c r="AA628" s="1273">
        <f>Z628*D628</f>
        <v>0</v>
      </c>
      <c r="AB628" s="1281">
        <f>IF($Z628=0,0,IF(AF628+AH628+AJ628&gt;0,$AA628,0))</f>
        <v>0</v>
      </c>
      <c r="AC628" s="1283">
        <f>IF($Z628=0,0,IF(AND(AB628=0,G629&gt;0),$AA628,0))</f>
        <v>0</v>
      </c>
      <c r="AD628" s="1272">
        <f>AA628-AB628-AC628</f>
        <v>0</v>
      </c>
      <c r="AE628" s="210">
        <f t="shared" si="295"/>
        <v>0</v>
      </c>
      <c r="AF628" s="210">
        <f t="shared" si="295"/>
        <v>0</v>
      </c>
      <c r="AG628" s="210">
        <f t="shared" si="295"/>
        <v>0</v>
      </c>
      <c r="AH628" s="210">
        <f t="shared" si="295"/>
        <v>0</v>
      </c>
      <c r="AI628" s="1055">
        <f t="shared" si="295"/>
        <v>0</v>
      </c>
      <c r="AJ628" s="211">
        <f t="shared" si="295"/>
        <v>0</v>
      </c>
      <c r="AK628" s="1276">
        <f>IF($Z628=1,0,IF(AND($Z628=0,AF628&gt;0),1,IF(AND($Z628=0,AH628&gt;0),1,IF(AND($Z628=0,AJ628&gt;0),1,0))))</f>
        <v>0</v>
      </c>
      <c r="AL628" s="1276">
        <f t="shared" si="290"/>
        <v>0</v>
      </c>
      <c r="AM628" s="1281">
        <f>IF($Z628=0,0,IF(AQ628+AS628+AU628&gt;0,$AA628,0))</f>
        <v>0</v>
      </c>
      <c r="AN628" s="1283">
        <f>IF($Z628=0,0,IF(AND(AM628=0,I629&gt;0),$AA628,0))</f>
        <v>0</v>
      </c>
      <c r="AO628" s="1272">
        <f>$AA628-AM628-AN628</f>
        <v>0</v>
      </c>
      <c r="AP628" s="210">
        <f t="shared" si="296"/>
        <v>0</v>
      </c>
      <c r="AQ628" s="210">
        <f t="shared" si="296"/>
        <v>0</v>
      </c>
      <c r="AR628" s="210">
        <f t="shared" si="296"/>
        <v>0</v>
      </c>
      <c r="AS628" s="210">
        <f t="shared" si="296"/>
        <v>0</v>
      </c>
      <c r="AT628" s="210">
        <f t="shared" si="296"/>
        <v>0</v>
      </c>
      <c r="AU628" s="211">
        <f t="shared" si="296"/>
        <v>0</v>
      </c>
      <c r="AV628" s="1276">
        <f>IF($Z628=1,0,IF(AND($Z628=0,AQ628&gt;0),1,IF(AND($Z628=0,AS628&gt;0),1,IF(AND($Z628=0,AU628&gt;0),1,0))))</f>
        <v>0</v>
      </c>
      <c r="AW628" s="1276">
        <f t="shared" si="291"/>
        <v>0</v>
      </c>
      <c r="AX628" s="1281">
        <f>IF($Z628=0,0,IF(BB628+BD628+BF628&gt;0,$AA628,0))</f>
        <v>0</v>
      </c>
      <c r="AY628" s="1283">
        <f>IF($Z628=0,0,IF(AND(AX628=0,K629&gt;0),$AA628,0))</f>
        <v>0</v>
      </c>
      <c r="AZ628" s="1272">
        <f>$AA628-AX628-AY628</f>
        <v>0</v>
      </c>
      <c r="BA628" s="210">
        <f t="shared" si="297"/>
        <v>0</v>
      </c>
      <c r="BB628" s="210">
        <f t="shared" si="297"/>
        <v>0</v>
      </c>
      <c r="BC628" s="210">
        <f t="shared" si="297"/>
        <v>0</v>
      </c>
      <c r="BD628" s="210">
        <f t="shared" si="297"/>
        <v>0</v>
      </c>
      <c r="BE628" s="210">
        <f t="shared" si="297"/>
        <v>0</v>
      </c>
      <c r="BF628" s="211">
        <f t="shared" si="297"/>
        <v>0</v>
      </c>
      <c r="BG628" s="1276">
        <f>IF($Z628=1,0,IF(AND($Z628=0,BB628&gt;0),1,IF(AND($Z628=0,BD628&gt;0),1,IF(AND($Z628=0,BF628&gt;0),1,0))))</f>
        <v>0</v>
      </c>
      <c r="BH628" s="1276">
        <f t="shared" si="292"/>
        <v>0</v>
      </c>
      <c r="BI628" s="1281">
        <f>IF($Z628=0,0,IF(BM628+BO628+BQ628&gt;0,$AA628,0))</f>
        <v>0</v>
      </c>
      <c r="BJ628" s="1283">
        <f>IF($Z628=0,0,IF(AND(BI628=0,M629&gt;0),$AA628,0))</f>
        <v>0</v>
      </c>
      <c r="BK628" s="1272">
        <f>$AA628-BI628-BJ628</f>
        <v>0</v>
      </c>
      <c r="BL628" s="210">
        <f t="shared" si="298"/>
        <v>0</v>
      </c>
      <c r="BM628" s="210">
        <f t="shared" si="298"/>
        <v>0</v>
      </c>
      <c r="BN628" s="210">
        <f t="shared" si="298"/>
        <v>0</v>
      </c>
      <c r="BO628" s="210">
        <f t="shared" si="298"/>
        <v>0</v>
      </c>
      <c r="BP628" s="210">
        <f t="shared" si="298"/>
        <v>0</v>
      </c>
      <c r="BQ628" s="211">
        <f t="shared" si="298"/>
        <v>0</v>
      </c>
      <c r="BR628" s="1276">
        <f>IF($Z628=1,0,IF(AND($Z628=0,BM628&gt;0),1,IF(AND($Z628=0,BO628&gt;0),1,IF(AND($Z628=0,BQ628&gt;0),1,0))))</f>
        <v>0</v>
      </c>
      <c r="BS628" s="1276">
        <f t="shared" si="293"/>
        <v>0</v>
      </c>
      <c r="BT628" s="1281">
        <f>IF($Z628=0,0,IF(BX628+BZ628+CB628&gt;0,$AA628,0))</f>
        <v>0</v>
      </c>
      <c r="BU628" s="1283">
        <f>IF($Z628=0,0,IF(AND(BT628=0,O629&gt;0),$AA628,0))</f>
        <v>0</v>
      </c>
      <c r="BV628" s="1272">
        <f>$AA628-BT628-BU628</f>
        <v>0</v>
      </c>
      <c r="BW628" s="210">
        <f t="shared" si="299"/>
        <v>0</v>
      </c>
      <c r="BX628" s="210">
        <f t="shared" si="299"/>
        <v>0</v>
      </c>
      <c r="BY628" s="210">
        <f t="shared" si="299"/>
        <v>0</v>
      </c>
      <c r="BZ628" s="210">
        <f t="shared" si="299"/>
        <v>0</v>
      </c>
      <c r="CA628" s="210">
        <f t="shared" si="299"/>
        <v>0</v>
      </c>
      <c r="CB628" s="211">
        <f t="shared" si="299"/>
        <v>0</v>
      </c>
      <c r="CC628" s="1276">
        <f>IF($Z628=1,0,IF(AND($Z628=0,BX628&gt;0),1,IF(AND($Z628=0,BZ628&gt;0),1,IF(AND($Z628=0,CB628&gt;0),1,0))))</f>
        <v>0</v>
      </c>
      <c r="CD628" s="1276">
        <f t="shared" si="294"/>
        <v>0</v>
      </c>
      <c r="CE628" s="11"/>
      <c r="CF628" s="11"/>
      <c r="CG628" s="11"/>
      <c r="CH628" s="11"/>
      <c r="CI628" s="11"/>
      <c r="CJ628" s="11"/>
      <c r="CK628" s="11"/>
      <c r="CL628" s="11"/>
      <c r="CM628" s="11"/>
    </row>
    <row r="629" spans="1:91" ht="14.25" customHeight="1">
      <c r="A629" s="1247" t="str">
        <f>A628</f>
        <v/>
      </c>
      <c r="B629" s="58"/>
      <c r="C629" s="1735"/>
      <c r="D629" s="1733"/>
      <c r="E629" s="1735"/>
      <c r="F629" s="2454"/>
      <c r="G629" s="512"/>
      <c r="H629" s="2456"/>
      <c r="I629" s="514"/>
      <c r="J629" s="2459"/>
      <c r="K629" s="514"/>
      <c r="L629" s="2459"/>
      <c r="M629" s="514"/>
      <c r="N629" s="2459"/>
      <c r="O629" s="514"/>
      <c r="P629" s="2459"/>
      <c r="Q629" s="11"/>
      <c r="R629" s="11"/>
      <c r="S629" s="455"/>
      <c r="T629" s="477"/>
      <c r="U629" s="506">
        <f>Import!N1019</f>
        <v>0</v>
      </c>
      <c r="V629" s="11"/>
      <c r="W629" s="340"/>
      <c r="X629" s="340"/>
      <c r="Y629" s="340"/>
      <c r="Z629" s="11"/>
      <c r="AE629" s="210"/>
      <c r="AF629" s="210"/>
      <c r="AG629" s="210"/>
      <c r="AH629" s="210"/>
      <c r="AI629" s="1055"/>
      <c r="AJ629" s="211"/>
      <c r="AK629" s="1276"/>
      <c r="AL629" s="1276">
        <f>AL628</f>
        <v>0</v>
      </c>
      <c r="AP629" s="210"/>
      <c r="AQ629" s="210"/>
      <c r="AR629" s="210"/>
      <c r="AS629" s="210"/>
      <c r="AT629" s="210"/>
      <c r="AU629" s="211"/>
      <c r="AV629" s="1276"/>
      <c r="AW629" s="1276">
        <f>AW628</f>
        <v>0</v>
      </c>
      <c r="BA629" s="210"/>
      <c r="BB629" s="210"/>
      <c r="BC629" s="210"/>
      <c r="BD629" s="210"/>
      <c r="BE629" s="210"/>
      <c r="BF629" s="211"/>
      <c r="BG629" s="1276"/>
      <c r="BH629" s="1276">
        <f>BH628</f>
        <v>0</v>
      </c>
      <c r="BL629" s="210"/>
      <c r="BM629" s="210"/>
      <c r="BN629" s="210"/>
      <c r="BO629" s="210"/>
      <c r="BP629" s="210"/>
      <c r="BQ629" s="211"/>
      <c r="BR629" s="1276"/>
      <c r="BS629" s="1276">
        <f>BS628</f>
        <v>0</v>
      </c>
      <c r="BW629" s="210"/>
      <c r="BX629" s="210"/>
      <c r="BY629" s="210"/>
      <c r="BZ629" s="210"/>
      <c r="CA629" s="210"/>
      <c r="CB629" s="211"/>
      <c r="CC629" s="1276"/>
      <c r="CD629" s="1276">
        <f>CD628</f>
        <v>0</v>
      </c>
      <c r="CE629" s="11"/>
      <c r="CF629" s="11"/>
      <c r="CG629" s="11"/>
      <c r="CH629" s="11"/>
      <c r="CI629" s="11"/>
      <c r="CJ629" s="11"/>
      <c r="CK629" s="11"/>
      <c r="CL629" s="11"/>
      <c r="CM629" s="11"/>
    </row>
    <row r="630" spans="1:91" ht="24.75" customHeight="1">
      <c r="A630" s="1246" t="str">
        <f>IF(E630&gt;0,"Wypełnione","")</f>
        <v/>
      </c>
      <c r="B630" s="58"/>
      <c r="C630" s="1734">
        <f>'Og s3a'!C1031</f>
        <v>0</v>
      </c>
      <c r="D630" s="1732">
        <f>'Og s3a'!E1031</f>
        <v>0</v>
      </c>
      <c r="E630" s="1734">
        <f>'Og s3a'!F1031</f>
        <v>0</v>
      </c>
      <c r="F630" s="2453"/>
      <c r="G630" s="511">
        <f>T630</f>
        <v>0</v>
      </c>
      <c r="H630" s="2455">
        <f>U630</f>
        <v>0</v>
      </c>
      <c r="I630" s="515"/>
      <c r="J630" s="2459"/>
      <c r="K630" s="515"/>
      <c r="L630" s="2459"/>
      <c r="M630" s="515"/>
      <c r="N630" s="2459"/>
      <c r="O630" s="515"/>
      <c r="P630" s="2459"/>
      <c r="Q630" s="11"/>
      <c r="R630" s="11"/>
      <c r="S630" s="454">
        <f>'Og s3a'!G1031</f>
        <v>0</v>
      </c>
      <c r="T630" s="456">
        <f>'Og s3a'!D1031</f>
        <v>0</v>
      </c>
      <c r="U630" s="506">
        <f>Import!N1020</f>
        <v>0</v>
      </c>
      <c r="V630" s="11"/>
      <c r="W630" s="340"/>
      <c r="X630" s="340"/>
      <c r="Y630" s="340"/>
      <c r="Z630" s="1273">
        <f>IF(F630=AF$7,1,0)</f>
        <v>0</v>
      </c>
      <c r="AA630" s="1273">
        <f>Z630*D630</f>
        <v>0</v>
      </c>
      <c r="AB630" s="1281">
        <f>IF($Z630=0,0,IF(AF630+AH630+AJ630&gt;0,$AA630,0))</f>
        <v>0</v>
      </c>
      <c r="AC630" s="1283">
        <f>IF($Z630=0,0,IF(AND(AB630=0,G631&gt;0),$AA630,0))</f>
        <v>0</v>
      </c>
      <c r="AD630" s="1272">
        <f>AA630-AB630-AC630</f>
        <v>0</v>
      </c>
      <c r="AE630" s="210">
        <f t="shared" si="295"/>
        <v>0</v>
      </c>
      <c r="AF630" s="210">
        <f t="shared" si="295"/>
        <v>0</v>
      </c>
      <c r="AG630" s="210">
        <f t="shared" si="295"/>
        <v>0</v>
      </c>
      <c r="AH630" s="210">
        <f t="shared" si="295"/>
        <v>0</v>
      </c>
      <c r="AI630" s="1055">
        <f t="shared" si="295"/>
        <v>0</v>
      </c>
      <c r="AJ630" s="211">
        <f t="shared" si="295"/>
        <v>0</v>
      </c>
      <c r="AK630" s="1276">
        <f>IF($Z630=1,0,IF(AND($Z630=0,AF630&gt;0),1,IF(AND($Z630=0,AH630&gt;0),1,IF(AND($Z630=0,AJ630&gt;0),1,0))))</f>
        <v>0</v>
      </c>
      <c r="AL630" s="1276">
        <f t="shared" si="290"/>
        <v>0</v>
      </c>
      <c r="AM630" s="1281">
        <f>IF($Z630=0,0,IF(AQ630+AS630+AU630&gt;0,$AA630,0))</f>
        <v>0</v>
      </c>
      <c r="AN630" s="1283">
        <f>IF($Z630=0,0,IF(AND(AM630=0,I631&gt;0),$AA630,0))</f>
        <v>0</v>
      </c>
      <c r="AO630" s="1272">
        <f>$AA630-AM630-AN630</f>
        <v>0</v>
      </c>
      <c r="AP630" s="210">
        <f t="shared" si="296"/>
        <v>0</v>
      </c>
      <c r="AQ630" s="210">
        <f t="shared" si="296"/>
        <v>0</v>
      </c>
      <c r="AR630" s="210">
        <f t="shared" si="296"/>
        <v>0</v>
      </c>
      <c r="AS630" s="210">
        <f t="shared" si="296"/>
        <v>0</v>
      </c>
      <c r="AT630" s="210">
        <f t="shared" si="296"/>
        <v>0</v>
      </c>
      <c r="AU630" s="211">
        <f t="shared" si="296"/>
        <v>0</v>
      </c>
      <c r="AV630" s="1276">
        <f>IF($Z630=1,0,IF(AND($Z630=0,AQ630&gt;0),1,IF(AND($Z630=0,AS630&gt;0),1,IF(AND($Z630=0,AU630&gt;0),1,0))))</f>
        <v>0</v>
      </c>
      <c r="AW630" s="1276">
        <f t="shared" si="291"/>
        <v>0</v>
      </c>
      <c r="AX630" s="1281">
        <f>IF($Z630=0,0,IF(BB630+BD630+BF630&gt;0,$AA630,0))</f>
        <v>0</v>
      </c>
      <c r="AY630" s="1283">
        <f>IF($Z630=0,0,IF(AND(AX630=0,K631&gt;0),$AA630,0))</f>
        <v>0</v>
      </c>
      <c r="AZ630" s="1272">
        <f>$AA630-AX630-AY630</f>
        <v>0</v>
      </c>
      <c r="BA630" s="210">
        <f t="shared" si="297"/>
        <v>0</v>
      </c>
      <c r="BB630" s="210">
        <f t="shared" si="297"/>
        <v>0</v>
      </c>
      <c r="BC630" s="210">
        <f t="shared" si="297"/>
        <v>0</v>
      </c>
      <c r="BD630" s="210">
        <f t="shared" si="297"/>
        <v>0</v>
      </c>
      <c r="BE630" s="210">
        <f t="shared" si="297"/>
        <v>0</v>
      </c>
      <c r="BF630" s="211">
        <f t="shared" si="297"/>
        <v>0</v>
      </c>
      <c r="BG630" s="1276">
        <f>IF($Z630=1,0,IF(AND($Z630=0,BB630&gt;0),1,IF(AND($Z630=0,BD630&gt;0),1,IF(AND($Z630=0,BF630&gt;0),1,0))))</f>
        <v>0</v>
      </c>
      <c r="BH630" s="1276">
        <f t="shared" si="292"/>
        <v>0</v>
      </c>
      <c r="BI630" s="1281">
        <f>IF($Z630=0,0,IF(BM630+BO630+BQ630&gt;0,$AA630,0))</f>
        <v>0</v>
      </c>
      <c r="BJ630" s="1283">
        <f>IF($Z630=0,0,IF(AND(BI630=0,M631&gt;0),$AA630,0))</f>
        <v>0</v>
      </c>
      <c r="BK630" s="1272">
        <f>$AA630-BI630-BJ630</f>
        <v>0</v>
      </c>
      <c r="BL630" s="210">
        <f t="shared" si="298"/>
        <v>0</v>
      </c>
      <c r="BM630" s="210">
        <f t="shared" si="298"/>
        <v>0</v>
      </c>
      <c r="BN630" s="210">
        <f t="shared" si="298"/>
        <v>0</v>
      </c>
      <c r="BO630" s="210">
        <f t="shared" si="298"/>
        <v>0</v>
      </c>
      <c r="BP630" s="210">
        <f t="shared" si="298"/>
        <v>0</v>
      </c>
      <c r="BQ630" s="211">
        <f t="shared" si="298"/>
        <v>0</v>
      </c>
      <c r="BR630" s="1276">
        <f>IF($Z630=1,0,IF(AND($Z630=0,BM630&gt;0),1,IF(AND($Z630=0,BO630&gt;0),1,IF(AND($Z630=0,BQ630&gt;0),1,0))))</f>
        <v>0</v>
      </c>
      <c r="BS630" s="1276">
        <f t="shared" si="293"/>
        <v>0</v>
      </c>
      <c r="BT630" s="1281">
        <f>IF($Z630=0,0,IF(BX630+BZ630+CB630&gt;0,$AA630,0))</f>
        <v>0</v>
      </c>
      <c r="BU630" s="1283">
        <f>IF($Z630=0,0,IF(AND(BT630=0,O631&gt;0),$AA630,0))</f>
        <v>0</v>
      </c>
      <c r="BV630" s="1272">
        <f>$AA630-BT630-BU630</f>
        <v>0</v>
      </c>
      <c r="BW630" s="210">
        <f t="shared" si="299"/>
        <v>0</v>
      </c>
      <c r="BX630" s="210">
        <f t="shared" si="299"/>
        <v>0</v>
      </c>
      <c r="BY630" s="210">
        <f t="shared" si="299"/>
        <v>0</v>
      </c>
      <c r="BZ630" s="210">
        <f t="shared" si="299"/>
        <v>0</v>
      </c>
      <c r="CA630" s="210">
        <f t="shared" si="299"/>
        <v>0</v>
      </c>
      <c r="CB630" s="211">
        <f t="shared" si="299"/>
        <v>0</v>
      </c>
      <c r="CC630" s="1276">
        <f>IF($Z630=1,0,IF(AND($Z630=0,BX630&gt;0),1,IF(AND($Z630=0,BZ630&gt;0),1,IF(AND($Z630=0,CB630&gt;0),1,0))))</f>
        <v>0</v>
      </c>
      <c r="CD630" s="1276">
        <f t="shared" si="294"/>
        <v>0</v>
      </c>
      <c r="CE630" s="11"/>
      <c r="CF630" s="11"/>
      <c r="CG630" s="11"/>
      <c r="CH630" s="11"/>
      <c r="CI630" s="11"/>
      <c r="CJ630" s="11"/>
      <c r="CK630" s="11"/>
      <c r="CL630" s="11"/>
      <c r="CM630" s="11"/>
    </row>
    <row r="631" spans="1:91" ht="14.25" customHeight="1">
      <c r="A631" s="1247" t="str">
        <f>A630</f>
        <v/>
      </c>
      <c r="B631" s="58"/>
      <c r="C631" s="1735"/>
      <c r="D631" s="1733"/>
      <c r="E631" s="1735"/>
      <c r="F631" s="2454"/>
      <c r="G631" s="512"/>
      <c r="H631" s="2456"/>
      <c r="I631" s="514"/>
      <c r="J631" s="2459"/>
      <c r="K631" s="514"/>
      <c r="L631" s="2459"/>
      <c r="M631" s="514"/>
      <c r="N631" s="2459"/>
      <c r="O631" s="514"/>
      <c r="P631" s="2459"/>
      <c r="Q631" s="11"/>
      <c r="R631" s="11"/>
      <c r="S631" s="455"/>
      <c r="T631" s="477"/>
      <c r="U631" s="506">
        <f>Import!N1021</f>
        <v>0</v>
      </c>
      <c r="V631" s="11"/>
      <c r="W631" s="340"/>
      <c r="X631" s="340"/>
      <c r="Y631" s="340"/>
      <c r="Z631" s="11"/>
      <c r="AE631" s="210"/>
      <c r="AF631" s="210"/>
      <c r="AG631" s="210"/>
      <c r="AH631" s="210"/>
      <c r="AI631" s="1055"/>
      <c r="AJ631" s="211"/>
      <c r="AK631" s="1276"/>
      <c r="AL631" s="1276">
        <f>AL630</f>
        <v>0</v>
      </c>
      <c r="AP631" s="210"/>
      <c r="AQ631" s="210"/>
      <c r="AR631" s="210"/>
      <c r="AS631" s="210"/>
      <c r="AT631" s="210"/>
      <c r="AU631" s="211"/>
      <c r="AV631" s="1276"/>
      <c r="AW631" s="1276">
        <f>AW630</f>
        <v>0</v>
      </c>
      <c r="BA631" s="210"/>
      <c r="BB631" s="210"/>
      <c r="BC631" s="210"/>
      <c r="BD631" s="210"/>
      <c r="BE631" s="210"/>
      <c r="BF631" s="211"/>
      <c r="BG631" s="1276"/>
      <c r="BH631" s="1276">
        <f>BH630</f>
        <v>0</v>
      </c>
      <c r="BL631" s="210"/>
      <c r="BM631" s="210"/>
      <c r="BN631" s="210"/>
      <c r="BO631" s="210"/>
      <c r="BP631" s="210"/>
      <c r="BQ631" s="211"/>
      <c r="BR631" s="1276"/>
      <c r="BS631" s="1276">
        <f>BS630</f>
        <v>0</v>
      </c>
      <c r="BW631" s="210"/>
      <c r="BX631" s="210"/>
      <c r="BY631" s="210"/>
      <c r="BZ631" s="210"/>
      <c r="CA631" s="210"/>
      <c r="CB631" s="211"/>
      <c r="CC631" s="1276"/>
      <c r="CD631" s="1276">
        <f>CD630</f>
        <v>0</v>
      </c>
      <c r="CE631" s="11"/>
      <c r="CF631" s="11"/>
      <c r="CG631" s="11"/>
      <c r="CH631" s="11"/>
      <c r="CI631" s="11"/>
      <c r="CJ631" s="11"/>
      <c r="CK631" s="11"/>
      <c r="CL631" s="11"/>
      <c r="CM631" s="11"/>
    </row>
    <row r="632" spans="1:91" ht="24.75" customHeight="1">
      <c r="A632" s="1246" t="str">
        <f>IF(E632&gt;0,"Wypełnione","")</f>
        <v/>
      </c>
      <c r="B632" s="58"/>
      <c r="C632" s="1734">
        <f>'Og s3a'!C1033</f>
        <v>0</v>
      </c>
      <c r="D632" s="1732">
        <f>'Og s3a'!E1033</f>
        <v>0</v>
      </c>
      <c r="E632" s="1734">
        <f>'Og s3a'!F1033</f>
        <v>0</v>
      </c>
      <c r="F632" s="2453"/>
      <c r="G632" s="511">
        <f>T632</f>
        <v>0</v>
      </c>
      <c r="H632" s="2455">
        <f>U632</f>
        <v>0</v>
      </c>
      <c r="I632" s="515"/>
      <c r="J632" s="2459"/>
      <c r="K632" s="515"/>
      <c r="L632" s="2459"/>
      <c r="M632" s="515"/>
      <c r="N632" s="2459"/>
      <c r="O632" s="515"/>
      <c r="P632" s="2459"/>
      <c r="Q632" s="11"/>
      <c r="R632" s="11"/>
      <c r="S632" s="454">
        <f>'Og s3a'!G1033</f>
        <v>0</v>
      </c>
      <c r="T632" s="456">
        <f>'Og s3a'!D1033</f>
        <v>0</v>
      </c>
      <c r="U632" s="506">
        <f>Import!N1022</f>
        <v>0</v>
      </c>
      <c r="V632" s="11"/>
      <c r="W632" s="340"/>
      <c r="X632" s="340"/>
      <c r="Y632" s="340"/>
      <c r="Z632" s="1273">
        <f>IF(F632=AF$7,1,0)</f>
        <v>0</v>
      </c>
      <c r="AA632" s="1273">
        <f>Z632*D632</f>
        <v>0</v>
      </c>
      <c r="AB632" s="1281">
        <f>IF($Z632=0,0,IF(AF632+AH632+AJ632&gt;0,$AA632,0))</f>
        <v>0</v>
      </c>
      <c r="AC632" s="1283">
        <f>IF($Z632=0,0,IF(AND(AB632=0,G633&gt;0),$AA632,0))</f>
        <v>0</v>
      </c>
      <c r="AD632" s="1272">
        <f>AA632-AB632-AC632</f>
        <v>0</v>
      </c>
      <c r="AE632" s="210">
        <f t="shared" si="295"/>
        <v>0</v>
      </c>
      <c r="AF632" s="210">
        <f t="shared" si="295"/>
        <v>0</v>
      </c>
      <c r="AG632" s="210">
        <f t="shared" si="295"/>
        <v>0</v>
      </c>
      <c r="AH632" s="210">
        <f t="shared" si="295"/>
        <v>0</v>
      </c>
      <c r="AI632" s="1055">
        <f t="shared" si="295"/>
        <v>0</v>
      </c>
      <c r="AJ632" s="211">
        <f t="shared" si="295"/>
        <v>0</v>
      </c>
      <c r="AK632" s="1276">
        <f>IF($Z632=1,0,IF(AND($Z632=0,AF632&gt;0),1,IF(AND($Z632=0,AH632&gt;0),1,IF(AND($Z632=0,AJ632&gt;0),1,0))))</f>
        <v>0</v>
      </c>
      <c r="AL632" s="1276">
        <f t="shared" si="290"/>
        <v>0</v>
      </c>
      <c r="AM632" s="1281">
        <f>IF($Z632=0,0,IF(AQ632+AS632+AU632&gt;0,$AA632,0))</f>
        <v>0</v>
      </c>
      <c r="AN632" s="1283">
        <f>IF($Z632=0,0,IF(AND(AM632=0,I633&gt;0),$AA632,0))</f>
        <v>0</v>
      </c>
      <c r="AO632" s="1272">
        <f>$AA632-AM632-AN632</f>
        <v>0</v>
      </c>
      <c r="AP632" s="210">
        <f t="shared" si="296"/>
        <v>0</v>
      </c>
      <c r="AQ632" s="210">
        <f t="shared" si="296"/>
        <v>0</v>
      </c>
      <c r="AR632" s="210">
        <f t="shared" si="296"/>
        <v>0</v>
      </c>
      <c r="AS632" s="210">
        <f t="shared" si="296"/>
        <v>0</v>
      </c>
      <c r="AT632" s="210">
        <f t="shared" si="296"/>
        <v>0</v>
      </c>
      <c r="AU632" s="211">
        <f t="shared" si="296"/>
        <v>0</v>
      </c>
      <c r="AV632" s="1276">
        <f>IF($Z632=1,0,IF(AND($Z632=0,AQ632&gt;0),1,IF(AND($Z632=0,AS632&gt;0),1,IF(AND($Z632=0,AU632&gt;0),1,0))))</f>
        <v>0</v>
      </c>
      <c r="AW632" s="1276">
        <f t="shared" si="291"/>
        <v>0</v>
      </c>
      <c r="AX632" s="1281">
        <f>IF($Z632=0,0,IF(BB632+BD632+BF632&gt;0,$AA632,0))</f>
        <v>0</v>
      </c>
      <c r="AY632" s="1283">
        <f>IF($Z632=0,0,IF(AND(AX632=0,K633&gt;0),$AA632,0))</f>
        <v>0</v>
      </c>
      <c r="AZ632" s="1272">
        <f>$AA632-AX632-AY632</f>
        <v>0</v>
      </c>
      <c r="BA632" s="210">
        <f t="shared" si="297"/>
        <v>0</v>
      </c>
      <c r="BB632" s="210">
        <f t="shared" si="297"/>
        <v>0</v>
      </c>
      <c r="BC632" s="210">
        <f t="shared" si="297"/>
        <v>0</v>
      </c>
      <c r="BD632" s="210">
        <f t="shared" si="297"/>
        <v>0</v>
      </c>
      <c r="BE632" s="210">
        <f t="shared" si="297"/>
        <v>0</v>
      </c>
      <c r="BF632" s="211">
        <f t="shared" si="297"/>
        <v>0</v>
      </c>
      <c r="BG632" s="1276">
        <f>IF($Z632=1,0,IF(AND($Z632=0,BB632&gt;0),1,IF(AND($Z632=0,BD632&gt;0),1,IF(AND($Z632=0,BF632&gt;0),1,0))))</f>
        <v>0</v>
      </c>
      <c r="BH632" s="1276">
        <f t="shared" si="292"/>
        <v>0</v>
      </c>
      <c r="BI632" s="1281">
        <f>IF($Z632=0,0,IF(BM632+BO632+BQ632&gt;0,$AA632,0))</f>
        <v>0</v>
      </c>
      <c r="BJ632" s="1283">
        <f>IF($Z632=0,0,IF(AND(BI632=0,M633&gt;0),$AA632,0))</f>
        <v>0</v>
      </c>
      <c r="BK632" s="1272">
        <f>$AA632-BI632-BJ632</f>
        <v>0</v>
      </c>
      <c r="BL632" s="210">
        <f t="shared" si="298"/>
        <v>0</v>
      </c>
      <c r="BM632" s="210">
        <f t="shared" si="298"/>
        <v>0</v>
      </c>
      <c r="BN632" s="210">
        <f t="shared" si="298"/>
        <v>0</v>
      </c>
      <c r="BO632" s="210">
        <f t="shared" si="298"/>
        <v>0</v>
      </c>
      <c r="BP632" s="210">
        <f t="shared" si="298"/>
        <v>0</v>
      </c>
      <c r="BQ632" s="211">
        <f t="shared" si="298"/>
        <v>0</v>
      </c>
      <c r="BR632" s="1276">
        <f>IF($Z632=1,0,IF(AND($Z632=0,BM632&gt;0),1,IF(AND($Z632=0,BO632&gt;0),1,IF(AND($Z632=0,BQ632&gt;0),1,0))))</f>
        <v>0</v>
      </c>
      <c r="BS632" s="1276">
        <f t="shared" si="293"/>
        <v>0</v>
      </c>
      <c r="BT632" s="1281">
        <f>IF($Z632=0,0,IF(BX632+BZ632+CB632&gt;0,$AA632,0))</f>
        <v>0</v>
      </c>
      <c r="BU632" s="1283">
        <f>IF($Z632=0,0,IF(AND(BT632=0,O633&gt;0),$AA632,0))</f>
        <v>0</v>
      </c>
      <c r="BV632" s="1272">
        <f>$AA632-BT632-BU632</f>
        <v>0</v>
      </c>
      <c r="BW632" s="210">
        <f t="shared" si="299"/>
        <v>0</v>
      </c>
      <c r="BX632" s="210">
        <f t="shared" si="299"/>
        <v>0</v>
      </c>
      <c r="BY632" s="210">
        <f t="shared" si="299"/>
        <v>0</v>
      </c>
      <c r="BZ632" s="210">
        <f t="shared" si="299"/>
        <v>0</v>
      </c>
      <c r="CA632" s="210">
        <f t="shared" si="299"/>
        <v>0</v>
      </c>
      <c r="CB632" s="211">
        <f t="shared" si="299"/>
        <v>0</v>
      </c>
      <c r="CC632" s="1276">
        <f>IF($Z632=1,0,IF(AND($Z632=0,BX632&gt;0),1,IF(AND($Z632=0,BZ632&gt;0),1,IF(AND($Z632=0,CB632&gt;0),1,0))))</f>
        <v>0</v>
      </c>
      <c r="CD632" s="1276">
        <f t="shared" si="294"/>
        <v>0</v>
      </c>
      <c r="CE632" s="11"/>
      <c r="CF632" s="11"/>
      <c r="CG632" s="11"/>
      <c r="CH632" s="11"/>
      <c r="CI632" s="11"/>
      <c r="CJ632" s="11"/>
      <c r="CK632" s="11"/>
      <c r="CL632" s="11"/>
      <c r="CM632" s="11"/>
    </row>
    <row r="633" spans="1:91" ht="14.25" customHeight="1">
      <c r="A633" s="1247" t="str">
        <f>A632</f>
        <v/>
      </c>
      <c r="B633" s="58"/>
      <c r="C633" s="1735"/>
      <c r="D633" s="1733"/>
      <c r="E633" s="1735"/>
      <c r="F633" s="2454"/>
      <c r="G633" s="512"/>
      <c r="H633" s="2456"/>
      <c r="I633" s="514"/>
      <c r="J633" s="2459"/>
      <c r="K633" s="514"/>
      <c r="L633" s="2459"/>
      <c r="M633" s="514"/>
      <c r="N633" s="2459"/>
      <c r="O633" s="514"/>
      <c r="P633" s="2459"/>
      <c r="Q633" s="11"/>
      <c r="R633" s="11"/>
      <c r="S633" s="455"/>
      <c r="T633" s="477"/>
      <c r="U633" s="506">
        <f>Import!N1023</f>
        <v>0</v>
      </c>
      <c r="V633" s="11"/>
      <c r="W633" s="340"/>
      <c r="X633" s="340"/>
      <c r="Y633" s="340"/>
      <c r="Z633" s="11"/>
      <c r="AE633" s="210"/>
      <c r="AF633" s="210"/>
      <c r="AG633" s="210"/>
      <c r="AH633" s="210"/>
      <c r="AI633" s="1055"/>
      <c r="AJ633" s="211"/>
      <c r="AK633" s="1276"/>
      <c r="AL633" s="1276">
        <f>AL632</f>
        <v>0</v>
      </c>
      <c r="AP633" s="210"/>
      <c r="AQ633" s="210"/>
      <c r="AR633" s="210"/>
      <c r="AS633" s="210"/>
      <c r="AT633" s="210"/>
      <c r="AU633" s="211"/>
      <c r="AV633" s="1276"/>
      <c r="AW633" s="1276">
        <f>AW632</f>
        <v>0</v>
      </c>
      <c r="BA633" s="210"/>
      <c r="BB633" s="210"/>
      <c r="BC633" s="210"/>
      <c r="BD633" s="210"/>
      <c r="BE633" s="210"/>
      <c r="BF633" s="211"/>
      <c r="BG633" s="1276"/>
      <c r="BH633" s="1276">
        <f>BH632</f>
        <v>0</v>
      </c>
      <c r="BL633" s="210"/>
      <c r="BM633" s="210"/>
      <c r="BN633" s="210"/>
      <c r="BO633" s="210"/>
      <c r="BP633" s="210"/>
      <c r="BQ633" s="211"/>
      <c r="BR633" s="1276"/>
      <c r="BS633" s="1276">
        <f>BS632</f>
        <v>0</v>
      </c>
      <c r="BW633" s="210"/>
      <c r="BX633" s="210"/>
      <c r="BY633" s="210"/>
      <c r="BZ633" s="210"/>
      <c r="CA633" s="210"/>
      <c r="CB633" s="211"/>
      <c r="CC633" s="1276"/>
      <c r="CD633" s="1276">
        <f>CD632</f>
        <v>0</v>
      </c>
      <c r="CE633" s="11"/>
      <c r="CF633" s="11"/>
      <c r="CG633" s="11"/>
      <c r="CH633" s="11"/>
      <c r="CI633" s="11"/>
      <c r="CJ633" s="11"/>
      <c r="CK633" s="11"/>
      <c r="CL633" s="11"/>
      <c r="CM633" s="11"/>
    </row>
    <row r="634" spans="1:91" ht="24.75" customHeight="1">
      <c r="A634" s="1246" t="str">
        <f>IF(E634&gt;0,"Wypełnione","")</f>
        <v/>
      </c>
      <c r="B634" s="58"/>
      <c r="C634" s="1734">
        <f>'Og s3a'!C1035</f>
        <v>0</v>
      </c>
      <c r="D634" s="1732">
        <f>'Og s3a'!E1035</f>
        <v>0</v>
      </c>
      <c r="E634" s="1734">
        <f>'Og s3a'!F1035</f>
        <v>0</v>
      </c>
      <c r="F634" s="2453"/>
      <c r="G634" s="511">
        <f>T634</f>
        <v>0</v>
      </c>
      <c r="H634" s="2455">
        <f>U634</f>
        <v>0</v>
      </c>
      <c r="I634" s="515"/>
      <c r="J634" s="2459"/>
      <c r="K634" s="515"/>
      <c r="L634" s="2459"/>
      <c r="M634" s="515"/>
      <c r="N634" s="2459"/>
      <c r="O634" s="515"/>
      <c r="P634" s="2459"/>
      <c r="Q634" s="11"/>
      <c r="R634" s="11"/>
      <c r="S634" s="454">
        <f>'Og s3a'!G1035</f>
        <v>0</v>
      </c>
      <c r="T634" s="456">
        <f>'Og s3a'!D1035</f>
        <v>0</v>
      </c>
      <c r="U634" s="506">
        <f>Import!N1024</f>
        <v>0</v>
      </c>
      <c r="V634" s="11"/>
      <c r="W634" s="340"/>
      <c r="X634" s="340"/>
      <c r="Y634" s="340"/>
      <c r="Z634" s="1273">
        <f>IF(F634=AF$7,1,0)</f>
        <v>0</v>
      </c>
      <c r="AA634" s="1273">
        <f>Z634*D634</f>
        <v>0</v>
      </c>
      <c r="AB634" s="1281">
        <f>IF($Z634=0,0,IF(AF634+AH634+AJ634&gt;0,$AA634,0))</f>
        <v>0</v>
      </c>
      <c r="AC634" s="1283">
        <f>IF($Z634=0,0,IF(AND(AB634=0,G635&gt;0),$AA634,0))</f>
        <v>0</v>
      </c>
      <c r="AD634" s="1272">
        <f>AA634-AB634-AC634</f>
        <v>0</v>
      </c>
      <c r="AE634" s="210">
        <f t="shared" si="295"/>
        <v>0</v>
      </c>
      <c r="AF634" s="210">
        <f t="shared" si="295"/>
        <v>0</v>
      </c>
      <c r="AG634" s="210">
        <f t="shared" si="295"/>
        <v>0</v>
      </c>
      <c r="AH634" s="210">
        <f t="shared" si="295"/>
        <v>0</v>
      </c>
      <c r="AI634" s="1055">
        <f t="shared" si="295"/>
        <v>0</v>
      </c>
      <c r="AJ634" s="211">
        <f t="shared" si="295"/>
        <v>0</v>
      </c>
      <c r="AK634" s="1276">
        <f>IF($Z634=1,0,IF(AND($Z634=0,AF634&gt;0),1,IF(AND($Z634=0,AH634&gt;0),1,IF(AND($Z634=0,AJ634&gt;0),1,0))))</f>
        <v>0</v>
      </c>
      <c r="AL634" s="1276">
        <f t="shared" si="290"/>
        <v>0</v>
      </c>
      <c r="AM634" s="1281">
        <f>IF($Z634=0,0,IF(AQ634+AS634+AU634&gt;0,$AA634,0))</f>
        <v>0</v>
      </c>
      <c r="AN634" s="1283">
        <f>IF($Z634=0,0,IF(AND(AM634=0,I635&gt;0),$AA634,0))</f>
        <v>0</v>
      </c>
      <c r="AO634" s="1272">
        <f>$AA634-AM634-AN634</f>
        <v>0</v>
      </c>
      <c r="AP634" s="210">
        <f t="shared" si="296"/>
        <v>0</v>
      </c>
      <c r="AQ634" s="210">
        <f t="shared" si="296"/>
        <v>0</v>
      </c>
      <c r="AR634" s="210">
        <f t="shared" si="296"/>
        <v>0</v>
      </c>
      <c r="AS634" s="210">
        <f t="shared" si="296"/>
        <v>0</v>
      </c>
      <c r="AT634" s="210">
        <f t="shared" si="296"/>
        <v>0</v>
      </c>
      <c r="AU634" s="211">
        <f t="shared" si="296"/>
        <v>0</v>
      </c>
      <c r="AV634" s="1276">
        <f>IF($Z634=1,0,IF(AND($Z634=0,AQ634&gt;0),1,IF(AND($Z634=0,AS634&gt;0),1,IF(AND($Z634=0,AU634&gt;0),1,0))))</f>
        <v>0</v>
      </c>
      <c r="AW634" s="1276">
        <f t="shared" si="291"/>
        <v>0</v>
      </c>
      <c r="AX634" s="1281">
        <f>IF($Z634=0,0,IF(BB634+BD634+BF634&gt;0,$AA634,0))</f>
        <v>0</v>
      </c>
      <c r="AY634" s="1283">
        <f>IF($Z634=0,0,IF(AND(AX634=0,K635&gt;0),$AA634,0))</f>
        <v>0</v>
      </c>
      <c r="AZ634" s="1272">
        <f>$AA634-AX634-AY634</f>
        <v>0</v>
      </c>
      <c r="BA634" s="210">
        <f t="shared" si="297"/>
        <v>0</v>
      </c>
      <c r="BB634" s="210">
        <f t="shared" si="297"/>
        <v>0</v>
      </c>
      <c r="BC634" s="210">
        <f t="shared" si="297"/>
        <v>0</v>
      </c>
      <c r="BD634" s="210">
        <f t="shared" si="297"/>
        <v>0</v>
      </c>
      <c r="BE634" s="210">
        <f t="shared" si="297"/>
        <v>0</v>
      </c>
      <c r="BF634" s="211">
        <f t="shared" si="297"/>
        <v>0</v>
      </c>
      <c r="BG634" s="1276">
        <f>IF($Z634=1,0,IF(AND($Z634=0,BB634&gt;0),1,IF(AND($Z634=0,BD634&gt;0),1,IF(AND($Z634=0,BF634&gt;0),1,0))))</f>
        <v>0</v>
      </c>
      <c r="BH634" s="1276">
        <f t="shared" si="292"/>
        <v>0</v>
      </c>
      <c r="BI634" s="1281">
        <f>IF($Z634=0,0,IF(BM634+BO634+BQ634&gt;0,$AA634,0))</f>
        <v>0</v>
      </c>
      <c r="BJ634" s="1283">
        <f>IF($Z634=0,0,IF(AND(BI634=0,M635&gt;0),$AA634,0))</f>
        <v>0</v>
      </c>
      <c r="BK634" s="1272">
        <f>$AA634-BI634-BJ634</f>
        <v>0</v>
      </c>
      <c r="BL634" s="210">
        <f t="shared" si="298"/>
        <v>0</v>
      </c>
      <c r="BM634" s="210">
        <f t="shared" si="298"/>
        <v>0</v>
      </c>
      <c r="BN634" s="210">
        <f t="shared" si="298"/>
        <v>0</v>
      </c>
      <c r="BO634" s="210">
        <f t="shared" si="298"/>
        <v>0</v>
      </c>
      <c r="BP634" s="210">
        <f t="shared" si="298"/>
        <v>0</v>
      </c>
      <c r="BQ634" s="211">
        <f t="shared" si="298"/>
        <v>0</v>
      </c>
      <c r="BR634" s="1276">
        <f>IF($Z634=1,0,IF(AND($Z634=0,BM634&gt;0),1,IF(AND($Z634=0,BO634&gt;0),1,IF(AND($Z634=0,BQ634&gt;0),1,0))))</f>
        <v>0</v>
      </c>
      <c r="BS634" s="1276">
        <f t="shared" si="293"/>
        <v>0</v>
      </c>
      <c r="BT634" s="1281">
        <f>IF($Z634=0,0,IF(BX634+BZ634+CB634&gt;0,$AA634,0))</f>
        <v>0</v>
      </c>
      <c r="BU634" s="1283">
        <f>IF($Z634=0,0,IF(AND(BT634=0,O635&gt;0),$AA634,0))</f>
        <v>0</v>
      </c>
      <c r="BV634" s="1272">
        <f>$AA634-BT634-BU634</f>
        <v>0</v>
      </c>
      <c r="BW634" s="210">
        <f t="shared" si="299"/>
        <v>0</v>
      </c>
      <c r="BX634" s="210">
        <f t="shared" si="299"/>
        <v>0</v>
      </c>
      <c r="BY634" s="210">
        <f t="shared" si="299"/>
        <v>0</v>
      </c>
      <c r="BZ634" s="210">
        <f t="shared" si="299"/>
        <v>0</v>
      </c>
      <c r="CA634" s="210">
        <f t="shared" si="299"/>
        <v>0</v>
      </c>
      <c r="CB634" s="211">
        <f t="shared" si="299"/>
        <v>0</v>
      </c>
      <c r="CC634" s="1276">
        <f>IF($Z634=1,0,IF(AND($Z634=0,BX634&gt;0),1,IF(AND($Z634=0,BZ634&gt;0),1,IF(AND($Z634=0,CB634&gt;0),1,0))))</f>
        <v>0</v>
      </c>
      <c r="CD634" s="1276">
        <f t="shared" si="294"/>
        <v>0</v>
      </c>
      <c r="CE634" s="11"/>
      <c r="CF634" s="11"/>
      <c r="CG634" s="11"/>
      <c r="CH634" s="11"/>
      <c r="CI634" s="11"/>
      <c r="CJ634" s="11"/>
      <c r="CK634" s="11"/>
      <c r="CL634" s="11"/>
      <c r="CM634" s="11"/>
    </row>
    <row r="635" spans="1:91" ht="14.25" customHeight="1">
      <c r="A635" s="1247" t="str">
        <f>A634</f>
        <v/>
      </c>
      <c r="B635" s="58"/>
      <c r="C635" s="1735"/>
      <c r="D635" s="1733"/>
      <c r="E635" s="1735"/>
      <c r="F635" s="2454"/>
      <c r="G635" s="512"/>
      <c r="H635" s="2456"/>
      <c r="I635" s="514"/>
      <c r="J635" s="2459"/>
      <c r="K635" s="514"/>
      <c r="L635" s="2459"/>
      <c r="M635" s="514"/>
      <c r="N635" s="2459"/>
      <c r="O635" s="514"/>
      <c r="P635" s="2459"/>
      <c r="Q635" s="11"/>
      <c r="R635" s="11"/>
      <c r="S635" s="455"/>
      <c r="T635" s="477"/>
      <c r="U635" s="506">
        <f>Import!N1025</f>
        <v>0</v>
      </c>
      <c r="V635" s="11"/>
      <c r="W635" s="340"/>
      <c r="X635" s="340"/>
      <c r="Y635" s="340"/>
      <c r="Z635" s="11"/>
      <c r="AE635" s="210"/>
      <c r="AF635" s="210"/>
      <c r="AG635" s="210"/>
      <c r="AH635" s="210"/>
      <c r="AI635" s="1055"/>
      <c r="AJ635" s="211"/>
      <c r="AK635" s="1276"/>
      <c r="AL635" s="1276">
        <f>AL634</f>
        <v>0</v>
      </c>
      <c r="AP635" s="210"/>
      <c r="AQ635" s="210"/>
      <c r="AR635" s="210"/>
      <c r="AS635" s="210"/>
      <c r="AT635" s="210"/>
      <c r="AU635" s="211"/>
      <c r="AV635" s="1276"/>
      <c r="AW635" s="1276">
        <f>AW634</f>
        <v>0</v>
      </c>
      <c r="BA635" s="210"/>
      <c r="BB635" s="210"/>
      <c r="BC635" s="210"/>
      <c r="BD635" s="210"/>
      <c r="BE635" s="210"/>
      <c r="BF635" s="211"/>
      <c r="BG635" s="1276"/>
      <c r="BH635" s="1276">
        <f>BH634</f>
        <v>0</v>
      </c>
      <c r="BL635" s="210"/>
      <c r="BM635" s="210"/>
      <c r="BN635" s="210"/>
      <c r="BO635" s="210"/>
      <c r="BP635" s="210"/>
      <c r="BQ635" s="211"/>
      <c r="BR635" s="1276"/>
      <c r="BS635" s="1276">
        <f>BS634</f>
        <v>0</v>
      </c>
      <c r="BW635" s="210"/>
      <c r="BX635" s="210"/>
      <c r="BY635" s="210"/>
      <c r="BZ635" s="210"/>
      <c r="CA635" s="210"/>
      <c r="CB635" s="211"/>
      <c r="CC635" s="1276"/>
      <c r="CD635" s="1276">
        <f>CD634</f>
        <v>0</v>
      </c>
      <c r="CE635" s="11"/>
      <c r="CF635" s="11"/>
      <c r="CG635" s="11"/>
      <c r="CH635" s="11"/>
      <c r="CI635" s="11"/>
      <c r="CJ635" s="11"/>
      <c r="CK635" s="11"/>
      <c r="CL635" s="11"/>
      <c r="CM635" s="11"/>
    </row>
    <row r="636" spans="1:91" ht="24.75" customHeight="1">
      <c r="A636" s="1246" t="str">
        <f>IF(E636&gt;0,"Wypełnione","")</f>
        <v/>
      </c>
      <c r="B636" s="58"/>
      <c r="C636" s="1734">
        <f>'Og s3a'!C1037</f>
        <v>0</v>
      </c>
      <c r="D636" s="1732">
        <f>'Og s3a'!E1037</f>
        <v>0</v>
      </c>
      <c r="E636" s="1734">
        <f>'Og s3a'!F1037</f>
        <v>0</v>
      </c>
      <c r="F636" s="2453"/>
      <c r="G636" s="511">
        <f>T636</f>
        <v>0</v>
      </c>
      <c r="H636" s="2455">
        <f>U636</f>
        <v>0</v>
      </c>
      <c r="I636" s="515"/>
      <c r="J636" s="2459"/>
      <c r="K636" s="515"/>
      <c r="L636" s="2459"/>
      <c r="M636" s="515"/>
      <c r="N636" s="2459"/>
      <c r="O636" s="515"/>
      <c r="P636" s="2459"/>
      <c r="Q636" s="11"/>
      <c r="R636" s="11"/>
      <c r="S636" s="454">
        <f>'Og s3a'!G1037</f>
        <v>0</v>
      </c>
      <c r="T636" s="456">
        <f>'Og s3a'!D1037</f>
        <v>0</v>
      </c>
      <c r="U636" s="506">
        <f>Import!N1026</f>
        <v>0</v>
      </c>
      <c r="V636" s="11"/>
      <c r="W636" s="340"/>
      <c r="X636" s="340"/>
      <c r="Y636" s="340"/>
      <c r="Z636" s="1273">
        <f>IF(F636=AF$7,1,0)</f>
        <v>0</v>
      </c>
      <c r="AA636" s="1273">
        <f>Z636*D636</f>
        <v>0</v>
      </c>
      <c r="AB636" s="1281">
        <f>IF($Z636=0,0,IF(AF636+AH636+AJ636&gt;0,$AA636,0))</f>
        <v>0</v>
      </c>
      <c r="AC636" s="1283">
        <f>IF($Z636=0,0,IF(AND(AB636=0,G637&gt;0),$AA636,0))</f>
        <v>0</v>
      </c>
      <c r="AD636" s="1272">
        <f>AA636-AB636-AC636</f>
        <v>0</v>
      </c>
      <c r="AE636" s="210">
        <f t="shared" si="295"/>
        <v>0</v>
      </c>
      <c r="AF636" s="210">
        <f t="shared" si="295"/>
        <v>0</v>
      </c>
      <c r="AG636" s="210">
        <f t="shared" si="295"/>
        <v>0</v>
      </c>
      <c r="AH636" s="210">
        <f t="shared" si="295"/>
        <v>0</v>
      </c>
      <c r="AI636" s="1055">
        <f t="shared" si="295"/>
        <v>0</v>
      </c>
      <c r="AJ636" s="211">
        <f t="shared" si="295"/>
        <v>0</v>
      </c>
      <c r="AK636" s="1276">
        <f>IF($Z636=1,0,IF(AND($Z636=0,AF636&gt;0),1,IF(AND($Z636=0,AH636&gt;0),1,IF(AND($Z636=0,AJ636&gt;0),1,0))))</f>
        <v>0</v>
      </c>
      <c r="AL636" s="1276">
        <f t="shared" si="290"/>
        <v>0</v>
      </c>
      <c r="AM636" s="1281">
        <f>IF($Z636=0,0,IF(AQ636+AS636+AU636&gt;0,$AA636,0))</f>
        <v>0</v>
      </c>
      <c r="AN636" s="1283">
        <f>IF($Z636=0,0,IF(AND(AM636=0,I637&gt;0),$AA636,0))</f>
        <v>0</v>
      </c>
      <c r="AO636" s="1272">
        <f>$AA636-AM636-AN636</f>
        <v>0</v>
      </c>
      <c r="AP636" s="210">
        <f t="shared" si="296"/>
        <v>0</v>
      </c>
      <c r="AQ636" s="210">
        <f t="shared" si="296"/>
        <v>0</v>
      </c>
      <c r="AR636" s="210">
        <f t="shared" si="296"/>
        <v>0</v>
      </c>
      <c r="AS636" s="210">
        <f t="shared" si="296"/>
        <v>0</v>
      </c>
      <c r="AT636" s="210">
        <f t="shared" si="296"/>
        <v>0</v>
      </c>
      <c r="AU636" s="211">
        <f t="shared" si="296"/>
        <v>0</v>
      </c>
      <c r="AV636" s="1276">
        <f>IF($Z636=1,0,IF(AND($Z636=0,AQ636&gt;0),1,IF(AND($Z636=0,AS636&gt;0),1,IF(AND($Z636=0,AU636&gt;0),1,0))))</f>
        <v>0</v>
      </c>
      <c r="AW636" s="1276">
        <f t="shared" si="291"/>
        <v>0</v>
      </c>
      <c r="AX636" s="1281">
        <f>IF($Z636=0,0,IF(BB636+BD636+BF636&gt;0,$AA636,0))</f>
        <v>0</v>
      </c>
      <c r="AY636" s="1283">
        <f>IF($Z636=0,0,IF(AND(AX636=0,K637&gt;0),$AA636,0))</f>
        <v>0</v>
      </c>
      <c r="AZ636" s="1272">
        <f>$AA636-AX636-AY636</f>
        <v>0</v>
      </c>
      <c r="BA636" s="210">
        <f t="shared" si="297"/>
        <v>0</v>
      </c>
      <c r="BB636" s="210">
        <f t="shared" si="297"/>
        <v>0</v>
      </c>
      <c r="BC636" s="210">
        <f t="shared" si="297"/>
        <v>0</v>
      </c>
      <c r="BD636" s="210">
        <f t="shared" si="297"/>
        <v>0</v>
      </c>
      <c r="BE636" s="210">
        <f t="shared" si="297"/>
        <v>0</v>
      </c>
      <c r="BF636" s="211">
        <f t="shared" si="297"/>
        <v>0</v>
      </c>
      <c r="BG636" s="1276">
        <f>IF($Z636=1,0,IF(AND($Z636=0,BB636&gt;0),1,IF(AND($Z636=0,BD636&gt;0),1,IF(AND($Z636=0,BF636&gt;0),1,0))))</f>
        <v>0</v>
      </c>
      <c r="BH636" s="1276">
        <f t="shared" si="292"/>
        <v>0</v>
      </c>
      <c r="BI636" s="1281">
        <f>IF($Z636=0,0,IF(BM636+BO636+BQ636&gt;0,$AA636,0))</f>
        <v>0</v>
      </c>
      <c r="BJ636" s="1283">
        <f>IF($Z636=0,0,IF(AND(BI636=0,M637&gt;0),$AA636,0))</f>
        <v>0</v>
      </c>
      <c r="BK636" s="1272">
        <f>$AA636-BI636-BJ636</f>
        <v>0</v>
      </c>
      <c r="BL636" s="210">
        <f t="shared" si="298"/>
        <v>0</v>
      </c>
      <c r="BM636" s="210">
        <f t="shared" si="298"/>
        <v>0</v>
      </c>
      <c r="BN636" s="210">
        <f t="shared" si="298"/>
        <v>0</v>
      </c>
      <c r="BO636" s="210">
        <f t="shared" si="298"/>
        <v>0</v>
      </c>
      <c r="BP636" s="210">
        <f t="shared" si="298"/>
        <v>0</v>
      </c>
      <c r="BQ636" s="211">
        <f t="shared" si="298"/>
        <v>0</v>
      </c>
      <c r="BR636" s="1276">
        <f>IF($Z636=1,0,IF(AND($Z636=0,BM636&gt;0),1,IF(AND($Z636=0,BO636&gt;0),1,IF(AND($Z636=0,BQ636&gt;0),1,0))))</f>
        <v>0</v>
      </c>
      <c r="BS636" s="1276">
        <f t="shared" si="293"/>
        <v>0</v>
      </c>
      <c r="BT636" s="1281">
        <f>IF($Z636=0,0,IF(BX636+BZ636+CB636&gt;0,$AA636,0))</f>
        <v>0</v>
      </c>
      <c r="BU636" s="1283">
        <f>IF($Z636=0,0,IF(AND(BT636=0,O637&gt;0),$AA636,0))</f>
        <v>0</v>
      </c>
      <c r="BV636" s="1272">
        <f>$AA636-BT636-BU636</f>
        <v>0</v>
      </c>
      <c r="BW636" s="210">
        <f t="shared" si="299"/>
        <v>0</v>
      </c>
      <c r="BX636" s="210">
        <f t="shared" si="299"/>
        <v>0</v>
      </c>
      <c r="BY636" s="210">
        <f t="shared" si="299"/>
        <v>0</v>
      </c>
      <c r="BZ636" s="210">
        <f t="shared" si="299"/>
        <v>0</v>
      </c>
      <c r="CA636" s="210">
        <f t="shared" si="299"/>
        <v>0</v>
      </c>
      <c r="CB636" s="211">
        <f t="shared" si="299"/>
        <v>0</v>
      </c>
      <c r="CC636" s="1276">
        <f>IF($Z636=1,0,IF(AND($Z636=0,BX636&gt;0),1,IF(AND($Z636=0,BZ636&gt;0),1,IF(AND($Z636=0,CB636&gt;0),1,0))))</f>
        <v>0</v>
      </c>
      <c r="CD636" s="1276">
        <f t="shared" si="294"/>
        <v>0</v>
      </c>
      <c r="CE636" s="11"/>
      <c r="CF636" s="11"/>
      <c r="CG636" s="11"/>
      <c r="CH636" s="11"/>
      <c r="CI636" s="11"/>
      <c r="CJ636" s="11"/>
      <c r="CK636" s="11"/>
      <c r="CL636" s="11"/>
      <c r="CM636" s="11"/>
    </row>
    <row r="637" spans="1:91" ht="14.25" customHeight="1">
      <c r="A637" s="1247" t="str">
        <f>A636</f>
        <v/>
      </c>
      <c r="B637" s="58"/>
      <c r="C637" s="1735"/>
      <c r="D637" s="1733"/>
      <c r="E637" s="1735"/>
      <c r="F637" s="2454"/>
      <c r="G637" s="512"/>
      <c r="H637" s="2456"/>
      <c r="I637" s="514"/>
      <c r="J637" s="2459"/>
      <c r="K637" s="514"/>
      <c r="L637" s="2459"/>
      <c r="M637" s="514"/>
      <c r="N637" s="2459"/>
      <c r="O637" s="514"/>
      <c r="P637" s="2459"/>
      <c r="Q637" s="11"/>
      <c r="R637" s="11"/>
      <c r="S637" s="455"/>
      <c r="T637" s="477"/>
      <c r="U637" s="506">
        <f>Import!N1027</f>
        <v>0</v>
      </c>
      <c r="V637" s="11"/>
      <c r="W637" s="340"/>
      <c r="X637" s="340"/>
      <c r="Y637" s="340"/>
      <c r="Z637" s="11"/>
      <c r="AE637" s="210"/>
      <c r="AF637" s="210"/>
      <c r="AG637" s="210"/>
      <c r="AH637" s="210"/>
      <c r="AI637" s="1055"/>
      <c r="AJ637" s="211"/>
      <c r="AK637" s="1276"/>
      <c r="AL637" s="1276">
        <f>AL636</f>
        <v>0</v>
      </c>
      <c r="AP637" s="210"/>
      <c r="AQ637" s="210"/>
      <c r="AR637" s="210"/>
      <c r="AS637" s="210"/>
      <c r="AT637" s="210"/>
      <c r="AU637" s="211"/>
      <c r="AV637" s="1276"/>
      <c r="AW637" s="1276">
        <f>AW636</f>
        <v>0</v>
      </c>
      <c r="BA637" s="210"/>
      <c r="BB637" s="210"/>
      <c r="BC637" s="210"/>
      <c r="BD637" s="210"/>
      <c r="BE637" s="210"/>
      <c r="BF637" s="211"/>
      <c r="BG637" s="1276"/>
      <c r="BH637" s="1276">
        <f>BH636</f>
        <v>0</v>
      </c>
      <c r="BL637" s="210"/>
      <c r="BM637" s="210"/>
      <c r="BN637" s="210"/>
      <c r="BO637" s="210"/>
      <c r="BP637" s="210"/>
      <c r="BQ637" s="211"/>
      <c r="BR637" s="1276"/>
      <c r="BS637" s="1276">
        <f>BS636</f>
        <v>0</v>
      </c>
      <c r="BW637" s="210"/>
      <c r="BX637" s="210"/>
      <c r="BY637" s="210"/>
      <c r="BZ637" s="210"/>
      <c r="CA637" s="210"/>
      <c r="CB637" s="211"/>
      <c r="CC637" s="1276"/>
      <c r="CD637" s="1276">
        <f>CD636</f>
        <v>0</v>
      </c>
      <c r="CE637" s="11"/>
      <c r="CF637" s="11"/>
      <c r="CG637" s="11"/>
      <c r="CH637" s="11"/>
      <c r="CI637" s="11"/>
      <c r="CJ637" s="11"/>
      <c r="CK637" s="11"/>
      <c r="CL637" s="11"/>
      <c r="CM637" s="11"/>
    </row>
    <row r="638" spans="1:91" ht="24.75" customHeight="1">
      <c r="A638" s="1246" t="str">
        <f>IF(E638&gt;0,"Wypełnione","")</f>
        <v/>
      </c>
      <c r="B638" s="58"/>
      <c r="C638" s="1734">
        <f>'Og s3a'!C1039</f>
        <v>0</v>
      </c>
      <c r="D638" s="1732">
        <f>'Og s3a'!E1039</f>
        <v>0</v>
      </c>
      <c r="E638" s="1734">
        <f>'Og s3a'!F1039</f>
        <v>0</v>
      </c>
      <c r="F638" s="2453"/>
      <c r="G638" s="511">
        <f>T638</f>
        <v>0</v>
      </c>
      <c r="H638" s="2455">
        <f>U638</f>
        <v>0</v>
      </c>
      <c r="I638" s="515"/>
      <c r="J638" s="2459"/>
      <c r="K638" s="515"/>
      <c r="L638" s="2459"/>
      <c r="M638" s="515"/>
      <c r="N638" s="2459"/>
      <c r="O638" s="515"/>
      <c r="P638" s="2459"/>
      <c r="Q638" s="11"/>
      <c r="R638" s="11"/>
      <c r="S638" s="454">
        <f>'Og s3a'!G1039</f>
        <v>0</v>
      </c>
      <c r="T638" s="456">
        <f>'Og s3a'!D1039</f>
        <v>0</v>
      </c>
      <c r="U638" s="506">
        <f>Import!N1028</f>
        <v>0</v>
      </c>
      <c r="V638" s="11"/>
      <c r="W638" s="340"/>
      <c r="X638" s="340"/>
      <c r="Y638" s="340"/>
      <c r="Z638" s="1273">
        <f>IF(F638=AF$7,1,0)</f>
        <v>0</v>
      </c>
      <c r="AA638" s="1273">
        <f>Z638*D638</f>
        <v>0</v>
      </c>
      <c r="AB638" s="1281">
        <f>IF($Z638=0,0,IF(AF638+AH638+AJ638&gt;0,$AA638,0))</f>
        <v>0</v>
      </c>
      <c r="AC638" s="1283">
        <f>IF($Z638=0,0,IF(AND(AB638=0,G639&gt;0),$AA638,0))</f>
        <v>0</v>
      </c>
      <c r="AD638" s="1272">
        <f>AA638-AB638-AC638</f>
        <v>0</v>
      </c>
      <c r="AE638" s="210">
        <f t="shared" si="295"/>
        <v>0</v>
      </c>
      <c r="AF638" s="210">
        <f t="shared" si="295"/>
        <v>0</v>
      </c>
      <c r="AG638" s="210">
        <f t="shared" si="295"/>
        <v>0</v>
      </c>
      <c r="AH638" s="210">
        <f t="shared" si="295"/>
        <v>0</v>
      </c>
      <c r="AI638" s="1055">
        <f t="shared" si="295"/>
        <v>0</v>
      </c>
      <c r="AJ638" s="211">
        <f t="shared" si="295"/>
        <v>0</v>
      </c>
      <c r="AK638" s="1276">
        <f>IF($Z638=1,0,IF(AND($Z638=0,AF638&gt;0),1,IF(AND($Z638=0,AH638&gt;0),1,IF(AND($Z638=0,AJ638&gt;0),1,0))))</f>
        <v>0</v>
      </c>
      <c r="AL638" s="1276">
        <f t="shared" si="290"/>
        <v>0</v>
      </c>
      <c r="AM638" s="1281">
        <f>IF($Z638=0,0,IF(AQ638+AS638+AU638&gt;0,$AA638,0))</f>
        <v>0</v>
      </c>
      <c r="AN638" s="1283">
        <f>IF($Z638=0,0,IF(AND(AM638=0,I639&gt;0),$AA638,0))</f>
        <v>0</v>
      </c>
      <c r="AO638" s="1272">
        <f>$AA638-AM638-AN638</f>
        <v>0</v>
      </c>
      <c r="AP638" s="210">
        <f t="shared" si="296"/>
        <v>0</v>
      </c>
      <c r="AQ638" s="210">
        <f t="shared" si="296"/>
        <v>0</v>
      </c>
      <c r="AR638" s="210">
        <f t="shared" si="296"/>
        <v>0</v>
      </c>
      <c r="AS638" s="210">
        <f t="shared" si="296"/>
        <v>0</v>
      </c>
      <c r="AT638" s="210">
        <f t="shared" si="296"/>
        <v>0</v>
      </c>
      <c r="AU638" s="211">
        <f t="shared" si="296"/>
        <v>0</v>
      </c>
      <c r="AV638" s="1276">
        <f>IF($Z638=1,0,IF(AND($Z638=0,AQ638&gt;0),1,IF(AND($Z638=0,AS638&gt;0),1,IF(AND($Z638=0,AU638&gt;0),1,0))))</f>
        <v>0</v>
      </c>
      <c r="AW638" s="1276">
        <f t="shared" si="291"/>
        <v>0</v>
      </c>
      <c r="AX638" s="1281">
        <f>IF($Z638=0,0,IF(BB638+BD638+BF638&gt;0,$AA638,0))</f>
        <v>0</v>
      </c>
      <c r="AY638" s="1283">
        <f>IF($Z638=0,0,IF(AND(AX638=0,K639&gt;0),$AA638,0))</f>
        <v>0</v>
      </c>
      <c r="AZ638" s="1272">
        <f>$AA638-AX638-AY638</f>
        <v>0</v>
      </c>
      <c r="BA638" s="210">
        <f t="shared" si="297"/>
        <v>0</v>
      </c>
      <c r="BB638" s="210">
        <f t="shared" si="297"/>
        <v>0</v>
      </c>
      <c r="BC638" s="210">
        <f t="shared" si="297"/>
        <v>0</v>
      </c>
      <c r="BD638" s="210">
        <f t="shared" si="297"/>
        <v>0</v>
      </c>
      <c r="BE638" s="210">
        <f t="shared" si="297"/>
        <v>0</v>
      </c>
      <c r="BF638" s="211">
        <f t="shared" si="297"/>
        <v>0</v>
      </c>
      <c r="BG638" s="1276">
        <f>IF($Z638=1,0,IF(AND($Z638=0,BB638&gt;0),1,IF(AND($Z638=0,BD638&gt;0),1,IF(AND($Z638=0,BF638&gt;0),1,0))))</f>
        <v>0</v>
      </c>
      <c r="BH638" s="1276">
        <f t="shared" si="292"/>
        <v>0</v>
      </c>
      <c r="BI638" s="1281">
        <f>IF($Z638=0,0,IF(BM638+BO638+BQ638&gt;0,$AA638,0))</f>
        <v>0</v>
      </c>
      <c r="BJ638" s="1283">
        <f>IF($Z638=0,0,IF(AND(BI638=0,M639&gt;0),$AA638,0))</f>
        <v>0</v>
      </c>
      <c r="BK638" s="1272">
        <f>$AA638-BI638-BJ638</f>
        <v>0</v>
      </c>
      <c r="BL638" s="210">
        <f t="shared" si="298"/>
        <v>0</v>
      </c>
      <c r="BM638" s="210">
        <f t="shared" si="298"/>
        <v>0</v>
      </c>
      <c r="BN638" s="210">
        <f t="shared" si="298"/>
        <v>0</v>
      </c>
      <c r="BO638" s="210">
        <f t="shared" si="298"/>
        <v>0</v>
      </c>
      <c r="BP638" s="210">
        <f t="shared" si="298"/>
        <v>0</v>
      </c>
      <c r="BQ638" s="211">
        <f t="shared" si="298"/>
        <v>0</v>
      </c>
      <c r="BR638" s="1276">
        <f>IF($Z638=1,0,IF(AND($Z638=0,BM638&gt;0),1,IF(AND($Z638=0,BO638&gt;0),1,IF(AND($Z638=0,BQ638&gt;0),1,0))))</f>
        <v>0</v>
      </c>
      <c r="BS638" s="1276">
        <f t="shared" si="293"/>
        <v>0</v>
      </c>
      <c r="BT638" s="1281">
        <f>IF($Z638=0,0,IF(BX638+BZ638+CB638&gt;0,$AA638,0))</f>
        <v>0</v>
      </c>
      <c r="BU638" s="1283">
        <f>IF($Z638=0,0,IF(AND(BT638=0,O639&gt;0),$AA638,0))</f>
        <v>0</v>
      </c>
      <c r="BV638" s="1272">
        <f>$AA638-BT638-BU638</f>
        <v>0</v>
      </c>
      <c r="BW638" s="210">
        <f t="shared" si="299"/>
        <v>0</v>
      </c>
      <c r="BX638" s="210">
        <f t="shared" si="299"/>
        <v>0</v>
      </c>
      <c r="BY638" s="210">
        <f t="shared" si="299"/>
        <v>0</v>
      </c>
      <c r="BZ638" s="210">
        <f t="shared" si="299"/>
        <v>0</v>
      </c>
      <c r="CA638" s="210">
        <f t="shared" si="299"/>
        <v>0</v>
      </c>
      <c r="CB638" s="211">
        <f t="shared" si="299"/>
        <v>0</v>
      </c>
      <c r="CC638" s="1276">
        <f>IF($Z638=1,0,IF(AND($Z638=0,BX638&gt;0),1,IF(AND($Z638=0,BZ638&gt;0),1,IF(AND($Z638=0,CB638&gt;0),1,0))))</f>
        <v>0</v>
      </c>
      <c r="CD638" s="1276">
        <f t="shared" si="294"/>
        <v>0</v>
      </c>
      <c r="CE638" s="11"/>
      <c r="CF638" s="11"/>
      <c r="CG638" s="11"/>
      <c r="CH638" s="11"/>
      <c r="CI638" s="11"/>
      <c r="CJ638" s="11"/>
      <c r="CK638" s="11"/>
      <c r="CL638" s="11"/>
      <c r="CM638" s="11"/>
    </row>
    <row r="639" spans="1:91" ht="14.25" customHeight="1">
      <c r="A639" s="1247" t="str">
        <f>A638</f>
        <v/>
      </c>
      <c r="B639" s="58"/>
      <c r="C639" s="1735"/>
      <c r="D639" s="1733"/>
      <c r="E639" s="1735"/>
      <c r="F639" s="2454"/>
      <c r="G639" s="512"/>
      <c r="H639" s="2456"/>
      <c r="I639" s="514"/>
      <c r="J639" s="2459"/>
      <c r="K639" s="514"/>
      <c r="L639" s="2459"/>
      <c r="M639" s="514"/>
      <c r="N639" s="2459"/>
      <c r="O639" s="514"/>
      <c r="P639" s="2459"/>
      <c r="Q639" s="11"/>
      <c r="R639" s="11"/>
      <c r="S639" s="455"/>
      <c r="T639" s="477"/>
      <c r="U639" s="506">
        <f>Import!N1029</f>
        <v>0</v>
      </c>
      <c r="V639" s="11"/>
      <c r="W639" s="340"/>
      <c r="X639" s="340"/>
      <c r="Y639" s="340"/>
      <c r="Z639" s="11"/>
      <c r="AE639" s="210"/>
      <c r="AF639" s="210"/>
      <c r="AG639" s="210"/>
      <c r="AH639" s="210"/>
      <c r="AI639" s="1055"/>
      <c r="AJ639" s="211"/>
      <c r="AK639" s="1276"/>
      <c r="AL639" s="1276">
        <f>AL638</f>
        <v>0</v>
      </c>
      <c r="AP639" s="210"/>
      <c r="AQ639" s="210"/>
      <c r="AR639" s="210"/>
      <c r="AS639" s="210"/>
      <c r="AT639" s="210"/>
      <c r="AU639" s="211"/>
      <c r="AV639" s="1276"/>
      <c r="AW639" s="1276">
        <f>AW638</f>
        <v>0</v>
      </c>
      <c r="BA639" s="210"/>
      <c r="BB639" s="210"/>
      <c r="BC639" s="210"/>
      <c r="BD639" s="210"/>
      <c r="BE639" s="210"/>
      <c r="BF639" s="211"/>
      <c r="BG639" s="1276"/>
      <c r="BH639" s="1276">
        <f>BH638</f>
        <v>0</v>
      </c>
      <c r="BL639" s="210"/>
      <c r="BM639" s="210"/>
      <c r="BN639" s="210"/>
      <c r="BO639" s="210"/>
      <c r="BP639" s="210"/>
      <c r="BQ639" s="211"/>
      <c r="BR639" s="1276"/>
      <c r="BS639" s="1276">
        <f>BS638</f>
        <v>0</v>
      </c>
      <c r="BW639" s="210"/>
      <c r="BX639" s="210"/>
      <c r="BY639" s="210"/>
      <c r="BZ639" s="210"/>
      <c r="CA639" s="210"/>
      <c r="CB639" s="211"/>
      <c r="CC639" s="1276"/>
      <c r="CD639" s="1276">
        <f>CD638</f>
        <v>0</v>
      </c>
      <c r="CE639" s="11"/>
      <c r="CF639" s="11"/>
      <c r="CG639" s="11"/>
      <c r="CH639" s="11"/>
      <c r="CI639" s="11"/>
      <c r="CJ639" s="11"/>
      <c r="CK639" s="11"/>
      <c r="CL639" s="11"/>
      <c r="CM639" s="11"/>
    </row>
    <row r="640" spans="1:91" ht="24.75" customHeight="1">
      <c r="A640" s="1246" t="str">
        <f>IF(E640&gt;0,"Wypełnione","")</f>
        <v/>
      </c>
      <c r="B640" s="58"/>
      <c r="C640" s="1734">
        <f>'Og s3a'!C1041</f>
        <v>0</v>
      </c>
      <c r="D640" s="1732">
        <f>'Og s3a'!E1041</f>
        <v>0</v>
      </c>
      <c r="E640" s="1734">
        <f>'Og s3a'!F1041</f>
        <v>0</v>
      </c>
      <c r="F640" s="2453"/>
      <c r="G640" s="511">
        <f>T640</f>
        <v>0</v>
      </c>
      <c r="H640" s="2455">
        <f>U640</f>
        <v>0</v>
      </c>
      <c r="I640" s="515"/>
      <c r="J640" s="2459"/>
      <c r="K640" s="515"/>
      <c r="L640" s="2459"/>
      <c r="M640" s="515"/>
      <c r="N640" s="2459"/>
      <c r="O640" s="515"/>
      <c r="P640" s="2459"/>
      <c r="Q640" s="11"/>
      <c r="R640" s="11"/>
      <c r="S640" s="454">
        <f>'Og s3a'!G1041</f>
        <v>0</v>
      </c>
      <c r="T640" s="456">
        <f>'Og s3a'!D1041</f>
        <v>0</v>
      </c>
      <c r="U640" s="506">
        <f>Import!N1030</f>
        <v>0</v>
      </c>
      <c r="V640" s="11"/>
      <c r="W640" s="340"/>
      <c r="X640" s="340"/>
      <c r="Y640" s="340"/>
      <c r="Z640" s="1273">
        <f>IF(F640=AF$7,1,0)</f>
        <v>0</v>
      </c>
      <c r="AA640" s="1273">
        <f>Z640*D640</f>
        <v>0</v>
      </c>
      <c r="AB640" s="1281">
        <f>IF($Z640=0,0,IF(AF640+AH640+AJ640&gt;0,$AA640,0))</f>
        <v>0</v>
      </c>
      <c r="AC640" s="1283">
        <f>IF($Z640=0,0,IF(AND(AB640=0,G641&gt;0),$AA640,0))</f>
        <v>0</v>
      </c>
      <c r="AD640" s="1272">
        <f>AA640-AB640-AC640</f>
        <v>0</v>
      </c>
      <c r="AE640" s="210">
        <f t="shared" si="295"/>
        <v>0</v>
      </c>
      <c r="AF640" s="210">
        <f t="shared" si="295"/>
        <v>0</v>
      </c>
      <c r="AG640" s="210">
        <f t="shared" si="295"/>
        <v>0</v>
      </c>
      <c r="AH640" s="210">
        <f t="shared" si="295"/>
        <v>0</v>
      </c>
      <c r="AI640" s="1055">
        <f t="shared" si="295"/>
        <v>0</v>
      </c>
      <c r="AJ640" s="211">
        <f t="shared" si="295"/>
        <v>0</v>
      </c>
      <c r="AK640" s="1276">
        <f>IF($Z640=1,0,IF(AND($Z640=0,AF640&gt;0),1,IF(AND($Z640=0,AH640&gt;0),1,IF(AND($Z640=0,AJ640&gt;0),1,0))))</f>
        <v>0</v>
      </c>
      <c r="AL640" s="1276">
        <f t="shared" si="290"/>
        <v>0</v>
      </c>
      <c r="AM640" s="1281">
        <f>IF($Z640=0,0,IF(AQ640+AS640+AU640&gt;0,$AA640,0))</f>
        <v>0</v>
      </c>
      <c r="AN640" s="1283">
        <f>IF($Z640=0,0,IF(AND(AM640=0,I641&gt;0),$AA640,0))</f>
        <v>0</v>
      </c>
      <c r="AO640" s="1272">
        <f>$AA640-AM640-AN640</f>
        <v>0</v>
      </c>
      <c r="AP640" s="210">
        <f t="shared" si="296"/>
        <v>0</v>
      </c>
      <c r="AQ640" s="210">
        <f t="shared" si="296"/>
        <v>0</v>
      </c>
      <c r="AR640" s="210">
        <f t="shared" si="296"/>
        <v>0</v>
      </c>
      <c r="AS640" s="210">
        <f t="shared" si="296"/>
        <v>0</v>
      </c>
      <c r="AT640" s="210">
        <f t="shared" si="296"/>
        <v>0</v>
      </c>
      <c r="AU640" s="211">
        <f t="shared" si="296"/>
        <v>0</v>
      </c>
      <c r="AV640" s="1276">
        <f>IF($Z640=1,0,IF(AND($Z640=0,AQ640&gt;0),1,IF(AND($Z640=0,AS640&gt;0),1,IF(AND($Z640=0,AU640&gt;0),1,0))))</f>
        <v>0</v>
      </c>
      <c r="AW640" s="1276">
        <f t="shared" si="291"/>
        <v>0</v>
      </c>
      <c r="AX640" s="1281">
        <f>IF($Z640=0,0,IF(BB640+BD640+BF640&gt;0,$AA640,0))</f>
        <v>0</v>
      </c>
      <c r="AY640" s="1283">
        <f>IF($Z640=0,0,IF(AND(AX640=0,K641&gt;0),$AA640,0))</f>
        <v>0</v>
      </c>
      <c r="AZ640" s="1272">
        <f>$AA640-AX640-AY640</f>
        <v>0</v>
      </c>
      <c r="BA640" s="210">
        <f t="shared" si="297"/>
        <v>0</v>
      </c>
      <c r="BB640" s="210">
        <f t="shared" si="297"/>
        <v>0</v>
      </c>
      <c r="BC640" s="210">
        <f t="shared" si="297"/>
        <v>0</v>
      </c>
      <c r="BD640" s="210">
        <f t="shared" si="297"/>
        <v>0</v>
      </c>
      <c r="BE640" s="210">
        <f t="shared" si="297"/>
        <v>0</v>
      </c>
      <c r="BF640" s="211">
        <f t="shared" si="297"/>
        <v>0</v>
      </c>
      <c r="BG640" s="1276">
        <f>IF($Z640=1,0,IF(AND($Z640=0,BB640&gt;0),1,IF(AND($Z640=0,BD640&gt;0),1,IF(AND($Z640=0,BF640&gt;0),1,0))))</f>
        <v>0</v>
      </c>
      <c r="BH640" s="1276">
        <f t="shared" si="292"/>
        <v>0</v>
      </c>
      <c r="BI640" s="1281">
        <f>IF($Z640=0,0,IF(BM640+BO640+BQ640&gt;0,$AA640,0))</f>
        <v>0</v>
      </c>
      <c r="BJ640" s="1283">
        <f>IF($Z640=0,0,IF(AND(BI640=0,M641&gt;0),$AA640,0))</f>
        <v>0</v>
      </c>
      <c r="BK640" s="1272">
        <f>$AA640-BI640-BJ640</f>
        <v>0</v>
      </c>
      <c r="BL640" s="210">
        <f t="shared" si="298"/>
        <v>0</v>
      </c>
      <c r="BM640" s="210">
        <f t="shared" si="298"/>
        <v>0</v>
      </c>
      <c r="BN640" s="210">
        <f t="shared" si="298"/>
        <v>0</v>
      </c>
      <c r="BO640" s="210">
        <f t="shared" si="298"/>
        <v>0</v>
      </c>
      <c r="BP640" s="210">
        <f t="shared" si="298"/>
        <v>0</v>
      </c>
      <c r="BQ640" s="211">
        <f t="shared" si="298"/>
        <v>0</v>
      </c>
      <c r="BR640" s="1276">
        <f>IF($Z640=1,0,IF(AND($Z640=0,BM640&gt;0),1,IF(AND($Z640=0,BO640&gt;0),1,IF(AND($Z640=0,BQ640&gt;0),1,0))))</f>
        <v>0</v>
      </c>
      <c r="BS640" s="1276">
        <f t="shared" si="293"/>
        <v>0</v>
      </c>
      <c r="BT640" s="1281">
        <f>IF($Z640=0,0,IF(BX640+BZ640+CB640&gt;0,$AA640,0))</f>
        <v>0</v>
      </c>
      <c r="BU640" s="1283">
        <f>IF($Z640=0,0,IF(AND(BT640=0,O641&gt;0),$AA640,0))</f>
        <v>0</v>
      </c>
      <c r="BV640" s="1272">
        <f>$AA640-BT640-BU640</f>
        <v>0</v>
      </c>
      <c r="BW640" s="210">
        <f t="shared" si="299"/>
        <v>0</v>
      </c>
      <c r="BX640" s="210">
        <f t="shared" si="299"/>
        <v>0</v>
      </c>
      <c r="BY640" s="210">
        <f t="shared" si="299"/>
        <v>0</v>
      </c>
      <c r="BZ640" s="210">
        <f t="shared" si="299"/>
        <v>0</v>
      </c>
      <c r="CA640" s="210">
        <f t="shared" si="299"/>
        <v>0</v>
      </c>
      <c r="CB640" s="211">
        <f t="shared" si="299"/>
        <v>0</v>
      </c>
      <c r="CC640" s="1276">
        <f>IF($Z640=1,0,IF(AND($Z640=0,BX640&gt;0),1,IF(AND($Z640=0,BZ640&gt;0),1,IF(AND($Z640=0,CB640&gt;0),1,0))))</f>
        <v>0</v>
      </c>
      <c r="CD640" s="1276">
        <f t="shared" si="294"/>
        <v>0</v>
      </c>
      <c r="CE640" s="11"/>
      <c r="CF640" s="11"/>
      <c r="CG640" s="11"/>
      <c r="CH640" s="11"/>
      <c r="CI640" s="11"/>
      <c r="CJ640" s="11"/>
      <c r="CK640" s="11"/>
      <c r="CL640" s="11"/>
      <c r="CM640" s="11"/>
    </row>
    <row r="641" spans="1:91" ht="14.25" customHeight="1">
      <c r="A641" s="1247" t="str">
        <f>A640</f>
        <v/>
      </c>
      <c r="B641" s="58"/>
      <c r="C641" s="1735"/>
      <c r="D641" s="1733"/>
      <c r="E641" s="1735"/>
      <c r="F641" s="2454"/>
      <c r="G641" s="512"/>
      <c r="H641" s="2456"/>
      <c r="I641" s="514"/>
      <c r="J641" s="2459"/>
      <c r="K641" s="514"/>
      <c r="L641" s="2459"/>
      <c r="M641" s="514"/>
      <c r="N641" s="2459"/>
      <c r="O641" s="514"/>
      <c r="P641" s="2459"/>
      <c r="Q641" s="11"/>
      <c r="R641" s="11"/>
      <c r="S641" s="455"/>
      <c r="T641" s="477"/>
      <c r="U641" s="506">
        <f>Import!N1031</f>
        <v>0</v>
      </c>
      <c r="V641" s="11"/>
      <c r="W641" s="340"/>
      <c r="X641" s="340"/>
      <c r="Y641" s="340"/>
      <c r="Z641" s="11"/>
      <c r="AE641" s="210"/>
      <c r="AF641" s="210"/>
      <c r="AG641" s="210"/>
      <c r="AH641" s="210"/>
      <c r="AI641" s="1055"/>
      <c r="AJ641" s="211"/>
      <c r="AK641" s="1276"/>
      <c r="AL641" s="1276">
        <f>AL640</f>
        <v>0</v>
      </c>
      <c r="AP641" s="210"/>
      <c r="AQ641" s="210"/>
      <c r="AR641" s="210"/>
      <c r="AS641" s="210"/>
      <c r="AT641" s="210"/>
      <c r="AU641" s="211"/>
      <c r="AV641" s="1276"/>
      <c r="AW641" s="1276">
        <f>AW640</f>
        <v>0</v>
      </c>
      <c r="BA641" s="210"/>
      <c r="BB641" s="210"/>
      <c r="BC641" s="210"/>
      <c r="BD641" s="210"/>
      <c r="BE641" s="210"/>
      <c r="BF641" s="211"/>
      <c r="BG641" s="1276"/>
      <c r="BH641" s="1276">
        <f>BH640</f>
        <v>0</v>
      </c>
      <c r="BL641" s="210"/>
      <c r="BM641" s="210"/>
      <c r="BN641" s="210"/>
      <c r="BO641" s="210"/>
      <c r="BP641" s="210"/>
      <c r="BQ641" s="211"/>
      <c r="BR641" s="1276"/>
      <c r="BS641" s="1276">
        <f>BS640</f>
        <v>0</v>
      </c>
      <c r="BW641" s="210"/>
      <c r="BX641" s="210"/>
      <c r="BY641" s="210"/>
      <c r="BZ641" s="210"/>
      <c r="CA641" s="210"/>
      <c r="CB641" s="211"/>
      <c r="CC641" s="1276"/>
      <c r="CD641" s="1276">
        <f>CD640</f>
        <v>0</v>
      </c>
      <c r="CE641" s="11"/>
      <c r="CF641" s="11"/>
      <c r="CG641" s="11"/>
      <c r="CH641" s="11"/>
      <c r="CI641" s="11"/>
      <c r="CJ641" s="11"/>
      <c r="CK641" s="11"/>
      <c r="CL641" s="11"/>
      <c r="CM641" s="11"/>
    </row>
    <row r="642" spans="1:91" ht="24.75" customHeight="1">
      <c r="A642" s="1246" t="str">
        <f>IF(E642&gt;0,"Wypełnione","")</f>
        <v/>
      </c>
      <c r="B642" s="58"/>
      <c r="C642" s="1734">
        <f>'Og s3a'!C1043</f>
        <v>0</v>
      </c>
      <c r="D642" s="1732">
        <f>'Og s3a'!E1043</f>
        <v>0</v>
      </c>
      <c r="E642" s="1734">
        <f>'Og s3a'!F1043</f>
        <v>0</v>
      </c>
      <c r="F642" s="2453"/>
      <c r="G642" s="511">
        <f>T642</f>
        <v>0</v>
      </c>
      <c r="H642" s="2455">
        <f>U642</f>
        <v>0</v>
      </c>
      <c r="I642" s="515"/>
      <c r="J642" s="2459"/>
      <c r="K642" s="515"/>
      <c r="L642" s="2459"/>
      <c r="M642" s="515"/>
      <c r="N642" s="2459"/>
      <c r="O642" s="515"/>
      <c r="P642" s="2459"/>
      <c r="Q642" s="11"/>
      <c r="R642" s="11"/>
      <c r="S642" s="454">
        <f>'Og s3a'!G1043</f>
        <v>0</v>
      </c>
      <c r="T642" s="456">
        <f>'Og s3a'!D1043</f>
        <v>0</v>
      </c>
      <c r="U642" s="506">
        <f>Import!N1032</f>
        <v>0</v>
      </c>
      <c r="V642" s="11"/>
      <c r="W642" s="340"/>
      <c r="X642" s="340"/>
      <c r="Y642" s="340"/>
      <c r="Z642" s="1273">
        <f>IF(F642=AF$7,1,0)</f>
        <v>0</v>
      </c>
      <c r="AA642" s="1273">
        <f>Z642*D642</f>
        <v>0</v>
      </c>
      <c r="AB642" s="1281">
        <f>IF($Z642=0,0,IF(AF642+AH642+AJ642&gt;0,$AA642,0))</f>
        <v>0</v>
      </c>
      <c r="AC642" s="1283">
        <f>IF($Z642=0,0,IF(AND(AB642=0,G643&gt;0),$AA642,0))</f>
        <v>0</v>
      </c>
      <c r="AD642" s="1272">
        <f>AA642-AB642-AC642</f>
        <v>0</v>
      </c>
      <c r="AE642" s="210">
        <f t="shared" si="295"/>
        <v>0</v>
      </c>
      <c r="AF642" s="210">
        <f t="shared" si="295"/>
        <v>0</v>
      </c>
      <c r="AG642" s="210">
        <f t="shared" si="295"/>
        <v>0</v>
      </c>
      <c r="AH642" s="210">
        <f t="shared" si="295"/>
        <v>0</v>
      </c>
      <c r="AI642" s="1055">
        <f t="shared" si="295"/>
        <v>0</v>
      </c>
      <c r="AJ642" s="211">
        <f t="shared" si="295"/>
        <v>0</v>
      </c>
      <c r="AK642" s="1276">
        <f>IF($Z642=1,0,IF(AND($Z642=0,AF642&gt;0),1,IF(AND($Z642=0,AH642&gt;0),1,IF(AND($Z642=0,AJ642&gt;0),1,0))))</f>
        <v>0</v>
      </c>
      <c r="AL642" s="1276">
        <f t="shared" si="290"/>
        <v>0</v>
      </c>
      <c r="AM642" s="1281">
        <f>IF($Z642=0,0,IF(AQ642+AS642+AU642&gt;0,$AA642,0))</f>
        <v>0</v>
      </c>
      <c r="AN642" s="1283">
        <f>IF($Z642=0,0,IF(AND(AM642=0,I643&gt;0),$AA642,0))</f>
        <v>0</v>
      </c>
      <c r="AO642" s="1272">
        <f>$AA642-AM642-AN642</f>
        <v>0</v>
      </c>
      <c r="AP642" s="210">
        <f t="shared" si="296"/>
        <v>0</v>
      </c>
      <c r="AQ642" s="210">
        <f t="shared" si="296"/>
        <v>0</v>
      </c>
      <c r="AR642" s="210">
        <f t="shared" si="296"/>
        <v>0</v>
      </c>
      <c r="AS642" s="210">
        <f t="shared" si="296"/>
        <v>0</v>
      </c>
      <c r="AT642" s="210">
        <f t="shared" si="296"/>
        <v>0</v>
      </c>
      <c r="AU642" s="211">
        <f t="shared" si="296"/>
        <v>0</v>
      </c>
      <c r="AV642" s="1276">
        <f>IF($Z642=1,0,IF(AND($Z642=0,AQ642&gt;0),1,IF(AND($Z642=0,AS642&gt;0),1,IF(AND($Z642=0,AU642&gt;0),1,0))))</f>
        <v>0</v>
      </c>
      <c r="AW642" s="1276">
        <f t="shared" si="291"/>
        <v>0</v>
      </c>
      <c r="AX642" s="1281">
        <f>IF($Z642=0,0,IF(BB642+BD642+BF642&gt;0,$AA642,0))</f>
        <v>0</v>
      </c>
      <c r="AY642" s="1283">
        <f>IF($Z642=0,0,IF(AND(AX642=0,K643&gt;0),$AA642,0))</f>
        <v>0</v>
      </c>
      <c r="AZ642" s="1272">
        <f>$AA642-AX642-AY642</f>
        <v>0</v>
      </c>
      <c r="BA642" s="210">
        <f t="shared" si="297"/>
        <v>0</v>
      </c>
      <c r="BB642" s="210">
        <f t="shared" si="297"/>
        <v>0</v>
      </c>
      <c r="BC642" s="210">
        <f t="shared" si="297"/>
        <v>0</v>
      </c>
      <c r="BD642" s="210">
        <f t="shared" si="297"/>
        <v>0</v>
      </c>
      <c r="BE642" s="210">
        <f t="shared" si="297"/>
        <v>0</v>
      </c>
      <c r="BF642" s="211">
        <f t="shared" si="297"/>
        <v>0</v>
      </c>
      <c r="BG642" s="1276">
        <f>IF($Z642=1,0,IF(AND($Z642=0,BB642&gt;0),1,IF(AND($Z642=0,BD642&gt;0),1,IF(AND($Z642=0,BF642&gt;0),1,0))))</f>
        <v>0</v>
      </c>
      <c r="BH642" s="1276">
        <f t="shared" si="292"/>
        <v>0</v>
      </c>
      <c r="BI642" s="1281">
        <f>IF($Z642=0,0,IF(BM642+BO642+BQ642&gt;0,$AA642,0))</f>
        <v>0</v>
      </c>
      <c r="BJ642" s="1283">
        <f>IF($Z642=0,0,IF(AND(BI642=0,M643&gt;0),$AA642,0))</f>
        <v>0</v>
      </c>
      <c r="BK642" s="1272">
        <f>$AA642-BI642-BJ642</f>
        <v>0</v>
      </c>
      <c r="BL642" s="210">
        <f t="shared" si="298"/>
        <v>0</v>
      </c>
      <c r="BM642" s="210">
        <f t="shared" si="298"/>
        <v>0</v>
      </c>
      <c r="BN642" s="210">
        <f t="shared" si="298"/>
        <v>0</v>
      </c>
      <c r="BO642" s="210">
        <f t="shared" si="298"/>
        <v>0</v>
      </c>
      <c r="BP642" s="210">
        <f t="shared" si="298"/>
        <v>0</v>
      </c>
      <c r="BQ642" s="211">
        <f t="shared" si="298"/>
        <v>0</v>
      </c>
      <c r="BR642" s="1276">
        <f>IF($Z642=1,0,IF(AND($Z642=0,BM642&gt;0),1,IF(AND($Z642=0,BO642&gt;0),1,IF(AND($Z642=0,BQ642&gt;0),1,0))))</f>
        <v>0</v>
      </c>
      <c r="BS642" s="1276">
        <f t="shared" si="293"/>
        <v>0</v>
      </c>
      <c r="BT642" s="1281">
        <f>IF($Z642=0,0,IF(BX642+BZ642+CB642&gt;0,$AA642,0))</f>
        <v>0</v>
      </c>
      <c r="BU642" s="1283">
        <f>IF($Z642=0,0,IF(AND(BT642=0,O643&gt;0),$AA642,0))</f>
        <v>0</v>
      </c>
      <c r="BV642" s="1272">
        <f>$AA642-BT642-BU642</f>
        <v>0</v>
      </c>
      <c r="BW642" s="210">
        <f t="shared" si="299"/>
        <v>0</v>
      </c>
      <c r="BX642" s="210">
        <f t="shared" si="299"/>
        <v>0</v>
      </c>
      <c r="BY642" s="210">
        <f t="shared" si="299"/>
        <v>0</v>
      </c>
      <c r="BZ642" s="210">
        <f t="shared" si="299"/>
        <v>0</v>
      </c>
      <c r="CA642" s="210">
        <f t="shared" si="299"/>
        <v>0</v>
      </c>
      <c r="CB642" s="211">
        <f t="shared" si="299"/>
        <v>0</v>
      </c>
      <c r="CC642" s="1276">
        <f>IF($Z642=1,0,IF(AND($Z642=0,BX642&gt;0),1,IF(AND($Z642=0,BZ642&gt;0),1,IF(AND($Z642=0,CB642&gt;0),1,0))))</f>
        <v>0</v>
      </c>
      <c r="CD642" s="1276">
        <f t="shared" si="294"/>
        <v>0</v>
      </c>
      <c r="CE642" s="11"/>
      <c r="CF642" s="11"/>
      <c r="CG642" s="11"/>
      <c r="CH642" s="11"/>
      <c r="CI642" s="11"/>
      <c r="CJ642" s="11"/>
      <c r="CK642" s="11"/>
      <c r="CL642" s="11"/>
      <c r="CM642" s="11"/>
    </row>
    <row r="643" spans="1:91" ht="14.25" customHeight="1">
      <c r="A643" s="1247" t="str">
        <f>A642</f>
        <v/>
      </c>
      <c r="B643" s="58"/>
      <c r="C643" s="1735"/>
      <c r="D643" s="1733"/>
      <c r="E643" s="1735"/>
      <c r="F643" s="2454"/>
      <c r="G643" s="512"/>
      <c r="H643" s="2456"/>
      <c r="I643" s="514"/>
      <c r="J643" s="2459"/>
      <c r="K643" s="514"/>
      <c r="L643" s="2459"/>
      <c r="M643" s="514"/>
      <c r="N643" s="2459"/>
      <c r="O643" s="514"/>
      <c r="P643" s="2459"/>
      <c r="Q643" s="11"/>
      <c r="R643" s="11"/>
      <c r="S643" s="455"/>
      <c r="T643" s="477"/>
      <c r="U643" s="506">
        <f>Import!N1033</f>
        <v>0</v>
      </c>
      <c r="V643" s="11"/>
      <c r="W643" s="340"/>
      <c r="X643" s="340"/>
      <c r="Y643" s="340"/>
      <c r="Z643" s="11"/>
      <c r="AE643" s="210"/>
      <c r="AF643" s="210"/>
      <c r="AG643" s="210"/>
      <c r="AH643" s="210"/>
      <c r="AI643" s="1055"/>
      <c r="AJ643" s="211"/>
      <c r="AK643" s="1276"/>
      <c r="AL643" s="1276">
        <f>AL642</f>
        <v>0</v>
      </c>
      <c r="AP643" s="210"/>
      <c r="AQ643" s="210"/>
      <c r="AR643" s="210"/>
      <c r="AS643" s="210"/>
      <c r="AT643" s="210"/>
      <c r="AU643" s="211"/>
      <c r="AV643" s="1276"/>
      <c r="AW643" s="1276">
        <f>AW642</f>
        <v>0</v>
      </c>
      <c r="BA643" s="210"/>
      <c r="BB643" s="210"/>
      <c r="BC643" s="210"/>
      <c r="BD643" s="210"/>
      <c r="BE643" s="210"/>
      <c r="BF643" s="211"/>
      <c r="BG643" s="1276"/>
      <c r="BH643" s="1276">
        <f>BH642</f>
        <v>0</v>
      </c>
      <c r="BL643" s="210"/>
      <c r="BM643" s="210"/>
      <c r="BN643" s="210"/>
      <c r="BO643" s="210"/>
      <c r="BP643" s="210"/>
      <c r="BQ643" s="211"/>
      <c r="BR643" s="1276"/>
      <c r="BS643" s="1276">
        <f>BS642</f>
        <v>0</v>
      </c>
      <c r="BW643" s="210"/>
      <c r="BX643" s="210"/>
      <c r="BY643" s="210"/>
      <c r="BZ643" s="210"/>
      <c r="CA643" s="210"/>
      <c r="CB643" s="211"/>
      <c r="CC643" s="1276"/>
      <c r="CD643" s="1276">
        <f>CD642</f>
        <v>0</v>
      </c>
      <c r="CE643" s="11"/>
      <c r="CF643" s="11"/>
      <c r="CG643" s="11"/>
      <c r="CH643" s="11"/>
      <c r="CI643" s="11"/>
      <c r="CJ643" s="11"/>
      <c r="CK643" s="11"/>
      <c r="CL643" s="11"/>
      <c r="CM643" s="11"/>
    </row>
    <row r="644" spans="1:91" ht="24.75" customHeight="1">
      <c r="A644" s="1246" t="str">
        <f>IF(E644&gt;0,"Wypełnione","")</f>
        <v/>
      </c>
      <c r="B644" s="58"/>
      <c r="C644" s="1734">
        <f>'Og s3a'!C1045</f>
        <v>0</v>
      </c>
      <c r="D644" s="1732">
        <f>'Og s3a'!E1045</f>
        <v>0</v>
      </c>
      <c r="E644" s="1734">
        <f>'Og s3a'!F1045</f>
        <v>0</v>
      </c>
      <c r="F644" s="2453"/>
      <c r="G644" s="511">
        <f>T644</f>
        <v>0</v>
      </c>
      <c r="H644" s="2455">
        <f>U644</f>
        <v>0</v>
      </c>
      <c r="I644" s="515"/>
      <c r="J644" s="2459"/>
      <c r="K644" s="515"/>
      <c r="L644" s="2459"/>
      <c r="M644" s="515"/>
      <c r="N644" s="2459"/>
      <c r="O644" s="515"/>
      <c r="P644" s="2459"/>
      <c r="Q644" s="11"/>
      <c r="R644" s="11"/>
      <c r="S644" s="454">
        <f>'Og s3a'!G1045</f>
        <v>0</v>
      </c>
      <c r="T644" s="456">
        <f>'Og s3a'!D1045</f>
        <v>0</v>
      </c>
      <c r="U644" s="506">
        <f>Import!N1034</f>
        <v>0</v>
      </c>
      <c r="V644" s="11"/>
      <c r="W644" s="340"/>
      <c r="X644" s="340"/>
      <c r="Y644" s="340"/>
      <c r="Z644" s="1273">
        <f>IF(F644=AF$7,1,0)</f>
        <v>0</v>
      </c>
      <c r="AA644" s="1273">
        <f>Z644*D644</f>
        <v>0</v>
      </c>
      <c r="AB644" s="1281">
        <f>IF($Z644=0,0,IF(AF644+AH644+AJ644&gt;0,$AA644,0))</f>
        <v>0</v>
      </c>
      <c r="AC644" s="1283">
        <f>IF($Z644=0,0,IF(AND(AB644=0,G645&gt;0),$AA644,0))</f>
        <v>0</v>
      </c>
      <c r="AD644" s="1272">
        <f>AA644-AB644-AC644</f>
        <v>0</v>
      </c>
      <c r="AE644" s="210">
        <f t="shared" si="295"/>
        <v>0</v>
      </c>
      <c r="AF644" s="210">
        <f t="shared" si="295"/>
        <v>0</v>
      </c>
      <c r="AG644" s="210">
        <f t="shared" si="295"/>
        <v>0</v>
      </c>
      <c r="AH644" s="210">
        <f t="shared" si="295"/>
        <v>0</v>
      </c>
      <c r="AI644" s="1055">
        <f t="shared" si="295"/>
        <v>0</v>
      </c>
      <c r="AJ644" s="211">
        <f t="shared" si="295"/>
        <v>0</v>
      </c>
      <c r="AK644" s="1276">
        <f>IF($Z644=1,0,IF(AND($Z644=0,AF644&gt;0),1,IF(AND($Z644=0,AH644&gt;0),1,IF(AND($Z644=0,AJ644&gt;0),1,0))))</f>
        <v>0</v>
      </c>
      <c r="AL644" s="1276">
        <f t="shared" si="290"/>
        <v>0</v>
      </c>
      <c r="AM644" s="1281">
        <f>IF($Z644=0,0,IF(AQ644+AS644+AU644&gt;0,$AA644,0))</f>
        <v>0</v>
      </c>
      <c r="AN644" s="1283">
        <f>IF($Z644=0,0,IF(AND(AM644=0,I645&gt;0),$AA644,0))</f>
        <v>0</v>
      </c>
      <c r="AO644" s="1272">
        <f>$AA644-AM644-AN644</f>
        <v>0</v>
      </c>
      <c r="AP644" s="210">
        <f t="shared" si="296"/>
        <v>0</v>
      </c>
      <c r="AQ644" s="210">
        <f t="shared" si="296"/>
        <v>0</v>
      </c>
      <c r="AR644" s="210">
        <f t="shared" si="296"/>
        <v>0</v>
      </c>
      <c r="AS644" s="210">
        <f t="shared" si="296"/>
        <v>0</v>
      </c>
      <c r="AT644" s="210">
        <f t="shared" si="296"/>
        <v>0</v>
      </c>
      <c r="AU644" s="211">
        <f t="shared" si="296"/>
        <v>0</v>
      </c>
      <c r="AV644" s="1276">
        <f>IF($Z644=1,0,IF(AND($Z644=0,AQ644&gt;0),1,IF(AND($Z644=0,AS644&gt;0),1,IF(AND($Z644=0,AU644&gt;0),1,0))))</f>
        <v>0</v>
      </c>
      <c r="AW644" s="1276">
        <f t="shared" si="291"/>
        <v>0</v>
      </c>
      <c r="AX644" s="1281">
        <f>IF($Z644=0,0,IF(BB644+BD644+BF644&gt;0,$AA644,0))</f>
        <v>0</v>
      </c>
      <c r="AY644" s="1283">
        <f>IF($Z644=0,0,IF(AND(AX644=0,K645&gt;0),$AA644,0))</f>
        <v>0</v>
      </c>
      <c r="AZ644" s="1272">
        <f>$AA644-AX644-AY644</f>
        <v>0</v>
      </c>
      <c r="BA644" s="210">
        <f t="shared" si="297"/>
        <v>0</v>
      </c>
      <c r="BB644" s="210">
        <f t="shared" si="297"/>
        <v>0</v>
      </c>
      <c r="BC644" s="210">
        <f t="shared" si="297"/>
        <v>0</v>
      </c>
      <c r="BD644" s="210">
        <f t="shared" si="297"/>
        <v>0</v>
      </c>
      <c r="BE644" s="210">
        <f t="shared" si="297"/>
        <v>0</v>
      </c>
      <c r="BF644" s="211">
        <f t="shared" si="297"/>
        <v>0</v>
      </c>
      <c r="BG644" s="1276">
        <f>IF($Z644=1,0,IF(AND($Z644=0,BB644&gt;0),1,IF(AND($Z644=0,BD644&gt;0),1,IF(AND($Z644=0,BF644&gt;0),1,0))))</f>
        <v>0</v>
      </c>
      <c r="BH644" s="1276">
        <f t="shared" si="292"/>
        <v>0</v>
      </c>
      <c r="BI644" s="1281">
        <f>IF($Z644=0,0,IF(BM644+BO644+BQ644&gt;0,$AA644,0))</f>
        <v>0</v>
      </c>
      <c r="BJ644" s="1283">
        <f>IF($Z644=0,0,IF(AND(BI644=0,M645&gt;0),$AA644,0))</f>
        <v>0</v>
      </c>
      <c r="BK644" s="1272">
        <f>$AA644-BI644-BJ644</f>
        <v>0</v>
      </c>
      <c r="BL644" s="210">
        <f t="shared" si="298"/>
        <v>0</v>
      </c>
      <c r="BM644" s="210">
        <f t="shared" si="298"/>
        <v>0</v>
      </c>
      <c r="BN644" s="210">
        <f t="shared" si="298"/>
        <v>0</v>
      </c>
      <c r="BO644" s="210">
        <f t="shared" si="298"/>
        <v>0</v>
      </c>
      <c r="BP644" s="210">
        <f t="shared" si="298"/>
        <v>0</v>
      </c>
      <c r="BQ644" s="211">
        <f t="shared" si="298"/>
        <v>0</v>
      </c>
      <c r="BR644" s="1276">
        <f>IF($Z644=1,0,IF(AND($Z644=0,BM644&gt;0),1,IF(AND($Z644=0,BO644&gt;0),1,IF(AND($Z644=0,BQ644&gt;0),1,0))))</f>
        <v>0</v>
      </c>
      <c r="BS644" s="1276">
        <f t="shared" si="293"/>
        <v>0</v>
      </c>
      <c r="BT644" s="1281">
        <f>IF($Z644=0,0,IF(BX644+BZ644+CB644&gt;0,$AA644,0))</f>
        <v>0</v>
      </c>
      <c r="BU644" s="1283">
        <f>IF($Z644=0,0,IF(AND(BT644=0,O645&gt;0),$AA644,0))</f>
        <v>0</v>
      </c>
      <c r="BV644" s="1272">
        <f>$AA644-BT644-BU644</f>
        <v>0</v>
      </c>
      <c r="BW644" s="210">
        <f t="shared" si="299"/>
        <v>0</v>
      </c>
      <c r="BX644" s="210">
        <f t="shared" si="299"/>
        <v>0</v>
      </c>
      <c r="BY644" s="210">
        <f t="shared" si="299"/>
        <v>0</v>
      </c>
      <c r="BZ644" s="210">
        <f t="shared" si="299"/>
        <v>0</v>
      </c>
      <c r="CA644" s="210">
        <f t="shared" si="299"/>
        <v>0</v>
      </c>
      <c r="CB644" s="211">
        <f t="shared" si="299"/>
        <v>0</v>
      </c>
      <c r="CC644" s="1276">
        <f>IF($Z644=1,0,IF(AND($Z644=0,BX644&gt;0),1,IF(AND($Z644=0,BZ644&gt;0),1,IF(AND($Z644=0,CB644&gt;0),1,0))))</f>
        <v>0</v>
      </c>
      <c r="CD644" s="1276">
        <f t="shared" si="294"/>
        <v>0</v>
      </c>
      <c r="CE644" s="11"/>
      <c r="CF644" s="11"/>
      <c r="CG644" s="11"/>
      <c r="CH644" s="11"/>
      <c r="CI644" s="11"/>
      <c r="CJ644" s="11"/>
      <c r="CK644" s="11"/>
      <c r="CL644" s="11"/>
      <c r="CM644" s="11"/>
    </row>
    <row r="645" spans="1:91" ht="14.25" customHeight="1">
      <c r="A645" s="1247" t="str">
        <f>A644</f>
        <v/>
      </c>
      <c r="B645" s="58"/>
      <c r="C645" s="1735"/>
      <c r="D645" s="1733"/>
      <c r="E645" s="1735"/>
      <c r="F645" s="2454"/>
      <c r="G645" s="512"/>
      <c r="H645" s="2456"/>
      <c r="I645" s="514"/>
      <c r="J645" s="2459"/>
      <c r="K645" s="514"/>
      <c r="L645" s="2459"/>
      <c r="M645" s="514"/>
      <c r="N645" s="2459"/>
      <c r="O645" s="514"/>
      <c r="P645" s="2459"/>
      <c r="Q645" s="11"/>
      <c r="R645" s="11"/>
      <c r="S645" s="455"/>
      <c r="T645" s="477"/>
      <c r="U645" s="506">
        <f>Import!N1035</f>
        <v>0</v>
      </c>
      <c r="V645" s="11"/>
      <c r="W645" s="340"/>
      <c r="X645" s="340"/>
      <c r="Y645" s="340"/>
      <c r="Z645" s="11"/>
      <c r="AE645" s="210"/>
      <c r="AF645" s="210"/>
      <c r="AG645" s="210"/>
      <c r="AH645" s="210"/>
      <c r="AI645" s="1055"/>
      <c r="AJ645" s="211"/>
      <c r="AK645" s="1276"/>
      <c r="AL645" s="1276">
        <f>AL644</f>
        <v>0</v>
      </c>
      <c r="AP645" s="210"/>
      <c r="AQ645" s="210"/>
      <c r="AR645" s="210"/>
      <c r="AS645" s="210"/>
      <c r="AT645" s="210"/>
      <c r="AU645" s="211"/>
      <c r="AV645" s="1276"/>
      <c r="AW645" s="1276">
        <f>AW644</f>
        <v>0</v>
      </c>
      <c r="BA645" s="210"/>
      <c r="BB645" s="210"/>
      <c r="BC645" s="210"/>
      <c r="BD645" s="210"/>
      <c r="BE645" s="210"/>
      <c r="BF645" s="211"/>
      <c r="BG645" s="1276"/>
      <c r="BH645" s="1276">
        <f>BH644</f>
        <v>0</v>
      </c>
      <c r="BL645" s="210"/>
      <c r="BM645" s="210"/>
      <c r="BN645" s="210"/>
      <c r="BO645" s="210"/>
      <c r="BP645" s="210"/>
      <c r="BQ645" s="211"/>
      <c r="BR645" s="1276"/>
      <c r="BS645" s="1276">
        <f>BS644</f>
        <v>0</v>
      </c>
      <c r="BW645" s="210"/>
      <c r="BX645" s="210"/>
      <c r="BY645" s="210"/>
      <c r="BZ645" s="210"/>
      <c r="CA645" s="210"/>
      <c r="CB645" s="211"/>
      <c r="CC645" s="1276"/>
      <c r="CD645" s="1276">
        <f>CD644</f>
        <v>0</v>
      </c>
      <c r="CE645" s="11"/>
      <c r="CF645" s="11"/>
      <c r="CG645" s="11"/>
      <c r="CH645" s="11"/>
      <c r="CI645" s="11"/>
      <c r="CJ645" s="11"/>
      <c r="CK645" s="11"/>
      <c r="CL645" s="11"/>
      <c r="CM645" s="11"/>
    </row>
    <row r="646" spans="1:91" ht="24.75" customHeight="1">
      <c r="A646" s="1246" t="str">
        <f>IF(E646&gt;0,"Wypełnione","")</f>
        <v/>
      </c>
      <c r="B646" s="58"/>
      <c r="C646" s="1734">
        <f>'Og s3a'!C1047</f>
        <v>0</v>
      </c>
      <c r="D646" s="1732">
        <f>'Og s3a'!E1047</f>
        <v>0</v>
      </c>
      <c r="E646" s="1734">
        <f>'Og s3a'!F1047</f>
        <v>0</v>
      </c>
      <c r="F646" s="2453"/>
      <c r="G646" s="511">
        <f>T646</f>
        <v>0</v>
      </c>
      <c r="H646" s="2455">
        <f>U646</f>
        <v>0</v>
      </c>
      <c r="I646" s="515"/>
      <c r="J646" s="2459"/>
      <c r="K646" s="515"/>
      <c r="L646" s="2459"/>
      <c r="M646" s="515"/>
      <c r="N646" s="2459"/>
      <c r="O646" s="515"/>
      <c r="P646" s="2459"/>
      <c r="Q646" s="11"/>
      <c r="R646" s="11"/>
      <c r="S646" s="454">
        <f>'Og s3a'!G1047</f>
        <v>0</v>
      </c>
      <c r="T646" s="456">
        <f>'Og s3a'!D1047</f>
        <v>0</v>
      </c>
      <c r="U646" s="506">
        <f>Import!N1036</f>
        <v>0</v>
      </c>
      <c r="V646" s="11"/>
      <c r="W646" s="340"/>
      <c r="X646" s="340"/>
      <c r="Y646" s="340"/>
      <c r="Z646" s="1273">
        <f>IF(F646=AF$7,1,0)</f>
        <v>0</v>
      </c>
      <c r="AA646" s="1273">
        <f>Z646*D646</f>
        <v>0</v>
      </c>
      <c r="AB646" s="1281">
        <f>IF($Z646=0,0,IF(AF646+AH646+AJ646&gt;0,$AA646,0))</f>
        <v>0</v>
      </c>
      <c r="AC646" s="1283">
        <f>IF($Z646=0,0,IF(AND(AB646=0,G647&gt;0),$AA646,0))</f>
        <v>0</v>
      </c>
      <c r="AD646" s="1272">
        <f>AA646-AB646-AC646</f>
        <v>0</v>
      </c>
      <c r="AE646" s="210">
        <f t="shared" si="295"/>
        <v>0</v>
      </c>
      <c r="AF646" s="210">
        <f t="shared" si="295"/>
        <v>0</v>
      </c>
      <c r="AG646" s="210">
        <f t="shared" si="295"/>
        <v>0</v>
      </c>
      <c r="AH646" s="210">
        <f t="shared" si="295"/>
        <v>0</v>
      </c>
      <c r="AI646" s="1055">
        <f t="shared" si="295"/>
        <v>0</v>
      </c>
      <c r="AJ646" s="211">
        <f t="shared" si="295"/>
        <v>0</v>
      </c>
      <c r="AK646" s="1276">
        <f>IF($Z646=1,0,IF(AND($Z646=0,AF646&gt;0),1,IF(AND($Z646=0,AH646&gt;0),1,IF(AND($Z646=0,AJ646&gt;0),1,0))))</f>
        <v>0</v>
      </c>
      <c r="AL646" s="1276">
        <f t="shared" si="290"/>
        <v>0</v>
      </c>
      <c r="AM646" s="1281">
        <f>IF($Z646=0,0,IF(AQ646+AS646+AU646&gt;0,$AA646,0))</f>
        <v>0</v>
      </c>
      <c r="AN646" s="1283">
        <f>IF($Z646=0,0,IF(AND(AM646=0,I647&gt;0),$AA646,0))</f>
        <v>0</v>
      </c>
      <c r="AO646" s="1272">
        <f>$AA646-AM646-AN646</f>
        <v>0</v>
      </c>
      <c r="AP646" s="210">
        <f t="shared" si="296"/>
        <v>0</v>
      </c>
      <c r="AQ646" s="210">
        <f t="shared" si="296"/>
        <v>0</v>
      </c>
      <c r="AR646" s="210">
        <f t="shared" si="296"/>
        <v>0</v>
      </c>
      <c r="AS646" s="210">
        <f t="shared" si="296"/>
        <v>0</v>
      </c>
      <c r="AT646" s="210">
        <f t="shared" si="296"/>
        <v>0</v>
      </c>
      <c r="AU646" s="211">
        <f t="shared" si="296"/>
        <v>0</v>
      </c>
      <c r="AV646" s="1276">
        <f>IF($Z646=1,0,IF(AND($Z646=0,AQ646&gt;0),1,IF(AND($Z646=0,AS646&gt;0),1,IF(AND($Z646=0,AU646&gt;0),1,0))))</f>
        <v>0</v>
      </c>
      <c r="AW646" s="1276">
        <f t="shared" si="291"/>
        <v>0</v>
      </c>
      <c r="AX646" s="1281">
        <f>IF($Z646=0,0,IF(BB646+BD646+BF646&gt;0,$AA646,0))</f>
        <v>0</v>
      </c>
      <c r="AY646" s="1283">
        <f>IF($Z646=0,0,IF(AND(AX646=0,K647&gt;0),$AA646,0))</f>
        <v>0</v>
      </c>
      <c r="AZ646" s="1272">
        <f>$AA646-AX646-AY646</f>
        <v>0</v>
      </c>
      <c r="BA646" s="210">
        <f t="shared" si="297"/>
        <v>0</v>
      </c>
      <c r="BB646" s="210">
        <f t="shared" si="297"/>
        <v>0</v>
      </c>
      <c r="BC646" s="210">
        <f t="shared" si="297"/>
        <v>0</v>
      </c>
      <c r="BD646" s="210">
        <f t="shared" si="297"/>
        <v>0</v>
      </c>
      <c r="BE646" s="210">
        <f t="shared" si="297"/>
        <v>0</v>
      </c>
      <c r="BF646" s="211">
        <f t="shared" si="297"/>
        <v>0</v>
      </c>
      <c r="BG646" s="1276">
        <f>IF($Z646=1,0,IF(AND($Z646=0,BB646&gt;0),1,IF(AND($Z646=0,BD646&gt;0),1,IF(AND($Z646=0,BF646&gt;0),1,0))))</f>
        <v>0</v>
      </c>
      <c r="BH646" s="1276">
        <f t="shared" si="292"/>
        <v>0</v>
      </c>
      <c r="BI646" s="1281">
        <f>IF($Z646=0,0,IF(BM646+BO646+BQ646&gt;0,$AA646,0))</f>
        <v>0</v>
      </c>
      <c r="BJ646" s="1283">
        <f>IF($Z646=0,0,IF(AND(BI646=0,M647&gt;0),$AA646,0))</f>
        <v>0</v>
      </c>
      <c r="BK646" s="1272">
        <f>$AA646-BI646-BJ646</f>
        <v>0</v>
      </c>
      <c r="BL646" s="210">
        <f t="shared" si="298"/>
        <v>0</v>
      </c>
      <c r="BM646" s="210">
        <f t="shared" si="298"/>
        <v>0</v>
      </c>
      <c r="BN646" s="210">
        <f t="shared" si="298"/>
        <v>0</v>
      </c>
      <c r="BO646" s="210">
        <f t="shared" si="298"/>
        <v>0</v>
      </c>
      <c r="BP646" s="210">
        <f t="shared" si="298"/>
        <v>0</v>
      </c>
      <c r="BQ646" s="211">
        <f t="shared" si="298"/>
        <v>0</v>
      </c>
      <c r="BR646" s="1276">
        <f>IF($Z646=1,0,IF(AND($Z646=0,BM646&gt;0),1,IF(AND($Z646=0,BO646&gt;0),1,IF(AND($Z646=0,BQ646&gt;0),1,0))))</f>
        <v>0</v>
      </c>
      <c r="BS646" s="1276">
        <f t="shared" si="293"/>
        <v>0</v>
      </c>
      <c r="BT646" s="1281">
        <f>IF($Z646=0,0,IF(BX646+BZ646+CB646&gt;0,$AA646,0))</f>
        <v>0</v>
      </c>
      <c r="BU646" s="1283">
        <f>IF($Z646=0,0,IF(AND(BT646=0,O647&gt;0),$AA646,0))</f>
        <v>0</v>
      </c>
      <c r="BV646" s="1272">
        <f>$AA646-BT646-BU646</f>
        <v>0</v>
      </c>
      <c r="BW646" s="210">
        <f t="shared" si="299"/>
        <v>0</v>
      </c>
      <c r="BX646" s="210">
        <f t="shared" si="299"/>
        <v>0</v>
      </c>
      <c r="BY646" s="210">
        <f t="shared" si="299"/>
        <v>0</v>
      </c>
      <c r="BZ646" s="210">
        <f t="shared" si="299"/>
        <v>0</v>
      </c>
      <c r="CA646" s="210">
        <f t="shared" si="299"/>
        <v>0</v>
      </c>
      <c r="CB646" s="211">
        <f t="shared" si="299"/>
        <v>0</v>
      </c>
      <c r="CC646" s="1276">
        <f>IF($Z646=1,0,IF(AND($Z646=0,BX646&gt;0),1,IF(AND($Z646=0,BZ646&gt;0),1,IF(AND($Z646=0,CB646&gt;0),1,0))))</f>
        <v>0</v>
      </c>
      <c r="CD646" s="1276">
        <f t="shared" si="294"/>
        <v>0</v>
      </c>
      <c r="CE646" s="11"/>
      <c r="CF646" s="11"/>
      <c r="CG646" s="11"/>
      <c r="CH646" s="11"/>
      <c r="CI646" s="11"/>
      <c r="CJ646" s="11"/>
      <c r="CK646" s="11"/>
      <c r="CL646" s="11"/>
      <c r="CM646" s="11"/>
    </row>
    <row r="647" spans="1:91" ht="14.25" customHeight="1">
      <c r="A647" s="1247" t="str">
        <f>A646</f>
        <v/>
      </c>
      <c r="B647" s="58"/>
      <c r="C647" s="1735"/>
      <c r="D647" s="1733"/>
      <c r="E647" s="1735"/>
      <c r="F647" s="2454"/>
      <c r="G647" s="512"/>
      <c r="H647" s="2456"/>
      <c r="I647" s="514"/>
      <c r="J647" s="2459"/>
      <c r="K647" s="514"/>
      <c r="L647" s="2459"/>
      <c r="M647" s="514"/>
      <c r="N647" s="2459"/>
      <c r="O647" s="514"/>
      <c r="P647" s="2459"/>
      <c r="Q647" s="11"/>
      <c r="R647" s="11"/>
      <c r="S647" s="455"/>
      <c r="T647" s="477"/>
      <c r="U647" s="506">
        <f>Import!N1037</f>
        <v>0</v>
      </c>
      <c r="V647" s="11"/>
      <c r="W647" s="340"/>
      <c r="X647" s="340"/>
      <c r="Y647" s="340"/>
      <c r="Z647" s="11"/>
      <c r="AE647" s="210"/>
      <c r="AF647" s="210"/>
      <c r="AG647" s="210"/>
      <c r="AH647" s="210"/>
      <c r="AI647" s="1055"/>
      <c r="AJ647" s="211"/>
      <c r="AK647" s="1276"/>
      <c r="AL647" s="1276">
        <f>AL646</f>
        <v>0</v>
      </c>
      <c r="AP647" s="210"/>
      <c r="AQ647" s="210"/>
      <c r="AR647" s="210"/>
      <c r="AS647" s="210"/>
      <c r="AT647" s="210"/>
      <c r="AU647" s="211"/>
      <c r="AV647" s="1276"/>
      <c r="AW647" s="1276">
        <f>AW646</f>
        <v>0</v>
      </c>
      <c r="BA647" s="210"/>
      <c r="BB647" s="210"/>
      <c r="BC647" s="210"/>
      <c r="BD647" s="210"/>
      <c r="BE647" s="210"/>
      <c r="BF647" s="211"/>
      <c r="BG647" s="1276"/>
      <c r="BH647" s="1276">
        <f>BH646</f>
        <v>0</v>
      </c>
      <c r="BL647" s="210"/>
      <c r="BM647" s="210"/>
      <c r="BN647" s="210"/>
      <c r="BO647" s="210"/>
      <c r="BP647" s="210"/>
      <c r="BQ647" s="211"/>
      <c r="BR647" s="1276"/>
      <c r="BS647" s="1276">
        <f>BS646</f>
        <v>0</v>
      </c>
      <c r="BW647" s="210"/>
      <c r="BX647" s="210"/>
      <c r="BY647" s="210"/>
      <c r="BZ647" s="210"/>
      <c r="CA647" s="210"/>
      <c r="CB647" s="211"/>
      <c r="CC647" s="1276"/>
      <c r="CD647" s="1276">
        <f>CD646</f>
        <v>0</v>
      </c>
      <c r="CE647" s="11"/>
      <c r="CF647" s="11"/>
      <c r="CG647" s="11"/>
      <c r="CH647" s="11"/>
      <c r="CI647" s="11"/>
      <c r="CJ647" s="11"/>
      <c r="CK647" s="11"/>
      <c r="CL647" s="11"/>
      <c r="CM647" s="11"/>
    </row>
    <row r="648" spans="1:91" ht="24.75" customHeight="1">
      <c r="A648" s="1246" t="str">
        <f>IF(E648&gt;0,"Wypełnione","")</f>
        <v/>
      </c>
      <c r="B648" s="58"/>
      <c r="C648" s="1734">
        <f>'Og s3a'!C1049</f>
        <v>0</v>
      </c>
      <c r="D648" s="1732">
        <f>'Og s3a'!E1049</f>
        <v>0</v>
      </c>
      <c r="E648" s="1734">
        <f>'Og s3a'!F1049</f>
        <v>0</v>
      </c>
      <c r="F648" s="2453"/>
      <c r="G648" s="511">
        <f>T648</f>
        <v>0</v>
      </c>
      <c r="H648" s="2455">
        <f>U648</f>
        <v>0</v>
      </c>
      <c r="I648" s="515"/>
      <c r="J648" s="2459"/>
      <c r="K648" s="515"/>
      <c r="L648" s="2459"/>
      <c r="M648" s="515"/>
      <c r="N648" s="2459"/>
      <c r="O648" s="515"/>
      <c r="P648" s="2459"/>
      <c r="Q648" s="11"/>
      <c r="R648" s="11"/>
      <c r="S648" s="454">
        <f>'Og s3a'!G1049</f>
        <v>0</v>
      </c>
      <c r="T648" s="456">
        <f>'Og s3a'!D1049</f>
        <v>0</v>
      </c>
      <c r="U648" s="506">
        <f>Import!N1038</f>
        <v>0</v>
      </c>
      <c r="V648" s="11"/>
      <c r="W648" s="340"/>
      <c r="X648" s="340"/>
      <c r="Y648" s="340"/>
      <c r="Z648" s="1273">
        <f>IF(F648=AF$7,1,0)</f>
        <v>0</v>
      </c>
      <c r="AA648" s="1273">
        <f>Z648*D648</f>
        <v>0</v>
      </c>
      <c r="AB648" s="1281">
        <f>IF($Z648=0,0,IF(AF648+AH648+AJ648&gt;0,$AA648,0))</f>
        <v>0</v>
      </c>
      <c r="AC648" s="1283">
        <f>IF($Z648=0,0,IF(AND(AB648=0,G649&gt;0),$AA648,0))</f>
        <v>0</v>
      </c>
      <c r="AD648" s="1272">
        <f>AA648-AB648-AC648</f>
        <v>0</v>
      </c>
      <c r="AE648" s="210">
        <f t="shared" si="295"/>
        <v>0</v>
      </c>
      <c r="AF648" s="210">
        <f t="shared" si="295"/>
        <v>0</v>
      </c>
      <c r="AG648" s="210">
        <f t="shared" si="295"/>
        <v>0</v>
      </c>
      <c r="AH648" s="210">
        <f t="shared" si="295"/>
        <v>0</v>
      </c>
      <c r="AI648" s="1055">
        <f t="shared" si="295"/>
        <v>0</v>
      </c>
      <c r="AJ648" s="211">
        <f t="shared" si="295"/>
        <v>0</v>
      </c>
      <c r="AK648" s="1276">
        <f>IF($Z648=1,0,IF(AND($Z648=0,AF648&gt;0),1,IF(AND($Z648=0,AH648&gt;0),1,IF(AND($Z648=0,AJ648&gt;0),1,0))))</f>
        <v>0</v>
      </c>
      <c r="AL648" s="1276">
        <f t="shared" si="290"/>
        <v>0</v>
      </c>
      <c r="AM648" s="1281">
        <f>IF($Z648=0,0,IF(AQ648+AS648+AU648&gt;0,$AA648,0))</f>
        <v>0</v>
      </c>
      <c r="AN648" s="1283">
        <f>IF($Z648=0,0,IF(AND(AM648=0,I649&gt;0),$AA648,0))</f>
        <v>0</v>
      </c>
      <c r="AO648" s="1272">
        <f>$AA648-AM648-AN648</f>
        <v>0</v>
      </c>
      <c r="AP648" s="210">
        <f t="shared" si="296"/>
        <v>0</v>
      </c>
      <c r="AQ648" s="210">
        <f t="shared" si="296"/>
        <v>0</v>
      </c>
      <c r="AR648" s="210">
        <f t="shared" si="296"/>
        <v>0</v>
      </c>
      <c r="AS648" s="210">
        <f t="shared" si="296"/>
        <v>0</v>
      </c>
      <c r="AT648" s="210">
        <f t="shared" si="296"/>
        <v>0</v>
      </c>
      <c r="AU648" s="211">
        <f t="shared" si="296"/>
        <v>0</v>
      </c>
      <c r="AV648" s="1276">
        <f>IF($Z648=1,0,IF(AND($Z648=0,AQ648&gt;0),1,IF(AND($Z648=0,AS648&gt;0),1,IF(AND($Z648=0,AU648&gt;0),1,0))))</f>
        <v>0</v>
      </c>
      <c r="AW648" s="1276">
        <f t="shared" si="291"/>
        <v>0</v>
      </c>
      <c r="AX648" s="1281">
        <f>IF($Z648=0,0,IF(BB648+BD648+BF648&gt;0,$AA648,0))</f>
        <v>0</v>
      </c>
      <c r="AY648" s="1283">
        <f>IF($Z648=0,0,IF(AND(AX648=0,K649&gt;0),$AA648,0))</f>
        <v>0</v>
      </c>
      <c r="AZ648" s="1272">
        <f>$AA648-AX648-AY648</f>
        <v>0</v>
      </c>
      <c r="BA648" s="210">
        <f t="shared" si="297"/>
        <v>0</v>
      </c>
      <c r="BB648" s="210">
        <f t="shared" si="297"/>
        <v>0</v>
      </c>
      <c r="BC648" s="210">
        <f t="shared" si="297"/>
        <v>0</v>
      </c>
      <c r="BD648" s="210">
        <f t="shared" si="297"/>
        <v>0</v>
      </c>
      <c r="BE648" s="210">
        <f t="shared" si="297"/>
        <v>0</v>
      </c>
      <c r="BF648" s="211">
        <f t="shared" si="297"/>
        <v>0</v>
      </c>
      <c r="BG648" s="1276">
        <f>IF($Z648=1,0,IF(AND($Z648=0,BB648&gt;0),1,IF(AND($Z648=0,BD648&gt;0),1,IF(AND($Z648=0,BF648&gt;0),1,0))))</f>
        <v>0</v>
      </c>
      <c r="BH648" s="1276">
        <f t="shared" si="292"/>
        <v>0</v>
      </c>
      <c r="BI648" s="1281">
        <f>IF($Z648=0,0,IF(BM648+BO648+BQ648&gt;0,$AA648,0))</f>
        <v>0</v>
      </c>
      <c r="BJ648" s="1283">
        <f>IF($Z648=0,0,IF(AND(BI648=0,M649&gt;0),$AA648,0))</f>
        <v>0</v>
      </c>
      <c r="BK648" s="1272">
        <f>$AA648-BI648-BJ648</f>
        <v>0</v>
      </c>
      <c r="BL648" s="210">
        <f t="shared" si="298"/>
        <v>0</v>
      </c>
      <c r="BM648" s="210">
        <f t="shared" si="298"/>
        <v>0</v>
      </c>
      <c r="BN648" s="210">
        <f t="shared" si="298"/>
        <v>0</v>
      </c>
      <c r="BO648" s="210">
        <f t="shared" si="298"/>
        <v>0</v>
      </c>
      <c r="BP648" s="210">
        <f t="shared" si="298"/>
        <v>0</v>
      </c>
      <c r="BQ648" s="211">
        <f t="shared" si="298"/>
        <v>0</v>
      </c>
      <c r="BR648" s="1276">
        <f>IF($Z648=1,0,IF(AND($Z648=0,BM648&gt;0),1,IF(AND($Z648=0,BO648&gt;0),1,IF(AND($Z648=0,BQ648&gt;0),1,0))))</f>
        <v>0</v>
      </c>
      <c r="BS648" s="1276">
        <f t="shared" si="293"/>
        <v>0</v>
      </c>
      <c r="BT648" s="1281">
        <f>IF($Z648=0,0,IF(BX648+BZ648+CB648&gt;0,$AA648,0))</f>
        <v>0</v>
      </c>
      <c r="BU648" s="1283">
        <f>IF($Z648=0,0,IF(AND(BT648=0,O649&gt;0),$AA648,0))</f>
        <v>0</v>
      </c>
      <c r="BV648" s="1272">
        <f>$AA648-BT648-BU648</f>
        <v>0</v>
      </c>
      <c r="BW648" s="210">
        <f t="shared" si="299"/>
        <v>0</v>
      </c>
      <c r="BX648" s="210">
        <f t="shared" si="299"/>
        <v>0</v>
      </c>
      <c r="BY648" s="210">
        <f t="shared" si="299"/>
        <v>0</v>
      </c>
      <c r="BZ648" s="210">
        <f t="shared" si="299"/>
        <v>0</v>
      </c>
      <c r="CA648" s="210">
        <f t="shared" si="299"/>
        <v>0</v>
      </c>
      <c r="CB648" s="211">
        <f t="shared" si="299"/>
        <v>0</v>
      </c>
      <c r="CC648" s="1276">
        <f>IF($Z648=1,0,IF(AND($Z648=0,BX648&gt;0),1,IF(AND($Z648=0,BZ648&gt;0),1,IF(AND($Z648=0,CB648&gt;0),1,0))))</f>
        <v>0</v>
      </c>
      <c r="CD648" s="1276">
        <f t="shared" si="294"/>
        <v>0</v>
      </c>
      <c r="CE648" s="11"/>
      <c r="CF648" s="11"/>
      <c r="CG648" s="11"/>
      <c r="CH648" s="11"/>
      <c r="CI648" s="11"/>
      <c r="CJ648" s="11"/>
      <c r="CK648" s="11"/>
      <c r="CL648" s="11"/>
      <c r="CM648" s="11"/>
    </row>
    <row r="649" spans="1:91" ht="14.25" customHeight="1">
      <c r="A649" s="1247" t="str">
        <f>A648</f>
        <v/>
      </c>
      <c r="B649" s="58"/>
      <c r="C649" s="1735"/>
      <c r="D649" s="1733"/>
      <c r="E649" s="1735"/>
      <c r="F649" s="2454"/>
      <c r="G649" s="512"/>
      <c r="H649" s="2456"/>
      <c r="I649" s="514"/>
      <c r="J649" s="2459"/>
      <c r="K649" s="514"/>
      <c r="L649" s="2459"/>
      <c r="M649" s="514"/>
      <c r="N649" s="2459"/>
      <c r="O649" s="514"/>
      <c r="P649" s="2459"/>
      <c r="Q649" s="11"/>
      <c r="R649" s="11"/>
      <c r="S649" s="455"/>
      <c r="T649" s="477"/>
      <c r="U649" s="506">
        <f>Import!N1039</f>
        <v>0</v>
      </c>
      <c r="V649" s="11"/>
      <c r="W649" s="340"/>
      <c r="X649" s="340"/>
      <c r="Y649" s="340"/>
      <c r="Z649" s="11"/>
      <c r="AE649" s="210"/>
      <c r="AF649" s="210"/>
      <c r="AG649" s="210"/>
      <c r="AH649" s="210"/>
      <c r="AI649" s="1055"/>
      <c r="AJ649" s="211"/>
      <c r="AK649" s="1276"/>
      <c r="AL649" s="1276">
        <f>AL648</f>
        <v>0</v>
      </c>
      <c r="AP649" s="210"/>
      <c r="AQ649" s="210"/>
      <c r="AR649" s="210"/>
      <c r="AS649" s="210"/>
      <c r="AT649" s="210"/>
      <c r="AU649" s="211"/>
      <c r="AV649" s="1276"/>
      <c r="AW649" s="1276">
        <f>AW648</f>
        <v>0</v>
      </c>
      <c r="BA649" s="210"/>
      <c r="BB649" s="210"/>
      <c r="BC649" s="210"/>
      <c r="BD649" s="210"/>
      <c r="BE649" s="210"/>
      <c r="BF649" s="211"/>
      <c r="BG649" s="1276"/>
      <c r="BH649" s="1276">
        <f>BH648</f>
        <v>0</v>
      </c>
      <c r="BL649" s="210"/>
      <c r="BM649" s="210"/>
      <c r="BN649" s="210"/>
      <c r="BO649" s="210"/>
      <c r="BP649" s="210"/>
      <c r="BQ649" s="211"/>
      <c r="BR649" s="1276"/>
      <c r="BS649" s="1276">
        <f>BS648</f>
        <v>0</v>
      </c>
      <c r="BW649" s="210"/>
      <c r="BX649" s="210"/>
      <c r="BY649" s="210"/>
      <c r="BZ649" s="210"/>
      <c r="CA649" s="210"/>
      <c r="CB649" s="211"/>
      <c r="CC649" s="1276"/>
      <c r="CD649" s="1276">
        <f>CD648</f>
        <v>0</v>
      </c>
      <c r="CE649" s="11"/>
      <c r="CF649" s="11"/>
      <c r="CG649" s="11"/>
      <c r="CH649" s="11"/>
      <c r="CI649" s="11"/>
      <c r="CJ649" s="11"/>
      <c r="CK649" s="11"/>
      <c r="CL649" s="11"/>
      <c r="CM649" s="11"/>
    </row>
    <row r="650" spans="1:91" ht="24.75" customHeight="1">
      <c r="A650" s="1246" t="str">
        <f>IF(E650&gt;0,"Wypełnione","")</f>
        <v/>
      </c>
      <c r="B650" s="58"/>
      <c r="C650" s="1734">
        <f>'Og s3a'!C1051</f>
        <v>0</v>
      </c>
      <c r="D650" s="1732">
        <f>'Og s3a'!E1051</f>
        <v>0</v>
      </c>
      <c r="E650" s="1734">
        <f>'Og s3a'!F1051</f>
        <v>0</v>
      </c>
      <c r="F650" s="2453"/>
      <c r="G650" s="511">
        <f>T650</f>
        <v>0</v>
      </c>
      <c r="H650" s="2455">
        <f>U650</f>
        <v>0</v>
      </c>
      <c r="I650" s="515"/>
      <c r="J650" s="2459"/>
      <c r="K650" s="515"/>
      <c r="L650" s="2459"/>
      <c r="M650" s="515"/>
      <c r="N650" s="2459"/>
      <c r="O650" s="515"/>
      <c r="P650" s="2459"/>
      <c r="Q650" s="11"/>
      <c r="R650" s="11"/>
      <c r="S650" s="454">
        <f>'Og s3a'!G1051</f>
        <v>0</v>
      </c>
      <c r="T650" s="456">
        <f>'Og s3a'!D1051</f>
        <v>0</v>
      </c>
      <c r="U650" s="506">
        <f>Import!N1040</f>
        <v>0</v>
      </c>
      <c r="V650" s="11"/>
      <c r="W650" s="340"/>
      <c r="X650" s="340"/>
      <c r="Y650" s="340"/>
      <c r="Z650" s="1273">
        <f>IF(F650=AF$7,1,0)</f>
        <v>0</v>
      </c>
      <c r="AA650" s="1273">
        <f>Z650*D650</f>
        <v>0</v>
      </c>
      <c r="AB650" s="1281">
        <f>IF($Z650=0,0,IF(AF650+AH650+AJ650&gt;0,$AA650,0))</f>
        <v>0</v>
      </c>
      <c r="AC650" s="1283">
        <f>IF($Z650=0,0,IF(AND(AB650=0,G651&gt;0),$AA650,0))</f>
        <v>0</v>
      </c>
      <c r="AD650" s="1272">
        <f>AA650-AB650-AC650</f>
        <v>0</v>
      </c>
      <c r="AE650" s="210">
        <f t="shared" si="295"/>
        <v>0</v>
      </c>
      <c r="AF650" s="210">
        <f t="shared" si="295"/>
        <v>0</v>
      </c>
      <c r="AG650" s="210">
        <f t="shared" si="295"/>
        <v>0</v>
      </c>
      <c r="AH650" s="210">
        <f t="shared" si="295"/>
        <v>0</v>
      </c>
      <c r="AI650" s="1055">
        <f t="shared" si="295"/>
        <v>0</v>
      </c>
      <c r="AJ650" s="211">
        <f t="shared" si="295"/>
        <v>0</v>
      </c>
      <c r="AK650" s="1276">
        <f>IF($Z650=1,0,IF(AND($Z650=0,AF650&gt;0),1,IF(AND($Z650=0,AH650&gt;0),1,IF(AND($Z650=0,AJ650&gt;0),1,0))))</f>
        <v>0</v>
      </c>
      <c r="AL650" s="1276">
        <f t="shared" si="290"/>
        <v>0</v>
      </c>
      <c r="AM650" s="1281">
        <f>IF($Z650=0,0,IF(AQ650+AS650+AU650&gt;0,$AA650,0))</f>
        <v>0</v>
      </c>
      <c r="AN650" s="1283">
        <f>IF($Z650=0,0,IF(AND(AM650=0,I651&gt;0),$AA650,0))</f>
        <v>0</v>
      </c>
      <c r="AO650" s="1272">
        <f>$AA650-AM650-AN650</f>
        <v>0</v>
      </c>
      <c r="AP650" s="210">
        <f t="shared" si="296"/>
        <v>0</v>
      </c>
      <c r="AQ650" s="210">
        <f t="shared" si="296"/>
        <v>0</v>
      </c>
      <c r="AR650" s="210">
        <f t="shared" si="296"/>
        <v>0</v>
      </c>
      <c r="AS650" s="210">
        <f t="shared" si="296"/>
        <v>0</v>
      </c>
      <c r="AT650" s="210">
        <f t="shared" si="296"/>
        <v>0</v>
      </c>
      <c r="AU650" s="211">
        <f t="shared" si="296"/>
        <v>0</v>
      </c>
      <c r="AV650" s="1276">
        <f>IF($Z650=1,0,IF(AND($Z650=0,AQ650&gt;0),1,IF(AND($Z650=0,AS650&gt;0),1,IF(AND($Z650=0,AU650&gt;0),1,0))))</f>
        <v>0</v>
      </c>
      <c r="AW650" s="1276">
        <f t="shared" si="291"/>
        <v>0</v>
      </c>
      <c r="AX650" s="1281">
        <f>IF($Z650=0,0,IF(BB650+BD650+BF650&gt;0,$AA650,0))</f>
        <v>0</v>
      </c>
      <c r="AY650" s="1283">
        <f>IF($Z650=0,0,IF(AND(AX650=0,K651&gt;0),$AA650,0))</f>
        <v>0</v>
      </c>
      <c r="AZ650" s="1272">
        <f>$AA650-AX650-AY650</f>
        <v>0</v>
      </c>
      <c r="BA650" s="210">
        <f t="shared" si="297"/>
        <v>0</v>
      </c>
      <c r="BB650" s="210">
        <f t="shared" si="297"/>
        <v>0</v>
      </c>
      <c r="BC650" s="210">
        <f t="shared" si="297"/>
        <v>0</v>
      </c>
      <c r="BD650" s="210">
        <f t="shared" si="297"/>
        <v>0</v>
      </c>
      <c r="BE650" s="210">
        <f t="shared" si="297"/>
        <v>0</v>
      </c>
      <c r="BF650" s="211">
        <f t="shared" si="297"/>
        <v>0</v>
      </c>
      <c r="BG650" s="1276">
        <f>IF($Z650=1,0,IF(AND($Z650=0,BB650&gt;0),1,IF(AND($Z650=0,BD650&gt;0),1,IF(AND($Z650=0,BF650&gt;0),1,0))))</f>
        <v>0</v>
      </c>
      <c r="BH650" s="1276">
        <f t="shared" si="292"/>
        <v>0</v>
      </c>
      <c r="BI650" s="1281">
        <f>IF($Z650=0,0,IF(BM650+BO650+BQ650&gt;0,$AA650,0))</f>
        <v>0</v>
      </c>
      <c r="BJ650" s="1283">
        <f>IF($Z650=0,0,IF(AND(BI650=0,M651&gt;0),$AA650,0))</f>
        <v>0</v>
      </c>
      <c r="BK650" s="1272">
        <f>$AA650-BI650-BJ650</f>
        <v>0</v>
      </c>
      <c r="BL650" s="210">
        <f t="shared" si="298"/>
        <v>0</v>
      </c>
      <c r="BM650" s="210">
        <f t="shared" si="298"/>
        <v>0</v>
      </c>
      <c r="BN650" s="210">
        <f t="shared" si="298"/>
        <v>0</v>
      </c>
      <c r="BO650" s="210">
        <f t="shared" si="298"/>
        <v>0</v>
      </c>
      <c r="BP650" s="210">
        <f t="shared" si="298"/>
        <v>0</v>
      </c>
      <c r="BQ650" s="211">
        <f t="shared" si="298"/>
        <v>0</v>
      </c>
      <c r="BR650" s="1276">
        <f>IF($Z650=1,0,IF(AND($Z650=0,BM650&gt;0),1,IF(AND($Z650=0,BO650&gt;0),1,IF(AND($Z650=0,BQ650&gt;0),1,0))))</f>
        <v>0</v>
      </c>
      <c r="BS650" s="1276">
        <f t="shared" si="293"/>
        <v>0</v>
      </c>
      <c r="BT650" s="1281">
        <f>IF($Z650=0,0,IF(BX650+BZ650+CB650&gt;0,$AA650,0))</f>
        <v>0</v>
      </c>
      <c r="BU650" s="1283">
        <f>IF($Z650=0,0,IF(AND(BT650=0,O651&gt;0),$AA650,0))</f>
        <v>0</v>
      </c>
      <c r="BV650" s="1272">
        <f>$AA650-BT650-BU650</f>
        <v>0</v>
      </c>
      <c r="BW650" s="210">
        <f t="shared" si="299"/>
        <v>0</v>
      </c>
      <c r="BX650" s="210">
        <f t="shared" si="299"/>
        <v>0</v>
      </c>
      <c r="BY650" s="210">
        <f t="shared" si="299"/>
        <v>0</v>
      </c>
      <c r="BZ650" s="210">
        <f t="shared" si="299"/>
        <v>0</v>
      </c>
      <c r="CA650" s="210">
        <f t="shared" si="299"/>
        <v>0</v>
      </c>
      <c r="CB650" s="211">
        <f t="shared" si="299"/>
        <v>0</v>
      </c>
      <c r="CC650" s="1276">
        <f>IF($Z650=1,0,IF(AND($Z650=0,BX650&gt;0),1,IF(AND($Z650=0,BZ650&gt;0),1,IF(AND($Z650=0,CB650&gt;0),1,0))))</f>
        <v>0</v>
      </c>
      <c r="CD650" s="1276">
        <f t="shared" si="294"/>
        <v>0</v>
      </c>
      <c r="CE650" s="11"/>
      <c r="CF650" s="11"/>
      <c r="CG650" s="11"/>
      <c r="CH650" s="11"/>
      <c r="CI650" s="11"/>
      <c r="CJ650" s="11"/>
      <c r="CK650" s="11"/>
      <c r="CL650" s="11"/>
      <c r="CM650" s="11"/>
    </row>
    <row r="651" spans="1:91" ht="14.25" customHeight="1">
      <c r="A651" s="1247" t="str">
        <f>A650</f>
        <v/>
      </c>
      <c r="B651" s="58"/>
      <c r="C651" s="1735"/>
      <c r="D651" s="1733"/>
      <c r="E651" s="1735"/>
      <c r="F651" s="2454"/>
      <c r="G651" s="512"/>
      <c r="H651" s="2456"/>
      <c r="I651" s="514"/>
      <c r="J651" s="2459"/>
      <c r="K651" s="514"/>
      <c r="L651" s="2459"/>
      <c r="M651" s="514"/>
      <c r="N651" s="2459"/>
      <c r="O651" s="514"/>
      <c r="P651" s="2459"/>
      <c r="Q651" s="11"/>
      <c r="R651" s="11"/>
      <c r="S651" s="455"/>
      <c r="T651" s="477"/>
      <c r="U651" s="506">
        <f>Import!N1041</f>
        <v>0</v>
      </c>
      <c r="V651" s="11"/>
      <c r="W651" s="340"/>
      <c r="X651" s="340"/>
      <c r="Y651" s="340"/>
      <c r="Z651" s="11"/>
      <c r="AE651" s="210"/>
      <c r="AF651" s="210"/>
      <c r="AG651" s="210"/>
      <c r="AH651" s="210"/>
      <c r="AI651" s="1055"/>
      <c r="AJ651" s="211"/>
      <c r="AK651" s="1276"/>
      <c r="AL651" s="1276">
        <f>AL650</f>
        <v>0</v>
      </c>
      <c r="AP651" s="210"/>
      <c r="AQ651" s="210"/>
      <c r="AR651" s="210"/>
      <c r="AS651" s="210"/>
      <c r="AT651" s="210"/>
      <c r="AU651" s="211"/>
      <c r="AV651" s="1276"/>
      <c r="AW651" s="1276">
        <f>AW650</f>
        <v>0</v>
      </c>
      <c r="BA651" s="210"/>
      <c r="BB651" s="210"/>
      <c r="BC651" s="210"/>
      <c r="BD651" s="210"/>
      <c r="BE651" s="210"/>
      <c r="BF651" s="211"/>
      <c r="BG651" s="1276"/>
      <c r="BH651" s="1276">
        <f>BH650</f>
        <v>0</v>
      </c>
      <c r="BL651" s="210"/>
      <c r="BM651" s="210"/>
      <c r="BN651" s="210"/>
      <c r="BO651" s="210"/>
      <c r="BP651" s="210"/>
      <c r="BQ651" s="211"/>
      <c r="BR651" s="1276"/>
      <c r="BS651" s="1276">
        <f>BS650</f>
        <v>0</v>
      </c>
      <c r="BW651" s="210"/>
      <c r="BX651" s="210"/>
      <c r="BY651" s="210"/>
      <c r="BZ651" s="210"/>
      <c r="CA651" s="210"/>
      <c r="CB651" s="211"/>
      <c r="CC651" s="1276"/>
      <c r="CD651" s="1276">
        <f>CD650</f>
        <v>0</v>
      </c>
      <c r="CE651" s="11"/>
      <c r="CF651" s="11"/>
      <c r="CG651" s="11"/>
      <c r="CH651" s="11"/>
      <c r="CI651" s="11"/>
      <c r="CJ651" s="11"/>
      <c r="CK651" s="11"/>
      <c r="CL651" s="11"/>
      <c r="CM651" s="11"/>
    </row>
    <row r="652" spans="1:91" ht="24.75" customHeight="1">
      <c r="A652" s="1246" t="str">
        <f>IF(E652&gt;0,"Wypełnione","")</f>
        <v/>
      </c>
      <c r="B652" s="58"/>
      <c r="C652" s="1734">
        <f>'Og s3a'!C1053</f>
        <v>0</v>
      </c>
      <c r="D652" s="1732">
        <f>'Og s3a'!E1053</f>
        <v>0</v>
      </c>
      <c r="E652" s="1734">
        <f>'Og s3a'!F1053</f>
        <v>0</v>
      </c>
      <c r="F652" s="2453"/>
      <c r="G652" s="511">
        <f>T652</f>
        <v>0</v>
      </c>
      <c r="H652" s="2455">
        <f>U652</f>
        <v>0</v>
      </c>
      <c r="I652" s="515"/>
      <c r="J652" s="2459"/>
      <c r="K652" s="515"/>
      <c r="L652" s="2459"/>
      <c r="M652" s="515"/>
      <c r="N652" s="2459"/>
      <c r="O652" s="515"/>
      <c r="P652" s="2459"/>
      <c r="Q652" s="11"/>
      <c r="R652" s="11"/>
      <c r="S652" s="454">
        <f>'Og s3a'!G1053</f>
        <v>0</v>
      </c>
      <c r="T652" s="456">
        <f>'Og s3a'!D1053</f>
        <v>0</v>
      </c>
      <c r="U652" s="506">
        <f>Import!N1042</f>
        <v>0</v>
      </c>
      <c r="V652" s="11"/>
      <c r="W652" s="340"/>
      <c r="X652" s="340"/>
      <c r="Y652" s="340"/>
      <c r="Z652" s="1273">
        <f>IF(F652=AF$7,1,0)</f>
        <v>0</v>
      </c>
      <c r="AA652" s="1273">
        <f>Z652*D652</f>
        <v>0</v>
      </c>
      <c r="AB652" s="1281">
        <f>IF($Z652=0,0,IF(AF652+AH652+AJ652&gt;0,$AA652,0))</f>
        <v>0</v>
      </c>
      <c r="AC652" s="1283">
        <f>IF($Z652=0,0,IF(AND(AB652=0,G653&gt;0),$AA652,0))</f>
        <v>0</v>
      </c>
      <c r="AD652" s="1272">
        <f>AA652-AB652-AC652</f>
        <v>0</v>
      </c>
      <c r="AE652" s="210">
        <f t="shared" si="295"/>
        <v>0</v>
      </c>
      <c r="AF652" s="210">
        <f t="shared" si="295"/>
        <v>0</v>
      </c>
      <c r="AG652" s="210">
        <f t="shared" si="295"/>
        <v>0</v>
      </c>
      <c r="AH652" s="210">
        <f t="shared" si="295"/>
        <v>0</v>
      </c>
      <c r="AI652" s="1055">
        <f t="shared" si="295"/>
        <v>0</v>
      </c>
      <c r="AJ652" s="211">
        <f t="shared" si="295"/>
        <v>0</v>
      </c>
      <c r="AK652" s="1276">
        <f>IF($Z652=1,0,IF(AND($Z652=0,AF652&gt;0),1,IF(AND($Z652=0,AH652&gt;0),1,IF(AND($Z652=0,AJ652&gt;0),1,0))))</f>
        <v>0</v>
      </c>
      <c r="AL652" s="1276">
        <f t="shared" si="290"/>
        <v>0</v>
      </c>
      <c r="AM652" s="1281">
        <f>IF($Z652=0,0,IF(AQ652+AS652+AU652&gt;0,$AA652,0))</f>
        <v>0</v>
      </c>
      <c r="AN652" s="1283">
        <f>IF($Z652=0,0,IF(AND(AM652=0,I653&gt;0),$AA652,0))</f>
        <v>0</v>
      </c>
      <c r="AO652" s="1272">
        <f>$AA652-AM652-AN652</f>
        <v>0</v>
      </c>
      <c r="AP652" s="210">
        <f t="shared" si="296"/>
        <v>0</v>
      </c>
      <c r="AQ652" s="210">
        <f t="shared" si="296"/>
        <v>0</v>
      </c>
      <c r="AR652" s="210">
        <f t="shared" si="296"/>
        <v>0</v>
      </c>
      <c r="AS652" s="210">
        <f t="shared" si="296"/>
        <v>0</v>
      </c>
      <c r="AT652" s="210">
        <f t="shared" si="296"/>
        <v>0</v>
      </c>
      <c r="AU652" s="211">
        <f t="shared" si="296"/>
        <v>0</v>
      </c>
      <c r="AV652" s="1276">
        <f>IF($Z652=1,0,IF(AND($Z652=0,AQ652&gt;0),1,IF(AND($Z652=0,AS652&gt;0),1,IF(AND($Z652=0,AU652&gt;0),1,0))))</f>
        <v>0</v>
      </c>
      <c r="AW652" s="1276">
        <f t="shared" si="291"/>
        <v>0</v>
      </c>
      <c r="AX652" s="1281">
        <f>IF($Z652=0,0,IF(BB652+BD652+BF652&gt;0,$AA652,0))</f>
        <v>0</v>
      </c>
      <c r="AY652" s="1283">
        <f>IF($Z652=0,0,IF(AND(AX652=0,K653&gt;0),$AA652,0))</f>
        <v>0</v>
      </c>
      <c r="AZ652" s="1272">
        <f>$AA652-AX652-AY652</f>
        <v>0</v>
      </c>
      <c r="BA652" s="210">
        <f t="shared" si="297"/>
        <v>0</v>
      </c>
      <c r="BB652" s="210">
        <f t="shared" si="297"/>
        <v>0</v>
      </c>
      <c r="BC652" s="210">
        <f t="shared" si="297"/>
        <v>0</v>
      </c>
      <c r="BD652" s="210">
        <f t="shared" si="297"/>
        <v>0</v>
      </c>
      <c r="BE652" s="210">
        <f t="shared" si="297"/>
        <v>0</v>
      </c>
      <c r="BF652" s="211">
        <f t="shared" si="297"/>
        <v>0</v>
      </c>
      <c r="BG652" s="1276">
        <f>IF($Z652=1,0,IF(AND($Z652=0,BB652&gt;0),1,IF(AND($Z652=0,BD652&gt;0),1,IF(AND($Z652=0,BF652&gt;0),1,0))))</f>
        <v>0</v>
      </c>
      <c r="BH652" s="1276">
        <f t="shared" si="292"/>
        <v>0</v>
      </c>
      <c r="BI652" s="1281">
        <f>IF($Z652=0,0,IF(BM652+BO652+BQ652&gt;0,$AA652,0))</f>
        <v>0</v>
      </c>
      <c r="BJ652" s="1283">
        <f>IF($Z652=0,0,IF(AND(BI652=0,M653&gt;0),$AA652,0))</f>
        <v>0</v>
      </c>
      <c r="BK652" s="1272">
        <f>$AA652-BI652-BJ652</f>
        <v>0</v>
      </c>
      <c r="BL652" s="210">
        <f t="shared" si="298"/>
        <v>0</v>
      </c>
      <c r="BM652" s="210">
        <f t="shared" si="298"/>
        <v>0</v>
      </c>
      <c r="BN652" s="210">
        <f t="shared" si="298"/>
        <v>0</v>
      </c>
      <c r="BO652" s="210">
        <f t="shared" si="298"/>
        <v>0</v>
      </c>
      <c r="BP652" s="210">
        <f t="shared" si="298"/>
        <v>0</v>
      </c>
      <c r="BQ652" s="211">
        <f t="shared" si="298"/>
        <v>0</v>
      </c>
      <c r="BR652" s="1276">
        <f>IF($Z652=1,0,IF(AND($Z652=0,BM652&gt;0),1,IF(AND($Z652=0,BO652&gt;0),1,IF(AND($Z652=0,BQ652&gt;0),1,0))))</f>
        <v>0</v>
      </c>
      <c r="BS652" s="1276">
        <f t="shared" si="293"/>
        <v>0</v>
      </c>
      <c r="BT652" s="1281">
        <f>IF($Z652=0,0,IF(BX652+BZ652+CB652&gt;0,$AA652,0))</f>
        <v>0</v>
      </c>
      <c r="BU652" s="1283">
        <f>IF($Z652=0,0,IF(AND(BT652=0,O653&gt;0),$AA652,0))</f>
        <v>0</v>
      </c>
      <c r="BV652" s="1272">
        <f>$AA652-BT652-BU652</f>
        <v>0</v>
      </c>
      <c r="BW652" s="210">
        <f t="shared" si="299"/>
        <v>0</v>
      </c>
      <c r="BX652" s="210">
        <f t="shared" si="299"/>
        <v>0</v>
      </c>
      <c r="BY652" s="210">
        <f t="shared" si="299"/>
        <v>0</v>
      </c>
      <c r="BZ652" s="210">
        <f t="shared" si="299"/>
        <v>0</v>
      </c>
      <c r="CA652" s="210">
        <f t="shared" si="299"/>
        <v>0</v>
      </c>
      <c r="CB652" s="211">
        <f t="shared" si="299"/>
        <v>0</v>
      </c>
      <c r="CC652" s="1276">
        <f>IF($Z652=1,0,IF(AND($Z652=0,BX652&gt;0),1,IF(AND($Z652=0,BZ652&gt;0),1,IF(AND($Z652=0,CB652&gt;0),1,0))))</f>
        <v>0</v>
      </c>
      <c r="CD652" s="1276">
        <f t="shared" si="294"/>
        <v>0</v>
      </c>
      <c r="CE652" s="11"/>
      <c r="CF652" s="11"/>
      <c r="CG652" s="11"/>
      <c r="CH652" s="11"/>
      <c r="CI652" s="11"/>
      <c r="CJ652" s="11"/>
      <c r="CK652" s="11"/>
      <c r="CL652" s="11"/>
      <c r="CM652" s="11"/>
    </row>
    <row r="653" spans="1:91" ht="14.25" customHeight="1">
      <c r="A653" s="1247" t="str">
        <f>A652</f>
        <v/>
      </c>
      <c r="B653" s="58"/>
      <c r="C653" s="1735"/>
      <c r="D653" s="1733"/>
      <c r="E653" s="1735"/>
      <c r="F653" s="2454"/>
      <c r="G653" s="512"/>
      <c r="H653" s="2456"/>
      <c r="I653" s="514"/>
      <c r="J653" s="2459"/>
      <c r="K653" s="514"/>
      <c r="L653" s="2459"/>
      <c r="M653" s="514"/>
      <c r="N653" s="2459"/>
      <c r="O653" s="514"/>
      <c r="P653" s="2459"/>
      <c r="Q653" s="11"/>
      <c r="R653" s="11"/>
      <c r="S653" s="455"/>
      <c r="T653" s="477"/>
      <c r="U653" s="506">
        <f>Import!N1043</f>
        <v>0</v>
      </c>
      <c r="V653" s="11"/>
      <c r="W653" s="340"/>
      <c r="X653" s="340"/>
      <c r="Y653" s="340"/>
      <c r="Z653" s="11"/>
      <c r="AE653" s="210"/>
      <c r="AF653" s="210"/>
      <c r="AG653" s="210"/>
      <c r="AH653" s="210"/>
      <c r="AI653" s="1055"/>
      <c r="AJ653" s="211"/>
      <c r="AK653" s="1276"/>
      <c r="AL653" s="1276">
        <f>AL652</f>
        <v>0</v>
      </c>
      <c r="AP653" s="210"/>
      <c r="AQ653" s="210"/>
      <c r="AR653" s="210"/>
      <c r="AS653" s="210"/>
      <c r="AT653" s="210"/>
      <c r="AU653" s="211"/>
      <c r="AV653" s="1276"/>
      <c r="AW653" s="1276">
        <f>AW652</f>
        <v>0</v>
      </c>
      <c r="BA653" s="210"/>
      <c r="BB653" s="210"/>
      <c r="BC653" s="210"/>
      <c r="BD653" s="210"/>
      <c r="BE653" s="210"/>
      <c r="BF653" s="211"/>
      <c r="BG653" s="1276"/>
      <c r="BH653" s="1276">
        <f>BH652</f>
        <v>0</v>
      </c>
      <c r="BL653" s="210"/>
      <c r="BM653" s="210"/>
      <c r="BN653" s="210"/>
      <c r="BO653" s="210"/>
      <c r="BP653" s="210"/>
      <c r="BQ653" s="211"/>
      <c r="BR653" s="1276"/>
      <c r="BS653" s="1276">
        <f>BS652</f>
        <v>0</v>
      </c>
      <c r="BW653" s="210"/>
      <c r="BX653" s="210"/>
      <c r="BY653" s="210"/>
      <c r="BZ653" s="210"/>
      <c r="CA653" s="210"/>
      <c r="CB653" s="211"/>
      <c r="CC653" s="1276"/>
      <c r="CD653" s="1276">
        <f>CD652</f>
        <v>0</v>
      </c>
      <c r="CE653" s="11"/>
      <c r="CF653" s="11"/>
      <c r="CG653" s="11"/>
      <c r="CH653" s="11"/>
      <c r="CI653" s="11"/>
      <c r="CJ653" s="11"/>
      <c r="CK653" s="11"/>
      <c r="CL653" s="11"/>
      <c r="CM653" s="11"/>
    </row>
    <row r="654" spans="1:91" ht="24.75" customHeight="1">
      <c r="A654" s="1246" t="str">
        <f>IF(E654&gt;0,"Wypełnione","")</f>
        <v/>
      </c>
      <c r="B654" s="58"/>
      <c r="C654" s="1734">
        <f>'Og s3a'!C1055</f>
        <v>0</v>
      </c>
      <c r="D654" s="1732">
        <f>'Og s3a'!E1055</f>
        <v>0</v>
      </c>
      <c r="E654" s="1734">
        <f>'Og s3a'!F1055</f>
        <v>0</v>
      </c>
      <c r="F654" s="2453"/>
      <c r="G654" s="511">
        <f>T654</f>
        <v>0</v>
      </c>
      <c r="H654" s="2455">
        <f>U654</f>
        <v>0</v>
      </c>
      <c r="I654" s="515"/>
      <c r="J654" s="2459"/>
      <c r="K654" s="515"/>
      <c r="L654" s="2459"/>
      <c r="M654" s="515"/>
      <c r="N654" s="2459"/>
      <c r="O654" s="515"/>
      <c r="P654" s="2459"/>
      <c r="Q654" s="11"/>
      <c r="R654" s="11"/>
      <c r="S654" s="454">
        <f>'Og s3a'!G1055</f>
        <v>0</v>
      </c>
      <c r="T654" s="456">
        <f>'Og s3a'!D1055</f>
        <v>0</v>
      </c>
      <c r="U654" s="506">
        <f>Import!N1044</f>
        <v>0</v>
      </c>
      <c r="V654" s="11"/>
      <c r="W654" s="340"/>
      <c r="X654" s="340"/>
      <c r="Y654" s="340"/>
      <c r="Z654" s="1273">
        <f>IF(F654=AF$7,1,0)</f>
        <v>0</v>
      </c>
      <c r="AA654" s="1273">
        <f>Z654*D654</f>
        <v>0</v>
      </c>
      <c r="AB654" s="1281">
        <f>IF($Z654=0,0,IF(AF654+AH654+AJ654&gt;0,$AA654,0))</f>
        <v>0</v>
      </c>
      <c r="AC654" s="1283">
        <f>IF($Z654=0,0,IF(AND(AB654=0,G655&gt;0),$AA654,0))</f>
        <v>0</v>
      </c>
      <c r="AD654" s="1272">
        <f>AA654-AB654-AC654</f>
        <v>0</v>
      </c>
      <c r="AE654" s="210">
        <f t="shared" si="295"/>
        <v>0</v>
      </c>
      <c r="AF654" s="210">
        <f t="shared" si="295"/>
        <v>0</v>
      </c>
      <c r="AG654" s="210">
        <f t="shared" si="295"/>
        <v>0</v>
      </c>
      <c r="AH654" s="210">
        <f t="shared" si="295"/>
        <v>0</v>
      </c>
      <c r="AI654" s="1055">
        <f t="shared" si="295"/>
        <v>0</v>
      </c>
      <c r="AJ654" s="211">
        <f t="shared" si="295"/>
        <v>0</v>
      </c>
      <c r="AK654" s="1276">
        <f>IF($Z654=1,0,IF(AND($Z654=0,AF654&gt;0),1,IF(AND($Z654=0,AH654&gt;0),1,IF(AND($Z654=0,AJ654&gt;0),1,0))))</f>
        <v>0</v>
      </c>
      <c r="AL654" s="1276">
        <f t="shared" si="290"/>
        <v>0</v>
      </c>
      <c r="AM654" s="1281">
        <f>IF($Z654=0,0,IF(AQ654+AS654+AU654&gt;0,$AA654,0))</f>
        <v>0</v>
      </c>
      <c r="AN654" s="1283">
        <f>IF($Z654=0,0,IF(AND(AM654=0,I655&gt;0),$AA654,0))</f>
        <v>0</v>
      </c>
      <c r="AO654" s="1272">
        <f>$AA654-AM654-AN654</f>
        <v>0</v>
      </c>
      <c r="AP654" s="210">
        <f t="shared" si="296"/>
        <v>0</v>
      </c>
      <c r="AQ654" s="210">
        <f t="shared" si="296"/>
        <v>0</v>
      </c>
      <c r="AR654" s="210">
        <f t="shared" si="296"/>
        <v>0</v>
      </c>
      <c r="AS654" s="210">
        <f t="shared" si="296"/>
        <v>0</v>
      </c>
      <c r="AT654" s="210">
        <f t="shared" si="296"/>
        <v>0</v>
      </c>
      <c r="AU654" s="211">
        <f t="shared" si="296"/>
        <v>0</v>
      </c>
      <c r="AV654" s="1276">
        <f>IF($Z654=1,0,IF(AND($Z654=0,AQ654&gt;0),1,IF(AND($Z654=0,AS654&gt;0),1,IF(AND($Z654=0,AU654&gt;0),1,0))))</f>
        <v>0</v>
      </c>
      <c r="AW654" s="1276">
        <f t="shared" si="291"/>
        <v>0</v>
      </c>
      <c r="AX654" s="1281">
        <f>IF($Z654=0,0,IF(BB654+BD654+BF654&gt;0,$AA654,0))</f>
        <v>0</v>
      </c>
      <c r="AY654" s="1283">
        <f>IF($Z654=0,0,IF(AND(AX654=0,K655&gt;0),$AA654,0))</f>
        <v>0</v>
      </c>
      <c r="AZ654" s="1272">
        <f>$AA654-AX654-AY654</f>
        <v>0</v>
      </c>
      <c r="BA654" s="210">
        <f t="shared" si="297"/>
        <v>0</v>
      </c>
      <c r="BB654" s="210">
        <f t="shared" si="297"/>
        <v>0</v>
      </c>
      <c r="BC654" s="210">
        <f t="shared" si="297"/>
        <v>0</v>
      </c>
      <c r="BD654" s="210">
        <f t="shared" si="297"/>
        <v>0</v>
      </c>
      <c r="BE654" s="210">
        <f t="shared" si="297"/>
        <v>0</v>
      </c>
      <c r="BF654" s="211">
        <f t="shared" si="297"/>
        <v>0</v>
      </c>
      <c r="BG654" s="1276">
        <f>IF($Z654=1,0,IF(AND($Z654=0,BB654&gt;0),1,IF(AND($Z654=0,BD654&gt;0),1,IF(AND($Z654=0,BF654&gt;0),1,0))))</f>
        <v>0</v>
      </c>
      <c r="BH654" s="1276">
        <f t="shared" si="292"/>
        <v>0</v>
      </c>
      <c r="BI654" s="1281">
        <f>IF($Z654=0,0,IF(BM654+BO654+BQ654&gt;0,$AA654,0))</f>
        <v>0</v>
      </c>
      <c r="BJ654" s="1283">
        <f>IF($Z654=0,0,IF(AND(BI654=0,M655&gt;0),$AA654,0))</f>
        <v>0</v>
      </c>
      <c r="BK654" s="1272">
        <f>$AA654-BI654-BJ654</f>
        <v>0</v>
      </c>
      <c r="BL654" s="210">
        <f t="shared" si="298"/>
        <v>0</v>
      </c>
      <c r="BM654" s="210">
        <f t="shared" si="298"/>
        <v>0</v>
      </c>
      <c r="BN654" s="210">
        <f t="shared" si="298"/>
        <v>0</v>
      </c>
      <c r="BO654" s="210">
        <f t="shared" si="298"/>
        <v>0</v>
      </c>
      <c r="BP654" s="210">
        <f t="shared" si="298"/>
        <v>0</v>
      </c>
      <c r="BQ654" s="211">
        <f t="shared" si="298"/>
        <v>0</v>
      </c>
      <c r="BR654" s="1276">
        <f>IF($Z654=1,0,IF(AND($Z654=0,BM654&gt;0),1,IF(AND($Z654=0,BO654&gt;0),1,IF(AND($Z654=0,BQ654&gt;0),1,0))))</f>
        <v>0</v>
      </c>
      <c r="BS654" s="1276">
        <f t="shared" si="293"/>
        <v>0</v>
      </c>
      <c r="BT654" s="1281">
        <f>IF($Z654=0,0,IF(BX654+BZ654+CB654&gt;0,$AA654,0))</f>
        <v>0</v>
      </c>
      <c r="BU654" s="1283">
        <f>IF($Z654=0,0,IF(AND(BT654=0,O655&gt;0),$AA654,0))</f>
        <v>0</v>
      </c>
      <c r="BV654" s="1272">
        <f>$AA654-BT654-BU654</f>
        <v>0</v>
      </c>
      <c r="BW654" s="210">
        <f t="shared" si="299"/>
        <v>0</v>
      </c>
      <c r="BX654" s="210">
        <f t="shared" si="299"/>
        <v>0</v>
      </c>
      <c r="BY654" s="210">
        <f t="shared" si="299"/>
        <v>0</v>
      </c>
      <c r="BZ654" s="210">
        <f t="shared" si="299"/>
        <v>0</v>
      </c>
      <c r="CA654" s="210">
        <f t="shared" si="299"/>
        <v>0</v>
      </c>
      <c r="CB654" s="211">
        <f t="shared" si="299"/>
        <v>0</v>
      </c>
      <c r="CC654" s="1276">
        <f>IF($Z654=1,0,IF(AND($Z654=0,BX654&gt;0),1,IF(AND($Z654=0,BZ654&gt;0),1,IF(AND($Z654=0,CB654&gt;0),1,0))))</f>
        <v>0</v>
      </c>
      <c r="CD654" s="1276">
        <f t="shared" si="294"/>
        <v>0</v>
      </c>
      <c r="CE654" s="11"/>
      <c r="CF654" s="11"/>
      <c r="CG654" s="11"/>
      <c r="CH654" s="11"/>
      <c r="CI654" s="11"/>
      <c r="CJ654" s="11"/>
      <c r="CK654" s="11"/>
      <c r="CL654" s="11"/>
      <c r="CM654" s="11"/>
    </row>
    <row r="655" spans="1:91" ht="14.25" customHeight="1">
      <c r="A655" s="1247" t="str">
        <f>A654</f>
        <v/>
      </c>
      <c r="B655" s="58"/>
      <c r="C655" s="1735"/>
      <c r="D655" s="1733"/>
      <c r="E655" s="1735"/>
      <c r="F655" s="2454"/>
      <c r="G655" s="512"/>
      <c r="H655" s="2456"/>
      <c r="I655" s="514"/>
      <c r="J655" s="2459"/>
      <c r="K655" s="514"/>
      <c r="L655" s="2459"/>
      <c r="M655" s="514"/>
      <c r="N655" s="2459"/>
      <c r="O655" s="514"/>
      <c r="P655" s="2459"/>
      <c r="Q655" s="11"/>
      <c r="R655" s="11"/>
      <c r="S655" s="455"/>
      <c r="T655" s="477"/>
      <c r="U655" s="506">
        <f>Import!N1045</f>
        <v>0</v>
      </c>
      <c r="V655" s="11"/>
      <c r="W655" s="340"/>
      <c r="X655" s="340"/>
      <c r="Y655" s="340"/>
      <c r="Z655" s="11"/>
      <c r="AE655" s="210"/>
      <c r="AF655" s="210"/>
      <c r="AG655" s="210"/>
      <c r="AH655" s="210"/>
      <c r="AI655" s="1055"/>
      <c r="AJ655" s="211"/>
      <c r="AK655" s="1276"/>
      <c r="AL655" s="1276">
        <f>AL654</f>
        <v>0</v>
      </c>
      <c r="AP655" s="210"/>
      <c r="AQ655" s="210"/>
      <c r="AR655" s="210"/>
      <c r="AS655" s="210"/>
      <c r="AT655" s="210"/>
      <c r="AU655" s="211"/>
      <c r="AV655" s="1276"/>
      <c r="AW655" s="1276">
        <f>AW654</f>
        <v>0</v>
      </c>
      <c r="BA655" s="210"/>
      <c r="BB655" s="210"/>
      <c r="BC655" s="210"/>
      <c r="BD655" s="210"/>
      <c r="BE655" s="210"/>
      <c r="BF655" s="211"/>
      <c r="BG655" s="1276"/>
      <c r="BH655" s="1276">
        <f>BH654</f>
        <v>0</v>
      </c>
      <c r="BL655" s="210"/>
      <c r="BM655" s="210"/>
      <c r="BN655" s="210"/>
      <c r="BO655" s="210"/>
      <c r="BP655" s="210"/>
      <c r="BQ655" s="211"/>
      <c r="BR655" s="1276"/>
      <c r="BS655" s="1276">
        <f>BS654</f>
        <v>0</v>
      </c>
      <c r="BW655" s="210"/>
      <c r="BX655" s="210"/>
      <c r="BY655" s="210"/>
      <c r="BZ655" s="210"/>
      <c r="CA655" s="210"/>
      <c r="CB655" s="211"/>
      <c r="CC655" s="1276"/>
      <c r="CD655" s="1276">
        <f>CD654</f>
        <v>0</v>
      </c>
      <c r="CE655" s="11"/>
      <c r="CF655" s="11"/>
      <c r="CG655" s="11"/>
      <c r="CH655" s="11"/>
      <c r="CI655" s="11"/>
      <c r="CJ655" s="11"/>
      <c r="CK655" s="11"/>
      <c r="CL655" s="11"/>
      <c r="CM655" s="11"/>
    </row>
    <row r="656" spans="1:91" ht="24.75" customHeight="1">
      <c r="A656" s="1246" t="str">
        <f>IF(E656&gt;0,"Wypełnione","")</f>
        <v/>
      </c>
      <c r="B656" s="58"/>
      <c r="C656" s="1734">
        <f>'Og s3a'!C1057</f>
        <v>0</v>
      </c>
      <c r="D656" s="1732">
        <f>'Og s3a'!E1057</f>
        <v>0</v>
      </c>
      <c r="E656" s="1734">
        <f>'Og s3a'!F1057</f>
        <v>0</v>
      </c>
      <c r="F656" s="2453"/>
      <c r="G656" s="511">
        <f>T656</f>
        <v>0</v>
      </c>
      <c r="H656" s="2455">
        <f>U656</f>
        <v>0</v>
      </c>
      <c r="I656" s="515"/>
      <c r="J656" s="2459"/>
      <c r="K656" s="515"/>
      <c r="L656" s="2459"/>
      <c r="M656" s="515"/>
      <c r="N656" s="2459"/>
      <c r="O656" s="515"/>
      <c r="P656" s="2459"/>
      <c r="Q656" s="11"/>
      <c r="R656" s="11"/>
      <c r="S656" s="454">
        <f>'Og s3a'!G1057</f>
        <v>0</v>
      </c>
      <c r="T656" s="456">
        <f>'Og s3a'!D1057</f>
        <v>0</v>
      </c>
      <c r="U656" s="506">
        <f>Import!N1046</f>
        <v>0</v>
      </c>
      <c r="V656" s="11"/>
      <c r="W656" s="340"/>
      <c r="X656" s="340"/>
      <c r="Y656" s="340"/>
      <c r="Z656" s="1273">
        <f>IF(F656=AF$7,1,0)</f>
        <v>0</v>
      </c>
      <c r="AA656" s="1273">
        <f>Z656*D656</f>
        <v>0</v>
      </c>
      <c r="AB656" s="1281">
        <f>IF($Z656=0,0,IF(AF656+AH656+AJ656&gt;0,$AA656,0))</f>
        <v>0</v>
      </c>
      <c r="AC656" s="1283">
        <f>IF($Z656=0,0,IF(AND(AB656=0,G657&gt;0),$AA656,0))</f>
        <v>0</v>
      </c>
      <c r="AD656" s="1272">
        <f>AA656-AB656-AC656</f>
        <v>0</v>
      </c>
      <c r="AE656" s="210">
        <f t="shared" si="295"/>
        <v>0</v>
      </c>
      <c r="AF656" s="210">
        <f t="shared" si="295"/>
        <v>0</v>
      </c>
      <c r="AG656" s="210">
        <f t="shared" si="295"/>
        <v>0</v>
      </c>
      <c r="AH656" s="210">
        <f t="shared" si="295"/>
        <v>0</v>
      </c>
      <c r="AI656" s="1055">
        <f t="shared" si="295"/>
        <v>0</v>
      </c>
      <c r="AJ656" s="211">
        <f t="shared" si="295"/>
        <v>0</v>
      </c>
      <c r="AK656" s="1276">
        <f>IF($Z656=1,0,IF(AND($Z656=0,AF656&gt;0),1,IF(AND($Z656=0,AH656&gt;0),1,IF(AND($Z656=0,AJ656&gt;0),1,0))))</f>
        <v>0</v>
      </c>
      <c r="AL656" s="1276">
        <f t="shared" ref="AL656:AL718" si="300">IF($Z656=0,0,IF(AND($Z656=1,AE656&gt;0),1,IF(AND($Z656=1,AG656&gt;0),1,IF(AND($Z656=1,AI656&gt;0),1,0))))</f>
        <v>0</v>
      </c>
      <c r="AM656" s="1281">
        <f>IF($Z656=0,0,IF(AQ656+AS656+AU656&gt;0,$AA656,0))</f>
        <v>0</v>
      </c>
      <c r="AN656" s="1283">
        <f>IF($Z656=0,0,IF(AND(AM656=0,I657&gt;0),$AA656,0))</f>
        <v>0</v>
      </c>
      <c r="AO656" s="1272">
        <f>$AA656-AM656-AN656</f>
        <v>0</v>
      </c>
      <c r="AP656" s="210">
        <f t="shared" si="296"/>
        <v>0</v>
      </c>
      <c r="AQ656" s="210">
        <f t="shared" si="296"/>
        <v>0</v>
      </c>
      <c r="AR656" s="210">
        <f t="shared" si="296"/>
        <v>0</v>
      </c>
      <c r="AS656" s="210">
        <f t="shared" si="296"/>
        <v>0</v>
      </c>
      <c r="AT656" s="210">
        <f t="shared" si="296"/>
        <v>0</v>
      </c>
      <c r="AU656" s="211">
        <f t="shared" si="296"/>
        <v>0</v>
      </c>
      <c r="AV656" s="1276">
        <f>IF($Z656=1,0,IF(AND($Z656=0,AQ656&gt;0),1,IF(AND($Z656=0,AS656&gt;0),1,IF(AND($Z656=0,AU656&gt;0),1,0))))</f>
        <v>0</v>
      </c>
      <c r="AW656" s="1276">
        <f t="shared" ref="AW656:AW718" si="301">IF($Z656=0,0,IF(AND($Z656=1,AP656&gt;0),1,IF(AND($Z656=1,AR656&gt;0),1,IF(AND($Z656=1,AT656&gt;0),1,0))))</f>
        <v>0</v>
      </c>
      <c r="AX656" s="1281">
        <f>IF($Z656=0,0,IF(BB656+BD656+BF656&gt;0,$AA656,0))</f>
        <v>0</v>
      </c>
      <c r="AY656" s="1283">
        <f>IF($Z656=0,0,IF(AND(AX656=0,K657&gt;0),$AA656,0))</f>
        <v>0</v>
      </c>
      <c r="AZ656" s="1272">
        <f>$AA656-AX656-AY656</f>
        <v>0</v>
      </c>
      <c r="BA656" s="210">
        <f t="shared" si="297"/>
        <v>0</v>
      </c>
      <c r="BB656" s="210">
        <f t="shared" si="297"/>
        <v>0</v>
      </c>
      <c r="BC656" s="210">
        <f t="shared" si="297"/>
        <v>0</v>
      </c>
      <c r="BD656" s="210">
        <f t="shared" si="297"/>
        <v>0</v>
      </c>
      <c r="BE656" s="210">
        <f t="shared" si="297"/>
        <v>0</v>
      </c>
      <c r="BF656" s="211">
        <f t="shared" si="297"/>
        <v>0</v>
      </c>
      <c r="BG656" s="1276">
        <f>IF($Z656=1,0,IF(AND($Z656=0,BB656&gt;0),1,IF(AND($Z656=0,BD656&gt;0),1,IF(AND($Z656=0,BF656&gt;0),1,0))))</f>
        <v>0</v>
      </c>
      <c r="BH656" s="1276">
        <f t="shared" ref="BH656:BH718" si="302">IF($Z656=0,0,IF(AND($Z656=1,BA656&gt;0),1,IF(AND($Z656=1,BC656&gt;0),1,IF(AND($Z656=1,BE656&gt;0),1,0))))</f>
        <v>0</v>
      </c>
      <c r="BI656" s="1281">
        <f>IF($Z656=0,0,IF(BM656+BO656+BQ656&gt;0,$AA656,0))</f>
        <v>0</v>
      </c>
      <c r="BJ656" s="1283">
        <f>IF($Z656=0,0,IF(AND(BI656=0,M657&gt;0),$AA656,0))</f>
        <v>0</v>
      </c>
      <c r="BK656" s="1272">
        <f>$AA656-BI656-BJ656</f>
        <v>0</v>
      </c>
      <c r="BL656" s="210">
        <f t="shared" si="298"/>
        <v>0</v>
      </c>
      <c r="BM656" s="210">
        <f t="shared" si="298"/>
        <v>0</v>
      </c>
      <c r="BN656" s="210">
        <f t="shared" si="298"/>
        <v>0</v>
      </c>
      <c r="BO656" s="210">
        <f t="shared" si="298"/>
        <v>0</v>
      </c>
      <c r="BP656" s="210">
        <f t="shared" si="298"/>
        <v>0</v>
      </c>
      <c r="BQ656" s="211">
        <f t="shared" si="298"/>
        <v>0</v>
      </c>
      <c r="BR656" s="1276">
        <f>IF($Z656=1,0,IF(AND($Z656=0,BM656&gt;0),1,IF(AND($Z656=0,BO656&gt;0),1,IF(AND($Z656=0,BQ656&gt;0),1,0))))</f>
        <v>0</v>
      </c>
      <c r="BS656" s="1276">
        <f t="shared" ref="BS656:BS718" si="303">IF($Z656=0,0,IF(AND($Z656=1,BL656&gt;0),1,IF(AND($Z656=1,BN656&gt;0),1,IF(AND($Z656=1,BP656&gt;0),1,0))))</f>
        <v>0</v>
      </c>
      <c r="BT656" s="1281">
        <f>IF($Z656=0,0,IF(BX656+BZ656+CB656&gt;0,$AA656,0))</f>
        <v>0</v>
      </c>
      <c r="BU656" s="1283">
        <f>IF($Z656=0,0,IF(AND(BT656=0,O657&gt;0),$AA656,0))</f>
        <v>0</v>
      </c>
      <c r="BV656" s="1272">
        <f>$AA656-BT656-BU656</f>
        <v>0</v>
      </c>
      <c r="BW656" s="210">
        <f t="shared" si="299"/>
        <v>0</v>
      </c>
      <c r="BX656" s="210">
        <f t="shared" si="299"/>
        <v>0</v>
      </c>
      <c r="BY656" s="210">
        <f t="shared" si="299"/>
        <v>0</v>
      </c>
      <c r="BZ656" s="210">
        <f t="shared" si="299"/>
        <v>0</v>
      </c>
      <c r="CA656" s="210">
        <f t="shared" si="299"/>
        <v>0</v>
      </c>
      <c r="CB656" s="211">
        <f t="shared" si="299"/>
        <v>0</v>
      </c>
      <c r="CC656" s="1276">
        <f>IF($Z656=1,0,IF(AND($Z656=0,BX656&gt;0),1,IF(AND($Z656=0,BZ656&gt;0),1,IF(AND($Z656=0,CB656&gt;0),1,0))))</f>
        <v>0</v>
      </c>
      <c r="CD656" s="1276">
        <f t="shared" ref="CD656:CD718" si="304">IF($Z656=0,0,IF(AND($Z656=1,BW656&gt;0),1,IF(AND($Z656=1,BY656&gt;0),1,IF(AND($Z656=1,CA656&gt;0),1,0))))</f>
        <v>0</v>
      </c>
      <c r="CE656" s="11"/>
      <c r="CF656" s="11"/>
      <c r="CG656" s="11"/>
      <c r="CH656" s="11"/>
      <c r="CI656" s="11"/>
      <c r="CJ656" s="11"/>
      <c r="CK656" s="11"/>
      <c r="CL656" s="11"/>
      <c r="CM656" s="11"/>
    </row>
    <row r="657" spans="1:91" ht="14.25" customHeight="1">
      <c r="A657" s="1247" t="str">
        <f>A656</f>
        <v/>
      </c>
      <c r="B657" s="58"/>
      <c r="C657" s="1735"/>
      <c r="D657" s="1733"/>
      <c r="E657" s="1735"/>
      <c r="F657" s="2454"/>
      <c r="G657" s="512"/>
      <c r="H657" s="2456"/>
      <c r="I657" s="514"/>
      <c r="J657" s="2459"/>
      <c r="K657" s="514"/>
      <c r="L657" s="2459"/>
      <c r="M657" s="514"/>
      <c r="N657" s="2459"/>
      <c r="O657" s="514"/>
      <c r="P657" s="2459"/>
      <c r="Q657" s="11"/>
      <c r="R657" s="11"/>
      <c r="S657" s="455"/>
      <c r="T657" s="477"/>
      <c r="U657" s="506">
        <f>Import!N1047</f>
        <v>0</v>
      </c>
      <c r="V657" s="11"/>
      <c r="W657" s="340"/>
      <c r="X657" s="340"/>
      <c r="Y657" s="340"/>
      <c r="Z657" s="11"/>
      <c r="AE657" s="210"/>
      <c r="AF657" s="210"/>
      <c r="AG657" s="210"/>
      <c r="AH657" s="210"/>
      <c r="AI657" s="1055"/>
      <c r="AJ657" s="211"/>
      <c r="AK657" s="1276"/>
      <c r="AL657" s="1276">
        <f>AL656</f>
        <v>0</v>
      </c>
      <c r="AP657" s="210"/>
      <c r="AQ657" s="210"/>
      <c r="AR657" s="210"/>
      <c r="AS657" s="210"/>
      <c r="AT657" s="210"/>
      <c r="AU657" s="211"/>
      <c r="AV657" s="1276"/>
      <c r="AW657" s="1276">
        <f>AW656</f>
        <v>0</v>
      </c>
      <c r="BA657" s="210"/>
      <c r="BB657" s="210"/>
      <c r="BC657" s="210"/>
      <c r="BD657" s="210"/>
      <c r="BE657" s="210"/>
      <c r="BF657" s="211"/>
      <c r="BG657" s="1276"/>
      <c r="BH657" s="1276">
        <f>BH656</f>
        <v>0</v>
      </c>
      <c r="BL657" s="210"/>
      <c r="BM657" s="210"/>
      <c r="BN657" s="210"/>
      <c r="BO657" s="210"/>
      <c r="BP657" s="210"/>
      <c r="BQ657" s="211"/>
      <c r="BR657" s="1276"/>
      <c r="BS657" s="1276">
        <f>BS656</f>
        <v>0</v>
      </c>
      <c r="BW657" s="210"/>
      <c r="BX657" s="210"/>
      <c r="BY657" s="210"/>
      <c r="BZ657" s="210"/>
      <c r="CA657" s="210"/>
      <c r="CB657" s="211"/>
      <c r="CC657" s="1276"/>
      <c r="CD657" s="1276">
        <f>CD656</f>
        <v>0</v>
      </c>
      <c r="CE657" s="11"/>
      <c r="CF657" s="11"/>
      <c r="CG657" s="11"/>
      <c r="CH657" s="11"/>
      <c r="CI657" s="11"/>
      <c r="CJ657" s="11"/>
      <c r="CK657" s="11"/>
      <c r="CL657" s="11"/>
      <c r="CM657" s="11"/>
    </row>
    <row r="658" spans="1:91" ht="24.75" customHeight="1">
      <c r="A658" s="1246" t="str">
        <f>IF(E658&gt;0,"Wypełnione","")</f>
        <v/>
      </c>
      <c r="B658" s="58"/>
      <c r="C658" s="1734">
        <f>'Og s3a'!C1059</f>
        <v>0</v>
      </c>
      <c r="D658" s="1732">
        <f>'Og s3a'!E1059</f>
        <v>0</v>
      </c>
      <c r="E658" s="1734">
        <f>'Og s3a'!F1059</f>
        <v>0</v>
      </c>
      <c r="F658" s="2453"/>
      <c r="G658" s="511">
        <f>T658</f>
        <v>0</v>
      </c>
      <c r="H658" s="2455">
        <f>U658</f>
        <v>0</v>
      </c>
      <c r="I658" s="515"/>
      <c r="J658" s="2459"/>
      <c r="K658" s="515"/>
      <c r="L658" s="2459"/>
      <c r="M658" s="515"/>
      <c r="N658" s="2459"/>
      <c r="O658" s="515"/>
      <c r="P658" s="2459"/>
      <c r="Q658" s="11"/>
      <c r="R658" s="11"/>
      <c r="S658" s="454">
        <f>'Og s3a'!G1059</f>
        <v>0</v>
      </c>
      <c r="T658" s="456">
        <f>'Og s3a'!D1059</f>
        <v>0</v>
      </c>
      <c r="U658" s="506">
        <f>Import!N1048</f>
        <v>0</v>
      </c>
      <c r="V658" s="11"/>
      <c r="W658" s="340"/>
      <c r="X658" s="340"/>
      <c r="Y658" s="340"/>
      <c r="Z658" s="1273">
        <f>IF(F658=AF$7,1,0)</f>
        <v>0</v>
      </c>
      <c r="AA658" s="1273">
        <f>Z658*D658</f>
        <v>0</v>
      </c>
      <c r="AB658" s="1281">
        <f>IF($Z658=0,0,IF(AF658+AH658+AJ658&gt;0,$AA658,0))</f>
        <v>0</v>
      </c>
      <c r="AC658" s="1283">
        <f>IF($Z658=0,0,IF(AND(AB658=0,G659&gt;0),$AA658,0))</f>
        <v>0</v>
      </c>
      <c r="AD658" s="1272">
        <f>AA658-AB658-AC658</f>
        <v>0</v>
      </c>
      <c r="AE658" s="210">
        <f t="shared" si="295"/>
        <v>0</v>
      </c>
      <c r="AF658" s="210">
        <f t="shared" si="295"/>
        <v>0</v>
      </c>
      <c r="AG658" s="210">
        <f t="shared" si="295"/>
        <v>0</v>
      </c>
      <c r="AH658" s="210">
        <f t="shared" si="295"/>
        <v>0</v>
      </c>
      <c r="AI658" s="1055">
        <f t="shared" si="295"/>
        <v>0</v>
      </c>
      <c r="AJ658" s="211">
        <f t="shared" si="295"/>
        <v>0</v>
      </c>
      <c r="AK658" s="1276">
        <f>IF($Z658=1,0,IF(AND($Z658=0,AF658&gt;0),1,IF(AND($Z658=0,AH658&gt;0),1,IF(AND($Z658=0,AJ658&gt;0),1,0))))</f>
        <v>0</v>
      </c>
      <c r="AL658" s="1276">
        <f t="shared" si="300"/>
        <v>0</v>
      </c>
      <c r="AM658" s="1281">
        <f>IF($Z658=0,0,IF(AQ658+AS658+AU658&gt;0,$AA658,0))</f>
        <v>0</v>
      </c>
      <c r="AN658" s="1283">
        <f>IF($Z658=0,0,IF(AND(AM658=0,I659&gt;0),$AA658,0))</f>
        <v>0</v>
      </c>
      <c r="AO658" s="1272">
        <f>$AA658-AM658-AN658</f>
        <v>0</v>
      </c>
      <c r="AP658" s="210">
        <f t="shared" si="296"/>
        <v>0</v>
      </c>
      <c r="AQ658" s="210">
        <f t="shared" si="296"/>
        <v>0</v>
      </c>
      <c r="AR658" s="210">
        <f t="shared" si="296"/>
        <v>0</v>
      </c>
      <c r="AS658" s="210">
        <f t="shared" si="296"/>
        <v>0</v>
      </c>
      <c r="AT658" s="210">
        <f t="shared" si="296"/>
        <v>0</v>
      </c>
      <c r="AU658" s="211">
        <f t="shared" si="296"/>
        <v>0</v>
      </c>
      <c r="AV658" s="1276">
        <f>IF($Z658=1,0,IF(AND($Z658=0,AQ658&gt;0),1,IF(AND($Z658=0,AS658&gt;0),1,IF(AND($Z658=0,AU658&gt;0),1,0))))</f>
        <v>0</v>
      </c>
      <c r="AW658" s="1276">
        <f t="shared" si="301"/>
        <v>0</v>
      </c>
      <c r="AX658" s="1281">
        <f>IF($Z658=0,0,IF(BB658+BD658+BF658&gt;0,$AA658,0))</f>
        <v>0</v>
      </c>
      <c r="AY658" s="1283">
        <f>IF($Z658=0,0,IF(AND(AX658=0,K659&gt;0),$AA658,0))</f>
        <v>0</v>
      </c>
      <c r="AZ658" s="1272">
        <f>$AA658-AX658-AY658</f>
        <v>0</v>
      </c>
      <c r="BA658" s="210">
        <f t="shared" si="297"/>
        <v>0</v>
      </c>
      <c r="BB658" s="210">
        <f t="shared" si="297"/>
        <v>0</v>
      </c>
      <c r="BC658" s="210">
        <f t="shared" si="297"/>
        <v>0</v>
      </c>
      <c r="BD658" s="210">
        <f t="shared" si="297"/>
        <v>0</v>
      </c>
      <c r="BE658" s="210">
        <f t="shared" si="297"/>
        <v>0</v>
      </c>
      <c r="BF658" s="211">
        <f t="shared" si="297"/>
        <v>0</v>
      </c>
      <c r="BG658" s="1276">
        <f>IF($Z658=1,0,IF(AND($Z658=0,BB658&gt;0),1,IF(AND($Z658=0,BD658&gt;0),1,IF(AND($Z658=0,BF658&gt;0),1,0))))</f>
        <v>0</v>
      </c>
      <c r="BH658" s="1276">
        <f t="shared" si="302"/>
        <v>0</v>
      </c>
      <c r="BI658" s="1281">
        <f>IF($Z658=0,0,IF(BM658+BO658+BQ658&gt;0,$AA658,0))</f>
        <v>0</v>
      </c>
      <c r="BJ658" s="1283">
        <f>IF($Z658=0,0,IF(AND(BI658=0,M659&gt;0),$AA658,0))</f>
        <v>0</v>
      </c>
      <c r="BK658" s="1272">
        <f>$AA658-BI658-BJ658</f>
        <v>0</v>
      </c>
      <c r="BL658" s="210">
        <f t="shared" si="298"/>
        <v>0</v>
      </c>
      <c r="BM658" s="210">
        <f t="shared" si="298"/>
        <v>0</v>
      </c>
      <c r="BN658" s="210">
        <f t="shared" si="298"/>
        <v>0</v>
      </c>
      <c r="BO658" s="210">
        <f t="shared" si="298"/>
        <v>0</v>
      </c>
      <c r="BP658" s="210">
        <f t="shared" si="298"/>
        <v>0</v>
      </c>
      <c r="BQ658" s="211">
        <f t="shared" si="298"/>
        <v>0</v>
      </c>
      <c r="BR658" s="1276">
        <f>IF($Z658=1,0,IF(AND($Z658=0,BM658&gt;0),1,IF(AND($Z658=0,BO658&gt;0),1,IF(AND($Z658=0,BQ658&gt;0),1,0))))</f>
        <v>0</v>
      </c>
      <c r="BS658" s="1276">
        <f t="shared" si="303"/>
        <v>0</v>
      </c>
      <c r="BT658" s="1281">
        <f>IF($Z658=0,0,IF(BX658+BZ658+CB658&gt;0,$AA658,0))</f>
        <v>0</v>
      </c>
      <c r="BU658" s="1283">
        <f>IF($Z658=0,0,IF(AND(BT658=0,O659&gt;0),$AA658,0))</f>
        <v>0</v>
      </c>
      <c r="BV658" s="1272">
        <f>$AA658-BT658-BU658</f>
        <v>0</v>
      </c>
      <c r="BW658" s="210">
        <f t="shared" si="299"/>
        <v>0</v>
      </c>
      <c r="BX658" s="210">
        <f t="shared" si="299"/>
        <v>0</v>
      </c>
      <c r="BY658" s="210">
        <f t="shared" si="299"/>
        <v>0</v>
      </c>
      <c r="BZ658" s="210">
        <f t="shared" si="299"/>
        <v>0</v>
      </c>
      <c r="CA658" s="210">
        <f t="shared" si="299"/>
        <v>0</v>
      </c>
      <c r="CB658" s="211">
        <f t="shared" si="299"/>
        <v>0</v>
      </c>
      <c r="CC658" s="1276">
        <f>IF($Z658=1,0,IF(AND($Z658=0,BX658&gt;0),1,IF(AND($Z658=0,BZ658&gt;0),1,IF(AND($Z658=0,CB658&gt;0),1,0))))</f>
        <v>0</v>
      </c>
      <c r="CD658" s="1276">
        <f t="shared" si="304"/>
        <v>0</v>
      </c>
      <c r="CE658" s="11"/>
      <c r="CF658" s="11"/>
      <c r="CG658" s="11"/>
      <c r="CH658" s="11"/>
      <c r="CI658" s="11"/>
      <c r="CJ658" s="11"/>
      <c r="CK658" s="11"/>
      <c r="CL658" s="11"/>
      <c r="CM658" s="11"/>
    </row>
    <row r="659" spans="1:91" ht="14.25" customHeight="1">
      <c r="A659" s="1247" t="str">
        <f>A658</f>
        <v/>
      </c>
      <c r="B659" s="58"/>
      <c r="C659" s="1735"/>
      <c r="D659" s="1733"/>
      <c r="E659" s="1735"/>
      <c r="F659" s="2454"/>
      <c r="G659" s="512"/>
      <c r="H659" s="2456"/>
      <c r="I659" s="514"/>
      <c r="J659" s="2459"/>
      <c r="K659" s="514"/>
      <c r="L659" s="2459"/>
      <c r="M659" s="514"/>
      <c r="N659" s="2459"/>
      <c r="O659" s="514"/>
      <c r="P659" s="2459"/>
      <c r="Q659" s="11"/>
      <c r="R659" s="11"/>
      <c r="S659" s="455"/>
      <c r="T659" s="477"/>
      <c r="U659" s="506">
        <f>Import!N1049</f>
        <v>0</v>
      </c>
      <c r="V659" s="11"/>
      <c r="W659" s="340"/>
      <c r="X659" s="340"/>
      <c r="Y659" s="340"/>
      <c r="Z659" s="11"/>
      <c r="AE659" s="210"/>
      <c r="AF659" s="210"/>
      <c r="AG659" s="210"/>
      <c r="AH659" s="210"/>
      <c r="AI659" s="1055"/>
      <c r="AJ659" s="211"/>
      <c r="AK659" s="1276"/>
      <c r="AL659" s="1276">
        <f>AL658</f>
        <v>0</v>
      </c>
      <c r="AP659" s="210"/>
      <c r="AQ659" s="210"/>
      <c r="AR659" s="210"/>
      <c r="AS659" s="210"/>
      <c r="AT659" s="210"/>
      <c r="AU659" s="211"/>
      <c r="AV659" s="1276"/>
      <c r="AW659" s="1276">
        <f>AW658</f>
        <v>0</v>
      </c>
      <c r="BA659" s="210"/>
      <c r="BB659" s="210"/>
      <c r="BC659" s="210"/>
      <c r="BD659" s="210"/>
      <c r="BE659" s="210"/>
      <c r="BF659" s="211"/>
      <c r="BG659" s="1276"/>
      <c r="BH659" s="1276">
        <f>BH658</f>
        <v>0</v>
      </c>
      <c r="BL659" s="210"/>
      <c r="BM659" s="210"/>
      <c r="BN659" s="210"/>
      <c r="BO659" s="210"/>
      <c r="BP659" s="210"/>
      <c r="BQ659" s="211"/>
      <c r="BR659" s="1276"/>
      <c r="BS659" s="1276">
        <f>BS658</f>
        <v>0</v>
      </c>
      <c r="BW659" s="210"/>
      <c r="BX659" s="210"/>
      <c r="BY659" s="210"/>
      <c r="BZ659" s="210"/>
      <c r="CA659" s="210"/>
      <c r="CB659" s="211"/>
      <c r="CC659" s="1276"/>
      <c r="CD659" s="1276">
        <f>CD658</f>
        <v>0</v>
      </c>
      <c r="CE659" s="11"/>
      <c r="CF659" s="11"/>
      <c r="CG659" s="11"/>
      <c r="CH659" s="11"/>
      <c r="CI659" s="11"/>
      <c r="CJ659" s="11"/>
      <c r="CK659" s="11"/>
      <c r="CL659" s="11"/>
      <c r="CM659" s="11"/>
    </row>
    <row r="660" spans="1:91" ht="24.75" customHeight="1">
      <c r="A660" s="1246" t="str">
        <f>IF(E660&gt;0,"Wypełnione","")</f>
        <v/>
      </c>
      <c r="B660" s="58"/>
      <c r="C660" s="1734">
        <f>'Og s3a'!C1061</f>
        <v>0</v>
      </c>
      <c r="D660" s="1732">
        <f>'Og s3a'!E1061</f>
        <v>0</v>
      </c>
      <c r="E660" s="1734">
        <f>'Og s3a'!F1061</f>
        <v>0</v>
      </c>
      <c r="F660" s="2453"/>
      <c r="G660" s="511">
        <f>T660</f>
        <v>0</v>
      </c>
      <c r="H660" s="2455">
        <f>U660</f>
        <v>0</v>
      </c>
      <c r="I660" s="515"/>
      <c r="J660" s="2459"/>
      <c r="K660" s="515"/>
      <c r="L660" s="2459"/>
      <c r="M660" s="515"/>
      <c r="N660" s="2459"/>
      <c r="O660" s="515"/>
      <c r="P660" s="2459"/>
      <c r="Q660" s="11"/>
      <c r="R660" s="11"/>
      <c r="S660" s="454">
        <f>'Og s3a'!G1061</f>
        <v>0</v>
      </c>
      <c r="T660" s="456">
        <f>'Og s3a'!D1061</f>
        <v>0</v>
      </c>
      <c r="U660" s="506">
        <f>Import!N1050</f>
        <v>0</v>
      </c>
      <c r="V660" s="11"/>
      <c r="W660" s="340"/>
      <c r="X660" s="340"/>
      <c r="Y660" s="340"/>
      <c r="Z660" s="1273">
        <f>IF(F660=AF$7,1,0)</f>
        <v>0</v>
      </c>
      <c r="AA660" s="1273">
        <f>Z660*D660</f>
        <v>0</v>
      </c>
      <c r="AB660" s="1281">
        <f>IF($Z660=0,0,IF(AF660+AH660+AJ660&gt;0,$AA660,0))</f>
        <v>0</v>
      </c>
      <c r="AC660" s="1283">
        <f>IF($Z660=0,0,IF(AND(AB660=0,G661&gt;0),$AA660,0))</f>
        <v>0</v>
      </c>
      <c r="AD660" s="1272">
        <f>AA660-AB660-AC660</f>
        <v>0</v>
      </c>
      <c r="AE660" s="210">
        <f t="shared" si="295"/>
        <v>0</v>
      </c>
      <c r="AF660" s="210">
        <f t="shared" si="295"/>
        <v>0</v>
      </c>
      <c r="AG660" s="210">
        <f t="shared" si="295"/>
        <v>0</v>
      </c>
      <c r="AH660" s="210">
        <f t="shared" si="295"/>
        <v>0</v>
      </c>
      <c r="AI660" s="1055">
        <f t="shared" si="295"/>
        <v>0</v>
      </c>
      <c r="AJ660" s="211">
        <f t="shared" si="295"/>
        <v>0</v>
      </c>
      <c r="AK660" s="1276">
        <f>IF($Z660=1,0,IF(AND($Z660=0,AF660&gt;0),1,IF(AND($Z660=0,AH660&gt;0),1,IF(AND($Z660=0,AJ660&gt;0),1,0))))</f>
        <v>0</v>
      </c>
      <c r="AL660" s="1276">
        <f t="shared" si="300"/>
        <v>0</v>
      </c>
      <c r="AM660" s="1281">
        <f>IF($Z660=0,0,IF(AQ660+AS660+AU660&gt;0,$AA660,0))</f>
        <v>0</v>
      </c>
      <c r="AN660" s="1283">
        <f>IF($Z660=0,0,IF(AND(AM660=0,I661&gt;0),$AA660,0))</f>
        <v>0</v>
      </c>
      <c r="AO660" s="1272">
        <f>$AA660-AM660-AN660</f>
        <v>0</v>
      </c>
      <c r="AP660" s="210">
        <f t="shared" si="296"/>
        <v>0</v>
      </c>
      <c r="AQ660" s="210">
        <f t="shared" si="296"/>
        <v>0</v>
      </c>
      <c r="AR660" s="210">
        <f t="shared" si="296"/>
        <v>0</v>
      </c>
      <c r="AS660" s="210">
        <f t="shared" si="296"/>
        <v>0</v>
      </c>
      <c r="AT660" s="210">
        <f t="shared" si="296"/>
        <v>0</v>
      </c>
      <c r="AU660" s="211">
        <f t="shared" si="296"/>
        <v>0</v>
      </c>
      <c r="AV660" s="1276">
        <f>IF($Z660=1,0,IF(AND($Z660=0,AQ660&gt;0),1,IF(AND($Z660=0,AS660&gt;0),1,IF(AND($Z660=0,AU660&gt;0),1,0))))</f>
        <v>0</v>
      </c>
      <c r="AW660" s="1276">
        <f t="shared" si="301"/>
        <v>0</v>
      </c>
      <c r="AX660" s="1281">
        <f>IF($Z660=0,0,IF(BB660+BD660+BF660&gt;0,$AA660,0))</f>
        <v>0</v>
      </c>
      <c r="AY660" s="1283">
        <f>IF($Z660=0,0,IF(AND(AX660=0,K661&gt;0),$AA660,0))</f>
        <v>0</v>
      </c>
      <c r="AZ660" s="1272">
        <f>$AA660-AX660-AY660</f>
        <v>0</v>
      </c>
      <c r="BA660" s="210">
        <f t="shared" si="297"/>
        <v>0</v>
      </c>
      <c r="BB660" s="210">
        <f t="shared" si="297"/>
        <v>0</v>
      </c>
      <c r="BC660" s="210">
        <f t="shared" si="297"/>
        <v>0</v>
      </c>
      <c r="BD660" s="210">
        <f t="shared" si="297"/>
        <v>0</v>
      </c>
      <c r="BE660" s="210">
        <f t="shared" si="297"/>
        <v>0</v>
      </c>
      <c r="BF660" s="211">
        <f t="shared" si="297"/>
        <v>0</v>
      </c>
      <c r="BG660" s="1276">
        <f>IF($Z660=1,0,IF(AND($Z660=0,BB660&gt;0),1,IF(AND($Z660=0,BD660&gt;0),1,IF(AND($Z660=0,BF660&gt;0),1,0))))</f>
        <v>0</v>
      </c>
      <c r="BH660" s="1276">
        <f t="shared" si="302"/>
        <v>0</v>
      </c>
      <c r="BI660" s="1281">
        <f>IF($Z660=0,0,IF(BM660+BO660+BQ660&gt;0,$AA660,0))</f>
        <v>0</v>
      </c>
      <c r="BJ660" s="1283">
        <f>IF($Z660=0,0,IF(AND(BI660=0,M661&gt;0),$AA660,0))</f>
        <v>0</v>
      </c>
      <c r="BK660" s="1272">
        <f>$AA660-BI660-BJ660</f>
        <v>0</v>
      </c>
      <c r="BL660" s="210">
        <f t="shared" si="298"/>
        <v>0</v>
      </c>
      <c r="BM660" s="210">
        <f t="shared" si="298"/>
        <v>0</v>
      </c>
      <c r="BN660" s="210">
        <f t="shared" si="298"/>
        <v>0</v>
      </c>
      <c r="BO660" s="210">
        <f t="shared" si="298"/>
        <v>0</v>
      </c>
      <c r="BP660" s="210">
        <f t="shared" si="298"/>
        <v>0</v>
      </c>
      <c r="BQ660" s="211">
        <f t="shared" si="298"/>
        <v>0</v>
      </c>
      <c r="BR660" s="1276">
        <f>IF($Z660=1,0,IF(AND($Z660=0,BM660&gt;0),1,IF(AND($Z660=0,BO660&gt;0),1,IF(AND($Z660=0,BQ660&gt;0),1,0))))</f>
        <v>0</v>
      </c>
      <c r="BS660" s="1276">
        <f t="shared" si="303"/>
        <v>0</v>
      </c>
      <c r="BT660" s="1281">
        <f>IF($Z660=0,0,IF(BX660+BZ660+CB660&gt;0,$AA660,0))</f>
        <v>0</v>
      </c>
      <c r="BU660" s="1283">
        <f>IF($Z660=0,0,IF(AND(BT660=0,O661&gt;0),$AA660,0))</f>
        <v>0</v>
      </c>
      <c r="BV660" s="1272">
        <f>$AA660-BT660-BU660</f>
        <v>0</v>
      </c>
      <c r="BW660" s="210">
        <f t="shared" si="299"/>
        <v>0</v>
      </c>
      <c r="BX660" s="210">
        <f t="shared" si="299"/>
        <v>0</v>
      </c>
      <c r="BY660" s="210">
        <f t="shared" si="299"/>
        <v>0</v>
      </c>
      <c r="BZ660" s="210">
        <f t="shared" si="299"/>
        <v>0</v>
      </c>
      <c r="CA660" s="210">
        <f t="shared" si="299"/>
        <v>0</v>
      </c>
      <c r="CB660" s="211">
        <f t="shared" si="299"/>
        <v>0</v>
      </c>
      <c r="CC660" s="1276">
        <f>IF($Z660=1,0,IF(AND($Z660=0,BX660&gt;0),1,IF(AND($Z660=0,BZ660&gt;0),1,IF(AND($Z660=0,CB660&gt;0),1,0))))</f>
        <v>0</v>
      </c>
      <c r="CD660" s="1276">
        <f t="shared" si="304"/>
        <v>0</v>
      </c>
      <c r="CE660" s="11"/>
      <c r="CF660" s="11"/>
      <c r="CG660" s="11"/>
      <c r="CH660" s="11"/>
      <c r="CI660" s="11"/>
      <c r="CJ660" s="11"/>
      <c r="CK660" s="11"/>
      <c r="CL660" s="11"/>
      <c r="CM660" s="11"/>
    </row>
    <row r="661" spans="1:91" ht="14.25" customHeight="1">
      <c r="A661" s="1247" t="str">
        <f>A660</f>
        <v/>
      </c>
      <c r="B661" s="58"/>
      <c r="C661" s="1735"/>
      <c r="D661" s="1733"/>
      <c r="E661" s="1735"/>
      <c r="F661" s="2454"/>
      <c r="G661" s="512"/>
      <c r="H661" s="2456"/>
      <c r="I661" s="514"/>
      <c r="J661" s="2459"/>
      <c r="K661" s="514"/>
      <c r="L661" s="2459"/>
      <c r="M661" s="514"/>
      <c r="N661" s="2459"/>
      <c r="O661" s="514"/>
      <c r="P661" s="2459"/>
      <c r="Q661" s="11"/>
      <c r="R661" s="11"/>
      <c r="S661" s="455"/>
      <c r="T661" s="477"/>
      <c r="U661" s="506">
        <f>Import!N1051</f>
        <v>0</v>
      </c>
      <c r="V661" s="11"/>
      <c r="W661" s="340"/>
      <c r="X661" s="340"/>
      <c r="Y661" s="340"/>
      <c r="Z661" s="11"/>
      <c r="AE661" s="210"/>
      <c r="AF661" s="210"/>
      <c r="AG661" s="210"/>
      <c r="AH661" s="210"/>
      <c r="AI661" s="1055"/>
      <c r="AJ661" s="211"/>
      <c r="AK661" s="1276"/>
      <c r="AL661" s="1276">
        <f>AL660</f>
        <v>0</v>
      </c>
      <c r="AP661" s="210"/>
      <c r="AQ661" s="210"/>
      <c r="AR661" s="210"/>
      <c r="AS661" s="210"/>
      <c r="AT661" s="210"/>
      <c r="AU661" s="211"/>
      <c r="AV661" s="1276"/>
      <c r="AW661" s="1276">
        <f>AW660</f>
        <v>0</v>
      </c>
      <c r="BA661" s="210"/>
      <c r="BB661" s="210"/>
      <c r="BC661" s="210"/>
      <c r="BD661" s="210"/>
      <c r="BE661" s="210"/>
      <c r="BF661" s="211"/>
      <c r="BG661" s="1276"/>
      <c r="BH661" s="1276">
        <f>BH660</f>
        <v>0</v>
      </c>
      <c r="BL661" s="210"/>
      <c r="BM661" s="210"/>
      <c r="BN661" s="210"/>
      <c r="BO661" s="210"/>
      <c r="BP661" s="210"/>
      <c r="BQ661" s="211"/>
      <c r="BR661" s="1276"/>
      <c r="BS661" s="1276">
        <f>BS660</f>
        <v>0</v>
      </c>
      <c r="BW661" s="210"/>
      <c r="BX661" s="210"/>
      <c r="BY661" s="210"/>
      <c r="BZ661" s="210"/>
      <c r="CA661" s="210"/>
      <c r="CB661" s="211"/>
      <c r="CC661" s="1276"/>
      <c r="CD661" s="1276">
        <f>CD660</f>
        <v>0</v>
      </c>
      <c r="CE661" s="11"/>
      <c r="CF661" s="11"/>
      <c r="CG661" s="11"/>
      <c r="CH661" s="11"/>
      <c r="CI661" s="11"/>
      <c r="CJ661" s="11"/>
      <c r="CK661" s="11"/>
      <c r="CL661" s="11"/>
      <c r="CM661" s="11"/>
    </row>
    <row r="662" spans="1:91" ht="24.75" customHeight="1">
      <c r="A662" s="1246" t="str">
        <f>IF(E662&gt;0,"Wypełnione","")</f>
        <v/>
      </c>
      <c r="B662" s="58"/>
      <c r="C662" s="1734">
        <f>'Og s3a'!C1063</f>
        <v>0</v>
      </c>
      <c r="D662" s="1732">
        <f>'Og s3a'!E1063</f>
        <v>0</v>
      </c>
      <c r="E662" s="1734">
        <f>'Og s3a'!F1063</f>
        <v>0</v>
      </c>
      <c r="F662" s="2453"/>
      <c r="G662" s="511">
        <f>T662</f>
        <v>0</v>
      </c>
      <c r="H662" s="2455">
        <f>U662</f>
        <v>0</v>
      </c>
      <c r="I662" s="515"/>
      <c r="J662" s="2459"/>
      <c r="K662" s="515"/>
      <c r="L662" s="2459"/>
      <c r="M662" s="515"/>
      <c r="N662" s="2459"/>
      <c r="O662" s="515"/>
      <c r="P662" s="2459"/>
      <c r="Q662" s="11"/>
      <c r="R662" s="11"/>
      <c r="S662" s="454">
        <f>'Og s3a'!G1063</f>
        <v>0</v>
      </c>
      <c r="T662" s="456">
        <f>'Og s3a'!D1063</f>
        <v>0</v>
      </c>
      <c r="U662" s="506">
        <f>Import!N1052</f>
        <v>0</v>
      </c>
      <c r="V662" s="11"/>
      <c r="W662" s="340"/>
      <c r="X662" s="340"/>
      <c r="Y662" s="340"/>
      <c r="Z662" s="1273">
        <f>IF(F662=AF$7,1,0)</f>
        <v>0</v>
      </c>
      <c r="AA662" s="1273">
        <f>Z662*D662</f>
        <v>0</v>
      </c>
      <c r="AB662" s="1281">
        <f>IF($Z662=0,0,IF(AF662+AH662+AJ662&gt;0,$AA662,0))</f>
        <v>0</v>
      </c>
      <c r="AC662" s="1283">
        <f>IF($Z662=0,0,IF(AND(AB662=0,G663&gt;0),$AA662,0))</f>
        <v>0</v>
      </c>
      <c r="AD662" s="1272">
        <f>AA662-AB662-AC662</f>
        <v>0</v>
      </c>
      <c r="AE662" s="210">
        <f t="shared" si="295"/>
        <v>0</v>
      </c>
      <c r="AF662" s="210">
        <f t="shared" si="295"/>
        <v>0</v>
      </c>
      <c r="AG662" s="210">
        <f t="shared" si="295"/>
        <v>0</v>
      </c>
      <c r="AH662" s="210">
        <f t="shared" si="295"/>
        <v>0</v>
      </c>
      <c r="AI662" s="1055">
        <f t="shared" si="295"/>
        <v>0</v>
      </c>
      <c r="AJ662" s="211">
        <f t="shared" si="295"/>
        <v>0</v>
      </c>
      <c r="AK662" s="1276">
        <f>IF($Z662=1,0,IF(AND($Z662=0,AF662&gt;0),1,IF(AND($Z662=0,AH662&gt;0),1,IF(AND($Z662=0,AJ662&gt;0),1,0))))</f>
        <v>0</v>
      </c>
      <c r="AL662" s="1276">
        <f t="shared" si="300"/>
        <v>0</v>
      </c>
      <c r="AM662" s="1281">
        <f>IF($Z662=0,0,IF(AQ662+AS662+AU662&gt;0,$AA662,0))</f>
        <v>0</v>
      </c>
      <c r="AN662" s="1283">
        <f>IF($Z662=0,0,IF(AND(AM662=0,I663&gt;0),$AA662,0))</f>
        <v>0</v>
      </c>
      <c r="AO662" s="1272">
        <f>$AA662-AM662-AN662</f>
        <v>0</v>
      </c>
      <c r="AP662" s="210">
        <f t="shared" si="296"/>
        <v>0</v>
      </c>
      <c r="AQ662" s="210">
        <f t="shared" si="296"/>
        <v>0</v>
      </c>
      <c r="AR662" s="210">
        <f t="shared" si="296"/>
        <v>0</v>
      </c>
      <c r="AS662" s="210">
        <f t="shared" si="296"/>
        <v>0</v>
      </c>
      <c r="AT662" s="210">
        <f t="shared" si="296"/>
        <v>0</v>
      </c>
      <c r="AU662" s="211">
        <f t="shared" si="296"/>
        <v>0</v>
      </c>
      <c r="AV662" s="1276">
        <f>IF($Z662=1,0,IF(AND($Z662=0,AQ662&gt;0),1,IF(AND($Z662=0,AS662&gt;0),1,IF(AND($Z662=0,AU662&gt;0),1,0))))</f>
        <v>0</v>
      </c>
      <c r="AW662" s="1276">
        <f t="shared" si="301"/>
        <v>0</v>
      </c>
      <c r="AX662" s="1281">
        <f>IF($Z662=0,0,IF(BB662+BD662+BF662&gt;0,$AA662,0))</f>
        <v>0</v>
      </c>
      <c r="AY662" s="1283">
        <f>IF($Z662=0,0,IF(AND(AX662=0,K663&gt;0),$AA662,0))</f>
        <v>0</v>
      </c>
      <c r="AZ662" s="1272">
        <f>$AA662-AX662-AY662</f>
        <v>0</v>
      </c>
      <c r="BA662" s="210">
        <f t="shared" si="297"/>
        <v>0</v>
      </c>
      <c r="BB662" s="210">
        <f t="shared" si="297"/>
        <v>0</v>
      </c>
      <c r="BC662" s="210">
        <f t="shared" si="297"/>
        <v>0</v>
      </c>
      <c r="BD662" s="210">
        <f t="shared" si="297"/>
        <v>0</v>
      </c>
      <c r="BE662" s="210">
        <f t="shared" si="297"/>
        <v>0</v>
      </c>
      <c r="BF662" s="211">
        <f t="shared" si="297"/>
        <v>0</v>
      </c>
      <c r="BG662" s="1276">
        <f>IF($Z662=1,0,IF(AND($Z662=0,BB662&gt;0),1,IF(AND($Z662=0,BD662&gt;0),1,IF(AND($Z662=0,BF662&gt;0),1,0))))</f>
        <v>0</v>
      </c>
      <c r="BH662" s="1276">
        <f t="shared" si="302"/>
        <v>0</v>
      </c>
      <c r="BI662" s="1281">
        <f>IF($Z662=0,0,IF(BM662+BO662+BQ662&gt;0,$AA662,0))</f>
        <v>0</v>
      </c>
      <c r="BJ662" s="1283">
        <f>IF($Z662=0,0,IF(AND(BI662=0,M663&gt;0),$AA662,0))</f>
        <v>0</v>
      </c>
      <c r="BK662" s="1272">
        <f>$AA662-BI662-BJ662</f>
        <v>0</v>
      </c>
      <c r="BL662" s="210">
        <f t="shared" si="298"/>
        <v>0</v>
      </c>
      <c r="BM662" s="210">
        <f t="shared" si="298"/>
        <v>0</v>
      </c>
      <c r="BN662" s="210">
        <f t="shared" si="298"/>
        <v>0</v>
      </c>
      <c r="BO662" s="210">
        <f t="shared" si="298"/>
        <v>0</v>
      </c>
      <c r="BP662" s="210">
        <f t="shared" si="298"/>
        <v>0</v>
      </c>
      <c r="BQ662" s="211">
        <f t="shared" si="298"/>
        <v>0</v>
      </c>
      <c r="BR662" s="1276">
        <f>IF($Z662=1,0,IF(AND($Z662=0,BM662&gt;0),1,IF(AND($Z662=0,BO662&gt;0),1,IF(AND($Z662=0,BQ662&gt;0),1,0))))</f>
        <v>0</v>
      </c>
      <c r="BS662" s="1276">
        <f t="shared" si="303"/>
        <v>0</v>
      </c>
      <c r="BT662" s="1281">
        <f>IF($Z662=0,0,IF(BX662+BZ662+CB662&gt;0,$AA662,0))</f>
        <v>0</v>
      </c>
      <c r="BU662" s="1283">
        <f>IF($Z662=0,0,IF(AND(BT662=0,O663&gt;0),$AA662,0))</f>
        <v>0</v>
      </c>
      <c r="BV662" s="1272">
        <f>$AA662-BT662-BU662</f>
        <v>0</v>
      </c>
      <c r="BW662" s="210">
        <f t="shared" si="299"/>
        <v>0</v>
      </c>
      <c r="BX662" s="210">
        <f t="shared" si="299"/>
        <v>0</v>
      </c>
      <c r="BY662" s="210">
        <f t="shared" si="299"/>
        <v>0</v>
      </c>
      <c r="BZ662" s="210">
        <f t="shared" si="299"/>
        <v>0</v>
      </c>
      <c r="CA662" s="210">
        <f t="shared" si="299"/>
        <v>0</v>
      </c>
      <c r="CB662" s="211">
        <f t="shared" si="299"/>
        <v>0</v>
      </c>
      <c r="CC662" s="1276">
        <f>IF($Z662=1,0,IF(AND($Z662=0,BX662&gt;0),1,IF(AND($Z662=0,BZ662&gt;0),1,IF(AND($Z662=0,CB662&gt;0),1,0))))</f>
        <v>0</v>
      </c>
      <c r="CD662" s="1276">
        <f t="shared" si="304"/>
        <v>0</v>
      </c>
      <c r="CE662" s="11"/>
      <c r="CF662" s="11"/>
      <c r="CG662" s="11"/>
      <c r="CH662" s="11"/>
      <c r="CI662" s="11"/>
      <c r="CJ662" s="11"/>
      <c r="CK662" s="11"/>
      <c r="CL662" s="11"/>
      <c r="CM662" s="11"/>
    </row>
    <row r="663" spans="1:91" ht="14.25" customHeight="1">
      <c r="A663" s="1247" t="str">
        <f>A662</f>
        <v/>
      </c>
      <c r="B663" s="58"/>
      <c r="C663" s="1735"/>
      <c r="D663" s="1733"/>
      <c r="E663" s="1735"/>
      <c r="F663" s="2454"/>
      <c r="G663" s="512"/>
      <c r="H663" s="2456"/>
      <c r="I663" s="514"/>
      <c r="J663" s="2459"/>
      <c r="K663" s="514"/>
      <c r="L663" s="2459"/>
      <c r="M663" s="514"/>
      <c r="N663" s="2459"/>
      <c r="O663" s="514"/>
      <c r="P663" s="2459"/>
      <c r="Q663" s="11"/>
      <c r="R663" s="11"/>
      <c r="S663" s="455"/>
      <c r="T663" s="477"/>
      <c r="U663" s="506">
        <f>Import!N1053</f>
        <v>0</v>
      </c>
      <c r="V663" s="11"/>
      <c r="W663" s="340"/>
      <c r="X663" s="340"/>
      <c r="Y663" s="340"/>
      <c r="Z663" s="11"/>
      <c r="AE663" s="210"/>
      <c r="AF663" s="210"/>
      <c r="AG663" s="210"/>
      <c r="AH663" s="210"/>
      <c r="AI663" s="1055"/>
      <c r="AJ663" s="211"/>
      <c r="AK663" s="1276"/>
      <c r="AL663" s="1276">
        <f>AL662</f>
        <v>0</v>
      </c>
      <c r="AP663" s="210"/>
      <c r="AQ663" s="210"/>
      <c r="AR663" s="210"/>
      <c r="AS663" s="210"/>
      <c r="AT663" s="210"/>
      <c r="AU663" s="211"/>
      <c r="AV663" s="1276"/>
      <c r="AW663" s="1276">
        <f>AW662</f>
        <v>0</v>
      </c>
      <c r="BA663" s="210"/>
      <c r="BB663" s="210"/>
      <c r="BC663" s="210"/>
      <c r="BD663" s="210"/>
      <c r="BE663" s="210"/>
      <c r="BF663" s="211"/>
      <c r="BG663" s="1276"/>
      <c r="BH663" s="1276">
        <f>BH662</f>
        <v>0</v>
      </c>
      <c r="BL663" s="210"/>
      <c r="BM663" s="210"/>
      <c r="BN663" s="210"/>
      <c r="BO663" s="210"/>
      <c r="BP663" s="210"/>
      <c r="BQ663" s="211"/>
      <c r="BR663" s="1276"/>
      <c r="BS663" s="1276">
        <f>BS662</f>
        <v>0</v>
      </c>
      <c r="BW663" s="210"/>
      <c r="BX663" s="210"/>
      <c r="BY663" s="210"/>
      <c r="BZ663" s="210"/>
      <c r="CA663" s="210"/>
      <c r="CB663" s="211"/>
      <c r="CC663" s="1276"/>
      <c r="CD663" s="1276">
        <f>CD662</f>
        <v>0</v>
      </c>
      <c r="CE663" s="11"/>
      <c r="CF663" s="11"/>
      <c r="CG663" s="11"/>
      <c r="CH663" s="11"/>
      <c r="CI663" s="11"/>
      <c r="CJ663" s="11"/>
      <c r="CK663" s="11"/>
      <c r="CL663" s="11"/>
      <c r="CM663" s="11"/>
    </row>
    <row r="664" spans="1:91" ht="24.75" customHeight="1">
      <c r="A664" s="1246" t="str">
        <f>IF(E664&gt;0,"Wypełnione","")</f>
        <v/>
      </c>
      <c r="B664" s="58"/>
      <c r="C664" s="1734">
        <f>'Og s3a'!C1065</f>
        <v>0</v>
      </c>
      <c r="D664" s="1732">
        <f>'Og s3a'!E1065</f>
        <v>0</v>
      </c>
      <c r="E664" s="1734">
        <f>'Og s3a'!F1065</f>
        <v>0</v>
      </c>
      <c r="F664" s="2453"/>
      <c r="G664" s="511">
        <f>T664</f>
        <v>0</v>
      </c>
      <c r="H664" s="2455">
        <f>U664</f>
        <v>0</v>
      </c>
      <c r="I664" s="515"/>
      <c r="J664" s="2459"/>
      <c r="K664" s="515"/>
      <c r="L664" s="2459"/>
      <c r="M664" s="515"/>
      <c r="N664" s="2459"/>
      <c r="O664" s="515"/>
      <c r="P664" s="2459"/>
      <c r="Q664" s="11"/>
      <c r="R664" s="11"/>
      <c r="S664" s="454">
        <f>'Og s3a'!G1065</f>
        <v>0</v>
      </c>
      <c r="T664" s="456">
        <f>'Og s3a'!D1065</f>
        <v>0</v>
      </c>
      <c r="U664" s="506">
        <f>Import!N1054</f>
        <v>0</v>
      </c>
      <c r="V664" s="11"/>
      <c r="W664" s="340"/>
      <c r="X664" s="340"/>
      <c r="Y664" s="340"/>
      <c r="Z664" s="1273">
        <f>IF(F664=AF$7,1,0)</f>
        <v>0</v>
      </c>
      <c r="AA664" s="1273">
        <f>Z664*D664</f>
        <v>0</v>
      </c>
      <c r="AB664" s="1281">
        <f>IF($Z664=0,0,IF(AF664+AH664+AJ664&gt;0,$AA664,0))</f>
        <v>0</v>
      </c>
      <c r="AC664" s="1283">
        <f>IF($Z664=0,0,IF(AND(AB664=0,G665&gt;0),$AA664,0))</f>
        <v>0</v>
      </c>
      <c r="AD664" s="1272">
        <f>AA664-AB664-AC664</f>
        <v>0</v>
      </c>
      <c r="AE664" s="210">
        <f t="shared" si="295"/>
        <v>0</v>
      </c>
      <c r="AF664" s="210">
        <f t="shared" si="295"/>
        <v>0</v>
      </c>
      <c r="AG664" s="210">
        <f t="shared" si="295"/>
        <v>0</v>
      </c>
      <c r="AH664" s="210">
        <f t="shared" si="295"/>
        <v>0</v>
      </c>
      <c r="AI664" s="1055">
        <f t="shared" si="295"/>
        <v>0</v>
      </c>
      <c r="AJ664" s="211">
        <f t="shared" si="295"/>
        <v>0</v>
      </c>
      <c r="AK664" s="1276">
        <f>IF($Z664=1,0,IF(AND($Z664=0,AF664&gt;0),1,IF(AND($Z664=0,AH664&gt;0),1,IF(AND($Z664=0,AJ664&gt;0),1,0))))</f>
        <v>0</v>
      </c>
      <c r="AL664" s="1276">
        <f t="shared" si="300"/>
        <v>0</v>
      </c>
      <c r="AM664" s="1281">
        <f>IF($Z664=0,0,IF(AQ664+AS664+AU664&gt;0,$AA664,0))</f>
        <v>0</v>
      </c>
      <c r="AN664" s="1283">
        <f>IF($Z664=0,0,IF(AND(AM664=0,I665&gt;0),$AA664,0))</f>
        <v>0</v>
      </c>
      <c r="AO664" s="1272">
        <f>$AA664-AM664-AN664</f>
        <v>0</v>
      </c>
      <c r="AP664" s="210">
        <f t="shared" si="296"/>
        <v>0</v>
      </c>
      <c r="AQ664" s="210">
        <f t="shared" si="296"/>
        <v>0</v>
      </c>
      <c r="AR664" s="210">
        <f t="shared" si="296"/>
        <v>0</v>
      </c>
      <c r="AS664" s="210">
        <f t="shared" si="296"/>
        <v>0</v>
      </c>
      <c r="AT664" s="210">
        <f t="shared" si="296"/>
        <v>0</v>
      </c>
      <c r="AU664" s="211">
        <f t="shared" si="296"/>
        <v>0</v>
      </c>
      <c r="AV664" s="1276">
        <f>IF($Z664=1,0,IF(AND($Z664=0,AQ664&gt;0),1,IF(AND($Z664=0,AS664&gt;0),1,IF(AND($Z664=0,AU664&gt;0),1,0))))</f>
        <v>0</v>
      </c>
      <c r="AW664" s="1276">
        <f t="shared" si="301"/>
        <v>0</v>
      </c>
      <c r="AX664" s="1281">
        <f>IF($Z664=0,0,IF(BB664+BD664+BF664&gt;0,$AA664,0))</f>
        <v>0</v>
      </c>
      <c r="AY664" s="1283">
        <f>IF($Z664=0,0,IF(AND(AX664=0,K665&gt;0),$AA664,0))</f>
        <v>0</v>
      </c>
      <c r="AZ664" s="1272">
        <f>$AA664-AX664-AY664</f>
        <v>0</v>
      </c>
      <c r="BA664" s="210">
        <f t="shared" si="297"/>
        <v>0</v>
      </c>
      <c r="BB664" s="210">
        <f t="shared" si="297"/>
        <v>0</v>
      </c>
      <c r="BC664" s="210">
        <f t="shared" si="297"/>
        <v>0</v>
      </c>
      <c r="BD664" s="210">
        <f t="shared" si="297"/>
        <v>0</v>
      </c>
      <c r="BE664" s="210">
        <f t="shared" si="297"/>
        <v>0</v>
      </c>
      <c r="BF664" s="211">
        <f t="shared" si="297"/>
        <v>0</v>
      </c>
      <c r="BG664" s="1276">
        <f>IF($Z664=1,0,IF(AND($Z664=0,BB664&gt;0),1,IF(AND($Z664=0,BD664&gt;0),1,IF(AND($Z664=0,BF664&gt;0),1,0))))</f>
        <v>0</v>
      </c>
      <c r="BH664" s="1276">
        <f t="shared" si="302"/>
        <v>0</v>
      </c>
      <c r="BI664" s="1281">
        <f>IF($Z664=0,0,IF(BM664+BO664+BQ664&gt;0,$AA664,0))</f>
        <v>0</v>
      </c>
      <c r="BJ664" s="1283">
        <f>IF($Z664=0,0,IF(AND(BI664=0,M665&gt;0),$AA664,0))</f>
        <v>0</v>
      </c>
      <c r="BK664" s="1272">
        <f>$AA664-BI664-BJ664</f>
        <v>0</v>
      </c>
      <c r="BL664" s="210">
        <f t="shared" si="298"/>
        <v>0</v>
      </c>
      <c r="BM664" s="210">
        <f t="shared" si="298"/>
        <v>0</v>
      </c>
      <c r="BN664" s="210">
        <f t="shared" si="298"/>
        <v>0</v>
      </c>
      <c r="BO664" s="210">
        <f t="shared" si="298"/>
        <v>0</v>
      </c>
      <c r="BP664" s="210">
        <f t="shared" si="298"/>
        <v>0</v>
      </c>
      <c r="BQ664" s="211">
        <f t="shared" si="298"/>
        <v>0</v>
      </c>
      <c r="BR664" s="1276">
        <f>IF($Z664=1,0,IF(AND($Z664=0,BM664&gt;0),1,IF(AND($Z664=0,BO664&gt;0),1,IF(AND($Z664=0,BQ664&gt;0),1,0))))</f>
        <v>0</v>
      </c>
      <c r="BS664" s="1276">
        <f t="shared" si="303"/>
        <v>0</v>
      </c>
      <c r="BT664" s="1281">
        <f>IF($Z664=0,0,IF(BX664+BZ664+CB664&gt;0,$AA664,0))</f>
        <v>0</v>
      </c>
      <c r="BU664" s="1283">
        <f>IF($Z664=0,0,IF(AND(BT664=0,O665&gt;0),$AA664,0))</f>
        <v>0</v>
      </c>
      <c r="BV664" s="1272">
        <f>$AA664-BT664-BU664</f>
        <v>0</v>
      </c>
      <c r="BW664" s="210">
        <f t="shared" si="299"/>
        <v>0</v>
      </c>
      <c r="BX664" s="210">
        <f t="shared" si="299"/>
        <v>0</v>
      </c>
      <c r="BY664" s="210">
        <f t="shared" si="299"/>
        <v>0</v>
      </c>
      <c r="BZ664" s="210">
        <f t="shared" si="299"/>
        <v>0</v>
      </c>
      <c r="CA664" s="210">
        <f t="shared" si="299"/>
        <v>0</v>
      </c>
      <c r="CB664" s="211">
        <f t="shared" si="299"/>
        <v>0</v>
      </c>
      <c r="CC664" s="1276">
        <f>IF($Z664=1,0,IF(AND($Z664=0,BX664&gt;0),1,IF(AND($Z664=0,BZ664&gt;0),1,IF(AND($Z664=0,CB664&gt;0),1,0))))</f>
        <v>0</v>
      </c>
      <c r="CD664" s="1276">
        <f t="shared" si="304"/>
        <v>0</v>
      </c>
      <c r="CE664" s="11"/>
      <c r="CF664" s="11"/>
      <c r="CG664" s="11"/>
      <c r="CH664" s="11"/>
      <c r="CI664" s="11"/>
      <c r="CJ664" s="11"/>
      <c r="CK664" s="11"/>
      <c r="CL664" s="11"/>
      <c r="CM664" s="11"/>
    </row>
    <row r="665" spans="1:91" ht="14.25" customHeight="1">
      <c r="A665" s="1247" t="str">
        <f>A664</f>
        <v/>
      </c>
      <c r="B665" s="58"/>
      <c r="C665" s="1735"/>
      <c r="D665" s="1733"/>
      <c r="E665" s="1735"/>
      <c r="F665" s="2454"/>
      <c r="G665" s="512"/>
      <c r="H665" s="2456"/>
      <c r="I665" s="514"/>
      <c r="J665" s="2459"/>
      <c r="K665" s="514"/>
      <c r="L665" s="2459"/>
      <c r="M665" s="514"/>
      <c r="N665" s="2459"/>
      <c r="O665" s="514"/>
      <c r="P665" s="2459"/>
      <c r="Q665" s="11"/>
      <c r="R665" s="11"/>
      <c r="S665" s="455"/>
      <c r="T665" s="477"/>
      <c r="U665" s="506">
        <f>Import!N1055</f>
        <v>0</v>
      </c>
      <c r="V665" s="11"/>
      <c r="W665" s="340"/>
      <c r="X665" s="340"/>
      <c r="Y665" s="340"/>
      <c r="Z665" s="11"/>
      <c r="AE665" s="210"/>
      <c r="AF665" s="210"/>
      <c r="AG665" s="210"/>
      <c r="AH665" s="210"/>
      <c r="AI665" s="1055"/>
      <c r="AJ665" s="211"/>
      <c r="AK665" s="1276"/>
      <c r="AL665" s="1276">
        <f>AL664</f>
        <v>0</v>
      </c>
      <c r="AP665" s="210"/>
      <c r="AQ665" s="210"/>
      <c r="AR665" s="210"/>
      <c r="AS665" s="210"/>
      <c r="AT665" s="210"/>
      <c r="AU665" s="211"/>
      <c r="AV665" s="1276"/>
      <c r="AW665" s="1276">
        <f>AW664</f>
        <v>0</v>
      </c>
      <c r="BA665" s="210"/>
      <c r="BB665" s="210"/>
      <c r="BC665" s="210"/>
      <c r="BD665" s="210"/>
      <c r="BE665" s="210"/>
      <c r="BF665" s="211"/>
      <c r="BG665" s="1276"/>
      <c r="BH665" s="1276">
        <f>BH664</f>
        <v>0</v>
      </c>
      <c r="BL665" s="210"/>
      <c r="BM665" s="210"/>
      <c r="BN665" s="210"/>
      <c r="BO665" s="210"/>
      <c r="BP665" s="210"/>
      <c r="BQ665" s="211"/>
      <c r="BR665" s="1276"/>
      <c r="BS665" s="1276">
        <f>BS664</f>
        <v>0</v>
      </c>
      <c r="BW665" s="210"/>
      <c r="BX665" s="210"/>
      <c r="BY665" s="210"/>
      <c r="BZ665" s="210"/>
      <c r="CA665" s="210"/>
      <c r="CB665" s="211"/>
      <c r="CC665" s="1276"/>
      <c r="CD665" s="1276">
        <f>CD664</f>
        <v>0</v>
      </c>
      <c r="CE665" s="11"/>
      <c r="CF665" s="11"/>
      <c r="CG665" s="11"/>
      <c r="CH665" s="11"/>
      <c r="CI665" s="11"/>
      <c r="CJ665" s="11"/>
      <c r="CK665" s="11"/>
      <c r="CL665" s="11"/>
      <c r="CM665" s="11"/>
    </row>
    <row r="666" spans="1:91" ht="24.75" customHeight="1">
      <c r="A666" s="1246" t="str">
        <f>IF(E666&gt;0,"Wypełnione","")</f>
        <v/>
      </c>
      <c r="B666" s="58"/>
      <c r="C666" s="1734">
        <f>'Og s3a'!C1067</f>
        <v>0</v>
      </c>
      <c r="D666" s="1732">
        <f>'Og s3a'!E1067</f>
        <v>0</v>
      </c>
      <c r="E666" s="1734">
        <f>'Og s3a'!F1067</f>
        <v>0</v>
      </c>
      <c r="F666" s="2453"/>
      <c r="G666" s="511">
        <f>T666</f>
        <v>0</v>
      </c>
      <c r="H666" s="2455">
        <f>U666</f>
        <v>0</v>
      </c>
      <c r="I666" s="515"/>
      <c r="J666" s="2459"/>
      <c r="K666" s="515"/>
      <c r="L666" s="2459"/>
      <c r="M666" s="515"/>
      <c r="N666" s="2459"/>
      <c r="O666" s="515"/>
      <c r="P666" s="2459"/>
      <c r="Q666" s="11"/>
      <c r="R666" s="11"/>
      <c r="S666" s="454">
        <f>'Og s3a'!G1067</f>
        <v>0</v>
      </c>
      <c r="T666" s="456">
        <f>'Og s3a'!D1067</f>
        <v>0</v>
      </c>
      <c r="U666" s="506">
        <f>Import!N1056</f>
        <v>0</v>
      </c>
      <c r="V666" s="11"/>
      <c r="W666" s="340"/>
      <c r="X666" s="340"/>
      <c r="Y666" s="340"/>
      <c r="Z666" s="1273">
        <f>IF(F666=AF$7,1,0)</f>
        <v>0</v>
      </c>
      <c r="AA666" s="1273">
        <f>Z666*D666</f>
        <v>0</v>
      </c>
      <c r="AB666" s="1281">
        <f>IF($Z666=0,0,IF(AF666+AH666+AJ666&gt;0,$AA666,0))</f>
        <v>0</v>
      </c>
      <c r="AC666" s="1283">
        <f>IF($Z666=0,0,IF(AND(AB666=0,G667&gt;0),$AA666,0))</f>
        <v>0</v>
      </c>
      <c r="AD666" s="1272">
        <f>AA666-AB666-AC666</f>
        <v>0</v>
      </c>
      <c r="AE666" s="210">
        <f t="shared" si="295"/>
        <v>0</v>
      </c>
      <c r="AF666" s="210">
        <f t="shared" si="295"/>
        <v>0</v>
      </c>
      <c r="AG666" s="210">
        <f t="shared" si="295"/>
        <v>0</v>
      </c>
      <c r="AH666" s="210">
        <f t="shared" si="295"/>
        <v>0</v>
      </c>
      <c r="AI666" s="1055">
        <f t="shared" si="295"/>
        <v>0</v>
      </c>
      <c r="AJ666" s="211">
        <f t="shared" si="295"/>
        <v>0</v>
      </c>
      <c r="AK666" s="1276">
        <f>IF($Z666=1,0,IF(AND($Z666=0,AF666&gt;0),1,IF(AND($Z666=0,AH666&gt;0),1,IF(AND($Z666=0,AJ666&gt;0),1,0))))</f>
        <v>0</v>
      </c>
      <c r="AL666" s="1276">
        <f t="shared" si="300"/>
        <v>0</v>
      </c>
      <c r="AM666" s="1281">
        <f>IF($Z666=0,0,IF(AQ666+AS666+AU666&gt;0,$AA666,0))</f>
        <v>0</v>
      </c>
      <c r="AN666" s="1283">
        <f>IF($Z666=0,0,IF(AND(AM666=0,I667&gt;0),$AA666,0))</f>
        <v>0</v>
      </c>
      <c r="AO666" s="1272">
        <f>$AA666-AM666-AN666</f>
        <v>0</v>
      </c>
      <c r="AP666" s="210">
        <f t="shared" si="296"/>
        <v>0</v>
      </c>
      <c r="AQ666" s="210">
        <f t="shared" si="296"/>
        <v>0</v>
      </c>
      <c r="AR666" s="210">
        <f t="shared" si="296"/>
        <v>0</v>
      </c>
      <c r="AS666" s="210">
        <f t="shared" si="296"/>
        <v>0</v>
      </c>
      <c r="AT666" s="210">
        <f t="shared" si="296"/>
        <v>0</v>
      </c>
      <c r="AU666" s="211">
        <f t="shared" si="296"/>
        <v>0</v>
      </c>
      <c r="AV666" s="1276">
        <f>IF($Z666=1,0,IF(AND($Z666=0,AQ666&gt;0),1,IF(AND($Z666=0,AS666&gt;0),1,IF(AND($Z666=0,AU666&gt;0),1,0))))</f>
        <v>0</v>
      </c>
      <c r="AW666" s="1276">
        <f t="shared" si="301"/>
        <v>0</v>
      </c>
      <c r="AX666" s="1281">
        <f>IF($Z666=0,0,IF(BB666+BD666+BF666&gt;0,$AA666,0))</f>
        <v>0</v>
      </c>
      <c r="AY666" s="1283">
        <f>IF($Z666=0,0,IF(AND(AX666=0,K667&gt;0),$AA666,0))</f>
        <v>0</v>
      </c>
      <c r="AZ666" s="1272">
        <f>$AA666-AX666-AY666</f>
        <v>0</v>
      </c>
      <c r="BA666" s="210">
        <f t="shared" si="297"/>
        <v>0</v>
      </c>
      <c r="BB666" s="210">
        <f t="shared" si="297"/>
        <v>0</v>
      </c>
      <c r="BC666" s="210">
        <f t="shared" si="297"/>
        <v>0</v>
      </c>
      <c r="BD666" s="210">
        <f t="shared" si="297"/>
        <v>0</v>
      </c>
      <c r="BE666" s="210">
        <f t="shared" si="297"/>
        <v>0</v>
      </c>
      <c r="BF666" s="211">
        <f t="shared" si="297"/>
        <v>0</v>
      </c>
      <c r="BG666" s="1276">
        <f>IF($Z666=1,0,IF(AND($Z666=0,BB666&gt;0),1,IF(AND($Z666=0,BD666&gt;0),1,IF(AND($Z666=0,BF666&gt;0),1,0))))</f>
        <v>0</v>
      </c>
      <c r="BH666" s="1276">
        <f t="shared" si="302"/>
        <v>0</v>
      </c>
      <c r="BI666" s="1281">
        <f>IF($Z666=0,0,IF(BM666+BO666+BQ666&gt;0,$AA666,0))</f>
        <v>0</v>
      </c>
      <c r="BJ666" s="1283">
        <f>IF($Z666=0,0,IF(AND(BI666=0,M667&gt;0),$AA666,0))</f>
        <v>0</v>
      </c>
      <c r="BK666" s="1272">
        <f>$AA666-BI666-BJ666</f>
        <v>0</v>
      </c>
      <c r="BL666" s="210">
        <f t="shared" si="298"/>
        <v>0</v>
      </c>
      <c r="BM666" s="210">
        <f t="shared" si="298"/>
        <v>0</v>
      </c>
      <c r="BN666" s="210">
        <f t="shared" si="298"/>
        <v>0</v>
      </c>
      <c r="BO666" s="210">
        <f t="shared" si="298"/>
        <v>0</v>
      </c>
      <c r="BP666" s="210">
        <f t="shared" si="298"/>
        <v>0</v>
      </c>
      <c r="BQ666" s="211">
        <f t="shared" si="298"/>
        <v>0</v>
      </c>
      <c r="BR666" s="1276">
        <f>IF($Z666=1,0,IF(AND($Z666=0,BM666&gt;0),1,IF(AND($Z666=0,BO666&gt;0),1,IF(AND($Z666=0,BQ666&gt;0),1,0))))</f>
        <v>0</v>
      </c>
      <c r="BS666" s="1276">
        <f t="shared" si="303"/>
        <v>0</v>
      </c>
      <c r="BT666" s="1281">
        <f>IF($Z666=0,0,IF(BX666+BZ666+CB666&gt;0,$AA666,0))</f>
        <v>0</v>
      </c>
      <c r="BU666" s="1283">
        <f>IF($Z666=0,0,IF(AND(BT666=0,O667&gt;0),$AA666,0))</f>
        <v>0</v>
      </c>
      <c r="BV666" s="1272">
        <f>$AA666-BT666-BU666</f>
        <v>0</v>
      </c>
      <c r="BW666" s="210">
        <f t="shared" si="299"/>
        <v>0</v>
      </c>
      <c r="BX666" s="210">
        <f t="shared" si="299"/>
        <v>0</v>
      </c>
      <c r="BY666" s="210">
        <f t="shared" si="299"/>
        <v>0</v>
      </c>
      <c r="BZ666" s="210">
        <f t="shared" si="299"/>
        <v>0</v>
      </c>
      <c r="CA666" s="210">
        <f t="shared" si="299"/>
        <v>0</v>
      </c>
      <c r="CB666" s="211">
        <f t="shared" si="299"/>
        <v>0</v>
      </c>
      <c r="CC666" s="1276">
        <f>IF($Z666=1,0,IF(AND($Z666=0,BX666&gt;0),1,IF(AND($Z666=0,BZ666&gt;0),1,IF(AND($Z666=0,CB666&gt;0),1,0))))</f>
        <v>0</v>
      </c>
      <c r="CD666" s="1276">
        <f t="shared" si="304"/>
        <v>0</v>
      </c>
      <c r="CE666" s="11"/>
      <c r="CF666" s="11"/>
      <c r="CG666" s="11"/>
      <c r="CH666" s="11"/>
      <c r="CI666" s="11"/>
      <c r="CJ666" s="11"/>
      <c r="CK666" s="11"/>
      <c r="CL666" s="11"/>
      <c r="CM666" s="11"/>
    </row>
    <row r="667" spans="1:91" ht="14.25" customHeight="1">
      <c r="A667" s="1247" t="str">
        <f>A666</f>
        <v/>
      </c>
      <c r="B667" s="58"/>
      <c r="C667" s="1735"/>
      <c r="D667" s="1733"/>
      <c r="E667" s="1735"/>
      <c r="F667" s="2454"/>
      <c r="G667" s="512"/>
      <c r="H667" s="2456"/>
      <c r="I667" s="514"/>
      <c r="J667" s="2459"/>
      <c r="K667" s="514"/>
      <c r="L667" s="2459"/>
      <c r="M667" s="514"/>
      <c r="N667" s="2459"/>
      <c r="O667" s="514"/>
      <c r="P667" s="2459"/>
      <c r="Q667" s="11"/>
      <c r="R667" s="11"/>
      <c r="S667" s="455"/>
      <c r="T667" s="477"/>
      <c r="U667" s="506">
        <f>Import!N1057</f>
        <v>0</v>
      </c>
      <c r="V667" s="11"/>
      <c r="W667" s="340"/>
      <c r="X667" s="340"/>
      <c r="Y667" s="340"/>
      <c r="Z667" s="11"/>
      <c r="AE667" s="210"/>
      <c r="AF667" s="210"/>
      <c r="AG667" s="210"/>
      <c r="AH667" s="210"/>
      <c r="AI667" s="1055"/>
      <c r="AJ667" s="211"/>
      <c r="AK667" s="1276"/>
      <c r="AL667" s="1276">
        <f>AL666</f>
        <v>0</v>
      </c>
      <c r="AP667" s="210"/>
      <c r="AQ667" s="210"/>
      <c r="AR667" s="210"/>
      <c r="AS667" s="210"/>
      <c r="AT667" s="210"/>
      <c r="AU667" s="211"/>
      <c r="AV667" s="1276"/>
      <c r="AW667" s="1276">
        <f>AW666</f>
        <v>0</v>
      </c>
      <c r="BA667" s="210"/>
      <c r="BB667" s="210"/>
      <c r="BC667" s="210"/>
      <c r="BD667" s="210"/>
      <c r="BE667" s="210"/>
      <c r="BF667" s="211"/>
      <c r="BG667" s="1276"/>
      <c r="BH667" s="1276">
        <f>BH666</f>
        <v>0</v>
      </c>
      <c r="BL667" s="210"/>
      <c r="BM667" s="210"/>
      <c r="BN667" s="210"/>
      <c r="BO667" s="210"/>
      <c r="BP667" s="210"/>
      <c r="BQ667" s="211"/>
      <c r="BR667" s="1276"/>
      <c r="BS667" s="1276">
        <f>BS666</f>
        <v>0</v>
      </c>
      <c r="BW667" s="210"/>
      <c r="BX667" s="210"/>
      <c r="BY667" s="210"/>
      <c r="BZ667" s="210"/>
      <c r="CA667" s="210"/>
      <c r="CB667" s="211"/>
      <c r="CC667" s="1276"/>
      <c r="CD667" s="1276">
        <f>CD666</f>
        <v>0</v>
      </c>
      <c r="CE667" s="11"/>
      <c r="CF667" s="11"/>
      <c r="CG667" s="11"/>
      <c r="CH667" s="11"/>
      <c r="CI667" s="11"/>
      <c r="CJ667" s="11"/>
      <c r="CK667" s="11"/>
      <c r="CL667" s="11"/>
      <c r="CM667" s="11"/>
    </row>
    <row r="668" spans="1:91" ht="24.75" customHeight="1">
      <c r="A668" s="1246" t="str">
        <f>IF(E668&gt;0,"Wypełnione","")</f>
        <v/>
      </c>
      <c r="B668" s="58"/>
      <c r="C668" s="1734">
        <f>'Og s3a'!C1069</f>
        <v>0</v>
      </c>
      <c r="D668" s="1732">
        <f>'Og s3a'!E1069</f>
        <v>0</v>
      </c>
      <c r="E668" s="1734">
        <f>'Og s3a'!F1069</f>
        <v>0</v>
      </c>
      <c r="F668" s="2453"/>
      <c r="G668" s="511">
        <f>T668</f>
        <v>0</v>
      </c>
      <c r="H668" s="2455">
        <f>U668</f>
        <v>0</v>
      </c>
      <c r="I668" s="515"/>
      <c r="J668" s="2459"/>
      <c r="K668" s="515"/>
      <c r="L668" s="2459"/>
      <c r="M668" s="515"/>
      <c r="N668" s="2459"/>
      <c r="O668" s="515"/>
      <c r="P668" s="2459"/>
      <c r="Q668" s="11"/>
      <c r="R668" s="11"/>
      <c r="S668" s="454">
        <f>'Og s3a'!G1069</f>
        <v>0</v>
      </c>
      <c r="T668" s="456">
        <f>'Og s3a'!D1069</f>
        <v>0</v>
      </c>
      <c r="U668" s="506">
        <f>Import!N1058</f>
        <v>0</v>
      </c>
      <c r="V668" s="11"/>
      <c r="W668" s="340"/>
      <c r="X668" s="340"/>
      <c r="Y668" s="340"/>
      <c r="Z668" s="1273">
        <f>IF(F668=AF$7,1,0)</f>
        <v>0</v>
      </c>
      <c r="AA668" s="1273">
        <f>Z668*D668</f>
        <v>0</v>
      </c>
      <c r="AB668" s="1281">
        <f>IF($Z668=0,0,IF(AF668+AH668+AJ668&gt;0,$AA668,0))</f>
        <v>0</v>
      </c>
      <c r="AC668" s="1283">
        <f>IF($Z668=0,0,IF(AND(AB668=0,G669&gt;0),$AA668,0))</f>
        <v>0</v>
      </c>
      <c r="AD668" s="1272">
        <f>AA668-AB668-AC668</f>
        <v>0</v>
      </c>
      <c r="AE668" s="210">
        <f t="shared" si="295"/>
        <v>0</v>
      </c>
      <c r="AF668" s="210">
        <f t="shared" si="295"/>
        <v>0</v>
      </c>
      <c r="AG668" s="210">
        <f t="shared" si="295"/>
        <v>0</v>
      </c>
      <c r="AH668" s="210">
        <f t="shared" si="295"/>
        <v>0</v>
      </c>
      <c r="AI668" s="1055">
        <f t="shared" si="295"/>
        <v>0</v>
      </c>
      <c r="AJ668" s="211">
        <f t="shared" si="295"/>
        <v>0</v>
      </c>
      <c r="AK668" s="1276">
        <f>IF($Z668=1,0,IF(AND($Z668=0,AF668&gt;0),1,IF(AND($Z668=0,AH668&gt;0),1,IF(AND($Z668=0,AJ668&gt;0),1,0))))</f>
        <v>0</v>
      </c>
      <c r="AL668" s="1276">
        <f t="shared" si="300"/>
        <v>0</v>
      </c>
      <c r="AM668" s="1281">
        <f>IF($Z668=0,0,IF(AQ668+AS668+AU668&gt;0,$AA668,0))</f>
        <v>0</v>
      </c>
      <c r="AN668" s="1283">
        <f>IF($Z668=0,0,IF(AND(AM668=0,I669&gt;0),$AA668,0))</f>
        <v>0</v>
      </c>
      <c r="AO668" s="1272">
        <f>$AA668-AM668-AN668</f>
        <v>0</v>
      </c>
      <c r="AP668" s="210">
        <f t="shared" si="296"/>
        <v>0</v>
      </c>
      <c r="AQ668" s="210">
        <f t="shared" si="296"/>
        <v>0</v>
      </c>
      <c r="AR668" s="210">
        <f t="shared" si="296"/>
        <v>0</v>
      </c>
      <c r="AS668" s="210">
        <f t="shared" si="296"/>
        <v>0</v>
      </c>
      <c r="AT668" s="210">
        <f t="shared" si="296"/>
        <v>0</v>
      </c>
      <c r="AU668" s="211">
        <f t="shared" si="296"/>
        <v>0</v>
      </c>
      <c r="AV668" s="1276">
        <f>IF($Z668=1,0,IF(AND($Z668=0,AQ668&gt;0),1,IF(AND($Z668=0,AS668&gt;0),1,IF(AND($Z668=0,AU668&gt;0),1,0))))</f>
        <v>0</v>
      </c>
      <c r="AW668" s="1276">
        <f t="shared" si="301"/>
        <v>0</v>
      </c>
      <c r="AX668" s="1281">
        <f>IF($Z668=0,0,IF(BB668+BD668+BF668&gt;0,$AA668,0))</f>
        <v>0</v>
      </c>
      <c r="AY668" s="1283">
        <f>IF($Z668=0,0,IF(AND(AX668=0,K669&gt;0),$AA668,0))</f>
        <v>0</v>
      </c>
      <c r="AZ668" s="1272">
        <f>$AA668-AX668-AY668</f>
        <v>0</v>
      </c>
      <c r="BA668" s="210">
        <f t="shared" si="297"/>
        <v>0</v>
      </c>
      <c r="BB668" s="210">
        <f t="shared" si="297"/>
        <v>0</v>
      </c>
      <c r="BC668" s="210">
        <f t="shared" si="297"/>
        <v>0</v>
      </c>
      <c r="BD668" s="210">
        <f t="shared" si="297"/>
        <v>0</v>
      </c>
      <c r="BE668" s="210">
        <f t="shared" si="297"/>
        <v>0</v>
      </c>
      <c r="BF668" s="211">
        <f t="shared" si="297"/>
        <v>0</v>
      </c>
      <c r="BG668" s="1276">
        <f>IF($Z668=1,0,IF(AND($Z668=0,BB668&gt;0),1,IF(AND($Z668=0,BD668&gt;0),1,IF(AND($Z668=0,BF668&gt;0),1,0))))</f>
        <v>0</v>
      </c>
      <c r="BH668" s="1276">
        <f t="shared" si="302"/>
        <v>0</v>
      </c>
      <c r="BI668" s="1281">
        <f>IF($Z668=0,0,IF(BM668+BO668+BQ668&gt;0,$AA668,0))</f>
        <v>0</v>
      </c>
      <c r="BJ668" s="1283">
        <f>IF($Z668=0,0,IF(AND(BI668=0,M669&gt;0),$AA668,0))</f>
        <v>0</v>
      </c>
      <c r="BK668" s="1272">
        <f>$AA668-BI668-BJ668</f>
        <v>0</v>
      </c>
      <c r="BL668" s="210">
        <f t="shared" si="298"/>
        <v>0</v>
      </c>
      <c r="BM668" s="210">
        <f t="shared" si="298"/>
        <v>0</v>
      </c>
      <c r="BN668" s="210">
        <f t="shared" si="298"/>
        <v>0</v>
      </c>
      <c r="BO668" s="210">
        <f t="shared" si="298"/>
        <v>0</v>
      </c>
      <c r="BP668" s="210">
        <f t="shared" si="298"/>
        <v>0</v>
      </c>
      <c r="BQ668" s="211">
        <f t="shared" si="298"/>
        <v>0</v>
      </c>
      <c r="BR668" s="1276">
        <f>IF($Z668=1,0,IF(AND($Z668=0,BM668&gt;0),1,IF(AND($Z668=0,BO668&gt;0),1,IF(AND($Z668=0,BQ668&gt;0),1,0))))</f>
        <v>0</v>
      </c>
      <c r="BS668" s="1276">
        <f t="shared" si="303"/>
        <v>0</v>
      </c>
      <c r="BT668" s="1281">
        <f>IF($Z668=0,0,IF(BX668+BZ668+CB668&gt;0,$AA668,0))</f>
        <v>0</v>
      </c>
      <c r="BU668" s="1283">
        <f>IF($Z668=0,0,IF(AND(BT668=0,O669&gt;0),$AA668,0))</f>
        <v>0</v>
      </c>
      <c r="BV668" s="1272">
        <f>$AA668-BT668-BU668</f>
        <v>0</v>
      </c>
      <c r="BW668" s="210">
        <f t="shared" si="299"/>
        <v>0</v>
      </c>
      <c r="BX668" s="210">
        <f t="shared" si="299"/>
        <v>0</v>
      </c>
      <c r="BY668" s="210">
        <f t="shared" si="299"/>
        <v>0</v>
      </c>
      <c r="BZ668" s="210">
        <f t="shared" si="299"/>
        <v>0</v>
      </c>
      <c r="CA668" s="210">
        <f t="shared" si="299"/>
        <v>0</v>
      </c>
      <c r="CB668" s="211">
        <f t="shared" si="299"/>
        <v>0</v>
      </c>
      <c r="CC668" s="1276">
        <f>IF($Z668=1,0,IF(AND($Z668=0,BX668&gt;0),1,IF(AND($Z668=0,BZ668&gt;0),1,IF(AND($Z668=0,CB668&gt;0),1,0))))</f>
        <v>0</v>
      </c>
      <c r="CD668" s="1276">
        <f t="shared" si="304"/>
        <v>0</v>
      </c>
      <c r="CE668" s="11"/>
      <c r="CF668" s="11"/>
      <c r="CG668" s="11"/>
      <c r="CH668" s="11"/>
      <c r="CI668" s="11"/>
      <c r="CJ668" s="11"/>
      <c r="CK668" s="11"/>
      <c r="CL668" s="11"/>
      <c r="CM668" s="11"/>
    </row>
    <row r="669" spans="1:91" ht="14.25" customHeight="1">
      <c r="A669" s="1247" t="str">
        <f>A668</f>
        <v/>
      </c>
      <c r="B669" s="58"/>
      <c r="C669" s="1735"/>
      <c r="D669" s="1733"/>
      <c r="E669" s="1735"/>
      <c r="F669" s="2454"/>
      <c r="G669" s="512"/>
      <c r="H669" s="2456"/>
      <c r="I669" s="514"/>
      <c r="J669" s="2459"/>
      <c r="K669" s="514"/>
      <c r="L669" s="2459"/>
      <c r="M669" s="514"/>
      <c r="N669" s="2459"/>
      <c r="O669" s="514"/>
      <c r="P669" s="2459"/>
      <c r="Q669" s="11"/>
      <c r="R669" s="11"/>
      <c r="S669" s="455"/>
      <c r="T669" s="477"/>
      <c r="U669" s="506">
        <f>Import!N1059</f>
        <v>0</v>
      </c>
      <c r="V669" s="11"/>
      <c r="W669" s="340"/>
      <c r="X669" s="340"/>
      <c r="Y669" s="340"/>
      <c r="Z669" s="11"/>
      <c r="AE669" s="210"/>
      <c r="AF669" s="210"/>
      <c r="AG669" s="210"/>
      <c r="AH669" s="210"/>
      <c r="AI669" s="1055"/>
      <c r="AJ669" s="211"/>
      <c r="AK669" s="1276"/>
      <c r="AL669" s="1276">
        <f>AL668</f>
        <v>0</v>
      </c>
      <c r="AP669" s="210"/>
      <c r="AQ669" s="210"/>
      <c r="AR669" s="210"/>
      <c r="AS669" s="210"/>
      <c r="AT669" s="210"/>
      <c r="AU669" s="211"/>
      <c r="AV669" s="1276"/>
      <c r="AW669" s="1276">
        <f>AW668</f>
        <v>0</v>
      </c>
      <c r="BA669" s="210"/>
      <c r="BB669" s="210"/>
      <c r="BC669" s="210"/>
      <c r="BD669" s="210"/>
      <c r="BE669" s="210"/>
      <c r="BF669" s="211"/>
      <c r="BG669" s="1276"/>
      <c r="BH669" s="1276">
        <f>BH668</f>
        <v>0</v>
      </c>
      <c r="BL669" s="210"/>
      <c r="BM669" s="210"/>
      <c r="BN669" s="210"/>
      <c r="BO669" s="210"/>
      <c r="BP669" s="210"/>
      <c r="BQ669" s="211"/>
      <c r="BR669" s="1276"/>
      <c r="BS669" s="1276">
        <f>BS668</f>
        <v>0</v>
      </c>
      <c r="BW669" s="210"/>
      <c r="BX669" s="210"/>
      <c r="BY669" s="210"/>
      <c r="BZ669" s="210"/>
      <c r="CA669" s="210"/>
      <c r="CB669" s="211"/>
      <c r="CC669" s="1276"/>
      <c r="CD669" s="1276">
        <f>CD668</f>
        <v>0</v>
      </c>
      <c r="CE669" s="11"/>
      <c r="CF669" s="11"/>
      <c r="CG669" s="11"/>
      <c r="CH669" s="11"/>
      <c r="CI669" s="11"/>
      <c r="CJ669" s="11"/>
      <c r="CK669" s="11"/>
      <c r="CL669" s="11"/>
      <c r="CM669" s="11"/>
    </row>
    <row r="670" spans="1:91" ht="24.75" customHeight="1">
      <c r="A670" s="1246" t="str">
        <f>IF(E670&gt;0,"Wypełnione","")</f>
        <v/>
      </c>
      <c r="B670" s="58"/>
      <c r="C670" s="1734">
        <f>'Og s3a'!C1071</f>
        <v>0</v>
      </c>
      <c r="D670" s="1732">
        <f>'Og s3a'!E1071</f>
        <v>0</v>
      </c>
      <c r="E670" s="1734">
        <f>'Og s3a'!F1071</f>
        <v>0</v>
      </c>
      <c r="F670" s="2453"/>
      <c r="G670" s="511">
        <f>T670</f>
        <v>0</v>
      </c>
      <c r="H670" s="2455">
        <f>U670</f>
        <v>0</v>
      </c>
      <c r="I670" s="515"/>
      <c r="J670" s="2459"/>
      <c r="K670" s="515"/>
      <c r="L670" s="2459"/>
      <c r="M670" s="515"/>
      <c r="N670" s="2459"/>
      <c r="O670" s="515"/>
      <c r="P670" s="2459"/>
      <c r="Q670" s="11"/>
      <c r="R670" s="11"/>
      <c r="S670" s="454">
        <f>'Og s3a'!G1071</f>
        <v>0</v>
      </c>
      <c r="T670" s="456">
        <f>'Og s3a'!D1071</f>
        <v>0</v>
      </c>
      <c r="U670" s="506">
        <f>Import!N1060</f>
        <v>0</v>
      </c>
      <c r="V670" s="11"/>
      <c r="W670" s="340"/>
      <c r="X670" s="340"/>
      <c r="Y670" s="340"/>
      <c r="Z670" s="1273">
        <f>IF(F670=AF$7,1,0)</f>
        <v>0</v>
      </c>
      <c r="AA670" s="1273">
        <f>Z670*D670</f>
        <v>0</v>
      </c>
      <c r="AB670" s="1281">
        <f>IF($Z670=0,0,IF(AF670+AH670+AJ670&gt;0,$AA670,0))</f>
        <v>0</v>
      </c>
      <c r="AC670" s="1283">
        <f>IF($Z670=0,0,IF(AND(AB670=0,G671&gt;0),$AA670,0))</f>
        <v>0</v>
      </c>
      <c r="AD670" s="1272">
        <f>AA670-AB670-AC670</f>
        <v>0</v>
      </c>
      <c r="AE670" s="210">
        <f t="shared" si="295"/>
        <v>0</v>
      </c>
      <c r="AF670" s="210">
        <f t="shared" si="295"/>
        <v>0</v>
      </c>
      <c r="AG670" s="210">
        <f t="shared" si="295"/>
        <v>0</v>
      </c>
      <c r="AH670" s="210">
        <f t="shared" si="295"/>
        <v>0</v>
      </c>
      <c r="AI670" s="1055">
        <f t="shared" si="295"/>
        <v>0</v>
      </c>
      <c r="AJ670" s="211">
        <f t="shared" si="295"/>
        <v>0</v>
      </c>
      <c r="AK670" s="1276">
        <f>IF($Z670=1,0,IF(AND($Z670=0,AF670&gt;0),1,IF(AND($Z670=0,AH670&gt;0),1,IF(AND($Z670=0,AJ670&gt;0),1,0))))</f>
        <v>0</v>
      </c>
      <c r="AL670" s="1276">
        <f t="shared" si="300"/>
        <v>0</v>
      </c>
      <c r="AM670" s="1281">
        <f>IF($Z670=0,0,IF(AQ670+AS670+AU670&gt;0,$AA670,0))</f>
        <v>0</v>
      </c>
      <c r="AN670" s="1283">
        <f>IF($Z670=0,0,IF(AND(AM670=0,I671&gt;0),$AA670,0))</f>
        <v>0</v>
      </c>
      <c r="AO670" s="1272">
        <f>$AA670-AM670-AN670</f>
        <v>0</v>
      </c>
      <c r="AP670" s="210">
        <f t="shared" si="296"/>
        <v>0</v>
      </c>
      <c r="AQ670" s="210">
        <f t="shared" si="296"/>
        <v>0</v>
      </c>
      <c r="AR670" s="210">
        <f t="shared" si="296"/>
        <v>0</v>
      </c>
      <c r="AS670" s="210">
        <f t="shared" si="296"/>
        <v>0</v>
      </c>
      <c r="AT670" s="210">
        <f t="shared" si="296"/>
        <v>0</v>
      </c>
      <c r="AU670" s="211">
        <f t="shared" si="296"/>
        <v>0</v>
      </c>
      <c r="AV670" s="1276">
        <f>IF($Z670=1,0,IF(AND($Z670=0,AQ670&gt;0),1,IF(AND($Z670=0,AS670&gt;0),1,IF(AND($Z670=0,AU670&gt;0),1,0))))</f>
        <v>0</v>
      </c>
      <c r="AW670" s="1276">
        <f t="shared" si="301"/>
        <v>0</v>
      </c>
      <c r="AX670" s="1281">
        <f>IF($Z670=0,0,IF(BB670+BD670+BF670&gt;0,$AA670,0))</f>
        <v>0</v>
      </c>
      <c r="AY670" s="1283">
        <f>IF($Z670=0,0,IF(AND(AX670=0,K671&gt;0),$AA670,0))</f>
        <v>0</v>
      </c>
      <c r="AZ670" s="1272">
        <f>$AA670-AX670-AY670</f>
        <v>0</v>
      </c>
      <c r="BA670" s="210">
        <f t="shared" si="297"/>
        <v>0</v>
      </c>
      <c r="BB670" s="210">
        <f t="shared" si="297"/>
        <v>0</v>
      </c>
      <c r="BC670" s="210">
        <f t="shared" si="297"/>
        <v>0</v>
      </c>
      <c r="BD670" s="210">
        <f t="shared" si="297"/>
        <v>0</v>
      </c>
      <c r="BE670" s="210">
        <f t="shared" si="297"/>
        <v>0</v>
      </c>
      <c r="BF670" s="211">
        <f t="shared" si="297"/>
        <v>0</v>
      </c>
      <c r="BG670" s="1276">
        <f>IF($Z670=1,0,IF(AND($Z670=0,BB670&gt;0),1,IF(AND($Z670=0,BD670&gt;0),1,IF(AND($Z670=0,BF670&gt;0),1,0))))</f>
        <v>0</v>
      </c>
      <c r="BH670" s="1276">
        <f t="shared" si="302"/>
        <v>0</v>
      </c>
      <c r="BI670" s="1281">
        <f>IF($Z670=0,0,IF(BM670+BO670+BQ670&gt;0,$AA670,0))</f>
        <v>0</v>
      </c>
      <c r="BJ670" s="1283">
        <f>IF($Z670=0,0,IF(AND(BI670=0,M671&gt;0),$AA670,0))</f>
        <v>0</v>
      </c>
      <c r="BK670" s="1272">
        <f>$AA670-BI670-BJ670</f>
        <v>0</v>
      </c>
      <c r="BL670" s="210">
        <f t="shared" si="298"/>
        <v>0</v>
      </c>
      <c r="BM670" s="210">
        <f t="shared" si="298"/>
        <v>0</v>
      </c>
      <c r="BN670" s="210">
        <f t="shared" si="298"/>
        <v>0</v>
      </c>
      <c r="BO670" s="210">
        <f t="shared" si="298"/>
        <v>0</v>
      </c>
      <c r="BP670" s="210">
        <f t="shared" si="298"/>
        <v>0</v>
      </c>
      <c r="BQ670" s="211">
        <f t="shared" si="298"/>
        <v>0</v>
      </c>
      <c r="BR670" s="1276">
        <f>IF($Z670=1,0,IF(AND($Z670=0,BM670&gt;0),1,IF(AND($Z670=0,BO670&gt;0),1,IF(AND($Z670=0,BQ670&gt;0),1,0))))</f>
        <v>0</v>
      </c>
      <c r="BS670" s="1276">
        <f t="shared" si="303"/>
        <v>0</v>
      </c>
      <c r="BT670" s="1281">
        <f>IF($Z670=0,0,IF(BX670+BZ670+CB670&gt;0,$AA670,0))</f>
        <v>0</v>
      </c>
      <c r="BU670" s="1283">
        <f>IF($Z670=0,0,IF(AND(BT670=0,O671&gt;0),$AA670,0))</f>
        <v>0</v>
      </c>
      <c r="BV670" s="1272">
        <f>$AA670-BT670-BU670</f>
        <v>0</v>
      </c>
      <c r="BW670" s="210">
        <f t="shared" si="299"/>
        <v>0</v>
      </c>
      <c r="BX670" s="210">
        <f t="shared" si="299"/>
        <v>0</v>
      </c>
      <c r="BY670" s="210">
        <f t="shared" si="299"/>
        <v>0</v>
      </c>
      <c r="BZ670" s="210">
        <f t="shared" si="299"/>
        <v>0</v>
      </c>
      <c r="CA670" s="210">
        <f t="shared" si="299"/>
        <v>0</v>
      </c>
      <c r="CB670" s="211">
        <f t="shared" si="299"/>
        <v>0</v>
      </c>
      <c r="CC670" s="1276">
        <f>IF($Z670=1,0,IF(AND($Z670=0,BX670&gt;0),1,IF(AND($Z670=0,BZ670&gt;0),1,IF(AND($Z670=0,CB670&gt;0),1,0))))</f>
        <v>0</v>
      </c>
      <c r="CD670" s="1276">
        <f t="shared" si="304"/>
        <v>0</v>
      </c>
      <c r="CE670" s="11"/>
      <c r="CF670" s="11"/>
      <c r="CG670" s="11"/>
      <c r="CH670" s="11"/>
      <c r="CI670" s="11"/>
      <c r="CJ670" s="11"/>
      <c r="CK670" s="11"/>
      <c r="CL670" s="11"/>
      <c r="CM670" s="11"/>
    </row>
    <row r="671" spans="1:91" ht="14.25" customHeight="1">
      <c r="A671" s="1247" t="str">
        <f>A670</f>
        <v/>
      </c>
      <c r="B671" s="58"/>
      <c r="C671" s="1735"/>
      <c r="D671" s="1733"/>
      <c r="E671" s="1735"/>
      <c r="F671" s="2454"/>
      <c r="G671" s="512"/>
      <c r="H671" s="2456"/>
      <c r="I671" s="514"/>
      <c r="J671" s="2459"/>
      <c r="K671" s="514"/>
      <c r="L671" s="2459"/>
      <c r="M671" s="514"/>
      <c r="N671" s="2459"/>
      <c r="O671" s="514"/>
      <c r="P671" s="2459"/>
      <c r="Q671" s="11"/>
      <c r="R671" s="11"/>
      <c r="S671" s="455"/>
      <c r="T671" s="477"/>
      <c r="U671" s="506">
        <f>Import!N1061</f>
        <v>0</v>
      </c>
      <c r="V671" s="11"/>
      <c r="W671" s="340"/>
      <c r="X671" s="340"/>
      <c r="Y671" s="340"/>
      <c r="Z671" s="11"/>
      <c r="AE671" s="210"/>
      <c r="AF671" s="210"/>
      <c r="AG671" s="210"/>
      <c r="AH671" s="210"/>
      <c r="AI671" s="1055"/>
      <c r="AJ671" s="211"/>
      <c r="AK671" s="1276"/>
      <c r="AL671" s="1276">
        <f>AL670</f>
        <v>0</v>
      </c>
      <c r="AP671" s="210"/>
      <c r="AQ671" s="210"/>
      <c r="AR671" s="210"/>
      <c r="AS671" s="210"/>
      <c r="AT671" s="210"/>
      <c r="AU671" s="211"/>
      <c r="AV671" s="1276"/>
      <c r="AW671" s="1276">
        <f>AW670</f>
        <v>0</v>
      </c>
      <c r="BA671" s="210"/>
      <c r="BB671" s="210"/>
      <c r="BC671" s="210"/>
      <c r="BD671" s="210"/>
      <c r="BE671" s="210"/>
      <c r="BF671" s="211"/>
      <c r="BG671" s="1276"/>
      <c r="BH671" s="1276">
        <f>BH670</f>
        <v>0</v>
      </c>
      <c r="BL671" s="210"/>
      <c r="BM671" s="210"/>
      <c r="BN671" s="210"/>
      <c r="BO671" s="210"/>
      <c r="BP671" s="210"/>
      <c r="BQ671" s="211"/>
      <c r="BR671" s="1276"/>
      <c r="BS671" s="1276">
        <f>BS670</f>
        <v>0</v>
      </c>
      <c r="BW671" s="210"/>
      <c r="BX671" s="210"/>
      <c r="BY671" s="210"/>
      <c r="BZ671" s="210"/>
      <c r="CA671" s="210"/>
      <c r="CB671" s="211"/>
      <c r="CC671" s="1276"/>
      <c r="CD671" s="1276">
        <f>CD670</f>
        <v>0</v>
      </c>
      <c r="CE671" s="11"/>
      <c r="CF671" s="11"/>
      <c r="CG671" s="11"/>
      <c r="CH671" s="11"/>
      <c r="CI671" s="11"/>
      <c r="CJ671" s="11"/>
      <c r="CK671" s="11"/>
      <c r="CL671" s="11"/>
      <c r="CM671" s="11"/>
    </row>
    <row r="672" spans="1:91" ht="24.75" customHeight="1">
      <c r="A672" s="1246" t="str">
        <f>IF(E672&gt;0,"Wypełnione","")</f>
        <v/>
      </c>
      <c r="B672" s="58"/>
      <c r="C672" s="1734">
        <f>'Og s3a'!C1073</f>
        <v>0</v>
      </c>
      <c r="D672" s="1732">
        <f>'Og s3a'!E1073</f>
        <v>0</v>
      </c>
      <c r="E672" s="1734">
        <f>'Og s3a'!F1073</f>
        <v>0</v>
      </c>
      <c r="F672" s="2453"/>
      <c r="G672" s="511">
        <f>T672</f>
        <v>0</v>
      </c>
      <c r="H672" s="2455">
        <f>U672</f>
        <v>0</v>
      </c>
      <c r="I672" s="515"/>
      <c r="J672" s="2459"/>
      <c r="K672" s="515"/>
      <c r="L672" s="2459"/>
      <c r="M672" s="515"/>
      <c r="N672" s="2459"/>
      <c r="O672" s="515"/>
      <c r="P672" s="2459"/>
      <c r="Q672" s="11"/>
      <c r="R672" s="11"/>
      <c r="S672" s="454">
        <f>'Og s3a'!G1073</f>
        <v>0</v>
      </c>
      <c r="T672" s="456">
        <f>'Og s3a'!D1073</f>
        <v>0</v>
      </c>
      <c r="U672" s="506">
        <f>Import!N1062</f>
        <v>0</v>
      </c>
      <c r="V672" s="11"/>
      <c r="W672" s="340"/>
      <c r="X672" s="340"/>
      <c r="Y672" s="340"/>
      <c r="Z672" s="1273">
        <f>IF(F672=AF$7,1,0)</f>
        <v>0</v>
      </c>
      <c r="AA672" s="1273">
        <f>Z672*D672</f>
        <v>0</v>
      </c>
      <c r="AB672" s="1281">
        <f>IF($Z672=0,0,IF(AF672+AH672+AJ672&gt;0,$AA672,0))</f>
        <v>0</v>
      </c>
      <c r="AC672" s="1283">
        <f>IF($Z672=0,0,IF(AND(AB672=0,G673&gt;0),$AA672,0))</f>
        <v>0</v>
      </c>
      <c r="AD672" s="1272">
        <f>AA672-AB672-AC672</f>
        <v>0</v>
      </c>
      <c r="AE672" s="210">
        <f t="shared" si="295"/>
        <v>0</v>
      </c>
      <c r="AF672" s="210">
        <f t="shared" si="295"/>
        <v>0</v>
      </c>
      <c r="AG672" s="210">
        <f t="shared" si="295"/>
        <v>0</v>
      </c>
      <c r="AH672" s="210">
        <f t="shared" si="295"/>
        <v>0</v>
      </c>
      <c r="AI672" s="1055">
        <f t="shared" si="295"/>
        <v>0</v>
      </c>
      <c r="AJ672" s="211">
        <f t="shared" si="295"/>
        <v>0</v>
      </c>
      <c r="AK672" s="1276">
        <f>IF($Z672=1,0,IF(AND($Z672=0,AF672&gt;0),1,IF(AND($Z672=0,AH672&gt;0),1,IF(AND($Z672=0,AJ672&gt;0),1,0))))</f>
        <v>0</v>
      </c>
      <c r="AL672" s="1276">
        <f t="shared" si="300"/>
        <v>0</v>
      </c>
      <c r="AM672" s="1281">
        <f>IF($Z672=0,0,IF(AQ672+AS672+AU672&gt;0,$AA672,0))</f>
        <v>0</v>
      </c>
      <c r="AN672" s="1283">
        <f>IF($Z672=0,0,IF(AND(AM672=0,I673&gt;0),$AA672,0))</f>
        <v>0</v>
      </c>
      <c r="AO672" s="1272">
        <f>$AA672-AM672-AN672</f>
        <v>0</v>
      </c>
      <c r="AP672" s="210">
        <f t="shared" si="296"/>
        <v>0</v>
      </c>
      <c r="AQ672" s="210">
        <f t="shared" si="296"/>
        <v>0</v>
      </c>
      <c r="AR672" s="210">
        <f t="shared" si="296"/>
        <v>0</v>
      </c>
      <c r="AS672" s="210">
        <f t="shared" si="296"/>
        <v>0</v>
      </c>
      <c r="AT672" s="210">
        <f t="shared" si="296"/>
        <v>0</v>
      </c>
      <c r="AU672" s="211">
        <f t="shared" si="296"/>
        <v>0</v>
      </c>
      <c r="AV672" s="1276">
        <f>IF($Z672=1,0,IF(AND($Z672=0,AQ672&gt;0),1,IF(AND($Z672=0,AS672&gt;0),1,IF(AND($Z672=0,AU672&gt;0),1,0))))</f>
        <v>0</v>
      </c>
      <c r="AW672" s="1276">
        <f t="shared" si="301"/>
        <v>0</v>
      </c>
      <c r="AX672" s="1281">
        <f>IF($Z672=0,0,IF(BB672+BD672+BF672&gt;0,$AA672,0))</f>
        <v>0</v>
      </c>
      <c r="AY672" s="1283">
        <f>IF($Z672=0,0,IF(AND(AX672=0,K673&gt;0),$AA672,0))</f>
        <v>0</v>
      </c>
      <c r="AZ672" s="1272">
        <f>$AA672-AX672-AY672</f>
        <v>0</v>
      </c>
      <c r="BA672" s="210">
        <f t="shared" si="297"/>
        <v>0</v>
      </c>
      <c r="BB672" s="210">
        <f t="shared" si="297"/>
        <v>0</v>
      </c>
      <c r="BC672" s="210">
        <f t="shared" si="297"/>
        <v>0</v>
      </c>
      <c r="BD672" s="210">
        <f t="shared" si="297"/>
        <v>0</v>
      </c>
      <c r="BE672" s="210">
        <f t="shared" si="297"/>
        <v>0</v>
      </c>
      <c r="BF672" s="211">
        <f t="shared" si="297"/>
        <v>0</v>
      </c>
      <c r="BG672" s="1276">
        <f>IF($Z672=1,0,IF(AND($Z672=0,BB672&gt;0),1,IF(AND($Z672=0,BD672&gt;0),1,IF(AND($Z672=0,BF672&gt;0),1,0))))</f>
        <v>0</v>
      </c>
      <c r="BH672" s="1276">
        <f t="shared" si="302"/>
        <v>0</v>
      </c>
      <c r="BI672" s="1281">
        <f>IF($Z672=0,0,IF(BM672+BO672+BQ672&gt;0,$AA672,0))</f>
        <v>0</v>
      </c>
      <c r="BJ672" s="1283">
        <f>IF($Z672=0,0,IF(AND(BI672=0,M673&gt;0),$AA672,0))</f>
        <v>0</v>
      </c>
      <c r="BK672" s="1272">
        <f>$AA672-BI672-BJ672</f>
        <v>0</v>
      </c>
      <c r="BL672" s="210">
        <f t="shared" si="298"/>
        <v>0</v>
      </c>
      <c r="BM672" s="210">
        <f t="shared" si="298"/>
        <v>0</v>
      </c>
      <c r="BN672" s="210">
        <f t="shared" si="298"/>
        <v>0</v>
      </c>
      <c r="BO672" s="210">
        <f t="shared" si="298"/>
        <v>0</v>
      </c>
      <c r="BP672" s="210">
        <f t="shared" si="298"/>
        <v>0</v>
      </c>
      <c r="BQ672" s="211">
        <f t="shared" si="298"/>
        <v>0</v>
      </c>
      <c r="BR672" s="1276">
        <f>IF($Z672=1,0,IF(AND($Z672=0,BM672&gt;0),1,IF(AND($Z672=0,BO672&gt;0),1,IF(AND($Z672=0,BQ672&gt;0),1,0))))</f>
        <v>0</v>
      </c>
      <c r="BS672" s="1276">
        <f t="shared" si="303"/>
        <v>0</v>
      </c>
      <c r="BT672" s="1281">
        <f>IF($Z672=0,0,IF(BX672+BZ672+CB672&gt;0,$AA672,0))</f>
        <v>0</v>
      </c>
      <c r="BU672" s="1283">
        <f>IF($Z672=0,0,IF(AND(BT672=0,O673&gt;0),$AA672,0))</f>
        <v>0</v>
      </c>
      <c r="BV672" s="1272">
        <f>$AA672-BT672-BU672</f>
        <v>0</v>
      </c>
      <c r="BW672" s="210">
        <f t="shared" si="299"/>
        <v>0</v>
      </c>
      <c r="BX672" s="210">
        <f t="shared" si="299"/>
        <v>0</v>
      </c>
      <c r="BY672" s="210">
        <f t="shared" si="299"/>
        <v>0</v>
      </c>
      <c r="BZ672" s="210">
        <f t="shared" si="299"/>
        <v>0</v>
      </c>
      <c r="CA672" s="210">
        <f t="shared" si="299"/>
        <v>0</v>
      </c>
      <c r="CB672" s="211">
        <f t="shared" si="299"/>
        <v>0</v>
      </c>
      <c r="CC672" s="1276">
        <f>IF($Z672=1,0,IF(AND($Z672=0,BX672&gt;0),1,IF(AND($Z672=0,BZ672&gt;0),1,IF(AND($Z672=0,CB672&gt;0),1,0))))</f>
        <v>0</v>
      </c>
      <c r="CD672" s="1276">
        <f t="shared" si="304"/>
        <v>0</v>
      </c>
      <c r="CE672" s="11"/>
      <c r="CF672" s="11"/>
      <c r="CG672" s="11"/>
      <c r="CH672" s="11"/>
      <c r="CI672" s="11"/>
      <c r="CJ672" s="11"/>
      <c r="CK672" s="11"/>
      <c r="CL672" s="11"/>
      <c r="CM672" s="11"/>
    </row>
    <row r="673" spans="1:91" ht="14.25" customHeight="1">
      <c r="A673" s="1247" t="str">
        <f>A672</f>
        <v/>
      </c>
      <c r="B673" s="58"/>
      <c r="C673" s="1735"/>
      <c r="D673" s="1733"/>
      <c r="E673" s="1735"/>
      <c r="F673" s="2454"/>
      <c r="G673" s="512"/>
      <c r="H673" s="2456"/>
      <c r="I673" s="514"/>
      <c r="J673" s="2459"/>
      <c r="K673" s="514"/>
      <c r="L673" s="2459"/>
      <c r="M673" s="514"/>
      <c r="N673" s="2459"/>
      <c r="O673" s="514"/>
      <c r="P673" s="2459"/>
      <c r="Q673" s="11"/>
      <c r="R673" s="11"/>
      <c r="S673" s="455"/>
      <c r="T673" s="477"/>
      <c r="U673" s="506">
        <f>Import!N1063</f>
        <v>0</v>
      </c>
      <c r="V673" s="11"/>
      <c r="W673" s="340"/>
      <c r="X673" s="340"/>
      <c r="Y673" s="340"/>
      <c r="Z673" s="11"/>
      <c r="AE673" s="210"/>
      <c r="AF673" s="210"/>
      <c r="AG673" s="210"/>
      <c r="AH673" s="210"/>
      <c r="AI673" s="1055"/>
      <c r="AJ673" s="211"/>
      <c r="AK673" s="1276"/>
      <c r="AL673" s="1276">
        <f>AL672</f>
        <v>0</v>
      </c>
      <c r="AP673" s="210"/>
      <c r="AQ673" s="210"/>
      <c r="AR673" s="210"/>
      <c r="AS673" s="210"/>
      <c r="AT673" s="210"/>
      <c r="AU673" s="211"/>
      <c r="AV673" s="1276"/>
      <c r="AW673" s="1276">
        <f>AW672</f>
        <v>0</v>
      </c>
      <c r="BA673" s="210"/>
      <c r="BB673" s="210"/>
      <c r="BC673" s="210"/>
      <c r="BD673" s="210"/>
      <c r="BE673" s="210"/>
      <c r="BF673" s="211"/>
      <c r="BG673" s="1276"/>
      <c r="BH673" s="1276">
        <f>BH672</f>
        <v>0</v>
      </c>
      <c r="BL673" s="210"/>
      <c r="BM673" s="210"/>
      <c r="BN673" s="210"/>
      <c r="BO673" s="210"/>
      <c r="BP673" s="210"/>
      <c r="BQ673" s="211"/>
      <c r="BR673" s="1276"/>
      <c r="BS673" s="1276">
        <f>BS672</f>
        <v>0</v>
      </c>
      <c r="BW673" s="210"/>
      <c r="BX673" s="210"/>
      <c r="BY673" s="210"/>
      <c r="BZ673" s="210"/>
      <c r="CA673" s="210"/>
      <c r="CB673" s="211"/>
      <c r="CC673" s="1276"/>
      <c r="CD673" s="1276">
        <f>CD672</f>
        <v>0</v>
      </c>
      <c r="CE673" s="11"/>
      <c r="CF673" s="11"/>
      <c r="CG673" s="11"/>
      <c r="CH673" s="11"/>
      <c r="CI673" s="11"/>
      <c r="CJ673" s="11"/>
      <c r="CK673" s="11"/>
      <c r="CL673" s="11"/>
      <c r="CM673" s="11"/>
    </row>
    <row r="674" spans="1:91" ht="24.75" customHeight="1">
      <c r="A674" s="1246" t="str">
        <f>IF(E674&gt;0,"Wypełnione","")</f>
        <v/>
      </c>
      <c r="B674" s="58"/>
      <c r="C674" s="1734">
        <f>'Og s3a'!C1075</f>
        <v>0</v>
      </c>
      <c r="D674" s="1732">
        <f>'Og s3a'!E1075</f>
        <v>0</v>
      </c>
      <c r="E674" s="1734">
        <f>'Og s3a'!F1075</f>
        <v>0</v>
      </c>
      <c r="F674" s="2453"/>
      <c r="G674" s="511">
        <f>T674</f>
        <v>0</v>
      </c>
      <c r="H674" s="2455">
        <f>U674</f>
        <v>0</v>
      </c>
      <c r="I674" s="515"/>
      <c r="J674" s="2459"/>
      <c r="K674" s="515"/>
      <c r="L674" s="2459"/>
      <c r="M674" s="515"/>
      <c r="N674" s="2459"/>
      <c r="O674" s="515"/>
      <c r="P674" s="2459"/>
      <c r="Q674" s="11"/>
      <c r="R674" s="11"/>
      <c r="S674" s="454">
        <f>'Og s3a'!G1075</f>
        <v>0</v>
      </c>
      <c r="T674" s="456">
        <f>'Og s3a'!D1075</f>
        <v>0</v>
      </c>
      <c r="U674" s="506">
        <f>Import!N1064</f>
        <v>0</v>
      </c>
      <c r="V674" s="11"/>
      <c r="W674" s="340"/>
      <c r="X674" s="340"/>
      <c r="Y674" s="340"/>
      <c r="Z674" s="1273">
        <f>IF(F674=AF$7,1,0)</f>
        <v>0</v>
      </c>
      <c r="AA674" s="1273">
        <f>Z674*D674</f>
        <v>0</v>
      </c>
      <c r="AB674" s="1281">
        <f>IF($Z674=0,0,IF(AF674+AH674+AJ674&gt;0,$AA674,0))</f>
        <v>0</v>
      </c>
      <c r="AC674" s="1283">
        <f>IF($Z674=0,0,IF(AND(AB674=0,G675&gt;0),$AA674,0))</f>
        <v>0</v>
      </c>
      <c r="AD674" s="1272">
        <f>AA674-AB674-AC674</f>
        <v>0</v>
      </c>
      <c r="AE674" s="210">
        <f t="shared" si="295"/>
        <v>0</v>
      </c>
      <c r="AF674" s="210">
        <f t="shared" si="295"/>
        <v>0</v>
      </c>
      <c r="AG674" s="210">
        <f t="shared" si="295"/>
        <v>0</v>
      </c>
      <c r="AH674" s="210">
        <f t="shared" si="295"/>
        <v>0</v>
      </c>
      <c r="AI674" s="1055">
        <f t="shared" si="295"/>
        <v>0</v>
      </c>
      <c r="AJ674" s="211">
        <f t="shared" si="295"/>
        <v>0</v>
      </c>
      <c r="AK674" s="1276">
        <f>IF($Z674=1,0,IF(AND($Z674=0,AF674&gt;0),1,IF(AND($Z674=0,AH674&gt;0),1,IF(AND($Z674=0,AJ674&gt;0),1,0))))</f>
        <v>0</v>
      </c>
      <c r="AL674" s="1276">
        <f t="shared" si="300"/>
        <v>0</v>
      </c>
      <c r="AM674" s="1281">
        <f>IF($Z674=0,0,IF(AQ674+AS674+AU674&gt;0,$AA674,0))</f>
        <v>0</v>
      </c>
      <c r="AN674" s="1283">
        <f>IF($Z674=0,0,IF(AND(AM674=0,I675&gt;0),$AA674,0))</f>
        <v>0</v>
      </c>
      <c r="AO674" s="1272">
        <f>$AA674-AM674-AN674</f>
        <v>0</v>
      </c>
      <c r="AP674" s="210">
        <f t="shared" si="296"/>
        <v>0</v>
      </c>
      <c r="AQ674" s="210">
        <f t="shared" si="296"/>
        <v>0</v>
      </c>
      <c r="AR674" s="210">
        <f t="shared" si="296"/>
        <v>0</v>
      </c>
      <c r="AS674" s="210">
        <f t="shared" si="296"/>
        <v>0</v>
      </c>
      <c r="AT674" s="210">
        <f t="shared" si="296"/>
        <v>0</v>
      </c>
      <c r="AU674" s="211">
        <f t="shared" si="296"/>
        <v>0</v>
      </c>
      <c r="AV674" s="1276">
        <f>IF($Z674=1,0,IF(AND($Z674=0,AQ674&gt;0),1,IF(AND($Z674=0,AS674&gt;0),1,IF(AND($Z674=0,AU674&gt;0),1,0))))</f>
        <v>0</v>
      </c>
      <c r="AW674" s="1276">
        <f t="shared" si="301"/>
        <v>0</v>
      </c>
      <c r="AX674" s="1281">
        <f>IF($Z674=0,0,IF(BB674+BD674+BF674&gt;0,$AA674,0))</f>
        <v>0</v>
      </c>
      <c r="AY674" s="1283">
        <f>IF($Z674=0,0,IF(AND(AX674=0,K675&gt;0),$AA674,0))</f>
        <v>0</v>
      </c>
      <c r="AZ674" s="1272">
        <f>$AA674-AX674-AY674</f>
        <v>0</v>
      </c>
      <c r="BA674" s="210">
        <f t="shared" si="297"/>
        <v>0</v>
      </c>
      <c r="BB674" s="210">
        <f t="shared" si="297"/>
        <v>0</v>
      </c>
      <c r="BC674" s="210">
        <f t="shared" si="297"/>
        <v>0</v>
      </c>
      <c r="BD674" s="210">
        <f t="shared" si="297"/>
        <v>0</v>
      </c>
      <c r="BE674" s="210">
        <f t="shared" si="297"/>
        <v>0</v>
      </c>
      <c r="BF674" s="211">
        <f t="shared" si="297"/>
        <v>0</v>
      </c>
      <c r="BG674" s="1276">
        <f>IF($Z674=1,0,IF(AND($Z674=0,BB674&gt;0),1,IF(AND($Z674=0,BD674&gt;0),1,IF(AND($Z674=0,BF674&gt;0),1,0))))</f>
        <v>0</v>
      </c>
      <c r="BH674" s="1276">
        <f t="shared" si="302"/>
        <v>0</v>
      </c>
      <c r="BI674" s="1281">
        <f>IF($Z674=0,0,IF(BM674+BO674+BQ674&gt;0,$AA674,0))</f>
        <v>0</v>
      </c>
      <c r="BJ674" s="1283">
        <f>IF($Z674=0,0,IF(AND(BI674=0,M675&gt;0),$AA674,0))</f>
        <v>0</v>
      </c>
      <c r="BK674" s="1272">
        <f>$AA674-BI674-BJ674</f>
        <v>0</v>
      </c>
      <c r="BL674" s="210">
        <f t="shared" si="298"/>
        <v>0</v>
      </c>
      <c r="BM674" s="210">
        <f t="shared" si="298"/>
        <v>0</v>
      </c>
      <c r="BN674" s="210">
        <f t="shared" si="298"/>
        <v>0</v>
      </c>
      <c r="BO674" s="210">
        <f t="shared" si="298"/>
        <v>0</v>
      </c>
      <c r="BP674" s="210">
        <f t="shared" si="298"/>
        <v>0</v>
      </c>
      <c r="BQ674" s="211">
        <f t="shared" si="298"/>
        <v>0</v>
      </c>
      <c r="BR674" s="1276">
        <f>IF($Z674=1,0,IF(AND($Z674=0,BM674&gt;0),1,IF(AND($Z674=0,BO674&gt;0),1,IF(AND($Z674=0,BQ674&gt;0),1,0))))</f>
        <v>0</v>
      </c>
      <c r="BS674" s="1276">
        <f t="shared" si="303"/>
        <v>0</v>
      </c>
      <c r="BT674" s="1281">
        <f>IF($Z674=0,0,IF(BX674+BZ674+CB674&gt;0,$AA674,0))</f>
        <v>0</v>
      </c>
      <c r="BU674" s="1283">
        <f>IF($Z674=0,0,IF(AND(BT674=0,O675&gt;0),$AA674,0))</f>
        <v>0</v>
      </c>
      <c r="BV674" s="1272">
        <f>$AA674-BT674-BU674</f>
        <v>0</v>
      </c>
      <c r="BW674" s="210">
        <f t="shared" si="299"/>
        <v>0</v>
      </c>
      <c r="BX674" s="210">
        <f t="shared" si="299"/>
        <v>0</v>
      </c>
      <c r="BY674" s="210">
        <f t="shared" si="299"/>
        <v>0</v>
      </c>
      <c r="BZ674" s="210">
        <f t="shared" si="299"/>
        <v>0</v>
      </c>
      <c r="CA674" s="210">
        <f t="shared" si="299"/>
        <v>0</v>
      </c>
      <c r="CB674" s="211">
        <f t="shared" si="299"/>
        <v>0</v>
      </c>
      <c r="CC674" s="1276">
        <f>IF($Z674=1,0,IF(AND($Z674=0,BX674&gt;0),1,IF(AND($Z674=0,BZ674&gt;0),1,IF(AND($Z674=0,CB674&gt;0),1,0))))</f>
        <v>0</v>
      </c>
      <c r="CD674" s="1276">
        <f t="shared" si="304"/>
        <v>0</v>
      </c>
      <c r="CE674" s="11"/>
      <c r="CF674" s="11"/>
      <c r="CG674" s="11"/>
      <c r="CH674" s="11"/>
      <c r="CI674" s="11"/>
      <c r="CJ674" s="11"/>
      <c r="CK674" s="11"/>
      <c r="CL674" s="11"/>
      <c r="CM674" s="11"/>
    </row>
    <row r="675" spans="1:91" ht="14.25" customHeight="1">
      <c r="A675" s="1247" t="str">
        <f>A674</f>
        <v/>
      </c>
      <c r="B675" s="58"/>
      <c r="C675" s="1735"/>
      <c r="D675" s="1733"/>
      <c r="E675" s="1735"/>
      <c r="F675" s="2454"/>
      <c r="G675" s="512"/>
      <c r="H675" s="2456"/>
      <c r="I675" s="514"/>
      <c r="J675" s="2459"/>
      <c r="K675" s="514"/>
      <c r="L675" s="2459"/>
      <c r="M675" s="514"/>
      <c r="N675" s="2459"/>
      <c r="O675" s="514"/>
      <c r="P675" s="2459"/>
      <c r="Q675" s="11"/>
      <c r="R675" s="11"/>
      <c r="S675" s="455"/>
      <c r="T675" s="477"/>
      <c r="U675" s="506">
        <f>Import!N1065</f>
        <v>0</v>
      </c>
      <c r="V675" s="11"/>
      <c r="W675" s="340"/>
      <c r="X675" s="340"/>
      <c r="Y675" s="340"/>
      <c r="Z675" s="11"/>
      <c r="AE675" s="210"/>
      <c r="AF675" s="210"/>
      <c r="AG675" s="210"/>
      <c r="AH675" s="210"/>
      <c r="AI675" s="1055"/>
      <c r="AJ675" s="211"/>
      <c r="AK675" s="1276"/>
      <c r="AL675" s="1276">
        <f>AL674</f>
        <v>0</v>
      </c>
      <c r="AP675" s="210"/>
      <c r="AQ675" s="210"/>
      <c r="AR675" s="210"/>
      <c r="AS675" s="210"/>
      <c r="AT675" s="210"/>
      <c r="AU675" s="211"/>
      <c r="AV675" s="1276"/>
      <c r="AW675" s="1276">
        <f>AW674</f>
        <v>0</v>
      </c>
      <c r="BA675" s="210"/>
      <c r="BB675" s="210"/>
      <c r="BC675" s="210"/>
      <c r="BD675" s="210"/>
      <c r="BE675" s="210"/>
      <c r="BF675" s="211"/>
      <c r="BG675" s="1276"/>
      <c r="BH675" s="1276">
        <f>BH674</f>
        <v>0</v>
      </c>
      <c r="BL675" s="210"/>
      <c r="BM675" s="210"/>
      <c r="BN675" s="210"/>
      <c r="BO675" s="210"/>
      <c r="BP675" s="210"/>
      <c r="BQ675" s="211"/>
      <c r="BR675" s="1276"/>
      <c r="BS675" s="1276">
        <f>BS674</f>
        <v>0</v>
      </c>
      <c r="BW675" s="210"/>
      <c r="BX675" s="210"/>
      <c r="BY675" s="210"/>
      <c r="BZ675" s="210"/>
      <c r="CA675" s="210"/>
      <c r="CB675" s="211"/>
      <c r="CC675" s="1276"/>
      <c r="CD675" s="1276">
        <f>CD674</f>
        <v>0</v>
      </c>
      <c r="CE675" s="11"/>
      <c r="CF675" s="11"/>
      <c r="CG675" s="11"/>
      <c r="CH675" s="11"/>
      <c r="CI675" s="11"/>
      <c r="CJ675" s="11"/>
      <c r="CK675" s="11"/>
      <c r="CL675" s="11"/>
      <c r="CM675" s="11"/>
    </row>
    <row r="676" spans="1:91" ht="24.75" customHeight="1">
      <c r="A676" s="1246" t="str">
        <f>IF(E676&gt;0,"Wypełnione","")</f>
        <v/>
      </c>
      <c r="B676" s="58"/>
      <c r="C676" s="1734">
        <f>'Og s3a'!C1077</f>
        <v>0</v>
      </c>
      <c r="D676" s="1732">
        <f>'Og s3a'!E1077</f>
        <v>0</v>
      </c>
      <c r="E676" s="1734">
        <f>'Og s3a'!F1077</f>
        <v>0</v>
      </c>
      <c r="F676" s="2453"/>
      <c r="G676" s="511">
        <f>T676</f>
        <v>0</v>
      </c>
      <c r="H676" s="2455">
        <f>U676</f>
        <v>0</v>
      </c>
      <c r="I676" s="515"/>
      <c r="J676" s="2459"/>
      <c r="K676" s="515"/>
      <c r="L676" s="2459"/>
      <c r="M676" s="515"/>
      <c r="N676" s="2459"/>
      <c r="O676" s="515"/>
      <c r="P676" s="2459"/>
      <c r="Q676" s="11"/>
      <c r="R676" s="11"/>
      <c r="S676" s="454">
        <f>'Og s3a'!G1077</f>
        <v>0</v>
      </c>
      <c r="T676" s="456">
        <f>'Og s3a'!D1077</f>
        <v>0</v>
      </c>
      <c r="U676" s="506">
        <f>Import!N1066</f>
        <v>0</v>
      </c>
      <c r="V676" s="11"/>
      <c r="W676" s="340"/>
      <c r="X676" s="340"/>
      <c r="Y676" s="340"/>
      <c r="Z676" s="1273">
        <f>IF(F676=AF$7,1,0)</f>
        <v>0</v>
      </c>
      <c r="AA676" s="1273">
        <f>Z676*D676</f>
        <v>0</v>
      </c>
      <c r="AB676" s="1281">
        <f>IF($Z676=0,0,IF(AF676+AH676+AJ676&gt;0,$AA676,0))</f>
        <v>0</v>
      </c>
      <c r="AC676" s="1283">
        <f>IF($Z676=0,0,IF(AND(AB676=0,G677&gt;0),$AA676,0))</f>
        <v>0</v>
      </c>
      <c r="AD676" s="1272">
        <f>AA676-AB676-AC676</f>
        <v>0</v>
      </c>
      <c r="AE676" s="210">
        <f t="shared" si="295"/>
        <v>0</v>
      </c>
      <c r="AF676" s="210">
        <f t="shared" si="295"/>
        <v>0</v>
      </c>
      <c r="AG676" s="210">
        <f t="shared" si="295"/>
        <v>0</v>
      </c>
      <c r="AH676" s="210">
        <f t="shared" si="295"/>
        <v>0</v>
      </c>
      <c r="AI676" s="1055">
        <f t="shared" si="295"/>
        <v>0</v>
      </c>
      <c r="AJ676" s="211">
        <f t="shared" si="295"/>
        <v>0</v>
      </c>
      <c r="AK676" s="1276">
        <f>IF($Z676=1,0,IF(AND($Z676=0,AF676&gt;0),1,IF(AND($Z676=0,AH676&gt;0),1,IF(AND($Z676=0,AJ676&gt;0),1,0))))</f>
        <v>0</v>
      </c>
      <c r="AL676" s="1276">
        <f t="shared" si="300"/>
        <v>0</v>
      </c>
      <c r="AM676" s="1281">
        <f>IF($Z676=0,0,IF(AQ676+AS676+AU676&gt;0,$AA676,0))</f>
        <v>0</v>
      </c>
      <c r="AN676" s="1283">
        <f>IF($Z676=0,0,IF(AND(AM676=0,I677&gt;0),$AA676,0))</f>
        <v>0</v>
      </c>
      <c r="AO676" s="1272">
        <f>$AA676-AM676-AN676</f>
        <v>0</v>
      </c>
      <c r="AP676" s="210">
        <f t="shared" si="296"/>
        <v>0</v>
      </c>
      <c r="AQ676" s="210">
        <f t="shared" si="296"/>
        <v>0</v>
      </c>
      <c r="AR676" s="210">
        <f t="shared" si="296"/>
        <v>0</v>
      </c>
      <c r="AS676" s="210">
        <f t="shared" si="296"/>
        <v>0</v>
      </c>
      <c r="AT676" s="210">
        <f t="shared" si="296"/>
        <v>0</v>
      </c>
      <c r="AU676" s="211">
        <f t="shared" si="296"/>
        <v>0</v>
      </c>
      <c r="AV676" s="1276">
        <f>IF($Z676=1,0,IF(AND($Z676=0,AQ676&gt;0),1,IF(AND($Z676=0,AS676&gt;0),1,IF(AND($Z676=0,AU676&gt;0),1,0))))</f>
        <v>0</v>
      </c>
      <c r="AW676" s="1276">
        <f t="shared" si="301"/>
        <v>0</v>
      </c>
      <c r="AX676" s="1281">
        <f>IF($Z676=0,0,IF(BB676+BD676+BF676&gt;0,$AA676,0))</f>
        <v>0</v>
      </c>
      <c r="AY676" s="1283">
        <f>IF($Z676=0,0,IF(AND(AX676=0,K677&gt;0),$AA676,0))</f>
        <v>0</v>
      </c>
      <c r="AZ676" s="1272">
        <f>$AA676-AX676-AY676</f>
        <v>0</v>
      </c>
      <c r="BA676" s="210">
        <f t="shared" si="297"/>
        <v>0</v>
      </c>
      <c r="BB676" s="210">
        <f t="shared" si="297"/>
        <v>0</v>
      </c>
      <c r="BC676" s="210">
        <f t="shared" si="297"/>
        <v>0</v>
      </c>
      <c r="BD676" s="210">
        <f t="shared" si="297"/>
        <v>0</v>
      </c>
      <c r="BE676" s="210">
        <f t="shared" si="297"/>
        <v>0</v>
      </c>
      <c r="BF676" s="211">
        <f t="shared" si="297"/>
        <v>0</v>
      </c>
      <c r="BG676" s="1276">
        <f>IF($Z676=1,0,IF(AND($Z676=0,BB676&gt;0),1,IF(AND($Z676=0,BD676&gt;0),1,IF(AND($Z676=0,BF676&gt;0),1,0))))</f>
        <v>0</v>
      </c>
      <c r="BH676" s="1276">
        <f t="shared" si="302"/>
        <v>0</v>
      </c>
      <c r="BI676" s="1281">
        <f>IF($Z676=0,0,IF(BM676+BO676+BQ676&gt;0,$AA676,0))</f>
        <v>0</v>
      </c>
      <c r="BJ676" s="1283">
        <f>IF($Z676=0,0,IF(AND(BI676=0,M677&gt;0),$AA676,0))</f>
        <v>0</v>
      </c>
      <c r="BK676" s="1272">
        <f>$AA676-BI676-BJ676</f>
        <v>0</v>
      </c>
      <c r="BL676" s="210">
        <f t="shared" si="298"/>
        <v>0</v>
      </c>
      <c r="BM676" s="210">
        <f t="shared" si="298"/>
        <v>0</v>
      </c>
      <c r="BN676" s="210">
        <f t="shared" si="298"/>
        <v>0</v>
      </c>
      <c r="BO676" s="210">
        <f t="shared" si="298"/>
        <v>0</v>
      </c>
      <c r="BP676" s="210">
        <f t="shared" si="298"/>
        <v>0</v>
      </c>
      <c r="BQ676" s="211">
        <f t="shared" si="298"/>
        <v>0</v>
      </c>
      <c r="BR676" s="1276">
        <f>IF($Z676=1,0,IF(AND($Z676=0,BM676&gt;0),1,IF(AND($Z676=0,BO676&gt;0),1,IF(AND($Z676=0,BQ676&gt;0),1,0))))</f>
        <v>0</v>
      </c>
      <c r="BS676" s="1276">
        <f t="shared" si="303"/>
        <v>0</v>
      </c>
      <c r="BT676" s="1281">
        <f>IF($Z676=0,0,IF(BX676+BZ676+CB676&gt;0,$AA676,0))</f>
        <v>0</v>
      </c>
      <c r="BU676" s="1283">
        <f>IF($Z676=0,0,IF(AND(BT676=0,O677&gt;0),$AA676,0))</f>
        <v>0</v>
      </c>
      <c r="BV676" s="1272">
        <f>$AA676-BT676-BU676</f>
        <v>0</v>
      </c>
      <c r="BW676" s="210">
        <f t="shared" si="299"/>
        <v>0</v>
      </c>
      <c r="BX676" s="210">
        <f t="shared" si="299"/>
        <v>0</v>
      </c>
      <c r="BY676" s="210">
        <f t="shared" si="299"/>
        <v>0</v>
      </c>
      <c r="BZ676" s="210">
        <f t="shared" si="299"/>
        <v>0</v>
      </c>
      <c r="CA676" s="210">
        <f t="shared" si="299"/>
        <v>0</v>
      </c>
      <c r="CB676" s="211">
        <f t="shared" si="299"/>
        <v>0</v>
      </c>
      <c r="CC676" s="1276">
        <f>IF($Z676=1,0,IF(AND($Z676=0,BX676&gt;0),1,IF(AND($Z676=0,BZ676&gt;0),1,IF(AND($Z676=0,CB676&gt;0),1,0))))</f>
        <v>0</v>
      </c>
      <c r="CD676" s="1276">
        <f t="shared" si="304"/>
        <v>0</v>
      </c>
      <c r="CE676" s="11"/>
      <c r="CF676" s="11"/>
      <c r="CG676" s="11"/>
      <c r="CH676" s="11"/>
      <c r="CI676" s="11"/>
      <c r="CJ676" s="11"/>
      <c r="CK676" s="11"/>
      <c r="CL676" s="11"/>
      <c r="CM676" s="11"/>
    </row>
    <row r="677" spans="1:91" ht="14.25" customHeight="1">
      <c r="A677" s="1247" t="str">
        <f>A676</f>
        <v/>
      </c>
      <c r="B677" s="58"/>
      <c r="C677" s="1735"/>
      <c r="D677" s="1733"/>
      <c r="E677" s="1735"/>
      <c r="F677" s="2454"/>
      <c r="G677" s="512"/>
      <c r="H677" s="2456"/>
      <c r="I677" s="514"/>
      <c r="J677" s="2459"/>
      <c r="K677" s="514"/>
      <c r="L677" s="2459"/>
      <c r="M677" s="514"/>
      <c r="N677" s="2459"/>
      <c r="O677" s="514"/>
      <c r="P677" s="2459"/>
      <c r="Q677" s="11"/>
      <c r="R677" s="11"/>
      <c r="S677" s="455"/>
      <c r="T677" s="477"/>
      <c r="U677" s="506">
        <f>Import!N1067</f>
        <v>0</v>
      </c>
      <c r="V677" s="11"/>
      <c r="W677" s="340"/>
      <c r="X677" s="340"/>
      <c r="Y677" s="340"/>
      <c r="Z677" s="11"/>
      <c r="AE677" s="210"/>
      <c r="AF677" s="210"/>
      <c r="AG677" s="210"/>
      <c r="AH677" s="210"/>
      <c r="AI677" s="1055"/>
      <c r="AJ677" s="211"/>
      <c r="AK677" s="1276"/>
      <c r="AL677" s="1276">
        <f>AL676</f>
        <v>0</v>
      </c>
      <c r="AP677" s="210"/>
      <c r="AQ677" s="210"/>
      <c r="AR677" s="210"/>
      <c r="AS677" s="210"/>
      <c r="AT677" s="210"/>
      <c r="AU677" s="211"/>
      <c r="AV677" s="1276"/>
      <c r="AW677" s="1276">
        <f>AW676</f>
        <v>0</v>
      </c>
      <c r="BA677" s="210"/>
      <c r="BB677" s="210"/>
      <c r="BC677" s="210"/>
      <c r="BD677" s="210"/>
      <c r="BE677" s="210"/>
      <c r="BF677" s="211"/>
      <c r="BG677" s="1276"/>
      <c r="BH677" s="1276">
        <f>BH676</f>
        <v>0</v>
      </c>
      <c r="BL677" s="210"/>
      <c r="BM677" s="210"/>
      <c r="BN677" s="210"/>
      <c r="BO677" s="210"/>
      <c r="BP677" s="210"/>
      <c r="BQ677" s="211"/>
      <c r="BR677" s="1276"/>
      <c r="BS677" s="1276">
        <f>BS676</f>
        <v>0</v>
      </c>
      <c r="BW677" s="210"/>
      <c r="BX677" s="210"/>
      <c r="BY677" s="210"/>
      <c r="BZ677" s="210"/>
      <c r="CA677" s="210"/>
      <c r="CB677" s="211"/>
      <c r="CC677" s="1276"/>
      <c r="CD677" s="1276">
        <f>CD676</f>
        <v>0</v>
      </c>
      <c r="CE677" s="11"/>
      <c r="CF677" s="11"/>
      <c r="CG677" s="11"/>
      <c r="CH677" s="11"/>
      <c r="CI677" s="11"/>
      <c r="CJ677" s="11"/>
      <c r="CK677" s="11"/>
      <c r="CL677" s="11"/>
      <c r="CM677" s="11"/>
    </row>
    <row r="678" spans="1:91" ht="24.75" customHeight="1">
      <c r="A678" s="1246" t="str">
        <f>IF(E678&gt;0,"Wypełnione","")</f>
        <v/>
      </c>
      <c r="B678" s="58"/>
      <c r="C678" s="1734">
        <f>'Og s3a'!C1079</f>
        <v>0</v>
      </c>
      <c r="D678" s="1732">
        <f>'Og s3a'!E1079</f>
        <v>0</v>
      </c>
      <c r="E678" s="1734">
        <f>'Og s3a'!F1079</f>
        <v>0</v>
      </c>
      <c r="F678" s="2453"/>
      <c r="G678" s="511">
        <f>T678</f>
        <v>0</v>
      </c>
      <c r="H678" s="2455">
        <f>U678</f>
        <v>0</v>
      </c>
      <c r="I678" s="515"/>
      <c r="J678" s="2459"/>
      <c r="K678" s="515"/>
      <c r="L678" s="2459"/>
      <c r="M678" s="515"/>
      <c r="N678" s="2459"/>
      <c r="O678" s="515"/>
      <c r="P678" s="2459"/>
      <c r="Q678" s="11"/>
      <c r="R678" s="11"/>
      <c r="S678" s="454">
        <f>'Og s3a'!G1079</f>
        <v>0</v>
      </c>
      <c r="T678" s="456">
        <f>'Og s3a'!D1079</f>
        <v>0</v>
      </c>
      <c r="U678" s="506">
        <f>Import!N1068</f>
        <v>0</v>
      </c>
      <c r="V678" s="11"/>
      <c r="W678" s="340"/>
      <c r="X678" s="340"/>
      <c r="Y678" s="340"/>
      <c r="Z678" s="1273">
        <f>IF(F678=AF$7,1,0)</f>
        <v>0</v>
      </c>
      <c r="AA678" s="1273">
        <f>Z678*D678</f>
        <v>0</v>
      </c>
      <c r="AB678" s="1281">
        <f>IF($Z678=0,0,IF(AF678+AH678+AJ678&gt;0,$AA678,0))</f>
        <v>0</v>
      </c>
      <c r="AC678" s="1283">
        <f>IF($Z678=0,0,IF(AND(AB678=0,G679&gt;0),$AA678,0))</f>
        <v>0</v>
      </c>
      <c r="AD678" s="1272">
        <f>AA678-AB678-AC678</f>
        <v>0</v>
      </c>
      <c r="AE678" s="210">
        <f t="shared" si="295"/>
        <v>0</v>
      </c>
      <c r="AF678" s="210">
        <f t="shared" si="295"/>
        <v>0</v>
      </c>
      <c r="AG678" s="210">
        <f t="shared" si="295"/>
        <v>0</v>
      </c>
      <c r="AH678" s="210">
        <f t="shared" si="295"/>
        <v>0</v>
      </c>
      <c r="AI678" s="1055">
        <f t="shared" si="295"/>
        <v>0</v>
      </c>
      <c r="AJ678" s="211">
        <f t="shared" si="295"/>
        <v>0</v>
      </c>
      <c r="AK678" s="1276">
        <f>IF($Z678=1,0,IF(AND($Z678=0,AF678&gt;0),1,IF(AND($Z678=0,AH678&gt;0),1,IF(AND($Z678=0,AJ678&gt;0),1,0))))</f>
        <v>0</v>
      </c>
      <c r="AL678" s="1276">
        <f t="shared" si="300"/>
        <v>0</v>
      </c>
      <c r="AM678" s="1281">
        <f>IF($Z678=0,0,IF(AQ678+AS678+AU678&gt;0,$AA678,0))</f>
        <v>0</v>
      </c>
      <c r="AN678" s="1283">
        <f>IF($Z678=0,0,IF(AND(AM678=0,I679&gt;0),$AA678,0))</f>
        <v>0</v>
      </c>
      <c r="AO678" s="1272">
        <f>$AA678-AM678-AN678</f>
        <v>0</v>
      </c>
      <c r="AP678" s="210">
        <f t="shared" si="296"/>
        <v>0</v>
      </c>
      <c r="AQ678" s="210">
        <f t="shared" si="296"/>
        <v>0</v>
      </c>
      <c r="AR678" s="210">
        <f t="shared" si="296"/>
        <v>0</v>
      </c>
      <c r="AS678" s="210">
        <f t="shared" si="296"/>
        <v>0</v>
      </c>
      <c r="AT678" s="210">
        <f t="shared" si="296"/>
        <v>0</v>
      </c>
      <c r="AU678" s="211">
        <f t="shared" si="296"/>
        <v>0</v>
      </c>
      <c r="AV678" s="1276">
        <f>IF($Z678=1,0,IF(AND($Z678=0,AQ678&gt;0),1,IF(AND($Z678=0,AS678&gt;0),1,IF(AND($Z678=0,AU678&gt;0),1,0))))</f>
        <v>0</v>
      </c>
      <c r="AW678" s="1276">
        <f t="shared" si="301"/>
        <v>0</v>
      </c>
      <c r="AX678" s="1281">
        <f>IF($Z678=0,0,IF(BB678+BD678+BF678&gt;0,$AA678,0))</f>
        <v>0</v>
      </c>
      <c r="AY678" s="1283">
        <f>IF($Z678=0,0,IF(AND(AX678=0,K679&gt;0),$AA678,0))</f>
        <v>0</v>
      </c>
      <c r="AZ678" s="1272">
        <f>$AA678-AX678-AY678</f>
        <v>0</v>
      </c>
      <c r="BA678" s="210">
        <f t="shared" si="297"/>
        <v>0</v>
      </c>
      <c r="BB678" s="210">
        <f t="shared" si="297"/>
        <v>0</v>
      </c>
      <c r="BC678" s="210">
        <f t="shared" si="297"/>
        <v>0</v>
      </c>
      <c r="BD678" s="210">
        <f t="shared" si="297"/>
        <v>0</v>
      </c>
      <c r="BE678" s="210">
        <f t="shared" si="297"/>
        <v>0</v>
      </c>
      <c r="BF678" s="211">
        <f t="shared" si="297"/>
        <v>0</v>
      </c>
      <c r="BG678" s="1276">
        <f>IF($Z678=1,0,IF(AND($Z678=0,BB678&gt;0),1,IF(AND($Z678=0,BD678&gt;0),1,IF(AND($Z678=0,BF678&gt;0),1,0))))</f>
        <v>0</v>
      </c>
      <c r="BH678" s="1276">
        <f t="shared" si="302"/>
        <v>0</v>
      </c>
      <c r="BI678" s="1281">
        <f>IF($Z678=0,0,IF(BM678+BO678+BQ678&gt;0,$AA678,0))</f>
        <v>0</v>
      </c>
      <c r="BJ678" s="1283">
        <f>IF($Z678=0,0,IF(AND(BI678=0,M679&gt;0),$AA678,0))</f>
        <v>0</v>
      </c>
      <c r="BK678" s="1272">
        <f>$AA678-BI678-BJ678</f>
        <v>0</v>
      </c>
      <c r="BL678" s="210">
        <f t="shared" si="298"/>
        <v>0</v>
      </c>
      <c r="BM678" s="210">
        <f t="shared" si="298"/>
        <v>0</v>
      </c>
      <c r="BN678" s="210">
        <f t="shared" si="298"/>
        <v>0</v>
      </c>
      <c r="BO678" s="210">
        <f t="shared" si="298"/>
        <v>0</v>
      </c>
      <c r="BP678" s="210">
        <f t="shared" si="298"/>
        <v>0</v>
      </c>
      <c r="BQ678" s="211">
        <f t="shared" si="298"/>
        <v>0</v>
      </c>
      <c r="BR678" s="1276">
        <f>IF($Z678=1,0,IF(AND($Z678=0,BM678&gt;0),1,IF(AND($Z678=0,BO678&gt;0),1,IF(AND($Z678=0,BQ678&gt;0),1,0))))</f>
        <v>0</v>
      </c>
      <c r="BS678" s="1276">
        <f t="shared" si="303"/>
        <v>0</v>
      </c>
      <c r="BT678" s="1281">
        <f>IF($Z678=0,0,IF(BX678+BZ678+CB678&gt;0,$AA678,0))</f>
        <v>0</v>
      </c>
      <c r="BU678" s="1283">
        <f>IF($Z678=0,0,IF(AND(BT678=0,O679&gt;0),$AA678,0))</f>
        <v>0</v>
      </c>
      <c r="BV678" s="1272">
        <f>$AA678-BT678-BU678</f>
        <v>0</v>
      </c>
      <c r="BW678" s="210">
        <f t="shared" si="299"/>
        <v>0</v>
      </c>
      <c r="BX678" s="210">
        <f t="shared" si="299"/>
        <v>0</v>
      </c>
      <c r="BY678" s="210">
        <f t="shared" si="299"/>
        <v>0</v>
      </c>
      <c r="BZ678" s="210">
        <f t="shared" si="299"/>
        <v>0</v>
      </c>
      <c r="CA678" s="210">
        <f t="shared" si="299"/>
        <v>0</v>
      </c>
      <c r="CB678" s="211">
        <f t="shared" si="299"/>
        <v>0</v>
      </c>
      <c r="CC678" s="1276">
        <f>IF($Z678=1,0,IF(AND($Z678=0,BX678&gt;0),1,IF(AND($Z678=0,BZ678&gt;0),1,IF(AND($Z678=0,CB678&gt;0),1,0))))</f>
        <v>0</v>
      </c>
      <c r="CD678" s="1276">
        <f t="shared" si="304"/>
        <v>0</v>
      </c>
      <c r="CE678" s="11"/>
      <c r="CF678" s="11"/>
      <c r="CG678" s="11"/>
      <c r="CH678" s="11"/>
      <c r="CI678" s="11"/>
      <c r="CJ678" s="11"/>
      <c r="CK678" s="11"/>
      <c r="CL678" s="11"/>
      <c r="CM678" s="11"/>
    </row>
    <row r="679" spans="1:91" ht="14.25" customHeight="1">
      <c r="A679" s="1247" t="str">
        <f>A678</f>
        <v/>
      </c>
      <c r="B679" s="58"/>
      <c r="C679" s="1735"/>
      <c r="D679" s="1733"/>
      <c r="E679" s="1735"/>
      <c r="F679" s="2454"/>
      <c r="G679" s="512"/>
      <c r="H679" s="2456"/>
      <c r="I679" s="514"/>
      <c r="J679" s="2459"/>
      <c r="K679" s="514"/>
      <c r="L679" s="2459"/>
      <c r="M679" s="514"/>
      <c r="N679" s="2459"/>
      <c r="O679" s="514"/>
      <c r="P679" s="2459"/>
      <c r="Q679" s="11"/>
      <c r="R679" s="11"/>
      <c r="S679" s="455"/>
      <c r="T679" s="477"/>
      <c r="U679" s="506">
        <f>Import!N1069</f>
        <v>0</v>
      </c>
      <c r="V679" s="11"/>
      <c r="W679" s="340"/>
      <c r="X679" s="340"/>
      <c r="Y679" s="340"/>
      <c r="Z679" s="11"/>
      <c r="AE679" s="210"/>
      <c r="AF679" s="210"/>
      <c r="AG679" s="210"/>
      <c r="AH679" s="210"/>
      <c r="AI679" s="1055"/>
      <c r="AJ679" s="211"/>
      <c r="AK679" s="1276"/>
      <c r="AL679" s="1276">
        <f>AL678</f>
        <v>0</v>
      </c>
      <c r="AP679" s="210"/>
      <c r="AQ679" s="210"/>
      <c r="AR679" s="210"/>
      <c r="AS679" s="210"/>
      <c r="AT679" s="210"/>
      <c r="AU679" s="211"/>
      <c r="AV679" s="1276"/>
      <c r="AW679" s="1276">
        <f>AW678</f>
        <v>0</v>
      </c>
      <c r="BA679" s="210"/>
      <c r="BB679" s="210"/>
      <c r="BC679" s="210"/>
      <c r="BD679" s="210"/>
      <c r="BE679" s="210"/>
      <c r="BF679" s="211"/>
      <c r="BG679" s="1276"/>
      <c r="BH679" s="1276">
        <f>BH678</f>
        <v>0</v>
      </c>
      <c r="BL679" s="210"/>
      <c r="BM679" s="210"/>
      <c r="BN679" s="210"/>
      <c r="BO679" s="210"/>
      <c r="BP679" s="210"/>
      <c r="BQ679" s="211"/>
      <c r="BR679" s="1276"/>
      <c r="BS679" s="1276">
        <f>BS678</f>
        <v>0</v>
      </c>
      <c r="BW679" s="210"/>
      <c r="BX679" s="210"/>
      <c r="BY679" s="210"/>
      <c r="BZ679" s="210"/>
      <c r="CA679" s="210"/>
      <c r="CB679" s="211"/>
      <c r="CC679" s="1276"/>
      <c r="CD679" s="1276">
        <f>CD678</f>
        <v>0</v>
      </c>
      <c r="CE679" s="11"/>
      <c r="CF679" s="11"/>
      <c r="CG679" s="11"/>
      <c r="CH679" s="11"/>
      <c r="CI679" s="11"/>
      <c r="CJ679" s="11"/>
      <c r="CK679" s="11"/>
      <c r="CL679" s="11"/>
      <c r="CM679" s="11"/>
    </row>
    <row r="680" spans="1:91" ht="24.75" customHeight="1">
      <c r="A680" s="1246" t="str">
        <f>IF(E680&gt;0,"Wypełnione","")</f>
        <v/>
      </c>
      <c r="B680" s="58"/>
      <c r="C680" s="1734">
        <f>'Og s3a'!C1081</f>
        <v>0</v>
      </c>
      <c r="D680" s="1732">
        <f>'Og s3a'!E1081</f>
        <v>0</v>
      </c>
      <c r="E680" s="1734">
        <f>'Og s3a'!F1081</f>
        <v>0</v>
      </c>
      <c r="F680" s="2453"/>
      <c r="G680" s="511">
        <f>T680</f>
        <v>0</v>
      </c>
      <c r="H680" s="2455">
        <f>U680</f>
        <v>0</v>
      </c>
      <c r="I680" s="515"/>
      <c r="J680" s="2459"/>
      <c r="K680" s="515"/>
      <c r="L680" s="2459"/>
      <c r="M680" s="515"/>
      <c r="N680" s="2459"/>
      <c r="O680" s="515"/>
      <c r="P680" s="2459"/>
      <c r="Q680" s="11"/>
      <c r="R680" s="11"/>
      <c r="S680" s="454">
        <f>'Og s3a'!G1081</f>
        <v>0</v>
      </c>
      <c r="T680" s="456">
        <f>'Og s3a'!D1081</f>
        <v>0</v>
      </c>
      <c r="U680" s="506">
        <f>Import!N1070</f>
        <v>0</v>
      </c>
      <c r="V680" s="11"/>
      <c r="W680" s="340"/>
      <c r="X680" s="340"/>
      <c r="Y680" s="340"/>
      <c r="Z680" s="1273">
        <f>IF(F680=AF$7,1,0)</f>
        <v>0</v>
      </c>
      <c r="AA680" s="1273">
        <f>Z680*D680</f>
        <v>0</v>
      </c>
      <c r="AB680" s="1281">
        <f>IF($Z680=0,0,IF(AF680+AH680+AJ680&gt;0,$AA680,0))</f>
        <v>0</v>
      </c>
      <c r="AC680" s="1283">
        <f>IF($Z680=0,0,IF(AND(AB680=0,G681&gt;0),$AA680,0))</f>
        <v>0</v>
      </c>
      <c r="AD680" s="1272">
        <f>AA680-AB680-AC680</f>
        <v>0</v>
      </c>
      <c r="AE680" s="210">
        <f t="shared" si="295"/>
        <v>0</v>
      </c>
      <c r="AF680" s="210">
        <f t="shared" si="295"/>
        <v>0</v>
      </c>
      <c r="AG680" s="210">
        <f t="shared" si="295"/>
        <v>0</v>
      </c>
      <c r="AH680" s="210">
        <f t="shared" si="295"/>
        <v>0</v>
      </c>
      <c r="AI680" s="1055">
        <f t="shared" si="295"/>
        <v>0</v>
      </c>
      <c r="AJ680" s="211">
        <f t="shared" si="295"/>
        <v>0</v>
      </c>
      <c r="AK680" s="1276">
        <f>IF($Z680=1,0,IF(AND($Z680=0,AF680&gt;0),1,IF(AND($Z680=0,AH680&gt;0),1,IF(AND($Z680=0,AJ680&gt;0),1,0))))</f>
        <v>0</v>
      </c>
      <c r="AL680" s="1276">
        <f t="shared" si="300"/>
        <v>0</v>
      </c>
      <c r="AM680" s="1281">
        <f>IF($Z680=0,0,IF(AQ680+AS680+AU680&gt;0,$AA680,0))</f>
        <v>0</v>
      </c>
      <c r="AN680" s="1283">
        <f>IF($Z680=0,0,IF(AND(AM680=0,I681&gt;0),$AA680,0))</f>
        <v>0</v>
      </c>
      <c r="AO680" s="1272">
        <f>$AA680-AM680-AN680</f>
        <v>0</v>
      </c>
      <c r="AP680" s="210">
        <f t="shared" si="296"/>
        <v>0</v>
      </c>
      <c r="AQ680" s="210">
        <f t="shared" si="296"/>
        <v>0</v>
      </c>
      <c r="AR680" s="210">
        <f t="shared" si="296"/>
        <v>0</v>
      </c>
      <c r="AS680" s="210">
        <f t="shared" si="296"/>
        <v>0</v>
      </c>
      <c r="AT680" s="210">
        <f t="shared" si="296"/>
        <v>0</v>
      </c>
      <c r="AU680" s="211">
        <f t="shared" si="296"/>
        <v>0</v>
      </c>
      <c r="AV680" s="1276">
        <f>IF($Z680=1,0,IF(AND($Z680=0,AQ680&gt;0),1,IF(AND($Z680=0,AS680&gt;0),1,IF(AND($Z680=0,AU680&gt;0),1,0))))</f>
        <v>0</v>
      </c>
      <c r="AW680" s="1276">
        <f t="shared" si="301"/>
        <v>0</v>
      </c>
      <c r="AX680" s="1281">
        <f>IF($Z680=0,0,IF(BB680+BD680+BF680&gt;0,$AA680,0))</f>
        <v>0</v>
      </c>
      <c r="AY680" s="1283">
        <f>IF($Z680=0,0,IF(AND(AX680=0,K681&gt;0),$AA680,0))</f>
        <v>0</v>
      </c>
      <c r="AZ680" s="1272">
        <f>$AA680-AX680-AY680</f>
        <v>0</v>
      </c>
      <c r="BA680" s="210">
        <f t="shared" si="297"/>
        <v>0</v>
      </c>
      <c r="BB680" s="210">
        <f t="shared" si="297"/>
        <v>0</v>
      </c>
      <c r="BC680" s="210">
        <f t="shared" si="297"/>
        <v>0</v>
      </c>
      <c r="BD680" s="210">
        <f t="shared" si="297"/>
        <v>0</v>
      </c>
      <c r="BE680" s="210">
        <f t="shared" si="297"/>
        <v>0</v>
      </c>
      <c r="BF680" s="211">
        <f t="shared" si="297"/>
        <v>0</v>
      </c>
      <c r="BG680" s="1276">
        <f>IF($Z680=1,0,IF(AND($Z680=0,BB680&gt;0),1,IF(AND($Z680=0,BD680&gt;0),1,IF(AND($Z680=0,BF680&gt;0),1,0))))</f>
        <v>0</v>
      </c>
      <c r="BH680" s="1276">
        <f t="shared" si="302"/>
        <v>0</v>
      </c>
      <c r="BI680" s="1281">
        <f>IF($Z680=0,0,IF(BM680+BO680+BQ680&gt;0,$AA680,0))</f>
        <v>0</v>
      </c>
      <c r="BJ680" s="1283">
        <f>IF($Z680=0,0,IF(AND(BI680=0,M681&gt;0),$AA680,0))</f>
        <v>0</v>
      </c>
      <c r="BK680" s="1272">
        <f>$AA680-BI680-BJ680</f>
        <v>0</v>
      </c>
      <c r="BL680" s="210">
        <f t="shared" si="298"/>
        <v>0</v>
      </c>
      <c r="BM680" s="210">
        <f t="shared" si="298"/>
        <v>0</v>
      </c>
      <c r="BN680" s="210">
        <f t="shared" si="298"/>
        <v>0</v>
      </c>
      <c r="BO680" s="210">
        <f t="shared" si="298"/>
        <v>0</v>
      </c>
      <c r="BP680" s="210">
        <f t="shared" si="298"/>
        <v>0</v>
      </c>
      <c r="BQ680" s="211">
        <f t="shared" si="298"/>
        <v>0</v>
      </c>
      <c r="BR680" s="1276">
        <f>IF($Z680=1,0,IF(AND($Z680=0,BM680&gt;0),1,IF(AND($Z680=0,BO680&gt;0),1,IF(AND($Z680=0,BQ680&gt;0),1,0))))</f>
        <v>0</v>
      </c>
      <c r="BS680" s="1276">
        <f t="shared" si="303"/>
        <v>0</v>
      </c>
      <c r="BT680" s="1281">
        <f>IF($Z680=0,0,IF(BX680+BZ680+CB680&gt;0,$AA680,0))</f>
        <v>0</v>
      </c>
      <c r="BU680" s="1283">
        <f>IF($Z680=0,0,IF(AND(BT680=0,O681&gt;0),$AA680,0))</f>
        <v>0</v>
      </c>
      <c r="BV680" s="1272">
        <f>$AA680-BT680-BU680</f>
        <v>0</v>
      </c>
      <c r="BW680" s="210">
        <f t="shared" si="299"/>
        <v>0</v>
      </c>
      <c r="BX680" s="210">
        <f t="shared" si="299"/>
        <v>0</v>
      </c>
      <c r="BY680" s="210">
        <f t="shared" si="299"/>
        <v>0</v>
      </c>
      <c r="BZ680" s="210">
        <f t="shared" si="299"/>
        <v>0</v>
      </c>
      <c r="CA680" s="210">
        <f t="shared" si="299"/>
        <v>0</v>
      </c>
      <c r="CB680" s="211">
        <f t="shared" si="299"/>
        <v>0</v>
      </c>
      <c r="CC680" s="1276">
        <f>IF($Z680=1,0,IF(AND($Z680=0,BX680&gt;0),1,IF(AND($Z680=0,BZ680&gt;0),1,IF(AND($Z680=0,CB680&gt;0),1,0))))</f>
        <v>0</v>
      </c>
      <c r="CD680" s="1276">
        <f t="shared" si="304"/>
        <v>0</v>
      </c>
      <c r="CE680" s="11"/>
      <c r="CF680" s="11"/>
      <c r="CG680" s="11"/>
      <c r="CH680" s="11"/>
      <c r="CI680" s="11"/>
      <c r="CJ680" s="11"/>
      <c r="CK680" s="11"/>
      <c r="CL680" s="11"/>
      <c r="CM680" s="11"/>
    </row>
    <row r="681" spans="1:91" ht="14.25" customHeight="1">
      <c r="A681" s="1247" t="str">
        <f>A680</f>
        <v/>
      </c>
      <c r="B681" s="58"/>
      <c r="C681" s="1735"/>
      <c r="D681" s="1733"/>
      <c r="E681" s="1735"/>
      <c r="F681" s="2454"/>
      <c r="G681" s="512"/>
      <c r="H681" s="2456"/>
      <c r="I681" s="514"/>
      <c r="J681" s="2459"/>
      <c r="K681" s="514"/>
      <c r="L681" s="2459"/>
      <c r="M681" s="514"/>
      <c r="N681" s="2459"/>
      <c r="O681" s="514"/>
      <c r="P681" s="2459"/>
      <c r="Q681" s="11"/>
      <c r="R681" s="11"/>
      <c r="S681" s="455"/>
      <c r="T681" s="477"/>
      <c r="U681" s="506">
        <f>Import!N1071</f>
        <v>0</v>
      </c>
      <c r="V681" s="11"/>
      <c r="W681" s="340"/>
      <c r="X681" s="340"/>
      <c r="Y681" s="340"/>
      <c r="Z681" s="11"/>
      <c r="AE681" s="210"/>
      <c r="AF681" s="210"/>
      <c r="AG681" s="210"/>
      <c r="AH681" s="210"/>
      <c r="AI681" s="1055"/>
      <c r="AJ681" s="211"/>
      <c r="AK681" s="1276"/>
      <c r="AL681" s="1276">
        <f>AL680</f>
        <v>0</v>
      </c>
      <c r="AP681" s="210"/>
      <c r="AQ681" s="210"/>
      <c r="AR681" s="210"/>
      <c r="AS681" s="210"/>
      <c r="AT681" s="210"/>
      <c r="AU681" s="211"/>
      <c r="AV681" s="1276"/>
      <c r="AW681" s="1276">
        <f>AW680</f>
        <v>0</v>
      </c>
      <c r="BA681" s="210"/>
      <c r="BB681" s="210"/>
      <c r="BC681" s="210"/>
      <c r="BD681" s="210"/>
      <c r="BE681" s="210"/>
      <c r="BF681" s="211"/>
      <c r="BG681" s="1276"/>
      <c r="BH681" s="1276">
        <f>BH680</f>
        <v>0</v>
      </c>
      <c r="BL681" s="210"/>
      <c r="BM681" s="210"/>
      <c r="BN681" s="210"/>
      <c r="BO681" s="210"/>
      <c r="BP681" s="210"/>
      <c r="BQ681" s="211"/>
      <c r="BR681" s="1276"/>
      <c r="BS681" s="1276">
        <f>BS680</f>
        <v>0</v>
      </c>
      <c r="BW681" s="210"/>
      <c r="BX681" s="210"/>
      <c r="BY681" s="210"/>
      <c r="BZ681" s="210"/>
      <c r="CA681" s="210"/>
      <c r="CB681" s="211"/>
      <c r="CC681" s="1276"/>
      <c r="CD681" s="1276">
        <f>CD680</f>
        <v>0</v>
      </c>
      <c r="CE681" s="11"/>
      <c r="CF681" s="11"/>
      <c r="CG681" s="11"/>
      <c r="CH681" s="11"/>
      <c r="CI681" s="11"/>
      <c r="CJ681" s="11"/>
      <c r="CK681" s="11"/>
      <c r="CL681" s="11"/>
      <c r="CM681" s="11"/>
    </row>
    <row r="682" spans="1:91" ht="24.75" customHeight="1">
      <c r="A682" s="1246" t="str">
        <f>IF(E682&gt;0,"Wypełnione","")</f>
        <v/>
      </c>
      <c r="B682" s="58"/>
      <c r="C682" s="1734">
        <f>'Og s3a'!C1083</f>
        <v>0</v>
      </c>
      <c r="D682" s="1732">
        <f>'Og s3a'!E1083</f>
        <v>0</v>
      </c>
      <c r="E682" s="1734">
        <f>'Og s3a'!F1083</f>
        <v>0</v>
      </c>
      <c r="F682" s="2453"/>
      <c r="G682" s="511">
        <f>T682</f>
        <v>0</v>
      </c>
      <c r="H682" s="2455">
        <f>U682</f>
        <v>0</v>
      </c>
      <c r="I682" s="515"/>
      <c r="J682" s="2459"/>
      <c r="K682" s="515"/>
      <c r="L682" s="2459"/>
      <c r="M682" s="515"/>
      <c r="N682" s="2459"/>
      <c r="O682" s="515"/>
      <c r="P682" s="2459"/>
      <c r="Q682" s="11"/>
      <c r="R682" s="11"/>
      <c r="S682" s="454">
        <f>'Og s3a'!G1083</f>
        <v>0</v>
      </c>
      <c r="T682" s="456">
        <f>'Og s3a'!D1083</f>
        <v>0</v>
      </c>
      <c r="U682" s="506">
        <f>Import!N1072</f>
        <v>0</v>
      </c>
      <c r="V682" s="11"/>
      <c r="W682" s="340"/>
      <c r="X682" s="340"/>
      <c r="Y682" s="340"/>
      <c r="Z682" s="1273">
        <f>IF(F682=AF$7,1,0)</f>
        <v>0</v>
      </c>
      <c r="AA682" s="1273">
        <f>Z682*D682</f>
        <v>0</v>
      </c>
      <c r="AB682" s="1281">
        <f>IF($Z682=0,0,IF(AF682+AH682+AJ682&gt;0,$AA682,0))</f>
        <v>0</v>
      </c>
      <c r="AC682" s="1283">
        <f>IF($Z682=0,0,IF(AND(AB682=0,G683&gt;0),$AA682,0))</f>
        <v>0</v>
      </c>
      <c r="AD682" s="1272">
        <f>AA682-AB682-AC682</f>
        <v>0</v>
      </c>
      <c r="AE682" s="210">
        <f t="shared" ref="AE682:AJ744" si="305">IF(AE$9=$H682,$D682,0)</f>
        <v>0</v>
      </c>
      <c r="AF682" s="210">
        <f t="shared" si="305"/>
        <v>0</v>
      </c>
      <c r="AG682" s="210">
        <f t="shared" si="305"/>
        <v>0</v>
      </c>
      <c r="AH682" s="210">
        <f t="shared" si="305"/>
        <v>0</v>
      </c>
      <c r="AI682" s="1055">
        <f t="shared" si="305"/>
        <v>0</v>
      </c>
      <c r="AJ682" s="211">
        <f t="shared" si="305"/>
        <v>0</v>
      </c>
      <c r="AK682" s="1276">
        <f>IF($Z682=1,0,IF(AND($Z682=0,AF682&gt;0),1,IF(AND($Z682=0,AH682&gt;0),1,IF(AND($Z682=0,AJ682&gt;0),1,0))))</f>
        <v>0</v>
      </c>
      <c r="AL682" s="1276">
        <f t="shared" si="300"/>
        <v>0</v>
      </c>
      <c r="AM682" s="1281">
        <f>IF($Z682=0,0,IF(AQ682+AS682+AU682&gt;0,$AA682,0))</f>
        <v>0</v>
      </c>
      <c r="AN682" s="1283">
        <f>IF($Z682=0,0,IF(AND(AM682=0,I683&gt;0),$AA682,0))</f>
        <v>0</v>
      </c>
      <c r="AO682" s="1272">
        <f>$AA682-AM682-AN682</f>
        <v>0</v>
      </c>
      <c r="AP682" s="210">
        <f t="shared" ref="AP682:AU744" si="306">IF(AP$9=$J682,$D682,0)</f>
        <v>0</v>
      </c>
      <c r="AQ682" s="210">
        <f t="shared" si="306"/>
        <v>0</v>
      </c>
      <c r="AR682" s="210">
        <f t="shared" si="306"/>
        <v>0</v>
      </c>
      <c r="AS682" s="210">
        <f t="shared" si="306"/>
        <v>0</v>
      </c>
      <c r="AT682" s="210">
        <f t="shared" si="306"/>
        <v>0</v>
      </c>
      <c r="AU682" s="211">
        <f t="shared" si="306"/>
        <v>0</v>
      </c>
      <c r="AV682" s="1276">
        <f>IF($Z682=1,0,IF(AND($Z682=0,AQ682&gt;0),1,IF(AND($Z682=0,AS682&gt;0),1,IF(AND($Z682=0,AU682&gt;0),1,0))))</f>
        <v>0</v>
      </c>
      <c r="AW682" s="1276">
        <f t="shared" si="301"/>
        <v>0</v>
      </c>
      <c r="AX682" s="1281">
        <f>IF($Z682=0,0,IF(BB682+BD682+BF682&gt;0,$AA682,0))</f>
        <v>0</v>
      </c>
      <c r="AY682" s="1283">
        <f>IF($Z682=0,0,IF(AND(AX682=0,K683&gt;0),$AA682,0))</f>
        <v>0</v>
      </c>
      <c r="AZ682" s="1272">
        <f>$AA682-AX682-AY682</f>
        <v>0</v>
      </c>
      <c r="BA682" s="210">
        <f t="shared" ref="BA682:BF744" si="307">IF(BA$9=$L682,$D682,0)</f>
        <v>0</v>
      </c>
      <c r="BB682" s="210">
        <f t="shared" si="307"/>
        <v>0</v>
      </c>
      <c r="BC682" s="210">
        <f t="shared" si="307"/>
        <v>0</v>
      </c>
      <c r="BD682" s="210">
        <f t="shared" si="307"/>
        <v>0</v>
      </c>
      <c r="BE682" s="210">
        <f t="shared" si="307"/>
        <v>0</v>
      </c>
      <c r="BF682" s="211">
        <f t="shared" si="307"/>
        <v>0</v>
      </c>
      <c r="BG682" s="1276">
        <f>IF($Z682=1,0,IF(AND($Z682=0,BB682&gt;0),1,IF(AND($Z682=0,BD682&gt;0),1,IF(AND($Z682=0,BF682&gt;0),1,0))))</f>
        <v>0</v>
      </c>
      <c r="BH682" s="1276">
        <f t="shared" si="302"/>
        <v>0</v>
      </c>
      <c r="BI682" s="1281">
        <f>IF($Z682=0,0,IF(BM682+BO682+BQ682&gt;0,$AA682,0))</f>
        <v>0</v>
      </c>
      <c r="BJ682" s="1283">
        <f>IF($Z682=0,0,IF(AND(BI682=0,M683&gt;0),$AA682,0))</f>
        <v>0</v>
      </c>
      <c r="BK682" s="1272">
        <f>$AA682-BI682-BJ682</f>
        <v>0</v>
      </c>
      <c r="BL682" s="210">
        <f t="shared" ref="BL682:BQ744" si="308">IF(BL$9=$N682,$D682,0)</f>
        <v>0</v>
      </c>
      <c r="BM682" s="210">
        <f t="shared" si="308"/>
        <v>0</v>
      </c>
      <c r="BN682" s="210">
        <f t="shared" si="308"/>
        <v>0</v>
      </c>
      <c r="BO682" s="210">
        <f t="shared" si="308"/>
        <v>0</v>
      </c>
      <c r="BP682" s="210">
        <f t="shared" si="308"/>
        <v>0</v>
      </c>
      <c r="BQ682" s="211">
        <f t="shared" si="308"/>
        <v>0</v>
      </c>
      <c r="BR682" s="1276">
        <f>IF($Z682=1,0,IF(AND($Z682=0,BM682&gt;0),1,IF(AND($Z682=0,BO682&gt;0),1,IF(AND($Z682=0,BQ682&gt;0),1,0))))</f>
        <v>0</v>
      </c>
      <c r="BS682" s="1276">
        <f t="shared" si="303"/>
        <v>0</v>
      </c>
      <c r="BT682" s="1281">
        <f>IF($Z682=0,0,IF(BX682+BZ682+CB682&gt;0,$AA682,0))</f>
        <v>0</v>
      </c>
      <c r="BU682" s="1283">
        <f>IF($Z682=0,0,IF(AND(BT682=0,O683&gt;0),$AA682,0))</f>
        <v>0</v>
      </c>
      <c r="BV682" s="1272">
        <f>$AA682-BT682-BU682</f>
        <v>0</v>
      </c>
      <c r="BW682" s="210">
        <f t="shared" ref="BW682:CB744" si="309">IF(BW$9=$P682,$D682,0)</f>
        <v>0</v>
      </c>
      <c r="BX682" s="210">
        <f t="shared" si="309"/>
        <v>0</v>
      </c>
      <c r="BY682" s="210">
        <f t="shared" si="309"/>
        <v>0</v>
      </c>
      <c r="BZ682" s="210">
        <f t="shared" si="309"/>
        <v>0</v>
      </c>
      <c r="CA682" s="210">
        <f t="shared" si="309"/>
        <v>0</v>
      </c>
      <c r="CB682" s="211">
        <f t="shared" si="309"/>
        <v>0</v>
      </c>
      <c r="CC682" s="1276">
        <f>IF($Z682=1,0,IF(AND($Z682=0,BX682&gt;0),1,IF(AND($Z682=0,BZ682&gt;0),1,IF(AND($Z682=0,CB682&gt;0),1,0))))</f>
        <v>0</v>
      </c>
      <c r="CD682" s="1276">
        <f t="shared" si="304"/>
        <v>0</v>
      </c>
      <c r="CE682" s="11"/>
      <c r="CF682" s="11"/>
      <c r="CG682" s="11"/>
      <c r="CH682" s="11"/>
      <c r="CI682" s="11"/>
      <c r="CJ682" s="11"/>
      <c r="CK682" s="11"/>
      <c r="CL682" s="11"/>
      <c r="CM682" s="11"/>
    </row>
    <row r="683" spans="1:91" ht="14.25" customHeight="1">
      <c r="A683" s="1247" t="str">
        <f>A682</f>
        <v/>
      </c>
      <c r="B683" s="58"/>
      <c r="C683" s="1735"/>
      <c r="D683" s="1733"/>
      <c r="E683" s="1735"/>
      <c r="F683" s="2454"/>
      <c r="G683" s="512"/>
      <c r="H683" s="2456"/>
      <c r="I683" s="514"/>
      <c r="J683" s="2459"/>
      <c r="K683" s="514"/>
      <c r="L683" s="2459"/>
      <c r="M683" s="514"/>
      <c r="N683" s="2459"/>
      <c r="O683" s="514"/>
      <c r="P683" s="2459"/>
      <c r="Q683" s="11"/>
      <c r="R683" s="11"/>
      <c r="S683" s="455"/>
      <c r="T683" s="477"/>
      <c r="U683" s="506">
        <f>Import!N1073</f>
        <v>0</v>
      </c>
      <c r="V683" s="11"/>
      <c r="W683" s="340"/>
      <c r="X683" s="340"/>
      <c r="Y683" s="340"/>
      <c r="Z683" s="11"/>
      <c r="AE683" s="210"/>
      <c r="AF683" s="210"/>
      <c r="AG683" s="210"/>
      <c r="AH683" s="210"/>
      <c r="AI683" s="1055"/>
      <c r="AJ683" s="211"/>
      <c r="AK683" s="1276"/>
      <c r="AL683" s="1276">
        <f>AL682</f>
        <v>0</v>
      </c>
      <c r="AP683" s="210"/>
      <c r="AQ683" s="210"/>
      <c r="AR683" s="210"/>
      <c r="AS683" s="210"/>
      <c r="AT683" s="210"/>
      <c r="AU683" s="211"/>
      <c r="AV683" s="1276"/>
      <c r="AW683" s="1276">
        <f>AW682</f>
        <v>0</v>
      </c>
      <c r="BA683" s="210"/>
      <c r="BB683" s="210"/>
      <c r="BC683" s="210"/>
      <c r="BD683" s="210"/>
      <c r="BE683" s="210"/>
      <c r="BF683" s="211"/>
      <c r="BG683" s="1276"/>
      <c r="BH683" s="1276">
        <f>BH682</f>
        <v>0</v>
      </c>
      <c r="BL683" s="210"/>
      <c r="BM683" s="210"/>
      <c r="BN683" s="210"/>
      <c r="BO683" s="210"/>
      <c r="BP683" s="210"/>
      <c r="BQ683" s="211"/>
      <c r="BR683" s="1276"/>
      <c r="BS683" s="1276">
        <f>BS682</f>
        <v>0</v>
      </c>
      <c r="BW683" s="210"/>
      <c r="BX683" s="210"/>
      <c r="BY683" s="210"/>
      <c r="BZ683" s="210"/>
      <c r="CA683" s="210"/>
      <c r="CB683" s="211"/>
      <c r="CC683" s="1276"/>
      <c r="CD683" s="1276">
        <f>CD682</f>
        <v>0</v>
      </c>
      <c r="CE683" s="11"/>
      <c r="CF683" s="11"/>
      <c r="CG683" s="11"/>
      <c r="CH683" s="11"/>
      <c r="CI683" s="11"/>
      <c r="CJ683" s="11"/>
      <c r="CK683" s="11"/>
      <c r="CL683" s="11"/>
      <c r="CM683" s="11"/>
    </row>
    <row r="684" spans="1:91" ht="24.75" customHeight="1">
      <c r="A684" s="1246" t="str">
        <f>IF(E684&gt;0,"Wypełnione","")</f>
        <v/>
      </c>
      <c r="B684" s="58"/>
      <c r="C684" s="1734">
        <f>'Og s3a'!C1085</f>
        <v>0</v>
      </c>
      <c r="D684" s="1732">
        <f>'Og s3a'!E1085</f>
        <v>0</v>
      </c>
      <c r="E684" s="1734">
        <f>'Og s3a'!F1085</f>
        <v>0</v>
      </c>
      <c r="F684" s="2453"/>
      <c r="G684" s="511">
        <f>T684</f>
        <v>0</v>
      </c>
      <c r="H684" s="2455">
        <f>U684</f>
        <v>0</v>
      </c>
      <c r="I684" s="515"/>
      <c r="J684" s="2459"/>
      <c r="K684" s="515"/>
      <c r="L684" s="2459"/>
      <c r="M684" s="515"/>
      <c r="N684" s="2459"/>
      <c r="O684" s="515"/>
      <c r="P684" s="2459"/>
      <c r="Q684" s="11"/>
      <c r="R684" s="11"/>
      <c r="S684" s="454">
        <f>'Og s3a'!G1085</f>
        <v>0</v>
      </c>
      <c r="T684" s="456">
        <f>'Og s3a'!D1085</f>
        <v>0</v>
      </c>
      <c r="U684" s="506">
        <f>Import!N1074</f>
        <v>0</v>
      </c>
      <c r="V684" s="11"/>
      <c r="W684" s="340"/>
      <c r="X684" s="340"/>
      <c r="Y684" s="340"/>
      <c r="Z684" s="1273">
        <f>IF(F684=AF$7,1,0)</f>
        <v>0</v>
      </c>
      <c r="AA684" s="1273">
        <f>Z684*D684</f>
        <v>0</v>
      </c>
      <c r="AB684" s="1281">
        <f>IF($Z684=0,0,IF(AF684+AH684+AJ684&gt;0,$AA684,0))</f>
        <v>0</v>
      </c>
      <c r="AC684" s="1283">
        <f>IF($Z684=0,0,IF(AND(AB684=0,G685&gt;0),$AA684,0))</f>
        <v>0</v>
      </c>
      <c r="AD684" s="1272">
        <f>AA684-AB684-AC684</f>
        <v>0</v>
      </c>
      <c r="AE684" s="210">
        <f t="shared" si="305"/>
        <v>0</v>
      </c>
      <c r="AF684" s="210">
        <f t="shared" si="305"/>
        <v>0</v>
      </c>
      <c r="AG684" s="210">
        <f t="shared" si="305"/>
        <v>0</v>
      </c>
      <c r="AH684" s="210">
        <f t="shared" si="305"/>
        <v>0</v>
      </c>
      <c r="AI684" s="1055">
        <f t="shared" si="305"/>
        <v>0</v>
      </c>
      <c r="AJ684" s="211">
        <f t="shared" si="305"/>
        <v>0</v>
      </c>
      <c r="AK684" s="1276">
        <f>IF($Z684=1,0,IF(AND($Z684=0,AF684&gt;0),1,IF(AND($Z684=0,AH684&gt;0),1,IF(AND($Z684=0,AJ684&gt;0),1,0))))</f>
        <v>0</v>
      </c>
      <c r="AL684" s="1276">
        <f t="shared" si="300"/>
        <v>0</v>
      </c>
      <c r="AM684" s="1281">
        <f>IF($Z684=0,0,IF(AQ684+AS684+AU684&gt;0,$AA684,0))</f>
        <v>0</v>
      </c>
      <c r="AN684" s="1283">
        <f>IF($Z684=0,0,IF(AND(AM684=0,I685&gt;0),$AA684,0))</f>
        <v>0</v>
      </c>
      <c r="AO684" s="1272">
        <f>$AA684-AM684-AN684</f>
        <v>0</v>
      </c>
      <c r="AP684" s="210">
        <f t="shared" si="306"/>
        <v>0</v>
      </c>
      <c r="AQ684" s="210">
        <f t="shared" si="306"/>
        <v>0</v>
      </c>
      <c r="AR684" s="210">
        <f t="shared" si="306"/>
        <v>0</v>
      </c>
      <c r="AS684" s="210">
        <f t="shared" si="306"/>
        <v>0</v>
      </c>
      <c r="AT684" s="210">
        <f t="shared" si="306"/>
        <v>0</v>
      </c>
      <c r="AU684" s="211">
        <f t="shared" si="306"/>
        <v>0</v>
      </c>
      <c r="AV684" s="1276">
        <f>IF($Z684=1,0,IF(AND($Z684=0,AQ684&gt;0),1,IF(AND($Z684=0,AS684&gt;0),1,IF(AND($Z684=0,AU684&gt;0),1,0))))</f>
        <v>0</v>
      </c>
      <c r="AW684" s="1276">
        <f t="shared" si="301"/>
        <v>0</v>
      </c>
      <c r="AX684" s="1281">
        <f>IF($Z684=0,0,IF(BB684+BD684+BF684&gt;0,$AA684,0))</f>
        <v>0</v>
      </c>
      <c r="AY684" s="1283">
        <f>IF($Z684=0,0,IF(AND(AX684=0,K685&gt;0),$AA684,0))</f>
        <v>0</v>
      </c>
      <c r="AZ684" s="1272">
        <f>$AA684-AX684-AY684</f>
        <v>0</v>
      </c>
      <c r="BA684" s="210">
        <f t="shared" si="307"/>
        <v>0</v>
      </c>
      <c r="BB684" s="210">
        <f t="shared" si="307"/>
        <v>0</v>
      </c>
      <c r="BC684" s="210">
        <f t="shared" si="307"/>
        <v>0</v>
      </c>
      <c r="BD684" s="210">
        <f t="shared" si="307"/>
        <v>0</v>
      </c>
      <c r="BE684" s="210">
        <f t="shared" si="307"/>
        <v>0</v>
      </c>
      <c r="BF684" s="211">
        <f t="shared" si="307"/>
        <v>0</v>
      </c>
      <c r="BG684" s="1276">
        <f>IF($Z684=1,0,IF(AND($Z684=0,BB684&gt;0),1,IF(AND($Z684=0,BD684&gt;0),1,IF(AND($Z684=0,BF684&gt;0),1,0))))</f>
        <v>0</v>
      </c>
      <c r="BH684" s="1276">
        <f t="shared" si="302"/>
        <v>0</v>
      </c>
      <c r="BI684" s="1281">
        <f>IF($Z684=0,0,IF(BM684+BO684+BQ684&gt;0,$AA684,0))</f>
        <v>0</v>
      </c>
      <c r="BJ684" s="1283">
        <f>IF($Z684=0,0,IF(AND(BI684=0,M685&gt;0),$AA684,0))</f>
        <v>0</v>
      </c>
      <c r="BK684" s="1272">
        <f>$AA684-BI684-BJ684</f>
        <v>0</v>
      </c>
      <c r="BL684" s="210">
        <f t="shared" si="308"/>
        <v>0</v>
      </c>
      <c r="BM684" s="210">
        <f t="shared" si="308"/>
        <v>0</v>
      </c>
      <c r="BN684" s="210">
        <f t="shared" si="308"/>
        <v>0</v>
      </c>
      <c r="BO684" s="210">
        <f t="shared" si="308"/>
        <v>0</v>
      </c>
      <c r="BP684" s="210">
        <f t="shared" si="308"/>
        <v>0</v>
      </c>
      <c r="BQ684" s="211">
        <f t="shared" si="308"/>
        <v>0</v>
      </c>
      <c r="BR684" s="1276">
        <f>IF($Z684=1,0,IF(AND($Z684=0,BM684&gt;0),1,IF(AND($Z684=0,BO684&gt;0),1,IF(AND($Z684=0,BQ684&gt;0),1,0))))</f>
        <v>0</v>
      </c>
      <c r="BS684" s="1276">
        <f t="shared" si="303"/>
        <v>0</v>
      </c>
      <c r="BT684" s="1281">
        <f>IF($Z684=0,0,IF(BX684+BZ684+CB684&gt;0,$AA684,0))</f>
        <v>0</v>
      </c>
      <c r="BU684" s="1283">
        <f>IF($Z684=0,0,IF(AND(BT684=0,O685&gt;0),$AA684,0))</f>
        <v>0</v>
      </c>
      <c r="BV684" s="1272">
        <f>$AA684-BT684-BU684</f>
        <v>0</v>
      </c>
      <c r="BW684" s="210">
        <f t="shared" si="309"/>
        <v>0</v>
      </c>
      <c r="BX684" s="210">
        <f t="shared" si="309"/>
        <v>0</v>
      </c>
      <c r="BY684" s="210">
        <f t="shared" si="309"/>
        <v>0</v>
      </c>
      <c r="BZ684" s="210">
        <f t="shared" si="309"/>
        <v>0</v>
      </c>
      <c r="CA684" s="210">
        <f t="shared" si="309"/>
        <v>0</v>
      </c>
      <c r="CB684" s="211">
        <f t="shared" si="309"/>
        <v>0</v>
      </c>
      <c r="CC684" s="1276">
        <f>IF($Z684=1,0,IF(AND($Z684=0,BX684&gt;0),1,IF(AND($Z684=0,BZ684&gt;0),1,IF(AND($Z684=0,CB684&gt;0),1,0))))</f>
        <v>0</v>
      </c>
      <c r="CD684" s="1276">
        <f t="shared" si="304"/>
        <v>0</v>
      </c>
      <c r="CE684" s="11"/>
      <c r="CF684" s="11"/>
      <c r="CG684" s="11"/>
      <c r="CH684" s="11"/>
      <c r="CI684" s="11"/>
      <c r="CJ684" s="11"/>
      <c r="CK684" s="11"/>
      <c r="CL684" s="11"/>
      <c r="CM684" s="11"/>
    </row>
    <row r="685" spans="1:91" ht="14.25" customHeight="1">
      <c r="A685" s="1247" t="str">
        <f>A684</f>
        <v/>
      </c>
      <c r="B685" s="58"/>
      <c r="C685" s="1735"/>
      <c r="D685" s="1733"/>
      <c r="E685" s="1735"/>
      <c r="F685" s="2454"/>
      <c r="G685" s="512"/>
      <c r="H685" s="2456"/>
      <c r="I685" s="514"/>
      <c r="J685" s="2459"/>
      <c r="K685" s="514"/>
      <c r="L685" s="2459"/>
      <c r="M685" s="514"/>
      <c r="N685" s="2459"/>
      <c r="O685" s="514"/>
      <c r="P685" s="2459"/>
      <c r="Q685" s="11"/>
      <c r="R685" s="11"/>
      <c r="S685" s="455"/>
      <c r="T685" s="477"/>
      <c r="U685" s="506">
        <f>Import!N1075</f>
        <v>0</v>
      </c>
      <c r="V685" s="11"/>
      <c r="W685" s="340"/>
      <c r="X685" s="340"/>
      <c r="Y685" s="340"/>
      <c r="Z685" s="11"/>
      <c r="AE685" s="210"/>
      <c r="AF685" s="210"/>
      <c r="AG685" s="210"/>
      <c r="AH685" s="210"/>
      <c r="AI685" s="1055"/>
      <c r="AJ685" s="211"/>
      <c r="AK685" s="1276"/>
      <c r="AL685" s="1276">
        <f>AL684</f>
        <v>0</v>
      </c>
      <c r="AP685" s="210"/>
      <c r="AQ685" s="210"/>
      <c r="AR685" s="210"/>
      <c r="AS685" s="210"/>
      <c r="AT685" s="210"/>
      <c r="AU685" s="211"/>
      <c r="AV685" s="1276"/>
      <c r="AW685" s="1276">
        <f>AW684</f>
        <v>0</v>
      </c>
      <c r="BA685" s="210"/>
      <c r="BB685" s="210"/>
      <c r="BC685" s="210"/>
      <c r="BD685" s="210"/>
      <c r="BE685" s="210"/>
      <c r="BF685" s="211"/>
      <c r="BG685" s="1276"/>
      <c r="BH685" s="1276">
        <f>BH684</f>
        <v>0</v>
      </c>
      <c r="BL685" s="210"/>
      <c r="BM685" s="210"/>
      <c r="BN685" s="210"/>
      <c r="BO685" s="210"/>
      <c r="BP685" s="210"/>
      <c r="BQ685" s="211"/>
      <c r="BR685" s="1276"/>
      <c r="BS685" s="1276">
        <f>BS684</f>
        <v>0</v>
      </c>
      <c r="BW685" s="210"/>
      <c r="BX685" s="210"/>
      <c r="BY685" s="210"/>
      <c r="BZ685" s="210"/>
      <c r="CA685" s="210"/>
      <c r="CB685" s="211"/>
      <c r="CC685" s="1276"/>
      <c r="CD685" s="1276">
        <f>CD684</f>
        <v>0</v>
      </c>
      <c r="CE685" s="11"/>
      <c r="CF685" s="11"/>
      <c r="CG685" s="11"/>
      <c r="CH685" s="11"/>
      <c r="CI685" s="11"/>
      <c r="CJ685" s="11"/>
      <c r="CK685" s="11"/>
      <c r="CL685" s="11"/>
      <c r="CM685" s="11"/>
    </row>
    <row r="686" spans="1:91" ht="24.75" customHeight="1">
      <c r="A686" s="1246" t="str">
        <f>IF(E686&gt;0,"Wypełnione","")</f>
        <v/>
      </c>
      <c r="B686" s="58"/>
      <c r="C686" s="1734">
        <f>'Og s3a'!C1087</f>
        <v>0</v>
      </c>
      <c r="D686" s="1732">
        <f>'Og s3a'!E1087</f>
        <v>0</v>
      </c>
      <c r="E686" s="1734">
        <f>'Og s3a'!F1087</f>
        <v>0</v>
      </c>
      <c r="F686" s="2453"/>
      <c r="G686" s="511">
        <f>T686</f>
        <v>0</v>
      </c>
      <c r="H686" s="2455">
        <f>U686</f>
        <v>0</v>
      </c>
      <c r="I686" s="515"/>
      <c r="J686" s="2459"/>
      <c r="K686" s="515"/>
      <c r="L686" s="2459"/>
      <c r="M686" s="515"/>
      <c r="N686" s="2459"/>
      <c r="O686" s="515"/>
      <c r="P686" s="2459"/>
      <c r="Q686" s="11"/>
      <c r="R686" s="11"/>
      <c r="S686" s="454">
        <f>'Og s3a'!G1087</f>
        <v>0</v>
      </c>
      <c r="T686" s="456">
        <f>'Og s3a'!D1087</f>
        <v>0</v>
      </c>
      <c r="U686" s="506">
        <f>Import!N1076</f>
        <v>0</v>
      </c>
      <c r="V686" s="11"/>
      <c r="W686" s="340"/>
      <c r="X686" s="340"/>
      <c r="Y686" s="340"/>
      <c r="Z686" s="1273">
        <f>IF(F686=AF$7,1,0)</f>
        <v>0</v>
      </c>
      <c r="AA686" s="1273">
        <f>Z686*D686</f>
        <v>0</v>
      </c>
      <c r="AB686" s="1281">
        <f>IF($Z686=0,0,IF(AF686+AH686+AJ686&gt;0,$AA686,0))</f>
        <v>0</v>
      </c>
      <c r="AC686" s="1283">
        <f>IF($Z686=0,0,IF(AND(AB686=0,G687&gt;0),$AA686,0))</f>
        <v>0</v>
      </c>
      <c r="AD686" s="1272">
        <f>AA686-AB686-AC686</f>
        <v>0</v>
      </c>
      <c r="AE686" s="210">
        <f t="shared" si="305"/>
        <v>0</v>
      </c>
      <c r="AF686" s="210">
        <f t="shared" si="305"/>
        <v>0</v>
      </c>
      <c r="AG686" s="210">
        <f t="shared" si="305"/>
        <v>0</v>
      </c>
      <c r="AH686" s="210">
        <f t="shared" si="305"/>
        <v>0</v>
      </c>
      <c r="AI686" s="1055">
        <f t="shared" si="305"/>
        <v>0</v>
      </c>
      <c r="AJ686" s="211">
        <f t="shared" si="305"/>
        <v>0</v>
      </c>
      <c r="AK686" s="1276">
        <f>IF($Z686=1,0,IF(AND($Z686=0,AF686&gt;0),1,IF(AND($Z686=0,AH686&gt;0),1,IF(AND($Z686=0,AJ686&gt;0),1,0))))</f>
        <v>0</v>
      </c>
      <c r="AL686" s="1276">
        <f t="shared" si="300"/>
        <v>0</v>
      </c>
      <c r="AM686" s="1281">
        <f>IF($Z686=0,0,IF(AQ686+AS686+AU686&gt;0,$AA686,0))</f>
        <v>0</v>
      </c>
      <c r="AN686" s="1283">
        <f>IF($Z686=0,0,IF(AND(AM686=0,I687&gt;0),$AA686,0))</f>
        <v>0</v>
      </c>
      <c r="AO686" s="1272">
        <f>$AA686-AM686-AN686</f>
        <v>0</v>
      </c>
      <c r="AP686" s="210">
        <f t="shared" si="306"/>
        <v>0</v>
      </c>
      <c r="AQ686" s="210">
        <f t="shared" si="306"/>
        <v>0</v>
      </c>
      <c r="AR686" s="210">
        <f t="shared" si="306"/>
        <v>0</v>
      </c>
      <c r="AS686" s="210">
        <f t="shared" si="306"/>
        <v>0</v>
      </c>
      <c r="AT686" s="210">
        <f t="shared" si="306"/>
        <v>0</v>
      </c>
      <c r="AU686" s="211">
        <f t="shared" si="306"/>
        <v>0</v>
      </c>
      <c r="AV686" s="1276">
        <f>IF($Z686=1,0,IF(AND($Z686=0,AQ686&gt;0),1,IF(AND($Z686=0,AS686&gt;0),1,IF(AND($Z686=0,AU686&gt;0),1,0))))</f>
        <v>0</v>
      </c>
      <c r="AW686" s="1276">
        <f t="shared" si="301"/>
        <v>0</v>
      </c>
      <c r="AX686" s="1281">
        <f>IF($Z686=0,0,IF(BB686+BD686+BF686&gt;0,$AA686,0))</f>
        <v>0</v>
      </c>
      <c r="AY686" s="1283">
        <f>IF($Z686=0,0,IF(AND(AX686=0,K687&gt;0),$AA686,0))</f>
        <v>0</v>
      </c>
      <c r="AZ686" s="1272">
        <f>$AA686-AX686-AY686</f>
        <v>0</v>
      </c>
      <c r="BA686" s="210">
        <f t="shared" si="307"/>
        <v>0</v>
      </c>
      <c r="BB686" s="210">
        <f t="shared" si="307"/>
        <v>0</v>
      </c>
      <c r="BC686" s="210">
        <f t="shared" si="307"/>
        <v>0</v>
      </c>
      <c r="BD686" s="210">
        <f t="shared" si="307"/>
        <v>0</v>
      </c>
      <c r="BE686" s="210">
        <f t="shared" si="307"/>
        <v>0</v>
      </c>
      <c r="BF686" s="211">
        <f t="shared" si="307"/>
        <v>0</v>
      </c>
      <c r="BG686" s="1276">
        <f>IF($Z686=1,0,IF(AND($Z686=0,BB686&gt;0),1,IF(AND($Z686=0,BD686&gt;0),1,IF(AND($Z686=0,BF686&gt;0),1,0))))</f>
        <v>0</v>
      </c>
      <c r="BH686" s="1276">
        <f t="shared" si="302"/>
        <v>0</v>
      </c>
      <c r="BI686" s="1281">
        <f>IF($Z686=0,0,IF(BM686+BO686+BQ686&gt;0,$AA686,0))</f>
        <v>0</v>
      </c>
      <c r="BJ686" s="1283">
        <f>IF($Z686=0,0,IF(AND(BI686=0,M687&gt;0),$AA686,0))</f>
        <v>0</v>
      </c>
      <c r="BK686" s="1272">
        <f>$AA686-BI686-BJ686</f>
        <v>0</v>
      </c>
      <c r="BL686" s="210">
        <f t="shared" si="308"/>
        <v>0</v>
      </c>
      <c r="BM686" s="210">
        <f t="shared" si="308"/>
        <v>0</v>
      </c>
      <c r="BN686" s="210">
        <f t="shared" si="308"/>
        <v>0</v>
      </c>
      <c r="BO686" s="210">
        <f t="shared" si="308"/>
        <v>0</v>
      </c>
      <c r="BP686" s="210">
        <f t="shared" si="308"/>
        <v>0</v>
      </c>
      <c r="BQ686" s="211">
        <f t="shared" si="308"/>
        <v>0</v>
      </c>
      <c r="BR686" s="1276">
        <f>IF($Z686=1,0,IF(AND($Z686=0,BM686&gt;0),1,IF(AND($Z686=0,BO686&gt;0),1,IF(AND($Z686=0,BQ686&gt;0),1,0))))</f>
        <v>0</v>
      </c>
      <c r="BS686" s="1276">
        <f t="shared" si="303"/>
        <v>0</v>
      </c>
      <c r="BT686" s="1281">
        <f>IF($Z686=0,0,IF(BX686+BZ686+CB686&gt;0,$AA686,0))</f>
        <v>0</v>
      </c>
      <c r="BU686" s="1283">
        <f>IF($Z686=0,0,IF(AND(BT686=0,O687&gt;0),$AA686,0))</f>
        <v>0</v>
      </c>
      <c r="BV686" s="1272">
        <f>$AA686-BT686-BU686</f>
        <v>0</v>
      </c>
      <c r="BW686" s="210">
        <f t="shared" si="309"/>
        <v>0</v>
      </c>
      <c r="BX686" s="210">
        <f t="shared" si="309"/>
        <v>0</v>
      </c>
      <c r="BY686" s="210">
        <f t="shared" si="309"/>
        <v>0</v>
      </c>
      <c r="BZ686" s="210">
        <f t="shared" si="309"/>
        <v>0</v>
      </c>
      <c r="CA686" s="210">
        <f t="shared" si="309"/>
        <v>0</v>
      </c>
      <c r="CB686" s="211">
        <f t="shared" si="309"/>
        <v>0</v>
      </c>
      <c r="CC686" s="1276">
        <f>IF($Z686=1,0,IF(AND($Z686=0,BX686&gt;0),1,IF(AND($Z686=0,BZ686&gt;0),1,IF(AND($Z686=0,CB686&gt;0),1,0))))</f>
        <v>0</v>
      </c>
      <c r="CD686" s="1276">
        <f t="shared" si="304"/>
        <v>0</v>
      </c>
      <c r="CE686" s="11"/>
      <c r="CF686" s="11"/>
      <c r="CG686" s="11"/>
      <c r="CH686" s="11"/>
      <c r="CI686" s="11"/>
      <c r="CJ686" s="11"/>
      <c r="CK686" s="11"/>
      <c r="CL686" s="11"/>
      <c r="CM686" s="11"/>
    </row>
    <row r="687" spans="1:91" ht="14.25" customHeight="1">
      <c r="A687" s="1247" t="str">
        <f>A686</f>
        <v/>
      </c>
      <c r="B687" s="58"/>
      <c r="C687" s="1735"/>
      <c r="D687" s="1733"/>
      <c r="E687" s="1735"/>
      <c r="F687" s="2454"/>
      <c r="G687" s="512"/>
      <c r="H687" s="2456"/>
      <c r="I687" s="514"/>
      <c r="J687" s="2459"/>
      <c r="K687" s="514"/>
      <c r="L687" s="2459"/>
      <c r="M687" s="514"/>
      <c r="N687" s="2459"/>
      <c r="O687" s="514"/>
      <c r="P687" s="2459"/>
      <c r="Q687" s="11"/>
      <c r="R687" s="11"/>
      <c r="S687" s="455"/>
      <c r="T687" s="477"/>
      <c r="U687" s="506">
        <f>Import!N1077</f>
        <v>0</v>
      </c>
      <c r="V687" s="11"/>
      <c r="W687" s="340"/>
      <c r="X687" s="340"/>
      <c r="Y687" s="340"/>
      <c r="Z687" s="11"/>
      <c r="AE687" s="210"/>
      <c r="AF687" s="210"/>
      <c r="AG687" s="210"/>
      <c r="AH687" s="210"/>
      <c r="AI687" s="1055"/>
      <c r="AJ687" s="211"/>
      <c r="AK687" s="1276"/>
      <c r="AL687" s="1276">
        <f>AL686</f>
        <v>0</v>
      </c>
      <c r="AP687" s="210"/>
      <c r="AQ687" s="210"/>
      <c r="AR687" s="210"/>
      <c r="AS687" s="210"/>
      <c r="AT687" s="210"/>
      <c r="AU687" s="211"/>
      <c r="AV687" s="1276"/>
      <c r="AW687" s="1276">
        <f>AW686</f>
        <v>0</v>
      </c>
      <c r="BA687" s="210"/>
      <c r="BB687" s="210"/>
      <c r="BC687" s="210"/>
      <c r="BD687" s="210"/>
      <c r="BE687" s="210"/>
      <c r="BF687" s="211"/>
      <c r="BG687" s="1276"/>
      <c r="BH687" s="1276">
        <f>BH686</f>
        <v>0</v>
      </c>
      <c r="BL687" s="210"/>
      <c r="BM687" s="210"/>
      <c r="BN687" s="210"/>
      <c r="BO687" s="210"/>
      <c r="BP687" s="210"/>
      <c r="BQ687" s="211"/>
      <c r="BR687" s="1276"/>
      <c r="BS687" s="1276">
        <f>BS686</f>
        <v>0</v>
      </c>
      <c r="BW687" s="210"/>
      <c r="BX687" s="210"/>
      <c r="BY687" s="210"/>
      <c r="BZ687" s="210"/>
      <c r="CA687" s="210"/>
      <c r="CB687" s="211"/>
      <c r="CC687" s="1276"/>
      <c r="CD687" s="1276">
        <f>CD686</f>
        <v>0</v>
      </c>
      <c r="CE687" s="11"/>
      <c r="CF687" s="11"/>
      <c r="CG687" s="11"/>
      <c r="CH687" s="11"/>
      <c r="CI687" s="11"/>
      <c r="CJ687" s="11"/>
      <c r="CK687" s="11"/>
      <c r="CL687" s="11"/>
      <c r="CM687" s="11"/>
    </row>
    <row r="688" spans="1:91" ht="24.75" customHeight="1">
      <c r="A688" s="1246" t="str">
        <f>IF(E688&gt;0,"Wypełnione","")</f>
        <v/>
      </c>
      <c r="B688" s="58"/>
      <c r="C688" s="1734">
        <f>'Og s3a'!C1089</f>
        <v>0</v>
      </c>
      <c r="D688" s="1732">
        <f>'Og s3a'!E1089</f>
        <v>0</v>
      </c>
      <c r="E688" s="1734">
        <f>'Og s3a'!F1089</f>
        <v>0</v>
      </c>
      <c r="F688" s="2453"/>
      <c r="G688" s="511">
        <f>T688</f>
        <v>0</v>
      </c>
      <c r="H688" s="2455">
        <f>U688</f>
        <v>0</v>
      </c>
      <c r="I688" s="515"/>
      <c r="J688" s="2459"/>
      <c r="K688" s="515"/>
      <c r="L688" s="2459"/>
      <c r="M688" s="515"/>
      <c r="N688" s="2459"/>
      <c r="O688" s="515"/>
      <c r="P688" s="2459"/>
      <c r="Q688" s="11"/>
      <c r="R688" s="11"/>
      <c r="S688" s="454">
        <f>'Og s3a'!G1089</f>
        <v>0</v>
      </c>
      <c r="T688" s="456">
        <f>'Og s3a'!D1089</f>
        <v>0</v>
      </c>
      <c r="U688" s="506">
        <f>Import!N1078</f>
        <v>0</v>
      </c>
      <c r="V688" s="11"/>
      <c r="W688" s="340"/>
      <c r="X688" s="340"/>
      <c r="Y688" s="340"/>
      <c r="Z688" s="1273">
        <f>IF(F688=AF$7,1,0)</f>
        <v>0</v>
      </c>
      <c r="AA688" s="1273">
        <f>Z688*D688</f>
        <v>0</v>
      </c>
      <c r="AB688" s="1281">
        <f>IF($Z688=0,0,IF(AF688+AH688+AJ688&gt;0,$AA688,0))</f>
        <v>0</v>
      </c>
      <c r="AC688" s="1283">
        <f>IF($Z688=0,0,IF(AND(AB688=0,G689&gt;0),$AA688,0))</f>
        <v>0</v>
      </c>
      <c r="AD688" s="1272">
        <f>AA688-AB688-AC688</f>
        <v>0</v>
      </c>
      <c r="AE688" s="210">
        <f t="shared" si="305"/>
        <v>0</v>
      </c>
      <c r="AF688" s="210">
        <f t="shared" si="305"/>
        <v>0</v>
      </c>
      <c r="AG688" s="210">
        <f t="shared" si="305"/>
        <v>0</v>
      </c>
      <c r="AH688" s="210">
        <f t="shared" si="305"/>
        <v>0</v>
      </c>
      <c r="AI688" s="1055">
        <f t="shared" si="305"/>
        <v>0</v>
      </c>
      <c r="AJ688" s="211">
        <f t="shared" si="305"/>
        <v>0</v>
      </c>
      <c r="AK688" s="1276">
        <f>IF($Z688=1,0,IF(AND($Z688=0,AF688&gt;0),1,IF(AND($Z688=0,AH688&gt;0),1,IF(AND($Z688=0,AJ688&gt;0),1,0))))</f>
        <v>0</v>
      </c>
      <c r="AL688" s="1276">
        <f t="shared" si="300"/>
        <v>0</v>
      </c>
      <c r="AM688" s="1281">
        <f>IF($Z688=0,0,IF(AQ688+AS688+AU688&gt;0,$AA688,0))</f>
        <v>0</v>
      </c>
      <c r="AN688" s="1283">
        <f>IF($Z688=0,0,IF(AND(AM688=0,I689&gt;0),$AA688,0))</f>
        <v>0</v>
      </c>
      <c r="AO688" s="1272">
        <f>$AA688-AM688-AN688</f>
        <v>0</v>
      </c>
      <c r="AP688" s="210">
        <f t="shared" si="306"/>
        <v>0</v>
      </c>
      <c r="AQ688" s="210">
        <f t="shared" si="306"/>
        <v>0</v>
      </c>
      <c r="AR688" s="210">
        <f t="shared" si="306"/>
        <v>0</v>
      </c>
      <c r="AS688" s="210">
        <f t="shared" si="306"/>
        <v>0</v>
      </c>
      <c r="AT688" s="210">
        <f t="shared" si="306"/>
        <v>0</v>
      </c>
      <c r="AU688" s="211">
        <f t="shared" si="306"/>
        <v>0</v>
      </c>
      <c r="AV688" s="1276">
        <f>IF($Z688=1,0,IF(AND($Z688=0,AQ688&gt;0),1,IF(AND($Z688=0,AS688&gt;0),1,IF(AND($Z688=0,AU688&gt;0),1,0))))</f>
        <v>0</v>
      </c>
      <c r="AW688" s="1276">
        <f t="shared" si="301"/>
        <v>0</v>
      </c>
      <c r="AX688" s="1281">
        <f>IF($Z688=0,0,IF(BB688+BD688+BF688&gt;0,$AA688,0))</f>
        <v>0</v>
      </c>
      <c r="AY688" s="1283">
        <f>IF($Z688=0,0,IF(AND(AX688=0,K689&gt;0),$AA688,0))</f>
        <v>0</v>
      </c>
      <c r="AZ688" s="1272">
        <f>$AA688-AX688-AY688</f>
        <v>0</v>
      </c>
      <c r="BA688" s="210">
        <f t="shared" si="307"/>
        <v>0</v>
      </c>
      <c r="BB688" s="210">
        <f t="shared" si="307"/>
        <v>0</v>
      </c>
      <c r="BC688" s="210">
        <f t="shared" si="307"/>
        <v>0</v>
      </c>
      <c r="BD688" s="210">
        <f t="shared" si="307"/>
        <v>0</v>
      </c>
      <c r="BE688" s="210">
        <f t="shared" si="307"/>
        <v>0</v>
      </c>
      <c r="BF688" s="211">
        <f t="shared" si="307"/>
        <v>0</v>
      </c>
      <c r="BG688" s="1276">
        <f>IF($Z688=1,0,IF(AND($Z688=0,BB688&gt;0),1,IF(AND($Z688=0,BD688&gt;0),1,IF(AND($Z688=0,BF688&gt;0),1,0))))</f>
        <v>0</v>
      </c>
      <c r="BH688" s="1276">
        <f t="shared" si="302"/>
        <v>0</v>
      </c>
      <c r="BI688" s="1281">
        <f>IF($Z688=0,0,IF(BM688+BO688+BQ688&gt;0,$AA688,0))</f>
        <v>0</v>
      </c>
      <c r="BJ688" s="1283">
        <f>IF($Z688=0,0,IF(AND(BI688=0,M689&gt;0),$AA688,0))</f>
        <v>0</v>
      </c>
      <c r="BK688" s="1272">
        <f>$AA688-BI688-BJ688</f>
        <v>0</v>
      </c>
      <c r="BL688" s="210">
        <f t="shared" si="308"/>
        <v>0</v>
      </c>
      <c r="BM688" s="210">
        <f t="shared" si="308"/>
        <v>0</v>
      </c>
      <c r="BN688" s="210">
        <f t="shared" si="308"/>
        <v>0</v>
      </c>
      <c r="BO688" s="210">
        <f t="shared" si="308"/>
        <v>0</v>
      </c>
      <c r="BP688" s="210">
        <f t="shared" si="308"/>
        <v>0</v>
      </c>
      <c r="BQ688" s="211">
        <f t="shared" si="308"/>
        <v>0</v>
      </c>
      <c r="BR688" s="1276">
        <f>IF($Z688=1,0,IF(AND($Z688=0,BM688&gt;0),1,IF(AND($Z688=0,BO688&gt;0),1,IF(AND($Z688=0,BQ688&gt;0),1,0))))</f>
        <v>0</v>
      </c>
      <c r="BS688" s="1276">
        <f t="shared" si="303"/>
        <v>0</v>
      </c>
      <c r="BT688" s="1281">
        <f>IF($Z688=0,0,IF(BX688+BZ688+CB688&gt;0,$AA688,0))</f>
        <v>0</v>
      </c>
      <c r="BU688" s="1283">
        <f>IF($Z688=0,0,IF(AND(BT688=0,O689&gt;0),$AA688,0))</f>
        <v>0</v>
      </c>
      <c r="BV688" s="1272">
        <f>$AA688-BT688-BU688</f>
        <v>0</v>
      </c>
      <c r="BW688" s="210">
        <f t="shared" si="309"/>
        <v>0</v>
      </c>
      <c r="BX688" s="210">
        <f t="shared" si="309"/>
        <v>0</v>
      </c>
      <c r="BY688" s="210">
        <f t="shared" si="309"/>
        <v>0</v>
      </c>
      <c r="BZ688" s="210">
        <f t="shared" si="309"/>
        <v>0</v>
      </c>
      <c r="CA688" s="210">
        <f t="shared" si="309"/>
        <v>0</v>
      </c>
      <c r="CB688" s="211">
        <f t="shared" si="309"/>
        <v>0</v>
      </c>
      <c r="CC688" s="1276">
        <f>IF($Z688=1,0,IF(AND($Z688=0,BX688&gt;0),1,IF(AND($Z688=0,BZ688&gt;0),1,IF(AND($Z688=0,CB688&gt;0),1,0))))</f>
        <v>0</v>
      </c>
      <c r="CD688" s="1276">
        <f t="shared" si="304"/>
        <v>0</v>
      </c>
      <c r="CE688" s="11"/>
      <c r="CF688" s="11"/>
      <c r="CG688" s="11"/>
      <c r="CH688" s="11"/>
      <c r="CI688" s="11"/>
      <c r="CJ688" s="11"/>
      <c r="CK688" s="11"/>
      <c r="CL688" s="11"/>
      <c r="CM688" s="11"/>
    </row>
    <row r="689" spans="1:91" ht="14.25" customHeight="1">
      <c r="A689" s="1247" t="str">
        <f>A688</f>
        <v/>
      </c>
      <c r="B689" s="58"/>
      <c r="C689" s="1735"/>
      <c r="D689" s="1733"/>
      <c r="E689" s="1735"/>
      <c r="F689" s="2454"/>
      <c r="G689" s="512"/>
      <c r="H689" s="2456"/>
      <c r="I689" s="514"/>
      <c r="J689" s="2459"/>
      <c r="K689" s="514"/>
      <c r="L689" s="2459"/>
      <c r="M689" s="514"/>
      <c r="N689" s="2459"/>
      <c r="O689" s="514"/>
      <c r="P689" s="2459"/>
      <c r="Q689" s="11"/>
      <c r="R689" s="11"/>
      <c r="S689" s="455"/>
      <c r="T689" s="477"/>
      <c r="U689" s="506">
        <f>Import!N1079</f>
        <v>0</v>
      </c>
      <c r="V689" s="11"/>
      <c r="W689" s="340"/>
      <c r="X689" s="340"/>
      <c r="Y689" s="340"/>
      <c r="Z689" s="11"/>
      <c r="AE689" s="210"/>
      <c r="AF689" s="210"/>
      <c r="AG689" s="210"/>
      <c r="AH689" s="210"/>
      <c r="AI689" s="1055"/>
      <c r="AJ689" s="211"/>
      <c r="AK689" s="1276"/>
      <c r="AL689" s="1276">
        <f>AL688</f>
        <v>0</v>
      </c>
      <c r="AP689" s="210"/>
      <c r="AQ689" s="210"/>
      <c r="AR689" s="210"/>
      <c r="AS689" s="210"/>
      <c r="AT689" s="210"/>
      <c r="AU689" s="211"/>
      <c r="AV689" s="1276"/>
      <c r="AW689" s="1276">
        <f>AW688</f>
        <v>0</v>
      </c>
      <c r="BA689" s="210"/>
      <c r="BB689" s="210"/>
      <c r="BC689" s="210"/>
      <c r="BD689" s="210"/>
      <c r="BE689" s="210"/>
      <c r="BF689" s="211"/>
      <c r="BG689" s="1276"/>
      <c r="BH689" s="1276">
        <f>BH688</f>
        <v>0</v>
      </c>
      <c r="BL689" s="210"/>
      <c r="BM689" s="210"/>
      <c r="BN689" s="210"/>
      <c r="BO689" s="210"/>
      <c r="BP689" s="210"/>
      <c r="BQ689" s="211"/>
      <c r="BR689" s="1276"/>
      <c r="BS689" s="1276">
        <f>BS688</f>
        <v>0</v>
      </c>
      <c r="BW689" s="210"/>
      <c r="BX689" s="210"/>
      <c r="BY689" s="210"/>
      <c r="BZ689" s="210"/>
      <c r="CA689" s="210"/>
      <c r="CB689" s="211"/>
      <c r="CC689" s="1276"/>
      <c r="CD689" s="1276">
        <f>CD688</f>
        <v>0</v>
      </c>
      <c r="CE689" s="11"/>
      <c r="CF689" s="11"/>
      <c r="CG689" s="11"/>
      <c r="CH689" s="11"/>
      <c r="CI689" s="11"/>
      <c r="CJ689" s="11"/>
      <c r="CK689" s="11"/>
      <c r="CL689" s="11"/>
      <c r="CM689" s="11"/>
    </row>
    <row r="690" spans="1:91" ht="24.75" customHeight="1">
      <c r="A690" s="1246" t="str">
        <f>IF(E690&gt;0,"Wypełnione","")</f>
        <v/>
      </c>
      <c r="B690" s="58"/>
      <c r="C690" s="1734">
        <f>'Og s3a'!C1091</f>
        <v>0</v>
      </c>
      <c r="D690" s="1732">
        <f>'Og s3a'!E1091</f>
        <v>0</v>
      </c>
      <c r="E690" s="1734">
        <f>'Og s3a'!F1091</f>
        <v>0</v>
      </c>
      <c r="F690" s="2453"/>
      <c r="G690" s="511">
        <f>T690</f>
        <v>0</v>
      </c>
      <c r="H690" s="2455">
        <f>U690</f>
        <v>0</v>
      </c>
      <c r="I690" s="515"/>
      <c r="J690" s="2459"/>
      <c r="K690" s="515"/>
      <c r="L690" s="2459"/>
      <c r="M690" s="515"/>
      <c r="N690" s="2459"/>
      <c r="O690" s="515"/>
      <c r="P690" s="2459"/>
      <c r="Q690" s="11"/>
      <c r="R690" s="11"/>
      <c r="S690" s="454">
        <f>'Og s3a'!G1091</f>
        <v>0</v>
      </c>
      <c r="T690" s="456">
        <f>'Og s3a'!D1091</f>
        <v>0</v>
      </c>
      <c r="U690" s="506">
        <f>Import!N1080</f>
        <v>0</v>
      </c>
      <c r="V690" s="11"/>
      <c r="W690" s="340"/>
      <c r="X690" s="340"/>
      <c r="Y690" s="340"/>
      <c r="Z690" s="1273">
        <f>IF(F690=AF$7,1,0)</f>
        <v>0</v>
      </c>
      <c r="AA690" s="1273">
        <f>Z690*D690</f>
        <v>0</v>
      </c>
      <c r="AB690" s="1281">
        <f>IF($Z690=0,0,IF(AF690+AH690+AJ690&gt;0,$AA690,0))</f>
        <v>0</v>
      </c>
      <c r="AC690" s="1283">
        <f>IF($Z690=0,0,IF(AND(AB690=0,G691&gt;0),$AA690,0))</f>
        <v>0</v>
      </c>
      <c r="AD690" s="1272">
        <f>AA690-AB690-AC690</f>
        <v>0</v>
      </c>
      <c r="AE690" s="210">
        <f t="shared" si="305"/>
        <v>0</v>
      </c>
      <c r="AF690" s="210">
        <f t="shared" si="305"/>
        <v>0</v>
      </c>
      <c r="AG690" s="210">
        <f t="shared" si="305"/>
        <v>0</v>
      </c>
      <c r="AH690" s="210">
        <f t="shared" si="305"/>
        <v>0</v>
      </c>
      <c r="AI690" s="1055">
        <f t="shared" si="305"/>
        <v>0</v>
      </c>
      <c r="AJ690" s="211">
        <f t="shared" si="305"/>
        <v>0</v>
      </c>
      <c r="AK690" s="1276">
        <f>IF($Z690=1,0,IF(AND($Z690=0,AF690&gt;0),1,IF(AND($Z690=0,AH690&gt;0),1,IF(AND($Z690=0,AJ690&gt;0),1,0))))</f>
        <v>0</v>
      </c>
      <c r="AL690" s="1276">
        <f t="shared" si="300"/>
        <v>0</v>
      </c>
      <c r="AM690" s="1281">
        <f>IF($Z690=0,0,IF(AQ690+AS690+AU690&gt;0,$AA690,0))</f>
        <v>0</v>
      </c>
      <c r="AN690" s="1283">
        <f>IF($Z690=0,0,IF(AND(AM690=0,I691&gt;0),$AA690,0))</f>
        <v>0</v>
      </c>
      <c r="AO690" s="1272">
        <f>$AA690-AM690-AN690</f>
        <v>0</v>
      </c>
      <c r="AP690" s="210">
        <f t="shared" si="306"/>
        <v>0</v>
      </c>
      <c r="AQ690" s="210">
        <f t="shared" si="306"/>
        <v>0</v>
      </c>
      <c r="AR690" s="210">
        <f t="shared" si="306"/>
        <v>0</v>
      </c>
      <c r="AS690" s="210">
        <f t="shared" si="306"/>
        <v>0</v>
      </c>
      <c r="AT690" s="210">
        <f t="shared" si="306"/>
        <v>0</v>
      </c>
      <c r="AU690" s="211">
        <f t="shared" si="306"/>
        <v>0</v>
      </c>
      <c r="AV690" s="1276">
        <f>IF($Z690=1,0,IF(AND($Z690=0,AQ690&gt;0),1,IF(AND($Z690=0,AS690&gt;0),1,IF(AND($Z690=0,AU690&gt;0),1,0))))</f>
        <v>0</v>
      </c>
      <c r="AW690" s="1276">
        <f t="shared" si="301"/>
        <v>0</v>
      </c>
      <c r="AX690" s="1281">
        <f>IF($Z690=0,0,IF(BB690+BD690+BF690&gt;0,$AA690,0))</f>
        <v>0</v>
      </c>
      <c r="AY690" s="1283">
        <f>IF($Z690=0,0,IF(AND(AX690=0,K691&gt;0),$AA690,0))</f>
        <v>0</v>
      </c>
      <c r="AZ690" s="1272">
        <f>$AA690-AX690-AY690</f>
        <v>0</v>
      </c>
      <c r="BA690" s="210">
        <f t="shared" si="307"/>
        <v>0</v>
      </c>
      <c r="BB690" s="210">
        <f t="shared" si="307"/>
        <v>0</v>
      </c>
      <c r="BC690" s="210">
        <f t="shared" si="307"/>
        <v>0</v>
      </c>
      <c r="BD690" s="210">
        <f t="shared" si="307"/>
        <v>0</v>
      </c>
      <c r="BE690" s="210">
        <f t="shared" si="307"/>
        <v>0</v>
      </c>
      <c r="BF690" s="211">
        <f t="shared" si="307"/>
        <v>0</v>
      </c>
      <c r="BG690" s="1276">
        <f>IF($Z690=1,0,IF(AND($Z690=0,BB690&gt;0),1,IF(AND($Z690=0,BD690&gt;0),1,IF(AND($Z690=0,BF690&gt;0),1,0))))</f>
        <v>0</v>
      </c>
      <c r="BH690" s="1276">
        <f t="shared" si="302"/>
        <v>0</v>
      </c>
      <c r="BI690" s="1281">
        <f>IF($Z690=0,0,IF(BM690+BO690+BQ690&gt;0,$AA690,0))</f>
        <v>0</v>
      </c>
      <c r="BJ690" s="1283">
        <f>IF($Z690=0,0,IF(AND(BI690=0,M691&gt;0),$AA690,0))</f>
        <v>0</v>
      </c>
      <c r="BK690" s="1272">
        <f>$AA690-BI690-BJ690</f>
        <v>0</v>
      </c>
      <c r="BL690" s="210">
        <f t="shared" si="308"/>
        <v>0</v>
      </c>
      <c r="BM690" s="210">
        <f t="shared" si="308"/>
        <v>0</v>
      </c>
      <c r="BN690" s="210">
        <f t="shared" si="308"/>
        <v>0</v>
      </c>
      <c r="BO690" s="210">
        <f t="shared" si="308"/>
        <v>0</v>
      </c>
      <c r="BP690" s="210">
        <f t="shared" si="308"/>
        <v>0</v>
      </c>
      <c r="BQ690" s="211">
        <f t="shared" si="308"/>
        <v>0</v>
      </c>
      <c r="BR690" s="1276">
        <f>IF($Z690=1,0,IF(AND($Z690=0,BM690&gt;0),1,IF(AND($Z690=0,BO690&gt;0),1,IF(AND($Z690=0,BQ690&gt;0),1,0))))</f>
        <v>0</v>
      </c>
      <c r="BS690" s="1276">
        <f t="shared" si="303"/>
        <v>0</v>
      </c>
      <c r="BT690" s="1281">
        <f>IF($Z690=0,0,IF(BX690+BZ690+CB690&gt;0,$AA690,0))</f>
        <v>0</v>
      </c>
      <c r="BU690" s="1283">
        <f>IF($Z690=0,0,IF(AND(BT690=0,O691&gt;0),$AA690,0))</f>
        <v>0</v>
      </c>
      <c r="BV690" s="1272">
        <f>$AA690-BT690-BU690</f>
        <v>0</v>
      </c>
      <c r="BW690" s="210">
        <f t="shared" si="309"/>
        <v>0</v>
      </c>
      <c r="BX690" s="210">
        <f t="shared" si="309"/>
        <v>0</v>
      </c>
      <c r="BY690" s="210">
        <f t="shared" si="309"/>
        <v>0</v>
      </c>
      <c r="BZ690" s="210">
        <f t="shared" si="309"/>
        <v>0</v>
      </c>
      <c r="CA690" s="210">
        <f t="shared" si="309"/>
        <v>0</v>
      </c>
      <c r="CB690" s="211">
        <f t="shared" si="309"/>
        <v>0</v>
      </c>
      <c r="CC690" s="1276">
        <f>IF($Z690=1,0,IF(AND($Z690=0,BX690&gt;0),1,IF(AND($Z690=0,BZ690&gt;0),1,IF(AND($Z690=0,CB690&gt;0),1,0))))</f>
        <v>0</v>
      </c>
      <c r="CD690" s="1276">
        <f t="shared" si="304"/>
        <v>0</v>
      </c>
      <c r="CE690" s="11"/>
      <c r="CF690" s="11"/>
      <c r="CG690" s="11"/>
      <c r="CH690" s="11"/>
      <c r="CI690" s="11"/>
      <c r="CJ690" s="11"/>
      <c r="CK690" s="11"/>
      <c r="CL690" s="11"/>
      <c r="CM690" s="11"/>
    </row>
    <row r="691" spans="1:91" ht="14.25" customHeight="1">
      <c r="A691" s="1247" t="str">
        <f>A690</f>
        <v/>
      </c>
      <c r="B691" s="58"/>
      <c r="C691" s="1735"/>
      <c r="D691" s="1733"/>
      <c r="E691" s="1735"/>
      <c r="F691" s="2454"/>
      <c r="G691" s="512"/>
      <c r="H691" s="2456"/>
      <c r="I691" s="514"/>
      <c r="J691" s="2459"/>
      <c r="K691" s="514"/>
      <c r="L691" s="2459"/>
      <c r="M691" s="514"/>
      <c r="N691" s="2459"/>
      <c r="O691" s="514"/>
      <c r="P691" s="2459"/>
      <c r="Q691" s="11"/>
      <c r="R691" s="11"/>
      <c r="S691" s="455"/>
      <c r="T691" s="477"/>
      <c r="U691" s="506">
        <f>Import!N1081</f>
        <v>0</v>
      </c>
      <c r="V691" s="11"/>
      <c r="W691" s="340"/>
      <c r="X691" s="340"/>
      <c r="Y691" s="340"/>
      <c r="Z691" s="11"/>
      <c r="AE691" s="210"/>
      <c r="AF691" s="210"/>
      <c r="AG691" s="210"/>
      <c r="AH691" s="210"/>
      <c r="AI691" s="1055"/>
      <c r="AJ691" s="211"/>
      <c r="AK691" s="1276"/>
      <c r="AL691" s="1276">
        <f>AL690</f>
        <v>0</v>
      </c>
      <c r="AP691" s="210"/>
      <c r="AQ691" s="210"/>
      <c r="AR691" s="210"/>
      <c r="AS691" s="210"/>
      <c r="AT691" s="210"/>
      <c r="AU691" s="211"/>
      <c r="AV691" s="1276"/>
      <c r="AW691" s="1276">
        <f>AW690</f>
        <v>0</v>
      </c>
      <c r="BA691" s="210"/>
      <c r="BB691" s="210"/>
      <c r="BC691" s="210"/>
      <c r="BD691" s="210"/>
      <c r="BE691" s="210"/>
      <c r="BF691" s="211"/>
      <c r="BG691" s="1276"/>
      <c r="BH691" s="1276">
        <f>BH690</f>
        <v>0</v>
      </c>
      <c r="BL691" s="210"/>
      <c r="BM691" s="210"/>
      <c r="BN691" s="210"/>
      <c r="BO691" s="210"/>
      <c r="BP691" s="210"/>
      <c r="BQ691" s="211"/>
      <c r="BR691" s="1276"/>
      <c r="BS691" s="1276">
        <f>BS690</f>
        <v>0</v>
      </c>
      <c r="BW691" s="210"/>
      <c r="BX691" s="210"/>
      <c r="BY691" s="210"/>
      <c r="BZ691" s="210"/>
      <c r="CA691" s="210"/>
      <c r="CB691" s="211"/>
      <c r="CC691" s="1276"/>
      <c r="CD691" s="1276">
        <f>CD690</f>
        <v>0</v>
      </c>
      <c r="CE691" s="11"/>
      <c r="CF691" s="11"/>
      <c r="CG691" s="11"/>
      <c r="CH691" s="11"/>
      <c r="CI691" s="11"/>
      <c r="CJ691" s="11"/>
      <c r="CK691" s="11"/>
      <c r="CL691" s="11"/>
      <c r="CM691" s="11"/>
    </row>
    <row r="692" spans="1:91" ht="24.75" customHeight="1">
      <c r="A692" s="1246" t="str">
        <f>IF(E692&gt;0,"Wypełnione","")</f>
        <v/>
      </c>
      <c r="B692" s="58"/>
      <c r="C692" s="1734">
        <f>'Og s3a'!C1093</f>
        <v>0</v>
      </c>
      <c r="D692" s="1732">
        <f>'Og s3a'!E1093</f>
        <v>0</v>
      </c>
      <c r="E692" s="1734">
        <f>'Og s3a'!F1093</f>
        <v>0</v>
      </c>
      <c r="F692" s="2453"/>
      <c r="G692" s="511">
        <f>T692</f>
        <v>0</v>
      </c>
      <c r="H692" s="2455">
        <f>U692</f>
        <v>0</v>
      </c>
      <c r="I692" s="515"/>
      <c r="J692" s="2459"/>
      <c r="K692" s="515"/>
      <c r="L692" s="2459"/>
      <c r="M692" s="515"/>
      <c r="N692" s="2459"/>
      <c r="O692" s="515"/>
      <c r="P692" s="2459"/>
      <c r="Q692" s="11"/>
      <c r="R692" s="11"/>
      <c r="S692" s="454">
        <f>'Og s3a'!G1093</f>
        <v>0</v>
      </c>
      <c r="T692" s="456">
        <f>'Og s3a'!D1093</f>
        <v>0</v>
      </c>
      <c r="U692" s="506">
        <f>Import!N1082</f>
        <v>0</v>
      </c>
      <c r="V692" s="11"/>
      <c r="W692" s="340"/>
      <c r="X692" s="340"/>
      <c r="Y692" s="340"/>
      <c r="Z692" s="1273">
        <f>IF(F692=AF$7,1,0)</f>
        <v>0</v>
      </c>
      <c r="AA692" s="1273">
        <f>Z692*D692</f>
        <v>0</v>
      </c>
      <c r="AB692" s="1281">
        <f>IF($Z692=0,0,IF(AF692+AH692+AJ692&gt;0,$AA692,0))</f>
        <v>0</v>
      </c>
      <c r="AC692" s="1283">
        <f>IF($Z692=0,0,IF(AND(AB692=0,G693&gt;0),$AA692,0))</f>
        <v>0</v>
      </c>
      <c r="AD692" s="1272">
        <f>AA692-AB692-AC692</f>
        <v>0</v>
      </c>
      <c r="AE692" s="210">
        <f t="shared" si="305"/>
        <v>0</v>
      </c>
      <c r="AF692" s="210">
        <f t="shared" si="305"/>
        <v>0</v>
      </c>
      <c r="AG692" s="210">
        <f t="shared" si="305"/>
        <v>0</v>
      </c>
      <c r="AH692" s="210">
        <f t="shared" si="305"/>
        <v>0</v>
      </c>
      <c r="AI692" s="1055">
        <f t="shared" si="305"/>
        <v>0</v>
      </c>
      <c r="AJ692" s="211">
        <f t="shared" si="305"/>
        <v>0</v>
      </c>
      <c r="AK692" s="1276">
        <f>IF($Z692=1,0,IF(AND($Z692=0,AF692&gt;0),1,IF(AND($Z692=0,AH692&gt;0),1,IF(AND($Z692=0,AJ692&gt;0),1,0))))</f>
        <v>0</v>
      </c>
      <c r="AL692" s="1276">
        <f t="shared" si="300"/>
        <v>0</v>
      </c>
      <c r="AM692" s="1281">
        <f>IF($Z692=0,0,IF(AQ692+AS692+AU692&gt;0,$AA692,0))</f>
        <v>0</v>
      </c>
      <c r="AN692" s="1283">
        <f>IF($Z692=0,0,IF(AND(AM692=0,I693&gt;0),$AA692,0))</f>
        <v>0</v>
      </c>
      <c r="AO692" s="1272">
        <f>$AA692-AM692-AN692</f>
        <v>0</v>
      </c>
      <c r="AP692" s="210">
        <f t="shared" si="306"/>
        <v>0</v>
      </c>
      <c r="AQ692" s="210">
        <f t="shared" si="306"/>
        <v>0</v>
      </c>
      <c r="AR692" s="210">
        <f t="shared" si="306"/>
        <v>0</v>
      </c>
      <c r="AS692" s="210">
        <f t="shared" si="306"/>
        <v>0</v>
      </c>
      <c r="AT692" s="210">
        <f t="shared" si="306"/>
        <v>0</v>
      </c>
      <c r="AU692" s="211">
        <f t="shared" si="306"/>
        <v>0</v>
      </c>
      <c r="AV692" s="1276">
        <f>IF($Z692=1,0,IF(AND($Z692=0,AQ692&gt;0),1,IF(AND($Z692=0,AS692&gt;0),1,IF(AND($Z692=0,AU692&gt;0),1,0))))</f>
        <v>0</v>
      </c>
      <c r="AW692" s="1276">
        <f t="shared" si="301"/>
        <v>0</v>
      </c>
      <c r="AX692" s="1281">
        <f>IF($Z692=0,0,IF(BB692+BD692+BF692&gt;0,$AA692,0))</f>
        <v>0</v>
      </c>
      <c r="AY692" s="1283">
        <f>IF($Z692=0,0,IF(AND(AX692=0,K693&gt;0),$AA692,0))</f>
        <v>0</v>
      </c>
      <c r="AZ692" s="1272">
        <f>$AA692-AX692-AY692</f>
        <v>0</v>
      </c>
      <c r="BA692" s="210">
        <f t="shared" si="307"/>
        <v>0</v>
      </c>
      <c r="BB692" s="210">
        <f t="shared" si="307"/>
        <v>0</v>
      </c>
      <c r="BC692" s="210">
        <f t="shared" si="307"/>
        <v>0</v>
      </c>
      <c r="BD692" s="210">
        <f t="shared" si="307"/>
        <v>0</v>
      </c>
      <c r="BE692" s="210">
        <f t="shared" si="307"/>
        <v>0</v>
      </c>
      <c r="BF692" s="211">
        <f t="shared" si="307"/>
        <v>0</v>
      </c>
      <c r="BG692" s="1276">
        <f>IF($Z692=1,0,IF(AND($Z692=0,BB692&gt;0),1,IF(AND($Z692=0,BD692&gt;0),1,IF(AND($Z692=0,BF692&gt;0),1,0))))</f>
        <v>0</v>
      </c>
      <c r="BH692" s="1276">
        <f t="shared" si="302"/>
        <v>0</v>
      </c>
      <c r="BI692" s="1281">
        <f>IF($Z692=0,0,IF(BM692+BO692+BQ692&gt;0,$AA692,0))</f>
        <v>0</v>
      </c>
      <c r="BJ692" s="1283">
        <f>IF($Z692=0,0,IF(AND(BI692=0,M693&gt;0),$AA692,0))</f>
        <v>0</v>
      </c>
      <c r="BK692" s="1272">
        <f>$AA692-BI692-BJ692</f>
        <v>0</v>
      </c>
      <c r="BL692" s="210">
        <f t="shared" si="308"/>
        <v>0</v>
      </c>
      <c r="BM692" s="210">
        <f t="shared" si="308"/>
        <v>0</v>
      </c>
      <c r="BN692" s="210">
        <f t="shared" si="308"/>
        <v>0</v>
      </c>
      <c r="BO692" s="210">
        <f t="shared" si="308"/>
        <v>0</v>
      </c>
      <c r="BP692" s="210">
        <f t="shared" si="308"/>
        <v>0</v>
      </c>
      <c r="BQ692" s="211">
        <f t="shared" si="308"/>
        <v>0</v>
      </c>
      <c r="BR692" s="1276">
        <f>IF($Z692=1,0,IF(AND($Z692=0,BM692&gt;0),1,IF(AND($Z692=0,BO692&gt;0),1,IF(AND($Z692=0,BQ692&gt;0),1,0))))</f>
        <v>0</v>
      </c>
      <c r="BS692" s="1276">
        <f t="shared" si="303"/>
        <v>0</v>
      </c>
      <c r="BT692" s="1281">
        <f>IF($Z692=0,0,IF(BX692+BZ692+CB692&gt;0,$AA692,0))</f>
        <v>0</v>
      </c>
      <c r="BU692" s="1283">
        <f>IF($Z692=0,0,IF(AND(BT692=0,O693&gt;0),$AA692,0))</f>
        <v>0</v>
      </c>
      <c r="BV692" s="1272">
        <f>$AA692-BT692-BU692</f>
        <v>0</v>
      </c>
      <c r="BW692" s="210">
        <f t="shared" si="309"/>
        <v>0</v>
      </c>
      <c r="BX692" s="210">
        <f t="shared" si="309"/>
        <v>0</v>
      </c>
      <c r="BY692" s="210">
        <f t="shared" si="309"/>
        <v>0</v>
      </c>
      <c r="BZ692" s="210">
        <f t="shared" si="309"/>
        <v>0</v>
      </c>
      <c r="CA692" s="210">
        <f t="shared" si="309"/>
        <v>0</v>
      </c>
      <c r="CB692" s="211">
        <f t="shared" si="309"/>
        <v>0</v>
      </c>
      <c r="CC692" s="1276">
        <f>IF($Z692=1,0,IF(AND($Z692=0,BX692&gt;0),1,IF(AND($Z692=0,BZ692&gt;0),1,IF(AND($Z692=0,CB692&gt;0),1,0))))</f>
        <v>0</v>
      </c>
      <c r="CD692" s="1276">
        <f t="shared" si="304"/>
        <v>0</v>
      </c>
      <c r="CE692" s="11"/>
      <c r="CF692" s="11"/>
      <c r="CG692" s="11"/>
      <c r="CH692" s="11"/>
      <c r="CI692" s="11"/>
      <c r="CJ692" s="11"/>
      <c r="CK692" s="11"/>
      <c r="CL692" s="11"/>
      <c r="CM692" s="11"/>
    </row>
    <row r="693" spans="1:91" ht="14.25" customHeight="1">
      <c r="A693" s="1247" t="str">
        <f>A692</f>
        <v/>
      </c>
      <c r="B693" s="58"/>
      <c r="C693" s="1735"/>
      <c r="D693" s="1733"/>
      <c r="E693" s="1735"/>
      <c r="F693" s="2454"/>
      <c r="G693" s="512"/>
      <c r="H693" s="2456"/>
      <c r="I693" s="514"/>
      <c r="J693" s="2459"/>
      <c r="K693" s="514"/>
      <c r="L693" s="2459"/>
      <c r="M693" s="514"/>
      <c r="N693" s="2459"/>
      <c r="O693" s="514"/>
      <c r="P693" s="2459"/>
      <c r="Q693" s="11"/>
      <c r="R693" s="11"/>
      <c r="S693" s="455"/>
      <c r="T693" s="477"/>
      <c r="U693" s="506">
        <f>Import!N1083</f>
        <v>0</v>
      </c>
      <c r="V693" s="11"/>
      <c r="W693" s="340"/>
      <c r="X693" s="340"/>
      <c r="Y693" s="340"/>
      <c r="Z693" s="11"/>
      <c r="AE693" s="210"/>
      <c r="AF693" s="210"/>
      <c r="AG693" s="210"/>
      <c r="AH693" s="210"/>
      <c r="AI693" s="1055"/>
      <c r="AJ693" s="211"/>
      <c r="AK693" s="1276"/>
      <c r="AL693" s="1276">
        <f>AL692</f>
        <v>0</v>
      </c>
      <c r="AP693" s="210"/>
      <c r="AQ693" s="210"/>
      <c r="AR693" s="210"/>
      <c r="AS693" s="210"/>
      <c r="AT693" s="210"/>
      <c r="AU693" s="211"/>
      <c r="AV693" s="1276"/>
      <c r="AW693" s="1276">
        <f>AW692</f>
        <v>0</v>
      </c>
      <c r="BA693" s="210"/>
      <c r="BB693" s="210"/>
      <c r="BC693" s="210"/>
      <c r="BD693" s="210"/>
      <c r="BE693" s="210"/>
      <c r="BF693" s="211"/>
      <c r="BG693" s="1276"/>
      <c r="BH693" s="1276">
        <f>BH692</f>
        <v>0</v>
      </c>
      <c r="BL693" s="210"/>
      <c r="BM693" s="210"/>
      <c r="BN693" s="210"/>
      <c r="BO693" s="210"/>
      <c r="BP693" s="210"/>
      <c r="BQ693" s="211"/>
      <c r="BR693" s="1276"/>
      <c r="BS693" s="1276">
        <f>BS692</f>
        <v>0</v>
      </c>
      <c r="BW693" s="210"/>
      <c r="BX693" s="210"/>
      <c r="BY693" s="210"/>
      <c r="BZ693" s="210"/>
      <c r="CA693" s="210"/>
      <c r="CB693" s="211"/>
      <c r="CC693" s="1276"/>
      <c r="CD693" s="1276">
        <f>CD692</f>
        <v>0</v>
      </c>
      <c r="CE693" s="11"/>
      <c r="CF693" s="11"/>
      <c r="CG693" s="11"/>
      <c r="CH693" s="11"/>
      <c r="CI693" s="11"/>
      <c r="CJ693" s="11"/>
      <c r="CK693" s="11"/>
      <c r="CL693" s="11"/>
      <c r="CM693" s="11"/>
    </row>
    <row r="694" spans="1:91" ht="24.75" customHeight="1">
      <c r="A694" s="1246" t="str">
        <f>IF(E694&gt;0,"Wypełnione","")</f>
        <v/>
      </c>
      <c r="B694" s="58"/>
      <c r="C694" s="1734">
        <f>'Og s3a'!C1095</f>
        <v>0</v>
      </c>
      <c r="D694" s="1732">
        <f>'Og s3a'!E1095</f>
        <v>0</v>
      </c>
      <c r="E694" s="1734">
        <f>'Og s3a'!F1095</f>
        <v>0</v>
      </c>
      <c r="F694" s="2453"/>
      <c r="G694" s="511">
        <f>T694</f>
        <v>0</v>
      </c>
      <c r="H694" s="2455">
        <f>U694</f>
        <v>0</v>
      </c>
      <c r="I694" s="515"/>
      <c r="J694" s="2459"/>
      <c r="K694" s="515"/>
      <c r="L694" s="2459"/>
      <c r="M694" s="515"/>
      <c r="N694" s="2459"/>
      <c r="O694" s="515"/>
      <c r="P694" s="2459"/>
      <c r="Q694" s="11"/>
      <c r="R694" s="11"/>
      <c r="S694" s="454">
        <f>'Og s3a'!G1095</f>
        <v>0</v>
      </c>
      <c r="T694" s="456">
        <f>'Og s3a'!D1095</f>
        <v>0</v>
      </c>
      <c r="U694" s="506">
        <f>Import!N1084</f>
        <v>0</v>
      </c>
      <c r="V694" s="11"/>
      <c r="W694" s="340"/>
      <c r="X694" s="340"/>
      <c r="Y694" s="340"/>
      <c r="Z694" s="1273">
        <f>IF(F694=AF$7,1,0)</f>
        <v>0</v>
      </c>
      <c r="AA694" s="1273">
        <f>Z694*D694</f>
        <v>0</v>
      </c>
      <c r="AB694" s="1281">
        <f>IF($Z694=0,0,IF(AF694+AH694+AJ694&gt;0,$AA694,0))</f>
        <v>0</v>
      </c>
      <c r="AC694" s="1283">
        <f>IF($Z694=0,0,IF(AND(AB694=0,G695&gt;0),$AA694,0))</f>
        <v>0</v>
      </c>
      <c r="AD694" s="1272">
        <f>AA694-AB694-AC694</f>
        <v>0</v>
      </c>
      <c r="AE694" s="210">
        <f t="shared" si="305"/>
        <v>0</v>
      </c>
      <c r="AF694" s="210">
        <f t="shared" si="305"/>
        <v>0</v>
      </c>
      <c r="AG694" s="210">
        <f t="shared" si="305"/>
        <v>0</v>
      </c>
      <c r="AH694" s="210">
        <f t="shared" si="305"/>
        <v>0</v>
      </c>
      <c r="AI694" s="1055">
        <f t="shared" si="305"/>
        <v>0</v>
      </c>
      <c r="AJ694" s="211">
        <f t="shared" si="305"/>
        <v>0</v>
      </c>
      <c r="AK694" s="1276">
        <f>IF($Z694=1,0,IF(AND($Z694=0,AF694&gt;0),1,IF(AND($Z694=0,AH694&gt;0),1,IF(AND($Z694=0,AJ694&gt;0),1,0))))</f>
        <v>0</v>
      </c>
      <c r="AL694" s="1276">
        <f t="shared" si="300"/>
        <v>0</v>
      </c>
      <c r="AM694" s="1281">
        <f>IF($Z694=0,0,IF(AQ694+AS694+AU694&gt;0,$AA694,0))</f>
        <v>0</v>
      </c>
      <c r="AN694" s="1283">
        <f>IF($Z694=0,0,IF(AND(AM694=0,I695&gt;0),$AA694,0))</f>
        <v>0</v>
      </c>
      <c r="AO694" s="1272">
        <f>$AA694-AM694-AN694</f>
        <v>0</v>
      </c>
      <c r="AP694" s="210">
        <f t="shared" si="306"/>
        <v>0</v>
      </c>
      <c r="AQ694" s="210">
        <f t="shared" si="306"/>
        <v>0</v>
      </c>
      <c r="AR694" s="210">
        <f t="shared" si="306"/>
        <v>0</v>
      </c>
      <c r="AS694" s="210">
        <f t="shared" si="306"/>
        <v>0</v>
      </c>
      <c r="AT694" s="210">
        <f t="shared" si="306"/>
        <v>0</v>
      </c>
      <c r="AU694" s="211">
        <f t="shared" si="306"/>
        <v>0</v>
      </c>
      <c r="AV694" s="1276">
        <f>IF($Z694=1,0,IF(AND($Z694=0,AQ694&gt;0),1,IF(AND($Z694=0,AS694&gt;0),1,IF(AND($Z694=0,AU694&gt;0),1,0))))</f>
        <v>0</v>
      </c>
      <c r="AW694" s="1276">
        <f t="shared" si="301"/>
        <v>0</v>
      </c>
      <c r="AX694" s="1281">
        <f>IF($Z694=0,0,IF(BB694+BD694+BF694&gt;0,$AA694,0))</f>
        <v>0</v>
      </c>
      <c r="AY694" s="1283">
        <f>IF($Z694=0,0,IF(AND(AX694=0,K695&gt;0),$AA694,0))</f>
        <v>0</v>
      </c>
      <c r="AZ694" s="1272">
        <f>$AA694-AX694-AY694</f>
        <v>0</v>
      </c>
      <c r="BA694" s="210">
        <f t="shared" si="307"/>
        <v>0</v>
      </c>
      <c r="BB694" s="210">
        <f t="shared" si="307"/>
        <v>0</v>
      </c>
      <c r="BC694" s="210">
        <f t="shared" si="307"/>
        <v>0</v>
      </c>
      <c r="BD694" s="210">
        <f t="shared" si="307"/>
        <v>0</v>
      </c>
      <c r="BE694" s="210">
        <f t="shared" si="307"/>
        <v>0</v>
      </c>
      <c r="BF694" s="211">
        <f t="shared" si="307"/>
        <v>0</v>
      </c>
      <c r="BG694" s="1276">
        <f>IF($Z694=1,0,IF(AND($Z694=0,BB694&gt;0),1,IF(AND($Z694=0,BD694&gt;0),1,IF(AND($Z694=0,BF694&gt;0),1,0))))</f>
        <v>0</v>
      </c>
      <c r="BH694" s="1276">
        <f t="shared" si="302"/>
        <v>0</v>
      </c>
      <c r="BI694" s="1281">
        <f>IF($Z694=0,0,IF(BM694+BO694+BQ694&gt;0,$AA694,0))</f>
        <v>0</v>
      </c>
      <c r="BJ694" s="1283">
        <f>IF($Z694=0,0,IF(AND(BI694=0,M695&gt;0),$AA694,0))</f>
        <v>0</v>
      </c>
      <c r="BK694" s="1272">
        <f>$AA694-BI694-BJ694</f>
        <v>0</v>
      </c>
      <c r="BL694" s="210">
        <f t="shared" si="308"/>
        <v>0</v>
      </c>
      <c r="BM694" s="210">
        <f t="shared" si="308"/>
        <v>0</v>
      </c>
      <c r="BN694" s="210">
        <f t="shared" si="308"/>
        <v>0</v>
      </c>
      <c r="BO694" s="210">
        <f t="shared" si="308"/>
        <v>0</v>
      </c>
      <c r="BP694" s="210">
        <f t="shared" si="308"/>
        <v>0</v>
      </c>
      <c r="BQ694" s="211">
        <f t="shared" si="308"/>
        <v>0</v>
      </c>
      <c r="BR694" s="1276">
        <f>IF($Z694=1,0,IF(AND($Z694=0,BM694&gt;0),1,IF(AND($Z694=0,BO694&gt;0),1,IF(AND($Z694=0,BQ694&gt;0),1,0))))</f>
        <v>0</v>
      </c>
      <c r="BS694" s="1276">
        <f t="shared" si="303"/>
        <v>0</v>
      </c>
      <c r="BT694" s="1281">
        <f>IF($Z694=0,0,IF(BX694+BZ694+CB694&gt;0,$AA694,0))</f>
        <v>0</v>
      </c>
      <c r="BU694" s="1283">
        <f>IF($Z694=0,0,IF(AND(BT694=0,O695&gt;0),$AA694,0))</f>
        <v>0</v>
      </c>
      <c r="BV694" s="1272">
        <f>$AA694-BT694-BU694</f>
        <v>0</v>
      </c>
      <c r="BW694" s="210">
        <f t="shared" si="309"/>
        <v>0</v>
      </c>
      <c r="BX694" s="210">
        <f t="shared" si="309"/>
        <v>0</v>
      </c>
      <c r="BY694" s="210">
        <f t="shared" si="309"/>
        <v>0</v>
      </c>
      <c r="BZ694" s="210">
        <f t="shared" si="309"/>
        <v>0</v>
      </c>
      <c r="CA694" s="210">
        <f t="shared" si="309"/>
        <v>0</v>
      </c>
      <c r="CB694" s="211">
        <f t="shared" si="309"/>
        <v>0</v>
      </c>
      <c r="CC694" s="1276">
        <f>IF($Z694=1,0,IF(AND($Z694=0,BX694&gt;0),1,IF(AND($Z694=0,BZ694&gt;0),1,IF(AND($Z694=0,CB694&gt;0),1,0))))</f>
        <v>0</v>
      </c>
      <c r="CD694" s="1276">
        <f t="shared" si="304"/>
        <v>0</v>
      </c>
      <c r="CE694" s="11"/>
      <c r="CF694" s="11"/>
      <c r="CG694" s="11"/>
      <c r="CH694" s="11"/>
      <c r="CI694" s="11"/>
      <c r="CJ694" s="11"/>
      <c r="CK694" s="11"/>
      <c r="CL694" s="11"/>
      <c r="CM694" s="11"/>
    </row>
    <row r="695" spans="1:91" ht="14.25" customHeight="1">
      <c r="A695" s="1247" t="str">
        <f>A694</f>
        <v/>
      </c>
      <c r="B695" s="58"/>
      <c r="C695" s="1735"/>
      <c r="D695" s="1733"/>
      <c r="E695" s="1735"/>
      <c r="F695" s="2454"/>
      <c r="G695" s="512"/>
      <c r="H695" s="2456"/>
      <c r="I695" s="514"/>
      <c r="J695" s="2459"/>
      <c r="K695" s="514"/>
      <c r="L695" s="2459"/>
      <c r="M695" s="514"/>
      <c r="N695" s="2459"/>
      <c r="O695" s="514"/>
      <c r="P695" s="2459"/>
      <c r="Q695" s="11"/>
      <c r="R695" s="11"/>
      <c r="S695" s="455"/>
      <c r="T695" s="477"/>
      <c r="U695" s="506">
        <f>Import!N1085</f>
        <v>0</v>
      </c>
      <c r="V695" s="11"/>
      <c r="W695" s="340"/>
      <c r="X695" s="340"/>
      <c r="Y695" s="340"/>
      <c r="Z695" s="11"/>
      <c r="AE695" s="210"/>
      <c r="AF695" s="210"/>
      <c r="AG695" s="210"/>
      <c r="AH695" s="210"/>
      <c r="AI695" s="1055"/>
      <c r="AJ695" s="211"/>
      <c r="AK695" s="1276"/>
      <c r="AL695" s="1276">
        <f>AL694</f>
        <v>0</v>
      </c>
      <c r="AP695" s="210"/>
      <c r="AQ695" s="210"/>
      <c r="AR695" s="210"/>
      <c r="AS695" s="210"/>
      <c r="AT695" s="210"/>
      <c r="AU695" s="211"/>
      <c r="AV695" s="1276"/>
      <c r="AW695" s="1276">
        <f>AW694</f>
        <v>0</v>
      </c>
      <c r="BA695" s="210"/>
      <c r="BB695" s="210"/>
      <c r="BC695" s="210"/>
      <c r="BD695" s="210"/>
      <c r="BE695" s="210"/>
      <c r="BF695" s="211"/>
      <c r="BG695" s="1276"/>
      <c r="BH695" s="1276">
        <f>BH694</f>
        <v>0</v>
      </c>
      <c r="BL695" s="210"/>
      <c r="BM695" s="210"/>
      <c r="BN695" s="210"/>
      <c r="BO695" s="210"/>
      <c r="BP695" s="210"/>
      <c r="BQ695" s="211"/>
      <c r="BR695" s="1276"/>
      <c r="BS695" s="1276">
        <f>BS694</f>
        <v>0</v>
      </c>
      <c r="BW695" s="210"/>
      <c r="BX695" s="210"/>
      <c r="BY695" s="210"/>
      <c r="BZ695" s="210"/>
      <c r="CA695" s="210"/>
      <c r="CB695" s="211"/>
      <c r="CC695" s="1276"/>
      <c r="CD695" s="1276">
        <f>CD694</f>
        <v>0</v>
      </c>
      <c r="CE695" s="11"/>
      <c r="CF695" s="11"/>
      <c r="CG695" s="11"/>
      <c r="CH695" s="11"/>
      <c r="CI695" s="11"/>
      <c r="CJ695" s="11"/>
      <c r="CK695" s="11"/>
      <c r="CL695" s="11"/>
      <c r="CM695" s="11"/>
    </row>
    <row r="696" spans="1:91" ht="24.75" customHeight="1">
      <c r="A696" s="1246" t="str">
        <f>IF(E696&gt;0,"Wypełnione","")</f>
        <v/>
      </c>
      <c r="B696" s="58"/>
      <c r="C696" s="1734">
        <f>'Og s3a'!C1097</f>
        <v>0</v>
      </c>
      <c r="D696" s="1732">
        <f>'Og s3a'!E1097</f>
        <v>0</v>
      </c>
      <c r="E696" s="1734">
        <f>'Og s3a'!F1097</f>
        <v>0</v>
      </c>
      <c r="F696" s="2453"/>
      <c r="G696" s="511">
        <f>T696</f>
        <v>0</v>
      </c>
      <c r="H696" s="2455">
        <f>U696</f>
        <v>0</v>
      </c>
      <c r="I696" s="515"/>
      <c r="J696" s="2459"/>
      <c r="K696" s="515"/>
      <c r="L696" s="2459"/>
      <c r="M696" s="515"/>
      <c r="N696" s="2459"/>
      <c r="O696" s="515"/>
      <c r="P696" s="2459"/>
      <c r="Q696" s="11"/>
      <c r="R696" s="11"/>
      <c r="S696" s="454">
        <f>'Og s3a'!G1097</f>
        <v>0</v>
      </c>
      <c r="T696" s="456">
        <f>'Og s3a'!D1097</f>
        <v>0</v>
      </c>
      <c r="U696" s="506">
        <f>Import!N1086</f>
        <v>0</v>
      </c>
      <c r="V696" s="11"/>
      <c r="W696" s="340"/>
      <c r="X696" s="340"/>
      <c r="Y696" s="340"/>
      <c r="Z696" s="1273">
        <f>IF(F696=AF$7,1,0)</f>
        <v>0</v>
      </c>
      <c r="AA696" s="1273">
        <f>Z696*D696</f>
        <v>0</v>
      </c>
      <c r="AB696" s="1281">
        <f>IF($Z696=0,0,IF(AF696+AH696+AJ696&gt;0,$AA696,0))</f>
        <v>0</v>
      </c>
      <c r="AC696" s="1283">
        <f>IF($Z696=0,0,IF(AND(AB696=0,G697&gt;0),$AA696,0))</f>
        <v>0</v>
      </c>
      <c r="AD696" s="1272">
        <f>AA696-AB696-AC696</f>
        <v>0</v>
      </c>
      <c r="AE696" s="210">
        <f t="shared" si="305"/>
        <v>0</v>
      </c>
      <c r="AF696" s="210">
        <f t="shared" si="305"/>
        <v>0</v>
      </c>
      <c r="AG696" s="210">
        <f t="shared" si="305"/>
        <v>0</v>
      </c>
      <c r="AH696" s="210">
        <f t="shared" si="305"/>
        <v>0</v>
      </c>
      <c r="AI696" s="1055">
        <f t="shared" si="305"/>
        <v>0</v>
      </c>
      <c r="AJ696" s="211">
        <f t="shared" si="305"/>
        <v>0</v>
      </c>
      <c r="AK696" s="1276">
        <f>IF($Z696=1,0,IF(AND($Z696=0,AF696&gt;0),1,IF(AND($Z696=0,AH696&gt;0),1,IF(AND($Z696=0,AJ696&gt;0),1,0))))</f>
        <v>0</v>
      </c>
      <c r="AL696" s="1276">
        <f t="shared" si="300"/>
        <v>0</v>
      </c>
      <c r="AM696" s="1281">
        <f>IF($Z696=0,0,IF(AQ696+AS696+AU696&gt;0,$AA696,0))</f>
        <v>0</v>
      </c>
      <c r="AN696" s="1283">
        <f>IF($Z696=0,0,IF(AND(AM696=0,I697&gt;0),$AA696,0))</f>
        <v>0</v>
      </c>
      <c r="AO696" s="1272">
        <f>$AA696-AM696-AN696</f>
        <v>0</v>
      </c>
      <c r="AP696" s="210">
        <f t="shared" si="306"/>
        <v>0</v>
      </c>
      <c r="AQ696" s="210">
        <f t="shared" si="306"/>
        <v>0</v>
      </c>
      <c r="AR696" s="210">
        <f t="shared" si="306"/>
        <v>0</v>
      </c>
      <c r="AS696" s="210">
        <f t="shared" si="306"/>
        <v>0</v>
      </c>
      <c r="AT696" s="210">
        <f t="shared" si="306"/>
        <v>0</v>
      </c>
      <c r="AU696" s="211">
        <f t="shared" si="306"/>
        <v>0</v>
      </c>
      <c r="AV696" s="1276">
        <f>IF($Z696=1,0,IF(AND($Z696=0,AQ696&gt;0),1,IF(AND($Z696=0,AS696&gt;0),1,IF(AND($Z696=0,AU696&gt;0),1,0))))</f>
        <v>0</v>
      </c>
      <c r="AW696" s="1276">
        <f t="shared" si="301"/>
        <v>0</v>
      </c>
      <c r="AX696" s="1281">
        <f>IF($Z696=0,0,IF(BB696+BD696+BF696&gt;0,$AA696,0))</f>
        <v>0</v>
      </c>
      <c r="AY696" s="1283">
        <f>IF($Z696=0,0,IF(AND(AX696=0,K697&gt;0),$AA696,0))</f>
        <v>0</v>
      </c>
      <c r="AZ696" s="1272">
        <f>$AA696-AX696-AY696</f>
        <v>0</v>
      </c>
      <c r="BA696" s="210">
        <f t="shared" si="307"/>
        <v>0</v>
      </c>
      <c r="BB696" s="210">
        <f t="shared" si="307"/>
        <v>0</v>
      </c>
      <c r="BC696" s="210">
        <f t="shared" si="307"/>
        <v>0</v>
      </c>
      <c r="BD696" s="210">
        <f t="shared" si="307"/>
        <v>0</v>
      </c>
      <c r="BE696" s="210">
        <f t="shared" si="307"/>
        <v>0</v>
      </c>
      <c r="BF696" s="211">
        <f t="shared" si="307"/>
        <v>0</v>
      </c>
      <c r="BG696" s="1276">
        <f>IF($Z696=1,0,IF(AND($Z696=0,BB696&gt;0),1,IF(AND($Z696=0,BD696&gt;0),1,IF(AND($Z696=0,BF696&gt;0),1,0))))</f>
        <v>0</v>
      </c>
      <c r="BH696" s="1276">
        <f t="shared" si="302"/>
        <v>0</v>
      </c>
      <c r="BI696" s="1281">
        <f>IF($Z696=0,0,IF(BM696+BO696+BQ696&gt;0,$AA696,0))</f>
        <v>0</v>
      </c>
      <c r="BJ696" s="1283">
        <f>IF($Z696=0,0,IF(AND(BI696=0,M697&gt;0),$AA696,0))</f>
        <v>0</v>
      </c>
      <c r="BK696" s="1272">
        <f>$AA696-BI696-BJ696</f>
        <v>0</v>
      </c>
      <c r="BL696" s="210">
        <f t="shared" si="308"/>
        <v>0</v>
      </c>
      <c r="BM696" s="210">
        <f t="shared" si="308"/>
        <v>0</v>
      </c>
      <c r="BN696" s="210">
        <f t="shared" si="308"/>
        <v>0</v>
      </c>
      <c r="BO696" s="210">
        <f t="shared" si="308"/>
        <v>0</v>
      </c>
      <c r="BP696" s="210">
        <f t="shared" si="308"/>
        <v>0</v>
      </c>
      <c r="BQ696" s="211">
        <f t="shared" si="308"/>
        <v>0</v>
      </c>
      <c r="BR696" s="1276">
        <f>IF($Z696=1,0,IF(AND($Z696=0,BM696&gt;0),1,IF(AND($Z696=0,BO696&gt;0),1,IF(AND($Z696=0,BQ696&gt;0),1,0))))</f>
        <v>0</v>
      </c>
      <c r="BS696" s="1276">
        <f t="shared" si="303"/>
        <v>0</v>
      </c>
      <c r="BT696" s="1281">
        <f>IF($Z696=0,0,IF(BX696+BZ696+CB696&gt;0,$AA696,0))</f>
        <v>0</v>
      </c>
      <c r="BU696" s="1283">
        <f>IF($Z696=0,0,IF(AND(BT696=0,O697&gt;0),$AA696,0))</f>
        <v>0</v>
      </c>
      <c r="BV696" s="1272">
        <f>$AA696-BT696-BU696</f>
        <v>0</v>
      </c>
      <c r="BW696" s="210">
        <f t="shared" si="309"/>
        <v>0</v>
      </c>
      <c r="BX696" s="210">
        <f t="shared" si="309"/>
        <v>0</v>
      </c>
      <c r="BY696" s="210">
        <f t="shared" si="309"/>
        <v>0</v>
      </c>
      <c r="BZ696" s="210">
        <f t="shared" si="309"/>
        <v>0</v>
      </c>
      <c r="CA696" s="210">
        <f t="shared" si="309"/>
        <v>0</v>
      </c>
      <c r="CB696" s="211">
        <f t="shared" si="309"/>
        <v>0</v>
      </c>
      <c r="CC696" s="1276">
        <f>IF($Z696=1,0,IF(AND($Z696=0,BX696&gt;0),1,IF(AND($Z696=0,BZ696&gt;0),1,IF(AND($Z696=0,CB696&gt;0),1,0))))</f>
        <v>0</v>
      </c>
      <c r="CD696" s="1276">
        <f t="shared" si="304"/>
        <v>0</v>
      </c>
      <c r="CE696" s="11"/>
      <c r="CF696" s="11"/>
      <c r="CG696" s="11"/>
      <c r="CH696" s="11"/>
      <c r="CI696" s="11"/>
      <c r="CJ696" s="11"/>
      <c r="CK696" s="11"/>
      <c r="CL696" s="11"/>
      <c r="CM696" s="11"/>
    </row>
    <row r="697" spans="1:91" ht="14.25" customHeight="1">
      <c r="A697" s="1247" t="str">
        <f>A696</f>
        <v/>
      </c>
      <c r="B697" s="58"/>
      <c r="C697" s="1735"/>
      <c r="D697" s="1733"/>
      <c r="E697" s="1735"/>
      <c r="F697" s="2454"/>
      <c r="G697" s="512"/>
      <c r="H697" s="2456"/>
      <c r="I697" s="514"/>
      <c r="J697" s="2459"/>
      <c r="K697" s="514"/>
      <c r="L697" s="2459"/>
      <c r="M697" s="514"/>
      <c r="N697" s="2459"/>
      <c r="O697" s="514"/>
      <c r="P697" s="2459"/>
      <c r="Q697" s="11"/>
      <c r="R697" s="11"/>
      <c r="S697" s="455"/>
      <c r="T697" s="477"/>
      <c r="U697" s="506">
        <f>Import!N1087</f>
        <v>0</v>
      </c>
      <c r="V697" s="11"/>
      <c r="W697" s="340"/>
      <c r="X697" s="340"/>
      <c r="Y697" s="340"/>
      <c r="Z697" s="11"/>
      <c r="AE697" s="210"/>
      <c r="AF697" s="210"/>
      <c r="AG697" s="210"/>
      <c r="AH697" s="210"/>
      <c r="AI697" s="1055"/>
      <c r="AJ697" s="211"/>
      <c r="AK697" s="1276"/>
      <c r="AL697" s="1276">
        <f>AL696</f>
        <v>0</v>
      </c>
      <c r="AP697" s="210"/>
      <c r="AQ697" s="210"/>
      <c r="AR697" s="210"/>
      <c r="AS697" s="210"/>
      <c r="AT697" s="210"/>
      <c r="AU697" s="211"/>
      <c r="AV697" s="1276"/>
      <c r="AW697" s="1276">
        <f>AW696</f>
        <v>0</v>
      </c>
      <c r="BA697" s="210"/>
      <c r="BB697" s="210"/>
      <c r="BC697" s="210"/>
      <c r="BD697" s="210"/>
      <c r="BE697" s="210"/>
      <c r="BF697" s="211"/>
      <c r="BG697" s="1276"/>
      <c r="BH697" s="1276">
        <f>BH696</f>
        <v>0</v>
      </c>
      <c r="BL697" s="210"/>
      <c r="BM697" s="210"/>
      <c r="BN697" s="210"/>
      <c r="BO697" s="210"/>
      <c r="BP697" s="210"/>
      <c r="BQ697" s="211"/>
      <c r="BR697" s="1276"/>
      <c r="BS697" s="1276">
        <f>BS696</f>
        <v>0</v>
      </c>
      <c r="BW697" s="210"/>
      <c r="BX697" s="210"/>
      <c r="BY697" s="210"/>
      <c r="BZ697" s="210"/>
      <c r="CA697" s="210"/>
      <c r="CB697" s="211"/>
      <c r="CC697" s="1276"/>
      <c r="CD697" s="1276">
        <f>CD696</f>
        <v>0</v>
      </c>
      <c r="CE697" s="11"/>
      <c r="CF697" s="11"/>
      <c r="CG697" s="11"/>
      <c r="CH697" s="11"/>
      <c r="CI697" s="11"/>
      <c r="CJ697" s="11"/>
      <c r="CK697" s="11"/>
      <c r="CL697" s="11"/>
      <c r="CM697" s="11"/>
    </row>
    <row r="698" spans="1:91" ht="24.75" customHeight="1">
      <c r="A698" s="1246" t="str">
        <f>IF(E698&gt;0,"Wypełnione","")</f>
        <v/>
      </c>
      <c r="B698" s="58"/>
      <c r="C698" s="1734">
        <f>'Og s3a'!C1099</f>
        <v>0</v>
      </c>
      <c r="D698" s="1732">
        <f>'Og s3a'!E1099</f>
        <v>0</v>
      </c>
      <c r="E698" s="1734">
        <f>'Og s3a'!F1099</f>
        <v>0</v>
      </c>
      <c r="F698" s="2453"/>
      <c r="G698" s="511">
        <f>T698</f>
        <v>0</v>
      </c>
      <c r="H698" s="2455">
        <f>U698</f>
        <v>0</v>
      </c>
      <c r="I698" s="515"/>
      <c r="J698" s="2459"/>
      <c r="K698" s="515"/>
      <c r="L698" s="2459"/>
      <c r="M698" s="515"/>
      <c r="N698" s="2459"/>
      <c r="O698" s="515"/>
      <c r="P698" s="2459"/>
      <c r="Q698" s="11"/>
      <c r="R698" s="11"/>
      <c r="S698" s="454">
        <f>'Og s3a'!G1099</f>
        <v>0</v>
      </c>
      <c r="T698" s="456">
        <f>'Og s3a'!D1099</f>
        <v>0</v>
      </c>
      <c r="U698" s="506">
        <f>Import!N1088</f>
        <v>0</v>
      </c>
      <c r="V698" s="11"/>
      <c r="W698" s="340"/>
      <c r="X698" s="340"/>
      <c r="Y698" s="340"/>
      <c r="Z698" s="1273">
        <f>IF(F698=AF$7,1,0)</f>
        <v>0</v>
      </c>
      <c r="AA698" s="1273">
        <f>Z698*D698</f>
        <v>0</v>
      </c>
      <c r="AB698" s="1281">
        <f>IF($Z698=0,0,IF(AF698+AH698+AJ698&gt;0,$AA698,0))</f>
        <v>0</v>
      </c>
      <c r="AC698" s="1283">
        <f>IF($Z698=0,0,IF(AND(AB698=0,G699&gt;0),$AA698,0))</f>
        <v>0</v>
      </c>
      <c r="AD698" s="1272">
        <f>AA698-AB698-AC698</f>
        <v>0</v>
      </c>
      <c r="AE698" s="210">
        <f t="shared" si="305"/>
        <v>0</v>
      </c>
      <c r="AF698" s="210">
        <f t="shared" si="305"/>
        <v>0</v>
      </c>
      <c r="AG698" s="210">
        <f t="shared" si="305"/>
        <v>0</v>
      </c>
      <c r="AH698" s="210">
        <f t="shared" si="305"/>
        <v>0</v>
      </c>
      <c r="AI698" s="1055">
        <f t="shared" si="305"/>
        <v>0</v>
      </c>
      <c r="AJ698" s="211">
        <f t="shared" si="305"/>
        <v>0</v>
      </c>
      <c r="AK698" s="1276">
        <f>IF($Z698=1,0,IF(AND($Z698=0,AF698&gt;0),1,IF(AND($Z698=0,AH698&gt;0),1,IF(AND($Z698=0,AJ698&gt;0),1,0))))</f>
        <v>0</v>
      </c>
      <c r="AL698" s="1276">
        <f t="shared" si="300"/>
        <v>0</v>
      </c>
      <c r="AM698" s="1281">
        <f>IF($Z698=0,0,IF(AQ698+AS698+AU698&gt;0,$AA698,0))</f>
        <v>0</v>
      </c>
      <c r="AN698" s="1283">
        <f>IF($Z698=0,0,IF(AND(AM698=0,I699&gt;0),$AA698,0))</f>
        <v>0</v>
      </c>
      <c r="AO698" s="1272">
        <f>$AA698-AM698-AN698</f>
        <v>0</v>
      </c>
      <c r="AP698" s="210">
        <f t="shared" si="306"/>
        <v>0</v>
      </c>
      <c r="AQ698" s="210">
        <f t="shared" si="306"/>
        <v>0</v>
      </c>
      <c r="AR698" s="210">
        <f t="shared" si="306"/>
        <v>0</v>
      </c>
      <c r="AS698" s="210">
        <f t="shared" si="306"/>
        <v>0</v>
      </c>
      <c r="AT698" s="210">
        <f t="shared" si="306"/>
        <v>0</v>
      </c>
      <c r="AU698" s="211">
        <f t="shared" si="306"/>
        <v>0</v>
      </c>
      <c r="AV698" s="1276">
        <f>IF($Z698=1,0,IF(AND($Z698=0,AQ698&gt;0),1,IF(AND($Z698=0,AS698&gt;0),1,IF(AND($Z698=0,AU698&gt;0),1,0))))</f>
        <v>0</v>
      </c>
      <c r="AW698" s="1276">
        <f t="shared" si="301"/>
        <v>0</v>
      </c>
      <c r="AX698" s="1281">
        <f>IF($Z698=0,0,IF(BB698+BD698+BF698&gt;0,$AA698,0))</f>
        <v>0</v>
      </c>
      <c r="AY698" s="1283">
        <f>IF($Z698=0,0,IF(AND(AX698=0,K699&gt;0),$AA698,0))</f>
        <v>0</v>
      </c>
      <c r="AZ698" s="1272">
        <f>$AA698-AX698-AY698</f>
        <v>0</v>
      </c>
      <c r="BA698" s="210">
        <f t="shared" si="307"/>
        <v>0</v>
      </c>
      <c r="BB698" s="210">
        <f t="shared" si="307"/>
        <v>0</v>
      </c>
      <c r="BC698" s="210">
        <f t="shared" si="307"/>
        <v>0</v>
      </c>
      <c r="BD698" s="210">
        <f t="shared" si="307"/>
        <v>0</v>
      </c>
      <c r="BE698" s="210">
        <f t="shared" si="307"/>
        <v>0</v>
      </c>
      <c r="BF698" s="211">
        <f t="shared" si="307"/>
        <v>0</v>
      </c>
      <c r="BG698" s="1276">
        <f>IF($Z698=1,0,IF(AND($Z698=0,BB698&gt;0),1,IF(AND($Z698=0,BD698&gt;0),1,IF(AND($Z698=0,BF698&gt;0),1,0))))</f>
        <v>0</v>
      </c>
      <c r="BH698" s="1276">
        <f t="shared" si="302"/>
        <v>0</v>
      </c>
      <c r="BI698" s="1281">
        <f>IF($Z698=0,0,IF(BM698+BO698+BQ698&gt;0,$AA698,0))</f>
        <v>0</v>
      </c>
      <c r="BJ698" s="1283">
        <f>IF($Z698=0,0,IF(AND(BI698=0,M699&gt;0),$AA698,0))</f>
        <v>0</v>
      </c>
      <c r="BK698" s="1272">
        <f>$AA698-BI698-BJ698</f>
        <v>0</v>
      </c>
      <c r="BL698" s="210">
        <f t="shared" si="308"/>
        <v>0</v>
      </c>
      <c r="BM698" s="210">
        <f t="shared" si="308"/>
        <v>0</v>
      </c>
      <c r="BN698" s="210">
        <f t="shared" si="308"/>
        <v>0</v>
      </c>
      <c r="BO698" s="210">
        <f t="shared" si="308"/>
        <v>0</v>
      </c>
      <c r="BP698" s="210">
        <f t="shared" si="308"/>
        <v>0</v>
      </c>
      <c r="BQ698" s="211">
        <f t="shared" si="308"/>
        <v>0</v>
      </c>
      <c r="BR698" s="1276">
        <f>IF($Z698=1,0,IF(AND($Z698=0,BM698&gt;0),1,IF(AND($Z698=0,BO698&gt;0),1,IF(AND($Z698=0,BQ698&gt;0),1,0))))</f>
        <v>0</v>
      </c>
      <c r="BS698" s="1276">
        <f t="shared" si="303"/>
        <v>0</v>
      </c>
      <c r="BT698" s="1281">
        <f>IF($Z698=0,0,IF(BX698+BZ698+CB698&gt;0,$AA698,0))</f>
        <v>0</v>
      </c>
      <c r="BU698" s="1283">
        <f>IF($Z698=0,0,IF(AND(BT698=0,O699&gt;0),$AA698,0))</f>
        <v>0</v>
      </c>
      <c r="BV698" s="1272">
        <f>$AA698-BT698-BU698</f>
        <v>0</v>
      </c>
      <c r="BW698" s="210">
        <f t="shared" si="309"/>
        <v>0</v>
      </c>
      <c r="BX698" s="210">
        <f t="shared" si="309"/>
        <v>0</v>
      </c>
      <c r="BY698" s="210">
        <f t="shared" si="309"/>
        <v>0</v>
      </c>
      <c r="BZ698" s="210">
        <f t="shared" si="309"/>
        <v>0</v>
      </c>
      <c r="CA698" s="210">
        <f t="shared" si="309"/>
        <v>0</v>
      </c>
      <c r="CB698" s="211">
        <f t="shared" si="309"/>
        <v>0</v>
      </c>
      <c r="CC698" s="1276">
        <f>IF($Z698=1,0,IF(AND($Z698=0,BX698&gt;0),1,IF(AND($Z698=0,BZ698&gt;0),1,IF(AND($Z698=0,CB698&gt;0),1,0))))</f>
        <v>0</v>
      </c>
      <c r="CD698" s="1276">
        <f t="shared" si="304"/>
        <v>0</v>
      </c>
      <c r="CE698" s="11"/>
      <c r="CF698" s="11"/>
      <c r="CG698" s="11"/>
      <c r="CH698" s="11"/>
      <c r="CI698" s="11"/>
      <c r="CJ698" s="11"/>
      <c r="CK698" s="11"/>
      <c r="CL698" s="11"/>
      <c r="CM698" s="11"/>
    </row>
    <row r="699" spans="1:91" ht="14.25" customHeight="1">
      <c r="A699" s="1247" t="str">
        <f>A698</f>
        <v/>
      </c>
      <c r="B699" s="58"/>
      <c r="C699" s="1735"/>
      <c r="D699" s="1733"/>
      <c r="E699" s="1735"/>
      <c r="F699" s="2454"/>
      <c r="G699" s="512"/>
      <c r="H699" s="2456"/>
      <c r="I699" s="514"/>
      <c r="J699" s="2459"/>
      <c r="K699" s="514"/>
      <c r="L699" s="2459"/>
      <c r="M699" s="514"/>
      <c r="N699" s="2459"/>
      <c r="O699" s="514"/>
      <c r="P699" s="2459"/>
      <c r="Q699" s="11"/>
      <c r="R699" s="11"/>
      <c r="S699" s="455"/>
      <c r="T699" s="477"/>
      <c r="U699" s="506">
        <f>Import!N1089</f>
        <v>0</v>
      </c>
      <c r="V699" s="11"/>
      <c r="W699" s="340"/>
      <c r="X699" s="340"/>
      <c r="Y699" s="340"/>
      <c r="Z699" s="11"/>
      <c r="AE699" s="210"/>
      <c r="AF699" s="210"/>
      <c r="AG699" s="210"/>
      <c r="AH699" s="210"/>
      <c r="AI699" s="1055"/>
      <c r="AJ699" s="211"/>
      <c r="AK699" s="1276"/>
      <c r="AL699" s="1276">
        <f>AL698</f>
        <v>0</v>
      </c>
      <c r="AP699" s="210"/>
      <c r="AQ699" s="210"/>
      <c r="AR699" s="210"/>
      <c r="AS699" s="210"/>
      <c r="AT699" s="210"/>
      <c r="AU699" s="211"/>
      <c r="AV699" s="1276"/>
      <c r="AW699" s="1276">
        <f>AW698</f>
        <v>0</v>
      </c>
      <c r="BA699" s="210"/>
      <c r="BB699" s="210"/>
      <c r="BC699" s="210"/>
      <c r="BD699" s="210"/>
      <c r="BE699" s="210"/>
      <c r="BF699" s="211"/>
      <c r="BG699" s="1276"/>
      <c r="BH699" s="1276">
        <f>BH698</f>
        <v>0</v>
      </c>
      <c r="BL699" s="210"/>
      <c r="BM699" s="210"/>
      <c r="BN699" s="210"/>
      <c r="BO699" s="210"/>
      <c r="BP699" s="210"/>
      <c r="BQ699" s="211"/>
      <c r="BR699" s="1276"/>
      <c r="BS699" s="1276">
        <f>BS698</f>
        <v>0</v>
      </c>
      <c r="BW699" s="210"/>
      <c r="BX699" s="210"/>
      <c r="BY699" s="210"/>
      <c r="BZ699" s="210"/>
      <c r="CA699" s="210"/>
      <c r="CB699" s="211"/>
      <c r="CC699" s="1276"/>
      <c r="CD699" s="1276">
        <f>CD698</f>
        <v>0</v>
      </c>
      <c r="CE699" s="11"/>
      <c r="CF699" s="11"/>
      <c r="CG699" s="11"/>
      <c r="CH699" s="11"/>
      <c r="CI699" s="11"/>
      <c r="CJ699" s="11"/>
      <c r="CK699" s="11"/>
      <c r="CL699" s="11"/>
      <c r="CM699" s="11"/>
    </row>
    <row r="700" spans="1:91" ht="24.75" customHeight="1">
      <c r="A700" s="1246" t="str">
        <f>IF(E700&gt;0,"Wypełnione","")</f>
        <v/>
      </c>
      <c r="B700" s="58"/>
      <c r="C700" s="1734">
        <f>'Og s3a'!C1101</f>
        <v>0</v>
      </c>
      <c r="D700" s="1732">
        <f>'Og s3a'!E1101</f>
        <v>0</v>
      </c>
      <c r="E700" s="1734">
        <f>'Og s3a'!F1101</f>
        <v>0</v>
      </c>
      <c r="F700" s="2453"/>
      <c r="G700" s="511">
        <f>T700</f>
        <v>0</v>
      </c>
      <c r="H700" s="2455">
        <f>U700</f>
        <v>0</v>
      </c>
      <c r="I700" s="515"/>
      <c r="J700" s="2459"/>
      <c r="K700" s="515"/>
      <c r="L700" s="2459"/>
      <c r="M700" s="515"/>
      <c r="N700" s="2459"/>
      <c r="O700" s="515"/>
      <c r="P700" s="2459"/>
      <c r="Q700" s="11"/>
      <c r="R700" s="11"/>
      <c r="S700" s="454">
        <f>'Og s3a'!G1101</f>
        <v>0</v>
      </c>
      <c r="T700" s="456">
        <f>'Og s3a'!D1101</f>
        <v>0</v>
      </c>
      <c r="U700" s="506">
        <f>Import!N1090</f>
        <v>0</v>
      </c>
      <c r="V700" s="11"/>
      <c r="W700" s="340"/>
      <c r="X700" s="340"/>
      <c r="Y700" s="340"/>
      <c r="Z700" s="1273">
        <f>IF(F700=AF$7,1,0)</f>
        <v>0</v>
      </c>
      <c r="AA700" s="1273">
        <f>Z700*D700</f>
        <v>0</v>
      </c>
      <c r="AB700" s="1281">
        <f>IF($Z700=0,0,IF(AF700+AH700+AJ700&gt;0,$AA700,0))</f>
        <v>0</v>
      </c>
      <c r="AC700" s="1283">
        <f>IF($Z700=0,0,IF(AND(AB700=0,G701&gt;0),$AA700,0))</f>
        <v>0</v>
      </c>
      <c r="AD700" s="1272">
        <f>AA700-AB700-AC700</f>
        <v>0</v>
      </c>
      <c r="AE700" s="210">
        <f t="shared" si="305"/>
        <v>0</v>
      </c>
      <c r="AF700" s="210">
        <f t="shared" si="305"/>
        <v>0</v>
      </c>
      <c r="AG700" s="210">
        <f t="shared" si="305"/>
        <v>0</v>
      </c>
      <c r="AH700" s="210">
        <f t="shared" si="305"/>
        <v>0</v>
      </c>
      <c r="AI700" s="1055">
        <f t="shared" si="305"/>
        <v>0</v>
      </c>
      <c r="AJ700" s="211">
        <f t="shared" si="305"/>
        <v>0</v>
      </c>
      <c r="AK700" s="1276">
        <f>IF($Z700=1,0,IF(AND($Z700=0,AF700&gt;0),1,IF(AND($Z700=0,AH700&gt;0),1,IF(AND($Z700=0,AJ700&gt;0),1,0))))</f>
        <v>0</v>
      </c>
      <c r="AL700" s="1276">
        <f t="shared" si="300"/>
        <v>0</v>
      </c>
      <c r="AM700" s="1281">
        <f>IF($Z700=0,0,IF(AQ700+AS700+AU700&gt;0,$AA700,0))</f>
        <v>0</v>
      </c>
      <c r="AN700" s="1283">
        <f>IF($Z700=0,0,IF(AND(AM700=0,I701&gt;0),$AA700,0))</f>
        <v>0</v>
      </c>
      <c r="AO700" s="1272">
        <f>$AA700-AM700-AN700</f>
        <v>0</v>
      </c>
      <c r="AP700" s="210">
        <f t="shared" si="306"/>
        <v>0</v>
      </c>
      <c r="AQ700" s="210">
        <f t="shared" si="306"/>
        <v>0</v>
      </c>
      <c r="AR700" s="210">
        <f t="shared" si="306"/>
        <v>0</v>
      </c>
      <c r="AS700" s="210">
        <f t="shared" si="306"/>
        <v>0</v>
      </c>
      <c r="AT700" s="210">
        <f t="shared" si="306"/>
        <v>0</v>
      </c>
      <c r="AU700" s="211">
        <f t="shared" si="306"/>
        <v>0</v>
      </c>
      <c r="AV700" s="1276">
        <f>IF($Z700=1,0,IF(AND($Z700=0,AQ700&gt;0),1,IF(AND($Z700=0,AS700&gt;0),1,IF(AND($Z700=0,AU700&gt;0),1,0))))</f>
        <v>0</v>
      </c>
      <c r="AW700" s="1276">
        <f t="shared" si="301"/>
        <v>0</v>
      </c>
      <c r="AX700" s="1281">
        <f>IF($Z700=0,0,IF(BB700+BD700+BF700&gt;0,$AA700,0))</f>
        <v>0</v>
      </c>
      <c r="AY700" s="1283">
        <f>IF($Z700=0,0,IF(AND(AX700=0,K701&gt;0),$AA700,0))</f>
        <v>0</v>
      </c>
      <c r="AZ700" s="1272">
        <f>$AA700-AX700-AY700</f>
        <v>0</v>
      </c>
      <c r="BA700" s="210">
        <f t="shared" si="307"/>
        <v>0</v>
      </c>
      <c r="BB700" s="210">
        <f t="shared" si="307"/>
        <v>0</v>
      </c>
      <c r="BC700" s="210">
        <f t="shared" si="307"/>
        <v>0</v>
      </c>
      <c r="BD700" s="210">
        <f t="shared" si="307"/>
        <v>0</v>
      </c>
      <c r="BE700" s="210">
        <f t="shared" si="307"/>
        <v>0</v>
      </c>
      <c r="BF700" s="211">
        <f t="shared" si="307"/>
        <v>0</v>
      </c>
      <c r="BG700" s="1276">
        <f>IF($Z700=1,0,IF(AND($Z700=0,BB700&gt;0),1,IF(AND($Z700=0,BD700&gt;0),1,IF(AND($Z700=0,BF700&gt;0),1,0))))</f>
        <v>0</v>
      </c>
      <c r="BH700" s="1276">
        <f t="shared" si="302"/>
        <v>0</v>
      </c>
      <c r="BI700" s="1281">
        <f>IF($Z700=0,0,IF(BM700+BO700+BQ700&gt;0,$AA700,0))</f>
        <v>0</v>
      </c>
      <c r="BJ700" s="1283">
        <f>IF($Z700=0,0,IF(AND(BI700=0,M701&gt;0),$AA700,0))</f>
        <v>0</v>
      </c>
      <c r="BK700" s="1272">
        <f>$AA700-BI700-BJ700</f>
        <v>0</v>
      </c>
      <c r="BL700" s="210">
        <f t="shared" si="308"/>
        <v>0</v>
      </c>
      <c r="BM700" s="210">
        <f t="shared" si="308"/>
        <v>0</v>
      </c>
      <c r="BN700" s="210">
        <f t="shared" si="308"/>
        <v>0</v>
      </c>
      <c r="BO700" s="210">
        <f t="shared" si="308"/>
        <v>0</v>
      </c>
      <c r="BP700" s="210">
        <f t="shared" si="308"/>
        <v>0</v>
      </c>
      <c r="BQ700" s="211">
        <f t="shared" si="308"/>
        <v>0</v>
      </c>
      <c r="BR700" s="1276">
        <f>IF($Z700=1,0,IF(AND($Z700=0,BM700&gt;0),1,IF(AND($Z700=0,BO700&gt;0),1,IF(AND($Z700=0,BQ700&gt;0),1,0))))</f>
        <v>0</v>
      </c>
      <c r="BS700" s="1276">
        <f t="shared" si="303"/>
        <v>0</v>
      </c>
      <c r="BT700" s="1281">
        <f>IF($Z700=0,0,IF(BX700+BZ700+CB700&gt;0,$AA700,0))</f>
        <v>0</v>
      </c>
      <c r="BU700" s="1283">
        <f>IF($Z700=0,0,IF(AND(BT700=0,O701&gt;0),$AA700,0))</f>
        <v>0</v>
      </c>
      <c r="BV700" s="1272">
        <f>$AA700-BT700-BU700</f>
        <v>0</v>
      </c>
      <c r="BW700" s="210">
        <f t="shared" si="309"/>
        <v>0</v>
      </c>
      <c r="BX700" s="210">
        <f t="shared" si="309"/>
        <v>0</v>
      </c>
      <c r="BY700" s="210">
        <f t="shared" si="309"/>
        <v>0</v>
      </c>
      <c r="BZ700" s="210">
        <f t="shared" si="309"/>
        <v>0</v>
      </c>
      <c r="CA700" s="210">
        <f t="shared" si="309"/>
        <v>0</v>
      </c>
      <c r="CB700" s="211">
        <f t="shared" si="309"/>
        <v>0</v>
      </c>
      <c r="CC700" s="1276">
        <f>IF($Z700=1,0,IF(AND($Z700=0,BX700&gt;0),1,IF(AND($Z700=0,BZ700&gt;0),1,IF(AND($Z700=0,CB700&gt;0),1,0))))</f>
        <v>0</v>
      </c>
      <c r="CD700" s="1276">
        <f t="shared" si="304"/>
        <v>0</v>
      </c>
      <c r="CE700" s="11"/>
      <c r="CF700" s="11"/>
      <c r="CG700" s="11"/>
      <c r="CH700" s="11"/>
      <c r="CI700" s="11"/>
      <c r="CJ700" s="11"/>
      <c r="CK700" s="11"/>
      <c r="CL700" s="11"/>
      <c r="CM700" s="11"/>
    </row>
    <row r="701" spans="1:91" ht="14.25" customHeight="1">
      <c r="A701" s="1247" t="str">
        <f>A700</f>
        <v/>
      </c>
      <c r="B701" s="58"/>
      <c r="C701" s="1735"/>
      <c r="D701" s="1733"/>
      <c r="E701" s="1735"/>
      <c r="F701" s="2454"/>
      <c r="G701" s="512"/>
      <c r="H701" s="2456"/>
      <c r="I701" s="514"/>
      <c r="J701" s="2459"/>
      <c r="K701" s="514"/>
      <c r="L701" s="2459"/>
      <c r="M701" s="514"/>
      <c r="N701" s="2459"/>
      <c r="O701" s="514"/>
      <c r="P701" s="2459"/>
      <c r="Q701" s="11"/>
      <c r="R701" s="11"/>
      <c r="S701" s="455"/>
      <c r="T701" s="477"/>
      <c r="U701" s="506">
        <f>Import!N1091</f>
        <v>0</v>
      </c>
      <c r="V701" s="11"/>
      <c r="W701" s="340"/>
      <c r="X701" s="340"/>
      <c r="Y701" s="340"/>
      <c r="Z701" s="11"/>
      <c r="AE701" s="210"/>
      <c r="AF701" s="210"/>
      <c r="AG701" s="210"/>
      <c r="AH701" s="210"/>
      <c r="AI701" s="1055"/>
      <c r="AJ701" s="211"/>
      <c r="AK701" s="1276"/>
      <c r="AL701" s="1276">
        <f>AL700</f>
        <v>0</v>
      </c>
      <c r="AP701" s="210"/>
      <c r="AQ701" s="210"/>
      <c r="AR701" s="210"/>
      <c r="AS701" s="210"/>
      <c r="AT701" s="210"/>
      <c r="AU701" s="211"/>
      <c r="AV701" s="1276"/>
      <c r="AW701" s="1276">
        <f>AW700</f>
        <v>0</v>
      </c>
      <c r="BA701" s="210"/>
      <c r="BB701" s="210"/>
      <c r="BC701" s="210"/>
      <c r="BD701" s="210"/>
      <c r="BE701" s="210"/>
      <c r="BF701" s="211"/>
      <c r="BG701" s="1276"/>
      <c r="BH701" s="1276">
        <f>BH700</f>
        <v>0</v>
      </c>
      <c r="BL701" s="210"/>
      <c r="BM701" s="210"/>
      <c r="BN701" s="210"/>
      <c r="BO701" s="210"/>
      <c r="BP701" s="210"/>
      <c r="BQ701" s="211"/>
      <c r="BR701" s="1276"/>
      <c r="BS701" s="1276">
        <f>BS700</f>
        <v>0</v>
      </c>
      <c r="BW701" s="210"/>
      <c r="BX701" s="210"/>
      <c r="BY701" s="210"/>
      <c r="BZ701" s="210"/>
      <c r="CA701" s="210"/>
      <c r="CB701" s="211"/>
      <c r="CC701" s="1276"/>
      <c r="CD701" s="1276">
        <f>CD700</f>
        <v>0</v>
      </c>
      <c r="CE701" s="11"/>
      <c r="CF701" s="11"/>
      <c r="CG701" s="11"/>
      <c r="CH701" s="11"/>
      <c r="CI701" s="11"/>
      <c r="CJ701" s="11"/>
      <c r="CK701" s="11"/>
      <c r="CL701" s="11"/>
      <c r="CM701" s="11"/>
    </row>
    <row r="702" spans="1:91" ht="24.75" customHeight="1">
      <c r="A702" s="1246" t="str">
        <f>IF(E702&gt;0,"Wypełnione","")</f>
        <v/>
      </c>
      <c r="B702" s="58"/>
      <c r="C702" s="1734">
        <f>'Og s3a'!C1103</f>
        <v>0</v>
      </c>
      <c r="D702" s="1732">
        <f>'Og s3a'!E1103</f>
        <v>0</v>
      </c>
      <c r="E702" s="1734">
        <f>'Og s3a'!F1103</f>
        <v>0</v>
      </c>
      <c r="F702" s="2453"/>
      <c r="G702" s="511">
        <f>T702</f>
        <v>0</v>
      </c>
      <c r="H702" s="2455">
        <f>U702</f>
        <v>0</v>
      </c>
      <c r="I702" s="515"/>
      <c r="J702" s="2459"/>
      <c r="K702" s="515"/>
      <c r="L702" s="2459"/>
      <c r="M702" s="515"/>
      <c r="N702" s="2459"/>
      <c r="O702" s="515"/>
      <c r="P702" s="2459"/>
      <c r="Q702" s="11"/>
      <c r="R702" s="11"/>
      <c r="S702" s="454">
        <f>'Og s3a'!G1103</f>
        <v>0</v>
      </c>
      <c r="T702" s="456">
        <f>'Og s3a'!D1103</f>
        <v>0</v>
      </c>
      <c r="U702" s="506">
        <f>Import!N1092</f>
        <v>0</v>
      </c>
      <c r="V702" s="11"/>
      <c r="W702" s="340"/>
      <c r="X702" s="340"/>
      <c r="Y702" s="340"/>
      <c r="Z702" s="1273">
        <f>IF(F702=AF$7,1,0)</f>
        <v>0</v>
      </c>
      <c r="AA702" s="1273">
        <f>Z702*D702</f>
        <v>0</v>
      </c>
      <c r="AB702" s="1281">
        <f>IF($Z702=0,0,IF(AF702+AH702+AJ702&gt;0,$AA702,0))</f>
        <v>0</v>
      </c>
      <c r="AC702" s="1283">
        <f>IF($Z702=0,0,IF(AND(AB702=0,G703&gt;0),$AA702,0))</f>
        <v>0</v>
      </c>
      <c r="AD702" s="1272">
        <f>AA702-AB702-AC702</f>
        <v>0</v>
      </c>
      <c r="AE702" s="210">
        <f t="shared" si="305"/>
        <v>0</v>
      </c>
      <c r="AF702" s="210">
        <f t="shared" si="305"/>
        <v>0</v>
      </c>
      <c r="AG702" s="210">
        <f t="shared" si="305"/>
        <v>0</v>
      </c>
      <c r="AH702" s="210">
        <f t="shared" si="305"/>
        <v>0</v>
      </c>
      <c r="AI702" s="1055">
        <f t="shared" si="305"/>
        <v>0</v>
      </c>
      <c r="AJ702" s="211">
        <f t="shared" si="305"/>
        <v>0</v>
      </c>
      <c r="AK702" s="1276">
        <f>IF($Z702=1,0,IF(AND($Z702=0,AF702&gt;0),1,IF(AND($Z702=0,AH702&gt;0),1,IF(AND($Z702=0,AJ702&gt;0),1,0))))</f>
        <v>0</v>
      </c>
      <c r="AL702" s="1276">
        <f t="shared" si="300"/>
        <v>0</v>
      </c>
      <c r="AM702" s="1281">
        <f>IF($Z702=0,0,IF(AQ702+AS702+AU702&gt;0,$AA702,0))</f>
        <v>0</v>
      </c>
      <c r="AN702" s="1283">
        <f>IF($Z702=0,0,IF(AND(AM702=0,I703&gt;0),$AA702,0))</f>
        <v>0</v>
      </c>
      <c r="AO702" s="1272">
        <f>$AA702-AM702-AN702</f>
        <v>0</v>
      </c>
      <c r="AP702" s="210">
        <f t="shared" si="306"/>
        <v>0</v>
      </c>
      <c r="AQ702" s="210">
        <f t="shared" si="306"/>
        <v>0</v>
      </c>
      <c r="AR702" s="210">
        <f t="shared" si="306"/>
        <v>0</v>
      </c>
      <c r="AS702" s="210">
        <f t="shared" si="306"/>
        <v>0</v>
      </c>
      <c r="AT702" s="210">
        <f t="shared" si="306"/>
        <v>0</v>
      </c>
      <c r="AU702" s="211">
        <f t="shared" si="306"/>
        <v>0</v>
      </c>
      <c r="AV702" s="1276">
        <f>IF($Z702=1,0,IF(AND($Z702=0,AQ702&gt;0),1,IF(AND($Z702=0,AS702&gt;0),1,IF(AND($Z702=0,AU702&gt;0),1,0))))</f>
        <v>0</v>
      </c>
      <c r="AW702" s="1276">
        <f t="shared" si="301"/>
        <v>0</v>
      </c>
      <c r="AX702" s="1281">
        <f>IF($Z702=0,0,IF(BB702+BD702+BF702&gt;0,$AA702,0))</f>
        <v>0</v>
      </c>
      <c r="AY702" s="1283">
        <f>IF($Z702=0,0,IF(AND(AX702=0,K703&gt;0),$AA702,0))</f>
        <v>0</v>
      </c>
      <c r="AZ702" s="1272">
        <f>$AA702-AX702-AY702</f>
        <v>0</v>
      </c>
      <c r="BA702" s="210">
        <f t="shared" si="307"/>
        <v>0</v>
      </c>
      <c r="BB702" s="210">
        <f t="shared" si="307"/>
        <v>0</v>
      </c>
      <c r="BC702" s="210">
        <f t="shared" si="307"/>
        <v>0</v>
      </c>
      <c r="BD702" s="210">
        <f t="shared" si="307"/>
        <v>0</v>
      </c>
      <c r="BE702" s="210">
        <f t="shared" si="307"/>
        <v>0</v>
      </c>
      <c r="BF702" s="211">
        <f t="shared" si="307"/>
        <v>0</v>
      </c>
      <c r="BG702" s="1276">
        <f>IF($Z702=1,0,IF(AND($Z702=0,BB702&gt;0),1,IF(AND($Z702=0,BD702&gt;0),1,IF(AND($Z702=0,BF702&gt;0),1,0))))</f>
        <v>0</v>
      </c>
      <c r="BH702" s="1276">
        <f t="shared" si="302"/>
        <v>0</v>
      </c>
      <c r="BI702" s="1281">
        <f>IF($Z702=0,0,IF(BM702+BO702+BQ702&gt;0,$AA702,0))</f>
        <v>0</v>
      </c>
      <c r="BJ702" s="1283">
        <f>IF($Z702=0,0,IF(AND(BI702=0,M703&gt;0),$AA702,0))</f>
        <v>0</v>
      </c>
      <c r="BK702" s="1272">
        <f>$AA702-BI702-BJ702</f>
        <v>0</v>
      </c>
      <c r="BL702" s="210">
        <f t="shared" si="308"/>
        <v>0</v>
      </c>
      <c r="BM702" s="210">
        <f t="shared" si="308"/>
        <v>0</v>
      </c>
      <c r="BN702" s="210">
        <f t="shared" si="308"/>
        <v>0</v>
      </c>
      <c r="BO702" s="210">
        <f t="shared" si="308"/>
        <v>0</v>
      </c>
      <c r="BP702" s="210">
        <f t="shared" si="308"/>
        <v>0</v>
      </c>
      <c r="BQ702" s="211">
        <f t="shared" si="308"/>
        <v>0</v>
      </c>
      <c r="BR702" s="1276">
        <f>IF($Z702=1,0,IF(AND($Z702=0,BM702&gt;0),1,IF(AND($Z702=0,BO702&gt;0),1,IF(AND($Z702=0,BQ702&gt;0),1,0))))</f>
        <v>0</v>
      </c>
      <c r="BS702" s="1276">
        <f t="shared" si="303"/>
        <v>0</v>
      </c>
      <c r="BT702" s="1281">
        <f>IF($Z702=0,0,IF(BX702+BZ702+CB702&gt;0,$AA702,0))</f>
        <v>0</v>
      </c>
      <c r="BU702" s="1283">
        <f>IF($Z702=0,0,IF(AND(BT702=0,O703&gt;0),$AA702,0))</f>
        <v>0</v>
      </c>
      <c r="BV702" s="1272">
        <f>$AA702-BT702-BU702</f>
        <v>0</v>
      </c>
      <c r="BW702" s="210">
        <f t="shared" si="309"/>
        <v>0</v>
      </c>
      <c r="BX702" s="210">
        <f t="shared" si="309"/>
        <v>0</v>
      </c>
      <c r="BY702" s="210">
        <f t="shared" si="309"/>
        <v>0</v>
      </c>
      <c r="BZ702" s="210">
        <f t="shared" si="309"/>
        <v>0</v>
      </c>
      <c r="CA702" s="210">
        <f t="shared" si="309"/>
        <v>0</v>
      </c>
      <c r="CB702" s="211">
        <f t="shared" si="309"/>
        <v>0</v>
      </c>
      <c r="CC702" s="1276">
        <f>IF($Z702=1,0,IF(AND($Z702=0,BX702&gt;0),1,IF(AND($Z702=0,BZ702&gt;0),1,IF(AND($Z702=0,CB702&gt;0),1,0))))</f>
        <v>0</v>
      </c>
      <c r="CD702" s="1276">
        <f t="shared" si="304"/>
        <v>0</v>
      </c>
      <c r="CE702" s="11"/>
      <c r="CF702" s="11"/>
      <c r="CG702" s="11"/>
      <c r="CH702" s="11"/>
      <c r="CI702" s="11"/>
      <c r="CJ702" s="11"/>
      <c r="CK702" s="11"/>
      <c r="CL702" s="11"/>
      <c r="CM702" s="11"/>
    </row>
    <row r="703" spans="1:91" ht="14.25" customHeight="1">
      <c r="A703" s="1247" t="str">
        <f>A702</f>
        <v/>
      </c>
      <c r="B703" s="58"/>
      <c r="C703" s="1735"/>
      <c r="D703" s="1733"/>
      <c r="E703" s="1735"/>
      <c r="F703" s="2454"/>
      <c r="G703" s="512"/>
      <c r="H703" s="2456"/>
      <c r="I703" s="514"/>
      <c r="J703" s="2459"/>
      <c r="K703" s="514"/>
      <c r="L703" s="2459"/>
      <c r="M703" s="514"/>
      <c r="N703" s="2459"/>
      <c r="O703" s="514"/>
      <c r="P703" s="2459"/>
      <c r="Q703" s="11"/>
      <c r="R703" s="11"/>
      <c r="S703" s="455"/>
      <c r="T703" s="477"/>
      <c r="U703" s="506">
        <f>Import!N1093</f>
        <v>0</v>
      </c>
      <c r="V703" s="11"/>
      <c r="W703" s="340"/>
      <c r="X703" s="340"/>
      <c r="Y703" s="340"/>
      <c r="Z703" s="11"/>
      <c r="AE703" s="210"/>
      <c r="AF703" s="210"/>
      <c r="AG703" s="210"/>
      <c r="AH703" s="210"/>
      <c r="AI703" s="1055"/>
      <c r="AJ703" s="211"/>
      <c r="AK703" s="1276"/>
      <c r="AL703" s="1276">
        <f>AL702</f>
        <v>0</v>
      </c>
      <c r="AP703" s="210"/>
      <c r="AQ703" s="210"/>
      <c r="AR703" s="210"/>
      <c r="AS703" s="210"/>
      <c r="AT703" s="210"/>
      <c r="AU703" s="211"/>
      <c r="AV703" s="1276"/>
      <c r="AW703" s="1276">
        <f>AW702</f>
        <v>0</v>
      </c>
      <c r="BA703" s="210"/>
      <c r="BB703" s="210"/>
      <c r="BC703" s="210"/>
      <c r="BD703" s="210"/>
      <c r="BE703" s="210"/>
      <c r="BF703" s="211"/>
      <c r="BG703" s="1276"/>
      <c r="BH703" s="1276">
        <f>BH702</f>
        <v>0</v>
      </c>
      <c r="BL703" s="210"/>
      <c r="BM703" s="210"/>
      <c r="BN703" s="210"/>
      <c r="BO703" s="210"/>
      <c r="BP703" s="210"/>
      <c r="BQ703" s="211"/>
      <c r="BR703" s="1276"/>
      <c r="BS703" s="1276">
        <f>BS702</f>
        <v>0</v>
      </c>
      <c r="BW703" s="210"/>
      <c r="BX703" s="210"/>
      <c r="BY703" s="210"/>
      <c r="BZ703" s="210"/>
      <c r="CA703" s="210"/>
      <c r="CB703" s="211"/>
      <c r="CC703" s="1276"/>
      <c r="CD703" s="1276">
        <f>CD702</f>
        <v>0</v>
      </c>
      <c r="CE703" s="11"/>
      <c r="CF703" s="11"/>
      <c r="CG703" s="11"/>
      <c r="CH703" s="11"/>
      <c r="CI703" s="11"/>
      <c r="CJ703" s="11"/>
      <c r="CK703" s="11"/>
      <c r="CL703" s="11"/>
      <c r="CM703" s="11"/>
    </row>
    <row r="704" spans="1:91" ht="24.75" customHeight="1">
      <c r="A704" s="1246" t="str">
        <f>IF(E704&gt;0,"Wypełnione","")</f>
        <v/>
      </c>
      <c r="B704" s="58"/>
      <c r="C704" s="1734">
        <f>'Og s3a'!C1105</f>
        <v>0</v>
      </c>
      <c r="D704" s="1732">
        <f>'Og s3a'!E1105</f>
        <v>0</v>
      </c>
      <c r="E704" s="1734">
        <f>'Og s3a'!F1105</f>
        <v>0</v>
      </c>
      <c r="F704" s="2453"/>
      <c r="G704" s="511">
        <f>T704</f>
        <v>0</v>
      </c>
      <c r="H704" s="2455">
        <f>U704</f>
        <v>0</v>
      </c>
      <c r="I704" s="515"/>
      <c r="J704" s="2459"/>
      <c r="K704" s="515"/>
      <c r="L704" s="2459"/>
      <c r="M704" s="515"/>
      <c r="N704" s="2459"/>
      <c r="O704" s="515"/>
      <c r="P704" s="2459"/>
      <c r="Q704" s="11"/>
      <c r="R704" s="11"/>
      <c r="S704" s="454">
        <f>'Og s3a'!G1105</f>
        <v>0</v>
      </c>
      <c r="T704" s="456">
        <f>'Og s3a'!D1105</f>
        <v>0</v>
      </c>
      <c r="U704" s="506">
        <f>Import!N1094</f>
        <v>0</v>
      </c>
      <c r="V704" s="11"/>
      <c r="W704" s="340"/>
      <c r="X704" s="340"/>
      <c r="Y704" s="340"/>
      <c r="Z704" s="1273">
        <f>IF(F704=AF$7,1,0)</f>
        <v>0</v>
      </c>
      <c r="AA704" s="1273">
        <f>Z704*D704</f>
        <v>0</v>
      </c>
      <c r="AB704" s="1281">
        <f>IF($Z704=0,0,IF(AF704+AH704+AJ704&gt;0,$AA704,0))</f>
        <v>0</v>
      </c>
      <c r="AC704" s="1283">
        <f>IF($Z704=0,0,IF(AND(AB704=0,G705&gt;0),$AA704,0))</f>
        <v>0</v>
      </c>
      <c r="AD704" s="1272">
        <f>AA704-AB704-AC704</f>
        <v>0</v>
      </c>
      <c r="AE704" s="210">
        <f t="shared" si="305"/>
        <v>0</v>
      </c>
      <c r="AF704" s="210">
        <f t="shared" si="305"/>
        <v>0</v>
      </c>
      <c r="AG704" s="210">
        <f t="shared" si="305"/>
        <v>0</v>
      </c>
      <c r="AH704" s="210">
        <f t="shared" si="305"/>
        <v>0</v>
      </c>
      <c r="AI704" s="1055">
        <f t="shared" si="305"/>
        <v>0</v>
      </c>
      <c r="AJ704" s="211">
        <f t="shared" si="305"/>
        <v>0</v>
      </c>
      <c r="AK704" s="1276">
        <f>IF($Z704=1,0,IF(AND($Z704=0,AF704&gt;0),1,IF(AND($Z704=0,AH704&gt;0),1,IF(AND($Z704=0,AJ704&gt;0),1,0))))</f>
        <v>0</v>
      </c>
      <c r="AL704" s="1276">
        <f t="shared" si="300"/>
        <v>0</v>
      </c>
      <c r="AM704" s="1281">
        <f>IF($Z704=0,0,IF(AQ704+AS704+AU704&gt;0,$AA704,0))</f>
        <v>0</v>
      </c>
      <c r="AN704" s="1283">
        <f>IF($Z704=0,0,IF(AND(AM704=0,I705&gt;0),$AA704,0))</f>
        <v>0</v>
      </c>
      <c r="AO704" s="1272">
        <f>$AA704-AM704-AN704</f>
        <v>0</v>
      </c>
      <c r="AP704" s="210">
        <f t="shared" si="306"/>
        <v>0</v>
      </c>
      <c r="AQ704" s="210">
        <f t="shared" si="306"/>
        <v>0</v>
      </c>
      <c r="AR704" s="210">
        <f t="shared" si="306"/>
        <v>0</v>
      </c>
      <c r="AS704" s="210">
        <f t="shared" si="306"/>
        <v>0</v>
      </c>
      <c r="AT704" s="210">
        <f t="shared" si="306"/>
        <v>0</v>
      </c>
      <c r="AU704" s="211">
        <f t="shared" si="306"/>
        <v>0</v>
      </c>
      <c r="AV704" s="1276">
        <f>IF($Z704=1,0,IF(AND($Z704=0,AQ704&gt;0),1,IF(AND($Z704=0,AS704&gt;0),1,IF(AND($Z704=0,AU704&gt;0),1,0))))</f>
        <v>0</v>
      </c>
      <c r="AW704" s="1276">
        <f t="shared" si="301"/>
        <v>0</v>
      </c>
      <c r="AX704" s="1281">
        <f>IF($Z704=0,0,IF(BB704+BD704+BF704&gt;0,$AA704,0))</f>
        <v>0</v>
      </c>
      <c r="AY704" s="1283">
        <f>IF($Z704=0,0,IF(AND(AX704=0,K705&gt;0),$AA704,0))</f>
        <v>0</v>
      </c>
      <c r="AZ704" s="1272">
        <f>$AA704-AX704-AY704</f>
        <v>0</v>
      </c>
      <c r="BA704" s="210">
        <f t="shared" si="307"/>
        <v>0</v>
      </c>
      <c r="BB704" s="210">
        <f t="shared" si="307"/>
        <v>0</v>
      </c>
      <c r="BC704" s="210">
        <f t="shared" si="307"/>
        <v>0</v>
      </c>
      <c r="BD704" s="210">
        <f t="shared" si="307"/>
        <v>0</v>
      </c>
      <c r="BE704" s="210">
        <f t="shared" si="307"/>
        <v>0</v>
      </c>
      <c r="BF704" s="211">
        <f t="shared" si="307"/>
        <v>0</v>
      </c>
      <c r="BG704" s="1276">
        <f>IF($Z704=1,0,IF(AND($Z704=0,BB704&gt;0),1,IF(AND($Z704=0,BD704&gt;0),1,IF(AND($Z704=0,BF704&gt;0),1,0))))</f>
        <v>0</v>
      </c>
      <c r="BH704" s="1276">
        <f t="shared" si="302"/>
        <v>0</v>
      </c>
      <c r="BI704" s="1281">
        <f>IF($Z704=0,0,IF(BM704+BO704+BQ704&gt;0,$AA704,0))</f>
        <v>0</v>
      </c>
      <c r="BJ704" s="1283">
        <f>IF($Z704=0,0,IF(AND(BI704=0,M705&gt;0),$AA704,0))</f>
        <v>0</v>
      </c>
      <c r="BK704" s="1272">
        <f>$AA704-BI704-BJ704</f>
        <v>0</v>
      </c>
      <c r="BL704" s="210">
        <f t="shared" si="308"/>
        <v>0</v>
      </c>
      <c r="BM704" s="210">
        <f t="shared" si="308"/>
        <v>0</v>
      </c>
      <c r="BN704" s="210">
        <f t="shared" si="308"/>
        <v>0</v>
      </c>
      <c r="BO704" s="210">
        <f t="shared" si="308"/>
        <v>0</v>
      </c>
      <c r="BP704" s="210">
        <f t="shared" si="308"/>
        <v>0</v>
      </c>
      <c r="BQ704" s="211">
        <f t="shared" si="308"/>
        <v>0</v>
      </c>
      <c r="BR704" s="1276">
        <f>IF($Z704=1,0,IF(AND($Z704=0,BM704&gt;0),1,IF(AND($Z704=0,BO704&gt;0),1,IF(AND($Z704=0,BQ704&gt;0),1,0))))</f>
        <v>0</v>
      </c>
      <c r="BS704" s="1276">
        <f t="shared" si="303"/>
        <v>0</v>
      </c>
      <c r="BT704" s="1281">
        <f>IF($Z704=0,0,IF(BX704+BZ704+CB704&gt;0,$AA704,0))</f>
        <v>0</v>
      </c>
      <c r="BU704" s="1283">
        <f>IF($Z704=0,0,IF(AND(BT704=0,O705&gt;0),$AA704,0))</f>
        <v>0</v>
      </c>
      <c r="BV704" s="1272">
        <f>$AA704-BT704-BU704</f>
        <v>0</v>
      </c>
      <c r="BW704" s="210">
        <f t="shared" si="309"/>
        <v>0</v>
      </c>
      <c r="BX704" s="210">
        <f t="shared" si="309"/>
        <v>0</v>
      </c>
      <c r="BY704" s="210">
        <f t="shared" si="309"/>
        <v>0</v>
      </c>
      <c r="BZ704" s="210">
        <f t="shared" si="309"/>
        <v>0</v>
      </c>
      <c r="CA704" s="210">
        <f t="shared" si="309"/>
        <v>0</v>
      </c>
      <c r="CB704" s="211">
        <f t="shared" si="309"/>
        <v>0</v>
      </c>
      <c r="CC704" s="1276">
        <f>IF($Z704=1,0,IF(AND($Z704=0,BX704&gt;0),1,IF(AND($Z704=0,BZ704&gt;0),1,IF(AND($Z704=0,CB704&gt;0),1,0))))</f>
        <v>0</v>
      </c>
      <c r="CD704" s="1276">
        <f t="shared" si="304"/>
        <v>0</v>
      </c>
      <c r="CE704" s="11"/>
      <c r="CF704" s="11"/>
      <c r="CG704" s="11"/>
      <c r="CH704" s="11"/>
      <c r="CI704" s="11"/>
      <c r="CJ704" s="11"/>
      <c r="CK704" s="11"/>
      <c r="CL704" s="11"/>
      <c r="CM704" s="11"/>
    </row>
    <row r="705" spans="1:91" ht="14.25" customHeight="1">
      <c r="A705" s="1247" t="str">
        <f>A704</f>
        <v/>
      </c>
      <c r="B705" s="58"/>
      <c r="C705" s="1735"/>
      <c r="D705" s="1733"/>
      <c r="E705" s="1735"/>
      <c r="F705" s="2454"/>
      <c r="G705" s="512"/>
      <c r="H705" s="2456"/>
      <c r="I705" s="514"/>
      <c r="J705" s="2459"/>
      <c r="K705" s="514"/>
      <c r="L705" s="2459"/>
      <c r="M705" s="514"/>
      <c r="N705" s="2459"/>
      <c r="O705" s="514"/>
      <c r="P705" s="2459"/>
      <c r="Q705" s="11"/>
      <c r="R705" s="11"/>
      <c r="S705" s="455"/>
      <c r="T705" s="477"/>
      <c r="U705" s="506">
        <f>Import!N1095</f>
        <v>0</v>
      </c>
      <c r="V705" s="11"/>
      <c r="W705" s="340"/>
      <c r="X705" s="340"/>
      <c r="Y705" s="340"/>
      <c r="Z705" s="11"/>
      <c r="AE705" s="210"/>
      <c r="AF705" s="210"/>
      <c r="AG705" s="210"/>
      <c r="AH705" s="210"/>
      <c r="AI705" s="1055"/>
      <c r="AJ705" s="211"/>
      <c r="AK705" s="1276"/>
      <c r="AL705" s="1276">
        <f>AL704</f>
        <v>0</v>
      </c>
      <c r="AP705" s="210"/>
      <c r="AQ705" s="210"/>
      <c r="AR705" s="210"/>
      <c r="AS705" s="210"/>
      <c r="AT705" s="210"/>
      <c r="AU705" s="211"/>
      <c r="AV705" s="1276"/>
      <c r="AW705" s="1276">
        <f>AW704</f>
        <v>0</v>
      </c>
      <c r="BA705" s="210"/>
      <c r="BB705" s="210"/>
      <c r="BC705" s="210"/>
      <c r="BD705" s="210"/>
      <c r="BE705" s="210"/>
      <c r="BF705" s="211"/>
      <c r="BG705" s="1276"/>
      <c r="BH705" s="1276">
        <f>BH704</f>
        <v>0</v>
      </c>
      <c r="BL705" s="210"/>
      <c r="BM705" s="210"/>
      <c r="BN705" s="210"/>
      <c r="BO705" s="210"/>
      <c r="BP705" s="210"/>
      <c r="BQ705" s="211"/>
      <c r="BR705" s="1276"/>
      <c r="BS705" s="1276">
        <f>BS704</f>
        <v>0</v>
      </c>
      <c r="BW705" s="210"/>
      <c r="BX705" s="210"/>
      <c r="BY705" s="210"/>
      <c r="BZ705" s="210"/>
      <c r="CA705" s="210"/>
      <c r="CB705" s="211"/>
      <c r="CC705" s="1276"/>
      <c r="CD705" s="1276">
        <f>CD704</f>
        <v>0</v>
      </c>
      <c r="CE705" s="11"/>
      <c r="CF705" s="11"/>
      <c r="CG705" s="11"/>
      <c r="CH705" s="11"/>
      <c r="CI705" s="11"/>
      <c r="CJ705" s="11"/>
      <c r="CK705" s="11"/>
      <c r="CL705" s="11"/>
      <c r="CM705" s="11"/>
    </row>
    <row r="706" spans="1:91" ht="24.75" customHeight="1">
      <c r="A706" s="1246" t="str">
        <f>IF(E706&gt;0,"Wypełnione","")</f>
        <v/>
      </c>
      <c r="B706" s="58"/>
      <c r="C706" s="1734">
        <f>'Og s3a'!C1107</f>
        <v>0</v>
      </c>
      <c r="D706" s="1732">
        <f>'Og s3a'!E1107</f>
        <v>0</v>
      </c>
      <c r="E706" s="1734">
        <f>'Og s3a'!F1107</f>
        <v>0</v>
      </c>
      <c r="F706" s="2453"/>
      <c r="G706" s="511">
        <f>T706</f>
        <v>0</v>
      </c>
      <c r="H706" s="2455">
        <f>U706</f>
        <v>0</v>
      </c>
      <c r="I706" s="515"/>
      <c r="J706" s="2459"/>
      <c r="K706" s="515"/>
      <c r="L706" s="2459"/>
      <c r="M706" s="515"/>
      <c r="N706" s="2459"/>
      <c r="O706" s="515"/>
      <c r="P706" s="2459"/>
      <c r="Q706" s="11"/>
      <c r="R706" s="11"/>
      <c r="S706" s="454">
        <f>'Og s3a'!G1107</f>
        <v>0</v>
      </c>
      <c r="T706" s="456">
        <f>'Og s3a'!D1107</f>
        <v>0</v>
      </c>
      <c r="U706" s="506">
        <f>Import!N1096</f>
        <v>0</v>
      </c>
      <c r="V706" s="11"/>
      <c r="W706" s="340"/>
      <c r="X706" s="340"/>
      <c r="Y706" s="340"/>
      <c r="Z706" s="1273">
        <f>IF(F706=AF$7,1,0)</f>
        <v>0</v>
      </c>
      <c r="AA706" s="1273">
        <f>Z706*D706</f>
        <v>0</v>
      </c>
      <c r="AB706" s="1281">
        <f>IF($Z706=0,0,IF(AF706+AH706+AJ706&gt;0,$AA706,0))</f>
        <v>0</v>
      </c>
      <c r="AC706" s="1283">
        <f>IF($Z706=0,0,IF(AND(AB706=0,G707&gt;0),$AA706,0))</f>
        <v>0</v>
      </c>
      <c r="AD706" s="1272">
        <f>AA706-AB706-AC706</f>
        <v>0</v>
      </c>
      <c r="AE706" s="210">
        <f t="shared" si="305"/>
        <v>0</v>
      </c>
      <c r="AF706" s="210">
        <f t="shared" si="305"/>
        <v>0</v>
      </c>
      <c r="AG706" s="210">
        <f t="shared" si="305"/>
        <v>0</v>
      </c>
      <c r="AH706" s="210">
        <f t="shared" si="305"/>
        <v>0</v>
      </c>
      <c r="AI706" s="1055">
        <f t="shared" si="305"/>
        <v>0</v>
      </c>
      <c r="AJ706" s="211">
        <f t="shared" si="305"/>
        <v>0</v>
      </c>
      <c r="AK706" s="1276">
        <f>IF($Z706=1,0,IF(AND($Z706=0,AF706&gt;0),1,IF(AND($Z706=0,AH706&gt;0),1,IF(AND($Z706=0,AJ706&gt;0),1,0))))</f>
        <v>0</v>
      </c>
      <c r="AL706" s="1276">
        <f t="shared" si="300"/>
        <v>0</v>
      </c>
      <c r="AM706" s="1281">
        <f>IF($Z706=0,0,IF(AQ706+AS706+AU706&gt;0,$AA706,0))</f>
        <v>0</v>
      </c>
      <c r="AN706" s="1283">
        <f>IF($Z706=0,0,IF(AND(AM706=0,I707&gt;0),$AA706,0))</f>
        <v>0</v>
      </c>
      <c r="AO706" s="1272">
        <f>$AA706-AM706-AN706</f>
        <v>0</v>
      </c>
      <c r="AP706" s="210">
        <f t="shared" si="306"/>
        <v>0</v>
      </c>
      <c r="AQ706" s="210">
        <f t="shared" si="306"/>
        <v>0</v>
      </c>
      <c r="AR706" s="210">
        <f t="shared" si="306"/>
        <v>0</v>
      </c>
      <c r="AS706" s="210">
        <f t="shared" si="306"/>
        <v>0</v>
      </c>
      <c r="AT706" s="210">
        <f t="shared" si="306"/>
        <v>0</v>
      </c>
      <c r="AU706" s="211">
        <f t="shared" si="306"/>
        <v>0</v>
      </c>
      <c r="AV706" s="1276">
        <f>IF($Z706=1,0,IF(AND($Z706=0,AQ706&gt;0),1,IF(AND($Z706=0,AS706&gt;0),1,IF(AND($Z706=0,AU706&gt;0),1,0))))</f>
        <v>0</v>
      </c>
      <c r="AW706" s="1276">
        <f t="shared" si="301"/>
        <v>0</v>
      </c>
      <c r="AX706" s="1281">
        <f>IF($Z706=0,0,IF(BB706+BD706+BF706&gt;0,$AA706,0))</f>
        <v>0</v>
      </c>
      <c r="AY706" s="1283">
        <f>IF($Z706=0,0,IF(AND(AX706=0,K707&gt;0),$AA706,0))</f>
        <v>0</v>
      </c>
      <c r="AZ706" s="1272">
        <f>$AA706-AX706-AY706</f>
        <v>0</v>
      </c>
      <c r="BA706" s="210">
        <f t="shared" si="307"/>
        <v>0</v>
      </c>
      <c r="BB706" s="210">
        <f t="shared" si="307"/>
        <v>0</v>
      </c>
      <c r="BC706" s="210">
        <f t="shared" si="307"/>
        <v>0</v>
      </c>
      <c r="BD706" s="210">
        <f t="shared" si="307"/>
        <v>0</v>
      </c>
      <c r="BE706" s="210">
        <f t="shared" si="307"/>
        <v>0</v>
      </c>
      <c r="BF706" s="211">
        <f t="shared" si="307"/>
        <v>0</v>
      </c>
      <c r="BG706" s="1276">
        <f>IF($Z706=1,0,IF(AND($Z706=0,BB706&gt;0),1,IF(AND($Z706=0,BD706&gt;0),1,IF(AND($Z706=0,BF706&gt;0),1,0))))</f>
        <v>0</v>
      </c>
      <c r="BH706" s="1276">
        <f t="shared" si="302"/>
        <v>0</v>
      </c>
      <c r="BI706" s="1281">
        <f>IF($Z706=0,0,IF(BM706+BO706+BQ706&gt;0,$AA706,0))</f>
        <v>0</v>
      </c>
      <c r="BJ706" s="1283">
        <f>IF($Z706=0,0,IF(AND(BI706=0,M707&gt;0),$AA706,0))</f>
        <v>0</v>
      </c>
      <c r="BK706" s="1272">
        <f>$AA706-BI706-BJ706</f>
        <v>0</v>
      </c>
      <c r="BL706" s="210">
        <f t="shared" si="308"/>
        <v>0</v>
      </c>
      <c r="BM706" s="210">
        <f t="shared" si="308"/>
        <v>0</v>
      </c>
      <c r="BN706" s="210">
        <f t="shared" si="308"/>
        <v>0</v>
      </c>
      <c r="BO706" s="210">
        <f t="shared" si="308"/>
        <v>0</v>
      </c>
      <c r="BP706" s="210">
        <f t="shared" si="308"/>
        <v>0</v>
      </c>
      <c r="BQ706" s="211">
        <f t="shared" si="308"/>
        <v>0</v>
      </c>
      <c r="BR706" s="1276">
        <f>IF($Z706=1,0,IF(AND($Z706=0,BM706&gt;0),1,IF(AND($Z706=0,BO706&gt;0),1,IF(AND($Z706=0,BQ706&gt;0),1,0))))</f>
        <v>0</v>
      </c>
      <c r="BS706" s="1276">
        <f t="shared" si="303"/>
        <v>0</v>
      </c>
      <c r="BT706" s="1281">
        <f>IF($Z706=0,0,IF(BX706+BZ706+CB706&gt;0,$AA706,0))</f>
        <v>0</v>
      </c>
      <c r="BU706" s="1283">
        <f>IF($Z706=0,0,IF(AND(BT706=0,O707&gt;0),$AA706,0))</f>
        <v>0</v>
      </c>
      <c r="BV706" s="1272">
        <f>$AA706-BT706-BU706</f>
        <v>0</v>
      </c>
      <c r="BW706" s="210">
        <f t="shared" si="309"/>
        <v>0</v>
      </c>
      <c r="BX706" s="210">
        <f t="shared" si="309"/>
        <v>0</v>
      </c>
      <c r="BY706" s="210">
        <f t="shared" si="309"/>
        <v>0</v>
      </c>
      <c r="BZ706" s="210">
        <f t="shared" si="309"/>
        <v>0</v>
      </c>
      <c r="CA706" s="210">
        <f t="shared" si="309"/>
        <v>0</v>
      </c>
      <c r="CB706" s="211">
        <f t="shared" si="309"/>
        <v>0</v>
      </c>
      <c r="CC706" s="1276">
        <f>IF($Z706=1,0,IF(AND($Z706=0,BX706&gt;0),1,IF(AND($Z706=0,BZ706&gt;0),1,IF(AND($Z706=0,CB706&gt;0),1,0))))</f>
        <v>0</v>
      </c>
      <c r="CD706" s="1276">
        <f t="shared" si="304"/>
        <v>0</v>
      </c>
      <c r="CE706" s="11"/>
      <c r="CF706" s="11"/>
      <c r="CG706" s="11"/>
      <c r="CH706" s="11"/>
      <c r="CI706" s="11"/>
      <c r="CJ706" s="11"/>
      <c r="CK706" s="11"/>
      <c r="CL706" s="11"/>
      <c r="CM706" s="11"/>
    </row>
    <row r="707" spans="1:91" ht="14.25" customHeight="1">
      <c r="A707" s="1247" t="str">
        <f>A706</f>
        <v/>
      </c>
      <c r="B707" s="58"/>
      <c r="C707" s="1735"/>
      <c r="D707" s="1733"/>
      <c r="E707" s="1735"/>
      <c r="F707" s="2454"/>
      <c r="G707" s="512"/>
      <c r="H707" s="2456"/>
      <c r="I707" s="514"/>
      <c r="J707" s="2459"/>
      <c r="K707" s="514"/>
      <c r="L707" s="2459"/>
      <c r="M707" s="514"/>
      <c r="N707" s="2459"/>
      <c r="O707" s="514"/>
      <c r="P707" s="2459"/>
      <c r="Q707" s="11"/>
      <c r="R707" s="11"/>
      <c r="S707" s="455"/>
      <c r="T707" s="477"/>
      <c r="U707" s="506">
        <f>Import!N1097</f>
        <v>0</v>
      </c>
      <c r="V707" s="11"/>
      <c r="W707" s="340"/>
      <c r="X707" s="340"/>
      <c r="Y707" s="340"/>
      <c r="Z707" s="11"/>
      <c r="AE707" s="210"/>
      <c r="AF707" s="210"/>
      <c r="AG707" s="210"/>
      <c r="AH707" s="210"/>
      <c r="AI707" s="1055"/>
      <c r="AJ707" s="211"/>
      <c r="AK707" s="1276"/>
      <c r="AL707" s="1276">
        <f>AL706</f>
        <v>0</v>
      </c>
      <c r="AP707" s="210"/>
      <c r="AQ707" s="210"/>
      <c r="AR707" s="210"/>
      <c r="AS707" s="210"/>
      <c r="AT707" s="210"/>
      <c r="AU707" s="211"/>
      <c r="AV707" s="1276"/>
      <c r="AW707" s="1276">
        <f>AW706</f>
        <v>0</v>
      </c>
      <c r="BA707" s="210"/>
      <c r="BB707" s="210"/>
      <c r="BC707" s="210"/>
      <c r="BD707" s="210"/>
      <c r="BE707" s="210"/>
      <c r="BF707" s="211"/>
      <c r="BG707" s="1276"/>
      <c r="BH707" s="1276">
        <f>BH706</f>
        <v>0</v>
      </c>
      <c r="BL707" s="210"/>
      <c r="BM707" s="210"/>
      <c r="BN707" s="210"/>
      <c r="BO707" s="210"/>
      <c r="BP707" s="210"/>
      <c r="BQ707" s="211"/>
      <c r="BR707" s="1276"/>
      <c r="BS707" s="1276">
        <f>BS706</f>
        <v>0</v>
      </c>
      <c r="BW707" s="210"/>
      <c r="BX707" s="210"/>
      <c r="BY707" s="210"/>
      <c r="BZ707" s="210"/>
      <c r="CA707" s="210"/>
      <c r="CB707" s="211"/>
      <c r="CC707" s="1276"/>
      <c r="CD707" s="1276">
        <f>CD706</f>
        <v>0</v>
      </c>
      <c r="CE707" s="11"/>
      <c r="CF707" s="11"/>
      <c r="CG707" s="11"/>
      <c r="CH707" s="11"/>
      <c r="CI707" s="11"/>
      <c r="CJ707" s="11"/>
      <c r="CK707" s="11"/>
      <c r="CL707" s="11"/>
      <c r="CM707" s="11"/>
    </row>
    <row r="708" spans="1:91" ht="24.75" customHeight="1">
      <c r="A708" s="1246" t="str">
        <f>IF(E708&gt;0,"Wypełnione","")</f>
        <v/>
      </c>
      <c r="B708" s="58"/>
      <c r="C708" s="1734">
        <f>'Og s3a'!C1109</f>
        <v>0</v>
      </c>
      <c r="D708" s="1732">
        <f>'Og s3a'!E1109</f>
        <v>0</v>
      </c>
      <c r="E708" s="1734">
        <f>'Og s3a'!F1109</f>
        <v>0</v>
      </c>
      <c r="F708" s="2453"/>
      <c r="G708" s="511">
        <f>T708</f>
        <v>0</v>
      </c>
      <c r="H708" s="2455">
        <f>U708</f>
        <v>0</v>
      </c>
      <c r="I708" s="515"/>
      <c r="J708" s="2459"/>
      <c r="K708" s="515"/>
      <c r="L708" s="2459"/>
      <c r="M708" s="515"/>
      <c r="N708" s="2459"/>
      <c r="O708" s="515"/>
      <c r="P708" s="2459"/>
      <c r="Q708" s="11"/>
      <c r="R708" s="11"/>
      <c r="S708" s="454">
        <f>'Og s3a'!G1109</f>
        <v>0</v>
      </c>
      <c r="T708" s="456">
        <f>'Og s3a'!D1109</f>
        <v>0</v>
      </c>
      <c r="U708" s="506">
        <f>Import!N1098</f>
        <v>0</v>
      </c>
      <c r="V708" s="11"/>
      <c r="W708" s="340"/>
      <c r="X708" s="340"/>
      <c r="Y708" s="340"/>
      <c r="Z708" s="1273">
        <f>IF(F708=AF$7,1,0)</f>
        <v>0</v>
      </c>
      <c r="AA708" s="1273">
        <f>Z708*D708</f>
        <v>0</v>
      </c>
      <c r="AB708" s="1281">
        <f>IF($Z708=0,0,IF(AF708+AH708+AJ708&gt;0,$AA708,0))</f>
        <v>0</v>
      </c>
      <c r="AC708" s="1283">
        <f>IF($Z708=0,0,IF(AND(AB708=0,G709&gt;0),$AA708,0))</f>
        <v>0</v>
      </c>
      <c r="AD708" s="1272">
        <f>AA708-AB708-AC708</f>
        <v>0</v>
      </c>
      <c r="AE708" s="210">
        <f t="shared" si="305"/>
        <v>0</v>
      </c>
      <c r="AF708" s="210">
        <f t="shared" si="305"/>
        <v>0</v>
      </c>
      <c r="AG708" s="210">
        <f t="shared" si="305"/>
        <v>0</v>
      </c>
      <c r="AH708" s="210">
        <f t="shared" si="305"/>
        <v>0</v>
      </c>
      <c r="AI708" s="1055">
        <f t="shared" si="305"/>
        <v>0</v>
      </c>
      <c r="AJ708" s="211">
        <f t="shared" si="305"/>
        <v>0</v>
      </c>
      <c r="AK708" s="1276">
        <f>IF($Z708=1,0,IF(AND($Z708=0,AF708&gt;0),1,IF(AND($Z708=0,AH708&gt;0),1,IF(AND($Z708=0,AJ708&gt;0),1,0))))</f>
        <v>0</v>
      </c>
      <c r="AL708" s="1276">
        <f t="shared" si="300"/>
        <v>0</v>
      </c>
      <c r="AM708" s="1281">
        <f>IF($Z708=0,0,IF(AQ708+AS708+AU708&gt;0,$AA708,0))</f>
        <v>0</v>
      </c>
      <c r="AN708" s="1283">
        <f>IF($Z708=0,0,IF(AND(AM708=0,I709&gt;0),$AA708,0))</f>
        <v>0</v>
      </c>
      <c r="AO708" s="1272">
        <f>$AA708-AM708-AN708</f>
        <v>0</v>
      </c>
      <c r="AP708" s="210">
        <f t="shared" si="306"/>
        <v>0</v>
      </c>
      <c r="AQ708" s="210">
        <f t="shared" si="306"/>
        <v>0</v>
      </c>
      <c r="AR708" s="210">
        <f t="shared" si="306"/>
        <v>0</v>
      </c>
      <c r="AS708" s="210">
        <f t="shared" si="306"/>
        <v>0</v>
      </c>
      <c r="AT708" s="210">
        <f t="shared" si="306"/>
        <v>0</v>
      </c>
      <c r="AU708" s="211">
        <f t="shared" si="306"/>
        <v>0</v>
      </c>
      <c r="AV708" s="1276">
        <f>IF($Z708=1,0,IF(AND($Z708=0,AQ708&gt;0),1,IF(AND($Z708=0,AS708&gt;0),1,IF(AND($Z708=0,AU708&gt;0),1,0))))</f>
        <v>0</v>
      </c>
      <c r="AW708" s="1276">
        <f t="shared" si="301"/>
        <v>0</v>
      </c>
      <c r="AX708" s="1281">
        <f>IF($Z708=0,0,IF(BB708+BD708+BF708&gt;0,$AA708,0))</f>
        <v>0</v>
      </c>
      <c r="AY708" s="1283">
        <f>IF($Z708=0,0,IF(AND(AX708=0,K709&gt;0),$AA708,0))</f>
        <v>0</v>
      </c>
      <c r="AZ708" s="1272">
        <f>$AA708-AX708-AY708</f>
        <v>0</v>
      </c>
      <c r="BA708" s="210">
        <f t="shared" si="307"/>
        <v>0</v>
      </c>
      <c r="BB708" s="210">
        <f t="shared" si="307"/>
        <v>0</v>
      </c>
      <c r="BC708" s="210">
        <f t="shared" si="307"/>
        <v>0</v>
      </c>
      <c r="BD708" s="210">
        <f t="shared" si="307"/>
        <v>0</v>
      </c>
      <c r="BE708" s="210">
        <f t="shared" si="307"/>
        <v>0</v>
      </c>
      <c r="BF708" s="211">
        <f t="shared" si="307"/>
        <v>0</v>
      </c>
      <c r="BG708" s="1276">
        <f>IF($Z708=1,0,IF(AND($Z708=0,BB708&gt;0),1,IF(AND($Z708=0,BD708&gt;0),1,IF(AND($Z708=0,BF708&gt;0),1,0))))</f>
        <v>0</v>
      </c>
      <c r="BH708" s="1276">
        <f t="shared" si="302"/>
        <v>0</v>
      </c>
      <c r="BI708" s="1281">
        <f>IF($Z708=0,0,IF(BM708+BO708+BQ708&gt;0,$AA708,0))</f>
        <v>0</v>
      </c>
      <c r="BJ708" s="1283">
        <f>IF($Z708=0,0,IF(AND(BI708=0,M709&gt;0),$AA708,0))</f>
        <v>0</v>
      </c>
      <c r="BK708" s="1272">
        <f>$AA708-BI708-BJ708</f>
        <v>0</v>
      </c>
      <c r="BL708" s="210">
        <f t="shared" si="308"/>
        <v>0</v>
      </c>
      <c r="BM708" s="210">
        <f t="shared" si="308"/>
        <v>0</v>
      </c>
      <c r="BN708" s="210">
        <f t="shared" si="308"/>
        <v>0</v>
      </c>
      <c r="BO708" s="210">
        <f t="shared" si="308"/>
        <v>0</v>
      </c>
      <c r="BP708" s="210">
        <f t="shared" si="308"/>
        <v>0</v>
      </c>
      <c r="BQ708" s="211">
        <f t="shared" si="308"/>
        <v>0</v>
      </c>
      <c r="BR708" s="1276">
        <f>IF($Z708=1,0,IF(AND($Z708=0,BM708&gt;0),1,IF(AND($Z708=0,BO708&gt;0),1,IF(AND($Z708=0,BQ708&gt;0),1,0))))</f>
        <v>0</v>
      </c>
      <c r="BS708" s="1276">
        <f t="shared" si="303"/>
        <v>0</v>
      </c>
      <c r="BT708" s="1281">
        <f>IF($Z708=0,0,IF(BX708+BZ708+CB708&gt;0,$AA708,0))</f>
        <v>0</v>
      </c>
      <c r="BU708" s="1283">
        <f>IF($Z708=0,0,IF(AND(BT708=0,O709&gt;0),$AA708,0))</f>
        <v>0</v>
      </c>
      <c r="BV708" s="1272">
        <f>$AA708-BT708-BU708</f>
        <v>0</v>
      </c>
      <c r="BW708" s="210">
        <f t="shared" si="309"/>
        <v>0</v>
      </c>
      <c r="BX708" s="210">
        <f t="shared" si="309"/>
        <v>0</v>
      </c>
      <c r="BY708" s="210">
        <f t="shared" si="309"/>
        <v>0</v>
      </c>
      <c r="BZ708" s="210">
        <f t="shared" si="309"/>
        <v>0</v>
      </c>
      <c r="CA708" s="210">
        <f t="shared" si="309"/>
        <v>0</v>
      </c>
      <c r="CB708" s="211">
        <f t="shared" si="309"/>
        <v>0</v>
      </c>
      <c r="CC708" s="1276">
        <f>IF($Z708=1,0,IF(AND($Z708=0,BX708&gt;0),1,IF(AND($Z708=0,BZ708&gt;0),1,IF(AND($Z708=0,CB708&gt;0),1,0))))</f>
        <v>0</v>
      </c>
      <c r="CD708" s="1276">
        <f t="shared" si="304"/>
        <v>0</v>
      </c>
      <c r="CE708" s="11"/>
      <c r="CF708" s="11"/>
      <c r="CG708" s="11"/>
      <c r="CH708" s="11"/>
      <c r="CI708" s="11"/>
      <c r="CJ708" s="11"/>
      <c r="CK708" s="11"/>
      <c r="CL708" s="11"/>
      <c r="CM708" s="11"/>
    </row>
    <row r="709" spans="1:91" ht="14.25" customHeight="1">
      <c r="A709" s="1247" t="str">
        <f>A708</f>
        <v/>
      </c>
      <c r="B709" s="58"/>
      <c r="C709" s="1735"/>
      <c r="D709" s="1733"/>
      <c r="E709" s="1735"/>
      <c r="F709" s="2454"/>
      <c r="G709" s="512"/>
      <c r="H709" s="2456"/>
      <c r="I709" s="514"/>
      <c r="J709" s="2459"/>
      <c r="K709" s="514"/>
      <c r="L709" s="2459"/>
      <c r="M709" s="514"/>
      <c r="N709" s="2459"/>
      <c r="O709" s="514"/>
      <c r="P709" s="2459"/>
      <c r="Q709" s="11"/>
      <c r="R709" s="11"/>
      <c r="S709" s="455"/>
      <c r="T709" s="477"/>
      <c r="U709" s="506">
        <f>Import!N1099</f>
        <v>0</v>
      </c>
      <c r="V709" s="11"/>
      <c r="W709" s="340"/>
      <c r="X709" s="340"/>
      <c r="Y709" s="340"/>
      <c r="Z709" s="11"/>
      <c r="AE709" s="210"/>
      <c r="AF709" s="210"/>
      <c r="AG709" s="210"/>
      <c r="AH709" s="210"/>
      <c r="AI709" s="1055"/>
      <c r="AJ709" s="211"/>
      <c r="AK709" s="1276"/>
      <c r="AL709" s="1276">
        <f>AL708</f>
        <v>0</v>
      </c>
      <c r="AP709" s="210"/>
      <c r="AQ709" s="210"/>
      <c r="AR709" s="210"/>
      <c r="AS709" s="210"/>
      <c r="AT709" s="210"/>
      <c r="AU709" s="211"/>
      <c r="AV709" s="1276"/>
      <c r="AW709" s="1276">
        <f>AW708</f>
        <v>0</v>
      </c>
      <c r="BA709" s="210"/>
      <c r="BB709" s="210"/>
      <c r="BC709" s="210"/>
      <c r="BD709" s="210"/>
      <c r="BE709" s="210"/>
      <c r="BF709" s="211"/>
      <c r="BG709" s="1276"/>
      <c r="BH709" s="1276">
        <f>BH708</f>
        <v>0</v>
      </c>
      <c r="BL709" s="210"/>
      <c r="BM709" s="210"/>
      <c r="BN709" s="210"/>
      <c r="BO709" s="210"/>
      <c r="BP709" s="210"/>
      <c r="BQ709" s="211"/>
      <c r="BR709" s="1276"/>
      <c r="BS709" s="1276">
        <f>BS708</f>
        <v>0</v>
      </c>
      <c r="BW709" s="210"/>
      <c r="BX709" s="210"/>
      <c r="BY709" s="210"/>
      <c r="BZ709" s="210"/>
      <c r="CA709" s="210"/>
      <c r="CB709" s="211"/>
      <c r="CC709" s="1276"/>
      <c r="CD709" s="1276">
        <f>CD708</f>
        <v>0</v>
      </c>
      <c r="CE709" s="11"/>
      <c r="CF709" s="11"/>
      <c r="CG709" s="11"/>
      <c r="CH709" s="11"/>
      <c r="CI709" s="11"/>
      <c r="CJ709" s="11"/>
      <c r="CK709" s="11"/>
      <c r="CL709" s="11"/>
      <c r="CM709" s="11"/>
    </row>
    <row r="710" spans="1:91" ht="24.75" customHeight="1">
      <c r="A710" s="1246" t="str">
        <f>IF(E710&gt;0,"Wypełnione","")</f>
        <v/>
      </c>
      <c r="B710" s="58"/>
      <c r="C710" s="1734">
        <f>'Og s3a'!C1111</f>
        <v>0</v>
      </c>
      <c r="D710" s="1732">
        <f>'Og s3a'!E1111</f>
        <v>0</v>
      </c>
      <c r="E710" s="1734">
        <f>'Og s3a'!F1111</f>
        <v>0</v>
      </c>
      <c r="F710" s="2453"/>
      <c r="G710" s="511">
        <f>T710</f>
        <v>0</v>
      </c>
      <c r="H710" s="2455">
        <f>U710</f>
        <v>0</v>
      </c>
      <c r="I710" s="515"/>
      <c r="J710" s="2459"/>
      <c r="K710" s="515"/>
      <c r="L710" s="2459"/>
      <c r="M710" s="515"/>
      <c r="N710" s="2459"/>
      <c r="O710" s="515"/>
      <c r="P710" s="2459"/>
      <c r="Q710" s="11"/>
      <c r="R710" s="11"/>
      <c r="S710" s="454">
        <f>'Og s3a'!G1111</f>
        <v>0</v>
      </c>
      <c r="T710" s="456">
        <f>'Og s3a'!D1111</f>
        <v>0</v>
      </c>
      <c r="U710" s="506">
        <f>Import!N1100</f>
        <v>0</v>
      </c>
      <c r="V710" s="11"/>
      <c r="W710" s="340"/>
      <c r="X710" s="340"/>
      <c r="Y710" s="340"/>
      <c r="Z710" s="1273">
        <f>IF(F710=AF$7,1,0)</f>
        <v>0</v>
      </c>
      <c r="AA710" s="1273">
        <f>Z710*D710</f>
        <v>0</v>
      </c>
      <c r="AB710" s="1281">
        <f>IF($Z710=0,0,IF(AF710+AH710+AJ710&gt;0,$AA710,0))</f>
        <v>0</v>
      </c>
      <c r="AC710" s="1283">
        <f>IF($Z710=0,0,IF(AND(AB710=0,G711&gt;0),$AA710,0))</f>
        <v>0</v>
      </c>
      <c r="AD710" s="1272">
        <f>AA710-AB710-AC710</f>
        <v>0</v>
      </c>
      <c r="AE710" s="210">
        <f t="shared" si="305"/>
        <v>0</v>
      </c>
      <c r="AF710" s="210">
        <f t="shared" si="305"/>
        <v>0</v>
      </c>
      <c r="AG710" s="210">
        <f t="shared" si="305"/>
        <v>0</v>
      </c>
      <c r="AH710" s="210">
        <f t="shared" si="305"/>
        <v>0</v>
      </c>
      <c r="AI710" s="1055">
        <f t="shared" si="305"/>
        <v>0</v>
      </c>
      <c r="AJ710" s="211">
        <f t="shared" si="305"/>
        <v>0</v>
      </c>
      <c r="AK710" s="1276">
        <f>IF($Z710=1,0,IF(AND($Z710=0,AF710&gt;0),1,IF(AND($Z710=0,AH710&gt;0),1,IF(AND($Z710=0,AJ710&gt;0),1,0))))</f>
        <v>0</v>
      </c>
      <c r="AL710" s="1276">
        <f t="shared" si="300"/>
        <v>0</v>
      </c>
      <c r="AM710" s="1281">
        <f>IF($Z710=0,0,IF(AQ710+AS710+AU710&gt;0,$AA710,0))</f>
        <v>0</v>
      </c>
      <c r="AN710" s="1283">
        <f>IF($Z710=0,0,IF(AND(AM710=0,I711&gt;0),$AA710,0))</f>
        <v>0</v>
      </c>
      <c r="AO710" s="1272">
        <f>$AA710-AM710-AN710</f>
        <v>0</v>
      </c>
      <c r="AP710" s="210">
        <f t="shared" si="306"/>
        <v>0</v>
      </c>
      <c r="AQ710" s="210">
        <f t="shared" si="306"/>
        <v>0</v>
      </c>
      <c r="AR710" s="210">
        <f t="shared" si="306"/>
        <v>0</v>
      </c>
      <c r="AS710" s="210">
        <f t="shared" si="306"/>
        <v>0</v>
      </c>
      <c r="AT710" s="210">
        <f t="shared" si="306"/>
        <v>0</v>
      </c>
      <c r="AU710" s="211">
        <f t="shared" si="306"/>
        <v>0</v>
      </c>
      <c r="AV710" s="1276">
        <f>IF($Z710=1,0,IF(AND($Z710=0,AQ710&gt;0),1,IF(AND($Z710=0,AS710&gt;0),1,IF(AND($Z710=0,AU710&gt;0),1,0))))</f>
        <v>0</v>
      </c>
      <c r="AW710" s="1276">
        <f t="shared" si="301"/>
        <v>0</v>
      </c>
      <c r="AX710" s="1281">
        <f>IF($Z710=0,0,IF(BB710+BD710+BF710&gt;0,$AA710,0))</f>
        <v>0</v>
      </c>
      <c r="AY710" s="1283">
        <f>IF($Z710=0,0,IF(AND(AX710=0,K711&gt;0),$AA710,0))</f>
        <v>0</v>
      </c>
      <c r="AZ710" s="1272">
        <f>$AA710-AX710-AY710</f>
        <v>0</v>
      </c>
      <c r="BA710" s="210">
        <f t="shared" si="307"/>
        <v>0</v>
      </c>
      <c r="BB710" s="210">
        <f t="shared" si="307"/>
        <v>0</v>
      </c>
      <c r="BC710" s="210">
        <f t="shared" si="307"/>
        <v>0</v>
      </c>
      <c r="BD710" s="210">
        <f t="shared" si="307"/>
        <v>0</v>
      </c>
      <c r="BE710" s="210">
        <f t="shared" si="307"/>
        <v>0</v>
      </c>
      <c r="BF710" s="211">
        <f t="shared" si="307"/>
        <v>0</v>
      </c>
      <c r="BG710" s="1276">
        <f>IF($Z710=1,0,IF(AND($Z710=0,BB710&gt;0),1,IF(AND($Z710=0,BD710&gt;0),1,IF(AND($Z710=0,BF710&gt;0),1,0))))</f>
        <v>0</v>
      </c>
      <c r="BH710" s="1276">
        <f t="shared" si="302"/>
        <v>0</v>
      </c>
      <c r="BI710" s="1281">
        <f>IF($Z710=0,0,IF(BM710+BO710+BQ710&gt;0,$AA710,0))</f>
        <v>0</v>
      </c>
      <c r="BJ710" s="1283">
        <f>IF($Z710=0,0,IF(AND(BI710=0,M711&gt;0),$AA710,0))</f>
        <v>0</v>
      </c>
      <c r="BK710" s="1272">
        <f>$AA710-BI710-BJ710</f>
        <v>0</v>
      </c>
      <c r="BL710" s="210">
        <f t="shared" si="308"/>
        <v>0</v>
      </c>
      <c r="BM710" s="210">
        <f t="shared" si="308"/>
        <v>0</v>
      </c>
      <c r="BN710" s="210">
        <f t="shared" si="308"/>
        <v>0</v>
      </c>
      <c r="BO710" s="210">
        <f t="shared" si="308"/>
        <v>0</v>
      </c>
      <c r="BP710" s="210">
        <f t="shared" si="308"/>
        <v>0</v>
      </c>
      <c r="BQ710" s="211">
        <f t="shared" si="308"/>
        <v>0</v>
      </c>
      <c r="BR710" s="1276">
        <f>IF($Z710=1,0,IF(AND($Z710=0,BM710&gt;0),1,IF(AND($Z710=0,BO710&gt;0),1,IF(AND($Z710=0,BQ710&gt;0),1,0))))</f>
        <v>0</v>
      </c>
      <c r="BS710" s="1276">
        <f t="shared" si="303"/>
        <v>0</v>
      </c>
      <c r="BT710" s="1281">
        <f>IF($Z710=0,0,IF(BX710+BZ710+CB710&gt;0,$AA710,0))</f>
        <v>0</v>
      </c>
      <c r="BU710" s="1283">
        <f>IF($Z710=0,0,IF(AND(BT710=0,O711&gt;0),$AA710,0))</f>
        <v>0</v>
      </c>
      <c r="BV710" s="1272">
        <f>$AA710-BT710-BU710</f>
        <v>0</v>
      </c>
      <c r="BW710" s="210">
        <f t="shared" si="309"/>
        <v>0</v>
      </c>
      <c r="BX710" s="210">
        <f t="shared" si="309"/>
        <v>0</v>
      </c>
      <c r="BY710" s="210">
        <f t="shared" si="309"/>
        <v>0</v>
      </c>
      <c r="BZ710" s="210">
        <f t="shared" si="309"/>
        <v>0</v>
      </c>
      <c r="CA710" s="210">
        <f t="shared" si="309"/>
        <v>0</v>
      </c>
      <c r="CB710" s="211">
        <f t="shared" si="309"/>
        <v>0</v>
      </c>
      <c r="CC710" s="1276">
        <f>IF($Z710=1,0,IF(AND($Z710=0,BX710&gt;0),1,IF(AND($Z710=0,BZ710&gt;0),1,IF(AND($Z710=0,CB710&gt;0),1,0))))</f>
        <v>0</v>
      </c>
      <c r="CD710" s="1276">
        <f t="shared" si="304"/>
        <v>0</v>
      </c>
      <c r="CE710" s="11"/>
      <c r="CF710" s="11"/>
      <c r="CG710" s="11"/>
      <c r="CH710" s="11"/>
      <c r="CI710" s="11"/>
      <c r="CJ710" s="11"/>
      <c r="CK710" s="11"/>
      <c r="CL710" s="11"/>
      <c r="CM710" s="11"/>
    </row>
    <row r="711" spans="1:91" ht="14.25" customHeight="1">
      <c r="A711" s="1247" t="str">
        <f>A710</f>
        <v/>
      </c>
      <c r="B711" s="58"/>
      <c r="C711" s="1735"/>
      <c r="D711" s="1733"/>
      <c r="E711" s="1735"/>
      <c r="F711" s="2454"/>
      <c r="G711" s="512"/>
      <c r="H711" s="2456"/>
      <c r="I711" s="514"/>
      <c r="J711" s="2459"/>
      <c r="K711" s="514"/>
      <c r="L711" s="2459"/>
      <c r="M711" s="514"/>
      <c r="N711" s="2459"/>
      <c r="O711" s="514"/>
      <c r="P711" s="2459"/>
      <c r="Q711" s="11"/>
      <c r="R711" s="11"/>
      <c r="S711" s="455"/>
      <c r="T711" s="477"/>
      <c r="U711" s="506">
        <f>Import!N1101</f>
        <v>0</v>
      </c>
      <c r="V711" s="11"/>
      <c r="W711" s="340"/>
      <c r="X711" s="340"/>
      <c r="Y711" s="340"/>
      <c r="Z711" s="11"/>
      <c r="AE711" s="210"/>
      <c r="AF711" s="210"/>
      <c r="AG711" s="210"/>
      <c r="AH711" s="210"/>
      <c r="AI711" s="1055"/>
      <c r="AJ711" s="211"/>
      <c r="AK711" s="1276"/>
      <c r="AL711" s="1276">
        <f>AL710</f>
        <v>0</v>
      </c>
      <c r="AP711" s="210"/>
      <c r="AQ711" s="210"/>
      <c r="AR711" s="210"/>
      <c r="AS711" s="210"/>
      <c r="AT711" s="210"/>
      <c r="AU711" s="211"/>
      <c r="AV711" s="1276"/>
      <c r="AW711" s="1276">
        <f>AW710</f>
        <v>0</v>
      </c>
      <c r="BA711" s="210"/>
      <c r="BB711" s="210"/>
      <c r="BC711" s="210"/>
      <c r="BD711" s="210"/>
      <c r="BE711" s="210"/>
      <c r="BF711" s="211"/>
      <c r="BG711" s="1276"/>
      <c r="BH711" s="1276">
        <f>BH710</f>
        <v>0</v>
      </c>
      <c r="BL711" s="210"/>
      <c r="BM711" s="210"/>
      <c r="BN711" s="210"/>
      <c r="BO711" s="210"/>
      <c r="BP711" s="210"/>
      <c r="BQ711" s="211"/>
      <c r="BR711" s="1276"/>
      <c r="BS711" s="1276">
        <f>BS710</f>
        <v>0</v>
      </c>
      <c r="BW711" s="210"/>
      <c r="BX711" s="210"/>
      <c r="BY711" s="210"/>
      <c r="BZ711" s="210"/>
      <c r="CA711" s="210"/>
      <c r="CB711" s="211"/>
      <c r="CC711" s="1276"/>
      <c r="CD711" s="1276">
        <f>CD710</f>
        <v>0</v>
      </c>
      <c r="CE711" s="11"/>
      <c r="CF711" s="11"/>
      <c r="CG711" s="11"/>
      <c r="CH711" s="11"/>
      <c r="CI711" s="11"/>
      <c r="CJ711" s="11"/>
      <c r="CK711" s="11"/>
      <c r="CL711" s="11"/>
      <c r="CM711" s="11"/>
    </row>
    <row r="712" spans="1:91" ht="24.75" customHeight="1">
      <c r="A712" s="1246" t="str">
        <f>IF(E712&gt;0,"Wypełnione","")</f>
        <v/>
      </c>
      <c r="B712" s="58"/>
      <c r="C712" s="1734">
        <f>'Og s3a'!C1113</f>
        <v>0</v>
      </c>
      <c r="D712" s="1732">
        <f>'Og s3a'!E1113</f>
        <v>0</v>
      </c>
      <c r="E712" s="1734">
        <f>'Og s3a'!F1113</f>
        <v>0</v>
      </c>
      <c r="F712" s="2453"/>
      <c r="G712" s="511">
        <f>T712</f>
        <v>0</v>
      </c>
      <c r="H712" s="2455">
        <f>U712</f>
        <v>0</v>
      </c>
      <c r="I712" s="515"/>
      <c r="J712" s="2459"/>
      <c r="K712" s="515"/>
      <c r="L712" s="2459"/>
      <c r="M712" s="515"/>
      <c r="N712" s="2459"/>
      <c r="O712" s="515"/>
      <c r="P712" s="2459"/>
      <c r="Q712" s="11"/>
      <c r="R712" s="11"/>
      <c r="S712" s="454">
        <f>'Og s3a'!G1113</f>
        <v>0</v>
      </c>
      <c r="T712" s="456">
        <f>'Og s3a'!D1113</f>
        <v>0</v>
      </c>
      <c r="U712" s="506">
        <f>Import!N1102</f>
        <v>0</v>
      </c>
      <c r="V712" s="11"/>
      <c r="W712" s="340"/>
      <c r="X712" s="340"/>
      <c r="Y712" s="340"/>
      <c r="Z712" s="1273">
        <f>IF(F712=AF$7,1,0)</f>
        <v>0</v>
      </c>
      <c r="AA712" s="1273">
        <f>Z712*D712</f>
        <v>0</v>
      </c>
      <c r="AB712" s="1281">
        <f>IF($Z712=0,0,IF(AF712+AH712+AJ712&gt;0,$AA712,0))</f>
        <v>0</v>
      </c>
      <c r="AC712" s="1283">
        <f>IF($Z712=0,0,IF(AND(AB712=0,G713&gt;0),$AA712,0))</f>
        <v>0</v>
      </c>
      <c r="AD712" s="1272">
        <f>AA712-AB712-AC712</f>
        <v>0</v>
      </c>
      <c r="AE712" s="210">
        <f t="shared" si="305"/>
        <v>0</v>
      </c>
      <c r="AF712" s="210">
        <f t="shared" si="305"/>
        <v>0</v>
      </c>
      <c r="AG712" s="210">
        <f t="shared" si="305"/>
        <v>0</v>
      </c>
      <c r="AH712" s="210">
        <f t="shared" si="305"/>
        <v>0</v>
      </c>
      <c r="AI712" s="1055">
        <f t="shared" si="305"/>
        <v>0</v>
      </c>
      <c r="AJ712" s="211">
        <f t="shared" si="305"/>
        <v>0</v>
      </c>
      <c r="AK712" s="1276">
        <f>IF($Z712=1,0,IF(AND($Z712=0,AF712&gt;0),1,IF(AND($Z712=0,AH712&gt;0),1,IF(AND($Z712=0,AJ712&gt;0),1,0))))</f>
        <v>0</v>
      </c>
      <c r="AL712" s="1276">
        <f t="shared" si="300"/>
        <v>0</v>
      </c>
      <c r="AM712" s="1281">
        <f>IF($Z712=0,0,IF(AQ712+AS712+AU712&gt;0,$AA712,0))</f>
        <v>0</v>
      </c>
      <c r="AN712" s="1283">
        <f>IF($Z712=0,0,IF(AND(AM712=0,I713&gt;0),$AA712,0))</f>
        <v>0</v>
      </c>
      <c r="AO712" s="1272">
        <f>$AA712-AM712-AN712</f>
        <v>0</v>
      </c>
      <c r="AP712" s="210">
        <f t="shared" si="306"/>
        <v>0</v>
      </c>
      <c r="AQ712" s="210">
        <f t="shared" si="306"/>
        <v>0</v>
      </c>
      <c r="AR712" s="210">
        <f t="shared" si="306"/>
        <v>0</v>
      </c>
      <c r="AS712" s="210">
        <f t="shared" si="306"/>
        <v>0</v>
      </c>
      <c r="AT712" s="210">
        <f t="shared" si="306"/>
        <v>0</v>
      </c>
      <c r="AU712" s="211">
        <f t="shared" si="306"/>
        <v>0</v>
      </c>
      <c r="AV712" s="1276">
        <f>IF($Z712=1,0,IF(AND($Z712=0,AQ712&gt;0),1,IF(AND($Z712=0,AS712&gt;0),1,IF(AND($Z712=0,AU712&gt;0),1,0))))</f>
        <v>0</v>
      </c>
      <c r="AW712" s="1276">
        <f t="shared" si="301"/>
        <v>0</v>
      </c>
      <c r="AX712" s="1281">
        <f>IF($Z712=0,0,IF(BB712+BD712+BF712&gt;0,$AA712,0))</f>
        <v>0</v>
      </c>
      <c r="AY712" s="1283">
        <f>IF($Z712=0,0,IF(AND(AX712=0,K713&gt;0),$AA712,0))</f>
        <v>0</v>
      </c>
      <c r="AZ712" s="1272">
        <f>$AA712-AX712-AY712</f>
        <v>0</v>
      </c>
      <c r="BA712" s="210">
        <f t="shared" si="307"/>
        <v>0</v>
      </c>
      <c r="BB712" s="210">
        <f t="shared" si="307"/>
        <v>0</v>
      </c>
      <c r="BC712" s="210">
        <f t="shared" si="307"/>
        <v>0</v>
      </c>
      <c r="BD712" s="210">
        <f t="shared" si="307"/>
        <v>0</v>
      </c>
      <c r="BE712" s="210">
        <f t="shared" si="307"/>
        <v>0</v>
      </c>
      <c r="BF712" s="211">
        <f t="shared" si="307"/>
        <v>0</v>
      </c>
      <c r="BG712" s="1276">
        <f>IF($Z712=1,0,IF(AND($Z712=0,BB712&gt;0),1,IF(AND($Z712=0,BD712&gt;0),1,IF(AND($Z712=0,BF712&gt;0),1,0))))</f>
        <v>0</v>
      </c>
      <c r="BH712" s="1276">
        <f t="shared" si="302"/>
        <v>0</v>
      </c>
      <c r="BI712" s="1281">
        <f>IF($Z712=0,0,IF(BM712+BO712+BQ712&gt;0,$AA712,0))</f>
        <v>0</v>
      </c>
      <c r="BJ712" s="1283">
        <f>IF($Z712=0,0,IF(AND(BI712=0,M713&gt;0),$AA712,0))</f>
        <v>0</v>
      </c>
      <c r="BK712" s="1272">
        <f>$AA712-BI712-BJ712</f>
        <v>0</v>
      </c>
      <c r="BL712" s="210">
        <f t="shared" si="308"/>
        <v>0</v>
      </c>
      <c r="BM712" s="210">
        <f t="shared" si="308"/>
        <v>0</v>
      </c>
      <c r="BN712" s="210">
        <f t="shared" si="308"/>
        <v>0</v>
      </c>
      <c r="BO712" s="210">
        <f t="shared" si="308"/>
        <v>0</v>
      </c>
      <c r="BP712" s="210">
        <f t="shared" si="308"/>
        <v>0</v>
      </c>
      <c r="BQ712" s="211">
        <f t="shared" si="308"/>
        <v>0</v>
      </c>
      <c r="BR712" s="1276">
        <f>IF($Z712=1,0,IF(AND($Z712=0,BM712&gt;0),1,IF(AND($Z712=0,BO712&gt;0),1,IF(AND($Z712=0,BQ712&gt;0),1,0))))</f>
        <v>0</v>
      </c>
      <c r="BS712" s="1276">
        <f t="shared" si="303"/>
        <v>0</v>
      </c>
      <c r="BT712" s="1281">
        <f>IF($Z712=0,0,IF(BX712+BZ712+CB712&gt;0,$AA712,0))</f>
        <v>0</v>
      </c>
      <c r="BU712" s="1283">
        <f>IF($Z712=0,0,IF(AND(BT712=0,O713&gt;0),$AA712,0))</f>
        <v>0</v>
      </c>
      <c r="BV712" s="1272">
        <f>$AA712-BT712-BU712</f>
        <v>0</v>
      </c>
      <c r="BW712" s="210">
        <f t="shared" si="309"/>
        <v>0</v>
      </c>
      <c r="BX712" s="210">
        <f t="shared" si="309"/>
        <v>0</v>
      </c>
      <c r="BY712" s="210">
        <f t="shared" si="309"/>
        <v>0</v>
      </c>
      <c r="BZ712" s="210">
        <f t="shared" si="309"/>
        <v>0</v>
      </c>
      <c r="CA712" s="210">
        <f t="shared" si="309"/>
        <v>0</v>
      </c>
      <c r="CB712" s="211">
        <f t="shared" si="309"/>
        <v>0</v>
      </c>
      <c r="CC712" s="1276">
        <f>IF($Z712=1,0,IF(AND($Z712=0,BX712&gt;0),1,IF(AND($Z712=0,BZ712&gt;0),1,IF(AND($Z712=0,CB712&gt;0),1,0))))</f>
        <v>0</v>
      </c>
      <c r="CD712" s="1276">
        <f t="shared" si="304"/>
        <v>0</v>
      </c>
      <c r="CE712" s="11"/>
      <c r="CF712" s="11"/>
      <c r="CG712" s="11"/>
      <c r="CH712" s="11"/>
      <c r="CI712" s="11"/>
      <c r="CJ712" s="11"/>
      <c r="CK712" s="11"/>
      <c r="CL712" s="11"/>
      <c r="CM712" s="11"/>
    </row>
    <row r="713" spans="1:91" ht="14.25" customHeight="1">
      <c r="A713" s="1247" t="str">
        <f>A712</f>
        <v/>
      </c>
      <c r="B713" s="58"/>
      <c r="C713" s="1735"/>
      <c r="D713" s="1733"/>
      <c r="E713" s="1735"/>
      <c r="F713" s="2454"/>
      <c r="G713" s="512"/>
      <c r="H713" s="2456"/>
      <c r="I713" s="514"/>
      <c r="J713" s="2459"/>
      <c r="K713" s="514"/>
      <c r="L713" s="2459"/>
      <c r="M713" s="514"/>
      <c r="N713" s="2459"/>
      <c r="O713" s="514"/>
      <c r="P713" s="2459"/>
      <c r="Q713" s="11"/>
      <c r="R713" s="11"/>
      <c r="S713" s="455"/>
      <c r="T713" s="477"/>
      <c r="U713" s="506">
        <f>Import!N1103</f>
        <v>0</v>
      </c>
      <c r="V713" s="11"/>
      <c r="W713" s="340"/>
      <c r="X713" s="340"/>
      <c r="Y713" s="340"/>
      <c r="Z713" s="11"/>
      <c r="AE713" s="210"/>
      <c r="AF713" s="210"/>
      <c r="AG713" s="210"/>
      <c r="AH713" s="210"/>
      <c r="AI713" s="1055"/>
      <c r="AJ713" s="211"/>
      <c r="AK713" s="1276"/>
      <c r="AL713" s="1276">
        <f>AL712</f>
        <v>0</v>
      </c>
      <c r="AP713" s="210"/>
      <c r="AQ713" s="210"/>
      <c r="AR713" s="210"/>
      <c r="AS713" s="210"/>
      <c r="AT713" s="210"/>
      <c r="AU713" s="211"/>
      <c r="AV713" s="1276"/>
      <c r="AW713" s="1276">
        <f>AW712</f>
        <v>0</v>
      </c>
      <c r="BA713" s="210"/>
      <c r="BB713" s="210"/>
      <c r="BC713" s="210"/>
      <c r="BD713" s="210"/>
      <c r="BE713" s="210"/>
      <c r="BF713" s="211"/>
      <c r="BG713" s="1276"/>
      <c r="BH713" s="1276">
        <f>BH712</f>
        <v>0</v>
      </c>
      <c r="BL713" s="210"/>
      <c r="BM713" s="210"/>
      <c r="BN713" s="210"/>
      <c r="BO713" s="210"/>
      <c r="BP713" s="210"/>
      <c r="BQ713" s="211"/>
      <c r="BR713" s="1276"/>
      <c r="BS713" s="1276">
        <f>BS712</f>
        <v>0</v>
      </c>
      <c r="BW713" s="210"/>
      <c r="BX713" s="210"/>
      <c r="BY713" s="210"/>
      <c r="BZ713" s="210"/>
      <c r="CA713" s="210"/>
      <c r="CB713" s="211"/>
      <c r="CC713" s="1276"/>
      <c r="CD713" s="1276">
        <f>CD712</f>
        <v>0</v>
      </c>
      <c r="CE713" s="11"/>
      <c r="CF713" s="11"/>
      <c r="CG713" s="11"/>
      <c r="CH713" s="11"/>
      <c r="CI713" s="11"/>
      <c r="CJ713" s="11"/>
      <c r="CK713" s="11"/>
      <c r="CL713" s="11"/>
      <c r="CM713" s="11"/>
    </row>
    <row r="714" spans="1:91" ht="24.75" customHeight="1">
      <c r="A714" s="1246" t="str">
        <f>IF(E714&gt;0,"Wypełnione","")</f>
        <v/>
      </c>
      <c r="B714" s="58"/>
      <c r="C714" s="1734">
        <f>'Og s3a'!C1115</f>
        <v>0</v>
      </c>
      <c r="D714" s="1732">
        <f>'Og s3a'!E1115</f>
        <v>0</v>
      </c>
      <c r="E714" s="1734">
        <f>'Og s3a'!F1115</f>
        <v>0</v>
      </c>
      <c r="F714" s="2453"/>
      <c r="G714" s="511">
        <f>T714</f>
        <v>0</v>
      </c>
      <c r="H714" s="2455">
        <f>U714</f>
        <v>0</v>
      </c>
      <c r="I714" s="515"/>
      <c r="J714" s="2459"/>
      <c r="K714" s="515"/>
      <c r="L714" s="2459"/>
      <c r="M714" s="515"/>
      <c r="N714" s="2459"/>
      <c r="O714" s="515"/>
      <c r="P714" s="2459"/>
      <c r="Q714" s="11"/>
      <c r="R714" s="11"/>
      <c r="S714" s="454">
        <f>'Og s3a'!G1115</f>
        <v>0</v>
      </c>
      <c r="T714" s="456">
        <f>'Og s3a'!D1115</f>
        <v>0</v>
      </c>
      <c r="U714" s="506">
        <f>Import!N1104</f>
        <v>0</v>
      </c>
      <c r="V714" s="11"/>
      <c r="W714" s="340"/>
      <c r="X714" s="340"/>
      <c r="Y714" s="340"/>
      <c r="Z714" s="1273">
        <f>IF(F714=AF$7,1,0)</f>
        <v>0</v>
      </c>
      <c r="AA714" s="1273">
        <f>Z714*D714</f>
        <v>0</v>
      </c>
      <c r="AB714" s="1281">
        <f>IF($Z714=0,0,IF(AF714+AH714+AJ714&gt;0,$AA714,0))</f>
        <v>0</v>
      </c>
      <c r="AC714" s="1283">
        <f>IF($Z714=0,0,IF(AND(AB714=0,G715&gt;0),$AA714,0))</f>
        <v>0</v>
      </c>
      <c r="AD714" s="1272">
        <f>AA714-AB714-AC714</f>
        <v>0</v>
      </c>
      <c r="AE714" s="210">
        <f t="shared" si="305"/>
        <v>0</v>
      </c>
      <c r="AF714" s="210">
        <f t="shared" si="305"/>
        <v>0</v>
      </c>
      <c r="AG714" s="210">
        <f t="shared" si="305"/>
        <v>0</v>
      </c>
      <c r="AH714" s="210">
        <f t="shared" si="305"/>
        <v>0</v>
      </c>
      <c r="AI714" s="1055">
        <f t="shared" si="305"/>
        <v>0</v>
      </c>
      <c r="AJ714" s="211">
        <f t="shared" si="305"/>
        <v>0</v>
      </c>
      <c r="AK714" s="1276">
        <f>IF($Z714=1,0,IF(AND($Z714=0,AF714&gt;0),1,IF(AND($Z714=0,AH714&gt;0),1,IF(AND($Z714=0,AJ714&gt;0),1,0))))</f>
        <v>0</v>
      </c>
      <c r="AL714" s="1276">
        <f t="shared" si="300"/>
        <v>0</v>
      </c>
      <c r="AM714" s="1281">
        <f>IF($Z714=0,0,IF(AQ714+AS714+AU714&gt;0,$AA714,0))</f>
        <v>0</v>
      </c>
      <c r="AN714" s="1283">
        <f>IF($Z714=0,0,IF(AND(AM714=0,I715&gt;0),$AA714,0))</f>
        <v>0</v>
      </c>
      <c r="AO714" s="1272">
        <f>$AA714-AM714-AN714</f>
        <v>0</v>
      </c>
      <c r="AP714" s="210">
        <f t="shared" si="306"/>
        <v>0</v>
      </c>
      <c r="AQ714" s="210">
        <f t="shared" si="306"/>
        <v>0</v>
      </c>
      <c r="AR714" s="210">
        <f t="shared" si="306"/>
        <v>0</v>
      </c>
      <c r="AS714" s="210">
        <f t="shared" si="306"/>
        <v>0</v>
      </c>
      <c r="AT714" s="210">
        <f t="shared" si="306"/>
        <v>0</v>
      </c>
      <c r="AU714" s="211">
        <f t="shared" si="306"/>
        <v>0</v>
      </c>
      <c r="AV714" s="1276">
        <f>IF($Z714=1,0,IF(AND($Z714=0,AQ714&gt;0),1,IF(AND($Z714=0,AS714&gt;0),1,IF(AND($Z714=0,AU714&gt;0),1,0))))</f>
        <v>0</v>
      </c>
      <c r="AW714" s="1276">
        <f t="shared" si="301"/>
        <v>0</v>
      </c>
      <c r="AX714" s="1281">
        <f>IF($Z714=0,0,IF(BB714+BD714+BF714&gt;0,$AA714,0))</f>
        <v>0</v>
      </c>
      <c r="AY714" s="1283">
        <f>IF($Z714=0,0,IF(AND(AX714=0,K715&gt;0),$AA714,0))</f>
        <v>0</v>
      </c>
      <c r="AZ714" s="1272">
        <f>$AA714-AX714-AY714</f>
        <v>0</v>
      </c>
      <c r="BA714" s="210">
        <f t="shared" si="307"/>
        <v>0</v>
      </c>
      <c r="BB714" s="210">
        <f t="shared" si="307"/>
        <v>0</v>
      </c>
      <c r="BC714" s="210">
        <f t="shared" si="307"/>
        <v>0</v>
      </c>
      <c r="BD714" s="210">
        <f t="shared" si="307"/>
        <v>0</v>
      </c>
      <c r="BE714" s="210">
        <f t="shared" si="307"/>
        <v>0</v>
      </c>
      <c r="BF714" s="211">
        <f t="shared" si="307"/>
        <v>0</v>
      </c>
      <c r="BG714" s="1276">
        <f>IF($Z714=1,0,IF(AND($Z714=0,BB714&gt;0),1,IF(AND($Z714=0,BD714&gt;0),1,IF(AND($Z714=0,BF714&gt;0),1,0))))</f>
        <v>0</v>
      </c>
      <c r="BH714" s="1276">
        <f t="shared" si="302"/>
        <v>0</v>
      </c>
      <c r="BI714" s="1281">
        <f>IF($Z714=0,0,IF(BM714+BO714+BQ714&gt;0,$AA714,0))</f>
        <v>0</v>
      </c>
      <c r="BJ714" s="1283">
        <f>IF($Z714=0,0,IF(AND(BI714=0,M715&gt;0),$AA714,0))</f>
        <v>0</v>
      </c>
      <c r="BK714" s="1272">
        <f>$AA714-BI714-BJ714</f>
        <v>0</v>
      </c>
      <c r="BL714" s="210">
        <f t="shared" si="308"/>
        <v>0</v>
      </c>
      <c r="BM714" s="210">
        <f t="shared" si="308"/>
        <v>0</v>
      </c>
      <c r="BN714" s="210">
        <f t="shared" si="308"/>
        <v>0</v>
      </c>
      <c r="BO714" s="210">
        <f t="shared" si="308"/>
        <v>0</v>
      </c>
      <c r="BP714" s="210">
        <f t="shared" si="308"/>
        <v>0</v>
      </c>
      <c r="BQ714" s="211">
        <f t="shared" si="308"/>
        <v>0</v>
      </c>
      <c r="BR714" s="1276">
        <f>IF($Z714=1,0,IF(AND($Z714=0,BM714&gt;0),1,IF(AND($Z714=0,BO714&gt;0),1,IF(AND($Z714=0,BQ714&gt;0),1,0))))</f>
        <v>0</v>
      </c>
      <c r="BS714" s="1276">
        <f t="shared" si="303"/>
        <v>0</v>
      </c>
      <c r="BT714" s="1281">
        <f>IF($Z714=0,0,IF(BX714+BZ714+CB714&gt;0,$AA714,0))</f>
        <v>0</v>
      </c>
      <c r="BU714" s="1283">
        <f>IF($Z714=0,0,IF(AND(BT714=0,O715&gt;0),$AA714,0))</f>
        <v>0</v>
      </c>
      <c r="BV714" s="1272">
        <f>$AA714-BT714-BU714</f>
        <v>0</v>
      </c>
      <c r="BW714" s="210">
        <f t="shared" si="309"/>
        <v>0</v>
      </c>
      <c r="BX714" s="210">
        <f t="shared" si="309"/>
        <v>0</v>
      </c>
      <c r="BY714" s="210">
        <f t="shared" si="309"/>
        <v>0</v>
      </c>
      <c r="BZ714" s="210">
        <f t="shared" si="309"/>
        <v>0</v>
      </c>
      <c r="CA714" s="210">
        <f t="shared" si="309"/>
        <v>0</v>
      </c>
      <c r="CB714" s="211">
        <f t="shared" si="309"/>
        <v>0</v>
      </c>
      <c r="CC714" s="1276">
        <f>IF($Z714=1,0,IF(AND($Z714=0,BX714&gt;0),1,IF(AND($Z714=0,BZ714&gt;0),1,IF(AND($Z714=0,CB714&gt;0),1,0))))</f>
        <v>0</v>
      </c>
      <c r="CD714" s="1276">
        <f t="shared" si="304"/>
        <v>0</v>
      </c>
      <c r="CE714" s="11"/>
      <c r="CF714" s="11"/>
      <c r="CG714" s="11"/>
      <c r="CH714" s="11"/>
      <c r="CI714" s="11"/>
      <c r="CJ714" s="11"/>
      <c r="CK714" s="11"/>
      <c r="CL714" s="11"/>
      <c r="CM714" s="11"/>
    </row>
    <row r="715" spans="1:91" ht="14.25" customHeight="1">
      <c r="A715" s="1247" t="str">
        <f>A714</f>
        <v/>
      </c>
      <c r="B715" s="58"/>
      <c r="C715" s="1735"/>
      <c r="D715" s="1733"/>
      <c r="E715" s="1735"/>
      <c r="F715" s="2454"/>
      <c r="G715" s="512"/>
      <c r="H715" s="2456"/>
      <c r="I715" s="514"/>
      <c r="J715" s="2459"/>
      <c r="K715" s="514"/>
      <c r="L715" s="2459"/>
      <c r="M715" s="514"/>
      <c r="N715" s="2459"/>
      <c r="O715" s="514"/>
      <c r="P715" s="2459"/>
      <c r="Q715" s="11"/>
      <c r="R715" s="11"/>
      <c r="S715" s="455"/>
      <c r="T715" s="477"/>
      <c r="U715" s="506">
        <f>Import!N1105</f>
        <v>0</v>
      </c>
      <c r="V715" s="11"/>
      <c r="W715" s="340"/>
      <c r="X715" s="340"/>
      <c r="Y715" s="340"/>
      <c r="Z715" s="11"/>
      <c r="AE715" s="210"/>
      <c r="AF715" s="210"/>
      <c r="AG715" s="210"/>
      <c r="AH715" s="210"/>
      <c r="AI715" s="1055"/>
      <c r="AJ715" s="211"/>
      <c r="AK715" s="1276"/>
      <c r="AL715" s="1276">
        <f>AL714</f>
        <v>0</v>
      </c>
      <c r="AP715" s="210"/>
      <c r="AQ715" s="210"/>
      <c r="AR715" s="210"/>
      <c r="AS715" s="210"/>
      <c r="AT715" s="210"/>
      <c r="AU715" s="211"/>
      <c r="AV715" s="1276"/>
      <c r="AW715" s="1276">
        <f>AW714</f>
        <v>0</v>
      </c>
      <c r="BA715" s="210"/>
      <c r="BB715" s="210"/>
      <c r="BC715" s="210"/>
      <c r="BD715" s="210"/>
      <c r="BE715" s="210"/>
      <c r="BF715" s="211"/>
      <c r="BG715" s="1276"/>
      <c r="BH715" s="1276">
        <f>BH714</f>
        <v>0</v>
      </c>
      <c r="BL715" s="210"/>
      <c r="BM715" s="210"/>
      <c r="BN715" s="210"/>
      <c r="BO715" s="210"/>
      <c r="BP715" s="210"/>
      <c r="BQ715" s="211"/>
      <c r="BR715" s="1276"/>
      <c r="BS715" s="1276">
        <f>BS714</f>
        <v>0</v>
      </c>
      <c r="BW715" s="210"/>
      <c r="BX715" s="210"/>
      <c r="BY715" s="210"/>
      <c r="BZ715" s="210"/>
      <c r="CA715" s="210"/>
      <c r="CB715" s="211"/>
      <c r="CC715" s="1276"/>
      <c r="CD715" s="1276">
        <f>CD714</f>
        <v>0</v>
      </c>
      <c r="CE715" s="11"/>
      <c r="CF715" s="11"/>
      <c r="CG715" s="11"/>
      <c r="CH715" s="11"/>
      <c r="CI715" s="11"/>
      <c r="CJ715" s="11"/>
      <c r="CK715" s="11"/>
      <c r="CL715" s="11"/>
      <c r="CM715" s="11"/>
    </row>
    <row r="716" spans="1:91" ht="24.75" customHeight="1">
      <c r="A716" s="1246" t="str">
        <f>IF(E716&gt;0,"Wypełnione","")</f>
        <v/>
      </c>
      <c r="B716" s="58"/>
      <c r="C716" s="1734">
        <f>'Og s3a'!C1117</f>
        <v>0</v>
      </c>
      <c r="D716" s="1732">
        <f>'Og s3a'!E1117</f>
        <v>0</v>
      </c>
      <c r="E716" s="1734">
        <f>'Og s3a'!F1117</f>
        <v>0</v>
      </c>
      <c r="F716" s="2453"/>
      <c r="G716" s="511">
        <f>T716</f>
        <v>0</v>
      </c>
      <c r="H716" s="2455">
        <f>U716</f>
        <v>0</v>
      </c>
      <c r="I716" s="515"/>
      <c r="J716" s="2459"/>
      <c r="K716" s="515"/>
      <c r="L716" s="2459"/>
      <c r="M716" s="515"/>
      <c r="N716" s="2459"/>
      <c r="O716" s="515"/>
      <c r="P716" s="2459"/>
      <c r="Q716" s="11"/>
      <c r="R716" s="11"/>
      <c r="S716" s="454">
        <f>'Og s3a'!G1117</f>
        <v>0</v>
      </c>
      <c r="T716" s="456">
        <f>'Og s3a'!D1117</f>
        <v>0</v>
      </c>
      <c r="U716" s="506">
        <f>Import!N1106</f>
        <v>0</v>
      </c>
      <c r="V716" s="11"/>
      <c r="W716" s="340"/>
      <c r="X716" s="340"/>
      <c r="Y716" s="340"/>
      <c r="Z716" s="1273">
        <f>IF(F716=AF$7,1,0)</f>
        <v>0</v>
      </c>
      <c r="AA716" s="1273">
        <f>Z716*D716</f>
        <v>0</v>
      </c>
      <c r="AB716" s="1281">
        <f>IF($Z716=0,0,IF(AF716+AH716+AJ716&gt;0,$AA716,0))</f>
        <v>0</v>
      </c>
      <c r="AC716" s="1283">
        <f>IF($Z716=0,0,IF(AND(AB716=0,G717&gt;0),$AA716,0))</f>
        <v>0</v>
      </c>
      <c r="AD716" s="1272">
        <f>AA716-AB716-AC716</f>
        <v>0</v>
      </c>
      <c r="AE716" s="210">
        <f t="shared" si="305"/>
        <v>0</v>
      </c>
      <c r="AF716" s="210">
        <f t="shared" si="305"/>
        <v>0</v>
      </c>
      <c r="AG716" s="210">
        <f t="shared" si="305"/>
        <v>0</v>
      </c>
      <c r="AH716" s="210">
        <f t="shared" si="305"/>
        <v>0</v>
      </c>
      <c r="AI716" s="1055">
        <f t="shared" si="305"/>
        <v>0</v>
      </c>
      <c r="AJ716" s="211">
        <f t="shared" si="305"/>
        <v>0</v>
      </c>
      <c r="AK716" s="1276">
        <f>IF($Z716=1,0,IF(AND($Z716=0,AF716&gt;0),1,IF(AND($Z716=0,AH716&gt;0),1,IF(AND($Z716=0,AJ716&gt;0),1,0))))</f>
        <v>0</v>
      </c>
      <c r="AL716" s="1276">
        <f t="shared" si="300"/>
        <v>0</v>
      </c>
      <c r="AM716" s="1281">
        <f>IF($Z716=0,0,IF(AQ716+AS716+AU716&gt;0,$AA716,0))</f>
        <v>0</v>
      </c>
      <c r="AN716" s="1283">
        <f>IF($Z716=0,0,IF(AND(AM716=0,I717&gt;0),$AA716,0))</f>
        <v>0</v>
      </c>
      <c r="AO716" s="1272">
        <f>$AA716-AM716-AN716</f>
        <v>0</v>
      </c>
      <c r="AP716" s="210">
        <f t="shared" si="306"/>
        <v>0</v>
      </c>
      <c r="AQ716" s="210">
        <f t="shared" si="306"/>
        <v>0</v>
      </c>
      <c r="AR716" s="210">
        <f t="shared" si="306"/>
        <v>0</v>
      </c>
      <c r="AS716" s="210">
        <f t="shared" si="306"/>
        <v>0</v>
      </c>
      <c r="AT716" s="210">
        <f t="shared" si="306"/>
        <v>0</v>
      </c>
      <c r="AU716" s="211">
        <f t="shared" si="306"/>
        <v>0</v>
      </c>
      <c r="AV716" s="1276">
        <f>IF($Z716=1,0,IF(AND($Z716=0,AQ716&gt;0),1,IF(AND($Z716=0,AS716&gt;0),1,IF(AND($Z716=0,AU716&gt;0),1,0))))</f>
        <v>0</v>
      </c>
      <c r="AW716" s="1276">
        <f t="shared" si="301"/>
        <v>0</v>
      </c>
      <c r="AX716" s="1281">
        <f>IF($Z716=0,0,IF(BB716+BD716+BF716&gt;0,$AA716,0))</f>
        <v>0</v>
      </c>
      <c r="AY716" s="1283">
        <f>IF($Z716=0,0,IF(AND(AX716=0,K717&gt;0),$AA716,0))</f>
        <v>0</v>
      </c>
      <c r="AZ716" s="1272">
        <f>$AA716-AX716-AY716</f>
        <v>0</v>
      </c>
      <c r="BA716" s="210">
        <f t="shared" si="307"/>
        <v>0</v>
      </c>
      <c r="BB716" s="210">
        <f t="shared" si="307"/>
        <v>0</v>
      </c>
      <c r="BC716" s="210">
        <f t="shared" si="307"/>
        <v>0</v>
      </c>
      <c r="BD716" s="210">
        <f t="shared" si="307"/>
        <v>0</v>
      </c>
      <c r="BE716" s="210">
        <f t="shared" si="307"/>
        <v>0</v>
      </c>
      <c r="BF716" s="211">
        <f t="shared" si="307"/>
        <v>0</v>
      </c>
      <c r="BG716" s="1276">
        <f>IF($Z716=1,0,IF(AND($Z716=0,BB716&gt;0),1,IF(AND($Z716=0,BD716&gt;0),1,IF(AND($Z716=0,BF716&gt;0),1,0))))</f>
        <v>0</v>
      </c>
      <c r="BH716" s="1276">
        <f t="shared" si="302"/>
        <v>0</v>
      </c>
      <c r="BI716" s="1281">
        <f>IF($Z716=0,0,IF(BM716+BO716+BQ716&gt;0,$AA716,0))</f>
        <v>0</v>
      </c>
      <c r="BJ716" s="1283">
        <f>IF($Z716=0,0,IF(AND(BI716=0,M717&gt;0),$AA716,0))</f>
        <v>0</v>
      </c>
      <c r="BK716" s="1272">
        <f>$AA716-BI716-BJ716</f>
        <v>0</v>
      </c>
      <c r="BL716" s="210">
        <f t="shared" si="308"/>
        <v>0</v>
      </c>
      <c r="BM716" s="210">
        <f t="shared" si="308"/>
        <v>0</v>
      </c>
      <c r="BN716" s="210">
        <f t="shared" si="308"/>
        <v>0</v>
      </c>
      <c r="BO716" s="210">
        <f t="shared" si="308"/>
        <v>0</v>
      </c>
      <c r="BP716" s="210">
        <f t="shared" si="308"/>
        <v>0</v>
      </c>
      <c r="BQ716" s="211">
        <f t="shared" si="308"/>
        <v>0</v>
      </c>
      <c r="BR716" s="1276">
        <f>IF($Z716=1,0,IF(AND($Z716=0,BM716&gt;0),1,IF(AND($Z716=0,BO716&gt;0),1,IF(AND($Z716=0,BQ716&gt;0),1,0))))</f>
        <v>0</v>
      </c>
      <c r="BS716" s="1276">
        <f t="shared" si="303"/>
        <v>0</v>
      </c>
      <c r="BT716" s="1281">
        <f>IF($Z716=0,0,IF(BX716+BZ716+CB716&gt;0,$AA716,0))</f>
        <v>0</v>
      </c>
      <c r="BU716" s="1283">
        <f>IF($Z716=0,0,IF(AND(BT716=0,O717&gt;0),$AA716,0))</f>
        <v>0</v>
      </c>
      <c r="BV716" s="1272">
        <f>$AA716-BT716-BU716</f>
        <v>0</v>
      </c>
      <c r="BW716" s="210">
        <f t="shared" si="309"/>
        <v>0</v>
      </c>
      <c r="BX716" s="210">
        <f t="shared" si="309"/>
        <v>0</v>
      </c>
      <c r="BY716" s="210">
        <f t="shared" si="309"/>
        <v>0</v>
      </c>
      <c r="BZ716" s="210">
        <f t="shared" si="309"/>
        <v>0</v>
      </c>
      <c r="CA716" s="210">
        <f t="shared" si="309"/>
        <v>0</v>
      </c>
      <c r="CB716" s="211">
        <f t="shared" si="309"/>
        <v>0</v>
      </c>
      <c r="CC716" s="1276">
        <f>IF($Z716=1,0,IF(AND($Z716=0,BX716&gt;0),1,IF(AND($Z716=0,BZ716&gt;0),1,IF(AND($Z716=0,CB716&gt;0),1,0))))</f>
        <v>0</v>
      </c>
      <c r="CD716" s="1276">
        <f t="shared" si="304"/>
        <v>0</v>
      </c>
      <c r="CE716" s="11"/>
      <c r="CF716" s="11"/>
      <c r="CG716" s="11"/>
      <c r="CH716" s="11"/>
      <c r="CI716" s="11"/>
      <c r="CJ716" s="11"/>
      <c r="CK716" s="11"/>
      <c r="CL716" s="11"/>
      <c r="CM716" s="11"/>
    </row>
    <row r="717" spans="1:91" ht="14.25" customHeight="1">
      <c r="A717" s="1247" t="str">
        <f>A716</f>
        <v/>
      </c>
      <c r="B717" s="58"/>
      <c r="C717" s="1735"/>
      <c r="D717" s="1733"/>
      <c r="E717" s="1735"/>
      <c r="F717" s="2454"/>
      <c r="G717" s="512"/>
      <c r="H717" s="2456"/>
      <c r="I717" s="514"/>
      <c r="J717" s="2459"/>
      <c r="K717" s="514"/>
      <c r="L717" s="2459"/>
      <c r="M717" s="514"/>
      <c r="N717" s="2459"/>
      <c r="O717" s="514"/>
      <c r="P717" s="2459"/>
      <c r="Q717" s="11"/>
      <c r="R717" s="11"/>
      <c r="S717" s="455"/>
      <c r="T717" s="477"/>
      <c r="U717" s="506">
        <f>Import!N1107</f>
        <v>0</v>
      </c>
      <c r="V717" s="11"/>
      <c r="W717" s="340"/>
      <c r="X717" s="340"/>
      <c r="Y717" s="340"/>
      <c r="Z717" s="11"/>
      <c r="AE717" s="210"/>
      <c r="AF717" s="210"/>
      <c r="AG717" s="210"/>
      <c r="AH717" s="210"/>
      <c r="AI717" s="1055"/>
      <c r="AJ717" s="211"/>
      <c r="AK717" s="1276"/>
      <c r="AL717" s="1276">
        <f>AL716</f>
        <v>0</v>
      </c>
      <c r="AP717" s="210"/>
      <c r="AQ717" s="210"/>
      <c r="AR717" s="210"/>
      <c r="AS717" s="210"/>
      <c r="AT717" s="210"/>
      <c r="AU717" s="211"/>
      <c r="AV717" s="1276"/>
      <c r="AW717" s="1276">
        <f>AW716</f>
        <v>0</v>
      </c>
      <c r="BA717" s="210"/>
      <c r="BB717" s="210"/>
      <c r="BC717" s="210"/>
      <c r="BD717" s="210"/>
      <c r="BE717" s="210"/>
      <c r="BF717" s="211"/>
      <c r="BG717" s="1276"/>
      <c r="BH717" s="1276">
        <f>BH716</f>
        <v>0</v>
      </c>
      <c r="BL717" s="210"/>
      <c r="BM717" s="210"/>
      <c r="BN717" s="210"/>
      <c r="BO717" s="210"/>
      <c r="BP717" s="210"/>
      <c r="BQ717" s="211"/>
      <c r="BR717" s="1276"/>
      <c r="BS717" s="1276">
        <f>BS716</f>
        <v>0</v>
      </c>
      <c r="BW717" s="210"/>
      <c r="BX717" s="210"/>
      <c r="BY717" s="210"/>
      <c r="BZ717" s="210"/>
      <c r="CA717" s="210"/>
      <c r="CB717" s="211"/>
      <c r="CC717" s="1276"/>
      <c r="CD717" s="1276">
        <f>CD716</f>
        <v>0</v>
      </c>
      <c r="CE717" s="11"/>
      <c r="CF717" s="11"/>
      <c r="CG717" s="11"/>
      <c r="CH717" s="11"/>
      <c r="CI717" s="11"/>
      <c r="CJ717" s="11"/>
      <c r="CK717" s="11"/>
      <c r="CL717" s="11"/>
      <c r="CM717" s="11"/>
    </row>
    <row r="718" spans="1:91" ht="24.75" customHeight="1">
      <c r="A718" s="1246" t="str">
        <f>IF(E718&gt;0,"Wypełnione","")</f>
        <v/>
      </c>
      <c r="B718" s="58"/>
      <c r="C718" s="1734">
        <f>'Og s3a'!C1119</f>
        <v>0</v>
      </c>
      <c r="D718" s="1732">
        <f>'Og s3a'!E1119</f>
        <v>0</v>
      </c>
      <c r="E718" s="1734">
        <f>'Og s3a'!F1119</f>
        <v>0</v>
      </c>
      <c r="F718" s="2453"/>
      <c r="G718" s="511">
        <f>T718</f>
        <v>0</v>
      </c>
      <c r="H718" s="2455">
        <f>U718</f>
        <v>0</v>
      </c>
      <c r="I718" s="515"/>
      <c r="J718" s="2459"/>
      <c r="K718" s="515"/>
      <c r="L718" s="2459"/>
      <c r="M718" s="515"/>
      <c r="N718" s="2459"/>
      <c r="O718" s="515"/>
      <c r="P718" s="2459"/>
      <c r="Q718" s="11"/>
      <c r="R718" s="11"/>
      <c r="S718" s="454">
        <f>'Og s3a'!G1119</f>
        <v>0</v>
      </c>
      <c r="T718" s="456">
        <f>'Og s3a'!D1119</f>
        <v>0</v>
      </c>
      <c r="U718" s="506">
        <f>Import!N1108</f>
        <v>0</v>
      </c>
      <c r="V718" s="11"/>
      <c r="W718" s="340"/>
      <c r="X718" s="340"/>
      <c r="Y718" s="340"/>
      <c r="Z718" s="1273">
        <f>IF(F718=AF$7,1,0)</f>
        <v>0</v>
      </c>
      <c r="AA718" s="1273">
        <f>Z718*D718</f>
        <v>0</v>
      </c>
      <c r="AB718" s="1281">
        <f>IF($Z718=0,0,IF(AF718+AH718+AJ718&gt;0,$AA718,0))</f>
        <v>0</v>
      </c>
      <c r="AC718" s="1283">
        <f>IF($Z718=0,0,IF(AND(AB718=0,G719&gt;0),$AA718,0))</f>
        <v>0</v>
      </c>
      <c r="AD718" s="1272">
        <f>AA718-AB718-AC718</f>
        <v>0</v>
      </c>
      <c r="AE718" s="210">
        <f t="shared" si="305"/>
        <v>0</v>
      </c>
      <c r="AF718" s="210">
        <f t="shared" si="305"/>
        <v>0</v>
      </c>
      <c r="AG718" s="210">
        <f t="shared" si="305"/>
        <v>0</v>
      </c>
      <c r="AH718" s="210">
        <f t="shared" si="305"/>
        <v>0</v>
      </c>
      <c r="AI718" s="1055">
        <f t="shared" si="305"/>
        <v>0</v>
      </c>
      <c r="AJ718" s="211">
        <f t="shared" si="305"/>
        <v>0</v>
      </c>
      <c r="AK718" s="1276">
        <f>IF($Z718=1,0,IF(AND($Z718=0,AF718&gt;0),1,IF(AND($Z718=0,AH718&gt;0),1,IF(AND($Z718=0,AJ718&gt;0),1,0))))</f>
        <v>0</v>
      </c>
      <c r="AL718" s="1276">
        <f t="shared" si="300"/>
        <v>0</v>
      </c>
      <c r="AM718" s="1281">
        <f>IF($Z718=0,0,IF(AQ718+AS718+AU718&gt;0,$AA718,0))</f>
        <v>0</v>
      </c>
      <c r="AN718" s="1283">
        <f>IF($Z718=0,0,IF(AND(AM718=0,I719&gt;0),$AA718,0))</f>
        <v>0</v>
      </c>
      <c r="AO718" s="1272">
        <f>$AA718-AM718-AN718</f>
        <v>0</v>
      </c>
      <c r="AP718" s="210">
        <f t="shared" si="306"/>
        <v>0</v>
      </c>
      <c r="AQ718" s="210">
        <f t="shared" si="306"/>
        <v>0</v>
      </c>
      <c r="AR718" s="210">
        <f t="shared" si="306"/>
        <v>0</v>
      </c>
      <c r="AS718" s="210">
        <f t="shared" si="306"/>
        <v>0</v>
      </c>
      <c r="AT718" s="210">
        <f t="shared" si="306"/>
        <v>0</v>
      </c>
      <c r="AU718" s="211">
        <f t="shared" si="306"/>
        <v>0</v>
      </c>
      <c r="AV718" s="1276">
        <f>IF($Z718=1,0,IF(AND($Z718=0,AQ718&gt;0),1,IF(AND($Z718=0,AS718&gt;0),1,IF(AND($Z718=0,AU718&gt;0),1,0))))</f>
        <v>0</v>
      </c>
      <c r="AW718" s="1276">
        <f t="shared" si="301"/>
        <v>0</v>
      </c>
      <c r="AX718" s="1281">
        <f>IF($Z718=0,0,IF(BB718+BD718+BF718&gt;0,$AA718,0))</f>
        <v>0</v>
      </c>
      <c r="AY718" s="1283">
        <f>IF($Z718=0,0,IF(AND(AX718=0,K719&gt;0),$AA718,0))</f>
        <v>0</v>
      </c>
      <c r="AZ718" s="1272">
        <f>$AA718-AX718-AY718</f>
        <v>0</v>
      </c>
      <c r="BA718" s="210">
        <f t="shared" si="307"/>
        <v>0</v>
      </c>
      <c r="BB718" s="210">
        <f t="shared" si="307"/>
        <v>0</v>
      </c>
      <c r="BC718" s="210">
        <f t="shared" si="307"/>
        <v>0</v>
      </c>
      <c r="BD718" s="210">
        <f t="shared" si="307"/>
        <v>0</v>
      </c>
      <c r="BE718" s="210">
        <f t="shared" si="307"/>
        <v>0</v>
      </c>
      <c r="BF718" s="211">
        <f t="shared" si="307"/>
        <v>0</v>
      </c>
      <c r="BG718" s="1276">
        <f>IF($Z718=1,0,IF(AND($Z718=0,BB718&gt;0),1,IF(AND($Z718=0,BD718&gt;0),1,IF(AND($Z718=0,BF718&gt;0),1,0))))</f>
        <v>0</v>
      </c>
      <c r="BH718" s="1276">
        <f t="shared" si="302"/>
        <v>0</v>
      </c>
      <c r="BI718" s="1281">
        <f>IF($Z718=0,0,IF(BM718+BO718+BQ718&gt;0,$AA718,0))</f>
        <v>0</v>
      </c>
      <c r="BJ718" s="1283">
        <f>IF($Z718=0,0,IF(AND(BI718=0,M719&gt;0),$AA718,0))</f>
        <v>0</v>
      </c>
      <c r="BK718" s="1272">
        <f>$AA718-BI718-BJ718</f>
        <v>0</v>
      </c>
      <c r="BL718" s="210">
        <f t="shared" si="308"/>
        <v>0</v>
      </c>
      <c r="BM718" s="210">
        <f t="shared" si="308"/>
        <v>0</v>
      </c>
      <c r="BN718" s="210">
        <f t="shared" si="308"/>
        <v>0</v>
      </c>
      <c r="BO718" s="210">
        <f t="shared" si="308"/>
        <v>0</v>
      </c>
      <c r="BP718" s="210">
        <f t="shared" si="308"/>
        <v>0</v>
      </c>
      <c r="BQ718" s="211">
        <f t="shared" si="308"/>
        <v>0</v>
      </c>
      <c r="BR718" s="1276">
        <f>IF($Z718=1,0,IF(AND($Z718=0,BM718&gt;0),1,IF(AND($Z718=0,BO718&gt;0),1,IF(AND($Z718=0,BQ718&gt;0),1,0))))</f>
        <v>0</v>
      </c>
      <c r="BS718" s="1276">
        <f t="shared" si="303"/>
        <v>0</v>
      </c>
      <c r="BT718" s="1281">
        <f>IF($Z718=0,0,IF(BX718+BZ718+CB718&gt;0,$AA718,0))</f>
        <v>0</v>
      </c>
      <c r="BU718" s="1283">
        <f>IF($Z718=0,0,IF(AND(BT718=0,O719&gt;0),$AA718,0))</f>
        <v>0</v>
      </c>
      <c r="BV718" s="1272">
        <f>$AA718-BT718-BU718</f>
        <v>0</v>
      </c>
      <c r="BW718" s="210">
        <f t="shared" si="309"/>
        <v>0</v>
      </c>
      <c r="BX718" s="210">
        <f t="shared" si="309"/>
        <v>0</v>
      </c>
      <c r="BY718" s="210">
        <f t="shared" si="309"/>
        <v>0</v>
      </c>
      <c r="BZ718" s="210">
        <f t="shared" si="309"/>
        <v>0</v>
      </c>
      <c r="CA718" s="210">
        <f t="shared" si="309"/>
        <v>0</v>
      </c>
      <c r="CB718" s="211">
        <f t="shared" si="309"/>
        <v>0</v>
      </c>
      <c r="CC718" s="1276">
        <f>IF($Z718=1,0,IF(AND($Z718=0,BX718&gt;0),1,IF(AND($Z718=0,BZ718&gt;0),1,IF(AND($Z718=0,CB718&gt;0),1,0))))</f>
        <v>0</v>
      </c>
      <c r="CD718" s="1276">
        <f t="shared" si="304"/>
        <v>0</v>
      </c>
      <c r="CE718" s="11"/>
      <c r="CF718" s="11"/>
      <c r="CG718" s="11"/>
      <c r="CH718" s="11"/>
      <c r="CI718" s="11"/>
      <c r="CJ718" s="11"/>
      <c r="CK718" s="11"/>
      <c r="CL718" s="11"/>
      <c r="CM718" s="11"/>
    </row>
    <row r="719" spans="1:91" ht="14.25" customHeight="1">
      <c r="A719" s="1247" t="str">
        <f>A718</f>
        <v/>
      </c>
      <c r="B719" s="58"/>
      <c r="C719" s="1735"/>
      <c r="D719" s="1733"/>
      <c r="E719" s="1735"/>
      <c r="F719" s="2454"/>
      <c r="G719" s="512"/>
      <c r="H719" s="2456"/>
      <c r="I719" s="514"/>
      <c r="J719" s="2459"/>
      <c r="K719" s="514"/>
      <c r="L719" s="2459"/>
      <c r="M719" s="514"/>
      <c r="N719" s="2459"/>
      <c r="O719" s="514"/>
      <c r="P719" s="2459"/>
      <c r="Q719" s="11"/>
      <c r="R719" s="11"/>
      <c r="S719" s="455"/>
      <c r="T719" s="477"/>
      <c r="U719" s="506">
        <f>Import!N1109</f>
        <v>0</v>
      </c>
      <c r="V719" s="11"/>
      <c r="W719" s="340"/>
      <c r="X719" s="340"/>
      <c r="Y719" s="340"/>
      <c r="Z719" s="11"/>
      <c r="AE719" s="210"/>
      <c r="AF719" s="210"/>
      <c r="AG719" s="210"/>
      <c r="AH719" s="210"/>
      <c r="AI719" s="1055"/>
      <c r="AJ719" s="211"/>
      <c r="AK719" s="1276"/>
      <c r="AL719" s="1276">
        <f>AL718</f>
        <v>0</v>
      </c>
      <c r="AP719" s="210"/>
      <c r="AQ719" s="210"/>
      <c r="AR719" s="210"/>
      <c r="AS719" s="210"/>
      <c r="AT719" s="210"/>
      <c r="AU719" s="211"/>
      <c r="AV719" s="1276"/>
      <c r="AW719" s="1276">
        <f>AW718</f>
        <v>0</v>
      </c>
      <c r="BA719" s="210"/>
      <c r="BB719" s="210"/>
      <c r="BC719" s="210"/>
      <c r="BD719" s="210"/>
      <c r="BE719" s="210"/>
      <c r="BF719" s="211"/>
      <c r="BG719" s="1276"/>
      <c r="BH719" s="1276">
        <f>BH718</f>
        <v>0</v>
      </c>
      <c r="BL719" s="210"/>
      <c r="BM719" s="210"/>
      <c r="BN719" s="210"/>
      <c r="BO719" s="210"/>
      <c r="BP719" s="210"/>
      <c r="BQ719" s="211"/>
      <c r="BR719" s="1276"/>
      <c r="BS719" s="1276">
        <f>BS718</f>
        <v>0</v>
      </c>
      <c r="BW719" s="210"/>
      <c r="BX719" s="210"/>
      <c r="BY719" s="210"/>
      <c r="BZ719" s="210"/>
      <c r="CA719" s="210"/>
      <c r="CB719" s="211"/>
      <c r="CC719" s="1276"/>
      <c r="CD719" s="1276">
        <f>CD718</f>
        <v>0</v>
      </c>
      <c r="CE719" s="11"/>
      <c r="CF719" s="11"/>
      <c r="CG719" s="11"/>
      <c r="CH719" s="11"/>
      <c r="CI719" s="11"/>
      <c r="CJ719" s="11"/>
      <c r="CK719" s="11"/>
      <c r="CL719" s="11"/>
      <c r="CM719" s="11"/>
    </row>
    <row r="720" spans="1:91" ht="24.75" customHeight="1">
      <c r="A720" s="1246" t="str">
        <f>IF(E720&gt;0,"Wypełnione","")</f>
        <v/>
      </c>
      <c r="B720" s="58"/>
      <c r="C720" s="1734">
        <f>'Og s3a'!C1121</f>
        <v>0</v>
      </c>
      <c r="D720" s="1732">
        <f>'Og s3a'!E1121</f>
        <v>0</v>
      </c>
      <c r="E720" s="1734">
        <f>'Og s3a'!F1121</f>
        <v>0</v>
      </c>
      <c r="F720" s="2453"/>
      <c r="G720" s="511">
        <f>T720</f>
        <v>0</v>
      </c>
      <c r="H720" s="2455">
        <f>U720</f>
        <v>0</v>
      </c>
      <c r="I720" s="515"/>
      <c r="J720" s="2459"/>
      <c r="K720" s="515"/>
      <c r="L720" s="2459"/>
      <c r="M720" s="515"/>
      <c r="N720" s="2459"/>
      <c r="O720" s="515"/>
      <c r="P720" s="2459"/>
      <c r="Q720" s="11"/>
      <c r="R720" s="11"/>
      <c r="S720" s="454">
        <f>'Og s3a'!G1121</f>
        <v>0</v>
      </c>
      <c r="T720" s="456">
        <f>'Og s3a'!D1121</f>
        <v>0</v>
      </c>
      <c r="U720" s="506">
        <f>Import!N1110</f>
        <v>0</v>
      </c>
      <c r="V720" s="11"/>
      <c r="W720" s="340"/>
      <c r="X720" s="340"/>
      <c r="Y720" s="340"/>
      <c r="Z720" s="1273">
        <f>IF(F720=AF$7,1,0)</f>
        <v>0</v>
      </c>
      <c r="AA720" s="1273">
        <f>Z720*D720</f>
        <v>0</v>
      </c>
      <c r="AB720" s="1281">
        <f>IF($Z720=0,0,IF(AF720+AH720+AJ720&gt;0,$AA720,0))</f>
        <v>0</v>
      </c>
      <c r="AC720" s="1283">
        <f>IF($Z720=0,0,IF(AND(AB720=0,G721&gt;0),$AA720,0))</f>
        <v>0</v>
      </c>
      <c r="AD720" s="1272">
        <f>AA720-AB720-AC720</f>
        <v>0</v>
      </c>
      <c r="AE720" s="210">
        <f t="shared" si="305"/>
        <v>0</v>
      </c>
      <c r="AF720" s="210">
        <f t="shared" si="305"/>
        <v>0</v>
      </c>
      <c r="AG720" s="210">
        <f t="shared" si="305"/>
        <v>0</v>
      </c>
      <c r="AH720" s="210">
        <f t="shared" si="305"/>
        <v>0</v>
      </c>
      <c r="AI720" s="1055">
        <f t="shared" si="305"/>
        <v>0</v>
      </c>
      <c r="AJ720" s="211">
        <f t="shared" si="305"/>
        <v>0</v>
      </c>
      <c r="AK720" s="1276">
        <f>IF($Z720=1,0,IF(AND($Z720=0,AF720&gt;0),1,IF(AND($Z720=0,AH720&gt;0),1,IF(AND($Z720=0,AJ720&gt;0),1,0))))</f>
        <v>0</v>
      </c>
      <c r="AL720" s="1276">
        <f t="shared" ref="AL720:AL782" si="310">IF($Z720=0,0,IF(AND($Z720=1,AE720&gt;0),1,IF(AND($Z720=1,AG720&gt;0),1,IF(AND($Z720=1,AI720&gt;0),1,0))))</f>
        <v>0</v>
      </c>
      <c r="AM720" s="1281">
        <f>IF($Z720=0,0,IF(AQ720+AS720+AU720&gt;0,$AA720,0))</f>
        <v>0</v>
      </c>
      <c r="AN720" s="1283">
        <f>IF($Z720=0,0,IF(AND(AM720=0,I721&gt;0),$AA720,0))</f>
        <v>0</v>
      </c>
      <c r="AO720" s="1272">
        <f>$AA720-AM720-AN720</f>
        <v>0</v>
      </c>
      <c r="AP720" s="210">
        <f t="shared" si="306"/>
        <v>0</v>
      </c>
      <c r="AQ720" s="210">
        <f t="shared" si="306"/>
        <v>0</v>
      </c>
      <c r="AR720" s="210">
        <f t="shared" si="306"/>
        <v>0</v>
      </c>
      <c r="AS720" s="210">
        <f t="shared" si="306"/>
        <v>0</v>
      </c>
      <c r="AT720" s="210">
        <f t="shared" si="306"/>
        <v>0</v>
      </c>
      <c r="AU720" s="211">
        <f t="shared" si="306"/>
        <v>0</v>
      </c>
      <c r="AV720" s="1276">
        <f>IF($Z720=1,0,IF(AND($Z720=0,AQ720&gt;0),1,IF(AND($Z720=0,AS720&gt;0),1,IF(AND($Z720=0,AU720&gt;0),1,0))))</f>
        <v>0</v>
      </c>
      <c r="AW720" s="1276">
        <f t="shared" ref="AW720:AW782" si="311">IF($Z720=0,0,IF(AND($Z720=1,AP720&gt;0),1,IF(AND($Z720=1,AR720&gt;0),1,IF(AND($Z720=1,AT720&gt;0),1,0))))</f>
        <v>0</v>
      </c>
      <c r="AX720" s="1281">
        <f>IF($Z720=0,0,IF(BB720+BD720+BF720&gt;0,$AA720,0))</f>
        <v>0</v>
      </c>
      <c r="AY720" s="1283">
        <f>IF($Z720=0,0,IF(AND(AX720=0,K721&gt;0),$AA720,0))</f>
        <v>0</v>
      </c>
      <c r="AZ720" s="1272">
        <f>$AA720-AX720-AY720</f>
        <v>0</v>
      </c>
      <c r="BA720" s="210">
        <f t="shared" si="307"/>
        <v>0</v>
      </c>
      <c r="BB720" s="210">
        <f t="shared" si="307"/>
        <v>0</v>
      </c>
      <c r="BC720" s="210">
        <f t="shared" si="307"/>
        <v>0</v>
      </c>
      <c r="BD720" s="210">
        <f t="shared" si="307"/>
        <v>0</v>
      </c>
      <c r="BE720" s="210">
        <f t="shared" si="307"/>
        <v>0</v>
      </c>
      <c r="BF720" s="211">
        <f t="shared" si="307"/>
        <v>0</v>
      </c>
      <c r="BG720" s="1276">
        <f>IF($Z720=1,0,IF(AND($Z720=0,BB720&gt;0),1,IF(AND($Z720=0,BD720&gt;0),1,IF(AND($Z720=0,BF720&gt;0),1,0))))</f>
        <v>0</v>
      </c>
      <c r="BH720" s="1276">
        <f t="shared" ref="BH720:BH782" si="312">IF($Z720=0,0,IF(AND($Z720=1,BA720&gt;0),1,IF(AND($Z720=1,BC720&gt;0),1,IF(AND($Z720=1,BE720&gt;0),1,0))))</f>
        <v>0</v>
      </c>
      <c r="BI720" s="1281">
        <f>IF($Z720=0,0,IF(BM720+BO720+BQ720&gt;0,$AA720,0))</f>
        <v>0</v>
      </c>
      <c r="BJ720" s="1283">
        <f>IF($Z720=0,0,IF(AND(BI720=0,M721&gt;0),$AA720,0))</f>
        <v>0</v>
      </c>
      <c r="BK720" s="1272">
        <f>$AA720-BI720-BJ720</f>
        <v>0</v>
      </c>
      <c r="BL720" s="210">
        <f t="shared" si="308"/>
        <v>0</v>
      </c>
      <c r="BM720" s="210">
        <f t="shared" si="308"/>
        <v>0</v>
      </c>
      <c r="BN720" s="210">
        <f t="shared" si="308"/>
        <v>0</v>
      </c>
      <c r="BO720" s="210">
        <f t="shared" si="308"/>
        <v>0</v>
      </c>
      <c r="BP720" s="210">
        <f t="shared" si="308"/>
        <v>0</v>
      </c>
      <c r="BQ720" s="211">
        <f t="shared" si="308"/>
        <v>0</v>
      </c>
      <c r="BR720" s="1276">
        <f>IF($Z720=1,0,IF(AND($Z720=0,BM720&gt;0),1,IF(AND($Z720=0,BO720&gt;0),1,IF(AND($Z720=0,BQ720&gt;0),1,0))))</f>
        <v>0</v>
      </c>
      <c r="BS720" s="1276">
        <f t="shared" ref="BS720:BS782" si="313">IF($Z720=0,0,IF(AND($Z720=1,BL720&gt;0),1,IF(AND($Z720=1,BN720&gt;0),1,IF(AND($Z720=1,BP720&gt;0),1,0))))</f>
        <v>0</v>
      </c>
      <c r="BT720" s="1281">
        <f>IF($Z720=0,0,IF(BX720+BZ720+CB720&gt;0,$AA720,0))</f>
        <v>0</v>
      </c>
      <c r="BU720" s="1283">
        <f>IF($Z720=0,0,IF(AND(BT720=0,O721&gt;0),$AA720,0))</f>
        <v>0</v>
      </c>
      <c r="BV720" s="1272">
        <f>$AA720-BT720-BU720</f>
        <v>0</v>
      </c>
      <c r="BW720" s="210">
        <f t="shared" si="309"/>
        <v>0</v>
      </c>
      <c r="BX720" s="210">
        <f t="shared" si="309"/>
        <v>0</v>
      </c>
      <c r="BY720" s="210">
        <f t="shared" si="309"/>
        <v>0</v>
      </c>
      <c r="BZ720" s="210">
        <f t="shared" si="309"/>
        <v>0</v>
      </c>
      <c r="CA720" s="210">
        <f t="shared" si="309"/>
        <v>0</v>
      </c>
      <c r="CB720" s="211">
        <f t="shared" si="309"/>
        <v>0</v>
      </c>
      <c r="CC720" s="1276">
        <f>IF($Z720=1,0,IF(AND($Z720=0,BX720&gt;0),1,IF(AND($Z720=0,BZ720&gt;0),1,IF(AND($Z720=0,CB720&gt;0),1,0))))</f>
        <v>0</v>
      </c>
      <c r="CD720" s="1276">
        <f t="shared" ref="CD720:CD782" si="314">IF($Z720=0,0,IF(AND($Z720=1,BW720&gt;0),1,IF(AND($Z720=1,BY720&gt;0),1,IF(AND($Z720=1,CA720&gt;0),1,0))))</f>
        <v>0</v>
      </c>
      <c r="CE720" s="11"/>
      <c r="CF720" s="11"/>
      <c r="CG720" s="11"/>
      <c r="CH720" s="11"/>
      <c r="CI720" s="11"/>
      <c r="CJ720" s="11"/>
      <c r="CK720" s="11"/>
      <c r="CL720" s="11"/>
      <c r="CM720" s="11"/>
    </row>
    <row r="721" spans="1:91" ht="14.25" customHeight="1">
      <c r="A721" s="1247" t="str">
        <f>A720</f>
        <v/>
      </c>
      <c r="B721" s="58"/>
      <c r="C721" s="1735"/>
      <c r="D721" s="1733"/>
      <c r="E721" s="1735"/>
      <c r="F721" s="2454"/>
      <c r="G721" s="512"/>
      <c r="H721" s="2456"/>
      <c r="I721" s="514"/>
      <c r="J721" s="2459"/>
      <c r="K721" s="514"/>
      <c r="L721" s="2459"/>
      <c r="M721" s="514"/>
      <c r="N721" s="2459"/>
      <c r="O721" s="514"/>
      <c r="P721" s="2459"/>
      <c r="Q721" s="11"/>
      <c r="R721" s="11"/>
      <c r="S721" s="455"/>
      <c r="T721" s="477"/>
      <c r="U721" s="506">
        <f>Import!N1111</f>
        <v>0</v>
      </c>
      <c r="V721" s="11"/>
      <c r="W721" s="340"/>
      <c r="X721" s="340"/>
      <c r="Y721" s="340"/>
      <c r="Z721" s="11"/>
      <c r="AE721" s="210"/>
      <c r="AF721" s="210"/>
      <c r="AG721" s="210"/>
      <c r="AH721" s="210"/>
      <c r="AI721" s="1055"/>
      <c r="AJ721" s="211"/>
      <c r="AK721" s="1276"/>
      <c r="AL721" s="1276">
        <f>AL720</f>
        <v>0</v>
      </c>
      <c r="AP721" s="210"/>
      <c r="AQ721" s="210"/>
      <c r="AR721" s="210"/>
      <c r="AS721" s="210"/>
      <c r="AT721" s="210"/>
      <c r="AU721" s="211"/>
      <c r="AV721" s="1276"/>
      <c r="AW721" s="1276">
        <f>AW720</f>
        <v>0</v>
      </c>
      <c r="BA721" s="210"/>
      <c r="BB721" s="210"/>
      <c r="BC721" s="210"/>
      <c r="BD721" s="210"/>
      <c r="BE721" s="210"/>
      <c r="BF721" s="211"/>
      <c r="BG721" s="1276"/>
      <c r="BH721" s="1276">
        <f>BH720</f>
        <v>0</v>
      </c>
      <c r="BL721" s="210"/>
      <c r="BM721" s="210"/>
      <c r="BN721" s="210"/>
      <c r="BO721" s="210"/>
      <c r="BP721" s="210"/>
      <c r="BQ721" s="211"/>
      <c r="BR721" s="1276"/>
      <c r="BS721" s="1276">
        <f>BS720</f>
        <v>0</v>
      </c>
      <c r="BW721" s="210"/>
      <c r="BX721" s="210"/>
      <c r="BY721" s="210"/>
      <c r="BZ721" s="210"/>
      <c r="CA721" s="210"/>
      <c r="CB721" s="211"/>
      <c r="CC721" s="1276"/>
      <c r="CD721" s="1276">
        <f>CD720</f>
        <v>0</v>
      </c>
      <c r="CE721" s="11"/>
      <c r="CF721" s="11"/>
      <c r="CG721" s="11"/>
      <c r="CH721" s="11"/>
      <c r="CI721" s="11"/>
      <c r="CJ721" s="11"/>
      <c r="CK721" s="11"/>
      <c r="CL721" s="11"/>
      <c r="CM721" s="11"/>
    </row>
    <row r="722" spans="1:91" ht="24.75" customHeight="1">
      <c r="A722" s="1246" t="str">
        <f>IF(E722&gt;0,"Wypełnione","")</f>
        <v/>
      </c>
      <c r="B722" s="58"/>
      <c r="C722" s="1734">
        <f>'Og s3a'!C1123</f>
        <v>0</v>
      </c>
      <c r="D722" s="1732">
        <f>'Og s3a'!E1123</f>
        <v>0</v>
      </c>
      <c r="E722" s="1734">
        <f>'Og s3a'!F1123</f>
        <v>0</v>
      </c>
      <c r="F722" s="2453"/>
      <c r="G722" s="511">
        <f>T722</f>
        <v>0</v>
      </c>
      <c r="H722" s="2455">
        <f>U722</f>
        <v>0</v>
      </c>
      <c r="I722" s="515"/>
      <c r="J722" s="2459"/>
      <c r="K722" s="515"/>
      <c r="L722" s="2459"/>
      <c r="M722" s="515"/>
      <c r="N722" s="2459"/>
      <c r="O722" s="515"/>
      <c r="P722" s="2459"/>
      <c r="Q722" s="11"/>
      <c r="R722" s="11"/>
      <c r="S722" s="454">
        <f>'Og s3a'!G1123</f>
        <v>0</v>
      </c>
      <c r="T722" s="456">
        <f>'Og s3a'!D1123</f>
        <v>0</v>
      </c>
      <c r="U722" s="506">
        <f>Import!N1112</f>
        <v>0</v>
      </c>
      <c r="V722" s="11"/>
      <c r="W722" s="340"/>
      <c r="X722" s="340"/>
      <c r="Y722" s="340"/>
      <c r="Z722" s="1273">
        <f>IF(F722=AF$7,1,0)</f>
        <v>0</v>
      </c>
      <c r="AA722" s="1273">
        <f>Z722*D722</f>
        <v>0</v>
      </c>
      <c r="AB722" s="1281">
        <f>IF($Z722=0,0,IF(AF722+AH722+AJ722&gt;0,$AA722,0))</f>
        <v>0</v>
      </c>
      <c r="AC722" s="1283">
        <f>IF($Z722=0,0,IF(AND(AB722=0,G723&gt;0),$AA722,0))</f>
        <v>0</v>
      </c>
      <c r="AD722" s="1272">
        <f>AA722-AB722-AC722</f>
        <v>0</v>
      </c>
      <c r="AE722" s="210">
        <f t="shared" si="305"/>
        <v>0</v>
      </c>
      <c r="AF722" s="210">
        <f t="shared" si="305"/>
        <v>0</v>
      </c>
      <c r="AG722" s="210">
        <f t="shared" si="305"/>
        <v>0</v>
      </c>
      <c r="AH722" s="210">
        <f t="shared" si="305"/>
        <v>0</v>
      </c>
      <c r="AI722" s="1055">
        <f t="shared" si="305"/>
        <v>0</v>
      </c>
      <c r="AJ722" s="211">
        <f t="shared" si="305"/>
        <v>0</v>
      </c>
      <c r="AK722" s="1276">
        <f>IF($Z722=1,0,IF(AND($Z722=0,AF722&gt;0),1,IF(AND($Z722=0,AH722&gt;0),1,IF(AND($Z722=0,AJ722&gt;0),1,0))))</f>
        <v>0</v>
      </c>
      <c r="AL722" s="1276">
        <f t="shared" si="310"/>
        <v>0</v>
      </c>
      <c r="AM722" s="1281">
        <f>IF($Z722=0,0,IF(AQ722+AS722+AU722&gt;0,$AA722,0))</f>
        <v>0</v>
      </c>
      <c r="AN722" s="1283">
        <f>IF($Z722=0,0,IF(AND(AM722=0,I723&gt;0),$AA722,0))</f>
        <v>0</v>
      </c>
      <c r="AO722" s="1272">
        <f>$AA722-AM722-AN722</f>
        <v>0</v>
      </c>
      <c r="AP722" s="210">
        <f t="shared" si="306"/>
        <v>0</v>
      </c>
      <c r="AQ722" s="210">
        <f t="shared" si="306"/>
        <v>0</v>
      </c>
      <c r="AR722" s="210">
        <f t="shared" si="306"/>
        <v>0</v>
      </c>
      <c r="AS722" s="210">
        <f t="shared" si="306"/>
        <v>0</v>
      </c>
      <c r="AT722" s="210">
        <f t="shared" si="306"/>
        <v>0</v>
      </c>
      <c r="AU722" s="211">
        <f t="shared" si="306"/>
        <v>0</v>
      </c>
      <c r="AV722" s="1276">
        <f>IF($Z722=1,0,IF(AND($Z722=0,AQ722&gt;0),1,IF(AND($Z722=0,AS722&gt;0),1,IF(AND($Z722=0,AU722&gt;0),1,0))))</f>
        <v>0</v>
      </c>
      <c r="AW722" s="1276">
        <f t="shared" si="311"/>
        <v>0</v>
      </c>
      <c r="AX722" s="1281">
        <f>IF($Z722=0,0,IF(BB722+BD722+BF722&gt;0,$AA722,0))</f>
        <v>0</v>
      </c>
      <c r="AY722" s="1283">
        <f>IF($Z722=0,0,IF(AND(AX722=0,K723&gt;0),$AA722,0))</f>
        <v>0</v>
      </c>
      <c r="AZ722" s="1272">
        <f>$AA722-AX722-AY722</f>
        <v>0</v>
      </c>
      <c r="BA722" s="210">
        <f t="shared" si="307"/>
        <v>0</v>
      </c>
      <c r="BB722" s="210">
        <f t="shared" si="307"/>
        <v>0</v>
      </c>
      <c r="BC722" s="210">
        <f t="shared" si="307"/>
        <v>0</v>
      </c>
      <c r="BD722" s="210">
        <f t="shared" si="307"/>
        <v>0</v>
      </c>
      <c r="BE722" s="210">
        <f t="shared" si="307"/>
        <v>0</v>
      </c>
      <c r="BF722" s="211">
        <f t="shared" si="307"/>
        <v>0</v>
      </c>
      <c r="BG722" s="1276">
        <f>IF($Z722=1,0,IF(AND($Z722=0,BB722&gt;0),1,IF(AND($Z722=0,BD722&gt;0),1,IF(AND($Z722=0,BF722&gt;0),1,0))))</f>
        <v>0</v>
      </c>
      <c r="BH722" s="1276">
        <f t="shared" si="312"/>
        <v>0</v>
      </c>
      <c r="BI722" s="1281">
        <f>IF($Z722=0,0,IF(BM722+BO722+BQ722&gt;0,$AA722,0))</f>
        <v>0</v>
      </c>
      <c r="BJ722" s="1283">
        <f>IF($Z722=0,0,IF(AND(BI722=0,M723&gt;0),$AA722,0))</f>
        <v>0</v>
      </c>
      <c r="BK722" s="1272">
        <f>$AA722-BI722-BJ722</f>
        <v>0</v>
      </c>
      <c r="BL722" s="210">
        <f t="shared" si="308"/>
        <v>0</v>
      </c>
      <c r="BM722" s="210">
        <f t="shared" si="308"/>
        <v>0</v>
      </c>
      <c r="BN722" s="210">
        <f t="shared" si="308"/>
        <v>0</v>
      </c>
      <c r="BO722" s="210">
        <f t="shared" si="308"/>
        <v>0</v>
      </c>
      <c r="BP722" s="210">
        <f t="shared" si="308"/>
        <v>0</v>
      </c>
      <c r="BQ722" s="211">
        <f t="shared" si="308"/>
        <v>0</v>
      </c>
      <c r="BR722" s="1276">
        <f>IF($Z722=1,0,IF(AND($Z722=0,BM722&gt;0),1,IF(AND($Z722=0,BO722&gt;0),1,IF(AND($Z722=0,BQ722&gt;0),1,0))))</f>
        <v>0</v>
      </c>
      <c r="BS722" s="1276">
        <f t="shared" si="313"/>
        <v>0</v>
      </c>
      <c r="BT722" s="1281">
        <f>IF($Z722=0,0,IF(BX722+BZ722+CB722&gt;0,$AA722,0))</f>
        <v>0</v>
      </c>
      <c r="BU722" s="1283">
        <f>IF($Z722=0,0,IF(AND(BT722=0,O723&gt;0),$AA722,0))</f>
        <v>0</v>
      </c>
      <c r="BV722" s="1272">
        <f>$AA722-BT722-BU722</f>
        <v>0</v>
      </c>
      <c r="BW722" s="210">
        <f t="shared" si="309"/>
        <v>0</v>
      </c>
      <c r="BX722" s="210">
        <f t="shared" si="309"/>
        <v>0</v>
      </c>
      <c r="BY722" s="210">
        <f t="shared" si="309"/>
        <v>0</v>
      </c>
      <c r="BZ722" s="210">
        <f t="shared" si="309"/>
        <v>0</v>
      </c>
      <c r="CA722" s="210">
        <f t="shared" si="309"/>
        <v>0</v>
      </c>
      <c r="CB722" s="211">
        <f t="shared" si="309"/>
        <v>0</v>
      </c>
      <c r="CC722" s="1276">
        <f>IF($Z722=1,0,IF(AND($Z722=0,BX722&gt;0),1,IF(AND($Z722=0,BZ722&gt;0),1,IF(AND($Z722=0,CB722&gt;0),1,0))))</f>
        <v>0</v>
      </c>
      <c r="CD722" s="1276">
        <f t="shared" si="314"/>
        <v>0</v>
      </c>
      <c r="CE722" s="11"/>
      <c r="CF722" s="11"/>
      <c r="CG722" s="11"/>
      <c r="CH722" s="11"/>
      <c r="CI722" s="11"/>
      <c r="CJ722" s="11"/>
      <c r="CK722" s="11"/>
      <c r="CL722" s="11"/>
      <c r="CM722" s="11"/>
    </row>
    <row r="723" spans="1:91" ht="14.25" customHeight="1">
      <c r="A723" s="1247" t="str">
        <f>A722</f>
        <v/>
      </c>
      <c r="B723" s="58"/>
      <c r="C723" s="1735"/>
      <c r="D723" s="1733"/>
      <c r="E723" s="1735"/>
      <c r="F723" s="2454"/>
      <c r="G723" s="512"/>
      <c r="H723" s="2456"/>
      <c r="I723" s="514"/>
      <c r="J723" s="2459"/>
      <c r="K723" s="514"/>
      <c r="L723" s="2459"/>
      <c r="M723" s="514"/>
      <c r="N723" s="2459"/>
      <c r="O723" s="514"/>
      <c r="P723" s="2459"/>
      <c r="Q723" s="11"/>
      <c r="R723" s="11"/>
      <c r="S723" s="455"/>
      <c r="T723" s="477"/>
      <c r="U723" s="506">
        <f>Import!N1113</f>
        <v>0</v>
      </c>
      <c r="V723" s="11"/>
      <c r="W723" s="340"/>
      <c r="X723" s="340"/>
      <c r="Y723" s="340"/>
      <c r="Z723" s="11"/>
      <c r="AE723" s="210"/>
      <c r="AF723" s="210"/>
      <c r="AG723" s="210"/>
      <c r="AH723" s="210"/>
      <c r="AI723" s="1055"/>
      <c r="AJ723" s="211"/>
      <c r="AK723" s="1276"/>
      <c r="AL723" s="1276">
        <f>AL722</f>
        <v>0</v>
      </c>
      <c r="AP723" s="210"/>
      <c r="AQ723" s="210"/>
      <c r="AR723" s="210"/>
      <c r="AS723" s="210"/>
      <c r="AT723" s="210"/>
      <c r="AU723" s="211"/>
      <c r="AV723" s="1276"/>
      <c r="AW723" s="1276">
        <f>AW722</f>
        <v>0</v>
      </c>
      <c r="BA723" s="210"/>
      <c r="BB723" s="210"/>
      <c r="BC723" s="210"/>
      <c r="BD723" s="210"/>
      <c r="BE723" s="210"/>
      <c r="BF723" s="211"/>
      <c r="BG723" s="1276"/>
      <c r="BH723" s="1276">
        <f>BH722</f>
        <v>0</v>
      </c>
      <c r="BL723" s="210"/>
      <c r="BM723" s="210"/>
      <c r="BN723" s="210"/>
      <c r="BO723" s="210"/>
      <c r="BP723" s="210"/>
      <c r="BQ723" s="211"/>
      <c r="BR723" s="1276"/>
      <c r="BS723" s="1276">
        <f>BS722</f>
        <v>0</v>
      </c>
      <c r="BW723" s="210"/>
      <c r="BX723" s="210"/>
      <c r="BY723" s="210"/>
      <c r="BZ723" s="210"/>
      <c r="CA723" s="210"/>
      <c r="CB723" s="211"/>
      <c r="CC723" s="1276"/>
      <c r="CD723" s="1276">
        <f>CD722</f>
        <v>0</v>
      </c>
      <c r="CE723" s="11"/>
      <c r="CF723" s="11"/>
      <c r="CG723" s="11"/>
      <c r="CH723" s="11"/>
      <c r="CI723" s="11"/>
      <c r="CJ723" s="11"/>
      <c r="CK723" s="11"/>
      <c r="CL723" s="11"/>
      <c r="CM723" s="11"/>
    </row>
    <row r="724" spans="1:91" ht="24.75" customHeight="1">
      <c r="A724" s="1246" t="str">
        <f>IF(E724&gt;0,"Wypełnione","")</f>
        <v/>
      </c>
      <c r="B724" s="58"/>
      <c r="C724" s="1734">
        <f>'Og s3a'!C1125</f>
        <v>0</v>
      </c>
      <c r="D724" s="1732">
        <f>'Og s3a'!E1125</f>
        <v>0</v>
      </c>
      <c r="E724" s="1734">
        <f>'Og s3a'!F1125</f>
        <v>0</v>
      </c>
      <c r="F724" s="2453"/>
      <c r="G724" s="511">
        <f>T724</f>
        <v>0</v>
      </c>
      <c r="H724" s="2455">
        <f>U724</f>
        <v>0</v>
      </c>
      <c r="I724" s="515"/>
      <c r="J724" s="2459"/>
      <c r="K724" s="515"/>
      <c r="L724" s="2459"/>
      <c r="M724" s="515"/>
      <c r="N724" s="2459"/>
      <c r="O724" s="515"/>
      <c r="P724" s="2459"/>
      <c r="Q724" s="11"/>
      <c r="R724" s="11"/>
      <c r="S724" s="454">
        <f>'Og s3a'!G1125</f>
        <v>0</v>
      </c>
      <c r="T724" s="456">
        <f>'Og s3a'!D1125</f>
        <v>0</v>
      </c>
      <c r="U724" s="506">
        <f>Import!N1114</f>
        <v>0</v>
      </c>
      <c r="V724" s="11"/>
      <c r="W724" s="340"/>
      <c r="X724" s="340"/>
      <c r="Y724" s="340"/>
      <c r="Z724" s="1273">
        <f>IF(F724=AF$7,1,0)</f>
        <v>0</v>
      </c>
      <c r="AA724" s="1273">
        <f>Z724*D724</f>
        <v>0</v>
      </c>
      <c r="AB724" s="1281">
        <f>IF($Z724=0,0,IF(AF724+AH724+AJ724&gt;0,$AA724,0))</f>
        <v>0</v>
      </c>
      <c r="AC724" s="1283">
        <f>IF($Z724=0,0,IF(AND(AB724=0,G725&gt;0),$AA724,0))</f>
        <v>0</v>
      </c>
      <c r="AD724" s="1272">
        <f>AA724-AB724-AC724</f>
        <v>0</v>
      </c>
      <c r="AE724" s="210">
        <f t="shared" si="305"/>
        <v>0</v>
      </c>
      <c r="AF724" s="210">
        <f t="shared" si="305"/>
        <v>0</v>
      </c>
      <c r="AG724" s="210">
        <f t="shared" si="305"/>
        <v>0</v>
      </c>
      <c r="AH724" s="210">
        <f t="shared" si="305"/>
        <v>0</v>
      </c>
      <c r="AI724" s="1055">
        <f t="shared" si="305"/>
        <v>0</v>
      </c>
      <c r="AJ724" s="211">
        <f t="shared" si="305"/>
        <v>0</v>
      </c>
      <c r="AK724" s="1276">
        <f>IF($Z724=1,0,IF(AND($Z724=0,AF724&gt;0),1,IF(AND($Z724=0,AH724&gt;0),1,IF(AND($Z724=0,AJ724&gt;0),1,0))))</f>
        <v>0</v>
      </c>
      <c r="AL724" s="1276">
        <f t="shared" si="310"/>
        <v>0</v>
      </c>
      <c r="AM724" s="1281">
        <f>IF($Z724=0,0,IF(AQ724+AS724+AU724&gt;0,$AA724,0))</f>
        <v>0</v>
      </c>
      <c r="AN724" s="1283">
        <f>IF($Z724=0,0,IF(AND(AM724=0,I725&gt;0),$AA724,0))</f>
        <v>0</v>
      </c>
      <c r="AO724" s="1272">
        <f>$AA724-AM724-AN724</f>
        <v>0</v>
      </c>
      <c r="AP724" s="210">
        <f t="shared" si="306"/>
        <v>0</v>
      </c>
      <c r="AQ724" s="210">
        <f t="shared" si="306"/>
        <v>0</v>
      </c>
      <c r="AR724" s="210">
        <f t="shared" si="306"/>
        <v>0</v>
      </c>
      <c r="AS724" s="210">
        <f t="shared" si="306"/>
        <v>0</v>
      </c>
      <c r="AT724" s="210">
        <f t="shared" si="306"/>
        <v>0</v>
      </c>
      <c r="AU724" s="211">
        <f t="shared" si="306"/>
        <v>0</v>
      </c>
      <c r="AV724" s="1276">
        <f>IF($Z724=1,0,IF(AND($Z724=0,AQ724&gt;0),1,IF(AND($Z724=0,AS724&gt;0),1,IF(AND($Z724=0,AU724&gt;0),1,0))))</f>
        <v>0</v>
      </c>
      <c r="AW724" s="1276">
        <f t="shared" si="311"/>
        <v>0</v>
      </c>
      <c r="AX724" s="1281">
        <f>IF($Z724=0,0,IF(BB724+BD724+BF724&gt;0,$AA724,0))</f>
        <v>0</v>
      </c>
      <c r="AY724" s="1283">
        <f>IF($Z724=0,0,IF(AND(AX724=0,K725&gt;0),$AA724,0))</f>
        <v>0</v>
      </c>
      <c r="AZ724" s="1272">
        <f>$AA724-AX724-AY724</f>
        <v>0</v>
      </c>
      <c r="BA724" s="210">
        <f t="shared" si="307"/>
        <v>0</v>
      </c>
      <c r="BB724" s="210">
        <f t="shared" si="307"/>
        <v>0</v>
      </c>
      <c r="BC724" s="210">
        <f t="shared" si="307"/>
        <v>0</v>
      </c>
      <c r="BD724" s="210">
        <f t="shared" si="307"/>
        <v>0</v>
      </c>
      <c r="BE724" s="210">
        <f t="shared" si="307"/>
        <v>0</v>
      </c>
      <c r="BF724" s="211">
        <f t="shared" si="307"/>
        <v>0</v>
      </c>
      <c r="BG724" s="1276">
        <f>IF($Z724=1,0,IF(AND($Z724=0,BB724&gt;0),1,IF(AND($Z724=0,BD724&gt;0),1,IF(AND($Z724=0,BF724&gt;0),1,0))))</f>
        <v>0</v>
      </c>
      <c r="BH724" s="1276">
        <f t="shared" si="312"/>
        <v>0</v>
      </c>
      <c r="BI724" s="1281">
        <f>IF($Z724=0,0,IF(BM724+BO724+BQ724&gt;0,$AA724,0))</f>
        <v>0</v>
      </c>
      <c r="BJ724" s="1283">
        <f>IF($Z724=0,0,IF(AND(BI724=0,M725&gt;0),$AA724,0))</f>
        <v>0</v>
      </c>
      <c r="BK724" s="1272">
        <f>$AA724-BI724-BJ724</f>
        <v>0</v>
      </c>
      <c r="BL724" s="210">
        <f t="shared" si="308"/>
        <v>0</v>
      </c>
      <c r="BM724" s="210">
        <f t="shared" si="308"/>
        <v>0</v>
      </c>
      <c r="BN724" s="210">
        <f t="shared" si="308"/>
        <v>0</v>
      </c>
      <c r="BO724" s="210">
        <f t="shared" si="308"/>
        <v>0</v>
      </c>
      <c r="BP724" s="210">
        <f t="shared" si="308"/>
        <v>0</v>
      </c>
      <c r="BQ724" s="211">
        <f t="shared" si="308"/>
        <v>0</v>
      </c>
      <c r="BR724" s="1276">
        <f>IF($Z724=1,0,IF(AND($Z724=0,BM724&gt;0),1,IF(AND($Z724=0,BO724&gt;0),1,IF(AND($Z724=0,BQ724&gt;0),1,0))))</f>
        <v>0</v>
      </c>
      <c r="BS724" s="1276">
        <f t="shared" si="313"/>
        <v>0</v>
      </c>
      <c r="BT724" s="1281">
        <f>IF($Z724=0,0,IF(BX724+BZ724+CB724&gt;0,$AA724,0))</f>
        <v>0</v>
      </c>
      <c r="BU724" s="1283">
        <f>IF($Z724=0,0,IF(AND(BT724=0,O725&gt;0),$AA724,0))</f>
        <v>0</v>
      </c>
      <c r="BV724" s="1272">
        <f>$AA724-BT724-BU724</f>
        <v>0</v>
      </c>
      <c r="BW724" s="210">
        <f t="shared" si="309"/>
        <v>0</v>
      </c>
      <c r="BX724" s="210">
        <f t="shared" si="309"/>
        <v>0</v>
      </c>
      <c r="BY724" s="210">
        <f t="shared" si="309"/>
        <v>0</v>
      </c>
      <c r="BZ724" s="210">
        <f t="shared" si="309"/>
        <v>0</v>
      </c>
      <c r="CA724" s="210">
        <f t="shared" si="309"/>
        <v>0</v>
      </c>
      <c r="CB724" s="211">
        <f t="shared" si="309"/>
        <v>0</v>
      </c>
      <c r="CC724" s="1276">
        <f>IF($Z724=1,0,IF(AND($Z724=0,BX724&gt;0),1,IF(AND($Z724=0,BZ724&gt;0),1,IF(AND($Z724=0,CB724&gt;0),1,0))))</f>
        <v>0</v>
      </c>
      <c r="CD724" s="1276">
        <f t="shared" si="314"/>
        <v>0</v>
      </c>
      <c r="CE724" s="11"/>
      <c r="CF724" s="11"/>
      <c r="CG724" s="11"/>
      <c r="CH724" s="11"/>
      <c r="CI724" s="11"/>
      <c r="CJ724" s="11"/>
      <c r="CK724" s="11"/>
      <c r="CL724" s="11"/>
      <c r="CM724" s="11"/>
    </row>
    <row r="725" spans="1:91" ht="14.25" customHeight="1">
      <c r="A725" s="1247" t="str">
        <f>A724</f>
        <v/>
      </c>
      <c r="B725" s="58"/>
      <c r="C725" s="1735"/>
      <c r="D725" s="1733"/>
      <c r="E725" s="1735"/>
      <c r="F725" s="2454"/>
      <c r="G725" s="512"/>
      <c r="H725" s="2456"/>
      <c r="I725" s="514"/>
      <c r="J725" s="2459"/>
      <c r="K725" s="514"/>
      <c r="L725" s="2459"/>
      <c r="M725" s="514"/>
      <c r="N725" s="2459"/>
      <c r="O725" s="514"/>
      <c r="P725" s="2459"/>
      <c r="Q725" s="11"/>
      <c r="R725" s="11"/>
      <c r="S725" s="455"/>
      <c r="T725" s="477"/>
      <c r="U725" s="506">
        <f>Import!N1115</f>
        <v>0</v>
      </c>
      <c r="V725" s="11"/>
      <c r="W725" s="340"/>
      <c r="X725" s="340"/>
      <c r="Y725" s="340"/>
      <c r="Z725" s="11"/>
      <c r="AE725" s="210"/>
      <c r="AF725" s="210"/>
      <c r="AG725" s="210"/>
      <c r="AH725" s="210"/>
      <c r="AI725" s="1055"/>
      <c r="AJ725" s="211"/>
      <c r="AK725" s="1276"/>
      <c r="AL725" s="1276">
        <f>AL724</f>
        <v>0</v>
      </c>
      <c r="AP725" s="210"/>
      <c r="AQ725" s="210"/>
      <c r="AR725" s="210"/>
      <c r="AS725" s="210"/>
      <c r="AT725" s="210"/>
      <c r="AU725" s="211"/>
      <c r="AV725" s="1276"/>
      <c r="AW725" s="1276">
        <f>AW724</f>
        <v>0</v>
      </c>
      <c r="BA725" s="210"/>
      <c r="BB725" s="210"/>
      <c r="BC725" s="210"/>
      <c r="BD725" s="210"/>
      <c r="BE725" s="210"/>
      <c r="BF725" s="211"/>
      <c r="BG725" s="1276"/>
      <c r="BH725" s="1276">
        <f>BH724</f>
        <v>0</v>
      </c>
      <c r="BL725" s="210"/>
      <c r="BM725" s="210"/>
      <c r="BN725" s="210"/>
      <c r="BO725" s="210"/>
      <c r="BP725" s="210"/>
      <c r="BQ725" s="211"/>
      <c r="BR725" s="1276"/>
      <c r="BS725" s="1276">
        <f>BS724</f>
        <v>0</v>
      </c>
      <c r="BW725" s="210"/>
      <c r="BX725" s="210"/>
      <c r="BY725" s="210"/>
      <c r="BZ725" s="210"/>
      <c r="CA725" s="210"/>
      <c r="CB725" s="211"/>
      <c r="CC725" s="1276"/>
      <c r="CD725" s="1276">
        <f>CD724</f>
        <v>0</v>
      </c>
      <c r="CE725" s="11"/>
      <c r="CF725" s="11"/>
      <c r="CG725" s="11"/>
      <c r="CH725" s="11"/>
      <c r="CI725" s="11"/>
      <c r="CJ725" s="11"/>
      <c r="CK725" s="11"/>
      <c r="CL725" s="11"/>
      <c r="CM725" s="11"/>
    </row>
    <row r="726" spans="1:91" ht="24.75" customHeight="1">
      <c r="A726" s="1246" t="str">
        <f>IF(E726&gt;0,"Wypełnione","")</f>
        <v/>
      </c>
      <c r="B726" s="58"/>
      <c r="C726" s="1734">
        <f>'Og s3a'!C1127</f>
        <v>0</v>
      </c>
      <c r="D726" s="1732">
        <f>'Og s3a'!E1127</f>
        <v>0</v>
      </c>
      <c r="E726" s="1734">
        <f>'Og s3a'!F1127</f>
        <v>0</v>
      </c>
      <c r="F726" s="2453"/>
      <c r="G726" s="511">
        <f>T726</f>
        <v>0</v>
      </c>
      <c r="H726" s="2455">
        <f>U726</f>
        <v>0</v>
      </c>
      <c r="I726" s="515"/>
      <c r="J726" s="2459"/>
      <c r="K726" s="515"/>
      <c r="L726" s="2459"/>
      <c r="M726" s="515"/>
      <c r="N726" s="2459"/>
      <c r="O726" s="515"/>
      <c r="P726" s="2459"/>
      <c r="Q726" s="11"/>
      <c r="R726" s="11"/>
      <c r="S726" s="454">
        <f>'Og s3a'!G1127</f>
        <v>0</v>
      </c>
      <c r="T726" s="456">
        <f>'Og s3a'!D1127</f>
        <v>0</v>
      </c>
      <c r="U726" s="506">
        <f>Import!N1116</f>
        <v>0</v>
      </c>
      <c r="V726" s="11"/>
      <c r="W726" s="340"/>
      <c r="X726" s="340"/>
      <c r="Y726" s="340"/>
      <c r="Z726" s="1273">
        <f>IF(F726=AF$7,1,0)</f>
        <v>0</v>
      </c>
      <c r="AA726" s="1273">
        <f>Z726*D726</f>
        <v>0</v>
      </c>
      <c r="AB726" s="1281">
        <f>IF($Z726=0,0,IF(AF726+AH726+AJ726&gt;0,$AA726,0))</f>
        <v>0</v>
      </c>
      <c r="AC726" s="1283">
        <f>IF($Z726=0,0,IF(AND(AB726=0,G727&gt;0),$AA726,0))</f>
        <v>0</v>
      </c>
      <c r="AD726" s="1272">
        <f>AA726-AB726-AC726</f>
        <v>0</v>
      </c>
      <c r="AE726" s="210">
        <f t="shared" si="305"/>
        <v>0</v>
      </c>
      <c r="AF726" s="210">
        <f t="shared" si="305"/>
        <v>0</v>
      </c>
      <c r="AG726" s="210">
        <f t="shared" si="305"/>
        <v>0</v>
      </c>
      <c r="AH726" s="210">
        <f t="shared" si="305"/>
        <v>0</v>
      </c>
      <c r="AI726" s="1055">
        <f t="shared" si="305"/>
        <v>0</v>
      </c>
      <c r="AJ726" s="211">
        <f t="shared" si="305"/>
        <v>0</v>
      </c>
      <c r="AK726" s="1276">
        <f>IF($Z726=1,0,IF(AND($Z726=0,AF726&gt;0),1,IF(AND($Z726=0,AH726&gt;0),1,IF(AND($Z726=0,AJ726&gt;0),1,0))))</f>
        <v>0</v>
      </c>
      <c r="AL726" s="1276">
        <f t="shared" si="310"/>
        <v>0</v>
      </c>
      <c r="AM726" s="1281">
        <f>IF($Z726=0,0,IF(AQ726+AS726+AU726&gt;0,$AA726,0))</f>
        <v>0</v>
      </c>
      <c r="AN726" s="1283">
        <f>IF($Z726=0,0,IF(AND(AM726=0,I727&gt;0),$AA726,0))</f>
        <v>0</v>
      </c>
      <c r="AO726" s="1272">
        <f>$AA726-AM726-AN726</f>
        <v>0</v>
      </c>
      <c r="AP726" s="210">
        <f t="shared" si="306"/>
        <v>0</v>
      </c>
      <c r="AQ726" s="210">
        <f t="shared" si="306"/>
        <v>0</v>
      </c>
      <c r="AR726" s="210">
        <f t="shared" si="306"/>
        <v>0</v>
      </c>
      <c r="AS726" s="210">
        <f t="shared" si="306"/>
        <v>0</v>
      </c>
      <c r="AT726" s="210">
        <f t="shared" si="306"/>
        <v>0</v>
      </c>
      <c r="AU726" s="211">
        <f t="shared" si="306"/>
        <v>0</v>
      </c>
      <c r="AV726" s="1276">
        <f>IF($Z726=1,0,IF(AND($Z726=0,AQ726&gt;0),1,IF(AND($Z726=0,AS726&gt;0),1,IF(AND($Z726=0,AU726&gt;0),1,0))))</f>
        <v>0</v>
      </c>
      <c r="AW726" s="1276">
        <f t="shared" si="311"/>
        <v>0</v>
      </c>
      <c r="AX726" s="1281">
        <f>IF($Z726=0,0,IF(BB726+BD726+BF726&gt;0,$AA726,0))</f>
        <v>0</v>
      </c>
      <c r="AY726" s="1283">
        <f>IF($Z726=0,0,IF(AND(AX726=0,K727&gt;0),$AA726,0))</f>
        <v>0</v>
      </c>
      <c r="AZ726" s="1272">
        <f>$AA726-AX726-AY726</f>
        <v>0</v>
      </c>
      <c r="BA726" s="210">
        <f t="shared" si="307"/>
        <v>0</v>
      </c>
      <c r="BB726" s="210">
        <f t="shared" si="307"/>
        <v>0</v>
      </c>
      <c r="BC726" s="210">
        <f t="shared" si="307"/>
        <v>0</v>
      </c>
      <c r="BD726" s="210">
        <f t="shared" si="307"/>
        <v>0</v>
      </c>
      <c r="BE726" s="210">
        <f t="shared" si="307"/>
        <v>0</v>
      </c>
      <c r="BF726" s="211">
        <f t="shared" si="307"/>
        <v>0</v>
      </c>
      <c r="BG726" s="1276">
        <f>IF($Z726=1,0,IF(AND($Z726=0,BB726&gt;0),1,IF(AND($Z726=0,BD726&gt;0),1,IF(AND($Z726=0,BF726&gt;0),1,0))))</f>
        <v>0</v>
      </c>
      <c r="BH726" s="1276">
        <f t="shared" si="312"/>
        <v>0</v>
      </c>
      <c r="BI726" s="1281">
        <f>IF($Z726=0,0,IF(BM726+BO726+BQ726&gt;0,$AA726,0))</f>
        <v>0</v>
      </c>
      <c r="BJ726" s="1283">
        <f>IF($Z726=0,0,IF(AND(BI726=0,M727&gt;0),$AA726,0))</f>
        <v>0</v>
      </c>
      <c r="BK726" s="1272">
        <f>$AA726-BI726-BJ726</f>
        <v>0</v>
      </c>
      <c r="BL726" s="210">
        <f t="shared" si="308"/>
        <v>0</v>
      </c>
      <c r="BM726" s="210">
        <f t="shared" si="308"/>
        <v>0</v>
      </c>
      <c r="BN726" s="210">
        <f t="shared" si="308"/>
        <v>0</v>
      </c>
      <c r="BO726" s="210">
        <f t="shared" si="308"/>
        <v>0</v>
      </c>
      <c r="BP726" s="210">
        <f t="shared" si="308"/>
        <v>0</v>
      </c>
      <c r="BQ726" s="211">
        <f t="shared" si="308"/>
        <v>0</v>
      </c>
      <c r="BR726" s="1276">
        <f>IF($Z726=1,0,IF(AND($Z726=0,BM726&gt;0),1,IF(AND($Z726=0,BO726&gt;0),1,IF(AND($Z726=0,BQ726&gt;0),1,0))))</f>
        <v>0</v>
      </c>
      <c r="BS726" s="1276">
        <f t="shared" si="313"/>
        <v>0</v>
      </c>
      <c r="BT726" s="1281">
        <f>IF($Z726=0,0,IF(BX726+BZ726+CB726&gt;0,$AA726,0))</f>
        <v>0</v>
      </c>
      <c r="BU726" s="1283">
        <f>IF($Z726=0,0,IF(AND(BT726=0,O727&gt;0),$AA726,0))</f>
        <v>0</v>
      </c>
      <c r="BV726" s="1272">
        <f>$AA726-BT726-BU726</f>
        <v>0</v>
      </c>
      <c r="BW726" s="210">
        <f t="shared" si="309"/>
        <v>0</v>
      </c>
      <c r="BX726" s="210">
        <f t="shared" si="309"/>
        <v>0</v>
      </c>
      <c r="BY726" s="210">
        <f t="shared" si="309"/>
        <v>0</v>
      </c>
      <c r="BZ726" s="210">
        <f t="shared" si="309"/>
        <v>0</v>
      </c>
      <c r="CA726" s="210">
        <f t="shared" si="309"/>
        <v>0</v>
      </c>
      <c r="CB726" s="211">
        <f t="shared" si="309"/>
        <v>0</v>
      </c>
      <c r="CC726" s="1276">
        <f>IF($Z726=1,0,IF(AND($Z726=0,BX726&gt;0),1,IF(AND($Z726=0,BZ726&gt;0),1,IF(AND($Z726=0,CB726&gt;0),1,0))))</f>
        <v>0</v>
      </c>
      <c r="CD726" s="1276">
        <f t="shared" si="314"/>
        <v>0</v>
      </c>
      <c r="CE726" s="11"/>
      <c r="CF726" s="11"/>
      <c r="CG726" s="11"/>
      <c r="CH726" s="11"/>
      <c r="CI726" s="11"/>
      <c r="CJ726" s="11"/>
      <c r="CK726" s="11"/>
      <c r="CL726" s="11"/>
      <c r="CM726" s="11"/>
    </row>
    <row r="727" spans="1:91" ht="14.25" customHeight="1">
      <c r="A727" s="1247" t="str">
        <f>A726</f>
        <v/>
      </c>
      <c r="B727" s="58"/>
      <c r="C727" s="1735"/>
      <c r="D727" s="1733"/>
      <c r="E727" s="1735"/>
      <c r="F727" s="2454"/>
      <c r="G727" s="512"/>
      <c r="H727" s="2456"/>
      <c r="I727" s="514"/>
      <c r="J727" s="2459"/>
      <c r="K727" s="514"/>
      <c r="L727" s="2459"/>
      <c r="M727" s="514"/>
      <c r="N727" s="2459"/>
      <c r="O727" s="514"/>
      <c r="P727" s="2459"/>
      <c r="Q727" s="11"/>
      <c r="R727" s="11"/>
      <c r="S727" s="455"/>
      <c r="T727" s="477"/>
      <c r="U727" s="506">
        <f>Import!N1117</f>
        <v>0</v>
      </c>
      <c r="V727" s="11"/>
      <c r="W727" s="340"/>
      <c r="X727" s="340"/>
      <c r="Y727" s="340"/>
      <c r="Z727" s="11"/>
      <c r="AE727" s="210"/>
      <c r="AF727" s="210"/>
      <c r="AG727" s="210"/>
      <c r="AH727" s="210"/>
      <c r="AI727" s="1055"/>
      <c r="AJ727" s="211"/>
      <c r="AK727" s="1276"/>
      <c r="AL727" s="1276">
        <f>AL726</f>
        <v>0</v>
      </c>
      <c r="AP727" s="210"/>
      <c r="AQ727" s="210"/>
      <c r="AR727" s="210"/>
      <c r="AS727" s="210"/>
      <c r="AT727" s="210"/>
      <c r="AU727" s="211"/>
      <c r="AV727" s="1276"/>
      <c r="AW727" s="1276">
        <f>AW726</f>
        <v>0</v>
      </c>
      <c r="BA727" s="210"/>
      <c r="BB727" s="210"/>
      <c r="BC727" s="210"/>
      <c r="BD727" s="210"/>
      <c r="BE727" s="210"/>
      <c r="BF727" s="211"/>
      <c r="BG727" s="1276"/>
      <c r="BH727" s="1276">
        <f>BH726</f>
        <v>0</v>
      </c>
      <c r="BL727" s="210"/>
      <c r="BM727" s="210"/>
      <c r="BN727" s="210"/>
      <c r="BO727" s="210"/>
      <c r="BP727" s="210"/>
      <c r="BQ727" s="211"/>
      <c r="BR727" s="1276"/>
      <c r="BS727" s="1276">
        <f>BS726</f>
        <v>0</v>
      </c>
      <c r="BW727" s="210"/>
      <c r="BX727" s="210"/>
      <c r="BY727" s="210"/>
      <c r="BZ727" s="210"/>
      <c r="CA727" s="210"/>
      <c r="CB727" s="211"/>
      <c r="CC727" s="1276"/>
      <c r="CD727" s="1276">
        <f>CD726</f>
        <v>0</v>
      </c>
      <c r="CE727" s="11"/>
      <c r="CF727" s="11"/>
      <c r="CG727" s="11"/>
      <c r="CH727" s="11"/>
      <c r="CI727" s="11"/>
      <c r="CJ727" s="11"/>
      <c r="CK727" s="11"/>
      <c r="CL727" s="11"/>
      <c r="CM727" s="11"/>
    </row>
    <row r="728" spans="1:91" ht="24.75" customHeight="1">
      <c r="A728" s="1246" t="str">
        <f>IF(E728&gt;0,"Wypełnione","")</f>
        <v/>
      </c>
      <c r="B728" s="58"/>
      <c r="C728" s="1734">
        <f>'Og s3a'!C1129</f>
        <v>0</v>
      </c>
      <c r="D728" s="1732">
        <f>'Og s3a'!E1129</f>
        <v>0</v>
      </c>
      <c r="E728" s="1734">
        <f>'Og s3a'!F1129</f>
        <v>0</v>
      </c>
      <c r="F728" s="2453"/>
      <c r="G728" s="511">
        <f>T728</f>
        <v>0</v>
      </c>
      <c r="H728" s="2455">
        <f>U728</f>
        <v>0</v>
      </c>
      <c r="I728" s="515"/>
      <c r="J728" s="2459"/>
      <c r="K728" s="515"/>
      <c r="L728" s="2459"/>
      <c r="M728" s="515"/>
      <c r="N728" s="2459"/>
      <c r="O728" s="515"/>
      <c r="P728" s="2459"/>
      <c r="Q728" s="11"/>
      <c r="R728" s="11"/>
      <c r="S728" s="454">
        <f>'Og s3a'!G1129</f>
        <v>0</v>
      </c>
      <c r="T728" s="456">
        <f>'Og s3a'!D1129</f>
        <v>0</v>
      </c>
      <c r="U728" s="506">
        <f>Import!N1118</f>
        <v>0</v>
      </c>
      <c r="V728" s="11"/>
      <c r="W728" s="340"/>
      <c r="X728" s="340"/>
      <c r="Y728" s="340"/>
      <c r="Z728" s="1273">
        <f>IF(F728=AF$7,1,0)</f>
        <v>0</v>
      </c>
      <c r="AA728" s="1273">
        <f>Z728*D728</f>
        <v>0</v>
      </c>
      <c r="AB728" s="1281">
        <f>IF($Z728=0,0,IF(AF728+AH728+AJ728&gt;0,$AA728,0))</f>
        <v>0</v>
      </c>
      <c r="AC728" s="1283">
        <f>IF($Z728=0,0,IF(AND(AB728=0,G729&gt;0),$AA728,0))</f>
        <v>0</v>
      </c>
      <c r="AD728" s="1272">
        <f>AA728-AB728-AC728</f>
        <v>0</v>
      </c>
      <c r="AE728" s="210">
        <f t="shared" si="305"/>
        <v>0</v>
      </c>
      <c r="AF728" s="210">
        <f t="shared" si="305"/>
        <v>0</v>
      </c>
      <c r="AG728" s="210">
        <f t="shared" si="305"/>
        <v>0</v>
      </c>
      <c r="AH728" s="210">
        <f t="shared" si="305"/>
        <v>0</v>
      </c>
      <c r="AI728" s="1055">
        <f t="shared" si="305"/>
        <v>0</v>
      </c>
      <c r="AJ728" s="211">
        <f t="shared" si="305"/>
        <v>0</v>
      </c>
      <c r="AK728" s="1276">
        <f>IF($Z728=1,0,IF(AND($Z728=0,AF728&gt;0),1,IF(AND($Z728=0,AH728&gt;0),1,IF(AND($Z728=0,AJ728&gt;0),1,0))))</f>
        <v>0</v>
      </c>
      <c r="AL728" s="1276">
        <f t="shared" si="310"/>
        <v>0</v>
      </c>
      <c r="AM728" s="1281">
        <f>IF($Z728=0,0,IF(AQ728+AS728+AU728&gt;0,$AA728,0))</f>
        <v>0</v>
      </c>
      <c r="AN728" s="1283">
        <f>IF($Z728=0,0,IF(AND(AM728=0,I729&gt;0),$AA728,0))</f>
        <v>0</v>
      </c>
      <c r="AO728" s="1272">
        <f>$AA728-AM728-AN728</f>
        <v>0</v>
      </c>
      <c r="AP728" s="210">
        <f t="shared" si="306"/>
        <v>0</v>
      </c>
      <c r="AQ728" s="210">
        <f t="shared" si="306"/>
        <v>0</v>
      </c>
      <c r="AR728" s="210">
        <f t="shared" si="306"/>
        <v>0</v>
      </c>
      <c r="AS728" s="210">
        <f t="shared" si="306"/>
        <v>0</v>
      </c>
      <c r="AT728" s="210">
        <f t="shared" si="306"/>
        <v>0</v>
      </c>
      <c r="AU728" s="211">
        <f t="shared" si="306"/>
        <v>0</v>
      </c>
      <c r="AV728" s="1276">
        <f>IF($Z728=1,0,IF(AND($Z728=0,AQ728&gt;0),1,IF(AND($Z728=0,AS728&gt;0),1,IF(AND($Z728=0,AU728&gt;0),1,0))))</f>
        <v>0</v>
      </c>
      <c r="AW728" s="1276">
        <f t="shared" si="311"/>
        <v>0</v>
      </c>
      <c r="AX728" s="1281">
        <f>IF($Z728=0,0,IF(BB728+BD728+BF728&gt;0,$AA728,0))</f>
        <v>0</v>
      </c>
      <c r="AY728" s="1283">
        <f>IF($Z728=0,0,IF(AND(AX728=0,K729&gt;0),$AA728,0))</f>
        <v>0</v>
      </c>
      <c r="AZ728" s="1272">
        <f>$AA728-AX728-AY728</f>
        <v>0</v>
      </c>
      <c r="BA728" s="210">
        <f t="shared" si="307"/>
        <v>0</v>
      </c>
      <c r="BB728" s="210">
        <f t="shared" si="307"/>
        <v>0</v>
      </c>
      <c r="BC728" s="210">
        <f t="shared" si="307"/>
        <v>0</v>
      </c>
      <c r="BD728" s="210">
        <f t="shared" si="307"/>
        <v>0</v>
      </c>
      <c r="BE728" s="210">
        <f t="shared" si="307"/>
        <v>0</v>
      </c>
      <c r="BF728" s="211">
        <f t="shared" si="307"/>
        <v>0</v>
      </c>
      <c r="BG728" s="1276">
        <f>IF($Z728=1,0,IF(AND($Z728=0,BB728&gt;0),1,IF(AND($Z728=0,BD728&gt;0),1,IF(AND($Z728=0,BF728&gt;0),1,0))))</f>
        <v>0</v>
      </c>
      <c r="BH728" s="1276">
        <f t="shared" si="312"/>
        <v>0</v>
      </c>
      <c r="BI728" s="1281">
        <f>IF($Z728=0,0,IF(BM728+BO728+BQ728&gt;0,$AA728,0))</f>
        <v>0</v>
      </c>
      <c r="BJ728" s="1283">
        <f>IF($Z728=0,0,IF(AND(BI728=0,M729&gt;0),$AA728,0))</f>
        <v>0</v>
      </c>
      <c r="BK728" s="1272">
        <f>$AA728-BI728-BJ728</f>
        <v>0</v>
      </c>
      <c r="BL728" s="210">
        <f t="shared" si="308"/>
        <v>0</v>
      </c>
      <c r="BM728" s="210">
        <f t="shared" si="308"/>
        <v>0</v>
      </c>
      <c r="BN728" s="210">
        <f t="shared" si="308"/>
        <v>0</v>
      </c>
      <c r="BO728" s="210">
        <f t="shared" si="308"/>
        <v>0</v>
      </c>
      <c r="BP728" s="210">
        <f t="shared" si="308"/>
        <v>0</v>
      </c>
      <c r="BQ728" s="211">
        <f t="shared" si="308"/>
        <v>0</v>
      </c>
      <c r="BR728" s="1276">
        <f>IF($Z728=1,0,IF(AND($Z728=0,BM728&gt;0),1,IF(AND($Z728=0,BO728&gt;0),1,IF(AND($Z728=0,BQ728&gt;0),1,0))))</f>
        <v>0</v>
      </c>
      <c r="BS728" s="1276">
        <f t="shared" si="313"/>
        <v>0</v>
      </c>
      <c r="BT728" s="1281">
        <f>IF($Z728=0,0,IF(BX728+BZ728+CB728&gt;0,$AA728,0))</f>
        <v>0</v>
      </c>
      <c r="BU728" s="1283">
        <f>IF($Z728=0,0,IF(AND(BT728=0,O729&gt;0),$AA728,0))</f>
        <v>0</v>
      </c>
      <c r="BV728" s="1272">
        <f>$AA728-BT728-BU728</f>
        <v>0</v>
      </c>
      <c r="BW728" s="210">
        <f t="shared" si="309"/>
        <v>0</v>
      </c>
      <c r="BX728" s="210">
        <f t="shared" si="309"/>
        <v>0</v>
      </c>
      <c r="BY728" s="210">
        <f t="shared" si="309"/>
        <v>0</v>
      </c>
      <c r="BZ728" s="210">
        <f t="shared" si="309"/>
        <v>0</v>
      </c>
      <c r="CA728" s="210">
        <f t="shared" si="309"/>
        <v>0</v>
      </c>
      <c r="CB728" s="211">
        <f t="shared" si="309"/>
        <v>0</v>
      </c>
      <c r="CC728" s="1276">
        <f>IF($Z728=1,0,IF(AND($Z728=0,BX728&gt;0),1,IF(AND($Z728=0,BZ728&gt;0),1,IF(AND($Z728=0,CB728&gt;0),1,0))))</f>
        <v>0</v>
      </c>
      <c r="CD728" s="1276">
        <f t="shared" si="314"/>
        <v>0</v>
      </c>
      <c r="CE728" s="11"/>
      <c r="CF728" s="11"/>
      <c r="CG728" s="11"/>
      <c r="CH728" s="11"/>
      <c r="CI728" s="11"/>
      <c r="CJ728" s="11"/>
      <c r="CK728" s="11"/>
      <c r="CL728" s="11"/>
      <c r="CM728" s="11"/>
    </row>
    <row r="729" spans="1:91" ht="14.25" customHeight="1">
      <c r="A729" s="1247" t="str">
        <f>A728</f>
        <v/>
      </c>
      <c r="B729" s="58"/>
      <c r="C729" s="1735"/>
      <c r="D729" s="1733"/>
      <c r="E729" s="1735"/>
      <c r="F729" s="2454"/>
      <c r="G729" s="512"/>
      <c r="H729" s="2456"/>
      <c r="I729" s="514"/>
      <c r="J729" s="2459"/>
      <c r="K729" s="514"/>
      <c r="L729" s="2459"/>
      <c r="M729" s="514"/>
      <c r="N729" s="2459"/>
      <c r="O729" s="514"/>
      <c r="P729" s="2459"/>
      <c r="Q729" s="11"/>
      <c r="R729" s="11"/>
      <c r="S729" s="455"/>
      <c r="T729" s="477"/>
      <c r="U729" s="506">
        <f>Import!N1119</f>
        <v>0</v>
      </c>
      <c r="V729" s="11"/>
      <c r="W729" s="340"/>
      <c r="X729" s="340"/>
      <c r="Y729" s="340"/>
      <c r="Z729" s="11"/>
      <c r="AE729" s="210"/>
      <c r="AF729" s="210"/>
      <c r="AG729" s="210"/>
      <c r="AH729" s="210"/>
      <c r="AI729" s="1055"/>
      <c r="AJ729" s="211"/>
      <c r="AK729" s="1276"/>
      <c r="AL729" s="1276">
        <f>AL728</f>
        <v>0</v>
      </c>
      <c r="AP729" s="210"/>
      <c r="AQ729" s="210"/>
      <c r="AR729" s="210"/>
      <c r="AS729" s="210"/>
      <c r="AT729" s="210"/>
      <c r="AU729" s="211"/>
      <c r="AV729" s="1276"/>
      <c r="AW729" s="1276">
        <f>AW728</f>
        <v>0</v>
      </c>
      <c r="BA729" s="210"/>
      <c r="BB729" s="210"/>
      <c r="BC729" s="210"/>
      <c r="BD729" s="210"/>
      <c r="BE729" s="210"/>
      <c r="BF729" s="211"/>
      <c r="BG729" s="1276"/>
      <c r="BH729" s="1276">
        <f>BH728</f>
        <v>0</v>
      </c>
      <c r="BL729" s="210"/>
      <c r="BM729" s="210"/>
      <c r="BN729" s="210"/>
      <c r="BO729" s="210"/>
      <c r="BP729" s="210"/>
      <c r="BQ729" s="211"/>
      <c r="BR729" s="1276"/>
      <c r="BS729" s="1276">
        <f>BS728</f>
        <v>0</v>
      </c>
      <c r="BW729" s="210"/>
      <c r="BX729" s="210"/>
      <c r="BY729" s="210"/>
      <c r="BZ729" s="210"/>
      <c r="CA729" s="210"/>
      <c r="CB729" s="211"/>
      <c r="CC729" s="1276"/>
      <c r="CD729" s="1276">
        <f>CD728</f>
        <v>0</v>
      </c>
      <c r="CE729" s="11"/>
      <c r="CF729" s="11"/>
      <c r="CG729" s="11"/>
      <c r="CH729" s="11"/>
      <c r="CI729" s="11"/>
      <c r="CJ729" s="11"/>
      <c r="CK729" s="11"/>
      <c r="CL729" s="11"/>
      <c r="CM729" s="11"/>
    </row>
    <row r="730" spans="1:91" ht="24.75" customHeight="1">
      <c r="A730" s="1246" t="str">
        <f>IF(E730&gt;0,"Wypełnione","")</f>
        <v/>
      </c>
      <c r="B730" s="58"/>
      <c r="C730" s="1734">
        <f>'Og s3a'!C1131</f>
        <v>0</v>
      </c>
      <c r="D730" s="1732">
        <f>'Og s3a'!E1131</f>
        <v>0</v>
      </c>
      <c r="E730" s="1734">
        <f>'Og s3a'!F1131</f>
        <v>0</v>
      </c>
      <c r="F730" s="2453"/>
      <c r="G730" s="511">
        <f>T730</f>
        <v>0</v>
      </c>
      <c r="H730" s="2455">
        <f>U730</f>
        <v>0</v>
      </c>
      <c r="I730" s="515"/>
      <c r="J730" s="2459"/>
      <c r="K730" s="515"/>
      <c r="L730" s="2459"/>
      <c r="M730" s="515"/>
      <c r="N730" s="2459"/>
      <c r="O730" s="515"/>
      <c r="P730" s="2459"/>
      <c r="Q730" s="11"/>
      <c r="R730" s="11"/>
      <c r="S730" s="454">
        <f>'Og s3a'!G1131</f>
        <v>0</v>
      </c>
      <c r="T730" s="456">
        <f>'Og s3a'!D1131</f>
        <v>0</v>
      </c>
      <c r="U730" s="506">
        <f>Import!N1120</f>
        <v>0</v>
      </c>
      <c r="V730" s="11"/>
      <c r="W730" s="340"/>
      <c r="X730" s="340"/>
      <c r="Y730" s="340"/>
      <c r="Z730" s="1273">
        <f>IF(F730=AF$7,1,0)</f>
        <v>0</v>
      </c>
      <c r="AA730" s="1273">
        <f>Z730*D730</f>
        <v>0</v>
      </c>
      <c r="AB730" s="1281">
        <f>IF($Z730=0,0,IF(AF730+AH730+AJ730&gt;0,$AA730,0))</f>
        <v>0</v>
      </c>
      <c r="AC730" s="1283">
        <f>IF($Z730=0,0,IF(AND(AB730=0,G731&gt;0),$AA730,0))</f>
        <v>0</v>
      </c>
      <c r="AD730" s="1272">
        <f>AA730-AB730-AC730</f>
        <v>0</v>
      </c>
      <c r="AE730" s="210">
        <f t="shared" si="305"/>
        <v>0</v>
      </c>
      <c r="AF730" s="210">
        <f t="shared" si="305"/>
        <v>0</v>
      </c>
      <c r="AG730" s="210">
        <f t="shared" si="305"/>
        <v>0</v>
      </c>
      <c r="AH730" s="210">
        <f t="shared" si="305"/>
        <v>0</v>
      </c>
      <c r="AI730" s="1055">
        <f t="shared" si="305"/>
        <v>0</v>
      </c>
      <c r="AJ730" s="211">
        <f t="shared" si="305"/>
        <v>0</v>
      </c>
      <c r="AK730" s="1276">
        <f>IF($Z730=1,0,IF(AND($Z730=0,AF730&gt;0),1,IF(AND($Z730=0,AH730&gt;0),1,IF(AND($Z730=0,AJ730&gt;0),1,0))))</f>
        <v>0</v>
      </c>
      <c r="AL730" s="1276">
        <f t="shared" si="310"/>
        <v>0</v>
      </c>
      <c r="AM730" s="1281">
        <f>IF($Z730=0,0,IF(AQ730+AS730+AU730&gt;0,$AA730,0))</f>
        <v>0</v>
      </c>
      <c r="AN730" s="1283">
        <f>IF($Z730=0,0,IF(AND(AM730=0,I731&gt;0),$AA730,0))</f>
        <v>0</v>
      </c>
      <c r="AO730" s="1272">
        <f>$AA730-AM730-AN730</f>
        <v>0</v>
      </c>
      <c r="AP730" s="210">
        <f t="shared" si="306"/>
        <v>0</v>
      </c>
      <c r="AQ730" s="210">
        <f t="shared" si="306"/>
        <v>0</v>
      </c>
      <c r="AR730" s="210">
        <f t="shared" si="306"/>
        <v>0</v>
      </c>
      <c r="AS730" s="210">
        <f t="shared" si="306"/>
        <v>0</v>
      </c>
      <c r="AT730" s="210">
        <f t="shared" si="306"/>
        <v>0</v>
      </c>
      <c r="AU730" s="211">
        <f t="shared" si="306"/>
        <v>0</v>
      </c>
      <c r="AV730" s="1276">
        <f>IF($Z730=1,0,IF(AND($Z730=0,AQ730&gt;0),1,IF(AND($Z730=0,AS730&gt;0),1,IF(AND($Z730=0,AU730&gt;0),1,0))))</f>
        <v>0</v>
      </c>
      <c r="AW730" s="1276">
        <f t="shared" si="311"/>
        <v>0</v>
      </c>
      <c r="AX730" s="1281">
        <f>IF($Z730=0,0,IF(BB730+BD730+BF730&gt;0,$AA730,0))</f>
        <v>0</v>
      </c>
      <c r="AY730" s="1283">
        <f>IF($Z730=0,0,IF(AND(AX730=0,K731&gt;0),$AA730,0))</f>
        <v>0</v>
      </c>
      <c r="AZ730" s="1272">
        <f>$AA730-AX730-AY730</f>
        <v>0</v>
      </c>
      <c r="BA730" s="210">
        <f t="shared" si="307"/>
        <v>0</v>
      </c>
      <c r="BB730" s="210">
        <f t="shared" si="307"/>
        <v>0</v>
      </c>
      <c r="BC730" s="210">
        <f t="shared" si="307"/>
        <v>0</v>
      </c>
      <c r="BD730" s="210">
        <f t="shared" si="307"/>
        <v>0</v>
      </c>
      <c r="BE730" s="210">
        <f t="shared" si="307"/>
        <v>0</v>
      </c>
      <c r="BF730" s="211">
        <f t="shared" si="307"/>
        <v>0</v>
      </c>
      <c r="BG730" s="1276">
        <f>IF($Z730=1,0,IF(AND($Z730=0,BB730&gt;0),1,IF(AND($Z730=0,BD730&gt;0),1,IF(AND($Z730=0,BF730&gt;0),1,0))))</f>
        <v>0</v>
      </c>
      <c r="BH730" s="1276">
        <f t="shared" si="312"/>
        <v>0</v>
      </c>
      <c r="BI730" s="1281">
        <f>IF($Z730=0,0,IF(BM730+BO730+BQ730&gt;0,$AA730,0))</f>
        <v>0</v>
      </c>
      <c r="BJ730" s="1283">
        <f>IF($Z730=0,0,IF(AND(BI730=0,M731&gt;0),$AA730,0))</f>
        <v>0</v>
      </c>
      <c r="BK730" s="1272">
        <f>$AA730-BI730-BJ730</f>
        <v>0</v>
      </c>
      <c r="BL730" s="210">
        <f t="shared" si="308"/>
        <v>0</v>
      </c>
      <c r="BM730" s="210">
        <f t="shared" si="308"/>
        <v>0</v>
      </c>
      <c r="BN730" s="210">
        <f t="shared" si="308"/>
        <v>0</v>
      </c>
      <c r="BO730" s="210">
        <f t="shared" si="308"/>
        <v>0</v>
      </c>
      <c r="BP730" s="210">
        <f t="shared" si="308"/>
        <v>0</v>
      </c>
      <c r="BQ730" s="211">
        <f t="shared" si="308"/>
        <v>0</v>
      </c>
      <c r="BR730" s="1276">
        <f>IF($Z730=1,0,IF(AND($Z730=0,BM730&gt;0),1,IF(AND($Z730=0,BO730&gt;0),1,IF(AND($Z730=0,BQ730&gt;0),1,0))))</f>
        <v>0</v>
      </c>
      <c r="BS730" s="1276">
        <f t="shared" si="313"/>
        <v>0</v>
      </c>
      <c r="BT730" s="1281">
        <f>IF($Z730=0,0,IF(BX730+BZ730+CB730&gt;0,$AA730,0))</f>
        <v>0</v>
      </c>
      <c r="BU730" s="1283">
        <f>IF($Z730=0,0,IF(AND(BT730=0,O731&gt;0),$AA730,0))</f>
        <v>0</v>
      </c>
      <c r="BV730" s="1272">
        <f>$AA730-BT730-BU730</f>
        <v>0</v>
      </c>
      <c r="BW730" s="210">
        <f t="shared" si="309"/>
        <v>0</v>
      </c>
      <c r="BX730" s="210">
        <f t="shared" si="309"/>
        <v>0</v>
      </c>
      <c r="BY730" s="210">
        <f t="shared" si="309"/>
        <v>0</v>
      </c>
      <c r="BZ730" s="210">
        <f t="shared" si="309"/>
        <v>0</v>
      </c>
      <c r="CA730" s="210">
        <f t="shared" si="309"/>
        <v>0</v>
      </c>
      <c r="CB730" s="211">
        <f t="shared" si="309"/>
        <v>0</v>
      </c>
      <c r="CC730" s="1276">
        <f>IF($Z730=1,0,IF(AND($Z730=0,BX730&gt;0),1,IF(AND($Z730=0,BZ730&gt;0),1,IF(AND($Z730=0,CB730&gt;0),1,0))))</f>
        <v>0</v>
      </c>
      <c r="CD730" s="1276">
        <f t="shared" si="314"/>
        <v>0</v>
      </c>
      <c r="CE730" s="11"/>
      <c r="CF730" s="11"/>
      <c r="CG730" s="11"/>
      <c r="CH730" s="11"/>
      <c r="CI730" s="11"/>
      <c r="CJ730" s="11"/>
      <c r="CK730" s="11"/>
      <c r="CL730" s="11"/>
      <c r="CM730" s="11"/>
    </row>
    <row r="731" spans="1:91" ht="14.25" customHeight="1">
      <c r="A731" s="1247" t="str">
        <f>A730</f>
        <v/>
      </c>
      <c r="B731" s="58"/>
      <c r="C731" s="1735"/>
      <c r="D731" s="1733"/>
      <c r="E731" s="1735"/>
      <c r="F731" s="2454"/>
      <c r="G731" s="512"/>
      <c r="H731" s="2456"/>
      <c r="I731" s="514"/>
      <c r="J731" s="2459"/>
      <c r="K731" s="514"/>
      <c r="L731" s="2459"/>
      <c r="M731" s="514"/>
      <c r="N731" s="2459"/>
      <c r="O731" s="514"/>
      <c r="P731" s="2459"/>
      <c r="Q731" s="11"/>
      <c r="R731" s="11"/>
      <c r="S731" s="455"/>
      <c r="T731" s="477"/>
      <c r="U731" s="506">
        <f>Import!N1121</f>
        <v>0</v>
      </c>
      <c r="V731" s="11"/>
      <c r="W731" s="340"/>
      <c r="X731" s="340"/>
      <c r="Y731" s="340"/>
      <c r="Z731" s="11"/>
      <c r="AE731" s="210"/>
      <c r="AF731" s="210"/>
      <c r="AG731" s="210"/>
      <c r="AH731" s="210"/>
      <c r="AI731" s="1055"/>
      <c r="AJ731" s="211"/>
      <c r="AK731" s="1276"/>
      <c r="AL731" s="1276">
        <f>AL730</f>
        <v>0</v>
      </c>
      <c r="AP731" s="210"/>
      <c r="AQ731" s="210"/>
      <c r="AR731" s="210"/>
      <c r="AS731" s="210"/>
      <c r="AT731" s="210"/>
      <c r="AU731" s="211"/>
      <c r="AV731" s="1276"/>
      <c r="AW731" s="1276">
        <f>AW730</f>
        <v>0</v>
      </c>
      <c r="BA731" s="210"/>
      <c r="BB731" s="210"/>
      <c r="BC731" s="210"/>
      <c r="BD731" s="210"/>
      <c r="BE731" s="210"/>
      <c r="BF731" s="211"/>
      <c r="BG731" s="1276"/>
      <c r="BH731" s="1276">
        <f>BH730</f>
        <v>0</v>
      </c>
      <c r="BL731" s="210"/>
      <c r="BM731" s="210"/>
      <c r="BN731" s="210"/>
      <c r="BO731" s="210"/>
      <c r="BP731" s="210"/>
      <c r="BQ731" s="211"/>
      <c r="BR731" s="1276"/>
      <c r="BS731" s="1276">
        <f>BS730</f>
        <v>0</v>
      </c>
      <c r="BW731" s="210"/>
      <c r="BX731" s="210"/>
      <c r="BY731" s="210"/>
      <c r="BZ731" s="210"/>
      <c r="CA731" s="210"/>
      <c r="CB731" s="211"/>
      <c r="CC731" s="1276"/>
      <c r="CD731" s="1276">
        <f>CD730</f>
        <v>0</v>
      </c>
      <c r="CE731" s="11"/>
      <c r="CF731" s="11"/>
      <c r="CG731" s="11"/>
      <c r="CH731" s="11"/>
      <c r="CI731" s="11"/>
      <c r="CJ731" s="11"/>
      <c r="CK731" s="11"/>
      <c r="CL731" s="11"/>
      <c r="CM731" s="11"/>
    </row>
    <row r="732" spans="1:91" ht="24.75" customHeight="1">
      <c r="A732" s="1246" t="str">
        <f>IF(E732&gt;0,"Wypełnione","")</f>
        <v/>
      </c>
      <c r="B732" s="58"/>
      <c r="C732" s="1734">
        <f>'Og s3a'!C1133</f>
        <v>0</v>
      </c>
      <c r="D732" s="1732">
        <f>'Og s3a'!E1133</f>
        <v>0</v>
      </c>
      <c r="E732" s="1734">
        <f>'Og s3a'!F1133</f>
        <v>0</v>
      </c>
      <c r="F732" s="2453"/>
      <c r="G732" s="511">
        <f>T732</f>
        <v>0</v>
      </c>
      <c r="H732" s="2455">
        <f>U732</f>
        <v>0</v>
      </c>
      <c r="I732" s="515"/>
      <c r="J732" s="2459"/>
      <c r="K732" s="515"/>
      <c r="L732" s="2459"/>
      <c r="M732" s="515"/>
      <c r="N732" s="2459"/>
      <c r="O732" s="515"/>
      <c r="P732" s="2459"/>
      <c r="Q732" s="11"/>
      <c r="R732" s="11"/>
      <c r="S732" s="454">
        <f>'Og s3a'!G1133</f>
        <v>0</v>
      </c>
      <c r="T732" s="456">
        <f>'Og s3a'!D1133</f>
        <v>0</v>
      </c>
      <c r="U732" s="506">
        <f>Import!N1122</f>
        <v>0</v>
      </c>
      <c r="V732" s="11"/>
      <c r="W732" s="340"/>
      <c r="X732" s="340"/>
      <c r="Y732" s="340"/>
      <c r="Z732" s="1273">
        <f>IF(F732=AF$7,1,0)</f>
        <v>0</v>
      </c>
      <c r="AA732" s="1273">
        <f>Z732*D732</f>
        <v>0</v>
      </c>
      <c r="AB732" s="1281">
        <f>IF($Z732=0,0,IF(AF732+AH732+AJ732&gt;0,$AA732,0))</f>
        <v>0</v>
      </c>
      <c r="AC732" s="1283">
        <f>IF($Z732=0,0,IF(AND(AB732=0,G733&gt;0),$AA732,0))</f>
        <v>0</v>
      </c>
      <c r="AD732" s="1272">
        <f>AA732-AB732-AC732</f>
        <v>0</v>
      </c>
      <c r="AE732" s="210">
        <f t="shared" si="305"/>
        <v>0</v>
      </c>
      <c r="AF732" s="210">
        <f t="shared" si="305"/>
        <v>0</v>
      </c>
      <c r="AG732" s="210">
        <f t="shared" si="305"/>
        <v>0</v>
      </c>
      <c r="AH732" s="210">
        <f t="shared" si="305"/>
        <v>0</v>
      </c>
      <c r="AI732" s="1055">
        <f t="shared" si="305"/>
        <v>0</v>
      </c>
      <c r="AJ732" s="211">
        <f t="shared" si="305"/>
        <v>0</v>
      </c>
      <c r="AK732" s="1276">
        <f>IF($Z732=1,0,IF(AND($Z732=0,AF732&gt;0),1,IF(AND($Z732=0,AH732&gt;0),1,IF(AND($Z732=0,AJ732&gt;0),1,0))))</f>
        <v>0</v>
      </c>
      <c r="AL732" s="1276">
        <f t="shared" si="310"/>
        <v>0</v>
      </c>
      <c r="AM732" s="1281">
        <f>IF($Z732=0,0,IF(AQ732+AS732+AU732&gt;0,$AA732,0))</f>
        <v>0</v>
      </c>
      <c r="AN732" s="1283">
        <f>IF($Z732=0,0,IF(AND(AM732=0,I733&gt;0),$AA732,0))</f>
        <v>0</v>
      </c>
      <c r="AO732" s="1272">
        <f>$AA732-AM732-AN732</f>
        <v>0</v>
      </c>
      <c r="AP732" s="210">
        <f t="shared" si="306"/>
        <v>0</v>
      </c>
      <c r="AQ732" s="210">
        <f t="shared" si="306"/>
        <v>0</v>
      </c>
      <c r="AR732" s="210">
        <f t="shared" si="306"/>
        <v>0</v>
      </c>
      <c r="AS732" s="210">
        <f t="shared" si="306"/>
        <v>0</v>
      </c>
      <c r="AT732" s="210">
        <f t="shared" si="306"/>
        <v>0</v>
      </c>
      <c r="AU732" s="211">
        <f t="shared" si="306"/>
        <v>0</v>
      </c>
      <c r="AV732" s="1276">
        <f>IF($Z732=1,0,IF(AND($Z732=0,AQ732&gt;0),1,IF(AND($Z732=0,AS732&gt;0),1,IF(AND($Z732=0,AU732&gt;0),1,0))))</f>
        <v>0</v>
      </c>
      <c r="AW732" s="1276">
        <f t="shared" si="311"/>
        <v>0</v>
      </c>
      <c r="AX732" s="1281">
        <f>IF($Z732=0,0,IF(BB732+BD732+BF732&gt;0,$AA732,0))</f>
        <v>0</v>
      </c>
      <c r="AY732" s="1283">
        <f>IF($Z732=0,0,IF(AND(AX732=0,K733&gt;0),$AA732,0))</f>
        <v>0</v>
      </c>
      <c r="AZ732" s="1272">
        <f>$AA732-AX732-AY732</f>
        <v>0</v>
      </c>
      <c r="BA732" s="210">
        <f t="shared" si="307"/>
        <v>0</v>
      </c>
      <c r="BB732" s="210">
        <f t="shared" si="307"/>
        <v>0</v>
      </c>
      <c r="BC732" s="210">
        <f t="shared" si="307"/>
        <v>0</v>
      </c>
      <c r="BD732" s="210">
        <f t="shared" si="307"/>
        <v>0</v>
      </c>
      <c r="BE732" s="210">
        <f t="shared" si="307"/>
        <v>0</v>
      </c>
      <c r="BF732" s="211">
        <f t="shared" si="307"/>
        <v>0</v>
      </c>
      <c r="BG732" s="1276">
        <f>IF($Z732=1,0,IF(AND($Z732=0,BB732&gt;0),1,IF(AND($Z732=0,BD732&gt;0),1,IF(AND($Z732=0,BF732&gt;0),1,0))))</f>
        <v>0</v>
      </c>
      <c r="BH732" s="1276">
        <f t="shared" si="312"/>
        <v>0</v>
      </c>
      <c r="BI732" s="1281">
        <f>IF($Z732=0,0,IF(BM732+BO732+BQ732&gt;0,$AA732,0))</f>
        <v>0</v>
      </c>
      <c r="BJ732" s="1283">
        <f>IF($Z732=0,0,IF(AND(BI732=0,M733&gt;0),$AA732,0))</f>
        <v>0</v>
      </c>
      <c r="BK732" s="1272">
        <f>$AA732-BI732-BJ732</f>
        <v>0</v>
      </c>
      <c r="BL732" s="210">
        <f t="shared" si="308"/>
        <v>0</v>
      </c>
      <c r="BM732" s="210">
        <f t="shared" si="308"/>
        <v>0</v>
      </c>
      <c r="BN732" s="210">
        <f t="shared" si="308"/>
        <v>0</v>
      </c>
      <c r="BO732" s="210">
        <f t="shared" si="308"/>
        <v>0</v>
      </c>
      <c r="BP732" s="210">
        <f t="shared" si="308"/>
        <v>0</v>
      </c>
      <c r="BQ732" s="211">
        <f t="shared" si="308"/>
        <v>0</v>
      </c>
      <c r="BR732" s="1276">
        <f>IF($Z732=1,0,IF(AND($Z732=0,BM732&gt;0),1,IF(AND($Z732=0,BO732&gt;0),1,IF(AND($Z732=0,BQ732&gt;0),1,0))))</f>
        <v>0</v>
      </c>
      <c r="BS732" s="1276">
        <f t="shared" si="313"/>
        <v>0</v>
      </c>
      <c r="BT732" s="1281">
        <f>IF($Z732=0,0,IF(BX732+BZ732+CB732&gt;0,$AA732,0))</f>
        <v>0</v>
      </c>
      <c r="BU732" s="1283">
        <f>IF($Z732=0,0,IF(AND(BT732=0,O733&gt;0),$AA732,0))</f>
        <v>0</v>
      </c>
      <c r="BV732" s="1272">
        <f>$AA732-BT732-BU732</f>
        <v>0</v>
      </c>
      <c r="BW732" s="210">
        <f t="shared" si="309"/>
        <v>0</v>
      </c>
      <c r="BX732" s="210">
        <f t="shared" si="309"/>
        <v>0</v>
      </c>
      <c r="BY732" s="210">
        <f t="shared" si="309"/>
        <v>0</v>
      </c>
      <c r="BZ732" s="210">
        <f t="shared" si="309"/>
        <v>0</v>
      </c>
      <c r="CA732" s="210">
        <f t="shared" si="309"/>
        <v>0</v>
      </c>
      <c r="CB732" s="211">
        <f t="shared" si="309"/>
        <v>0</v>
      </c>
      <c r="CC732" s="1276">
        <f>IF($Z732=1,0,IF(AND($Z732=0,BX732&gt;0),1,IF(AND($Z732=0,BZ732&gt;0),1,IF(AND($Z732=0,CB732&gt;0),1,0))))</f>
        <v>0</v>
      </c>
      <c r="CD732" s="1276">
        <f t="shared" si="314"/>
        <v>0</v>
      </c>
      <c r="CE732" s="11"/>
      <c r="CF732" s="11"/>
      <c r="CG732" s="11"/>
      <c r="CH732" s="11"/>
      <c r="CI732" s="11"/>
      <c r="CJ732" s="11"/>
      <c r="CK732" s="11"/>
      <c r="CL732" s="11"/>
      <c r="CM732" s="11"/>
    </row>
    <row r="733" spans="1:91" ht="14.25" customHeight="1">
      <c r="A733" s="1247" t="str">
        <f>A732</f>
        <v/>
      </c>
      <c r="B733" s="58"/>
      <c r="C733" s="1735"/>
      <c r="D733" s="1733"/>
      <c r="E733" s="1735"/>
      <c r="F733" s="2454"/>
      <c r="G733" s="512"/>
      <c r="H733" s="2456"/>
      <c r="I733" s="514"/>
      <c r="J733" s="2459"/>
      <c r="K733" s="514"/>
      <c r="L733" s="2459"/>
      <c r="M733" s="514"/>
      <c r="N733" s="2459"/>
      <c r="O733" s="514"/>
      <c r="P733" s="2459"/>
      <c r="Q733" s="11"/>
      <c r="R733" s="11"/>
      <c r="S733" s="455"/>
      <c r="T733" s="477"/>
      <c r="U733" s="506">
        <f>Import!N1123</f>
        <v>0</v>
      </c>
      <c r="V733" s="11"/>
      <c r="W733" s="340"/>
      <c r="X733" s="340"/>
      <c r="Y733" s="340"/>
      <c r="Z733" s="11"/>
      <c r="AE733" s="210"/>
      <c r="AF733" s="210"/>
      <c r="AG733" s="210"/>
      <c r="AH733" s="210"/>
      <c r="AI733" s="1055"/>
      <c r="AJ733" s="211"/>
      <c r="AK733" s="1276"/>
      <c r="AL733" s="1276">
        <f>AL732</f>
        <v>0</v>
      </c>
      <c r="AP733" s="210"/>
      <c r="AQ733" s="210"/>
      <c r="AR733" s="210"/>
      <c r="AS733" s="210"/>
      <c r="AT733" s="210"/>
      <c r="AU733" s="211"/>
      <c r="AV733" s="1276"/>
      <c r="AW733" s="1276">
        <f>AW732</f>
        <v>0</v>
      </c>
      <c r="BA733" s="210"/>
      <c r="BB733" s="210"/>
      <c r="BC733" s="210"/>
      <c r="BD733" s="210"/>
      <c r="BE733" s="210"/>
      <c r="BF733" s="211"/>
      <c r="BG733" s="1276"/>
      <c r="BH733" s="1276">
        <f>BH732</f>
        <v>0</v>
      </c>
      <c r="BL733" s="210"/>
      <c r="BM733" s="210"/>
      <c r="BN733" s="210"/>
      <c r="BO733" s="210"/>
      <c r="BP733" s="210"/>
      <c r="BQ733" s="211"/>
      <c r="BR733" s="1276"/>
      <c r="BS733" s="1276">
        <f>BS732</f>
        <v>0</v>
      </c>
      <c r="BW733" s="210"/>
      <c r="BX733" s="210"/>
      <c r="BY733" s="210"/>
      <c r="BZ733" s="210"/>
      <c r="CA733" s="210"/>
      <c r="CB733" s="211"/>
      <c r="CC733" s="1276"/>
      <c r="CD733" s="1276">
        <f>CD732</f>
        <v>0</v>
      </c>
      <c r="CE733" s="11"/>
      <c r="CF733" s="11"/>
      <c r="CG733" s="11"/>
      <c r="CH733" s="11"/>
      <c r="CI733" s="11"/>
      <c r="CJ733" s="11"/>
      <c r="CK733" s="11"/>
      <c r="CL733" s="11"/>
      <c r="CM733" s="11"/>
    </row>
    <row r="734" spans="1:91" ht="24.75" customHeight="1">
      <c r="A734" s="1246" t="str">
        <f>IF(E734&gt;0,"Wypełnione","")</f>
        <v/>
      </c>
      <c r="B734" s="58"/>
      <c r="C734" s="1734">
        <f>'Og s3a'!C1135</f>
        <v>0</v>
      </c>
      <c r="D734" s="1732">
        <f>'Og s3a'!E1135</f>
        <v>0</v>
      </c>
      <c r="E734" s="1734">
        <f>'Og s3a'!F1135</f>
        <v>0</v>
      </c>
      <c r="F734" s="2453"/>
      <c r="G734" s="511">
        <f>T734</f>
        <v>0</v>
      </c>
      <c r="H734" s="2455">
        <f>U734</f>
        <v>0</v>
      </c>
      <c r="I734" s="515"/>
      <c r="J734" s="2459"/>
      <c r="K734" s="515"/>
      <c r="L734" s="2459"/>
      <c r="M734" s="515"/>
      <c r="N734" s="2459"/>
      <c r="O734" s="515"/>
      <c r="P734" s="2459"/>
      <c r="Q734" s="11"/>
      <c r="R734" s="11"/>
      <c r="S734" s="454">
        <f>'Og s3a'!G1135</f>
        <v>0</v>
      </c>
      <c r="T734" s="456">
        <f>'Og s3a'!D1135</f>
        <v>0</v>
      </c>
      <c r="U734" s="506">
        <f>Import!N1124</f>
        <v>0</v>
      </c>
      <c r="V734" s="11"/>
      <c r="W734" s="340"/>
      <c r="X734" s="340"/>
      <c r="Y734" s="340"/>
      <c r="Z734" s="1273">
        <f>IF(F734=AF$7,1,0)</f>
        <v>0</v>
      </c>
      <c r="AA734" s="1273">
        <f>Z734*D734</f>
        <v>0</v>
      </c>
      <c r="AB734" s="1281">
        <f>IF($Z734=0,0,IF(AF734+AH734+AJ734&gt;0,$AA734,0))</f>
        <v>0</v>
      </c>
      <c r="AC734" s="1283">
        <f>IF($Z734=0,0,IF(AND(AB734=0,G735&gt;0),$AA734,0))</f>
        <v>0</v>
      </c>
      <c r="AD734" s="1272">
        <f>AA734-AB734-AC734</f>
        <v>0</v>
      </c>
      <c r="AE734" s="210">
        <f t="shared" si="305"/>
        <v>0</v>
      </c>
      <c r="AF734" s="210">
        <f t="shared" si="305"/>
        <v>0</v>
      </c>
      <c r="AG734" s="210">
        <f t="shared" si="305"/>
        <v>0</v>
      </c>
      <c r="AH734" s="210">
        <f t="shared" si="305"/>
        <v>0</v>
      </c>
      <c r="AI734" s="1055">
        <f t="shared" si="305"/>
        <v>0</v>
      </c>
      <c r="AJ734" s="211">
        <f t="shared" si="305"/>
        <v>0</v>
      </c>
      <c r="AK734" s="1276">
        <f>IF($Z734=1,0,IF(AND($Z734=0,AF734&gt;0),1,IF(AND($Z734=0,AH734&gt;0),1,IF(AND($Z734=0,AJ734&gt;0),1,0))))</f>
        <v>0</v>
      </c>
      <c r="AL734" s="1276">
        <f t="shared" si="310"/>
        <v>0</v>
      </c>
      <c r="AM734" s="1281">
        <f>IF($Z734=0,0,IF(AQ734+AS734+AU734&gt;0,$AA734,0))</f>
        <v>0</v>
      </c>
      <c r="AN734" s="1283">
        <f>IF($Z734=0,0,IF(AND(AM734=0,I735&gt;0),$AA734,0))</f>
        <v>0</v>
      </c>
      <c r="AO734" s="1272">
        <f>$AA734-AM734-AN734</f>
        <v>0</v>
      </c>
      <c r="AP734" s="210">
        <f t="shared" si="306"/>
        <v>0</v>
      </c>
      <c r="AQ734" s="210">
        <f t="shared" si="306"/>
        <v>0</v>
      </c>
      <c r="AR734" s="210">
        <f t="shared" si="306"/>
        <v>0</v>
      </c>
      <c r="AS734" s="210">
        <f t="shared" si="306"/>
        <v>0</v>
      </c>
      <c r="AT734" s="210">
        <f t="shared" si="306"/>
        <v>0</v>
      </c>
      <c r="AU734" s="211">
        <f t="shared" si="306"/>
        <v>0</v>
      </c>
      <c r="AV734" s="1276">
        <f>IF($Z734=1,0,IF(AND($Z734=0,AQ734&gt;0),1,IF(AND($Z734=0,AS734&gt;0),1,IF(AND($Z734=0,AU734&gt;0),1,0))))</f>
        <v>0</v>
      </c>
      <c r="AW734" s="1276">
        <f t="shared" si="311"/>
        <v>0</v>
      </c>
      <c r="AX734" s="1281">
        <f>IF($Z734=0,0,IF(BB734+BD734+BF734&gt;0,$AA734,0))</f>
        <v>0</v>
      </c>
      <c r="AY734" s="1283">
        <f>IF($Z734=0,0,IF(AND(AX734=0,K735&gt;0),$AA734,0))</f>
        <v>0</v>
      </c>
      <c r="AZ734" s="1272">
        <f>$AA734-AX734-AY734</f>
        <v>0</v>
      </c>
      <c r="BA734" s="210">
        <f t="shared" si="307"/>
        <v>0</v>
      </c>
      <c r="BB734" s="210">
        <f t="shared" si="307"/>
        <v>0</v>
      </c>
      <c r="BC734" s="210">
        <f t="shared" si="307"/>
        <v>0</v>
      </c>
      <c r="BD734" s="210">
        <f t="shared" si="307"/>
        <v>0</v>
      </c>
      <c r="BE734" s="210">
        <f t="shared" si="307"/>
        <v>0</v>
      </c>
      <c r="BF734" s="211">
        <f t="shared" si="307"/>
        <v>0</v>
      </c>
      <c r="BG734" s="1276">
        <f>IF($Z734=1,0,IF(AND($Z734=0,BB734&gt;0),1,IF(AND($Z734=0,BD734&gt;0),1,IF(AND($Z734=0,BF734&gt;0),1,0))))</f>
        <v>0</v>
      </c>
      <c r="BH734" s="1276">
        <f t="shared" si="312"/>
        <v>0</v>
      </c>
      <c r="BI734" s="1281">
        <f>IF($Z734=0,0,IF(BM734+BO734+BQ734&gt;0,$AA734,0))</f>
        <v>0</v>
      </c>
      <c r="BJ734" s="1283">
        <f>IF($Z734=0,0,IF(AND(BI734=0,M735&gt;0),$AA734,0))</f>
        <v>0</v>
      </c>
      <c r="BK734" s="1272">
        <f>$AA734-BI734-BJ734</f>
        <v>0</v>
      </c>
      <c r="BL734" s="210">
        <f t="shared" si="308"/>
        <v>0</v>
      </c>
      <c r="BM734" s="210">
        <f t="shared" si="308"/>
        <v>0</v>
      </c>
      <c r="BN734" s="210">
        <f t="shared" si="308"/>
        <v>0</v>
      </c>
      <c r="BO734" s="210">
        <f t="shared" si="308"/>
        <v>0</v>
      </c>
      <c r="BP734" s="210">
        <f t="shared" si="308"/>
        <v>0</v>
      </c>
      <c r="BQ734" s="211">
        <f t="shared" si="308"/>
        <v>0</v>
      </c>
      <c r="BR734" s="1276">
        <f>IF($Z734=1,0,IF(AND($Z734=0,BM734&gt;0),1,IF(AND($Z734=0,BO734&gt;0),1,IF(AND($Z734=0,BQ734&gt;0),1,0))))</f>
        <v>0</v>
      </c>
      <c r="BS734" s="1276">
        <f t="shared" si="313"/>
        <v>0</v>
      </c>
      <c r="BT734" s="1281">
        <f>IF($Z734=0,0,IF(BX734+BZ734+CB734&gt;0,$AA734,0))</f>
        <v>0</v>
      </c>
      <c r="BU734" s="1283">
        <f>IF($Z734=0,0,IF(AND(BT734=0,O735&gt;0),$AA734,0))</f>
        <v>0</v>
      </c>
      <c r="BV734" s="1272">
        <f>$AA734-BT734-BU734</f>
        <v>0</v>
      </c>
      <c r="BW734" s="210">
        <f t="shared" si="309"/>
        <v>0</v>
      </c>
      <c r="BX734" s="210">
        <f t="shared" si="309"/>
        <v>0</v>
      </c>
      <c r="BY734" s="210">
        <f t="shared" si="309"/>
        <v>0</v>
      </c>
      <c r="BZ734" s="210">
        <f t="shared" si="309"/>
        <v>0</v>
      </c>
      <c r="CA734" s="210">
        <f t="shared" si="309"/>
        <v>0</v>
      </c>
      <c r="CB734" s="211">
        <f t="shared" si="309"/>
        <v>0</v>
      </c>
      <c r="CC734" s="1276">
        <f>IF($Z734=1,0,IF(AND($Z734=0,BX734&gt;0),1,IF(AND($Z734=0,BZ734&gt;0),1,IF(AND($Z734=0,CB734&gt;0),1,0))))</f>
        <v>0</v>
      </c>
      <c r="CD734" s="1276">
        <f t="shared" si="314"/>
        <v>0</v>
      </c>
      <c r="CE734" s="11"/>
      <c r="CF734" s="11"/>
      <c r="CG734" s="11"/>
      <c r="CH734" s="11"/>
      <c r="CI734" s="11"/>
      <c r="CJ734" s="11"/>
      <c r="CK734" s="11"/>
      <c r="CL734" s="11"/>
      <c r="CM734" s="11"/>
    </row>
    <row r="735" spans="1:91" ht="14.25" customHeight="1">
      <c r="A735" s="1247" t="str">
        <f>A734</f>
        <v/>
      </c>
      <c r="B735" s="58"/>
      <c r="C735" s="1735"/>
      <c r="D735" s="1733"/>
      <c r="E735" s="1735"/>
      <c r="F735" s="2454"/>
      <c r="G735" s="512"/>
      <c r="H735" s="2456"/>
      <c r="I735" s="514"/>
      <c r="J735" s="2459"/>
      <c r="K735" s="514"/>
      <c r="L735" s="2459"/>
      <c r="M735" s="514"/>
      <c r="N735" s="2459"/>
      <c r="O735" s="514"/>
      <c r="P735" s="2459"/>
      <c r="Q735" s="11"/>
      <c r="R735" s="11"/>
      <c r="S735" s="455"/>
      <c r="T735" s="477"/>
      <c r="U735" s="506">
        <f>Import!N1125</f>
        <v>0</v>
      </c>
      <c r="V735" s="11"/>
      <c r="W735" s="340"/>
      <c r="X735" s="340"/>
      <c r="Y735" s="340"/>
      <c r="Z735" s="11"/>
      <c r="AE735" s="210"/>
      <c r="AF735" s="210"/>
      <c r="AG735" s="210"/>
      <c r="AH735" s="210"/>
      <c r="AI735" s="1055"/>
      <c r="AJ735" s="211"/>
      <c r="AK735" s="1276"/>
      <c r="AL735" s="1276">
        <f>AL734</f>
        <v>0</v>
      </c>
      <c r="AP735" s="210"/>
      <c r="AQ735" s="210"/>
      <c r="AR735" s="210"/>
      <c r="AS735" s="210"/>
      <c r="AT735" s="210"/>
      <c r="AU735" s="211"/>
      <c r="AV735" s="1276"/>
      <c r="AW735" s="1276">
        <f>AW734</f>
        <v>0</v>
      </c>
      <c r="BA735" s="210"/>
      <c r="BB735" s="210"/>
      <c r="BC735" s="210"/>
      <c r="BD735" s="210"/>
      <c r="BE735" s="210"/>
      <c r="BF735" s="211"/>
      <c r="BG735" s="1276"/>
      <c r="BH735" s="1276">
        <f>BH734</f>
        <v>0</v>
      </c>
      <c r="BL735" s="210"/>
      <c r="BM735" s="210"/>
      <c r="BN735" s="210"/>
      <c r="BO735" s="210"/>
      <c r="BP735" s="210"/>
      <c r="BQ735" s="211"/>
      <c r="BR735" s="1276"/>
      <c r="BS735" s="1276">
        <f>BS734</f>
        <v>0</v>
      </c>
      <c r="BW735" s="210"/>
      <c r="BX735" s="210"/>
      <c r="BY735" s="210"/>
      <c r="BZ735" s="210"/>
      <c r="CA735" s="210"/>
      <c r="CB735" s="211"/>
      <c r="CC735" s="1276"/>
      <c r="CD735" s="1276">
        <f>CD734</f>
        <v>0</v>
      </c>
      <c r="CE735" s="11"/>
      <c r="CF735" s="11"/>
      <c r="CG735" s="11"/>
      <c r="CH735" s="11"/>
      <c r="CI735" s="11"/>
      <c r="CJ735" s="11"/>
      <c r="CK735" s="11"/>
      <c r="CL735" s="11"/>
      <c r="CM735" s="11"/>
    </row>
    <row r="736" spans="1:91" ht="24.75" customHeight="1">
      <c r="A736" s="1246" t="str">
        <f>IF(E736&gt;0,"Wypełnione","")</f>
        <v/>
      </c>
      <c r="B736" s="58"/>
      <c r="C736" s="1734">
        <f>'Og s3a'!C1137</f>
        <v>0</v>
      </c>
      <c r="D736" s="1732">
        <f>'Og s3a'!E1137</f>
        <v>0</v>
      </c>
      <c r="E736" s="1734">
        <f>'Og s3a'!F1137</f>
        <v>0</v>
      </c>
      <c r="F736" s="2453"/>
      <c r="G736" s="511">
        <f>T736</f>
        <v>0</v>
      </c>
      <c r="H736" s="2455">
        <f>U736</f>
        <v>0</v>
      </c>
      <c r="I736" s="515"/>
      <c r="J736" s="2459"/>
      <c r="K736" s="515"/>
      <c r="L736" s="2459"/>
      <c r="M736" s="515"/>
      <c r="N736" s="2459"/>
      <c r="O736" s="515"/>
      <c r="P736" s="2459"/>
      <c r="Q736" s="11"/>
      <c r="R736" s="11"/>
      <c r="S736" s="454">
        <f>'Og s3a'!G1137</f>
        <v>0</v>
      </c>
      <c r="T736" s="456">
        <f>'Og s3a'!D1137</f>
        <v>0</v>
      </c>
      <c r="U736" s="506">
        <f>Import!N1126</f>
        <v>0</v>
      </c>
      <c r="V736" s="11"/>
      <c r="W736" s="340"/>
      <c r="X736" s="340"/>
      <c r="Y736" s="340"/>
      <c r="Z736" s="1273">
        <f>IF(F736=AF$7,1,0)</f>
        <v>0</v>
      </c>
      <c r="AA736" s="1273">
        <f>Z736*D736</f>
        <v>0</v>
      </c>
      <c r="AB736" s="1281">
        <f>IF($Z736=0,0,IF(AF736+AH736+AJ736&gt;0,$AA736,0))</f>
        <v>0</v>
      </c>
      <c r="AC736" s="1283">
        <f>IF($Z736=0,0,IF(AND(AB736=0,G737&gt;0),$AA736,0))</f>
        <v>0</v>
      </c>
      <c r="AD736" s="1272">
        <f>AA736-AB736-AC736</f>
        <v>0</v>
      </c>
      <c r="AE736" s="210">
        <f t="shared" si="305"/>
        <v>0</v>
      </c>
      <c r="AF736" s="210">
        <f t="shared" si="305"/>
        <v>0</v>
      </c>
      <c r="AG736" s="210">
        <f t="shared" si="305"/>
        <v>0</v>
      </c>
      <c r="AH736" s="210">
        <f t="shared" si="305"/>
        <v>0</v>
      </c>
      <c r="AI736" s="1055">
        <f t="shared" si="305"/>
        <v>0</v>
      </c>
      <c r="AJ736" s="211">
        <f t="shared" si="305"/>
        <v>0</v>
      </c>
      <c r="AK736" s="1276">
        <f>IF($Z736=1,0,IF(AND($Z736=0,AF736&gt;0),1,IF(AND($Z736=0,AH736&gt;0),1,IF(AND($Z736=0,AJ736&gt;0),1,0))))</f>
        <v>0</v>
      </c>
      <c r="AL736" s="1276">
        <f t="shared" si="310"/>
        <v>0</v>
      </c>
      <c r="AM736" s="1281">
        <f>IF($Z736=0,0,IF(AQ736+AS736+AU736&gt;0,$AA736,0))</f>
        <v>0</v>
      </c>
      <c r="AN736" s="1283">
        <f>IF($Z736=0,0,IF(AND(AM736=0,I737&gt;0),$AA736,0))</f>
        <v>0</v>
      </c>
      <c r="AO736" s="1272">
        <f>$AA736-AM736-AN736</f>
        <v>0</v>
      </c>
      <c r="AP736" s="210">
        <f t="shared" si="306"/>
        <v>0</v>
      </c>
      <c r="AQ736" s="210">
        <f t="shared" si="306"/>
        <v>0</v>
      </c>
      <c r="AR736" s="210">
        <f t="shared" si="306"/>
        <v>0</v>
      </c>
      <c r="AS736" s="210">
        <f t="shared" si="306"/>
        <v>0</v>
      </c>
      <c r="AT736" s="210">
        <f t="shared" si="306"/>
        <v>0</v>
      </c>
      <c r="AU736" s="211">
        <f t="shared" si="306"/>
        <v>0</v>
      </c>
      <c r="AV736" s="1276">
        <f>IF($Z736=1,0,IF(AND($Z736=0,AQ736&gt;0),1,IF(AND($Z736=0,AS736&gt;0),1,IF(AND($Z736=0,AU736&gt;0),1,0))))</f>
        <v>0</v>
      </c>
      <c r="AW736" s="1276">
        <f t="shared" si="311"/>
        <v>0</v>
      </c>
      <c r="AX736" s="1281">
        <f>IF($Z736=0,0,IF(BB736+BD736+BF736&gt;0,$AA736,0))</f>
        <v>0</v>
      </c>
      <c r="AY736" s="1283">
        <f>IF($Z736=0,0,IF(AND(AX736=0,K737&gt;0),$AA736,0))</f>
        <v>0</v>
      </c>
      <c r="AZ736" s="1272">
        <f>$AA736-AX736-AY736</f>
        <v>0</v>
      </c>
      <c r="BA736" s="210">
        <f t="shared" si="307"/>
        <v>0</v>
      </c>
      <c r="BB736" s="210">
        <f t="shared" si="307"/>
        <v>0</v>
      </c>
      <c r="BC736" s="210">
        <f t="shared" si="307"/>
        <v>0</v>
      </c>
      <c r="BD736" s="210">
        <f t="shared" si="307"/>
        <v>0</v>
      </c>
      <c r="BE736" s="210">
        <f t="shared" si="307"/>
        <v>0</v>
      </c>
      <c r="BF736" s="211">
        <f t="shared" si="307"/>
        <v>0</v>
      </c>
      <c r="BG736" s="1276">
        <f>IF($Z736=1,0,IF(AND($Z736=0,BB736&gt;0),1,IF(AND($Z736=0,BD736&gt;0),1,IF(AND($Z736=0,BF736&gt;0),1,0))))</f>
        <v>0</v>
      </c>
      <c r="BH736" s="1276">
        <f t="shared" si="312"/>
        <v>0</v>
      </c>
      <c r="BI736" s="1281">
        <f>IF($Z736=0,0,IF(BM736+BO736+BQ736&gt;0,$AA736,0))</f>
        <v>0</v>
      </c>
      <c r="BJ736" s="1283">
        <f>IF($Z736=0,0,IF(AND(BI736=0,M737&gt;0),$AA736,0))</f>
        <v>0</v>
      </c>
      <c r="BK736" s="1272">
        <f>$AA736-BI736-BJ736</f>
        <v>0</v>
      </c>
      <c r="BL736" s="210">
        <f t="shared" si="308"/>
        <v>0</v>
      </c>
      <c r="BM736" s="210">
        <f t="shared" si="308"/>
        <v>0</v>
      </c>
      <c r="BN736" s="210">
        <f t="shared" si="308"/>
        <v>0</v>
      </c>
      <c r="BO736" s="210">
        <f t="shared" si="308"/>
        <v>0</v>
      </c>
      <c r="BP736" s="210">
        <f t="shared" si="308"/>
        <v>0</v>
      </c>
      <c r="BQ736" s="211">
        <f t="shared" si="308"/>
        <v>0</v>
      </c>
      <c r="BR736" s="1276">
        <f>IF($Z736=1,0,IF(AND($Z736=0,BM736&gt;0),1,IF(AND($Z736=0,BO736&gt;0),1,IF(AND($Z736=0,BQ736&gt;0),1,0))))</f>
        <v>0</v>
      </c>
      <c r="BS736" s="1276">
        <f t="shared" si="313"/>
        <v>0</v>
      </c>
      <c r="BT736" s="1281">
        <f>IF($Z736=0,0,IF(BX736+BZ736+CB736&gt;0,$AA736,0))</f>
        <v>0</v>
      </c>
      <c r="BU736" s="1283">
        <f>IF($Z736=0,0,IF(AND(BT736=0,O737&gt;0),$AA736,0))</f>
        <v>0</v>
      </c>
      <c r="BV736" s="1272">
        <f>$AA736-BT736-BU736</f>
        <v>0</v>
      </c>
      <c r="BW736" s="210">
        <f t="shared" si="309"/>
        <v>0</v>
      </c>
      <c r="BX736" s="210">
        <f t="shared" si="309"/>
        <v>0</v>
      </c>
      <c r="BY736" s="210">
        <f t="shared" si="309"/>
        <v>0</v>
      </c>
      <c r="BZ736" s="210">
        <f t="shared" si="309"/>
        <v>0</v>
      </c>
      <c r="CA736" s="210">
        <f t="shared" si="309"/>
        <v>0</v>
      </c>
      <c r="CB736" s="211">
        <f t="shared" si="309"/>
        <v>0</v>
      </c>
      <c r="CC736" s="1276">
        <f>IF($Z736=1,0,IF(AND($Z736=0,BX736&gt;0),1,IF(AND($Z736=0,BZ736&gt;0),1,IF(AND($Z736=0,CB736&gt;0),1,0))))</f>
        <v>0</v>
      </c>
      <c r="CD736" s="1276">
        <f t="shared" si="314"/>
        <v>0</v>
      </c>
      <c r="CE736" s="11"/>
      <c r="CF736" s="11"/>
      <c r="CG736" s="11"/>
      <c r="CH736" s="11"/>
      <c r="CI736" s="11"/>
      <c r="CJ736" s="11"/>
      <c r="CK736" s="11"/>
      <c r="CL736" s="11"/>
      <c r="CM736" s="11"/>
    </row>
    <row r="737" spans="1:91" ht="14.25" customHeight="1">
      <c r="A737" s="1247" t="str">
        <f>A736</f>
        <v/>
      </c>
      <c r="B737" s="58"/>
      <c r="C737" s="1735"/>
      <c r="D737" s="1733"/>
      <c r="E737" s="1735"/>
      <c r="F737" s="2454"/>
      <c r="G737" s="512"/>
      <c r="H737" s="2456"/>
      <c r="I737" s="514"/>
      <c r="J737" s="2459"/>
      <c r="K737" s="514"/>
      <c r="L737" s="2459"/>
      <c r="M737" s="514"/>
      <c r="N737" s="2459"/>
      <c r="O737" s="514"/>
      <c r="P737" s="2459"/>
      <c r="Q737" s="11"/>
      <c r="R737" s="11"/>
      <c r="S737" s="455"/>
      <c r="T737" s="477"/>
      <c r="U737" s="506">
        <f>Import!N1127</f>
        <v>0</v>
      </c>
      <c r="V737" s="11"/>
      <c r="W737" s="340"/>
      <c r="X737" s="340"/>
      <c r="Y737" s="340"/>
      <c r="Z737" s="11"/>
      <c r="AE737" s="210"/>
      <c r="AF737" s="210"/>
      <c r="AG737" s="210"/>
      <c r="AH737" s="210"/>
      <c r="AI737" s="1055"/>
      <c r="AJ737" s="211"/>
      <c r="AK737" s="1276"/>
      <c r="AL737" s="1276">
        <f>AL736</f>
        <v>0</v>
      </c>
      <c r="AP737" s="210"/>
      <c r="AQ737" s="210"/>
      <c r="AR737" s="210"/>
      <c r="AS737" s="210"/>
      <c r="AT737" s="210"/>
      <c r="AU737" s="211"/>
      <c r="AV737" s="1276"/>
      <c r="AW737" s="1276">
        <f>AW736</f>
        <v>0</v>
      </c>
      <c r="BA737" s="210"/>
      <c r="BB737" s="210"/>
      <c r="BC737" s="210"/>
      <c r="BD737" s="210"/>
      <c r="BE737" s="210"/>
      <c r="BF737" s="211"/>
      <c r="BG737" s="1276"/>
      <c r="BH737" s="1276">
        <f>BH736</f>
        <v>0</v>
      </c>
      <c r="BL737" s="210"/>
      <c r="BM737" s="210"/>
      <c r="BN737" s="210"/>
      <c r="BO737" s="210"/>
      <c r="BP737" s="210"/>
      <c r="BQ737" s="211"/>
      <c r="BR737" s="1276"/>
      <c r="BS737" s="1276">
        <f>BS736</f>
        <v>0</v>
      </c>
      <c r="BW737" s="210"/>
      <c r="BX737" s="210"/>
      <c r="BY737" s="210"/>
      <c r="BZ737" s="210"/>
      <c r="CA737" s="210"/>
      <c r="CB737" s="211"/>
      <c r="CC737" s="1276"/>
      <c r="CD737" s="1276">
        <f>CD736</f>
        <v>0</v>
      </c>
      <c r="CE737" s="11"/>
      <c r="CF737" s="11"/>
      <c r="CG737" s="11"/>
      <c r="CH737" s="11"/>
      <c r="CI737" s="11"/>
      <c r="CJ737" s="11"/>
      <c r="CK737" s="11"/>
      <c r="CL737" s="11"/>
      <c r="CM737" s="11"/>
    </row>
    <row r="738" spans="1:91" ht="24.75" customHeight="1">
      <c r="A738" s="1246" t="str">
        <f>IF(E738&gt;0,"Wypełnione","")</f>
        <v/>
      </c>
      <c r="B738" s="58"/>
      <c r="C738" s="1734">
        <f>'Og s3a'!C1139</f>
        <v>0</v>
      </c>
      <c r="D738" s="1732">
        <f>'Og s3a'!E1139</f>
        <v>0</v>
      </c>
      <c r="E738" s="1734">
        <f>'Og s3a'!F1139</f>
        <v>0</v>
      </c>
      <c r="F738" s="2453"/>
      <c r="G738" s="511">
        <f>T738</f>
        <v>0</v>
      </c>
      <c r="H738" s="2455">
        <f>U738</f>
        <v>0</v>
      </c>
      <c r="I738" s="515"/>
      <c r="J738" s="2459"/>
      <c r="K738" s="515"/>
      <c r="L738" s="2459"/>
      <c r="M738" s="515"/>
      <c r="N738" s="2459"/>
      <c r="O738" s="515"/>
      <c r="P738" s="2459"/>
      <c r="Q738" s="11"/>
      <c r="R738" s="11"/>
      <c r="S738" s="454">
        <f>'Og s3a'!G1139</f>
        <v>0</v>
      </c>
      <c r="T738" s="456">
        <f>'Og s3a'!D1139</f>
        <v>0</v>
      </c>
      <c r="U738" s="506">
        <f>Import!N1128</f>
        <v>0</v>
      </c>
      <c r="V738" s="11"/>
      <c r="W738" s="340"/>
      <c r="X738" s="340"/>
      <c r="Y738" s="340"/>
      <c r="Z738" s="1273">
        <f>IF(F738=AF$7,1,0)</f>
        <v>0</v>
      </c>
      <c r="AA738" s="1273">
        <f>Z738*D738</f>
        <v>0</v>
      </c>
      <c r="AB738" s="1281">
        <f>IF($Z738=0,0,IF(AF738+AH738+AJ738&gt;0,$AA738,0))</f>
        <v>0</v>
      </c>
      <c r="AC738" s="1283">
        <f>IF($Z738=0,0,IF(AND(AB738=0,G739&gt;0),$AA738,0))</f>
        <v>0</v>
      </c>
      <c r="AD738" s="1272">
        <f>AA738-AB738-AC738</f>
        <v>0</v>
      </c>
      <c r="AE738" s="210">
        <f t="shared" si="305"/>
        <v>0</v>
      </c>
      <c r="AF738" s="210">
        <f t="shared" si="305"/>
        <v>0</v>
      </c>
      <c r="AG738" s="210">
        <f t="shared" si="305"/>
        <v>0</v>
      </c>
      <c r="AH738" s="210">
        <f t="shared" si="305"/>
        <v>0</v>
      </c>
      <c r="AI738" s="1055">
        <f t="shared" si="305"/>
        <v>0</v>
      </c>
      <c r="AJ738" s="211">
        <f t="shared" si="305"/>
        <v>0</v>
      </c>
      <c r="AK738" s="1276">
        <f>IF($Z738=1,0,IF(AND($Z738=0,AF738&gt;0),1,IF(AND($Z738=0,AH738&gt;0),1,IF(AND($Z738=0,AJ738&gt;0),1,0))))</f>
        <v>0</v>
      </c>
      <c r="AL738" s="1276">
        <f t="shared" si="310"/>
        <v>0</v>
      </c>
      <c r="AM738" s="1281">
        <f>IF($Z738=0,0,IF(AQ738+AS738+AU738&gt;0,$AA738,0))</f>
        <v>0</v>
      </c>
      <c r="AN738" s="1283">
        <f>IF($Z738=0,0,IF(AND(AM738=0,I739&gt;0),$AA738,0))</f>
        <v>0</v>
      </c>
      <c r="AO738" s="1272">
        <f>$AA738-AM738-AN738</f>
        <v>0</v>
      </c>
      <c r="AP738" s="210">
        <f t="shared" si="306"/>
        <v>0</v>
      </c>
      <c r="AQ738" s="210">
        <f t="shared" si="306"/>
        <v>0</v>
      </c>
      <c r="AR738" s="210">
        <f t="shared" si="306"/>
        <v>0</v>
      </c>
      <c r="AS738" s="210">
        <f t="shared" si="306"/>
        <v>0</v>
      </c>
      <c r="AT738" s="210">
        <f t="shared" si="306"/>
        <v>0</v>
      </c>
      <c r="AU738" s="211">
        <f t="shared" si="306"/>
        <v>0</v>
      </c>
      <c r="AV738" s="1276">
        <f>IF($Z738=1,0,IF(AND($Z738=0,AQ738&gt;0),1,IF(AND($Z738=0,AS738&gt;0),1,IF(AND($Z738=0,AU738&gt;0),1,0))))</f>
        <v>0</v>
      </c>
      <c r="AW738" s="1276">
        <f t="shared" si="311"/>
        <v>0</v>
      </c>
      <c r="AX738" s="1281">
        <f>IF($Z738=0,0,IF(BB738+BD738+BF738&gt;0,$AA738,0))</f>
        <v>0</v>
      </c>
      <c r="AY738" s="1283">
        <f>IF($Z738=0,0,IF(AND(AX738=0,K739&gt;0),$AA738,0))</f>
        <v>0</v>
      </c>
      <c r="AZ738" s="1272">
        <f>$AA738-AX738-AY738</f>
        <v>0</v>
      </c>
      <c r="BA738" s="210">
        <f t="shared" si="307"/>
        <v>0</v>
      </c>
      <c r="BB738" s="210">
        <f t="shared" si="307"/>
        <v>0</v>
      </c>
      <c r="BC738" s="210">
        <f t="shared" si="307"/>
        <v>0</v>
      </c>
      <c r="BD738" s="210">
        <f t="shared" si="307"/>
        <v>0</v>
      </c>
      <c r="BE738" s="210">
        <f t="shared" si="307"/>
        <v>0</v>
      </c>
      <c r="BF738" s="211">
        <f t="shared" si="307"/>
        <v>0</v>
      </c>
      <c r="BG738" s="1276">
        <f>IF($Z738=1,0,IF(AND($Z738=0,BB738&gt;0),1,IF(AND($Z738=0,BD738&gt;0),1,IF(AND($Z738=0,BF738&gt;0),1,0))))</f>
        <v>0</v>
      </c>
      <c r="BH738" s="1276">
        <f t="shared" si="312"/>
        <v>0</v>
      </c>
      <c r="BI738" s="1281">
        <f>IF($Z738=0,0,IF(BM738+BO738+BQ738&gt;0,$AA738,0))</f>
        <v>0</v>
      </c>
      <c r="BJ738" s="1283">
        <f>IF($Z738=0,0,IF(AND(BI738=0,M739&gt;0),$AA738,0))</f>
        <v>0</v>
      </c>
      <c r="BK738" s="1272">
        <f>$AA738-BI738-BJ738</f>
        <v>0</v>
      </c>
      <c r="BL738" s="210">
        <f t="shared" si="308"/>
        <v>0</v>
      </c>
      <c r="BM738" s="210">
        <f t="shared" si="308"/>
        <v>0</v>
      </c>
      <c r="BN738" s="210">
        <f t="shared" si="308"/>
        <v>0</v>
      </c>
      <c r="BO738" s="210">
        <f t="shared" si="308"/>
        <v>0</v>
      </c>
      <c r="BP738" s="210">
        <f t="shared" si="308"/>
        <v>0</v>
      </c>
      <c r="BQ738" s="211">
        <f t="shared" si="308"/>
        <v>0</v>
      </c>
      <c r="BR738" s="1276">
        <f>IF($Z738=1,0,IF(AND($Z738=0,BM738&gt;0),1,IF(AND($Z738=0,BO738&gt;0),1,IF(AND($Z738=0,BQ738&gt;0),1,0))))</f>
        <v>0</v>
      </c>
      <c r="BS738" s="1276">
        <f t="shared" si="313"/>
        <v>0</v>
      </c>
      <c r="BT738" s="1281">
        <f>IF($Z738=0,0,IF(BX738+BZ738+CB738&gt;0,$AA738,0))</f>
        <v>0</v>
      </c>
      <c r="BU738" s="1283">
        <f>IF($Z738=0,0,IF(AND(BT738=0,O739&gt;0),$AA738,0))</f>
        <v>0</v>
      </c>
      <c r="BV738" s="1272">
        <f>$AA738-BT738-BU738</f>
        <v>0</v>
      </c>
      <c r="BW738" s="210">
        <f t="shared" si="309"/>
        <v>0</v>
      </c>
      <c r="BX738" s="210">
        <f t="shared" si="309"/>
        <v>0</v>
      </c>
      <c r="BY738" s="210">
        <f t="shared" si="309"/>
        <v>0</v>
      </c>
      <c r="BZ738" s="210">
        <f t="shared" si="309"/>
        <v>0</v>
      </c>
      <c r="CA738" s="210">
        <f t="shared" si="309"/>
        <v>0</v>
      </c>
      <c r="CB738" s="211">
        <f t="shared" si="309"/>
        <v>0</v>
      </c>
      <c r="CC738" s="1276">
        <f>IF($Z738=1,0,IF(AND($Z738=0,BX738&gt;0),1,IF(AND($Z738=0,BZ738&gt;0),1,IF(AND($Z738=0,CB738&gt;0),1,0))))</f>
        <v>0</v>
      </c>
      <c r="CD738" s="1276">
        <f t="shared" si="314"/>
        <v>0</v>
      </c>
      <c r="CE738" s="11"/>
      <c r="CF738" s="11"/>
      <c r="CG738" s="11"/>
      <c r="CH738" s="11"/>
      <c r="CI738" s="11"/>
      <c r="CJ738" s="11"/>
      <c r="CK738" s="11"/>
      <c r="CL738" s="11"/>
      <c r="CM738" s="11"/>
    </row>
    <row r="739" spans="1:91" ht="14.25" customHeight="1">
      <c r="A739" s="1247" t="str">
        <f>A738</f>
        <v/>
      </c>
      <c r="B739" s="58"/>
      <c r="C739" s="1735"/>
      <c r="D739" s="1733"/>
      <c r="E739" s="1735"/>
      <c r="F739" s="2454"/>
      <c r="G739" s="512"/>
      <c r="H739" s="2456"/>
      <c r="I739" s="514"/>
      <c r="J739" s="2459"/>
      <c r="K739" s="514"/>
      <c r="L739" s="2459"/>
      <c r="M739" s="514"/>
      <c r="N739" s="2459"/>
      <c r="O739" s="514"/>
      <c r="P739" s="2459"/>
      <c r="Q739" s="11"/>
      <c r="R739" s="11"/>
      <c r="S739" s="455"/>
      <c r="T739" s="477"/>
      <c r="U739" s="506">
        <f>Import!N1129</f>
        <v>0</v>
      </c>
      <c r="V739" s="11"/>
      <c r="W739" s="340"/>
      <c r="X739" s="340"/>
      <c r="Y739" s="340"/>
      <c r="Z739" s="11"/>
      <c r="AE739" s="210"/>
      <c r="AF739" s="210"/>
      <c r="AG739" s="210"/>
      <c r="AH739" s="210"/>
      <c r="AI739" s="1055"/>
      <c r="AJ739" s="211"/>
      <c r="AK739" s="1276"/>
      <c r="AL739" s="1276">
        <f>AL738</f>
        <v>0</v>
      </c>
      <c r="AP739" s="210"/>
      <c r="AQ739" s="210"/>
      <c r="AR739" s="210"/>
      <c r="AS739" s="210"/>
      <c r="AT739" s="210"/>
      <c r="AU739" s="211"/>
      <c r="AV739" s="1276"/>
      <c r="AW739" s="1276">
        <f>AW738</f>
        <v>0</v>
      </c>
      <c r="BA739" s="210"/>
      <c r="BB739" s="210"/>
      <c r="BC739" s="210"/>
      <c r="BD739" s="210"/>
      <c r="BE739" s="210"/>
      <c r="BF739" s="211"/>
      <c r="BG739" s="1276"/>
      <c r="BH739" s="1276">
        <f>BH738</f>
        <v>0</v>
      </c>
      <c r="BL739" s="210"/>
      <c r="BM739" s="210"/>
      <c r="BN739" s="210"/>
      <c r="BO739" s="210"/>
      <c r="BP739" s="210"/>
      <c r="BQ739" s="211"/>
      <c r="BR739" s="1276"/>
      <c r="BS739" s="1276">
        <f>BS738</f>
        <v>0</v>
      </c>
      <c r="BW739" s="210"/>
      <c r="BX739" s="210"/>
      <c r="BY739" s="210"/>
      <c r="BZ739" s="210"/>
      <c r="CA739" s="210"/>
      <c r="CB739" s="211"/>
      <c r="CC739" s="1276"/>
      <c r="CD739" s="1276">
        <f>CD738</f>
        <v>0</v>
      </c>
      <c r="CE739" s="11"/>
      <c r="CF739" s="11"/>
      <c r="CG739" s="11"/>
      <c r="CH739" s="11"/>
      <c r="CI739" s="11"/>
      <c r="CJ739" s="11"/>
      <c r="CK739" s="11"/>
      <c r="CL739" s="11"/>
      <c r="CM739" s="11"/>
    </row>
    <row r="740" spans="1:91" ht="24.75" customHeight="1">
      <c r="A740" s="1246" t="str">
        <f>IF(E740&gt;0,"Wypełnione","")</f>
        <v/>
      </c>
      <c r="B740" s="58"/>
      <c r="C740" s="1734">
        <f>'Og s3a'!C1141</f>
        <v>0</v>
      </c>
      <c r="D740" s="1732">
        <f>'Og s3a'!E1141</f>
        <v>0</v>
      </c>
      <c r="E740" s="1734">
        <f>'Og s3a'!F1141</f>
        <v>0</v>
      </c>
      <c r="F740" s="2453"/>
      <c r="G740" s="511">
        <f>T740</f>
        <v>0</v>
      </c>
      <c r="H740" s="2455">
        <f>U740</f>
        <v>0</v>
      </c>
      <c r="I740" s="515"/>
      <c r="J740" s="2459"/>
      <c r="K740" s="515"/>
      <c r="L740" s="2459"/>
      <c r="M740" s="515"/>
      <c r="N740" s="2459"/>
      <c r="O740" s="515"/>
      <c r="P740" s="2459"/>
      <c r="Q740" s="11"/>
      <c r="R740" s="11"/>
      <c r="S740" s="454">
        <f>'Og s3a'!G1141</f>
        <v>0</v>
      </c>
      <c r="T740" s="456">
        <f>'Og s3a'!D1141</f>
        <v>0</v>
      </c>
      <c r="U740" s="506">
        <f>Import!N1130</f>
        <v>0</v>
      </c>
      <c r="V740" s="11"/>
      <c r="W740" s="340"/>
      <c r="X740" s="340"/>
      <c r="Y740" s="340"/>
      <c r="Z740" s="1273">
        <f>IF(F740=AF$7,1,0)</f>
        <v>0</v>
      </c>
      <c r="AA740" s="1273">
        <f>Z740*D740</f>
        <v>0</v>
      </c>
      <c r="AB740" s="1281">
        <f>IF($Z740=0,0,IF(AF740+AH740+AJ740&gt;0,$AA740,0))</f>
        <v>0</v>
      </c>
      <c r="AC740" s="1283">
        <f>IF($Z740=0,0,IF(AND(AB740=0,G741&gt;0),$AA740,0))</f>
        <v>0</v>
      </c>
      <c r="AD740" s="1272">
        <f>AA740-AB740-AC740</f>
        <v>0</v>
      </c>
      <c r="AE740" s="210">
        <f t="shared" si="305"/>
        <v>0</v>
      </c>
      <c r="AF740" s="210">
        <f t="shared" si="305"/>
        <v>0</v>
      </c>
      <c r="AG740" s="210">
        <f t="shared" si="305"/>
        <v>0</v>
      </c>
      <c r="AH740" s="210">
        <f t="shared" si="305"/>
        <v>0</v>
      </c>
      <c r="AI740" s="1055">
        <f t="shared" si="305"/>
        <v>0</v>
      </c>
      <c r="AJ740" s="211">
        <f t="shared" si="305"/>
        <v>0</v>
      </c>
      <c r="AK740" s="1276">
        <f>IF($Z740=1,0,IF(AND($Z740=0,AF740&gt;0),1,IF(AND($Z740=0,AH740&gt;0),1,IF(AND($Z740=0,AJ740&gt;0),1,0))))</f>
        <v>0</v>
      </c>
      <c r="AL740" s="1276">
        <f t="shared" si="310"/>
        <v>0</v>
      </c>
      <c r="AM740" s="1281">
        <f>IF($Z740=0,0,IF(AQ740+AS740+AU740&gt;0,$AA740,0))</f>
        <v>0</v>
      </c>
      <c r="AN740" s="1283">
        <f>IF($Z740=0,0,IF(AND(AM740=0,I741&gt;0),$AA740,0))</f>
        <v>0</v>
      </c>
      <c r="AO740" s="1272">
        <f>$AA740-AM740-AN740</f>
        <v>0</v>
      </c>
      <c r="AP740" s="210">
        <f t="shared" si="306"/>
        <v>0</v>
      </c>
      <c r="AQ740" s="210">
        <f t="shared" si="306"/>
        <v>0</v>
      </c>
      <c r="AR740" s="210">
        <f t="shared" si="306"/>
        <v>0</v>
      </c>
      <c r="AS740" s="210">
        <f t="shared" si="306"/>
        <v>0</v>
      </c>
      <c r="AT740" s="210">
        <f t="shared" si="306"/>
        <v>0</v>
      </c>
      <c r="AU740" s="211">
        <f t="shared" si="306"/>
        <v>0</v>
      </c>
      <c r="AV740" s="1276">
        <f>IF($Z740=1,0,IF(AND($Z740=0,AQ740&gt;0),1,IF(AND($Z740=0,AS740&gt;0),1,IF(AND($Z740=0,AU740&gt;0),1,0))))</f>
        <v>0</v>
      </c>
      <c r="AW740" s="1276">
        <f t="shared" si="311"/>
        <v>0</v>
      </c>
      <c r="AX740" s="1281">
        <f>IF($Z740=0,0,IF(BB740+BD740+BF740&gt;0,$AA740,0))</f>
        <v>0</v>
      </c>
      <c r="AY740" s="1283">
        <f>IF($Z740=0,0,IF(AND(AX740=0,K741&gt;0),$AA740,0))</f>
        <v>0</v>
      </c>
      <c r="AZ740" s="1272">
        <f>$AA740-AX740-AY740</f>
        <v>0</v>
      </c>
      <c r="BA740" s="210">
        <f t="shared" si="307"/>
        <v>0</v>
      </c>
      <c r="BB740" s="210">
        <f t="shared" si="307"/>
        <v>0</v>
      </c>
      <c r="BC740" s="210">
        <f t="shared" si="307"/>
        <v>0</v>
      </c>
      <c r="BD740" s="210">
        <f t="shared" si="307"/>
        <v>0</v>
      </c>
      <c r="BE740" s="210">
        <f t="shared" si="307"/>
        <v>0</v>
      </c>
      <c r="BF740" s="211">
        <f t="shared" si="307"/>
        <v>0</v>
      </c>
      <c r="BG740" s="1276">
        <f>IF($Z740=1,0,IF(AND($Z740=0,BB740&gt;0),1,IF(AND($Z740=0,BD740&gt;0),1,IF(AND($Z740=0,BF740&gt;0),1,0))))</f>
        <v>0</v>
      </c>
      <c r="BH740" s="1276">
        <f t="shared" si="312"/>
        <v>0</v>
      </c>
      <c r="BI740" s="1281">
        <f>IF($Z740=0,0,IF(BM740+BO740+BQ740&gt;0,$AA740,0))</f>
        <v>0</v>
      </c>
      <c r="BJ740" s="1283">
        <f>IF($Z740=0,0,IF(AND(BI740=0,M741&gt;0),$AA740,0))</f>
        <v>0</v>
      </c>
      <c r="BK740" s="1272">
        <f>$AA740-BI740-BJ740</f>
        <v>0</v>
      </c>
      <c r="BL740" s="210">
        <f t="shared" si="308"/>
        <v>0</v>
      </c>
      <c r="BM740" s="210">
        <f t="shared" si="308"/>
        <v>0</v>
      </c>
      <c r="BN740" s="210">
        <f t="shared" si="308"/>
        <v>0</v>
      </c>
      <c r="BO740" s="210">
        <f t="shared" si="308"/>
        <v>0</v>
      </c>
      <c r="BP740" s="210">
        <f t="shared" si="308"/>
        <v>0</v>
      </c>
      <c r="BQ740" s="211">
        <f t="shared" si="308"/>
        <v>0</v>
      </c>
      <c r="BR740" s="1276">
        <f>IF($Z740=1,0,IF(AND($Z740=0,BM740&gt;0),1,IF(AND($Z740=0,BO740&gt;0),1,IF(AND($Z740=0,BQ740&gt;0),1,0))))</f>
        <v>0</v>
      </c>
      <c r="BS740" s="1276">
        <f t="shared" si="313"/>
        <v>0</v>
      </c>
      <c r="BT740" s="1281">
        <f>IF($Z740=0,0,IF(BX740+BZ740+CB740&gt;0,$AA740,0))</f>
        <v>0</v>
      </c>
      <c r="BU740" s="1283">
        <f>IF($Z740=0,0,IF(AND(BT740=0,O741&gt;0),$AA740,0))</f>
        <v>0</v>
      </c>
      <c r="BV740" s="1272">
        <f>$AA740-BT740-BU740</f>
        <v>0</v>
      </c>
      <c r="BW740" s="210">
        <f t="shared" si="309"/>
        <v>0</v>
      </c>
      <c r="BX740" s="210">
        <f t="shared" si="309"/>
        <v>0</v>
      </c>
      <c r="BY740" s="210">
        <f t="shared" si="309"/>
        <v>0</v>
      </c>
      <c r="BZ740" s="210">
        <f t="shared" si="309"/>
        <v>0</v>
      </c>
      <c r="CA740" s="210">
        <f t="shared" si="309"/>
        <v>0</v>
      </c>
      <c r="CB740" s="211">
        <f t="shared" si="309"/>
        <v>0</v>
      </c>
      <c r="CC740" s="1276">
        <f>IF($Z740=1,0,IF(AND($Z740=0,BX740&gt;0),1,IF(AND($Z740=0,BZ740&gt;0),1,IF(AND($Z740=0,CB740&gt;0),1,0))))</f>
        <v>0</v>
      </c>
      <c r="CD740" s="1276">
        <f t="shared" si="314"/>
        <v>0</v>
      </c>
      <c r="CE740" s="11"/>
      <c r="CF740" s="11"/>
      <c r="CG740" s="11"/>
      <c r="CH740" s="11"/>
      <c r="CI740" s="11"/>
      <c r="CJ740" s="11"/>
      <c r="CK740" s="11"/>
      <c r="CL740" s="11"/>
      <c r="CM740" s="11"/>
    </row>
    <row r="741" spans="1:91" ht="14.25" customHeight="1">
      <c r="A741" s="1247" t="str">
        <f>A740</f>
        <v/>
      </c>
      <c r="B741" s="58"/>
      <c r="C741" s="1735"/>
      <c r="D741" s="1733"/>
      <c r="E741" s="1735"/>
      <c r="F741" s="2454"/>
      <c r="G741" s="512"/>
      <c r="H741" s="2456"/>
      <c r="I741" s="514"/>
      <c r="J741" s="2459"/>
      <c r="K741" s="514"/>
      <c r="L741" s="2459"/>
      <c r="M741" s="514"/>
      <c r="N741" s="2459"/>
      <c r="O741" s="514"/>
      <c r="P741" s="2459"/>
      <c r="Q741" s="11"/>
      <c r="R741" s="11"/>
      <c r="S741" s="455"/>
      <c r="T741" s="477"/>
      <c r="U741" s="506">
        <f>Import!N1131</f>
        <v>0</v>
      </c>
      <c r="V741" s="11"/>
      <c r="W741" s="340"/>
      <c r="X741" s="340"/>
      <c r="Y741" s="340"/>
      <c r="Z741" s="11"/>
      <c r="AE741" s="210"/>
      <c r="AF741" s="210"/>
      <c r="AG741" s="210"/>
      <c r="AH741" s="210"/>
      <c r="AI741" s="1055"/>
      <c r="AJ741" s="211"/>
      <c r="AK741" s="1276"/>
      <c r="AL741" s="1276">
        <f>AL740</f>
        <v>0</v>
      </c>
      <c r="AP741" s="210"/>
      <c r="AQ741" s="210"/>
      <c r="AR741" s="210"/>
      <c r="AS741" s="210"/>
      <c r="AT741" s="210"/>
      <c r="AU741" s="211"/>
      <c r="AV741" s="1276"/>
      <c r="AW741" s="1276">
        <f>AW740</f>
        <v>0</v>
      </c>
      <c r="BA741" s="210"/>
      <c r="BB741" s="210"/>
      <c r="BC741" s="210"/>
      <c r="BD741" s="210"/>
      <c r="BE741" s="210"/>
      <c r="BF741" s="211"/>
      <c r="BG741" s="1276"/>
      <c r="BH741" s="1276">
        <f>BH740</f>
        <v>0</v>
      </c>
      <c r="BL741" s="210"/>
      <c r="BM741" s="210"/>
      <c r="BN741" s="210"/>
      <c r="BO741" s="210"/>
      <c r="BP741" s="210"/>
      <c r="BQ741" s="211"/>
      <c r="BR741" s="1276"/>
      <c r="BS741" s="1276">
        <f>BS740</f>
        <v>0</v>
      </c>
      <c r="BW741" s="210"/>
      <c r="BX741" s="210"/>
      <c r="BY741" s="210"/>
      <c r="BZ741" s="210"/>
      <c r="CA741" s="210"/>
      <c r="CB741" s="211"/>
      <c r="CC741" s="1276"/>
      <c r="CD741" s="1276">
        <f>CD740</f>
        <v>0</v>
      </c>
      <c r="CE741" s="11"/>
      <c r="CF741" s="11"/>
      <c r="CG741" s="11"/>
      <c r="CH741" s="11"/>
      <c r="CI741" s="11"/>
      <c r="CJ741" s="11"/>
      <c r="CK741" s="11"/>
      <c r="CL741" s="11"/>
      <c r="CM741" s="11"/>
    </row>
    <row r="742" spans="1:91" ht="24.75" customHeight="1">
      <c r="A742" s="1246" t="str">
        <f>IF(E742&gt;0,"Wypełnione","")</f>
        <v/>
      </c>
      <c r="B742" s="58"/>
      <c r="C742" s="1734">
        <f>'Og s3a'!C1143</f>
        <v>0</v>
      </c>
      <c r="D742" s="1732">
        <f>'Og s3a'!E1143</f>
        <v>0</v>
      </c>
      <c r="E742" s="1734">
        <f>'Og s3a'!F1143</f>
        <v>0</v>
      </c>
      <c r="F742" s="2453"/>
      <c r="G742" s="511">
        <f>T742</f>
        <v>0</v>
      </c>
      <c r="H742" s="2455">
        <f>U742</f>
        <v>0</v>
      </c>
      <c r="I742" s="515"/>
      <c r="J742" s="2459"/>
      <c r="K742" s="515"/>
      <c r="L742" s="2459"/>
      <c r="M742" s="515"/>
      <c r="N742" s="2459"/>
      <c r="O742" s="515"/>
      <c r="P742" s="2459"/>
      <c r="Q742" s="11"/>
      <c r="R742" s="11"/>
      <c r="S742" s="454">
        <f>'Og s3a'!G1143</f>
        <v>0</v>
      </c>
      <c r="T742" s="456">
        <f>'Og s3a'!D1143</f>
        <v>0</v>
      </c>
      <c r="U742" s="506">
        <f>Import!N1132</f>
        <v>0</v>
      </c>
      <c r="V742" s="11"/>
      <c r="W742" s="340"/>
      <c r="X742" s="340"/>
      <c r="Y742" s="340"/>
      <c r="Z742" s="1273">
        <f>IF(F742=AF$7,1,0)</f>
        <v>0</v>
      </c>
      <c r="AA742" s="1273">
        <f>Z742*D742</f>
        <v>0</v>
      </c>
      <c r="AB742" s="1281">
        <f>IF($Z742=0,0,IF(AF742+AH742+AJ742&gt;0,$AA742,0))</f>
        <v>0</v>
      </c>
      <c r="AC742" s="1283">
        <f>IF($Z742=0,0,IF(AND(AB742=0,G743&gt;0),$AA742,0))</f>
        <v>0</v>
      </c>
      <c r="AD742" s="1272">
        <f>AA742-AB742-AC742</f>
        <v>0</v>
      </c>
      <c r="AE742" s="210">
        <f t="shared" si="305"/>
        <v>0</v>
      </c>
      <c r="AF742" s="210">
        <f t="shared" si="305"/>
        <v>0</v>
      </c>
      <c r="AG742" s="210">
        <f t="shared" si="305"/>
        <v>0</v>
      </c>
      <c r="AH742" s="210">
        <f t="shared" si="305"/>
        <v>0</v>
      </c>
      <c r="AI742" s="1055">
        <f t="shared" si="305"/>
        <v>0</v>
      </c>
      <c r="AJ742" s="211">
        <f t="shared" si="305"/>
        <v>0</v>
      </c>
      <c r="AK742" s="1276">
        <f>IF($Z742=1,0,IF(AND($Z742=0,AF742&gt;0),1,IF(AND($Z742=0,AH742&gt;0),1,IF(AND($Z742=0,AJ742&gt;0),1,0))))</f>
        <v>0</v>
      </c>
      <c r="AL742" s="1276">
        <f t="shared" si="310"/>
        <v>0</v>
      </c>
      <c r="AM742" s="1281">
        <f>IF($Z742=0,0,IF(AQ742+AS742+AU742&gt;0,$AA742,0))</f>
        <v>0</v>
      </c>
      <c r="AN742" s="1283">
        <f>IF($Z742=0,0,IF(AND(AM742=0,I743&gt;0),$AA742,0))</f>
        <v>0</v>
      </c>
      <c r="AO742" s="1272">
        <f>$AA742-AM742-AN742</f>
        <v>0</v>
      </c>
      <c r="AP742" s="210">
        <f t="shared" si="306"/>
        <v>0</v>
      </c>
      <c r="AQ742" s="210">
        <f t="shared" si="306"/>
        <v>0</v>
      </c>
      <c r="AR742" s="210">
        <f t="shared" si="306"/>
        <v>0</v>
      </c>
      <c r="AS742" s="210">
        <f t="shared" si="306"/>
        <v>0</v>
      </c>
      <c r="AT742" s="210">
        <f t="shared" si="306"/>
        <v>0</v>
      </c>
      <c r="AU742" s="211">
        <f t="shared" si="306"/>
        <v>0</v>
      </c>
      <c r="AV742" s="1276">
        <f>IF($Z742=1,0,IF(AND($Z742=0,AQ742&gt;0),1,IF(AND($Z742=0,AS742&gt;0),1,IF(AND($Z742=0,AU742&gt;0),1,0))))</f>
        <v>0</v>
      </c>
      <c r="AW742" s="1276">
        <f t="shared" si="311"/>
        <v>0</v>
      </c>
      <c r="AX742" s="1281">
        <f>IF($Z742=0,0,IF(BB742+BD742+BF742&gt;0,$AA742,0))</f>
        <v>0</v>
      </c>
      <c r="AY742" s="1283">
        <f>IF($Z742=0,0,IF(AND(AX742=0,K743&gt;0),$AA742,0))</f>
        <v>0</v>
      </c>
      <c r="AZ742" s="1272">
        <f>$AA742-AX742-AY742</f>
        <v>0</v>
      </c>
      <c r="BA742" s="210">
        <f t="shared" si="307"/>
        <v>0</v>
      </c>
      <c r="BB742" s="210">
        <f t="shared" si="307"/>
        <v>0</v>
      </c>
      <c r="BC742" s="210">
        <f t="shared" si="307"/>
        <v>0</v>
      </c>
      <c r="BD742" s="210">
        <f t="shared" si="307"/>
        <v>0</v>
      </c>
      <c r="BE742" s="210">
        <f t="shared" si="307"/>
        <v>0</v>
      </c>
      <c r="BF742" s="211">
        <f t="shared" si="307"/>
        <v>0</v>
      </c>
      <c r="BG742" s="1276">
        <f>IF($Z742=1,0,IF(AND($Z742=0,BB742&gt;0),1,IF(AND($Z742=0,BD742&gt;0),1,IF(AND($Z742=0,BF742&gt;0),1,0))))</f>
        <v>0</v>
      </c>
      <c r="BH742" s="1276">
        <f t="shared" si="312"/>
        <v>0</v>
      </c>
      <c r="BI742" s="1281">
        <f>IF($Z742=0,0,IF(BM742+BO742+BQ742&gt;0,$AA742,0))</f>
        <v>0</v>
      </c>
      <c r="BJ742" s="1283">
        <f>IF($Z742=0,0,IF(AND(BI742=0,M743&gt;0),$AA742,0))</f>
        <v>0</v>
      </c>
      <c r="BK742" s="1272">
        <f>$AA742-BI742-BJ742</f>
        <v>0</v>
      </c>
      <c r="BL742" s="210">
        <f t="shared" si="308"/>
        <v>0</v>
      </c>
      <c r="BM742" s="210">
        <f t="shared" si="308"/>
        <v>0</v>
      </c>
      <c r="BN742" s="210">
        <f t="shared" si="308"/>
        <v>0</v>
      </c>
      <c r="BO742" s="210">
        <f t="shared" si="308"/>
        <v>0</v>
      </c>
      <c r="BP742" s="210">
        <f t="shared" si="308"/>
        <v>0</v>
      </c>
      <c r="BQ742" s="211">
        <f t="shared" si="308"/>
        <v>0</v>
      </c>
      <c r="BR742" s="1276">
        <f>IF($Z742=1,0,IF(AND($Z742=0,BM742&gt;0),1,IF(AND($Z742=0,BO742&gt;0),1,IF(AND($Z742=0,BQ742&gt;0),1,0))))</f>
        <v>0</v>
      </c>
      <c r="BS742" s="1276">
        <f t="shared" si="313"/>
        <v>0</v>
      </c>
      <c r="BT742" s="1281">
        <f>IF($Z742=0,0,IF(BX742+BZ742+CB742&gt;0,$AA742,0))</f>
        <v>0</v>
      </c>
      <c r="BU742" s="1283">
        <f>IF($Z742=0,0,IF(AND(BT742=0,O743&gt;0),$AA742,0))</f>
        <v>0</v>
      </c>
      <c r="BV742" s="1272">
        <f>$AA742-BT742-BU742</f>
        <v>0</v>
      </c>
      <c r="BW742" s="210">
        <f t="shared" si="309"/>
        <v>0</v>
      </c>
      <c r="BX742" s="210">
        <f t="shared" si="309"/>
        <v>0</v>
      </c>
      <c r="BY742" s="210">
        <f t="shared" si="309"/>
        <v>0</v>
      </c>
      <c r="BZ742" s="210">
        <f t="shared" si="309"/>
        <v>0</v>
      </c>
      <c r="CA742" s="210">
        <f t="shared" si="309"/>
        <v>0</v>
      </c>
      <c r="CB742" s="211">
        <f t="shared" si="309"/>
        <v>0</v>
      </c>
      <c r="CC742" s="1276">
        <f>IF($Z742=1,0,IF(AND($Z742=0,BX742&gt;0),1,IF(AND($Z742=0,BZ742&gt;0),1,IF(AND($Z742=0,CB742&gt;0),1,0))))</f>
        <v>0</v>
      </c>
      <c r="CD742" s="1276">
        <f t="shared" si="314"/>
        <v>0</v>
      </c>
      <c r="CE742" s="11"/>
      <c r="CF742" s="11"/>
      <c r="CG742" s="11"/>
      <c r="CH742" s="11"/>
      <c r="CI742" s="11"/>
      <c r="CJ742" s="11"/>
      <c r="CK742" s="11"/>
      <c r="CL742" s="11"/>
      <c r="CM742" s="11"/>
    </row>
    <row r="743" spans="1:91" ht="14.25" customHeight="1">
      <c r="A743" s="1247" t="str">
        <f>A742</f>
        <v/>
      </c>
      <c r="B743" s="58"/>
      <c r="C743" s="1735"/>
      <c r="D743" s="1733"/>
      <c r="E743" s="1735"/>
      <c r="F743" s="2454"/>
      <c r="G743" s="512"/>
      <c r="H743" s="2456"/>
      <c r="I743" s="514"/>
      <c r="J743" s="2459"/>
      <c r="K743" s="514"/>
      <c r="L743" s="2459"/>
      <c r="M743" s="514"/>
      <c r="N743" s="2459"/>
      <c r="O743" s="514"/>
      <c r="P743" s="2459"/>
      <c r="Q743" s="11"/>
      <c r="R743" s="11"/>
      <c r="S743" s="455"/>
      <c r="T743" s="477"/>
      <c r="U743" s="506">
        <f>Import!N1133</f>
        <v>0</v>
      </c>
      <c r="V743" s="11"/>
      <c r="W743" s="340"/>
      <c r="X743" s="340"/>
      <c r="Y743" s="340"/>
      <c r="Z743" s="11"/>
      <c r="AE743" s="210"/>
      <c r="AF743" s="210"/>
      <c r="AG743" s="210"/>
      <c r="AH743" s="210"/>
      <c r="AI743" s="1055"/>
      <c r="AJ743" s="211"/>
      <c r="AK743" s="1276"/>
      <c r="AL743" s="1276">
        <f>AL742</f>
        <v>0</v>
      </c>
      <c r="AP743" s="210"/>
      <c r="AQ743" s="210"/>
      <c r="AR743" s="210"/>
      <c r="AS743" s="210"/>
      <c r="AT743" s="210"/>
      <c r="AU743" s="211"/>
      <c r="AV743" s="1276"/>
      <c r="AW743" s="1276">
        <f>AW742</f>
        <v>0</v>
      </c>
      <c r="BA743" s="210"/>
      <c r="BB743" s="210"/>
      <c r="BC743" s="210"/>
      <c r="BD743" s="210"/>
      <c r="BE743" s="210"/>
      <c r="BF743" s="211"/>
      <c r="BG743" s="1276"/>
      <c r="BH743" s="1276">
        <f>BH742</f>
        <v>0</v>
      </c>
      <c r="BL743" s="210"/>
      <c r="BM743" s="210"/>
      <c r="BN743" s="210"/>
      <c r="BO743" s="210"/>
      <c r="BP743" s="210"/>
      <c r="BQ743" s="211"/>
      <c r="BR743" s="1276"/>
      <c r="BS743" s="1276">
        <f>BS742</f>
        <v>0</v>
      </c>
      <c r="BW743" s="210"/>
      <c r="BX743" s="210"/>
      <c r="BY743" s="210"/>
      <c r="BZ743" s="210"/>
      <c r="CA743" s="210"/>
      <c r="CB743" s="211"/>
      <c r="CC743" s="1276"/>
      <c r="CD743" s="1276">
        <f>CD742</f>
        <v>0</v>
      </c>
      <c r="CE743" s="11"/>
      <c r="CF743" s="11"/>
      <c r="CG743" s="11"/>
      <c r="CH743" s="11"/>
      <c r="CI743" s="11"/>
      <c r="CJ743" s="11"/>
      <c r="CK743" s="11"/>
      <c r="CL743" s="11"/>
      <c r="CM743" s="11"/>
    </row>
    <row r="744" spans="1:91" ht="24.75" customHeight="1">
      <c r="A744" s="1246" t="str">
        <f>IF(E744&gt;0,"Wypełnione","")</f>
        <v/>
      </c>
      <c r="B744" s="58"/>
      <c r="C744" s="1734">
        <f>'Og s3a'!C1145</f>
        <v>0</v>
      </c>
      <c r="D744" s="1732">
        <f>'Og s3a'!E1145</f>
        <v>0</v>
      </c>
      <c r="E744" s="1734">
        <f>'Og s3a'!F1145</f>
        <v>0</v>
      </c>
      <c r="F744" s="2453"/>
      <c r="G744" s="511">
        <f>T744</f>
        <v>0</v>
      </c>
      <c r="H744" s="2455">
        <f>U744</f>
        <v>0</v>
      </c>
      <c r="I744" s="515"/>
      <c r="J744" s="2459"/>
      <c r="K744" s="515"/>
      <c r="L744" s="2459"/>
      <c r="M744" s="515"/>
      <c r="N744" s="2459"/>
      <c r="O744" s="515"/>
      <c r="P744" s="2459"/>
      <c r="Q744" s="11"/>
      <c r="R744" s="11"/>
      <c r="S744" s="454">
        <f>'Og s3a'!G1145</f>
        <v>0</v>
      </c>
      <c r="T744" s="456">
        <f>'Og s3a'!D1145</f>
        <v>0</v>
      </c>
      <c r="U744" s="506">
        <f>Import!N1134</f>
        <v>0</v>
      </c>
      <c r="V744" s="11"/>
      <c r="W744" s="340"/>
      <c r="X744" s="340"/>
      <c r="Y744" s="340"/>
      <c r="Z744" s="1273">
        <f>IF(F744=AF$7,1,0)</f>
        <v>0</v>
      </c>
      <c r="AA744" s="1273">
        <f>Z744*D744</f>
        <v>0</v>
      </c>
      <c r="AB744" s="1281">
        <f>IF($Z744=0,0,IF(AF744+AH744+AJ744&gt;0,$AA744,0))</f>
        <v>0</v>
      </c>
      <c r="AC744" s="1283">
        <f>IF($Z744=0,0,IF(AND(AB744=0,G745&gt;0),$AA744,0))</f>
        <v>0</v>
      </c>
      <c r="AD744" s="1272">
        <f>AA744-AB744-AC744</f>
        <v>0</v>
      </c>
      <c r="AE744" s="210">
        <f t="shared" si="305"/>
        <v>0</v>
      </c>
      <c r="AF744" s="210">
        <f t="shared" si="305"/>
        <v>0</v>
      </c>
      <c r="AG744" s="210">
        <f t="shared" si="305"/>
        <v>0</v>
      </c>
      <c r="AH744" s="210">
        <f t="shared" si="305"/>
        <v>0</v>
      </c>
      <c r="AI744" s="1055">
        <f t="shared" si="305"/>
        <v>0</v>
      </c>
      <c r="AJ744" s="211">
        <f t="shared" si="305"/>
        <v>0</v>
      </c>
      <c r="AK744" s="1276">
        <f>IF($Z744=1,0,IF(AND($Z744=0,AF744&gt;0),1,IF(AND($Z744=0,AH744&gt;0),1,IF(AND($Z744=0,AJ744&gt;0),1,0))))</f>
        <v>0</v>
      </c>
      <c r="AL744" s="1276">
        <f t="shared" si="310"/>
        <v>0</v>
      </c>
      <c r="AM744" s="1281">
        <f>IF($Z744=0,0,IF(AQ744+AS744+AU744&gt;0,$AA744,0))</f>
        <v>0</v>
      </c>
      <c r="AN744" s="1283">
        <f>IF($Z744=0,0,IF(AND(AM744=0,I745&gt;0),$AA744,0))</f>
        <v>0</v>
      </c>
      <c r="AO744" s="1272">
        <f>$AA744-AM744-AN744</f>
        <v>0</v>
      </c>
      <c r="AP744" s="210">
        <f t="shared" si="306"/>
        <v>0</v>
      </c>
      <c r="AQ744" s="210">
        <f t="shared" si="306"/>
        <v>0</v>
      </c>
      <c r="AR744" s="210">
        <f t="shared" si="306"/>
        <v>0</v>
      </c>
      <c r="AS744" s="210">
        <f t="shared" si="306"/>
        <v>0</v>
      </c>
      <c r="AT744" s="210">
        <f t="shared" si="306"/>
        <v>0</v>
      </c>
      <c r="AU744" s="211">
        <f t="shared" si="306"/>
        <v>0</v>
      </c>
      <c r="AV744" s="1276">
        <f>IF($Z744=1,0,IF(AND($Z744=0,AQ744&gt;0),1,IF(AND($Z744=0,AS744&gt;0),1,IF(AND($Z744=0,AU744&gt;0),1,0))))</f>
        <v>0</v>
      </c>
      <c r="AW744" s="1276">
        <f t="shared" si="311"/>
        <v>0</v>
      </c>
      <c r="AX744" s="1281">
        <f>IF($Z744=0,0,IF(BB744+BD744+BF744&gt;0,$AA744,0))</f>
        <v>0</v>
      </c>
      <c r="AY744" s="1283">
        <f>IF($Z744=0,0,IF(AND(AX744=0,K745&gt;0),$AA744,0))</f>
        <v>0</v>
      </c>
      <c r="AZ744" s="1272">
        <f>$AA744-AX744-AY744</f>
        <v>0</v>
      </c>
      <c r="BA744" s="210">
        <f t="shared" si="307"/>
        <v>0</v>
      </c>
      <c r="BB744" s="210">
        <f t="shared" si="307"/>
        <v>0</v>
      </c>
      <c r="BC744" s="210">
        <f t="shared" si="307"/>
        <v>0</v>
      </c>
      <c r="BD744" s="210">
        <f t="shared" si="307"/>
        <v>0</v>
      </c>
      <c r="BE744" s="210">
        <f t="shared" si="307"/>
        <v>0</v>
      </c>
      <c r="BF744" s="211">
        <f t="shared" si="307"/>
        <v>0</v>
      </c>
      <c r="BG744" s="1276">
        <f>IF($Z744=1,0,IF(AND($Z744=0,BB744&gt;0),1,IF(AND($Z744=0,BD744&gt;0),1,IF(AND($Z744=0,BF744&gt;0),1,0))))</f>
        <v>0</v>
      </c>
      <c r="BH744" s="1276">
        <f t="shared" si="312"/>
        <v>0</v>
      </c>
      <c r="BI744" s="1281">
        <f>IF($Z744=0,0,IF(BM744+BO744+BQ744&gt;0,$AA744,0))</f>
        <v>0</v>
      </c>
      <c r="BJ744" s="1283">
        <f>IF($Z744=0,0,IF(AND(BI744=0,M745&gt;0),$AA744,0))</f>
        <v>0</v>
      </c>
      <c r="BK744" s="1272">
        <f>$AA744-BI744-BJ744</f>
        <v>0</v>
      </c>
      <c r="BL744" s="210">
        <f t="shared" si="308"/>
        <v>0</v>
      </c>
      <c r="BM744" s="210">
        <f t="shared" si="308"/>
        <v>0</v>
      </c>
      <c r="BN744" s="210">
        <f t="shared" si="308"/>
        <v>0</v>
      </c>
      <c r="BO744" s="210">
        <f t="shared" si="308"/>
        <v>0</v>
      </c>
      <c r="BP744" s="210">
        <f t="shared" si="308"/>
        <v>0</v>
      </c>
      <c r="BQ744" s="211">
        <f t="shared" si="308"/>
        <v>0</v>
      </c>
      <c r="BR744" s="1276">
        <f>IF($Z744=1,0,IF(AND($Z744=0,BM744&gt;0),1,IF(AND($Z744=0,BO744&gt;0),1,IF(AND($Z744=0,BQ744&gt;0),1,0))))</f>
        <v>0</v>
      </c>
      <c r="BS744" s="1276">
        <f t="shared" si="313"/>
        <v>0</v>
      </c>
      <c r="BT744" s="1281">
        <f>IF($Z744=0,0,IF(BX744+BZ744+CB744&gt;0,$AA744,0))</f>
        <v>0</v>
      </c>
      <c r="BU744" s="1283">
        <f>IF($Z744=0,0,IF(AND(BT744=0,O745&gt;0),$AA744,0))</f>
        <v>0</v>
      </c>
      <c r="BV744" s="1272">
        <f>$AA744-BT744-BU744</f>
        <v>0</v>
      </c>
      <c r="BW744" s="210">
        <f t="shared" si="309"/>
        <v>0</v>
      </c>
      <c r="BX744" s="210">
        <f t="shared" si="309"/>
        <v>0</v>
      </c>
      <c r="BY744" s="210">
        <f t="shared" si="309"/>
        <v>0</v>
      </c>
      <c r="BZ744" s="210">
        <f t="shared" si="309"/>
        <v>0</v>
      </c>
      <c r="CA744" s="210">
        <f t="shared" si="309"/>
        <v>0</v>
      </c>
      <c r="CB744" s="211">
        <f t="shared" si="309"/>
        <v>0</v>
      </c>
      <c r="CC744" s="1276">
        <f>IF($Z744=1,0,IF(AND($Z744=0,BX744&gt;0),1,IF(AND($Z744=0,BZ744&gt;0),1,IF(AND($Z744=0,CB744&gt;0),1,0))))</f>
        <v>0</v>
      </c>
      <c r="CD744" s="1276">
        <f t="shared" si="314"/>
        <v>0</v>
      </c>
      <c r="CE744" s="11"/>
      <c r="CF744" s="11"/>
      <c r="CG744" s="11"/>
      <c r="CH744" s="11"/>
      <c r="CI744" s="11"/>
      <c r="CJ744" s="11"/>
      <c r="CK744" s="11"/>
      <c r="CL744" s="11"/>
      <c r="CM744" s="11"/>
    </row>
    <row r="745" spans="1:91" ht="14.25" customHeight="1">
      <c r="A745" s="1247" t="str">
        <f>A744</f>
        <v/>
      </c>
      <c r="B745" s="58"/>
      <c r="C745" s="1735"/>
      <c r="D745" s="1733"/>
      <c r="E745" s="1735"/>
      <c r="F745" s="2454"/>
      <c r="G745" s="512"/>
      <c r="H745" s="2456"/>
      <c r="I745" s="514"/>
      <c r="J745" s="2459"/>
      <c r="K745" s="514"/>
      <c r="L745" s="2459"/>
      <c r="M745" s="514"/>
      <c r="N745" s="2459"/>
      <c r="O745" s="514"/>
      <c r="P745" s="2459"/>
      <c r="Q745" s="11"/>
      <c r="R745" s="11"/>
      <c r="S745" s="455"/>
      <c r="T745" s="477"/>
      <c r="U745" s="506">
        <f>Import!N1135</f>
        <v>0</v>
      </c>
      <c r="V745" s="11"/>
      <c r="W745" s="340"/>
      <c r="X745" s="340"/>
      <c r="Y745" s="340"/>
      <c r="Z745" s="11"/>
      <c r="AE745" s="210"/>
      <c r="AF745" s="210"/>
      <c r="AG745" s="210"/>
      <c r="AH745" s="210"/>
      <c r="AI745" s="1055"/>
      <c r="AJ745" s="211"/>
      <c r="AK745" s="1276"/>
      <c r="AL745" s="1276">
        <f>AL744</f>
        <v>0</v>
      </c>
      <c r="AP745" s="210"/>
      <c r="AQ745" s="210"/>
      <c r="AR745" s="210"/>
      <c r="AS745" s="210"/>
      <c r="AT745" s="210"/>
      <c r="AU745" s="211"/>
      <c r="AV745" s="1276"/>
      <c r="AW745" s="1276">
        <f>AW744</f>
        <v>0</v>
      </c>
      <c r="BA745" s="210"/>
      <c r="BB745" s="210"/>
      <c r="BC745" s="210"/>
      <c r="BD745" s="210"/>
      <c r="BE745" s="210"/>
      <c r="BF745" s="211"/>
      <c r="BG745" s="1276"/>
      <c r="BH745" s="1276">
        <f>BH744</f>
        <v>0</v>
      </c>
      <c r="BL745" s="210"/>
      <c r="BM745" s="210"/>
      <c r="BN745" s="210"/>
      <c r="BO745" s="210"/>
      <c r="BP745" s="210"/>
      <c r="BQ745" s="211"/>
      <c r="BR745" s="1276"/>
      <c r="BS745" s="1276">
        <f>BS744</f>
        <v>0</v>
      </c>
      <c r="BW745" s="210"/>
      <c r="BX745" s="210"/>
      <c r="BY745" s="210"/>
      <c r="BZ745" s="210"/>
      <c r="CA745" s="210"/>
      <c r="CB745" s="211"/>
      <c r="CC745" s="1276"/>
      <c r="CD745" s="1276">
        <f>CD744</f>
        <v>0</v>
      </c>
      <c r="CE745" s="11"/>
      <c r="CF745" s="11"/>
      <c r="CG745" s="11"/>
      <c r="CH745" s="11"/>
      <c r="CI745" s="11"/>
      <c r="CJ745" s="11"/>
      <c r="CK745" s="11"/>
      <c r="CL745" s="11"/>
      <c r="CM745" s="11"/>
    </row>
    <row r="746" spans="1:91" ht="24.75" customHeight="1">
      <c r="A746" s="1246" t="str">
        <f>IF(E746&gt;0,"Wypełnione","")</f>
        <v/>
      </c>
      <c r="B746" s="58"/>
      <c r="C746" s="1734">
        <f>'Og s3a'!C1147</f>
        <v>0</v>
      </c>
      <c r="D746" s="1732">
        <f>'Og s3a'!E1147</f>
        <v>0</v>
      </c>
      <c r="E746" s="1734">
        <f>'Og s3a'!F1147</f>
        <v>0</v>
      </c>
      <c r="F746" s="2453"/>
      <c r="G746" s="511">
        <f>T746</f>
        <v>0</v>
      </c>
      <c r="H746" s="2455">
        <f>U746</f>
        <v>0</v>
      </c>
      <c r="I746" s="515"/>
      <c r="J746" s="2459"/>
      <c r="K746" s="515"/>
      <c r="L746" s="2459"/>
      <c r="M746" s="515"/>
      <c r="N746" s="2459"/>
      <c r="O746" s="515"/>
      <c r="P746" s="2459"/>
      <c r="Q746" s="11"/>
      <c r="R746" s="11"/>
      <c r="S746" s="454">
        <f>'Og s3a'!G1147</f>
        <v>0</v>
      </c>
      <c r="T746" s="456">
        <f>'Og s3a'!D1147</f>
        <v>0</v>
      </c>
      <c r="U746" s="506">
        <f>Import!N1136</f>
        <v>0</v>
      </c>
      <c r="V746" s="11"/>
      <c r="W746" s="340"/>
      <c r="X746" s="340"/>
      <c r="Y746" s="340"/>
      <c r="Z746" s="1273">
        <f>IF(F746=AF$7,1,0)</f>
        <v>0</v>
      </c>
      <c r="AA746" s="1273">
        <f>Z746*D746</f>
        <v>0</v>
      </c>
      <c r="AB746" s="1281">
        <f>IF($Z746=0,0,IF(AF746+AH746+AJ746&gt;0,$AA746,0))</f>
        <v>0</v>
      </c>
      <c r="AC746" s="1283">
        <f>IF($Z746=0,0,IF(AND(AB746=0,G747&gt;0),$AA746,0))</f>
        <v>0</v>
      </c>
      <c r="AD746" s="1272">
        <f>AA746-AB746-AC746</f>
        <v>0</v>
      </c>
      <c r="AE746" s="210">
        <f t="shared" ref="AE746:AJ792" si="315">IF(AE$9=$H746,$D746,0)</f>
        <v>0</v>
      </c>
      <c r="AF746" s="210">
        <f t="shared" si="315"/>
        <v>0</v>
      </c>
      <c r="AG746" s="210">
        <f t="shared" si="315"/>
        <v>0</v>
      </c>
      <c r="AH746" s="210">
        <f t="shared" si="315"/>
        <v>0</v>
      </c>
      <c r="AI746" s="1055">
        <f t="shared" si="315"/>
        <v>0</v>
      </c>
      <c r="AJ746" s="211">
        <f t="shared" si="315"/>
        <v>0</v>
      </c>
      <c r="AK746" s="1276">
        <f>IF($Z746=1,0,IF(AND($Z746=0,AF746&gt;0),1,IF(AND($Z746=0,AH746&gt;0),1,IF(AND($Z746=0,AJ746&gt;0),1,0))))</f>
        <v>0</v>
      </c>
      <c r="AL746" s="1276">
        <f t="shared" si="310"/>
        <v>0</v>
      </c>
      <c r="AM746" s="1281">
        <f>IF($Z746=0,0,IF(AQ746+AS746+AU746&gt;0,$AA746,0))</f>
        <v>0</v>
      </c>
      <c r="AN746" s="1283">
        <f>IF($Z746=0,0,IF(AND(AM746=0,I747&gt;0),$AA746,0))</f>
        <v>0</v>
      </c>
      <c r="AO746" s="1272">
        <f>$AA746-AM746-AN746</f>
        <v>0</v>
      </c>
      <c r="AP746" s="210">
        <f t="shared" ref="AP746:AU792" si="316">IF(AP$9=$J746,$D746,0)</f>
        <v>0</v>
      </c>
      <c r="AQ746" s="210">
        <f t="shared" si="316"/>
        <v>0</v>
      </c>
      <c r="AR746" s="210">
        <f t="shared" si="316"/>
        <v>0</v>
      </c>
      <c r="AS746" s="210">
        <f t="shared" si="316"/>
        <v>0</v>
      </c>
      <c r="AT746" s="210">
        <f t="shared" si="316"/>
        <v>0</v>
      </c>
      <c r="AU746" s="211">
        <f t="shared" si="316"/>
        <v>0</v>
      </c>
      <c r="AV746" s="1276">
        <f>IF($Z746=1,0,IF(AND($Z746=0,AQ746&gt;0),1,IF(AND($Z746=0,AS746&gt;0),1,IF(AND($Z746=0,AU746&gt;0),1,0))))</f>
        <v>0</v>
      </c>
      <c r="AW746" s="1276">
        <f t="shared" si="311"/>
        <v>0</v>
      </c>
      <c r="AX746" s="1281">
        <f>IF($Z746=0,0,IF(BB746+BD746+BF746&gt;0,$AA746,0))</f>
        <v>0</v>
      </c>
      <c r="AY746" s="1283">
        <f>IF($Z746=0,0,IF(AND(AX746=0,K747&gt;0),$AA746,0))</f>
        <v>0</v>
      </c>
      <c r="AZ746" s="1272">
        <f>$AA746-AX746-AY746</f>
        <v>0</v>
      </c>
      <c r="BA746" s="210">
        <f t="shared" ref="BA746:BF792" si="317">IF(BA$9=$L746,$D746,0)</f>
        <v>0</v>
      </c>
      <c r="BB746" s="210">
        <f t="shared" si="317"/>
        <v>0</v>
      </c>
      <c r="BC746" s="210">
        <f t="shared" si="317"/>
        <v>0</v>
      </c>
      <c r="BD746" s="210">
        <f t="shared" si="317"/>
        <v>0</v>
      </c>
      <c r="BE746" s="210">
        <f t="shared" si="317"/>
        <v>0</v>
      </c>
      <c r="BF746" s="211">
        <f t="shared" si="317"/>
        <v>0</v>
      </c>
      <c r="BG746" s="1276">
        <f>IF($Z746=1,0,IF(AND($Z746=0,BB746&gt;0),1,IF(AND($Z746=0,BD746&gt;0),1,IF(AND($Z746=0,BF746&gt;0),1,0))))</f>
        <v>0</v>
      </c>
      <c r="BH746" s="1276">
        <f t="shared" si="312"/>
        <v>0</v>
      </c>
      <c r="BI746" s="1281">
        <f>IF($Z746=0,0,IF(BM746+BO746+BQ746&gt;0,$AA746,0))</f>
        <v>0</v>
      </c>
      <c r="BJ746" s="1283">
        <f>IF($Z746=0,0,IF(AND(BI746=0,M747&gt;0),$AA746,0))</f>
        <v>0</v>
      </c>
      <c r="BK746" s="1272">
        <f>$AA746-BI746-BJ746</f>
        <v>0</v>
      </c>
      <c r="BL746" s="210">
        <f t="shared" ref="BL746:BQ792" si="318">IF(BL$9=$N746,$D746,0)</f>
        <v>0</v>
      </c>
      <c r="BM746" s="210">
        <f t="shared" si="318"/>
        <v>0</v>
      </c>
      <c r="BN746" s="210">
        <f t="shared" si="318"/>
        <v>0</v>
      </c>
      <c r="BO746" s="210">
        <f t="shared" si="318"/>
        <v>0</v>
      </c>
      <c r="BP746" s="210">
        <f t="shared" si="318"/>
        <v>0</v>
      </c>
      <c r="BQ746" s="211">
        <f t="shared" si="318"/>
        <v>0</v>
      </c>
      <c r="BR746" s="1276">
        <f>IF($Z746=1,0,IF(AND($Z746=0,BM746&gt;0),1,IF(AND($Z746=0,BO746&gt;0),1,IF(AND($Z746=0,BQ746&gt;0),1,0))))</f>
        <v>0</v>
      </c>
      <c r="BS746" s="1276">
        <f t="shared" si="313"/>
        <v>0</v>
      </c>
      <c r="BT746" s="1281">
        <f>IF($Z746=0,0,IF(BX746+BZ746+CB746&gt;0,$AA746,0))</f>
        <v>0</v>
      </c>
      <c r="BU746" s="1283">
        <f>IF($Z746=0,0,IF(AND(BT746=0,O747&gt;0),$AA746,0))</f>
        <v>0</v>
      </c>
      <c r="BV746" s="1272">
        <f>$AA746-BT746-BU746</f>
        <v>0</v>
      </c>
      <c r="BW746" s="210">
        <f t="shared" ref="BW746:CB792" si="319">IF(BW$9=$P746,$D746,0)</f>
        <v>0</v>
      </c>
      <c r="BX746" s="210">
        <f t="shared" si="319"/>
        <v>0</v>
      </c>
      <c r="BY746" s="210">
        <f t="shared" si="319"/>
        <v>0</v>
      </c>
      <c r="BZ746" s="210">
        <f t="shared" si="319"/>
        <v>0</v>
      </c>
      <c r="CA746" s="210">
        <f t="shared" si="319"/>
        <v>0</v>
      </c>
      <c r="CB746" s="211">
        <f t="shared" si="319"/>
        <v>0</v>
      </c>
      <c r="CC746" s="1276">
        <f>IF($Z746=1,0,IF(AND($Z746=0,BX746&gt;0),1,IF(AND($Z746=0,BZ746&gt;0),1,IF(AND($Z746=0,CB746&gt;0),1,0))))</f>
        <v>0</v>
      </c>
      <c r="CD746" s="1276">
        <f t="shared" si="314"/>
        <v>0</v>
      </c>
      <c r="CE746" s="11"/>
      <c r="CF746" s="11"/>
      <c r="CG746" s="11"/>
      <c r="CH746" s="11"/>
      <c r="CI746" s="11"/>
      <c r="CJ746" s="11"/>
      <c r="CK746" s="11"/>
      <c r="CL746" s="11"/>
      <c r="CM746" s="11"/>
    </row>
    <row r="747" spans="1:91" ht="14.25" customHeight="1">
      <c r="A747" s="1247" t="str">
        <f>A746</f>
        <v/>
      </c>
      <c r="B747" s="58"/>
      <c r="C747" s="1735"/>
      <c r="D747" s="1733"/>
      <c r="E747" s="1735"/>
      <c r="F747" s="2454"/>
      <c r="G747" s="512"/>
      <c r="H747" s="2456"/>
      <c r="I747" s="514"/>
      <c r="J747" s="2459"/>
      <c r="K747" s="514"/>
      <c r="L747" s="2459"/>
      <c r="M747" s="514"/>
      <c r="N747" s="2459"/>
      <c r="O747" s="514"/>
      <c r="P747" s="2459"/>
      <c r="Q747" s="11"/>
      <c r="R747" s="11"/>
      <c r="S747" s="455"/>
      <c r="T747" s="477"/>
      <c r="U747" s="506">
        <f>Import!N1137</f>
        <v>0</v>
      </c>
      <c r="V747" s="11"/>
      <c r="W747" s="340"/>
      <c r="X747" s="340"/>
      <c r="Y747" s="340"/>
      <c r="Z747" s="11"/>
      <c r="AE747" s="210"/>
      <c r="AF747" s="210"/>
      <c r="AG747" s="210"/>
      <c r="AH747" s="210"/>
      <c r="AI747" s="1055"/>
      <c r="AJ747" s="211"/>
      <c r="AK747" s="1276"/>
      <c r="AL747" s="1276">
        <f>AL746</f>
        <v>0</v>
      </c>
      <c r="AP747" s="210"/>
      <c r="AQ747" s="210"/>
      <c r="AR747" s="210"/>
      <c r="AS747" s="210"/>
      <c r="AT747" s="210"/>
      <c r="AU747" s="211"/>
      <c r="AV747" s="1276"/>
      <c r="AW747" s="1276">
        <f>AW746</f>
        <v>0</v>
      </c>
      <c r="BA747" s="210"/>
      <c r="BB747" s="210"/>
      <c r="BC747" s="210"/>
      <c r="BD747" s="210"/>
      <c r="BE747" s="210"/>
      <c r="BF747" s="211"/>
      <c r="BG747" s="1276"/>
      <c r="BH747" s="1276">
        <f>BH746</f>
        <v>0</v>
      </c>
      <c r="BL747" s="210"/>
      <c r="BM747" s="210"/>
      <c r="BN747" s="210"/>
      <c r="BO747" s="210"/>
      <c r="BP747" s="210"/>
      <c r="BQ747" s="211"/>
      <c r="BR747" s="1276"/>
      <c r="BS747" s="1276">
        <f>BS746</f>
        <v>0</v>
      </c>
      <c r="BW747" s="210"/>
      <c r="BX747" s="210"/>
      <c r="BY747" s="210"/>
      <c r="BZ747" s="210"/>
      <c r="CA747" s="210"/>
      <c r="CB747" s="211"/>
      <c r="CC747" s="1276"/>
      <c r="CD747" s="1276">
        <f>CD746</f>
        <v>0</v>
      </c>
      <c r="CE747" s="11"/>
      <c r="CF747" s="11"/>
      <c r="CG747" s="11"/>
      <c r="CH747" s="11"/>
      <c r="CI747" s="11"/>
      <c r="CJ747" s="11"/>
      <c r="CK747" s="11"/>
      <c r="CL747" s="11"/>
      <c r="CM747" s="11"/>
    </row>
    <row r="748" spans="1:91" ht="24.75" customHeight="1">
      <c r="A748" s="1246" t="str">
        <f>IF(E748&gt;0,"Wypełnione","")</f>
        <v/>
      </c>
      <c r="B748" s="58"/>
      <c r="C748" s="1734">
        <f>'Og s3a'!C1149</f>
        <v>0</v>
      </c>
      <c r="D748" s="1732">
        <f>'Og s3a'!E1149</f>
        <v>0</v>
      </c>
      <c r="E748" s="1734">
        <f>'Og s3a'!F1149</f>
        <v>0</v>
      </c>
      <c r="F748" s="2453"/>
      <c r="G748" s="511">
        <f>T748</f>
        <v>0</v>
      </c>
      <c r="H748" s="2455">
        <f>U748</f>
        <v>0</v>
      </c>
      <c r="I748" s="515"/>
      <c r="J748" s="2459"/>
      <c r="K748" s="515"/>
      <c r="L748" s="2459"/>
      <c r="M748" s="515"/>
      <c r="N748" s="2459"/>
      <c r="O748" s="515"/>
      <c r="P748" s="2459"/>
      <c r="Q748" s="11"/>
      <c r="R748" s="11"/>
      <c r="S748" s="454">
        <f>'Og s3a'!G1149</f>
        <v>0</v>
      </c>
      <c r="T748" s="456">
        <f>'Og s3a'!D1149</f>
        <v>0</v>
      </c>
      <c r="U748" s="506">
        <f>Import!N1138</f>
        <v>0</v>
      </c>
      <c r="V748" s="11"/>
      <c r="W748" s="340"/>
      <c r="X748" s="340"/>
      <c r="Y748" s="340"/>
      <c r="Z748" s="1273">
        <f>IF(F748=AF$7,1,0)</f>
        <v>0</v>
      </c>
      <c r="AA748" s="1273">
        <f>Z748*D748</f>
        <v>0</v>
      </c>
      <c r="AB748" s="1281">
        <f>IF($Z748=0,0,IF(AF748+AH748+AJ748&gt;0,$AA748,0))</f>
        <v>0</v>
      </c>
      <c r="AC748" s="1283">
        <f>IF($Z748=0,0,IF(AND(AB748=0,G749&gt;0),$AA748,0))</f>
        <v>0</v>
      </c>
      <c r="AD748" s="1272">
        <f>AA748-AB748-AC748</f>
        <v>0</v>
      </c>
      <c r="AE748" s="210">
        <f t="shared" si="315"/>
        <v>0</v>
      </c>
      <c r="AF748" s="210">
        <f t="shared" si="315"/>
        <v>0</v>
      </c>
      <c r="AG748" s="210">
        <f t="shared" si="315"/>
        <v>0</v>
      </c>
      <c r="AH748" s="210">
        <f t="shared" si="315"/>
        <v>0</v>
      </c>
      <c r="AI748" s="1055">
        <f t="shared" si="315"/>
        <v>0</v>
      </c>
      <c r="AJ748" s="211">
        <f t="shared" si="315"/>
        <v>0</v>
      </c>
      <c r="AK748" s="1276">
        <f>IF($Z748=1,0,IF(AND($Z748=0,AF748&gt;0),1,IF(AND($Z748=0,AH748&gt;0),1,IF(AND($Z748=0,AJ748&gt;0),1,0))))</f>
        <v>0</v>
      </c>
      <c r="AL748" s="1276">
        <f t="shared" si="310"/>
        <v>0</v>
      </c>
      <c r="AM748" s="1281">
        <f>IF($Z748=0,0,IF(AQ748+AS748+AU748&gt;0,$AA748,0))</f>
        <v>0</v>
      </c>
      <c r="AN748" s="1283">
        <f>IF($Z748=0,0,IF(AND(AM748=0,I749&gt;0),$AA748,0))</f>
        <v>0</v>
      </c>
      <c r="AO748" s="1272">
        <f>$AA748-AM748-AN748</f>
        <v>0</v>
      </c>
      <c r="AP748" s="210">
        <f t="shared" si="316"/>
        <v>0</v>
      </c>
      <c r="AQ748" s="210">
        <f t="shared" si="316"/>
        <v>0</v>
      </c>
      <c r="AR748" s="210">
        <f t="shared" si="316"/>
        <v>0</v>
      </c>
      <c r="AS748" s="210">
        <f t="shared" si="316"/>
        <v>0</v>
      </c>
      <c r="AT748" s="210">
        <f t="shared" si="316"/>
        <v>0</v>
      </c>
      <c r="AU748" s="211">
        <f t="shared" si="316"/>
        <v>0</v>
      </c>
      <c r="AV748" s="1276">
        <f>IF($Z748=1,0,IF(AND($Z748=0,AQ748&gt;0),1,IF(AND($Z748=0,AS748&gt;0),1,IF(AND($Z748=0,AU748&gt;0),1,0))))</f>
        <v>0</v>
      </c>
      <c r="AW748" s="1276">
        <f t="shared" si="311"/>
        <v>0</v>
      </c>
      <c r="AX748" s="1281">
        <f>IF($Z748=0,0,IF(BB748+BD748+BF748&gt;0,$AA748,0))</f>
        <v>0</v>
      </c>
      <c r="AY748" s="1283">
        <f>IF($Z748=0,0,IF(AND(AX748=0,K749&gt;0),$AA748,0))</f>
        <v>0</v>
      </c>
      <c r="AZ748" s="1272">
        <f>$AA748-AX748-AY748</f>
        <v>0</v>
      </c>
      <c r="BA748" s="210">
        <f t="shared" si="317"/>
        <v>0</v>
      </c>
      <c r="BB748" s="210">
        <f t="shared" si="317"/>
        <v>0</v>
      </c>
      <c r="BC748" s="210">
        <f t="shared" si="317"/>
        <v>0</v>
      </c>
      <c r="BD748" s="210">
        <f t="shared" si="317"/>
        <v>0</v>
      </c>
      <c r="BE748" s="210">
        <f t="shared" si="317"/>
        <v>0</v>
      </c>
      <c r="BF748" s="211">
        <f t="shared" si="317"/>
        <v>0</v>
      </c>
      <c r="BG748" s="1276">
        <f>IF($Z748=1,0,IF(AND($Z748=0,BB748&gt;0),1,IF(AND($Z748=0,BD748&gt;0),1,IF(AND($Z748=0,BF748&gt;0),1,0))))</f>
        <v>0</v>
      </c>
      <c r="BH748" s="1276">
        <f t="shared" si="312"/>
        <v>0</v>
      </c>
      <c r="BI748" s="1281">
        <f>IF($Z748=0,0,IF(BM748+BO748+BQ748&gt;0,$AA748,0))</f>
        <v>0</v>
      </c>
      <c r="BJ748" s="1283">
        <f>IF($Z748=0,0,IF(AND(BI748=0,M749&gt;0),$AA748,0))</f>
        <v>0</v>
      </c>
      <c r="BK748" s="1272">
        <f>$AA748-BI748-BJ748</f>
        <v>0</v>
      </c>
      <c r="BL748" s="210">
        <f t="shared" si="318"/>
        <v>0</v>
      </c>
      <c r="BM748" s="210">
        <f t="shared" si="318"/>
        <v>0</v>
      </c>
      <c r="BN748" s="210">
        <f t="shared" si="318"/>
        <v>0</v>
      </c>
      <c r="BO748" s="210">
        <f t="shared" si="318"/>
        <v>0</v>
      </c>
      <c r="BP748" s="210">
        <f t="shared" si="318"/>
        <v>0</v>
      </c>
      <c r="BQ748" s="211">
        <f t="shared" si="318"/>
        <v>0</v>
      </c>
      <c r="BR748" s="1276">
        <f>IF($Z748=1,0,IF(AND($Z748=0,BM748&gt;0),1,IF(AND($Z748=0,BO748&gt;0),1,IF(AND($Z748=0,BQ748&gt;0),1,0))))</f>
        <v>0</v>
      </c>
      <c r="BS748" s="1276">
        <f t="shared" si="313"/>
        <v>0</v>
      </c>
      <c r="BT748" s="1281">
        <f>IF($Z748=0,0,IF(BX748+BZ748+CB748&gt;0,$AA748,0))</f>
        <v>0</v>
      </c>
      <c r="BU748" s="1283">
        <f>IF($Z748=0,0,IF(AND(BT748=0,O749&gt;0),$AA748,0))</f>
        <v>0</v>
      </c>
      <c r="BV748" s="1272">
        <f>$AA748-BT748-BU748</f>
        <v>0</v>
      </c>
      <c r="BW748" s="210">
        <f t="shared" si="319"/>
        <v>0</v>
      </c>
      <c r="BX748" s="210">
        <f t="shared" si="319"/>
        <v>0</v>
      </c>
      <c r="BY748" s="210">
        <f t="shared" si="319"/>
        <v>0</v>
      </c>
      <c r="BZ748" s="210">
        <f t="shared" si="319"/>
        <v>0</v>
      </c>
      <c r="CA748" s="210">
        <f t="shared" si="319"/>
        <v>0</v>
      </c>
      <c r="CB748" s="211">
        <f t="shared" si="319"/>
        <v>0</v>
      </c>
      <c r="CC748" s="1276">
        <f>IF($Z748=1,0,IF(AND($Z748=0,BX748&gt;0),1,IF(AND($Z748=0,BZ748&gt;0),1,IF(AND($Z748=0,CB748&gt;0),1,0))))</f>
        <v>0</v>
      </c>
      <c r="CD748" s="1276">
        <f t="shared" si="314"/>
        <v>0</v>
      </c>
      <c r="CE748" s="11"/>
      <c r="CF748" s="11"/>
      <c r="CG748" s="11"/>
      <c r="CH748" s="11"/>
      <c r="CI748" s="11"/>
      <c r="CJ748" s="11"/>
      <c r="CK748" s="11"/>
      <c r="CL748" s="11"/>
      <c r="CM748" s="11"/>
    </row>
    <row r="749" spans="1:91" ht="14.25" customHeight="1">
      <c r="A749" s="1247" t="str">
        <f>A748</f>
        <v/>
      </c>
      <c r="B749" s="58"/>
      <c r="C749" s="1735"/>
      <c r="D749" s="1733"/>
      <c r="E749" s="1735"/>
      <c r="F749" s="2454"/>
      <c r="G749" s="512"/>
      <c r="H749" s="2456"/>
      <c r="I749" s="514"/>
      <c r="J749" s="2459"/>
      <c r="K749" s="514"/>
      <c r="L749" s="2459"/>
      <c r="M749" s="514"/>
      <c r="N749" s="2459"/>
      <c r="O749" s="514"/>
      <c r="P749" s="2459"/>
      <c r="Q749" s="11"/>
      <c r="R749" s="11"/>
      <c r="S749" s="455"/>
      <c r="T749" s="477"/>
      <c r="U749" s="506">
        <f>Import!N1139</f>
        <v>0</v>
      </c>
      <c r="V749" s="11"/>
      <c r="W749" s="340"/>
      <c r="X749" s="340"/>
      <c r="Y749" s="340"/>
      <c r="Z749" s="11"/>
      <c r="AE749" s="210"/>
      <c r="AF749" s="210"/>
      <c r="AG749" s="210"/>
      <c r="AH749" s="210"/>
      <c r="AI749" s="1055"/>
      <c r="AJ749" s="211"/>
      <c r="AK749" s="1276"/>
      <c r="AL749" s="1276">
        <f>AL748</f>
        <v>0</v>
      </c>
      <c r="AP749" s="210"/>
      <c r="AQ749" s="210"/>
      <c r="AR749" s="210"/>
      <c r="AS749" s="210"/>
      <c r="AT749" s="210"/>
      <c r="AU749" s="211"/>
      <c r="AV749" s="1276"/>
      <c r="AW749" s="1276">
        <f>AW748</f>
        <v>0</v>
      </c>
      <c r="BA749" s="210"/>
      <c r="BB749" s="210"/>
      <c r="BC749" s="210"/>
      <c r="BD749" s="210"/>
      <c r="BE749" s="210"/>
      <c r="BF749" s="211"/>
      <c r="BG749" s="1276"/>
      <c r="BH749" s="1276">
        <f>BH748</f>
        <v>0</v>
      </c>
      <c r="BL749" s="210"/>
      <c r="BM749" s="210"/>
      <c r="BN749" s="210"/>
      <c r="BO749" s="210"/>
      <c r="BP749" s="210"/>
      <c r="BQ749" s="211"/>
      <c r="BR749" s="1276"/>
      <c r="BS749" s="1276">
        <f>BS748</f>
        <v>0</v>
      </c>
      <c r="BW749" s="210"/>
      <c r="BX749" s="210"/>
      <c r="BY749" s="210"/>
      <c r="BZ749" s="210"/>
      <c r="CA749" s="210"/>
      <c r="CB749" s="211"/>
      <c r="CC749" s="1276"/>
      <c r="CD749" s="1276">
        <f>CD748</f>
        <v>0</v>
      </c>
      <c r="CE749" s="11"/>
      <c r="CF749" s="11"/>
      <c r="CG749" s="11"/>
      <c r="CH749" s="11"/>
      <c r="CI749" s="11"/>
      <c r="CJ749" s="11"/>
      <c r="CK749" s="11"/>
      <c r="CL749" s="11"/>
      <c r="CM749" s="11"/>
    </row>
    <row r="750" spans="1:91" ht="24.75" customHeight="1">
      <c r="A750" s="1246" t="str">
        <f>IF(E750&gt;0,"Wypełnione","")</f>
        <v/>
      </c>
      <c r="B750" s="58"/>
      <c r="C750" s="1734">
        <f>'Og s3a'!C1151</f>
        <v>0</v>
      </c>
      <c r="D750" s="1732">
        <f>'Og s3a'!E1151</f>
        <v>0</v>
      </c>
      <c r="E750" s="1734">
        <f>'Og s3a'!F1151</f>
        <v>0</v>
      </c>
      <c r="F750" s="2453"/>
      <c r="G750" s="511">
        <f>T750</f>
        <v>0</v>
      </c>
      <c r="H750" s="2455">
        <f>U750</f>
        <v>0</v>
      </c>
      <c r="I750" s="515"/>
      <c r="J750" s="2459"/>
      <c r="K750" s="515"/>
      <c r="L750" s="2459"/>
      <c r="M750" s="515"/>
      <c r="N750" s="2459"/>
      <c r="O750" s="515"/>
      <c r="P750" s="2459"/>
      <c r="Q750" s="11"/>
      <c r="R750" s="11"/>
      <c r="S750" s="454">
        <f>'Og s3a'!G1151</f>
        <v>0</v>
      </c>
      <c r="T750" s="456">
        <f>'Og s3a'!D1151</f>
        <v>0</v>
      </c>
      <c r="U750" s="506">
        <f>Import!N1140</f>
        <v>0</v>
      </c>
      <c r="V750" s="11"/>
      <c r="W750" s="340"/>
      <c r="X750" s="340"/>
      <c r="Y750" s="340"/>
      <c r="Z750" s="1273">
        <f>IF(F750=AF$7,1,0)</f>
        <v>0</v>
      </c>
      <c r="AA750" s="1273">
        <f>Z750*D750</f>
        <v>0</v>
      </c>
      <c r="AB750" s="1281">
        <f>IF($Z750=0,0,IF(AF750+AH750+AJ750&gt;0,$AA750,0))</f>
        <v>0</v>
      </c>
      <c r="AC750" s="1283">
        <f>IF($Z750=0,0,IF(AND(AB750=0,G751&gt;0),$AA750,0))</f>
        <v>0</v>
      </c>
      <c r="AD750" s="1272">
        <f>AA750-AB750-AC750</f>
        <v>0</v>
      </c>
      <c r="AE750" s="210">
        <f t="shared" si="315"/>
        <v>0</v>
      </c>
      <c r="AF750" s="210">
        <f t="shared" si="315"/>
        <v>0</v>
      </c>
      <c r="AG750" s="210">
        <f t="shared" si="315"/>
        <v>0</v>
      </c>
      <c r="AH750" s="210">
        <f t="shared" si="315"/>
        <v>0</v>
      </c>
      <c r="AI750" s="1055">
        <f t="shared" si="315"/>
        <v>0</v>
      </c>
      <c r="AJ750" s="211">
        <f t="shared" si="315"/>
        <v>0</v>
      </c>
      <c r="AK750" s="1276">
        <f>IF($Z750=1,0,IF(AND($Z750=0,AF750&gt;0),1,IF(AND($Z750=0,AH750&gt;0),1,IF(AND($Z750=0,AJ750&gt;0),1,0))))</f>
        <v>0</v>
      </c>
      <c r="AL750" s="1276">
        <f t="shared" si="310"/>
        <v>0</v>
      </c>
      <c r="AM750" s="1281">
        <f>IF($Z750=0,0,IF(AQ750+AS750+AU750&gt;0,$AA750,0))</f>
        <v>0</v>
      </c>
      <c r="AN750" s="1283">
        <f>IF($Z750=0,0,IF(AND(AM750=0,I751&gt;0),$AA750,0))</f>
        <v>0</v>
      </c>
      <c r="AO750" s="1272">
        <f>$AA750-AM750-AN750</f>
        <v>0</v>
      </c>
      <c r="AP750" s="210">
        <f t="shared" si="316"/>
        <v>0</v>
      </c>
      <c r="AQ750" s="210">
        <f t="shared" si="316"/>
        <v>0</v>
      </c>
      <c r="AR750" s="210">
        <f t="shared" si="316"/>
        <v>0</v>
      </c>
      <c r="AS750" s="210">
        <f t="shared" si="316"/>
        <v>0</v>
      </c>
      <c r="AT750" s="210">
        <f t="shared" si="316"/>
        <v>0</v>
      </c>
      <c r="AU750" s="211">
        <f t="shared" si="316"/>
        <v>0</v>
      </c>
      <c r="AV750" s="1276">
        <f>IF($Z750=1,0,IF(AND($Z750=0,AQ750&gt;0),1,IF(AND($Z750=0,AS750&gt;0),1,IF(AND($Z750=0,AU750&gt;0),1,0))))</f>
        <v>0</v>
      </c>
      <c r="AW750" s="1276">
        <f t="shared" si="311"/>
        <v>0</v>
      </c>
      <c r="AX750" s="1281">
        <f>IF($Z750=0,0,IF(BB750+BD750+BF750&gt;0,$AA750,0))</f>
        <v>0</v>
      </c>
      <c r="AY750" s="1283">
        <f>IF($Z750=0,0,IF(AND(AX750=0,K751&gt;0),$AA750,0))</f>
        <v>0</v>
      </c>
      <c r="AZ750" s="1272">
        <f>$AA750-AX750-AY750</f>
        <v>0</v>
      </c>
      <c r="BA750" s="210">
        <f t="shared" si="317"/>
        <v>0</v>
      </c>
      <c r="BB750" s="210">
        <f t="shared" si="317"/>
        <v>0</v>
      </c>
      <c r="BC750" s="210">
        <f t="shared" si="317"/>
        <v>0</v>
      </c>
      <c r="BD750" s="210">
        <f t="shared" si="317"/>
        <v>0</v>
      </c>
      <c r="BE750" s="210">
        <f t="shared" si="317"/>
        <v>0</v>
      </c>
      <c r="BF750" s="211">
        <f t="shared" si="317"/>
        <v>0</v>
      </c>
      <c r="BG750" s="1276">
        <f>IF($Z750=1,0,IF(AND($Z750=0,BB750&gt;0),1,IF(AND($Z750=0,BD750&gt;0),1,IF(AND($Z750=0,BF750&gt;0),1,0))))</f>
        <v>0</v>
      </c>
      <c r="BH750" s="1276">
        <f t="shared" si="312"/>
        <v>0</v>
      </c>
      <c r="BI750" s="1281">
        <f>IF($Z750=0,0,IF(BM750+BO750+BQ750&gt;0,$AA750,0))</f>
        <v>0</v>
      </c>
      <c r="BJ750" s="1283">
        <f>IF($Z750=0,0,IF(AND(BI750=0,M751&gt;0),$AA750,0))</f>
        <v>0</v>
      </c>
      <c r="BK750" s="1272">
        <f>$AA750-BI750-BJ750</f>
        <v>0</v>
      </c>
      <c r="BL750" s="210">
        <f t="shared" si="318"/>
        <v>0</v>
      </c>
      <c r="BM750" s="210">
        <f t="shared" si="318"/>
        <v>0</v>
      </c>
      <c r="BN750" s="210">
        <f t="shared" si="318"/>
        <v>0</v>
      </c>
      <c r="BO750" s="210">
        <f t="shared" si="318"/>
        <v>0</v>
      </c>
      <c r="BP750" s="210">
        <f t="shared" si="318"/>
        <v>0</v>
      </c>
      <c r="BQ750" s="211">
        <f t="shared" si="318"/>
        <v>0</v>
      </c>
      <c r="BR750" s="1276">
        <f>IF($Z750=1,0,IF(AND($Z750=0,BM750&gt;0),1,IF(AND($Z750=0,BO750&gt;0),1,IF(AND($Z750=0,BQ750&gt;0),1,0))))</f>
        <v>0</v>
      </c>
      <c r="BS750" s="1276">
        <f t="shared" si="313"/>
        <v>0</v>
      </c>
      <c r="BT750" s="1281">
        <f>IF($Z750=0,0,IF(BX750+BZ750+CB750&gt;0,$AA750,0))</f>
        <v>0</v>
      </c>
      <c r="BU750" s="1283">
        <f>IF($Z750=0,0,IF(AND(BT750=0,O751&gt;0),$AA750,0))</f>
        <v>0</v>
      </c>
      <c r="BV750" s="1272">
        <f>$AA750-BT750-BU750</f>
        <v>0</v>
      </c>
      <c r="BW750" s="210">
        <f t="shared" si="319"/>
        <v>0</v>
      </c>
      <c r="BX750" s="210">
        <f t="shared" si="319"/>
        <v>0</v>
      </c>
      <c r="BY750" s="210">
        <f t="shared" si="319"/>
        <v>0</v>
      </c>
      <c r="BZ750" s="210">
        <f t="shared" si="319"/>
        <v>0</v>
      </c>
      <c r="CA750" s="210">
        <f t="shared" si="319"/>
        <v>0</v>
      </c>
      <c r="CB750" s="211">
        <f t="shared" si="319"/>
        <v>0</v>
      </c>
      <c r="CC750" s="1276">
        <f>IF($Z750=1,0,IF(AND($Z750=0,BX750&gt;0),1,IF(AND($Z750=0,BZ750&gt;0),1,IF(AND($Z750=0,CB750&gt;0),1,0))))</f>
        <v>0</v>
      </c>
      <c r="CD750" s="1276">
        <f t="shared" si="314"/>
        <v>0</v>
      </c>
      <c r="CE750" s="11"/>
      <c r="CF750" s="11"/>
      <c r="CG750" s="11"/>
      <c r="CH750" s="11"/>
      <c r="CI750" s="11"/>
      <c r="CJ750" s="11"/>
      <c r="CK750" s="11"/>
      <c r="CL750" s="11"/>
      <c r="CM750" s="11"/>
    </row>
    <row r="751" spans="1:91" ht="14.25" customHeight="1">
      <c r="A751" s="1247" t="str">
        <f>A750</f>
        <v/>
      </c>
      <c r="B751" s="58"/>
      <c r="C751" s="1735"/>
      <c r="D751" s="1733"/>
      <c r="E751" s="1735"/>
      <c r="F751" s="2454"/>
      <c r="G751" s="512"/>
      <c r="H751" s="2456"/>
      <c r="I751" s="514"/>
      <c r="J751" s="2459"/>
      <c r="K751" s="514"/>
      <c r="L751" s="2459"/>
      <c r="M751" s="514"/>
      <c r="N751" s="2459"/>
      <c r="O751" s="514"/>
      <c r="P751" s="2459"/>
      <c r="Q751" s="11"/>
      <c r="R751" s="11"/>
      <c r="S751" s="455"/>
      <c r="T751" s="477"/>
      <c r="U751" s="506">
        <f>Import!N1141</f>
        <v>0</v>
      </c>
      <c r="V751" s="11"/>
      <c r="W751" s="340"/>
      <c r="X751" s="340"/>
      <c r="Y751" s="340"/>
      <c r="Z751" s="11"/>
      <c r="AE751" s="210"/>
      <c r="AF751" s="210"/>
      <c r="AG751" s="210"/>
      <c r="AH751" s="210"/>
      <c r="AI751" s="1055"/>
      <c r="AJ751" s="211"/>
      <c r="AK751" s="1276"/>
      <c r="AL751" s="1276">
        <f>AL750</f>
        <v>0</v>
      </c>
      <c r="AP751" s="210"/>
      <c r="AQ751" s="210"/>
      <c r="AR751" s="210"/>
      <c r="AS751" s="210"/>
      <c r="AT751" s="210"/>
      <c r="AU751" s="211"/>
      <c r="AV751" s="1276"/>
      <c r="AW751" s="1276">
        <f>AW750</f>
        <v>0</v>
      </c>
      <c r="BA751" s="210"/>
      <c r="BB751" s="210"/>
      <c r="BC751" s="210"/>
      <c r="BD751" s="210"/>
      <c r="BE751" s="210"/>
      <c r="BF751" s="211"/>
      <c r="BG751" s="1276"/>
      <c r="BH751" s="1276">
        <f>BH750</f>
        <v>0</v>
      </c>
      <c r="BL751" s="210"/>
      <c r="BM751" s="210"/>
      <c r="BN751" s="210"/>
      <c r="BO751" s="210"/>
      <c r="BP751" s="210"/>
      <c r="BQ751" s="211"/>
      <c r="BR751" s="1276"/>
      <c r="BS751" s="1276">
        <f>BS750</f>
        <v>0</v>
      </c>
      <c r="BW751" s="210"/>
      <c r="BX751" s="210"/>
      <c r="BY751" s="210"/>
      <c r="BZ751" s="210"/>
      <c r="CA751" s="210"/>
      <c r="CB751" s="211"/>
      <c r="CC751" s="1276"/>
      <c r="CD751" s="1276">
        <f>CD750</f>
        <v>0</v>
      </c>
      <c r="CE751" s="11"/>
      <c r="CF751" s="11"/>
      <c r="CG751" s="11"/>
      <c r="CH751" s="11"/>
      <c r="CI751" s="11"/>
      <c r="CJ751" s="11"/>
      <c r="CK751" s="11"/>
      <c r="CL751" s="11"/>
      <c r="CM751" s="11"/>
    </row>
    <row r="752" spans="1:91" ht="24.75" customHeight="1">
      <c r="A752" s="1246" t="str">
        <f>IF(E752&gt;0,"Wypełnione","")</f>
        <v/>
      </c>
      <c r="B752" s="58"/>
      <c r="C752" s="1734">
        <f>'Og s3a'!C1153</f>
        <v>0</v>
      </c>
      <c r="D752" s="1732">
        <f>'Og s3a'!E1153</f>
        <v>0</v>
      </c>
      <c r="E752" s="1734">
        <f>'Og s3a'!F1153</f>
        <v>0</v>
      </c>
      <c r="F752" s="2453"/>
      <c r="G752" s="511">
        <f>T752</f>
        <v>0</v>
      </c>
      <c r="H752" s="2455">
        <f>U752</f>
        <v>0</v>
      </c>
      <c r="I752" s="515"/>
      <c r="J752" s="2459"/>
      <c r="K752" s="515"/>
      <c r="L752" s="2459"/>
      <c r="M752" s="515"/>
      <c r="N752" s="2459"/>
      <c r="O752" s="515"/>
      <c r="P752" s="2459"/>
      <c r="Q752" s="11"/>
      <c r="R752" s="11"/>
      <c r="S752" s="454">
        <f>'Og s3a'!G1153</f>
        <v>0</v>
      </c>
      <c r="T752" s="456">
        <f>'Og s3a'!D1153</f>
        <v>0</v>
      </c>
      <c r="U752" s="506">
        <f>Import!N1142</f>
        <v>0</v>
      </c>
      <c r="V752" s="11"/>
      <c r="W752" s="340"/>
      <c r="X752" s="340"/>
      <c r="Y752" s="340"/>
      <c r="Z752" s="1273">
        <f>IF(F752=AF$7,1,0)</f>
        <v>0</v>
      </c>
      <c r="AA752" s="1273">
        <f>Z752*D752</f>
        <v>0</v>
      </c>
      <c r="AB752" s="1281">
        <f>IF($Z752=0,0,IF(AF752+AH752+AJ752&gt;0,$AA752,0))</f>
        <v>0</v>
      </c>
      <c r="AC752" s="1283">
        <f>IF($Z752=0,0,IF(AND(AB752=0,G753&gt;0),$AA752,0))</f>
        <v>0</v>
      </c>
      <c r="AD752" s="1272">
        <f>AA752-AB752-AC752</f>
        <v>0</v>
      </c>
      <c r="AE752" s="210">
        <f t="shared" si="315"/>
        <v>0</v>
      </c>
      <c r="AF752" s="210">
        <f t="shared" si="315"/>
        <v>0</v>
      </c>
      <c r="AG752" s="210">
        <f t="shared" si="315"/>
        <v>0</v>
      </c>
      <c r="AH752" s="210">
        <f t="shared" si="315"/>
        <v>0</v>
      </c>
      <c r="AI752" s="1055">
        <f t="shared" si="315"/>
        <v>0</v>
      </c>
      <c r="AJ752" s="211">
        <f t="shared" si="315"/>
        <v>0</v>
      </c>
      <c r="AK752" s="1276">
        <f>IF($Z752=1,0,IF(AND($Z752=0,AF752&gt;0),1,IF(AND($Z752=0,AH752&gt;0),1,IF(AND($Z752=0,AJ752&gt;0),1,0))))</f>
        <v>0</v>
      </c>
      <c r="AL752" s="1276">
        <f t="shared" si="310"/>
        <v>0</v>
      </c>
      <c r="AM752" s="1281">
        <f>IF($Z752=0,0,IF(AQ752+AS752+AU752&gt;0,$AA752,0))</f>
        <v>0</v>
      </c>
      <c r="AN752" s="1283">
        <f>IF($Z752=0,0,IF(AND(AM752=0,I753&gt;0),$AA752,0))</f>
        <v>0</v>
      </c>
      <c r="AO752" s="1272">
        <f>$AA752-AM752-AN752</f>
        <v>0</v>
      </c>
      <c r="AP752" s="210">
        <f t="shared" si="316"/>
        <v>0</v>
      </c>
      <c r="AQ752" s="210">
        <f t="shared" si="316"/>
        <v>0</v>
      </c>
      <c r="AR752" s="210">
        <f t="shared" si="316"/>
        <v>0</v>
      </c>
      <c r="AS752" s="210">
        <f t="shared" si="316"/>
        <v>0</v>
      </c>
      <c r="AT752" s="210">
        <f t="shared" si="316"/>
        <v>0</v>
      </c>
      <c r="AU752" s="211">
        <f t="shared" si="316"/>
        <v>0</v>
      </c>
      <c r="AV752" s="1276">
        <f>IF($Z752=1,0,IF(AND($Z752=0,AQ752&gt;0),1,IF(AND($Z752=0,AS752&gt;0),1,IF(AND($Z752=0,AU752&gt;0),1,0))))</f>
        <v>0</v>
      </c>
      <c r="AW752" s="1276">
        <f t="shared" si="311"/>
        <v>0</v>
      </c>
      <c r="AX752" s="1281">
        <f>IF($Z752=0,0,IF(BB752+BD752+BF752&gt;0,$AA752,0))</f>
        <v>0</v>
      </c>
      <c r="AY752" s="1283">
        <f>IF($Z752=0,0,IF(AND(AX752=0,K753&gt;0),$AA752,0))</f>
        <v>0</v>
      </c>
      <c r="AZ752" s="1272">
        <f>$AA752-AX752-AY752</f>
        <v>0</v>
      </c>
      <c r="BA752" s="210">
        <f t="shared" si="317"/>
        <v>0</v>
      </c>
      <c r="BB752" s="210">
        <f t="shared" si="317"/>
        <v>0</v>
      </c>
      <c r="BC752" s="210">
        <f t="shared" si="317"/>
        <v>0</v>
      </c>
      <c r="BD752" s="210">
        <f t="shared" si="317"/>
        <v>0</v>
      </c>
      <c r="BE752" s="210">
        <f t="shared" si="317"/>
        <v>0</v>
      </c>
      <c r="BF752" s="211">
        <f t="shared" si="317"/>
        <v>0</v>
      </c>
      <c r="BG752" s="1276">
        <f>IF($Z752=1,0,IF(AND($Z752=0,BB752&gt;0),1,IF(AND($Z752=0,BD752&gt;0),1,IF(AND($Z752=0,BF752&gt;0),1,0))))</f>
        <v>0</v>
      </c>
      <c r="BH752" s="1276">
        <f t="shared" si="312"/>
        <v>0</v>
      </c>
      <c r="BI752" s="1281">
        <f>IF($Z752=0,0,IF(BM752+BO752+BQ752&gt;0,$AA752,0))</f>
        <v>0</v>
      </c>
      <c r="BJ752" s="1283">
        <f>IF($Z752=0,0,IF(AND(BI752=0,M753&gt;0),$AA752,0))</f>
        <v>0</v>
      </c>
      <c r="BK752" s="1272">
        <f>$AA752-BI752-BJ752</f>
        <v>0</v>
      </c>
      <c r="BL752" s="210">
        <f t="shared" si="318"/>
        <v>0</v>
      </c>
      <c r="BM752" s="210">
        <f t="shared" si="318"/>
        <v>0</v>
      </c>
      <c r="BN752" s="210">
        <f t="shared" si="318"/>
        <v>0</v>
      </c>
      <c r="BO752" s="210">
        <f t="shared" si="318"/>
        <v>0</v>
      </c>
      <c r="BP752" s="210">
        <f t="shared" si="318"/>
        <v>0</v>
      </c>
      <c r="BQ752" s="211">
        <f t="shared" si="318"/>
        <v>0</v>
      </c>
      <c r="BR752" s="1276">
        <f>IF($Z752=1,0,IF(AND($Z752=0,BM752&gt;0),1,IF(AND($Z752=0,BO752&gt;0),1,IF(AND($Z752=0,BQ752&gt;0),1,0))))</f>
        <v>0</v>
      </c>
      <c r="BS752" s="1276">
        <f t="shared" si="313"/>
        <v>0</v>
      </c>
      <c r="BT752" s="1281">
        <f>IF($Z752=0,0,IF(BX752+BZ752+CB752&gt;0,$AA752,0))</f>
        <v>0</v>
      </c>
      <c r="BU752" s="1283">
        <f>IF($Z752=0,0,IF(AND(BT752=0,O753&gt;0),$AA752,0))</f>
        <v>0</v>
      </c>
      <c r="BV752" s="1272">
        <f>$AA752-BT752-BU752</f>
        <v>0</v>
      </c>
      <c r="BW752" s="210">
        <f t="shared" si="319"/>
        <v>0</v>
      </c>
      <c r="BX752" s="210">
        <f t="shared" si="319"/>
        <v>0</v>
      </c>
      <c r="BY752" s="210">
        <f t="shared" si="319"/>
        <v>0</v>
      </c>
      <c r="BZ752" s="210">
        <f t="shared" si="319"/>
        <v>0</v>
      </c>
      <c r="CA752" s="210">
        <f t="shared" si="319"/>
        <v>0</v>
      </c>
      <c r="CB752" s="211">
        <f t="shared" si="319"/>
        <v>0</v>
      </c>
      <c r="CC752" s="1276">
        <f>IF($Z752=1,0,IF(AND($Z752=0,BX752&gt;0),1,IF(AND($Z752=0,BZ752&gt;0),1,IF(AND($Z752=0,CB752&gt;0),1,0))))</f>
        <v>0</v>
      </c>
      <c r="CD752" s="1276">
        <f t="shared" si="314"/>
        <v>0</v>
      </c>
      <c r="CE752" s="11"/>
      <c r="CF752" s="11"/>
      <c r="CG752" s="11"/>
      <c r="CH752" s="11"/>
      <c r="CI752" s="11"/>
      <c r="CJ752" s="11"/>
      <c r="CK752" s="11"/>
      <c r="CL752" s="11"/>
      <c r="CM752" s="11"/>
    </row>
    <row r="753" spans="1:91" ht="14.25" customHeight="1">
      <c r="A753" s="1247" t="str">
        <f>A752</f>
        <v/>
      </c>
      <c r="B753" s="58"/>
      <c r="C753" s="1735"/>
      <c r="D753" s="1733"/>
      <c r="E753" s="1735"/>
      <c r="F753" s="2454"/>
      <c r="G753" s="512"/>
      <c r="H753" s="2456"/>
      <c r="I753" s="514"/>
      <c r="J753" s="2459"/>
      <c r="K753" s="514"/>
      <c r="L753" s="2459"/>
      <c r="M753" s="514"/>
      <c r="N753" s="2459"/>
      <c r="O753" s="514"/>
      <c r="P753" s="2459"/>
      <c r="Q753" s="11"/>
      <c r="R753" s="11"/>
      <c r="S753" s="455"/>
      <c r="T753" s="477"/>
      <c r="U753" s="506">
        <f>Import!N1143</f>
        <v>0</v>
      </c>
      <c r="V753" s="11"/>
      <c r="W753" s="340"/>
      <c r="X753" s="340"/>
      <c r="Y753" s="340"/>
      <c r="Z753" s="11"/>
      <c r="AE753" s="210"/>
      <c r="AF753" s="210"/>
      <c r="AG753" s="210"/>
      <c r="AH753" s="210"/>
      <c r="AI753" s="1055"/>
      <c r="AJ753" s="211"/>
      <c r="AK753" s="1276"/>
      <c r="AL753" s="1276">
        <f>AL752</f>
        <v>0</v>
      </c>
      <c r="AP753" s="210"/>
      <c r="AQ753" s="210"/>
      <c r="AR753" s="210"/>
      <c r="AS753" s="210"/>
      <c r="AT753" s="210"/>
      <c r="AU753" s="211"/>
      <c r="AV753" s="1276"/>
      <c r="AW753" s="1276">
        <f>AW752</f>
        <v>0</v>
      </c>
      <c r="BA753" s="210"/>
      <c r="BB753" s="210"/>
      <c r="BC753" s="210"/>
      <c r="BD753" s="210"/>
      <c r="BE753" s="210"/>
      <c r="BF753" s="211"/>
      <c r="BG753" s="1276"/>
      <c r="BH753" s="1276">
        <f>BH752</f>
        <v>0</v>
      </c>
      <c r="BL753" s="210"/>
      <c r="BM753" s="210"/>
      <c r="BN753" s="210"/>
      <c r="BO753" s="210"/>
      <c r="BP753" s="210"/>
      <c r="BQ753" s="211"/>
      <c r="BR753" s="1276"/>
      <c r="BS753" s="1276">
        <f>BS752</f>
        <v>0</v>
      </c>
      <c r="BW753" s="210"/>
      <c r="BX753" s="210"/>
      <c r="BY753" s="210"/>
      <c r="BZ753" s="210"/>
      <c r="CA753" s="210"/>
      <c r="CB753" s="211"/>
      <c r="CC753" s="1276"/>
      <c r="CD753" s="1276">
        <f>CD752</f>
        <v>0</v>
      </c>
      <c r="CE753" s="11"/>
      <c r="CF753" s="11"/>
      <c r="CG753" s="11"/>
      <c r="CH753" s="11"/>
      <c r="CI753" s="11"/>
      <c r="CJ753" s="11"/>
      <c r="CK753" s="11"/>
      <c r="CL753" s="11"/>
      <c r="CM753" s="11"/>
    </row>
    <row r="754" spans="1:91" ht="24.75" customHeight="1">
      <c r="A754" s="1246" t="str">
        <f>IF(E754&gt;0,"Wypełnione","")</f>
        <v/>
      </c>
      <c r="B754" s="58"/>
      <c r="C754" s="1734">
        <f>'Og s3a'!C1155</f>
        <v>0</v>
      </c>
      <c r="D754" s="1732">
        <f>'Og s3a'!E1155</f>
        <v>0</v>
      </c>
      <c r="E754" s="1734">
        <f>'Og s3a'!F1155</f>
        <v>0</v>
      </c>
      <c r="F754" s="2453"/>
      <c r="G754" s="511">
        <f>T754</f>
        <v>0</v>
      </c>
      <c r="H754" s="2455">
        <f>U754</f>
        <v>0</v>
      </c>
      <c r="I754" s="515"/>
      <c r="J754" s="2459"/>
      <c r="K754" s="515"/>
      <c r="L754" s="2459"/>
      <c r="M754" s="515"/>
      <c r="N754" s="2459"/>
      <c r="O754" s="515"/>
      <c r="P754" s="2459"/>
      <c r="Q754" s="11"/>
      <c r="R754" s="11"/>
      <c r="S754" s="454">
        <f>'Og s3a'!G1155</f>
        <v>0</v>
      </c>
      <c r="T754" s="456">
        <f>'Og s3a'!D1155</f>
        <v>0</v>
      </c>
      <c r="U754" s="506">
        <f>Import!N1144</f>
        <v>0</v>
      </c>
      <c r="V754" s="11"/>
      <c r="W754" s="340"/>
      <c r="X754" s="340"/>
      <c r="Y754" s="340"/>
      <c r="Z754" s="1273">
        <f>IF(F754=AF$7,1,0)</f>
        <v>0</v>
      </c>
      <c r="AA754" s="1273">
        <f>Z754*D754</f>
        <v>0</v>
      </c>
      <c r="AB754" s="1281">
        <f>IF($Z754=0,0,IF(AF754+AH754+AJ754&gt;0,$AA754,0))</f>
        <v>0</v>
      </c>
      <c r="AC754" s="1283">
        <f>IF($Z754=0,0,IF(AND(AB754=0,G755&gt;0),$AA754,0))</f>
        <v>0</v>
      </c>
      <c r="AD754" s="1272">
        <f>AA754-AB754-AC754</f>
        <v>0</v>
      </c>
      <c r="AE754" s="210">
        <f t="shared" si="315"/>
        <v>0</v>
      </c>
      <c r="AF754" s="210">
        <f t="shared" si="315"/>
        <v>0</v>
      </c>
      <c r="AG754" s="210">
        <f t="shared" si="315"/>
        <v>0</v>
      </c>
      <c r="AH754" s="210">
        <f t="shared" si="315"/>
        <v>0</v>
      </c>
      <c r="AI754" s="1055">
        <f t="shared" si="315"/>
        <v>0</v>
      </c>
      <c r="AJ754" s="211">
        <f t="shared" si="315"/>
        <v>0</v>
      </c>
      <c r="AK754" s="1276">
        <f>IF($Z754=1,0,IF(AND($Z754=0,AF754&gt;0),1,IF(AND($Z754=0,AH754&gt;0),1,IF(AND($Z754=0,AJ754&gt;0),1,0))))</f>
        <v>0</v>
      </c>
      <c r="AL754" s="1276">
        <f t="shared" si="310"/>
        <v>0</v>
      </c>
      <c r="AM754" s="1281">
        <f>IF($Z754=0,0,IF(AQ754+AS754+AU754&gt;0,$AA754,0))</f>
        <v>0</v>
      </c>
      <c r="AN754" s="1283">
        <f>IF($Z754=0,0,IF(AND(AM754=0,I755&gt;0),$AA754,0))</f>
        <v>0</v>
      </c>
      <c r="AO754" s="1272">
        <f>$AA754-AM754-AN754</f>
        <v>0</v>
      </c>
      <c r="AP754" s="210">
        <f t="shared" si="316"/>
        <v>0</v>
      </c>
      <c r="AQ754" s="210">
        <f t="shared" si="316"/>
        <v>0</v>
      </c>
      <c r="AR754" s="210">
        <f t="shared" si="316"/>
        <v>0</v>
      </c>
      <c r="AS754" s="210">
        <f t="shared" si="316"/>
        <v>0</v>
      </c>
      <c r="AT754" s="210">
        <f t="shared" si="316"/>
        <v>0</v>
      </c>
      <c r="AU754" s="211">
        <f t="shared" si="316"/>
        <v>0</v>
      </c>
      <c r="AV754" s="1276">
        <f>IF($Z754=1,0,IF(AND($Z754=0,AQ754&gt;0),1,IF(AND($Z754=0,AS754&gt;0),1,IF(AND($Z754=0,AU754&gt;0),1,0))))</f>
        <v>0</v>
      </c>
      <c r="AW754" s="1276">
        <f t="shared" si="311"/>
        <v>0</v>
      </c>
      <c r="AX754" s="1281">
        <f>IF($Z754=0,0,IF(BB754+BD754+BF754&gt;0,$AA754,0))</f>
        <v>0</v>
      </c>
      <c r="AY754" s="1283">
        <f>IF($Z754=0,0,IF(AND(AX754=0,K755&gt;0),$AA754,0))</f>
        <v>0</v>
      </c>
      <c r="AZ754" s="1272">
        <f>$AA754-AX754-AY754</f>
        <v>0</v>
      </c>
      <c r="BA754" s="210">
        <f t="shared" si="317"/>
        <v>0</v>
      </c>
      <c r="BB754" s="210">
        <f t="shared" si="317"/>
        <v>0</v>
      </c>
      <c r="BC754" s="210">
        <f t="shared" si="317"/>
        <v>0</v>
      </c>
      <c r="BD754" s="210">
        <f t="shared" si="317"/>
        <v>0</v>
      </c>
      <c r="BE754" s="210">
        <f t="shared" si="317"/>
        <v>0</v>
      </c>
      <c r="BF754" s="211">
        <f t="shared" si="317"/>
        <v>0</v>
      </c>
      <c r="BG754" s="1276">
        <f>IF($Z754=1,0,IF(AND($Z754=0,BB754&gt;0),1,IF(AND($Z754=0,BD754&gt;0),1,IF(AND($Z754=0,BF754&gt;0),1,0))))</f>
        <v>0</v>
      </c>
      <c r="BH754" s="1276">
        <f t="shared" si="312"/>
        <v>0</v>
      </c>
      <c r="BI754" s="1281">
        <f>IF($Z754=0,0,IF(BM754+BO754+BQ754&gt;0,$AA754,0))</f>
        <v>0</v>
      </c>
      <c r="BJ754" s="1283">
        <f>IF($Z754=0,0,IF(AND(BI754=0,M755&gt;0),$AA754,0))</f>
        <v>0</v>
      </c>
      <c r="BK754" s="1272">
        <f>$AA754-BI754-BJ754</f>
        <v>0</v>
      </c>
      <c r="BL754" s="210">
        <f t="shared" si="318"/>
        <v>0</v>
      </c>
      <c r="BM754" s="210">
        <f t="shared" si="318"/>
        <v>0</v>
      </c>
      <c r="BN754" s="210">
        <f t="shared" si="318"/>
        <v>0</v>
      </c>
      <c r="BO754" s="210">
        <f t="shared" si="318"/>
        <v>0</v>
      </c>
      <c r="BP754" s="210">
        <f t="shared" si="318"/>
        <v>0</v>
      </c>
      <c r="BQ754" s="211">
        <f t="shared" si="318"/>
        <v>0</v>
      </c>
      <c r="BR754" s="1276">
        <f>IF($Z754=1,0,IF(AND($Z754=0,BM754&gt;0),1,IF(AND($Z754=0,BO754&gt;0),1,IF(AND($Z754=0,BQ754&gt;0),1,0))))</f>
        <v>0</v>
      </c>
      <c r="BS754" s="1276">
        <f t="shared" si="313"/>
        <v>0</v>
      </c>
      <c r="BT754" s="1281">
        <f>IF($Z754=0,0,IF(BX754+BZ754+CB754&gt;0,$AA754,0))</f>
        <v>0</v>
      </c>
      <c r="BU754" s="1283">
        <f>IF($Z754=0,0,IF(AND(BT754=0,O755&gt;0),$AA754,0))</f>
        <v>0</v>
      </c>
      <c r="BV754" s="1272">
        <f>$AA754-BT754-BU754</f>
        <v>0</v>
      </c>
      <c r="BW754" s="210">
        <f t="shared" si="319"/>
        <v>0</v>
      </c>
      <c r="BX754" s="210">
        <f t="shared" si="319"/>
        <v>0</v>
      </c>
      <c r="BY754" s="210">
        <f t="shared" si="319"/>
        <v>0</v>
      </c>
      <c r="BZ754" s="210">
        <f t="shared" si="319"/>
        <v>0</v>
      </c>
      <c r="CA754" s="210">
        <f t="shared" si="319"/>
        <v>0</v>
      </c>
      <c r="CB754" s="211">
        <f t="shared" si="319"/>
        <v>0</v>
      </c>
      <c r="CC754" s="1276">
        <f>IF($Z754=1,0,IF(AND($Z754=0,BX754&gt;0),1,IF(AND($Z754=0,BZ754&gt;0),1,IF(AND($Z754=0,CB754&gt;0),1,0))))</f>
        <v>0</v>
      </c>
      <c r="CD754" s="1276">
        <f t="shared" si="314"/>
        <v>0</v>
      </c>
      <c r="CE754" s="11"/>
      <c r="CF754" s="11"/>
      <c r="CG754" s="11"/>
      <c r="CH754" s="11"/>
      <c r="CI754" s="11"/>
      <c r="CJ754" s="11"/>
      <c r="CK754" s="11"/>
      <c r="CL754" s="11"/>
      <c r="CM754" s="11"/>
    </row>
    <row r="755" spans="1:91" ht="14.25" customHeight="1">
      <c r="A755" s="1247" t="str">
        <f>A754</f>
        <v/>
      </c>
      <c r="B755" s="58"/>
      <c r="C755" s="1735"/>
      <c r="D755" s="1733"/>
      <c r="E755" s="1735"/>
      <c r="F755" s="2454"/>
      <c r="G755" s="512"/>
      <c r="H755" s="2456"/>
      <c r="I755" s="514"/>
      <c r="J755" s="2459"/>
      <c r="K755" s="514"/>
      <c r="L755" s="2459"/>
      <c r="M755" s="514"/>
      <c r="N755" s="2459"/>
      <c r="O755" s="514"/>
      <c r="P755" s="2459"/>
      <c r="Q755" s="11"/>
      <c r="R755" s="11"/>
      <c r="S755" s="455"/>
      <c r="T755" s="477"/>
      <c r="U755" s="506">
        <f>Import!N1145</f>
        <v>0</v>
      </c>
      <c r="V755" s="11"/>
      <c r="W755" s="340"/>
      <c r="X755" s="340"/>
      <c r="Y755" s="340"/>
      <c r="Z755" s="11"/>
      <c r="AE755" s="210"/>
      <c r="AF755" s="210"/>
      <c r="AG755" s="210"/>
      <c r="AH755" s="210"/>
      <c r="AI755" s="1055"/>
      <c r="AJ755" s="211"/>
      <c r="AK755" s="1276"/>
      <c r="AL755" s="1276">
        <f>AL754</f>
        <v>0</v>
      </c>
      <c r="AP755" s="210"/>
      <c r="AQ755" s="210"/>
      <c r="AR755" s="210"/>
      <c r="AS755" s="210"/>
      <c r="AT755" s="210"/>
      <c r="AU755" s="211"/>
      <c r="AV755" s="1276"/>
      <c r="AW755" s="1276">
        <f>AW754</f>
        <v>0</v>
      </c>
      <c r="BA755" s="210"/>
      <c r="BB755" s="210"/>
      <c r="BC755" s="210"/>
      <c r="BD755" s="210"/>
      <c r="BE755" s="210"/>
      <c r="BF755" s="211"/>
      <c r="BG755" s="1276"/>
      <c r="BH755" s="1276">
        <f>BH754</f>
        <v>0</v>
      </c>
      <c r="BL755" s="210"/>
      <c r="BM755" s="210"/>
      <c r="BN755" s="210"/>
      <c r="BO755" s="210"/>
      <c r="BP755" s="210"/>
      <c r="BQ755" s="211"/>
      <c r="BR755" s="1276"/>
      <c r="BS755" s="1276">
        <f>BS754</f>
        <v>0</v>
      </c>
      <c r="BW755" s="210"/>
      <c r="BX755" s="210"/>
      <c r="BY755" s="210"/>
      <c r="BZ755" s="210"/>
      <c r="CA755" s="210"/>
      <c r="CB755" s="211"/>
      <c r="CC755" s="1276"/>
      <c r="CD755" s="1276">
        <f>CD754</f>
        <v>0</v>
      </c>
      <c r="CE755" s="11"/>
      <c r="CF755" s="11"/>
      <c r="CG755" s="11"/>
      <c r="CH755" s="11"/>
      <c r="CI755" s="11"/>
      <c r="CJ755" s="11"/>
      <c r="CK755" s="11"/>
      <c r="CL755" s="11"/>
      <c r="CM755" s="11"/>
    </row>
    <row r="756" spans="1:91" ht="24.75" customHeight="1">
      <c r="A756" s="1246" t="str">
        <f>IF(E756&gt;0,"Wypełnione","")</f>
        <v/>
      </c>
      <c r="B756" s="58"/>
      <c r="C756" s="1734">
        <f>'Og s3a'!C1157</f>
        <v>0</v>
      </c>
      <c r="D756" s="1732">
        <f>'Og s3a'!E1157</f>
        <v>0</v>
      </c>
      <c r="E756" s="1734">
        <f>'Og s3a'!F1157</f>
        <v>0</v>
      </c>
      <c r="F756" s="2453"/>
      <c r="G756" s="511">
        <f>T756</f>
        <v>0</v>
      </c>
      <c r="H756" s="2455">
        <f>U756</f>
        <v>0</v>
      </c>
      <c r="I756" s="515"/>
      <c r="J756" s="2459"/>
      <c r="K756" s="515"/>
      <c r="L756" s="2459"/>
      <c r="M756" s="515"/>
      <c r="N756" s="2459"/>
      <c r="O756" s="515"/>
      <c r="P756" s="2459"/>
      <c r="Q756" s="11"/>
      <c r="R756" s="11"/>
      <c r="S756" s="454">
        <f>'Og s3a'!G1157</f>
        <v>0</v>
      </c>
      <c r="T756" s="456">
        <f>'Og s3a'!D1157</f>
        <v>0</v>
      </c>
      <c r="U756" s="506">
        <f>Import!N1146</f>
        <v>0</v>
      </c>
      <c r="V756" s="11"/>
      <c r="W756" s="340"/>
      <c r="X756" s="340"/>
      <c r="Y756" s="340"/>
      <c r="Z756" s="1273">
        <f>IF(F756=AF$7,1,0)</f>
        <v>0</v>
      </c>
      <c r="AA756" s="1273">
        <f>Z756*D756</f>
        <v>0</v>
      </c>
      <c r="AB756" s="1281">
        <f>IF($Z756=0,0,IF(AF756+AH756+AJ756&gt;0,$AA756,0))</f>
        <v>0</v>
      </c>
      <c r="AC756" s="1283">
        <f>IF($Z756=0,0,IF(AND(AB756=0,G757&gt;0),$AA756,0))</f>
        <v>0</v>
      </c>
      <c r="AD756" s="1272">
        <f>AA756-AB756-AC756</f>
        <v>0</v>
      </c>
      <c r="AE756" s="210">
        <f t="shared" si="315"/>
        <v>0</v>
      </c>
      <c r="AF756" s="210">
        <f t="shared" si="315"/>
        <v>0</v>
      </c>
      <c r="AG756" s="210">
        <f t="shared" si="315"/>
        <v>0</v>
      </c>
      <c r="AH756" s="210">
        <f t="shared" si="315"/>
        <v>0</v>
      </c>
      <c r="AI756" s="1055">
        <f t="shared" si="315"/>
        <v>0</v>
      </c>
      <c r="AJ756" s="211">
        <f t="shared" si="315"/>
        <v>0</v>
      </c>
      <c r="AK756" s="1276">
        <f>IF($Z756=1,0,IF(AND($Z756=0,AF756&gt;0),1,IF(AND($Z756=0,AH756&gt;0),1,IF(AND($Z756=0,AJ756&gt;0),1,0))))</f>
        <v>0</v>
      </c>
      <c r="AL756" s="1276">
        <f t="shared" si="310"/>
        <v>0</v>
      </c>
      <c r="AM756" s="1281">
        <f>IF($Z756=0,0,IF(AQ756+AS756+AU756&gt;0,$AA756,0))</f>
        <v>0</v>
      </c>
      <c r="AN756" s="1283">
        <f>IF($Z756=0,0,IF(AND(AM756=0,I757&gt;0),$AA756,0))</f>
        <v>0</v>
      </c>
      <c r="AO756" s="1272">
        <f>$AA756-AM756-AN756</f>
        <v>0</v>
      </c>
      <c r="AP756" s="210">
        <f t="shared" si="316"/>
        <v>0</v>
      </c>
      <c r="AQ756" s="210">
        <f t="shared" si="316"/>
        <v>0</v>
      </c>
      <c r="AR756" s="210">
        <f t="shared" si="316"/>
        <v>0</v>
      </c>
      <c r="AS756" s="210">
        <f t="shared" si="316"/>
        <v>0</v>
      </c>
      <c r="AT756" s="210">
        <f t="shared" si="316"/>
        <v>0</v>
      </c>
      <c r="AU756" s="211">
        <f t="shared" si="316"/>
        <v>0</v>
      </c>
      <c r="AV756" s="1276">
        <f>IF($Z756=1,0,IF(AND($Z756=0,AQ756&gt;0),1,IF(AND($Z756=0,AS756&gt;0),1,IF(AND($Z756=0,AU756&gt;0),1,0))))</f>
        <v>0</v>
      </c>
      <c r="AW756" s="1276">
        <f t="shared" si="311"/>
        <v>0</v>
      </c>
      <c r="AX756" s="1281">
        <f>IF($Z756=0,0,IF(BB756+BD756+BF756&gt;0,$AA756,0))</f>
        <v>0</v>
      </c>
      <c r="AY756" s="1283">
        <f>IF($Z756=0,0,IF(AND(AX756=0,K757&gt;0),$AA756,0))</f>
        <v>0</v>
      </c>
      <c r="AZ756" s="1272">
        <f>$AA756-AX756-AY756</f>
        <v>0</v>
      </c>
      <c r="BA756" s="210">
        <f t="shared" si="317"/>
        <v>0</v>
      </c>
      <c r="BB756" s="210">
        <f t="shared" si="317"/>
        <v>0</v>
      </c>
      <c r="BC756" s="210">
        <f t="shared" si="317"/>
        <v>0</v>
      </c>
      <c r="BD756" s="210">
        <f t="shared" si="317"/>
        <v>0</v>
      </c>
      <c r="BE756" s="210">
        <f t="shared" si="317"/>
        <v>0</v>
      </c>
      <c r="BF756" s="211">
        <f t="shared" si="317"/>
        <v>0</v>
      </c>
      <c r="BG756" s="1276">
        <f>IF($Z756=1,0,IF(AND($Z756=0,BB756&gt;0),1,IF(AND($Z756=0,BD756&gt;0),1,IF(AND($Z756=0,BF756&gt;0),1,0))))</f>
        <v>0</v>
      </c>
      <c r="BH756" s="1276">
        <f t="shared" si="312"/>
        <v>0</v>
      </c>
      <c r="BI756" s="1281">
        <f>IF($Z756=0,0,IF(BM756+BO756+BQ756&gt;0,$AA756,0))</f>
        <v>0</v>
      </c>
      <c r="BJ756" s="1283">
        <f>IF($Z756=0,0,IF(AND(BI756=0,M757&gt;0),$AA756,0))</f>
        <v>0</v>
      </c>
      <c r="BK756" s="1272">
        <f>$AA756-BI756-BJ756</f>
        <v>0</v>
      </c>
      <c r="BL756" s="210">
        <f t="shared" si="318"/>
        <v>0</v>
      </c>
      <c r="BM756" s="210">
        <f t="shared" si="318"/>
        <v>0</v>
      </c>
      <c r="BN756" s="210">
        <f t="shared" si="318"/>
        <v>0</v>
      </c>
      <c r="BO756" s="210">
        <f t="shared" si="318"/>
        <v>0</v>
      </c>
      <c r="BP756" s="210">
        <f t="shared" si="318"/>
        <v>0</v>
      </c>
      <c r="BQ756" s="211">
        <f t="shared" si="318"/>
        <v>0</v>
      </c>
      <c r="BR756" s="1276">
        <f>IF($Z756=1,0,IF(AND($Z756=0,BM756&gt;0),1,IF(AND($Z756=0,BO756&gt;0),1,IF(AND($Z756=0,BQ756&gt;0),1,0))))</f>
        <v>0</v>
      </c>
      <c r="BS756" s="1276">
        <f t="shared" si="313"/>
        <v>0</v>
      </c>
      <c r="BT756" s="1281">
        <f>IF($Z756=0,0,IF(BX756+BZ756+CB756&gt;0,$AA756,0))</f>
        <v>0</v>
      </c>
      <c r="BU756" s="1283">
        <f>IF($Z756=0,0,IF(AND(BT756=0,O757&gt;0),$AA756,0))</f>
        <v>0</v>
      </c>
      <c r="BV756" s="1272">
        <f>$AA756-BT756-BU756</f>
        <v>0</v>
      </c>
      <c r="BW756" s="210">
        <f t="shared" si="319"/>
        <v>0</v>
      </c>
      <c r="BX756" s="210">
        <f t="shared" si="319"/>
        <v>0</v>
      </c>
      <c r="BY756" s="210">
        <f t="shared" si="319"/>
        <v>0</v>
      </c>
      <c r="BZ756" s="210">
        <f t="shared" si="319"/>
        <v>0</v>
      </c>
      <c r="CA756" s="210">
        <f t="shared" si="319"/>
        <v>0</v>
      </c>
      <c r="CB756" s="211">
        <f t="shared" si="319"/>
        <v>0</v>
      </c>
      <c r="CC756" s="1276">
        <f>IF($Z756=1,0,IF(AND($Z756=0,BX756&gt;0),1,IF(AND($Z756=0,BZ756&gt;0),1,IF(AND($Z756=0,CB756&gt;0),1,0))))</f>
        <v>0</v>
      </c>
      <c r="CD756" s="1276">
        <f t="shared" si="314"/>
        <v>0</v>
      </c>
      <c r="CE756" s="11"/>
      <c r="CF756" s="11"/>
      <c r="CG756" s="11"/>
      <c r="CH756" s="11"/>
      <c r="CI756" s="11"/>
      <c r="CJ756" s="11"/>
      <c r="CK756" s="11"/>
      <c r="CL756" s="11"/>
      <c r="CM756" s="11"/>
    </row>
    <row r="757" spans="1:91" ht="14.25" customHeight="1">
      <c r="A757" s="1247" t="str">
        <f>A756</f>
        <v/>
      </c>
      <c r="B757" s="58"/>
      <c r="C757" s="1735"/>
      <c r="D757" s="1733"/>
      <c r="E757" s="1735"/>
      <c r="F757" s="2454"/>
      <c r="G757" s="512"/>
      <c r="H757" s="2456"/>
      <c r="I757" s="514"/>
      <c r="J757" s="2459"/>
      <c r="K757" s="514"/>
      <c r="L757" s="2459"/>
      <c r="M757" s="514"/>
      <c r="N757" s="2459"/>
      <c r="O757" s="514"/>
      <c r="P757" s="2459"/>
      <c r="Q757" s="11"/>
      <c r="R757" s="11"/>
      <c r="S757" s="455"/>
      <c r="T757" s="477"/>
      <c r="U757" s="506">
        <f>Import!N1147</f>
        <v>0</v>
      </c>
      <c r="V757" s="11"/>
      <c r="W757" s="340"/>
      <c r="X757" s="340"/>
      <c r="Y757" s="340"/>
      <c r="Z757" s="11"/>
      <c r="AE757" s="210"/>
      <c r="AF757" s="210"/>
      <c r="AG757" s="210"/>
      <c r="AH757" s="210"/>
      <c r="AI757" s="1055"/>
      <c r="AJ757" s="211"/>
      <c r="AK757" s="1276"/>
      <c r="AL757" s="1276">
        <f>AL756</f>
        <v>0</v>
      </c>
      <c r="AP757" s="210"/>
      <c r="AQ757" s="210"/>
      <c r="AR757" s="210"/>
      <c r="AS757" s="210"/>
      <c r="AT757" s="210"/>
      <c r="AU757" s="211"/>
      <c r="AV757" s="1276"/>
      <c r="AW757" s="1276">
        <f>AW756</f>
        <v>0</v>
      </c>
      <c r="BA757" s="210"/>
      <c r="BB757" s="210"/>
      <c r="BC757" s="210"/>
      <c r="BD757" s="210"/>
      <c r="BE757" s="210"/>
      <c r="BF757" s="211"/>
      <c r="BG757" s="1276"/>
      <c r="BH757" s="1276">
        <f>BH756</f>
        <v>0</v>
      </c>
      <c r="BL757" s="210"/>
      <c r="BM757" s="210"/>
      <c r="BN757" s="210"/>
      <c r="BO757" s="210"/>
      <c r="BP757" s="210"/>
      <c r="BQ757" s="211"/>
      <c r="BR757" s="1276"/>
      <c r="BS757" s="1276">
        <f>BS756</f>
        <v>0</v>
      </c>
      <c r="BW757" s="210"/>
      <c r="BX757" s="210"/>
      <c r="BY757" s="210"/>
      <c r="BZ757" s="210"/>
      <c r="CA757" s="210"/>
      <c r="CB757" s="211"/>
      <c r="CC757" s="1276"/>
      <c r="CD757" s="1276">
        <f>CD756</f>
        <v>0</v>
      </c>
      <c r="CE757" s="11"/>
      <c r="CF757" s="11"/>
      <c r="CG757" s="11"/>
      <c r="CH757" s="11"/>
      <c r="CI757" s="11"/>
      <c r="CJ757" s="11"/>
      <c r="CK757" s="11"/>
      <c r="CL757" s="11"/>
      <c r="CM757" s="11"/>
    </row>
    <row r="758" spans="1:91" ht="24.75" customHeight="1">
      <c r="A758" s="1246" t="str">
        <f>IF(E758&gt;0,"Wypełnione","")</f>
        <v/>
      </c>
      <c r="B758" s="58"/>
      <c r="C758" s="1734">
        <f>'Og s3a'!C1159</f>
        <v>0</v>
      </c>
      <c r="D758" s="1732">
        <f>'Og s3a'!E1159</f>
        <v>0</v>
      </c>
      <c r="E758" s="1734">
        <f>'Og s3a'!F1159</f>
        <v>0</v>
      </c>
      <c r="F758" s="2453"/>
      <c r="G758" s="511">
        <f>T758</f>
        <v>0</v>
      </c>
      <c r="H758" s="2455">
        <f>U758</f>
        <v>0</v>
      </c>
      <c r="I758" s="515"/>
      <c r="J758" s="2459"/>
      <c r="K758" s="515"/>
      <c r="L758" s="2459"/>
      <c r="M758" s="515"/>
      <c r="N758" s="2459"/>
      <c r="O758" s="515"/>
      <c r="P758" s="2459"/>
      <c r="Q758" s="11"/>
      <c r="R758" s="11"/>
      <c r="S758" s="454">
        <f>'Og s3a'!G1159</f>
        <v>0</v>
      </c>
      <c r="T758" s="456">
        <f>'Og s3a'!D1159</f>
        <v>0</v>
      </c>
      <c r="U758" s="506">
        <f>Import!N1148</f>
        <v>0</v>
      </c>
      <c r="V758" s="11"/>
      <c r="W758" s="340"/>
      <c r="X758" s="340"/>
      <c r="Y758" s="340"/>
      <c r="Z758" s="1273">
        <f>IF(F758=AF$7,1,0)</f>
        <v>0</v>
      </c>
      <c r="AA758" s="1273">
        <f>Z758*D758</f>
        <v>0</v>
      </c>
      <c r="AB758" s="1281">
        <f>IF($Z758=0,0,IF(AF758+AH758+AJ758&gt;0,$AA758,0))</f>
        <v>0</v>
      </c>
      <c r="AC758" s="1283">
        <f>IF($Z758=0,0,IF(AND(AB758=0,G759&gt;0),$AA758,0))</f>
        <v>0</v>
      </c>
      <c r="AD758" s="1272">
        <f>AA758-AB758-AC758</f>
        <v>0</v>
      </c>
      <c r="AE758" s="210">
        <f t="shared" si="315"/>
        <v>0</v>
      </c>
      <c r="AF758" s="210">
        <f t="shared" si="315"/>
        <v>0</v>
      </c>
      <c r="AG758" s="210">
        <f t="shared" si="315"/>
        <v>0</v>
      </c>
      <c r="AH758" s="210">
        <f t="shared" si="315"/>
        <v>0</v>
      </c>
      <c r="AI758" s="1055">
        <f t="shared" si="315"/>
        <v>0</v>
      </c>
      <c r="AJ758" s="211">
        <f t="shared" si="315"/>
        <v>0</v>
      </c>
      <c r="AK758" s="1276">
        <f>IF($Z758=1,0,IF(AND($Z758=0,AF758&gt;0),1,IF(AND($Z758=0,AH758&gt;0),1,IF(AND($Z758=0,AJ758&gt;0),1,0))))</f>
        <v>0</v>
      </c>
      <c r="AL758" s="1276">
        <f t="shared" si="310"/>
        <v>0</v>
      </c>
      <c r="AM758" s="1281">
        <f>IF($Z758=0,0,IF(AQ758+AS758+AU758&gt;0,$AA758,0))</f>
        <v>0</v>
      </c>
      <c r="AN758" s="1283">
        <f>IF($Z758=0,0,IF(AND(AM758=0,I759&gt;0),$AA758,0))</f>
        <v>0</v>
      </c>
      <c r="AO758" s="1272">
        <f>$AA758-AM758-AN758</f>
        <v>0</v>
      </c>
      <c r="AP758" s="210">
        <f t="shared" si="316"/>
        <v>0</v>
      </c>
      <c r="AQ758" s="210">
        <f t="shared" si="316"/>
        <v>0</v>
      </c>
      <c r="AR758" s="210">
        <f t="shared" si="316"/>
        <v>0</v>
      </c>
      <c r="AS758" s="210">
        <f t="shared" si="316"/>
        <v>0</v>
      </c>
      <c r="AT758" s="210">
        <f t="shared" si="316"/>
        <v>0</v>
      </c>
      <c r="AU758" s="211">
        <f t="shared" si="316"/>
        <v>0</v>
      </c>
      <c r="AV758" s="1276">
        <f>IF($Z758=1,0,IF(AND($Z758=0,AQ758&gt;0),1,IF(AND($Z758=0,AS758&gt;0),1,IF(AND($Z758=0,AU758&gt;0),1,0))))</f>
        <v>0</v>
      </c>
      <c r="AW758" s="1276">
        <f t="shared" si="311"/>
        <v>0</v>
      </c>
      <c r="AX758" s="1281">
        <f>IF($Z758=0,0,IF(BB758+BD758+BF758&gt;0,$AA758,0))</f>
        <v>0</v>
      </c>
      <c r="AY758" s="1283">
        <f>IF($Z758=0,0,IF(AND(AX758=0,K759&gt;0),$AA758,0))</f>
        <v>0</v>
      </c>
      <c r="AZ758" s="1272">
        <f>$AA758-AX758-AY758</f>
        <v>0</v>
      </c>
      <c r="BA758" s="210">
        <f t="shared" si="317"/>
        <v>0</v>
      </c>
      <c r="BB758" s="210">
        <f t="shared" si="317"/>
        <v>0</v>
      </c>
      <c r="BC758" s="210">
        <f t="shared" si="317"/>
        <v>0</v>
      </c>
      <c r="BD758" s="210">
        <f t="shared" si="317"/>
        <v>0</v>
      </c>
      <c r="BE758" s="210">
        <f t="shared" si="317"/>
        <v>0</v>
      </c>
      <c r="BF758" s="211">
        <f t="shared" si="317"/>
        <v>0</v>
      </c>
      <c r="BG758" s="1276">
        <f>IF($Z758=1,0,IF(AND($Z758=0,BB758&gt;0),1,IF(AND($Z758=0,BD758&gt;0),1,IF(AND($Z758=0,BF758&gt;0),1,0))))</f>
        <v>0</v>
      </c>
      <c r="BH758" s="1276">
        <f t="shared" si="312"/>
        <v>0</v>
      </c>
      <c r="BI758" s="1281">
        <f>IF($Z758=0,0,IF(BM758+BO758+BQ758&gt;0,$AA758,0))</f>
        <v>0</v>
      </c>
      <c r="BJ758" s="1283">
        <f>IF($Z758=0,0,IF(AND(BI758=0,M759&gt;0),$AA758,0))</f>
        <v>0</v>
      </c>
      <c r="BK758" s="1272">
        <f>$AA758-BI758-BJ758</f>
        <v>0</v>
      </c>
      <c r="BL758" s="210">
        <f t="shared" si="318"/>
        <v>0</v>
      </c>
      <c r="BM758" s="210">
        <f t="shared" si="318"/>
        <v>0</v>
      </c>
      <c r="BN758" s="210">
        <f t="shared" si="318"/>
        <v>0</v>
      </c>
      <c r="BO758" s="210">
        <f t="shared" si="318"/>
        <v>0</v>
      </c>
      <c r="BP758" s="210">
        <f t="shared" si="318"/>
        <v>0</v>
      </c>
      <c r="BQ758" s="211">
        <f t="shared" si="318"/>
        <v>0</v>
      </c>
      <c r="BR758" s="1276">
        <f>IF($Z758=1,0,IF(AND($Z758=0,BM758&gt;0),1,IF(AND($Z758=0,BO758&gt;0),1,IF(AND($Z758=0,BQ758&gt;0),1,0))))</f>
        <v>0</v>
      </c>
      <c r="BS758" s="1276">
        <f t="shared" si="313"/>
        <v>0</v>
      </c>
      <c r="BT758" s="1281">
        <f>IF($Z758=0,0,IF(BX758+BZ758+CB758&gt;0,$AA758,0))</f>
        <v>0</v>
      </c>
      <c r="BU758" s="1283">
        <f>IF($Z758=0,0,IF(AND(BT758=0,O759&gt;0),$AA758,0))</f>
        <v>0</v>
      </c>
      <c r="BV758" s="1272">
        <f>$AA758-BT758-BU758</f>
        <v>0</v>
      </c>
      <c r="BW758" s="210">
        <f t="shared" si="319"/>
        <v>0</v>
      </c>
      <c r="BX758" s="210">
        <f t="shared" si="319"/>
        <v>0</v>
      </c>
      <c r="BY758" s="210">
        <f t="shared" si="319"/>
        <v>0</v>
      </c>
      <c r="BZ758" s="210">
        <f t="shared" si="319"/>
        <v>0</v>
      </c>
      <c r="CA758" s="210">
        <f t="shared" si="319"/>
        <v>0</v>
      </c>
      <c r="CB758" s="211">
        <f t="shared" si="319"/>
        <v>0</v>
      </c>
      <c r="CC758" s="1276">
        <f>IF($Z758=1,0,IF(AND($Z758=0,BX758&gt;0),1,IF(AND($Z758=0,BZ758&gt;0),1,IF(AND($Z758=0,CB758&gt;0),1,0))))</f>
        <v>0</v>
      </c>
      <c r="CD758" s="1276">
        <f t="shared" si="314"/>
        <v>0</v>
      </c>
      <c r="CE758" s="11"/>
      <c r="CF758" s="11"/>
      <c r="CG758" s="11"/>
      <c r="CH758" s="11"/>
      <c r="CI758" s="11"/>
      <c r="CJ758" s="11"/>
      <c r="CK758" s="11"/>
      <c r="CL758" s="11"/>
      <c r="CM758" s="11"/>
    </row>
    <row r="759" spans="1:91" ht="14.25" customHeight="1">
      <c r="A759" s="1247" t="str">
        <f>A758</f>
        <v/>
      </c>
      <c r="B759" s="58"/>
      <c r="C759" s="1735"/>
      <c r="D759" s="1733"/>
      <c r="E759" s="1735"/>
      <c r="F759" s="2454"/>
      <c r="G759" s="512"/>
      <c r="H759" s="2456"/>
      <c r="I759" s="514"/>
      <c r="J759" s="2459"/>
      <c r="K759" s="514"/>
      <c r="L759" s="2459"/>
      <c r="M759" s="514"/>
      <c r="N759" s="2459"/>
      <c r="O759" s="514"/>
      <c r="P759" s="2459"/>
      <c r="Q759" s="11"/>
      <c r="R759" s="11"/>
      <c r="S759" s="455"/>
      <c r="T759" s="477"/>
      <c r="U759" s="506">
        <f>Import!N1149</f>
        <v>0</v>
      </c>
      <c r="V759" s="11"/>
      <c r="W759" s="340"/>
      <c r="X759" s="340"/>
      <c r="Y759" s="340"/>
      <c r="Z759" s="11"/>
      <c r="AE759" s="210"/>
      <c r="AF759" s="210"/>
      <c r="AG759" s="210"/>
      <c r="AH759" s="210"/>
      <c r="AI759" s="1055"/>
      <c r="AJ759" s="211"/>
      <c r="AK759" s="1276"/>
      <c r="AL759" s="1276">
        <f>AL758</f>
        <v>0</v>
      </c>
      <c r="AP759" s="210"/>
      <c r="AQ759" s="210"/>
      <c r="AR759" s="210"/>
      <c r="AS759" s="210"/>
      <c r="AT759" s="210"/>
      <c r="AU759" s="211"/>
      <c r="AV759" s="1276"/>
      <c r="AW759" s="1276">
        <f>AW758</f>
        <v>0</v>
      </c>
      <c r="BA759" s="210"/>
      <c r="BB759" s="210"/>
      <c r="BC759" s="210"/>
      <c r="BD759" s="210"/>
      <c r="BE759" s="210"/>
      <c r="BF759" s="211"/>
      <c r="BG759" s="1276"/>
      <c r="BH759" s="1276">
        <f>BH758</f>
        <v>0</v>
      </c>
      <c r="BL759" s="210"/>
      <c r="BM759" s="210"/>
      <c r="BN759" s="210"/>
      <c r="BO759" s="210"/>
      <c r="BP759" s="210"/>
      <c r="BQ759" s="211"/>
      <c r="BR759" s="1276"/>
      <c r="BS759" s="1276">
        <f>BS758</f>
        <v>0</v>
      </c>
      <c r="BW759" s="210"/>
      <c r="BX759" s="210"/>
      <c r="BY759" s="210"/>
      <c r="BZ759" s="210"/>
      <c r="CA759" s="210"/>
      <c r="CB759" s="211"/>
      <c r="CC759" s="1276"/>
      <c r="CD759" s="1276">
        <f>CD758</f>
        <v>0</v>
      </c>
      <c r="CE759" s="11"/>
      <c r="CF759" s="11"/>
      <c r="CG759" s="11"/>
      <c r="CH759" s="11"/>
      <c r="CI759" s="11"/>
      <c r="CJ759" s="11"/>
      <c r="CK759" s="11"/>
      <c r="CL759" s="11"/>
      <c r="CM759" s="11"/>
    </row>
    <row r="760" spans="1:91" ht="24.75" customHeight="1">
      <c r="A760" s="1246" t="str">
        <f>IF(E760&gt;0,"Wypełnione","")</f>
        <v/>
      </c>
      <c r="B760" s="58"/>
      <c r="C760" s="1734">
        <f>'Og s3a'!C1161</f>
        <v>0</v>
      </c>
      <c r="D760" s="1732">
        <f>'Og s3a'!E1161</f>
        <v>0</v>
      </c>
      <c r="E760" s="1734">
        <f>'Og s3a'!F1161</f>
        <v>0</v>
      </c>
      <c r="F760" s="2453"/>
      <c r="G760" s="511">
        <f>T760</f>
        <v>0</v>
      </c>
      <c r="H760" s="2455">
        <f>U760</f>
        <v>0</v>
      </c>
      <c r="I760" s="515"/>
      <c r="J760" s="2459"/>
      <c r="K760" s="515"/>
      <c r="L760" s="2459"/>
      <c r="M760" s="515"/>
      <c r="N760" s="2459"/>
      <c r="O760" s="515"/>
      <c r="P760" s="2459"/>
      <c r="Q760" s="11"/>
      <c r="R760" s="11"/>
      <c r="S760" s="454">
        <f>'Og s3a'!G1161</f>
        <v>0</v>
      </c>
      <c r="T760" s="456">
        <f>'Og s3a'!D1161</f>
        <v>0</v>
      </c>
      <c r="U760" s="506">
        <f>Import!N1150</f>
        <v>0</v>
      </c>
      <c r="V760" s="11"/>
      <c r="W760" s="340"/>
      <c r="X760" s="340"/>
      <c r="Y760" s="340"/>
      <c r="Z760" s="1273">
        <f>IF(F760=AF$7,1,0)</f>
        <v>0</v>
      </c>
      <c r="AA760" s="1273">
        <f>Z760*D760</f>
        <v>0</v>
      </c>
      <c r="AB760" s="1281">
        <f>IF($Z760=0,0,IF(AF760+AH760+AJ760&gt;0,$AA760,0))</f>
        <v>0</v>
      </c>
      <c r="AC760" s="1283">
        <f>IF($Z760=0,0,IF(AND(AB760=0,G761&gt;0),$AA760,0))</f>
        <v>0</v>
      </c>
      <c r="AD760" s="1272">
        <f>AA760-AB760-AC760</f>
        <v>0</v>
      </c>
      <c r="AE760" s="210">
        <f t="shared" si="315"/>
        <v>0</v>
      </c>
      <c r="AF760" s="210">
        <f t="shared" si="315"/>
        <v>0</v>
      </c>
      <c r="AG760" s="210">
        <f t="shared" si="315"/>
        <v>0</v>
      </c>
      <c r="AH760" s="210">
        <f t="shared" si="315"/>
        <v>0</v>
      </c>
      <c r="AI760" s="1055">
        <f t="shared" si="315"/>
        <v>0</v>
      </c>
      <c r="AJ760" s="211">
        <f t="shared" si="315"/>
        <v>0</v>
      </c>
      <c r="AK760" s="1276">
        <f>IF($Z760=1,0,IF(AND($Z760=0,AF760&gt;0),1,IF(AND($Z760=0,AH760&gt;0),1,IF(AND($Z760=0,AJ760&gt;0),1,0))))</f>
        <v>0</v>
      </c>
      <c r="AL760" s="1276">
        <f t="shared" si="310"/>
        <v>0</v>
      </c>
      <c r="AM760" s="1281">
        <f>IF($Z760=0,0,IF(AQ760+AS760+AU760&gt;0,$AA760,0))</f>
        <v>0</v>
      </c>
      <c r="AN760" s="1283">
        <f>IF($Z760=0,0,IF(AND(AM760=0,I761&gt;0),$AA760,0))</f>
        <v>0</v>
      </c>
      <c r="AO760" s="1272">
        <f>$AA760-AM760-AN760</f>
        <v>0</v>
      </c>
      <c r="AP760" s="210">
        <f t="shared" si="316"/>
        <v>0</v>
      </c>
      <c r="AQ760" s="210">
        <f t="shared" si="316"/>
        <v>0</v>
      </c>
      <c r="AR760" s="210">
        <f t="shared" si="316"/>
        <v>0</v>
      </c>
      <c r="AS760" s="210">
        <f t="shared" si="316"/>
        <v>0</v>
      </c>
      <c r="AT760" s="210">
        <f t="shared" si="316"/>
        <v>0</v>
      </c>
      <c r="AU760" s="211">
        <f t="shared" si="316"/>
        <v>0</v>
      </c>
      <c r="AV760" s="1276">
        <f>IF($Z760=1,0,IF(AND($Z760=0,AQ760&gt;0),1,IF(AND($Z760=0,AS760&gt;0),1,IF(AND($Z760=0,AU760&gt;0),1,0))))</f>
        <v>0</v>
      </c>
      <c r="AW760" s="1276">
        <f t="shared" si="311"/>
        <v>0</v>
      </c>
      <c r="AX760" s="1281">
        <f>IF($Z760=0,0,IF(BB760+BD760+BF760&gt;0,$AA760,0))</f>
        <v>0</v>
      </c>
      <c r="AY760" s="1283">
        <f>IF($Z760=0,0,IF(AND(AX760=0,K761&gt;0),$AA760,0))</f>
        <v>0</v>
      </c>
      <c r="AZ760" s="1272">
        <f>$AA760-AX760-AY760</f>
        <v>0</v>
      </c>
      <c r="BA760" s="210">
        <f t="shared" si="317"/>
        <v>0</v>
      </c>
      <c r="BB760" s="210">
        <f t="shared" si="317"/>
        <v>0</v>
      </c>
      <c r="BC760" s="210">
        <f t="shared" si="317"/>
        <v>0</v>
      </c>
      <c r="BD760" s="210">
        <f t="shared" si="317"/>
        <v>0</v>
      </c>
      <c r="BE760" s="210">
        <f t="shared" si="317"/>
        <v>0</v>
      </c>
      <c r="BF760" s="211">
        <f t="shared" si="317"/>
        <v>0</v>
      </c>
      <c r="BG760" s="1276">
        <f>IF($Z760=1,0,IF(AND($Z760=0,BB760&gt;0),1,IF(AND($Z760=0,BD760&gt;0),1,IF(AND($Z760=0,BF760&gt;0),1,0))))</f>
        <v>0</v>
      </c>
      <c r="BH760" s="1276">
        <f t="shared" si="312"/>
        <v>0</v>
      </c>
      <c r="BI760" s="1281">
        <f>IF($Z760=0,0,IF(BM760+BO760+BQ760&gt;0,$AA760,0))</f>
        <v>0</v>
      </c>
      <c r="BJ760" s="1283">
        <f>IF($Z760=0,0,IF(AND(BI760=0,M761&gt;0),$AA760,0))</f>
        <v>0</v>
      </c>
      <c r="BK760" s="1272">
        <f>$AA760-BI760-BJ760</f>
        <v>0</v>
      </c>
      <c r="BL760" s="210">
        <f t="shared" si="318"/>
        <v>0</v>
      </c>
      <c r="BM760" s="210">
        <f t="shared" si="318"/>
        <v>0</v>
      </c>
      <c r="BN760" s="210">
        <f t="shared" si="318"/>
        <v>0</v>
      </c>
      <c r="BO760" s="210">
        <f t="shared" si="318"/>
        <v>0</v>
      </c>
      <c r="BP760" s="210">
        <f t="shared" si="318"/>
        <v>0</v>
      </c>
      <c r="BQ760" s="211">
        <f t="shared" si="318"/>
        <v>0</v>
      </c>
      <c r="BR760" s="1276">
        <f>IF($Z760=1,0,IF(AND($Z760=0,BM760&gt;0),1,IF(AND($Z760=0,BO760&gt;0),1,IF(AND($Z760=0,BQ760&gt;0),1,0))))</f>
        <v>0</v>
      </c>
      <c r="BS760" s="1276">
        <f t="shared" si="313"/>
        <v>0</v>
      </c>
      <c r="BT760" s="1281">
        <f>IF($Z760=0,0,IF(BX760+BZ760+CB760&gt;0,$AA760,0))</f>
        <v>0</v>
      </c>
      <c r="BU760" s="1283">
        <f>IF($Z760=0,0,IF(AND(BT760=0,O761&gt;0),$AA760,0))</f>
        <v>0</v>
      </c>
      <c r="BV760" s="1272">
        <f>$AA760-BT760-BU760</f>
        <v>0</v>
      </c>
      <c r="BW760" s="210">
        <f t="shared" si="319"/>
        <v>0</v>
      </c>
      <c r="BX760" s="210">
        <f t="shared" si="319"/>
        <v>0</v>
      </c>
      <c r="BY760" s="210">
        <f t="shared" si="319"/>
        <v>0</v>
      </c>
      <c r="BZ760" s="210">
        <f t="shared" si="319"/>
        <v>0</v>
      </c>
      <c r="CA760" s="210">
        <f t="shared" si="319"/>
        <v>0</v>
      </c>
      <c r="CB760" s="211">
        <f t="shared" si="319"/>
        <v>0</v>
      </c>
      <c r="CC760" s="1276">
        <f>IF($Z760=1,0,IF(AND($Z760=0,BX760&gt;0),1,IF(AND($Z760=0,BZ760&gt;0),1,IF(AND($Z760=0,CB760&gt;0),1,0))))</f>
        <v>0</v>
      </c>
      <c r="CD760" s="1276">
        <f t="shared" si="314"/>
        <v>0</v>
      </c>
      <c r="CE760" s="11"/>
      <c r="CF760" s="11"/>
      <c r="CG760" s="11"/>
      <c r="CH760" s="11"/>
      <c r="CI760" s="11"/>
      <c r="CJ760" s="11"/>
      <c r="CK760" s="11"/>
      <c r="CL760" s="11"/>
      <c r="CM760" s="11"/>
    </row>
    <row r="761" spans="1:91" ht="14.25" customHeight="1">
      <c r="A761" s="1247" t="str">
        <f>A760</f>
        <v/>
      </c>
      <c r="B761" s="58"/>
      <c r="C761" s="1735"/>
      <c r="D761" s="1733"/>
      <c r="E761" s="1735"/>
      <c r="F761" s="2454"/>
      <c r="G761" s="512"/>
      <c r="H761" s="2456"/>
      <c r="I761" s="514"/>
      <c r="J761" s="2459"/>
      <c r="K761" s="514"/>
      <c r="L761" s="2459"/>
      <c r="M761" s="514"/>
      <c r="N761" s="2459"/>
      <c r="O761" s="514"/>
      <c r="P761" s="2459"/>
      <c r="Q761" s="11"/>
      <c r="R761" s="11"/>
      <c r="S761" s="455"/>
      <c r="T761" s="477"/>
      <c r="U761" s="506">
        <f>Import!N1151</f>
        <v>0</v>
      </c>
      <c r="V761" s="11"/>
      <c r="W761" s="340"/>
      <c r="X761" s="340"/>
      <c r="Y761" s="340"/>
      <c r="Z761" s="11"/>
      <c r="AE761" s="210"/>
      <c r="AF761" s="210"/>
      <c r="AG761" s="210"/>
      <c r="AH761" s="210"/>
      <c r="AI761" s="1055"/>
      <c r="AJ761" s="211"/>
      <c r="AK761" s="1276"/>
      <c r="AL761" s="1276">
        <f>AL760</f>
        <v>0</v>
      </c>
      <c r="AP761" s="210"/>
      <c r="AQ761" s="210"/>
      <c r="AR761" s="210"/>
      <c r="AS761" s="210"/>
      <c r="AT761" s="210"/>
      <c r="AU761" s="211"/>
      <c r="AV761" s="1276"/>
      <c r="AW761" s="1276">
        <f>AW760</f>
        <v>0</v>
      </c>
      <c r="BA761" s="210"/>
      <c r="BB761" s="210"/>
      <c r="BC761" s="210"/>
      <c r="BD761" s="210"/>
      <c r="BE761" s="210"/>
      <c r="BF761" s="211"/>
      <c r="BG761" s="1276"/>
      <c r="BH761" s="1276">
        <f>BH760</f>
        <v>0</v>
      </c>
      <c r="BL761" s="210"/>
      <c r="BM761" s="210"/>
      <c r="BN761" s="210"/>
      <c r="BO761" s="210"/>
      <c r="BP761" s="210"/>
      <c r="BQ761" s="211"/>
      <c r="BR761" s="1276"/>
      <c r="BS761" s="1276">
        <f>BS760</f>
        <v>0</v>
      </c>
      <c r="BW761" s="210"/>
      <c r="BX761" s="210"/>
      <c r="BY761" s="210"/>
      <c r="BZ761" s="210"/>
      <c r="CA761" s="210"/>
      <c r="CB761" s="211"/>
      <c r="CC761" s="1276"/>
      <c r="CD761" s="1276">
        <f>CD760</f>
        <v>0</v>
      </c>
      <c r="CE761" s="11"/>
      <c r="CF761" s="11"/>
      <c r="CG761" s="11"/>
      <c r="CH761" s="11"/>
      <c r="CI761" s="11"/>
      <c r="CJ761" s="11"/>
      <c r="CK761" s="11"/>
      <c r="CL761" s="11"/>
      <c r="CM761" s="11"/>
    </row>
    <row r="762" spans="1:91" ht="24.75" customHeight="1">
      <c r="A762" s="1246" t="str">
        <f>IF(E762&gt;0,"Wypełnione","")</f>
        <v/>
      </c>
      <c r="B762" s="58"/>
      <c r="C762" s="1734">
        <f>'Og s3a'!C1163</f>
        <v>0</v>
      </c>
      <c r="D762" s="1732">
        <f>'Og s3a'!E1163</f>
        <v>0</v>
      </c>
      <c r="E762" s="1734">
        <f>'Og s3a'!F1163</f>
        <v>0</v>
      </c>
      <c r="F762" s="2453"/>
      <c r="G762" s="511">
        <f>T762</f>
        <v>0</v>
      </c>
      <c r="H762" s="2455">
        <f>U762</f>
        <v>0</v>
      </c>
      <c r="I762" s="515"/>
      <c r="J762" s="2459"/>
      <c r="K762" s="515"/>
      <c r="L762" s="2459"/>
      <c r="M762" s="515"/>
      <c r="N762" s="2459"/>
      <c r="O762" s="515"/>
      <c r="P762" s="2459"/>
      <c r="Q762" s="11"/>
      <c r="R762" s="11"/>
      <c r="S762" s="454">
        <f>'Og s3a'!G1163</f>
        <v>0</v>
      </c>
      <c r="T762" s="456">
        <f>'Og s3a'!D1163</f>
        <v>0</v>
      </c>
      <c r="U762" s="506">
        <f>Import!N1152</f>
        <v>0</v>
      </c>
      <c r="V762" s="11"/>
      <c r="W762" s="340"/>
      <c r="X762" s="340"/>
      <c r="Y762" s="340"/>
      <c r="Z762" s="1273">
        <f>IF(F762=AF$7,1,0)</f>
        <v>0</v>
      </c>
      <c r="AA762" s="1273">
        <f>Z762*D762</f>
        <v>0</v>
      </c>
      <c r="AB762" s="1281">
        <f>IF($Z762=0,0,IF(AF762+AH762+AJ762&gt;0,$AA762,0))</f>
        <v>0</v>
      </c>
      <c r="AC762" s="1283">
        <f>IF($Z762=0,0,IF(AND(AB762=0,G763&gt;0),$AA762,0))</f>
        <v>0</v>
      </c>
      <c r="AD762" s="1272">
        <f>AA762-AB762-AC762</f>
        <v>0</v>
      </c>
      <c r="AE762" s="210">
        <f t="shared" si="315"/>
        <v>0</v>
      </c>
      <c r="AF762" s="210">
        <f t="shared" si="315"/>
        <v>0</v>
      </c>
      <c r="AG762" s="210">
        <f t="shared" si="315"/>
        <v>0</v>
      </c>
      <c r="AH762" s="210">
        <f t="shared" si="315"/>
        <v>0</v>
      </c>
      <c r="AI762" s="1055">
        <f t="shared" si="315"/>
        <v>0</v>
      </c>
      <c r="AJ762" s="211">
        <f t="shared" si="315"/>
        <v>0</v>
      </c>
      <c r="AK762" s="1276">
        <f>IF($Z762=1,0,IF(AND($Z762=0,AF762&gt;0),1,IF(AND($Z762=0,AH762&gt;0),1,IF(AND($Z762=0,AJ762&gt;0),1,0))))</f>
        <v>0</v>
      </c>
      <c r="AL762" s="1276">
        <f t="shared" si="310"/>
        <v>0</v>
      </c>
      <c r="AM762" s="1281">
        <f>IF($Z762=0,0,IF(AQ762+AS762+AU762&gt;0,$AA762,0))</f>
        <v>0</v>
      </c>
      <c r="AN762" s="1283">
        <f>IF($Z762=0,0,IF(AND(AM762=0,I763&gt;0),$AA762,0))</f>
        <v>0</v>
      </c>
      <c r="AO762" s="1272">
        <f>$AA762-AM762-AN762</f>
        <v>0</v>
      </c>
      <c r="AP762" s="210">
        <f t="shared" si="316"/>
        <v>0</v>
      </c>
      <c r="AQ762" s="210">
        <f t="shared" si="316"/>
        <v>0</v>
      </c>
      <c r="AR762" s="210">
        <f t="shared" si="316"/>
        <v>0</v>
      </c>
      <c r="AS762" s="210">
        <f t="shared" si="316"/>
        <v>0</v>
      </c>
      <c r="AT762" s="210">
        <f t="shared" si="316"/>
        <v>0</v>
      </c>
      <c r="AU762" s="211">
        <f t="shared" si="316"/>
        <v>0</v>
      </c>
      <c r="AV762" s="1276">
        <f>IF($Z762=1,0,IF(AND($Z762=0,AQ762&gt;0),1,IF(AND($Z762=0,AS762&gt;0),1,IF(AND($Z762=0,AU762&gt;0),1,0))))</f>
        <v>0</v>
      </c>
      <c r="AW762" s="1276">
        <f t="shared" si="311"/>
        <v>0</v>
      </c>
      <c r="AX762" s="1281">
        <f>IF($Z762=0,0,IF(BB762+BD762+BF762&gt;0,$AA762,0))</f>
        <v>0</v>
      </c>
      <c r="AY762" s="1283">
        <f>IF($Z762=0,0,IF(AND(AX762=0,K763&gt;0),$AA762,0))</f>
        <v>0</v>
      </c>
      <c r="AZ762" s="1272">
        <f>$AA762-AX762-AY762</f>
        <v>0</v>
      </c>
      <c r="BA762" s="210">
        <f t="shared" si="317"/>
        <v>0</v>
      </c>
      <c r="BB762" s="210">
        <f t="shared" si="317"/>
        <v>0</v>
      </c>
      <c r="BC762" s="210">
        <f t="shared" si="317"/>
        <v>0</v>
      </c>
      <c r="BD762" s="210">
        <f t="shared" si="317"/>
        <v>0</v>
      </c>
      <c r="BE762" s="210">
        <f t="shared" si="317"/>
        <v>0</v>
      </c>
      <c r="BF762" s="211">
        <f t="shared" si="317"/>
        <v>0</v>
      </c>
      <c r="BG762" s="1276">
        <f>IF($Z762=1,0,IF(AND($Z762=0,BB762&gt;0),1,IF(AND($Z762=0,BD762&gt;0),1,IF(AND($Z762=0,BF762&gt;0),1,0))))</f>
        <v>0</v>
      </c>
      <c r="BH762" s="1276">
        <f t="shared" si="312"/>
        <v>0</v>
      </c>
      <c r="BI762" s="1281">
        <f>IF($Z762=0,0,IF(BM762+BO762+BQ762&gt;0,$AA762,0))</f>
        <v>0</v>
      </c>
      <c r="BJ762" s="1283">
        <f>IF($Z762=0,0,IF(AND(BI762=0,M763&gt;0),$AA762,0))</f>
        <v>0</v>
      </c>
      <c r="BK762" s="1272">
        <f>$AA762-BI762-BJ762</f>
        <v>0</v>
      </c>
      <c r="BL762" s="210">
        <f t="shared" si="318"/>
        <v>0</v>
      </c>
      <c r="BM762" s="210">
        <f t="shared" si="318"/>
        <v>0</v>
      </c>
      <c r="BN762" s="210">
        <f t="shared" si="318"/>
        <v>0</v>
      </c>
      <c r="BO762" s="210">
        <f t="shared" si="318"/>
        <v>0</v>
      </c>
      <c r="BP762" s="210">
        <f t="shared" si="318"/>
        <v>0</v>
      </c>
      <c r="BQ762" s="211">
        <f t="shared" si="318"/>
        <v>0</v>
      </c>
      <c r="BR762" s="1276">
        <f>IF($Z762=1,0,IF(AND($Z762=0,BM762&gt;0),1,IF(AND($Z762=0,BO762&gt;0),1,IF(AND($Z762=0,BQ762&gt;0),1,0))))</f>
        <v>0</v>
      </c>
      <c r="BS762" s="1276">
        <f t="shared" si="313"/>
        <v>0</v>
      </c>
      <c r="BT762" s="1281">
        <f>IF($Z762=0,0,IF(BX762+BZ762+CB762&gt;0,$AA762,0))</f>
        <v>0</v>
      </c>
      <c r="BU762" s="1283">
        <f>IF($Z762=0,0,IF(AND(BT762=0,O763&gt;0),$AA762,0))</f>
        <v>0</v>
      </c>
      <c r="BV762" s="1272">
        <f>$AA762-BT762-BU762</f>
        <v>0</v>
      </c>
      <c r="BW762" s="210">
        <f t="shared" si="319"/>
        <v>0</v>
      </c>
      <c r="BX762" s="210">
        <f t="shared" si="319"/>
        <v>0</v>
      </c>
      <c r="BY762" s="210">
        <f t="shared" si="319"/>
        <v>0</v>
      </c>
      <c r="BZ762" s="210">
        <f t="shared" si="319"/>
        <v>0</v>
      </c>
      <c r="CA762" s="210">
        <f t="shared" si="319"/>
        <v>0</v>
      </c>
      <c r="CB762" s="211">
        <f t="shared" si="319"/>
        <v>0</v>
      </c>
      <c r="CC762" s="1276">
        <f>IF($Z762=1,0,IF(AND($Z762=0,BX762&gt;0),1,IF(AND($Z762=0,BZ762&gt;0),1,IF(AND($Z762=0,CB762&gt;0),1,0))))</f>
        <v>0</v>
      </c>
      <c r="CD762" s="1276">
        <f t="shared" si="314"/>
        <v>0</v>
      </c>
      <c r="CE762" s="11"/>
      <c r="CF762" s="11"/>
      <c r="CG762" s="11"/>
      <c r="CH762" s="11"/>
      <c r="CI762" s="11"/>
      <c r="CJ762" s="11"/>
      <c r="CK762" s="11"/>
      <c r="CL762" s="11"/>
      <c r="CM762" s="11"/>
    </row>
    <row r="763" spans="1:91" ht="14.25" customHeight="1">
      <c r="A763" s="1247" t="str">
        <f>A762</f>
        <v/>
      </c>
      <c r="B763" s="58"/>
      <c r="C763" s="1735"/>
      <c r="D763" s="1733"/>
      <c r="E763" s="1735"/>
      <c r="F763" s="2454"/>
      <c r="G763" s="512"/>
      <c r="H763" s="2456"/>
      <c r="I763" s="514"/>
      <c r="J763" s="2459"/>
      <c r="K763" s="514"/>
      <c r="L763" s="2459"/>
      <c r="M763" s="514"/>
      <c r="N763" s="2459"/>
      <c r="O763" s="514"/>
      <c r="P763" s="2459"/>
      <c r="Q763" s="11"/>
      <c r="R763" s="11"/>
      <c r="S763" s="455"/>
      <c r="T763" s="477"/>
      <c r="U763" s="506">
        <f>Import!N1153</f>
        <v>0</v>
      </c>
      <c r="V763" s="11"/>
      <c r="W763" s="340"/>
      <c r="X763" s="340"/>
      <c r="Y763" s="340"/>
      <c r="Z763" s="11"/>
      <c r="AE763" s="210"/>
      <c r="AF763" s="210"/>
      <c r="AG763" s="210"/>
      <c r="AH763" s="210"/>
      <c r="AI763" s="1055"/>
      <c r="AJ763" s="211"/>
      <c r="AK763" s="1276"/>
      <c r="AL763" s="1276">
        <f>AL762</f>
        <v>0</v>
      </c>
      <c r="AP763" s="210"/>
      <c r="AQ763" s="210"/>
      <c r="AR763" s="210"/>
      <c r="AS763" s="210"/>
      <c r="AT763" s="210"/>
      <c r="AU763" s="211"/>
      <c r="AV763" s="1276"/>
      <c r="AW763" s="1276">
        <f>AW762</f>
        <v>0</v>
      </c>
      <c r="BA763" s="210"/>
      <c r="BB763" s="210"/>
      <c r="BC763" s="210"/>
      <c r="BD763" s="210"/>
      <c r="BE763" s="210"/>
      <c r="BF763" s="211"/>
      <c r="BG763" s="1276"/>
      <c r="BH763" s="1276">
        <f>BH762</f>
        <v>0</v>
      </c>
      <c r="BL763" s="210"/>
      <c r="BM763" s="210"/>
      <c r="BN763" s="210"/>
      <c r="BO763" s="210"/>
      <c r="BP763" s="210"/>
      <c r="BQ763" s="211"/>
      <c r="BR763" s="1276"/>
      <c r="BS763" s="1276">
        <f>BS762</f>
        <v>0</v>
      </c>
      <c r="BW763" s="210"/>
      <c r="BX763" s="210"/>
      <c r="BY763" s="210"/>
      <c r="BZ763" s="210"/>
      <c r="CA763" s="210"/>
      <c r="CB763" s="211"/>
      <c r="CC763" s="1276"/>
      <c r="CD763" s="1276">
        <f>CD762</f>
        <v>0</v>
      </c>
      <c r="CE763" s="11"/>
      <c r="CF763" s="11"/>
      <c r="CG763" s="11"/>
      <c r="CH763" s="11"/>
      <c r="CI763" s="11"/>
      <c r="CJ763" s="11"/>
      <c r="CK763" s="11"/>
      <c r="CL763" s="11"/>
      <c r="CM763" s="11"/>
    </row>
    <row r="764" spans="1:91" ht="24.75" customHeight="1">
      <c r="A764" s="1246" t="str">
        <f>IF(E764&gt;0,"Wypełnione","")</f>
        <v/>
      </c>
      <c r="B764" s="58"/>
      <c r="C764" s="1734">
        <f>'Og s3a'!C1165</f>
        <v>0</v>
      </c>
      <c r="D764" s="1732">
        <f>'Og s3a'!E1165</f>
        <v>0</v>
      </c>
      <c r="E764" s="1734">
        <f>'Og s3a'!F1165</f>
        <v>0</v>
      </c>
      <c r="F764" s="2453"/>
      <c r="G764" s="511">
        <f>T764</f>
        <v>0</v>
      </c>
      <c r="H764" s="2455">
        <f>U764</f>
        <v>0</v>
      </c>
      <c r="I764" s="515"/>
      <c r="J764" s="2459"/>
      <c r="K764" s="515"/>
      <c r="L764" s="2459"/>
      <c r="M764" s="515"/>
      <c r="N764" s="2459"/>
      <c r="O764" s="515"/>
      <c r="P764" s="2459"/>
      <c r="Q764" s="11"/>
      <c r="R764" s="11"/>
      <c r="S764" s="454">
        <f>'Og s3a'!G1165</f>
        <v>0</v>
      </c>
      <c r="T764" s="456">
        <f>'Og s3a'!D1165</f>
        <v>0</v>
      </c>
      <c r="U764" s="506">
        <f>Import!N1154</f>
        <v>0</v>
      </c>
      <c r="V764" s="11"/>
      <c r="W764" s="340"/>
      <c r="X764" s="340"/>
      <c r="Y764" s="340"/>
      <c r="Z764" s="1273">
        <f>IF(F764=AF$7,1,0)</f>
        <v>0</v>
      </c>
      <c r="AA764" s="1273">
        <f>Z764*D764</f>
        <v>0</v>
      </c>
      <c r="AB764" s="1281">
        <f>IF($Z764=0,0,IF(AF764+AH764+AJ764&gt;0,$AA764,0))</f>
        <v>0</v>
      </c>
      <c r="AC764" s="1283">
        <f>IF($Z764=0,0,IF(AND(AB764=0,G765&gt;0),$AA764,0))</f>
        <v>0</v>
      </c>
      <c r="AD764" s="1272">
        <f>AA764-AB764-AC764</f>
        <v>0</v>
      </c>
      <c r="AE764" s="210">
        <f t="shared" si="315"/>
        <v>0</v>
      </c>
      <c r="AF764" s="210">
        <f t="shared" si="315"/>
        <v>0</v>
      </c>
      <c r="AG764" s="210">
        <f t="shared" si="315"/>
        <v>0</v>
      </c>
      <c r="AH764" s="210">
        <f t="shared" si="315"/>
        <v>0</v>
      </c>
      <c r="AI764" s="1055">
        <f t="shared" si="315"/>
        <v>0</v>
      </c>
      <c r="AJ764" s="211">
        <f t="shared" si="315"/>
        <v>0</v>
      </c>
      <c r="AK764" s="1276">
        <f>IF($Z764=1,0,IF(AND($Z764=0,AF764&gt;0),1,IF(AND($Z764=0,AH764&gt;0),1,IF(AND($Z764=0,AJ764&gt;0),1,0))))</f>
        <v>0</v>
      </c>
      <c r="AL764" s="1276">
        <f t="shared" si="310"/>
        <v>0</v>
      </c>
      <c r="AM764" s="1281">
        <f>IF($Z764=0,0,IF(AQ764+AS764+AU764&gt;0,$AA764,0))</f>
        <v>0</v>
      </c>
      <c r="AN764" s="1283">
        <f>IF($Z764=0,0,IF(AND(AM764=0,I765&gt;0),$AA764,0))</f>
        <v>0</v>
      </c>
      <c r="AO764" s="1272">
        <f>$AA764-AM764-AN764</f>
        <v>0</v>
      </c>
      <c r="AP764" s="210">
        <f t="shared" si="316"/>
        <v>0</v>
      </c>
      <c r="AQ764" s="210">
        <f t="shared" si="316"/>
        <v>0</v>
      </c>
      <c r="AR764" s="210">
        <f t="shared" si="316"/>
        <v>0</v>
      </c>
      <c r="AS764" s="210">
        <f t="shared" si="316"/>
        <v>0</v>
      </c>
      <c r="AT764" s="210">
        <f t="shared" si="316"/>
        <v>0</v>
      </c>
      <c r="AU764" s="211">
        <f t="shared" si="316"/>
        <v>0</v>
      </c>
      <c r="AV764" s="1276">
        <f>IF($Z764=1,0,IF(AND($Z764=0,AQ764&gt;0),1,IF(AND($Z764=0,AS764&gt;0),1,IF(AND($Z764=0,AU764&gt;0),1,0))))</f>
        <v>0</v>
      </c>
      <c r="AW764" s="1276">
        <f t="shared" si="311"/>
        <v>0</v>
      </c>
      <c r="AX764" s="1281">
        <f>IF($Z764=0,0,IF(BB764+BD764+BF764&gt;0,$AA764,0))</f>
        <v>0</v>
      </c>
      <c r="AY764" s="1283">
        <f>IF($Z764=0,0,IF(AND(AX764=0,K765&gt;0),$AA764,0))</f>
        <v>0</v>
      </c>
      <c r="AZ764" s="1272">
        <f>$AA764-AX764-AY764</f>
        <v>0</v>
      </c>
      <c r="BA764" s="210">
        <f t="shared" si="317"/>
        <v>0</v>
      </c>
      <c r="BB764" s="210">
        <f t="shared" si="317"/>
        <v>0</v>
      </c>
      <c r="BC764" s="210">
        <f t="shared" si="317"/>
        <v>0</v>
      </c>
      <c r="BD764" s="210">
        <f t="shared" si="317"/>
        <v>0</v>
      </c>
      <c r="BE764" s="210">
        <f t="shared" si="317"/>
        <v>0</v>
      </c>
      <c r="BF764" s="211">
        <f t="shared" si="317"/>
        <v>0</v>
      </c>
      <c r="BG764" s="1276">
        <f>IF($Z764=1,0,IF(AND($Z764=0,BB764&gt;0),1,IF(AND($Z764=0,BD764&gt;0),1,IF(AND($Z764=0,BF764&gt;0),1,0))))</f>
        <v>0</v>
      </c>
      <c r="BH764" s="1276">
        <f t="shared" si="312"/>
        <v>0</v>
      </c>
      <c r="BI764" s="1281">
        <f>IF($Z764=0,0,IF(BM764+BO764+BQ764&gt;0,$AA764,0))</f>
        <v>0</v>
      </c>
      <c r="BJ764" s="1283">
        <f>IF($Z764=0,0,IF(AND(BI764=0,M765&gt;0),$AA764,0))</f>
        <v>0</v>
      </c>
      <c r="BK764" s="1272">
        <f>$AA764-BI764-BJ764</f>
        <v>0</v>
      </c>
      <c r="BL764" s="210">
        <f t="shared" si="318"/>
        <v>0</v>
      </c>
      <c r="BM764" s="210">
        <f t="shared" si="318"/>
        <v>0</v>
      </c>
      <c r="BN764" s="210">
        <f t="shared" si="318"/>
        <v>0</v>
      </c>
      <c r="BO764" s="210">
        <f t="shared" si="318"/>
        <v>0</v>
      </c>
      <c r="BP764" s="210">
        <f t="shared" si="318"/>
        <v>0</v>
      </c>
      <c r="BQ764" s="211">
        <f t="shared" si="318"/>
        <v>0</v>
      </c>
      <c r="BR764" s="1276">
        <f>IF($Z764=1,0,IF(AND($Z764=0,BM764&gt;0),1,IF(AND($Z764=0,BO764&gt;0),1,IF(AND($Z764=0,BQ764&gt;0),1,0))))</f>
        <v>0</v>
      </c>
      <c r="BS764" s="1276">
        <f t="shared" si="313"/>
        <v>0</v>
      </c>
      <c r="BT764" s="1281">
        <f>IF($Z764=0,0,IF(BX764+BZ764+CB764&gt;0,$AA764,0))</f>
        <v>0</v>
      </c>
      <c r="BU764" s="1283">
        <f>IF($Z764=0,0,IF(AND(BT764=0,O765&gt;0),$AA764,0))</f>
        <v>0</v>
      </c>
      <c r="BV764" s="1272">
        <f>$AA764-BT764-BU764</f>
        <v>0</v>
      </c>
      <c r="BW764" s="210">
        <f t="shared" si="319"/>
        <v>0</v>
      </c>
      <c r="BX764" s="210">
        <f t="shared" si="319"/>
        <v>0</v>
      </c>
      <c r="BY764" s="210">
        <f t="shared" si="319"/>
        <v>0</v>
      </c>
      <c r="BZ764" s="210">
        <f t="shared" si="319"/>
        <v>0</v>
      </c>
      <c r="CA764" s="210">
        <f t="shared" si="319"/>
        <v>0</v>
      </c>
      <c r="CB764" s="211">
        <f t="shared" si="319"/>
        <v>0</v>
      </c>
      <c r="CC764" s="1276">
        <f>IF($Z764=1,0,IF(AND($Z764=0,BX764&gt;0),1,IF(AND($Z764=0,BZ764&gt;0),1,IF(AND($Z764=0,CB764&gt;0),1,0))))</f>
        <v>0</v>
      </c>
      <c r="CD764" s="1276">
        <f t="shared" si="314"/>
        <v>0</v>
      </c>
      <c r="CE764" s="11"/>
      <c r="CF764" s="11"/>
      <c r="CG764" s="11"/>
      <c r="CH764" s="11"/>
      <c r="CI764" s="11"/>
      <c r="CJ764" s="11"/>
      <c r="CK764" s="11"/>
      <c r="CL764" s="11"/>
      <c r="CM764" s="11"/>
    </row>
    <row r="765" spans="1:91" ht="14.25" customHeight="1">
      <c r="A765" s="1247" t="str">
        <f>A764</f>
        <v/>
      </c>
      <c r="B765" s="58"/>
      <c r="C765" s="1735"/>
      <c r="D765" s="1733"/>
      <c r="E765" s="1735"/>
      <c r="F765" s="2454"/>
      <c r="G765" s="512"/>
      <c r="H765" s="2456"/>
      <c r="I765" s="514"/>
      <c r="J765" s="2459"/>
      <c r="K765" s="514"/>
      <c r="L765" s="2459"/>
      <c r="M765" s="514"/>
      <c r="N765" s="2459"/>
      <c r="O765" s="514"/>
      <c r="P765" s="2459"/>
      <c r="Q765" s="11"/>
      <c r="R765" s="11"/>
      <c r="S765" s="455"/>
      <c r="T765" s="477"/>
      <c r="U765" s="506">
        <f>Import!N1155</f>
        <v>0</v>
      </c>
      <c r="V765" s="11"/>
      <c r="W765" s="340"/>
      <c r="X765" s="340"/>
      <c r="Y765" s="340"/>
      <c r="Z765" s="11"/>
      <c r="AE765" s="210"/>
      <c r="AF765" s="210"/>
      <c r="AG765" s="210"/>
      <c r="AH765" s="210"/>
      <c r="AI765" s="1055"/>
      <c r="AJ765" s="211"/>
      <c r="AK765" s="1276"/>
      <c r="AL765" s="1276">
        <f>AL764</f>
        <v>0</v>
      </c>
      <c r="AP765" s="210"/>
      <c r="AQ765" s="210"/>
      <c r="AR765" s="210"/>
      <c r="AS765" s="210"/>
      <c r="AT765" s="210"/>
      <c r="AU765" s="211"/>
      <c r="AV765" s="1276"/>
      <c r="AW765" s="1276">
        <f>AW764</f>
        <v>0</v>
      </c>
      <c r="BA765" s="210"/>
      <c r="BB765" s="210"/>
      <c r="BC765" s="210"/>
      <c r="BD765" s="210"/>
      <c r="BE765" s="210"/>
      <c r="BF765" s="211"/>
      <c r="BG765" s="1276"/>
      <c r="BH765" s="1276">
        <f>BH764</f>
        <v>0</v>
      </c>
      <c r="BL765" s="210"/>
      <c r="BM765" s="210"/>
      <c r="BN765" s="210"/>
      <c r="BO765" s="210"/>
      <c r="BP765" s="210"/>
      <c r="BQ765" s="211"/>
      <c r="BR765" s="1276"/>
      <c r="BS765" s="1276">
        <f>BS764</f>
        <v>0</v>
      </c>
      <c r="BW765" s="210"/>
      <c r="BX765" s="210"/>
      <c r="BY765" s="210"/>
      <c r="BZ765" s="210"/>
      <c r="CA765" s="210"/>
      <c r="CB765" s="211"/>
      <c r="CC765" s="1276"/>
      <c r="CD765" s="1276">
        <f>CD764</f>
        <v>0</v>
      </c>
      <c r="CE765" s="11"/>
      <c r="CF765" s="11"/>
      <c r="CG765" s="11"/>
      <c r="CH765" s="11"/>
      <c r="CI765" s="11"/>
      <c r="CJ765" s="11"/>
      <c r="CK765" s="11"/>
      <c r="CL765" s="11"/>
      <c r="CM765" s="11"/>
    </row>
    <row r="766" spans="1:91" ht="24.75" customHeight="1">
      <c r="A766" s="1246" t="str">
        <f>IF(E766&gt;0,"Wypełnione","")</f>
        <v/>
      </c>
      <c r="B766" s="58"/>
      <c r="C766" s="1734">
        <f>'Og s3a'!C1167</f>
        <v>0</v>
      </c>
      <c r="D766" s="1732">
        <f>'Og s3a'!E1167</f>
        <v>0</v>
      </c>
      <c r="E766" s="1734">
        <f>'Og s3a'!F1167</f>
        <v>0</v>
      </c>
      <c r="F766" s="2453"/>
      <c r="G766" s="511">
        <f>T766</f>
        <v>0</v>
      </c>
      <c r="H766" s="2455">
        <f>U766</f>
        <v>0</v>
      </c>
      <c r="I766" s="515"/>
      <c r="J766" s="2459"/>
      <c r="K766" s="515"/>
      <c r="L766" s="2459"/>
      <c r="M766" s="515"/>
      <c r="N766" s="2459"/>
      <c r="O766" s="515"/>
      <c r="P766" s="2459"/>
      <c r="Q766" s="11"/>
      <c r="R766" s="11"/>
      <c r="S766" s="454">
        <f>'Og s3a'!G1167</f>
        <v>0</v>
      </c>
      <c r="T766" s="456">
        <f>'Og s3a'!D1167</f>
        <v>0</v>
      </c>
      <c r="U766" s="506">
        <f>Import!N1156</f>
        <v>0</v>
      </c>
      <c r="V766" s="11"/>
      <c r="W766" s="340"/>
      <c r="X766" s="340"/>
      <c r="Y766" s="340"/>
      <c r="Z766" s="1273">
        <f>IF(F766=AF$7,1,0)</f>
        <v>0</v>
      </c>
      <c r="AA766" s="1273">
        <f>Z766*D766</f>
        <v>0</v>
      </c>
      <c r="AB766" s="1281">
        <f>IF($Z766=0,0,IF(AF766+AH766+AJ766&gt;0,$AA766,0))</f>
        <v>0</v>
      </c>
      <c r="AC766" s="1283">
        <f>IF($Z766=0,0,IF(AND(AB766=0,G767&gt;0),$AA766,0))</f>
        <v>0</v>
      </c>
      <c r="AD766" s="1272">
        <f>AA766-AB766-AC766</f>
        <v>0</v>
      </c>
      <c r="AE766" s="210">
        <f t="shared" si="315"/>
        <v>0</v>
      </c>
      <c r="AF766" s="210">
        <f t="shared" si="315"/>
        <v>0</v>
      </c>
      <c r="AG766" s="210">
        <f t="shared" si="315"/>
        <v>0</v>
      </c>
      <c r="AH766" s="210">
        <f t="shared" si="315"/>
        <v>0</v>
      </c>
      <c r="AI766" s="1055">
        <f t="shared" si="315"/>
        <v>0</v>
      </c>
      <c r="AJ766" s="211">
        <f t="shared" si="315"/>
        <v>0</v>
      </c>
      <c r="AK766" s="1276">
        <f>IF($Z766=1,0,IF(AND($Z766=0,AF766&gt;0),1,IF(AND($Z766=0,AH766&gt;0),1,IF(AND($Z766=0,AJ766&gt;0),1,0))))</f>
        <v>0</v>
      </c>
      <c r="AL766" s="1276">
        <f t="shared" si="310"/>
        <v>0</v>
      </c>
      <c r="AM766" s="1281">
        <f>IF($Z766=0,0,IF(AQ766+AS766+AU766&gt;0,$AA766,0))</f>
        <v>0</v>
      </c>
      <c r="AN766" s="1283">
        <f>IF($Z766=0,0,IF(AND(AM766=0,I767&gt;0),$AA766,0))</f>
        <v>0</v>
      </c>
      <c r="AO766" s="1272">
        <f>$AA766-AM766-AN766</f>
        <v>0</v>
      </c>
      <c r="AP766" s="210">
        <f t="shared" si="316"/>
        <v>0</v>
      </c>
      <c r="AQ766" s="210">
        <f t="shared" si="316"/>
        <v>0</v>
      </c>
      <c r="AR766" s="210">
        <f t="shared" si="316"/>
        <v>0</v>
      </c>
      <c r="AS766" s="210">
        <f t="shared" si="316"/>
        <v>0</v>
      </c>
      <c r="AT766" s="210">
        <f t="shared" si="316"/>
        <v>0</v>
      </c>
      <c r="AU766" s="211">
        <f t="shared" si="316"/>
        <v>0</v>
      </c>
      <c r="AV766" s="1276">
        <f>IF($Z766=1,0,IF(AND($Z766=0,AQ766&gt;0),1,IF(AND($Z766=0,AS766&gt;0),1,IF(AND($Z766=0,AU766&gt;0),1,0))))</f>
        <v>0</v>
      </c>
      <c r="AW766" s="1276">
        <f t="shared" si="311"/>
        <v>0</v>
      </c>
      <c r="AX766" s="1281">
        <f>IF($Z766=0,0,IF(BB766+BD766+BF766&gt;0,$AA766,0))</f>
        <v>0</v>
      </c>
      <c r="AY766" s="1283">
        <f>IF($Z766=0,0,IF(AND(AX766=0,K767&gt;0),$AA766,0))</f>
        <v>0</v>
      </c>
      <c r="AZ766" s="1272">
        <f>$AA766-AX766-AY766</f>
        <v>0</v>
      </c>
      <c r="BA766" s="210">
        <f t="shared" si="317"/>
        <v>0</v>
      </c>
      <c r="BB766" s="210">
        <f t="shared" si="317"/>
        <v>0</v>
      </c>
      <c r="BC766" s="210">
        <f t="shared" si="317"/>
        <v>0</v>
      </c>
      <c r="BD766" s="210">
        <f t="shared" si="317"/>
        <v>0</v>
      </c>
      <c r="BE766" s="210">
        <f t="shared" si="317"/>
        <v>0</v>
      </c>
      <c r="BF766" s="211">
        <f t="shared" si="317"/>
        <v>0</v>
      </c>
      <c r="BG766" s="1276">
        <f>IF($Z766=1,0,IF(AND($Z766=0,BB766&gt;0),1,IF(AND($Z766=0,BD766&gt;0),1,IF(AND($Z766=0,BF766&gt;0),1,0))))</f>
        <v>0</v>
      </c>
      <c r="BH766" s="1276">
        <f t="shared" si="312"/>
        <v>0</v>
      </c>
      <c r="BI766" s="1281">
        <f>IF($Z766=0,0,IF(BM766+BO766+BQ766&gt;0,$AA766,0))</f>
        <v>0</v>
      </c>
      <c r="BJ766" s="1283">
        <f>IF($Z766=0,0,IF(AND(BI766=0,M767&gt;0),$AA766,0))</f>
        <v>0</v>
      </c>
      <c r="BK766" s="1272">
        <f>$AA766-BI766-BJ766</f>
        <v>0</v>
      </c>
      <c r="BL766" s="210">
        <f t="shared" si="318"/>
        <v>0</v>
      </c>
      <c r="BM766" s="210">
        <f t="shared" si="318"/>
        <v>0</v>
      </c>
      <c r="BN766" s="210">
        <f t="shared" si="318"/>
        <v>0</v>
      </c>
      <c r="BO766" s="210">
        <f t="shared" si="318"/>
        <v>0</v>
      </c>
      <c r="BP766" s="210">
        <f t="shared" si="318"/>
        <v>0</v>
      </c>
      <c r="BQ766" s="211">
        <f t="shared" si="318"/>
        <v>0</v>
      </c>
      <c r="BR766" s="1276">
        <f>IF($Z766=1,0,IF(AND($Z766=0,BM766&gt;0),1,IF(AND($Z766=0,BO766&gt;0),1,IF(AND($Z766=0,BQ766&gt;0),1,0))))</f>
        <v>0</v>
      </c>
      <c r="BS766" s="1276">
        <f t="shared" si="313"/>
        <v>0</v>
      </c>
      <c r="BT766" s="1281">
        <f>IF($Z766=0,0,IF(BX766+BZ766+CB766&gt;0,$AA766,0))</f>
        <v>0</v>
      </c>
      <c r="BU766" s="1283">
        <f>IF($Z766=0,0,IF(AND(BT766=0,O767&gt;0),$AA766,0))</f>
        <v>0</v>
      </c>
      <c r="BV766" s="1272">
        <f>$AA766-BT766-BU766</f>
        <v>0</v>
      </c>
      <c r="BW766" s="210">
        <f t="shared" si="319"/>
        <v>0</v>
      </c>
      <c r="BX766" s="210">
        <f t="shared" si="319"/>
        <v>0</v>
      </c>
      <c r="BY766" s="210">
        <f t="shared" si="319"/>
        <v>0</v>
      </c>
      <c r="BZ766" s="210">
        <f t="shared" si="319"/>
        <v>0</v>
      </c>
      <c r="CA766" s="210">
        <f t="shared" si="319"/>
        <v>0</v>
      </c>
      <c r="CB766" s="211">
        <f t="shared" si="319"/>
        <v>0</v>
      </c>
      <c r="CC766" s="1276">
        <f>IF($Z766=1,0,IF(AND($Z766=0,BX766&gt;0),1,IF(AND($Z766=0,BZ766&gt;0),1,IF(AND($Z766=0,CB766&gt;0),1,0))))</f>
        <v>0</v>
      </c>
      <c r="CD766" s="1276">
        <f t="shared" si="314"/>
        <v>0</v>
      </c>
      <c r="CE766" s="11"/>
      <c r="CF766" s="11"/>
      <c r="CG766" s="11"/>
      <c r="CH766" s="11"/>
      <c r="CI766" s="11"/>
      <c r="CJ766" s="11"/>
      <c r="CK766" s="11"/>
      <c r="CL766" s="11"/>
      <c r="CM766" s="11"/>
    </row>
    <row r="767" spans="1:91" ht="14.25" customHeight="1">
      <c r="A767" s="1247" t="str">
        <f>A766</f>
        <v/>
      </c>
      <c r="B767" s="58"/>
      <c r="C767" s="1735"/>
      <c r="D767" s="1733"/>
      <c r="E767" s="1735"/>
      <c r="F767" s="2454"/>
      <c r="G767" s="512"/>
      <c r="H767" s="2456"/>
      <c r="I767" s="514"/>
      <c r="J767" s="2459"/>
      <c r="K767" s="514"/>
      <c r="L767" s="2459"/>
      <c r="M767" s="514"/>
      <c r="N767" s="2459"/>
      <c r="O767" s="514"/>
      <c r="P767" s="2459"/>
      <c r="Q767" s="11"/>
      <c r="R767" s="11"/>
      <c r="S767" s="455"/>
      <c r="T767" s="477"/>
      <c r="U767" s="506">
        <f>Import!N1157</f>
        <v>0</v>
      </c>
      <c r="V767" s="11"/>
      <c r="W767" s="340"/>
      <c r="X767" s="340"/>
      <c r="Y767" s="340"/>
      <c r="Z767" s="11"/>
      <c r="AE767" s="210"/>
      <c r="AF767" s="210"/>
      <c r="AG767" s="210"/>
      <c r="AH767" s="210"/>
      <c r="AI767" s="1055"/>
      <c r="AJ767" s="211"/>
      <c r="AK767" s="1276"/>
      <c r="AL767" s="1276">
        <f>AL766</f>
        <v>0</v>
      </c>
      <c r="AP767" s="210"/>
      <c r="AQ767" s="210"/>
      <c r="AR767" s="210"/>
      <c r="AS767" s="210"/>
      <c r="AT767" s="210"/>
      <c r="AU767" s="211"/>
      <c r="AV767" s="1276"/>
      <c r="AW767" s="1276">
        <f>AW766</f>
        <v>0</v>
      </c>
      <c r="BA767" s="210"/>
      <c r="BB767" s="210"/>
      <c r="BC767" s="210"/>
      <c r="BD767" s="210"/>
      <c r="BE767" s="210"/>
      <c r="BF767" s="211"/>
      <c r="BG767" s="1276"/>
      <c r="BH767" s="1276">
        <f>BH766</f>
        <v>0</v>
      </c>
      <c r="BL767" s="210"/>
      <c r="BM767" s="210"/>
      <c r="BN767" s="210"/>
      <c r="BO767" s="210"/>
      <c r="BP767" s="210"/>
      <c r="BQ767" s="211"/>
      <c r="BR767" s="1276"/>
      <c r="BS767" s="1276">
        <f>BS766</f>
        <v>0</v>
      </c>
      <c r="BW767" s="210"/>
      <c r="BX767" s="210"/>
      <c r="BY767" s="210"/>
      <c r="BZ767" s="210"/>
      <c r="CA767" s="210"/>
      <c r="CB767" s="211"/>
      <c r="CC767" s="1276"/>
      <c r="CD767" s="1276">
        <f>CD766</f>
        <v>0</v>
      </c>
      <c r="CE767" s="11"/>
      <c r="CF767" s="11"/>
      <c r="CG767" s="11"/>
      <c r="CH767" s="11"/>
      <c r="CI767" s="11"/>
      <c r="CJ767" s="11"/>
      <c r="CK767" s="11"/>
      <c r="CL767" s="11"/>
      <c r="CM767" s="11"/>
    </row>
    <row r="768" spans="1:91" ht="24.75" customHeight="1">
      <c r="A768" s="1246" t="str">
        <f>IF(E768&gt;0,"Wypełnione","")</f>
        <v/>
      </c>
      <c r="B768" s="58"/>
      <c r="C768" s="1734">
        <f>'Og s3a'!C1169</f>
        <v>0</v>
      </c>
      <c r="D768" s="1732">
        <f>'Og s3a'!E1169</f>
        <v>0</v>
      </c>
      <c r="E768" s="1734">
        <f>'Og s3a'!F1169</f>
        <v>0</v>
      </c>
      <c r="F768" s="2453"/>
      <c r="G768" s="511">
        <f>T768</f>
        <v>0</v>
      </c>
      <c r="H768" s="2455">
        <f>U768</f>
        <v>0</v>
      </c>
      <c r="I768" s="515"/>
      <c r="J768" s="2459"/>
      <c r="K768" s="515"/>
      <c r="L768" s="2459"/>
      <c r="M768" s="515"/>
      <c r="N768" s="2459"/>
      <c r="O768" s="515"/>
      <c r="P768" s="2459"/>
      <c r="Q768" s="11"/>
      <c r="R768" s="11"/>
      <c r="S768" s="454">
        <f>'Og s3a'!G1169</f>
        <v>0</v>
      </c>
      <c r="T768" s="456">
        <f>'Og s3a'!D1169</f>
        <v>0</v>
      </c>
      <c r="U768" s="506">
        <f>Import!N1158</f>
        <v>0</v>
      </c>
      <c r="V768" s="11"/>
      <c r="W768" s="340"/>
      <c r="X768" s="340"/>
      <c r="Y768" s="340"/>
      <c r="Z768" s="1273">
        <f>IF(F768=AF$7,1,0)</f>
        <v>0</v>
      </c>
      <c r="AA768" s="1273">
        <f>Z768*D768</f>
        <v>0</v>
      </c>
      <c r="AB768" s="1281">
        <f>IF($Z768=0,0,IF(AF768+AH768+AJ768&gt;0,$AA768,0))</f>
        <v>0</v>
      </c>
      <c r="AC768" s="1283">
        <f>IF($Z768=0,0,IF(AND(AB768=0,G769&gt;0),$AA768,0))</f>
        <v>0</v>
      </c>
      <c r="AD768" s="1272">
        <f>AA768-AB768-AC768</f>
        <v>0</v>
      </c>
      <c r="AE768" s="210">
        <f t="shared" si="315"/>
        <v>0</v>
      </c>
      <c r="AF768" s="210">
        <f t="shared" si="315"/>
        <v>0</v>
      </c>
      <c r="AG768" s="210">
        <f t="shared" si="315"/>
        <v>0</v>
      </c>
      <c r="AH768" s="210">
        <f t="shared" si="315"/>
        <v>0</v>
      </c>
      <c r="AI768" s="1055">
        <f t="shared" si="315"/>
        <v>0</v>
      </c>
      <c r="AJ768" s="211">
        <f t="shared" si="315"/>
        <v>0</v>
      </c>
      <c r="AK768" s="1276">
        <f>IF($Z768=1,0,IF(AND($Z768=0,AF768&gt;0),1,IF(AND($Z768=0,AH768&gt;0),1,IF(AND($Z768=0,AJ768&gt;0),1,0))))</f>
        <v>0</v>
      </c>
      <c r="AL768" s="1276">
        <f t="shared" si="310"/>
        <v>0</v>
      </c>
      <c r="AM768" s="1281">
        <f>IF($Z768=0,0,IF(AQ768+AS768+AU768&gt;0,$AA768,0))</f>
        <v>0</v>
      </c>
      <c r="AN768" s="1283">
        <f>IF($Z768=0,0,IF(AND(AM768=0,I769&gt;0),$AA768,0))</f>
        <v>0</v>
      </c>
      <c r="AO768" s="1272">
        <f>$AA768-AM768-AN768</f>
        <v>0</v>
      </c>
      <c r="AP768" s="210">
        <f t="shared" si="316"/>
        <v>0</v>
      </c>
      <c r="AQ768" s="210">
        <f t="shared" si="316"/>
        <v>0</v>
      </c>
      <c r="AR768" s="210">
        <f t="shared" si="316"/>
        <v>0</v>
      </c>
      <c r="AS768" s="210">
        <f t="shared" si="316"/>
        <v>0</v>
      </c>
      <c r="AT768" s="210">
        <f t="shared" si="316"/>
        <v>0</v>
      </c>
      <c r="AU768" s="211">
        <f t="shared" si="316"/>
        <v>0</v>
      </c>
      <c r="AV768" s="1276">
        <f>IF($Z768=1,0,IF(AND($Z768=0,AQ768&gt;0),1,IF(AND($Z768=0,AS768&gt;0),1,IF(AND($Z768=0,AU768&gt;0),1,0))))</f>
        <v>0</v>
      </c>
      <c r="AW768" s="1276">
        <f t="shared" si="311"/>
        <v>0</v>
      </c>
      <c r="AX768" s="1281">
        <f>IF($Z768=0,0,IF(BB768+BD768+BF768&gt;0,$AA768,0))</f>
        <v>0</v>
      </c>
      <c r="AY768" s="1283">
        <f>IF($Z768=0,0,IF(AND(AX768=0,K769&gt;0),$AA768,0))</f>
        <v>0</v>
      </c>
      <c r="AZ768" s="1272">
        <f>$AA768-AX768-AY768</f>
        <v>0</v>
      </c>
      <c r="BA768" s="210">
        <f t="shared" si="317"/>
        <v>0</v>
      </c>
      <c r="BB768" s="210">
        <f t="shared" si="317"/>
        <v>0</v>
      </c>
      <c r="BC768" s="210">
        <f t="shared" si="317"/>
        <v>0</v>
      </c>
      <c r="BD768" s="210">
        <f t="shared" si="317"/>
        <v>0</v>
      </c>
      <c r="BE768" s="210">
        <f t="shared" si="317"/>
        <v>0</v>
      </c>
      <c r="BF768" s="211">
        <f t="shared" si="317"/>
        <v>0</v>
      </c>
      <c r="BG768" s="1276">
        <f>IF($Z768=1,0,IF(AND($Z768=0,BB768&gt;0),1,IF(AND($Z768=0,BD768&gt;0),1,IF(AND($Z768=0,BF768&gt;0),1,0))))</f>
        <v>0</v>
      </c>
      <c r="BH768" s="1276">
        <f t="shared" si="312"/>
        <v>0</v>
      </c>
      <c r="BI768" s="1281">
        <f>IF($Z768=0,0,IF(BM768+BO768+BQ768&gt;0,$AA768,0))</f>
        <v>0</v>
      </c>
      <c r="BJ768" s="1283">
        <f>IF($Z768=0,0,IF(AND(BI768=0,M769&gt;0),$AA768,0))</f>
        <v>0</v>
      </c>
      <c r="BK768" s="1272">
        <f>$AA768-BI768-BJ768</f>
        <v>0</v>
      </c>
      <c r="BL768" s="210">
        <f t="shared" si="318"/>
        <v>0</v>
      </c>
      <c r="BM768" s="210">
        <f t="shared" si="318"/>
        <v>0</v>
      </c>
      <c r="BN768" s="210">
        <f t="shared" si="318"/>
        <v>0</v>
      </c>
      <c r="BO768" s="210">
        <f t="shared" si="318"/>
        <v>0</v>
      </c>
      <c r="BP768" s="210">
        <f t="shared" si="318"/>
        <v>0</v>
      </c>
      <c r="BQ768" s="211">
        <f t="shared" si="318"/>
        <v>0</v>
      </c>
      <c r="BR768" s="1276">
        <f>IF($Z768=1,0,IF(AND($Z768=0,BM768&gt;0),1,IF(AND($Z768=0,BO768&gt;0),1,IF(AND($Z768=0,BQ768&gt;0),1,0))))</f>
        <v>0</v>
      </c>
      <c r="BS768" s="1276">
        <f t="shared" si="313"/>
        <v>0</v>
      </c>
      <c r="BT768" s="1281">
        <f>IF($Z768=0,0,IF(BX768+BZ768+CB768&gt;0,$AA768,0))</f>
        <v>0</v>
      </c>
      <c r="BU768" s="1283">
        <f>IF($Z768=0,0,IF(AND(BT768=0,O769&gt;0),$AA768,0))</f>
        <v>0</v>
      </c>
      <c r="BV768" s="1272">
        <f>$AA768-BT768-BU768</f>
        <v>0</v>
      </c>
      <c r="BW768" s="210">
        <f t="shared" si="319"/>
        <v>0</v>
      </c>
      <c r="BX768" s="210">
        <f t="shared" si="319"/>
        <v>0</v>
      </c>
      <c r="BY768" s="210">
        <f t="shared" si="319"/>
        <v>0</v>
      </c>
      <c r="BZ768" s="210">
        <f t="shared" si="319"/>
        <v>0</v>
      </c>
      <c r="CA768" s="210">
        <f t="shared" si="319"/>
        <v>0</v>
      </c>
      <c r="CB768" s="211">
        <f t="shared" si="319"/>
        <v>0</v>
      </c>
      <c r="CC768" s="1276">
        <f>IF($Z768=1,0,IF(AND($Z768=0,BX768&gt;0),1,IF(AND($Z768=0,BZ768&gt;0),1,IF(AND($Z768=0,CB768&gt;0),1,0))))</f>
        <v>0</v>
      </c>
      <c r="CD768" s="1276">
        <f t="shared" si="314"/>
        <v>0</v>
      </c>
      <c r="CE768" s="11"/>
      <c r="CF768" s="11"/>
      <c r="CG768" s="11"/>
      <c r="CH768" s="11"/>
      <c r="CI768" s="11"/>
      <c r="CJ768" s="11"/>
      <c r="CK768" s="11"/>
      <c r="CL768" s="11"/>
      <c r="CM768" s="11"/>
    </row>
    <row r="769" spans="1:91" ht="14.25" customHeight="1">
      <c r="A769" s="1247" t="str">
        <f>A768</f>
        <v/>
      </c>
      <c r="B769" s="58"/>
      <c r="C769" s="1735"/>
      <c r="D769" s="1733"/>
      <c r="E769" s="1735"/>
      <c r="F769" s="2454"/>
      <c r="G769" s="512"/>
      <c r="H769" s="2456"/>
      <c r="I769" s="514"/>
      <c r="J769" s="2459"/>
      <c r="K769" s="514"/>
      <c r="L769" s="2459"/>
      <c r="M769" s="514"/>
      <c r="N769" s="2459"/>
      <c r="O769" s="514"/>
      <c r="P769" s="2459"/>
      <c r="Q769" s="11"/>
      <c r="R769" s="11"/>
      <c r="S769" s="455"/>
      <c r="T769" s="477"/>
      <c r="U769" s="506">
        <f>Import!N1159</f>
        <v>0</v>
      </c>
      <c r="V769" s="11"/>
      <c r="W769" s="340"/>
      <c r="X769" s="340"/>
      <c r="Y769" s="340"/>
      <c r="Z769" s="11"/>
      <c r="AE769" s="210"/>
      <c r="AF769" s="210"/>
      <c r="AG769" s="210"/>
      <c r="AH769" s="210"/>
      <c r="AI769" s="1055"/>
      <c r="AJ769" s="211"/>
      <c r="AK769" s="1276"/>
      <c r="AL769" s="1276">
        <f>AL768</f>
        <v>0</v>
      </c>
      <c r="AP769" s="210"/>
      <c r="AQ769" s="210"/>
      <c r="AR769" s="210"/>
      <c r="AS769" s="210"/>
      <c r="AT769" s="210"/>
      <c r="AU769" s="211"/>
      <c r="AV769" s="1276"/>
      <c r="AW769" s="1276">
        <f>AW768</f>
        <v>0</v>
      </c>
      <c r="BA769" s="210"/>
      <c r="BB769" s="210"/>
      <c r="BC769" s="210"/>
      <c r="BD769" s="210"/>
      <c r="BE769" s="210"/>
      <c r="BF769" s="211"/>
      <c r="BG769" s="1276"/>
      <c r="BH769" s="1276">
        <f>BH768</f>
        <v>0</v>
      </c>
      <c r="BL769" s="210"/>
      <c r="BM769" s="210"/>
      <c r="BN769" s="210"/>
      <c r="BO769" s="210"/>
      <c r="BP769" s="210"/>
      <c r="BQ769" s="211"/>
      <c r="BR769" s="1276"/>
      <c r="BS769" s="1276">
        <f>BS768</f>
        <v>0</v>
      </c>
      <c r="BW769" s="210"/>
      <c r="BX769" s="210"/>
      <c r="BY769" s="210"/>
      <c r="BZ769" s="210"/>
      <c r="CA769" s="210"/>
      <c r="CB769" s="211"/>
      <c r="CC769" s="1276"/>
      <c r="CD769" s="1276">
        <f>CD768</f>
        <v>0</v>
      </c>
      <c r="CE769" s="11"/>
      <c r="CF769" s="11"/>
      <c r="CG769" s="11"/>
      <c r="CH769" s="11"/>
      <c r="CI769" s="11"/>
      <c r="CJ769" s="11"/>
      <c r="CK769" s="11"/>
      <c r="CL769" s="11"/>
      <c r="CM769" s="11"/>
    </row>
    <row r="770" spans="1:91" ht="24.75" customHeight="1">
      <c r="A770" s="1246" t="str">
        <f>IF(E770&gt;0,"Wypełnione","")</f>
        <v/>
      </c>
      <c r="B770" s="58"/>
      <c r="C770" s="1734">
        <f>'Og s3a'!C1171</f>
        <v>0</v>
      </c>
      <c r="D770" s="1732">
        <f>'Og s3a'!E1171</f>
        <v>0</v>
      </c>
      <c r="E770" s="1734">
        <f>'Og s3a'!F1171</f>
        <v>0</v>
      </c>
      <c r="F770" s="2453"/>
      <c r="G770" s="511">
        <f>T770</f>
        <v>0</v>
      </c>
      <c r="H770" s="2455">
        <f>U770</f>
        <v>0</v>
      </c>
      <c r="I770" s="515"/>
      <c r="J770" s="2459"/>
      <c r="K770" s="515"/>
      <c r="L770" s="2459"/>
      <c r="M770" s="515"/>
      <c r="N770" s="2459"/>
      <c r="O770" s="515"/>
      <c r="P770" s="2459"/>
      <c r="Q770" s="11"/>
      <c r="R770" s="11"/>
      <c r="S770" s="454">
        <f>'Og s3a'!G1171</f>
        <v>0</v>
      </c>
      <c r="T770" s="456">
        <f>'Og s3a'!D1171</f>
        <v>0</v>
      </c>
      <c r="U770" s="506">
        <f>Import!N1160</f>
        <v>0</v>
      </c>
      <c r="V770" s="11"/>
      <c r="W770" s="340"/>
      <c r="X770" s="340"/>
      <c r="Y770" s="340"/>
      <c r="Z770" s="1273">
        <f>IF(F770=AF$7,1,0)</f>
        <v>0</v>
      </c>
      <c r="AA770" s="1273">
        <f>Z770*D770</f>
        <v>0</v>
      </c>
      <c r="AB770" s="1281">
        <f>IF($Z770=0,0,IF(AF770+AH770+AJ770&gt;0,$AA770,0))</f>
        <v>0</v>
      </c>
      <c r="AC770" s="1283">
        <f>IF($Z770=0,0,IF(AND(AB770=0,G771&gt;0),$AA770,0))</f>
        <v>0</v>
      </c>
      <c r="AD770" s="1272">
        <f>AA770-AB770-AC770</f>
        <v>0</v>
      </c>
      <c r="AE770" s="210">
        <f t="shared" si="315"/>
        <v>0</v>
      </c>
      <c r="AF770" s="210">
        <f t="shared" si="315"/>
        <v>0</v>
      </c>
      <c r="AG770" s="210">
        <f t="shared" si="315"/>
        <v>0</v>
      </c>
      <c r="AH770" s="210">
        <f t="shared" si="315"/>
        <v>0</v>
      </c>
      <c r="AI770" s="1055">
        <f t="shared" si="315"/>
        <v>0</v>
      </c>
      <c r="AJ770" s="211">
        <f t="shared" si="315"/>
        <v>0</v>
      </c>
      <c r="AK770" s="1276">
        <f>IF($Z770=1,0,IF(AND($Z770=0,AF770&gt;0),1,IF(AND($Z770=0,AH770&gt;0),1,IF(AND($Z770=0,AJ770&gt;0),1,0))))</f>
        <v>0</v>
      </c>
      <c r="AL770" s="1276">
        <f t="shared" si="310"/>
        <v>0</v>
      </c>
      <c r="AM770" s="1281">
        <f>IF($Z770=0,0,IF(AQ770+AS770+AU770&gt;0,$AA770,0))</f>
        <v>0</v>
      </c>
      <c r="AN770" s="1283">
        <f>IF($Z770=0,0,IF(AND(AM770=0,I771&gt;0),$AA770,0))</f>
        <v>0</v>
      </c>
      <c r="AO770" s="1272">
        <f>$AA770-AM770-AN770</f>
        <v>0</v>
      </c>
      <c r="AP770" s="210">
        <f t="shared" si="316"/>
        <v>0</v>
      </c>
      <c r="AQ770" s="210">
        <f t="shared" si="316"/>
        <v>0</v>
      </c>
      <c r="AR770" s="210">
        <f t="shared" si="316"/>
        <v>0</v>
      </c>
      <c r="AS770" s="210">
        <f t="shared" si="316"/>
        <v>0</v>
      </c>
      <c r="AT770" s="210">
        <f t="shared" si="316"/>
        <v>0</v>
      </c>
      <c r="AU770" s="211">
        <f t="shared" si="316"/>
        <v>0</v>
      </c>
      <c r="AV770" s="1276">
        <f>IF($Z770=1,0,IF(AND($Z770=0,AQ770&gt;0),1,IF(AND($Z770=0,AS770&gt;0),1,IF(AND($Z770=0,AU770&gt;0),1,0))))</f>
        <v>0</v>
      </c>
      <c r="AW770" s="1276">
        <f t="shared" si="311"/>
        <v>0</v>
      </c>
      <c r="AX770" s="1281">
        <f>IF($Z770=0,0,IF(BB770+BD770+BF770&gt;0,$AA770,0))</f>
        <v>0</v>
      </c>
      <c r="AY770" s="1283">
        <f>IF($Z770=0,0,IF(AND(AX770=0,K771&gt;0),$AA770,0))</f>
        <v>0</v>
      </c>
      <c r="AZ770" s="1272">
        <f>$AA770-AX770-AY770</f>
        <v>0</v>
      </c>
      <c r="BA770" s="210">
        <f t="shared" si="317"/>
        <v>0</v>
      </c>
      <c r="BB770" s="210">
        <f t="shared" si="317"/>
        <v>0</v>
      </c>
      <c r="BC770" s="210">
        <f t="shared" si="317"/>
        <v>0</v>
      </c>
      <c r="BD770" s="210">
        <f t="shared" si="317"/>
        <v>0</v>
      </c>
      <c r="BE770" s="210">
        <f t="shared" si="317"/>
        <v>0</v>
      </c>
      <c r="BF770" s="211">
        <f t="shared" si="317"/>
        <v>0</v>
      </c>
      <c r="BG770" s="1276">
        <f>IF($Z770=1,0,IF(AND($Z770=0,BB770&gt;0),1,IF(AND($Z770=0,BD770&gt;0),1,IF(AND($Z770=0,BF770&gt;0),1,0))))</f>
        <v>0</v>
      </c>
      <c r="BH770" s="1276">
        <f t="shared" si="312"/>
        <v>0</v>
      </c>
      <c r="BI770" s="1281">
        <f>IF($Z770=0,0,IF(BM770+BO770+BQ770&gt;0,$AA770,0))</f>
        <v>0</v>
      </c>
      <c r="BJ770" s="1283">
        <f>IF($Z770=0,0,IF(AND(BI770=0,M771&gt;0),$AA770,0))</f>
        <v>0</v>
      </c>
      <c r="BK770" s="1272">
        <f>$AA770-BI770-BJ770</f>
        <v>0</v>
      </c>
      <c r="BL770" s="210">
        <f t="shared" si="318"/>
        <v>0</v>
      </c>
      <c r="BM770" s="210">
        <f t="shared" si="318"/>
        <v>0</v>
      </c>
      <c r="BN770" s="210">
        <f t="shared" si="318"/>
        <v>0</v>
      </c>
      <c r="BO770" s="210">
        <f t="shared" si="318"/>
        <v>0</v>
      </c>
      <c r="BP770" s="210">
        <f t="shared" si="318"/>
        <v>0</v>
      </c>
      <c r="BQ770" s="211">
        <f t="shared" si="318"/>
        <v>0</v>
      </c>
      <c r="BR770" s="1276">
        <f>IF($Z770=1,0,IF(AND($Z770=0,BM770&gt;0),1,IF(AND($Z770=0,BO770&gt;0),1,IF(AND($Z770=0,BQ770&gt;0),1,0))))</f>
        <v>0</v>
      </c>
      <c r="BS770" s="1276">
        <f t="shared" si="313"/>
        <v>0</v>
      </c>
      <c r="BT770" s="1281">
        <f>IF($Z770=0,0,IF(BX770+BZ770+CB770&gt;0,$AA770,0))</f>
        <v>0</v>
      </c>
      <c r="BU770" s="1283">
        <f>IF($Z770=0,0,IF(AND(BT770=0,O771&gt;0),$AA770,0))</f>
        <v>0</v>
      </c>
      <c r="BV770" s="1272">
        <f>$AA770-BT770-BU770</f>
        <v>0</v>
      </c>
      <c r="BW770" s="210">
        <f t="shared" si="319"/>
        <v>0</v>
      </c>
      <c r="BX770" s="210">
        <f t="shared" si="319"/>
        <v>0</v>
      </c>
      <c r="BY770" s="210">
        <f t="shared" si="319"/>
        <v>0</v>
      </c>
      <c r="BZ770" s="210">
        <f t="shared" si="319"/>
        <v>0</v>
      </c>
      <c r="CA770" s="210">
        <f t="shared" si="319"/>
        <v>0</v>
      </c>
      <c r="CB770" s="211">
        <f t="shared" si="319"/>
        <v>0</v>
      </c>
      <c r="CC770" s="1276">
        <f>IF($Z770=1,0,IF(AND($Z770=0,BX770&gt;0),1,IF(AND($Z770=0,BZ770&gt;0),1,IF(AND($Z770=0,CB770&gt;0),1,0))))</f>
        <v>0</v>
      </c>
      <c r="CD770" s="1276">
        <f t="shared" si="314"/>
        <v>0</v>
      </c>
      <c r="CE770" s="11"/>
      <c r="CF770" s="11"/>
      <c r="CG770" s="11"/>
      <c r="CH770" s="11"/>
      <c r="CI770" s="11"/>
      <c r="CJ770" s="11"/>
      <c r="CK770" s="11"/>
      <c r="CL770" s="11"/>
      <c r="CM770" s="11"/>
    </row>
    <row r="771" spans="1:91" ht="14.25" customHeight="1">
      <c r="A771" s="1247" t="str">
        <f>A770</f>
        <v/>
      </c>
      <c r="B771" s="58"/>
      <c r="C771" s="1735"/>
      <c r="D771" s="1733"/>
      <c r="E771" s="1735"/>
      <c r="F771" s="2454"/>
      <c r="G771" s="512"/>
      <c r="H771" s="2456"/>
      <c r="I771" s="514"/>
      <c r="J771" s="2459"/>
      <c r="K771" s="514"/>
      <c r="L771" s="2459"/>
      <c r="M771" s="514"/>
      <c r="N771" s="2459"/>
      <c r="O771" s="514"/>
      <c r="P771" s="2459"/>
      <c r="Q771" s="11"/>
      <c r="R771" s="11"/>
      <c r="S771" s="455"/>
      <c r="T771" s="477"/>
      <c r="U771" s="506">
        <f>Import!N1161</f>
        <v>0</v>
      </c>
      <c r="V771" s="11"/>
      <c r="W771" s="340"/>
      <c r="X771" s="340"/>
      <c r="Y771" s="340"/>
      <c r="Z771" s="11"/>
      <c r="AE771" s="210"/>
      <c r="AF771" s="210"/>
      <c r="AG771" s="210"/>
      <c r="AH771" s="210"/>
      <c r="AI771" s="1055"/>
      <c r="AJ771" s="211"/>
      <c r="AK771" s="1276"/>
      <c r="AL771" s="1276">
        <f>AL770</f>
        <v>0</v>
      </c>
      <c r="AP771" s="210"/>
      <c r="AQ771" s="210"/>
      <c r="AR771" s="210"/>
      <c r="AS771" s="210"/>
      <c r="AT771" s="210"/>
      <c r="AU771" s="211"/>
      <c r="AV771" s="1276"/>
      <c r="AW771" s="1276">
        <f>AW770</f>
        <v>0</v>
      </c>
      <c r="BA771" s="210"/>
      <c r="BB771" s="210"/>
      <c r="BC771" s="210"/>
      <c r="BD771" s="210"/>
      <c r="BE771" s="210"/>
      <c r="BF771" s="211"/>
      <c r="BG771" s="1276"/>
      <c r="BH771" s="1276">
        <f>BH770</f>
        <v>0</v>
      </c>
      <c r="BL771" s="210"/>
      <c r="BM771" s="210"/>
      <c r="BN771" s="210"/>
      <c r="BO771" s="210"/>
      <c r="BP771" s="210"/>
      <c r="BQ771" s="211"/>
      <c r="BR771" s="1276"/>
      <c r="BS771" s="1276">
        <f>BS770</f>
        <v>0</v>
      </c>
      <c r="BW771" s="210"/>
      <c r="BX771" s="210"/>
      <c r="BY771" s="210"/>
      <c r="BZ771" s="210"/>
      <c r="CA771" s="210"/>
      <c r="CB771" s="211"/>
      <c r="CC771" s="1276"/>
      <c r="CD771" s="1276">
        <f>CD770</f>
        <v>0</v>
      </c>
      <c r="CE771" s="11"/>
      <c r="CF771" s="11"/>
      <c r="CG771" s="11"/>
      <c r="CH771" s="11"/>
      <c r="CI771" s="11"/>
      <c r="CJ771" s="11"/>
      <c r="CK771" s="11"/>
      <c r="CL771" s="11"/>
      <c r="CM771" s="11"/>
    </row>
    <row r="772" spans="1:91" ht="24.75" customHeight="1">
      <c r="A772" s="1246" t="str">
        <f>IF(E772&gt;0,"Wypełnione","")</f>
        <v/>
      </c>
      <c r="B772" s="58"/>
      <c r="C772" s="1734">
        <f>'Og s3a'!C1173</f>
        <v>0</v>
      </c>
      <c r="D772" s="1732">
        <f>'Og s3a'!E1173</f>
        <v>0</v>
      </c>
      <c r="E772" s="1734">
        <f>'Og s3a'!F1173</f>
        <v>0</v>
      </c>
      <c r="F772" s="2453"/>
      <c r="G772" s="511">
        <f>T772</f>
        <v>0</v>
      </c>
      <c r="H772" s="2455">
        <f>U772</f>
        <v>0</v>
      </c>
      <c r="I772" s="515"/>
      <c r="J772" s="2459"/>
      <c r="K772" s="515"/>
      <c r="L772" s="2459"/>
      <c r="M772" s="515"/>
      <c r="N772" s="2459"/>
      <c r="O772" s="515"/>
      <c r="P772" s="2459"/>
      <c r="Q772" s="11"/>
      <c r="R772" s="11"/>
      <c r="S772" s="454">
        <f>'Og s3a'!G1173</f>
        <v>0</v>
      </c>
      <c r="T772" s="456">
        <f>'Og s3a'!D1173</f>
        <v>0</v>
      </c>
      <c r="U772" s="506">
        <f>Import!N1162</f>
        <v>0</v>
      </c>
      <c r="V772" s="11"/>
      <c r="W772" s="340"/>
      <c r="X772" s="340"/>
      <c r="Y772" s="340"/>
      <c r="Z772" s="1273">
        <f>IF(F772=AF$7,1,0)</f>
        <v>0</v>
      </c>
      <c r="AA772" s="1273">
        <f>Z772*D772</f>
        <v>0</v>
      </c>
      <c r="AB772" s="1281">
        <f>IF($Z772=0,0,IF(AF772+AH772+AJ772&gt;0,$AA772,0))</f>
        <v>0</v>
      </c>
      <c r="AC772" s="1283">
        <f>IF($Z772=0,0,IF(AND(AB772=0,G773&gt;0),$AA772,0))</f>
        <v>0</v>
      </c>
      <c r="AD772" s="1272">
        <f>AA772-AB772-AC772</f>
        <v>0</v>
      </c>
      <c r="AE772" s="210">
        <f t="shared" si="315"/>
        <v>0</v>
      </c>
      <c r="AF772" s="210">
        <f t="shared" si="315"/>
        <v>0</v>
      </c>
      <c r="AG772" s="210">
        <f t="shared" si="315"/>
        <v>0</v>
      </c>
      <c r="AH772" s="210">
        <f t="shared" si="315"/>
        <v>0</v>
      </c>
      <c r="AI772" s="1055">
        <f t="shared" si="315"/>
        <v>0</v>
      </c>
      <c r="AJ772" s="211">
        <f t="shared" si="315"/>
        <v>0</v>
      </c>
      <c r="AK772" s="1276">
        <f>IF($Z772=1,0,IF(AND($Z772=0,AF772&gt;0),1,IF(AND($Z772=0,AH772&gt;0),1,IF(AND($Z772=0,AJ772&gt;0),1,0))))</f>
        <v>0</v>
      </c>
      <c r="AL772" s="1276">
        <f t="shared" si="310"/>
        <v>0</v>
      </c>
      <c r="AM772" s="1281">
        <f>IF($Z772=0,0,IF(AQ772+AS772+AU772&gt;0,$AA772,0))</f>
        <v>0</v>
      </c>
      <c r="AN772" s="1283">
        <f>IF($Z772=0,0,IF(AND(AM772=0,I773&gt;0),$AA772,0))</f>
        <v>0</v>
      </c>
      <c r="AO772" s="1272">
        <f>$AA772-AM772-AN772</f>
        <v>0</v>
      </c>
      <c r="AP772" s="210">
        <f t="shared" si="316"/>
        <v>0</v>
      </c>
      <c r="AQ772" s="210">
        <f t="shared" si="316"/>
        <v>0</v>
      </c>
      <c r="AR772" s="210">
        <f t="shared" si="316"/>
        <v>0</v>
      </c>
      <c r="AS772" s="210">
        <f t="shared" si="316"/>
        <v>0</v>
      </c>
      <c r="AT772" s="210">
        <f t="shared" si="316"/>
        <v>0</v>
      </c>
      <c r="AU772" s="211">
        <f t="shared" si="316"/>
        <v>0</v>
      </c>
      <c r="AV772" s="1276">
        <f>IF($Z772=1,0,IF(AND($Z772=0,AQ772&gt;0),1,IF(AND($Z772=0,AS772&gt;0),1,IF(AND($Z772=0,AU772&gt;0),1,0))))</f>
        <v>0</v>
      </c>
      <c r="AW772" s="1276">
        <f t="shared" si="311"/>
        <v>0</v>
      </c>
      <c r="AX772" s="1281">
        <f>IF($Z772=0,0,IF(BB772+BD772+BF772&gt;0,$AA772,0))</f>
        <v>0</v>
      </c>
      <c r="AY772" s="1283">
        <f>IF($Z772=0,0,IF(AND(AX772=0,K773&gt;0),$AA772,0))</f>
        <v>0</v>
      </c>
      <c r="AZ772" s="1272">
        <f>$AA772-AX772-AY772</f>
        <v>0</v>
      </c>
      <c r="BA772" s="210">
        <f t="shared" si="317"/>
        <v>0</v>
      </c>
      <c r="BB772" s="210">
        <f t="shared" si="317"/>
        <v>0</v>
      </c>
      <c r="BC772" s="210">
        <f t="shared" si="317"/>
        <v>0</v>
      </c>
      <c r="BD772" s="210">
        <f t="shared" si="317"/>
        <v>0</v>
      </c>
      <c r="BE772" s="210">
        <f t="shared" si="317"/>
        <v>0</v>
      </c>
      <c r="BF772" s="211">
        <f t="shared" si="317"/>
        <v>0</v>
      </c>
      <c r="BG772" s="1276">
        <f>IF($Z772=1,0,IF(AND($Z772=0,BB772&gt;0),1,IF(AND($Z772=0,BD772&gt;0),1,IF(AND($Z772=0,BF772&gt;0),1,0))))</f>
        <v>0</v>
      </c>
      <c r="BH772" s="1276">
        <f t="shared" si="312"/>
        <v>0</v>
      </c>
      <c r="BI772" s="1281">
        <f>IF($Z772=0,0,IF(BM772+BO772+BQ772&gt;0,$AA772,0))</f>
        <v>0</v>
      </c>
      <c r="BJ772" s="1283">
        <f>IF($Z772=0,0,IF(AND(BI772=0,M773&gt;0),$AA772,0))</f>
        <v>0</v>
      </c>
      <c r="BK772" s="1272">
        <f>$AA772-BI772-BJ772</f>
        <v>0</v>
      </c>
      <c r="BL772" s="210">
        <f t="shared" si="318"/>
        <v>0</v>
      </c>
      <c r="BM772" s="210">
        <f t="shared" si="318"/>
        <v>0</v>
      </c>
      <c r="BN772" s="210">
        <f t="shared" si="318"/>
        <v>0</v>
      </c>
      <c r="BO772" s="210">
        <f t="shared" si="318"/>
        <v>0</v>
      </c>
      <c r="BP772" s="210">
        <f t="shared" si="318"/>
        <v>0</v>
      </c>
      <c r="BQ772" s="211">
        <f t="shared" si="318"/>
        <v>0</v>
      </c>
      <c r="BR772" s="1276">
        <f>IF($Z772=1,0,IF(AND($Z772=0,BM772&gt;0),1,IF(AND($Z772=0,BO772&gt;0),1,IF(AND($Z772=0,BQ772&gt;0),1,0))))</f>
        <v>0</v>
      </c>
      <c r="BS772" s="1276">
        <f t="shared" si="313"/>
        <v>0</v>
      </c>
      <c r="BT772" s="1281">
        <f>IF($Z772=0,0,IF(BX772+BZ772+CB772&gt;0,$AA772,0))</f>
        <v>0</v>
      </c>
      <c r="BU772" s="1283">
        <f>IF($Z772=0,0,IF(AND(BT772=0,O773&gt;0),$AA772,0))</f>
        <v>0</v>
      </c>
      <c r="BV772" s="1272">
        <f>$AA772-BT772-BU772</f>
        <v>0</v>
      </c>
      <c r="BW772" s="210">
        <f t="shared" si="319"/>
        <v>0</v>
      </c>
      <c r="BX772" s="210">
        <f t="shared" si="319"/>
        <v>0</v>
      </c>
      <c r="BY772" s="210">
        <f t="shared" si="319"/>
        <v>0</v>
      </c>
      <c r="BZ772" s="210">
        <f t="shared" si="319"/>
        <v>0</v>
      </c>
      <c r="CA772" s="210">
        <f t="shared" si="319"/>
        <v>0</v>
      </c>
      <c r="CB772" s="211">
        <f t="shared" si="319"/>
        <v>0</v>
      </c>
      <c r="CC772" s="1276">
        <f>IF($Z772=1,0,IF(AND($Z772=0,BX772&gt;0),1,IF(AND($Z772=0,BZ772&gt;0),1,IF(AND($Z772=0,CB772&gt;0),1,0))))</f>
        <v>0</v>
      </c>
      <c r="CD772" s="1276">
        <f t="shared" si="314"/>
        <v>0</v>
      </c>
      <c r="CE772" s="11"/>
      <c r="CF772" s="11"/>
      <c r="CG772" s="11"/>
      <c r="CH772" s="11"/>
      <c r="CI772" s="11"/>
      <c r="CJ772" s="11"/>
      <c r="CK772" s="11"/>
      <c r="CL772" s="11"/>
      <c r="CM772" s="11"/>
    </row>
    <row r="773" spans="1:91" ht="14.25" customHeight="1">
      <c r="A773" s="1247" t="str">
        <f>A772</f>
        <v/>
      </c>
      <c r="B773" s="58"/>
      <c r="C773" s="1735"/>
      <c r="D773" s="1733"/>
      <c r="E773" s="1735"/>
      <c r="F773" s="2454"/>
      <c r="G773" s="512"/>
      <c r="H773" s="2456"/>
      <c r="I773" s="514"/>
      <c r="J773" s="2459"/>
      <c r="K773" s="514"/>
      <c r="L773" s="2459"/>
      <c r="M773" s="514"/>
      <c r="N773" s="2459"/>
      <c r="O773" s="514"/>
      <c r="P773" s="2459"/>
      <c r="Q773" s="11"/>
      <c r="R773" s="11"/>
      <c r="S773" s="455"/>
      <c r="T773" s="477"/>
      <c r="U773" s="506">
        <f>Import!N1163</f>
        <v>0</v>
      </c>
      <c r="V773" s="11"/>
      <c r="W773" s="340"/>
      <c r="X773" s="340"/>
      <c r="Y773" s="340"/>
      <c r="Z773" s="11"/>
      <c r="AE773" s="210"/>
      <c r="AF773" s="210"/>
      <c r="AG773" s="210"/>
      <c r="AH773" s="210"/>
      <c r="AI773" s="1055"/>
      <c r="AJ773" s="211"/>
      <c r="AK773" s="1276"/>
      <c r="AL773" s="1276">
        <f>AL772</f>
        <v>0</v>
      </c>
      <c r="AP773" s="210"/>
      <c r="AQ773" s="210"/>
      <c r="AR773" s="210"/>
      <c r="AS773" s="210"/>
      <c r="AT773" s="210"/>
      <c r="AU773" s="211"/>
      <c r="AV773" s="1276"/>
      <c r="AW773" s="1276">
        <f>AW772</f>
        <v>0</v>
      </c>
      <c r="BA773" s="210"/>
      <c r="BB773" s="210"/>
      <c r="BC773" s="210"/>
      <c r="BD773" s="210"/>
      <c r="BE773" s="210"/>
      <c r="BF773" s="211"/>
      <c r="BG773" s="1276"/>
      <c r="BH773" s="1276">
        <f>BH772</f>
        <v>0</v>
      </c>
      <c r="BL773" s="210"/>
      <c r="BM773" s="210"/>
      <c r="BN773" s="210"/>
      <c r="BO773" s="210"/>
      <c r="BP773" s="210"/>
      <c r="BQ773" s="211"/>
      <c r="BR773" s="1276"/>
      <c r="BS773" s="1276">
        <f>BS772</f>
        <v>0</v>
      </c>
      <c r="BW773" s="210"/>
      <c r="BX773" s="210"/>
      <c r="BY773" s="210"/>
      <c r="BZ773" s="210"/>
      <c r="CA773" s="210"/>
      <c r="CB773" s="211"/>
      <c r="CC773" s="1276"/>
      <c r="CD773" s="1276">
        <f>CD772</f>
        <v>0</v>
      </c>
      <c r="CE773" s="11"/>
      <c r="CF773" s="11"/>
      <c r="CG773" s="11"/>
      <c r="CH773" s="11"/>
      <c r="CI773" s="11"/>
      <c r="CJ773" s="11"/>
      <c r="CK773" s="11"/>
      <c r="CL773" s="11"/>
      <c r="CM773" s="11"/>
    </row>
    <row r="774" spans="1:91" ht="24.75" customHeight="1">
      <c r="A774" s="1246" t="str">
        <f>IF(E774&gt;0,"Wypełnione","")</f>
        <v/>
      </c>
      <c r="B774" s="58"/>
      <c r="C774" s="1734">
        <f>'Og s3a'!C1175</f>
        <v>0</v>
      </c>
      <c r="D774" s="1732">
        <f>'Og s3a'!E1175</f>
        <v>0</v>
      </c>
      <c r="E774" s="1734">
        <f>'Og s3a'!F1175</f>
        <v>0</v>
      </c>
      <c r="F774" s="2453"/>
      <c r="G774" s="511">
        <f>T774</f>
        <v>0</v>
      </c>
      <c r="H774" s="2455">
        <f>U774</f>
        <v>0</v>
      </c>
      <c r="I774" s="515"/>
      <c r="J774" s="2459"/>
      <c r="K774" s="515"/>
      <c r="L774" s="2459"/>
      <c r="M774" s="515"/>
      <c r="N774" s="2459"/>
      <c r="O774" s="515"/>
      <c r="P774" s="2459"/>
      <c r="Q774" s="11"/>
      <c r="R774" s="11"/>
      <c r="S774" s="454">
        <f>'Og s3a'!G1175</f>
        <v>0</v>
      </c>
      <c r="T774" s="456">
        <f>'Og s3a'!D1175</f>
        <v>0</v>
      </c>
      <c r="U774" s="506">
        <f>Import!N1164</f>
        <v>0</v>
      </c>
      <c r="V774" s="11"/>
      <c r="W774" s="340"/>
      <c r="X774" s="340"/>
      <c r="Y774" s="340"/>
      <c r="Z774" s="1273">
        <f>IF(F774=AF$7,1,0)</f>
        <v>0</v>
      </c>
      <c r="AA774" s="1273">
        <f>Z774*D774</f>
        <v>0</v>
      </c>
      <c r="AB774" s="1281">
        <f>IF($Z774=0,0,IF(AF774+AH774+AJ774&gt;0,$AA774,0))</f>
        <v>0</v>
      </c>
      <c r="AC774" s="1283">
        <f>IF($Z774=0,0,IF(AND(AB774=0,G775&gt;0),$AA774,0))</f>
        <v>0</v>
      </c>
      <c r="AD774" s="1272">
        <f>AA774-AB774-AC774</f>
        <v>0</v>
      </c>
      <c r="AE774" s="210">
        <f t="shared" si="315"/>
        <v>0</v>
      </c>
      <c r="AF774" s="210">
        <f t="shared" si="315"/>
        <v>0</v>
      </c>
      <c r="AG774" s="210">
        <f t="shared" si="315"/>
        <v>0</v>
      </c>
      <c r="AH774" s="210">
        <f t="shared" si="315"/>
        <v>0</v>
      </c>
      <c r="AI774" s="1055">
        <f t="shared" si="315"/>
        <v>0</v>
      </c>
      <c r="AJ774" s="211">
        <f t="shared" si="315"/>
        <v>0</v>
      </c>
      <c r="AK774" s="1276">
        <f>IF($Z774=1,0,IF(AND($Z774=0,AF774&gt;0),1,IF(AND($Z774=0,AH774&gt;0),1,IF(AND($Z774=0,AJ774&gt;0),1,0))))</f>
        <v>0</v>
      </c>
      <c r="AL774" s="1276">
        <f t="shared" si="310"/>
        <v>0</v>
      </c>
      <c r="AM774" s="1281">
        <f>IF($Z774=0,0,IF(AQ774+AS774+AU774&gt;0,$AA774,0))</f>
        <v>0</v>
      </c>
      <c r="AN774" s="1283">
        <f>IF($Z774=0,0,IF(AND(AM774=0,I775&gt;0),$AA774,0))</f>
        <v>0</v>
      </c>
      <c r="AO774" s="1272">
        <f>$AA774-AM774-AN774</f>
        <v>0</v>
      </c>
      <c r="AP774" s="210">
        <f t="shared" si="316"/>
        <v>0</v>
      </c>
      <c r="AQ774" s="210">
        <f t="shared" si="316"/>
        <v>0</v>
      </c>
      <c r="AR774" s="210">
        <f t="shared" si="316"/>
        <v>0</v>
      </c>
      <c r="AS774" s="210">
        <f t="shared" si="316"/>
        <v>0</v>
      </c>
      <c r="AT774" s="210">
        <f t="shared" si="316"/>
        <v>0</v>
      </c>
      <c r="AU774" s="211">
        <f t="shared" si="316"/>
        <v>0</v>
      </c>
      <c r="AV774" s="1276">
        <f>IF($Z774=1,0,IF(AND($Z774=0,AQ774&gt;0),1,IF(AND($Z774=0,AS774&gt;0),1,IF(AND($Z774=0,AU774&gt;0),1,0))))</f>
        <v>0</v>
      </c>
      <c r="AW774" s="1276">
        <f t="shared" si="311"/>
        <v>0</v>
      </c>
      <c r="AX774" s="1281">
        <f>IF($Z774=0,0,IF(BB774+BD774+BF774&gt;0,$AA774,0))</f>
        <v>0</v>
      </c>
      <c r="AY774" s="1283">
        <f>IF($Z774=0,0,IF(AND(AX774=0,K775&gt;0),$AA774,0))</f>
        <v>0</v>
      </c>
      <c r="AZ774" s="1272">
        <f>$AA774-AX774-AY774</f>
        <v>0</v>
      </c>
      <c r="BA774" s="210">
        <f t="shared" si="317"/>
        <v>0</v>
      </c>
      <c r="BB774" s="210">
        <f t="shared" si="317"/>
        <v>0</v>
      </c>
      <c r="BC774" s="210">
        <f t="shared" si="317"/>
        <v>0</v>
      </c>
      <c r="BD774" s="210">
        <f t="shared" si="317"/>
        <v>0</v>
      </c>
      <c r="BE774" s="210">
        <f t="shared" si="317"/>
        <v>0</v>
      </c>
      <c r="BF774" s="211">
        <f t="shared" si="317"/>
        <v>0</v>
      </c>
      <c r="BG774" s="1276">
        <f>IF($Z774=1,0,IF(AND($Z774=0,BB774&gt;0),1,IF(AND($Z774=0,BD774&gt;0),1,IF(AND($Z774=0,BF774&gt;0),1,0))))</f>
        <v>0</v>
      </c>
      <c r="BH774" s="1276">
        <f t="shared" si="312"/>
        <v>0</v>
      </c>
      <c r="BI774" s="1281">
        <f>IF($Z774=0,0,IF(BM774+BO774+BQ774&gt;0,$AA774,0))</f>
        <v>0</v>
      </c>
      <c r="BJ774" s="1283">
        <f>IF($Z774=0,0,IF(AND(BI774=0,M775&gt;0),$AA774,0))</f>
        <v>0</v>
      </c>
      <c r="BK774" s="1272">
        <f>$AA774-BI774-BJ774</f>
        <v>0</v>
      </c>
      <c r="BL774" s="210">
        <f t="shared" si="318"/>
        <v>0</v>
      </c>
      <c r="BM774" s="210">
        <f t="shared" si="318"/>
        <v>0</v>
      </c>
      <c r="BN774" s="210">
        <f t="shared" si="318"/>
        <v>0</v>
      </c>
      <c r="BO774" s="210">
        <f t="shared" si="318"/>
        <v>0</v>
      </c>
      <c r="BP774" s="210">
        <f t="shared" si="318"/>
        <v>0</v>
      </c>
      <c r="BQ774" s="211">
        <f t="shared" si="318"/>
        <v>0</v>
      </c>
      <c r="BR774" s="1276">
        <f>IF($Z774=1,0,IF(AND($Z774=0,BM774&gt;0),1,IF(AND($Z774=0,BO774&gt;0),1,IF(AND($Z774=0,BQ774&gt;0),1,0))))</f>
        <v>0</v>
      </c>
      <c r="BS774" s="1276">
        <f t="shared" si="313"/>
        <v>0</v>
      </c>
      <c r="BT774" s="1281">
        <f>IF($Z774=0,0,IF(BX774+BZ774+CB774&gt;0,$AA774,0))</f>
        <v>0</v>
      </c>
      <c r="BU774" s="1283">
        <f>IF($Z774=0,0,IF(AND(BT774=0,O775&gt;0),$AA774,0))</f>
        <v>0</v>
      </c>
      <c r="BV774" s="1272">
        <f>$AA774-BT774-BU774</f>
        <v>0</v>
      </c>
      <c r="BW774" s="210">
        <f t="shared" si="319"/>
        <v>0</v>
      </c>
      <c r="BX774" s="210">
        <f t="shared" si="319"/>
        <v>0</v>
      </c>
      <c r="BY774" s="210">
        <f t="shared" si="319"/>
        <v>0</v>
      </c>
      <c r="BZ774" s="210">
        <f t="shared" si="319"/>
        <v>0</v>
      </c>
      <c r="CA774" s="210">
        <f t="shared" si="319"/>
        <v>0</v>
      </c>
      <c r="CB774" s="211">
        <f t="shared" si="319"/>
        <v>0</v>
      </c>
      <c r="CC774" s="1276">
        <f>IF($Z774=1,0,IF(AND($Z774=0,BX774&gt;0),1,IF(AND($Z774=0,BZ774&gt;0),1,IF(AND($Z774=0,CB774&gt;0),1,0))))</f>
        <v>0</v>
      </c>
      <c r="CD774" s="1276">
        <f t="shared" si="314"/>
        <v>0</v>
      </c>
      <c r="CE774" s="11"/>
      <c r="CF774" s="11"/>
      <c r="CG774" s="11"/>
      <c r="CH774" s="11"/>
      <c r="CI774" s="11"/>
      <c r="CJ774" s="11"/>
      <c r="CK774" s="11"/>
      <c r="CL774" s="11"/>
      <c r="CM774" s="11"/>
    </row>
    <row r="775" spans="1:91" ht="14.25" customHeight="1">
      <c r="A775" s="1247" t="str">
        <f>A774</f>
        <v/>
      </c>
      <c r="B775" s="58"/>
      <c r="C775" s="1735"/>
      <c r="D775" s="1733"/>
      <c r="E775" s="1735"/>
      <c r="F775" s="2454"/>
      <c r="G775" s="512"/>
      <c r="H775" s="2456"/>
      <c r="I775" s="514"/>
      <c r="J775" s="2459"/>
      <c r="K775" s="514"/>
      <c r="L775" s="2459"/>
      <c r="M775" s="514"/>
      <c r="N775" s="2459"/>
      <c r="O775" s="514"/>
      <c r="P775" s="2459"/>
      <c r="Q775" s="11"/>
      <c r="R775" s="11"/>
      <c r="S775" s="455"/>
      <c r="T775" s="477"/>
      <c r="U775" s="506">
        <f>Import!N1165</f>
        <v>0</v>
      </c>
      <c r="V775" s="11"/>
      <c r="W775" s="340"/>
      <c r="X775" s="340"/>
      <c r="Y775" s="340"/>
      <c r="Z775" s="11"/>
      <c r="AE775" s="210"/>
      <c r="AF775" s="210"/>
      <c r="AG775" s="210"/>
      <c r="AH775" s="210"/>
      <c r="AI775" s="1055"/>
      <c r="AJ775" s="211"/>
      <c r="AK775" s="1276"/>
      <c r="AL775" s="1276">
        <f>AL774</f>
        <v>0</v>
      </c>
      <c r="AP775" s="210"/>
      <c r="AQ775" s="210"/>
      <c r="AR775" s="210"/>
      <c r="AS775" s="210"/>
      <c r="AT775" s="210"/>
      <c r="AU775" s="211"/>
      <c r="AV775" s="1276"/>
      <c r="AW775" s="1276">
        <f>AW774</f>
        <v>0</v>
      </c>
      <c r="BA775" s="210"/>
      <c r="BB775" s="210"/>
      <c r="BC775" s="210"/>
      <c r="BD775" s="210"/>
      <c r="BE775" s="210"/>
      <c r="BF775" s="211"/>
      <c r="BG775" s="1276"/>
      <c r="BH775" s="1276">
        <f>BH774</f>
        <v>0</v>
      </c>
      <c r="BL775" s="210"/>
      <c r="BM775" s="210"/>
      <c r="BN775" s="210"/>
      <c r="BO775" s="210"/>
      <c r="BP775" s="210"/>
      <c r="BQ775" s="211"/>
      <c r="BR775" s="1276"/>
      <c r="BS775" s="1276">
        <f>BS774</f>
        <v>0</v>
      </c>
      <c r="BW775" s="210"/>
      <c r="BX775" s="210"/>
      <c r="BY775" s="210"/>
      <c r="BZ775" s="210"/>
      <c r="CA775" s="210"/>
      <c r="CB775" s="211"/>
      <c r="CC775" s="1276"/>
      <c r="CD775" s="1276">
        <f>CD774</f>
        <v>0</v>
      </c>
      <c r="CE775" s="11"/>
      <c r="CF775" s="11"/>
      <c r="CG775" s="11"/>
      <c r="CH775" s="11"/>
      <c r="CI775" s="11"/>
      <c r="CJ775" s="11"/>
      <c r="CK775" s="11"/>
      <c r="CL775" s="11"/>
      <c r="CM775" s="11"/>
    </row>
    <row r="776" spans="1:91" ht="24.75" customHeight="1">
      <c r="A776" s="1246" t="str">
        <f>IF(E776&gt;0,"Wypełnione","")</f>
        <v/>
      </c>
      <c r="B776" s="58"/>
      <c r="C776" s="1734">
        <f>'Og s3a'!C1177</f>
        <v>0</v>
      </c>
      <c r="D776" s="1732">
        <f>'Og s3a'!E1177</f>
        <v>0</v>
      </c>
      <c r="E776" s="1734">
        <f>'Og s3a'!F1177</f>
        <v>0</v>
      </c>
      <c r="F776" s="2453"/>
      <c r="G776" s="511">
        <f>T776</f>
        <v>0</v>
      </c>
      <c r="H776" s="2455">
        <f>U776</f>
        <v>0</v>
      </c>
      <c r="I776" s="515"/>
      <c r="J776" s="2459"/>
      <c r="K776" s="515"/>
      <c r="L776" s="2459"/>
      <c r="M776" s="515"/>
      <c r="N776" s="2459"/>
      <c r="O776" s="515"/>
      <c r="P776" s="2459"/>
      <c r="Q776" s="11"/>
      <c r="R776" s="11"/>
      <c r="S776" s="454">
        <f>'Og s3a'!G1177</f>
        <v>0</v>
      </c>
      <c r="T776" s="456">
        <f>'Og s3a'!D1177</f>
        <v>0</v>
      </c>
      <c r="U776" s="506">
        <f>Import!N1166</f>
        <v>0</v>
      </c>
      <c r="V776" s="11"/>
      <c r="W776" s="340"/>
      <c r="X776" s="340"/>
      <c r="Y776" s="340"/>
      <c r="Z776" s="1273">
        <f>IF(F776=AF$7,1,0)</f>
        <v>0</v>
      </c>
      <c r="AA776" s="1273">
        <f>Z776*D776</f>
        <v>0</v>
      </c>
      <c r="AB776" s="1281">
        <f>IF($Z776=0,0,IF(AF776+AH776+AJ776&gt;0,$AA776,0))</f>
        <v>0</v>
      </c>
      <c r="AC776" s="1283">
        <f>IF($Z776=0,0,IF(AND(AB776=0,G777&gt;0),$AA776,0))</f>
        <v>0</v>
      </c>
      <c r="AD776" s="1272">
        <f>AA776-AB776-AC776</f>
        <v>0</v>
      </c>
      <c r="AE776" s="210">
        <f t="shared" si="315"/>
        <v>0</v>
      </c>
      <c r="AF776" s="210">
        <f t="shared" si="315"/>
        <v>0</v>
      </c>
      <c r="AG776" s="210">
        <f t="shared" si="315"/>
        <v>0</v>
      </c>
      <c r="AH776" s="210">
        <f t="shared" si="315"/>
        <v>0</v>
      </c>
      <c r="AI776" s="1055">
        <f t="shared" si="315"/>
        <v>0</v>
      </c>
      <c r="AJ776" s="211">
        <f t="shared" si="315"/>
        <v>0</v>
      </c>
      <c r="AK776" s="1276">
        <f>IF($Z776=1,0,IF(AND($Z776=0,AF776&gt;0),1,IF(AND($Z776=0,AH776&gt;0),1,IF(AND($Z776=0,AJ776&gt;0),1,0))))</f>
        <v>0</v>
      </c>
      <c r="AL776" s="1276">
        <f t="shared" si="310"/>
        <v>0</v>
      </c>
      <c r="AM776" s="1281">
        <f>IF($Z776=0,0,IF(AQ776+AS776+AU776&gt;0,$AA776,0))</f>
        <v>0</v>
      </c>
      <c r="AN776" s="1283">
        <f>IF($Z776=0,0,IF(AND(AM776=0,I777&gt;0),$AA776,0))</f>
        <v>0</v>
      </c>
      <c r="AO776" s="1272">
        <f>$AA776-AM776-AN776</f>
        <v>0</v>
      </c>
      <c r="AP776" s="210">
        <f t="shared" si="316"/>
        <v>0</v>
      </c>
      <c r="AQ776" s="210">
        <f t="shared" si="316"/>
        <v>0</v>
      </c>
      <c r="AR776" s="210">
        <f t="shared" si="316"/>
        <v>0</v>
      </c>
      <c r="AS776" s="210">
        <f t="shared" si="316"/>
        <v>0</v>
      </c>
      <c r="AT776" s="210">
        <f t="shared" si="316"/>
        <v>0</v>
      </c>
      <c r="AU776" s="211">
        <f t="shared" si="316"/>
        <v>0</v>
      </c>
      <c r="AV776" s="1276">
        <f>IF($Z776=1,0,IF(AND($Z776=0,AQ776&gt;0),1,IF(AND($Z776=0,AS776&gt;0),1,IF(AND($Z776=0,AU776&gt;0),1,0))))</f>
        <v>0</v>
      </c>
      <c r="AW776" s="1276">
        <f t="shared" si="311"/>
        <v>0</v>
      </c>
      <c r="AX776" s="1281">
        <f>IF($Z776=0,0,IF(BB776+BD776+BF776&gt;0,$AA776,0))</f>
        <v>0</v>
      </c>
      <c r="AY776" s="1283">
        <f>IF($Z776=0,0,IF(AND(AX776=0,K777&gt;0),$AA776,0))</f>
        <v>0</v>
      </c>
      <c r="AZ776" s="1272">
        <f>$AA776-AX776-AY776</f>
        <v>0</v>
      </c>
      <c r="BA776" s="210">
        <f t="shared" si="317"/>
        <v>0</v>
      </c>
      <c r="BB776" s="210">
        <f t="shared" si="317"/>
        <v>0</v>
      </c>
      <c r="BC776" s="210">
        <f t="shared" si="317"/>
        <v>0</v>
      </c>
      <c r="BD776" s="210">
        <f t="shared" si="317"/>
        <v>0</v>
      </c>
      <c r="BE776" s="210">
        <f t="shared" si="317"/>
        <v>0</v>
      </c>
      <c r="BF776" s="211">
        <f t="shared" si="317"/>
        <v>0</v>
      </c>
      <c r="BG776" s="1276">
        <f>IF($Z776=1,0,IF(AND($Z776=0,BB776&gt;0),1,IF(AND($Z776=0,BD776&gt;0),1,IF(AND($Z776=0,BF776&gt;0),1,0))))</f>
        <v>0</v>
      </c>
      <c r="BH776" s="1276">
        <f t="shared" si="312"/>
        <v>0</v>
      </c>
      <c r="BI776" s="1281">
        <f>IF($Z776=0,0,IF(BM776+BO776+BQ776&gt;0,$AA776,0))</f>
        <v>0</v>
      </c>
      <c r="BJ776" s="1283">
        <f>IF($Z776=0,0,IF(AND(BI776=0,M777&gt;0),$AA776,0))</f>
        <v>0</v>
      </c>
      <c r="BK776" s="1272">
        <f>$AA776-BI776-BJ776</f>
        <v>0</v>
      </c>
      <c r="BL776" s="210">
        <f t="shared" si="318"/>
        <v>0</v>
      </c>
      <c r="BM776" s="210">
        <f t="shared" si="318"/>
        <v>0</v>
      </c>
      <c r="BN776" s="210">
        <f t="shared" si="318"/>
        <v>0</v>
      </c>
      <c r="BO776" s="210">
        <f t="shared" si="318"/>
        <v>0</v>
      </c>
      <c r="BP776" s="210">
        <f t="shared" si="318"/>
        <v>0</v>
      </c>
      <c r="BQ776" s="211">
        <f t="shared" si="318"/>
        <v>0</v>
      </c>
      <c r="BR776" s="1276">
        <f>IF($Z776=1,0,IF(AND($Z776=0,BM776&gt;0),1,IF(AND($Z776=0,BO776&gt;0),1,IF(AND($Z776=0,BQ776&gt;0),1,0))))</f>
        <v>0</v>
      </c>
      <c r="BS776" s="1276">
        <f t="shared" si="313"/>
        <v>0</v>
      </c>
      <c r="BT776" s="1281">
        <f>IF($Z776=0,0,IF(BX776+BZ776+CB776&gt;0,$AA776,0))</f>
        <v>0</v>
      </c>
      <c r="BU776" s="1283">
        <f>IF($Z776=0,0,IF(AND(BT776=0,O777&gt;0),$AA776,0))</f>
        <v>0</v>
      </c>
      <c r="BV776" s="1272">
        <f>$AA776-BT776-BU776</f>
        <v>0</v>
      </c>
      <c r="BW776" s="210">
        <f t="shared" si="319"/>
        <v>0</v>
      </c>
      <c r="BX776" s="210">
        <f t="shared" si="319"/>
        <v>0</v>
      </c>
      <c r="BY776" s="210">
        <f t="shared" si="319"/>
        <v>0</v>
      </c>
      <c r="BZ776" s="210">
        <f t="shared" si="319"/>
        <v>0</v>
      </c>
      <c r="CA776" s="210">
        <f t="shared" si="319"/>
        <v>0</v>
      </c>
      <c r="CB776" s="211">
        <f t="shared" si="319"/>
        <v>0</v>
      </c>
      <c r="CC776" s="1276">
        <f>IF($Z776=1,0,IF(AND($Z776=0,BX776&gt;0),1,IF(AND($Z776=0,BZ776&gt;0),1,IF(AND($Z776=0,CB776&gt;0),1,0))))</f>
        <v>0</v>
      </c>
      <c r="CD776" s="1276">
        <f t="shared" si="314"/>
        <v>0</v>
      </c>
      <c r="CE776" s="11"/>
      <c r="CF776" s="11"/>
      <c r="CG776" s="11"/>
      <c r="CH776" s="11"/>
      <c r="CI776" s="11"/>
      <c r="CJ776" s="11"/>
      <c r="CK776" s="11"/>
      <c r="CL776" s="11"/>
      <c r="CM776" s="11"/>
    </row>
    <row r="777" spans="1:91" ht="14.25" customHeight="1">
      <c r="A777" s="1247" t="str">
        <f>A776</f>
        <v/>
      </c>
      <c r="B777" s="58"/>
      <c r="C777" s="1735"/>
      <c r="D777" s="1733"/>
      <c r="E777" s="1735"/>
      <c r="F777" s="2454"/>
      <c r="G777" s="512"/>
      <c r="H777" s="2456"/>
      <c r="I777" s="514"/>
      <c r="J777" s="2459"/>
      <c r="K777" s="514"/>
      <c r="L777" s="2459"/>
      <c r="M777" s="514"/>
      <c r="N777" s="2459"/>
      <c r="O777" s="514"/>
      <c r="P777" s="2459"/>
      <c r="Q777" s="11"/>
      <c r="R777" s="11"/>
      <c r="S777" s="455"/>
      <c r="T777" s="477"/>
      <c r="U777" s="506">
        <f>Import!N1167</f>
        <v>0</v>
      </c>
      <c r="V777" s="11"/>
      <c r="W777" s="340"/>
      <c r="X777" s="340"/>
      <c r="Y777" s="340"/>
      <c r="Z777" s="11"/>
      <c r="AE777" s="210"/>
      <c r="AF777" s="210"/>
      <c r="AG777" s="210"/>
      <c r="AH777" s="210"/>
      <c r="AI777" s="1055"/>
      <c r="AJ777" s="211"/>
      <c r="AK777" s="1276"/>
      <c r="AL777" s="1276">
        <f>AL776</f>
        <v>0</v>
      </c>
      <c r="AP777" s="210"/>
      <c r="AQ777" s="210"/>
      <c r="AR777" s="210"/>
      <c r="AS777" s="210"/>
      <c r="AT777" s="210"/>
      <c r="AU777" s="211"/>
      <c r="AV777" s="1276"/>
      <c r="AW777" s="1276">
        <f>AW776</f>
        <v>0</v>
      </c>
      <c r="BA777" s="210"/>
      <c r="BB777" s="210"/>
      <c r="BC777" s="210"/>
      <c r="BD777" s="210"/>
      <c r="BE777" s="210"/>
      <c r="BF777" s="211"/>
      <c r="BG777" s="1276"/>
      <c r="BH777" s="1276">
        <f>BH776</f>
        <v>0</v>
      </c>
      <c r="BL777" s="210"/>
      <c r="BM777" s="210"/>
      <c r="BN777" s="210"/>
      <c r="BO777" s="210"/>
      <c r="BP777" s="210"/>
      <c r="BQ777" s="211"/>
      <c r="BR777" s="1276"/>
      <c r="BS777" s="1276">
        <f>BS776</f>
        <v>0</v>
      </c>
      <c r="BW777" s="210"/>
      <c r="BX777" s="210"/>
      <c r="BY777" s="210"/>
      <c r="BZ777" s="210"/>
      <c r="CA777" s="210"/>
      <c r="CB777" s="211"/>
      <c r="CC777" s="1276"/>
      <c r="CD777" s="1276">
        <f>CD776</f>
        <v>0</v>
      </c>
      <c r="CE777" s="11"/>
      <c r="CF777" s="11"/>
      <c r="CG777" s="11"/>
      <c r="CH777" s="11"/>
      <c r="CI777" s="11"/>
      <c r="CJ777" s="11"/>
      <c r="CK777" s="11"/>
      <c r="CL777" s="11"/>
      <c r="CM777" s="11"/>
    </row>
    <row r="778" spans="1:91" ht="24.75" customHeight="1">
      <c r="A778" s="1246" t="str">
        <f>IF(E778&gt;0,"Wypełnione","")</f>
        <v/>
      </c>
      <c r="B778" s="58"/>
      <c r="C778" s="1734">
        <f>'Og s3a'!C1179</f>
        <v>0</v>
      </c>
      <c r="D778" s="1732">
        <f>'Og s3a'!E1179</f>
        <v>0</v>
      </c>
      <c r="E778" s="1734">
        <f>'Og s3a'!F1179</f>
        <v>0</v>
      </c>
      <c r="F778" s="2453"/>
      <c r="G778" s="511">
        <f>T778</f>
        <v>0</v>
      </c>
      <c r="H778" s="2455">
        <f>U778</f>
        <v>0</v>
      </c>
      <c r="I778" s="515"/>
      <c r="J778" s="2459"/>
      <c r="K778" s="515"/>
      <c r="L778" s="2459"/>
      <c r="M778" s="515"/>
      <c r="N778" s="2459"/>
      <c r="O778" s="515"/>
      <c r="P778" s="2459"/>
      <c r="Q778" s="11"/>
      <c r="R778" s="11"/>
      <c r="S778" s="454">
        <f>'Og s3a'!G1179</f>
        <v>0</v>
      </c>
      <c r="T778" s="456">
        <f>'Og s3a'!D1179</f>
        <v>0</v>
      </c>
      <c r="U778" s="506">
        <f>Import!N1168</f>
        <v>0</v>
      </c>
      <c r="V778" s="11"/>
      <c r="W778" s="340"/>
      <c r="X778" s="340"/>
      <c r="Y778" s="340"/>
      <c r="Z778" s="1273">
        <f>IF(F778=AF$7,1,0)</f>
        <v>0</v>
      </c>
      <c r="AA778" s="1273">
        <f>Z778*D778</f>
        <v>0</v>
      </c>
      <c r="AB778" s="1281">
        <f>IF($Z778=0,0,IF(AF778+AH778+AJ778&gt;0,$AA778,0))</f>
        <v>0</v>
      </c>
      <c r="AC778" s="1283">
        <f>IF($Z778=0,0,IF(AND(AB778=0,G779&gt;0),$AA778,0))</f>
        <v>0</v>
      </c>
      <c r="AD778" s="1272">
        <f>AA778-AB778-AC778</f>
        <v>0</v>
      </c>
      <c r="AE778" s="210">
        <f t="shared" si="315"/>
        <v>0</v>
      </c>
      <c r="AF778" s="210">
        <f t="shared" si="315"/>
        <v>0</v>
      </c>
      <c r="AG778" s="210">
        <f t="shared" si="315"/>
        <v>0</v>
      </c>
      <c r="AH778" s="210">
        <f t="shared" si="315"/>
        <v>0</v>
      </c>
      <c r="AI778" s="1055">
        <f t="shared" si="315"/>
        <v>0</v>
      </c>
      <c r="AJ778" s="211">
        <f t="shared" si="315"/>
        <v>0</v>
      </c>
      <c r="AK778" s="1276">
        <f>IF($Z778=1,0,IF(AND($Z778=0,AF778&gt;0),1,IF(AND($Z778=0,AH778&gt;0),1,IF(AND($Z778=0,AJ778&gt;0),1,0))))</f>
        <v>0</v>
      </c>
      <c r="AL778" s="1276">
        <f t="shared" si="310"/>
        <v>0</v>
      </c>
      <c r="AM778" s="1281">
        <f>IF($Z778=0,0,IF(AQ778+AS778+AU778&gt;0,$AA778,0))</f>
        <v>0</v>
      </c>
      <c r="AN778" s="1283">
        <f>IF($Z778=0,0,IF(AND(AM778=0,I779&gt;0),$AA778,0))</f>
        <v>0</v>
      </c>
      <c r="AO778" s="1272">
        <f>$AA778-AM778-AN778</f>
        <v>0</v>
      </c>
      <c r="AP778" s="210">
        <f t="shared" si="316"/>
        <v>0</v>
      </c>
      <c r="AQ778" s="210">
        <f t="shared" si="316"/>
        <v>0</v>
      </c>
      <c r="AR778" s="210">
        <f t="shared" si="316"/>
        <v>0</v>
      </c>
      <c r="AS778" s="210">
        <f t="shared" si="316"/>
        <v>0</v>
      </c>
      <c r="AT778" s="210">
        <f t="shared" si="316"/>
        <v>0</v>
      </c>
      <c r="AU778" s="211">
        <f t="shared" si="316"/>
        <v>0</v>
      </c>
      <c r="AV778" s="1276">
        <f>IF($Z778=1,0,IF(AND($Z778=0,AQ778&gt;0),1,IF(AND($Z778=0,AS778&gt;0),1,IF(AND($Z778=0,AU778&gt;0),1,0))))</f>
        <v>0</v>
      </c>
      <c r="AW778" s="1276">
        <f t="shared" si="311"/>
        <v>0</v>
      </c>
      <c r="AX778" s="1281">
        <f>IF($Z778=0,0,IF(BB778+BD778+BF778&gt;0,$AA778,0))</f>
        <v>0</v>
      </c>
      <c r="AY778" s="1283">
        <f>IF($Z778=0,0,IF(AND(AX778=0,K779&gt;0),$AA778,0))</f>
        <v>0</v>
      </c>
      <c r="AZ778" s="1272">
        <f>$AA778-AX778-AY778</f>
        <v>0</v>
      </c>
      <c r="BA778" s="210">
        <f t="shared" si="317"/>
        <v>0</v>
      </c>
      <c r="BB778" s="210">
        <f t="shared" si="317"/>
        <v>0</v>
      </c>
      <c r="BC778" s="210">
        <f t="shared" si="317"/>
        <v>0</v>
      </c>
      <c r="BD778" s="210">
        <f t="shared" si="317"/>
        <v>0</v>
      </c>
      <c r="BE778" s="210">
        <f t="shared" si="317"/>
        <v>0</v>
      </c>
      <c r="BF778" s="211">
        <f t="shared" si="317"/>
        <v>0</v>
      </c>
      <c r="BG778" s="1276">
        <f>IF($Z778=1,0,IF(AND($Z778=0,BB778&gt;0),1,IF(AND($Z778=0,BD778&gt;0),1,IF(AND($Z778=0,BF778&gt;0),1,0))))</f>
        <v>0</v>
      </c>
      <c r="BH778" s="1276">
        <f t="shared" si="312"/>
        <v>0</v>
      </c>
      <c r="BI778" s="1281">
        <f>IF($Z778=0,0,IF(BM778+BO778+BQ778&gt;0,$AA778,0))</f>
        <v>0</v>
      </c>
      <c r="BJ778" s="1283">
        <f>IF($Z778=0,0,IF(AND(BI778=0,M779&gt;0),$AA778,0))</f>
        <v>0</v>
      </c>
      <c r="BK778" s="1272">
        <f>$AA778-BI778-BJ778</f>
        <v>0</v>
      </c>
      <c r="BL778" s="210">
        <f t="shared" si="318"/>
        <v>0</v>
      </c>
      <c r="BM778" s="210">
        <f t="shared" si="318"/>
        <v>0</v>
      </c>
      <c r="BN778" s="210">
        <f t="shared" si="318"/>
        <v>0</v>
      </c>
      <c r="BO778" s="210">
        <f t="shared" si="318"/>
        <v>0</v>
      </c>
      <c r="BP778" s="210">
        <f t="shared" si="318"/>
        <v>0</v>
      </c>
      <c r="BQ778" s="211">
        <f t="shared" si="318"/>
        <v>0</v>
      </c>
      <c r="BR778" s="1276">
        <f>IF($Z778=1,0,IF(AND($Z778=0,BM778&gt;0),1,IF(AND($Z778=0,BO778&gt;0),1,IF(AND($Z778=0,BQ778&gt;0),1,0))))</f>
        <v>0</v>
      </c>
      <c r="BS778" s="1276">
        <f t="shared" si="313"/>
        <v>0</v>
      </c>
      <c r="BT778" s="1281">
        <f>IF($Z778=0,0,IF(BX778+BZ778+CB778&gt;0,$AA778,0))</f>
        <v>0</v>
      </c>
      <c r="BU778" s="1283">
        <f>IF($Z778=0,0,IF(AND(BT778=0,O779&gt;0),$AA778,0))</f>
        <v>0</v>
      </c>
      <c r="BV778" s="1272">
        <f>$AA778-BT778-BU778</f>
        <v>0</v>
      </c>
      <c r="BW778" s="210">
        <f t="shared" si="319"/>
        <v>0</v>
      </c>
      <c r="BX778" s="210">
        <f t="shared" si="319"/>
        <v>0</v>
      </c>
      <c r="BY778" s="210">
        <f t="shared" si="319"/>
        <v>0</v>
      </c>
      <c r="BZ778" s="210">
        <f t="shared" si="319"/>
        <v>0</v>
      </c>
      <c r="CA778" s="210">
        <f t="shared" si="319"/>
        <v>0</v>
      </c>
      <c r="CB778" s="211">
        <f t="shared" si="319"/>
        <v>0</v>
      </c>
      <c r="CC778" s="1276">
        <f>IF($Z778=1,0,IF(AND($Z778=0,BX778&gt;0),1,IF(AND($Z778=0,BZ778&gt;0),1,IF(AND($Z778=0,CB778&gt;0),1,0))))</f>
        <v>0</v>
      </c>
      <c r="CD778" s="1276">
        <f t="shared" si="314"/>
        <v>0</v>
      </c>
      <c r="CE778" s="11"/>
      <c r="CF778" s="11"/>
      <c r="CG778" s="11"/>
      <c r="CH778" s="11"/>
      <c r="CI778" s="11"/>
      <c r="CJ778" s="11"/>
      <c r="CK778" s="11"/>
      <c r="CL778" s="11"/>
      <c r="CM778" s="11"/>
    </row>
    <row r="779" spans="1:91" ht="14.25" customHeight="1">
      <c r="A779" s="1247" t="str">
        <f>A778</f>
        <v/>
      </c>
      <c r="B779" s="58"/>
      <c r="C779" s="1735"/>
      <c r="D779" s="1733"/>
      <c r="E779" s="1735"/>
      <c r="F779" s="2454"/>
      <c r="G779" s="512"/>
      <c r="H779" s="2456"/>
      <c r="I779" s="514"/>
      <c r="J779" s="2459"/>
      <c r="K779" s="514"/>
      <c r="L779" s="2459"/>
      <c r="M779" s="514"/>
      <c r="N779" s="2459"/>
      <c r="O779" s="514"/>
      <c r="P779" s="2459"/>
      <c r="Q779" s="11"/>
      <c r="R779" s="11"/>
      <c r="S779" s="455"/>
      <c r="T779" s="477"/>
      <c r="U779" s="506">
        <f>Import!N1169</f>
        <v>0</v>
      </c>
      <c r="V779" s="11"/>
      <c r="W779" s="340"/>
      <c r="X779" s="340"/>
      <c r="Y779" s="340"/>
      <c r="Z779" s="11"/>
      <c r="AE779" s="210"/>
      <c r="AF779" s="210"/>
      <c r="AG779" s="210"/>
      <c r="AH779" s="210"/>
      <c r="AI779" s="1055"/>
      <c r="AJ779" s="211"/>
      <c r="AK779" s="1276"/>
      <c r="AL779" s="1276">
        <f>AL778</f>
        <v>0</v>
      </c>
      <c r="AP779" s="210"/>
      <c r="AQ779" s="210"/>
      <c r="AR779" s="210"/>
      <c r="AS779" s="210"/>
      <c r="AT779" s="210"/>
      <c r="AU779" s="211"/>
      <c r="AV779" s="1276"/>
      <c r="AW779" s="1276">
        <f>AW778</f>
        <v>0</v>
      </c>
      <c r="BA779" s="210"/>
      <c r="BB779" s="210"/>
      <c r="BC779" s="210"/>
      <c r="BD779" s="210"/>
      <c r="BE779" s="210"/>
      <c r="BF779" s="211"/>
      <c r="BG779" s="1276"/>
      <c r="BH779" s="1276">
        <f>BH778</f>
        <v>0</v>
      </c>
      <c r="BL779" s="210"/>
      <c r="BM779" s="210"/>
      <c r="BN779" s="210"/>
      <c r="BO779" s="210"/>
      <c r="BP779" s="210"/>
      <c r="BQ779" s="211"/>
      <c r="BR779" s="1276"/>
      <c r="BS779" s="1276">
        <f>BS778</f>
        <v>0</v>
      </c>
      <c r="BW779" s="210"/>
      <c r="BX779" s="210"/>
      <c r="BY779" s="210"/>
      <c r="BZ779" s="210"/>
      <c r="CA779" s="210"/>
      <c r="CB779" s="211"/>
      <c r="CC779" s="1276"/>
      <c r="CD779" s="1276">
        <f>CD778</f>
        <v>0</v>
      </c>
      <c r="CE779" s="11"/>
      <c r="CF779" s="11"/>
      <c r="CG779" s="11"/>
      <c r="CH779" s="11"/>
      <c r="CI779" s="11"/>
      <c r="CJ779" s="11"/>
      <c r="CK779" s="11"/>
      <c r="CL779" s="11"/>
      <c r="CM779" s="11"/>
    </row>
    <row r="780" spans="1:91" ht="24.75" customHeight="1">
      <c r="A780" s="1246" t="str">
        <f>IF(E780&gt;0,"Wypełnione","")</f>
        <v/>
      </c>
      <c r="B780" s="58"/>
      <c r="C780" s="1734">
        <f>'Og s3a'!C1181</f>
        <v>0</v>
      </c>
      <c r="D780" s="1732">
        <f>'Og s3a'!E1181</f>
        <v>0</v>
      </c>
      <c r="E780" s="1734">
        <f>'Og s3a'!F1181</f>
        <v>0</v>
      </c>
      <c r="F780" s="2453"/>
      <c r="G780" s="511">
        <f>T780</f>
        <v>0</v>
      </c>
      <c r="H780" s="2455">
        <f>U780</f>
        <v>0</v>
      </c>
      <c r="I780" s="515"/>
      <c r="J780" s="2459"/>
      <c r="K780" s="515"/>
      <c r="L780" s="2459"/>
      <c r="M780" s="515"/>
      <c r="N780" s="2459"/>
      <c r="O780" s="515"/>
      <c r="P780" s="2459"/>
      <c r="Q780" s="11"/>
      <c r="R780" s="11"/>
      <c r="S780" s="454">
        <f>'Og s3a'!G1181</f>
        <v>0</v>
      </c>
      <c r="T780" s="456">
        <f>'Og s3a'!D1181</f>
        <v>0</v>
      </c>
      <c r="U780" s="506">
        <f>Import!N1170</f>
        <v>0</v>
      </c>
      <c r="V780" s="11"/>
      <c r="W780" s="340"/>
      <c r="X780" s="340"/>
      <c r="Y780" s="340"/>
      <c r="Z780" s="1273">
        <f>IF(F780=AF$7,1,0)</f>
        <v>0</v>
      </c>
      <c r="AA780" s="1273">
        <f>Z780*D780</f>
        <v>0</v>
      </c>
      <c r="AB780" s="1281">
        <f>IF($Z780=0,0,IF(AF780+AH780+AJ780&gt;0,$AA780,0))</f>
        <v>0</v>
      </c>
      <c r="AC780" s="1283">
        <f>IF($Z780=0,0,IF(AND(AB780=0,G781&gt;0),$AA780,0))</f>
        <v>0</v>
      </c>
      <c r="AD780" s="1272">
        <f>AA780-AB780-AC780</f>
        <v>0</v>
      </c>
      <c r="AE780" s="210">
        <f t="shared" si="315"/>
        <v>0</v>
      </c>
      <c r="AF780" s="210">
        <f t="shared" si="315"/>
        <v>0</v>
      </c>
      <c r="AG780" s="210">
        <f t="shared" si="315"/>
        <v>0</v>
      </c>
      <c r="AH780" s="210">
        <f t="shared" si="315"/>
        <v>0</v>
      </c>
      <c r="AI780" s="1055">
        <f t="shared" si="315"/>
        <v>0</v>
      </c>
      <c r="AJ780" s="211">
        <f t="shared" si="315"/>
        <v>0</v>
      </c>
      <c r="AK780" s="1276">
        <f>IF($Z780=1,0,IF(AND($Z780=0,AF780&gt;0),1,IF(AND($Z780=0,AH780&gt;0),1,IF(AND($Z780=0,AJ780&gt;0),1,0))))</f>
        <v>0</v>
      </c>
      <c r="AL780" s="1276">
        <f t="shared" si="310"/>
        <v>0</v>
      </c>
      <c r="AM780" s="1281">
        <f>IF($Z780=0,0,IF(AQ780+AS780+AU780&gt;0,$AA780,0))</f>
        <v>0</v>
      </c>
      <c r="AN780" s="1283">
        <f>IF($Z780=0,0,IF(AND(AM780=0,I781&gt;0),$AA780,0))</f>
        <v>0</v>
      </c>
      <c r="AO780" s="1272">
        <f>$AA780-AM780-AN780</f>
        <v>0</v>
      </c>
      <c r="AP780" s="210">
        <f t="shared" si="316"/>
        <v>0</v>
      </c>
      <c r="AQ780" s="210">
        <f t="shared" si="316"/>
        <v>0</v>
      </c>
      <c r="AR780" s="210">
        <f t="shared" si="316"/>
        <v>0</v>
      </c>
      <c r="AS780" s="210">
        <f t="shared" si="316"/>
        <v>0</v>
      </c>
      <c r="AT780" s="210">
        <f t="shared" si="316"/>
        <v>0</v>
      </c>
      <c r="AU780" s="211">
        <f t="shared" si="316"/>
        <v>0</v>
      </c>
      <c r="AV780" s="1276">
        <f>IF($Z780=1,0,IF(AND($Z780=0,AQ780&gt;0),1,IF(AND($Z780=0,AS780&gt;0),1,IF(AND($Z780=0,AU780&gt;0),1,0))))</f>
        <v>0</v>
      </c>
      <c r="AW780" s="1276">
        <f t="shared" si="311"/>
        <v>0</v>
      </c>
      <c r="AX780" s="1281">
        <f>IF($Z780=0,0,IF(BB780+BD780+BF780&gt;0,$AA780,0))</f>
        <v>0</v>
      </c>
      <c r="AY780" s="1283">
        <f>IF($Z780=0,0,IF(AND(AX780=0,K781&gt;0),$AA780,0))</f>
        <v>0</v>
      </c>
      <c r="AZ780" s="1272">
        <f>$AA780-AX780-AY780</f>
        <v>0</v>
      </c>
      <c r="BA780" s="210">
        <f t="shared" si="317"/>
        <v>0</v>
      </c>
      <c r="BB780" s="210">
        <f t="shared" si="317"/>
        <v>0</v>
      </c>
      <c r="BC780" s="210">
        <f t="shared" si="317"/>
        <v>0</v>
      </c>
      <c r="BD780" s="210">
        <f t="shared" si="317"/>
        <v>0</v>
      </c>
      <c r="BE780" s="210">
        <f t="shared" si="317"/>
        <v>0</v>
      </c>
      <c r="BF780" s="211">
        <f t="shared" si="317"/>
        <v>0</v>
      </c>
      <c r="BG780" s="1276">
        <f>IF($Z780=1,0,IF(AND($Z780=0,BB780&gt;0),1,IF(AND($Z780=0,BD780&gt;0),1,IF(AND($Z780=0,BF780&gt;0),1,0))))</f>
        <v>0</v>
      </c>
      <c r="BH780" s="1276">
        <f t="shared" si="312"/>
        <v>0</v>
      </c>
      <c r="BI780" s="1281">
        <f>IF($Z780=0,0,IF(BM780+BO780+BQ780&gt;0,$AA780,0))</f>
        <v>0</v>
      </c>
      <c r="BJ780" s="1283">
        <f>IF($Z780=0,0,IF(AND(BI780=0,M781&gt;0),$AA780,0))</f>
        <v>0</v>
      </c>
      <c r="BK780" s="1272">
        <f>$AA780-BI780-BJ780</f>
        <v>0</v>
      </c>
      <c r="BL780" s="210">
        <f t="shared" si="318"/>
        <v>0</v>
      </c>
      <c r="BM780" s="210">
        <f t="shared" si="318"/>
        <v>0</v>
      </c>
      <c r="BN780" s="210">
        <f t="shared" si="318"/>
        <v>0</v>
      </c>
      <c r="BO780" s="210">
        <f t="shared" si="318"/>
        <v>0</v>
      </c>
      <c r="BP780" s="210">
        <f t="shared" si="318"/>
        <v>0</v>
      </c>
      <c r="BQ780" s="211">
        <f t="shared" si="318"/>
        <v>0</v>
      </c>
      <c r="BR780" s="1276">
        <f>IF($Z780=1,0,IF(AND($Z780=0,BM780&gt;0),1,IF(AND($Z780=0,BO780&gt;0),1,IF(AND($Z780=0,BQ780&gt;0),1,0))))</f>
        <v>0</v>
      </c>
      <c r="BS780" s="1276">
        <f t="shared" si="313"/>
        <v>0</v>
      </c>
      <c r="BT780" s="1281">
        <f>IF($Z780=0,0,IF(BX780+BZ780+CB780&gt;0,$AA780,0))</f>
        <v>0</v>
      </c>
      <c r="BU780" s="1283">
        <f>IF($Z780=0,0,IF(AND(BT780=0,O781&gt;0),$AA780,0))</f>
        <v>0</v>
      </c>
      <c r="BV780" s="1272">
        <f>$AA780-BT780-BU780</f>
        <v>0</v>
      </c>
      <c r="BW780" s="210">
        <f t="shared" si="319"/>
        <v>0</v>
      </c>
      <c r="BX780" s="210">
        <f t="shared" si="319"/>
        <v>0</v>
      </c>
      <c r="BY780" s="210">
        <f t="shared" si="319"/>
        <v>0</v>
      </c>
      <c r="BZ780" s="210">
        <f t="shared" si="319"/>
        <v>0</v>
      </c>
      <c r="CA780" s="210">
        <f t="shared" si="319"/>
        <v>0</v>
      </c>
      <c r="CB780" s="211">
        <f t="shared" si="319"/>
        <v>0</v>
      </c>
      <c r="CC780" s="1276">
        <f>IF($Z780=1,0,IF(AND($Z780=0,BX780&gt;0),1,IF(AND($Z780=0,BZ780&gt;0),1,IF(AND($Z780=0,CB780&gt;0),1,0))))</f>
        <v>0</v>
      </c>
      <c r="CD780" s="1276">
        <f t="shared" si="314"/>
        <v>0</v>
      </c>
      <c r="CE780" s="11"/>
      <c r="CF780" s="11"/>
      <c r="CG780" s="11"/>
      <c r="CH780" s="11"/>
      <c r="CI780" s="11"/>
      <c r="CJ780" s="11"/>
      <c r="CK780" s="11"/>
      <c r="CL780" s="11"/>
      <c r="CM780" s="11"/>
    </row>
    <row r="781" spans="1:91" ht="14.25" customHeight="1">
      <c r="A781" s="1247" t="str">
        <f>A780</f>
        <v/>
      </c>
      <c r="B781" s="58"/>
      <c r="C781" s="1735"/>
      <c r="D781" s="1733"/>
      <c r="E781" s="1735"/>
      <c r="F781" s="2454"/>
      <c r="G781" s="512"/>
      <c r="H781" s="2456"/>
      <c r="I781" s="514"/>
      <c r="J781" s="2459"/>
      <c r="K781" s="514"/>
      <c r="L781" s="2459"/>
      <c r="M781" s="514"/>
      <c r="N781" s="2459"/>
      <c r="O781" s="514"/>
      <c r="P781" s="2459"/>
      <c r="Q781" s="11"/>
      <c r="R781" s="11"/>
      <c r="S781" s="455"/>
      <c r="T781" s="477"/>
      <c r="U781" s="506">
        <f>Import!N1171</f>
        <v>0</v>
      </c>
      <c r="V781" s="11"/>
      <c r="W781" s="340"/>
      <c r="X781" s="340"/>
      <c r="Y781" s="340"/>
      <c r="Z781" s="11"/>
      <c r="AE781" s="210"/>
      <c r="AF781" s="210"/>
      <c r="AG781" s="210"/>
      <c r="AH781" s="210"/>
      <c r="AI781" s="1055"/>
      <c r="AJ781" s="211"/>
      <c r="AK781" s="1276"/>
      <c r="AL781" s="1276">
        <f>AL780</f>
        <v>0</v>
      </c>
      <c r="AP781" s="210"/>
      <c r="AQ781" s="210"/>
      <c r="AR781" s="210"/>
      <c r="AS781" s="210"/>
      <c r="AT781" s="210"/>
      <c r="AU781" s="211"/>
      <c r="AV781" s="1276"/>
      <c r="AW781" s="1276">
        <f>AW780</f>
        <v>0</v>
      </c>
      <c r="BA781" s="210"/>
      <c r="BB781" s="210"/>
      <c r="BC781" s="210"/>
      <c r="BD781" s="210"/>
      <c r="BE781" s="210"/>
      <c r="BF781" s="211"/>
      <c r="BG781" s="1276"/>
      <c r="BH781" s="1276">
        <f>BH780</f>
        <v>0</v>
      </c>
      <c r="BL781" s="210"/>
      <c r="BM781" s="210"/>
      <c r="BN781" s="210"/>
      <c r="BO781" s="210"/>
      <c r="BP781" s="210"/>
      <c r="BQ781" s="211"/>
      <c r="BR781" s="1276"/>
      <c r="BS781" s="1276">
        <f>BS780</f>
        <v>0</v>
      </c>
      <c r="BW781" s="210"/>
      <c r="BX781" s="210"/>
      <c r="BY781" s="210"/>
      <c r="BZ781" s="210"/>
      <c r="CA781" s="210"/>
      <c r="CB781" s="211"/>
      <c r="CC781" s="1276"/>
      <c r="CD781" s="1276">
        <f>CD780</f>
        <v>0</v>
      </c>
      <c r="CE781" s="11"/>
      <c r="CF781" s="11"/>
      <c r="CG781" s="11"/>
      <c r="CH781" s="11"/>
      <c r="CI781" s="11"/>
      <c r="CJ781" s="11"/>
      <c r="CK781" s="11"/>
      <c r="CL781" s="11"/>
      <c r="CM781" s="11"/>
    </row>
    <row r="782" spans="1:91" ht="24.75" customHeight="1">
      <c r="A782" s="1246" t="str">
        <f>IF(E782&gt;0,"Wypełnione","")</f>
        <v/>
      </c>
      <c r="B782" s="58"/>
      <c r="C782" s="1734">
        <f>'Og s3a'!C1183</f>
        <v>0</v>
      </c>
      <c r="D782" s="1732">
        <f>'Og s3a'!E1183</f>
        <v>0</v>
      </c>
      <c r="E782" s="1734">
        <f>'Og s3a'!F1183</f>
        <v>0</v>
      </c>
      <c r="F782" s="2453"/>
      <c r="G782" s="511">
        <f>T782</f>
        <v>0</v>
      </c>
      <c r="H782" s="2455">
        <f>U782</f>
        <v>0</v>
      </c>
      <c r="I782" s="515"/>
      <c r="J782" s="2459"/>
      <c r="K782" s="515"/>
      <c r="L782" s="2459"/>
      <c r="M782" s="515"/>
      <c r="N782" s="2459"/>
      <c r="O782" s="515"/>
      <c r="P782" s="2459"/>
      <c r="Q782" s="11"/>
      <c r="R782" s="11"/>
      <c r="S782" s="454">
        <f>'Og s3a'!G1183</f>
        <v>0</v>
      </c>
      <c r="T782" s="456">
        <f>'Og s3a'!D1183</f>
        <v>0</v>
      </c>
      <c r="U782" s="506">
        <f>Import!N1172</f>
        <v>0</v>
      </c>
      <c r="V782" s="11"/>
      <c r="W782" s="340"/>
      <c r="X782" s="340"/>
      <c r="Y782" s="340"/>
      <c r="Z782" s="1273">
        <f>IF(F782=AF$7,1,0)</f>
        <v>0</v>
      </c>
      <c r="AA782" s="1273">
        <f>Z782*D782</f>
        <v>0</v>
      </c>
      <c r="AB782" s="1281">
        <f>IF($Z782=0,0,IF(AF782+AH782+AJ782&gt;0,$AA782,0))</f>
        <v>0</v>
      </c>
      <c r="AC782" s="1283">
        <f>IF($Z782=0,0,IF(AND(AB782=0,G783&gt;0),$AA782,0))</f>
        <v>0</v>
      </c>
      <c r="AD782" s="1272">
        <f>AA782-AB782-AC782</f>
        <v>0</v>
      </c>
      <c r="AE782" s="210">
        <f t="shared" si="315"/>
        <v>0</v>
      </c>
      <c r="AF782" s="210">
        <f t="shared" si="315"/>
        <v>0</v>
      </c>
      <c r="AG782" s="210">
        <f t="shared" si="315"/>
        <v>0</v>
      </c>
      <c r="AH782" s="210">
        <f t="shared" si="315"/>
        <v>0</v>
      </c>
      <c r="AI782" s="1055">
        <f t="shared" si="315"/>
        <v>0</v>
      </c>
      <c r="AJ782" s="211">
        <f t="shared" si="315"/>
        <v>0</v>
      </c>
      <c r="AK782" s="1276">
        <f>IF($Z782=1,0,IF(AND($Z782=0,AF782&gt;0),1,IF(AND($Z782=0,AH782&gt;0),1,IF(AND($Z782=0,AJ782&gt;0),1,0))))</f>
        <v>0</v>
      </c>
      <c r="AL782" s="1276">
        <f t="shared" si="310"/>
        <v>0</v>
      </c>
      <c r="AM782" s="1281">
        <f>IF($Z782=0,0,IF(AQ782+AS782+AU782&gt;0,$AA782,0))</f>
        <v>0</v>
      </c>
      <c r="AN782" s="1283">
        <f>IF($Z782=0,0,IF(AND(AM782=0,I783&gt;0),$AA782,0))</f>
        <v>0</v>
      </c>
      <c r="AO782" s="1272">
        <f>$AA782-AM782-AN782</f>
        <v>0</v>
      </c>
      <c r="AP782" s="210">
        <f t="shared" si="316"/>
        <v>0</v>
      </c>
      <c r="AQ782" s="210">
        <f t="shared" si="316"/>
        <v>0</v>
      </c>
      <c r="AR782" s="210">
        <f t="shared" si="316"/>
        <v>0</v>
      </c>
      <c r="AS782" s="210">
        <f t="shared" si="316"/>
        <v>0</v>
      </c>
      <c r="AT782" s="210">
        <f t="shared" si="316"/>
        <v>0</v>
      </c>
      <c r="AU782" s="211">
        <f t="shared" si="316"/>
        <v>0</v>
      </c>
      <c r="AV782" s="1276">
        <f>IF($Z782=1,0,IF(AND($Z782=0,AQ782&gt;0),1,IF(AND($Z782=0,AS782&gt;0),1,IF(AND($Z782=0,AU782&gt;0),1,0))))</f>
        <v>0</v>
      </c>
      <c r="AW782" s="1276">
        <f t="shared" si="311"/>
        <v>0</v>
      </c>
      <c r="AX782" s="1281">
        <f>IF($Z782=0,0,IF(BB782+BD782+BF782&gt;0,$AA782,0))</f>
        <v>0</v>
      </c>
      <c r="AY782" s="1283">
        <f>IF($Z782=0,0,IF(AND(AX782=0,K783&gt;0),$AA782,0))</f>
        <v>0</v>
      </c>
      <c r="AZ782" s="1272">
        <f>$AA782-AX782-AY782</f>
        <v>0</v>
      </c>
      <c r="BA782" s="210">
        <f t="shared" si="317"/>
        <v>0</v>
      </c>
      <c r="BB782" s="210">
        <f t="shared" si="317"/>
        <v>0</v>
      </c>
      <c r="BC782" s="210">
        <f t="shared" si="317"/>
        <v>0</v>
      </c>
      <c r="BD782" s="210">
        <f t="shared" si="317"/>
        <v>0</v>
      </c>
      <c r="BE782" s="210">
        <f t="shared" si="317"/>
        <v>0</v>
      </c>
      <c r="BF782" s="211">
        <f t="shared" si="317"/>
        <v>0</v>
      </c>
      <c r="BG782" s="1276">
        <f>IF($Z782=1,0,IF(AND($Z782=0,BB782&gt;0),1,IF(AND($Z782=0,BD782&gt;0),1,IF(AND($Z782=0,BF782&gt;0),1,0))))</f>
        <v>0</v>
      </c>
      <c r="BH782" s="1276">
        <f t="shared" si="312"/>
        <v>0</v>
      </c>
      <c r="BI782" s="1281">
        <f>IF($Z782=0,0,IF(BM782+BO782+BQ782&gt;0,$AA782,0))</f>
        <v>0</v>
      </c>
      <c r="BJ782" s="1283">
        <f>IF($Z782=0,0,IF(AND(BI782=0,M783&gt;0),$AA782,0))</f>
        <v>0</v>
      </c>
      <c r="BK782" s="1272">
        <f>$AA782-BI782-BJ782</f>
        <v>0</v>
      </c>
      <c r="BL782" s="210">
        <f t="shared" si="318"/>
        <v>0</v>
      </c>
      <c r="BM782" s="210">
        <f t="shared" si="318"/>
        <v>0</v>
      </c>
      <c r="BN782" s="210">
        <f t="shared" si="318"/>
        <v>0</v>
      </c>
      <c r="BO782" s="210">
        <f t="shared" si="318"/>
        <v>0</v>
      </c>
      <c r="BP782" s="210">
        <f t="shared" si="318"/>
        <v>0</v>
      </c>
      <c r="BQ782" s="211">
        <f t="shared" si="318"/>
        <v>0</v>
      </c>
      <c r="BR782" s="1276">
        <f>IF($Z782=1,0,IF(AND($Z782=0,BM782&gt;0),1,IF(AND($Z782=0,BO782&gt;0),1,IF(AND($Z782=0,BQ782&gt;0),1,0))))</f>
        <v>0</v>
      </c>
      <c r="BS782" s="1276">
        <f t="shared" si="313"/>
        <v>0</v>
      </c>
      <c r="BT782" s="1281">
        <f>IF($Z782=0,0,IF(BX782+BZ782+CB782&gt;0,$AA782,0))</f>
        <v>0</v>
      </c>
      <c r="BU782" s="1283">
        <f>IF($Z782=0,0,IF(AND(BT782=0,O783&gt;0),$AA782,0))</f>
        <v>0</v>
      </c>
      <c r="BV782" s="1272">
        <f>$AA782-BT782-BU782</f>
        <v>0</v>
      </c>
      <c r="BW782" s="210">
        <f t="shared" si="319"/>
        <v>0</v>
      </c>
      <c r="BX782" s="210">
        <f t="shared" si="319"/>
        <v>0</v>
      </c>
      <c r="BY782" s="210">
        <f t="shared" si="319"/>
        <v>0</v>
      </c>
      <c r="BZ782" s="210">
        <f t="shared" si="319"/>
        <v>0</v>
      </c>
      <c r="CA782" s="210">
        <f t="shared" si="319"/>
        <v>0</v>
      </c>
      <c r="CB782" s="211">
        <f t="shared" si="319"/>
        <v>0</v>
      </c>
      <c r="CC782" s="1276">
        <f>IF($Z782=1,0,IF(AND($Z782=0,BX782&gt;0),1,IF(AND($Z782=0,BZ782&gt;0),1,IF(AND($Z782=0,CB782&gt;0),1,0))))</f>
        <v>0</v>
      </c>
      <c r="CD782" s="1276">
        <f t="shared" si="314"/>
        <v>0</v>
      </c>
      <c r="CE782" s="11"/>
      <c r="CF782" s="11"/>
      <c r="CG782" s="11"/>
      <c r="CH782" s="11"/>
      <c r="CI782" s="11"/>
      <c r="CJ782" s="11"/>
      <c r="CK782" s="11"/>
      <c r="CL782" s="11"/>
      <c r="CM782" s="11"/>
    </row>
    <row r="783" spans="1:91" ht="14.25" customHeight="1">
      <c r="A783" s="1247" t="str">
        <f>A782</f>
        <v/>
      </c>
      <c r="B783" s="58"/>
      <c r="C783" s="1735"/>
      <c r="D783" s="1733"/>
      <c r="E783" s="1735"/>
      <c r="F783" s="2454"/>
      <c r="G783" s="512"/>
      <c r="H783" s="2456"/>
      <c r="I783" s="514"/>
      <c r="J783" s="2459"/>
      <c r="K783" s="514"/>
      <c r="L783" s="2459"/>
      <c r="M783" s="514"/>
      <c r="N783" s="2459"/>
      <c r="O783" s="514"/>
      <c r="P783" s="2459"/>
      <c r="Q783" s="11"/>
      <c r="R783" s="11"/>
      <c r="S783" s="455"/>
      <c r="T783" s="477"/>
      <c r="U783" s="506">
        <f>Import!N1173</f>
        <v>0</v>
      </c>
      <c r="V783" s="11"/>
      <c r="W783" s="340"/>
      <c r="X783" s="340"/>
      <c r="Y783" s="340"/>
      <c r="Z783" s="11"/>
      <c r="AE783" s="210"/>
      <c r="AF783" s="210"/>
      <c r="AG783" s="210"/>
      <c r="AH783" s="210"/>
      <c r="AI783" s="1055"/>
      <c r="AJ783" s="211"/>
      <c r="AK783" s="1276"/>
      <c r="AL783" s="1276">
        <f>AL782</f>
        <v>0</v>
      </c>
      <c r="AP783" s="210"/>
      <c r="AQ783" s="210"/>
      <c r="AR783" s="210"/>
      <c r="AS783" s="210"/>
      <c r="AT783" s="210"/>
      <c r="AU783" s="211"/>
      <c r="AV783" s="1276"/>
      <c r="AW783" s="1276">
        <f>AW782</f>
        <v>0</v>
      </c>
      <c r="BA783" s="210"/>
      <c r="BB783" s="210"/>
      <c r="BC783" s="210"/>
      <c r="BD783" s="210"/>
      <c r="BE783" s="210"/>
      <c r="BF783" s="211"/>
      <c r="BG783" s="1276"/>
      <c r="BH783" s="1276">
        <f>BH782</f>
        <v>0</v>
      </c>
      <c r="BL783" s="210"/>
      <c r="BM783" s="210"/>
      <c r="BN783" s="210"/>
      <c r="BO783" s="210"/>
      <c r="BP783" s="210"/>
      <c r="BQ783" s="211"/>
      <c r="BR783" s="1276"/>
      <c r="BS783" s="1276">
        <f>BS782</f>
        <v>0</v>
      </c>
      <c r="BW783" s="210"/>
      <c r="BX783" s="210"/>
      <c r="BY783" s="210"/>
      <c r="BZ783" s="210"/>
      <c r="CA783" s="210"/>
      <c r="CB783" s="211"/>
      <c r="CC783" s="1276"/>
      <c r="CD783" s="1276">
        <f>CD782</f>
        <v>0</v>
      </c>
      <c r="CE783" s="11"/>
      <c r="CF783" s="11"/>
      <c r="CG783" s="11"/>
      <c r="CH783" s="11"/>
      <c r="CI783" s="11"/>
      <c r="CJ783" s="11"/>
      <c r="CK783" s="11"/>
      <c r="CL783" s="11"/>
      <c r="CM783" s="11"/>
    </row>
    <row r="784" spans="1:91" ht="24.75" customHeight="1">
      <c r="A784" s="1246" t="str">
        <f>IF(E784&gt;0,"Wypełnione","")</f>
        <v/>
      </c>
      <c r="B784" s="58"/>
      <c r="C784" s="1734">
        <f>'Og s3a'!C1185</f>
        <v>0</v>
      </c>
      <c r="D784" s="1732">
        <f>'Og s3a'!E1185</f>
        <v>0</v>
      </c>
      <c r="E784" s="1734">
        <f>'Og s3a'!F1185</f>
        <v>0</v>
      </c>
      <c r="F784" s="2453"/>
      <c r="G784" s="511">
        <f>T784</f>
        <v>0</v>
      </c>
      <c r="H784" s="2455">
        <f>U784</f>
        <v>0</v>
      </c>
      <c r="I784" s="515"/>
      <c r="J784" s="2459"/>
      <c r="K784" s="515"/>
      <c r="L784" s="2459"/>
      <c r="M784" s="515"/>
      <c r="N784" s="2459"/>
      <c r="O784" s="515"/>
      <c r="P784" s="2459"/>
      <c r="Q784" s="11"/>
      <c r="R784" s="11"/>
      <c r="S784" s="454">
        <f>'Og s3a'!G1185</f>
        <v>0</v>
      </c>
      <c r="T784" s="456">
        <f>'Og s3a'!D1185</f>
        <v>0</v>
      </c>
      <c r="U784" s="506">
        <f>Import!N1174</f>
        <v>0</v>
      </c>
      <c r="V784" s="11"/>
      <c r="W784" s="340"/>
      <c r="X784" s="340"/>
      <c r="Y784" s="340"/>
      <c r="Z784" s="1273">
        <f>IF(F784=AF$7,1,0)</f>
        <v>0</v>
      </c>
      <c r="AA784" s="1273">
        <f>Z784*D784</f>
        <v>0</v>
      </c>
      <c r="AB784" s="1281">
        <f>IF($Z784=0,0,IF(AF784+AH784+AJ784&gt;0,$AA784,0))</f>
        <v>0</v>
      </c>
      <c r="AC784" s="1283">
        <f>IF($Z784=0,0,IF(AND(AB784=0,G785&gt;0),$AA784,0))</f>
        <v>0</v>
      </c>
      <c r="AD784" s="1272">
        <f>AA784-AB784-AC784</f>
        <v>0</v>
      </c>
      <c r="AE784" s="210">
        <f t="shared" si="315"/>
        <v>0</v>
      </c>
      <c r="AF784" s="210">
        <f t="shared" si="315"/>
        <v>0</v>
      </c>
      <c r="AG784" s="210">
        <f t="shared" si="315"/>
        <v>0</v>
      </c>
      <c r="AH784" s="210">
        <f t="shared" si="315"/>
        <v>0</v>
      </c>
      <c r="AI784" s="1055">
        <f t="shared" si="315"/>
        <v>0</v>
      </c>
      <c r="AJ784" s="211">
        <f t="shared" si="315"/>
        <v>0</v>
      </c>
      <c r="AK784" s="1276">
        <f>IF($Z784=1,0,IF(AND($Z784=0,AF784&gt;0),1,IF(AND($Z784=0,AH784&gt;0),1,IF(AND($Z784=0,AJ784&gt;0),1,0))))</f>
        <v>0</v>
      </c>
      <c r="AL784" s="1276">
        <f t="shared" ref="AL784:AL792" si="320">IF($Z784=0,0,IF(AND($Z784=1,AE784&gt;0),1,IF(AND($Z784=1,AG784&gt;0),1,IF(AND($Z784=1,AI784&gt;0),1,0))))</f>
        <v>0</v>
      </c>
      <c r="AM784" s="1281">
        <f>IF($Z784=0,0,IF(AQ784+AS784+AU784&gt;0,$AA784,0))</f>
        <v>0</v>
      </c>
      <c r="AN784" s="1283">
        <f>IF($Z784=0,0,IF(AND(AM784=0,I785&gt;0),$AA784,0))</f>
        <v>0</v>
      </c>
      <c r="AO784" s="1272">
        <f>$AA784-AM784-AN784</f>
        <v>0</v>
      </c>
      <c r="AP784" s="210">
        <f t="shared" si="316"/>
        <v>0</v>
      </c>
      <c r="AQ784" s="210">
        <f t="shared" si="316"/>
        <v>0</v>
      </c>
      <c r="AR784" s="210">
        <f t="shared" si="316"/>
        <v>0</v>
      </c>
      <c r="AS784" s="210">
        <f t="shared" si="316"/>
        <v>0</v>
      </c>
      <c r="AT784" s="210">
        <f t="shared" si="316"/>
        <v>0</v>
      </c>
      <c r="AU784" s="211">
        <f t="shared" si="316"/>
        <v>0</v>
      </c>
      <c r="AV784" s="1276">
        <f>IF($Z784=1,0,IF(AND($Z784=0,AQ784&gt;0),1,IF(AND($Z784=0,AS784&gt;0),1,IF(AND($Z784=0,AU784&gt;0),1,0))))</f>
        <v>0</v>
      </c>
      <c r="AW784" s="1276">
        <f t="shared" ref="AW784:AW792" si="321">IF($Z784=0,0,IF(AND($Z784=1,AP784&gt;0),1,IF(AND($Z784=1,AR784&gt;0),1,IF(AND($Z784=1,AT784&gt;0),1,0))))</f>
        <v>0</v>
      </c>
      <c r="AX784" s="1281">
        <f>IF($Z784=0,0,IF(BB784+BD784+BF784&gt;0,$AA784,0))</f>
        <v>0</v>
      </c>
      <c r="AY784" s="1283">
        <f>IF($Z784=0,0,IF(AND(AX784=0,K785&gt;0),$AA784,0))</f>
        <v>0</v>
      </c>
      <c r="AZ784" s="1272">
        <f>$AA784-AX784-AY784</f>
        <v>0</v>
      </c>
      <c r="BA784" s="210">
        <f t="shared" si="317"/>
        <v>0</v>
      </c>
      <c r="BB784" s="210">
        <f t="shared" si="317"/>
        <v>0</v>
      </c>
      <c r="BC784" s="210">
        <f t="shared" si="317"/>
        <v>0</v>
      </c>
      <c r="BD784" s="210">
        <f t="shared" si="317"/>
        <v>0</v>
      </c>
      <c r="BE784" s="210">
        <f t="shared" si="317"/>
        <v>0</v>
      </c>
      <c r="BF784" s="211">
        <f t="shared" si="317"/>
        <v>0</v>
      </c>
      <c r="BG784" s="1276">
        <f>IF($Z784=1,0,IF(AND($Z784=0,BB784&gt;0),1,IF(AND($Z784=0,BD784&gt;0),1,IF(AND($Z784=0,BF784&gt;0),1,0))))</f>
        <v>0</v>
      </c>
      <c r="BH784" s="1276">
        <f t="shared" ref="BH784:BH792" si="322">IF($Z784=0,0,IF(AND($Z784=1,BA784&gt;0),1,IF(AND($Z784=1,BC784&gt;0),1,IF(AND($Z784=1,BE784&gt;0),1,0))))</f>
        <v>0</v>
      </c>
      <c r="BI784" s="1281">
        <f>IF($Z784=0,0,IF(BM784+BO784+BQ784&gt;0,$AA784,0))</f>
        <v>0</v>
      </c>
      <c r="BJ784" s="1283">
        <f>IF($Z784=0,0,IF(AND(BI784=0,M785&gt;0),$AA784,0))</f>
        <v>0</v>
      </c>
      <c r="BK784" s="1272">
        <f>$AA784-BI784-BJ784</f>
        <v>0</v>
      </c>
      <c r="BL784" s="210">
        <f t="shared" si="318"/>
        <v>0</v>
      </c>
      <c r="BM784" s="210">
        <f t="shared" si="318"/>
        <v>0</v>
      </c>
      <c r="BN784" s="210">
        <f t="shared" si="318"/>
        <v>0</v>
      </c>
      <c r="BO784" s="210">
        <f t="shared" si="318"/>
        <v>0</v>
      </c>
      <c r="BP784" s="210">
        <f t="shared" si="318"/>
        <v>0</v>
      </c>
      <c r="BQ784" s="211">
        <f t="shared" si="318"/>
        <v>0</v>
      </c>
      <c r="BR784" s="1276">
        <f>IF($Z784=1,0,IF(AND($Z784=0,BM784&gt;0),1,IF(AND($Z784=0,BO784&gt;0),1,IF(AND($Z784=0,BQ784&gt;0),1,0))))</f>
        <v>0</v>
      </c>
      <c r="BS784" s="1276">
        <f t="shared" ref="BS784:BS792" si="323">IF($Z784=0,0,IF(AND($Z784=1,BL784&gt;0),1,IF(AND($Z784=1,BN784&gt;0),1,IF(AND($Z784=1,BP784&gt;0),1,0))))</f>
        <v>0</v>
      </c>
      <c r="BT784" s="1281">
        <f>IF($Z784=0,0,IF(BX784+BZ784+CB784&gt;0,$AA784,0))</f>
        <v>0</v>
      </c>
      <c r="BU784" s="1283">
        <f>IF($Z784=0,0,IF(AND(BT784=0,O785&gt;0),$AA784,0))</f>
        <v>0</v>
      </c>
      <c r="BV784" s="1272">
        <f>$AA784-BT784-BU784</f>
        <v>0</v>
      </c>
      <c r="BW784" s="210">
        <f t="shared" si="319"/>
        <v>0</v>
      </c>
      <c r="BX784" s="210">
        <f t="shared" si="319"/>
        <v>0</v>
      </c>
      <c r="BY784" s="210">
        <f t="shared" si="319"/>
        <v>0</v>
      </c>
      <c r="BZ784" s="210">
        <f t="shared" si="319"/>
        <v>0</v>
      </c>
      <c r="CA784" s="210">
        <f t="shared" si="319"/>
        <v>0</v>
      </c>
      <c r="CB784" s="211">
        <f t="shared" si="319"/>
        <v>0</v>
      </c>
      <c r="CC784" s="1276">
        <f>IF($Z784=1,0,IF(AND($Z784=0,BX784&gt;0),1,IF(AND($Z784=0,BZ784&gt;0),1,IF(AND($Z784=0,CB784&gt;0),1,0))))</f>
        <v>0</v>
      </c>
      <c r="CD784" s="1276">
        <f t="shared" ref="CD784:CD792" si="324">IF($Z784=0,0,IF(AND($Z784=1,BW784&gt;0),1,IF(AND($Z784=1,BY784&gt;0),1,IF(AND($Z784=1,CA784&gt;0),1,0))))</f>
        <v>0</v>
      </c>
      <c r="CE784" s="11"/>
      <c r="CF784" s="11"/>
      <c r="CG784" s="11"/>
      <c r="CH784" s="11"/>
      <c r="CI784" s="11"/>
      <c r="CJ784" s="11"/>
      <c r="CK784" s="11"/>
      <c r="CL784" s="11"/>
      <c r="CM784" s="11"/>
    </row>
    <row r="785" spans="1:91" ht="14.25" customHeight="1">
      <c r="A785" s="1247" t="str">
        <f>A784</f>
        <v/>
      </c>
      <c r="B785" s="58"/>
      <c r="C785" s="1735"/>
      <c r="D785" s="1733"/>
      <c r="E785" s="1735"/>
      <c r="F785" s="2454"/>
      <c r="G785" s="512"/>
      <c r="H785" s="2456"/>
      <c r="I785" s="514"/>
      <c r="J785" s="2459"/>
      <c r="K785" s="514"/>
      <c r="L785" s="2459"/>
      <c r="M785" s="514"/>
      <c r="N785" s="2459"/>
      <c r="O785" s="514"/>
      <c r="P785" s="2459"/>
      <c r="Q785" s="11"/>
      <c r="R785" s="11"/>
      <c r="S785" s="455"/>
      <c r="T785" s="477"/>
      <c r="U785" s="506">
        <f>Import!N1175</f>
        <v>0</v>
      </c>
      <c r="V785" s="11"/>
      <c r="W785" s="340"/>
      <c r="X785" s="340"/>
      <c r="Y785" s="340"/>
      <c r="Z785" s="11"/>
      <c r="AE785" s="210"/>
      <c r="AF785" s="210"/>
      <c r="AG785" s="210"/>
      <c r="AH785" s="210"/>
      <c r="AI785" s="1055"/>
      <c r="AJ785" s="211"/>
      <c r="AK785" s="1276"/>
      <c r="AL785" s="1276">
        <f>AL784</f>
        <v>0</v>
      </c>
      <c r="AP785" s="210"/>
      <c r="AQ785" s="210"/>
      <c r="AR785" s="210"/>
      <c r="AS785" s="210"/>
      <c r="AT785" s="210"/>
      <c r="AU785" s="211"/>
      <c r="AV785" s="1276"/>
      <c r="AW785" s="1276">
        <f>AW784</f>
        <v>0</v>
      </c>
      <c r="BA785" s="210"/>
      <c r="BB785" s="210"/>
      <c r="BC785" s="210"/>
      <c r="BD785" s="210"/>
      <c r="BE785" s="210"/>
      <c r="BF785" s="211"/>
      <c r="BG785" s="1276"/>
      <c r="BH785" s="1276">
        <f>BH784</f>
        <v>0</v>
      </c>
      <c r="BL785" s="210"/>
      <c r="BM785" s="210"/>
      <c r="BN785" s="210"/>
      <c r="BO785" s="210"/>
      <c r="BP785" s="210"/>
      <c r="BQ785" s="211"/>
      <c r="BR785" s="1276"/>
      <c r="BS785" s="1276">
        <f>BS784</f>
        <v>0</v>
      </c>
      <c r="BW785" s="210"/>
      <c r="BX785" s="210"/>
      <c r="BY785" s="210"/>
      <c r="BZ785" s="210"/>
      <c r="CA785" s="210"/>
      <c r="CB785" s="211"/>
      <c r="CC785" s="1276"/>
      <c r="CD785" s="1276">
        <f>CD784</f>
        <v>0</v>
      </c>
      <c r="CE785" s="11"/>
      <c r="CF785" s="11"/>
      <c r="CG785" s="11"/>
      <c r="CH785" s="11"/>
      <c r="CI785" s="11"/>
      <c r="CJ785" s="11"/>
      <c r="CK785" s="11"/>
      <c r="CL785" s="11"/>
      <c r="CM785" s="11"/>
    </row>
    <row r="786" spans="1:91" ht="24.75" customHeight="1">
      <c r="A786" s="1246" t="str">
        <f>IF(E786&gt;0,"Wypełnione","")</f>
        <v/>
      </c>
      <c r="B786" s="58"/>
      <c r="C786" s="1734">
        <f>'Og s3a'!C1187</f>
        <v>0</v>
      </c>
      <c r="D786" s="1732">
        <f>'Og s3a'!E1187</f>
        <v>0</v>
      </c>
      <c r="E786" s="1734">
        <f>'Og s3a'!F1187</f>
        <v>0</v>
      </c>
      <c r="F786" s="2453"/>
      <c r="G786" s="511">
        <f>T786</f>
        <v>0</v>
      </c>
      <c r="H786" s="2455">
        <f>U786</f>
        <v>0</v>
      </c>
      <c r="I786" s="515"/>
      <c r="J786" s="2459"/>
      <c r="K786" s="515"/>
      <c r="L786" s="2459"/>
      <c r="M786" s="515"/>
      <c r="N786" s="2459"/>
      <c r="O786" s="515"/>
      <c r="P786" s="2459"/>
      <c r="Q786" s="11"/>
      <c r="R786" s="11"/>
      <c r="S786" s="454">
        <f>'Og s3a'!G1187</f>
        <v>0</v>
      </c>
      <c r="T786" s="456">
        <f>'Og s3a'!D1187</f>
        <v>0</v>
      </c>
      <c r="U786" s="506">
        <f>Import!N1176</f>
        <v>0</v>
      </c>
      <c r="V786" s="11"/>
      <c r="W786" s="340"/>
      <c r="X786" s="340"/>
      <c r="Y786" s="340"/>
      <c r="Z786" s="1273">
        <f>IF(F786=AF$7,1,0)</f>
        <v>0</v>
      </c>
      <c r="AA786" s="1273">
        <f>Z786*D786</f>
        <v>0</v>
      </c>
      <c r="AB786" s="1281">
        <f>IF($Z786=0,0,IF(AF786+AH786+AJ786&gt;0,$AA786,0))</f>
        <v>0</v>
      </c>
      <c r="AC786" s="1283">
        <f>IF($Z786=0,0,IF(AND(AB786=0,G787&gt;0),$AA786,0))</f>
        <v>0</v>
      </c>
      <c r="AD786" s="1272">
        <f>AA786-AB786-AC786</f>
        <v>0</v>
      </c>
      <c r="AE786" s="210">
        <f t="shared" si="315"/>
        <v>0</v>
      </c>
      <c r="AF786" s="210">
        <f t="shared" si="315"/>
        <v>0</v>
      </c>
      <c r="AG786" s="210">
        <f t="shared" si="315"/>
        <v>0</v>
      </c>
      <c r="AH786" s="210">
        <f t="shared" si="315"/>
        <v>0</v>
      </c>
      <c r="AI786" s="1055">
        <f t="shared" si="315"/>
        <v>0</v>
      </c>
      <c r="AJ786" s="211">
        <f t="shared" si="315"/>
        <v>0</v>
      </c>
      <c r="AK786" s="1276">
        <f>IF($Z786=1,0,IF(AND($Z786=0,AF786&gt;0),1,IF(AND($Z786=0,AH786&gt;0),1,IF(AND($Z786=0,AJ786&gt;0),1,0))))</f>
        <v>0</v>
      </c>
      <c r="AL786" s="1276">
        <f t="shared" si="320"/>
        <v>0</v>
      </c>
      <c r="AM786" s="1281">
        <f>IF($Z786=0,0,IF(AQ786+AS786+AU786&gt;0,$AA786,0))</f>
        <v>0</v>
      </c>
      <c r="AN786" s="1283">
        <f>IF($Z786=0,0,IF(AND(AM786=0,I787&gt;0),$AA786,0))</f>
        <v>0</v>
      </c>
      <c r="AO786" s="1272">
        <f>$AA786-AM786-AN786</f>
        <v>0</v>
      </c>
      <c r="AP786" s="210">
        <f t="shared" si="316"/>
        <v>0</v>
      </c>
      <c r="AQ786" s="210">
        <f t="shared" si="316"/>
        <v>0</v>
      </c>
      <c r="AR786" s="210">
        <f t="shared" si="316"/>
        <v>0</v>
      </c>
      <c r="AS786" s="210">
        <f t="shared" si="316"/>
        <v>0</v>
      </c>
      <c r="AT786" s="210">
        <f t="shared" si="316"/>
        <v>0</v>
      </c>
      <c r="AU786" s="211">
        <f t="shared" si="316"/>
        <v>0</v>
      </c>
      <c r="AV786" s="1276">
        <f>IF($Z786=1,0,IF(AND($Z786=0,AQ786&gt;0),1,IF(AND($Z786=0,AS786&gt;0),1,IF(AND($Z786=0,AU786&gt;0),1,0))))</f>
        <v>0</v>
      </c>
      <c r="AW786" s="1276">
        <f t="shared" si="321"/>
        <v>0</v>
      </c>
      <c r="AX786" s="1281">
        <f>IF($Z786=0,0,IF(BB786+BD786+BF786&gt;0,$AA786,0))</f>
        <v>0</v>
      </c>
      <c r="AY786" s="1283">
        <f>IF($Z786=0,0,IF(AND(AX786=0,K787&gt;0),$AA786,0))</f>
        <v>0</v>
      </c>
      <c r="AZ786" s="1272">
        <f>$AA786-AX786-AY786</f>
        <v>0</v>
      </c>
      <c r="BA786" s="210">
        <f t="shared" si="317"/>
        <v>0</v>
      </c>
      <c r="BB786" s="210">
        <f t="shared" si="317"/>
        <v>0</v>
      </c>
      <c r="BC786" s="210">
        <f t="shared" si="317"/>
        <v>0</v>
      </c>
      <c r="BD786" s="210">
        <f t="shared" si="317"/>
        <v>0</v>
      </c>
      <c r="BE786" s="210">
        <f t="shared" si="317"/>
        <v>0</v>
      </c>
      <c r="BF786" s="211">
        <f t="shared" si="317"/>
        <v>0</v>
      </c>
      <c r="BG786" s="1276">
        <f>IF($Z786=1,0,IF(AND($Z786=0,BB786&gt;0),1,IF(AND($Z786=0,BD786&gt;0),1,IF(AND($Z786=0,BF786&gt;0),1,0))))</f>
        <v>0</v>
      </c>
      <c r="BH786" s="1276">
        <f t="shared" si="322"/>
        <v>0</v>
      </c>
      <c r="BI786" s="1281">
        <f>IF($Z786=0,0,IF(BM786+BO786+BQ786&gt;0,$AA786,0))</f>
        <v>0</v>
      </c>
      <c r="BJ786" s="1283">
        <f>IF($Z786=0,0,IF(AND(BI786=0,M787&gt;0),$AA786,0))</f>
        <v>0</v>
      </c>
      <c r="BK786" s="1272">
        <f>$AA786-BI786-BJ786</f>
        <v>0</v>
      </c>
      <c r="BL786" s="210">
        <f t="shared" si="318"/>
        <v>0</v>
      </c>
      <c r="BM786" s="210">
        <f t="shared" si="318"/>
        <v>0</v>
      </c>
      <c r="BN786" s="210">
        <f t="shared" si="318"/>
        <v>0</v>
      </c>
      <c r="BO786" s="210">
        <f t="shared" si="318"/>
        <v>0</v>
      </c>
      <c r="BP786" s="210">
        <f t="shared" si="318"/>
        <v>0</v>
      </c>
      <c r="BQ786" s="211">
        <f t="shared" si="318"/>
        <v>0</v>
      </c>
      <c r="BR786" s="1276">
        <f>IF($Z786=1,0,IF(AND($Z786=0,BM786&gt;0),1,IF(AND($Z786=0,BO786&gt;0),1,IF(AND($Z786=0,BQ786&gt;0),1,0))))</f>
        <v>0</v>
      </c>
      <c r="BS786" s="1276">
        <f t="shared" si="323"/>
        <v>0</v>
      </c>
      <c r="BT786" s="1281">
        <f>IF($Z786=0,0,IF(BX786+BZ786+CB786&gt;0,$AA786,0))</f>
        <v>0</v>
      </c>
      <c r="BU786" s="1283">
        <f>IF($Z786=0,0,IF(AND(BT786=0,O787&gt;0),$AA786,0))</f>
        <v>0</v>
      </c>
      <c r="BV786" s="1272">
        <f>$AA786-BT786-BU786</f>
        <v>0</v>
      </c>
      <c r="BW786" s="210">
        <f t="shared" si="319"/>
        <v>0</v>
      </c>
      <c r="BX786" s="210">
        <f t="shared" si="319"/>
        <v>0</v>
      </c>
      <c r="BY786" s="210">
        <f t="shared" si="319"/>
        <v>0</v>
      </c>
      <c r="BZ786" s="210">
        <f t="shared" si="319"/>
        <v>0</v>
      </c>
      <c r="CA786" s="210">
        <f t="shared" si="319"/>
        <v>0</v>
      </c>
      <c r="CB786" s="211">
        <f t="shared" si="319"/>
        <v>0</v>
      </c>
      <c r="CC786" s="1276">
        <f>IF($Z786=1,0,IF(AND($Z786=0,BX786&gt;0),1,IF(AND($Z786=0,BZ786&gt;0),1,IF(AND($Z786=0,CB786&gt;0),1,0))))</f>
        <v>0</v>
      </c>
      <c r="CD786" s="1276">
        <f t="shared" si="324"/>
        <v>0</v>
      </c>
      <c r="CE786" s="11"/>
      <c r="CF786" s="11"/>
      <c r="CG786" s="11"/>
      <c r="CH786" s="11"/>
      <c r="CI786" s="11"/>
      <c r="CJ786" s="11"/>
      <c r="CK786" s="11"/>
      <c r="CL786" s="11"/>
      <c r="CM786" s="11"/>
    </row>
    <row r="787" spans="1:91" ht="14.25" customHeight="1">
      <c r="A787" s="1247" t="str">
        <f>A786</f>
        <v/>
      </c>
      <c r="B787" s="58"/>
      <c r="C787" s="1735"/>
      <c r="D787" s="1733"/>
      <c r="E787" s="1735"/>
      <c r="F787" s="2454"/>
      <c r="G787" s="512"/>
      <c r="H787" s="2456"/>
      <c r="I787" s="514"/>
      <c r="J787" s="2459"/>
      <c r="K787" s="514"/>
      <c r="L787" s="2459"/>
      <c r="M787" s="514"/>
      <c r="N787" s="2459"/>
      <c r="O787" s="514"/>
      <c r="P787" s="2459"/>
      <c r="Q787" s="11"/>
      <c r="R787" s="11"/>
      <c r="S787" s="455"/>
      <c r="T787" s="477"/>
      <c r="U787" s="506">
        <f>Import!N1177</f>
        <v>0</v>
      </c>
      <c r="V787" s="11"/>
      <c r="W787" s="340"/>
      <c r="X787" s="340"/>
      <c r="Y787" s="340"/>
      <c r="Z787" s="11"/>
      <c r="AE787" s="210"/>
      <c r="AF787" s="210"/>
      <c r="AG787" s="210"/>
      <c r="AH787" s="210"/>
      <c r="AI787" s="1055"/>
      <c r="AJ787" s="211"/>
      <c r="AK787" s="1276"/>
      <c r="AL787" s="1276">
        <f>AL786</f>
        <v>0</v>
      </c>
      <c r="AP787" s="210"/>
      <c r="AQ787" s="210"/>
      <c r="AR787" s="210"/>
      <c r="AS787" s="210"/>
      <c r="AT787" s="210"/>
      <c r="AU787" s="211"/>
      <c r="AV787" s="1276"/>
      <c r="AW787" s="1276">
        <f>AW786</f>
        <v>0</v>
      </c>
      <c r="BA787" s="210"/>
      <c r="BB787" s="210"/>
      <c r="BC787" s="210"/>
      <c r="BD787" s="210"/>
      <c r="BE787" s="210"/>
      <c r="BF787" s="211"/>
      <c r="BG787" s="1276"/>
      <c r="BH787" s="1276">
        <f>BH786</f>
        <v>0</v>
      </c>
      <c r="BL787" s="210"/>
      <c r="BM787" s="210"/>
      <c r="BN787" s="210"/>
      <c r="BO787" s="210"/>
      <c r="BP787" s="210"/>
      <c r="BQ787" s="211"/>
      <c r="BR787" s="1276"/>
      <c r="BS787" s="1276">
        <f>BS786</f>
        <v>0</v>
      </c>
      <c r="BW787" s="210"/>
      <c r="BX787" s="210"/>
      <c r="BY787" s="210"/>
      <c r="BZ787" s="210"/>
      <c r="CA787" s="210"/>
      <c r="CB787" s="211"/>
      <c r="CC787" s="1276"/>
      <c r="CD787" s="1276">
        <f>CD786</f>
        <v>0</v>
      </c>
      <c r="CE787" s="11"/>
      <c r="CF787" s="11"/>
      <c r="CG787" s="11"/>
      <c r="CH787" s="11"/>
      <c r="CI787" s="11"/>
      <c r="CJ787" s="11"/>
      <c r="CK787" s="11"/>
      <c r="CL787" s="11"/>
      <c r="CM787" s="11"/>
    </row>
    <row r="788" spans="1:91" ht="24.75" customHeight="1">
      <c r="A788" s="1246" t="str">
        <f>IF(E788&gt;0,"Wypełnione","")</f>
        <v/>
      </c>
      <c r="B788" s="58"/>
      <c r="C788" s="1734">
        <f>'Og s3a'!C1189</f>
        <v>0</v>
      </c>
      <c r="D788" s="1732">
        <f>'Og s3a'!E1189</f>
        <v>0</v>
      </c>
      <c r="E788" s="1734">
        <f>'Og s3a'!F1189</f>
        <v>0</v>
      </c>
      <c r="F788" s="2453"/>
      <c r="G788" s="511">
        <f>T788</f>
        <v>0</v>
      </c>
      <c r="H788" s="2455">
        <f>U788</f>
        <v>0</v>
      </c>
      <c r="I788" s="515"/>
      <c r="J788" s="2459"/>
      <c r="K788" s="515"/>
      <c r="L788" s="2459"/>
      <c r="M788" s="515"/>
      <c r="N788" s="2459"/>
      <c r="O788" s="515"/>
      <c r="P788" s="2459"/>
      <c r="Q788" s="11"/>
      <c r="R788" s="11"/>
      <c r="S788" s="454">
        <f>'Og s3a'!G1189</f>
        <v>0</v>
      </c>
      <c r="T788" s="456">
        <f>'Og s3a'!D1189</f>
        <v>0</v>
      </c>
      <c r="U788" s="506">
        <f>Import!N1178</f>
        <v>0</v>
      </c>
      <c r="V788" s="11"/>
      <c r="W788" s="340"/>
      <c r="X788" s="340"/>
      <c r="Y788" s="340"/>
      <c r="Z788" s="1273">
        <f>IF(F788=AF$7,1,0)</f>
        <v>0</v>
      </c>
      <c r="AA788" s="1273">
        <f>Z788*D788</f>
        <v>0</v>
      </c>
      <c r="AB788" s="1281">
        <f>IF($Z788=0,0,IF(AF788+AH788+AJ788&gt;0,$AA788,0))</f>
        <v>0</v>
      </c>
      <c r="AC788" s="1283">
        <f>IF($Z788=0,0,IF(AND(AB788=0,G789&gt;0),$AA788,0))</f>
        <v>0</v>
      </c>
      <c r="AD788" s="1272">
        <f>AA788-AB788-AC788</f>
        <v>0</v>
      </c>
      <c r="AE788" s="210">
        <f t="shared" si="315"/>
        <v>0</v>
      </c>
      <c r="AF788" s="210">
        <f t="shared" si="315"/>
        <v>0</v>
      </c>
      <c r="AG788" s="210">
        <f t="shared" si="315"/>
        <v>0</v>
      </c>
      <c r="AH788" s="210">
        <f t="shared" si="315"/>
        <v>0</v>
      </c>
      <c r="AI788" s="1055">
        <f t="shared" si="315"/>
        <v>0</v>
      </c>
      <c r="AJ788" s="211">
        <f t="shared" si="315"/>
        <v>0</v>
      </c>
      <c r="AK788" s="1276">
        <f>IF($Z788=1,0,IF(AND($Z788=0,AF788&gt;0),1,IF(AND($Z788=0,AH788&gt;0),1,IF(AND($Z788=0,AJ788&gt;0),1,0))))</f>
        <v>0</v>
      </c>
      <c r="AL788" s="1276">
        <f t="shared" si="320"/>
        <v>0</v>
      </c>
      <c r="AM788" s="1281">
        <f>IF($Z788=0,0,IF(AQ788+AS788+AU788&gt;0,$AA788,0))</f>
        <v>0</v>
      </c>
      <c r="AN788" s="1283">
        <f>IF($Z788=0,0,IF(AND(AM788=0,I789&gt;0),$AA788,0))</f>
        <v>0</v>
      </c>
      <c r="AO788" s="1272">
        <f>$AA788-AM788-AN788</f>
        <v>0</v>
      </c>
      <c r="AP788" s="210">
        <f t="shared" si="316"/>
        <v>0</v>
      </c>
      <c r="AQ788" s="210">
        <f t="shared" si="316"/>
        <v>0</v>
      </c>
      <c r="AR788" s="210">
        <f t="shared" si="316"/>
        <v>0</v>
      </c>
      <c r="AS788" s="210">
        <f t="shared" si="316"/>
        <v>0</v>
      </c>
      <c r="AT788" s="210">
        <f t="shared" si="316"/>
        <v>0</v>
      </c>
      <c r="AU788" s="211">
        <f t="shared" si="316"/>
        <v>0</v>
      </c>
      <c r="AV788" s="1276">
        <f>IF($Z788=1,0,IF(AND($Z788=0,AQ788&gt;0),1,IF(AND($Z788=0,AS788&gt;0),1,IF(AND($Z788=0,AU788&gt;0),1,0))))</f>
        <v>0</v>
      </c>
      <c r="AW788" s="1276">
        <f t="shared" si="321"/>
        <v>0</v>
      </c>
      <c r="AX788" s="1281">
        <f>IF($Z788=0,0,IF(BB788+BD788+BF788&gt;0,$AA788,0))</f>
        <v>0</v>
      </c>
      <c r="AY788" s="1283">
        <f>IF($Z788=0,0,IF(AND(AX788=0,K789&gt;0),$AA788,0))</f>
        <v>0</v>
      </c>
      <c r="AZ788" s="1272">
        <f>$AA788-AX788-AY788</f>
        <v>0</v>
      </c>
      <c r="BA788" s="210">
        <f t="shared" si="317"/>
        <v>0</v>
      </c>
      <c r="BB788" s="210">
        <f t="shared" si="317"/>
        <v>0</v>
      </c>
      <c r="BC788" s="210">
        <f t="shared" si="317"/>
        <v>0</v>
      </c>
      <c r="BD788" s="210">
        <f t="shared" si="317"/>
        <v>0</v>
      </c>
      <c r="BE788" s="210">
        <f t="shared" si="317"/>
        <v>0</v>
      </c>
      <c r="BF788" s="211">
        <f t="shared" si="317"/>
        <v>0</v>
      </c>
      <c r="BG788" s="1276">
        <f>IF($Z788=1,0,IF(AND($Z788=0,BB788&gt;0),1,IF(AND($Z788=0,BD788&gt;0),1,IF(AND($Z788=0,BF788&gt;0),1,0))))</f>
        <v>0</v>
      </c>
      <c r="BH788" s="1276">
        <f t="shared" si="322"/>
        <v>0</v>
      </c>
      <c r="BI788" s="1281">
        <f>IF($Z788=0,0,IF(BM788+BO788+BQ788&gt;0,$AA788,0))</f>
        <v>0</v>
      </c>
      <c r="BJ788" s="1283">
        <f>IF($Z788=0,0,IF(AND(BI788=0,M789&gt;0),$AA788,0))</f>
        <v>0</v>
      </c>
      <c r="BK788" s="1272">
        <f>$AA788-BI788-BJ788</f>
        <v>0</v>
      </c>
      <c r="BL788" s="210">
        <f t="shared" si="318"/>
        <v>0</v>
      </c>
      <c r="BM788" s="210">
        <f t="shared" si="318"/>
        <v>0</v>
      </c>
      <c r="BN788" s="210">
        <f t="shared" si="318"/>
        <v>0</v>
      </c>
      <c r="BO788" s="210">
        <f t="shared" si="318"/>
        <v>0</v>
      </c>
      <c r="BP788" s="210">
        <f t="shared" si="318"/>
        <v>0</v>
      </c>
      <c r="BQ788" s="211">
        <f t="shared" si="318"/>
        <v>0</v>
      </c>
      <c r="BR788" s="1276">
        <f>IF($Z788=1,0,IF(AND($Z788=0,BM788&gt;0),1,IF(AND($Z788=0,BO788&gt;0),1,IF(AND($Z788=0,BQ788&gt;0),1,0))))</f>
        <v>0</v>
      </c>
      <c r="BS788" s="1276">
        <f t="shared" si="323"/>
        <v>0</v>
      </c>
      <c r="BT788" s="1281">
        <f>IF($Z788=0,0,IF(BX788+BZ788+CB788&gt;0,$AA788,0))</f>
        <v>0</v>
      </c>
      <c r="BU788" s="1283">
        <f>IF($Z788=0,0,IF(AND(BT788=0,O789&gt;0),$AA788,0))</f>
        <v>0</v>
      </c>
      <c r="BV788" s="1272">
        <f>$AA788-BT788-BU788</f>
        <v>0</v>
      </c>
      <c r="BW788" s="210">
        <f t="shared" si="319"/>
        <v>0</v>
      </c>
      <c r="BX788" s="210">
        <f t="shared" si="319"/>
        <v>0</v>
      </c>
      <c r="BY788" s="210">
        <f t="shared" si="319"/>
        <v>0</v>
      </c>
      <c r="BZ788" s="210">
        <f t="shared" si="319"/>
        <v>0</v>
      </c>
      <c r="CA788" s="210">
        <f t="shared" si="319"/>
        <v>0</v>
      </c>
      <c r="CB788" s="211">
        <f t="shared" si="319"/>
        <v>0</v>
      </c>
      <c r="CC788" s="1276">
        <f>IF($Z788=1,0,IF(AND($Z788=0,BX788&gt;0),1,IF(AND($Z788=0,BZ788&gt;0),1,IF(AND($Z788=0,CB788&gt;0),1,0))))</f>
        <v>0</v>
      </c>
      <c r="CD788" s="1276">
        <f t="shared" si="324"/>
        <v>0</v>
      </c>
      <c r="CE788" s="11"/>
      <c r="CF788" s="11"/>
      <c r="CG788" s="11"/>
      <c r="CH788" s="11"/>
      <c r="CI788" s="11"/>
      <c r="CJ788" s="11"/>
      <c r="CK788" s="11"/>
      <c r="CL788" s="11"/>
      <c r="CM788" s="11"/>
    </row>
    <row r="789" spans="1:91" ht="14.25" customHeight="1">
      <c r="A789" s="1247" t="str">
        <f>A788</f>
        <v/>
      </c>
      <c r="B789" s="58"/>
      <c r="C789" s="1735"/>
      <c r="D789" s="1733"/>
      <c r="E789" s="1735"/>
      <c r="F789" s="2454"/>
      <c r="G789" s="512"/>
      <c r="H789" s="2456"/>
      <c r="I789" s="514"/>
      <c r="J789" s="2459"/>
      <c r="K789" s="514"/>
      <c r="L789" s="2459"/>
      <c r="M789" s="514"/>
      <c r="N789" s="2459"/>
      <c r="O789" s="514"/>
      <c r="P789" s="2459"/>
      <c r="Q789" s="11"/>
      <c r="R789" s="11"/>
      <c r="S789" s="455"/>
      <c r="T789" s="477"/>
      <c r="U789" s="506">
        <f>Import!N1179</f>
        <v>0</v>
      </c>
      <c r="V789" s="11"/>
      <c r="W789" s="340"/>
      <c r="X789" s="340"/>
      <c r="Y789" s="340"/>
      <c r="Z789" s="11"/>
      <c r="AE789" s="210"/>
      <c r="AF789" s="210"/>
      <c r="AG789" s="210"/>
      <c r="AH789" s="210"/>
      <c r="AI789" s="1055"/>
      <c r="AJ789" s="211"/>
      <c r="AK789" s="1276"/>
      <c r="AL789" s="1276">
        <f>AL788</f>
        <v>0</v>
      </c>
      <c r="AP789" s="210"/>
      <c r="AQ789" s="210"/>
      <c r="AR789" s="210"/>
      <c r="AS789" s="210"/>
      <c r="AT789" s="210"/>
      <c r="AU789" s="211"/>
      <c r="AV789" s="1276"/>
      <c r="AW789" s="1276">
        <f>AW788</f>
        <v>0</v>
      </c>
      <c r="BA789" s="210"/>
      <c r="BB789" s="210"/>
      <c r="BC789" s="210"/>
      <c r="BD789" s="210"/>
      <c r="BE789" s="210"/>
      <c r="BF789" s="211"/>
      <c r="BG789" s="1276"/>
      <c r="BH789" s="1276">
        <f>BH788</f>
        <v>0</v>
      </c>
      <c r="BL789" s="210"/>
      <c r="BM789" s="210"/>
      <c r="BN789" s="210"/>
      <c r="BO789" s="210"/>
      <c r="BP789" s="210"/>
      <c r="BQ789" s="211"/>
      <c r="BR789" s="1276"/>
      <c r="BS789" s="1276">
        <f>BS788</f>
        <v>0</v>
      </c>
      <c r="BW789" s="210"/>
      <c r="BX789" s="210"/>
      <c r="BY789" s="210"/>
      <c r="BZ789" s="210"/>
      <c r="CA789" s="210"/>
      <c r="CB789" s="211"/>
      <c r="CC789" s="1276"/>
      <c r="CD789" s="1276">
        <f>CD788</f>
        <v>0</v>
      </c>
      <c r="CE789" s="11"/>
      <c r="CF789" s="11"/>
      <c r="CG789" s="11"/>
      <c r="CH789" s="11"/>
      <c r="CI789" s="11"/>
      <c r="CJ789" s="11"/>
      <c r="CK789" s="11"/>
      <c r="CL789" s="11"/>
      <c r="CM789" s="11"/>
    </row>
    <row r="790" spans="1:91" ht="24.75" customHeight="1">
      <c r="A790" s="1246" t="str">
        <f>IF(E790&gt;0,"Wypełnione","")</f>
        <v/>
      </c>
      <c r="B790" s="58"/>
      <c r="C790" s="1734">
        <f>'Og s3a'!C1191</f>
        <v>0</v>
      </c>
      <c r="D790" s="1732">
        <f>'Og s3a'!E1191</f>
        <v>0</v>
      </c>
      <c r="E790" s="1734">
        <f>'Og s3a'!F1191</f>
        <v>0</v>
      </c>
      <c r="F790" s="2453"/>
      <c r="G790" s="511">
        <f>T790</f>
        <v>0</v>
      </c>
      <c r="H790" s="2455">
        <f>U790</f>
        <v>0</v>
      </c>
      <c r="I790" s="515"/>
      <c r="J790" s="2459"/>
      <c r="K790" s="515"/>
      <c r="L790" s="2459"/>
      <c r="M790" s="515"/>
      <c r="N790" s="2459"/>
      <c r="O790" s="515"/>
      <c r="P790" s="2459"/>
      <c r="Q790" s="11"/>
      <c r="R790" s="11"/>
      <c r="S790" s="454">
        <f>'Og s3a'!G1191</f>
        <v>0</v>
      </c>
      <c r="T790" s="456">
        <f>'Og s3a'!D1191</f>
        <v>0</v>
      </c>
      <c r="U790" s="506">
        <f>Import!N1180</f>
        <v>0</v>
      </c>
      <c r="V790" s="11"/>
      <c r="W790" s="340"/>
      <c r="X790" s="340"/>
      <c r="Y790" s="340"/>
      <c r="Z790" s="1273">
        <f>IF(F790=AF$7,1,0)</f>
        <v>0</v>
      </c>
      <c r="AA790" s="1273">
        <f>Z790*D790</f>
        <v>0</v>
      </c>
      <c r="AB790" s="1281">
        <f>IF($Z790=0,0,IF(AF790+AH790+AJ790&gt;0,$AA790,0))</f>
        <v>0</v>
      </c>
      <c r="AC790" s="1283">
        <f>IF($Z790=0,0,IF(AND(AB790=0,G791&gt;0),$AA790,0))</f>
        <v>0</v>
      </c>
      <c r="AD790" s="1272">
        <f>AA790-AB790-AC790</f>
        <v>0</v>
      </c>
      <c r="AE790" s="210">
        <f t="shared" si="315"/>
        <v>0</v>
      </c>
      <c r="AF790" s="210">
        <f t="shared" si="315"/>
        <v>0</v>
      </c>
      <c r="AG790" s="210">
        <f t="shared" si="315"/>
        <v>0</v>
      </c>
      <c r="AH790" s="210">
        <f t="shared" si="315"/>
        <v>0</v>
      </c>
      <c r="AI790" s="1055">
        <f t="shared" si="315"/>
        <v>0</v>
      </c>
      <c r="AJ790" s="211">
        <f t="shared" si="315"/>
        <v>0</v>
      </c>
      <c r="AK790" s="1276">
        <f>IF($Z790=1,0,IF(AND($Z790=0,AF790&gt;0),1,IF(AND($Z790=0,AH790&gt;0),1,IF(AND($Z790=0,AJ790&gt;0),1,0))))</f>
        <v>0</v>
      </c>
      <c r="AL790" s="1276">
        <f t="shared" si="320"/>
        <v>0</v>
      </c>
      <c r="AM790" s="1281">
        <f>IF($Z790=0,0,IF(AQ790+AS790+AU790&gt;0,$AA790,0))</f>
        <v>0</v>
      </c>
      <c r="AN790" s="1283">
        <f>IF($Z790=0,0,IF(AND(AM790=0,I791&gt;0),$AA790,0))</f>
        <v>0</v>
      </c>
      <c r="AO790" s="1272">
        <f>$AA790-AM790-AN790</f>
        <v>0</v>
      </c>
      <c r="AP790" s="210">
        <f t="shared" si="316"/>
        <v>0</v>
      </c>
      <c r="AQ790" s="210">
        <f t="shared" si="316"/>
        <v>0</v>
      </c>
      <c r="AR790" s="210">
        <f t="shared" si="316"/>
        <v>0</v>
      </c>
      <c r="AS790" s="210">
        <f t="shared" si="316"/>
        <v>0</v>
      </c>
      <c r="AT790" s="210">
        <f t="shared" si="316"/>
        <v>0</v>
      </c>
      <c r="AU790" s="211">
        <f t="shared" si="316"/>
        <v>0</v>
      </c>
      <c r="AV790" s="1276">
        <f>IF($Z790=1,0,IF(AND($Z790=0,AQ790&gt;0),1,IF(AND($Z790=0,AS790&gt;0),1,IF(AND($Z790=0,AU790&gt;0),1,0))))</f>
        <v>0</v>
      </c>
      <c r="AW790" s="1276">
        <f t="shared" si="321"/>
        <v>0</v>
      </c>
      <c r="AX790" s="1281">
        <f>IF($Z790=0,0,IF(BB790+BD790+BF790&gt;0,$AA790,0))</f>
        <v>0</v>
      </c>
      <c r="AY790" s="1283">
        <f>IF($Z790=0,0,IF(AND(AX790=0,K791&gt;0),$AA790,0))</f>
        <v>0</v>
      </c>
      <c r="AZ790" s="1272">
        <f>$AA790-AX790-AY790</f>
        <v>0</v>
      </c>
      <c r="BA790" s="210">
        <f t="shared" si="317"/>
        <v>0</v>
      </c>
      <c r="BB790" s="210">
        <f t="shared" si="317"/>
        <v>0</v>
      </c>
      <c r="BC790" s="210">
        <f t="shared" si="317"/>
        <v>0</v>
      </c>
      <c r="BD790" s="210">
        <f t="shared" si="317"/>
        <v>0</v>
      </c>
      <c r="BE790" s="210">
        <f t="shared" si="317"/>
        <v>0</v>
      </c>
      <c r="BF790" s="211">
        <f t="shared" si="317"/>
        <v>0</v>
      </c>
      <c r="BG790" s="1276">
        <f>IF($Z790=1,0,IF(AND($Z790=0,BB790&gt;0),1,IF(AND($Z790=0,BD790&gt;0),1,IF(AND($Z790=0,BF790&gt;0),1,0))))</f>
        <v>0</v>
      </c>
      <c r="BH790" s="1276">
        <f t="shared" si="322"/>
        <v>0</v>
      </c>
      <c r="BI790" s="1281">
        <f>IF($Z790=0,0,IF(BM790+BO790+BQ790&gt;0,$AA790,0))</f>
        <v>0</v>
      </c>
      <c r="BJ790" s="1283">
        <f>IF($Z790=0,0,IF(AND(BI790=0,M791&gt;0),$AA790,0))</f>
        <v>0</v>
      </c>
      <c r="BK790" s="1272">
        <f>$AA790-BI790-BJ790</f>
        <v>0</v>
      </c>
      <c r="BL790" s="210">
        <f t="shared" si="318"/>
        <v>0</v>
      </c>
      <c r="BM790" s="210">
        <f t="shared" si="318"/>
        <v>0</v>
      </c>
      <c r="BN790" s="210">
        <f t="shared" si="318"/>
        <v>0</v>
      </c>
      <c r="BO790" s="210">
        <f t="shared" si="318"/>
        <v>0</v>
      </c>
      <c r="BP790" s="210">
        <f t="shared" si="318"/>
        <v>0</v>
      </c>
      <c r="BQ790" s="211">
        <f t="shared" si="318"/>
        <v>0</v>
      </c>
      <c r="BR790" s="1276">
        <f>IF($Z790=1,0,IF(AND($Z790=0,BM790&gt;0),1,IF(AND($Z790=0,BO790&gt;0),1,IF(AND($Z790=0,BQ790&gt;0),1,0))))</f>
        <v>0</v>
      </c>
      <c r="BS790" s="1276">
        <f t="shared" si="323"/>
        <v>0</v>
      </c>
      <c r="BT790" s="1281">
        <f>IF($Z790=0,0,IF(BX790+BZ790+CB790&gt;0,$AA790,0))</f>
        <v>0</v>
      </c>
      <c r="BU790" s="1283">
        <f>IF($Z790=0,0,IF(AND(BT790=0,O791&gt;0),$AA790,0))</f>
        <v>0</v>
      </c>
      <c r="BV790" s="1272">
        <f>$AA790-BT790-BU790</f>
        <v>0</v>
      </c>
      <c r="BW790" s="210">
        <f t="shared" si="319"/>
        <v>0</v>
      </c>
      <c r="BX790" s="210">
        <f t="shared" si="319"/>
        <v>0</v>
      </c>
      <c r="BY790" s="210">
        <f t="shared" si="319"/>
        <v>0</v>
      </c>
      <c r="BZ790" s="210">
        <f t="shared" si="319"/>
        <v>0</v>
      </c>
      <c r="CA790" s="210">
        <f t="shared" si="319"/>
        <v>0</v>
      </c>
      <c r="CB790" s="211">
        <f t="shared" si="319"/>
        <v>0</v>
      </c>
      <c r="CC790" s="1276">
        <f>IF($Z790=1,0,IF(AND($Z790=0,BX790&gt;0),1,IF(AND($Z790=0,BZ790&gt;0),1,IF(AND($Z790=0,CB790&gt;0),1,0))))</f>
        <v>0</v>
      </c>
      <c r="CD790" s="1276">
        <f t="shared" si="324"/>
        <v>0</v>
      </c>
      <c r="CE790" s="11"/>
      <c r="CF790" s="11"/>
      <c r="CG790" s="11"/>
      <c r="CH790" s="11"/>
      <c r="CI790" s="11"/>
      <c r="CJ790" s="11"/>
      <c r="CK790" s="11"/>
      <c r="CL790" s="11"/>
      <c r="CM790" s="11"/>
    </row>
    <row r="791" spans="1:91" ht="14.25" customHeight="1">
      <c r="A791" s="1247" t="str">
        <f>A790</f>
        <v/>
      </c>
      <c r="B791" s="58"/>
      <c r="C791" s="1735"/>
      <c r="D791" s="1733"/>
      <c r="E791" s="1735"/>
      <c r="F791" s="2454"/>
      <c r="G791" s="512"/>
      <c r="H791" s="2456"/>
      <c r="I791" s="514"/>
      <c r="J791" s="2459"/>
      <c r="K791" s="514"/>
      <c r="L791" s="2459"/>
      <c r="M791" s="514"/>
      <c r="N791" s="2459"/>
      <c r="O791" s="514"/>
      <c r="P791" s="2459"/>
      <c r="Q791" s="11"/>
      <c r="R791" s="11"/>
      <c r="S791" s="455"/>
      <c r="T791" s="477"/>
      <c r="U791" s="506">
        <f>Import!N1181</f>
        <v>0</v>
      </c>
      <c r="V791" s="11"/>
      <c r="W791" s="340"/>
      <c r="X791" s="340"/>
      <c r="Y791" s="340"/>
      <c r="Z791" s="11"/>
      <c r="AE791" s="210"/>
      <c r="AF791" s="210"/>
      <c r="AG791" s="210"/>
      <c r="AH791" s="210"/>
      <c r="AI791" s="1055"/>
      <c r="AJ791" s="211"/>
      <c r="AK791" s="1276"/>
      <c r="AL791" s="1276">
        <f>AL790</f>
        <v>0</v>
      </c>
      <c r="AP791" s="210"/>
      <c r="AQ791" s="210"/>
      <c r="AR791" s="210"/>
      <c r="AS791" s="210"/>
      <c r="AT791" s="210"/>
      <c r="AU791" s="211"/>
      <c r="AV791" s="1276"/>
      <c r="AW791" s="1276">
        <f>AW790</f>
        <v>0</v>
      </c>
      <c r="BA791" s="210"/>
      <c r="BB791" s="210"/>
      <c r="BC791" s="210"/>
      <c r="BD791" s="210"/>
      <c r="BE791" s="210"/>
      <c r="BF791" s="211"/>
      <c r="BG791" s="1276"/>
      <c r="BH791" s="1276">
        <f>BH790</f>
        <v>0</v>
      </c>
      <c r="BL791" s="210"/>
      <c r="BM791" s="210"/>
      <c r="BN791" s="210"/>
      <c r="BO791" s="210"/>
      <c r="BP791" s="210"/>
      <c r="BQ791" s="211"/>
      <c r="BR791" s="1276"/>
      <c r="BS791" s="1276">
        <f>BS790</f>
        <v>0</v>
      </c>
      <c r="BW791" s="210"/>
      <c r="BX791" s="210"/>
      <c r="BY791" s="210"/>
      <c r="BZ791" s="210"/>
      <c r="CA791" s="210"/>
      <c r="CB791" s="211"/>
      <c r="CC791" s="1276"/>
      <c r="CD791" s="1276">
        <f>CD790</f>
        <v>0</v>
      </c>
      <c r="CE791" s="11"/>
      <c r="CF791" s="11"/>
      <c r="CG791" s="11"/>
      <c r="CH791" s="11"/>
      <c r="CI791" s="11"/>
      <c r="CJ791" s="11"/>
      <c r="CK791" s="11"/>
      <c r="CL791" s="11"/>
      <c r="CM791" s="11"/>
    </row>
    <row r="792" spans="1:91" ht="24.75" customHeight="1">
      <c r="A792" s="1246" t="str">
        <f>IF(E792&gt;0,"Wypełnione","")</f>
        <v/>
      </c>
      <c r="B792" s="58"/>
      <c r="C792" s="1734">
        <f>'Og s3a'!C1193</f>
        <v>0</v>
      </c>
      <c r="D792" s="1732">
        <f>'Og s3a'!E1193</f>
        <v>0</v>
      </c>
      <c r="E792" s="1734">
        <f>'Og s3a'!F1193</f>
        <v>0</v>
      </c>
      <c r="F792" s="2453"/>
      <c r="G792" s="511">
        <f>T792</f>
        <v>0</v>
      </c>
      <c r="H792" s="2455">
        <f>U792</f>
        <v>0</v>
      </c>
      <c r="I792" s="515"/>
      <c r="J792" s="2459"/>
      <c r="K792" s="515"/>
      <c r="L792" s="2459"/>
      <c r="M792" s="515"/>
      <c r="N792" s="2459"/>
      <c r="O792" s="515"/>
      <c r="P792" s="2459"/>
      <c r="Q792" s="11"/>
      <c r="R792" s="11"/>
      <c r="S792" s="454">
        <f>'Og s3a'!G1193</f>
        <v>0</v>
      </c>
      <c r="T792" s="456">
        <f>'Og s3a'!D1193</f>
        <v>0</v>
      </c>
      <c r="U792" s="506">
        <f>Import!N1182</f>
        <v>0</v>
      </c>
      <c r="V792" s="11"/>
      <c r="W792" s="340"/>
      <c r="X792" s="340"/>
      <c r="Y792" s="340"/>
      <c r="Z792" s="1273">
        <f>IF(F792=AF$7,1,0)</f>
        <v>0</v>
      </c>
      <c r="AA792" s="1273">
        <f>Z792*D792</f>
        <v>0</v>
      </c>
      <c r="AB792" s="1281">
        <f>IF($Z792=0,0,IF(AF792+AH792+AJ792&gt;0,$AA792,0))</f>
        <v>0</v>
      </c>
      <c r="AC792" s="1283">
        <f>IF($Z792=0,0,IF(AND(AB792=0,G793&gt;0),$AA792,0))</f>
        <v>0</v>
      </c>
      <c r="AD792" s="1272">
        <f>AA792-AB792-AC792</f>
        <v>0</v>
      </c>
      <c r="AE792" s="210">
        <f t="shared" si="315"/>
        <v>0</v>
      </c>
      <c r="AF792" s="210">
        <f t="shared" si="315"/>
        <v>0</v>
      </c>
      <c r="AG792" s="210">
        <f t="shared" si="315"/>
        <v>0</v>
      </c>
      <c r="AH792" s="210">
        <f t="shared" si="315"/>
        <v>0</v>
      </c>
      <c r="AI792" s="1055">
        <f t="shared" si="315"/>
        <v>0</v>
      </c>
      <c r="AJ792" s="211">
        <f t="shared" si="315"/>
        <v>0</v>
      </c>
      <c r="AK792" s="1276">
        <f>IF($Z792=1,0,IF(AND($Z792=0,AF792&gt;0),1,IF(AND($Z792=0,AH792&gt;0),1,IF(AND($Z792=0,AJ792&gt;0),1,0))))</f>
        <v>0</v>
      </c>
      <c r="AL792" s="1276">
        <f t="shared" si="320"/>
        <v>0</v>
      </c>
      <c r="AM792" s="1281">
        <f>IF($Z792=0,0,IF(AQ792+AS792+AU792&gt;0,$AA792,0))</f>
        <v>0</v>
      </c>
      <c r="AN792" s="1283">
        <f>IF($Z792=0,0,IF(AND(AM792=0,I793&gt;0),$AA792,0))</f>
        <v>0</v>
      </c>
      <c r="AO792" s="1272">
        <f>$AA792-AM792-AN792</f>
        <v>0</v>
      </c>
      <c r="AP792" s="210">
        <f t="shared" si="316"/>
        <v>0</v>
      </c>
      <c r="AQ792" s="210">
        <f t="shared" si="316"/>
        <v>0</v>
      </c>
      <c r="AR792" s="210">
        <f t="shared" si="316"/>
        <v>0</v>
      </c>
      <c r="AS792" s="210">
        <f t="shared" si="316"/>
        <v>0</v>
      </c>
      <c r="AT792" s="210">
        <f t="shared" si="316"/>
        <v>0</v>
      </c>
      <c r="AU792" s="211">
        <f t="shared" si="316"/>
        <v>0</v>
      </c>
      <c r="AV792" s="1276">
        <f>IF($Z792=1,0,IF(AND($Z792=0,AQ792&gt;0),1,IF(AND($Z792=0,AS792&gt;0),1,IF(AND($Z792=0,AU792&gt;0),1,0))))</f>
        <v>0</v>
      </c>
      <c r="AW792" s="1276">
        <f t="shared" si="321"/>
        <v>0</v>
      </c>
      <c r="AX792" s="1281">
        <f>IF($Z792=0,0,IF(BB792+BD792+BF792&gt;0,$AA792,0))</f>
        <v>0</v>
      </c>
      <c r="AY792" s="1283">
        <f>IF($Z792=0,0,IF(AND(AX792=0,K793&gt;0),$AA792,0))</f>
        <v>0</v>
      </c>
      <c r="AZ792" s="1272">
        <f>$AA792-AX792-AY792</f>
        <v>0</v>
      </c>
      <c r="BA792" s="210">
        <f t="shared" si="317"/>
        <v>0</v>
      </c>
      <c r="BB792" s="210">
        <f t="shared" si="317"/>
        <v>0</v>
      </c>
      <c r="BC792" s="210">
        <f t="shared" si="317"/>
        <v>0</v>
      </c>
      <c r="BD792" s="210">
        <f t="shared" si="317"/>
        <v>0</v>
      </c>
      <c r="BE792" s="210">
        <f t="shared" si="317"/>
        <v>0</v>
      </c>
      <c r="BF792" s="211">
        <f t="shared" si="317"/>
        <v>0</v>
      </c>
      <c r="BG792" s="1276">
        <f>IF($Z792=1,0,IF(AND($Z792=0,BB792&gt;0),1,IF(AND($Z792=0,BD792&gt;0),1,IF(AND($Z792=0,BF792&gt;0),1,0))))</f>
        <v>0</v>
      </c>
      <c r="BH792" s="1276">
        <f t="shared" si="322"/>
        <v>0</v>
      </c>
      <c r="BI792" s="1281">
        <f>IF($Z792=0,0,IF(BM792+BO792+BQ792&gt;0,$AA792,0))</f>
        <v>0</v>
      </c>
      <c r="BJ792" s="1283">
        <f>IF($Z792=0,0,IF(AND(BI792=0,M793&gt;0),$AA792,0))</f>
        <v>0</v>
      </c>
      <c r="BK792" s="1272">
        <f>$AA792-BI792-BJ792</f>
        <v>0</v>
      </c>
      <c r="BL792" s="210">
        <f t="shared" si="318"/>
        <v>0</v>
      </c>
      <c r="BM792" s="210">
        <f t="shared" si="318"/>
        <v>0</v>
      </c>
      <c r="BN792" s="210">
        <f t="shared" si="318"/>
        <v>0</v>
      </c>
      <c r="BO792" s="210">
        <f t="shared" si="318"/>
        <v>0</v>
      </c>
      <c r="BP792" s="210">
        <f t="shared" si="318"/>
        <v>0</v>
      </c>
      <c r="BQ792" s="211">
        <f t="shared" si="318"/>
        <v>0</v>
      </c>
      <c r="BR792" s="1276">
        <f>IF($Z792=1,0,IF(AND($Z792=0,BM792&gt;0),1,IF(AND($Z792=0,BO792&gt;0),1,IF(AND($Z792=0,BQ792&gt;0),1,0))))</f>
        <v>0</v>
      </c>
      <c r="BS792" s="1276">
        <f t="shared" si="323"/>
        <v>0</v>
      </c>
      <c r="BT792" s="1281">
        <f>IF($Z792=0,0,IF(BX792+BZ792+CB792&gt;0,$AA792,0))</f>
        <v>0</v>
      </c>
      <c r="BU792" s="1283">
        <f>IF($Z792=0,0,IF(AND(BT792=0,O793&gt;0),$AA792,0))</f>
        <v>0</v>
      </c>
      <c r="BV792" s="1272">
        <f>$AA792-BT792-BU792</f>
        <v>0</v>
      </c>
      <c r="BW792" s="210">
        <f t="shared" si="319"/>
        <v>0</v>
      </c>
      <c r="BX792" s="210">
        <f t="shared" si="319"/>
        <v>0</v>
      </c>
      <c r="BY792" s="210">
        <f t="shared" si="319"/>
        <v>0</v>
      </c>
      <c r="BZ792" s="210">
        <f t="shared" si="319"/>
        <v>0</v>
      </c>
      <c r="CA792" s="210">
        <f t="shared" si="319"/>
        <v>0</v>
      </c>
      <c r="CB792" s="211">
        <f t="shared" si="319"/>
        <v>0</v>
      </c>
      <c r="CC792" s="1276">
        <f>IF($Z792=1,0,IF(AND($Z792=0,BX792&gt;0),1,IF(AND($Z792=0,BZ792&gt;0),1,IF(AND($Z792=0,CB792&gt;0),1,0))))</f>
        <v>0</v>
      </c>
      <c r="CD792" s="1276">
        <f t="shared" si="324"/>
        <v>0</v>
      </c>
      <c r="CE792" s="11"/>
      <c r="CF792" s="11"/>
      <c r="CG792" s="11"/>
      <c r="CH792" s="11"/>
      <c r="CI792" s="11"/>
      <c r="CJ792" s="11"/>
      <c r="CK792" s="11"/>
      <c r="CL792" s="11"/>
      <c r="CM792" s="11"/>
    </row>
    <row r="793" spans="1:91" ht="14.25" customHeight="1" thickBot="1">
      <c r="A793" s="1247" t="str">
        <f>A792</f>
        <v/>
      </c>
      <c r="B793" s="58"/>
      <c r="C793" s="1748"/>
      <c r="D793" s="1749"/>
      <c r="E793" s="1748"/>
      <c r="F793" s="2454"/>
      <c r="G793" s="518"/>
      <c r="H793" s="2466"/>
      <c r="I793" s="514"/>
      <c r="J793" s="2459"/>
      <c r="K793" s="514"/>
      <c r="L793" s="2459"/>
      <c r="M793" s="514"/>
      <c r="N793" s="2459"/>
      <c r="O793" s="514"/>
      <c r="P793" s="2459"/>
      <c r="Q793" s="11"/>
      <c r="R793" s="11"/>
      <c r="S793" s="455"/>
      <c r="T793" s="477"/>
      <c r="U793" s="506">
        <f>Import!N1183</f>
        <v>0</v>
      </c>
      <c r="V793" s="11"/>
      <c r="W793" s="340"/>
      <c r="X793" s="340"/>
      <c r="Y793" s="340"/>
      <c r="Z793" s="11"/>
      <c r="AE793" s="210"/>
      <c r="AF793" s="210"/>
      <c r="AG793" s="210"/>
      <c r="AH793" s="210"/>
      <c r="AI793" s="1055"/>
      <c r="AJ793" s="211"/>
      <c r="AK793" s="1276"/>
      <c r="AL793" s="1276">
        <f>AL792</f>
        <v>0</v>
      </c>
      <c r="AP793" s="210"/>
      <c r="AQ793" s="210"/>
      <c r="AR793" s="210"/>
      <c r="AS793" s="210"/>
      <c r="AT793" s="210"/>
      <c r="AU793" s="211"/>
      <c r="AV793" s="1276"/>
      <c r="AW793" s="1276">
        <f>AW792</f>
        <v>0</v>
      </c>
      <c r="BA793" s="210"/>
      <c r="BB793" s="210"/>
      <c r="BC793" s="210"/>
      <c r="BD793" s="210"/>
      <c r="BE793" s="210"/>
      <c r="BF793" s="211"/>
      <c r="BG793" s="1276"/>
      <c r="BH793" s="1276">
        <f>BH792</f>
        <v>0</v>
      </c>
      <c r="BL793" s="210"/>
      <c r="BM793" s="210"/>
      <c r="BN793" s="210"/>
      <c r="BO793" s="210"/>
      <c r="BP793" s="210"/>
      <c r="BQ793" s="211"/>
      <c r="BR793" s="1276"/>
      <c r="BS793" s="1276">
        <f>BS792</f>
        <v>0</v>
      </c>
      <c r="BW793" s="210"/>
      <c r="BX793" s="210"/>
      <c r="BY793" s="210"/>
      <c r="BZ793" s="210"/>
      <c r="CA793" s="210"/>
      <c r="CB793" s="211"/>
      <c r="CC793" s="1276"/>
      <c r="CD793" s="1276">
        <f>CD792</f>
        <v>0</v>
      </c>
      <c r="CE793" s="11"/>
      <c r="CF793" s="11"/>
      <c r="CG793" s="11"/>
      <c r="CH793" s="11"/>
      <c r="CI793" s="11"/>
      <c r="CJ793" s="11"/>
      <c r="CK793" s="11"/>
      <c r="CL793" s="11"/>
      <c r="CM793" s="11"/>
    </row>
    <row r="794" spans="1:91" ht="27" customHeight="1" thickBot="1">
      <c r="A794" s="1246" t="s">
        <v>56</v>
      </c>
      <c r="B794" s="58"/>
      <c r="C794" s="2467" t="s">
        <v>575</v>
      </c>
      <c r="D794" s="2468"/>
      <c r="E794" s="2451" t="s">
        <v>1911</v>
      </c>
      <c r="F794" s="2452"/>
      <c r="G794" s="2473">
        <f>AE794</f>
        <v>0</v>
      </c>
      <c r="H794" s="2474"/>
      <c r="I794" s="2477">
        <f>AP794</f>
        <v>0</v>
      </c>
      <c r="J794" s="2477"/>
      <c r="K794" s="2477">
        <f>BA794</f>
        <v>0</v>
      </c>
      <c r="L794" s="2477"/>
      <c r="M794" s="2477">
        <f>BL794</f>
        <v>0</v>
      </c>
      <c r="N794" s="2477"/>
      <c r="O794" s="2477">
        <f>BW794</f>
        <v>0</v>
      </c>
      <c r="P794" s="2478"/>
      <c r="Q794" s="11"/>
      <c r="R794" s="11"/>
      <c r="S794" s="482"/>
      <c r="T794" s="505"/>
      <c r="U794" s="505"/>
      <c r="V794" s="11"/>
      <c r="W794" s="485"/>
      <c r="X794" s="485"/>
      <c r="Y794" s="485"/>
      <c r="Z794" s="11"/>
      <c r="AA794" s="11"/>
      <c r="AB794" s="11"/>
      <c r="AC794" s="11"/>
      <c r="AD794" s="11"/>
      <c r="AE794" s="212">
        <f>SUM(AE10:AE793)</f>
        <v>0</v>
      </c>
      <c r="AF794" s="212"/>
      <c r="AG794" s="199"/>
      <c r="AH794" s="199"/>
      <c r="AI794" s="199"/>
      <c r="AJ794" s="519"/>
      <c r="AK794" s="199"/>
      <c r="AL794" s="1277"/>
      <c r="AM794" s="11"/>
      <c r="AN794" s="11"/>
      <c r="AO794" s="11"/>
      <c r="AP794" s="212">
        <f>SUM(AP10:AP793)</f>
        <v>0</v>
      </c>
      <c r="AQ794" s="212"/>
      <c r="AR794" s="199"/>
      <c r="AS794" s="199"/>
      <c r="AT794" s="199"/>
      <c r="AU794" s="519"/>
      <c r="AV794" s="199"/>
      <c r="AW794" s="1277"/>
      <c r="AX794" s="11"/>
      <c r="AY794" s="11"/>
      <c r="AZ794" s="11"/>
      <c r="BA794" s="212">
        <f>SUM(BA10:BA793)</f>
        <v>0</v>
      </c>
      <c r="BB794" s="212"/>
      <c r="BC794" s="199"/>
      <c r="BD794" s="199"/>
      <c r="BE794" s="199"/>
      <c r="BF794" s="519"/>
      <c r="BG794" s="199"/>
      <c r="BH794" s="1277"/>
      <c r="BI794" s="11"/>
      <c r="BJ794" s="11"/>
      <c r="BK794" s="11"/>
      <c r="BL794" s="212">
        <f>SUM(BL10:BL793)</f>
        <v>0</v>
      </c>
      <c r="BM794" s="212"/>
      <c r="BN794" s="199"/>
      <c r="BO794" s="199"/>
      <c r="BP794" s="199"/>
      <c r="BQ794" s="519"/>
      <c r="BR794" s="199"/>
      <c r="BS794" s="1277"/>
      <c r="BT794" s="11"/>
      <c r="BU794" s="11"/>
      <c r="BV794" s="11"/>
      <c r="BW794" s="212">
        <f>SUM(BW10:BW793)</f>
        <v>0</v>
      </c>
      <c r="BX794" s="212"/>
      <c r="BY794" s="199"/>
      <c r="BZ794" s="199"/>
      <c r="CA794" s="199"/>
      <c r="CB794" s="519"/>
      <c r="CC794" s="199"/>
      <c r="CD794" s="1277"/>
      <c r="CE794" s="11"/>
      <c r="CF794" s="11"/>
      <c r="CG794" s="11"/>
      <c r="CH794" s="11"/>
      <c r="CI794" s="11"/>
      <c r="CJ794" s="11"/>
      <c r="CK794" s="11"/>
      <c r="CL794" s="11"/>
      <c r="CM794" s="11"/>
    </row>
    <row r="795" spans="1:91" ht="27" customHeight="1" thickBot="1">
      <c r="A795" s="1246" t="s">
        <v>56</v>
      </c>
      <c r="B795" s="58"/>
      <c r="C795" s="2469"/>
      <c r="D795" s="2470"/>
      <c r="E795" s="2449" t="s">
        <v>1912</v>
      </c>
      <c r="F795" s="2450"/>
      <c r="G795" s="2475">
        <f>AF795</f>
        <v>0</v>
      </c>
      <c r="H795" s="2476"/>
      <c r="I795" s="2477">
        <f>AQ795</f>
        <v>0</v>
      </c>
      <c r="J795" s="2477"/>
      <c r="K795" s="2477">
        <f>BB795</f>
        <v>0</v>
      </c>
      <c r="L795" s="2477"/>
      <c r="M795" s="2477">
        <f>BM795</f>
        <v>0</v>
      </c>
      <c r="N795" s="2477"/>
      <c r="O795" s="2477">
        <f>BX795</f>
        <v>0</v>
      </c>
      <c r="P795" s="2478"/>
      <c r="Q795" s="11"/>
      <c r="R795" s="11"/>
      <c r="S795" s="482"/>
      <c r="T795" s="505"/>
      <c r="U795" s="505"/>
      <c r="V795" s="11"/>
      <c r="W795" s="485"/>
      <c r="X795" s="485"/>
      <c r="Y795" s="485"/>
      <c r="Z795" s="11"/>
      <c r="AA795" s="11"/>
      <c r="AB795" s="11"/>
      <c r="AC795" s="11"/>
      <c r="AD795" s="11"/>
      <c r="AE795" s="212"/>
      <c r="AF795" s="1058">
        <f>SUM(AF10:AF793)</f>
        <v>0</v>
      </c>
      <c r="AG795" s="199"/>
      <c r="AH795" s="199"/>
      <c r="AI795" s="199"/>
      <c r="AJ795" s="519"/>
      <c r="AK795" s="199"/>
      <c r="AL795" s="1277"/>
      <c r="AM795" s="11"/>
      <c r="AN795" s="11"/>
      <c r="AO795" s="11"/>
      <c r="AP795" s="212"/>
      <c r="AQ795" s="1058">
        <f>SUM(AQ10:AQ793)</f>
        <v>0</v>
      </c>
      <c r="AR795" s="199"/>
      <c r="AS795" s="199"/>
      <c r="AT795" s="199"/>
      <c r="AU795" s="519"/>
      <c r="AV795" s="199"/>
      <c r="AW795" s="1277"/>
      <c r="AX795" s="11"/>
      <c r="AY795" s="11"/>
      <c r="AZ795" s="11"/>
      <c r="BA795" s="212"/>
      <c r="BB795" s="1058">
        <f>SUM(BB10:BB793)</f>
        <v>0</v>
      </c>
      <c r="BC795" s="199"/>
      <c r="BD795" s="199"/>
      <c r="BE795" s="199"/>
      <c r="BF795" s="519"/>
      <c r="BG795" s="199"/>
      <c r="BH795" s="1277"/>
      <c r="BI795" s="11"/>
      <c r="BJ795" s="11"/>
      <c r="BK795" s="11"/>
      <c r="BL795" s="212"/>
      <c r="BM795" s="1058">
        <f>SUM(BM10:BM793)</f>
        <v>0</v>
      </c>
      <c r="BN795" s="199"/>
      <c r="BO795" s="199"/>
      <c r="BP795" s="199"/>
      <c r="BQ795" s="519"/>
      <c r="BR795" s="199"/>
      <c r="BS795" s="1277"/>
      <c r="BT795" s="11"/>
      <c r="BU795" s="11"/>
      <c r="BV795" s="11"/>
      <c r="BW795" s="212"/>
      <c r="BX795" s="1058">
        <f>SUM(BX10:BX793)</f>
        <v>0</v>
      </c>
      <c r="BY795" s="199"/>
      <c r="BZ795" s="199"/>
      <c r="CA795" s="199"/>
      <c r="CB795" s="519"/>
      <c r="CC795" s="199"/>
      <c r="CD795" s="1277"/>
      <c r="CE795" s="11"/>
      <c r="CF795" s="11"/>
      <c r="CG795" s="11"/>
      <c r="CH795" s="11"/>
      <c r="CI795" s="11"/>
      <c r="CJ795" s="11"/>
      <c r="CK795" s="11"/>
      <c r="CL795" s="11"/>
      <c r="CM795" s="11"/>
    </row>
    <row r="796" spans="1:91" ht="27" customHeight="1" thickBot="1">
      <c r="A796" s="1246" t="s">
        <v>56</v>
      </c>
      <c r="B796" s="58"/>
      <c r="C796" s="2469"/>
      <c r="D796" s="2470"/>
      <c r="E796" s="2451" t="s">
        <v>1913</v>
      </c>
      <c r="F796" s="2452"/>
      <c r="G796" s="2473">
        <f>AG796</f>
        <v>0</v>
      </c>
      <c r="H796" s="2474"/>
      <c r="I796" s="2477">
        <f>AR796</f>
        <v>0</v>
      </c>
      <c r="J796" s="2477"/>
      <c r="K796" s="2477">
        <f>BC796</f>
        <v>0</v>
      </c>
      <c r="L796" s="2477"/>
      <c r="M796" s="2477">
        <f>BN796</f>
        <v>0</v>
      </c>
      <c r="N796" s="2477"/>
      <c r="O796" s="2477">
        <f>BY796</f>
        <v>0</v>
      </c>
      <c r="P796" s="2478"/>
      <c r="Q796" s="11"/>
      <c r="R796" s="11"/>
      <c r="S796" s="482"/>
      <c r="T796" s="505"/>
      <c r="U796" s="505"/>
      <c r="V796" s="11"/>
      <c r="W796" s="485"/>
      <c r="X796" s="485"/>
      <c r="Y796" s="485"/>
      <c r="Z796" s="11"/>
      <c r="AA796" s="11"/>
      <c r="AB796" s="11"/>
      <c r="AC796" s="11"/>
      <c r="AD796" s="11"/>
      <c r="AE796" s="199"/>
      <c r="AF796" s="199"/>
      <c r="AG796" s="212">
        <f>SUM(AG10:AG793)</f>
        <v>0</v>
      </c>
      <c r="AH796" s="212"/>
      <c r="AI796" s="199"/>
      <c r="AJ796" s="519"/>
      <c r="AK796" s="199"/>
      <c r="AL796" s="1277"/>
      <c r="AM796" s="11"/>
      <c r="AN796" s="11"/>
      <c r="AO796" s="11"/>
      <c r="AP796" s="199"/>
      <c r="AQ796" s="199"/>
      <c r="AR796" s="212">
        <f>SUM(AR10:AR793)</f>
        <v>0</v>
      </c>
      <c r="AS796" s="212"/>
      <c r="AT796" s="199"/>
      <c r="AU796" s="519"/>
      <c r="AV796" s="199"/>
      <c r="AW796" s="1277"/>
      <c r="AX796" s="11"/>
      <c r="AY796" s="11"/>
      <c r="AZ796" s="11"/>
      <c r="BA796" s="199"/>
      <c r="BB796" s="199"/>
      <c r="BC796" s="212">
        <f>SUM(BC10:BC793)</f>
        <v>0</v>
      </c>
      <c r="BD796" s="212"/>
      <c r="BE796" s="199"/>
      <c r="BF796" s="519"/>
      <c r="BG796" s="199"/>
      <c r="BH796" s="1277"/>
      <c r="BI796" s="11"/>
      <c r="BJ796" s="11"/>
      <c r="BK796" s="11"/>
      <c r="BL796" s="199"/>
      <c r="BM796" s="199"/>
      <c r="BN796" s="212">
        <f>SUM(BN10:BN793)</f>
        <v>0</v>
      </c>
      <c r="BO796" s="212"/>
      <c r="BP796" s="199"/>
      <c r="BQ796" s="519"/>
      <c r="BR796" s="199"/>
      <c r="BS796" s="1277"/>
      <c r="BT796" s="11"/>
      <c r="BU796" s="11"/>
      <c r="BV796" s="11"/>
      <c r="BW796" s="199"/>
      <c r="BX796" s="199"/>
      <c r="BY796" s="212">
        <f>SUM(BY10:BY793)</f>
        <v>0</v>
      </c>
      <c r="BZ796" s="212"/>
      <c r="CA796" s="199"/>
      <c r="CB796" s="519"/>
      <c r="CC796" s="199"/>
      <c r="CD796" s="1277"/>
      <c r="CE796" s="11"/>
      <c r="CF796" s="11"/>
      <c r="CG796" s="11"/>
      <c r="CH796" s="11"/>
      <c r="CI796" s="11"/>
      <c r="CJ796" s="11"/>
      <c r="CK796" s="11"/>
      <c r="CL796" s="11"/>
      <c r="CM796" s="11"/>
    </row>
    <row r="797" spans="1:91" ht="27" customHeight="1" thickBot="1">
      <c r="A797" s="1246" t="s">
        <v>56</v>
      </c>
      <c r="B797" s="58"/>
      <c r="C797" s="2469"/>
      <c r="D797" s="2470"/>
      <c r="E797" s="2449" t="s">
        <v>1914</v>
      </c>
      <c r="F797" s="2450"/>
      <c r="G797" s="2475">
        <f>AH797</f>
        <v>0</v>
      </c>
      <c r="H797" s="2476"/>
      <c r="I797" s="2477">
        <f>AS797</f>
        <v>0</v>
      </c>
      <c r="J797" s="2477"/>
      <c r="K797" s="2477">
        <f>BD797</f>
        <v>0</v>
      </c>
      <c r="L797" s="2477"/>
      <c r="M797" s="2477">
        <f>BO797</f>
        <v>0</v>
      </c>
      <c r="N797" s="2477"/>
      <c r="O797" s="2477">
        <f>BZ797</f>
        <v>0</v>
      </c>
      <c r="P797" s="2478"/>
      <c r="Q797" s="11"/>
      <c r="R797" s="11"/>
      <c r="S797" s="482"/>
      <c r="T797" s="505"/>
      <c r="U797" s="505"/>
      <c r="V797" s="11"/>
      <c r="W797" s="485"/>
      <c r="X797" s="485"/>
      <c r="Y797" s="485"/>
      <c r="Z797" s="11"/>
      <c r="AA797" s="11"/>
      <c r="AB797" s="11"/>
      <c r="AC797" s="11"/>
      <c r="AD797" s="11"/>
      <c r="AE797" s="199"/>
      <c r="AF797" s="199"/>
      <c r="AG797" s="212"/>
      <c r="AH797" s="1058">
        <f>SUM(AH10:AH793)</f>
        <v>0</v>
      </c>
      <c r="AI797" s="199"/>
      <c r="AJ797" s="519"/>
      <c r="AK797" s="199"/>
      <c r="AL797" s="1277"/>
      <c r="AM797" s="11"/>
      <c r="AN797" s="11"/>
      <c r="AO797" s="11"/>
      <c r="AP797" s="199"/>
      <c r="AQ797" s="199"/>
      <c r="AR797" s="212"/>
      <c r="AS797" s="1058">
        <f>SUM(AS10:AS793)</f>
        <v>0</v>
      </c>
      <c r="AT797" s="199"/>
      <c r="AU797" s="519"/>
      <c r="AV797" s="199"/>
      <c r="AW797" s="1277"/>
      <c r="AX797" s="11"/>
      <c r="AY797" s="11"/>
      <c r="AZ797" s="11"/>
      <c r="BA797" s="199"/>
      <c r="BB797" s="199"/>
      <c r="BC797" s="212"/>
      <c r="BD797" s="1058">
        <f>SUM(BD10:BD793)</f>
        <v>0</v>
      </c>
      <c r="BE797" s="199"/>
      <c r="BF797" s="519"/>
      <c r="BG797" s="199"/>
      <c r="BH797" s="1277"/>
      <c r="BI797" s="11"/>
      <c r="BJ797" s="11"/>
      <c r="BK797" s="11"/>
      <c r="BL797" s="199"/>
      <c r="BM797" s="199"/>
      <c r="BN797" s="212"/>
      <c r="BO797" s="1058">
        <f>SUM(BO10:BO793)</f>
        <v>0</v>
      </c>
      <c r="BP797" s="199"/>
      <c r="BQ797" s="519"/>
      <c r="BR797" s="199"/>
      <c r="BS797" s="1277"/>
      <c r="BT797" s="11"/>
      <c r="BU797" s="11"/>
      <c r="BV797" s="11"/>
      <c r="BW797" s="199"/>
      <c r="BX797" s="199"/>
      <c r="BY797" s="212"/>
      <c r="BZ797" s="1058">
        <f>SUM(BZ10:BZ793)</f>
        <v>0</v>
      </c>
      <c r="CA797" s="199"/>
      <c r="CB797" s="519"/>
      <c r="CC797" s="199"/>
      <c r="CD797" s="1277"/>
      <c r="CE797" s="11"/>
      <c r="CF797" s="11"/>
      <c r="CG797" s="11"/>
      <c r="CH797" s="11"/>
      <c r="CI797" s="11"/>
      <c r="CJ797" s="11"/>
      <c r="CK797" s="11"/>
      <c r="CL797" s="11"/>
      <c r="CM797" s="11"/>
    </row>
    <row r="798" spans="1:91" ht="27" customHeight="1" thickBot="1">
      <c r="A798" s="1246" t="s">
        <v>56</v>
      </c>
      <c r="B798" s="11"/>
      <c r="C798" s="2469"/>
      <c r="D798" s="2470"/>
      <c r="E798" s="2451" t="s">
        <v>1915</v>
      </c>
      <c r="F798" s="2452"/>
      <c r="G798" s="2473">
        <f>AI798</f>
        <v>0</v>
      </c>
      <c r="H798" s="2474"/>
      <c r="I798" s="2477">
        <f>AT798</f>
        <v>0</v>
      </c>
      <c r="J798" s="2477"/>
      <c r="K798" s="2477">
        <f>BE798</f>
        <v>0</v>
      </c>
      <c r="L798" s="2477"/>
      <c r="M798" s="2477">
        <f>BP798</f>
        <v>0</v>
      </c>
      <c r="N798" s="2477"/>
      <c r="O798" s="2477">
        <f>CA798</f>
        <v>0</v>
      </c>
      <c r="P798" s="2478"/>
      <c r="Q798" s="11"/>
      <c r="R798" s="11"/>
      <c r="S798" s="482"/>
      <c r="T798" s="505"/>
      <c r="U798" s="505"/>
      <c r="V798" s="11"/>
      <c r="W798" s="485"/>
      <c r="X798" s="485"/>
      <c r="Y798" s="485"/>
      <c r="Z798" s="11"/>
      <c r="AA798" s="11"/>
      <c r="AB798" s="11"/>
      <c r="AC798" s="11"/>
      <c r="AD798" s="11"/>
      <c r="AE798" s="199"/>
      <c r="AF798" s="199"/>
      <c r="AG798" s="199"/>
      <c r="AH798" s="199"/>
      <c r="AI798" s="212">
        <f>SUM(AI10:AI793)</f>
        <v>0</v>
      </c>
      <c r="AJ798" s="213"/>
      <c r="AK798" s="212"/>
      <c r="AL798" s="1278"/>
      <c r="AM798" s="11"/>
      <c r="AN798" s="11"/>
      <c r="AO798" s="11"/>
      <c r="AP798" s="199"/>
      <c r="AQ798" s="199"/>
      <c r="AR798" s="199"/>
      <c r="AS798" s="199"/>
      <c r="AT798" s="212">
        <f>SUM(AT10:AT793)</f>
        <v>0</v>
      </c>
      <c r="AU798" s="213"/>
      <c r="AV798" s="212"/>
      <c r="AW798" s="1278"/>
      <c r="AX798" s="11"/>
      <c r="AY798" s="11"/>
      <c r="AZ798" s="11"/>
      <c r="BA798" s="199"/>
      <c r="BB798" s="199"/>
      <c r="BC798" s="199"/>
      <c r="BD798" s="199"/>
      <c r="BE798" s="212">
        <f>SUM(BE10:BE793)</f>
        <v>0</v>
      </c>
      <c r="BF798" s="213"/>
      <c r="BG798" s="212"/>
      <c r="BH798" s="1278"/>
      <c r="BI798" s="11"/>
      <c r="BJ798" s="11"/>
      <c r="BK798" s="11"/>
      <c r="BL798" s="199"/>
      <c r="BM798" s="199"/>
      <c r="BN798" s="199"/>
      <c r="BO798" s="199"/>
      <c r="BP798" s="212">
        <f>SUM(BP10:BP793)</f>
        <v>0</v>
      </c>
      <c r="BQ798" s="213"/>
      <c r="BR798" s="212"/>
      <c r="BS798" s="1278"/>
      <c r="BT798" s="11"/>
      <c r="BU798" s="11"/>
      <c r="BV798" s="11"/>
      <c r="BW798" s="199"/>
      <c r="BX798" s="199"/>
      <c r="BY798" s="199"/>
      <c r="BZ798" s="199"/>
      <c r="CA798" s="212">
        <f>SUM(CA10:CA793)</f>
        <v>0</v>
      </c>
      <c r="CB798" s="213"/>
      <c r="CC798" s="212"/>
      <c r="CD798" s="1278"/>
      <c r="CE798" s="11"/>
      <c r="CF798" s="11"/>
      <c r="CG798" s="11"/>
      <c r="CH798" s="11"/>
      <c r="CI798" s="11"/>
      <c r="CJ798" s="11"/>
      <c r="CK798" s="11"/>
      <c r="CL798" s="11"/>
      <c r="CM798" s="11"/>
    </row>
    <row r="799" spans="1:91" ht="27" customHeight="1" thickBot="1">
      <c r="A799" s="1246" t="s">
        <v>56</v>
      </c>
      <c r="B799" s="11"/>
      <c r="C799" s="2471"/>
      <c r="D799" s="2472"/>
      <c r="E799" s="2449" t="s">
        <v>1916</v>
      </c>
      <c r="F799" s="2450"/>
      <c r="G799" s="2475">
        <f>AJ799</f>
        <v>0</v>
      </c>
      <c r="H799" s="2476"/>
      <c r="I799" s="2477">
        <f>AU799</f>
        <v>0</v>
      </c>
      <c r="J799" s="2477"/>
      <c r="K799" s="2477">
        <f>BF799</f>
        <v>0</v>
      </c>
      <c r="L799" s="2477"/>
      <c r="M799" s="2477">
        <f>BQ799</f>
        <v>0</v>
      </c>
      <c r="N799" s="2477"/>
      <c r="O799" s="2477">
        <f>CB799</f>
        <v>0</v>
      </c>
      <c r="P799" s="2478"/>
      <c r="Q799" s="11"/>
      <c r="R799" s="11"/>
      <c r="S799" s="482"/>
      <c r="T799" s="505"/>
      <c r="U799" s="505"/>
      <c r="V799" s="11"/>
      <c r="W799" s="485"/>
      <c r="X799" s="485"/>
      <c r="Y799" s="485"/>
      <c r="Z799" s="11"/>
      <c r="AA799" s="11"/>
      <c r="AB799" s="11"/>
      <c r="AC799" s="11"/>
      <c r="AD799" s="11"/>
      <c r="AE799" s="199"/>
      <c r="AF799" s="199"/>
      <c r="AG799" s="199"/>
      <c r="AH799" s="199"/>
      <c r="AI799" s="212"/>
      <c r="AJ799" s="1059">
        <f>SUM(AJ10:AJ793)</f>
        <v>0</v>
      </c>
      <c r="AK799" s="1058"/>
      <c r="AL799" s="1279"/>
      <c r="AM799" s="11"/>
      <c r="AN799" s="11"/>
      <c r="AO799" s="11"/>
      <c r="AP799" s="199"/>
      <c r="AQ799" s="199"/>
      <c r="AR799" s="199"/>
      <c r="AS799" s="199"/>
      <c r="AT799" s="212"/>
      <c r="AU799" s="1059">
        <f>SUM(AU10:AU793)</f>
        <v>0</v>
      </c>
      <c r="AV799" s="1058"/>
      <c r="AW799" s="1279"/>
      <c r="AX799" s="11"/>
      <c r="AY799" s="11"/>
      <c r="AZ799" s="11"/>
      <c r="BA799" s="199"/>
      <c r="BB799" s="199"/>
      <c r="BC799" s="199"/>
      <c r="BD799" s="199"/>
      <c r="BE799" s="212"/>
      <c r="BF799" s="1059">
        <f>SUM(BF10:BF793)</f>
        <v>0</v>
      </c>
      <c r="BG799" s="1058"/>
      <c r="BH799" s="1279"/>
      <c r="BI799" s="11"/>
      <c r="BJ799" s="11"/>
      <c r="BK799" s="11"/>
      <c r="BL799" s="199"/>
      <c r="BM799" s="199"/>
      <c r="BN799" s="199"/>
      <c r="BO799" s="199"/>
      <c r="BP799" s="212"/>
      <c r="BQ799" s="1059">
        <f>SUM(BQ10:BQ793)</f>
        <v>0</v>
      </c>
      <c r="BR799" s="1058"/>
      <c r="BS799" s="1279"/>
      <c r="BT799" s="11"/>
      <c r="BU799" s="11"/>
      <c r="BV799" s="11"/>
      <c r="BW799" s="199"/>
      <c r="BX799" s="199"/>
      <c r="BY799" s="199"/>
      <c r="BZ799" s="199"/>
      <c r="CA799" s="212"/>
      <c r="CB799" s="1059">
        <f>SUM(CB10:CB793)</f>
        <v>0</v>
      </c>
      <c r="CC799" s="1058"/>
      <c r="CD799" s="1279"/>
      <c r="CE799" s="11"/>
      <c r="CF799" s="11"/>
      <c r="CG799" s="11"/>
      <c r="CH799" s="11"/>
      <c r="CI799" s="11"/>
      <c r="CJ799" s="11"/>
      <c r="CK799" s="11"/>
      <c r="CL799" s="11"/>
      <c r="CM799" s="11"/>
    </row>
    <row r="800" spans="1:91" ht="5.25" customHeight="1">
      <c r="A800" s="1037"/>
      <c r="B800" s="11"/>
      <c r="C800" s="486"/>
      <c r="D800" s="436"/>
      <c r="E800" s="436"/>
      <c r="F800" s="436"/>
      <c r="G800" s="436"/>
      <c r="H800" s="436"/>
      <c r="I800" s="436"/>
      <c r="J800" s="436"/>
      <c r="K800" s="436"/>
      <c r="L800" s="436"/>
      <c r="M800" s="436"/>
      <c r="N800" s="436"/>
      <c r="O800" s="436"/>
      <c r="P800" s="436"/>
      <c r="Q800" s="11"/>
      <c r="R800" s="11"/>
      <c r="S800" s="11"/>
      <c r="T800" s="11"/>
      <c r="U800" s="11"/>
      <c r="V800" s="11"/>
      <c r="W800" s="11"/>
      <c r="X800" s="11"/>
      <c r="Y800" s="11"/>
      <c r="Z800" s="11"/>
      <c r="AA800" s="11"/>
      <c r="AB800" s="11"/>
      <c r="AC800" s="11"/>
      <c r="AD800" s="11"/>
      <c r="AM800" s="11"/>
      <c r="AN800" s="11"/>
      <c r="AO800" s="11"/>
      <c r="AX800" s="11"/>
      <c r="AY800" s="11"/>
      <c r="AZ800" s="11"/>
      <c r="BE800" s="199"/>
      <c r="BF800" s="519"/>
      <c r="BI800" s="11"/>
      <c r="BJ800" s="11"/>
      <c r="BK800" s="11"/>
      <c r="BT800" s="11"/>
      <c r="BU800" s="11"/>
      <c r="BV800" s="11"/>
      <c r="CE800" s="11"/>
      <c r="CF800" s="11"/>
      <c r="CG800" s="11"/>
      <c r="CH800" s="11"/>
      <c r="CI800" s="11"/>
      <c r="CJ800" s="11"/>
      <c r="CK800" s="11"/>
      <c r="CL800" s="11"/>
      <c r="CM800" s="11"/>
    </row>
    <row r="801" spans="1:9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M801" s="11"/>
      <c r="AN801" s="11"/>
      <c r="AO801" s="11"/>
      <c r="AX801" s="11"/>
      <c r="AY801" s="11"/>
      <c r="AZ801" s="11"/>
      <c r="BI801" s="11"/>
      <c r="BJ801" s="11"/>
      <c r="BK801" s="11"/>
      <c r="BT801" s="11"/>
      <c r="BU801" s="11"/>
      <c r="BV801" s="11"/>
      <c r="CE801" s="11"/>
      <c r="CF801" s="11"/>
      <c r="CG801" s="11"/>
      <c r="CH801" s="11"/>
      <c r="CI801" s="11"/>
      <c r="CJ801" s="11"/>
      <c r="CK801" s="11"/>
      <c r="CL801" s="11"/>
      <c r="CM801" s="11"/>
    </row>
    <row r="802" spans="1:9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M802" s="11"/>
      <c r="AN802" s="11"/>
      <c r="AO802" s="11"/>
      <c r="AX802" s="11"/>
      <c r="AY802" s="11"/>
      <c r="AZ802" s="11"/>
      <c r="BI802" s="11"/>
      <c r="BJ802" s="11"/>
      <c r="BK802" s="11"/>
      <c r="BT802" s="11"/>
      <c r="BU802" s="11"/>
      <c r="BV802" s="11"/>
      <c r="CE802" s="11"/>
      <c r="CF802" s="11"/>
      <c r="CG802" s="11"/>
      <c r="CH802" s="11"/>
      <c r="CI802" s="11"/>
      <c r="CJ802" s="11"/>
      <c r="CK802" s="11"/>
      <c r="CL802" s="11"/>
      <c r="CM802" s="11"/>
    </row>
    <row r="803" spans="1:9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M803" s="11"/>
      <c r="AN803" s="11"/>
      <c r="AO803" s="11"/>
      <c r="AX803" s="11"/>
      <c r="AY803" s="11"/>
      <c r="AZ803" s="11"/>
      <c r="BI803" s="11"/>
      <c r="BJ803" s="11"/>
      <c r="BK803" s="11"/>
      <c r="BT803" s="11"/>
      <c r="BU803" s="11"/>
      <c r="BV803" s="11"/>
      <c r="CE803" s="11"/>
      <c r="CF803" s="11"/>
      <c r="CG803" s="11"/>
      <c r="CH803" s="11"/>
      <c r="CI803" s="11"/>
      <c r="CJ803" s="11"/>
      <c r="CK803" s="11"/>
      <c r="CL803" s="11"/>
      <c r="CM803" s="11"/>
    </row>
    <row r="804" spans="1:9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M804" s="11"/>
      <c r="AN804" s="11"/>
      <c r="AO804" s="11"/>
      <c r="AX804" s="11"/>
      <c r="AY804" s="11"/>
      <c r="AZ804" s="11"/>
      <c r="BI804" s="11"/>
      <c r="BJ804" s="11"/>
      <c r="BK804" s="11"/>
      <c r="BT804" s="11"/>
      <c r="BU804" s="11"/>
      <c r="BV804" s="11"/>
      <c r="CE804" s="11"/>
      <c r="CF804" s="11"/>
      <c r="CG804" s="11"/>
      <c r="CH804" s="11"/>
      <c r="CI804" s="11"/>
      <c r="CJ804" s="11"/>
      <c r="CK804" s="11"/>
      <c r="CL804" s="11"/>
      <c r="CM804" s="11"/>
    </row>
    <row r="805" spans="1:9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M805" s="11"/>
      <c r="AN805" s="11"/>
      <c r="AO805" s="11"/>
      <c r="AX805" s="11"/>
      <c r="AY805" s="11"/>
      <c r="AZ805" s="11"/>
      <c r="BI805" s="11"/>
      <c r="BJ805" s="11"/>
      <c r="BK805" s="11"/>
      <c r="BT805" s="11"/>
      <c r="BU805" s="11"/>
      <c r="BV805" s="11"/>
      <c r="CE805" s="11"/>
      <c r="CF805" s="11"/>
      <c r="CG805" s="11"/>
      <c r="CH805" s="11"/>
      <c r="CI805" s="11"/>
      <c r="CJ805" s="11"/>
      <c r="CK805" s="11"/>
      <c r="CL805" s="11"/>
      <c r="CM805" s="11"/>
    </row>
    <row r="806" spans="1:9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M806" s="11"/>
      <c r="AN806" s="11"/>
      <c r="AO806" s="11"/>
      <c r="AX806" s="11"/>
      <c r="AY806" s="11"/>
      <c r="AZ806" s="11"/>
      <c r="BI806" s="11"/>
      <c r="BJ806" s="11"/>
      <c r="BK806" s="11"/>
      <c r="BT806" s="11"/>
      <c r="BU806" s="11"/>
      <c r="BV806" s="11"/>
      <c r="CE806" s="11"/>
      <c r="CF806" s="11"/>
      <c r="CG806" s="11"/>
      <c r="CH806" s="11"/>
      <c r="CI806" s="11"/>
      <c r="CJ806" s="11"/>
      <c r="CK806" s="11"/>
      <c r="CL806" s="11"/>
      <c r="CM806" s="11"/>
    </row>
    <row r="807" spans="1:9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M807" s="11"/>
      <c r="AN807" s="11"/>
      <c r="AO807" s="11"/>
      <c r="AX807" s="11"/>
      <c r="AY807" s="11"/>
      <c r="AZ807" s="11"/>
      <c r="BI807" s="11"/>
      <c r="BJ807" s="11"/>
      <c r="BK807" s="11"/>
      <c r="BT807" s="11"/>
      <c r="BU807" s="11"/>
      <c r="BV807" s="11"/>
      <c r="CE807" s="11"/>
      <c r="CF807" s="11"/>
      <c r="CG807" s="11"/>
      <c r="CH807" s="11"/>
      <c r="CI807" s="11"/>
      <c r="CJ807" s="11"/>
      <c r="CK807" s="11"/>
      <c r="CL807" s="11"/>
      <c r="CM807" s="11"/>
    </row>
    <row r="808" spans="1:9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M808" s="11"/>
      <c r="AN808" s="11"/>
      <c r="AO808" s="11"/>
      <c r="AX808" s="11"/>
      <c r="AY808" s="11"/>
      <c r="AZ808" s="11"/>
      <c r="BI808" s="11"/>
      <c r="BJ808" s="11"/>
      <c r="BK808" s="11"/>
      <c r="BT808" s="11"/>
      <c r="BU808" s="11"/>
      <c r="BV808" s="11"/>
      <c r="CE808" s="11"/>
      <c r="CF808" s="11"/>
      <c r="CG808" s="11"/>
      <c r="CH808" s="11"/>
      <c r="CI808" s="11"/>
      <c r="CJ808" s="11"/>
      <c r="CK808" s="11"/>
      <c r="CL808" s="11"/>
      <c r="CM808" s="11"/>
    </row>
    <row r="809" spans="1:9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M809" s="11"/>
      <c r="AN809" s="11"/>
      <c r="AO809" s="11"/>
      <c r="AX809" s="11"/>
      <c r="AY809" s="11"/>
      <c r="AZ809" s="11"/>
      <c r="BI809" s="11"/>
      <c r="BJ809" s="11"/>
      <c r="BK809" s="11"/>
      <c r="BT809" s="11"/>
      <c r="BU809" s="11"/>
      <c r="BV809" s="11"/>
      <c r="CE809" s="11"/>
      <c r="CF809" s="11"/>
      <c r="CG809" s="11"/>
      <c r="CH809" s="11"/>
      <c r="CI809" s="11"/>
      <c r="CJ809" s="11"/>
      <c r="CK809" s="11"/>
      <c r="CL809" s="11"/>
      <c r="CM809" s="11"/>
    </row>
    <row r="810" spans="1:9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M810" s="11"/>
      <c r="AN810" s="11"/>
      <c r="AO810" s="11"/>
      <c r="AX810" s="11"/>
      <c r="AY810" s="11"/>
      <c r="AZ810" s="11"/>
      <c r="BI810" s="11"/>
      <c r="BJ810" s="11"/>
      <c r="BK810" s="11"/>
      <c r="BT810" s="11"/>
      <c r="BU810" s="11"/>
      <c r="BV810" s="11"/>
      <c r="CE810" s="11"/>
      <c r="CF810" s="11"/>
      <c r="CG810" s="11"/>
      <c r="CH810" s="11"/>
      <c r="CI810" s="11"/>
      <c r="CJ810" s="11"/>
      <c r="CK810" s="11"/>
      <c r="CL810" s="11"/>
      <c r="CM810" s="11"/>
    </row>
    <row r="811" spans="1:9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M811" s="11"/>
      <c r="AN811" s="11"/>
      <c r="AO811" s="11"/>
      <c r="AX811" s="11"/>
      <c r="AY811" s="11"/>
      <c r="AZ811" s="11"/>
      <c r="BI811" s="11"/>
      <c r="BJ811" s="11"/>
      <c r="BK811" s="11"/>
      <c r="BT811" s="11"/>
      <c r="BU811" s="11"/>
      <c r="BV811" s="11"/>
      <c r="CE811" s="11"/>
      <c r="CF811" s="11"/>
      <c r="CG811" s="11"/>
      <c r="CH811" s="11"/>
      <c r="CI811" s="11"/>
      <c r="CJ811" s="11"/>
      <c r="CK811" s="11"/>
      <c r="CL811" s="11"/>
      <c r="CM811" s="11"/>
    </row>
    <row r="812" spans="1:9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M812" s="11"/>
      <c r="AN812" s="11"/>
      <c r="AO812" s="11"/>
      <c r="AX812" s="11"/>
      <c r="AY812" s="11"/>
      <c r="AZ812" s="11"/>
      <c r="BI812" s="11"/>
      <c r="BJ812" s="11"/>
      <c r="BK812" s="11"/>
      <c r="BT812" s="11"/>
      <c r="BU812" s="11"/>
      <c r="BV812" s="11"/>
      <c r="CE812" s="11"/>
      <c r="CF812" s="11"/>
      <c r="CG812" s="11"/>
      <c r="CH812" s="11"/>
      <c r="CI812" s="11"/>
      <c r="CJ812" s="11"/>
      <c r="CK812" s="11"/>
      <c r="CL812" s="11"/>
      <c r="CM812" s="11"/>
    </row>
    <row r="813" spans="1:9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M813" s="11"/>
      <c r="AN813" s="11"/>
      <c r="AO813" s="11"/>
      <c r="AX813" s="11"/>
      <c r="AY813" s="11"/>
      <c r="AZ813" s="11"/>
      <c r="BI813" s="11"/>
      <c r="BJ813" s="11"/>
      <c r="BK813" s="11"/>
      <c r="BT813" s="11"/>
      <c r="BU813" s="11"/>
      <c r="BV813" s="11"/>
      <c r="CE813" s="11"/>
      <c r="CF813" s="11"/>
      <c r="CG813" s="11"/>
      <c r="CH813" s="11"/>
      <c r="CI813" s="11"/>
      <c r="CJ813" s="11"/>
      <c r="CK813" s="11"/>
      <c r="CL813" s="11"/>
      <c r="CM813" s="11"/>
    </row>
    <row r="814" spans="1:9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M814" s="11"/>
      <c r="AN814" s="11"/>
      <c r="AO814" s="11"/>
      <c r="AX814" s="11"/>
      <c r="AY814" s="11"/>
      <c r="AZ814" s="11"/>
      <c r="BI814" s="11"/>
      <c r="BJ814" s="11"/>
      <c r="BK814" s="11"/>
      <c r="BT814" s="11"/>
      <c r="BU814" s="11"/>
      <c r="BV814" s="11"/>
      <c r="CE814" s="11"/>
      <c r="CF814" s="11"/>
      <c r="CG814" s="11"/>
      <c r="CH814" s="11"/>
      <c r="CI814" s="11"/>
      <c r="CJ814" s="11"/>
      <c r="CK814" s="11"/>
      <c r="CL814" s="11"/>
      <c r="CM814" s="11"/>
    </row>
    <row r="815" spans="1:9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M815" s="11"/>
      <c r="AN815" s="11"/>
      <c r="AO815" s="11"/>
      <c r="AX815" s="11"/>
      <c r="AY815" s="11"/>
      <c r="AZ815" s="11"/>
      <c r="BI815" s="11"/>
      <c r="BJ815" s="11"/>
      <c r="BK815" s="11"/>
      <c r="BT815" s="11"/>
      <c r="BU815" s="11"/>
      <c r="BV815" s="11"/>
      <c r="CE815" s="11"/>
      <c r="CF815" s="11"/>
      <c r="CG815" s="11"/>
      <c r="CH815" s="11"/>
      <c r="CI815" s="11"/>
      <c r="CJ815" s="11"/>
      <c r="CK815" s="11"/>
      <c r="CL815" s="11"/>
      <c r="CM815" s="11"/>
    </row>
    <row r="816" spans="1:9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M816" s="11"/>
      <c r="AN816" s="11"/>
      <c r="AO816" s="11"/>
      <c r="AX816" s="11"/>
      <c r="AY816" s="11"/>
      <c r="AZ816" s="11"/>
      <c r="BI816" s="11"/>
      <c r="BJ816" s="11"/>
      <c r="BK816" s="11"/>
      <c r="BT816" s="11"/>
      <c r="BU816" s="11"/>
      <c r="BV816" s="11"/>
      <c r="CE816" s="11"/>
      <c r="CF816" s="11"/>
      <c r="CG816" s="11"/>
      <c r="CH816" s="11"/>
      <c r="CI816" s="11"/>
      <c r="CJ816" s="11"/>
      <c r="CK816" s="11"/>
      <c r="CL816" s="11"/>
      <c r="CM816" s="11"/>
    </row>
    <row r="817" spans="3:9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M817" s="11"/>
      <c r="AN817" s="11"/>
      <c r="AO817" s="11"/>
      <c r="AX817" s="11"/>
      <c r="AY817" s="11"/>
      <c r="AZ817" s="11"/>
      <c r="BI817" s="11"/>
      <c r="BJ817" s="11"/>
      <c r="BK817" s="11"/>
      <c r="BT817" s="11"/>
      <c r="BU817" s="11"/>
      <c r="BV817" s="11"/>
      <c r="CE817" s="11"/>
      <c r="CF817" s="11"/>
      <c r="CG817" s="11"/>
      <c r="CH817" s="11"/>
      <c r="CI817" s="11"/>
      <c r="CJ817" s="11"/>
      <c r="CK817" s="11"/>
      <c r="CL817" s="11"/>
      <c r="CM817" s="11"/>
    </row>
  </sheetData>
  <sheetProtection sheet="1" objects="1" scenarios="1" formatCells="0" formatRows="0" autoFilter="0"/>
  <autoFilter ref="A9:B799"/>
  <mergeCells count="3584">
    <mergeCell ref="BW8:CB8"/>
    <mergeCell ref="O797:P797"/>
    <mergeCell ref="BL8:BQ8"/>
    <mergeCell ref="M796:N796"/>
    <mergeCell ref="P786:P787"/>
    <mergeCell ref="N780:N781"/>
    <mergeCell ref="P778:P779"/>
    <mergeCell ref="P780:P781"/>
    <mergeCell ref="P782:P783"/>
    <mergeCell ref="N764:N765"/>
    <mergeCell ref="M795:N795"/>
    <mergeCell ref="K795:L795"/>
    <mergeCell ref="G799:H799"/>
    <mergeCell ref="I799:J799"/>
    <mergeCell ref="K799:L799"/>
    <mergeCell ref="M799:N799"/>
    <mergeCell ref="I797:J797"/>
    <mergeCell ref="K797:L797"/>
    <mergeCell ref="M797:N797"/>
    <mergeCell ref="M798:N798"/>
    <mergeCell ref="O799:P799"/>
    <mergeCell ref="K794:L794"/>
    <mergeCell ref="I798:J798"/>
    <mergeCell ref="K798:L798"/>
    <mergeCell ref="I796:J796"/>
    <mergeCell ref="O798:P798"/>
    <mergeCell ref="M794:N794"/>
    <mergeCell ref="O794:P794"/>
    <mergeCell ref="O795:P795"/>
    <mergeCell ref="O796:P796"/>
    <mergeCell ref="P762:P763"/>
    <mergeCell ref="P764:P765"/>
    <mergeCell ref="C794:D799"/>
    <mergeCell ref="G798:H798"/>
    <mergeCell ref="E792:E793"/>
    <mergeCell ref="E788:E789"/>
    <mergeCell ref="F792:F793"/>
    <mergeCell ref="E794:F794"/>
    <mergeCell ref="G795:H795"/>
    <mergeCell ref="G797:H797"/>
    <mergeCell ref="E799:F799"/>
    <mergeCell ref="E798:F798"/>
    <mergeCell ref="G796:H796"/>
    <mergeCell ref="N790:N791"/>
    <mergeCell ref="P792:P793"/>
    <mergeCell ref="I795:J795"/>
    <mergeCell ref="L792:L793"/>
    <mergeCell ref="G794:H794"/>
    <mergeCell ref="K796:L796"/>
    <mergeCell ref="J790:J791"/>
    <mergeCell ref="P790:P791"/>
    <mergeCell ref="I794:J794"/>
    <mergeCell ref="L790:L791"/>
    <mergeCell ref="N788:N789"/>
    <mergeCell ref="L788:L789"/>
    <mergeCell ref="A7:A8"/>
    <mergeCell ref="E790:E791"/>
    <mergeCell ref="H792:H793"/>
    <mergeCell ref="J792:J793"/>
    <mergeCell ref="J788:J789"/>
    <mergeCell ref="H790:H791"/>
    <mergeCell ref="C788:C789"/>
    <mergeCell ref="H788:H789"/>
    <mergeCell ref="E786:E787"/>
    <mergeCell ref="D788:D789"/>
    <mergeCell ref="D784:D785"/>
    <mergeCell ref="D786:D787"/>
    <mergeCell ref="F784:F785"/>
    <mergeCell ref="F786:F787"/>
    <mergeCell ref="F788:F789"/>
    <mergeCell ref="E784:E785"/>
    <mergeCell ref="D792:D793"/>
    <mergeCell ref="C790:C791"/>
    <mergeCell ref="J786:J787"/>
    <mergeCell ref="C786:C787"/>
    <mergeCell ref="F790:F791"/>
    <mergeCell ref="C784:C785"/>
    <mergeCell ref="D790:D791"/>
    <mergeCell ref="C792:C793"/>
    <mergeCell ref="H786:H787"/>
    <mergeCell ref="H784:H785"/>
    <mergeCell ref="H748:H749"/>
    <mergeCell ref="H746:H747"/>
    <mergeCell ref="J746:J747"/>
    <mergeCell ref="J692:J693"/>
    <mergeCell ref="H696:H697"/>
    <mergeCell ref="H684:H685"/>
    <mergeCell ref="N762:N763"/>
    <mergeCell ref="P784:P785"/>
    <mergeCell ref="N782:N783"/>
    <mergeCell ref="P766:P767"/>
    <mergeCell ref="P768:P769"/>
    <mergeCell ref="P776:P777"/>
    <mergeCell ref="P774:P775"/>
    <mergeCell ref="P760:P761"/>
    <mergeCell ref="N760:N761"/>
    <mergeCell ref="L772:L773"/>
    <mergeCell ref="J768:J769"/>
    <mergeCell ref="L774:L775"/>
    <mergeCell ref="J774:J775"/>
    <mergeCell ref="J764:J765"/>
    <mergeCell ref="L768:L769"/>
    <mergeCell ref="J762:J763"/>
    <mergeCell ref="L760:L761"/>
    <mergeCell ref="P772:P773"/>
    <mergeCell ref="J772:J773"/>
    <mergeCell ref="P770:P771"/>
    <mergeCell ref="J776:J777"/>
    <mergeCell ref="J782:J783"/>
    <mergeCell ref="J784:J785"/>
    <mergeCell ref="J780:J781"/>
    <mergeCell ref="L786:L787"/>
    <mergeCell ref="L784:L785"/>
    <mergeCell ref="L776:L777"/>
    <mergeCell ref="N792:N793"/>
    <mergeCell ref="N766:N767"/>
    <mergeCell ref="N784:N785"/>
    <mergeCell ref="N774:N775"/>
    <mergeCell ref="N772:N773"/>
    <mergeCell ref="N786:N787"/>
    <mergeCell ref="N778:N779"/>
    <mergeCell ref="N768:N769"/>
    <mergeCell ref="N770:N771"/>
    <mergeCell ref="N776:N777"/>
    <mergeCell ref="P788:P789"/>
    <mergeCell ref="H776:H777"/>
    <mergeCell ref="J778:J779"/>
    <mergeCell ref="H770:H771"/>
    <mergeCell ref="L762:L763"/>
    <mergeCell ref="J770:J771"/>
    <mergeCell ref="L770:L771"/>
    <mergeCell ref="L764:L765"/>
    <mergeCell ref="H766:H767"/>
    <mergeCell ref="J756:J757"/>
    <mergeCell ref="L778:L779"/>
    <mergeCell ref="L780:L781"/>
    <mergeCell ref="H780:H781"/>
    <mergeCell ref="L782:L783"/>
    <mergeCell ref="H782:H783"/>
    <mergeCell ref="L756:L757"/>
    <mergeCell ref="H764:H765"/>
    <mergeCell ref="H762:H763"/>
    <mergeCell ref="L766:L767"/>
    <mergeCell ref="H778:H779"/>
    <mergeCell ref="H772:H773"/>
    <mergeCell ref="J766:J767"/>
    <mergeCell ref="H768:H769"/>
    <mergeCell ref="H774:H775"/>
    <mergeCell ref="N756:N757"/>
    <mergeCell ref="H754:H755"/>
    <mergeCell ref="J754:J755"/>
    <mergeCell ref="H752:H753"/>
    <mergeCell ref="L758:L759"/>
    <mergeCell ref="H760:H761"/>
    <mergeCell ref="J760:J761"/>
    <mergeCell ref="H756:H757"/>
    <mergeCell ref="H758:H759"/>
    <mergeCell ref="J758:J759"/>
    <mergeCell ref="N758:N759"/>
    <mergeCell ref="P750:P751"/>
    <mergeCell ref="P758:P759"/>
    <mergeCell ref="N752:N753"/>
    <mergeCell ref="P754:P755"/>
    <mergeCell ref="P752:P753"/>
    <mergeCell ref="N754:N755"/>
    <mergeCell ref="P756:P757"/>
    <mergeCell ref="L754:L755"/>
    <mergeCell ref="L746:L747"/>
    <mergeCell ref="H744:H745"/>
    <mergeCell ref="J744:J745"/>
    <mergeCell ref="P746:P747"/>
    <mergeCell ref="N748:N749"/>
    <mergeCell ref="N750:N751"/>
    <mergeCell ref="N746:N747"/>
    <mergeCell ref="P748:P749"/>
    <mergeCell ref="H750:H751"/>
    <mergeCell ref="J748:J749"/>
    <mergeCell ref="J750:J751"/>
    <mergeCell ref="L750:L751"/>
    <mergeCell ref="L752:L753"/>
    <mergeCell ref="L748:L749"/>
    <mergeCell ref="J752:J753"/>
    <mergeCell ref="H740:H741"/>
    <mergeCell ref="H738:H739"/>
    <mergeCell ref="J740:J741"/>
    <mergeCell ref="J738:J739"/>
    <mergeCell ref="P738:P739"/>
    <mergeCell ref="N738:N739"/>
    <mergeCell ref="L738:L739"/>
    <mergeCell ref="N742:N743"/>
    <mergeCell ref="L744:L745"/>
    <mergeCell ref="N740:N741"/>
    <mergeCell ref="P740:P741"/>
    <mergeCell ref="P744:P745"/>
    <mergeCell ref="P742:P743"/>
    <mergeCell ref="N744:N745"/>
    <mergeCell ref="L740:L741"/>
    <mergeCell ref="L742:L743"/>
    <mergeCell ref="J742:J743"/>
    <mergeCell ref="H742:H743"/>
    <mergeCell ref="N734:N735"/>
    <mergeCell ref="P732:P733"/>
    <mergeCell ref="H716:H717"/>
    <mergeCell ref="J716:J717"/>
    <mergeCell ref="L716:L717"/>
    <mergeCell ref="H718:H719"/>
    <mergeCell ref="J718:J719"/>
    <mergeCell ref="L718:L719"/>
    <mergeCell ref="H732:H733"/>
    <mergeCell ref="J732:J733"/>
    <mergeCell ref="H734:H735"/>
    <mergeCell ref="H736:H737"/>
    <mergeCell ref="P726:P727"/>
    <mergeCell ref="J734:J735"/>
    <mergeCell ref="L734:L735"/>
    <mergeCell ref="L726:L727"/>
    <mergeCell ref="P734:P735"/>
    <mergeCell ref="L732:L733"/>
    <mergeCell ref="P730:P731"/>
    <mergeCell ref="L736:L737"/>
    <mergeCell ref="L730:L731"/>
    <mergeCell ref="N732:N733"/>
    <mergeCell ref="P736:P737"/>
    <mergeCell ref="H722:H723"/>
    <mergeCell ref="H730:H731"/>
    <mergeCell ref="J730:J731"/>
    <mergeCell ref="H728:H729"/>
    <mergeCell ref="J736:J737"/>
    <mergeCell ref="H726:H727"/>
    <mergeCell ref="J726:J727"/>
    <mergeCell ref="H724:H725"/>
    <mergeCell ref="J724:J725"/>
    <mergeCell ref="L724:L725"/>
    <mergeCell ref="L722:L723"/>
    <mergeCell ref="J722:J723"/>
    <mergeCell ref="N728:N729"/>
    <mergeCell ref="N730:N731"/>
    <mergeCell ref="P728:P729"/>
    <mergeCell ref="N736:N737"/>
    <mergeCell ref="N726:N727"/>
    <mergeCell ref="P712:P713"/>
    <mergeCell ref="P724:P725"/>
    <mergeCell ref="P722:P723"/>
    <mergeCell ref="N722:N723"/>
    <mergeCell ref="N724:N725"/>
    <mergeCell ref="J728:J729"/>
    <mergeCell ref="L728:L729"/>
    <mergeCell ref="P702:P703"/>
    <mergeCell ref="P704:P705"/>
    <mergeCell ref="P708:P709"/>
    <mergeCell ref="N708:N709"/>
    <mergeCell ref="P700:P701"/>
    <mergeCell ref="N702:N703"/>
    <mergeCell ref="H706:H707"/>
    <mergeCell ref="N704:N705"/>
    <mergeCell ref="L706:L707"/>
    <mergeCell ref="P714:P715"/>
    <mergeCell ref="L708:L709"/>
    <mergeCell ref="P706:P707"/>
    <mergeCell ref="N714:N715"/>
    <mergeCell ref="L714:L715"/>
    <mergeCell ref="L710:L711"/>
    <mergeCell ref="L712:L713"/>
    <mergeCell ref="P720:P721"/>
    <mergeCell ref="N706:N707"/>
    <mergeCell ref="P718:P719"/>
    <mergeCell ref="N718:N719"/>
    <mergeCell ref="N716:N717"/>
    <mergeCell ref="N720:N721"/>
    <mergeCell ref="P710:P711"/>
    <mergeCell ref="P698:P699"/>
    <mergeCell ref="P696:P697"/>
    <mergeCell ref="N680:N681"/>
    <mergeCell ref="P716:P717"/>
    <mergeCell ref="N712:N713"/>
    <mergeCell ref="L720:L721"/>
    <mergeCell ref="J720:J721"/>
    <mergeCell ref="H720:H721"/>
    <mergeCell ref="H714:H715"/>
    <mergeCell ref="J714:J715"/>
    <mergeCell ref="J702:J703"/>
    <mergeCell ref="L702:L703"/>
    <mergeCell ref="H712:H713"/>
    <mergeCell ref="J706:J707"/>
    <mergeCell ref="J708:J709"/>
    <mergeCell ref="H708:H709"/>
    <mergeCell ref="J712:J713"/>
    <mergeCell ref="H710:H711"/>
    <mergeCell ref="H698:H699"/>
    <mergeCell ref="J698:J699"/>
    <mergeCell ref="L698:L699"/>
    <mergeCell ref="H700:H701"/>
    <mergeCell ref="J700:J701"/>
    <mergeCell ref="H704:H705"/>
    <mergeCell ref="J704:J705"/>
    <mergeCell ref="L704:L705"/>
    <mergeCell ref="H702:H703"/>
    <mergeCell ref="J710:J711"/>
    <mergeCell ref="L700:L701"/>
    <mergeCell ref="N710:N711"/>
    <mergeCell ref="P694:P695"/>
    <mergeCell ref="L694:L695"/>
    <mergeCell ref="L688:L689"/>
    <mergeCell ref="N694:N695"/>
    <mergeCell ref="L690:L691"/>
    <mergeCell ref="J694:J695"/>
    <mergeCell ref="H694:H695"/>
    <mergeCell ref="N684:N685"/>
    <mergeCell ref="H690:H691"/>
    <mergeCell ref="H692:H693"/>
    <mergeCell ref="L680:L681"/>
    <mergeCell ref="J680:J681"/>
    <mergeCell ref="J690:J691"/>
    <mergeCell ref="J682:J683"/>
    <mergeCell ref="L682:L683"/>
    <mergeCell ref="N682:N683"/>
    <mergeCell ref="N700:N701"/>
    <mergeCell ref="N696:N697"/>
    <mergeCell ref="N698:N699"/>
    <mergeCell ref="N690:N691"/>
    <mergeCell ref="J696:J697"/>
    <mergeCell ref="J686:J687"/>
    <mergeCell ref="J684:J685"/>
    <mergeCell ref="L686:L687"/>
    <mergeCell ref="L696:L697"/>
    <mergeCell ref="H680:H681"/>
    <mergeCell ref="P692:P693"/>
    <mergeCell ref="L692:L693"/>
    <mergeCell ref="N692:N693"/>
    <mergeCell ref="P690:P691"/>
    <mergeCell ref="P686:P687"/>
    <mergeCell ref="H688:H689"/>
    <mergeCell ref="L676:L677"/>
    <mergeCell ref="H678:H679"/>
    <mergeCell ref="J678:J679"/>
    <mergeCell ref="J676:J677"/>
    <mergeCell ref="H676:H677"/>
    <mergeCell ref="L678:L679"/>
    <mergeCell ref="P672:P673"/>
    <mergeCell ref="P674:P675"/>
    <mergeCell ref="P676:P677"/>
    <mergeCell ref="N672:N673"/>
    <mergeCell ref="N676:N677"/>
    <mergeCell ref="N674:N675"/>
    <mergeCell ref="P666:P667"/>
    <mergeCell ref="P678:P679"/>
    <mergeCell ref="N688:N689"/>
    <mergeCell ref="N686:N687"/>
    <mergeCell ref="N678:N679"/>
    <mergeCell ref="P684:P685"/>
    <mergeCell ref="P680:P681"/>
    <mergeCell ref="P682:P683"/>
    <mergeCell ref="H682:H683"/>
    <mergeCell ref="H686:H687"/>
    <mergeCell ref="J688:J689"/>
    <mergeCell ref="P688:P689"/>
    <mergeCell ref="L684:L685"/>
    <mergeCell ref="N666:N667"/>
    <mergeCell ref="P662:P663"/>
    <mergeCell ref="N660:N661"/>
    <mergeCell ref="P670:P671"/>
    <mergeCell ref="H668:H669"/>
    <mergeCell ref="J668:J669"/>
    <mergeCell ref="L668:L669"/>
    <mergeCell ref="H670:H671"/>
    <mergeCell ref="J670:J671"/>
    <mergeCell ref="L670:L671"/>
    <mergeCell ref="N670:N671"/>
    <mergeCell ref="P668:P669"/>
    <mergeCell ref="N668:N669"/>
    <mergeCell ref="J664:J665"/>
    <mergeCell ref="H674:H675"/>
    <mergeCell ref="J674:J675"/>
    <mergeCell ref="H666:H667"/>
    <mergeCell ref="L674:L675"/>
    <mergeCell ref="L672:L673"/>
    <mergeCell ref="J666:J667"/>
    <mergeCell ref="L666:L667"/>
    <mergeCell ref="H672:H673"/>
    <mergeCell ref="J672:J673"/>
    <mergeCell ref="H664:H665"/>
    <mergeCell ref="N662:N663"/>
    <mergeCell ref="J662:J663"/>
    <mergeCell ref="L660:L661"/>
    <mergeCell ref="P660:P661"/>
    <mergeCell ref="H662:H663"/>
    <mergeCell ref="H660:H661"/>
    <mergeCell ref="J660:J661"/>
    <mergeCell ref="L662:L663"/>
    <mergeCell ref="H656:H657"/>
    <mergeCell ref="J656:J657"/>
    <mergeCell ref="H658:H659"/>
    <mergeCell ref="P654:P655"/>
    <mergeCell ref="N654:N655"/>
    <mergeCell ref="J658:J659"/>
    <mergeCell ref="L658:L659"/>
    <mergeCell ref="P658:P659"/>
    <mergeCell ref="P656:P657"/>
    <mergeCell ref="N658:N659"/>
    <mergeCell ref="L656:L657"/>
    <mergeCell ref="N656:N657"/>
    <mergeCell ref="N664:N665"/>
    <mergeCell ref="L664:L665"/>
    <mergeCell ref="P664:P665"/>
    <mergeCell ref="L650:L651"/>
    <mergeCell ref="H640:H641"/>
    <mergeCell ref="J640:J641"/>
    <mergeCell ref="H642:H643"/>
    <mergeCell ref="J642:J643"/>
    <mergeCell ref="L644:L645"/>
    <mergeCell ref="J646:J647"/>
    <mergeCell ref="J648:J649"/>
    <mergeCell ref="L646:L647"/>
    <mergeCell ref="P648:P649"/>
    <mergeCell ref="H648:H649"/>
    <mergeCell ref="H652:H653"/>
    <mergeCell ref="J652:J653"/>
    <mergeCell ref="L652:L653"/>
    <mergeCell ref="H654:H655"/>
    <mergeCell ref="J654:J655"/>
    <mergeCell ref="L654:L655"/>
    <mergeCell ref="P652:P653"/>
    <mergeCell ref="P624:P625"/>
    <mergeCell ref="H616:H617"/>
    <mergeCell ref="H622:H623"/>
    <mergeCell ref="P620:P621"/>
    <mergeCell ref="J634:J635"/>
    <mergeCell ref="L634:L635"/>
    <mergeCell ref="P628:P629"/>
    <mergeCell ref="N630:N631"/>
    <mergeCell ref="P622:P623"/>
    <mergeCell ref="H630:H631"/>
    <mergeCell ref="J630:J631"/>
    <mergeCell ref="P650:P651"/>
    <mergeCell ref="N652:N653"/>
    <mergeCell ref="P632:P633"/>
    <mergeCell ref="N650:N651"/>
    <mergeCell ref="N642:N643"/>
    <mergeCell ref="P638:P639"/>
    <mergeCell ref="N638:N639"/>
    <mergeCell ref="P634:P635"/>
    <mergeCell ref="N640:N641"/>
    <mergeCell ref="H628:H629"/>
    <mergeCell ref="N636:N637"/>
    <mergeCell ref="N628:N629"/>
    <mergeCell ref="H632:H633"/>
    <mergeCell ref="L628:L629"/>
    <mergeCell ref="H636:H637"/>
    <mergeCell ref="J636:J637"/>
    <mergeCell ref="H634:H635"/>
    <mergeCell ref="N646:N647"/>
    <mergeCell ref="N648:N649"/>
    <mergeCell ref="H650:H651"/>
    <mergeCell ref="J650:J651"/>
    <mergeCell ref="L648:L649"/>
    <mergeCell ref="H644:H645"/>
    <mergeCell ref="P630:P631"/>
    <mergeCell ref="P644:P645"/>
    <mergeCell ref="P642:P643"/>
    <mergeCell ref="P640:P641"/>
    <mergeCell ref="P636:P637"/>
    <mergeCell ref="H620:H621"/>
    <mergeCell ref="J620:J621"/>
    <mergeCell ref="L620:L621"/>
    <mergeCell ref="N616:N617"/>
    <mergeCell ref="N620:N621"/>
    <mergeCell ref="N618:N619"/>
    <mergeCell ref="H618:H619"/>
    <mergeCell ref="J622:J623"/>
    <mergeCell ref="L622:L623"/>
    <mergeCell ref="J618:J619"/>
    <mergeCell ref="J616:J617"/>
    <mergeCell ref="L616:L617"/>
    <mergeCell ref="L618:L619"/>
    <mergeCell ref="N622:N623"/>
    <mergeCell ref="P626:P627"/>
    <mergeCell ref="J626:J627"/>
    <mergeCell ref="L626:L627"/>
    <mergeCell ref="L624:L625"/>
    <mergeCell ref="J628:J629"/>
    <mergeCell ref="J624:J625"/>
    <mergeCell ref="N624:N625"/>
    <mergeCell ref="N632:N633"/>
    <mergeCell ref="J632:J633"/>
    <mergeCell ref="L632:L633"/>
    <mergeCell ref="N626:N627"/>
    <mergeCell ref="P614:P615"/>
    <mergeCell ref="N608:N609"/>
    <mergeCell ref="N612:N613"/>
    <mergeCell ref="J614:J615"/>
    <mergeCell ref="N614:N615"/>
    <mergeCell ref="L614:L615"/>
    <mergeCell ref="L610:L611"/>
    <mergeCell ref="N610:N611"/>
    <mergeCell ref="P610:P611"/>
    <mergeCell ref="L604:L605"/>
    <mergeCell ref="N602:N603"/>
    <mergeCell ref="N600:N601"/>
    <mergeCell ref="N604:N605"/>
    <mergeCell ref="L600:L601"/>
    <mergeCell ref="L602:L603"/>
    <mergeCell ref="P646:P647"/>
    <mergeCell ref="H638:H639"/>
    <mergeCell ref="J638:J639"/>
    <mergeCell ref="L638:L639"/>
    <mergeCell ref="J644:J645"/>
    <mergeCell ref="H646:H647"/>
    <mergeCell ref="L630:L631"/>
    <mergeCell ref="L642:L643"/>
    <mergeCell ref="L640:L641"/>
    <mergeCell ref="L636:L637"/>
    <mergeCell ref="N644:N645"/>
    <mergeCell ref="N634:N635"/>
    <mergeCell ref="H624:H625"/>
    <mergeCell ref="H614:H615"/>
    <mergeCell ref="P618:P619"/>
    <mergeCell ref="P616:P617"/>
    <mergeCell ref="H626:H627"/>
    <mergeCell ref="H612:H613"/>
    <mergeCell ref="J602:J603"/>
    <mergeCell ref="H600:H601"/>
    <mergeCell ref="H598:H599"/>
    <mergeCell ref="J598:J599"/>
    <mergeCell ref="L612:L613"/>
    <mergeCell ref="H610:H611"/>
    <mergeCell ref="J610:J611"/>
    <mergeCell ref="J612:J613"/>
    <mergeCell ref="P588:P589"/>
    <mergeCell ref="P590:P591"/>
    <mergeCell ref="N590:N591"/>
    <mergeCell ref="P594:P595"/>
    <mergeCell ref="N592:N593"/>
    <mergeCell ref="P592:P593"/>
    <mergeCell ref="P596:P597"/>
    <mergeCell ref="N596:N597"/>
    <mergeCell ref="P598:P599"/>
    <mergeCell ref="L608:L609"/>
    <mergeCell ref="P604:P605"/>
    <mergeCell ref="P600:P601"/>
    <mergeCell ref="L606:L607"/>
    <mergeCell ref="P606:P607"/>
    <mergeCell ref="N606:N607"/>
    <mergeCell ref="P602:P603"/>
    <mergeCell ref="J608:J609"/>
    <mergeCell ref="P608:P609"/>
    <mergeCell ref="J606:J607"/>
    <mergeCell ref="P612:P613"/>
    <mergeCell ref="P582:P583"/>
    <mergeCell ref="P584:P585"/>
    <mergeCell ref="N586:N587"/>
    <mergeCell ref="N584:N585"/>
    <mergeCell ref="N582:N583"/>
    <mergeCell ref="P586:P587"/>
    <mergeCell ref="H590:H591"/>
    <mergeCell ref="L590:L591"/>
    <mergeCell ref="L586:L587"/>
    <mergeCell ref="H588:H589"/>
    <mergeCell ref="J588:J589"/>
    <mergeCell ref="H586:H587"/>
    <mergeCell ref="H602:H603"/>
    <mergeCell ref="J600:J601"/>
    <mergeCell ref="H608:H609"/>
    <mergeCell ref="J596:J597"/>
    <mergeCell ref="H606:H607"/>
    <mergeCell ref="H604:H605"/>
    <mergeCell ref="J604:J605"/>
    <mergeCell ref="H582:H583"/>
    <mergeCell ref="L598:L599"/>
    <mergeCell ref="J590:J591"/>
    <mergeCell ref="N598:N599"/>
    <mergeCell ref="L588:L589"/>
    <mergeCell ref="L584:L585"/>
    <mergeCell ref="L582:L583"/>
    <mergeCell ref="N588:N589"/>
    <mergeCell ref="J592:J593"/>
    <mergeCell ref="L594:L595"/>
    <mergeCell ref="L592:L593"/>
    <mergeCell ref="H596:H597"/>
    <mergeCell ref="L596:L597"/>
    <mergeCell ref="L568:L569"/>
    <mergeCell ref="J566:J567"/>
    <mergeCell ref="L564:L565"/>
    <mergeCell ref="J584:J585"/>
    <mergeCell ref="N594:N595"/>
    <mergeCell ref="J586:J587"/>
    <mergeCell ref="L580:L581"/>
    <mergeCell ref="H594:H595"/>
    <mergeCell ref="J594:J595"/>
    <mergeCell ref="H592:H593"/>
    <mergeCell ref="H584:H585"/>
    <mergeCell ref="J582:J583"/>
    <mergeCell ref="N580:N581"/>
    <mergeCell ref="P560:P561"/>
    <mergeCell ref="N572:N573"/>
    <mergeCell ref="P562:P563"/>
    <mergeCell ref="P568:P569"/>
    <mergeCell ref="N568:N569"/>
    <mergeCell ref="P572:P573"/>
    <mergeCell ref="N570:N571"/>
    <mergeCell ref="P566:P567"/>
    <mergeCell ref="N560:N561"/>
    <mergeCell ref="N566:N567"/>
    <mergeCell ref="H576:H577"/>
    <mergeCell ref="H574:H575"/>
    <mergeCell ref="J568:J569"/>
    <mergeCell ref="H568:H569"/>
    <mergeCell ref="H570:H571"/>
    <mergeCell ref="L570:L571"/>
    <mergeCell ref="H572:H573"/>
    <mergeCell ref="L574:L575"/>
    <mergeCell ref="H566:H567"/>
    <mergeCell ref="J572:J573"/>
    <mergeCell ref="L572:L573"/>
    <mergeCell ref="L576:L577"/>
    <mergeCell ref="P556:P557"/>
    <mergeCell ref="N556:N557"/>
    <mergeCell ref="N558:N559"/>
    <mergeCell ref="L550:L551"/>
    <mergeCell ref="P554:P555"/>
    <mergeCell ref="P552:P553"/>
    <mergeCell ref="N552:N553"/>
    <mergeCell ref="P550:P551"/>
    <mergeCell ref="N554:N555"/>
    <mergeCell ref="P558:P559"/>
    <mergeCell ref="H564:H565"/>
    <mergeCell ref="P580:P581"/>
    <mergeCell ref="N576:N577"/>
    <mergeCell ref="N564:N565"/>
    <mergeCell ref="H578:H579"/>
    <mergeCell ref="J578:J579"/>
    <mergeCell ref="L578:L579"/>
    <mergeCell ref="H580:H581"/>
    <mergeCell ref="J580:J581"/>
    <mergeCell ref="P570:P571"/>
    <mergeCell ref="P578:P579"/>
    <mergeCell ref="N578:N579"/>
    <mergeCell ref="J570:J571"/>
    <mergeCell ref="J576:J577"/>
    <mergeCell ref="N574:N575"/>
    <mergeCell ref="J574:J575"/>
    <mergeCell ref="N562:N563"/>
    <mergeCell ref="L566:L567"/>
    <mergeCell ref="J564:J565"/>
    <mergeCell ref="P564:P565"/>
    <mergeCell ref="P574:P575"/>
    <mergeCell ref="P576:P577"/>
    <mergeCell ref="H558:H559"/>
    <mergeCell ref="J558:J559"/>
    <mergeCell ref="L558:L559"/>
    <mergeCell ref="L562:L563"/>
    <mergeCell ref="J560:J561"/>
    <mergeCell ref="L560:L561"/>
    <mergeCell ref="H562:H563"/>
    <mergeCell ref="J562:J563"/>
    <mergeCell ref="H560:H561"/>
    <mergeCell ref="H556:H557"/>
    <mergeCell ref="J556:J557"/>
    <mergeCell ref="L554:L555"/>
    <mergeCell ref="J552:J553"/>
    <mergeCell ref="H552:H553"/>
    <mergeCell ref="H554:H555"/>
    <mergeCell ref="J554:J555"/>
    <mergeCell ref="L552:L553"/>
    <mergeCell ref="L556:L557"/>
    <mergeCell ref="N550:N551"/>
    <mergeCell ref="H542:H543"/>
    <mergeCell ref="J542:J543"/>
    <mergeCell ref="L542:L543"/>
    <mergeCell ref="L546:L547"/>
    <mergeCell ref="J550:J551"/>
    <mergeCell ref="H546:H547"/>
    <mergeCell ref="L544:L545"/>
    <mergeCell ref="H550:H551"/>
    <mergeCell ref="P548:P549"/>
    <mergeCell ref="N548:N549"/>
    <mergeCell ref="N542:N543"/>
    <mergeCell ref="N546:N547"/>
    <mergeCell ref="P544:P545"/>
    <mergeCell ref="N544:N545"/>
    <mergeCell ref="P546:P547"/>
    <mergeCell ref="P542:P543"/>
    <mergeCell ref="J548:J549"/>
    <mergeCell ref="J546:J547"/>
    <mergeCell ref="H544:H545"/>
    <mergeCell ref="J544:J545"/>
    <mergeCell ref="H548:H549"/>
    <mergeCell ref="J538:J539"/>
    <mergeCell ref="H540:H541"/>
    <mergeCell ref="J540:J541"/>
    <mergeCell ref="H538:H539"/>
    <mergeCell ref="P536:P537"/>
    <mergeCell ref="L536:L537"/>
    <mergeCell ref="N540:N541"/>
    <mergeCell ref="P540:P541"/>
    <mergeCell ref="N536:N537"/>
    <mergeCell ref="L538:L539"/>
    <mergeCell ref="N538:N539"/>
    <mergeCell ref="P538:P539"/>
    <mergeCell ref="L540:L541"/>
    <mergeCell ref="L548:L549"/>
    <mergeCell ref="L534:L535"/>
    <mergeCell ref="P534:P535"/>
    <mergeCell ref="N534:N535"/>
    <mergeCell ref="L532:L533"/>
    <mergeCell ref="P528:P529"/>
    <mergeCell ref="N528:N529"/>
    <mergeCell ref="P532:P533"/>
    <mergeCell ref="L530:L531"/>
    <mergeCell ref="P526:P527"/>
    <mergeCell ref="H536:H537"/>
    <mergeCell ref="J536:J537"/>
    <mergeCell ref="P530:P531"/>
    <mergeCell ref="N530:N531"/>
    <mergeCell ref="H530:H531"/>
    <mergeCell ref="J530:J531"/>
    <mergeCell ref="H534:H535"/>
    <mergeCell ref="J534:J535"/>
    <mergeCell ref="N532:N533"/>
    <mergeCell ref="H532:H533"/>
    <mergeCell ref="J532:J533"/>
    <mergeCell ref="H518:H519"/>
    <mergeCell ref="L518:L519"/>
    <mergeCell ref="N518:N519"/>
    <mergeCell ref="L520:L521"/>
    <mergeCell ref="N520:N521"/>
    <mergeCell ref="J520:J521"/>
    <mergeCell ref="J518:J519"/>
    <mergeCell ref="H520:H521"/>
    <mergeCell ref="H522:H523"/>
    <mergeCell ref="J522:J523"/>
    <mergeCell ref="L522:L523"/>
    <mergeCell ref="H528:H529"/>
    <mergeCell ref="J528:J529"/>
    <mergeCell ref="N526:N527"/>
    <mergeCell ref="L524:L525"/>
    <mergeCell ref="L526:L527"/>
    <mergeCell ref="H524:H525"/>
    <mergeCell ref="L528:L529"/>
    <mergeCell ref="H526:H527"/>
    <mergeCell ref="J526:J527"/>
    <mergeCell ref="N524:N525"/>
    <mergeCell ref="N506:N507"/>
    <mergeCell ref="P512:P513"/>
    <mergeCell ref="N512:N513"/>
    <mergeCell ref="N510:N511"/>
    <mergeCell ref="L508:L509"/>
    <mergeCell ref="L510:L511"/>
    <mergeCell ref="P504:P505"/>
    <mergeCell ref="L504:L505"/>
    <mergeCell ref="N504:N505"/>
    <mergeCell ref="N508:N509"/>
    <mergeCell ref="N516:N517"/>
    <mergeCell ref="P516:P517"/>
    <mergeCell ref="P506:P507"/>
    <mergeCell ref="P508:P509"/>
    <mergeCell ref="P510:P511"/>
    <mergeCell ref="P514:P515"/>
    <mergeCell ref="J524:J525"/>
    <mergeCell ref="P522:P523"/>
    <mergeCell ref="P524:P525"/>
    <mergeCell ref="P520:P521"/>
    <mergeCell ref="L512:L513"/>
    <mergeCell ref="N522:N523"/>
    <mergeCell ref="N514:N515"/>
    <mergeCell ref="P518:P519"/>
    <mergeCell ref="H506:H507"/>
    <mergeCell ref="H510:H511"/>
    <mergeCell ref="H508:H509"/>
    <mergeCell ref="H502:H503"/>
    <mergeCell ref="J500:J501"/>
    <mergeCell ref="J506:J507"/>
    <mergeCell ref="H504:H505"/>
    <mergeCell ref="J510:J511"/>
    <mergeCell ref="J508:J509"/>
    <mergeCell ref="H512:H513"/>
    <mergeCell ref="J512:J513"/>
    <mergeCell ref="H516:H517"/>
    <mergeCell ref="L516:L517"/>
    <mergeCell ref="H514:H515"/>
    <mergeCell ref="J514:J515"/>
    <mergeCell ref="L514:L515"/>
    <mergeCell ref="J516:J517"/>
    <mergeCell ref="L506:L507"/>
    <mergeCell ref="J496:J497"/>
    <mergeCell ref="P494:P495"/>
    <mergeCell ref="N494:N495"/>
    <mergeCell ref="N502:N503"/>
    <mergeCell ref="P498:P499"/>
    <mergeCell ref="H498:H499"/>
    <mergeCell ref="H494:H495"/>
    <mergeCell ref="J494:J495"/>
    <mergeCell ref="L494:L495"/>
    <mergeCell ref="H496:H497"/>
    <mergeCell ref="L496:L497"/>
    <mergeCell ref="L498:L499"/>
    <mergeCell ref="J498:J499"/>
    <mergeCell ref="L500:L501"/>
    <mergeCell ref="J502:J503"/>
    <mergeCell ref="L502:L503"/>
    <mergeCell ref="J504:J505"/>
    <mergeCell ref="P502:P503"/>
    <mergeCell ref="P496:P497"/>
    <mergeCell ref="P500:P501"/>
    <mergeCell ref="N500:N501"/>
    <mergeCell ref="N498:N499"/>
    <mergeCell ref="N496:N497"/>
    <mergeCell ref="H500:H501"/>
    <mergeCell ref="P490:P491"/>
    <mergeCell ref="N478:N479"/>
    <mergeCell ref="N482:N483"/>
    <mergeCell ref="N490:N491"/>
    <mergeCell ref="P478:P479"/>
    <mergeCell ref="N486:N487"/>
    <mergeCell ref="N484:N485"/>
    <mergeCell ref="P482:P483"/>
    <mergeCell ref="P488:P489"/>
    <mergeCell ref="P480:P481"/>
    <mergeCell ref="H492:H493"/>
    <mergeCell ref="N492:N493"/>
    <mergeCell ref="N488:N489"/>
    <mergeCell ref="L488:L489"/>
    <mergeCell ref="J488:J489"/>
    <mergeCell ref="H490:H491"/>
    <mergeCell ref="J490:J491"/>
    <mergeCell ref="L490:L491"/>
    <mergeCell ref="H488:H489"/>
    <mergeCell ref="P492:P493"/>
    <mergeCell ref="J492:J493"/>
    <mergeCell ref="L492:L493"/>
    <mergeCell ref="H478:H479"/>
    <mergeCell ref="L482:L483"/>
    <mergeCell ref="J478:J479"/>
    <mergeCell ref="L478:L479"/>
    <mergeCell ref="H482:H483"/>
    <mergeCell ref="J482:J483"/>
    <mergeCell ref="H480:H481"/>
    <mergeCell ref="J480:J481"/>
    <mergeCell ref="L480:L481"/>
    <mergeCell ref="H484:H485"/>
    <mergeCell ref="J486:J487"/>
    <mergeCell ref="L484:L485"/>
    <mergeCell ref="P486:P487"/>
    <mergeCell ref="P484:P485"/>
    <mergeCell ref="J484:J485"/>
    <mergeCell ref="H486:H487"/>
    <mergeCell ref="L486:L487"/>
    <mergeCell ref="N480:N481"/>
    <mergeCell ref="H476:H477"/>
    <mergeCell ref="H474:H475"/>
    <mergeCell ref="J474:J475"/>
    <mergeCell ref="L474:L475"/>
    <mergeCell ref="J476:J477"/>
    <mergeCell ref="L476:L477"/>
    <mergeCell ref="P476:P477"/>
    <mergeCell ref="N472:N473"/>
    <mergeCell ref="N474:N475"/>
    <mergeCell ref="P474:P475"/>
    <mergeCell ref="P472:P473"/>
    <mergeCell ref="N476:N477"/>
    <mergeCell ref="J472:J473"/>
    <mergeCell ref="L468:L469"/>
    <mergeCell ref="H468:H469"/>
    <mergeCell ref="H470:H471"/>
    <mergeCell ref="J470:J471"/>
    <mergeCell ref="H472:H473"/>
    <mergeCell ref="L472:L473"/>
    <mergeCell ref="P470:P471"/>
    <mergeCell ref="L470:L471"/>
    <mergeCell ref="N470:N471"/>
    <mergeCell ref="P468:P469"/>
    <mergeCell ref="N468:N469"/>
    <mergeCell ref="J466:J467"/>
    <mergeCell ref="J468:J469"/>
    <mergeCell ref="P462:P463"/>
    <mergeCell ref="N462:N463"/>
    <mergeCell ref="P464:P465"/>
    <mergeCell ref="H466:H467"/>
    <mergeCell ref="L464:L465"/>
    <mergeCell ref="L466:L467"/>
    <mergeCell ref="P466:P467"/>
    <mergeCell ref="N466:N467"/>
    <mergeCell ref="N464:N465"/>
    <mergeCell ref="J462:J463"/>
    <mergeCell ref="P454:P455"/>
    <mergeCell ref="P456:P457"/>
    <mergeCell ref="N456:N457"/>
    <mergeCell ref="P458:P459"/>
    <mergeCell ref="P460:P461"/>
    <mergeCell ref="N458:N459"/>
    <mergeCell ref="N460:N461"/>
    <mergeCell ref="H458:H459"/>
    <mergeCell ref="J458:J459"/>
    <mergeCell ref="H464:H465"/>
    <mergeCell ref="J464:J465"/>
    <mergeCell ref="H462:H463"/>
    <mergeCell ref="L462:L463"/>
    <mergeCell ref="H460:H461"/>
    <mergeCell ref="J460:J461"/>
    <mergeCell ref="L458:L459"/>
    <mergeCell ref="L460:L461"/>
    <mergeCell ref="H448:H449"/>
    <mergeCell ref="N446:N447"/>
    <mergeCell ref="N442:N443"/>
    <mergeCell ref="H442:H443"/>
    <mergeCell ref="J442:J443"/>
    <mergeCell ref="L442:L443"/>
    <mergeCell ref="J444:J445"/>
    <mergeCell ref="J448:J449"/>
    <mergeCell ref="L456:L457"/>
    <mergeCell ref="L454:L455"/>
    <mergeCell ref="J454:J455"/>
    <mergeCell ref="N454:N455"/>
    <mergeCell ref="N450:N451"/>
    <mergeCell ref="L452:L453"/>
    <mergeCell ref="J450:J451"/>
    <mergeCell ref="H446:H447"/>
    <mergeCell ref="H450:H451"/>
    <mergeCell ref="H456:H457"/>
    <mergeCell ref="H454:H455"/>
    <mergeCell ref="J446:J447"/>
    <mergeCell ref="H452:H453"/>
    <mergeCell ref="J456:J457"/>
    <mergeCell ref="P432:P433"/>
    <mergeCell ref="P436:P437"/>
    <mergeCell ref="P434:P435"/>
    <mergeCell ref="L446:L447"/>
    <mergeCell ref="P442:P443"/>
    <mergeCell ref="P444:P445"/>
    <mergeCell ref="N444:N445"/>
    <mergeCell ref="L444:L445"/>
    <mergeCell ref="P446:P447"/>
    <mergeCell ref="P438:P439"/>
    <mergeCell ref="P448:P449"/>
    <mergeCell ref="J452:J453"/>
    <mergeCell ref="P450:P451"/>
    <mergeCell ref="P452:P453"/>
    <mergeCell ref="N448:N449"/>
    <mergeCell ref="L448:L449"/>
    <mergeCell ref="N452:N453"/>
    <mergeCell ref="L450:L451"/>
    <mergeCell ref="N440:N441"/>
    <mergeCell ref="L440:L441"/>
    <mergeCell ref="L422:L423"/>
    <mergeCell ref="H426:H427"/>
    <mergeCell ref="J426:J427"/>
    <mergeCell ref="L426:L427"/>
    <mergeCell ref="H422:H423"/>
    <mergeCell ref="L424:L425"/>
    <mergeCell ref="H432:H433"/>
    <mergeCell ref="H434:H435"/>
    <mergeCell ref="L436:L437"/>
    <mergeCell ref="N436:N437"/>
    <mergeCell ref="L434:L435"/>
    <mergeCell ref="N432:N433"/>
    <mergeCell ref="J436:J437"/>
    <mergeCell ref="N434:N435"/>
    <mergeCell ref="J434:J435"/>
    <mergeCell ref="L432:L433"/>
    <mergeCell ref="H438:H439"/>
    <mergeCell ref="H440:H441"/>
    <mergeCell ref="N424:N425"/>
    <mergeCell ref="P416:P417"/>
    <mergeCell ref="H430:H431"/>
    <mergeCell ref="J430:J431"/>
    <mergeCell ref="L430:L431"/>
    <mergeCell ref="P430:P431"/>
    <mergeCell ref="N430:N431"/>
    <mergeCell ref="P428:P429"/>
    <mergeCell ref="J422:J423"/>
    <mergeCell ref="H444:H445"/>
    <mergeCell ref="H436:H437"/>
    <mergeCell ref="P418:P419"/>
    <mergeCell ref="N420:N421"/>
    <mergeCell ref="P420:P421"/>
    <mergeCell ref="P426:P427"/>
    <mergeCell ref="P424:P425"/>
    <mergeCell ref="N422:N423"/>
    <mergeCell ref="N426:N427"/>
    <mergeCell ref="P422:P423"/>
    <mergeCell ref="H424:H425"/>
    <mergeCell ref="J424:J425"/>
    <mergeCell ref="H428:H429"/>
    <mergeCell ref="J428:J429"/>
    <mergeCell ref="L428:L429"/>
    <mergeCell ref="N438:N439"/>
    <mergeCell ref="J438:J439"/>
    <mergeCell ref="L438:L439"/>
    <mergeCell ref="N428:N429"/>
    <mergeCell ref="J432:J433"/>
    <mergeCell ref="J440:J441"/>
    <mergeCell ref="P440:P441"/>
    <mergeCell ref="H408:H409"/>
    <mergeCell ref="J408:J409"/>
    <mergeCell ref="L400:L401"/>
    <mergeCell ref="P410:P411"/>
    <mergeCell ref="P408:P409"/>
    <mergeCell ref="L408:L409"/>
    <mergeCell ref="N412:N413"/>
    <mergeCell ref="N408:N409"/>
    <mergeCell ref="N410:N411"/>
    <mergeCell ref="H410:H411"/>
    <mergeCell ref="J410:J411"/>
    <mergeCell ref="L410:L411"/>
    <mergeCell ref="H420:H421"/>
    <mergeCell ref="J420:J421"/>
    <mergeCell ref="H416:H417"/>
    <mergeCell ref="J416:J417"/>
    <mergeCell ref="L420:L421"/>
    <mergeCell ref="H418:H419"/>
    <mergeCell ref="L416:L417"/>
    <mergeCell ref="N416:N417"/>
    <mergeCell ref="P414:P415"/>
    <mergeCell ref="H412:H413"/>
    <mergeCell ref="J412:J413"/>
    <mergeCell ref="L412:L413"/>
    <mergeCell ref="H414:H415"/>
    <mergeCell ref="J414:J415"/>
    <mergeCell ref="L414:L415"/>
    <mergeCell ref="N414:N415"/>
    <mergeCell ref="P412:P413"/>
    <mergeCell ref="N418:N419"/>
    <mergeCell ref="J418:J419"/>
    <mergeCell ref="L418:L419"/>
    <mergeCell ref="P394:P395"/>
    <mergeCell ref="P396:P397"/>
    <mergeCell ref="P402:P403"/>
    <mergeCell ref="N402:N403"/>
    <mergeCell ref="P400:P401"/>
    <mergeCell ref="N400:N401"/>
    <mergeCell ref="P398:P399"/>
    <mergeCell ref="N398:N399"/>
    <mergeCell ref="N396:N397"/>
    <mergeCell ref="P404:P405"/>
    <mergeCell ref="L404:L405"/>
    <mergeCell ref="N404:N405"/>
    <mergeCell ref="H404:H405"/>
    <mergeCell ref="J404:J405"/>
    <mergeCell ref="P406:P407"/>
    <mergeCell ref="L406:L407"/>
    <mergeCell ref="N406:N407"/>
    <mergeCell ref="H406:H407"/>
    <mergeCell ref="J406:J407"/>
    <mergeCell ref="H400:H401"/>
    <mergeCell ref="J400:J401"/>
    <mergeCell ref="H402:H403"/>
    <mergeCell ref="J402:J403"/>
    <mergeCell ref="L402:L403"/>
    <mergeCell ref="L382:L383"/>
    <mergeCell ref="L380:L381"/>
    <mergeCell ref="H382:H383"/>
    <mergeCell ref="J380:J381"/>
    <mergeCell ref="H380:H381"/>
    <mergeCell ref="P390:P391"/>
    <mergeCell ref="N388:N389"/>
    <mergeCell ref="H388:H389"/>
    <mergeCell ref="J382:J383"/>
    <mergeCell ref="H386:H387"/>
    <mergeCell ref="L384:L385"/>
    <mergeCell ref="H384:H385"/>
    <mergeCell ref="N382:N383"/>
    <mergeCell ref="P388:P389"/>
    <mergeCell ref="N386:N387"/>
    <mergeCell ref="L396:L397"/>
    <mergeCell ref="L398:L399"/>
    <mergeCell ref="H392:H393"/>
    <mergeCell ref="H396:H397"/>
    <mergeCell ref="J396:J397"/>
    <mergeCell ref="H398:H399"/>
    <mergeCell ref="J398:J399"/>
    <mergeCell ref="L392:L393"/>
    <mergeCell ref="H394:H395"/>
    <mergeCell ref="J394:J395"/>
    <mergeCell ref="L394:L395"/>
    <mergeCell ref="N394:N395"/>
    <mergeCell ref="H390:H391"/>
    <mergeCell ref="J390:J391"/>
    <mergeCell ref="N390:N391"/>
    <mergeCell ref="J392:J393"/>
    <mergeCell ref="L390:L391"/>
    <mergeCell ref="P378:P379"/>
    <mergeCell ref="P368:P369"/>
    <mergeCell ref="L368:L369"/>
    <mergeCell ref="H374:H375"/>
    <mergeCell ref="H376:H377"/>
    <mergeCell ref="J376:J377"/>
    <mergeCell ref="H368:H369"/>
    <mergeCell ref="H370:H371"/>
    <mergeCell ref="L372:L373"/>
    <mergeCell ref="J372:J373"/>
    <mergeCell ref="L370:L371"/>
    <mergeCell ref="P392:P393"/>
    <mergeCell ref="J386:J387"/>
    <mergeCell ref="L386:L387"/>
    <mergeCell ref="J384:J385"/>
    <mergeCell ref="N392:N393"/>
    <mergeCell ref="J388:J389"/>
    <mergeCell ref="P384:P385"/>
    <mergeCell ref="P386:P387"/>
    <mergeCell ref="N384:N385"/>
    <mergeCell ref="L388:L389"/>
    <mergeCell ref="P382:P383"/>
    <mergeCell ref="N378:N379"/>
    <mergeCell ref="P372:P373"/>
    <mergeCell ref="P370:P371"/>
    <mergeCell ref="N370:N371"/>
    <mergeCell ref="N372:N373"/>
    <mergeCell ref="P380:P381"/>
    <mergeCell ref="N380:N381"/>
    <mergeCell ref="H378:H379"/>
    <mergeCell ref="J378:J379"/>
    <mergeCell ref="L378:L379"/>
    <mergeCell ref="N374:N375"/>
    <mergeCell ref="J374:J375"/>
    <mergeCell ref="L374:L375"/>
    <mergeCell ref="H372:H373"/>
    <mergeCell ref="N364:N365"/>
    <mergeCell ref="J368:J369"/>
    <mergeCell ref="J370:J371"/>
    <mergeCell ref="L358:L359"/>
    <mergeCell ref="H362:H363"/>
    <mergeCell ref="J362:J363"/>
    <mergeCell ref="L362:L363"/>
    <mergeCell ref="H358:H359"/>
    <mergeCell ref="L360:L361"/>
    <mergeCell ref="H360:H361"/>
    <mergeCell ref="N368:N369"/>
    <mergeCell ref="P374:P375"/>
    <mergeCell ref="P376:P377"/>
    <mergeCell ref="L376:L377"/>
    <mergeCell ref="N376:N377"/>
    <mergeCell ref="H366:H367"/>
    <mergeCell ref="J366:J367"/>
    <mergeCell ref="L366:L367"/>
    <mergeCell ref="P366:P367"/>
    <mergeCell ref="N366:N367"/>
    <mergeCell ref="P364:P365"/>
    <mergeCell ref="J358:J359"/>
    <mergeCell ref="J360:J361"/>
    <mergeCell ref="N356:N357"/>
    <mergeCell ref="P356:P357"/>
    <mergeCell ref="P362:P363"/>
    <mergeCell ref="P360:P361"/>
    <mergeCell ref="N358:N359"/>
    <mergeCell ref="N362:N363"/>
    <mergeCell ref="P358:P359"/>
    <mergeCell ref="N354:N355"/>
    <mergeCell ref="N360:N361"/>
    <mergeCell ref="H364:H365"/>
    <mergeCell ref="J364:J365"/>
    <mergeCell ref="L364:L365"/>
    <mergeCell ref="H356:H357"/>
    <mergeCell ref="J356:J357"/>
    <mergeCell ref="H352:H353"/>
    <mergeCell ref="J352:J353"/>
    <mergeCell ref="L356:L357"/>
    <mergeCell ref="H354:H355"/>
    <mergeCell ref="L352:L353"/>
    <mergeCell ref="P350:P351"/>
    <mergeCell ref="H348:H349"/>
    <mergeCell ref="J348:J349"/>
    <mergeCell ref="L348:L349"/>
    <mergeCell ref="H350:H351"/>
    <mergeCell ref="J350:J351"/>
    <mergeCell ref="L350:L351"/>
    <mergeCell ref="N350:N351"/>
    <mergeCell ref="P348:P349"/>
    <mergeCell ref="P352:P353"/>
    <mergeCell ref="J354:J355"/>
    <mergeCell ref="L354:L355"/>
    <mergeCell ref="H336:H337"/>
    <mergeCell ref="J336:J337"/>
    <mergeCell ref="H338:H339"/>
    <mergeCell ref="J338:J339"/>
    <mergeCell ref="L338:L339"/>
    <mergeCell ref="H344:H345"/>
    <mergeCell ref="J344:J345"/>
    <mergeCell ref="L336:L337"/>
    <mergeCell ref="P346:P347"/>
    <mergeCell ref="P344:P345"/>
    <mergeCell ref="L344:L345"/>
    <mergeCell ref="N348:N349"/>
    <mergeCell ref="N344:N345"/>
    <mergeCell ref="N346:N347"/>
    <mergeCell ref="H346:H347"/>
    <mergeCell ref="J346:J347"/>
    <mergeCell ref="L346:L347"/>
    <mergeCell ref="N352:N353"/>
    <mergeCell ref="P354:P355"/>
    <mergeCell ref="P330:P331"/>
    <mergeCell ref="P332:P333"/>
    <mergeCell ref="N332:N333"/>
    <mergeCell ref="L332:L333"/>
    <mergeCell ref="N330:N331"/>
    <mergeCell ref="N328:N329"/>
    <mergeCell ref="L326:L327"/>
    <mergeCell ref="P338:P339"/>
    <mergeCell ref="N338:N339"/>
    <mergeCell ref="P336:P337"/>
    <mergeCell ref="N336:N337"/>
    <mergeCell ref="P334:P335"/>
    <mergeCell ref="N334:N335"/>
    <mergeCell ref="H340:H341"/>
    <mergeCell ref="J340:J341"/>
    <mergeCell ref="P342:P343"/>
    <mergeCell ref="L342:L343"/>
    <mergeCell ref="N342:N343"/>
    <mergeCell ref="H342:H343"/>
    <mergeCell ref="J342:J343"/>
    <mergeCell ref="P340:P341"/>
    <mergeCell ref="L340:L341"/>
    <mergeCell ref="N340:N341"/>
    <mergeCell ref="H314:H315"/>
    <mergeCell ref="J314:J315"/>
    <mergeCell ref="L314:L315"/>
    <mergeCell ref="L318:L319"/>
    <mergeCell ref="L316:L317"/>
    <mergeCell ref="H318:H319"/>
    <mergeCell ref="H316:H317"/>
    <mergeCell ref="J316:J317"/>
    <mergeCell ref="J318:J319"/>
    <mergeCell ref="L334:L335"/>
    <mergeCell ref="H328:H329"/>
    <mergeCell ref="H332:H333"/>
    <mergeCell ref="J332:J333"/>
    <mergeCell ref="H334:H335"/>
    <mergeCell ref="J330:J331"/>
    <mergeCell ref="L330:L331"/>
    <mergeCell ref="J334:J335"/>
    <mergeCell ref="H330:H331"/>
    <mergeCell ref="L328:L329"/>
    <mergeCell ref="H326:H327"/>
    <mergeCell ref="H320:H321"/>
    <mergeCell ref="H324:H325"/>
    <mergeCell ref="H322:H323"/>
    <mergeCell ref="J320:J321"/>
    <mergeCell ref="J324:J325"/>
    <mergeCell ref="J322:J323"/>
    <mergeCell ref="J326:J327"/>
    <mergeCell ref="J328:J329"/>
    <mergeCell ref="P310:P311"/>
    <mergeCell ref="N314:N315"/>
    <mergeCell ref="P328:P329"/>
    <mergeCell ref="P314:P315"/>
    <mergeCell ref="P316:P317"/>
    <mergeCell ref="N316:N317"/>
    <mergeCell ref="P326:P327"/>
    <mergeCell ref="N318:N319"/>
    <mergeCell ref="P318:P319"/>
    <mergeCell ref="P320:P321"/>
    <mergeCell ref="P322:P323"/>
    <mergeCell ref="N320:N321"/>
    <mergeCell ref="P324:P325"/>
    <mergeCell ref="N322:N323"/>
    <mergeCell ref="L324:L325"/>
    <mergeCell ref="N324:N325"/>
    <mergeCell ref="L322:L323"/>
    <mergeCell ref="L320:L321"/>
    <mergeCell ref="N326:N327"/>
    <mergeCell ref="P302:P303"/>
    <mergeCell ref="H310:H311"/>
    <mergeCell ref="P312:P313"/>
    <mergeCell ref="J306:J307"/>
    <mergeCell ref="L306:L307"/>
    <mergeCell ref="H302:H303"/>
    <mergeCell ref="J302:J303"/>
    <mergeCell ref="L302:L303"/>
    <mergeCell ref="N302:N303"/>
    <mergeCell ref="H312:H313"/>
    <mergeCell ref="H300:H301"/>
    <mergeCell ref="J300:J301"/>
    <mergeCell ref="L300:L301"/>
    <mergeCell ref="N310:N311"/>
    <mergeCell ref="J310:J311"/>
    <mergeCell ref="L310:L311"/>
    <mergeCell ref="N306:N307"/>
    <mergeCell ref="J312:J313"/>
    <mergeCell ref="L312:L313"/>
    <mergeCell ref="H304:H305"/>
    <mergeCell ref="H306:H307"/>
    <mergeCell ref="L308:L309"/>
    <mergeCell ref="H308:H309"/>
    <mergeCell ref="J308:J309"/>
    <mergeCell ref="J304:J305"/>
    <mergeCell ref="L304:L305"/>
    <mergeCell ref="P304:P305"/>
    <mergeCell ref="P308:P309"/>
    <mergeCell ref="P306:P307"/>
    <mergeCell ref="N312:N313"/>
    <mergeCell ref="N308:N309"/>
    <mergeCell ref="N304:N305"/>
    <mergeCell ref="H296:H297"/>
    <mergeCell ref="J292:J293"/>
    <mergeCell ref="H288:H289"/>
    <mergeCell ref="J288:J289"/>
    <mergeCell ref="J290:J291"/>
    <mergeCell ref="H290:H291"/>
    <mergeCell ref="H292:H293"/>
    <mergeCell ref="H298:H299"/>
    <mergeCell ref="H294:H295"/>
    <mergeCell ref="P300:P301"/>
    <mergeCell ref="J294:J295"/>
    <mergeCell ref="J296:J297"/>
    <mergeCell ref="L296:L297"/>
    <mergeCell ref="P294:P295"/>
    <mergeCell ref="N300:N301"/>
    <mergeCell ref="L294:L295"/>
    <mergeCell ref="J298:J299"/>
    <mergeCell ref="L298:L299"/>
    <mergeCell ref="P290:P291"/>
    <mergeCell ref="N292:N293"/>
    <mergeCell ref="P292:P293"/>
    <mergeCell ref="P298:P299"/>
    <mergeCell ref="P296:P297"/>
    <mergeCell ref="N294:N295"/>
    <mergeCell ref="N298:N299"/>
    <mergeCell ref="N296:N297"/>
    <mergeCell ref="N290:N291"/>
    <mergeCell ref="P284:P285"/>
    <mergeCell ref="H274:H275"/>
    <mergeCell ref="P282:P283"/>
    <mergeCell ref="P280:P281"/>
    <mergeCell ref="L280:L281"/>
    <mergeCell ref="H280:H281"/>
    <mergeCell ref="H284:H285"/>
    <mergeCell ref="J284:J285"/>
    <mergeCell ref="L292:L293"/>
    <mergeCell ref="L284:L285"/>
    <mergeCell ref="H278:H279"/>
    <mergeCell ref="J280:J281"/>
    <mergeCell ref="L290:L291"/>
    <mergeCell ref="L288:L289"/>
    <mergeCell ref="H286:H287"/>
    <mergeCell ref="L282:L283"/>
    <mergeCell ref="J286:J287"/>
    <mergeCell ref="L286:L287"/>
    <mergeCell ref="J282:J283"/>
    <mergeCell ref="P286:P287"/>
    <mergeCell ref="H282:H283"/>
    <mergeCell ref="J278:J279"/>
    <mergeCell ref="L278:L279"/>
    <mergeCell ref="N284:N285"/>
    <mergeCell ref="N280:N281"/>
    <mergeCell ref="N282:N283"/>
    <mergeCell ref="P288:P289"/>
    <mergeCell ref="N288:N289"/>
    <mergeCell ref="N286:N287"/>
    <mergeCell ref="H270:H271"/>
    <mergeCell ref="J270:J271"/>
    <mergeCell ref="L270:L271"/>
    <mergeCell ref="P272:P273"/>
    <mergeCell ref="L272:L273"/>
    <mergeCell ref="J272:J273"/>
    <mergeCell ref="H272:H273"/>
    <mergeCell ref="P270:P271"/>
    <mergeCell ref="N270:N271"/>
    <mergeCell ref="P274:P275"/>
    <mergeCell ref="N272:N273"/>
    <mergeCell ref="N276:N277"/>
    <mergeCell ref="P276:P277"/>
    <mergeCell ref="N278:N279"/>
    <mergeCell ref="J274:J275"/>
    <mergeCell ref="L274:L275"/>
    <mergeCell ref="P278:P279"/>
    <mergeCell ref="H276:H277"/>
    <mergeCell ref="J276:J277"/>
    <mergeCell ref="L276:L277"/>
    <mergeCell ref="N274:N275"/>
    <mergeCell ref="H252:H253"/>
    <mergeCell ref="H254:H255"/>
    <mergeCell ref="L252:L253"/>
    <mergeCell ref="J256:J257"/>
    <mergeCell ref="H256:H257"/>
    <mergeCell ref="H268:H269"/>
    <mergeCell ref="H258:H259"/>
    <mergeCell ref="J258:J259"/>
    <mergeCell ref="H262:H263"/>
    <mergeCell ref="H266:H267"/>
    <mergeCell ref="J264:J265"/>
    <mergeCell ref="H260:H261"/>
    <mergeCell ref="H264:H265"/>
    <mergeCell ref="N266:N267"/>
    <mergeCell ref="N262:N263"/>
    <mergeCell ref="P266:P267"/>
    <mergeCell ref="N264:N265"/>
    <mergeCell ref="P264:P265"/>
    <mergeCell ref="P268:P269"/>
    <mergeCell ref="N268:N269"/>
    <mergeCell ref="P258:P259"/>
    <mergeCell ref="N260:N261"/>
    <mergeCell ref="P260:P261"/>
    <mergeCell ref="N258:N259"/>
    <mergeCell ref="P262:P263"/>
    <mergeCell ref="L268:L269"/>
    <mergeCell ref="L266:L267"/>
    <mergeCell ref="J254:J255"/>
    <mergeCell ref="N252:N253"/>
    <mergeCell ref="J266:J267"/>
    <mergeCell ref="J268:J269"/>
    <mergeCell ref="P246:P247"/>
    <mergeCell ref="N246:N247"/>
    <mergeCell ref="P254:P255"/>
    <mergeCell ref="N254:N255"/>
    <mergeCell ref="L254:L255"/>
    <mergeCell ref="L264:L265"/>
    <mergeCell ref="P256:P257"/>
    <mergeCell ref="N256:N257"/>
    <mergeCell ref="L256:L257"/>
    <mergeCell ref="P252:P253"/>
    <mergeCell ref="P250:P251"/>
    <mergeCell ref="J252:J253"/>
    <mergeCell ref="L258:L259"/>
    <mergeCell ref="J260:J261"/>
    <mergeCell ref="J262:J263"/>
    <mergeCell ref="L262:L263"/>
    <mergeCell ref="L260:L261"/>
    <mergeCell ref="J250:J251"/>
    <mergeCell ref="L250:L251"/>
    <mergeCell ref="J248:J249"/>
    <mergeCell ref="L246:L247"/>
    <mergeCell ref="P244:P245"/>
    <mergeCell ref="P240:P241"/>
    <mergeCell ref="P248:P249"/>
    <mergeCell ref="L248:L249"/>
    <mergeCell ref="N244:N245"/>
    <mergeCell ref="H250:H251"/>
    <mergeCell ref="H248:H249"/>
    <mergeCell ref="H232:H233"/>
    <mergeCell ref="H234:H235"/>
    <mergeCell ref="J242:J243"/>
    <mergeCell ref="J234:J235"/>
    <mergeCell ref="H238:H239"/>
    <mergeCell ref="H242:H243"/>
    <mergeCell ref="J238:J239"/>
    <mergeCell ref="H246:H247"/>
    <mergeCell ref="N248:N249"/>
    <mergeCell ref="L244:L245"/>
    <mergeCell ref="J246:J247"/>
    <mergeCell ref="H244:H245"/>
    <mergeCell ref="J244:J245"/>
    <mergeCell ref="H240:H241"/>
    <mergeCell ref="H236:H237"/>
    <mergeCell ref="N250:N251"/>
    <mergeCell ref="N236:N237"/>
    <mergeCell ref="J232:J233"/>
    <mergeCell ref="J240:J241"/>
    <mergeCell ref="N240:N241"/>
    <mergeCell ref="N242:N243"/>
    <mergeCell ref="L232:L233"/>
    <mergeCell ref="P238:P239"/>
    <mergeCell ref="N238:N239"/>
    <mergeCell ref="P236:P237"/>
    <mergeCell ref="P242:P243"/>
    <mergeCell ref="L240:L241"/>
    <mergeCell ref="L238:L239"/>
    <mergeCell ref="N230:N231"/>
    <mergeCell ref="P234:P235"/>
    <mergeCell ref="J236:J237"/>
    <mergeCell ref="L236:L237"/>
    <mergeCell ref="L234:L235"/>
    <mergeCell ref="P230:P231"/>
    <mergeCell ref="N232:N233"/>
    <mergeCell ref="P232:P233"/>
    <mergeCell ref="L242:L243"/>
    <mergeCell ref="J226:J227"/>
    <mergeCell ref="P222:P223"/>
    <mergeCell ref="N222:N223"/>
    <mergeCell ref="J220:J221"/>
    <mergeCell ref="L220:L221"/>
    <mergeCell ref="H222:H223"/>
    <mergeCell ref="J222:J223"/>
    <mergeCell ref="L222:L223"/>
    <mergeCell ref="L224:L225"/>
    <mergeCell ref="P224:P225"/>
    <mergeCell ref="J228:J229"/>
    <mergeCell ref="H224:H225"/>
    <mergeCell ref="J224:J225"/>
    <mergeCell ref="L228:L229"/>
    <mergeCell ref="H226:H227"/>
    <mergeCell ref="N234:N235"/>
    <mergeCell ref="L226:L227"/>
    <mergeCell ref="N224:N225"/>
    <mergeCell ref="H230:H231"/>
    <mergeCell ref="H228:H229"/>
    <mergeCell ref="N228:N229"/>
    <mergeCell ref="N226:N227"/>
    <mergeCell ref="P226:P227"/>
    <mergeCell ref="P228:P229"/>
    <mergeCell ref="J230:J231"/>
    <mergeCell ref="L230:L231"/>
    <mergeCell ref="P218:P219"/>
    <mergeCell ref="P216:P217"/>
    <mergeCell ref="L216:L217"/>
    <mergeCell ref="N216:N217"/>
    <mergeCell ref="H214:H215"/>
    <mergeCell ref="J214:J215"/>
    <mergeCell ref="L214:L215"/>
    <mergeCell ref="N214:N215"/>
    <mergeCell ref="P214:P215"/>
    <mergeCell ref="N220:N221"/>
    <mergeCell ref="J216:J217"/>
    <mergeCell ref="H216:H217"/>
    <mergeCell ref="N218:N219"/>
    <mergeCell ref="H218:H219"/>
    <mergeCell ref="J218:J219"/>
    <mergeCell ref="L218:L219"/>
    <mergeCell ref="P220:P221"/>
    <mergeCell ref="H220:H221"/>
    <mergeCell ref="P202:P203"/>
    <mergeCell ref="P204:P205"/>
    <mergeCell ref="N204:N205"/>
    <mergeCell ref="N200:N201"/>
    <mergeCell ref="L204:L205"/>
    <mergeCell ref="N202:N203"/>
    <mergeCell ref="L212:L213"/>
    <mergeCell ref="H202:H203"/>
    <mergeCell ref="J202:J203"/>
    <mergeCell ref="L202:L203"/>
    <mergeCell ref="H204:H205"/>
    <mergeCell ref="J204:J205"/>
    <mergeCell ref="H210:H211"/>
    <mergeCell ref="H208:H209"/>
    <mergeCell ref="L208:L209"/>
    <mergeCell ref="J210:J211"/>
    <mergeCell ref="P208:P209"/>
    <mergeCell ref="L206:L207"/>
    <mergeCell ref="J208:J209"/>
    <mergeCell ref="H206:H207"/>
    <mergeCell ref="J206:J207"/>
    <mergeCell ref="P210:P211"/>
    <mergeCell ref="P206:P207"/>
    <mergeCell ref="N206:N207"/>
    <mergeCell ref="N210:N211"/>
    <mergeCell ref="N208:N209"/>
    <mergeCell ref="N212:N213"/>
    <mergeCell ref="L210:L211"/>
    <mergeCell ref="P212:P213"/>
    <mergeCell ref="H212:H213"/>
    <mergeCell ref="J212:J213"/>
    <mergeCell ref="J200:J201"/>
    <mergeCell ref="H196:H197"/>
    <mergeCell ref="N194:N195"/>
    <mergeCell ref="H200:H201"/>
    <mergeCell ref="H184:H185"/>
    <mergeCell ref="H182:H183"/>
    <mergeCell ref="H186:H187"/>
    <mergeCell ref="H188:H189"/>
    <mergeCell ref="J190:J191"/>
    <mergeCell ref="H194:H195"/>
    <mergeCell ref="P196:P197"/>
    <mergeCell ref="L196:L197"/>
    <mergeCell ref="N196:N197"/>
    <mergeCell ref="J196:J197"/>
    <mergeCell ref="N198:N199"/>
    <mergeCell ref="H190:H191"/>
    <mergeCell ref="N190:N191"/>
    <mergeCell ref="L190:L191"/>
    <mergeCell ref="H198:H199"/>
    <mergeCell ref="J198:J199"/>
    <mergeCell ref="P198:P199"/>
    <mergeCell ref="P200:P201"/>
    <mergeCell ref="L198:L199"/>
    <mergeCell ref="L200:L201"/>
    <mergeCell ref="H176:H177"/>
    <mergeCell ref="L180:L181"/>
    <mergeCell ref="L178:L179"/>
    <mergeCell ref="L176:L177"/>
    <mergeCell ref="H178:H179"/>
    <mergeCell ref="J178:J179"/>
    <mergeCell ref="J176:J177"/>
    <mergeCell ref="H180:H181"/>
    <mergeCell ref="N176:N177"/>
    <mergeCell ref="P184:P185"/>
    <mergeCell ref="N182:N183"/>
    <mergeCell ref="J188:J189"/>
    <mergeCell ref="J186:J187"/>
    <mergeCell ref="J184:J185"/>
    <mergeCell ref="P178:P179"/>
    <mergeCell ref="P182:P183"/>
    <mergeCell ref="J180:J181"/>
    <mergeCell ref="L182:L183"/>
    <mergeCell ref="P188:P189"/>
    <mergeCell ref="N188:N189"/>
    <mergeCell ref="P186:P187"/>
    <mergeCell ref="L186:L187"/>
    <mergeCell ref="J182:J183"/>
    <mergeCell ref="L188:L189"/>
    <mergeCell ref="L184:L185"/>
    <mergeCell ref="L148:L149"/>
    <mergeCell ref="H156:H157"/>
    <mergeCell ref="H168:H169"/>
    <mergeCell ref="P164:P165"/>
    <mergeCell ref="H172:H173"/>
    <mergeCell ref="J172:J173"/>
    <mergeCell ref="L164:L165"/>
    <mergeCell ref="N170:N171"/>
    <mergeCell ref="P166:P167"/>
    <mergeCell ref="P176:P177"/>
    <mergeCell ref="N172:N173"/>
    <mergeCell ref="P194:P195"/>
    <mergeCell ref="P192:P193"/>
    <mergeCell ref="P180:P181"/>
    <mergeCell ref="N180:N181"/>
    <mergeCell ref="N184:N185"/>
    <mergeCell ref="P190:P191"/>
    <mergeCell ref="J194:J195"/>
    <mergeCell ref="L194:L195"/>
    <mergeCell ref="N178:N179"/>
    <mergeCell ref="H192:H193"/>
    <mergeCell ref="J192:J193"/>
    <mergeCell ref="L192:L193"/>
    <mergeCell ref="N192:N193"/>
    <mergeCell ref="N186:N187"/>
    <mergeCell ref="P162:P163"/>
    <mergeCell ref="L174:L175"/>
    <mergeCell ref="N166:N167"/>
    <mergeCell ref="L166:L167"/>
    <mergeCell ref="L168:L169"/>
    <mergeCell ref="P170:P171"/>
    <mergeCell ref="N164:N165"/>
    <mergeCell ref="N162:N163"/>
    <mergeCell ref="P150:P151"/>
    <mergeCell ref="H174:H175"/>
    <mergeCell ref="H158:H159"/>
    <mergeCell ref="J158:J159"/>
    <mergeCell ref="H162:H163"/>
    <mergeCell ref="H166:H167"/>
    <mergeCell ref="J168:J169"/>
    <mergeCell ref="J174:J175"/>
    <mergeCell ref="H170:H171"/>
    <mergeCell ref="H164:H165"/>
    <mergeCell ref="J160:J161"/>
    <mergeCell ref="L154:L155"/>
    <mergeCell ref="L170:L171"/>
    <mergeCell ref="J166:J167"/>
    <mergeCell ref="J164:J165"/>
    <mergeCell ref="H154:H155"/>
    <mergeCell ref="J152:J153"/>
    <mergeCell ref="J154:J155"/>
    <mergeCell ref="H152:H153"/>
    <mergeCell ref="J170:J171"/>
    <mergeCell ref="J162:J163"/>
    <mergeCell ref="H160:H161"/>
    <mergeCell ref="P168:P169"/>
    <mergeCell ref="N158:N159"/>
    <mergeCell ref="L172:L173"/>
    <mergeCell ref="P172:P173"/>
    <mergeCell ref="L162:L163"/>
    <mergeCell ref="N168:N169"/>
    <mergeCell ref="P174:P175"/>
    <mergeCell ref="N174:N175"/>
    <mergeCell ref="H148:H149"/>
    <mergeCell ref="J148:J149"/>
    <mergeCell ref="H146:H147"/>
    <mergeCell ref="L144:L145"/>
    <mergeCell ref="L138:L139"/>
    <mergeCell ref="L152:L153"/>
    <mergeCell ref="P156:P157"/>
    <mergeCell ref="N152:N153"/>
    <mergeCell ref="P152:P153"/>
    <mergeCell ref="J156:J157"/>
    <mergeCell ref="H150:H151"/>
    <mergeCell ref="J150:J151"/>
    <mergeCell ref="L160:L161"/>
    <mergeCell ref="P146:P147"/>
    <mergeCell ref="N140:N141"/>
    <mergeCell ref="N148:N149"/>
    <mergeCell ref="P154:P155"/>
    <mergeCell ref="N144:N145"/>
    <mergeCell ref="N156:N157"/>
    <mergeCell ref="L150:L151"/>
    <mergeCell ref="L158:L159"/>
    <mergeCell ref="L156:L157"/>
    <mergeCell ref="P144:P145"/>
    <mergeCell ref="P142:P143"/>
    <mergeCell ref="P140:P141"/>
    <mergeCell ref="P138:P139"/>
    <mergeCell ref="N160:N161"/>
    <mergeCell ref="P160:P161"/>
    <mergeCell ref="P158:P159"/>
    <mergeCell ref="P148:P149"/>
    <mergeCell ref="N150:N151"/>
    <mergeCell ref="N154:N155"/>
    <mergeCell ref="P136:P137"/>
    <mergeCell ref="H142:H143"/>
    <mergeCell ref="J142:J143"/>
    <mergeCell ref="N132:N133"/>
    <mergeCell ref="P134:P135"/>
    <mergeCell ref="N136:N137"/>
    <mergeCell ref="H140:H141"/>
    <mergeCell ref="J140:J141"/>
    <mergeCell ref="L140:L141"/>
    <mergeCell ref="H136:H137"/>
    <mergeCell ref="L136:L137"/>
    <mergeCell ref="N146:N147"/>
    <mergeCell ref="L142:L143"/>
    <mergeCell ref="N142:N143"/>
    <mergeCell ref="H144:H145"/>
    <mergeCell ref="J144:J145"/>
    <mergeCell ref="J138:J139"/>
    <mergeCell ref="J146:J147"/>
    <mergeCell ref="L146:L147"/>
    <mergeCell ref="J136:J137"/>
    <mergeCell ref="J132:J133"/>
    <mergeCell ref="L134:L135"/>
    <mergeCell ref="J134:J135"/>
    <mergeCell ref="N130:N131"/>
    <mergeCell ref="N124:N125"/>
    <mergeCell ref="L130:L131"/>
    <mergeCell ref="H130:H131"/>
    <mergeCell ref="L126:L127"/>
    <mergeCell ref="H138:H139"/>
    <mergeCell ref="L128:L129"/>
    <mergeCell ref="H134:H135"/>
    <mergeCell ref="H132:H133"/>
    <mergeCell ref="N134:N135"/>
    <mergeCell ref="N138:N139"/>
    <mergeCell ref="H128:H129"/>
    <mergeCell ref="H124:H125"/>
    <mergeCell ref="J130:J131"/>
    <mergeCell ref="P114:P115"/>
    <mergeCell ref="P116:P117"/>
    <mergeCell ref="P120:P121"/>
    <mergeCell ref="P122:P123"/>
    <mergeCell ref="P126:P127"/>
    <mergeCell ref="N128:N129"/>
    <mergeCell ref="N118:N119"/>
    <mergeCell ref="P118:P119"/>
    <mergeCell ref="P128:P129"/>
    <mergeCell ref="P132:P133"/>
    <mergeCell ref="J128:J129"/>
    <mergeCell ref="J126:J127"/>
    <mergeCell ref="L122:L123"/>
    <mergeCell ref="N112:N113"/>
    <mergeCell ref="L112:L113"/>
    <mergeCell ref="J114:J115"/>
    <mergeCell ref="N116:N117"/>
    <mergeCell ref="P124:P125"/>
    <mergeCell ref="J118:J119"/>
    <mergeCell ref="P130:P131"/>
    <mergeCell ref="L132:L133"/>
    <mergeCell ref="H112:H113"/>
    <mergeCell ref="H114:H115"/>
    <mergeCell ref="H120:H121"/>
    <mergeCell ref="H116:H117"/>
    <mergeCell ref="H110:H111"/>
    <mergeCell ref="J124:J125"/>
    <mergeCell ref="N126:N127"/>
    <mergeCell ref="H118:H119"/>
    <mergeCell ref="H126:H127"/>
    <mergeCell ref="H122:H123"/>
    <mergeCell ref="N120:N121"/>
    <mergeCell ref="L120:L121"/>
    <mergeCell ref="L124:L125"/>
    <mergeCell ref="J120:J121"/>
    <mergeCell ref="P112:P113"/>
    <mergeCell ref="J116:J117"/>
    <mergeCell ref="J112:J113"/>
    <mergeCell ref="J110:J111"/>
    <mergeCell ref="N122:N123"/>
    <mergeCell ref="L110:L111"/>
    <mergeCell ref="N110:N111"/>
    <mergeCell ref="L114:L115"/>
    <mergeCell ref="J122:J123"/>
    <mergeCell ref="N114:N115"/>
    <mergeCell ref="L116:L117"/>
    <mergeCell ref="L118:L119"/>
    <mergeCell ref="P110:P111"/>
    <mergeCell ref="J108:J109"/>
    <mergeCell ref="H102:H103"/>
    <mergeCell ref="J102:J103"/>
    <mergeCell ref="J104:J105"/>
    <mergeCell ref="H104:H105"/>
    <mergeCell ref="H106:H107"/>
    <mergeCell ref="J106:J107"/>
    <mergeCell ref="H108:H109"/>
    <mergeCell ref="L102:L103"/>
    <mergeCell ref="P106:P107"/>
    <mergeCell ref="P104:P105"/>
    <mergeCell ref="L106:L107"/>
    <mergeCell ref="P102:P103"/>
    <mergeCell ref="N104:N105"/>
    <mergeCell ref="L104:L105"/>
    <mergeCell ref="N102:N103"/>
    <mergeCell ref="N106:N107"/>
    <mergeCell ref="N108:N109"/>
    <mergeCell ref="L108:L109"/>
    <mergeCell ref="P108:P109"/>
    <mergeCell ref="N100:N101"/>
    <mergeCell ref="P92:P93"/>
    <mergeCell ref="P96:P97"/>
    <mergeCell ref="N94:N95"/>
    <mergeCell ref="N98:N99"/>
    <mergeCell ref="N92:N93"/>
    <mergeCell ref="P98:P99"/>
    <mergeCell ref="P100:P101"/>
    <mergeCell ref="H100:H101"/>
    <mergeCell ref="J100:J101"/>
    <mergeCell ref="L100:L101"/>
    <mergeCell ref="N96:N97"/>
    <mergeCell ref="L98:L99"/>
    <mergeCell ref="L96:L97"/>
    <mergeCell ref="H98:H99"/>
    <mergeCell ref="J98:J99"/>
    <mergeCell ref="H96:H97"/>
    <mergeCell ref="J96:J97"/>
    <mergeCell ref="H90:H91"/>
    <mergeCell ref="H88:H89"/>
    <mergeCell ref="J88:J89"/>
    <mergeCell ref="J90:J91"/>
    <mergeCell ref="J86:J87"/>
    <mergeCell ref="L90:L91"/>
    <mergeCell ref="P88:P89"/>
    <mergeCell ref="N88:N89"/>
    <mergeCell ref="P90:P91"/>
    <mergeCell ref="N90:N91"/>
    <mergeCell ref="H94:H95"/>
    <mergeCell ref="L92:L93"/>
    <mergeCell ref="H92:H93"/>
    <mergeCell ref="J94:J95"/>
    <mergeCell ref="L94:L95"/>
    <mergeCell ref="J92:J93"/>
    <mergeCell ref="P94:P95"/>
    <mergeCell ref="P84:P85"/>
    <mergeCell ref="P86:P87"/>
    <mergeCell ref="N84:N85"/>
    <mergeCell ref="L84:L85"/>
    <mergeCell ref="L82:L83"/>
    <mergeCell ref="N82:N83"/>
    <mergeCell ref="L86:L87"/>
    <mergeCell ref="N86:N87"/>
    <mergeCell ref="P82:P83"/>
    <mergeCell ref="J84:J85"/>
    <mergeCell ref="J80:J81"/>
    <mergeCell ref="L88:L89"/>
    <mergeCell ref="H84:H85"/>
    <mergeCell ref="H72:H73"/>
    <mergeCell ref="H74:H75"/>
    <mergeCell ref="H78:H79"/>
    <mergeCell ref="H76:H77"/>
    <mergeCell ref="H80:H81"/>
    <mergeCell ref="L80:L81"/>
    <mergeCell ref="H86:H87"/>
    <mergeCell ref="J82:J83"/>
    <mergeCell ref="J76:J77"/>
    <mergeCell ref="L76:L77"/>
    <mergeCell ref="L78:L79"/>
    <mergeCell ref="H82:H83"/>
    <mergeCell ref="H68:H69"/>
    <mergeCell ref="L68:L69"/>
    <mergeCell ref="J74:J75"/>
    <mergeCell ref="L74:L75"/>
    <mergeCell ref="J70:J71"/>
    <mergeCell ref="N68:N69"/>
    <mergeCell ref="P78:P79"/>
    <mergeCell ref="N74:N75"/>
    <mergeCell ref="P74:P75"/>
    <mergeCell ref="N78:N79"/>
    <mergeCell ref="P70:P71"/>
    <mergeCell ref="P72:P73"/>
    <mergeCell ref="P76:P77"/>
    <mergeCell ref="P68:P69"/>
    <mergeCell ref="J68:J69"/>
    <mergeCell ref="N72:N73"/>
    <mergeCell ref="J64:J65"/>
    <mergeCell ref="P64:P65"/>
    <mergeCell ref="L64:L65"/>
    <mergeCell ref="P60:P61"/>
    <mergeCell ref="N64:N65"/>
    <mergeCell ref="J72:J73"/>
    <mergeCell ref="N70:N71"/>
    <mergeCell ref="J66:J67"/>
    <mergeCell ref="L70:L71"/>
    <mergeCell ref="L72:L73"/>
    <mergeCell ref="H64:H65"/>
    <mergeCell ref="N60:N61"/>
    <mergeCell ref="N76:N77"/>
    <mergeCell ref="P80:P81"/>
    <mergeCell ref="J78:J79"/>
    <mergeCell ref="N80:N81"/>
    <mergeCell ref="H70:H71"/>
    <mergeCell ref="H66:H67"/>
    <mergeCell ref="P66:P67"/>
    <mergeCell ref="N66:N67"/>
    <mergeCell ref="P58:P59"/>
    <mergeCell ref="N62:N63"/>
    <mergeCell ref="N44:N45"/>
    <mergeCell ref="P42:P43"/>
    <mergeCell ref="P46:P47"/>
    <mergeCell ref="P54:P55"/>
    <mergeCell ref="L62:L63"/>
    <mergeCell ref="N56:N57"/>
    <mergeCell ref="J48:J49"/>
    <mergeCell ref="N58:N59"/>
    <mergeCell ref="J52:J53"/>
    <mergeCell ref="J54:J55"/>
    <mergeCell ref="J50:J51"/>
    <mergeCell ref="L58:L59"/>
    <mergeCell ref="N48:N49"/>
    <mergeCell ref="L66:L67"/>
    <mergeCell ref="J42:J43"/>
    <mergeCell ref="J58:J59"/>
    <mergeCell ref="N54:N55"/>
    <mergeCell ref="N52:N53"/>
    <mergeCell ref="L52:L53"/>
    <mergeCell ref="P62:P63"/>
    <mergeCell ref="J60:J61"/>
    <mergeCell ref="J62:J63"/>
    <mergeCell ref="L60:L61"/>
    <mergeCell ref="P30:P31"/>
    <mergeCell ref="P32:P33"/>
    <mergeCell ref="P34:P35"/>
    <mergeCell ref="P36:P37"/>
    <mergeCell ref="P56:P57"/>
    <mergeCell ref="P52:P53"/>
    <mergeCell ref="P44:P45"/>
    <mergeCell ref="P40:P41"/>
    <mergeCell ref="P50:P51"/>
    <mergeCell ref="P48:P49"/>
    <mergeCell ref="P38:P39"/>
    <mergeCell ref="L42:L43"/>
    <mergeCell ref="N50:N51"/>
    <mergeCell ref="N36:N37"/>
    <mergeCell ref="N38:N39"/>
    <mergeCell ref="N40:N41"/>
    <mergeCell ref="P26:P27"/>
    <mergeCell ref="N42:N43"/>
    <mergeCell ref="N46:N47"/>
    <mergeCell ref="L24:L25"/>
    <mergeCell ref="J28:J29"/>
    <mergeCell ref="H30:H31"/>
    <mergeCell ref="H38:H39"/>
    <mergeCell ref="H34:H35"/>
    <mergeCell ref="H40:H41"/>
    <mergeCell ref="J38:J39"/>
    <mergeCell ref="J36:J37"/>
    <mergeCell ref="N30:N31"/>
    <mergeCell ref="N32:N33"/>
    <mergeCell ref="N24:N25"/>
    <mergeCell ref="N34:N35"/>
    <mergeCell ref="J46:J47"/>
    <mergeCell ref="L56:L57"/>
    <mergeCell ref="J44:J45"/>
    <mergeCell ref="L44:L45"/>
    <mergeCell ref="L46:L47"/>
    <mergeCell ref="L48:L49"/>
    <mergeCell ref="L50:L51"/>
    <mergeCell ref="J56:J57"/>
    <mergeCell ref="L54:L55"/>
    <mergeCell ref="N28:N29"/>
    <mergeCell ref="BA8:BF8"/>
    <mergeCell ref="H12:H13"/>
    <mergeCell ref="J10:J11"/>
    <mergeCell ref="P10:P11"/>
    <mergeCell ref="L10:L11"/>
    <mergeCell ref="P12:P13"/>
    <mergeCell ref="P16:P17"/>
    <mergeCell ref="N22:N23"/>
    <mergeCell ref="J40:J41"/>
    <mergeCell ref="L40:L41"/>
    <mergeCell ref="L30:L31"/>
    <mergeCell ref="L34:L35"/>
    <mergeCell ref="L38:L39"/>
    <mergeCell ref="L36:L37"/>
    <mergeCell ref="J34:J35"/>
    <mergeCell ref="J32:J33"/>
    <mergeCell ref="P18:P19"/>
    <mergeCell ref="P24:P25"/>
    <mergeCell ref="L20:L21"/>
    <mergeCell ref="L22:L23"/>
    <mergeCell ref="H32:H33"/>
    <mergeCell ref="P20:P21"/>
    <mergeCell ref="P28:P29"/>
    <mergeCell ref="J22:J23"/>
    <mergeCell ref="N26:N27"/>
    <mergeCell ref="P22:P23"/>
    <mergeCell ref="J30:J31"/>
    <mergeCell ref="H20:H21"/>
    <mergeCell ref="H18:H19"/>
    <mergeCell ref="L28:L29"/>
    <mergeCell ref="J18:J19"/>
    <mergeCell ref="E10:E11"/>
    <mergeCell ref="F7:F9"/>
    <mergeCell ref="C10:C11"/>
    <mergeCell ref="AP8:AU8"/>
    <mergeCell ref="E12:E13"/>
    <mergeCell ref="D7:D9"/>
    <mergeCell ref="N10:N11"/>
    <mergeCell ref="AE8:AJ8"/>
    <mergeCell ref="E7:E9"/>
    <mergeCell ref="E16:E17"/>
    <mergeCell ref="C7:C9"/>
    <mergeCell ref="H16:H17"/>
    <mergeCell ref="H8:H9"/>
    <mergeCell ref="H10:H11"/>
    <mergeCell ref="H14:H15"/>
    <mergeCell ref="G7:P7"/>
    <mergeCell ref="J16:J17"/>
    <mergeCell ref="P14:P15"/>
    <mergeCell ref="D10:D11"/>
    <mergeCell ref="C12:C13"/>
    <mergeCell ref="D12:D13"/>
    <mergeCell ref="J14:J15"/>
    <mergeCell ref="L12:L13"/>
    <mergeCell ref="N14:N15"/>
    <mergeCell ref="L14:L15"/>
    <mergeCell ref="N16:N17"/>
    <mergeCell ref="L16:L17"/>
    <mergeCell ref="H54:H55"/>
    <mergeCell ref="H42:H43"/>
    <mergeCell ref="H46:H47"/>
    <mergeCell ref="H48:H49"/>
    <mergeCell ref="H44:H45"/>
    <mergeCell ref="H50:H51"/>
    <mergeCell ref="J8:J9"/>
    <mergeCell ref="P8:P9"/>
    <mergeCell ref="L8:L9"/>
    <mergeCell ref="W8:Y8"/>
    <mergeCell ref="H62:H63"/>
    <mergeCell ref="H60:H61"/>
    <mergeCell ref="H56:H57"/>
    <mergeCell ref="H52:H53"/>
    <mergeCell ref="H58:H59"/>
    <mergeCell ref="H36:H37"/>
    <mergeCell ref="J12:J13"/>
    <mergeCell ref="S8:S9"/>
    <mergeCell ref="N8:N9"/>
    <mergeCell ref="N12:N13"/>
    <mergeCell ref="J26:J27"/>
    <mergeCell ref="L26:L27"/>
    <mergeCell ref="H24:H25"/>
    <mergeCell ref="H26:H27"/>
    <mergeCell ref="J24:J25"/>
    <mergeCell ref="L32:L33"/>
    <mergeCell ref="H28:H29"/>
    <mergeCell ref="H22:H23"/>
    <mergeCell ref="N18:N19"/>
    <mergeCell ref="J20:J21"/>
    <mergeCell ref="N20:N21"/>
    <mergeCell ref="L18:L19"/>
    <mergeCell ref="E190:E191"/>
    <mergeCell ref="D186:D187"/>
    <mergeCell ref="D190:D191"/>
    <mergeCell ref="E90:E91"/>
    <mergeCell ref="D122:D123"/>
    <mergeCell ref="D180:D181"/>
    <mergeCell ref="E178:E179"/>
    <mergeCell ref="E184:E185"/>
    <mergeCell ref="E170:E171"/>
    <mergeCell ref="D168:D169"/>
    <mergeCell ref="E192:E193"/>
    <mergeCell ref="E52:E53"/>
    <mergeCell ref="E56:E57"/>
    <mergeCell ref="E60:E61"/>
    <mergeCell ref="E62:E63"/>
    <mergeCell ref="E84:E85"/>
    <mergeCell ref="E58:E59"/>
    <mergeCell ref="E64:E65"/>
    <mergeCell ref="E54:E55"/>
    <mergeCell ref="E180:E181"/>
    <mergeCell ref="E182:E183"/>
    <mergeCell ref="D170:D171"/>
    <mergeCell ref="D182:D183"/>
    <mergeCell ref="D174:D175"/>
    <mergeCell ref="E144:E145"/>
    <mergeCell ref="E146:E147"/>
    <mergeCell ref="E148:E149"/>
    <mergeCell ref="D144:D145"/>
    <mergeCell ref="E88:E89"/>
    <mergeCell ref="E102:E103"/>
    <mergeCell ref="E106:E107"/>
    <mergeCell ref="D126:D127"/>
    <mergeCell ref="E50:E51"/>
    <mergeCell ref="E48:E49"/>
    <mergeCell ref="C48:C49"/>
    <mergeCell ref="D56:D57"/>
    <mergeCell ref="C52:C53"/>
    <mergeCell ref="D54:D55"/>
    <mergeCell ref="C56:C57"/>
    <mergeCell ref="D52:D53"/>
    <mergeCell ref="D46:D47"/>
    <mergeCell ref="D58:D59"/>
    <mergeCell ref="C86:C87"/>
    <mergeCell ref="D86:D87"/>
    <mergeCell ref="D68:D69"/>
    <mergeCell ref="D62:D63"/>
    <mergeCell ref="D60:D61"/>
    <mergeCell ref="C70:C71"/>
    <mergeCell ref="C62:C63"/>
    <mergeCell ref="C60:C61"/>
    <mergeCell ref="C54:C55"/>
    <mergeCell ref="D48:D49"/>
    <mergeCell ref="E46:E47"/>
    <mergeCell ref="C46:C47"/>
    <mergeCell ref="C58:C59"/>
    <mergeCell ref="D66:D67"/>
    <mergeCell ref="C84:C85"/>
    <mergeCell ref="D80:D81"/>
    <mergeCell ref="C74:C75"/>
    <mergeCell ref="C72:C73"/>
    <mergeCell ref="C68:C69"/>
    <mergeCell ref="C80:C81"/>
    <mergeCell ref="C76:C77"/>
    <mergeCell ref="C50:C51"/>
    <mergeCell ref="E40:E41"/>
    <mergeCell ref="E30:E31"/>
    <mergeCell ref="C36:C37"/>
    <mergeCell ref="E34:E35"/>
    <mergeCell ref="D36:D37"/>
    <mergeCell ref="C32:C33"/>
    <mergeCell ref="C40:C41"/>
    <mergeCell ref="C38:C39"/>
    <mergeCell ref="E32:E33"/>
    <mergeCell ref="E44:E45"/>
    <mergeCell ref="E36:E37"/>
    <mergeCell ref="D34:D35"/>
    <mergeCell ref="E14:E15"/>
    <mergeCell ref="D42:D43"/>
    <mergeCell ref="D40:D41"/>
    <mergeCell ref="E28:E29"/>
    <mergeCell ref="D26:D27"/>
    <mergeCell ref="E26:E27"/>
    <mergeCell ref="E24:E25"/>
    <mergeCell ref="E42:E43"/>
    <mergeCell ref="E38:E39"/>
    <mergeCell ref="D38:D39"/>
    <mergeCell ref="E18:E19"/>
    <mergeCell ref="D18:D19"/>
    <mergeCell ref="E20:E21"/>
    <mergeCell ref="E22:E23"/>
    <mergeCell ref="D50:D51"/>
    <mergeCell ref="D24:D25"/>
    <mergeCell ref="C14:C15"/>
    <mergeCell ref="C20:C21"/>
    <mergeCell ref="C18:C19"/>
    <mergeCell ref="D32:D33"/>
    <mergeCell ref="C24:C25"/>
    <mergeCell ref="C26:C27"/>
    <mergeCell ref="D20:D21"/>
    <mergeCell ref="D14:D15"/>
    <mergeCell ref="D16:D17"/>
    <mergeCell ref="C22:C23"/>
    <mergeCell ref="D22:D23"/>
    <mergeCell ref="C16:C17"/>
    <mergeCell ref="C44:C45"/>
    <mergeCell ref="D28:D29"/>
    <mergeCell ref="D30:D31"/>
    <mergeCell ref="C34:C35"/>
    <mergeCell ref="C30:C31"/>
    <mergeCell ref="D44:D45"/>
    <mergeCell ref="C28:C29"/>
    <mergeCell ref="C42:C43"/>
    <mergeCell ref="C64:C65"/>
    <mergeCell ref="D64:D65"/>
    <mergeCell ref="D102:D103"/>
    <mergeCell ref="D94:D95"/>
    <mergeCell ref="D78:D79"/>
    <mergeCell ref="D76:D77"/>
    <mergeCell ref="D84:D85"/>
    <mergeCell ref="C78:C79"/>
    <mergeCell ref="D90:D91"/>
    <mergeCell ref="D92:D93"/>
    <mergeCell ref="C164:C165"/>
    <mergeCell ref="C174:C175"/>
    <mergeCell ref="C90:C91"/>
    <mergeCell ref="C144:C145"/>
    <mergeCell ref="C102:C103"/>
    <mergeCell ref="C130:C131"/>
    <mergeCell ref="C142:C143"/>
    <mergeCell ref="C136:C137"/>
    <mergeCell ref="C132:C133"/>
    <mergeCell ref="C82:C83"/>
    <mergeCell ref="C88:C89"/>
    <mergeCell ref="C134:C135"/>
    <mergeCell ref="C140:C141"/>
    <mergeCell ref="C120:C121"/>
    <mergeCell ref="C96:C97"/>
    <mergeCell ref="C108:C109"/>
    <mergeCell ref="C110:C111"/>
    <mergeCell ref="C98:C99"/>
    <mergeCell ref="C100:C101"/>
    <mergeCell ref="C66:C67"/>
    <mergeCell ref="C92:C93"/>
    <mergeCell ref="D88:D89"/>
    <mergeCell ref="C166:C167"/>
    <mergeCell ref="C168:C169"/>
    <mergeCell ref="E166:E167"/>
    <mergeCell ref="D166:D167"/>
    <mergeCell ref="C170:C171"/>
    <mergeCell ref="C184:C185"/>
    <mergeCell ref="E172:E173"/>
    <mergeCell ref="C172:C173"/>
    <mergeCell ref="D172:D173"/>
    <mergeCell ref="E176:E177"/>
    <mergeCell ref="D176:D177"/>
    <mergeCell ref="E174:E175"/>
    <mergeCell ref="D178:D179"/>
    <mergeCell ref="C180:C181"/>
    <mergeCell ref="D184:D185"/>
    <mergeCell ref="E66:E67"/>
    <mergeCell ref="E68:E69"/>
    <mergeCell ref="E72:E73"/>
    <mergeCell ref="E70:E71"/>
    <mergeCell ref="E104:E105"/>
    <mergeCell ref="E120:E121"/>
    <mergeCell ref="E108:E109"/>
    <mergeCell ref="D96:D97"/>
    <mergeCell ref="D116:D117"/>
    <mergeCell ref="D120:D121"/>
    <mergeCell ref="D98:D99"/>
    <mergeCell ref="E100:E101"/>
    <mergeCell ref="E98:E99"/>
    <mergeCell ref="E96:E97"/>
    <mergeCell ref="D148:D149"/>
    <mergeCell ref="C146:C147"/>
    <mergeCell ref="D146:D147"/>
    <mergeCell ref="C114:C115"/>
    <mergeCell ref="E74:E75"/>
    <mergeCell ref="C94:C95"/>
    <mergeCell ref="E78:E79"/>
    <mergeCell ref="D82:D83"/>
    <mergeCell ref="E92:E93"/>
    <mergeCell ref="D108:D109"/>
    <mergeCell ref="E110:E111"/>
    <mergeCell ref="E118:E119"/>
    <mergeCell ref="D70:D71"/>
    <mergeCell ref="D72:D73"/>
    <mergeCell ref="D110:D111"/>
    <mergeCell ref="D74:D75"/>
    <mergeCell ref="E86:E87"/>
    <mergeCell ref="E82:E83"/>
    <mergeCell ref="E114:E115"/>
    <mergeCell ref="E80:E81"/>
    <mergeCell ref="E76:E77"/>
    <mergeCell ref="D100:D101"/>
    <mergeCell ref="E94:E95"/>
    <mergeCell ref="D118:D119"/>
    <mergeCell ref="C124:C125"/>
    <mergeCell ref="D124:D125"/>
    <mergeCell ref="C118:C119"/>
    <mergeCell ref="C122:C123"/>
    <mergeCell ref="C126:C127"/>
    <mergeCell ref="E116:E117"/>
    <mergeCell ref="C104:C105"/>
    <mergeCell ref="D114:D115"/>
    <mergeCell ref="C116:C117"/>
    <mergeCell ref="D106:D107"/>
    <mergeCell ref="C106:C107"/>
    <mergeCell ref="D104:D105"/>
    <mergeCell ref="C112:C113"/>
    <mergeCell ref="D112:D113"/>
    <mergeCell ref="E112:E113"/>
    <mergeCell ref="D140:D141"/>
    <mergeCell ref="D134:D135"/>
    <mergeCell ref="E122:E123"/>
    <mergeCell ref="E130:E131"/>
    <mergeCell ref="C128:C129"/>
    <mergeCell ref="C138:C139"/>
    <mergeCell ref="D138:D139"/>
    <mergeCell ref="E132:E133"/>
    <mergeCell ref="E136:E137"/>
    <mergeCell ref="D130:D131"/>
    <mergeCell ref="E124:E125"/>
    <mergeCell ref="D128:D129"/>
    <mergeCell ref="E126:E127"/>
    <mergeCell ref="E128:E129"/>
    <mergeCell ref="E140:E141"/>
    <mergeCell ref="E134:E135"/>
    <mergeCell ref="E138:E139"/>
    <mergeCell ref="D132:D133"/>
    <mergeCell ref="D136:D137"/>
    <mergeCell ref="E156:E157"/>
    <mergeCell ref="C156:C157"/>
    <mergeCell ref="E160:E161"/>
    <mergeCell ref="C160:C161"/>
    <mergeCell ref="D160:D161"/>
    <mergeCell ref="D156:D157"/>
    <mergeCell ref="C158:C159"/>
    <mergeCell ref="D158:D159"/>
    <mergeCell ref="E158:E159"/>
    <mergeCell ref="E154:E155"/>
    <mergeCell ref="C150:C151"/>
    <mergeCell ref="D150:D151"/>
    <mergeCell ref="D142:D143"/>
    <mergeCell ref="C152:C153"/>
    <mergeCell ref="D152:D153"/>
    <mergeCell ref="E150:E151"/>
    <mergeCell ref="C154:C155"/>
    <mergeCell ref="D154:D155"/>
    <mergeCell ref="C148:C149"/>
    <mergeCell ref="E142:E143"/>
    <mergeCell ref="E152:E153"/>
    <mergeCell ref="C210:C211"/>
    <mergeCell ref="E208:E209"/>
    <mergeCell ref="D210:D211"/>
    <mergeCell ref="C204:C205"/>
    <mergeCell ref="D204:D205"/>
    <mergeCell ref="E204:E205"/>
    <mergeCell ref="C208:C209"/>
    <mergeCell ref="E206:E207"/>
    <mergeCell ref="D200:D201"/>
    <mergeCell ref="E162:E163"/>
    <mergeCell ref="C162:C163"/>
    <mergeCell ref="E212:E213"/>
    <mergeCell ref="E214:E215"/>
    <mergeCell ref="C212:C213"/>
    <mergeCell ref="C206:C207"/>
    <mergeCell ref="D206:D207"/>
    <mergeCell ref="D212:D213"/>
    <mergeCell ref="D214:D215"/>
    <mergeCell ref="E210:E211"/>
    <mergeCell ref="C190:C191"/>
    <mergeCell ref="E168:E169"/>
    <mergeCell ref="C188:C189"/>
    <mergeCell ref="D188:D189"/>
    <mergeCell ref="E186:E187"/>
    <mergeCell ref="C186:C187"/>
    <mergeCell ref="E188:E189"/>
    <mergeCell ref="C178:C179"/>
    <mergeCell ref="C176:C177"/>
    <mergeCell ref="C182:C183"/>
    <mergeCell ref="D162:D163"/>
    <mergeCell ref="E164:E165"/>
    <mergeCell ref="D164:D165"/>
    <mergeCell ref="D208:D209"/>
    <mergeCell ref="C192:C193"/>
    <mergeCell ref="D192:D193"/>
    <mergeCell ref="D202:D203"/>
    <mergeCell ref="C194:C195"/>
    <mergeCell ref="C198:C199"/>
    <mergeCell ref="D196:D197"/>
    <mergeCell ref="D198:D199"/>
    <mergeCell ref="C202:C203"/>
    <mergeCell ref="C196:C197"/>
    <mergeCell ref="E202:E203"/>
    <mergeCell ref="E198:E199"/>
    <mergeCell ref="E194:E195"/>
    <mergeCell ref="E196:E197"/>
    <mergeCell ref="D194:D195"/>
    <mergeCell ref="E200:E201"/>
    <mergeCell ref="C200:C201"/>
    <mergeCell ref="C214:C215"/>
    <mergeCell ref="D216:D217"/>
    <mergeCell ref="C220:C221"/>
    <mergeCell ref="C230:C231"/>
    <mergeCell ref="D230:D231"/>
    <mergeCell ref="D228:D229"/>
    <mergeCell ref="D220:D221"/>
    <mergeCell ref="D226:D227"/>
    <mergeCell ref="C216:C217"/>
    <mergeCell ref="C218:C219"/>
    <mergeCell ref="D242:D243"/>
    <mergeCell ref="C240:C241"/>
    <mergeCell ref="C222:C223"/>
    <mergeCell ref="D222:D223"/>
    <mergeCell ref="C224:C225"/>
    <mergeCell ref="D224:D225"/>
    <mergeCell ref="C228:C229"/>
    <mergeCell ref="D232:D233"/>
    <mergeCell ref="C232:C233"/>
    <mergeCell ref="C238:C239"/>
    <mergeCell ref="E216:E217"/>
    <mergeCell ref="D218:D219"/>
    <mergeCell ref="E222:E223"/>
    <mergeCell ref="E224:E225"/>
    <mergeCell ref="E218:E219"/>
    <mergeCell ref="C226:C227"/>
    <mergeCell ref="E254:E255"/>
    <mergeCell ref="D254:D255"/>
    <mergeCell ref="E240:E241"/>
    <mergeCell ref="E238:E239"/>
    <mergeCell ref="C234:C235"/>
    <mergeCell ref="C236:C237"/>
    <mergeCell ref="E234:E235"/>
    <mergeCell ref="E242:E243"/>
    <mergeCell ref="D246:D247"/>
    <mergeCell ref="D234:D235"/>
    <mergeCell ref="E228:E229"/>
    <mergeCell ref="E230:E231"/>
    <mergeCell ref="E232:E233"/>
    <mergeCell ref="E236:E237"/>
    <mergeCell ref="D240:D241"/>
    <mergeCell ref="D238:D239"/>
    <mergeCell ref="D236:D237"/>
    <mergeCell ref="C270:C271"/>
    <mergeCell ref="D270:D271"/>
    <mergeCell ref="E266:E267"/>
    <mergeCell ref="D266:D267"/>
    <mergeCell ref="D274:D275"/>
    <mergeCell ref="D244:D245"/>
    <mergeCell ref="D250:D251"/>
    <mergeCell ref="C254:C255"/>
    <mergeCell ref="D258:D259"/>
    <mergeCell ref="D264:D265"/>
    <mergeCell ref="C258:C259"/>
    <mergeCell ref="C250:C251"/>
    <mergeCell ref="D252:D253"/>
    <mergeCell ref="C252:C253"/>
    <mergeCell ref="D260:D261"/>
    <mergeCell ref="E220:E221"/>
    <mergeCell ref="E226:E227"/>
    <mergeCell ref="C244:C245"/>
    <mergeCell ref="E244:E245"/>
    <mergeCell ref="E270:E271"/>
    <mergeCell ref="E252:E253"/>
    <mergeCell ref="E258:E259"/>
    <mergeCell ref="E264:E265"/>
    <mergeCell ref="E268:E269"/>
    <mergeCell ref="E250:E251"/>
    <mergeCell ref="E246:E247"/>
    <mergeCell ref="E248:E249"/>
    <mergeCell ref="C248:C249"/>
    <mergeCell ref="C246:C247"/>
    <mergeCell ref="D248:D249"/>
    <mergeCell ref="E276:E277"/>
    <mergeCell ref="C266:C267"/>
    <mergeCell ref="C264:C265"/>
    <mergeCell ref="C262:C263"/>
    <mergeCell ref="C292:C293"/>
    <mergeCell ref="C280:C281"/>
    <mergeCell ref="C274:C275"/>
    <mergeCell ref="C276:C277"/>
    <mergeCell ref="C284:C285"/>
    <mergeCell ref="E280:E281"/>
    <mergeCell ref="C242:C243"/>
    <mergeCell ref="E278:E279"/>
    <mergeCell ref="C278:C279"/>
    <mergeCell ref="D278:D279"/>
    <mergeCell ref="E272:E273"/>
    <mergeCell ref="C272:C273"/>
    <mergeCell ref="C268:C269"/>
    <mergeCell ref="D268:D269"/>
    <mergeCell ref="E260:E261"/>
    <mergeCell ref="C260:C261"/>
    <mergeCell ref="D262:D263"/>
    <mergeCell ref="D284:D285"/>
    <mergeCell ref="C282:C283"/>
    <mergeCell ref="D282:D283"/>
    <mergeCell ref="E256:E257"/>
    <mergeCell ref="C256:C257"/>
    <mergeCell ref="D256:D257"/>
    <mergeCell ref="E262:E263"/>
    <mergeCell ref="E282:E283"/>
    <mergeCell ref="D276:D277"/>
    <mergeCell ref="D272:D273"/>
    <mergeCell ref="E274:E275"/>
    <mergeCell ref="D294:D295"/>
    <mergeCell ref="E292:E293"/>
    <mergeCell ref="D292:D293"/>
    <mergeCell ref="E298:E299"/>
    <mergeCell ref="C298:C299"/>
    <mergeCell ref="D298:D299"/>
    <mergeCell ref="E284:E285"/>
    <mergeCell ref="C290:C291"/>
    <mergeCell ref="D280:D281"/>
    <mergeCell ref="D290:D291"/>
    <mergeCell ref="E288:E289"/>
    <mergeCell ref="E296:E297"/>
    <mergeCell ref="C296:C297"/>
    <mergeCell ref="D296:D297"/>
    <mergeCell ref="E294:E295"/>
    <mergeCell ref="C294:C295"/>
    <mergeCell ref="C288:C289"/>
    <mergeCell ref="D288:D289"/>
    <mergeCell ref="E290:E291"/>
    <mergeCell ref="E286:E287"/>
    <mergeCell ref="C286:C287"/>
    <mergeCell ref="D286:D287"/>
    <mergeCell ref="E308:E309"/>
    <mergeCell ref="C308:C309"/>
    <mergeCell ref="D308:D309"/>
    <mergeCell ref="E310:E311"/>
    <mergeCell ref="C310:C311"/>
    <mergeCell ref="D310:D311"/>
    <mergeCell ref="E304:E305"/>
    <mergeCell ref="C304:C305"/>
    <mergeCell ref="D304:D305"/>
    <mergeCell ref="E306:E307"/>
    <mergeCell ref="C306:C307"/>
    <mergeCell ref="D306:D307"/>
    <mergeCell ref="E300:E301"/>
    <mergeCell ref="C300:C301"/>
    <mergeCell ref="D300:D301"/>
    <mergeCell ref="E302:E303"/>
    <mergeCell ref="C302:C303"/>
    <mergeCell ref="D302:D303"/>
    <mergeCell ref="E320:E321"/>
    <mergeCell ref="C320:C321"/>
    <mergeCell ref="D320:D321"/>
    <mergeCell ref="E322:E323"/>
    <mergeCell ref="C322:C323"/>
    <mergeCell ref="D322:D323"/>
    <mergeCell ref="E316:E317"/>
    <mergeCell ref="C316:C317"/>
    <mergeCell ref="D316:D317"/>
    <mergeCell ref="E318:E319"/>
    <mergeCell ref="C318:C319"/>
    <mergeCell ref="D318:D319"/>
    <mergeCell ref="E312:E313"/>
    <mergeCell ref="C312:C313"/>
    <mergeCell ref="D312:D313"/>
    <mergeCell ref="E314:E315"/>
    <mergeCell ref="C314:C315"/>
    <mergeCell ref="D314:D315"/>
    <mergeCell ref="E332:E333"/>
    <mergeCell ref="C332:C333"/>
    <mergeCell ref="D332:D333"/>
    <mergeCell ref="E334:E335"/>
    <mergeCell ref="C334:C335"/>
    <mergeCell ref="D334:D335"/>
    <mergeCell ref="E328:E329"/>
    <mergeCell ref="C328:C329"/>
    <mergeCell ref="D328:D329"/>
    <mergeCell ref="E330:E331"/>
    <mergeCell ref="C330:C331"/>
    <mergeCell ref="D330:D331"/>
    <mergeCell ref="E324:E325"/>
    <mergeCell ref="C324:C325"/>
    <mergeCell ref="D324:D325"/>
    <mergeCell ref="E326:E327"/>
    <mergeCell ref="C326:C327"/>
    <mergeCell ref="D326:D327"/>
    <mergeCell ref="E344:E345"/>
    <mergeCell ref="C344:C345"/>
    <mergeCell ref="D344:D345"/>
    <mergeCell ref="E346:E347"/>
    <mergeCell ref="C346:C347"/>
    <mergeCell ref="D346:D347"/>
    <mergeCell ref="E340:E341"/>
    <mergeCell ref="C340:C341"/>
    <mergeCell ref="D340:D341"/>
    <mergeCell ref="E342:E343"/>
    <mergeCell ref="C342:C343"/>
    <mergeCell ref="D342:D343"/>
    <mergeCell ref="E336:E337"/>
    <mergeCell ref="C336:C337"/>
    <mergeCell ref="D336:D337"/>
    <mergeCell ref="E338:E339"/>
    <mergeCell ref="C338:C339"/>
    <mergeCell ref="D338:D339"/>
    <mergeCell ref="E356:E357"/>
    <mergeCell ref="C356:C357"/>
    <mergeCell ref="D356:D357"/>
    <mergeCell ref="E358:E359"/>
    <mergeCell ref="C358:C359"/>
    <mergeCell ref="D358:D359"/>
    <mergeCell ref="E352:E353"/>
    <mergeCell ref="C352:C353"/>
    <mergeCell ref="D352:D353"/>
    <mergeCell ref="E354:E355"/>
    <mergeCell ref="C354:C355"/>
    <mergeCell ref="D354:D355"/>
    <mergeCell ref="E348:E349"/>
    <mergeCell ref="C348:C349"/>
    <mergeCell ref="D348:D349"/>
    <mergeCell ref="E350:E351"/>
    <mergeCell ref="C350:C351"/>
    <mergeCell ref="D350:D351"/>
    <mergeCell ref="E368:E369"/>
    <mergeCell ref="C368:C369"/>
    <mergeCell ref="D368:D369"/>
    <mergeCell ref="E370:E371"/>
    <mergeCell ref="C370:C371"/>
    <mergeCell ref="D370:D371"/>
    <mergeCell ref="E364:E365"/>
    <mergeCell ref="C364:C365"/>
    <mergeCell ref="D364:D365"/>
    <mergeCell ref="E366:E367"/>
    <mergeCell ref="C366:C367"/>
    <mergeCell ref="D366:D367"/>
    <mergeCell ref="E360:E361"/>
    <mergeCell ref="C360:C361"/>
    <mergeCell ref="D360:D361"/>
    <mergeCell ref="E362:E363"/>
    <mergeCell ref="C362:C363"/>
    <mergeCell ref="D362:D363"/>
    <mergeCell ref="E380:E381"/>
    <mergeCell ref="C380:C381"/>
    <mergeCell ref="D380:D381"/>
    <mergeCell ref="E382:E383"/>
    <mergeCell ref="C382:C383"/>
    <mergeCell ref="D382:D383"/>
    <mergeCell ref="E376:E377"/>
    <mergeCell ref="C376:C377"/>
    <mergeCell ref="D376:D377"/>
    <mergeCell ref="E378:E379"/>
    <mergeCell ref="C378:C379"/>
    <mergeCell ref="D378:D379"/>
    <mergeCell ref="E372:E373"/>
    <mergeCell ref="C372:C373"/>
    <mergeCell ref="D372:D373"/>
    <mergeCell ref="E374:E375"/>
    <mergeCell ref="C374:C375"/>
    <mergeCell ref="D374:D375"/>
    <mergeCell ref="E392:E393"/>
    <mergeCell ref="C392:C393"/>
    <mergeCell ref="D392:D393"/>
    <mergeCell ref="E394:E395"/>
    <mergeCell ref="C394:C395"/>
    <mergeCell ref="D394:D395"/>
    <mergeCell ref="E388:E389"/>
    <mergeCell ref="C388:C389"/>
    <mergeCell ref="D388:D389"/>
    <mergeCell ref="E390:E391"/>
    <mergeCell ref="C390:C391"/>
    <mergeCell ref="D390:D391"/>
    <mergeCell ref="E384:E385"/>
    <mergeCell ref="C384:C385"/>
    <mergeCell ref="D384:D385"/>
    <mergeCell ref="E386:E387"/>
    <mergeCell ref="C386:C387"/>
    <mergeCell ref="D386:D387"/>
    <mergeCell ref="E404:E405"/>
    <mergeCell ref="C404:C405"/>
    <mergeCell ref="D404:D405"/>
    <mergeCell ref="E406:E407"/>
    <mergeCell ref="C406:C407"/>
    <mergeCell ref="D406:D407"/>
    <mergeCell ref="E400:E401"/>
    <mergeCell ref="C400:C401"/>
    <mergeCell ref="D400:D401"/>
    <mergeCell ref="E402:E403"/>
    <mergeCell ref="C402:C403"/>
    <mergeCell ref="D402:D403"/>
    <mergeCell ref="E396:E397"/>
    <mergeCell ref="C396:C397"/>
    <mergeCell ref="D396:D397"/>
    <mergeCell ref="E398:E399"/>
    <mergeCell ref="C398:C399"/>
    <mergeCell ref="D398:D399"/>
    <mergeCell ref="E416:E417"/>
    <mergeCell ref="C416:C417"/>
    <mergeCell ref="D416:D417"/>
    <mergeCell ref="E418:E419"/>
    <mergeCell ref="C418:C419"/>
    <mergeCell ref="D418:D419"/>
    <mergeCell ref="E412:E413"/>
    <mergeCell ref="C412:C413"/>
    <mergeCell ref="D412:D413"/>
    <mergeCell ref="E414:E415"/>
    <mergeCell ref="C414:C415"/>
    <mergeCell ref="D414:D415"/>
    <mergeCell ref="E408:E409"/>
    <mergeCell ref="C408:C409"/>
    <mergeCell ref="D408:D409"/>
    <mergeCell ref="E410:E411"/>
    <mergeCell ref="C410:C411"/>
    <mergeCell ref="D410:D411"/>
    <mergeCell ref="E428:E429"/>
    <mergeCell ref="C428:C429"/>
    <mergeCell ref="D428:D429"/>
    <mergeCell ref="E430:E431"/>
    <mergeCell ref="C430:C431"/>
    <mergeCell ref="D430:D431"/>
    <mergeCell ref="E424:E425"/>
    <mergeCell ref="C424:C425"/>
    <mergeCell ref="D424:D425"/>
    <mergeCell ref="E426:E427"/>
    <mergeCell ref="C426:C427"/>
    <mergeCell ref="D426:D427"/>
    <mergeCell ref="E420:E421"/>
    <mergeCell ref="C420:C421"/>
    <mergeCell ref="D420:D421"/>
    <mergeCell ref="E422:E423"/>
    <mergeCell ref="C422:C423"/>
    <mergeCell ref="D422:D423"/>
    <mergeCell ref="E440:E441"/>
    <mergeCell ref="C440:C441"/>
    <mergeCell ref="D440:D441"/>
    <mergeCell ref="E442:E443"/>
    <mergeCell ref="C442:C443"/>
    <mergeCell ref="D442:D443"/>
    <mergeCell ref="E436:E437"/>
    <mergeCell ref="C436:C437"/>
    <mergeCell ref="D436:D437"/>
    <mergeCell ref="E438:E439"/>
    <mergeCell ref="C438:C439"/>
    <mergeCell ref="D438:D439"/>
    <mergeCell ref="E432:E433"/>
    <mergeCell ref="C432:C433"/>
    <mergeCell ref="D432:D433"/>
    <mergeCell ref="E434:E435"/>
    <mergeCell ref="C434:C435"/>
    <mergeCell ref="D434:D435"/>
    <mergeCell ref="E452:E453"/>
    <mergeCell ref="C452:C453"/>
    <mergeCell ref="D452:D453"/>
    <mergeCell ref="E454:E455"/>
    <mergeCell ref="C454:C455"/>
    <mergeCell ref="D454:D455"/>
    <mergeCell ref="E448:E449"/>
    <mergeCell ref="C448:C449"/>
    <mergeCell ref="D448:D449"/>
    <mergeCell ref="E450:E451"/>
    <mergeCell ref="C450:C451"/>
    <mergeCell ref="D450:D451"/>
    <mergeCell ref="E444:E445"/>
    <mergeCell ref="C444:C445"/>
    <mergeCell ref="D444:D445"/>
    <mergeCell ref="E446:E447"/>
    <mergeCell ref="C446:C447"/>
    <mergeCell ref="D446:D447"/>
    <mergeCell ref="E464:E465"/>
    <mergeCell ref="C464:C465"/>
    <mergeCell ref="D464:D465"/>
    <mergeCell ref="E466:E467"/>
    <mergeCell ref="C466:C467"/>
    <mergeCell ref="D466:D467"/>
    <mergeCell ref="E460:E461"/>
    <mergeCell ref="C460:C461"/>
    <mergeCell ref="D460:D461"/>
    <mergeCell ref="E462:E463"/>
    <mergeCell ref="C462:C463"/>
    <mergeCell ref="D462:D463"/>
    <mergeCell ref="E456:E457"/>
    <mergeCell ref="C456:C457"/>
    <mergeCell ref="D456:D457"/>
    <mergeCell ref="E458:E459"/>
    <mergeCell ref="C458:C459"/>
    <mergeCell ref="D458:D459"/>
    <mergeCell ref="E476:E477"/>
    <mergeCell ref="C476:C477"/>
    <mergeCell ref="D476:D477"/>
    <mergeCell ref="E478:E479"/>
    <mergeCell ref="C478:C479"/>
    <mergeCell ref="D478:D479"/>
    <mergeCell ref="E472:E473"/>
    <mergeCell ref="C472:C473"/>
    <mergeCell ref="D472:D473"/>
    <mergeCell ref="E474:E475"/>
    <mergeCell ref="C474:C475"/>
    <mergeCell ref="D474:D475"/>
    <mergeCell ref="E468:E469"/>
    <mergeCell ref="C468:C469"/>
    <mergeCell ref="D468:D469"/>
    <mergeCell ref="E470:E471"/>
    <mergeCell ref="C470:C471"/>
    <mergeCell ref="D470:D471"/>
    <mergeCell ref="E488:E489"/>
    <mergeCell ref="C488:C489"/>
    <mergeCell ref="D488:D489"/>
    <mergeCell ref="E490:E491"/>
    <mergeCell ref="C490:C491"/>
    <mergeCell ref="D490:D491"/>
    <mergeCell ref="E484:E485"/>
    <mergeCell ref="C484:C485"/>
    <mergeCell ref="D484:D485"/>
    <mergeCell ref="E486:E487"/>
    <mergeCell ref="C486:C487"/>
    <mergeCell ref="D486:D487"/>
    <mergeCell ref="E480:E481"/>
    <mergeCell ref="C480:C481"/>
    <mergeCell ref="D480:D481"/>
    <mergeCell ref="E482:E483"/>
    <mergeCell ref="C482:C483"/>
    <mergeCell ref="D482:D483"/>
    <mergeCell ref="E500:E501"/>
    <mergeCell ref="C500:C501"/>
    <mergeCell ref="D500:D501"/>
    <mergeCell ref="E502:E503"/>
    <mergeCell ref="C502:C503"/>
    <mergeCell ref="D502:D503"/>
    <mergeCell ref="E496:E497"/>
    <mergeCell ref="C496:C497"/>
    <mergeCell ref="D496:D497"/>
    <mergeCell ref="E498:E499"/>
    <mergeCell ref="C498:C499"/>
    <mergeCell ref="D498:D499"/>
    <mergeCell ref="E492:E493"/>
    <mergeCell ref="C492:C493"/>
    <mergeCell ref="D492:D493"/>
    <mergeCell ref="E494:E495"/>
    <mergeCell ref="C494:C495"/>
    <mergeCell ref="D494:D495"/>
    <mergeCell ref="E512:E513"/>
    <mergeCell ref="C512:C513"/>
    <mergeCell ref="D512:D513"/>
    <mergeCell ref="E514:E515"/>
    <mergeCell ref="C514:C515"/>
    <mergeCell ref="D514:D515"/>
    <mergeCell ref="E508:E509"/>
    <mergeCell ref="C508:C509"/>
    <mergeCell ref="D508:D509"/>
    <mergeCell ref="E510:E511"/>
    <mergeCell ref="C510:C511"/>
    <mergeCell ref="D510:D511"/>
    <mergeCell ref="E504:E505"/>
    <mergeCell ref="C504:C505"/>
    <mergeCell ref="D504:D505"/>
    <mergeCell ref="E506:E507"/>
    <mergeCell ref="C506:C507"/>
    <mergeCell ref="D506:D507"/>
    <mergeCell ref="E524:E525"/>
    <mergeCell ref="C524:C525"/>
    <mergeCell ref="D524:D525"/>
    <mergeCell ref="E526:E527"/>
    <mergeCell ref="C526:C527"/>
    <mergeCell ref="D526:D527"/>
    <mergeCell ref="E520:E521"/>
    <mergeCell ref="C520:C521"/>
    <mergeCell ref="D520:D521"/>
    <mergeCell ref="E522:E523"/>
    <mergeCell ref="C522:C523"/>
    <mergeCell ref="D522:D523"/>
    <mergeCell ref="E516:E517"/>
    <mergeCell ref="C516:C517"/>
    <mergeCell ref="D516:D517"/>
    <mergeCell ref="E518:E519"/>
    <mergeCell ref="C518:C519"/>
    <mergeCell ref="D518:D519"/>
    <mergeCell ref="E536:E537"/>
    <mergeCell ref="C536:C537"/>
    <mergeCell ref="D536:D537"/>
    <mergeCell ref="E538:E539"/>
    <mergeCell ref="C538:C539"/>
    <mergeCell ref="D538:D539"/>
    <mergeCell ref="E532:E533"/>
    <mergeCell ref="C532:C533"/>
    <mergeCell ref="D532:D533"/>
    <mergeCell ref="E534:E535"/>
    <mergeCell ref="C534:C535"/>
    <mergeCell ref="D534:D535"/>
    <mergeCell ref="E528:E529"/>
    <mergeCell ref="C528:C529"/>
    <mergeCell ref="D528:D529"/>
    <mergeCell ref="E530:E531"/>
    <mergeCell ref="C530:C531"/>
    <mergeCell ref="D530:D531"/>
    <mergeCell ref="E548:E549"/>
    <mergeCell ref="C548:C549"/>
    <mergeCell ref="D548:D549"/>
    <mergeCell ref="E550:E551"/>
    <mergeCell ref="C550:C551"/>
    <mergeCell ref="D550:D551"/>
    <mergeCell ref="E544:E545"/>
    <mergeCell ref="C544:C545"/>
    <mergeCell ref="D544:D545"/>
    <mergeCell ref="E546:E547"/>
    <mergeCell ref="C546:C547"/>
    <mergeCell ref="D546:D547"/>
    <mergeCell ref="E540:E541"/>
    <mergeCell ref="C540:C541"/>
    <mergeCell ref="D540:D541"/>
    <mergeCell ref="E542:E543"/>
    <mergeCell ref="C542:C543"/>
    <mergeCell ref="D542:D543"/>
    <mergeCell ref="E560:E561"/>
    <mergeCell ref="C560:C561"/>
    <mergeCell ref="D560:D561"/>
    <mergeCell ref="E562:E563"/>
    <mergeCell ref="C562:C563"/>
    <mergeCell ref="D562:D563"/>
    <mergeCell ref="E556:E557"/>
    <mergeCell ref="C556:C557"/>
    <mergeCell ref="D556:D557"/>
    <mergeCell ref="E558:E559"/>
    <mergeCell ref="C558:C559"/>
    <mergeCell ref="D558:D559"/>
    <mergeCell ref="E552:E553"/>
    <mergeCell ref="C552:C553"/>
    <mergeCell ref="D552:D553"/>
    <mergeCell ref="E554:E555"/>
    <mergeCell ref="C554:C555"/>
    <mergeCell ref="D554:D555"/>
    <mergeCell ref="E572:E573"/>
    <mergeCell ref="C572:C573"/>
    <mergeCell ref="D572:D573"/>
    <mergeCell ref="E574:E575"/>
    <mergeCell ref="C574:C575"/>
    <mergeCell ref="D574:D575"/>
    <mergeCell ref="E568:E569"/>
    <mergeCell ref="C568:C569"/>
    <mergeCell ref="D568:D569"/>
    <mergeCell ref="E570:E571"/>
    <mergeCell ref="C570:C571"/>
    <mergeCell ref="D570:D571"/>
    <mergeCell ref="E564:E565"/>
    <mergeCell ref="C564:C565"/>
    <mergeCell ref="D564:D565"/>
    <mergeCell ref="E566:E567"/>
    <mergeCell ref="C566:C567"/>
    <mergeCell ref="D566:D567"/>
    <mergeCell ref="E584:E585"/>
    <mergeCell ref="C584:C585"/>
    <mergeCell ref="D584:D585"/>
    <mergeCell ref="E586:E587"/>
    <mergeCell ref="C586:C587"/>
    <mergeCell ref="D586:D587"/>
    <mergeCell ref="E580:E581"/>
    <mergeCell ref="C580:C581"/>
    <mergeCell ref="D580:D581"/>
    <mergeCell ref="E582:E583"/>
    <mergeCell ref="C582:C583"/>
    <mergeCell ref="D582:D583"/>
    <mergeCell ref="E576:E577"/>
    <mergeCell ref="C576:C577"/>
    <mergeCell ref="D576:D577"/>
    <mergeCell ref="E578:E579"/>
    <mergeCell ref="C578:C579"/>
    <mergeCell ref="D578:D579"/>
    <mergeCell ref="E596:E597"/>
    <mergeCell ref="C596:C597"/>
    <mergeCell ref="D596:D597"/>
    <mergeCell ref="E598:E599"/>
    <mergeCell ref="C598:C599"/>
    <mergeCell ref="D598:D599"/>
    <mergeCell ref="E592:E593"/>
    <mergeCell ref="C592:C593"/>
    <mergeCell ref="D592:D593"/>
    <mergeCell ref="E594:E595"/>
    <mergeCell ref="C594:C595"/>
    <mergeCell ref="D594:D595"/>
    <mergeCell ref="E588:E589"/>
    <mergeCell ref="C588:C589"/>
    <mergeCell ref="D588:D589"/>
    <mergeCell ref="E590:E591"/>
    <mergeCell ref="C590:C591"/>
    <mergeCell ref="D590:D591"/>
    <mergeCell ref="E608:E609"/>
    <mergeCell ref="C608:C609"/>
    <mergeCell ref="D608:D609"/>
    <mergeCell ref="E610:E611"/>
    <mergeCell ref="C610:C611"/>
    <mergeCell ref="D610:D611"/>
    <mergeCell ref="E604:E605"/>
    <mergeCell ref="C604:C605"/>
    <mergeCell ref="D604:D605"/>
    <mergeCell ref="E606:E607"/>
    <mergeCell ref="C606:C607"/>
    <mergeCell ref="D606:D607"/>
    <mergeCell ref="E600:E601"/>
    <mergeCell ref="C600:C601"/>
    <mergeCell ref="D600:D601"/>
    <mergeCell ref="E602:E603"/>
    <mergeCell ref="C602:C603"/>
    <mergeCell ref="D602:D603"/>
    <mergeCell ref="E620:E621"/>
    <mergeCell ref="C620:C621"/>
    <mergeCell ref="D620:D621"/>
    <mergeCell ref="E622:E623"/>
    <mergeCell ref="C622:C623"/>
    <mergeCell ref="D622:D623"/>
    <mergeCell ref="E616:E617"/>
    <mergeCell ref="C616:C617"/>
    <mergeCell ref="D616:D617"/>
    <mergeCell ref="E618:E619"/>
    <mergeCell ref="C618:C619"/>
    <mergeCell ref="D618:D619"/>
    <mergeCell ref="E612:E613"/>
    <mergeCell ref="C612:C613"/>
    <mergeCell ref="D612:D613"/>
    <mergeCell ref="E614:E615"/>
    <mergeCell ref="C614:C615"/>
    <mergeCell ref="D614:D615"/>
    <mergeCell ref="E632:E633"/>
    <mergeCell ref="C632:C633"/>
    <mergeCell ref="D632:D633"/>
    <mergeCell ref="E634:E635"/>
    <mergeCell ref="C634:C635"/>
    <mergeCell ref="D634:D635"/>
    <mergeCell ref="E628:E629"/>
    <mergeCell ref="C628:C629"/>
    <mergeCell ref="D628:D629"/>
    <mergeCell ref="E630:E631"/>
    <mergeCell ref="C630:C631"/>
    <mergeCell ref="D630:D631"/>
    <mergeCell ref="E624:E625"/>
    <mergeCell ref="C624:C625"/>
    <mergeCell ref="D624:D625"/>
    <mergeCell ref="E626:E627"/>
    <mergeCell ref="C626:C627"/>
    <mergeCell ref="D626:D627"/>
    <mergeCell ref="E644:E645"/>
    <mergeCell ref="C644:C645"/>
    <mergeCell ref="D644:D645"/>
    <mergeCell ref="E646:E647"/>
    <mergeCell ref="C646:C647"/>
    <mergeCell ref="D646:D647"/>
    <mergeCell ref="E640:E641"/>
    <mergeCell ref="C640:C641"/>
    <mergeCell ref="D640:D641"/>
    <mergeCell ref="E642:E643"/>
    <mergeCell ref="C642:C643"/>
    <mergeCell ref="D642:D643"/>
    <mergeCell ref="E636:E637"/>
    <mergeCell ref="C636:C637"/>
    <mergeCell ref="D636:D637"/>
    <mergeCell ref="E638:E639"/>
    <mergeCell ref="C638:C639"/>
    <mergeCell ref="D638:D639"/>
    <mergeCell ref="E656:E657"/>
    <mergeCell ref="C656:C657"/>
    <mergeCell ref="D656:D657"/>
    <mergeCell ref="E658:E659"/>
    <mergeCell ref="C658:C659"/>
    <mergeCell ref="D658:D659"/>
    <mergeCell ref="E652:E653"/>
    <mergeCell ref="C652:C653"/>
    <mergeCell ref="D652:D653"/>
    <mergeCell ref="E654:E655"/>
    <mergeCell ref="C654:C655"/>
    <mergeCell ref="D654:D655"/>
    <mergeCell ref="E648:E649"/>
    <mergeCell ref="C648:C649"/>
    <mergeCell ref="D648:D649"/>
    <mergeCell ref="E650:E651"/>
    <mergeCell ref="C650:C651"/>
    <mergeCell ref="D650:D651"/>
    <mergeCell ref="C664:C665"/>
    <mergeCell ref="D664:D665"/>
    <mergeCell ref="E668:E669"/>
    <mergeCell ref="C668:C669"/>
    <mergeCell ref="D668:D669"/>
    <mergeCell ref="E672:E673"/>
    <mergeCell ref="C672:C673"/>
    <mergeCell ref="D672:D673"/>
    <mergeCell ref="E670:E671"/>
    <mergeCell ref="C670:C671"/>
    <mergeCell ref="C690:C691"/>
    <mergeCell ref="E660:E661"/>
    <mergeCell ref="C660:C661"/>
    <mergeCell ref="D660:D661"/>
    <mergeCell ref="E666:E667"/>
    <mergeCell ref="C666:C667"/>
    <mergeCell ref="D666:D667"/>
    <mergeCell ref="E662:E663"/>
    <mergeCell ref="C662:C663"/>
    <mergeCell ref="D662:D663"/>
    <mergeCell ref="E664:E665"/>
    <mergeCell ref="C674:C675"/>
    <mergeCell ref="C682:C683"/>
    <mergeCell ref="E680:E681"/>
    <mergeCell ref="C680:C681"/>
    <mergeCell ref="C676:C677"/>
    <mergeCell ref="D674:D675"/>
    <mergeCell ref="E676:E677"/>
    <mergeCell ref="E678:E679"/>
    <mergeCell ref="E674:E675"/>
    <mergeCell ref="C678:C679"/>
    <mergeCell ref="E694:E695"/>
    <mergeCell ref="D682:D683"/>
    <mergeCell ref="D688:D689"/>
    <mergeCell ref="E686:E687"/>
    <mergeCell ref="D670:D671"/>
    <mergeCell ref="D676:D677"/>
    <mergeCell ref="E690:E691"/>
    <mergeCell ref="E682:E683"/>
    <mergeCell ref="D680:D681"/>
    <mergeCell ref="D690:D691"/>
    <mergeCell ref="E688:E689"/>
    <mergeCell ref="C688:C689"/>
    <mergeCell ref="C686:C687"/>
    <mergeCell ref="D686:D687"/>
    <mergeCell ref="D684:D685"/>
    <mergeCell ref="E684:E685"/>
    <mergeCell ref="C684:C685"/>
    <mergeCell ref="D678:D679"/>
    <mergeCell ref="D710:D711"/>
    <mergeCell ref="C700:C701"/>
    <mergeCell ref="D700:D701"/>
    <mergeCell ref="E708:E709"/>
    <mergeCell ref="C708:C709"/>
    <mergeCell ref="C704:C705"/>
    <mergeCell ref="E704:E705"/>
    <mergeCell ref="E706:E707"/>
    <mergeCell ref="E702:E703"/>
    <mergeCell ref="C702:C703"/>
    <mergeCell ref="D702:D703"/>
    <mergeCell ref="E700:E701"/>
    <mergeCell ref="C692:C693"/>
    <mergeCell ref="D692:D693"/>
    <mergeCell ref="E692:E693"/>
    <mergeCell ref="E698:E699"/>
    <mergeCell ref="E696:E697"/>
    <mergeCell ref="C696:C697"/>
    <mergeCell ref="D704:D705"/>
    <mergeCell ref="D694:D695"/>
    <mergeCell ref="D696:D697"/>
    <mergeCell ref="C706:C707"/>
    <mergeCell ref="D706:D707"/>
    <mergeCell ref="C694:C695"/>
    <mergeCell ref="C698:C699"/>
    <mergeCell ref="D698:D699"/>
    <mergeCell ref="E720:E721"/>
    <mergeCell ref="C720:C721"/>
    <mergeCell ref="D720:D721"/>
    <mergeCell ref="E738:E739"/>
    <mergeCell ref="D736:D737"/>
    <mergeCell ref="D738:D739"/>
    <mergeCell ref="D726:D727"/>
    <mergeCell ref="E728:E729"/>
    <mergeCell ref="E734:E735"/>
    <mergeCell ref="E726:E727"/>
    <mergeCell ref="E712:E713"/>
    <mergeCell ref="C712:C713"/>
    <mergeCell ref="D712:D713"/>
    <mergeCell ref="D708:D709"/>
    <mergeCell ref="E724:E725"/>
    <mergeCell ref="C724:C725"/>
    <mergeCell ref="D724:D725"/>
    <mergeCell ref="E718:E719"/>
    <mergeCell ref="C718:C719"/>
    <mergeCell ref="D718:D719"/>
    <mergeCell ref="C726:C727"/>
    <mergeCell ref="E716:E717"/>
    <mergeCell ref="E714:E715"/>
    <mergeCell ref="C714:C715"/>
    <mergeCell ref="D714:D715"/>
    <mergeCell ref="C716:C717"/>
    <mergeCell ref="D716:D717"/>
    <mergeCell ref="D722:D723"/>
    <mergeCell ref="E722:E723"/>
    <mergeCell ref="C722:C723"/>
    <mergeCell ref="E710:E711"/>
    <mergeCell ref="C710:C711"/>
    <mergeCell ref="E746:E747"/>
    <mergeCell ref="D744:D745"/>
    <mergeCell ref="C758:C759"/>
    <mergeCell ref="C750:C751"/>
    <mergeCell ref="C746:C747"/>
    <mergeCell ref="C752:C753"/>
    <mergeCell ref="C754:C755"/>
    <mergeCell ref="C748:C749"/>
    <mergeCell ref="C756:C757"/>
    <mergeCell ref="C728:C729"/>
    <mergeCell ref="D728:D729"/>
    <mergeCell ref="E732:E733"/>
    <mergeCell ref="E730:E731"/>
    <mergeCell ref="C730:C731"/>
    <mergeCell ref="D730:D731"/>
    <mergeCell ref="D732:D733"/>
    <mergeCell ref="C732:C733"/>
    <mergeCell ref="D764:D765"/>
    <mergeCell ref="E760:E761"/>
    <mergeCell ref="C762:C763"/>
    <mergeCell ref="D762:D763"/>
    <mergeCell ref="E758:E759"/>
    <mergeCell ref="E762:E763"/>
    <mergeCell ref="D750:D751"/>
    <mergeCell ref="D760:D761"/>
    <mergeCell ref="E756:E757"/>
    <mergeCell ref="D754:D755"/>
    <mergeCell ref="E752:E753"/>
    <mergeCell ref="D756:D757"/>
    <mergeCell ref="D752:D753"/>
    <mergeCell ref="D758:D759"/>
    <mergeCell ref="E750:E751"/>
    <mergeCell ref="E744:E745"/>
    <mergeCell ref="C734:C735"/>
    <mergeCell ref="D734:D735"/>
    <mergeCell ref="E736:E737"/>
    <mergeCell ref="C740:C741"/>
    <mergeCell ref="C744:C745"/>
    <mergeCell ref="C736:C737"/>
    <mergeCell ref="C742:C743"/>
    <mergeCell ref="C738:C739"/>
    <mergeCell ref="E754:E755"/>
    <mergeCell ref="E740:E741"/>
    <mergeCell ref="E748:E749"/>
    <mergeCell ref="D748:D749"/>
    <mergeCell ref="E742:E743"/>
    <mergeCell ref="D742:D743"/>
    <mergeCell ref="D740:D741"/>
    <mergeCell ref="D746:D747"/>
    <mergeCell ref="D776:D777"/>
    <mergeCell ref="C774:C775"/>
    <mergeCell ref="C768:C769"/>
    <mergeCell ref="D768:D769"/>
    <mergeCell ref="F20:F21"/>
    <mergeCell ref="F22:F23"/>
    <mergeCell ref="F38:F39"/>
    <mergeCell ref="F48:F49"/>
    <mergeCell ref="F34:F35"/>
    <mergeCell ref="F36:F37"/>
    <mergeCell ref="D780:D781"/>
    <mergeCell ref="C780:C781"/>
    <mergeCell ref="D766:D767"/>
    <mergeCell ref="C778:C779"/>
    <mergeCell ref="D778:D779"/>
    <mergeCell ref="E782:E783"/>
    <mergeCell ref="C782:C783"/>
    <mergeCell ref="D782:D783"/>
    <mergeCell ref="C766:C767"/>
    <mergeCell ref="C776:C777"/>
    <mergeCell ref="E774:E775"/>
    <mergeCell ref="C772:C773"/>
    <mergeCell ref="D774:D775"/>
    <mergeCell ref="E768:E769"/>
    <mergeCell ref="E766:E767"/>
    <mergeCell ref="E770:E771"/>
    <mergeCell ref="D770:D771"/>
    <mergeCell ref="C770:C771"/>
    <mergeCell ref="D772:D773"/>
    <mergeCell ref="C760:C761"/>
    <mergeCell ref="E764:E765"/>
    <mergeCell ref="C764:C765"/>
    <mergeCell ref="F52:F53"/>
    <mergeCell ref="F54:F55"/>
    <mergeCell ref="F40:F41"/>
    <mergeCell ref="F42:F43"/>
    <mergeCell ref="F44:F45"/>
    <mergeCell ref="F46:F47"/>
    <mergeCell ref="F50:F51"/>
    <mergeCell ref="F10:F11"/>
    <mergeCell ref="F12:F13"/>
    <mergeCell ref="F14:F15"/>
    <mergeCell ref="F32:F33"/>
    <mergeCell ref="F24:F25"/>
    <mergeCell ref="F26:F27"/>
    <mergeCell ref="F28:F29"/>
    <mergeCell ref="F30:F31"/>
    <mergeCell ref="F16:F17"/>
    <mergeCell ref="F18:F19"/>
    <mergeCell ref="F88:F89"/>
    <mergeCell ref="F90:F91"/>
    <mergeCell ref="F92:F93"/>
    <mergeCell ref="F94:F95"/>
    <mergeCell ref="F80:F81"/>
    <mergeCell ref="F82:F83"/>
    <mergeCell ref="F84:F85"/>
    <mergeCell ref="F86:F87"/>
    <mergeCell ref="F72:F73"/>
    <mergeCell ref="F74:F75"/>
    <mergeCell ref="F76:F77"/>
    <mergeCell ref="F78:F79"/>
    <mergeCell ref="F64:F65"/>
    <mergeCell ref="F66:F67"/>
    <mergeCell ref="F68:F69"/>
    <mergeCell ref="F70:F71"/>
    <mergeCell ref="F56:F57"/>
    <mergeCell ref="F58:F59"/>
    <mergeCell ref="F60:F61"/>
    <mergeCell ref="F62:F63"/>
    <mergeCell ref="F128:F129"/>
    <mergeCell ref="F130:F131"/>
    <mergeCell ref="F132:F133"/>
    <mergeCell ref="F134:F135"/>
    <mergeCell ref="F120:F121"/>
    <mergeCell ref="F122:F123"/>
    <mergeCell ref="F124:F125"/>
    <mergeCell ref="F126:F127"/>
    <mergeCell ref="F112:F113"/>
    <mergeCell ref="F114:F115"/>
    <mergeCell ref="F116:F117"/>
    <mergeCell ref="F118:F119"/>
    <mergeCell ref="F104:F105"/>
    <mergeCell ref="F106:F107"/>
    <mergeCell ref="F108:F109"/>
    <mergeCell ref="F110:F111"/>
    <mergeCell ref="F96:F97"/>
    <mergeCell ref="F98:F99"/>
    <mergeCell ref="F100:F101"/>
    <mergeCell ref="F102:F103"/>
    <mergeCell ref="F168:F169"/>
    <mergeCell ref="F170:F171"/>
    <mergeCell ref="F172:F173"/>
    <mergeCell ref="F174:F175"/>
    <mergeCell ref="F160:F161"/>
    <mergeCell ref="F162:F163"/>
    <mergeCell ref="F164:F165"/>
    <mergeCell ref="F166:F167"/>
    <mergeCell ref="F152:F153"/>
    <mergeCell ref="F154:F155"/>
    <mergeCell ref="F156:F157"/>
    <mergeCell ref="F158:F159"/>
    <mergeCell ref="F144:F145"/>
    <mergeCell ref="F146:F147"/>
    <mergeCell ref="F148:F149"/>
    <mergeCell ref="F150:F151"/>
    <mergeCell ref="F136:F137"/>
    <mergeCell ref="F138:F139"/>
    <mergeCell ref="F140:F141"/>
    <mergeCell ref="F142:F143"/>
    <mergeCell ref="F208:F209"/>
    <mergeCell ref="F210:F211"/>
    <mergeCell ref="F212:F213"/>
    <mergeCell ref="F214:F215"/>
    <mergeCell ref="F200:F201"/>
    <mergeCell ref="F202:F203"/>
    <mergeCell ref="F204:F205"/>
    <mergeCell ref="F206:F207"/>
    <mergeCell ref="F192:F193"/>
    <mergeCell ref="F194:F195"/>
    <mergeCell ref="F196:F197"/>
    <mergeCell ref="F198:F199"/>
    <mergeCell ref="F184:F185"/>
    <mergeCell ref="F186:F187"/>
    <mergeCell ref="F188:F189"/>
    <mergeCell ref="F190:F191"/>
    <mergeCell ref="F176:F177"/>
    <mergeCell ref="F178:F179"/>
    <mergeCell ref="F180:F181"/>
    <mergeCell ref="F182:F183"/>
    <mergeCell ref="F248:F249"/>
    <mergeCell ref="F250:F251"/>
    <mergeCell ref="F252:F253"/>
    <mergeCell ref="F254:F255"/>
    <mergeCell ref="F240:F241"/>
    <mergeCell ref="F242:F243"/>
    <mergeCell ref="F244:F245"/>
    <mergeCell ref="F246:F247"/>
    <mergeCell ref="F232:F233"/>
    <mergeCell ref="F234:F235"/>
    <mergeCell ref="F236:F237"/>
    <mergeCell ref="F238:F239"/>
    <mergeCell ref="F224:F225"/>
    <mergeCell ref="F226:F227"/>
    <mergeCell ref="F228:F229"/>
    <mergeCell ref="F230:F231"/>
    <mergeCell ref="F216:F217"/>
    <mergeCell ref="F218:F219"/>
    <mergeCell ref="F220:F221"/>
    <mergeCell ref="F222:F223"/>
    <mergeCell ref="F288:F289"/>
    <mergeCell ref="F290:F291"/>
    <mergeCell ref="F292:F293"/>
    <mergeCell ref="F294:F295"/>
    <mergeCell ref="F280:F281"/>
    <mergeCell ref="F282:F283"/>
    <mergeCell ref="F284:F285"/>
    <mergeCell ref="F286:F287"/>
    <mergeCell ref="F272:F273"/>
    <mergeCell ref="F274:F275"/>
    <mergeCell ref="F276:F277"/>
    <mergeCell ref="F278:F279"/>
    <mergeCell ref="F264:F265"/>
    <mergeCell ref="F266:F267"/>
    <mergeCell ref="F268:F269"/>
    <mergeCell ref="F270:F271"/>
    <mergeCell ref="F256:F257"/>
    <mergeCell ref="F258:F259"/>
    <mergeCell ref="F260:F261"/>
    <mergeCell ref="F262:F263"/>
    <mergeCell ref="F328:F329"/>
    <mergeCell ref="F330:F331"/>
    <mergeCell ref="F332:F333"/>
    <mergeCell ref="F334:F335"/>
    <mergeCell ref="F320:F321"/>
    <mergeCell ref="F322:F323"/>
    <mergeCell ref="F324:F325"/>
    <mergeCell ref="F326:F327"/>
    <mergeCell ref="F312:F313"/>
    <mergeCell ref="F314:F315"/>
    <mergeCell ref="F316:F317"/>
    <mergeCell ref="F318:F319"/>
    <mergeCell ref="F304:F305"/>
    <mergeCell ref="F306:F307"/>
    <mergeCell ref="F308:F309"/>
    <mergeCell ref="F310:F311"/>
    <mergeCell ref="F296:F297"/>
    <mergeCell ref="F298:F299"/>
    <mergeCell ref="F300:F301"/>
    <mergeCell ref="F302:F303"/>
    <mergeCell ref="F368:F369"/>
    <mergeCell ref="F370:F371"/>
    <mergeCell ref="F372:F373"/>
    <mergeCell ref="F374:F375"/>
    <mergeCell ref="F360:F361"/>
    <mergeCell ref="F362:F363"/>
    <mergeCell ref="F364:F365"/>
    <mergeCell ref="F366:F367"/>
    <mergeCell ref="F352:F353"/>
    <mergeCell ref="F354:F355"/>
    <mergeCell ref="F356:F357"/>
    <mergeCell ref="F358:F359"/>
    <mergeCell ref="F344:F345"/>
    <mergeCell ref="F346:F347"/>
    <mergeCell ref="F348:F349"/>
    <mergeCell ref="F350:F351"/>
    <mergeCell ref="F336:F337"/>
    <mergeCell ref="F338:F339"/>
    <mergeCell ref="F340:F341"/>
    <mergeCell ref="F342:F343"/>
    <mergeCell ref="F408:F409"/>
    <mergeCell ref="F410:F411"/>
    <mergeCell ref="F412:F413"/>
    <mergeCell ref="F414:F415"/>
    <mergeCell ref="F400:F401"/>
    <mergeCell ref="F402:F403"/>
    <mergeCell ref="F404:F405"/>
    <mergeCell ref="F406:F407"/>
    <mergeCell ref="F392:F393"/>
    <mergeCell ref="F394:F395"/>
    <mergeCell ref="F396:F397"/>
    <mergeCell ref="F398:F399"/>
    <mergeCell ref="F384:F385"/>
    <mergeCell ref="F386:F387"/>
    <mergeCell ref="F388:F389"/>
    <mergeCell ref="F390:F391"/>
    <mergeCell ref="F376:F377"/>
    <mergeCell ref="F378:F379"/>
    <mergeCell ref="F380:F381"/>
    <mergeCell ref="F382:F383"/>
    <mergeCell ref="F448:F449"/>
    <mergeCell ref="F450:F451"/>
    <mergeCell ref="F452:F453"/>
    <mergeCell ref="F454:F455"/>
    <mergeCell ref="F440:F441"/>
    <mergeCell ref="F442:F443"/>
    <mergeCell ref="F444:F445"/>
    <mergeCell ref="F446:F447"/>
    <mergeCell ref="F432:F433"/>
    <mergeCell ref="F434:F435"/>
    <mergeCell ref="F436:F437"/>
    <mergeCell ref="F438:F439"/>
    <mergeCell ref="F424:F425"/>
    <mergeCell ref="F426:F427"/>
    <mergeCell ref="F428:F429"/>
    <mergeCell ref="F430:F431"/>
    <mergeCell ref="F416:F417"/>
    <mergeCell ref="F418:F419"/>
    <mergeCell ref="F420:F421"/>
    <mergeCell ref="F422:F423"/>
    <mergeCell ref="F488:F489"/>
    <mergeCell ref="F490:F491"/>
    <mergeCell ref="F492:F493"/>
    <mergeCell ref="F494:F495"/>
    <mergeCell ref="F480:F481"/>
    <mergeCell ref="F482:F483"/>
    <mergeCell ref="F484:F485"/>
    <mergeCell ref="F486:F487"/>
    <mergeCell ref="F472:F473"/>
    <mergeCell ref="F474:F475"/>
    <mergeCell ref="F476:F477"/>
    <mergeCell ref="F478:F479"/>
    <mergeCell ref="F464:F465"/>
    <mergeCell ref="F466:F467"/>
    <mergeCell ref="F468:F469"/>
    <mergeCell ref="F470:F471"/>
    <mergeCell ref="F456:F457"/>
    <mergeCell ref="F458:F459"/>
    <mergeCell ref="F460:F461"/>
    <mergeCell ref="F462:F463"/>
    <mergeCell ref="F528:F529"/>
    <mergeCell ref="F530:F531"/>
    <mergeCell ref="F532:F533"/>
    <mergeCell ref="F534:F535"/>
    <mergeCell ref="F520:F521"/>
    <mergeCell ref="F522:F523"/>
    <mergeCell ref="F524:F525"/>
    <mergeCell ref="F526:F527"/>
    <mergeCell ref="F512:F513"/>
    <mergeCell ref="F514:F515"/>
    <mergeCell ref="F516:F517"/>
    <mergeCell ref="F518:F519"/>
    <mergeCell ref="F504:F505"/>
    <mergeCell ref="F506:F507"/>
    <mergeCell ref="F508:F509"/>
    <mergeCell ref="F510:F511"/>
    <mergeCell ref="F496:F497"/>
    <mergeCell ref="F498:F499"/>
    <mergeCell ref="F500:F501"/>
    <mergeCell ref="F502:F503"/>
    <mergeCell ref="F568:F569"/>
    <mergeCell ref="F570:F571"/>
    <mergeCell ref="F572:F573"/>
    <mergeCell ref="F574:F575"/>
    <mergeCell ref="F560:F561"/>
    <mergeCell ref="F562:F563"/>
    <mergeCell ref="F564:F565"/>
    <mergeCell ref="F566:F567"/>
    <mergeCell ref="F552:F553"/>
    <mergeCell ref="F554:F555"/>
    <mergeCell ref="F556:F557"/>
    <mergeCell ref="F558:F559"/>
    <mergeCell ref="F544:F545"/>
    <mergeCell ref="F546:F547"/>
    <mergeCell ref="F548:F549"/>
    <mergeCell ref="F550:F551"/>
    <mergeCell ref="F536:F537"/>
    <mergeCell ref="F538:F539"/>
    <mergeCell ref="F540:F541"/>
    <mergeCell ref="F542:F543"/>
    <mergeCell ref="F608:F609"/>
    <mergeCell ref="F610:F611"/>
    <mergeCell ref="F612:F613"/>
    <mergeCell ref="F614:F615"/>
    <mergeCell ref="F600:F601"/>
    <mergeCell ref="F602:F603"/>
    <mergeCell ref="F604:F605"/>
    <mergeCell ref="F606:F607"/>
    <mergeCell ref="F592:F593"/>
    <mergeCell ref="F594:F595"/>
    <mergeCell ref="F596:F597"/>
    <mergeCell ref="F598:F599"/>
    <mergeCell ref="F584:F585"/>
    <mergeCell ref="F586:F587"/>
    <mergeCell ref="F588:F589"/>
    <mergeCell ref="F590:F591"/>
    <mergeCell ref="F576:F577"/>
    <mergeCell ref="F578:F579"/>
    <mergeCell ref="F580:F581"/>
    <mergeCell ref="F582:F583"/>
    <mergeCell ref="F648:F649"/>
    <mergeCell ref="F650:F651"/>
    <mergeCell ref="F652:F653"/>
    <mergeCell ref="F654:F655"/>
    <mergeCell ref="F640:F641"/>
    <mergeCell ref="F642:F643"/>
    <mergeCell ref="F644:F645"/>
    <mergeCell ref="F646:F647"/>
    <mergeCell ref="F632:F633"/>
    <mergeCell ref="F634:F635"/>
    <mergeCell ref="F636:F637"/>
    <mergeCell ref="F638:F639"/>
    <mergeCell ref="F624:F625"/>
    <mergeCell ref="F626:F627"/>
    <mergeCell ref="F628:F629"/>
    <mergeCell ref="F630:F631"/>
    <mergeCell ref="F616:F617"/>
    <mergeCell ref="F618:F619"/>
    <mergeCell ref="F620:F621"/>
    <mergeCell ref="F622:F623"/>
    <mergeCell ref="F688:F689"/>
    <mergeCell ref="F690:F691"/>
    <mergeCell ref="F692:F693"/>
    <mergeCell ref="F694:F695"/>
    <mergeCell ref="F680:F681"/>
    <mergeCell ref="F682:F683"/>
    <mergeCell ref="F684:F685"/>
    <mergeCell ref="F686:F687"/>
    <mergeCell ref="F672:F673"/>
    <mergeCell ref="F674:F675"/>
    <mergeCell ref="F676:F677"/>
    <mergeCell ref="F678:F679"/>
    <mergeCell ref="F664:F665"/>
    <mergeCell ref="F666:F667"/>
    <mergeCell ref="F668:F669"/>
    <mergeCell ref="F670:F671"/>
    <mergeCell ref="F656:F657"/>
    <mergeCell ref="F658:F659"/>
    <mergeCell ref="F660:F661"/>
    <mergeCell ref="F662:F663"/>
    <mergeCell ref="F728:F729"/>
    <mergeCell ref="F730:F731"/>
    <mergeCell ref="F732:F733"/>
    <mergeCell ref="F734:F735"/>
    <mergeCell ref="F720:F721"/>
    <mergeCell ref="F722:F723"/>
    <mergeCell ref="F724:F725"/>
    <mergeCell ref="F726:F727"/>
    <mergeCell ref="F712:F713"/>
    <mergeCell ref="F714:F715"/>
    <mergeCell ref="F716:F717"/>
    <mergeCell ref="F718:F719"/>
    <mergeCell ref="F704:F705"/>
    <mergeCell ref="F706:F707"/>
    <mergeCell ref="F708:F709"/>
    <mergeCell ref="F710:F711"/>
    <mergeCell ref="F696:F697"/>
    <mergeCell ref="F698:F699"/>
    <mergeCell ref="F700:F701"/>
    <mergeCell ref="F702:F703"/>
    <mergeCell ref="A3:A6"/>
    <mergeCell ref="E795:F795"/>
    <mergeCell ref="E796:F796"/>
    <mergeCell ref="E797:F797"/>
    <mergeCell ref="F776:F777"/>
    <mergeCell ref="F778:F779"/>
    <mergeCell ref="F780:F781"/>
    <mergeCell ref="F782:F783"/>
    <mergeCell ref="E778:E779"/>
    <mergeCell ref="E776:E777"/>
    <mergeCell ref="E780:E781"/>
    <mergeCell ref="F768:F769"/>
    <mergeCell ref="F770:F771"/>
    <mergeCell ref="F772:F773"/>
    <mergeCell ref="F774:F775"/>
    <mergeCell ref="F760:F761"/>
    <mergeCell ref="F762:F763"/>
    <mergeCell ref="F764:F765"/>
    <mergeCell ref="F766:F767"/>
    <mergeCell ref="E772:E773"/>
    <mergeCell ref="F752:F753"/>
    <mergeCell ref="F754:F755"/>
    <mergeCell ref="F756:F757"/>
    <mergeCell ref="F758:F759"/>
    <mergeCell ref="F744:F745"/>
    <mergeCell ref="F746:F747"/>
    <mergeCell ref="F748:F749"/>
    <mergeCell ref="F750:F751"/>
    <mergeCell ref="F736:F737"/>
    <mergeCell ref="F738:F739"/>
    <mergeCell ref="F740:F741"/>
    <mergeCell ref="F742:F743"/>
  </mergeCells>
  <phoneticPr fontId="8" type="noConversion"/>
  <conditionalFormatting sqref="H10:H793">
    <cfRule type="expression" dxfId="27" priority="5" stopIfTrue="1">
      <formula>AK10=1</formula>
    </cfRule>
    <cfRule type="expression" dxfId="26" priority="27" stopIfTrue="1">
      <formula>AL10=1</formula>
    </cfRule>
  </conditionalFormatting>
  <conditionalFormatting sqref="J10:J793">
    <cfRule type="expression" dxfId="25" priority="4" stopIfTrue="1">
      <formula>AV10=1</formula>
    </cfRule>
    <cfRule type="expression" dxfId="24" priority="26" stopIfTrue="1">
      <formula>AW10=1</formula>
    </cfRule>
  </conditionalFormatting>
  <conditionalFormatting sqref="L10:L793">
    <cfRule type="expression" dxfId="23" priority="3" stopIfTrue="1">
      <formula>BG10=1</formula>
    </cfRule>
    <cfRule type="expression" dxfId="22" priority="25" stopIfTrue="1">
      <formula>BH10=1</formula>
    </cfRule>
  </conditionalFormatting>
  <conditionalFormatting sqref="N10:N793">
    <cfRule type="expression" dxfId="21" priority="2" stopIfTrue="1">
      <formula>BR10=1</formula>
    </cfRule>
    <cfRule type="expression" dxfId="20" priority="24" stopIfTrue="1">
      <formula>BS10=1</formula>
    </cfRule>
  </conditionalFormatting>
  <conditionalFormatting sqref="P10:P793">
    <cfRule type="expression" dxfId="19" priority="1" stopIfTrue="1">
      <formula>CC10=1</formula>
    </cfRule>
    <cfRule type="expression" dxfId="18" priority="23" stopIfTrue="1">
      <formula>CD10=1</formula>
    </cfRule>
  </conditionalFormatting>
  <conditionalFormatting sqref="H4">
    <cfRule type="expression" dxfId="17" priority="22" stopIfTrue="1">
      <formula>H4&gt;60%</formula>
    </cfRule>
  </conditionalFormatting>
  <conditionalFormatting sqref="G4">
    <cfRule type="expression" dxfId="16" priority="21" stopIfTrue="1">
      <formula>H4&gt;60%</formula>
    </cfRule>
  </conditionalFormatting>
  <conditionalFormatting sqref="J4">
    <cfRule type="expression" dxfId="15" priority="20" stopIfTrue="1">
      <formula>J4&gt;60%</formula>
    </cfRule>
  </conditionalFormatting>
  <conditionalFormatting sqref="I4">
    <cfRule type="expression" dxfId="14" priority="19" stopIfTrue="1">
      <formula>J4&gt;60%</formula>
    </cfRule>
  </conditionalFormatting>
  <conditionalFormatting sqref="L4">
    <cfRule type="expression" dxfId="13" priority="18" stopIfTrue="1">
      <formula>L4&gt;60%</formula>
    </cfRule>
  </conditionalFormatting>
  <conditionalFormatting sqref="K4">
    <cfRule type="expression" dxfId="12" priority="17" stopIfTrue="1">
      <formula>L4&gt;60%</formula>
    </cfRule>
  </conditionalFormatting>
  <conditionalFormatting sqref="N4">
    <cfRule type="expression" dxfId="11" priority="16" stopIfTrue="1">
      <formula>N4&gt;60%</formula>
    </cfRule>
  </conditionalFormatting>
  <conditionalFormatting sqref="M4">
    <cfRule type="expression" dxfId="10" priority="15" stopIfTrue="1">
      <formula>N4&gt;60%</formula>
    </cfRule>
  </conditionalFormatting>
  <conditionalFormatting sqref="P4">
    <cfRule type="expression" dxfId="9" priority="14" stopIfTrue="1">
      <formula>P4&gt;60%</formula>
    </cfRule>
  </conditionalFormatting>
  <conditionalFormatting sqref="O4">
    <cfRule type="expression" dxfId="8" priority="13" stopIfTrue="1">
      <formula>P4&gt;60%</formula>
    </cfRule>
  </conditionalFormatting>
  <conditionalFormatting sqref="H6">
    <cfRule type="expression" dxfId="7" priority="9" stopIfTrue="1">
      <formula>H6&gt;60%</formula>
    </cfRule>
  </conditionalFormatting>
  <conditionalFormatting sqref="G6">
    <cfRule type="expression" dxfId="6" priority="8" stopIfTrue="1">
      <formula>H6&gt;60%</formula>
    </cfRule>
  </conditionalFormatting>
  <conditionalFormatting sqref="J6 L6 N6 P6">
    <cfRule type="expression" dxfId="5" priority="7" stopIfTrue="1">
      <formula>J6&gt;60%</formula>
    </cfRule>
  </conditionalFormatting>
  <conditionalFormatting sqref="I6 K6 M6 O6">
    <cfRule type="expression" dxfId="4" priority="6" stopIfTrue="1">
      <formula>J6&gt;60%</formula>
    </cfRule>
  </conditionalFormatting>
  <dataValidations count="4">
    <dataValidation type="list" allowBlank="1" showInputMessage="1" showErrorMessage="1" errorTitle="Plan Rolnośrodowiskowy" error="Wybierz kod z listy. Są tylko 3 możliwości ;-)" sqref="H10:H793">
      <formula1>$CF$10:$CF$16</formula1>
    </dataValidation>
    <dataValidation type="list" allowBlank="1" showInputMessage="1" showErrorMessage="1" errorTitle="Plan Rolnośrodowiskowy" error="Wybierz kod z listy. Są 3 możliwości: 8.1,  8.2   i   8.3.   Zdecyduj się ;-)" sqref="P10:P793 N10:N793 L10:L793 J10:J793">
      <formula1>$CF$10:$CF$16</formula1>
    </dataValidation>
    <dataValidation allowBlank="1" showInputMessage="1" prompt="Jeżeli nastąpił podział działki w kolejnych latach, to można obliczyć powierzchnię samodzielnie i tu wpisać." sqref="I794:P799"/>
    <dataValidation type="list" allowBlank="1" sqref="F10:F793">
      <formula1>$AF$6:$AF$7</formula1>
    </dataValidation>
  </dataValidations>
  <printOptions horizontalCentered="1"/>
  <pageMargins left="0.24" right="0.24" top="0.55118110236220474" bottom="0.74803149606299213" header="0.27559055118110237" footer="0.51181102362204722"/>
  <pageSetup paperSize="9" scale="75"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0"/>
  </sheetPr>
  <dimension ref="C1:Q9"/>
  <sheetViews>
    <sheetView showGridLines="0" workbookViewId="0">
      <selection activeCell="K20" sqref="K20"/>
    </sheetView>
  </sheetViews>
  <sheetFormatPr defaultRowHeight="12.75"/>
  <cols>
    <col min="1" max="1" width="1.28515625" style="28" customWidth="1"/>
    <col min="2" max="2" width="3.42578125" style="28" customWidth="1"/>
    <col min="3" max="3" width="4.28515625" style="28" customWidth="1"/>
    <col min="4" max="4" width="5.28515625" style="28" customWidth="1"/>
    <col min="5" max="5" width="9.140625" style="28"/>
    <col min="6" max="6" width="8.85546875" style="28" customWidth="1"/>
    <col min="7" max="7" width="21.28515625" style="28" customWidth="1"/>
    <col min="8" max="8" width="13.5703125" style="28" customWidth="1"/>
    <col min="9" max="9" width="17.42578125" style="28" customWidth="1"/>
    <col min="10" max="11" width="13.5703125" style="28" customWidth="1"/>
    <col min="12" max="12" width="9.140625" style="28"/>
    <col min="13" max="13" width="0" style="28" hidden="1" customWidth="1"/>
    <col min="14" max="16" width="9.140625" style="28" hidden="1" customWidth="1"/>
    <col min="17" max="16384" width="9.140625" style="28"/>
  </cols>
  <sheetData>
    <row r="1" spans="3:17" ht="7.5" customHeight="1"/>
    <row r="2" spans="3:17" ht="15">
      <c r="C2" s="821" t="s">
        <v>1983</v>
      </c>
      <c r="D2" s="2479" t="s">
        <v>34</v>
      </c>
      <c r="E2" s="1793"/>
      <c r="F2" s="1793"/>
      <c r="G2" s="1793"/>
      <c r="H2" s="1793"/>
      <c r="I2" s="1793"/>
      <c r="J2" s="1793"/>
      <c r="K2" s="1793"/>
    </row>
    <row r="3" spans="3:17" ht="18.75" customHeight="1">
      <c r="D3" s="2480" t="s">
        <v>2285</v>
      </c>
      <c r="E3" s="2481"/>
      <c r="F3" s="2481"/>
      <c r="G3" s="2481"/>
      <c r="H3" s="2481"/>
      <c r="I3" s="2481"/>
      <c r="J3" s="2481"/>
      <c r="K3" s="753"/>
    </row>
    <row r="4" spans="3:17" ht="18.75" customHeight="1">
      <c r="D4" s="2482" t="s">
        <v>315</v>
      </c>
      <c r="E4" s="2483"/>
      <c r="F4" s="2483"/>
      <c r="G4" s="2483"/>
      <c r="H4" s="2483"/>
      <c r="I4" s="2483"/>
      <c r="J4" s="2483"/>
      <c r="K4" s="1783"/>
    </row>
    <row r="5" spans="3:17" ht="18.75" customHeight="1">
      <c r="D5" s="2482" t="s">
        <v>316</v>
      </c>
      <c r="E5" s="2483"/>
      <c r="F5" s="2483"/>
      <c r="G5" s="2483"/>
      <c r="H5" s="2483"/>
      <c r="I5" s="2483"/>
      <c r="J5" s="2483"/>
      <c r="K5" s="1783"/>
    </row>
    <row r="6" spans="3:17" ht="18.75" customHeight="1">
      <c r="D6" s="923" t="s">
        <v>317</v>
      </c>
      <c r="E6" s="924"/>
      <c r="F6" s="924"/>
      <c r="G6" s="924"/>
      <c r="H6" s="924"/>
      <c r="I6" s="924"/>
      <c r="J6" s="924"/>
      <c r="K6" s="754"/>
    </row>
    <row r="7" spans="3:17" ht="7.5" customHeight="1"/>
    <row r="8" spans="3:17" ht="7.5" customHeight="1"/>
    <row r="9" spans="3:17" ht="3.75" customHeight="1">
      <c r="C9" s="2373"/>
      <c r="D9" s="2373"/>
      <c r="E9" s="2373"/>
      <c r="F9" s="2373"/>
      <c r="G9" s="2373"/>
      <c r="H9" s="2373"/>
      <c r="I9" s="2373"/>
      <c r="J9" s="2373"/>
      <c r="K9" s="2373"/>
      <c r="Q9" s="1440"/>
    </row>
  </sheetData>
  <sheetProtection formatCells="0" formatRows="0" autoFilter="0"/>
  <mergeCells count="5">
    <mergeCell ref="C9:K9"/>
    <mergeCell ref="D2:K2"/>
    <mergeCell ref="D3:J3"/>
    <mergeCell ref="D4:K4"/>
    <mergeCell ref="D5:K5"/>
  </mergeCells>
  <phoneticPr fontId="8" type="noConversion"/>
  <printOptions horizontalCentered="1"/>
  <pageMargins left="0.44" right="0.23" top="0.56999999999999995" bottom="0.53" header="0.32" footer="0.3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7"/>
  </sheetPr>
  <dimension ref="B1:S425"/>
  <sheetViews>
    <sheetView showGridLines="0" showZeros="0" topLeftCell="B52" workbookViewId="0">
      <selection activeCell="H66" sqref="H66"/>
    </sheetView>
  </sheetViews>
  <sheetFormatPr defaultColWidth="3.85546875" defaultRowHeight="14.25"/>
  <cols>
    <col min="1" max="1" width="0" style="520" hidden="1" customWidth="1"/>
    <col min="2" max="2" width="7.5703125" style="520" customWidth="1"/>
    <col min="3" max="3" width="3.28515625" style="520" customWidth="1"/>
    <col min="4" max="4" width="4.28515625" style="520" customWidth="1"/>
    <col min="5" max="5" width="4.7109375" style="520" customWidth="1"/>
    <col min="6" max="6" width="13.140625" style="520" customWidth="1"/>
    <col min="7" max="7" width="20.5703125" style="520" customWidth="1"/>
    <col min="8" max="8" width="21.42578125" style="520" customWidth="1"/>
    <col min="9" max="9" width="33.140625" style="520" customWidth="1"/>
    <col min="10" max="11" width="1.42578125" style="520" customWidth="1"/>
    <col min="12" max="12" width="15.5703125" style="520" customWidth="1"/>
    <col min="13" max="13" width="11" style="520" hidden="1" customWidth="1"/>
    <col min="14" max="14" width="7.5703125" style="520" customWidth="1"/>
    <col min="15" max="15" width="3.85546875" style="520" hidden="1" customWidth="1"/>
    <col min="16" max="16" width="12.42578125" style="520" hidden="1" customWidth="1"/>
    <col min="17" max="19" width="3.85546875" style="520" hidden="1" customWidth="1"/>
    <col min="20" max="20" width="3.85546875" style="520" customWidth="1"/>
    <col min="21" max="16384" width="3.85546875" style="520"/>
  </cols>
  <sheetData>
    <row r="1" spans="2:18" ht="15">
      <c r="C1" s="1808" t="s">
        <v>291</v>
      </c>
      <c r="D1" s="1808"/>
      <c r="E1" s="1808"/>
      <c r="F1" s="1808"/>
      <c r="G1" s="1808"/>
      <c r="H1" s="1808"/>
      <c r="I1" s="1808"/>
    </row>
    <row r="2" spans="2:18"/>
    <row r="3" spans="2:18" ht="18.75" customHeight="1">
      <c r="C3" s="521" t="s">
        <v>1416</v>
      </c>
      <c r="D3" s="780"/>
      <c r="E3" s="780"/>
      <c r="F3" s="780"/>
      <c r="G3" s="780"/>
      <c r="H3" s="780"/>
      <c r="I3" s="780"/>
    </row>
    <row r="4" spans="2:18" ht="18.75" customHeight="1">
      <c r="C4" s="521" t="s">
        <v>1417</v>
      </c>
      <c r="D4" s="778"/>
      <c r="E4" s="778"/>
      <c r="F4" s="778"/>
      <c r="G4" s="778"/>
      <c r="H4" s="778"/>
      <c r="I4" s="778"/>
    </row>
    <row r="5" spans="2:18" ht="15">
      <c r="B5" s="925"/>
    </row>
    <row r="6" spans="2:18" s="521" customFormat="1" ht="15" customHeight="1">
      <c r="C6" s="1775" t="s">
        <v>576</v>
      </c>
      <c r="D6" s="2489"/>
      <c r="E6" s="2489"/>
      <c r="F6" s="2489"/>
      <c r="G6" s="2489"/>
      <c r="H6" s="2489"/>
      <c r="I6" s="2489"/>
    </row>
    <row r="8" spans="2:18" ht="18.75" customHeight="1">
      <c r="D8" s="2405" t="s">
        <v>577</v>
      </c>
      <c r="E8" s="2405"/>
      <c r="F8" s="2405"/>
      <c r="G8" s="2490"/>
      <c r="H8" s="2490"/>
      <c r="I8" s="2490"/>
    </row>
    <row r="9" spans="2:18" ht="11.25" customHeight="1">
      <c r="D9" s="854"/>
      <c r="E9" s="854"/>
      <c r="F9" s="854"/>
    </row>
    <row r="10" spans="2:18" ht="4.5" customHeight="1">
      <c r="C10" s="802"/>
      <c r="D10" s="802"/>
      <c r="E10" s="802"/>
      <c r="F10" s="802"/>
      <c r="G10" s="802"/>
      <c r="H10" s="802"/>
      <c r="I10" s="802"/>
      <c r="P10" s="522" t="b">
        <v>0</v>
      </c>
      <c r="Q10" s="523">
        <f>IF(P10=TRUE,1,0)</f>
        <v>0</v>
      </c>
      <c r="R10" s="523">
        <f>Q10+Q11</f>
        <v>0</v>
      </c>
    </row>
    <row r="11" spans="2:18" ht="4.5" customHeight="1">
      <c r="C11" s="802"/>
      <c r="D11" s="802"/>
      <c r="E11" s="802"/>
      <c r="F11" s="802"/>
      <c r="G11" s="802"/>
      <c r="H11" s="802"/>
      <c r="I11" s="802"/>
      <c r="P11" s="522" t="b">
        <v>0</v>
      </c>
      <c r="Q11" s="523">
        <f>IF(P11=TRUE,1,0)</f>
        <v>0</v>
      </c>
    </row>
    <row r="12" spans="2:18" ht="20.25" customHeight="1">
      <c r="D12" s="200" t="str">
        <f>IF(P12=TRUE,"X","")</f>
        <v/>
      </c>
      <c r="E12" s="825" t="s">
        <v>281</v>
      </c>
      <c r="F12" s="2264" t="s">
        <v>282</v>
      </c>
      <c r="G12" s="1912"/>
      <c r="H12" s="1912"/>
      <c r="I12" s="1912"/>
      <c r="P12" s="522" t="b">
        <v>0</v>
      </c>
      <c r="Q12" s="523">
        <f>IF(P12=TRUE,1,0)</f>
        <v>0</v>
      </c>
      <c r="R12" s="523">
        <f>Q12+Q13</f>
        <v>0</v>
      </c>
    </row>
    <row r="13" spans="2:18" ht="20.25" customHeight="1">
      <c r="D13" s="200" t="str">
        <f>IF(P13=TRUE,"X","")</f>
        <v/>
      </c>
      <c r="E13" s="825" t="s">
        <v>283</v>
      </c>
      <c r="F13" s="2264" t="s">
        <v>284</v>
      </c>
      <c r="G13" s="1912"/>
      <c r="H13" s="1912"/>
      <c r="I13" s="1912"/>
      <c r="P13" s="522" t="b">
        <v>0</v>
      </c>
      <c r="Q13" s="523">
        <f>IF(P13=TRUE,1,0)</f>
        <v>0</v>
      </c>
    </row>
    <row r="14" spans="2:18">
      <c r="D14" s="926" t="s">
        <v>285</v>
      </c>
      <c r="E14" s="927"/>
      <c r="F14" s="926"/>
    </row>
    <row r="15" spans="2:18">
      <c r="E15" s="854"/>
      <c r="F15" s="854"/>
    </row>
    <row r="16" spans="2:18" ht="24" customHeight="1">
      <c r="C16" s="521" t="s">
        <v>1419</v>
      </c>
      <c r="D16" s="1775" t="s">
        <v>632</v>
      </c>
      <c r="E16" s="2489"/>
      <c r="F16" s="2489"/>
      <c r="G16" s="2489"/>
      <c r="H16" s="2489"/>
      <c r="I16" s="2489"/>
    </row>
    <row r="17" spans="2:13" ht="3" customHeight="1">
      <c r="C17" s="2491" t="str">
        <f>IF((Q10+Q11)&gt;0,"Wariant realizowany","")</f>
        <v/>
      </c>
      <c r="D17" s="750"/>
      <c r="E17" s="750"/>
      <c r="F17" s="750"/>
      <c r="G17" s="750"/>
      <c r="H17" s="750"/>
      <c r="I17" s="750"/>
    </row>
    <row r="18" spans="2:13" ht="3" customHeight="1">
      <c r="C18" s="2491"/>
    </row>
    <row r="20" spans="2:13" ht="35.25" customHeight="1">
      <c r="C20" s="2438" t="str">
        <f>IF((Q12+Q13)&gt;0,"Wariant realizowany","")</f>
        <v/>
      </c>
      <c r="D20" s="2505" t="s">
        <v>1835</v>
      </c>
      <c r="E20" s="2505"/>
      <c r="F20" s="2505"/>
      <c r="G20" s="2505"/>
      <c r="H20" s="2505"/>
      <c r="I20" s="2505"/>
    </row>
    <row r="21" spans="2:13">
      <c r="C21" s="2438"/>
      <c r="E21" s="520" t="s">
        <v>1844</v>
      </c>
      <c r="F21" s="2405" t="s">
        <v>1836</v>
      </c>
      <c r="G21" s="2405"/>
      <c r="H21" s="2405"/>
      <c r="I21" s="2405"/>
      <c r="L21" s="2503" t="s">
        <v>1104</v>
      </c>
      <c r="M21" s="2503" t="s">
        <v>1105</v>
      </c>
    </row>
    <row r="22" spans="2:13" ht="15.75" customHeight="1">
      <c r="C22" s="2438"/>
      <c r="F22" s="523" t="s">
        <v>1859</v>
      </c>
      <c r="G22" s="779" t="s">
        <v>1837</v>
      </c>
      <c r="H22" s="802"/>
      <c r="I22" s="802"/>
      <c r="L22" s="2503"/>
      <c r="M22" s="2503"/>
    </row>
    <row r="23" spans="2:13" ht="15.75" customHeight="1">
      <c r="C23" s="2438"/>
      <c r="F23" s="523" t="s">
        <v>1867</v>
      </c>
      <c r="G23" s="779" t="s">
        <v>1838</v>
      </c>
      <c r="H23" s="802"/>
      <c r="I23" s="802"/>
      <c r="L23" s="2504"/>
      <c r="M23" s="2504"/>
    </row>
    <row r="24" spans="2:13" ht="36" customHeight="1">
      <c r="B24" s="2487" t="s">
        <v>2339</v>
      </c>
      <c r="C24" s="2438"/>
      <c r="E24" s="520" t="s">
        <v>1224</v>
      </c>
      <c r="F24" s="2405" t="s">
        <v>1101</v>
      </c>
      <c r="G24" s="2405"/>
      <c r="H24" s="2405"/>
      <c r="I24" s="2405"/>
      <c r="L24" s="524">
        <f>SUM(G31:G422)</f>
        <v>0</v>
      </c>
      <c r="M24" s="524">
        <f>Import!T52</f>
        <v>0</v>
      </c>
    </row>
    <row r="25" spans="2:13" ht="18" customHeight="1">
      <c r="B25" s="2487"/>
      <c r="C25" s="2438"/>
      <c r="E25" s="520" t="s">
        <v>1225</v>
      </c>
      <c r="F25" s="2405" t="s">
        <v>1834</v>
      </c>
      <c r="G25" s="2405"/>
      <c r="H25" s="2405"/>
      <c r="I25" s="2405"/>
      <c r="M25" s="525">
        <f>L24-M24</f>
        <v>0</v>
      </c>
    </row>
    <row r="26" spans="2:13" ht="14.25" customHeight="1">
      <c r="B26" s="2487"/>
      <c r="C26" s="921"/>
      <c r="F26" s="781"/>
      <c r="G26" s="781"/>
      <c r="H26" s="781"/>
      <c r="I26" s="781"/>
      <c r="L26" s="1890" t="s">
        <v>819</v>
      </c>
      <c r="M26" s="2498" t="str">
        <f>"Płatności  w: "&amp;L30&amp;" roku - pakiet 9 "</f>
        <v xml:space="preserve">Płatności  w: 2016 roku. roku - pakiet 9 </v>
      </c>
    </row>
    <row r="27" spans="2:13" ht="15" customHeight="1">
      <c r="B27" s="2488" t="s">
        <v>89</v>
      </c>
      <c r="C27" s="521" t="s">
        <v>569</v>
      </c>
      <c r="D27" s="1775" t="s">
        <v>2663</v>
      </c>
      <c r="E27" s="1775"/>
      <c r="F27" s="1775"/>
      <c r="G27" s="1775"/>
      <c r="H27" s="1775"/>
      <c r="I27" s="1775"/>
      <c r="L27" s="1891"/>
      <c r="M27" s="2499"/>
    </row>
    <row r="28" spans="2:13" ht="8.25" customHeight="1">
      <c r="B28" s="2488"/>
      <c r="C28" s="521"/>
      <c r="D28" s="750"/>
      <c r="E28" s="750"/>
      <c r="F28" s="750"/>
      <c r="G28" s="750"/>
      <c r="H28" s="750"/>
      <c r="I28" s="750"/>
      <c r="L28" s="1891"/>
      <c r="M28" s="2499"/>
    </row>
    <row r="29" spans="2:13" ht="20.25" customHeight="1">
      <c r="B29" s="2488"/>
      <c r="C29" s="2492" t="s">
        <v>1102</v>
      </c>
      <c r="D29" s="2493"/>
      <c r="E29" s="2494"/>
      <c r="F29" s="1239" t="s">
        <v>686</v>
      </c>
      <c r="G29" s="2261" t="s">
        <v>2663</v>
      </c>
      <c r="H29" s="2262"/>
      <c r="I29" s="2263"/>
      <c r="L29" s="1891"/>
      <c r="M29" s="2499"/>
    </row>
    <row r="30" spans="2:13" ht="30" customHeight="1">
      <c r="B30" s="1374"/>
      <c r="C30" s="2495"/>
      <c r="D30" s="2496"/>
      <c r="E30" s="2497"/>
      <c r="F30" s="1240" t="s">
        <v>687</v>
      </c>
      <c r="G30" s="1223" t="s">
        <v>817</v>
      </c>
      <c r="H30" s="1223" t="s">
        <v>818</v>
      </c>
      <c r="I30" s="796" t="s">
        <v>1103</v>
      </c>
      <c r="L30" s="928" t="str">
        <f>'Og s1'!K8&amp;" roku."</f>
        <v>2016 roku.</v>
      </c>
      <c r="M30" s="2500"/>
    </row>
    <row r="31" spans="2:13" ht="15.75" customHeight="1">
      <c r="B31" s="1225" t="str">
        <f>IF(F31&gt;0,"Wypełnione","")</f>
        <v/>
      </c>
      <c r="C31" s="2484">
        <f>'Og s3a'!C6</f>
        <v>0</v>
      </c>
      <c r="D31" s="2485"/>
      <c r="E31" s="2486"/>
      <c r="F31" s="979">
        <f>'Og s3a'!F6</f>
        <v>0</v>
      </c>
      <c r="G31" s="1222"/>
      <c r="H31" s="1222"/>
      <c r="I31" s="605"/>
      <c r="L31" s="929">
        <f>'Og s3a'!D6</f>
        <v>0</v>
      </c>
      <c r="M31" s="526">
        <f>Import!O4</f>
        <v>0</v>
      </c>
    </row>
    <row r="32" spans="2:13" ht="15.75" customHeight="1">
      <c r="B32" s="1225" t="str">
        <f t="shared" ref="B32:B95" si="0">IF(F32&gt;0,"Wypełnione","")</f>
        <v/>
      </c>
      <c r="C32" s="2484">
        <f>'Og s3a'!C7</f>
        <v>0</v>
      </c>
      <c r="D32" s="2485"/>
      <c r="E32" s="2486"/>
      <c r="F32" s="979">
        <f>'Og s3a'!F7</f>
        <v>0</v>
      </c>
      <c r="G32" s="1222"/>
      <c r="H32" s="1222"/>
      <c r="I32" s="605"/>
      <c r="L32" s="929">
        <f>'Og s3a'!D7</f>
        <v>0</v>
      </c>
      <c r="M32" s="526">
        <f>Import!O5</f>
        <v>0</v>
      </c>
    </row>
    <row r="33" spans="2:13" ht="15.75" customHeight="1">
      <c r="B33" s="1225" t="str">
        <f t="shared" si="0"/>
        <v/>
      </c>
      <c r="C33" s="2484">
        <f>'Og s3a'!C8</f>
        <v>0</v>
      </c>
      <c r="D33" s="2485"/>
      <c r="E33" s="2486"/>
      <c r="F33" s="979">
        <f>'Og s3a'!F8</f>
        <v>0</v>
      </c>
      <c r="G33" s="1222"/>
      <c r="H33" s="1222"/>
      <c r="I33" s="605"/>
      <c r="L33" s="929">
        <f>'Og s3a'!D8</f>
        <v>0</v>
      </c>
      <c r="M33" s="526">
        <f>Import!O6</f>
        <v>0</v>
      </c>
    </row>
    <row r="34" spans="2:13" ht="15.75" customHeight="1">
      <c r="B34" s="1225" t="str">
        <f t="shared" si="0"/>
        <v/>
      </c>
      <c r="C34" s="2484">
        <f>'Og s3a'!C9</f>
        <v>0</v>
      </c>
      <c r="D34" s="2485"/>
      <c r="E34" s="2486"/>
      <c r="F34" s="979">
        <f>'Og s3a'!F9</f>
        <v>0</v>
      </c>
      <c r="G34" s="1222"/>
      <c r="H34" s="1222"/>
      <c r="I34" s="605"/>
      <c r="L34" s="929">
        <f>'Og s3a'!D9</f>
        <v>0</v>
      </c>
      <c r="M34" s="526">
        <f>Import!O7</f>
        <v>0</v>
      </c>
    </row>
    <row r="35" spans="2:13" ht="15.75" customHeight="1">
      <c r="B35" s="1225" t="str">
        <f t="shared" si="0"/>
        <v/>
      </c>
      <c r="C35" s="2484">
        <f>'Og s3a'!C10</f>
        <v>0</v>
      </c>
      <c r="D35" s="2485"/>
      <c r="E35" s="2486"/>
      <c r="F35" s="979">
        <f>'Og s3a'!F10</f>
        <v>0</v>
      </c>
      <c r="G35" s="1222"/>
      <c r="H35" s="1222"/>
      <c r="I35" s="605"/>
      <c r="L35" s="929">
        <f>'Og s3a'!D10</f>
        <v>0</v>
      </c>
      <c r="M35" s="526">
        <f>Import!O8</f>
        <v>0</v>
      </c>
    </row>
    <row r="36" spans="2:13" ht="15.75" customHeight="1">
      <c r="B36" s="1225" t="str">
        <f t="shared" si="0"/>
        <v/>
      </c>
      <c r="C36" s="2484">
        <f>'Og s3a'!C11</f>
        <v>0</v>
      </c>
      <c r="D36" s="2485"/>
      <c r="E36" s="2486"/>
      <c r="F36" s="979">
        <f>'Og s3a'!F11</f>
        <v>0</v>
      </c>
      <c r="G36" s="1222"/>
      <c r="H36" s="1222"/>
      <c r="I36" s="605"/>
      <c r="L36" s="929">
        <f>'Og s3a'!D11</f>
        <v>0</v>
      </c>
      <c r="M36" s="526">
        <f>Import!O9</f>
        <v>0</v>
      </c>
    </row>
    <row r="37" spans="2:13" ht="15.75" customHeight="1">
      <c r="B37" s="1225" t="str">
        <f t="shared" si="0"/>
        <v/>
      </c>
      <c r="C37" s="2484">
        <f>'Og s3a'!C12</f>
        <v>0</v>
      </c>
      <c r="D37" s="2485"/>
      <c r="E37" s="2486"/>
      <c r="F37" s="979">
        <f>'Og s3a'!F12</f>
        <v>0</v>
      </c>
      <c r="G37" s="1222"/>
      <c r="H37" s="1222"/>
      <c r="I37" s="605"/>
      <c r="L37" s="929">
        <f>'Og s3a'!D12</f>
        <v>0</v>
      </c>
      <c r="M37" s="526">
        <f>Import!O10</f>
        <v>0</v>
      </c>
    </row>
    <row r="38" spans="2:13" ht="15.75" customHeight="1">
      <c r="B38" s="1225" t="str">
        <f t="shared" si="0"/>
        <v/>
      </c>
      <c r="C38" s="2484">
        <f>'Og s3a'!C13</f>
        <v>0</v>
      </c>
      <c r="D38" s="2485"/>
      <c r="E38" s="2486"/>
      <c r="F38" s="979">
        <f>'Og s3a'!F13</f>
        <v>0</v>
      </c>
      <c r="G38" s="1222"/>
      <c r="H38" s="1222"/>
      <c r="I38" s="605"/>
      <c r="L38" s="929">
        <f>'Og s3a'!D13</f>
        <v>0</v>
      </c>
      <c r="M38" s="526">
        <f>Import!O11</f>
        <v>0</v>
      </c>
    </row>
    <row r="39" spans="2:13" ht="15.75" customHeight="1">
      <c r="B39" s="1225" t="str">
        <f t="shared" si="0"/>
        <v/>
      </c>
      <c r="C39" s="2484">
        <f>'Og s3a'!C14</f>
        <v>0</v>
      </c>
      <c r="D39" s="2485"/>
      <c r="E39" s="2486"/>
      <c r="F39" s="979">
        <f>'Og s3a'!F14</f>
        <v>0</v>
      </c>
      <c r="G39" s="1222"/>
      <c r="H39" s="1222"/>
      <c r="I39" s="605"/>
      <c r="L39" s="929">
        <f>'Og s3a'!D14</f>
        <v>0</v>
      </c>
      <c r="M39" s="526">
        <f>Import!O12</f>
        <v>0</v>
      </c>
    </row>
    <row r="40" spans="2:13" ht="15.75" customHeight="1">
      <c r="B40" s="1225" t="str">
        <f t="shared" si="0"/>
        <v/>
      </c>
      <c r="C40" s="2484">
        <f>'Og s3a'!C15</f>
        <v>0</v>
      </c>
      <c r="D40" s="2485"/>
      <c r="E40" s="2486"/>
      <c r="F40" s="979">
        <f>'Og s3a'!F15</f>
        <v>0</v>
      </c>
      <c r="G40" s="1222"/>
      <c r="H40" s="1222"/>
      <c r="I40" s="605"/>
      <c r="L40" s="929">
        <f>'Og s3a'!D15</f>
        <v>0</v>
      </c>
      <c r="M40" s="526">
        <f>Import!O13</f>
        <v>0</v>
      </c>
    </row>
    <row r="41" spans="2:13" ht="15.75" customHeight="1">
      <c r="B41" s="1225" t="str">
        <f t="shared" si="0"/>
        <v/>
      </c>
      <c r="C41" s="2484">
        <f>'Og s3a'!C16</f>
        <v>0</v>
      </c>
      <c r="D41" s="2485"/>
      <c r="E41" s="2486"/>
      <c r="F41" s="979">
        <f>'Og s3a'!F16</f>
        <v>0</v>
      </c>
      <c r="G41" s="1222"/>
      <c r="H41" s="1222"/>
      <c r="I41" s="605"/>
      <c r="L41" s="929">
        <f>'Og s3a'!D16</f>
        <v>0</v>
      </c>
      <c r="M41" s="526">
        <f>Import!O14</f>
        <v>0</v>
      </c>
    </row>
    <row r="42" spans="2:13" ht="15.75" customHeight="1">
      <c r="B42" s="1225" t="str">
        <f t="shared" si="0"/>
        <v/>
      </c>
      <c r="C42" s="2484">
        <f>'Og s3a'!C17</f>
        <v>0</v>
      </c>
      <c r="D42" s="2485"/>
      <c r="E42" s="2486"/>
      <c r="F42" s="979">
        <f>'Og s3a'!F17</f>
        <v>0</v>
      </c>
      <c r="G42" s="1222"/>
      <c r="H42" s="1222"/>
      <c r="I42" s="605"/>
      <c r="L42" s="929">
        <f>'Og s3a'!D17</f>
        <v>0</v>
      </c>
      <c r="M42" s="526">
        <f>Import!O15</f>
        <v>0</v>
      </c>
    </row>
    <row r="43" spans="2:13" ht="15.75" customHeight="1">
      <c r="B43" s="1225" t="str">
        <f t="shared" si="0"/>
        <v/>
      </c>
      <c r="C43" s="2484">
        <f>'Og s3a'!C18</f>
        <v>0</v>
      </c>
      <c r="D43" s="2485"/>
      <c r="E43" s="2486"/>
      <c r="F43" s="979">
        <f>'Og s3a'!F18</f>
        <v>0</v>
      </c>
      <c r="G43" s="1222"/>
      <c r="H43" s="1222"/>
      <c r="I43" s="605"/>
      <c r="L43" s="929">
        <f>'Og s3a'!D18</f>
        <v>0</v>
      </c>
      <c r="M43" s="526">
        <f>Import!O16</f>
        <v>0</v>
      </c>
    </row>
    <row r="44" spans="2:13" ht="15.75" customHeight="1">
      <c r="B44" s="1225" t="str">
        <f t="shared" si="0"/>
        <v/>
      </c>
      <c r="C44" s="2484">
        <f>'Og s3a'!C19</f>
        <v>0</v>
      </c>
      <c r="D44" s="2485"/>
      <c r="E44" s="2486"/>
      <c r="F44" s="979">
        <f>'Og s3a'!F19</f>
        <v>0</v>
      </c>
      <c r="G44" s="1222"/>
      <c r="H44" s="1222"/>
      <c r="I44" s="605"/>
      <c r="L44" s="929">
        <f>'Og s3a'!D19</f>
        <v>0</v>
      </c>
      <c r="M44" s="526">
        <f>Import!O17</f>
        <v>0</v>
      </c>
    </row>
    <row r="45" spans="2:13" ht="15.75" customHeight="1">
      <c r="B45" s="1225" t="str">
        <f t="shared" si="0"/>
        <v/>
      </c>
      <c r="C45" s="2484">
        <f>'Og s3a'!C20</f>
        <v>0</v>
      </c>
      <c r="D45" s="2485"/>
      <c r="E45" s="2486"/>
      <c r="F45" s="979">
        <f>'Og s3a'!F20</f>
        <v>0</v>
      </c>
      <c r="G45" s="1222"/>
      <c r="H45" s="1222"/>
      <c r="I45" s="605"/>
      <c r="L45" s="929">
        <f>'Og s3a'!D20</f>
        <v>0</v>
      </c>
      <c r="M45" s="526">
        <f>Import!O18</f>
        <v>0</v>
      </c>
    </row>
    <row r="46" spans="2:13" ht="15.75" customHeight="1">
      <c r="B46" s="1225" t="str">
        <f t="shared" si="0"/>
        <v/>
      </c>
      <c r="C46" s="2484">
        <f>'Og s3a'!C21</f>
        <v>0</v>
      </c>
      <c r="D46" s="2485"/>
      <c r="E46" s="2486"/>
      <c r="F46" s="979">
        <f>'Og s3a'!F21</f>
        <v>0</v>
      </c>
      <c r="G46" s="1222"/>
      <c r="H46" s="1222"/>
      <c r="I46" s="605"/>
      <c r="L46" s="929">
        <f>'Og s3a'!D21</f>
        <v>0</v>
      </c>
      <c r="M46" s="526">
        <f>Import!O19</f>
        <v>0</v>
      </c>
    </row>
    <row r="47" spans="2:13" ht="15.75" customHeight="1">
      <c r="B47" s="1225" t="str">
        <f t="shared" si="0"/>
        <v/>
      </c>
      <c r="C47" s="2484">
        <f>'Og s3a'!C22</f>
        <v>0</v>
      </c>
      <c r="D47" s="2485"/>
      <c r="E47" s="2486"/>
      <c r="F47" s="979">
        <f>'Og s3a'!F22</f>
        <v>0</v>
      </c>
      <c r="G47" s="1222"/>
      <c r="H47" s="1222"/>
      <c r="I47" s="605"/>
      <c r="L47" s="929">
        <f>'Og s3a'!D22</f>
        <v>0</v>
      </c>
      <c r="M47" s="526">
        <f>Import!O20</f>
        <v>0</v>
      </c>
    </row>
    <row r="48" spans="2:13" ht="15.75" customHeight="1">
      <c r="B48" s="1225" t="str">
        <f t="shared" si="0"/>
        <v/>
      </c>
      <c r="C48" s="2484">
        <f>'Og s3a'!C23</f>
        <v>0</v>
      </c>
      <c r="D48" s="2485"/>
      <c r="E48" s="2486"/>
      <c r="F48" s="979">
        <f>'Og s3a'!F23</f>
        <v>0</v>
      </c>
      <c r="G48" s="1222"/>
      <c r="H48" s="1222"/>
      <c r="I48" s="605"/>
      <c r="L48" s="929">
        <f>'Og s3a'!D23</f>
        <v>0</v>
      </c>
      <c r="M48" s="526">
        <f>Import!O21</f>
        <v>0</v>
      </c>
    </row>
    <row r="49" spans="2:13" ht="15.75" customHeight="1">
      <c r="B49" s="1225" t="str">
        <f t="shared" si="0"/>
        <v/>
      </c>
      <c r="C49" s="2484">
        <f>'Og s3a'!C24</f>
        <v>0</v>
      </c>
      <c r="D49" s="2485"/>
      <c r="E49" s="2486"/>
      <c r="F49" s="979">
        <f>'Og s3a'!F24</f>
        <v>0</v>
      </c>
      <c r="G49" s="1222"/>
      <c r="H49" s="1222"/>
      <c r="I49" s="605"/>
      <c r="L49" s="929">
        <f>'Og s3a'!D24</f>
        <v>0</v>
      </c>
      <c r="M49" s="526">
        <f>Import!O22</f>
        <v>0</v>
      </c>
    </row>
    <row r="50" spans="2:13" ht="15.75" customHeight="1">
      <c r="B50" s="1225" t="str">
        <f t="shared" si="0"/>
        <v/>
      </c>
      <c r="C50" s="2484">
        <f>'Og s3a'!C25</f>
        <v>0</v>
      </c>
      <c r="D50" s="2485"/>
      <c r="E50" s="2486"/>
      <c r="F50" s="979">
        <f>'Og s3a'!F25</f>
        <v>0</v>
      </c>
      <c r="G50" s="1222"/>
      <c r="H50" s="1222"/>
      <c r="I50" s="605"/>
      <c r="L50" s="929">
        <f>'Og s3a'!D25</f>
        <v>0</v>
      </c>
      <c r="M50" s="526">
        <f>Import!O23</f>
        <v>0</v>
      </c>
    </row>
    <row r="51" spans="2:13" ht="15.75" customHeight="1">
      <c r="B51" s="1225" t="str">
        <f t="shared" si="0"/>
        <v/>
      </c>
      <c r="C51" s="2484">
        <f>'Og s3a'!C26</f>
        <v>0</v>
      </c>
      <c r="D51" s="2485"/>
      <c r="E51" s="2486"/>
      <c r="F51" s="979">
        <f>'Og s3a'!F26</f>
        <v>0</v>
      </c>
      <c r="G51" s="1222"/>
      <c r="H51" s="1222"/>
      <c r="I51" s="605"/>
      <c r="L51" s="929">
        <f>'Og s3a'!D26</f>
        <v>0</v>
      </c>
      <c r="M51" s="526">
        <f>Import!O24</f>
        <v>0</v>
      </c>
    </row>
    <row r="52" spans="2:13" ht="15.75" customHeight="1">
      <c r="B52" s="1225" t="str">
        <f t="shared" si="0"/>
        <v/>
      </c>
      <c r="C52" s="2484">
        <f>'Og s3a'!C27</f>
        <v>0</v>
      </c>
      <c r="D52" s="2485"/>
      <c r="E52" s="2486"/>
      <c r="F52" s="979">
        <f>'Og s3a'!F27</f>
        <v>0</v>
      </c>
      <c r="G52" s="1222"/>
      <c r="H52" s="1222"/>
      <c r="I52" s="605"/>
      <c r="L52" s="929">
        <f>'Og s3a'!D27</f>
        <v>0</v>
      </c>
      <c r="M52" s="526">
        <f>Import!O25</f>
        <v>0</v>
      </c>
    </row>
    <row r="53" spans="2:13" ht="15.75" customHeight="1">
      <c r="B53" s="1225" t="str">
        <f t="shared" si="0"/>
        <v/>
      </c>
      <c r="C53" s="2484">
        <f>'Og s3a'!C28</f>
        <v>0</v>
      </c>
      <c r="D53" s="2485"/>
      <c r="E53" s="2486"/>
      <c r="F53" s="979">
        <f>'Og s3a'!F28</f>
        <v>0</v>
      </c>
      <c r="G53" s="1222"/>
      <c r="H53" s="1222"/>
      <c r="I53" s="605"/>
      <c r="L53" s="929">
        <f>'Og s3a'!D28</f>
        <v>0</v>
      </c>
      <c r="M53" s="526">
        <f>Import!O26</f>
        <v>0</v>
      </c>
    </row>
    <row r="54" spans="2:13" ht="15.75" customHeight="1">
      <c r="B54" s="1225" t="str">
        <f t="shared" si="0"/>
        <v/>
      </c>
      <c r="C54" s="2484">
        <f>'Og s3a'!C29</f>
        <v>0</v>
      </c>
      <c r="D54" s="2485"/>
      <c r="E54" s="2486"/>
      <c r="F54" s="979">
        <f>'Og s3a'!F29</f>
        <v>0</v>
      </c>
      <c r="G54" s="1222"/>
      <c r="H54" s="1222"/>
      <c r="I54" s="605"/>
      <c r="L54" s="929">
        <f>'Og s3a'!D29</f>
        <v>0</v>
      </c>
      <c r="M54" s="526">
        <f>Import!O27</f>
        <v>0</v>
      </c>
    </row>
    <row r="55" spans="2:13" ht="15.75" customHeight="1">
      <c r="B55" s="1225" t="str">
        <f t="shared" si="0"/>
        <v/>
      </c>
      <c r="C55" s="2484">
        <f>'Og s3a'!C30</f>
        <v>0</v>
      </c>
      <c r="D55" s="2485"/>
      <c r="E55" s="2486"/>
      <c r="F55" s="979">
        <f>'Og s3a'!F30</f>
        <v>0</v>
      </c>
      <c r="G55" s="1222"/>
      <c r="H55" s="1222"/>
      <c r="I55" s="605"/>
      <c r="L55" s="929">
        <f>'Og s3a'!D30</f>
        <v>0</v>
      </c>
      <c r="M55" s="526">
        <f>Import!O28</f>
        <v>0</v>
      </c>
    </row>
    <row r="56" spans="2:13" ht="15.75" customHeight="1">
      <c r="B56" s="1225" t="str">
        <f t="shared" si="0"/>
        <v/>
      </c>
      <c r="C56" s="2484">
        <f>'Og s3a'!C31</f>
        <v>0</v>
      </c>
      <c r="D56" s="2485"/>
      <c r="E56" s="2486"/>
      <c r="F56" s="979">
        <f>'Og s3a'!F31</f>
        <v>0</v>
      </c>
      <c r="G56" s="1222"/>
      <c r="H56" s="1222"/>
      <c r="I56" s="605"/>
      <c r="L56" s="929">
        <f>'Og s3a'!D31</f>
        <v>0</v>
      </c>
      <c r="M56" s="526">
        <f>Import!O29</f>
        <v>0</v>
      </c>
    </row>
    <row r="57" spans="2:13" ht="15.75" customHeight="1">
      <c r="B57" s="1225" t="str">
        <f t="shared" si="0"/>
        <v/>
      </c>
      <c r="C57" s="2484">
        <f>'Og s3a'!C32</f>
        <v>0</v>
      </c>
      <c r="D57" s="2485"/>
      <c r="E57" s="2486"/>
      <c r="F57" s="979">
        <f>'Og s3a'!F32</f>
        <v>0</v>
      </c>
      <c r="G57" s="1222"/>
      <c r="H57" s="1222"/>
      <c r="I57" s="605"/>
      <c r="L57" s="929">
        <f>'Og s3a'!D32</f>
        <v>0</v>
      </c>
      <c r="M57" s="526">
        <f>Import!O30</f>
        <v>0</v>
      </c>
    </row>
    <row r="58" spans="2:13" ht="15.75" customHeight="1">
      <c r="B58" s="1225" t="str">
        <f t="shared" si="0"/>
        <v/>
      </c>
      <c r="C58" s="2484">
        <f>'Og s3a'!C33</f>
        <v>0</v>
      </c>
      <c r="D58" s="2485"/>
      <c r="E58" s="2486"/>
      <c r="F58" s="979">
        <f>'Og s3a'!F33</f>
        <v>0</v>
      </c>
      <c r="G58" s="1222"/>
      <c r="H58" s="1222"/>
      <c r="I58" s="605"/>
      <c r="L58" s="929">
        <f>'Og s3a'!D33</f>
        <v>0</v>
      </c>
      <c r="M58" s="526">
        <f>Import!O31</f>
        <v>0</v>
      </c>
    </row>
    <row r="59" spans="2:13" ht="15.75" customHeight="1">
      <c r="B59" s="1225" t="str">
        <f t="shared" si="0"/>
        <v/>
      </c>
      <c r="C59" s="2484">
        <f>'Og s3a'!C34</f>
        <v>0</v>
      </c>
      <c r="D59" s="2485"/>
      <c r="E59" s="2486"/>
      <c r="F59" s="979">
        <f>'Og s3a'!F34</f>
        <v>0</v>
      </c>
      <c r="G59" s="1222"/>
      <c r="H59" s="1222"/>
      <c r="I59" s="605"/>
      <c r="L59" s="929">
        <f>'Og s3a'!D34</f>
        <v>0</v>
      </c>
      <c r="M59" s="526">
        <f>Import!O32</f>
        <v>0</v>
      </c>
    </row>
    <row r="60" spans="2:13" ht="15.75" customHeight="1">
      <c r="B60" s="1225" t="str">
        <f t="shared" si="0"/>
        <v/>
      </c>
      <c r="C60" s="2484">
        <f>'Og s3a'!C35</f>
        <v>0</v>
      </c>
      <c r="D60" s="2485"/>
      <c r="E60" s="2486"/>
      <c r="F60" s="979">
        <f>'Og s3a'!F35</f>
        <v>0</v>
      </c>
      <c r="G60" s="1222"/>
      <c r="H60" s="1222"/>
      <c r="I60" s="605"/>
      <c r="L60" s="929">
        <f>'Og s3a'!D35</f>
        <v>0</v>
      </c>
      <c r="M60" s="526">
        <f>Import!O33</f>
        <v>0</v>
      </c>
    </row>
    <row r="61" spans="2:13" ht="15.75" customHeight="1">
      <c r="B61" s="1225" t="str">
        <f t="shared" si="0"/>
        <v/>
      </c>
      <c r="C61" s="2484">
        <f>'Og s3a'!C36</f>
        <v>0</v>
      </c>
      <c r="D61" s="2485"/>
      <c r="E61" s="2486"/>
      <c r="F61" s="979">
        <f>'Og s3a'!F36</f>
        <v>0</v>
      </c>
      <c r="G61" s="1222"/>
      <c r="H61" s="1222"/>
      <c r="I61" s="605"/>
      <c r="L61" s="929">
        <f>'Og s3a'!D36</f>
        <v>0</v>
      </c>
      <c r="M61" s="526">
        <f>Import!O34</f>
        <v>0</v>
      </c>
    </row>
    <row r="62" spans="2:13" ht="15.75" customHeight="1">
      <c r="B62" s="1225" t="str">
        <f t="shared" si="0"/>
        <v/>
      </c>
      <c r="C62" s="2484">
        <f>'Og s3a'!C37</f>
        <v>0</v>
      </c>
      <c r="D62" s="2485"/>
      <c r="E62" s="2486"/>
      <c r="F62" s="979">
        <f>'Og s3a'!F37</f>
        <v>0</v>
      </c>
      <c r="G62" s="1222"/>
      <c r="H62" s="1222"/>
      <c r="I62" s="605"/>
      <c r="L62" s="929">
        <f>'Og s3a'!D37</f>
        <v>0</v>
      </c>
      <c r="M62" s="526">
        <f>Import!O35</f>
        <v>0</v>
      </c>
    </row>
    <row r="63" spans="2:13" ht="15.75" customHeight="1">
      <c r="B63" s="1225" t="str">
        <f t="shared" si="0"/>
        <v/>
      </c>
      <c r="C63" s="2484">
        <f>'Og s3a'!C38</f>
        <v>0</v>
      </c>
      <c r="D63" s="2485"/>
      <c r="E63" s="2486"/>
      <c r="F63" s="979">
        <f>'Og s3a'!F38</f>
        <v>0</v>
      </c>
      <c r="G63" s="1222"/>
      <c r="H63" s="1222"/>
      <c r="I63" s="605"/>
      <c r="L63" s="929">
        <f>'Og s3a'!D38</f>
        <v>0</v>
      </c>
      <c r="M63" s="526">
        <f>Import!O36</f>
        <v>0</v>
      </c>
    </row>
    <row r="64" spans="2:13" ht="15.75" customHeight="1">
      <c r="B64" s="1225" t="str">
        <f t="shared" si="0"/>
        <v/>
      </c>
      <c r="C64" s="2484">
        <f>'Og s3a'!C39</f>
        <v>0</v>
      </c>
      <c r="D64" s="2485"/>
      <c r="E64" s="2486"/>
      <c r="F64" s="979">
        <f>'Og s3a'!F39</f>
        <v>0</v>
      </c>
      <c r="G64" s="1222"/>
      <c r="H64" s="1222"/>
      <c r="I64" s="605"/>
      <c r="L64" s="929">
        <f>'Og s3a'!D39</f>
        <v>0</v>
      </c>
      <c r="M64" s="526">
        <f>Import!O37</f>
        <v>0</v>
      </c>
    </row>
    <row r="65" spans="2:13" ht="15.75" customHeight="1">
      <c r="B65" s="1225" t="str">
        <f t="shared" si="0"/>
        <v/>
      </c>
      <c r="C65" s="2484">
        <f>'Og s3a'!C40</f>
        <v>0</v>
      </c>
      <c r="D65" s="2485"/>
      <c r="E65" s="2486"/>
      <c r="F65" s="979">
        <f>'Og s3a'!F40</f>
        <v>0</v>
      </c>
      <c r="G65" s="1222"/>
      <c r="H65" s="1222"/>
      <c r="I65" s="605"/>
      <c r="L65" s="929">
        <f>'Og s3a'!D40</f>
        <v>0</v>
      </c>
      <c r="M65" s="526">
        <f>Import!O38</f>
        <v>0</v>
      </c>
    </row>
    <row r="66" spans="2:13" ht="15.75" customHeight="1">
      <c r="B66" s="1225" t="str">
        <f t="shared" si="0"/>
        <v/>
      </c>
      <c r="C66" s="2484">
        <f>'Og s3a'!C41</f>
        <v>0</v>
      </c>
      <c r="D66" s="2485"/>
      <c r="E66" s="2486"/>
      <c r="F66" s="979">
        <f>'Og s3a'!F41</f>
        <v>0</v>
      </c>
      <c r="G66" s="1222"/>
      <c r="H66" s="1222"/>
      <c r="I66" s="605"/>
      <c r="L66" s="929">
        <f>'Og s3a'!D41</f>
        <v>0</v>
      </c>
      <c r="M66" s="526">
        <f>Import!O39</f>
        <v>0</v>
      </c>
    </row>
    <row r="67" spans="2:13" ht="15.75" customHeight="1">
      <c r="B67" s="1225" t="str">
        <f t="shared" si="0"/>
        <v/>
      </c>
      <c r="C67" s="2484">
        <f>'Og s3a'!C42</f>
        <v>0</v>
      </c>
      <c r="D67" s="2485"/>
      <c r="E67" s="2486"/>
      <c r="F67" s="979">
        <f>'Og s3a'!F42</f>
        <v>0</v>
      </c>
      <c r="G67" s="1222"/>
      <c r="H67" s="1222"/>
      <c r="I67" s="605"/>
      <c r="L67" s="929">
        <f>'Og s3a'!D42</f>
        <v>0</v>
      </c>
      <c r="M67" s="526">
        <f>Import!O40</f>
        <v>0</v>
      </c>
    </row>
    <row r="68" spans="2:13" ht="15.75" customHeight="1">
      <c r="B68" s="1225" t="str">
        <f t="shared" si="0"/>
        <v/>
      </c>
      <c r="C68" s="2484">
        <f>'Og s3a'!C43</f>
        <v>0</v>
      </c>
      <c r="D68" s="2485"/>
      <c r="E68" s="2486"/>
      <c r="F68" s="979">
        <f>'Og s3a'!F43</f>
        <v>0</v>
      </c>
      <c r="G68" s="1222"/>
      <c r="H68" s="1222"/>
      <c r="I68" s="605"/>
      <c r="L68" s="929">
        <f>'Og s3a'!D43</f>
        <v>0</v>
      </c>
      <c r="M68" s="526">
        <f>Import!O41</f>
        <v>0</v>
      </c>
    </row>
    <row r="69" spans="2:13" ht="15.75" customHeight="1">
      <c r="B69" s="1225" t="str">
        <f t="shared" si="0"/>
        <v/>
      </c>
      <c r="C69" s="2484">
        <f>'Og s3a'!C44</f>
        <v>0</v>
      </c>
      <c r="D69" s="2485"/>
      <c r="E69" s="2486"/>
      <c r="F69" s="979">
        <f>'Og s3a'!F44</f>
        <v>0</v>
      </c>
      <c r="G69" s="1222"/>
      <c r="H69" s="1222"/>
      <c r="I69" s="605"/>
      <c r="L69" s="929">
        <f>'Og s3a'!D44</f>
        <v>0</v>
      </c>
      <c r="M69" s="526">
        <f>Import!O42</f>
        <v>0</v>
      </c>
    </row>
    <row r="70" spans="2:13" ht="15.75" customHeight="1">
      <c r="B70" s="1225" t="str">
        <f t="shared" si="0"/>
        <v/>
      </c>
      <c r="C70" s="2484">
        <f>'Og s3a'!C45</f>
        <v>0</v>
      </c>
      <c r="D70" s="2485"/>
      <c r="E70" s="2486"/>
      <c r="F70" s="979">
        <f>'Og s3a'!F45</f>
        <v>0</v>
      </c>
      <c r="G70" s="1222"/>
      <c r="H70" s="1222"/>
      <c r="I70" s="605"/>
      <c r="L70" s="929">
        <f>'Og s3a'!D45</f>
        <v>0</v>
      </c>
      <c r="M70" s="526">
        <f>Import!O43</f>
        <v>0</v>
      </c>
    </row>
    <row r="71" spans="2:13" ht="15.75" customHeight="1">
      <c r="B71" s="1225" t="str">
        <f t="shared" si="0"/>
        <v/>
      </c>
      <c r="C71" s="2484">
        <f>'Og s3a'!C46</f>
        <v>0</v>
      </c>
      <c r="D71" s="2485"/>
      <c r="E71" s="2486"/>
      <c r="F71" s="979">
        <f>'Og s3a'!F46</f>
        <v>0</v>
      </c>
      <c r="G71" s="1222"/>
      <c r="H71" s="1222"/>
      <c r="I71" s="605"/>
      <c r="L71" s="929">
        <f>'Og s3a'!D46</f>
        <v>0</v>
      </c>
      <c r="M71" s="526">
        <f>Import!O44</f>
        <v>0</v>
      </c>
    </row>
    <row r="72" spans="2:13" ht="15.75" customHeight="1">
      <c r="B72" s="1225" t="str">
        <f t="shared" si="0"/>
        <v/>
      </c>
      <c r="C72" s="2484">
        <f>'Og s3a'!C47</f>
        <v>0</v>
      </c>
      <c r="D72" s="2485"/>
      <c r="E72" s="2486"/>
      <c r="F72" s="979">
        <f>'Og s3a'!F47</f>
        <v>0</v>
      </c>
      <c r="G72" s="1222"/>
      <c r="H72" s="1222"/>
      <c r="I72" s="605"/>
      <c r="L72" s="929">
        <f>'Og s3a'!D47</f>
        <v>0</v>
      </c>
      <c r="M72" s="526">
        <f>Import!O45</f>
        <v>0</v>
      </c>
    </row>
    <row r="73" spans="2:13" ht="15.75" customHeight="1">
      <c r="B73" s="1225" t="str">
        <f t="shared" si="0"/>
        <v/>
      </c>
      <c r="C73" s="2484">
        <f>'Og s3a'!C48</f>
        <v>0</v>
      </c>
      <c r="D73" s="2485"/>
      <c r="E73" s="2486"/>
      <c r="F73" s="979">
        <f>'Og s3a'!F48</f>
        <v>0</v>
      </c>
      <c r="G73" s="1222"/>
      <c r="H73" s="1222"/>
      <c r="I73" s="605"/>
      <c r="L73" s="929">
        <f>'Og s3a'!D48</f>
        <v>0</v>
      </c>
      <c r="M73" s="526">
        <f>Import!O46</f>
        <v>0</v>
      </c>
    </row>
    <row r="74" spans="2:13" ht="15.75" customHeight="1">
      <c r="B74" s="1225" t="str">
        <f t="shared" si="0"/>
        <v/>
      </c>
      <c r="C74" s="2484">
        <f>'Og s3a'!C49</f>
        <v>0</v>
      </c>
      <c r="D74" s="2485"/>
      <c r="E74" s="2486"/>
      <c r="F74" s="979">
        <f>'Og s3a'!F49</f>
        <v>0</v>
      </c>
      <c r="G74" s="1222"/>
      <c r="H74" s="1222"/>
      <c r="I74" s="605"/>
      <c r="L74" s="929">
        <f>'Og s3a'!D49</f>
        <v>0</v>
      </c>
      <c r="M74" s="526">
        <f>Import!O47</f>
        <v>0</v>
      </c>
    </row>
    <row r="75" spans="2:13" ht="15.75" customHeight="1">
      <c r="B75" s="1225" t="str">
        <f t="shared" si="0"/>
        <v/>
      </c>
      <c r="C75" s="2484">
        <f>'Og s3a'!C50</f>
        <v>0</v>
      </c>
      <c r="D75" s="2485"/>
      <c r="E75" s="2486"/>
      <c r="F75" s="979">
        <f>'Og s3a'!F50</f>
        <v>0</v>
      </c>
      <c r="G75" s="1222"/>
      <c r="H75" s="1222"/>
      <c r="I75" s="605"/>
      <c r="L75" s="929">
        <f>'Og s3a'!D50</f>
        <v>0</v>
      </c>
      <c r="M75" s="526">
        <f>Import!O48</f>
        <v>0</v>
      </c>
    </row>
    <row r="76" spans="2:13" ht="15.75" customHeight="1">
      <c r="B76" s="1225" t="str">
        <f t="shared" si="0"/>
        <v/>
      </c>
      <c r="C76" s="2484">
        <f>'Og s3a'!C51</f>
        <v>0</v>
      </c>
      <c r="D76" s="2485"/>
      <c r="E76" s="2486"/>
      <c r="F76" s="979">
        <f>'Og s3a'!F51</f>
        <v>0</v>
      </c>
      <c r="G76" s="1222"/>
      <c r="H76" s="1222"/>
      <c r="I76" s="605"/>
      <c r="L76" s="929">
        <f>'Og s3a'!D51</f>
        <v>0</v>
      </c>
      <c r="M76" s="526">
        <f>Import!O49</f>
        <v>0</v>
      </c>
    </row>
    <row r="77" spans="2:13" ht="15.75" customHeight="1">
      <c r="B77" s="1225" t="str">
        <f t="shared" si="0"/>
        <v/>
      </c>
      <c r="C77" s="2484">
        <f>'Og s3a'!C52</f>
        <v>0</v>
      </c>
      <c r="D77" s="2485"/>
      <c r="E77" s="2486"/>
      <c r="F77" s="979">
        <f>'Og s3a'!F52</f>
        <v>0</v>
      </c>
      <c r="G77" s="1222"/>
      <c r="H77" s="1222"/>
      <c r="I77" s="605"/>
      <c r="L77" s="929">
        <f>'Og s3a'!D52</f>
        <v>0</v>
      </c>
      <c r="M77" s="526">
        <f>Import!O50</f>
        <v>0</v>
      </c>
    </row>
    <row r="78" spans="2:13" ht="15.75" customHeight="1">
      <c r="B78" s="1225" t="str">
        <f t="shared" si="0"/>
        <v/>
      </c>
      <c r="C78" s="2484">
        <f>'Og s3a'!C53</f>
        <v>0</v>
      </c>
      <c r="D78" s="2485"/>
      <c r="E78" s="2486"/>
      <c r="F78" s="979">
        <f>'Og s3a'!F53</f>
        <v>0</v>
      </c>
      <c r="G78" s="1222"/>
      <c r="H78" s="1222"/>
      <c r="I78" s="605"/>
      <c r="L78" s="929">
        <f>'Og s3a'!D53</f>
        <v>0</v>
      </c>
      <c r="M78" s="526">
        <f>Import!O51</f>
        <v>0</v>
      </c>
    </row>
    <row r="79" spans="2:13" ht="15.75" customHeight="1">
      <c r="B79" s="1225" t="str">
        <f t="shared" si="0"/>
        <v/>
      </c>
      <c r="C79" s="2484">
        <f>'Og s3a'!C54</f>
        <v>0</v>
      </c>
      <c r="D79" s="2485"/>
      <c r="E79" s="2486"/>
      <c r="F79" s="979">
        <f>'Og s3a'!F54</f>
        <v>0</v>
      </c>
      <c r="G79" s="1222"/>
      <c r="H79" s="1222"/>
      <c r="I79" s="605"/>
      <c r="L79" s="929">
        <f>'Og s3a'!D54</f>
        <v>0</v>
      </c>
      <c r="M79" s="526">
        <f>Import!O52</f>
        <v>0</v>
      </c>
    </row>
    <row r="80" spans="2:13" ht="15.75" customHeight="1">
      <c r="B80" s="1225" t="str">
        <f t="shared" si="0"/>
        <v/>
      </c>
      <c r="C80" s="2484">
        <f>'Og s3a'!C55</f>
        <v>0</v>
      </c>
      <c r="D80" s="2485"/>
      <c r="E80" s="2486"/>
      <c r="F80" s="979">
        <f>'Og s3a'!F55</f>
        <v>0</v>
      </c>
      <c r="G80" s="1222"/>
      <c r="H80" s="1222"/>
      <c r="I80" s="605"/>
      <c r="L80" s="929">
        <f>'Og s3a'!D55</f>
        <v>0</v>
      </c>
      <c r="M80" s="526">
        <f>Import!O53</f>
        <v>0</v>
      </c>
    </row>
    <row r="81" spans="2:13" ht="15.75" customHeight="1">
      <c r="B81" s="1225" t="str">
        <f t="shared" si="0"/>
        <v/>
      </c>
      <c r="C81" s="2484">
        <f>'Og s3a'!C56</f>
        <v>0</v>
      </c>
      <c r="D81" s="2485"/>
      <c r="E81" s="2486"/>
      <c r="F81" s="979">
        <f>'Og s3a'!F56</f>
        <v>0</v>
      </c>
      <c r="G81" s="1222"/>
      <c r="H81" s="1222"/>
      <c r="I81" s="605"/>
      <c r="L81" s="929">
        <f>'Og s3a'!D56</f>
        <v>0</v>
      </c>
      <c r="M81" s="526">
        <f>Import!O54</f>
        <v>0</v>
      </c>
    </row>
    <row r="82" spans="2:13" ht="15.75" hidden="1" customHeight="1">
      <c r="B82" s="1225" t="str">
        <f t="shared" si="0"/>
        <v/>
      </c>
      <c r="C82" s="2484">
        <f>'Og s3a'!C57</f>
        <v>0</v>
      </c>
      <c r="D82" s="2485"/>
      <c r="E82" s="2486"/>
      <c r="F82" s="979">
        <f>'Og s3a'!F57</f>
        <v>0</v>
      </c>
      <c r="G82" s="1222"/>
      <c r="H82" s="1222"/>
      <c r="I82" s="605"/>
      <c r="L82" s="929">
        <f>'Og s3a'!D57</f>
        <v>0</v>
      </c>
      <c r="M82" s="526">
        <f>Import!O55</f>
        <v>0</v>
      </c>
    </row>
    <row r="83" spans="2:13" ht="15.75" hidden="1" customHeight="1">
      <c r="B83" s="1225" t="str">
        <f t="shared" si="0"/>
        <v/>
      </c>
      <c r="C83" s="2484">
        <f>'Og s3a'!C58</f>
        <v>0</v>
      </c>
      <c r="D83" s="2485"/>
      <c r="E83" s="2486"/>
      <c r="F83" s="979">
        <f>'Og s3a'!F58</f>
        <v>0</v>
      </c>
      <c r="G83" s="1222"/>
      <c r="H83" s="1222"/>
      <c r="I83" s="605"/>
      <c r="L83" s="929">
        <f>'Og s3a'!D58</f>
        <v>0</v>
      </c>
      <c r="M83" s="526">
        <f>Import!O56</f>
        <v>0</v>
      </c>
    </row>
    <row r="84" spans="2:13" ht="15.75" hidden="1" customHeight="1">
      <c r="B84" s="1225" t="str">
        <f t="shared" si="0"/>
        <v/>
      </c>
      <c r="C84" s="2484">
        <f>'Og s3a'!C59</f>
        <v>0</v>
      </c>
      <c r="D84" s="2485"/>
      <c r="E84" s="2486"/>
      <c r="F84" s="979">
        <f>'Og s3a'!F59</f>
        <v>0</v>
      </c>
      <c r="G84" s="1222"/>
      <c r="H84" s="1222"/>
      <c r="I84" s="605"/>
      <c r="L84" s="929">
        <f>'Og s3a'!D59</f>
        <v>0</v>
      </c>
      <c r="M84" s="526">
        <f>Import!O57</f>
        <v>0</v>
      </c>
    </row>
    <row r="85" spans="2:13" ht="15.75" hidden="1" customHeight="1">
      <c r="B85" s="1225" t="str">
        <f t="shared" si="0"/>
        <v/>
      </c>
      <c r="C85" s="2484">
        <f>'Og s3a'!C60</f>
        <v>0</v>
      </c>
      <c r="D85" s="2485"/>
      <c r="E85" s="2486"/>
      <c r="F85" s="979">
        <f>'Og s3a'!F60</f>
        <v>0</v>
      </c>
      <c r="G85" s="1222"/>
      <c r="H85" s="1222"/>
      <c r="I85" s="605"/>
      <c r="L85" s="929">
        <f>'Og s3a'!D60</f>
        <v>0</v>
      </c>
      <c r="M85" s="526">
        <f>Import!O58</f>
        <v>0</v>
      </c>
    </row>
    <row r="86" spans="2:13" ht="15.75" hidden="1" customHeight="1">
      <c r="B86" s="1225" t="str">
        <f t="shared" si="0"/>
        <v/>
      </c>
      <c r="C86" s="2484">
        <f>'Og s3a'!C61</f>
        <v>0</v>
      </c>
      <c r="D86" s="2485"/>
      <c r="E86" s="2486"/>
      <c r="F86" s="979">
        <f>'Og s3a'!F61</f>
        <v>0</v>
      </c>
      <c r="G86" s="1222"/>
      <c r="H86" s="1222"/>
      <c r="I86" s="605"/>
      <c r="L86" s="929">
        <f>'Og s3a'!D61</f>
        <v>0</v>
      </c>
      <c r="M86" s="526">
        <f>Import!O59</f>
        <v>0</v>
      </c>
    </row>
    <row r="87" spans="2:13" ht="15.75" hidden="1" customHeight="1">
      <c r="B87" s="1225" t="str">
        <f t="shared" si="0"/>
        <v/>
      </c>
      <c r="C87" s="2484">
        <f>'Og s3a'!C62</f>
        <v>0</v>
      </c>
      <c r="D87" s="2485"/>
      <c r="E87" s="2486"/>
      <c r="F87" s="979">
        <f>'Og s3a'!F62</f>
        <v>0</v>
      </c>
      <c r="G87" s="1222"/>
      <c r="H87" s="1222"/>
      <c r="I87" s="605"/>
      <c r="L87" s="929">
        <f>'Og s3a'!D62</f>
        <v>0</v>
      </c>
      <c r="M87" s="526">
        <f>Import!O60</f>
        <v>0</v>
      </c>
    </row>
    <row r="88" spans="2:13" ht="15.75" hidden="1" customHeight="1">
      <c r="B88" s="1225" t="str">
        <f t="shared" si="0"/>
        <v/>
      </c>
      <c r="C88" s="2484">
        <f>'Og s3a'!C63</f>
        <v>0</v>
      </c>
      <c r="D88" s="2485"/>
      <c r="E88" s="2486"/>
      <c r="F88" s="979">
        <f>'Og s3a'!F63</f>
        <v>0</v>
      </c>
      <c r="G88" s="1222"/>
      <c r="H88" s="1222"/>
      <c r="I88" s="605"/>
      <c r="L88" s="929">
        <f>'Og s3a'!D63</f>
        <v>0</v>
      </c>
      <c r="M88" s="526">
        <f>Import!O61</f>
        <v>0</v>
      </c>
    </row>
    <row r="89" spans="2:13" ht="15.75" hidden="1" customHeight="1">
      <c r="B89" s="1225" t="str">
        <f t="shared" si="0"/>
        <v/>
      </c>
      <c r="C89" s="2484">
        <f>'Og s3a'!C64</f>
        <v>0</v>
      </c>
      <c r="D89" s="2485"/>
      <c r="E89" s="2486"/>
      <c r="F89" s="979">
        <f>'Og s3a'!F64</f>
        <v>0</v>
      </c>
      <c r="G89" s="1222"/>
      <c r="H89" s="1222"/>
      <c r="I89" s="605"/>
      <c r="L89" s="929">
        <f>'Og s3a'!D64</f>
        <v>0</v>
      </c>
      <c r="M89" s="526">
        <f>Import!O62</f>
        <v>0</v>
      </c>
    </row>
    <row r="90" spans="2:13" ht="15.75" hidden="1" customHeight="1">
      <c r="B90" s="1225" t="str">
        <f t="shared" si="0"/>
        <v/>
      </c>
      <c r="C90" s="2484">
        <f>'Og s3a'!C65</f>
        <v>0</v>
      </c>
      <c r="D90" s="2485"/>
      <c r="E90" s="2486"/>
      <c r="F90" s="979">
        <f>'Og s3a'!F65</f>
        <v>0</v>
      </c>
      <c r="G90" s="1222"/>
      <c r="H90" s="1222"/>
      <c r="I90" s="605"/>
      <c r="L90" s="929">
        <f>'Og s3a'!D65</f>
        <v>0</v>
      </c>
      <c r="M90" s="526">
        <f>Import!O63</f>
        <v>0</v>
      </c>
    </row>
    <row r="91" spans="2:13" ht="15.75" hidden="1" customHeight="1">
      <c r="B91" s="1225" t="str">
        <f t="shared" si="0"/>
        <v/>
      </c>
      <c r="C91" s="2484">
        <f>'Og s3a'!C66</f>
        <v>0</v>
      </c>
      <c r="D91" s="2485"/>
      <c r="E91" s="2486"/>
      <c r="F91" s="979">
        <f>'Og s3a'!F66</f>
        <v>0</v>
      </c>
      <c r="G91" s="1222"/>
      <c r="H91" s="1222"/>
      <c r="I91" s="605"/>
      <c r="L91" s="929">
        <f>'Og s3a'!D66</f>
        <v>0</v>
      </c>
      <c r="M91" s="526">
        <f>Import!O64</f>
        <v>0</v>
      </c>
    </row>
    <row r="92" spans="2:13" ht="15.75" hidden="1" customHeight="1">
      <c r="B92" s="1225" t="str">
        <f t="shared" si="0"/>
        <v/>
      </c>
      <c r="C92" s="2484">
        <f>'Og s3a'!C67</f>
        <v>0</v>
      </c>
      <c r="D92" s="2485"/>
      <c r="E92" s="2486"/>
      <c r="F92" s="979">
        <f>'Og s3a'!F67</f>
        <v>0</v>
      </c>
      <c r="G92" s="1222"/>
      <c r="H92" s="1222"/>
      <c r="I92" s="605"/>
      <c r="L92" s="929">
        <f>'Og s3a'!D67</f>
        <v>0</v>
      </c>
      <c r="M92" s="526">
        <f>Import!O65</f>
        <v>0</v>
      </c>
    </row>
    <row r="93" spans="2:13" ht="15.75" hidden="1" customHeight="1">
      <c r="B93" s="1225" t="str">
        <f t="shared" si="0"/>
        <v/>
      </c>
      <c r="C93" s="2484">
        <f>'Og s3a'!C68</f>
        <v>0</v>
      </c>
      <c r="D93" s="2485"/>
      <c r="E93" s="2486"/>
      <c r="F93" s="979">
        <f>'Og s3a'!F68</f>
        <v>0</v>
      </c>
      <c r="G93" s="1222"/>
      <c r="H93" s="1222"/>
      <c r="I93" s="605"/>
      <c r="L93" s="929">
        <f>'Og s3a'!D68</f>
        <v>0</v>
      </c>
      <c r="M93" s="526">
        <f>Import!O66</f>
        <v>0</v>
      </c>
    </row>
    <row r="94" spans="2:13" ht="15.75" hidden="1" customHeight="1">
      <c r="B94" s="1225" t="str">
        <f t="shared" si="0"/>
        <v/>
      </c>
      <c r="C94" s="2484">
        <f>'Og s3a'!C69</f>
        <v>0</v>
      </c>
      <c r="D94" s="2485"/>
      <c r="E94" s="2486"/>
      <c r="F94" s="979">
        <f>'Og s3a'!F69</f>
        <v>0</v>
      </c>
      <c r="G94" s="1222"/>
      <c r="H94" s="1222"/>
      <c r="I94" s="605"/>
      <c r="L94" s="929">
        <f>'Og s3a'!D69</f>
        <v>0</v>
      </c>
      <c r="M94" s="526">
        <f>Import!O67</f>
        <v>0</v>
      </c>
    </row>
    <row r="95" spans="2:13" ht="15.75" hidden="1" customHeight="1">
      <c r="B95" s="1225" t="str">
        <f t="shared" si="0"/>
        <v/>
      </c>
      <c r="C95" s="2484">
        <f>'Og s3a'!C70</f>
        <v>0</v>
      </c>
      <c r="D95" s="2485"/>
      <c r="E95" s="2486"/>
      <c r="F95" s="979">
        <f>'Og s3a'!F70</f>
        <v>0</v>
      </c>
      <c r="G95" s="1222"/>
      <c r="H95" s="1222"/>
      <c r="I95" s="605"/>
      <c r="L95" s="929">
        <f>'Og s3a'!D70</f>
        <v>0</v>
      </c>
      <c r="M95" s="526">
        <f>Import!O68</f>
        <v>0</v>
      </c>
    </row>
    <row r="96" spans="2:13" ht="15.75" hidden="1" customHeight="1">
      <c r="B96" s="1225" t="str">
        <f t="shared" ref="B96:B159" si="1">IF(F96&gt;0,"Wypełnione","")</f>
        <v/>
      </c>
      <c r="C96" s="2484">
        <f>'Og s3a'!C71</f>
        <v>0</v>
      </c>
      <c r="D96" s="2485"/>
      <c r="E96" s="2486"/>
      <c r="F96" s="979">
        <f>'Og s3a'!F71</f>
        <v>0</v>
      </c>
      <c r="G96" s="1222"/>
      <c r="H96" s="1222"/>
      <c r="I96" s="605"/>
      <c r="L96" s="929">
        <f>'Og s3a'!D71</f>
        <v>0</v>
      </c>
      <c r="M96" s="526">
        <f>Import!O69</f>
        <v>0</v>
      </c>
    </row>
    <row r="97" spans="2:13" ht="15.75" hidden="1" customHeight="1">
      <c r="B97" s="1225" t="str">
        <f t="shared" si="1"/>
        <v/>
      </c>
      <c r="C97" s="2484">
        <f>'Og s3a'!C72</f>
        <v>0</v>
      </c>
      <c r="D97" s="2485"/>
      <c r="E97" s="2486"/>
      <c r="F97" s="979">
        <f>'Og s3a'!F72</f>
        <v>0</v>
      </c>
      <c r="G97" s="1222"/>
      <c r="H97" s="1222"/>
      <c r="I97" s="605"/>
      <c r="L97" s="929">
        <f>'Og s3a'!D72</f>
        <v>0</v>
      </c>
      <c r="M97" s="526">
        <f>Import!O70</f>
        <v>0</v>
      </c>
    </row>
    <row r="98" spans="2:13" ht="15.75" hidden="1" customHeight="1">
      <c r="B98" s="1225" t="str">
        <f t="shared" si="1"/>
        <v/>
      </c>
      <c r="C98" s="2484">
        <f>'Og s3a'!C73</f>
        <v>0</v>
      </c>
      <c r="D98" s="2485"/>
      <c r="E98" s="2486"/>
      <c r="F98" s="979">
        <f>'Og s3a'!F73</f>
        <v>0</v>
      </c>
      <c r="G98" s="1222"/>
      <c r="H98" s="1222"/>
      <c r="I98" s="605"/>
      <c r="L98" s="929">
        <f>'Og s3a'!D73</f>
        <v>0</v>
      </c>
      <c r="M98" s="526">
        <f>Import!O71</f>
        <v>0</v>
      </c>
    </row>
    <row r="99" spans="2:13" ht="15.75" hidden="1" customHeight="1">
      <c r="B99" s="1225" t="str">
        <f t="shared" si="1"/>
        <v/>
      </c>
      <c r="C99" s="2484">
        <f>'Og s3a'!C74</f>
        <v>0</v>
      </c>
      <c r="D99" s="2485"/>
      <c r="E99" s="2486"/>
      <c r="F99" s="979">
        <f>'Og s3a'!F74</f>
        <v>0</v>
      </c>
      <c r="G99" s="1222"/>
      <c r="H99" s="1222"/>
      <c r="I99" s="605"/>
      <c r="L99" s="929">
        <f>'Og s3a'!D74</f>
        <v>0</v>
      </c>
      <c r="M99" s="526">
        <f>Import!O72</f>
        <v>0</v>
      </c>
    </row>
    <row r="100" spans="2:13" ht="15.75" hidden="1" customHeight="1">
      <c r="B100" s="1225" t="str">
        <f t="shared" si="1"/>
        <v/>
      </c>
      <c r="C100" s="2484">
        <f>'Og s3a'!C75</f>
        <v>0</v>
      </c>
      <c r="D100" s="2485"/>
      <c r="E100" s="2486"/>
      <c r="F100" s="979">
        <f>'Og s3a'!F75</f>
        <v>0</v>
      </c>
      <c r="G100" s="1222"/>
      <c r="H100" s="1222"/>
      <c r="I100" s="605"/>
      <c r="L100" s="929">
        <f>'Og s3a'!D75</f>
        <v>0</v>
      </c>
      <c r="M100" s="526">
        <f>Import!O73</f>
        <v>0</v>
      </c>
    </row>
    <row r="101" spans="2:13" ht="15.75" hidden="1" customHeight="1">
      <c r="B101" s="1225" t="str">
        <f t="shared" si="1"/>
        <v/>
      </c>
      <c r="C101" s="2484">
        <f>'Og s3a'!C76</f>
        <v>0</v>
      </c>
      <c r="D101" s="2485"/>
      <c r="E101" s="2486"/>
      <c r="F101" s="979">
        <f>'Og s3a'!F76</f>
        <v>0</v>
      </c>
      <c r="G101" s="1222"/>
      <c r="H101" s="1222"/>
      <c r="I101" s="605"/>
      <c r="L101" s="929">
        <f>'Og s3a'!D76</f>
        <v>0</v>
      </c>
      <c r="M101" s="526">
        <f>Import!O74</f>
        <v>0</v>
      </c>
    </row>
    <row r="102" spans="2:13" ht="15.75" hidden="1" customHeight="1">
      <c r="B102" s="1225" t="str">
        <f t="shared" si="1"/>
        <v/>
      </c>
      <c r="C102" s="2484">
        <f>'Og s3a'!C77</f>
        <v>0</v>
      </c>
      <c r="D102" s="2485"/>
      <c r="E102" s="2486"/>
      <c r="F102" s="979">
        <f>'Og s3a'!F77</f>
        <v>0</v>
      </c>
      <c r="G102" s="1222"/>
      <c r="H102" s="1222"/>
      <c r="I102" s="605"/>
      <c r="L102" s="929">
        <f>'Og s3a'!D77</f>
        <v>0</v>
      </c>
      <c r="M102" s="526">
        <f>Import!O75</f>
        <v>0</v>
      </c>
    </row>
    <row r="103" spans="2:13" ht="15.75" hidden="1" customHeight="1">
      <c r="B103" s="1225" t="str">
        <f t="shared" si="1"/>
        <v/>
      </c>
      <c r="C103" s="2484">
        <f>'Og s3a'!C78</f>
        <v>0</v>
      </c>
      <c r="D103" s="2485"/>
      <c r="E103" s="2486"/>
      <c r="F103" s="979">
        <f>'Og s3a'!F78</f>
        <v>0</v>
      </c>
      <c r="G103" s="1222"/>
      <c r="H103" s="1222"/>
      <c r="I103" s="605"/>
      <c r="L103" s="929">
        <f>'Og s3a'!D78</f>
        <v>0</v>
      </c>
      <c r="M103" s="526">
        <f>Import!O76</f>
        <v>0</v>
      </c>
    </row>
    <row r="104" spans="2:13" ht="15.75" hidden="1" customHeight="1">
      <c r="B104" s="1225" t="str">
        <f t="shared" si="1"/>
        <v/>
      </c>
      <c r="C104" s="2484">
        <f>'Og s3a'!C79</f>
        <v>0</v>
      </c>
      <c r="D104" s="2485"/>
      <c r="E104" s="2486"/>
      <c r="F104" s="979">
        <f>'Og s3a'!F79</f>
        <v>0</v>
      </c>
      <c r="G104" s="1222"/>
      <c r="H104" s="1222"/>
      <c r="I104" s="605"/>
      <c r="L104" s="929">
        <f>'Og s3a'!D79</f>
        <v>0</v>
      </c>
      <c r="M104" s="526">
        <f>Import!O77</f>
        <v>0</v>
      </c>
    </row>
    <row r="105" spans="2:13" ht="15.75" hidden="1" customHeight="1">
      <c r="B105" s="1225" t="str">
        <f t="shared" si="1"/>
        <v/>
      </c>
      <c r="C105" s="2484">
        <f>'Og s3a'!C80</f>
        <v>0</v>
      </c>
      <c r="D105" s="2485"/>
      <c r="E105" s="2486"/>
      <c r="F105" s="979">
        <f>'Og s3a'!F80</f>
        <v>0</v>
      </c>
      <c r="G105" s="1222"/>
      <c r="H105" s="1222"/>
      <c r="I105" s="605"/>
      <c r="L105" s="929">
        <f>'Og s3a'!D80</f>
        <v>0</v>
      </c>
      <c r="M105" s="526">
        <f>Import!O78</f>
        <v>0</v>
      </c>
    </row>
    <row r="106" spans="2:13" ht="15.75" hidden="1" customHeight="1">
      <c r="B106" s="1225" t="str">
        <f t="shared" si="1"/>
        <v/>
      </c>
      <c r="C106" s="2484">
        <f>'Og s3a'!C81</f>
        <v>0</v>
      </c>
      <c r="D106" s="2485"/>
      <c r="E106" s="2486"/>
      <c r="F106" s="979">
        <f>'Og s3a'!F81</f>
        <v>0</v>
      </c>
      <c r="G106" s="1222"/>
      <c r="H106" s="1222"/>
      <c r="I106" s="605"/>
      <c r="L106" s="929">
        <f>'Og s3a'!D81</f>
        <v>0</v>
      </c>
      <c r="M106" s="526">
        <f>Import!O79</f>
        <v>0</v>
      </c>
    </row>
    <row r="107" spans="2:13" ht="15.75" hidden="1" customHeight="1">
      <c r="B107" s="1225" t="str">
        <f t="shared" si="1"/>
        <v/>
      </c>
      <c r="C107" s="2484">
        <f>'Og s3a'!C82</f>
        <v>0</v>
      </c>
      <c r="D107" s="2485"/>
      <c r="E107" s="2486"/>
      <c r="F107" s="979">
        <f>'Og s3a'!F82</f>
        <v>0</v>
      </c>
      <c r="G107" s="1222"/>
      <c r="H107" s="1222"/>
      <c r="I107" s="605"/>
      <c r="L107" s="929">
        <f>'Og s3a'!D82</f>
        <v>0</v>
      </c>
      <c r="M107" s="526">
        <f>Import!O80</f>
        <v>0</v>
      </c>
    </row>
    <row r="108" spans="2:13" ht="15.75" hidden="1" customHeight="1">
      <c r="B108" s="1225" t="str">
        <f t="shared" si="1"/>
        <v/>
      </c>
      <c r="C108" s="2484">
        <f>'Og s3a'!C83</f>
        <v>0</v>
      </c>
      <c r="D108" s="2485"/>
      <c r="E108" s="2486"/>
      <c r="F108" s="979">
        <f>'Og s3a'!F83</f>
        <v>0</v>
      </c>
      <c r="G108" s="1222"/>
      <c r="H108" s="1222"/>
      <c r="I108" s="605"/>
      <c r="L108" s="929">
        <f>'Og s3a'!D83</f>
        <v>0</v>
      </c>
      <c r="M108" s="526">
        <f>Import!O81</f>
        <v>0</v>
      </c>
    </row>
    <row r="109" spans="2:13" ht="15.75" hidden="1" customHeight="1">
      <c r="B109" s="1225" t="str">
        <f t="shared" si="1"/>
        <v/>
      </c>
      <c r="C109" s="2484">
        <f>'Og s3a'!C84</f>
        <v>0</v>
      </c>
      <c r="D109" s="2485"/>
      <c r="E109" s="2486"/>
      <c r="F109" s="979">
        <f>'Og s3a'!F84</f>
        <v>0</v>
      </c>
      <c r="G109" s="1222"/>
      <c r="H109" s="1222"/>
      <c r="I109" s="605"/>
      <c r="L109" s="929">
        <f>'Og s3a'!D84</f>
        <v>0</v>
      </c>
      <c r="M109" s="526">
        <f>Import!O82</f>
        <v>0</v>
      </c>
    </row>
    <row r="110" spans="2:13" ht="15.75" hidden="1" customHeight="1">
      <c r="B110" s="1225" t="str">
        <f t="shared" si="1"/>
        <v/>
      </c>
      <c r="C110" s="2484">
        <f>'Og s3a'!C85</f>
        <v>0</v>
      </c>
      <c r="D110" s="2485"/>
      <c r="E110" s="2486"/>
      <c r="F110" s="979">
        <f>'Og s3a'!F85</f>
        <v>0</v>
      </c>
      <c r="G110" s="1222"/>
      <c r="H110" s="1222"/>
      <c r="I110" s="605"/>
      <c r="L110" s="929">
        <f>'Og s3a'!D85</f>
        <v>0</v>
      </c>
      <c r="M110" s="526">
        <f>Import!O83</f>
        <v>0</v>
      </c>
    </row>
    <row r="111" spans="2:13" ht="15.75" hidden="1" customHeight="1">
      <c r="B111" s="1225" t="str">
        <f t="shared" si="1"/>
        <v/>
      </c>
      <c r="C111" s="2484">
        <f>'Og s3a'!C86</f>
        <v>0</v>
      </c>
      <c r="D111" s="2485"/>
      <c r="E111" s="2486"/>
      <c r="F111" s="979">
        <f>'Og s3a'!F86</f>
        <v>0</v>
      </c>
      <c r="G111" s="1222"/>
      <c r="H111" s="1222"/>
      <c r="I111" s="605"/>
      <c r="L111" s="929">
        <f>'Og s3a'!D86</f>
        <v>0</v>
      </c>
      <c r="M111" s="526">
        <f>Import!O84</f>
        <v>0</v>
      </c>
    </row>
    <row r="112" spans="2:13" ht="15.75" hidden="1" customHeight="1">
      <c r="B112" s="1225" t="str">
        <f t="shared" si="1"/>
        <v/>
      </c>
      <c r="C112" s="2484">
        <f>'Og s3a'!C87</f>
        <v>0</v>
      </c>
      <c r="D112" s="2485"/>
      <c r="E112" s="2486"/>
      <c r="F112" s="979">
        <f>'Og s3a'!F87</f>
        <v>0</v>
      </c>
      <c r="G112" s="1222"/>
      <c r="H112" s="1222"/>
      <c r="I112" s="605"/>
      <c r="L112" s="929">
        <f>'Og s3a'!D87</f>
        <v>0</v>
      </c>
      <c r="M112" s="526">
        <f>Import!O85</f>
        <v>0</v>
      </c>
    </row>
    <row r="113" spans="2:13" ht="15.75" hidden="1" customHeight="1">
      <c r="B113" s="1225" t="str">
        <f t="shared" si="1"/>
        <v/>
      </c>
      <c r="C113" s="2484">
        <f>'Og s3a'!C88</f>
        <v>0</v>
      </c>
      <c r="D113" s="2485"/>
      <c r="E113" s="2486"/>
      <c r="F113" s="979">
        <f>'Og s3a'!F88</f>
        <v>0</v>
      </c>
      <c r="G113" s="1222"/>
      <c r="H113" s="1222"/>
      <c r="I113" s="605"/>
      <c r="L113" s="929">
        <f>'Og s3a'!D88</f>
        <v>0</v>
      </c>
      <c r="M113" s="526">
        <f>Import!O86</f>
        <v>0</v>
      </c>
    </row>
    <row r="114" spans="2:13" ht="15.75" hidden="1" customHeight="1">
      <c r="B114" s="1225" t="str">
        <f t="shared" si="1"/>
        <v/>
      </c>
      <c r="C114" s="2484">
        <f>'Og s3a'!C89</f>
        <v>0</v>
      </c>
      <c r="D114" s="2485"/>
      <c r="E114" s="2486"/>
      <c r="F114" s="979">
        <f>'Og s3a'!F89</f>
        <v>0</v>
      </c>
      <c r="G114" s="1222"/>
      <c r="H114" s="1222"/>
      <c r="I114" s="605"/>
      <c r="L114" s="929">
        <f>'Og s3a'!D89</f>
        <v>0</v>
      </c>
      <c r="M114" s="526">
        <f>Import!O87</f>
        <v>0</v>
      </c>
    </row>
    <row r="115" spans="2:13" ht="15.75" hidden="1" customHeight="1">
      <c r="B115" s="1225" t="str">
        <f t="shared" si="1"/>
        <v/>
      </c>
      <c r="C115" s="2484">
        <f>'Og s3a'!C90</f>
        <v>0</v>
      </c>
      <c r="D115" s="2485"/>
      <c r="E115" s="2486"/>
      <c r="F115" s="979">
        <f>'Og s3a'!F90</f>
        <v>0</v>
      </c>
      <c r="G115" s="1222"/>
      <c r="H115" s="1222"/>
      <c r="I115" s="605"/>
      <c r="L115" s="929">
        <f>'Og s3a'!D90</f>
        <v>0</v>
      </c>
      <c r="M115" s="526">
        <f>Import!O88</f>
        <v>0</v>
      </c>
    </row>
    <row r="116" spans="2:13" ht="15.75" hidden="1" customHeight="1">
      <c r="B116" s="1225" t="str">
        <f t="shared" si="1"/>
        <v/>
      </c>
      <c r="C116" s="2484">
        <f>'Og s3a'!C91</f>
        <v>0</v>
      </c>
      <c r="D116" s="2485"/>
      <c r="E116" s="2486"/>
      <c r="F116" s="979">
        <f>'Og s3a'!F91</f>
        <v>0</v>
      </c>
      <c r="G116" s="1222"/>
      <c r="H116" s="1222"/>
      <c r="I116" s="605"/>
      <c r="L116" s="929">
        <f>'Og s3a'!D91</f>
        <v>0</v>
      </c>
      <c r="M116" s="526">
        <f>Import!O89</f>
        <v>0</v>
      </c>
    </row>
    <row r="117" spans="2:13" ht="15.75" hidden="1" customHeight="1">
      <c r="B117" s="1225" t="str">
        <f t="shared" si="1"/>
        <v/>
      </c>
      <c r="C117" s="2484">
        <f>'Og s3a'!C92</f>
        <v>0</v>
      </c>
      <c r="D117" s="2485"/>
      <c r="E117" s="2486"/>
      <c r="F117" s="979">
        <f>'Og s3a'!F92</f>
        <v>0</v>
      </c>
      <c r="G117" s="1222"/>
      <c r="H117" s="1222"/>
      <c r="I117" s="605"/>
      <c r="L117" s="929">
        <f>'Og s3a'!D92</f>
        <v>0</v>
      </c>
      <c r="M117" s="526">
        <f>Import!O90</f>
        <v>0</v>
      </c>
    </row>
    <row r="118" spans="2:13" ht="15.75" hidden="1" customHeight="1">
      <c r="B118" s="1225" t="str">
        <f t="shared" si="1"/>
        <v/>
      </c>
      <c r="C118" s="2484">
        <f>'Og s3a'!C93</f>
        <v>0</v>
      </c>
      <c r="D118" s="2485"/>
      <c r="E118" s="2486"/>
      <c r="F118" s="979">
        <f>'Og s3a'!F93</f>
        <v>0</v>
      </c>
      <c r="G118" s="1222"/>
      <c r="H118" s="1222"/>
      <c r="I118" s="605"/>
      <c r="L118" s="929">
        <f>'Og s3a'!D93</f>
        <v>0</v>
      </c>
      <c r="M118" s="526">
        <f>Import!O91</f>
        <v>0</v>
      </c>
    </row>
    <row r="119" spans="2:13" ht="15.75" hidden="1" customHeight="1">
      <c r="B119" s="1225" t="str">
        <f t="shared" si="1"/>
        <v/>
      </c>
      <c r="C119" s="2484">
        <f>'Og s3a'!C94</f>
        <v>0</v>
      </c>
      <c r="D119" s="2485"/>
      <c r="E119" s="2486"/>
      <c r="F119" s="979">
        <f>'Og s3a'!F94</f>
        <v>0</v>
      </c>
      <c r="G119" s="1222"/>
      <c r="H119" s="1222"/>
      <c r="I119" s="605"/>
      <c r="L119" s="929">
        <f>'Og s3a'!D94</f>
        <v>0</v>
      </c>
      <c r="M119" s="526">
        <f>Import!O92</f>
        <v>0</v>
      </c>
    </row>
    <row r="120" spans="2:13" ht="15.75" hidden="1" customHeight="1">
      <c r="B120" s="1225" t="str">
        <f t="shared" si="1"/>
        <v/>
      </c>
      <c r="C120" s="2484">
        <f>'Og s3a'!C95</f>
        <v>0</v>
      </c>
      <c r="D120" s="2485"/>
      <c r="E120" s="2486"/>
      <c r="F120" s="979">
        <f>'Og s3a'!F95</f>
        <v>0</v>
      </c>
      <c r="G120" s="1222"/>
      <c r="H120" s="1222"/>
      <c r="I120" s="605"/>
      <c r="L120" s="929">
        <f>'Og s3a'!D95</f>
        <v>0</v>
      </c>
      <c r="M120" s="526">
        <f>Import!O93</f>
        <v>0</v>
      </c>
    </row>
    <row r="121" spans="2:13" ht="15.75" hidden="1" customHeight="1">
      <c r="B121" s="1225" t="str">
        <f t="shared" si="1"/>
        <v/>
      </c>
      <c r="C121" s="2484">
        <f>'Og s3a'!C96</f>
        <v>0</v>
      </c>
      <c r="D121" s="2485"/>
      <c r="E121" s="2486"/>
      <c r="F121" s="979">
        <f>'Og s3a'!F96</f>
        <v>0</v>
      </c>
      <c r="G121" s="1222"/>
      <c r="H121" s="1222"/>
      <c r="I121" s="605"/>
      <c r="L121" s="929">
        <f>'Og s3a'!D96</f>
        <v>0</v>
      </c>
      <c r="M121" s="526">
        <f>Import!O94</f>
        <v>0</v>
      </c>
    </row>
    <row r="122" spans="2:13" ht="15.75" hidden="1" customHeight="1">
      <c r="B122" s="1225" t="str">
        <f t="shared" si="1"/>
        <v/>
      </c>
      <c r="C122" s="2484">
        <f>'Og s3a'!C97</f>
        <v>0</v>
      </c>
      <c r="D122" s="2485"/>
      <c r="E122" s="2486"/>
      <c r="F122" s="979">
        <f>'Og s3a'!F97</f>
        <v>0</v>
      </c>
      <c r="G122" s="1222"/>
      <c r="H122" s="1222"/>
      <c r="I122" s="605"/>
      <c r="L122" s="929">
        <f>'Og s3a'!D97</f>
        <v>0</v>
      </c>
      <c r="M122" s="526">
        <f>Import!O95</f>
        <v>0</v>
      </c>
    </row>
    <row r="123" spans="2:13" ht="15.75" hidden="1" customHeight="1">
      <c r="B123" s="1225" t="str">
        <f t="shared" si="1"/>
        <v/>
      </c>
      <c r="C123" s="2484">
        <f>'Og s3a'!C98</f>
        <v>0</v>
      </c>
      <c r="D123" s="2485"/>
      <c r="E123" s="2486"/>
      <c r="F123" s="979">
        <f>'Og s3a'!F98</f>
        <v>0</v>
      </c>
      <c r="G123" s="1222"/>
      <c r="H123" s="1222"/>
      <c r="I123" s="605"/>
      <c r="L123" s="929">
        <f>'Og s3a'!D98</f>
        <v>0</v>
      </c>
      <c r="M123" s="526">
        <f>Import!O96</f>
        <v>0</v>
      </c>
    </row>
    <row r="124" spans="2:13" ht="15.75" hidden="1" customHeight="1">
      <c r="B124" s="1225" t="str">
        <f t="shared" si="1"/>
        <v/>
      </c>
      <c r="C124" s="2484">
        <f>'Og s3a'!C99</f>
        <v>0</v>
      </c>
      <c r="D124" s="2485"/>
      <c r="E124" s="2486"/>
      <c r="F124" s="979">
        <f>'Og s3a'!F99</f>
        <v>0</v>
      </c>
      <c r="G124" s="1222"/>
      <c r="H124" s="1222"/>
      <c r="I124" s="605"/>
      <c r="L124" s="929">
        <f>'Og s3a'!D99</f>
        <v>0</v>
      </c>
      <c r="M124" s="526">
        <f>Import!O97</f>
        <v>0</v>
      </c>
    </row>
    <row r="125" spans="2:13" ht="15.75" hidden="1" customHeight="1">
      <c r="B125" s="1225" t="str">
        <f t="shared" si="1"/>
        <v/>
      </c>
      <c r="C125" s="2484">
        <f>'Og s3a'!C100</f>
        <v>0</v>
      </c>
      <c r="D125" s="2485"/>
      <c r="E125" s="2486"/>
      <c r="F125" s="979">
        <f>'Og s3a'!F100</f>
        <v>0</v>
      </c>
      <c r="G125" s="1222"/>
      <c r="H125" s="1222"/>
      <c r="I125" s="605"/>
      <c r="L125" s="929">
        <f>'Og s3a'!D100</f>
        <v>0</v>
      </c>
      <c r="M125" s="526">
        <f>Import!O98</f>
        <v>0</v>
      </c>
    </row>
    <row r="126" spans="2:13" ht="15.75" hidden="1" customHeight="1">
      <c r="B126" s="1225" t="str">
        <f t="shared" si="1"/>
        <v/>
      </c>
      <c r="C126" s="2484">
        <f>'Og s3a'!C101</f>
        <v>0</v>
      </c>
      <c r="D126" s="2485"/>
      <c r="E126" s="2486"/>
      <c r="F126" s="979">
        <f>'Og s3a'!F101</f>
        <v>0</v>
      </c>
      <c r="G126" s="1222"/>
      <c r="H126" s="1222"/>
      <c r="I126" s="605"/>
      <c r="L126" s="929">
        <f>'Og s3a'!D101</f>
        <v>0</v>
      </c>
      <c r="M126" s="526">
        <f>Import!O99</f>
        <v>0</v>
      </c>
    </row>
    <row r="127" spans="2:13" ht="15.75" hidden="1" customHeight="1">
      <c r="B127" s="1225" t="str">
        <f t="shared" si="1"/>
        <v/>
      </c>
      <c r="C127" s="2484">
        <f>'Og s3a'!C102</f>
        <v>0</v>
      </c>
      <c r="D127" s="2485"/>
      <c r="E127" s="2486"/>
      <c r="F127" s="979">
        <f>'Og s3a'!F102</f>
        <v>0</v>
      </c>
      <c r="G127" s="1222"/>
      <c r="H127" s="1222"/>
      <c r="I127" s="605"/>
      <c r="L127" s="929">
        <f>'Og s3a'!D102</f>
        <v>0</v>
      </c>
      <c r="M127" s="526">
        <f>Import!O100</f>
        <v>0</v>
      </c>
    </row>
    <row r="128" spans="2:13" ht="15.75" hidden="1" customHeight="1">
      <c r="B128" s="1225" t="str">
        <f t="shared" si="1"/>
        <v/>
      </c>
      <c r="C128" s="2484">
        <f>'Og s3a'!C103</f>
        <v>0</v>
      </c>
      <c r="D128" s="2485"/>
      <c r="E128" s="2486"/>
      <c r="F128" s="979">
        <f>'Og s3a'!F103</f>
        <v>0</v>
      </c>
      <c r="G128" s="1222"/>
      <c r="H128" s="1222"/>
      <c r="I128" s="605"/>
      <c r="L128" s="929">
        <f>'Og s3a'!D103</f>
        <v>0</v>
      </c>
      <c r="M128" s="526">
        <f>Import!O101</f>
        <v>0</v>
      </c>
    </row>
    <row r="129" spans="2:13" ht="15.75" hidden="1" customHeight="1">
      <c r="B129" s="1225" t="str">
        <f t="shared" si="1"/>
        <v/>
      </c>
      <c r="C129" s="2484">
        <f>'Og s3a'!C104</f>
        <v>0</v>
      </c>
      <c r="D129" s="2485"/>
      <c r="E129" s="2486"/>
      <c r="F129" s="979">
        <f>'Og s3a'!F104</f>
        <v>0</v>
      </c>
      <c r="G129" s="1222"/>
      <c r="H129" s="1222"/>
      <c r="I129" s="605"/>
      <c r="L129" s="929">
        <f>'Og s3a'!D104</f>
        <v>0</v>
      </c>
      <c r="M129" s="526">
        <f>Import!O102</f>
        <v>0</v>
      </c>
    </row>
    <row r="130" spans="2:13" ht="15.75" hidden="1" customHeight="1">
      <c r="B130" s="1225" t="str">
        <f t="shared" si="1"/>
        <v/>
      </c>
      <c r="C130" s="2484">
        <f>'Og s3a'!C105</f>
        <v>0</v>
      </c>
      <c r="D130" s="2485"/>
      <c r="E130" s="2486"/>
      <c r="F130" s="979">
        <f>'Og s3a'!F105</f>
        <v>0</v>
      </c>
      <c r="G130" s="1222"/>
      <c r="H130" s="1222"/>
      <c r="I130" s="605"/>
      <c r="L130" s="929">
        <f>'Og s3a'!D105</f>
        <v>0</v>
      </c>
      <c r="M130" s="526">
        <f>Import!O103</f>
        <v>0</v>
      </c>
    </row>
    <row r="131" spans="2:13" ht="15.75" hidden="1" customHeight="1">
      <c r="B131" s="1225" t="str">
        <f t="shared" si="1"/>
        <v/>
      </c>
      <c r="C131" s="2484">
        <f>'Og s3a'!C106</f>
        <v>0</v>
      </c>
      <c r="D131" s="2485"/>
      <c r="E131" s="2486"/>
      <c r="F131" s="979">
        <f>'Og s3a'!F106</f>
        <v>0</v>
      </c>
      <c r="G131" s="1222"/>
      <c r="H131" s="1222"/>
      <c r="I131" s="605"/>
      <c r="L131" s="929">
        <f>'Og s3a'!D106</f>
        <v>0</v>
      </c>
      <c r="M131" s="526">
        <f>Import!O104</f>
        <v>0</v>
      </c>
    </row>
    <row r="132" spans="2:13" ht="15.75" hidden="1" customHeight="1">
      <c r="B132" s="1225" t="str">
        <f t="shared" si="1"/>
        <v/>
      </c>
      <c r="C132" s="2484">
        <f>'Og s3a'!C107</f>
        <v>0</v>
      </c>
      <c r="D132" s="2485"/>
      <c r="E132" s="2486"/>
      <c r="F132" s="979">
        <f>'Og s3a'!F107</f>
        <v>0</v>
      </c>
      <c r="G132" s="1222"/>
      <c r="H132" s="1222"/>
      <c r="I132" s="605"/>
      <c r="L132" s="929">
        <f>'Og s3a'!D107</f>
        <v>0</v>
      </c>
      <c r="M132" s="526">
        <f>Import!O105</f>
        <v>0</v>
      </c>
    </row>
    <row r="133" spans="2:13" ht="15.75" hidden="1" customHeight="1">
      <c r="B133" s="1225" t="str">
        <f t="shared" si="1"/>
        <v/>
      </c>
      <c r="C133" s="2484">
        <f>'Og s3a'!C108</f>
        <v>0</v>
      </c>
      <c r="D133" s="2485"/>
      <c r="E133" s="2486"/>
      <c r="F133" s="979">
        <f>'Og s3a'!F108</f>
        <v>0</v>
      </c>
      <c r="G133" s="1222"/>
      <c r="H133" s="1222"/>
      <c r="I133" s="605"/>
      <c r="L133" s="929">
        <f>'Og s3a'!D108</f>
        <v>0</v>
      </c>
      <c r="M133" s="526">
        <f>Import!O106</f>
        <v>0</v>
      </c>
    </row>
    <row r="134" spans="2:13" ht="15.75" hidden="1" customHeight="1">
      <c r="B134" s="1225" t="str">
        <f t="shared" si="1"/>
        <v/>
      </c>
      <c r="C134" s="2484">
        <f>'Og s3a'!C109</f>
        <v>0</v>
      </c>
      <c r="D134" s="2485"/>
      <c r="E134" s="2486"/>
      <c r="F134" s="979">
        <f>'Og s3a'!F109</f>
        <v>0</v>
      </c>
      <c r="G134" s="1222"/>
      <c r="H134" s="1222"/>
      <c r="I134" s="605"/>
      <c r="L134" s="929">
        <f>'Og s3a'!D109</f>
        <v>0</v>
      </c>
      <c r="M134" s="526">
        <f>Import!O107</f>
        <v>0</v>
      </c>
    </row>
    <row r="135" spans="2:13" ht="15.75" hidden="1" customHeight="1">
      <c r="B135" s="1225" t="str">
        <f t="shared" si="1"/>
        <v/>
      </c>
      <c r="C135" s="2484">
        <f>'Og s3a'!C110</f>
        <v>0</v>
      </c>
      <c r="D135" s="2485"/>
      <c r="E135" s="2486"/>
      <c r="F135" s="979">
        <f>'Og s3a'!F110</f>
        <v>0</v>
      </c>
      <c r="G135" s="1222"/>
      <c r="H135" s="1222"/>
      <c r="I135" s="605"/>
      <c r="L135" s="929">
        <f>'Og s3a'!D110</f>
        <v>0</v>
      </c>
      <c r="M135" s="526">
        <f>Import!O108</f>
        <v>0</v>
      </c>
    </row>
    <row r="136" spans="2:13" ht="15.75" hidden="1" customHeight="1">
      <c r="B136" s="1225" t="str">
        <f t="shared" si="1"/>
        <v/>
      </c>
      <c r="C136" s="2484">
        <f>'Og s3a'!C111</f>
        <v>0</v>
      </c>
      <c r="D136" s="2485"/>
      <c r="E136" s="2486"/>
      <c r="F136" s="979">
        <f>'Og s3a'!F111</f>
        <v>0</v>
      </c>
      <c r="G136" s="1222"/>
      <c r="H136" s="1222"/>
      <c r="I136" s="605"/>
      <c r="L136" s="929">
        <f>'Og s3a'!D111</f>
        <v>0</v>
      </c>
      <c r="M136" s="526">
        <f>Import!O109</f>
        <v>0</v>
      </c>
    </row>
    <row r="137" spans="2:13" ht="15.75" hidden="1" customHeight="1">
      <c r="B137" s="1225" t="str">
        <f t="shared" si="1"/>
        <v/>
      </c>
      <c r="C137" s="2484">
        <f>'Og s3a'!C112</f>
        <v>0</v>
      </c>
      <c r="D137" s="2485"/>
      <c r="E137" s="2486"/>
      <c r="F137" s="979">
        <f>'Og s3a'!F112</f>
        <v>0</v>
      </c>
      <c r="G137" s="1222"/>
      <c r="H137" s="1222"/>
      <c r="I137" s="605"/>
      <c r="L137" s="929">
        <f>'Og s3a'!D112</f>
        <v>0</v>
      </c>
      <c r="M137" s="526">
        <f>Import!O110</f>
        <v>0</v>
      </c>
    </row>
    <row r="138" spans="2:13" ht="15.75" hidden="1" customHeight="1">
      <c r="B138" s="1225" t="str">
        <f t="shared" si="1"/>
        <v/>
      </c>
      <c r="C138" s="2484">
        <f>'Og s3a'!C113</f>
        <v>0</v>
      </c>
      <c r="D138" s="2485"/>
      <c r="E138" s="2486"/>
      <c r="F138" s="979">
        <f>'Og s3a'!F113</f>
        <v>0</v>
      </c>
      <c r="G138" s="1222"/>
      <c r="H138" s="1222"/>
      <c r="I138" s="605"/>
      <c r="L138" s="929">
        <f>'Og s3a'!D113</f>
        <v>0</v>
      </c>
      <c r="M138" s="526">
        <f>Import!O111</f>
        <v>0</v>
      </c>
    </row>
    <row r="139" spans="2:13" ht="15.75" hidden="1" customHeight="1">
      <c r="B139" s="1225" t="str">
        <f t="shared" si="1"/>
        <v/>
      </c>
      <c r="C139" s="2484">
        <f>'Og s3a'!C114</f>
        <v>0</v>
      </c>
      <c r="D139" s="2485"/>
      <c r="E139" s="2486"/>
      <c r="F139" s="979">
        <f>'Og s3a'!F114</f>
        <v>0</v>
      </c>
      <c r="G139" s="1222"/>
      <c r="H139" s="1222"/>
      <c r="I139" s="605"/>
      <c r="L139" s="929">
        <f>'Og s3a'!D114</f>
        <v>0</v>
      </c>
      <c r="M139" s="526">
        <f>Import!O112</f>
        <v>0</v>
      </c>
    </row>
    <row r="140" spans="2:13" ht="15.75" hidden="1" customHeight="1">
      <c r="B140" s="1225" t="str">
        <f t="shared" si="1"/>
        <v/>
      </c>
      <c r="C140" s="2484">
        <f>'Og s3a'!C115</f>
        <v>0</v>
      </c>
      <c r="D140" s="2485"/>
      <c r="E140" s="2486"/>
      <c r="F140" s="979">
        <f>'Og s3a'!F115</f>
        <v>0</v>
      </c>
      <c r="G140" s="1222"/>
      <c r="H140" s="1222"/>
      <c r="I140" s="605"/>
      <c r="L140" s="929">
        <f>'Og s3a'!D115</f>
        <v>0</v>
      </c>
      <c r="M140" s="526">
        <f>Import!O113</f>
        <v>0</v>
      </c>
    </row>
    <row r="141" spans="2:13" ht="15.75" hidden="1" customHeight="1">
      <c r="B141" s="1225" t="str">
        <f t="shared" si="1"/>
        <v/>
      </c>
      <c r="C141" s="2484">
        <f>'Og s3a'!C116</f>
        <v>0</v>
      </c>
      <c r="D141" s="2485"/>
      <c r="E141" s="2486"/>
      <c r="F141" s="979">
        <f>'Og s3a'!F116</f>
        <v>0</v>
      </c>
      <c r="G141" s="1222"/>
      <c r="H141" s="1222"/>
      <c r="I141" s="605"/>
      <c r="L141" s="929">
        <f>'Og s3a'!D116</f>
        <v>0</v>
      </c>
      <c r="M141" s="526">
        <f>Import!O114</f>
        <v>0</v>
      </c>
    </row>
    <row r="142" spans="2:13" ht="15.75" hidden="1" customHeight="1">
      <c r="B142" s="1225" t="str">
        <f t="shared" si="1"/>
        <v/>
      </c>
      <c r="C142" s="2484">
        <f>'Og s3a'!C117</f>
        <v>0</v>
      </c>
      <c r="D142" s="2485"/>
      <c r="E142" s="2486"/>
      <c r="F142" s="979">
        <f>'Og s3a'!F117</f>
        <v>0</v>
      </c>
      <c r="G142" s="1222"/>
      <c r="H142" s="1222"/>
      <c r="I142" s="605"/>
      <c r="L142" s="929">
        <f>'Og s3a'!D117</f>
        <v>0</v>
      </c>
      <c r="M142" s="526">
        <f>Import!O115</f>
        <v>0</v>
      </c>
    </row>
    <row r="143" spans="2:13" ht="15.75" hidden="1" customHeight="1">
      <c r="B143" s="1225" t="str">
        <f t="shared" si="1"/>
        <v/>
      </c>
      <c r="C143" s="2484">
        <f>'Og s3a'!C118</f>
        <v>0</v>
      </c>
      <c r="D143" s="2485"/>
      <c r="E143" s="2486"/>
      <c r="F143" s="979">
        <f>'Og s3a'!F118</f>
        <v>0</v>
      </c>
      <c r="G143" s="1222"/>
      <c r="H143" s="1222"/>
      <c r="I143" s="605"/>
      <c r="L143" s="929">
        <f>'Og s3a'!D118</f>
        <v>0</v>
      </c>
      <c r="M143" s="526">
        <f>Import!O116</f>
        <v>0</v>
      </c>
    </row>
    <row r="144" spans="2:13" ht="15.75" hidden="1" customHeight="1">
      <c r="B144" s="1225" t="str">
        <f t="shared" si="1"/>
        <v/>
      </c>
      <c r="C144" s="2484">
        <f>'Og s3a'!C119</f>
        <v>0</v>
      </c>
      <c r="D144" s="2485"/>
      <c r="E144" s="2486"/>
      <c r="F144" s="979">
        <f>'Og s3a'!F119</f>
        <v>0</v>
      </c>
      <c r="G144" s="1222"/>
      <c r="H144" s="1222"/>
      <c r="I144" s="605"/>
      <c r="L144" s="929">
        <f>'Og s3a'!D119</f>
        <v>0</v>
      </c>
      <c r="M144" s="526">
        <f>Import!O117</f>
        <v>0</v>
      </c>
    </row>
    <row r="145" spans="2:13" ht="15.75" hidden="1" customHeight="1">
      <c r="B145" s="1225" t="str">
        <f t="shared" si="1"/>
        <v/>
      </c>
      <c r="C145" s="2484">
        <f>'Og s3a'!C120</f>
        <v>0</v>
      </c>
      <c r="D145" s="2485"/>
      <c r="E145" s="2486"/>
      <c r="F145" s="979">
        <f>'Og s3a'!F120</f>
        <v>0</v>
      </c>
      <c r="G145" s="1222"/>
      <c r="H145" s="1222"/>
      <c r="I145" s="605"/>
      <c r="L145" s="929">
        <f>'Og s3a'!D120</f>
        <v>0</v>
      </c>
      <c r="M145" s="526">
        <f>Import!O118</f>
        <v>0</v>
      </c>
    </row>
    <row r="146" spans="2:13" ht="15.75" hidden="1" customHeight="1">
      <c r="B146" s="1225" t="str">
        <f t="shared" si="1"/>
        <v/>
      </c>
      <c r="C146" s="2484">
        <f>'Og s3a'!C121</f>
        <v>0</v>
      </c>
      <c r="D146" s="2485"/>
      <c r="E146" s="2486"/>
      <c r="F146" s="979">
        <f>'Og s3a'!F121</f>
        <v>0</v>
      </c>
      <c r="G146" s="1222"/>
      <c r="H146" s="1222"/>
      <c r="I146" s="605"/>
      <c r="L146" s="929">
        <f>'Og s3a'!D121</f>
        <v>0</v>
      </c>
      <c r="M146" s="526">
        <f>Import!O119</f>
        <v>0</v>
      </c>
    </row>
    <row r="147" spans="2:13" ht="15.75" hidden="1" customHeight="1">
      <c r="B147" s="1225" t="str">
        <f t="shared" si="1"/>
        <v/>
      </c>
      <c r="C147" s="2484">
        <f>'Og s3a'!C122</f>
        <v>0</v>
      </c>
      <c r="D147" s="2485"/>
      <c r="E147" s="2486"/>
      <c r="F147" s="979">
        <f>'Og s3a'!F122</f>
        <v>0</v>
      </c>
      <c r="G147" s="1222"/>
      <c r="H147" s="1222"/>
      <c r="I147" s="605"/>
      <c r="L147" s="929">
        <f>'Og s3a'!D122</f>
        <v>0</v>
      </c>
      <c r="M147" s="526">
        <f>Import!O120</f>
        <v>0</v>
      </c>
    </row>
    <row r="148" spans="2:13" ht="15.75" hidden="1" customHeight="1">
      <c r="B148" s="1225" t="str">
        <f t="shared" si="1"/>
        <v/>
      </c>
      <c r="C148" s="2484">
        <f>'Og s3a'!C123</f>
        <v>0</v>
      </c>
      <c r="D148" s="2485"/>
      <c r="E148" s="2486"/>
      <c r="F148" s="979">
        <f>'Og s3a'!F123</f>
        <v>0</v>
      </c>
      <c r="G148" s="1222"/>
      <c r="H148" s="1222"/>
      <c r="I148" s="605"/>
      <c r="L148" s="929">
        <f>'Og s3a'!D123</f>
        <v>0</v>
      </c>
      <c r="M148" s="526">
        <f>Import!O121</f>
        <v>0</v>
      </c>
    </row>
    <row r="149" spans="2:13" ht="15.75" hidden="1" customHeight="1">
      <c r="B149" s="1225" t="str">
        <f t="shared" si="1"/>
        <v/>
      </c>
      <c r="C149" s="2484">
        <f>'Og s3a'!C124</f>
        <v>0</v>
      </c>
      <c r="D149" s="2485"/>
      <c r="E149" s="2486"/>
      <c r="F149" s="979">
        <f>'Og s3a'!F124</f>
        <v>0</v>
      </c>
      <c r="G149" s="1222"/>
      <c r="H149" s="1222"/>
      <c r="I149" s="605"/>
      <c r="L149" s="929">
        <f>'Og s3a'!D124</f>
        <v>0</v>
      </c>
      <c r="M149" s="526">
        <f>Import!O122</f>
        <v>0</v>
      </c>
    </row>
    <row r="150" spans="2:13" ht="15.75" hidden="1" customHeight="1">
      <c r="B150" s="1225" t="str">
        <f t="shared" si="1"/>
        <v/>
      </c>
      <c r="C150" s="2484">
        <f>'Og s3a'!C125</f>
        <v>0</v>
      </c>
      <c r="D150" s="2485"/>
      <c r="E150" s="2486"/>
      <c r="F150" s="979">
        <f>'Og s3a'!F125</f>
        <v>0</v>
      </c>
      <c r="G150" s="1222"/>
      <c r="H150" s="1222"/>
      <c r="I150" s="605"/>
      <c r="L150" s="929">
        <f>'Og s3a'!D125</f>
        <v>0</v>
      </c>
      <c r="M150" s="526">
        <f>Import!O123</f>
        <v>0</v>
      </c>
    </row>
    <row r="151" spans="2:13" ht="15.75" hidden="1" customHeight="1">
      <c r="B151" s="1225" t="str">
        <f t="shared" si="1"/>
        <v/>
      </c>
      <c r="C151" s="2484">
        <f>'Og s3a'!C126</f>
        <v>0</v>
      </c>
      <c r="D151" s="2485"/>
      <c r="E151" s="2486"/>
      <c r="F151" s="979">
        <f>'Og s3a'!F126</f>
        <v>0</v>
      </c>
      <c r="G151" s="1222"/>
      <c r="H151" s="1222"/>
      <c r="I151" s="605"/>
      <c r="L151" s="929">
        <f>'Og s3a'!D126</f>
        <v>0</v>
      </c>
      <c r="M151" s="526">
        <f>Import!O124</f>
        <v>0</v>
      </c>
    </row>
    <row r="152" spans="2:13" ht="15.75" hidden="1" customHeight="1">
      <c r="B152" s="1225" t="str">
        <f t="shared" si="1"/>
        <v/>
      </c>
      <c r="C152" s="2484">
        <f>'Og s3a'!C127</f>
        <v>0</v>
      </c>
      <c r="D152" s="2485"/>
      <c r="E152" s="2486"/>
      <c r="F152" s="979">
        <f>'Og s3a'!F127</f>
        <v>0</v>
      </c>
      <c r="G152" s="1222"/>
      <c r="H152" s="1222"/>
      <c r="I152" s="605"/>
      <c r="L152" s="929">
        <f>'Og s3a'!D127</f>
        <v>0</v>
      </c>
      <c r="M152" s="526">
        <f>Import!O125</f>
        <v>0</v>
      </c>
    </row>
    <row r="153" spans="2:13" ht="15.75" hidden="1" customHeight="1">
      <c r="B153" s="1225" t="str">
        <f t="shared" si="1"/>
        <v/>
      </c>
      <c r="C153" s="2484">
        <f>'Og s3a'!C128</f>
        <v>0</v>
      </c>
      <c r="D153" s="2485"/>
      <c r="E153" s="2486"/>
      <c r="F153" s="979">
        <f>'Og s3a'!F128</f>
        <v>0</v>
      </c>
      <c r="G153" s="1222"/>
      <c r="H153" s="1222"/>
      <c r="I153" s="605"/>
      <c r="L153" s="929">
        <f>'Og s3a'!D128</f>
        <v>0</v>
      </c>
      <c r="M153" s="526">
        <f>Import!O126</f>
        <v>0</v>
      </c>
    </row>
    <row r="154" spans="2:13" ht="15.75" hidden="1" customHeight="1">
      <c r="B154" s="1225" t="str">
        <f t="shared" si="1"/>
        <v/>
      </c>
      <c r="C154" s="2484">
        <f>'Og s3a'!C129</f>
        <v>0</v>
      </c>
      <c r="D154" s="2485"/>
      <c r="E154" s="2486"/>
      <c r="F154" s="979">
        <f>'Og s3a'!F129</f>
        <v>0</v>
      </c>
      <c r="G154" s="1222"/>
      <c r="H154" s="1222"/>
      <c r="I154" s="605"/>
      <c r="L154" s="929">
        <f>'Og s3a'!D129</f>
        <v>0</v>
      </c>
      <c r="M154" s="526">
        <f>Import!O127</f>
        <v>0</v>
      </c>
    </row>
    <row r="155" spans="2:13" ht="15.75" hidden="1" customHeight="1">
      <c r="B155" s="1225" t="str">
        <f t="shared" si="1"/>
        <v/>
      </c>
      <c r="C155" s="2484">
        <f>'Og s3a'!C130</f>
        <v>0</v>
      </c>
      <c r="D155" s="2485"/>
      <c r="E155" s="2486"/>
      <c r="F155" s="979">
        <f>'Og s3a'!F130</f>
        <v>0</v>
      </c>
      <c r="G155" s="1222"/>
      <c r="H155" s="1222"/>
      <c r="I155" s="605"/>
      <c r="L155" s="929">
        <f>'Og s3a'!D130</f>
        <v>0</v>
      </c>
      <c r="M155" s="526">
        <f>Import!O128</f>
        <v>0</v>
      </c>
    </row>
    <row r="156" spans="2:13" ht="15.75" hidden="1" customHeight="1">
      <c r="B156" s="1225" t="str">
        <f t="shared" si="1"/>
        <v/>
      </c>
      <c r="C156" s="2484">
        <f>'Og s3a'!C131</f>
        <v>0</v>
      </c>
      <c r="D156" s="2485"/>
      <c r="E156" s="2486"/>
      <c r="F156" s="979">
        <f>'Og s3a'!F131</f>
        <v>0</v>
      </c>
      <c r="G156" s="1222"/>
      <c r="H156" s="1222"/>
      <c r="I156" s="605"/>
      <c r="L156" s="929">
        <f>'Og s3a'!D131</f>
        <v>0</v>
      </c>
      <c r="M156" s="526">
        <f>Import!O129</f>
        <v>0</v>
      </c>
    </row>
    <row r="157" spans="2:13" ht="15.75" hidden="1" customHeight="1">
      <c r="B157" s="1225" t="str">
        <f t="shared" si="1"/>
        <v/>
      </c>
      <c r="C157" s="2484">
        <f>'Og s3a'!C132</f>
        <v>0</v>
      </c>
      <c r="D157" s="2485"/>
      <c r="E157" s="2486"/>
      <c r="F157" s="979">
        <f>'Og s3a'!F132</f>
        <v>0</v>
      </c>
      <c r="G157" s="1222"/>
      <c r="H157" s="1222"/>
      <c r="I157" s="605"/>
      <c r="L157" s="929">
        <f>'Og s3a'!D132</f>
        <v>0</v>
      </c>
      <c r="M157" s="526">
        <f>Import!O130</f>
        <v>0</v>
      </c>
    </row>
    <row r="158" spans="2:13" ht="15.75" hidden="1" customHeight="1">
      <c r="B158" s="1225" t="str">
        <f t="shared" si="1"/>
        <v/>
      </c>
      <c r="C158" s="2484">
        <f>'Og s3a'!C133</f>
        <v>0</v>
      </c>
      <c r="D158" s="2485"/>
      <c r="E158" s="2486"/>
      <c r="F158" s="979">
        <f>'Og s3a'!F133</f>
        <v>0</v>
      </c>
      <c r="G158" s="1222"/>
      <c r="H158" s="1222"/>
      <c r="I158" s="605"/>
      <c r="L158" s="929">
        <f>'Og s3a'!D133</f>
        <v>0</v>
      </c>
      <c r="M158" s="526">
        <f>Import!O131</f>
        <v>0</v>
      </c>
    </row>
    <row r="159" spans="2:13" ht="15.75" hidden="1" customHeight="1">
      <c r="B159" s="1225" t="str">
        <f t="shared" si="1"/>
        <v/>
      </c>
      <c r="C159" s="2484">
        <f>'Og s3a'!C134</f>
        <v>0</v>
      </c>
      <c r="D159" s="2485"/>
      <c r="E159" s="2486"/>
      <c r="F159" s="979">
        <f>'Og s3a'!F134</f>
        <v>0</v>
      </c>
      <c r="G159" s="1222"/>
      <c r="H159" s="1222"/>
      <c r="I159" s="605"/>
      <c r="L159" s="929">
        <f>'Og s3a'!D134</f>
        <v>0</v>
      </c>
      <c r="M159" s="526">
        <f>Import!O132</f>
        <v>0</v>
      </c>
    </row>
    <row r="160" spans="2:13" ht="15.75" hidden="1" customHeight="1">
      <c r="B160" s="1225" t="str">
        <f t="shared" ref="B160:B223" si="2">IF(F160&gt;0,"Wypełnione","")</f>
        <v/>
      </c>
      <c r="C160" s="2484">
        <f>'Og s3a'!C135</f>
        <v>0</v>
      </c>
      <c r="D160" s="2485"/>
      <c r="E160" s="2486"/>
      <c r="F160" s="979">
        <f>'Og s3a'!F135</f>
        <v>0</v>
      </c>
      <c r="G160" s="1222"/>
      <c r="H160" s="1222"/>
      <c r="I160" s="605"/>
      <c r="L160" s="929">
        <f>'Og s3a'!D135</f>
        <v>0</v>
      </c>
      <c r="M160" s="526">
        <f>Import!O133</f>
        <v>0</v>
      </c>
    </row>
    <row r="161" spans="2:13" ht="15.75" hidden="1" customHeight="1">
      <c r="B161" s="1225" t="str">
        <f t="shared" si="2"/>
        <v/>
      </c>
      <c r="C161" s="2484">
        <f>'Og s3a'!C136</f>
        <v>0</v>
      </c>
      <c r="D161" s="2485"/>
      <c r="E161" s="2486"/>
      <c r="F161" s="979">
        <f>'Og s3a'!F136</f>
        <v>0</v>
      </c>
      <c r="G161" s="1222"/>
      <c r="H161" s="1222"/>
      <c r="I161" s="605"/>
      <c r="L161" s="929">
        <f>'Og s3a'!D136</f>
        <v>0</v>
      </c>
      <c r="M161" s="526">
        <f>Import!O134</f>
        <v>0</v>
      </c>
    </row>
    <row r="162" spans="2:13" ht="15.75" hidden="1" customHeight="1">
      <c r="B162" s="1225" t="str">
        <f t="shared" si="2"/>
        <v/>
      </c>
      <c r="C162" s="2484">
        <f>'Og s3a'!C137</f>
        <v>0</v>
      </c>
      <c r="D162" s="2485"/>
      <c r="E162" s="2486"/>
      <c r="F162" s="979">
        <f>'Og s3a'!F137</f>
        <v>0</v>
      </c>
      <c r="G162" s="1222"/>
      <c r="H162" s="1222"/>
      <c r="I162" s="605"/>
      <c r="L162" s="929">
        <f>'Og s3a'!D137</f>
        <v>0</v>
      </c>
      <c r="M162" s="526">
        <f>Import!O135</f>
        <v>0</v>
      </c>
    </row>
    <row r="163" spans="2:13" ht="15.75" hidden="1" customHeight="1">
      <c r="B163" s="1225" t="str">
        <f t="shared" si="2"/>
        <v/>
      </c>
      <c r="C163" s="2484">
        <f>'Og s3a'!C138</f>
        <v>0</v>
      </c>
      <c r="D163" s="2485"/>
      <c r="E163" s="2486"/>
      <c r="F163" s="979">
        <f>'Og s3a'!F138</f>
        <v>0</v>
      </c>
      <c r="G163" s="1222"/>
      <c r="H163" s="1222"/>
      <c r="I163" s="605"/>
      <c r="L163" s="929">
        <f>'Og s3a'!D138</f>
        <v>0</v>
      </c>
      <c r="M163" s="526">
        <f>Import!O136</f>
        <v>0</v>
      </c>
    </row>
    <row r="164" spans="2:13" ht="15.75" hidden="1" customHeight="1">
      <c r="B164" s="1225" t="str">
        <f t="shared" si="2"/>
        <v/>
      </c>
      <c r="C164" s="2484">
        <f>'Og s3a'!C139</f>
        <v>0</v>
      </c>
      <c r="D164" s="2485"/>
      <c r="E164" s="2486"/>
      <c r="F164" s="979">
        <f>'Og s3a'!F139</f>
        <v>0</v>
      </c>
      <c r="G164" s="1222"/>
      <c r="H164" s="1222"/>
      <c r="I164" s="605"/>
      <c r="L164" s="929">
        <f>'Og s3a'!D139</f>
        <v>0</v>
      </c>
      <c r="M164" s="526">
        <f>Import!O137</f>
        <v>0</v>
      </c>
    </row>
    <row r="165" spans="2:13" ht="15.75" hidden="1" customHeight="1">
      <c r="B165" s="1225" t="str">
        <f t="shared" si="2"/>
        <v/>
      </c>
      <c r="C165" s="2484">
        <f>'Og s3a'!C140</f>
        <v>0</v>
      </c>
      <c r="D165" s="2485"/>
      <c r="E165" s="2486"/>
      <c r="F165" s="979">
        <f>'Og s3a'!F140</f>
        <v>0</v>
      </c>
      <c r="G165" s="1222"/>
      <c r="H165" s="1222"/>
      <c r="I165" s="605"/>
      <c r="L165" s="929">
        <f>'Og s3a'!D140</f>
        <v>0</v>
      </c>
      <c r="M165" s="526">
        <f>Import!O138</f>
        <v>0</v>
      </c>
    </row>
    <row r="166" spans="2:13" ht="15.75" hidden="1" customHeight="1">
      <c r="B166" s="1225" t="str">
        <f t="shared" si="2"/>
        <v/>
      </c>
      <c r="C166" s="2484">
        <f>'Og s3a'!C141</f>
        <v>0</v>
      </c>
      <c r="D166" s="2485"/>
      <c r="E166" s="2486"/>
      <c r="F166" s="979">
        <f>'Og s3a'!F141</f>
        <v>0</v>
      </c>
      <c r="G166" s="1222"/>
      <c r="H166" s="1222"/>
      <c r="I166" s="605"/>
      <c r="L166" s="929">
        <f>'Og s3a'!D141</f>
        <v>0</v>
      </c>
      <c r="M166" s="526">
        <f>Import!O139</f>
        <v>0</v>
      </c>
    </row>
    <row r="167" spans="2:13" ht="15.75" hidden="1" customHeight="1">
      <c r="B167" s="1225" t="str">
        <f t="shared" si="2"/>
        <v/>
      </c>
      <c r="C167" s="2484">
        <f>'Og s3a'!C142</f>
        <v>0</v>
      </c>
      <c r="D167" s="2485"/>
      <c r="E167" s="2486"/>
      <c r="F167" s="979">
        <f>'Og s3a'!F142</f>
        <v>0</v>
      </c>
      <c r="G167" s="1222"/>
      <c r="H167" s="1222"/>
      <c r="I167" s="605"/>
      <c r="L167" s="929">
        <f>'Og s3a'!D142</f>
        <v>0</v>
      </c>
      <c r="M167" s="526">
        <f>Import!O140</f>
        <v>0</v>
      </c>
    </row>
    <row r="168" spans="2:13" ht="15.75" hidden="1" customHeight="1">
      <c r="B168" s="1225" t="str">
        <f t="shared" si="2"/>
        <v/>
      </c>
      <c r="C168" s="2484">
        <f>'Og s3a'!C143</f>
        <v>0</v>
      </c>
      <c r="D168" s="2485"/>
      <c r="E168" s="2486"/>
      <c r="F168" s="979">
        <f>'Og s3a'!F143</f>
        <v>0</v>
      </c>
      <c r="G168" s="1222"/>
      <c r="H168" s="1222"/>
      <c r="I168" s="605"/>
      <c r="L168" s="929">
        <f>'Og s3a'!D143</f>
        <v>0</v>
      </c>
      <c r="M168" s="526">
        <f>Import!O141</f>
        <v>0</v>
      </c>
    </row>
    <row r="169" spans="2:13" ht="15.75" hidden="1" customHeight="1">
      <c r="B169" s="1225" t="str">
        <f t="shared" si="2"/>
        <v/>
      </c>
      <c r="C169" s="2484">
        <f>'Og s3a'!C144</f>
        <v>0</v>
      </c>
      <c r="D169" s="2485"/>
      <c r="E169" s="2486"/>
      <c r="F169" s="979">
        <f>'Og s3a'!F144</f>
        <v>0</v>
      </c>
      <c r="G169" s="1222"/>
      <c r="H169" s="1222"/>
      <c r="I169" s="605"/>
      <c r="L169" s="929">
        <f>'Og s3a'!D144</f>
        <v>0</v>
      </c>
      <c r="M169" s="526">
        <f>Import!O142</f>
        <v>0</v>
      </c>
    </row>
    <row r="170" spans="2:13" ht="15.75" hidden="1" customHeight="1">
      <c r="B170" s="1225" t="str">
        <f t="shared" si="2"/>
        <v/>
      </c>
      <c r="C170" s="2484">
        <f>'Og s3a'!C145</f>
        <v>0</v>
      </c>
      <c r="D170" s="2485"/>
      <c r="E170" s="2486"/>
      <c r="F170" s="979">
        <f>'Og s3a'!F145</f>
        <v>0</v>
      </c>
      <c r="G170" s="1222"/>
      <c r="H170" s="1222"/>
      <c r="I170" s="605"/>
      <c r="L170" s="929">
        <f>'Og s3a'!D145</f>
        <v>0</v>
      </c>
      <c r="M170" s="526">
        <f>Import!O143</f>
        <v>0</v>
      </c>
    </row>
    <row r="171" spans="2:13" ht="15.75" hidden="1" customHeight="1">
      <c r="B171" s="1225" t="str">
        <f t="shared" si="2"/>
        <v/>
      </c>
      <c r="C171" s="2484">
        <f>'Og s3a'!C146</f>
        <v>0</v>
      </c>
      <c r="D171" s="2485"/>
      <c r="E171" s="2486"/>
      <c r="F171" s="979">
        <f>'Og s3a'!F146</f>
        <v>0</v>
      </c>
      <c r="G171" s="1222"/>
      <c r="H171" s="1222"/>
      <c r="I171" s="605"/>
      <c r="L171" s="929">
        <f>'Og s3a'!D146</f>
        <v>0</v>
      </c>
      <c r="M171" s="526">
        <f>Import!O144</f>
        <v>0</v>
      </c>
    </row>
    <row r="172" spans="2:13" ht="15.75" hidden="1" customHeight="1">
      <c r="B172" s="1225" t="str">
        <f t="shared" si="2"/>
        <v/>
      </c>
      <c r="C172" s="2484">
        <f>'Og s3a'!C147</f>
        <v>0</v>
      </c>
      <c r="D172" s="2485"/>
      <c r="E172" s="2486"/>
      <c r="F172" s="979">
        <f>'Og s3a'!F147</f>
        <v>0</v>
      </c>
      <c r="G172" s="1222"/>
      <c r="H172" s="1222"/>
      <c r="I172" s="605"/>
      <c r="L172" s="929">
        <f>'Og s3a'!D147</f>
        <v>0</v>
      </c>
      <c r="M172" s="526">
        <f>Import!O145</f>
        <v>0</v>
      </c>
    </row>
    <row r="173" spans="2:13" ht="15.75" hidden="1" customHeight="1">
      <c r="B173" s="1225" t="str">
        <f t="shared" si="2"/>
        <v/>
      </c>
      <c r="C173" s="2484">
        <f>'Og s3a'!C148</f>
        <v>0</v>
      </c>
      <c r="D173" s="2485"/>
      <c r="E173" s="2486"/>
      <c r="F173" s="979">
        <f>'Og s3a'!F148</f>
        <v>0</v>
      </c>
      <c r="G173" s="1222"/>
      <c r="H173" s="1222"/>
      <c r="I173" s="605"/>
      <c r="L173" s="929">
        <f>'Og s3a'!D148</f>
        <v>0</v>
      </c>
      <c r="M173" s="526">
        <f>Import!O146</f>
        <v>0</v>
      </c>
    </row>
    <row r="174" spans="2:13" ht="15.75" hidden="1" customHeight="1">
      <c r="B174" s="1225" t="str">
        <f t="shared" si="2"/>
        <v/>
      </c>
      <c r="C174" s="2484">
        <f>'Og s3a'!C149</f>
        <v>0</v>
      </c>
      <c r="D174" s="2485"/>
      <c r="E174" s="2486"/>
      <c r="F174" s="979">
        <f>'Og s3a'!F149</f>
        <v>0</v>
      </c>
      <c r="G174" s="1222"/>
      <c r="H174" s="1222"/>
      <c r="I174" s="605"/>
      <c r="L174" s="929">
        <f>'Og s3a'!D149</f>
        <v>0</v>
      </c>
      <c r="M174" s="526">
        <f>Import!O147</f>
        <v>0</v>
      </c>
    </row>
    <row r="175" spans="2:13" ht="15.75" hidden="1" customHeight="1">
      <c r="B175" s="1225" t="str">
        <f t="shared" si="2"/>
        <v/>
      </c>
      <c r="C175" s="2484">
        <f>'Og s3a'!C150</f>
        <v>0</v>
      </c>
      <c r="D175" s="2485"/>
      <c r="E175" s="2486"/>
      <c r="F175" s="979">
        <f>'Og s3a'!F150</f>
        <v>0</v>
      </c>
      <c r="G175" s="1222"/>
      <c r="H175" s="1222"/>
      <c r="I175" s="605"/>
      <c r="L175" s="929">
        <f>'Og s3a'!D150</f>
        <v>0</v>
      </c>
      <c r="M175" s="526">
        <f>Import!O148</f>
        <v>0</v>
      </c>
    </row>
    <row r="176" spans="2:13" ht="15.75" hidden="1" customHeight="1">
      <c r="B176" s="1225" t="str">
        <f t="shared" si="2"/>
        <v/>
      </c>
      <c r="C176" s="2484">
        <f>'Og s3a'!C151</f>
        <v>0</v>
      </c>
      <c r="D176" s="2485"/>
      <c r="E176" s="2486"/>
      <c r="F176" s="979">
        <f>'Og s3a'!F151</f>
        <v>0</v>
      </c>
      <c r="G176" s="1222"/>
      <c r="H176" s="1222"/>
      <c r="I176" s="605"/>
      <c r="L176" s="929">
        <f>'Og s3a'!D151</f>
        <v>0</v>
      </c>
      <c r="M176" s="526">
        <f>Import!O149</f>
        <v>0</v>
      </c>
    </row>
    <row r="177" spans="2:13" ht="15.75" hidden="1" customHeight="1">
      <c r="B177" s="1225" t="str">
        <f t="shared" si="2"/>
        <v/>
      </c>
      <c r="C177" s="2484">
        <f>'Og s3a'!C152</f>
        <v>0</v>
      </c>
      <c r="D177" s="2485"/>
      <c r="E177" s="2486"/>
      <c r="F177" s="979">
        <f>'Og s3a'!F152</f>
        <v>0</v>
      </c>
      <c r="G177" s="1222"/>
      <c r="H177" s="1222"/>
      <c r="I177" s="605"/>
      <c r="L177" s="929">
        <f>'Og s3a'!D152</f>
        <v>0</v>
      </c>
      <c r="M177" s="526">
        <f>Import!O150</f>
        <v>0</v>
      </c>
    </row>
    <row r="178" spans="2:13" ht="15.75" hidden="1" customHeight="1">
      <c r="B178" s="1225" t="str">
        <f t="shared" si="2"/>
        <v/>
      </c>
      <c r="C178" s="2484">
        <f>'Og s3a'!C153</f>
        <v>0</v>
      </c>
      <c r="D178" s="2485"/>
      <c r="E178" s="2486"/>
      <c r="F178" s="979">
        <f>'Og s3a'!F153</f>
        <v>0</v>
      </c>
      <c r="G178" s="1222"/>
      <c r="H178" s="1222"/>
      <c r="I178" s="605"/>
      <c r="L178" s="929">
        <f>'Og s3a'!D153</f>
        <v>0</v>
      </c>
      <c r="M178" s="526">
        <f>Import!O151</f>
        <v>0</v>
      </c>
    </row>
    <row r="179" spans="2:13" ht="15.75" hidden="1" customHeight="1">
      <c r="B179" s="1225" t="str">
        <f t="shared" si="2"/>
        <v/>
      </c>
      <c r="C179" s="2484">
        <f>'Og s3a'!C154</f>
        <v>0</v>
      </c>
      <c r="D179" s="2485"/>
      <c r="E179" s="2486"/>
      <c r="F179" s="979">
        <f>'Og s3a'!F154</f>
        <v>0</v>
      </c>
      <c r="G179" s="1222"/>
      <c r="H179" s="1222"/>
      <c r="I179" s="605"/>
      <c r="L179" s="929">
        <f>'Og s3a'!D154</f>
        <v>0</v>
      </c>
      <c r="M179" s="526">
        <f>Import!O152</f>
        <v>0</v>
      </c>
    </row>
    <row r="180" spans="2:13" ht="15.75" hidden="1" customHeight="1">
      <c r="B180" s="1225" t="str">
        <f t="shared" si="2"/>
        <v/>
      </c>
      <c r="C180" s="2484">
        <f>'Og s3a'!C155</f>
        <v>0</v>
      </c>
      <c r="D180" s="2485"/>
      <c r="E180" s="2486"/>
      <c r="F180" s="979">
        <f>'Og s3a'!F155</f>
        <v>0</v>
      </c>
      <c r="G180" s="1222"/>
      <c r="H180" s="1222"/>
      <c r="I180" s="605"/>
      <c r="L180" s="929">
        <f>'Og s3a'!D155</f>
        <v>0</v>
      </c>
      <c r="M180" s="526">
        <f>Import!O153</f>
        <v>0</v>
      </c>
    </row>
    <row r="181" spans="2:13" ht="15.75" hidden="1" customHeight="1">
      <c r="B181" s="1225" t="str">
        <f t="shared" si="2"/>
        <v/>
      </c>
      <c r="C181" s="2484">
        <f>'Og s3a'!C156</f>
        <v>0</v>
      </c>
      <c r="D181" s="2485"/>
      <c r="E181" s="2486"/>
      <c r="F181" s="979">
        <f>'Og s3a'!F156</f>
        <v>0</v>
      </c>
      <c r="G181" s="1222"/>
      <c r="H181" s="1222"/>
      <c r="I181" s="605"/>
      <c r="L181" s="929">
        <f>'Og s3a'!D156</f>
        <v>0</v>
      </c>
      <c r="M181" s="526">
        <f>Import!O154</f>
        <v>0</v>
      </c>
    </row>
    <row r="182" spans="2:13" ht="15.75" hidden="1" customHeight="1">
      <c r="B182" s="1225" t="str">
        <f t="shared" si="2"/>
        <v/>
      </c>
      <c r="C182" s="2484">
        <f>'Og s3a'!C157</f>
        <v>0</v>
      </c>
      <c r="D182" s="2485"/>
      <c r="E182" s="2486"/>
      <c r="F182" s="979">
        <f>'Og s3a'!F157</f>
        <v>0</v>
      </c>
      <c r="G182" s="1222"/>
      <c r="H182" s="1222"/>
      <c r="I182" s="605"/>
      <c r="L182" s="929">
        <f>'Og s3a'!D157</f>
        <v>0</v>
      </c>
      <c r="M182" s="526">
        <f>Import!O155</f>
        <v>0</v>
      </c>
    </row>
    <row r="183" spans="2:13" ht="15.75" hidden="1" customHeight="1">
      <c r="B183" s="1225" t="str">
        <f t="shared" si="2"/>
        <v/>
      </c>
      <c r="C183" s="2484">
        <f>'Og s3a'!C158</f>
        <v>0</v>
      </c>
      <c r="D183" s="2485"/>
      <c r="E183" s="2486"/>
      <c r="F183" s="979">
        <f>'Og s3a'!F158</f>
        <v>0</v>
      </c>
      <c r="G183" s="1222"/>
      <c r="H183" s="1222"/>
      <c r="I183" s="605"/>
      <c r="L183" s="929">
        <f>'Og s3a'!D158</f>
        <v>0</v>
      </c>
      <c r="M183" s="526">
        <f>Import!O156</f>
        <v>0</v>
      </c>
    </row>
    <row r="184" spans="2:13" ht="15.75" hidden="1" customHeight="1">
      <c r="B184" s="1225" t="str">
        <f t="shared" si="2"/>
        <v/>
      </c>
      <c r="C184" s="2484">
        <f>'Og s3a'!C159</f>
        <v>0</v>
      </c>
      <c r="D184" s="2485"/>
      <c r="E184" s="2486"/>
      <c r="F184" s="979">
        <f>'Og s3a'!F159</f>
        <v>0</v>
      </c>
      <c r="G184" s="1222"/>
      <c r="H184" s="1222"/>
      <c r="I184" s="605"/>
      <c r="L184" s="929">
        <f>'Og s3a'!D159</f>
        <v>0</v>
      </c>
      <c r="M184" s="526">
        <f>Import!O157</f>
        <v>0</v>
      </c>
    </row>
    <row r="185" spans="2:13" ht="15.75" hidden="1" customHeight="1">
      <c r="B185" s="1225" t="str">
        <f t="shared" si="2"/>
        <v/>
      </c>
      <c r="C185" s="2484">
        <f>'Og s3a'!C160</f>
        <v>0</v>
      </c>
      <c r="D185" s="2485"/>
      <c r="E185" s="2486"/>
      <c r="F185" s="979">
        <f>'Og s3a'!F160</f>
        <v>0</v>
      </c>
      <c r="G185" s="1222"/>
      <c r="H185" s="1222"/>
      <c r="I185" s="605"/>
      <c r="L185" s="929">
        <f>'Og s3a'!D160</f>
        <v>0</v>
      </c>
      <c r="M185" s="526">
        <f>Import!O158</f>
        <v>0</v>
      </c>
    </row>
    <row r="186" spans="2:13" ht="15.75" hidden="1" customHeight="1">
      <c r="B186" s="1225" t="str">
        <f t="shared" si="2"/>
        <v/>
      </c>
      <c r="C186" s="2484">
        <f>'Og s3a'!C161</f>
        <v>0</v>
      </c>
      <c r="D186" s="2485"/>
      <c r="E186" s="2486"/>
      <c r="F186" s="979">
        <f>'Og s3a'!F161</f>
        <v>0</v>
      </c>
      <c r="G186" s="1222"/>
      <c r="H186" s="1222"/>
      <c r="I186" s="605"/>
      <c r="L186" s="929">
        <f>'Og s3a'!D161</f>
        <v>0</v>
      </c>
      <c r="M186" s="526">
        <f>Import!O159</f>
        <v>0</v>
      </c>
    </row>
    <row r="187" spans="2:13" ht="15.75" hidden="1" customHeight="1">
      <c r="B187" s="1225" t="str">
        <f t="shared" si="2"/>
        <v/>
      </c>
      <c r="C187" s="2484">
        <f>'Og s3a'!C162</f>
        <v>0</v>
      </c>
      <c r="D187" s="2485"/>
      <c r="E187" s="2486"/>
      <c r="F187" s="979">
        <f>'Og s3a'!F162</f>
        <v>0</v>
      </c>
      <c r="G187" s="1222"/>
      <c r="H187" s="1222"/>
      <c r="I187" s="605"/>
      <c r="L187" s="929">
        <f>'Og s3a'!D162</f>
        <v>0</v>
      </c>
      <c r="M187" s="526">
        <f>Import!O160</f>
        <v>0</v>
      </c>
    </row>
    <row r="188" spans="2:13" ht="15.75" hidden="1" customHeight="1">
      <c r="B188" s="1225" t="str">
        <f t="shared" si="2"/>
        <v/>
      </c>
      <c r="C188" s="2484">
        <f>'Og s3a'!C163</f>
        <v>0</v>
      </c>
      <c r="D188" s="2485"/>
      <c r="E188" s="2486"/>
      <c r="F188" s="979">
        <f>'Og s3a'!F163</f>
        <v>0</v>
      </c>
      <c r="G188" s="1222"/>
      <c r="H188" s="1222"/>
      <c r="I188" s="605"/>
      <c r="L188" s="929">
        <f>'Og s3a'!D163</f>
        <v>0</v>
      </c>
      <c r="M188" s="526">
        <f>Import!O161</f>
        <v>0</v>
      </c>
    </row>
    <row r="189" spans="2:13" ht="15.75" hidden="1" customHeight="1">
      <c r="B189" s="1225" t="str">
        <f t="shared" si="2"/>
        <v/>
      </c>
      <c r="C189" s="2484">
        <f>'Og s3a'!C164</f>
        <v>0</v>
      </c>
      <c r="D189" s="2485"/>
      <c r="E189" s="2486"/>
      <c r="F189" s="979">
        <f>'Og s3a'!F164</f>
        <v>0</v>
      </c>
      <c r="G189" s="1222"/>
      <c r="H189" s="1222"/>
      <c r="I189" s="605"/>
      <c r="L189" s="929">
        <f>'Og s3a'!D164</f>
        <v>0</v>
      </c>
      <c r="M189" s="526">
        <f>Import!O162</f>
        <v>0</v>
      </c>
    </row>
    <row r="190" spans="2:13" ht="15.75" hidden="1" customHeight="1">
      <c r="B190" s="1225" t="str">
        <f t="shared" si="2"/>
        <v/>
      </c>
      <c r="C190" s="2484">
        <f>'Og s3a'!C165</f>
        <v>0</v>
      </c>
      <c r="D190" s="2485"/>
      <c r="E190" s="2486"/>
      <c r="F190" s="979">
        <f>'Og s3a'!F165</f>
        <v>0</v>
      </c>
      <c r="G190" s="1222"/>
      <c r="H190" s="1222"/>
      <c r="I190" s="605"/>
      <c r="L190" s="929">
        <f>'Og s3a'!D165</f>
        <v>0</v>
      </c>
      <c r="M190" s="526">
        <f>Import!O163</f>
        <v>0</v>
      </c>
    </row>
    <row r="191" spans="2:13" ht="15.75" hidden="1" customHeight="1">
      <c r="B191" s="1225" t="str">
        <f t="shared" si="2"/>
        <v/>
      </c>
      <c r="C191" s="2484">
        <f>'Og s3a'!C166</f>
        <v>0</v>
      </c>
      <c r="D191" s="2485"/>
      <c r="E191" s="2486"/>
      <c r="F191" s="979">
        <f>'Og s3a'!F166</f>
        <v>0</v>
      </c>
      <c r="G191" s="1222"/>
      <c r="H191" s="1222"/>
      <c r="I191" s="605"/>
      <c r="L191" s="929">
        <f>'Og s3a'!D166</f>
        <v>0</v>
      </c>
      <c r="M191" s="526">
        <f>Import!O164</f>
        <v>0</v>
      </c>
    </row>
    <row r="192" spans="2:13" ht="15.75" hidden="1" customHeight="1">
      <c r="B192" s="1225" t="str">
        <f t="shared" si="2"/>
        <v/>
      </c>
      <c r="C192" s="2484">
        <f>'Og s3a'!C167</f>
        <v>0</v>
      </c>
      <c r="D192" s="2485"/>
      <c r="E192" s="2486"/>
      <c r="F192" s="979">
        <f>'Og s3a'!F167</f>
        <v>0</v>
      </c>
      <c r="G192" s="1222"/>
      <c r="H192" s="1222"/>
      <c r="I192" s="605"/>
      <c r="L192" s="929">
        <f>'Og s3a'!D167</f>
        <v>0</v>
      </c>
      <c r="M192" s="526">
        <f>Import!O165</f>
        <v>0</v>
      </c>
    </row>
    <row r="193" spans="2:13" ht="15.75" hidden="1" customHeight="1">
      <c r="B193" s="1225" t="str">
        <f t="shared" si="2"/>
        <v/>
      </c>
      <c r="C193" s="2484">
        <f>'Og s3a'!C168</f>
        <v>0</v>
      </c>
      <c r="D193" s="2485"/>
      <c r="E193" s="2486"/>
      <c r="F193" s="979">
        <f>'Og s3a'!F168</f>
        <v>0</v>
      </c>
      <c r="G193" s="1222"/>
      <c r="H193" s="1222"/>
      <c r="I193" s="605"/>
      <c r="L193" s="929">
        <f>'Og s3a'!D168</f>
        <v>0</v>
      </c>
      <c r="M193" s="526">
        <f>Import!O166</f>
        <v>0</v>
      </c>
    </row>
    <row r="194" spans="2:13" ht="15.75" hidden="1" customHeight="1">
      <c r="B194" s="1225" t="str">
        <f t="shared" si="2"/>
        <v/>
      </c>
      <c r="C194" s="2484">
        <f>'Og s3a'!C169</f>
        <v>0</v>
      </c>
      <c r="D194" s="2485"/>
      <c r="E194" s="2486"/>
      <c r="F194" s="979">
        <f>'Og s3a'!F169</f>
        <v>0</v>
      </c>
      <c r="G194" s="1222"/>
      <c r="H194" s="1222"/>
      <c r="I194" s="605"/>
      <c r="L194" s="929">
        <f>'Og s3a'!D169</f>
        <v>0</v>
      </c>
      <c r="M194" s="526">
        <f>Import!O167</f>
        <v>0</v>
      </c>
    </row>
    <row r="195" spans="2:13" ht="15.75" hidden="1" customHeight="1">
      <c r="B195" s="1225" t="str">
        <f t="shared" si="2"/>
        <v/>
      </c>
      <c r="C195" s="2484">
        <f>'Og s3a'!C170</f>
        <v>0</v>
      </c>
      <c r="D195" s="2485"/>
      <c r="E195" s="2486"/>
      <c r="F195" s="979">
        <f>'Og s3a'!F170</f>
        <v>0</v>
      </c>
      <c r="G195" s="1222"/>
      <c r="H195" s="1222"/>
      <c r="I195" s="605"/>
      <c r="L195" s="929">
        <f>'Og s3a'!D170</f>
        <v>0</v>
      </c>
      <c r="M195" s="526">
        <f>Import!O168</f>
        <v>0</v>
      </c>
    </row>
    <row r="196" spans="2:13" ht="15.75" hidden="1" customHeight="1">
      <c r="B196" s="1225" t="str">
        <f t="shared" si="2"/>
        <v/>
      </c>
      <c r="C196" s="2484">
        <f>'Og s3a'!C171</f>
        <v>0</v>
      </c>
      <c r="D196" s="2485"/>
      <c r="E196" s="2486"/>
      <c r="F196" s="979">
        <f>'Og s3a'!F171</f>
        <v>0</v>
      </c>
      <c r="G196" s="1222"/>
      <c r="H196" s="1222"/>
      <c r="I196" s="605"/>
      <c r="L196" s="929">
        <f>'Og s3a'!D171</f>
        <v>0</v>
      </c>
      <c r="M196" s="526">
        <f>Import!O169</f>
        <v>0</v>
      </c>
    </row>
    <row r="197" spans="2:13" ht="15.75" hidden="1" customHeight="1">
      <c r="B197" s="1225" t="str">
        <f t="shared" si="2"/>
        <v/>
      </c>
      <c r="C197" s="2484">
        <f>'Og s3a'!C172</f>
        <v>0</v>
      </c>
      <c r="D197" s="2485"/>
      <c r="E197" s="2486"/>
      <c r="F197" s="979">
        <f>'Og s3a'!F172</f>
        <v>0</v>
      </c>
      <c r="G197" s="1222"/>
      <c r="H197" s="1222"/>
      <c r="I197" s="605"/>
      <c r="L197" s="929">
        <f>'Og s3a'!D172</f>
        <v>0</v>
      </c>
      <c r="M197" s="526">
        <f>Import!O170</f>
        <v>0</v>
      </c>
    </row>
    <row r="198" spans="2:13" ht="15.75" hidden="1" customHeight="1">
      <c r="B198" s="1225" t="str">
        <f t="shared" si="2"/>
        <v/>
      </c>
      <c r="C198" s="2484">
        <f>'Og s3a'!C173</f>
        <v>0</v>
      </c>
      <c r="D198" s="2485"/>
      <c r="E198" s="2486"/>
      <c r="F198" s="979">
        <f>'Og s3a'!F173</f>
        <v>0</v>
      </c>
      <c r="G198" s="1222"/>
      <c r="H198" s="1222"/>
      <c r="I198" s="605"/>
      <c r="L198" s="929">
        <f>'Og s3a'!D173</f>
        <v>0</v>
      </c>
      <c r="M198" s="526">
        <f>Import!O171</f>
        <v>0</v>
      </c>
    </row>
    <row r="199" spans="2:13" ht="15.75" hidden="1" customHeight="1">
      <c r="B199" s="1225" t="str">
        <f t="shared" si="2"/>
        <v/>
      </c>
      <c r="C199" s="2484">
        <f>'Og s3a'!C174</f>
        <v>0</v>
      </c>
      <c r="D199" s="2485"/>
      <c r="E199" s="2486"/>
      <c r="F199" s="979">
        <f>'Og s3a'!F174</f>
        <v>0</v>
      </c>
      <c r="G199" s="1222"/>
      <c r="H199" s="1222"/>
      <c r="I199" s="605"/>
      <c r="L199" s="929">
        <f>'Og s3a'!D174</f>
        <v>0</v>
      </c>
      <c r="M199" s="526">
        <f>Import!O172</f>
        <v>0</v>
      </c>
    </row>
    <row r="200" spans="2:13" ht="15.75" hidden="1" customHeight="1">
      <c r="B200" s="1225" t="str">
        <f t="shared" si="2"/>
        <v/>
      </c>
      <c r="C200" s="2484">
        <f>'Og s3a'!C175</f>
        <v>0</v>
      </c>
      <c r="D200" s="2485"/>
      <c r="E200" s="2486"/>
      <c r="F200" s="979">
        <f>'Og s3a'!F175</f>
        <v>0</v>
      </c>
      <c r="G200" s="1222"/>
      <c r="H200" s="1222"/>
      <c r="I200" s="605"/>
      <c r="L200" s="929">
        <f>'Og s3a'!D175</f>
        <v>0</v>
      </c>
      <c r="M200" s="526">
        <f>Import!O173</f>
        <v>0</v>
      </c>
    </row>
    <row r="201" spans="2:13" ht="15.75" hidden="1" customHeight="1">
      <c r="B201" s="1225" t="str">
        <f t="shared" si="2"/>
        <v/>
      </c>
      <c r="C201" s="2484">
        <f>'Og s3a'!C176</f>
        <v>0</v>
      </c>
      <c r="D201" s="2485"/>
      <c r="E201" s="2486"/>
      <c r="F201" s="979">
        <f>'Og s3a'!F176</f>
        <v>0</v>
      </c>
      <c r="G201" s="1222"/>
      <c r="H201" s="1222"/>
      <c r="I201" s="605"/>
      <c r="L201" s="929">
        <f>'Og s3a'!D176</f>
        <v>0</v>
      </c>
      <c r="M201" s="526">
        <f>Import!O174</f>
        <v>0</v>
      </c>
    </row>
    <row r="202" spans="2:13" ht="15.75" hidden="1" customHeight="1">
      <c r="B202" s="1225" t="str">
        <f t="shared" si="2"/>
        <v/>
      </c>
      <c r="C202" s="2484">
        <f>'Og s3a'!C177</f>
        <v>0</v>
      </c>
      <c r="D202" s="2485"/>
      <c r="E202" s="2486"/>
      <c r="F202" s="979">
        <f>'Og s3a'!F177</f>
        <v>0</v>
      </c>
      <c r="G202" s="1222"/>
      <c r="H202" s="1222"/>
      <c r="I202" s="605"/>
      <c r="L202" s="929">
        <f>'Og s3a'!D177</f>
        <v>0</v>
      </c>
      <c r="M202" s="526">
        <f>Import!O175</f>
        <v>0</v>
      </c>
    </row>
    <row r="203" spans="2:13" ht="15.75" hidden="1" customHeight="1">
      <c r="B203" s="1225" t="str">
        <f t="shared" si="2"/>
        <v/>
      </c>
      <c r="C203" s="2484">
        <f>'Og s3a'!C178</f>
        <v>0</v>
      </c>
      <c r="D203" s="2485"/>
      <c r="E203" s="2486"/>
      <c r="F203" s="979">
        <f>'Og s3a'!F178</f>
        <v>0</v>
      </c>
      <c r="G203" s="1222"/>
      <c r="H203" s="1222"/>
      <c r="I203" s="605"/>
      <c r="L203" s="929">
        <f>'Og s3a'!D178</f>
        <v>0</v>
      </c>
      <c r="M203" s="526">
        <f>Import!O176</f>
        <v>0</v>
      </c>
    </row>
    <row r="204" spans="2:13" ht="15.75" hidden="1" customHeight="1">
      <c r="B204" s="1225" t="str">
        <f t="shared" si="2"/>
        <v/>
      </c>
      <c r="C204" s="2484">
        <f>'Og s3a'!C179</f>
        <v>0</v>
      </c>
      <c r="D204" s="2485"/>
      <c r="E204" s="2486"/>
      <c r="F204" s="979">
        <f>'Og s3a'!F179</f>
        <v>0</v>
      </c>
      <c r="G204" s="1222"/>
      <c r="H204" s="1222"/>
      <c r="I204" s="605"/>
      <c r="L204" s="929">
        <f>'Og s3a'!D179</f>
        <v>0</v>
      </c>
      <c r="M204" s="526">
        <f>Import!O177</f>
        <v>0</v>
      </c>
    </row>
    <row r="205" spans="2:13" ht="15.75" hidden="1" customHeight="1">
      <c r="B205" s="1225" t="str">
        <f t="shared" si="2"/>
        <v/>
      </c>
      <c r="C205" s="2484">
        <f>'Og s3a'!C180</f>
        <v>0</v>
      </c>
      <c r="D205" s="2485"/>
      <c r="E205" s="2486"/>
      <c r="F205" s="979">
        <f>'Og s3a'!F180</f>
        <v>0</v>
      </c>
      <c r="G205" s="1222"/>
      <c r="H205" s="1222"/>
      <c r="I205" s="605"/>
      <c r="L205" s="929">
        <f>'Og s3a'!D180</f>
        <v>0</v>
      </c>
      <c r="M205" s="526">
        <f>Import!O178</f>
        <v>0</v>
      </c>
    </row>
    <row r="206" spans="2:13" ht="15.75" hidden="1" customHeight="1">
      <c r="B206" s="1225" t="str">
        <f t="shared" si="2"/>
        <v/>
      </c>
      <c r="C206" s="2484">
        <f>'Og s3a'!C181</f>
        <v>0</v>
      </c>
      <c r="D206" s="2485"/>
      <c r="E206" s="2486"/>
      <c r="F206" s="979">
        <f>'Og s3a'!F181</f>
        <v>0</v>
      </c>
      <c r="G206" s="1222"/>
      <c r="H206" s="1222"/>
      <c r="I206" s="605"/>
      <c r="L206" s="929">
        <f>'Og s3a'!D181</f>
        <v>0</v>
      </c>
      <c r="M206" s="526">
        <f>Import!O179</f>
        <v>0</v>
      </c>
    </row>
    <row r="207" spans="2:13" ht="15.75" hidden="1" customHeight="1">
      <c r="B207" s="1225" t="str">
        <f t="shared" si="2"/>
        <v/>
      </c>
      <c r="C207" s="2484">
        <f>'Og s3a'!C182</f>
        <v>0</v>
      </c>
      <c r="D207" s="2485"/>
      <c r="E207" s="2486"/>
      <c r="F207" s="979">
        <f>'Og s3a'!F182</f>
        <v>0</v>
      </c>
      <c r="G207" s="1222"/>
      <c r="H207" s="1222"/>
      <c r="I207" s="605"/>
      <c r="L207" s="929">
        <f>'Og s3a'!D182</f>
        <v>0</v>
      </c>
      <c r="M207" s="526">
        <f>Import!O180</f>
        <v>0</v>
      </c>
    </row>
    <row r="208" spans="2:13" ht="15.75" hidden="1" customHeight="1">
      <c r="B208" s="1225" t="str">
        <f t="shared" si="2"/>
        <v/>
      </c>
      <c r="C208" s="2484">
        <f>'Og s3a'!C183</f>
        <v>0</v>
      </c>
      <c r="D208" s="2485"/>
      <c r="E208" s="2486"/>
      <c r="F208" s="979">
        <f>'Og s3a'!F183</f>
        <v>0</v>
      </c>
      <c r="G208" s="1222"/>
      <c r="H208" s="1222"/>
      <c r="I208" s="605"/>
      <c r="L208" s="929">
        <f>'Og s3a'!D183</f>
        <v>0</v>
      </c>
      <c r="M208" s="526">
        <f>Import!O181</f>
        <v>0</v>
      </c>
    </row>
    <row r="209" spans="2:13" ht="15.75" hidden="1" customHeight="1">
      <c r="B209" s="1225" t="str">
        <f t="shared" si="2"/>
        <v/>
      </c>
      <c r="C209" s="2484">
        <f>'Og s3a'!C184</f>
        <v>0</v>
      </c>
      <c r="D209" s="2485"/>
      <c r="E209" s="2486"/>
      <c r="F209" s="979">
        <f>'Og s3a'!F184</f>
        <v>0</v>
      </c>
      <c r="G209" s="1222"/>
      <c r="H209" s="1222"/>
      <c r="I209" s="605"/>
      <c r="L209" s="929">
        <f>'Og s3a'!D184</f>
        <v>0</v>
      </c>
      <c r="M209" s="526">
        <f>Import!O182</f>
        <v>0</v>
      </c>
    </row>
    <row r="210" spans="2:13" ht="15.75" hidden="1" customHeight="1">
      <c r="B210" s="1225" t="str">
        <f t="shared" si="2"/>
        <v/>
      </c>
      <c r="C210" s="2484">
        <f>'Og s3a'!C185</f>
        <v>0</v>
      </c>
      <c r="D210" s="2485"/>
      <c r="E210" s="2486"/>
      <c r="F210" s="979">
        <f>'Og s3a'!F185</f>
        <v>0</v>
      </c>
      <c r="G210" s="1222"/>
      <c r="H210" s="1222"/>
      <c r="I210" s="605"/>
      <c r="L210" s="929">
        <f>'Og s3a'!D185</f>
        <v>0</v>
      </c>
      <c r="M210" s="526">
        <f>Import!O183</f>
        <v>0</v>
      </c>
    </row>
    <row r="211" spans="2:13" ht="15.75" hidden="1" customHeight="1">
      <c r="B211" s="1225" t="str">
        <f t="shared" si="2"/>
        <v/>
      </c>
      <c r="C211" s="2484">
        <f>'Og s3a'!C186</f>
        <v>0</v>
      </c>
      <c r="D211" s="2485"/>
      <c r="E211" s="2486"/>
      <c r="F211" s="979">
        <f>'Og s3a'!F186</f>
        <v>0</v>
      </c>
      <c r="G211" s="1222"/>
      <c r="H211" s="1222"/>
      <c r="I211" s="605"/>
      <c r="L211" s="929">
        <f>'Og s3a'!D186</f>
        <v>0</v>
      </c>
      <c r="M211" s="526">
        <f>Import!O184</f>
        <v>0</v>
      </c>
    </row>
    <row r="212" spans="2:13" ht="15.75" hidden="1" customHeight="1">
      <c r="B212" s="1225" t="str">
        <f t="shared" si="2"/>
        <v/>
      </c>
      <c r="C212" s="2484">
        <f>'Og s3a'!C187</f>
        <v>0</v>
      </c>
      <c r="D212" s="2485"/>
      <c r="E212" s="2486"/>
      <c r="F212" s="979">
        <f>'Og s3a'!F187</f>
        <v>0</v>
      </c>
      <c r="G212" s="1222"/>
      <c r="H212" s="1222"/>
      <c r="I212" s="605"/>
      <c r="L212" s="929">
        <f>'Og s3a'!D187</f>
        <v>0</v>
      </c>
      <c r="M212" s="526">
        <f>Import!O185</f>
        <v>0</v>
      </c>
    </row>
    <row r="213" spans="2:13" ht="15.75" hidden="1" customHeight="1">
      <c r="B213" s="1225" t="str">
        <f t="shared" si="2"/>
        <v/>
      </c>
      <c r="C213" s="2484">
        <f>'Og s3a'!C188</f>
        <v>0</v>
      </c>
      <c r="D213" s="2485"/>
      <c r="E213" s="2486"/>
      <c r="F213" s="979">
        <f>'Og s3a'!F188</f>
        <v>0</v>
      </c>
      <c r="G213" s="1222"/>
      <c r="H213" s="1222"/>
      <c r="I213" s="605"/>
      <c r="L213" s="929">
        <f>'Og s3a'!D188</f>
        <v>0</v>
      </c>
      <c r="M213" s="526">
        <f>Import!O186</f>
        <v>0</v>
      </c>
    </row>
    <row r="214" spans="2:13" ht="15.75" hidden="1" customHeight="1">
      <c r="B214" s="1225" t="str">
        <f t="shared" si="2"/>
        <v/>
      </c>
      <c r="C214" s="2484">
        <f>'Og s3a'!C189</f>
        <v>0</v>
      </c>
      <c r="D214" s="2485"/>
      <c r="E214" s="2486"/>
      <c r="F214" s="979">
        <f>'Og s3a'!F189</f>
        <v>0</v>
      </c>
      <c r="G214" s="1222"/>
      <c r="H214" s="1222"/>
      <c r="I214" s="605"/>
      <c r="L214" s="929">
        <f>'Og s3a'!D189</f>
        <v>0</v>
      </c>
      <c r="M214" s="526">
        <f>Import!O187</f>
        <v>0</v>
      </c>
    </row>
    <row r="215" spans="2:13" ht="15.75" hidden="1" customHeight="1">
      <c r="B215" s="1225" t="str">
        <f t="shared" si="2"/>
        <v/>
      </c>
      <c r="C215" s="2484">
        <f>'Og s3a'!C190</f>
        <v>0</v>
      </c>
      <c r="D215" s="2485"/>
      <c r="E215" s="2486"/>
      <c r="F215" s="979">
        <f>'Og s3a'!F190</f>
        <v>0</v>
      </c>
      <c r="G215" s="1222"/>
      <c r="H215" s="1222"/>
      <c r="I215" s="605"/>
      <c r="L215" s="929">
        <f>'Og s3a'!D190</f>
        <v>0</v>
      </c>
      <c r="M215" s="526">
        <f>Import!O188</f>
        <v>0</v>
      </c>
    </row>
    <row r="216" spans="2:13" ht="15.75" hidden="1" customHeight="1">
      <c r="B216" s="1225" t="str">
        <f t="shared" si="2"/>
        <v/>
      </c>
      <c r="C216" s="2484">
        <f>'Og s3a'!C191</f>
        <v>0</v>
      </c>
      <c r="D216" s="2485"/>
      <c r="E216" s="2486"/>
      <c r="F216" s="979">
        <f>'Og s3a'!F191</f>
        <v>0</v>
      </c>
      <c r="G216" s="1222"/>
      <c r="H216" s="1222"/>
      <c r="I216" s="605"/>
      <c r="L216" s="929">
        <f>'Og s3a'!D191</f>
        <v>0</v>
      </c>
      <c r="M216" s="526">
        <f>Import!O189</f>
        <v>0</v>
      </c>
    </row>
    <row r="217" spans="2:13" ht="15.75" hidden="1" customHeight="1">
      <c r="B217" s="1225" t="str">
        <f t="shared" si="2"/>
        <v/>
      </c>
      <c r="C217" s="2484">
        <f>'Og s3a'!C192</f>
        <v>0</v>
      </c>
      <c r="D217" s="2485"/>
      <c r="E217" s="2486"/>
      <c r="F217" s="979">
        <f>'Og s3a'!F192</f>
        <v>0</v>
      </c>
      <c r="G217" s="1222"/>
      <c r="H217" s="1222"/>
      <c r="I217" s="605"/>
      <c r="L217" s="929">
        <f>'Og s3a'!D192</f>
        <v>0</v>
      </c>
      <c r="M217" s="526">
        <f>Import!O190</f>
        <v>0</v>
      </c>
    </row>
    <row r="218" spans="2:13" ht="15.75" hidden="1" customHeight="1">
      <c r="B218" s="1225" t="str">
        <f t="shared" si="2"/>
        <v/>
      </c>
      <c r="C218" s="2484">
        <f>'Og s3a'!C193</f>
        <v>0</v>
      </c>
      <c r="D218" s="2485"/>
      <c r="E218" s="2486"/>
      <c r="F218" s="979">
        <f>'Og s3a'!F193</f>
        <v>0</v>
      </c>
      <c r="G218" s="1222"/>
      <c r="H218" s="1222"/>
      <c r="I218" s="605"/>
      <c r="L218" s="929">
        <f>'Og s3a'!D193</f>
        <v>0</v>
      </c>
      <c r="M218" s="526">
        <f>Import!O191</f>
        <v>0</v>
      </c>
    </row>
    <row r="219" spans="2:13" ht="15.75" hidden="1" customHeight="1">
      <c r="B219" s="1225" t="str">
        <f t="shared" si="2"/>
        <v/>
      </c>
      <c r="C219" s="2484">
        <f>'Og s3a'!C194</f>
        <v>0</v>
      </c>
      <c r="D219" s="2485"/>
      <c r="E219" s="2486"/>
      <c r="F219" s="979">
        <f>'Og s3a'!F194</f>
        <v>0</v>
      </c>
      <c r="G219" s="1222"/>
      <c r="H219" s="1222"/>
      <c r="I219" s="605"/>
      <c r="L219" s="929">
        <f>'Og s3a'!D194</f>
        <v>0</v>
      </c>
      <c r="M219" s="526">
        <f>Import!O192</f>
        <v>0</v>
      </c>
    </row>
    <row r="220" spans="2:13" ht="15.75" hidden="1" customHeight="1">
      <c r="B220" s="1225" t="str">
        <f t="shared" si="2"/>
        <v/>
      </c>
      <c r="C220" s="2484">
        <f>'Og s3a'!C195</f>
        <v>0</v>
      </c>
      <c r="D220" s="2485"/>
      <c r="E220" s="2486"/>
      <c r="F220" s="979">
        <f>'Og s3a'!F195</f>
        <v>0</v>
      </c>
      <c r="G220" s="1222"/>
      <c r="H220" s="1222"/>
      <c r="I220" s="605"/>
      <c r="L220" s="929">
        <f>'Og s3a'!D195</f>
        <v>0</v>
      </c>
      <c r="M220" s="526">
        <f>Import!O193</f>
        <v>0</v>
      </c>
    </row>
    <row r="221" spans="2:13" ht="15.75" hidden="1" customHeight="1">
      <c r="B221" s="1225" t="str">
        <f t="shared" si="2"/>
        <v/>
      </c>
      <c r="C221" s="2484">
        <f>'Og s3a'!C196</f>
        <v>0</v>
      </c>
      <c r="D221" s="2485"/>
      <c r="E221" s="2486"/>
      <c r="F221" s="979">
        <f>'Og s3a'!F196</f>
        <v>0</v>
      </c>
      <c r="G221" s="1222"/>
      <c r="H221" s="1222"/>
      <c r="I221" s="605"/>
      <c r="L221" s="929">
        <f>'Og s3a'!D196</f>
        <v>0</v>
      </c>
      <c r="M221" s="526">
        <f>Import!O194</f>
        <v>0</v>
      </c>
    </row>
    <row r="222" spans="2:13" ht="15.75" hidden="1" customHeight="1">
      <c r="B222" s="1225" t="str">
        <f t="shared" si="2"/>
        <v/>
      </c>
      <c r="C222" s="2484">
        <f>'Og s3a'!C197</f>
        <v>0</v>
      </c>
      <c r="D222" s="2485"/>
      <c r="E222" s="2486"/>
      <c r="F222" s="979">
        <f>'Og s3a'!F197</f>
        <v>0</v>
      </c>
      <c r="G222" s="1222"/>
      <c r="H222" s="1222"/>
      <c r="I222" s="605"/>
      <c r="L222" s="929">
        <f>'Og s3a'!D197</f>
        <v>0</v>
      </c>
      <c r="M222" s="526">
        <f>Import!O195</f>
        <v>0</v>
      </c>
    </row>
    <row r="223" spans="2:13" ht="15.75" hidden="1" customHeight="1">
      <c r="B223" s="1225" t="str">
        <f t="shared" si="2"/>
        <v/>
      </c>
      <c r="C223" s="2484">
        <f>'Og s3a'!C198</f>
        <v>0</v>
      </c>
      <c r="D223" s="2485"/>
      <c r="E223" s="2486"/>
      <c r="F223" s="979">
        <f>'Og s3a'!F198</f>
        <v>0</v>
      </c>
      <c r="G223" s="1222"/>
      <c r="H223" s="1222"/>
      <c r="I223" s="605"/>
      <c r="L223" s="929">
        <f>'Og s3a'!D198</f>
        <v>0</v>
      </c>
      <c r="M223" s="526">
        <f>Import!O196</f>
        <v>0</v>
      </c>
    </row>
    <row r="224" spans="2:13" ht="15.75" hidden="1" customHeight="1">
      <c r="B224" s="1225" t="str">
        <f t="shared" ref="B224:B287" si="3">IF(F224&gt;0,"Wypełnione","")</f>
        <v/>
      </c>
      <c r="C224" s="2484">
        <f>'Og s3a'!C199</f>
        <v>0</v>
      </c>
      <c r="D224" s="2485"/>
      <c r="E224" s="2486"/>
      <c r="F224" s="979">
        <f>'Og s3a'!F199</f>
        <v>0</v>
      </c>
      <c r="G224" s="1222"/>
      <c r="H224" s="1222"/>
      <c r="I224" s="605"/>
      <c r="L224" s="929">
        <f>'Og s3a'!D199</f>
        <v>0</v>
      </c>
      <c r="M224" s="526">
        <f>Import!O197</f>
        <v>0</v>
      </c>
    </row>
    <row r="225" spans="2:13" ht="15.75" hidden="1" customHeight="1">
      <c r="B225" s="1225" t="str">
        <f t="shared" si="3"/>
        <v/>
      </c>
      <c r="C225" s="2484">
        <f>'Og s3a'!C200</f>
        <v>0</v>
      </c>
      <c r="D225" s="2485"/>
      <c r="E225" s="2486"/>
      <c r="F225" s="979">
        <f>'Og s3a'!F200</f>
        <v>0</v>
      </c>
      <c r="G225" s="1222"/>
      <c r="H225" s="1222"/>
      <c r="I225" s="605"/>
      <c r="L225" s="929">
        <f>'Og s3a'!D200</f>
        <v>0</v>
      </c>
      <c r="M225" s="526">
        <f>Import!O198</f>
        <v>0</v>
      </c>
    </row>
    <row r="226" spans="2:13" ht="15.75" hidden="1" customHeight="1">
      <c r="B226" s="1225" t="str">
        <f t="shared" si="3"/>
        <v/>
      </c>
      <c r="C226" s="2484">
        <f>'Og s3a'!C201</f>
        <v>0</v>
      </c>
      <c r="D226" s="2485"/>
      <c r="E226" s="2486"/>
      <c r="F226" s="979">
        <f>'Og s3a'!F201</f>
        <v>0</v>
      </c>
      <c r="G226" s="1222"/>
      <c r="H226" s="1222"/>
      <c r="I226" s="605"/>
      <c r="L226" s="929">
        <f>'Og s3a'!D201</f>
        <v>0</v>
      </c>
      <c r="M226" s="526">
        <f>Import!O199</f>
        <v>0</v>
      </c>
    </row>
    <row r="227" spans="2:13" ht="15.75" hidden="1" customHeight="1">
      <c r="B227" s="1225" t="str">
        <f t="shared" si="3"/>
        <v/>
      </c>
      <c r="C227" s="2484">
        <f>'Og s3a'!C202</f>
        <v>0</v>
      </c>
      <c r="D227" s="2485"/>
      <c r="E227" s="2486"/>
      <c r="F227" s="979">
        <f>'Og s3a'!F202</f>
        <v>0</v>
      </c>
      <c r="G227" s="1222"/>
      <c r="H227" s="1222"/>
      <c r="I227" s="605"/>
      <c r="L227" s="929">
        <f>'Og s3a'!D202</f>
        <v>0</v>
      </c>
      <c r="M227" s="526">
        <f>Import!O200</f>
        <v>0</v>
      </c>
    </row>
    <row r="228" spans="2:13" ht="15.75" hidden="1" customHeight="1">
      <c r="B228" s="1225" t="str">
        <f t="shared" si="3"/>
        <v/>
      </c>
      <c r="C228" s="2484">
        <f>'Og s3a'!C203</f>
        <v>0</v>
      </c>
      <c r="D228" s="2485"/>
      <c r="E228" s="2486"/>
      <c r="F228" s="979">
        <f>'Og s3a'!F203</f>
        <v>0</v>
      </c>
      <c r="G228" s="1222"/>
      <c r="H228" s="1222"/>
      <c r="I228" s="605"/>
      <c r="L228" s="929">
        <f>'Og s3a'!D203</f>
        <v>0</v>
      </c>
      <c r="M228" s="526">
        <f>Import!O201</f>
        <v>0</v>
      </c>
    </row>
    <row r="229" spans="2:13" ht="15.75" hidden="1" customHeight="1">
      <c r="B229" s="1225" t="str">
        <f t="shared" si="3"/>
        <v/>
      </c>
      <c r="C229" s="2484">
        <f>'Og s3a'!C204</f>
        <v>0</v>
      </c>
      <c r="D229" s="2485"/>
      <c r="E229" s="2486"/>
      <c r="F229" s="979">
        <f>'Og s3a'!F204</f>
        <v>0</v>
      </c>
      <c r="G229" s="1222"/>
      <c r="H229" s="1222"/>
      <c r="I229" s="605"/>
      <c r="L229" s="929">
        <f>'Og s3a'!D204</f>
        <v>0</v>
      </c>
      <c r="M229" s="526">
        <f>Import!O202</f>
        <v>0</v>
      </c>
    </row>
    <row r="230" spans="2:13" ht="15.75" hidden="1" customHeight="1">
      <c r="B230" s="1225" t="str">
        <f t="shared" si="3"/>
        <v/>
      </c>
      <c r="C230" s="2484">
        <f>'Og s3a'!C205</f>
        <v>0</v>
      </c>
      <c r="D230" s="2485"/>
      <c r="E230" s="2486"/>
      <c r="F230" s="979">
        <f>'Og s3a'!F205</f>
        <v>0</v>
      </c>
      <c r="G230" s="1222"/>
      <c r="H230" s="1222"/>
      <c r="I230" s="605"/>
      <c r="L230" s="929">
        <f>'Og s3a'!D205</f>
        <v>0</v>
      </c>
      <c r="M230" s="526">
        <f>Import!O203</f>
        <v>0</v>
      </c>
    </row>
    <row r="231" spans="2:13" ht="15.75" hidden="1" customHeight="1">
      <c r="B231" s="1225" t="str">
        <f t="shared" si="3"/>
        <v/>
      </c>
      <c r="C231" s="2484">
        <f>'Og s3a'!C206</f>
        <v>0</v>
      </c>
      <c r="D231" s="2485"/>
      <c r="E231" s="2486"/>
      <c r="F231" s="979">
        <f>'Og s3a'!F206</f>
        <v>0</v>
      </c>
      <c r="G231" s="1222"/>
      <c r="H231" s="1222"/>
      <c r="I231" s="605"/>
      <c r="L231" s="929">
        <f>'Og s3a'!D206</f>
        <v>0</v>
      </c>
      <c r="M231" s="526">
        <f>Import!O204</f>
        <v>0</v>
      </c>
    </row>
    <row r="232" spans="2:13" ht="15.75" hidden="1" customHeight="1">
      <c r="B232" s="1225" t="str">
        <f t="shared" si="3"/>
        <v/>
      </c>
      <c r="C232" s="2484">
        <f>'Og s3a'!C207</f>
        <v>0</v>
      </c>
      <c r="D232" s="2485"/>
      <c r="E232" s="2486"/>
      <c r="F232" s="979">
        <f>'Og s3a'!F207</f>
        <v>0</v>
      </c>
      <c r="G232" s="1222"/>
      <c r="H232" s="1222"/>
      <c r="I232" s="605"/>
      <c r="L232" s="929">
        <f>'Og s3a'!D207</f>
        <v>0</v>
      </c>
      <c r="M232" s="526">
        <f>Import!O205</f>
        <v>0</v>
      </c>
    </row>
    <row r="233" spans="2:13" ht="15.75" hidden="1" customHeight="1">
      <c r="B233" s="1225" t="str">
        <f t="shared" si="3"/>
        <v/>
      </c>
      <c r="C233" s="2484">
        <f>'Og s3a'!C208</f>
        <v>0</v>
      </c>
      <c r="D233" s="2485"/>
      <c r="E233" s="2486"/>
      <c r="F233" s="979">
        <f>'Og s3a'!F208</f>
        <v>0</v>
      </c>
      <c r="G233" s="1222"/>
      <c r="H233" s="1222"/>
      <c r="I233" s="605"/>
      <c r="L233" s="929">
        <f>'Og s3a'!D208</f>
        <v>0</v>
      </c>
      <c r="M233" s="526">
        <f>Import!O206</f>
        <v>0</v>
      </c>
    </row>
    <row r="234" spans="2:13" ht="15.75" hidden="1" customHeight="1">
      <c r="B234" s="1225" t="str">
        <f t="shared" si="3"/>
        <v/>
      </c>
      <c r="C234" s="2484">
        <f>'Og s3a'!C209</f>
        <v>0</v>
      </c>
      <c r="D234" s="2485"/>
      <c r="E234" s="2486"/>
      <c r="F234" s="979">
        <f>'Og s3a'!F209</f>
        <v>0</v>
      </c>
      <c r="G234" s="1222"/>
      <c r="H234" s="1222"/>
      <c r="I234" s="605"/>
      <c r="L234" s="929">
        <f>'Og s3a'!D209</f>
        <v>0</v>
      </c>
      <c r="M234" s="526">
        <f>Import!O207</f>
        <v>0</v>
      </c>
    </row>
    <row r="235" spans="2:13" ht="15.75" hidden="1" customHeight="1">
      <c r="B235" s="1225" t="str">
        <f t="shared" si="3"/>
        <v/>
      </c>
      <c r="C235" s="2484">
        <f>'Og s3a'!C210</f>
        <v>0</v>
      </c>
      <c r="D235" s="2485"/>
      <c r="E235" s="2486"/>
      <c r="F235" s="979">
        <f>'Og s3a'!F210</f>
        <v>0</v>
      </c>
      <c r="G235" s="1222"/>
      <c r="H235" s="1222"/>
      <c r="I235" s="605"/>
      <c r="L235" s="929">
        <f>'Og s3a'!D210</f>
        <v>0</v>
      </c>
      <c r="M235" s="526">
        <f>Import!O208</f>
        <v>0</v>
      </c>
    </row>
    <row r="236" spans="2:13" ht="15.75" hidden="1" customHeight="1">
      <c r="B236" s="1225" t="str">
        <f t="shared" si="3"/>
        <v/>
      </c>
      <c r="C236" s="2484">
        <f>'Og s3a'!C211</f>
        <v>0</v>
      </c>
      <c r="D236" s="2485"/>
      <c r="E236" s="2486"/>
      <c r="F236" s="979">
        <f>'Og s3a'!F211</f>
        <v>0</v>
      </c>
      <c r="G236" s="1222"/>
      <c r="H236" s="1222"/>
      <c r="I236" s="605"/>
      <c r="L236" s="929">
        <f>'Og s3a'!D211</f>
        <v>0</v>
      </c>
      <c r="M236" s="526">
        <f>Import!O209</f>
        <v>0</v>
      </c>
    </row>
    <row r="237" spans="2:13" ht="15.75" hidden="1" customHeight="1">
      <c r="B237" s="1225" t="str">
        <f t="shared" si="3"/>
        <v/>
      </c>
      <c r="C237" s="2484">
        <f>'Og s3a'!C212</f>
        <v>0</v>
      </c>
      <c r="D237" s="2485"/>
      <c r="E237" s="2486"/>
      <c r="F237" s="979">
        <f>'Og s3a'!F212</f>
        <v>0</v>
      </c>
      <c r="G237" s="1222"/>
      <c r="H237" s="1222"/>
      <c r="I237" s="605"/>
      <c r="L237" s="929">
        <f>'Og s3a'!D212</f>
        <v>0</v>
      </c>
      <c r="M237" s="526">
        <f>Import!O210</f>
        <v>0</v>
      </c>
    </row>
    <row r="238" spans="2:13" ht="15.75" hidden="1" customHeight="1">
      <c r="B238" s="1225" t="str">
        <f t="shared" si="3"/>
        <v/>
      </c>
      <c r="C238" s="2484">
        <f>'Og s3a'!C213</f>
        <v>0</v>
      </c>
      <c r="D238" s="2485"/>
      <c r="E238" s="2486"/>
      <c r="F238" s="979">
        <f>'Og s3a'!F213</f>
        <v>0</v>
      </c>
      <c r="G238" s="1222"/>
      <c r="H238" s="1222"/>
      <c r="I238" s="605"/>
      <c r="L238" s="929">
        <f>'Og s3a'!D213</f>
        <v>0</v>
      </c>
      <c r="M238" s="526">
        <f>Import!O211</f>
        <v>0</v>
      </c>
    </row>
    <row r="239" spans="2:13" ht="15.75" hidden="1" customHeight="1">
      <c r="B239" s="1225" t="str">
        <f t="shared" si="3"/>
        <v/>
      </c>
      <c r="C239" s="2484">
        <f>'Og s3a'!C214</f>
        <v>0</v>
      </c>
      <c r="D239" s="2485"/>
      <c r="E239" s="2486"/>
      <c r="F239" s="979">
        <f>'Og s3a'!F214</f>
        <v>0</v>
      </c>
      <c r="G239" s="1222"/>
      <c r="H239" s="1222"/>
      <c r="I239" s="605"/>
      <c r="L239" s="929">
        <f>'Og s3a'!D214</f>
        <v>0</v>
      </c>
      <c r="M239" s="526">
        <f>Import!O212</f>
        <v>0</v>
      </c>
    </row>
    <row r="240" spans="2:13" ht="15.75" hidden="1" customHeight="1">
      <c r="B240" s="1225" t="str">
        <f t="shared" si="3"/>
        <v/>
      </c>
      <c r="C240" s="2484">
        <f>'Og s3a'!C215</f>
        <v>0</v>
      </c>
      <c r="D240" s="2485"/>
      <c r="E240" s="2486"/>
      <c r="F240" s="979">
        <f>'Og s3a'!F215</f>
        <v>0</v>
      </c>
      <c r="G240" s="1222"/>
      <c r="H240" s="1222"/>
      <c r="I240" s="605"/>
      <c r="L240" s="929">
        <f>'Og s3a'!D215</f>
        <v>0</v>
      </c>
      <c r="M240" s="526">
        <f>Import!O213</f>
        <v>0</v>
      </c>
    </row>
    <row r="241" spans="2:13" ht="15.75" hidden="1" customHeight="1">
      <c r="B241" s="1225" t="str">
        <f t="shared" si="3"/>
        <v/>
      </c>
      <c r="C241" s="2484">
        <f>'Og s3a'!C216</f>
        <v>0</v>
      </c>
      <c r="D241" s="2485"/>
      <c r="E241" s="2486"/>
      <c r="F241" s="979">
        <f>'Og s3a'!F216</f>
        <v>0</v>
      </c>
      <c r="G241" s="1222"/>
      <c r="H241" s="1222"/>
      <c r="I241" s="605"/>
      <c r="L241" s="929">
        <f>'Og s3a'!D216</f>
        <v>0</v>
      </c>
      <c r="M241" s="526">
        <f>Import!O214</f>
        <v>0</v>
      </c>
    </row>
    <row r="242" spans="2:13" ht="15.75" hidden="1" customHeight="1">
      <c r="B242" s="1225" t="str">
        <f t="shared" si="3"/>
        <v/>
      </c>
      <c r="C242" s="2484">
        <f>'Og s3a'!C217</f>
        <v>0</v>
      </c>
      <c r="D242" s="2485"/>
      <c r="E242" s="2486"/>
      <c r="F242" s="979">
        <f>'Og s3a'!F217</f>
        <v>0</v>
      </c>
      <c r="G242" s="1222"/>
      <c r="H242" s="1222"/>
      <c r="I242" s="605"/>
      <c r="L242" s="929">
        <f>'Og s3a'!D217</f>
        <v>0</v>
      </c>
      <c r="M242" s="526">
        <f>Import!O215</f>
        <v>0</v>
      </c>
    </row>
    <row r="243" spans="2:13" ht="15.75" hidden="1" customHeight="1">
      <c r="B243" s="1225" t="str">
        <f t="shared" si="3"/>
        <v/>
      </c>
      <c r="C243" s="2484">
        <f>'Og s3a'!C218</f>
        <v>0</v>
      </c>
      <c r="D243" s="2485"/>
      <c r="E243" s="2486"/>
      <c r="F243" s="979">
        <f>'Og s3a'!F218</f>
        <v>0</v>
      </c>
      <c r="G243" s="1222"/>
      <c r="H243" s="1222"/>
      <c r="I243" s="605"/>
      <c r="L243" s="929">
        <f>'Og s3a'!D218</f>
        <v>0</v>
      </c>
      <c r="M243" s="526">
        <f>Import!O216</f>
        <v>0</v>
      </c>
    </row>
    <row r="244" spans="2:13" ht="15.75" hidden="1" customHeight="1">
      <c r="B244" s="1225" t="str">
        <f t="shared" si="3"/>
        <v/>
      </c>
      <c r="C244" s="2484">
        <f>'Og s3a'!C219</f>
        <v>0</v>
      </c>
      <c r="D244" s="2485"/>
      <c r="E244" s="2486"/>
      <c r="F244" s="979">
        <f>'Og s3a'!F219</f>
        <v>0</v>
      </c>
      <c r="G244" s="1222"/>
      <c r="H244" s="1222"/>
      <c r="I244" s="605"/>
      <c r="L244" s="929">
        <f>'Og s3a'!D219</f>
        <v>0</v>
      </c>
      <c r="M244" s="526">
        <f>Import!O217</f>
        <v>0</v>
      </c>
    </row>
    <row r="245" spans="2:13" ht="15.75" hidden="1" customHeight="1">
      <c r="B245" s="1225" t="str">
        <f t="shared" si="3"/>
        <v/>
      </c>
      <c r="C245" s="2484">
        <f>'Og s3a'!C220</f>
        <v>0</v>
      </c>
      <c r="D245" s="2485"/>
      <c r="E245" s="2486"/>
      <c r="F245" s="979">
        <f>'Og s3a'!F220</f>
        <v>0</v>
      </c>
      <c r="G245" s="1222"/>
      <c r="H245" s="1222"/>
      <c r="I245" s="605"/>
      <c r="L245" s="929">
        <f>'Og s3a'!D220</f>
        <v>0</v>
      </c>
      <c r="M245" s="526">
        <f>Import!O218</f>
        <v>0</v>
      </c>
    </row>
    <row r="246" spans="2:13" ht="15.75" hidden="1" customHeight="1">
      <c r="B246" s="1225" t="str">
        <f t="shared" si="3"/>
        <v/>
      </c>
      <c r="C246" s="2484">
        <f>'Og s3a'!C221</f>
        <v>0</v>
      </c>
      <c r="D246" s="2485"/>
      <c r="E246" s="2486"/>
      <c r="F246" s="979">
        <f>'Og s3a'!F221</f>
        <v>0</v>
      </c>
      <c r="G246" s="1222"/>
      <c r="H246" s="1222"/>
      <c r="I246" s="605"/>
      <c r="L246" s="929">
        <f>'Og s3a'!D221</f>
        <v>0</v>
      </c>
      <c r="M246" s="526">
        <f>Import!O219</f>
        <v>0</v>
      </c>
    </row>
    <row r="247" spans="2:13" ht="15.75" hidden="1" customHeight="1">
      <c r="B247" s="1225" t="str">
        <f t="shared" si="3"/>
        <v/>
      </c>
      <c r="C247" s="2484">
        <f>'Og s3a'!C222</f>
        <v>0</v>
      </c>
      <c r="D247" s="2485"/>
      <c r="E247" s="2486"/>
      <c r="F247" s="979">
        <f>'Og s3a'!F222</f>
        <v>0</v>
      </c>
      <c r="G247" s="1222"/>
      <c r="H247" s="1222"/>
      <c r="I247" s="605"/>
      <c r="L247" s="929">
        <f>'Og s3a'!D222</f>
        <v>0</v>
      </c>
      <c r="M247" s="526">
        <f>Import!O220</f>
        <v>0</v>
      </c>
    </row>
    <row r="248" spans="2:13" ht="15.75" hidden="1" customHeight="1">
      <c r="B248" s="1225" t="str">
        <f t="shared" si="3"/>
        <v/>
      </c>
      <c r="C248" s="2484">
        <f>'Og s3a'!C223</f>
        <v>0</v>
      </c>
      <c r="D248" s="2485"/>
      <c r="E248" s="2486"/>
      <c r="F248" s="979">
        <f>'Og s3a'!F223</f>
        <v>0</v>
      </c>
      <c r="G248" s="1222"/>
      <c r="H248" s="1222"/>
      <c r="I248" s="605"/>
      <c r="L248" s="929">
        <f>'Og s3a'!D223</f>
        <v>0</v>
      </c>
      <c r="M248" s="526">
        <f>Import!O221</f>
        <v>0</v>
      </c>
    </row>
    <row r="249" spans="2:13" ht="15.75" hidden="1" customHeight="1">
      <c r="B249" s="1225" t="str">
        <f t="shared" si="3"/>
        <v/>
      </c>
      <c r="C249" s="2484">
        <f>'Og s3a'!C224</f>
        <v>0</v>
      </c>
      <c r="D249" s="2485"/>
      <c r="E249" s="2486"/>
      <c r="F249" s="979">
        <f>'Og s3a'!F224</f>
        <v>0</v>
      </c>
      <c r="G249" s="1222"/>
      <c r="H249" s="1222"/>
      <c r="I249" s="605"/>
      <c r="L249" s="929">
        <f>'Og s3a'!D224</f>
        <v>0</v>
      </c>
      <c r="M249" s="526">
        <f>Import!O222</f>
        <v>0</v>
      </c>
    </row>
    <row r="250" spans="2:13" ht="15.75" hidden="1" customHeight="1">
      <c r="B250" s="1225" t="str">
        <f t="shared" si="3"/>
        <v/>
      </c>
      <c r="C250" s="2484">
        <f>'Og s3a'!C225</f>
        <v>0</v>
      </c>
      <c r="D250" s="2485"/>
      <c r="E250" s="2486"/>
      <c r="F250" s="979">
        <f>'Og s3a'!F225</f>
        <v>0</v>
      </c>
      <c r="G250" s="1222"/>
      <c r="H250" s="1222"/>
      <c r="I250" s="605"/>
      <c r="L250" s="929">
        <f>'Og s3a'!D225</f>
        <v>0</v>
      </c>
      <c r="M250" s="526">
        <f>Import!O223</f>
        <v>0</v>
      </c>
    </row>
    <row r="251" spans="2:13" ht="15.75" hidden="1" customHeight="1">
      <c r="B251" s="1225" t="str">
        <f t="shared" si="3"/>
        <v/>
      </c>
      <c r="C251" s="2484">
        <f>'Og s3a'!C226</f>
        <v>0</v>
      </c>
      <c r="D251" s="2485"/>
      <c r="E251" s="2486"/>
      <c r="F251" s="979">
        <f>'Og s3a'!F226</f>
        <v>0</v>
      </c>
      <c r="G251" s="1222"/>
      <c r="H251" s="1222"/>
      <c r="I251" s="605"/>
      <c r="L251" s="929">
        <f>'Og s3a'!D226</f>
        <v>0</v>
      </c>
      <c r="M251" s="526">
        <f>Import!O224</f>
        <v>0</v>
      </c>
    </row>
    <row r="252" spans="2:13" ht="15.75" hidden="1" customHeight="1">
      <c r="B252" s="1225" t="str">
        <f t="shared" si="3"/>
        <v/>
      </c>
      <c r="C252" s="2484">
        <f>'Og s3a'!C227</f>
        <v>0</v>
      </c>
      <c r="D252" s="2485"/>
      <c r="E252" s="2486"/>
      <c r="F252" s="979">
        <f>'Og s3a'!F227</f>
        <v>0</v>
      </c>
      <c r="G252" s="1222"/>
      <c r="H252" s="1222"/>
      <c r="I252" s="605"/>
      <c r="L252" s="929">
        <f>'Og s3a'!D227</f>
        <v>0</v>
      </c>
      <c r="M252" s="526">
        <f>Import!O225</f>
        <v>0</v>
      </c>
    </row>
    <row r="253" spans="2:13" ht="15.75" hidden="1" customHeight="1">
      <c r="B253" s="1225" t="str">
        <f t="shared" si="3"/>
        <v/>
      </c>
      <c r="C253" s="2484">
        <f>'Og s3a'!C228</f>
        <v>0</v>
      </c>
      <c r="D253" s="2485"/>
      <c r="E253" s="2486"/>
      <c r="F253" s="979">
        <f>'Og s3a'!F228</f>
        <v>0</v>
      </c>
      <c r="G253" s="1222"/>
      <c r="H253" s="1222"/>
      <c r="I253" s="605"/>
      <c r="L253" s="929">
        <f>'Og s3a'!D228</f>
        <v>0</v>
      </c>
      <c r="M253" s="526">
        <f>Import!O226</f>
        <v>0</v>
      </c>
    </row>
    <row r="254" spans="2:13" ht="15.75" hidden="1" customHeight="1">
      <c r="B254" s="1225" t="str">
        <f t="shared" si="3"/>
        <v/>
      </c>
      <c r="C254" s="2484">
        <f>'Og s3a'!C229</f>
        <v>0</v>
      </c>
      <c r="D254" s="2485"/>
      <c r="E254" s="2486"/>
      <c r="F254" s="979">
        <f>'Og s3a'!F229</f>
        <v>0</v>
      </c>
      <c r="G254" s="1222"/>
      <c r="H254" s="1222"/>
      <c r="I254" s="605"/>
      <c r="L254" s="929">
        <f>'Og s3a'!D229</f>
        <v>0</v>
      </c>
      <c r="M254" s="526">
        <f>Import!O227</f>
        <v>0</v>
      </c>
    </row>
    <row r="255" spans="2:13" ht="15.75" hidden="1" customHeight="1">
      <c r="B255" s="1225" t="str">
        <f t="shared" si="3"/>
        <v/>
      </c>
      <c r="C255" s="2484">
        <f>'Og s3a'!C230</f>
        <v>0</v>
      </c>
      <c r="D255" s="2485"/>
      <c r="E255" s="2486"/>
      <c r="F255" s="979">
        <f>'Og s3a'!F230</f>
        <v>0</v>
      </c>
      <c r="G255" s="1222"/>
      <c r="H255" s="1222"/>
      <c r="I255" s="605"/>
      <c r="L255" s="929">
        <f>'Og s3a'!D230</f>
        <v>0</v>
      </c>
      <c r="M255" s="526">
        <f>Import!O228</f>
        <v>0</v>
      </c>
    </row>
    <row r="256" spans="2:13" ht="15.75" hidden="1" customHeight="1">
      <c r="B256" s="1225" t="str">
        <f t="shared" si="3"/>
        <v/>
      </c>
      <c r="C256" s="2484">
        <f>'Og s3a'!C231</f>
        <v>0</v>
      </c>
      <c r="D256" s="2485"/>
      <c r="E256" s="2486"/>
      <c r="F256" s="979">
        <f>'Og s3a'!F231</f>
        <v>0</v>
      </c>
      <c r="G256" s="1222"/>
      <c r="H256" s="1222"/>
      <c r="I256" s="605"/>
      <c r="L256" s="929">
        <f>'Og s3a'!D231</f>
        <v>0</v>
      </c>
      <c r="M256" s="526">
        <f>Import!O229</f>
        <v>0</v>
      </c>
    </row>
    <row r="257" spans="2:13" ht="15.75" hidden="1" customHeight="1">
      <c r="B257" s="1225" t="str">
        <f t="shared" si="3"/>
        <v/>
      </c>
      <c r="C257" s="2484">
        <f>'Og s3a'!C232</f>
        <v>0</v>
      </c>
      <c r="D257" s="2485"/>
      <c r="E257" s="2486"/>
      <c r="F257" s="979">
        <f>'Og s3a'!F232</f>
        <v>0</v>
      </c>
      <c r="G257" s="1222"/>
      <c r="H257" s="1222"/>
      <c r="I257" s="605"/>
      <c r="L257" s="929">
        <f>'Og s3a'!D232</f>
        <v>0</v>
      </c>
      <c r="M257" s="526">
        <f>Import!O230</f>
        <v>0</v>
      </c>
    </row>
    <row r="258" spans="2:13" ht="15.75" hidden="1" customHeight="1">
      <c r="B258" s="1225" t="str">
        <f t="shared" si="3"/>
        <v/>
      </c>
      <c r="C258" s="2484">
        <f>'Og s3a'!C233</f>
        <v>0</v>
      </c>
      <c r="D258" s="2485"/>
      <c r="E258" s="2486"/>
      <c r="F258" s="979">
        <f>'Og s3a'!F233</f>
        <v>0</v>
      </c>
      <c r="G258" s="1222"/>
      <c r="H258" s="1222"/>
      <c r="I258" s="605"/>
      <c r="L258" s="929">
        <f>'Og s3a'!D233</f>
        <v>0</v>
      </c>
      <c r="M258" s="526">
        <f>Import!O231</f>
        <v>0</v>
      </c>
    </row>
    <row r="259" spans="2:13" ht="15.75" hidden="1" customHeight="1">
      <c r="B259" s="1225" t="str">
        <f t="shared" si="3"/>
        <v/>
      </c>
      <c r="C259" s="2484">
        <f>'Og s3a'!C234</f>
        <v>0</v>
      </c>
      <c r="D259" s="2485"/>
      <c r="E259" s="2486"/>
      <c r="F259" s="979">
        <f>'Og s3a'!F234</f>
        <v>0</v>
      </c>
      <c r="G259" s="1222"/>
      <c r="H259" s="1222"/>
      <c r="I259" s="605"/>
      <c r="L259" s="929">
        <f>'Og s3a'!D234</f>
        <v>0</v>
      </c>
      <c r="M259" s="526">
        <f>Import!O232</f>
        <v>0</v>
      </c>
    </row>
    <row r="260" spans="2:13" ht="15.75" hidden="1" customHeight="1">
      <c r="B260" s="1225" t="str">
        <f t="shared" si="3"/>
        <v/>
      </c>
      <c r="C260" s="2484">
        <f>'Og s3a'!C235</f>
        <v>0</v>
      </c>
      <c r="D260" s="2485"/>
      <c r="E260" s="2486"/>
      <c r="F260" s="979">
        <f>'Og s3a'!F235</f>
        <v>0</v>
      </c>
      <c r="G260" s="1222"/>
      <c r="H260" s="1222"/>
      <c r="I260" s="605"/>
      <c r="L260" s="929">
        <f>'Og s3a'!D235</f>
        <v>0</v>
      </c>
      <c r="M260" s="526">
        <f>Import!O233</f>
        <v>0</v>
      </c>
    </row>
    <row r="261" spans="2:13" ht="15.75" hidden="1" customHeight="1">
      <c r="B261" s="1225" t="str">
        <f t="shared" si="3"/>
        <v/>
      </c>
      <c r="C261" s="2484">
        <f>'Og s3a'!C236</f>
        <v>0</v>
      </c>
      <c r="D261" s="2485"/>
      <c r="E261" s="2486"/>
      <c r="F261" s="979">
        <f>'Og s3a'!F236</f>
        <v>0</v>
      </c>
      <c r="G261" s="1222"/>
      <c r="H261" s="1222"/>
      <c r="I261" s="605"/>
      <c r="L261" s="929">
        <f>'Og s3a'!D236</f>
        <v>0</v>
      </c>
      <c r="M261" s="526">
        <f>Import!O234</f>
        <v>0</v>
      </c>
    </row>
    <row r="262" spans="2:13" ht="15.75" hidden="1" customHeight="1">
      <c r="B262" s="1225" t="str">
        <f t="shared" si="3"/>
        <v/>
      </c>
      <c r="C262" s="2484">
        <f>'Og s3a'!C237</f>
        <v>0</v>
      </c>
      <c r="D262" s="2485"/>
      <c r="E262" s="2486"/>
      <c r="F262" s="979">
        <f>'Og s3a'!F237</f>
        <v>0</v>
      </c>
      <c r="G262" s="1222"/>
      <c r="H262" s="1222"/>
      <c r="I262" s="605"/>
      <c r="L262" s="929">
        <f>'Og s3a'!D237</f>
        <v>0</v>
      </c>
      <c r="M262" s="526">
        <f>Import!O235</f>
        <v>0</v>
      </c>
    </row>
    <row r="263" spans="2:13" ht="15.75" hidden="1" customHeight="1">
      <c r="B263" s="1225" t="str">
        <f t="shared" si="3"/>
        <v/>
      </c>
      <c r="C263" s="2484">
        <f>'Og s3a'!C238</f>
        <v>0</v>
      </c>
      <c r="D263" s="2485"/>
      <c r="E263" s="2486"/>
      <c r="F263" s="979">
        <f>'Og s3a'!F238</f>
        <v>0</v>
      </c>
      <c r="G263" s="1222"/>
      <c r="H263" s="1222"/>
      <c r="I263" s="605"/>
      <c r="L263" s="929">
        <f>'Og s3a'!D238</f>
        <v>0</v>
      </c>
      <c r="M263" s="526">
        <f>Import!O236</f>
        <v>0</v>
      </c>
    </row>
    <row r="264" spans="2:13" ht="15.75" hidden="1" customHeight="1">
      <c r="B264" s="1225" t="str">
        <f t="shared" si="3"/>
        <v/>
      </c>
      <c r="C264" s="2484">
        <f>'Og s3a'!C239</f>
        <v>0</v>
      </c>
      <c r="D264" s="2485"/>
      <c r="E264" s="2486"/>
      <c r="F264" s="979">
        <f>'Og s3a'!F239</f>
        <v>0</v>
      </c>
      <c r="G264" s="1222"/>
      <c r="H264" s="1222"/>
      <c r="I264" s="605"/>
      <c r="L264" s="929">
        <f>'Og s3a'!D239</f>
        <v>0</v>
      </c>
      <c r="M264" s="526">
        <f>Import!O237</f>
        <v>0</v>
      </c>
    </row>
    <row r="265" spans="2:13" ht="15.75" hidden="1" customHeight="1">
      <c r="B265" s="1225" t="str">
        <f t="shared" si="3"/>
        <v/>
      </c>
      <c r="C265" s="2484">
        <f>'Og s3a'!C240</f>
        <v>0</v>
      </c>
      <c r="D265" s="2485"/>
      <c r="E265" s="2486"/>
      <c r="F265" s="979">
        <f>'Og s3a'!F240</f>
        <v>0</v>
      </c>
      <c r="G265" s="1222"/>
      <c r="H265" s="1222"/>
      <c r="I265" s="605"/>
      <c r="L265" s="929">
        <f>'Og s3a'!D240</f>
        <v>0</v>
      </c>
      <c r="M265" s="526">
        <f>Import!O238</f>
        <v>0</v>
      </c>
    </row>
    <row r="266" spans="2:13" ht="15.75" hidden="1" customHeight="1">
      <c r="B266" s="1225" t="str">
        <f t="shared" si="3"/>
        <v/>
      </c>
      <c r="C266" s="2484">
        <f>'Og s3a'!C241</f>
        <v>0</v>
      </c>
      <c r="D266" s="2485"/>
      <c r="E266" s="2486"/>
      <c r="F266" s="979">
        <f>'Og s3a'!F241</f>
        <v>0</v>
      </c>
      <c r="G266" s="1222"/>
      <c r="H266" s="1222"/>
      <c r="I266" s="605"/>
      <c r="L266" s="929">
        <f>'Og s3a'!D241</f>
        <v>0</v>
      </c>
      <c r="M266" s="526">
        <f>Import!O239</f>
        <v>0</v>
      </c>
    </row>
    <row r="267" spans="2:13" ht="15.75" hidden="1" customHeight="1">
      <c r="B267" s="1225" t="str">
        <f t="shared" si="3"/>
        <v/>
      </c>
      <c r="C267" s="2484">
        <f>'Og s3a'!C242</f>
        <v>0</v>
      </c>
      <c r="D267" s="2485"/>
      <c r="E267" s="2486"/>
      <c r="F267" s="979">
        <f>'Og s3a'!F242</f>
        <v>0</v>
      </c>
      <c r="G267" s="1222"/>
      <c r="H267" s="1222"/>
      <c r="I267" s="605"/>
      <c r="L267" s="929">
        <f>'Og s3a'!D242</f>
        <v>0</v>
      </c>
      <c r="M267" s="526">
        <f>Import!O240</f>
        <v>0</v>
      </c>
    </row>
    <row r="268" spans="2:13" ht="15.75" hidden="1" customHeight="1">
      <c r="B268" s="1225" t="str">
        <f t="shared" si="3"/>
        <v/>
      </c>
      <c r="C268" s="2484">
        <f>'Og s3a'!C243</f>
        <v>0</v>
      </c>
      <c r="D268" s="2485"/>
      <c r="E268" s="2486"/>
      <c r="F268" s="979">
        <f>'Og s3a'!F243</f>
        <v>0</v>
      </c>
      <c r="G268" s="1222"/>
      <c r="H268" s="1222"/>
      <c r="I268" s="605"/>
      <c r="L268" s="929">
        <f>'Og s3a'!D243</f>
        <v>0</v>
      </c>
      <c r="M268" s="526">
        <f>Import!O241</f>
        <v>0</v>
      </c>
    </row>
    <row r="269" spans="2:13" ht="15.75" hidden="1" customHeight="1">
      <c r="B269" s="1225" t="str">
        <f t="shared" si="3"/>
        <v/>
      </c>
      <c r="C269" s="2484">
        <f>'Og s3a'!C244</f>
        <v>0</v>
      </c>
      <c r="D269" s="2485"/>
      <c r="E269" s="2486"/>
      <c r="F269" s="979">
        <f>'Og s3a'!F244</f>
        <v>0</v>
      </c>
      <c r="G269" s="1222"/>
      <c r="H269" s="1222"/>
      <c r="I269" s="605"/>
      <c r="L269" s="929">
        <f>'Og s3a'!D244</f>
        <v>0</v>
      </c>
      <c r="M269" s="526">
        <f>Import!O242</f>
        <v>0</v>
      </c>
    </row>
    <row r="270" spans="2:13" ht="15.75" hidden="1" customHeight="1">
      <c r="B270" s="1225" t="str">
        <f t="shared" si="3"/>
        <v/>
      </c>
      <c r="C270" s="2484">
        <f>'Og s3a'!C245</f>
        <v>0</v>
      </c>
      <c r="D270" s="2485"/>
      <c r="E270" s="2486"/>
      <c r="F270" s="979">
        <f>'Og s3a'!F245</f>
        <v>0</v>
      </c>
      <c r="G270" s="1222"/>
      <c r="H270" s="1222"/>
      <c r="I270" s="605"/>
      <c r="L270" s="929">
        <f>'Og s3a'!D245</f>
        <v>0</v>
      </c>
      <c r="M270" s="526">
        <f>Import!O243</f>
        <v>0</v>
      </c>
    </row>
    <row r="271" spans="2:13" ht="15.75" hidden="1" customHeight="1">
      <c r="B271" s="1225" t="str">
        <f t="shared" si="3"/>
        <v/>
      </c>
      <c r="C271" s="2484">
        <f>'Og s3a'!C246</f>
        <v>0</v>
      </c>
      <c r="D271" s="2485"/>
      <c r="E271" s="2486"/>
      <c r="F271" s="979">
        <f>'Og s3a'!F246</f>
        <v>0</v>
      </c>
      <c r="G271" s="1222"/>
      <c r="H271" s="1222"/>
      <c r="I271" s="605"/>
      <c r="L271" s="929">
        <f>'Og s3a'!D246</f>
        <v>0</v>
      </c>
      <c r="M271" s="526">
        <f>Import!O244</f>
        <v>0</v>
      </c>
    </row>
    <row r="272" spans="2:13" ht="15.75" hidden="1" customHeight="1">
      <c r="B272" s="1225" t="str">
        <f t="shared" si="3"/>
        <v/>
      </c>
      <c r="C272" s="2484">
        <f>'Og s3a'!C247</f>
        <v>0</v>
      </c>
      <c r="D272" s="2485"/>
      <c r="E272" s="2486"/>
      <c r="F272" s="979">
        <f>'Og s3a'!F247</f>
        <v>0</v>
      </c>
      <c r="G272" s="1222"/>
      <c r="H272" s="1222"/>
      <c r="I272" s="605"/>
      <c r="L272" s="929">
        <f>'Og s3a'!D247</f>
        <v>0</v>
      </c>
      <c r="M272" s="526">
        <f>Import!O245</f>
        <v>0</v>
      </c>
    </row>
    <row r="273" spans="2:13" ht="15.75" hidden="1" customHeight="1">
      <c r="B273" s="1225" t="str">
        <f t="shared" si="3"/>
        <v/>
      </c>
      <c r="C273" s="2484">
        <f>'Og s3a'!C248</f>
        <v>0</v>
      </c>
      <c r="D273" s="2485"/>
      <c r="E273" s="2486"/>
      <c r="F273" s="979">
        <f>'Og s3a'!F248</f>
        <v>0</v>
      </c>
      <c r="G273" s="1222"/>
      <c r="H273" s="1222"/>
      <c r="I273" s="605"/>
      <c r="L273" s="929">
        <f>'Og s3a'!D248</f>
        <v>0</v>
      </c>
      <c r="M273" s="526">
        <f>Import!O246</f>
        <v>0</v>
      </c>
    </row>
    <row r="274" spans="2:13" ht="15.75" hidden="1" customHeight="1">
      <c r="B274" s="1225" t="str">
        <f t="shared" si="3"/>
        <v/>
      </c>
      <c r="C274" s="2484">
        <f>'Og s3a'!C249</f>
        <v>0</v>
      </c>
      <c r="D274" s="2485"/>
      <c r="E274" s="2486"/>
      <c r="F274" s="979">
        <f>'Og s3a'!F249</f>
        <v>0</v>
      </c>
      <c r="G274" s="1222"/>
      <c r="H274" s="1222"/>
      <c r="I274" s="605"/>
      <c r="L274" s="929">
        <f>'Og s3a'!D249</f>
        <v>0</v>
      </c>
      <c r="M274" s="526">
        <f>Import!O247</f>
        <v>0</v>
      </c>
    </row>
    <row r="275" spans="2:13" ht="15.75" hidden="1" customHeight="1">
      <c r="B275" s="1225" t="str">
        <f t="shared" si="3"/>
        <v/>
      </c>
      <c r="C275" s="2484">
        <f>'Og s3a'!C250</f>
        <v>0</v>
      </c>
      <c r="D275" s="2485"/>
      <c r="E275" s="2486"/>
      <c r="F275" s="979">
        <f>'Og s3a'!F250</f>
        <v>0</v>
      </c>
      <c r="G275" s="1222"/>
      <c r="H275" s="1222"/>
      <c r="I275" s="605"/>
      <c r="L275" s="929">
        <f>'Og s3a'!D250</f>
        <v>0</v>
      </c>
      <c r="M275" s="526">
        <f>Import!O248</f>
        <v>0</v>
      </c>
    </row>
    <row r="276" spans="2:13" ht="15.75" hidden="1" customHeight="1">
      <c r="B276" s="1225" t="str">
        <f t="shared" si="3"/>
        <v/>
      </c>
      <c r="C276" s="2484">
        <f>'Og s3a'!C251</f>
        <v>0</v>
      </c>
      <c r="D276" s="2485"/>
      <c r="E276" s="2486"/>
      <c r="F276" s="979">
        <f>'Og s3a'!F251</f>
        <v>0</v>
      </c>
      <c r="G276" s="1222"/>
      <c r="H276" s="1222"/>
      <c r="I276" s="605"/>
      <c r="L276" s="929">
        <f>'Og s3a'!D251</f>
        <v>0</v>
      </c>
      <c r="M276" s="526">
        <f>Import!O249</f>
        <v>0</v>
      </c>
    </row>
    <row r="277" spans="2:13" ht="15.75" hidden="1" customHeight="1">
      <c r="B277" s="1225" t="str">
        <f t="shared" si="3"/>
        <v/>
      </c>
      <c r="C277" s="2484">
        <f>'Og s3a'!C252</f>
        <v>0</v>
      </c>
      <c r="D277" s="2485"/>
      <c r="E277" s="2486"/>
      <c r="F277" s="979">
        <f>'Og s3a'!F252</f>
        <v>0</v>
      </c>
      <c r="G277" s="1222"/>
      <c r="H277" s="1222"/>
      <c r="I277" s="605"/>
      <c r="L277" s="929">
        <f>'Og s3a'!D252</f>
        <v>0</v>
      </c>
      <c r="M277" s="526">
        <f>Import!O250</f>
        <v>0</v>
      </c>
    </row>
    <row r="278" spans="2:13" ht="15.75" hidden="1" customHeight="1">
      <c r="B278" s="1225" t="str">
        <f t="shared" si="3"/>
        <v/>
      </c>
      <c r="C278" s="2484">
        <f>'Og s3a'!C253</f>
        <v>0</v>
      </c>
      <c r="D278" s="2485"/>
      <c r="E278" s="2486"/>
      <c r="F278" s="979">
        <f>'Og s3a'!F253</f>
        <v>0</v>
      </c>
      <c r="G278" s="1222"/>
      <c r="H278" s="1222"/>
      <c r="I278" s="605"/>
      <c r="L278" s="929">
        <f>'Og s3a'!D253</f>
        <v>0</v>
      </c>
      <c r="M278" s="526">
        <f>Import!O251</f>
        <v>0</v>
      </c>
    </row>
    <row r="279" spans="2:13" ht="15.75" hidden="1" customHeight="1">
      <c r="B279" s="1225" t="str">
        <f t="shared" si="3"/>
        <v/>
      </c>
      <c r="C279" s="2484">
        <f>'Og s3a'!C254</f>
        <v>0</v>
      </c>
      <c r="D279" s="2485"/>
      <c r="E279" s="2486"/>
      <c r="F279" s="979">
        <f>'Og s3a'!F254</f>
        <v>0</v>
      </c>
      <c r="G279" s="1222"/>
      <c r="H279" s="1222"/>
      <c r="I279" s="605"/>
      <c r="L279" s="929">
        <f>'Og s3a'!D254</f>
        <v>0</v>
      </c>
      <c r="M279" s="526">
        <f>Import!O252</f>
        <v>0</v>
      </c>
    </row>
    <row r="280" spans="2:13" ht="15.75" hidden="1" customHeight="1">
      <c r="B280" s="1225" t="str">
        <f t="shared" si="3"/>
        <v/>
      </c>
      <c r="C280" s="2484">
        <f>'Og s3a'!C255</f>
        <v>0</v>
      </c>
      <c r="D280" s="2485"/>
      <c r="E280" s="2486"/>
      <c r="F280" s="979">
        <f>'Og s3a'!F255</f>
        <v>0</v>
      </c>
      <c r="G280" s="1222"/>
      <c r="H280" s="1222"/>
      <c r="I280" s="605"/>
      <c r="L280" s="929">
        <f>'Og s3a'!D255</f>
        <v>0</v>
      </c>
      <c r="M280" s="526">
        <f>Import!O253</f>
        <v>0</v>
      </c>
    </row>
    <row r="281" spans="2:13" ht="15.75" hidden="1" customHeight="1">
      <c r="B281" s="1225" t="str">
        <f t="shared" si="3"/>
        <v/>
      </c>
      <c r="C281" s="2484">
        <f>'Og s3a'!C256</f>
        <v>0</v>
      </c>
      <c r="D281" s="2485"/>
      <c r="E281" s="2486"/>
      <c r="F281" s="979">
        <f>'Og s3a'!F256</f>
        <v>0</v>
      </c>
      <c r="G281" s="1222"/>
      <c r="H281" s="1222"/>
      <c r="I281" s="605"/>
      <c r="L281" s="929">
        <f>'Og s3a'!D256</f>
        <v>0</v>
      </c>
      <c r="M281" s="526">
        <f>Import!O254</f>
        <v>0</v>
      </c>
    </row>
    <row r="282" spans="2:13" ht="15.75" hidden="1" customHeight="1">
      <c r="B282" s="1225" t="str">
        <f t="shared" si="3"/>
        <v/>
      </c>
      <c r="C282" s="2484">
        <f>'Og s3a'!C257</f>
        <v>0</v>
      </c>
      <c r="D282" s="2485"/>
      <c r="E282" s="2486"/>
      <c r="F282" s="979">
        <f>'Og s3a'!F257</f>
        <v>0</v>
      </c>
      <c r="G282" s="1222"/>
      <c r="H282" s="1222"/>
      <c r="I282" s="605"/>
      <c r="L282" s="929">
        <f>'Og s3a'!D257</f>
        <v>0</v>
      </c>
      <c r="M282" s="526">
        <f>Import!O255</f>
        <v>0</v>
      </c>
    </row>
    <row r="283" spans="2:13" ht="15.75" hidden="1" customHeight="1">
      <c r="B283" s="1225" t="str">
        <f t="shared" si="3"/>
        <v/>
      </c>
      <c r="C283" s="2484">
        <f>'Og s3a'!C258</f>
        <v>0</v>
      </c>
      <c r="D283" s="2485"/>
      <c r="E283" s="2486"/>
      <c r="F283" s="979">
        <f>'Og s3a'!F258</f>
        <v>0</v>
      </c>
      <c r="G283" s="1222"/>
      <c r="H283" s="1222"/>
      <c r="I283" s="605"/>
      <c r="L283" s="929">
        <f>'Og s3a'!D258</f>
        <v>0</v>
      </c>
      <c r="M283" s="526">
        <f>Import!O256</f>
        <v>0</v>
      </c>
    </row>
    <row r="284" spans="2:13" ht="15.75" hidden="1" customHeight="1">
      <c r="B284" s="1225" t="str">
        <f t="shared" si="3"/>
        <v/>
      </c>
      <c r="C284" s="2484">
        <f>'Og s3a'!C259</f>
        <v>0</v>
      </c>
      <c r="D284" s="2485"/>
      <c r="E284" s="2486"/>
      <c r="F284" s="979">
        <f>'Og s3a'!F259</f>
        <v>0</v>
      </c>
      <c r="G284" s="1222"/>
      <c r="H284" s="1222"/>
      <c r="I284" s="605"/>
      <c r="L284" s="929">
        <f>'Og s3a'!D259</f>
        <v>0</v>
      </c>
      <c r="M284" s="526">
        <f>Import!O257</f>
        <v>0</v>
      </c>
    </row>
    <row r="285" spans="2:13" ht="15.75" hidden="1" customHeight="1">
      <c r="B285" s="1225" t="str">
        <f t="shared" si="3"/>
        <v/>
      </c>
      <c r="C285" s="2484">
        <f>'Og s3a'!C260</f>
        <v>0</v>
      </c>
      <c r="D285" s="2485"/>
      <c r="E285" s="2486"/>
      <c r="F285" s="979">
        <f>'Og s3a'!F260</f>
        <v>0</v>
      </c>
      <c r="G285" s="1222"/>
      <c r="H285" s="1222"/>
      <c r="I285" s="605"/>
      <c r="L285" s="929">
        <f>'Og s3a'!D260</f>
        <v>0</v>
      </c>
      <c r="M285" s="526">
        <f>Import!O258</f>
        <v>0</v>
      </c>
    </row>
    <row r="286" spans="2:13" ht="15.75" hidden="1" customHeight="1">
      <c r="B286" s="1225" t="str">
        <f t="shared" si="3"/>
        <v/>
      </c>
      <c r="C286" s="2484">
        <f>'Og s3a'!C261</f>
        <v>0</v>
      </c>
      <c r="D286" s="2485"/>
      <c r="E286" s="2486"/>
      <c r="F286" s="979">
        <f>'Og s3a'!F261</f>
        <v>0</v>
      </c>
      <c r="G286" s="1222"/>
      <c r="H286" s="1222"/>
      <c r="I286" s="605"/>
      <c r="L286" s="929">
        <f>'Og s3a'!D261</f>
        <v>0</v>
      </c>
      <c r="M286" s="526">
        <f>Import!O259</f>
        <v>0</v>
      </c>
    </row>
    <row r="287" spans="2:13" ht="15.75" hidden="1" customHeight="1">
      <c r="B287" s="1225" t="str">
        <f t="shared" si="3"/>
        <v/>
      </c>
      <c r="C287" s="2484">
        <f>'Og s3a'!C262</f>
        <v>0</v>
      </c>
      <c r="D287" s="2485"/>
      <c r="E287" s="2486"/>
      <c r="F287" s="979">
        <f>'Og s3a'!F262</f>
        <v>0</v>
      </c>
      <c r="G287" s="1222"/>
      <c r="H287" s="1222"/>
      <c r="I287" s="605"/>
      <c r="L287" s="929">
        <f>'Og s3a'!D262</f>
        <v>0</v>
      </c>
      <c r="M287" s="526">
        <f>Import!O260</f>
        <v>0</v>
      </c>
    </row>
    <row r="288" spans="2:13" ht="15.75" hidden="1" customHeight="1">
      <c r="B288" s="1225" t="str">
        <f t="shared" ref="B288:B351" si="4">IF(F288&gt;0,"Wypełnione","")</f>
        <v/>
      </c>
      <c r="C288" s="2484">
        <f>'Og s3a'!C263</f>
        <v>0</v>
      </c>
      <c r="D288" s="2485"/>
      <c r="E288" s="2486"/>
      <c r="F288" s="979">
        <f>'Og s3a'!F263</f>
        <v>0</v>
      </c>
      <c r="G288" s="1222"/>
      <c r="H288" s="1222"/>
      <c r="I288" s="605"/>
      <c r="L288" s="929">
        <f>'Og s3a'!D263</f>
        <v>0</v>
      </c>
      <c r="M288" s="526">
        <f>Import!O261</f>
        <v>0</v>
      </c>
    </row>
    <row r="289" spans="2:13" ht="15.75" hidden="1" customHeight="1">
      <c r="B289" s="1225" t="str">
        <f t="shared" si="4"/>
        <v/>
      </c>
      <c r="C289" s="2484">
        <f>'Og s3a'!C264</f>
        <v>0</v>
      </c>
      <c r="D289" s="2485"/>
      <c r="E289" s="2486"/>
      <c r="F289" s="979">
        <f>'Og s3a'!F264</f>
        <v>0</v>
      </c>
      <c r="G289" s="1222"/>
      <c r="H289" s="1222"/>
      <c r="I289" s="605"/>
      <c r="L289" s="929">
        <f>'Og s3a'!D264</f>
        <v>0</v>
      </c>
      <c r="M289" s="526">
        <f>Import!O262</f>
        <v>0</v>
      </c>
    </row>
    <row r="290" spans="2:13" ht="15.75" hidden="1" customHeight="1">
      <c r="B290" s="1225" t="str">
        <f t="shared" si="4"/>
        <v/>
      </c>
      <c r="C290" s="2484">
        <f>'Og s3a'!C265</f>
        <v>0</v>
      </c>
      <c r="D290" s="2485"/>
      <c r="E290" s="2486"/>
      <c r="F290" s="979">
        <f>'Og s3a'!F265</f>
        <v>0</v>
      </c>
      <c r="G290" s="1222"/>
      <c r="H290" s="1222"/>
      <c r="I290" s="605"/>
      <c r="L290" s="929">
        <f>'Og s3a'!D265</f>
        <v>0</v>
      </c>
      <c r="M290" s="526">
        <f>Import!O263</f>
        <v>0</v>
      </c>
    </row>
    <row r="291" spans="2:13" ht="15.75" hidden="1" customHeight="1">
      <c r="B291" s="1225" t="str">
        <f t="shared" si="4"/>
        <v/>
      </c>
      <c r="C291" s="2484">
        <f>'Og s3a'!C266</f>
        <v>0</v>
      </c>
      <c r="D291" s="2485"/>
      <c r="E291" s="2486"/>
      <c r="F291" s="979">
        <f>'Og s3a'!F266</f>
        <v>0</v>
      </c>
      <c r="G291" s="1222"/>
      <c r="H291" s="1222"/>
      <c r="I291" s="605"/>
      <c r="L291" s="929">
        <f>'Og s3a'!D266</f>
        <v>0</v>
      </c>
      <c r="M291" s="526">
        <f>Import!O264</f>
        <v>0</v>
      </c>
    </row>
    <row r="292" spans="2:13" ht="15.75" hidden="1" customHeight="1">
      <c r="B292" s="1225" t="str">
        <f t="shared" si="4"/>
        <v/>
      </c>
      <c r="C292" s="2484">
        <f>'Og s3a'!C267</f>
        <v>0</v>
      </c>
      <c r="D292" s="2485"/>
      <c r="E292" s="2486"/>
      <c r="F292" s="979">
        <f>'Og s3a'!F267</f>
        <v>0</v>
      </c>
      <c r="G292" s="1222"/>
      <c r="H292" s="1222"/>
      <c r="I292" s="605"/>
      <c r="L292" s="929">
        <f>'Og s3a'!D267</f>
        <v>0</v>
      </c>
      <c r="M292" s="526">
        <f>Import!O265</f>
        <v>0</v>
      </c>
    </row>
    <row r="293" spans="2:13" ht="15.75" hidden="1" customHeight="1">
      <c r="B293" s="1225" t="str">
        <f t="shared" si="4"/>
        <v/>
      </c>
      <c r="C293" s="2484">
        <f>'Og s3a'!C268</f>
        <v>0</v>
      </c>
      <c r="D293" s="2485"/>
      <c r="E293" s="2486"/>
      <c r="F293" s="979">
        <f>'Og s3a'!F268</f>
        <v>0</v>
      </c>
      <c r="G293" s="1222"/>
      <c r="H293" s="1222"/>
      <c r="I293" s="605"/>
      <c r="L293" s="929">
        <f>'Og s3a'!D268</f>
        <v>0</v>
      </c>
      <c r="M293" s="526">
        <f>Import!O266</f>
        <v>0</v>
      </c>
    </row>
    <row r="294" spans="2:13" ht="15.75" hidden="1" customHeight="1">
      <c r="B294" s="1225" t="str">
        <f t="shared" si="4"/>
        <v/>
      </c>
      <c r="C294" s="2484">
        <f>'Og s3a'!C269</f>
        <v>0</v>
      </c>
      <c r="D294" s="2485"/>
      <c r="E294" s="2486"/>
      <c r="F294" s="979">
        <f>'Og s3a'!F269</f>
        <v>0</v>
      </c>
      <c r="G294" s="1222"/>
      <c r="H294" s="1222"/>
      <c r="I294" s="605"/>
      <c r="L294" s="929">
        <f>'Og s3a'!D269</f>
        <v>0</v>
      </c>
      <c r="M294" s="526">
        <f>Import!O267</f>
        <v>0</v>
      </c>
    </row>
    <row r="295" spans="2:13" ht="15.75" hidden="1" customHeight="1">
      <c r="B295" s="1225" t="str">
        <f t="shared" si="4"/>
        <v/>
      </c>
      <c r="C295" s="2484">
        <f>'Og s3a'!C270</f>
        <v>0</v>
      </c>
      <c r="D295" s="2485"/>
      <c r="E295" s="2486"/>
      <c r="F295" s="979">
        <f>'Og s3a'!F270</f>
        <v>0</v>
      </c>
      <c r="G295" s="1222"/>
      <c r="H295" s="1222"/>
      <c r="I295" s="605"/>
      <c r="L295" s="929">
        <f>'Og s3a'!D270</f>
        <v>0</v>
      </c>
      <c r="M295" s="526">
        <f>Import!O268</f>
        <v>0</v>
      </c>
    </row>
    <row r="296" spans="2:13" ht="15.75" hidden="1" customHeight="1">
      <c r="B296" s="1225" t="str">
        <f t="shared" si="4"/>
        <v/>
      </c>
      <c r="C296" s="2484">
        <f>'Og s3a'!C271</f>
        <v>0</v>
      </c>
      <c r="D296" s="2485"/>
      <c r="E296" s="2486"/>
      <c r="F296" s="979">
        <f>'Og s3a'!F271</f>
        <v>0</v>
      </c>
      <c r="G296" s="1222"/>
      <c r="H296" s="1222"/>
      <c r="I296" s="605"/>
      <c r="L296" s="929">
        <f>'Og s3a'!D271</f>
        <v>0</v>
      </c>
      <c r="M296" s="526">
        <f>Import!O269</f>
        <v>0</v>
      </c>
    </row>
    <row r="297" spans="2:13" ht="15.75" hidden="1" customHeight="1">
      <c r="B297" s="1225" t="str">
        <f t="shared" si="4"/>
        <v/>
      </c>
      <c r="C297" s="2484">
        <f>'Og s3a'!C272</f>
        <v>0</v>
      </c>
      <c r="D297" s="2485"/>
      <c r="E297" s="2486"/>
      <c r="F297" s="979">
        <f>'Og s3a'!F272</f>
        <v>0</v>
      </c>
      <c r="G297" s="1222"/>
      <c r="H297" s="1222"/>
      <c r="I297" s="605"/>
      <c r="L297" s="929">
        <f>'Og s3a'!D272</f>
        <v>0</v>
      </c>
      <c r="M297" s="526">
        <f>Import!O270</f>
        <v>0</v>
      </c>
    </row>
    <row r="298" spans="2:13" ht="15.75" hidden="1" customHeight="1">
      <c r="B298" s="1225" t="str">
        <f t="shared" si="4"/>
        <v/>
      </c>
      <c r="C298" s="2484">
        <f>'Og s3a'!C273</f>
        <v>0</v>
      </c>
      <c r="D298" s="2485"/>
      <c r="E298" s="2486"/>
      <c r="F298" s="979">
        <f>'Og s3a'!F273</f>
        <v>0</v>
      </c>
      <c r="G298" s="1222"/>
      <c r="H298" s="1222"/>
      <c r="I298" s="605"/>
      <c r="L298" s="929">
        <f>'Og s3a'!D273</f>
        <v>0</v>
      </c>
      <c r="M298" s="526">
        <f>Import!O271</f>
        <v>0</v>
      </c>
    </row>
    <row r="299" spans="2:13" ht="15.75" hidden="1" customHeight="1">
      <c r="B299" s="1225" t="str">
        <f t="shared" si="4"/>
        <v/>
      </c>
      <c r="C299" s="2484">
        <f>'Og s3a'!C274</f>
        <v>0</v>
      </c>
      <c r="D299" s="2485"/>
      <c r="E299" s="2486"/>
      <c r="F299" s="979">
        <f>'Og s3a'!F274</f>
        <v>0</v>
      </c>
      <c r="G299" s="1222"/>
      <c r="H299" s="1222"/>
      <c r="I299" s="605"/>
      <c r="L299" s="929">
        <f>'Og s3a'!D274</f>
        <v>0</v>
      </c>
      <c r="M299" s="526">
        <f>Import!O272</f>
        <v>0</v>
      </c>
    </row>
    <row r="300" spans="2:13" ht="15.75" hidden="1" customHeight="1">
      <c r="B300" s="1225" t="str">
        <f t="shared" si="4"/>
        <v/>
      </c>
      <c r="C300" s="2484">
        <f>'Og s3a'!C275</f>
        <v>0</v>
      </c>
      <c r="D300" s="2485"/>
      <c r="E300" s="2486"/>
      <c r="F300" s="979">
        <f>'Og s3a'!F275</f>
        <v>0</v>
      </c>
      <c r="G300" s="1222"/>
      <c r="H300" s="1222"/>
      <c r="I300" s="605"/>
      <c r="L300" s="929">
        <f>'Og s3a'!D275</f>
        <v>0</v>
      </c>
      <c r="M300" s="526">
        <f>Import!O273</f>
        <v>0</v>
      </c>
    </row>
    <row r="301" spans="2:13" ht="15.75" hidden="1" customHeight="1">
      <c r="B301" s="1225" t="str">
        <f t="shared" si="4"/>
        <v/>
      </c>
      <c r="C301" s="2484">
        <f>'Og s3a'!C276</f>
        <v>0</v>
      </c>
      <c r="D301" s="2485"/>
      <c r="E301" s="2486"/>
      <c r="F301" s="979">
        <f>'Og s3a'!F276</f>
        <v>0</v>
      </c>
      <c r="G301" s="1222"/>
      <c r="H301" s="1222"/>
      <c r="I301" s="605"/>
      <c r="L301" s="929">
        <f>'Og s3a'!D276</f>
        <v>0</v>
      </c>
      <c r="M301" s="526">
        <f>Import!O274</f>
        <v>0</v>
      </c>
    </row>
    <row r="302" spans="2:13" ht="15.75" hidden="1" customHeight="1">
      <c r="B302" s="1225" t="str">
        <f t="shared" si="4"/>
        <v/>
      </c>
      <c r="C302" s="2484">
        <f>'Og s3a'!C277</f>
        <v>0</v>
      </c>
      <c r="D302" s="2485"/>
      <c r="E302" s="2486"/>
      <c r="F302" s="979">
        <f>'Og s3a'!F277</f>
        <v>0</v>
      </c>
      <c r="G302" s="1222"/>
      <c r="H302" s="1222"/>
      <c r="I302" s="605"/>
      <c r="L302" s="929">
        <f>'Og s3a'!D277</f>
        <v>0</v>
      </c>
      <c r="M302" s="526">
        <f>Import!O275</f>
        <v>0</v>
      </c>
    </row>
    <row r="303" spans="2:13" ht="15.75" hidden="1" customHeight="1">
      <c r="B303" s="1225" t="str">
        <f t="shared" si="4"/>
        <v/>
      </c>
      <c r="C303" s="2484">
        <f>'Og s3a'!C278</f>
        <v>0</v>
      </c>
      <c r="D303" s="2485"/>
      <c r="E303" s="2486"/>
      <c r="F303" s="979">
        <f>'Og s3a'!F278</f>
        <v>0</v>
      </c>
      <c r="G303" s="1222"/>
      <c r="H303" s="1222"/>
      <c r="I303" s="605"/>
      <c r="L303" s="929">
        <f>'Og s3a'!D278</f>
        <v>0</v>
      </c>
      <c r="M303" s="526">
        <f>Import!O276</f>
        <v>0</v>
      </c>
    </row>
    <row r="304" spans="2:13" ht="15.75" hidden="1" customHeight="1">
      <c r="B304" s="1225" t="str">
        <f t="shared" si="4"/>
        <v/>
      </c>
      <c r="C304" s="2484">
        <f>'Og s3a'!C279</f>
        <v>0</v>
      </c>
      <c r="D304" s="2485"/>
      <c r="E304" s="2486"/>
      <c r="F304" s="979">
        <f>'Og s3a'!F279</f>
        <v>0</v>
      </c>
      <c r="G304" s="1222"/>
      <c r="H304" s="1222"/>
      <c r="I304" s="605"/>
      <c r="L304" s="929">
        <f>'Og s3a'!D279</f>
        <v>0</v>
      </c>
      <c r="M304" s="526">
        <f>Import!O277</f>
        <v>0</v>
      </c>
    </row>
    <row r="305" spans="2:13" ht="15.75" hidden="1" customHeight="1">
      <c r="B305" s="1225" t="str">
        <f t="shared" si="4"/>
        <v/>
      </c>
      <c r="C305" s="2484">
        <f>'Og s3a'!C280</f>
        <v>0</v>
      </c>
      <c r="D305" s="2485"/>
      <c r="E305" s="2486"/>
      <c r="F305" s="979">
        <f>'Og s3a'!F280</f>
        <v>0</v>
      </c>
      <c r="G305" s="1222"/>
      <c r="H305" s="1222"/>
      <c r="I305" s="605"/>
      <c r="L305" s="929">
        <f>'Og s3a'!D280</f>
        <v>0</v>
      </c>
      <c r="M305" s="526">
        <f>Import!O278</f>
        <v>0</v>
      </c>
    </row>
    <row r="306" spans="2:13" ht="15.75" hidden="1" customHeight="1">
      <c r="B306" s="1225" t="str">
        <f t="shared" si="4"/>
        <v/>
      </c>
      <c r="C306" s="2484">
        <f>'Og s3a'!C281</f>
        <v>0</v>
      </c>
      <c r="D306" s="2485"/>
      <c r="E306" s="2486"/>
      <c r="F306" s="979">
        <f>'Og s3a'!F281</f>
        <v>0</v>
      </c>
      <c r="G306" s="1222"/>
      <c r="H306" s="1222"/>
      <c r="I306" s="605"/>
      <c r="L306" s="929">
        <f>'Og s3a'!D281</f>
        <v>0</v>
      </c>
      <c r="M306" s="526">
        <f>Import!O279</f>
        <v>0</v>
      </c>
    </row>
    <row r="307" spans="2:13" ht="15.75" hidden="1" customHeight="1">
      <c r="B307" s="1225" t="str">
        <f t="shared" si="4"/>
        <v/>
      </c>
      <c r="C307" s="2484">
        <f>'Og s3a'!C282</f>
        <v>0</v>
      </c>
      <c r="D307" s="2485"/>
      <c r="E307" s="2486"/>
      <c r="F307" s="979">
        <f>'Og s3a'!F282</f>
        <v>0</v>
      </c>
      <c r="G307" s="1222"/>
      <c r="H307" s="1222"/>
      <c r="I307" s="605"/>
      <c r="L307" s="929">
        <f>'Og s3a'!D282</f>
        <v>0</v>
      </c>
      <c r="M307" s="526">
        <f>Import!O280</f>
        <v>0</v>
      </c>
    </row>
    <row r="308" spans="2:13" ht="15.75" hidden="1" customHeight="1">
      <c r="B308" s="1225" t="str">
        <f t="shared" si="4"/>
        <v/>
      </c>
      <c r="C308" s="2484">
        <f>'Og s3a'!C283</f>
        <v>0</v>
      </c>
      <c r="D308" s="2485"/>
      <c r="E308" s="2486"/>
      <c r="F308" s="979">
        <f>'Og s3a'!F283</f>
        <v>0</v>
      </c>
      <c r="G308" s="1222"/>
      <c r="H308" s="1222"/>
      <c r="I308" s="605"/>
      <c r="L308" s="929">
        <f>'Og s3a'!D283</f>
        <v>0</v>
      </c>
      <c r="M308" s="526">
        <f>Import!O281</f>
        <v>0</v>
      </c>
    </row>
    <row r="309" spans="2:13" ht="15.75" hidden="1" customHeight="1">
      <c r="B309" s="1225" t="str">
        <f t="shared" si="4"/>
        <v/>
      </c>
      <c r="C309" s="2484">
        <f>'Og s3a'!C284</f>
        <v>0</v>
      </c>
      <c r="D309" s="2485"/>
      <c r="E309" s="2486"/>
      <c r="F309" s="979">
        <f>'Og s3a'!F284</f>
        <v>0</v>
      </c>
      <c r="G309" s="1222"/>
      <c r="H309" s="1222"/>
      <c r="I309" s="605"/>
      <c r="L309" s="929">
        <f>'Og s3a'!D284</f>
        <v>0</v>
      </c>
      <c r="M309" s="526">
        <f>Import!O282</f>
        <v>0</v>
      </c>
    </row>
    <row r="310" spans="2:13" ht="15.75" hidden="1" customHeight="1">
      <c r="B310" s="1225" t="str">
        <f t="shared" si="4"/>
        <v/>
      </c>
      <c r="C310" s="2484">
        <f>'Og s3a'!C285</f>
        <v>0</v>
      </c>
      <c r="D310" s="2485"/>
      <c r="E310" s="2486"/>
      <c r="F310" s="979">
        <f>'Og s3a'!F285</f>
        <v>0</v>
      </c>
      <c r="G310" s="1222"/>
      <c r="H310" s="1222"/>
      <c r="I310" s="605"/>
      <c r="L310" s="929">
        <f>'Og s3a'!D285</f>
        <v>0</v>
      </c>
      <c r="M310" s="526">
        <f>Import!O283</f>
        <v>0</v>
      </c>
    </row>
    <row r="311" spans="2:13" ht="15.75" hidden="1" customHeight="1">
      <c r="B311" s="1225" t="str">
        <f t="shared" si="4"/>
        <v/>
      </c>
      <c r="C311" s="2484">
        <f>'Og s3a'!C286</f>
        <v>0</v>
      </c>
      <c r="D311" s="2485"/>
      <c r="E311" s="2486"/>
      <c r="F311" s="979">
        <f>'Og s3a'!F286</f>
        <v>0</v>
      </c>
      <c r="G311" s="1222"/>
      <c r="H311" s="1222"/>
      <c r="I311" s="605"/>
      <c r="L311" s="929">
        <f>'Og s3a'!D286</f>
        <v>0</v>
      </c>
      <c r="M311" s="526">
        <f>Import!O284</f>
        <v>0</v>
      </c>
    </row>
    <row r="312" spans="2:13" ht="15.75" hidden="1" customHeight="1">
      <c r="B312" s="1225" t="str">
        <f t="shared" si="4"/>
        <v/>
      </c>
      <c r="C312" s="2484">
        <f>'Og s3a'!C287</f>
        <v>0</v>
      </c>
      <c r="D312" s="2485"/>
      <c r="E312" s="2486"/>
      <c r="F312" s="979">
        <f>'Og s3a'!F287</f>
        <v>0</v>
      </c>
      <c r="G312" s="1222"/>
      <c r="H312" s="1222"/>
      <c r="I312" s="605"/>
      <c r="L312" s="929">
        <f>'Og s3a'!D287</f>
        <v>0</v>
      </c>
      <c r="M312" s="526">
        <f>Import!O285</f>
        <v>0</v>
      </c>
    </row>
    <row r="313" spans="2:13" ht="15.75" hidden="1" customHeight="1">
      <c r="B313" s="1225" t="str">
        <f t="shared" si="4"/>
        <v/>
      </c>
      <c r="C313" s="2484">
        <f>'Og s3a'!C288</f>
        <v>0</v>
      </c>
      <c r="D313" s="2485"/>
      <c r="E313" s="2486"/>
      <c r="F313" s="979">
        <f>'Og s3a'!F288</f>
        <v>0</v>
      </c>
      <c r="G313" s="1222"/>
      <c r="H313" s="1222"/>
      <c r="I313" s="605"/>
      <c r="L313" s="929">
        <f>'Og s3a'!D288</f>
        <v>0</v>
      </c>
      <c r="M313" s="526">
        <f>Import!O286</f>
        <v>0</v>
      </c>
    </row>
    <row r="314" spans="2:13" ht="15.75" hidden="1" customHeight="1">
      <c r="B314" s="1225" t="str">
        <f t="shared" si="4"/>
        <v/>
      </c>
      <c r="C314" s="2484">
        <f>'Og s3a'!C289</f>
        <v>0</v>
      </c>
      <c r="D314" s="2485"/>
      <c r="E314" s="2486"/>
      <c r="F314" s="979">
        <f>'Og s3a'!F289</f>
        <v>0</v>
      </c>
      <c r="G314" s="1222"/>
      <c r="H314" s="1222"/>
      <c r="I314" s="605"/>
      <c r="L314" s="929">
        <f>'Og s3a'!D289</f>
        <v>0</v>
      </c>
      <c r="M314" s="526">
        <f>Import!O287</f>
        <v>0</v>
      </c>
    </row>
    <row r="315" spans="2:13" ht="15.75" hidden="1" customHeight="1">
      <c r="B315" s="1225" t="str">
        <f t="shared" si="4"/>
        <v/>
      </c>
      <c r="C315" s="2484">
        <f>'Og s3a'!C290</f>
        <v>0</v>
      </c>
      <c r="D315" s="2485"/>
      <c r="E315" s="2486"/>
      <c r="F315" s="979">
        <f>'Og s3a'!F290</f>
        <v>0</v>
      </c>
      <c r="G315" s="1222"/>
      <c r="H315" s="1222"/>
      <c r="I315" s="605"/>
      <c r="L315" s="929">
        <f>'Og s3a'!D290</f>
        <v>0</v>
      </c>
      <c r="M315" s="526">
        <f>Import!O288</f>
        <v>0</v>
      </c>
    </row>
    <row r="316" spans="2:13" ht="15.75" hidden="1" customHeight="1">
      <c r="B316" s="1225" t="str">
        <f t="shared" si="4"/>
        <v/>
      </c>
      <c r="C316" s="2484">
        <f>'Og s3a'!C291</f>
        <v>0</v>
      </c>
      <c r="D316" s="2485"/>
      <c r="E316" s="2486"/>
      <c r="F316" s="979">
        <f>'Og s3a'!F291</f>
        <v>0</v>
      </c>
      <c r="G316" s="1222"/>
      <c r="H316" s="1222"/>
      <c r="I316" s="605"/>
      <c r="L316" s="929">
        <f>'Og s3a'!D291</f>
        <v>0</v>
      </c>
      <c r="M316" s="526">
        <f>Import!O289</f>
        <v>0</v>
      </c>
    </row>
    <row r="317" spans="2:13" ht="15.75" hidden="1" customHeight="1">
      <c r="B317" s="1225" t="str">
        <f t="shared" si="4"/>
        <v/>
      </c>
      <c r="C317" s="2484">
        <f>'Og s3a'!C292</f>
        <v>0</v>
      </c>
      <c r="D317" s="2485"/>
      <c r="E317" s="2486"/>
      <c r="F317" s="979">
        <f>'Og s3a'!F292</f>
        <v>0</v>
      </c>
      <c r="G317" s="1222"/>
      <c r="H317" s="1222"/>
      <c r="I317" s="605"/>
      <c r="L317" s="929">
        <f>'Og s3a'!D292</f>
        <v>0</v>
      </c>
      <c r="M317" s="526">
        <f>Import!O290</f>
        <v>0</v>
      </c>
    </row>
    <row r="318" spans="2:13" ht="15.75" hidden="1" customHeight="1">
      <c r="B318" s="1225" t="str">
        <f t="shared" si="4"/>
        <v/>
      </c>
      <c r="C318" s="2484">
        <f>'Og s3a'!C293</f>
        <v>0</v>
      </c>
      <c r="D318" s="2485"/>
      <c r="E318" s="2486"/>
      <c r="F318" s="979">
        <f>'Og s3a'!F293</f>
        <v>0</v>
      </c>
      <c r="G318" s="1222"/>
      <c r="H318" s="1222"/>
      <c r="I318" s="605"/>
      <c r="L318" s="929">
        <f>'Og s3a'!D293</f>
        <v>0</v>
      </c>
      <c r="M318" s="526">
        <f>Import!O291</f>
        <v>0</v>
      </c>
    </row>
    <row r="319" spans="2:13" ht="15.75" hidden="1" customHeight="1">
      <c r="B319" s="1225" t="str">
        <f t="shared" si="4"/>
        <v/>
      </c>
      <c r="C319" s="2484">
        <f>'Og s3a'!C294</f>
        <v>0</v>
      </c>
      <c r="D319" s="2485"/>
      <c r="E319" s="2486"/>
      <c r="F319" s="979">
        <f>'Og s3a'!F294</f>
        <v>0</v>
      </c>
      <c r="G319" s="1222"/>
      <c r="H319" s="1222"/>
      <c r="I319" s="605"/>
      <c r="L319" s="929">
        <f>'Og s3a'!D294</f>
        <v>0</v>
      </c>
      <c r="M319" s="526">
        <f>Import!O292</f>
        <v>0</v>
      </c>
    </row>
    <row r="320" spans="2:13" ht="15.75" hidden="1" customHeight="1">
      <c r="B320" s="1225" t="str">
        <f t="shared" si="4"/>
        <v/>
      </c>
      <c r="C320" s="2484">
        <f>'Og s3a'!C295</f>
        <v>0</v>
      </c>
      <c r="D320" s="2485"/>
      <c r="E320" s="2486"/>
      <c r="F320" s="979">
        <f>'Og s3a'!F295</f>
        <v>0</v>
      </c>
      <c r="G320" s="1222"/>
      <c r="H320" s="1222"/>
      <c r="I320" s="605"/>
      <c r="L320" s="929">
        <f>'Og s3a'!D295</f>
        <v>0</v>
      </c>
      <c r="M320" s="526">
        <f>Import!O293</f>
        <v>0</v>
      </c>
    </row>
    <row r="321" spans="2:13" ht="15.75" hidden="1" customHeight="1">
      <c r="B321" s="1225" t="str">
        <f t="shared" si="4"/>
        <v/>
      </c>
      <c r="C321" s="2484">
        <f>'Og s3a'!C296</f>
        <v>0</v>
      </c>
      <c r="D321" s="2485"/>
      <c r="E321" s="2486"/>
      <c r="F321" s="979">
        <f>'Og s3a'!F296</f>
        <v>0</v>
      </c>
      <c r="G321" s="1222"/>
      <c r="H321" s="1222"/>
      <c r="I321" s="605"/>
      <c r="L321" s="929">
        <f>'Og s3a'!D296</f>
        <v>0</v>
      </c>
      <c r="M321" s="526">
        <f>Import!O294</f>
        <v>0</v>
      </c>
    </row>
    <row r="322" spans="2:13" ht="15.75" hidden="1" customHeight="1">
      <c r="B322" s="1225" t="str">
        <f t="shared" si="4"/>
        <v/>
      </c>
      <c r="C322" s="2484">
        <f>'Og s3a'!C297</f>
        <v>0</v>
      </c>
      <c r="D322" s="2485"/>
      <c r="E322" s="2486"/>
      <c r="F322" s="979">
        <f>'Og s3a'!F297</f>
        <v>0</v>
      </c>
      <c r="G322" s="1222"/>
      <c r="H322" s="1222"/>
      <c r="I322" s="605"/>
      <c r="L322" s="929">
        <f>'Og s3a'!D297</f>
        <v>0</v>
      </c>
      <c r="M322" s="526">
        <f>Import!O295</f>
        <v>0</v>
      </c>
    </row>
    <row r="323" spans="2:13" ht="15.75" hidden="1" customHeight="1">
      <c r="B323" s="1225" t="str">
        <f t="shared" si="4"/>
        <v/>
      </c>
      <c r="C323" s="2484">
        <f>'Og s3a'!C298</f>
        <v>0</v>
      </c>
      <c r="D323" s="2485"/>
      <c r="E323" s="2486"/>
      <c r="F323" s="979">
        <f>'Og s3a'!F298</f>
        <v>0</v>
      </c>
      <c r="G323" s="1222"/>
      <c r="H323" s="1222"/>
      <c r="I323" s="605"/>
      <c r="L323" s="929">
        <f>'Og s3a'!D298</f>
        <v>0</v>
      </c>
      <c r="M323" s="526">
        <f>Import!O296</f>
        <v>0</v>
      </c>
    </row>
    <row r="324" spans="2:13" ht="15.75" hidden="1" customHeight="1">
      <c r="B324" s="1225" t="str">
        <f t="shared" si="4"/>
        <v/>
      </c>
      <c r="C324" s="2484">
        <f>'Og s3a'!C299</f>
        <v>0</v>
      </c>
      <c r="D324" s="2485"/>
      <c r="E324" s="2486"/>
      <c r="F324" s="979">
        <f>'Og s3a'!F299</f>
        <v>0</v>
      </c>
      <c r="G324" s="1222"/>
      <c r="H324" s="1222"/>
      <c r="I324" s="605"/>
      <c r="L324" s="929">
        <f>'Og s3a'!D299</f>
        <v>0</v>
      </c>
      <c r="M324" s="526">
        <f>Import!O297</f>
        <v>0</v>
      </c>
    </row>
    <row r="325" spans="2:13" ht="15.75" hidden="1" customHeight="1">
      <c r="B325" s="1225" t="str">
        <f t="shared" si="4"/>
        <v/>
      </c>
      <c r="C325" s="2484">
        <f>'Og s3a'!C300</f>
        <v>0</v>
      </c>
      <c r="D325" s="2485"/>
      <c r="E325" s="2486"/>
      <c r="F325" s="979">
        <f>'Og s3a'!F300</f>
        <v>0</v>
      </c>
      <c r="G325" s="1222"/>
      <c r="H325" s="1222"/>
      <c r="I325" s="605"/>
      <c r="L325" s="929">
        <f>'Og s3a'!D300</f>
        <v>0</v>
      </c>
      <c r="M325" s="526">
        <f>Import!O298</f>
        <v>0</v>
      </c>
    </row>
    <row r="326" spans="2:13" ht="15.75" hidden="1" customHeight="1">
      <c r="B326" s="1225" t="str">
        <f t="shared" si="4"/>
        <v/>
      </c>
      <c r="C326" s="2484">
        <f>'Og s3a'!C301</f>
        <v>0</v>
      </c>
      <c r="D326" s="2485"/>
      <c r="E326" s="2486"/>
      <c r="F326" s="979">
        <f>'Og s3a'!F301</f>
        <v>0</v>
      </c>
      <c r="G326" s="1222"/>
      <c r="H326" s="1222"/>
      <c r="I326" s="605"/>
      <c r="L326" s="929">
        <f>'Og s3a'!D301</f>
        <v>0</v>
      </c>
      <c r="M326" s="526">
        <f>Import!O299</f>
        <v>0</v>
      </c>
    </row>
    <row r="327" spans="2:13" ht="15.75" hidden="1" customHeight="1">
      <c r="B327" s="1225" t="str">
        <f t="shared" si="4"/>
        <v/>
      </c>
      <c r="C327" s="2484">
        <f>'Og s3a'!C302</f>
        <v>0</v>
      </c>
      <c r="D327" s="2485"/>
      <c r="E327" s="2486"/>
      <c r="F327" s="979">
        <f>'Og s3a'!F302</f>
        <v>0</v>
      </c>
      <c r="G327" s="1222"/>
      <c r="H327" s="1222"/>
      <c r="I327" s="605"/>
      <c r="L327" s="929">
        <f>'Og s3a'!D302</f>
        <v>0</v>
      </c>
      <c r="M327" s="526">
        <f>Import!O300</f>
        <v>0</v>
      </c>
    </row>
    <row r="328" spans="2:13" ht="15.75" hidden="1" customHeight="1">
      <c r="B328" s="1225" t="str">
        <f t="shared" si="4"/>
        <v/>
      </c>
      <c r="C328" s="2484">
        <f>'Og s3a'!C303</f>
        <v>0</v>
      </c>
      <c r="D328" s="2485"/>
      <c r="E328" s="2486"/>
      <c r="F328" s="979">
        <f>'Og s3a'!F303</f>
        <v>0</v>
      </c>
      <c r="G328" s="1222"/>
      <c r="H328" s="1222"/>
      <c r="I328" s="605"/>
      <c r="L328" s="929">
        <f>'Og s3a'!D303</f>
        <v>0</v>
      </c>
      <c r="M328" s="526">
        <f>Import!O301</f>
        <v>0</v>
      </c>
    </row>
    <row r="329" spans="2:13" ht="15.75" hidden="1" customHeight="1">
      <c r="B329" s="1225" t="str">
        <f t="shared" si="4"/>
        <v/>
      </c>
      <c r="C329" s="2484">
        <f>'Og s3a'!C304</f>
        <v>0</v>
      </c>
      <c r="D329" s="2485"/>
      <c r="E329" s="2486"/>
      <c r="F329" s="979">
        <f>'Og s3a'!F304</f>
        <v>0</v>
      </c>
      <c r="G329" s="1222"/>
      <c r="H329" s="1222"/>
      <c r="I329" s="605"/>
      <c r="L329" s="929">
        <f>'Og s3a'!D304</f>
        <v>0</v>
      </c>
      <c r="M329" s="526">
        <f>Import!O302</f>
        <v>0</v>
      </c>
    </row>
    <row r="330" spans="2:13" ht="15.75" hidden="1" customHeight="1">
      <c r="B330" s="1225" t="str">
        <f t="shared" si="4"/>
        <v/>
      </c>
      <c r="C330" s="2484">
        <f>'Og s3a'!C305</f>
        <v>0</v>
      </c>
      <c r="D330" s="2485"/>
      <c r="E330" s="2486"/>
      <c r="F330" s="979">
        <f>'Og s3a'!F305</f>
        <v>0</v>
      </c>
      <c r="G330" s="1222"/>
      <c r="H330" s="1222"/>
      <c r="I330" s="605"/>
      <c r="L330" s="929">
        <f>'Og s3a'!D305</f>
        <v>0</v>
      </c>
      <c r="M330" s="526">
        <f>Import!O303</f>
        <v>0</v>
      </c>
    </row>
    <row r="331" spans="2:13" ht="15.75" hidden="1" customHeight="1">
      <c r="B331" s="1225" t="str">
        <f t="shared" si="4"/>
        <v/>
      </c>
      <c r="C331" s="2484">
        <f>'Og s3a'!C306</f>
        <v>0</v>
      </c>
      <c r="D331" s="2485"/>
      <c r="E331" s="2486"/>
      <c r="F331" s="979">
        <f>'Og s3a'!F306</f>
        <v>0</v>
      </c>
      <c r="G331" s="1222"/>
      <c r="H331" s="1222"/>
      <c r="I331" s="605"/>
      <c r="L331" s="929">
        <f>'Og s3a'!D306</f>
        <v>0</v>
      </c>
      <c r="M331" s="526">
        <f>Import!O304</f>
        <v>0</v>
      </c>
    </row>
    <row r="332" spans="2:13" ht="15.75" hidden="1" customHeight="1">
      <c r="B332" s="1225" t="str">
        <f t="shared" si="4"/>
        <v/>
      </c>
      <c r="C332" s="2484">
        <f>'Og s3a'!C307</f>
        <v>0</v>
      </c>
      <c r="D332" s="2485"/>
      <c r="E332" s="2486"/>
      <c r="F332" s="979">
        <f>'Og s3a'!F307</f>
        <v>0</v>
      </c>
      <c r="G332" s="1222"/>
      <c r="H332" s="1222"/>
      <c r="I332" s="605"/>
      <c r="L332" s="929">
        <f>'Og s3a'!D307</f>
        <v>0</v>
      </c>
      <c r="M332" s="526">
        <f>Import!O305</f>
        <v>0</v>
      </c>
    </row>
    <row r="333" spans="2:13" ht="15.75" hidden="1" customHeight="1">
      <c r="B333" s="1225" t="str">
        <f t="shared" si="4"/>
        <v/>
      </c>
      <c r="C333" s="2484">
        <f>'Og s3a'!C308</f>
        <v>0</v>
      </c>
      <c r="D333" s="2485"/>
      <c r="E333" s="2486"/>
      <c r="F333" s="979">
        <f>'Og s3a'!F308</f>
        <v>0</v>
      </c>
      <c r="G333" s="1222"/>
      <c r="H333" s="1222"/>
      <c r="I333" s="605"/>
      <c r="L333" s="929">
        <f>'Og s3a'!D308</f>
        <v>0</v>
      </c>
      <c r="M333" s="526">
        <f>Import!O306</f>
        <v>0</v>
      </c>
    </row>
    <row r="334" spans="2:13" ht="15.75" hidden="1" customHeight="1">
      <c r="B334" s="1225" t="str">
        <f t="shared" si="4"/>
        <v/>
      </c>
      <c r="C334" s="2484">
        <f>'Og s3a'!C309</f>
        <v>0</v>
      </c>
      <c r="D334" s="2485"/>
      <c r="E334" s="2486"/>
      <c r="F334" s="979">
        <f>'Og s3a'!F309</f>
        <v>0</v>
      </c>
      <c r="G334" s="1222"/>
      <c r="H334" s="1222"/>
      <c r="I334" s="605"/>
      <c r="L334" s="929">
        <f>'Og s3a'!D309</f>
        <v>0</v>
      </c>
      <c r="M334" s="526">
        <f>Import!O307</f>
        <v>0</v>
      </c>
    </row>
    <row r="335" spans="2:13" ht="15.75" hidden="1" customHeight="1">
      <c r="B335" s="1225" t="str">
        <f t="shared" si="4"/>
        <v/>
      </c>
      <c r="C335" s="2484">
        <f>'Og s3a'!C310</f>
        <v>0</v>
      </c>
      <c r="D335" s="2485"/>
      <c r="E335" s="2486"/>
      <c r="F335" s="979">
        <f>'Og s3a'!F310</f>
        <v>0</v>
      </c>
      <c r="G335" s="1222"/>
      <c r="H335" s="1222"/>
      <c r="I335" s="605"/>
      <c r="L335" s="929">
        <f>'Og s3a'!D310</f>
        <v>0</v>
      </c>
      <c r="M335" s="526">
        <f>Import!O308</f>
        <v>0</v>
      </c>
    </row>
    <row r="336" spans="2:13" ht="15.75" hidden="1" customHeight="1">
      <c r="B336" s="1225" t="str">
        <f t="shared" si="4"/>
        <v/>
      </c>
      <c r="C336" s="2484">
        <f>'Og s3a'!C311</f>
        <v>0</v>
      </c>
      <c r="D336" s="2485"/>
      <c r="E336" s="2486"/>
      <c r="F336" s="979">
        <f>'Og s3a'!F311</f>
        <v>0</v>
      </c>
      <c r="G336" s="1222"/>
      <c r="H336" s="1222"/>
      <c r="I336" s="605"/>
      <c r="L336" s="929">
        <f>'Og s3a'!D311</f>
        <v>0</v>
      </c>
      <c r="M336" s="526">
        <f>Import!O309</f>
        <v>0</v>
      </c>
    </row>
    <row r="337" spans="2:13" ht="15.75" hidden="1" customHeight="1">
      <c r="B337" s="1225" t="str">
        <f t="shared" si="4"/>
        <v/>
      </c>
      <c r="C337" s="2484">
        <f>'Og s3a'!C312</f>
        <v>0</v>
      </c>
      <c r="D337" s="2485"/>
      <c r="E337" s="2486"/>
      <c r="F337" s="979">
        <f>'Og s3a'!F312</f>
        <v>0</v>
      </c>
      <c r="G337" s="1222"/>
      <c r="H337" s="1222"/>
      <c r="I337" s="605"/>
      <c r="L337" s="929">
        <f>'Og s3a'!D312</f>
        <v>0</v>
      </c>
      <c r="M337" s="526">
        <f>Import!O310</f>
        <v>0</v>
      </c>
    </row>
    <row r="338" spans="2:13" ht="15.75" hidden="1" customHeight="1">
      <c r="B338" s="1225" t="str">
        <f t="shared" si="4"/>
        <v/>
      </c>
      <c r="C338" s="2484">
        <f>'Og s3a'!C313</f>
        <v>0</v>
      </c>
      <c r="D338" s="2485"/>
      <c r="E338" s="2486"/>
      <c r="F338" s="979">
        <f>'Og s3a'!F313</f>
        <v>0</v>
      </c>
      <c r="G338" s="1222"/>
      <c r="H338" s="1222"/>
      <c r="I338" s="605"/>
      <c r="L338" s="929">
        <f>'Og s3a'!D313</f>
        <v>0</v>
      </c>
      <c r="M338" s="526">
        <f>Import!O311</f>
        <v>0</v>
      </c>
    </row>
    <row r="339" spans="2:13" ht="15.75" hidden="1" customHeight="1">
      <c r="B339" s="1225" t="str">
        <f t="shared" si="4"/>
        <v/>
      </c>
      <c r="C339" s="2484">
        <f>'Og s3a'!C314</f>
        <v>0</v>
      </c>
      <c r="D339" s="2485"/>
      <c r="E339" s="2486"/>
      <c r="F339" s="979">
        <f>'Og s3a'!F314</f>
        <v>0</v>
      </c>
      <c r="G339" s="1222"/>
      <c r="H339" s="1222"/>
      <c r="I339" s="605"/>
      <c r="L339" s="929">
        <f>'Og s3a'!D314</f>
        <v>0</v>
      </c>
      <c r="M339" s="526">
        <f>Import!O312</f>
        <v>0</v>
      </c>
    </row>
    <row r="340" spans="2:13" ht="15.75" hidden="1" customHeight="1">
      <c r="B340" s="1225" t="str">
        <f t="shared" si="4"/>
        <v/>
      </c>
      <c r="C340" s="2484">
        <f>'Og s3a'!C315</f>
        <v>0</v>
      </c>
      <c r="D340" s="2485"/>
      <c r="E340" s="2486"/>
      <c r="F340" s="979">
        <f>'Og s3a'!F315</f>
        <v>0</v>
      </c>
      <c r="G340" s="1222"/>
      <c r="H340" s="1222"/>
      <c r="I340" s="605"/>
      <c r="L340" s="929">
        <f>'Og s3a'!D315</f>
        <v>0</v>
      </c>
      <c r="M340" s="526">
        <f>Import!O313</f>
        <v>0</v>
      </c>
    </row>
    <row r="341" spans="2:13" ht="15.75" hidden="1" customHeight="1">
      <c r="B341" s="1225" t="str">
        <f t="shared" si="4"/>
        <v/>
      </c>
      <c r="C341" s="2484">
        <f>'Og s3a'!C316</f>
        <v>0</v>
      </c>
      <c r="D341" s="2485"/>
      <c r="E341" s="2486"/>
      <c r="F341" s="979">
        <f>'Og s3a'!F316</f>
        <v>0</v>
      </c>
      <c r="G341" s="1222"/>
      <c r="H341" s="1222"/>
      <c r="I341" s="605"/>
      <c r="L341" s="929">
        <f>'Og s3a'!D316</f>
        <v>0</v>
      </c>
      <c r="M341" s="526">
        <f>Import!O314</f>
        <v>0</v>
      </c>
    </row>
    <row r="342" spans="2:13" ht="15.75" hidden="1" customHeight="1">
      <c r="B342" s="1225" t="str">
        <f t="shared" si="4"/>
        <v/>
      </c>
      <c r="C342" s="2484">
        <f>'Og s3a'!C317</f>
        <v>0</v>
      </c>
      <c r="D342" s="2485"/>
      <c r="E342" s="2486"/>
      <c r="F342" s="979">
        <f>'Og s3a'!F317</f>
        <v>0</v>
      </c>
      <c r="G342" s="1222"/>
      <c r="H342" s="1222"/>
      <c r="I342" s="605"/>
      <c r="L342" s="929">
        <f>'Og s3a'!D317</f>
        <v>0</v>
      </c>
      <c r="M342" s="526">
        <f>Import!O315</f>
        <v>0</v>
      </c>
    </row>
    <row r="343" spans="2:13" ht="15.75" hidden="1" customHeight="1">
      <c r="B343" s="1225" t="str">
        <f t="shared" si="4"/>
        <v/>
      </c>
      <c r="C343" s="2484">
        <f>'Og s3a'!C318</f>
        <v>0</v>
      </c>
      <c r="D343" s="2485"/>
      <c r="E343" s="2486"/>
      <c r="F343" s="979">
        <f>'Og s3a'!F318</f>
        <v>0</v>
      </c>
      <c r="G343" s="1222"/>
      <c r="H343" s="1222"/>
      <c r="I343" s="605"/>
      <c r="L343" s="929">
        <f>'Og s3a'!D318</f>
        <v>0</v>
      </c>
      <c r="M343" s="526">
        <f>Import!O316</f>
        <v>0</v>
      </c>
    </row>
    <row r="344" spans="2:13" ht="15.75" hidden="1" customHeight="1">
      <c r="B344" s="1225" t="str">
        <f t="shared" si="4"/>
        <v/>
      </c>
      <c r="C344" s="2484">
        <f>'Og s3a'!C319</f>
        <v>0</v>
      </c>
      <c r="D344" s="2485"/>
      <c r="E344" s="2486"/>
      <c r="F344" s="979">
        <f>'Og s3a'!F319</f>
        <v>0</v>
      </c>
      <c r="G344" s="1222"/>
      <c r="H344" s="1222"/>
      <c r="I344" s="605"/>
      <c r="L344" s="929">
        <f>'Og s3a'!D319</f>
        <v>0</v>
      </c>
      <c r="M344" s="526">
        <f>Import!O317</f>
        <v>0</v>
      </c>
    </row>
    <row r="345" spans="2:13" ht="15.75" hidden="1" customHeight="1">
      <c r="B345" s="1225" t="str">
        <f t="shared" si="4"/>
        <v/>
      </c>
      <c r="C345" s="2484">
        <f>'Og s3a'!C320</f>
        <v>0</v>
      </c>
      <c r="D345" s="2485"/>
      <c r="E345" s="2486"/>
      <c r="F345" s="979">
        <f>'Og s3a'!F320</f>
        <v>0</v>
      </c>
      <c r="G345" s="1222"/>
      <c r="H345" s="1222"/>
      <c r="I345" s="605"/>
      <c r="L345" s="929">
        <f>'Og s3a'!D320</f>
        <v>0</v>
      </c>
      <c r="M345" s="526">
        <f>Import!O318</f>
        <v>0</v>
      </c>
    </row>
    <row r="346" spans="2:13" ht="15.75" hidden="1" customHeight="1">
      <c r="B346" s="1225" t="str">
        <f t="shared" si="4"/>
        <v/>
      </c>
      <c r="C346" s="2484">
        <f>'Og s3a'!C321</f>
        <v>0</v>
      </c>
      <c r="D346" s="2485"/>
      <c r="E346" s="2486"/>
      <c r="F346" s="979">
        <f>'Og s3a'!F321</f>
        <v>0</v>
      </c>
      <c r="G346" s="1222"/>
      <c r="H346" s="1222"/>
      <c r="I346" s="605"/>
      <c r="L346" s="929">
        <f>'Og s3a'!D321</f>
        <v>0</v>
      </c>
      <c r="M346" s="526">
        <f>Import!O319</f>
        <v>0</v>
      </c>
    </row>
    <row r="347" spans="2:13" ht="15.75" hidden="1" customHeight="1">
      <c r="B347" s="1225" t="str">
        <f t="shared" si="4"/>
        <v/>
      </c>
      <c r="C347" s="2484">
        <f>'Og s3a'!C322</f>
        <v>0</v>
      </c>
      <c r="D347" s="2485"/>
      <c r="E347" s="2486"/>
      <c r="F347" s="979">
        <f>'Og s3a'!F322</f>
        <v>0</v>
      </c>
      <c r="G347" s="1222"/>
      <c r="H347" s="1222"/>
      <c r="I347" s="605"/>
      <c r="L347" s="929">
        <f>'Og s3a'!D322</f>
        <v>0</v>
      </c>
      <c r="M347" s="526">
        <f>Import!O320</f>
        <v>0</v>
      </c>
    </row>
    <row r="348" spans="2:13" ht="15.75" hidden="1" customHeight="1">
      <c r="B348" s="1225" t="str">
        <f t="shared" si="4"/>
        <v/>
      </c>
      <c r="C348" s="2484">
        <f>'Og s3a'!C323</f>
        <v>0</v>
      </c>
      <c r="D348" s="2485"/>
      <c r="E348" s="2486"/>
      <c r="F348" s="979">
        <f>'Og s3a'!F323</f>
        <v>0</v>
      </c>
      <c r="G348" s="1222"/>
      <c r="H348" s="1222"/>
      <c r="I348" s="605"/>
      <c r="L348" s="929">
        <f>'Og s3a'!D323</f>
        <v>0</v>
      </c>
      <c r="M348" s="526">
        <f>Import!O321</f>
        <v>0</v>
      </c>
    </row>
    <row r="349" spans="2:13" ht="15.75" hidden="1" customHeight="1">
      <c r="B349" s="1225" t="str">
        <f t="shared" si="4"/>
        <v/>
      </c>
      <c r="C349" s="2484">
        <f>'Og s3a'!C324</f>
        <v>0</v>
      </c>
      <c r="D349" s="2485"/>
      <c r="E349" s="2486"/>
      <c r="F349" s="979">
        <f>'Og s3a'!F324</f>
        <v>0</v>
      </c>
      <c r="G349" s="1222"/>
      <c r="H349" s="1222"/>
      <c r="I349" s="605"/>
      <c r="L349" s="929">
        <f>'Og s3a'!D324</f>
        <v>0</v>
      </c>
      <c r="M349" s="526">
        <f>Import!O322</f>
        <v>0</v>
      </c>
    </row>
    <row r="350" spans="2:13" ht="15.75" hidden="1" customHeight="1">
      <c r="B350" s="1225" t="str">
        <f t="shared" si="4"/>
        <v/>
      </c>
      <c r="C350" s="2484">
        <f>'Og s3a'!C325</f>
        <v>0</v>
      </c>
      <c r="D350" s="2485"/>
      <c r="E350" s="2486"/>
      <c r="F350" s="979">
        <f>'Og s3a'!F325</f>
        <v>0</v>
      </c>
      <c r="G350" s="1222"/>
      <c r="H350" s="1222"/>
      <c r="I350" s="605"/>
      <c r="L350" s="929">
        <f>'Og s3a'!D325</f>
        <v>0</v>
      </c>
      <c r="M350" s="526">
        <f>Import!O323</f>
        <v>0</v>
      </c>
    </row>
    <row r="351" spans="2:13" ht="15.75" hidden="1" customHeight="1">
      <c r="B351" s="1225" t="str">
        <f t="shared" si="4"/>
        <v/>
      </c>
      <c r="C351" s="2484">
        <f>'Og s3a'!C326</f>
        <v>0</v>
      </c>
      <c r="D351" s="2485"/>
      <c r="E351" s="2486"/>
      <c r="F351" s="979">
        <f>'Og s3a'!F326</f>
        <v>0</v>
      </c>
      <c r="G351" s="1222"/>
      <c r="H351" s="1222"/>
      <c r="I351" s="605"/>
      <c r="L351" s="929">
        <f>'Og s3a'!D326</f>
        <v>0</v>
      </c>
      <c r="M351" s="526">
        <f>Import!O324</f>
        <v>0</v>
      </c>
    </row>
    <row r="352" spans="2:13" ht="15.75" hidden="1" customHeight="1">
      <c r="B352" s="1225" t="str">
        <f t="shared" ref="B352:B415" si="5">IF(F352&gt;0,"Wypełnione","")</f>
        <v/>
      </c>
      <c r="C352" s="2484">
        <f>'Og s3a'!C327</f>
        <v>0</v>
      </c>
      <c r="D352" s="2485"/>
      <c r="E352" s="2486"/>
      <c r="F352" s="979">
        <f>'Og s3a'!F327</f>
        <v>0</v>
      </c>
      <c r="G352" s="1222"/>
      <c r="H352" s="1222"/>
      <c r="I352" s="605"/>
      <c r="L352" s="929">
        <f>'Og s3a'!D327</f>
        <v>0</v>
      </c>
      <c r="M352" s="526">
        <f>Import!O325</f>
        <v>0</v>
      </c>
    </row>
    <row r="353" spans="2:13" ht="15.75" hidden="1" customHeight="1">
      <c r="B353" s="1225" t="str">
        <f t="shared" si="5"/>
        <v/>
      </c>
      <c r="C353" s="2484">
        <f>'Og s3a'!C328</f>
        <v>0</v>
      </c>
      <c r="D353" s="2485"/>
      <c r="E353" s="2486"/>
      <c r="F353" s="979">
        <f>'Og s3a'!F328</f>
        <v>0</v>
      </c>
      <c r="G353" s="1222"/>
      <c r="H353" s="1222"/>
      <c r="I353" s="605"/>
      <c r="L353" s="929">
        <f>'Og s3a'!D328</f>
        <v>0</v>
      </c>
      <c r="M353" s="526">
        <f>Import!O326</f>
        <v>0</v>
      </c>
    </row>
    <row r="354" spans="2:13" ht="15.75" hidden="1" customHeight="1">
      <c r="B354" s="1225" t="str">
        <f t="shared" si="5"/>
        <v/>
      </c>
      <c r="C354" s="2484">
        <f>'Og s3a'!C329</f>
        <v>0</v>
      </c>
      <c r="D354" s="2485"/>
      <c r="E354" s="2486"/>
      <c r="F354" s="979">
        <f>'Og s3a'!F329</f>
        <v>0</v>
      </c>
      <c r="G354" s="1222"/>
      <c r="H354" s="1222"/>
      <c r="I354" s="605"/>
      <c r="L354" s="929">
        <f>'Og s3a'!D329</f>
        <v>0</v>
      </c>
      <c r="M354" s="526">
        <f>Import!O327</f>
        <v>0</v>
      </c>
    </row>
    <row r="355" spans="2:13" ht="15.75" hidden="1" customHeight="1">
      <c r="B355" s="1225" t="str">
        <f t="shared" si="5"/>
        <v/>
      </c>
      <c r="C355" s="2484">
        <f>'Og s3a'!C330</f>
        <v>0</v>
      </c>
      <c r="D355" s="2485"/>
      <c r="E355" s="2486"/>
      <c r="F355" s="979">
        <f>'Og s3a'!F330</f>
        <v>0</v>
      </c>
      <c r="G355" s="1222"/>
      <c r="H355" s="1222"/>
      <c r="I355" s="605"/>
      <c r="L355" s="929">
        <f>'Og s3a'!D330</f>
        <v>0</v>
      </c>
      <c r="M355" s="526">
        <f>Import!O328</f>
        <v>0</v>
      </c>
    </row>
    <row r="356" spans="2:13" ht="15.75" hidden="1" customHeight="1">
      <c r="B356" s="1225" t="str">
        <f t="shared" si="5"/>
        <v/>
      </c>
      <c r="C356" s="2484">
        <f>'Og s3a'!C331</f>
        <v>0</v>
      </c>
      <c r="D356" s="2485"/>
      <c r="E356" s="2486"/>
      <c r="F356" s="979">
        <f>'Og s3a'!F331</f>
        <v>0</v>
      </c>
      <c r="G356" s="1222"/>
      <c r="H356" s="1222"/>
      <c r="I356" s="605"/>
      <c r="L356" s="929">
        <f>'Og s3a'!D331</f>
        <v>0</v>
      </c>
      <c r="M356" s="526">
        <f>Import!O329</f>
        <v>0</v>
      </c>
    </row>
    <row r="357" spans="2:13" ht="15.75" hidden="1" customHeight="1">
      <c r="B357" s="1225" t="str">
        <f t="shared" si="5"/>
        <v/>
      </c>
      <c r="C357" s="2484">
        <f>'Og s3a'!C332</f>
        <v>0</v>
      </c>
      <c r="D357" s="2485"/>
      <c r="E357" s="2486"/>
      <c r="F357" s="979">
        <f>'Og s3a'!F332</f>
        <v>0</v>
      </c>
      <c r="G357" s="1222"/>
      <c r="H357" s="1222"/>
      <c r="I357" s="605"/>
      <c r="L357" s="929">
        <f>'Og s3a'!D332</f>
        <v>0</v>
      </c>
      <c r="M357" s="526">
        <f>Import!O330</f>
        <v>0</v>
      </c>
    </row>
    <row r="358" spans="2:13" ht="15.75" hidden="1" customHeight="1">
      <c r="B358" s="1225" t="str">
        <f t="shared" si="5"/>
        <v/>
      </c>
      <c r="C358" s="2484">
        <f>'Og s3a'!C333</f>
        <v>0</v>
      </c>
      <c r="D358" s="2485"/>
      <c r="E358" s="2486"/>
      <c r="F358" s="979">
        <f>'Og s3a'!F333</f>
        <v>0</v>
      </c>
      <c r="G358" s="1222"/>
      <c r="H358" s="1222"/>
      <c r="I358" s="605"/>
      <c r="L358" s="929">
        <f>'Og s3a'!D333</f>
        <v>0</v>
      </c>
      <c r="M358" s="526">
        <f>Import!O331</f>
        <v>0</v>
      </c>
    </row>
    <row r="359" spans="2:13" ht="15.75" hidden="1" customHeight="1">
      <c r="B359" s="1225" t="str">
        <f t="shared" si="5"/>
        <v/>
      </c>
      <c r="C359" s="2484">
        <f>'Og s3a'!C334</f>
        <v>0</v>
      </c>
      <c r="D359" s="2485"/>
      <c r="E359" s="2486"/>
      <c r="F359" s="979">
        <f>'Og s3a'!F334</f>
        <v>0</v>
      </c>
      <c r="G359" s="1222"/>
      <c r="H359" s="1222"/>
      <c r="I359" s="605"/>
      <c r="L359" s="929">
        <f>'Og s3a'!D334</f>
        <v>0</v>
      </c>
      <c r="M359" s="526">
        <f>Import!O332</f>
        <v>0</v>
      </c>
    </row>
    <row r="360" spans="2:13" ht="15.75" hidden="1" customHeight="1">
      <c r="B360" s="1225" t="str">
        <f t="shared" si="5"/>
        <v/>
      </c>
      <c r="C360" s="2484">
        <f>'Og s3a'!C335</f>
        <v>0</v>
      </c>
      <c r="D360" s="2485"/>
      <c r="E360" s="2486"/>
      <c r="F360" s="979">
        <f>'Og s3a'!F335</f>
        <v>0</v>
      </c>
      <c r="G360" s="1222"/>
      <c r="H360" s="1222"/>
      <c r="I360" s="605"/>
      <c r="L360" s="929">
        <f>'Og s3a'!D335</f>
        <v>0</v>
      </c>
      <c r="M360" s="526">
        <f>Import!O333</f>
        <v>0</v>
      </c>
    </row>
    <row r="361" spans="2:13" ht="15.75" hidden="1" customHeight="1">
      <c r="B361" s="1225" t="str">
        <f t="shared" si="5"/>
        <v/>
      </c>
      <c r="C361" s="2484">
        <f>'Og s3a'!C336</f>
        <v>0</v>
      </c>
      <c r="D361" s="2485"/>
      <c r="E361" s="2486"/>
      <c r="F361" s="979">
        <f>'Og s3a'!F336</f>
        <v>0</v>
      </c>
      <c r="G361" s="1222"/>
      <c r="H361" s="1222"/>
      <c r="I361" s="605"/>
      <c r="L361" s="929">
        <f>'Og s3a'!D336</f>
        <v>0</v>
      </c>
      <c r="M361" s="526">
        <f>Import!O334</f>
        <v>0</v>
      </c>
    </row>
    <row r="362" spans="2:13" ht="15.75" hidden="1" customHeight="1">
      <c r="B362" s="1225" t="str">
        <f t="shared" si="5"/>
        <v/>
      </c>
      <c r="C362" s="2484">
        <f>'Og s3a'!C337</f>
        <v>0</v>
      </c>
      <c r="D362" s="2485"/>
      <c r="E362" s="2486"/>
      <c r="F362" s="979">
        <f>'Og s3a'!F337</f>
        <v>0</v>
      </c>
      <c r="G362" s="1222"/>
      <c r="H362" s="1222"/>
      <c r="I362" s="605"/>
      <c r="L362" s="929">
        <f>'Og s3a'!D337</f>
        <v>0</v>
      </c>
      <c r="M362" s="526">
        <f>Import!O335</f>
        <v>0</v>
      </c>
    </row>
    <row r="363" spans="2:13" ht="15.75" hidden="1" customHeight="1">
      <c r="B363" s="1225" t="str">
        <f t="shared" si="5"/>
        <v/>
      </c>
      <c r="C363" s="2484">
        <f>'Og s3a'!C338</f>
        <v>0</v>
      </c>
      <c r="D363" s="2485"/>
      <c r="E363" s="2486"/>
      <c r="F363" s="979">
        <f>'Og s3a'!F338</f>
        <v>0</v>
      </c>
      <c r="G363" s="1222"/>
      <c r="H363" s="1222"/>
      <c r="I363" s="605"/>
      <c r="L363" s="929">
        <f>'Og s3a'!D338</f>
        <v>0</v>
      </c>
      <c r="M363" s="526">
        <f>Import!O336</f>
        <v>0</v>
      </c>
    </row>
    <row r="364" spans="2:13" ht="15.75" hidden="1" customHeight="1">
      <c r="B364" s="1225" t="str">
        <f t="shared" si="5"/>
        <v/>
      </c>
      <c r="C364" s="2484">
        <f>'Og s3a'!C339</f>
        <v>0</v>
      </c>
      <c r="D364" s="2485"/>
      <c r="E364" s="2486"/>
      <c r="F364" s="979">
        <f>'Og s3a'!F339</f>
        <v>0</v>
      </c>
      <c r="G364" s="1222"/>
      <c r="H364" s="1222"/>
      <c r="I364" s="605"/>
      <c r="L364" s="929">
        <f>'Og s3a'!D339</f>
        <v>0</v>
      </c>
      <c r="M364" s="526">
        <f>Import!O337</f>
        <v>0</v>
      </c>
    </row>
    <row r="365" spans="2:13" ht="15.75" hidden="1" customHeight="1">
      <c r="B365" s="1225" t="str">
        <f t="shared" si="5"/>
        <v/>
      </c>
      <c r="C365" s="2484">
        <f>'Og s3a'!C340</f>
        <v>0</v>
      </c>
      <c r="D365" s="2485"/>
      <c r="E365" s="2486"/>
      <c r="F365" s="979">
        <f>'Og s3a'!F340</f>
        <v>0</v>
      </c>
      <c r="G365" s="1222"/>
      <c r="H365" s="1222"/>
      <c r="I365" s="605"/>
      <c r="L365" s="929">
        <f>'Og s3a'!D340</f>
        <v>0</v>
      </c>
      <c r="M365" s="526">
        <f>Import!O338</f>
        <v>0</v>
      </c>
    </row>
    <row r="366" spans="2:13" ht="15.75" hidden="1" customHeight="1">
      <c r="B366" s="1225" t="str">
        <f t="shared" si="5"/>
        <v/>
      </c>
      <c r="C366" s="2484">
        <f>'Og s3a'!C341</f>
        <v>0</v>
      </c>
      <c r="D366" s="2485"/>
      <c r="E366" s="2486"/>
      <c r="F366" s="979">
        <f>'Og s3a'!F341</f>
        <v>0</v>
      </c>
      <c r="G366" s="1222"/>
      <c r="H366" s="1222"/>
      <c r="I366" s="605"/>
      <c r="L366" s="929">
        <f>'Og s3a'!D341</f>
        <v>0</v>
      </c>
      <c r="M366" s="526">
        <f>Import!O339</f>
        <v>0</v>
      </c>
    </row>
    <row r="367" spans="2:13" ht="15.75" hidden="1" customHeight="1">
      <c r="B367" s="1225" t="str">
        <f t="shared" si="5"/>
        <v/>
      </c>
      <c r="C367" s="2484">
        <f>'Og s3a'!C342</f>
        <v>0</v>
      </c>
      <c r="D367" s="2485"/>
      <c r="E367" s="2486"/>
      <c r="F367" s="979">
        <f>'Og s3a'!F342</f>
        <v>0</v>
      </c>
      <c r="G367" s="1222"/>
      <c r="H367" s="1222"/>
      <c r="I367" s="605"/>
      <c r="L367" s="929">
        <f>'Og s3a'!D342</f>
        <v>0</v>
      </c>
      <c r="M367" s="526">
        <f>Import!O340</f>
        <v>0</v>
      </c>
    </row>
    <row r="368" spans="2:13" ht="15.75" hidden="1" customHeight="1">
      <c r="B368" s="1225" t="str">
        <f t="shared" si="5"/>
        <v/>
      </c>
      <c r="C368" s="2484">
        <f>'Og s3a'!C343</f>
        <v>0</v>
      </c>
      <c r="D368" s="2485"/>
      <c r="E368" s="2486"/>
      <c r="F368" s="979">
        <f>'Og s3a'!F343</f>
        <v>0</v>
      </c>
      <c r="G368" s="1222"/>
      <c r="H368" s="1222"/>
      <c r="I368" s="605"/>
      <c r="L368" s="929">
        <f>'Og s3a'!D343</f>
        <v>0</v>
      </c>
      <c r="M368" s="526">
        <f>Import!O341</f>
        <v>0</v>
      </c>
    </row>
    <row r="369" spans="2:13" ht="15.75" hidden="1" customHeight="1">
      <c r="B369" s="1225" t="str">
        <f t="shared" si="5"/>
        <v/>
      </c>
      <c r="C369" s="2484">
        <f>'Og s3a'!C344</f>
        <v>0</v>
      </c>
      <c r="D369" s="2485"/>
      <c r="E369" s="2486"/>
      <c r="F369" s="979">
        <f>'Og s3a'!F344</f>
        <v>0</v>
      </c>
      <c r="G369" s="1222"/>
      <c r="H369" s="1222"/>
      <c r="I369" s="605"/>
      <c r="L369" s="929">
        <f>'Og s3a'!D344</f>
        <v>0</v>
      </c>
      <c r="M369" s="526">
        <f>Import!O342</f>
        <v>0</v>
      </c>
    </row>
    <row r="370" spans="2:13" ht="15.75" hidden="1" customHeight="1">
      <c r="B370" s="1225" t="str">
        <f t="shared" si="5"/>
        <v/>
      </c>
      <c r="C370" s="2484">
        <f>'Og s3a'!C345</f>
        <v>0</v>
      </c>
      <c r="D370" s="2485"/>
      <c r="E370" s="2486"/>
      <c r="F370" s="979">
        <f>'Og s3a'!F345</f>
        <v>0</v>
      </c>
      <c r="G370" s="1222"/>
      <c r="H370" s="1222"/>
      <c r="I370" s="605"/>
      <c r="L370" s="929">
        <f>'Og s3a'!D345</f>
        <v>0</v>
      </c>
      <c r="M370" s="526">
        <f>Import!O343</f>
        <v>0</v>
      </c>
    </row>
    <row r="371" spans="2:13" ht="15.75" hidden="1" customHeight="1">
      <c r="B371" s="1225" t="str">
        <f t="shared" si="5"/>
        <v/>
      </c>
      <c r="C371" s="2484">
        <f>'Og s3a'!C346</f>
        <v>0</v>
      </c>
      <c r="D371" s="2485"/>
      <c r="E371" s="2486"/>
      <c r="F371" s="979">
        <f>'Og s3a'!F346</f>
        <v>0</v>
      </c>
      <c r="G371" s="1222"/>
      <c r="H371" s="1222"/>
      <c r="I371" s="605"/>
      <c r="L371" s="929">
        <f>'Og s3a'!D346</f>
        <v>0</v>
      </c>
      <c r="M371" s="526">
        <f>Import!O344</f>
        <v>0</v>
      </c>
    </row>
    <row r="372" spans="2:13" ht="15.75" hidden="1" customHeight="1">
      <c r="B372" s="1225" t="str">
        <f t="shared" si="5"/>
        <v/>
      </c>
      <c r="C372" s="2484">
        <f>'Og s3a'!C347</f>
        <v>0</v>
      </c>
      <c r="D372" s="2485"/>
      <c r="E372" s="2486"/>
      <c r="F372" s="979">
        <f>'Og s3a'!F347</f>
        <v>0</v>
      </c>
      <c r="G372" s="1222"/>
      <c r="H372" s="1222"/>
      <c r="I372" s="605"/>
      <c r="L372" s="929">
        <f>'Og s3a'!D347</f>
        <v>0</v>
      </c>
      <c r="M372" s="526">
        <f>Import!O345</f>
        <v>0</v>
      </c>
    </row>
    <row r="373" spans="2:13" ht="15.75" hidden="1" customHeight="1">
      <c r="B373" s="1225" t="str">
        <f t="shared" si="5"/>
        <v/>
      </c>
      <c r="C373" s="2484">
        <f>'Og s3a'!C348</f>
        <v>0</v>
      </c>
      <c r="D373" s="2485"/>
      <c r="E373" s="2486"/>
      <c r="F373" s="979">
        <f>'Og s3a'!F348</f>
        <v>0</v>
      </c>
      <c r="G373" s="1222"/>
      <c r="H373" s="1222"/>
      <c r="I373" s="605"/>
      <c r="L373" s="929">
        <f>'Og s3a'!D348</f>
        <v>0</v>
      </c>
      <c r="M373" s="526">
        <f>Import!O346</f>
        <v>0</v>
      </c>
    </row>
    <row r="374" spans="2:13" ht="15.75" hidden="1" customHeight="1">
      <c r="B374" s="1225" t="str">
        <f t="shared" si="5"/>
        <v/>
      </c>
      <c r="C374" s="2484">
        <f>'Og s3a'!C349</f>
        <v>0</v>
      </c>
      <c r="D374" s="2485"/>
      <c r="E374" s="2486"/>
      <c r="F374" s="979">
        <f>'Og s3a'!F349</f>
        <v>0</v>
      </c>
      <c r="G374" s="1222"/>
      <c r="H374" s="1222"/>
      <c r="I374" s="605"/>
      <c r="L374" s="929">
        <f>'Og s3a'!D349</f>
        <v>0</v>
      </c>
      <c r="M374" s="526">
        <f>Import!O347</f>
        <v>0</v>
      </c>
    </row>
    <row r="375" spans="2:13" ht="15.75" hidden="1" customHeight="1">
      <c r="B375" s="1225" t="str">
        <f t="shared" si="5"/>
        <v/>
      </c>
      <c r="C375" s="2484">
        <f>'Og s3a'!C350</f>
        <v>0</v>
      </c>
      <c r="D375" s="2485"/>
      <c r="E375" s="2486"/>
      <c r="F375" s="979">
        <f>'Og s3a'!F350</f>
        <v>0</v>
      </c>
      <c r="G375" s="1222"/>
      <c r="H375" s="1222"/>
      <c r="I375" s="605"/>
      <c r="L375" s="929">
        <f>'Og s3a'!D350</f>
        <v>0</v>
      </c>
      <c r="M375" s="526">
        <f>Import!O348</f>
        <v>0</v>
      </c>
    </row>
    <row r="376" spans="2:13" ht="15.75" hidden="1" customHeight="1">
      <c r="B376" s="1225" t="str">
        <f t="shared" si="5"/>
        <v/>
      </c>
      <c r="C376" s="2484">
        <f>'Og s3a'!C351</f>
        <v>0</v>
      </c>
      <c r="D376" s="2485"/>
      <c r="E376" s="2486"/>
      <c r="F376" s="979">
        <f>'Og s3a'!F351</f>
        <v>0</v>
      </c>
      <c r="G376" s="1222"/>
      <c r="H376" s="1222"/>
      <c r="I376" s="605"/>
      <c r="L376" s="929">
        <f>'Og s3a'!D351</f>
        <v>0</v>
      </c>
      <c r="M376" s="526">
        <f>Import!O349</f>
        <v>0</v>
      </c>
    </row>
    <row r="377" spans="2:13" ht="15.75" hidden="1" customHeight="1">
      <c r="B377" s="1225" t="str">
        <f t="shared" si="5"/>
        <v/>
      </c>
      <c r="C377" s="2484">
        <f>'Og s3a'!C352</f>
        <v>0</v>
      </c>
      <c r="D377" s="2485"/>
      <c r="E377" s="2486"/>
      <c r="F377" s="979">
        <f>'Og s3a'!F352</f>
        <v>0</v>
      </c>
      <c r="G377" s="1222"/>
      <c r="H377" s="1222"/>
      <c r="I377" s="605"/>
      <c r="L377" s="929">
        <f>'Og s3a'!D352</f>
        <v>0</v>
      </c>
      <c r="M377" s="526">
        <f>Import!O350</f>
        <v>0</v>
      </c>
    </row>
    <row r="378" spans="2:13" ht="15.75" hidden="1" customHeight="1">
      <c r="B378" s="1225" t="str">
        <f t="shared" si="5"/>
        <v/>
      </c>
      <c r="C378" s="2484">
        <f>'Og s3a'!C353</f>
        <v>0</v>
      </c>
      <c r="D378" s="2485"/>
      <c r="E378" s="2486"/>
      <c r="F378" s="979">
        <f>'Og s3a'!F353</f>
        <v>0</v>
      </c>
      <c r="G378" s="1222"/>
      <c r="H378" s="1222"/>
      <c r="I378" s="605"/>
      <c r="L378" s="929">
        <f>'Og s3a'!D353</f>
        <v>0</v>
      </c>
      <c r="M378" s="526">
        <f>Import!O351</f>
        <v>0</v>
      </c>
    </row>
    <row r="379" spans="2:13" ht="15.75" hidden="1" customHeight="1">
      <c r="B379" s="1225" t="str">
        <f t="shared" si="5"/>
        <v/>
      </c>
      <c r="C379" s="2484">
        <f>'Og s3a'!C354</f>
        <v>0</v>
      </c>
      <c r="D379" s="2485"/>
      <c r="E379" s="2486"/>
      <c r="F379" s="979">
        <f>'Og s3a'!F354</f>
        <v>0</v>
      </c>
      <c r="G379" s="1222"/>
      <c r="H379" s="1222"/>
      <c r="I379" s="605"/>
      <c r="L379" s="929">
        <f>'Og s3a'!D354</f>
        <v>0</v>
      </c>
      <c r="M379" s="526">
        <f>Import!O352</f>
        <v>0</v>
      </c>
    </row>
    <row r="380" spans="2:13" ht="15.75" hidden="1" customHeight="1">
      <c r="B380" s="1225" t="str">
        <f t="shared" si="5"/>
        <v/>
      </c>
      <c r="C380" s="2484">
        <f>'Og s3a'!C355</f>
        <v>0</v>
      </c>
      <c r="D380" s="2485"/>
      <c r="E380" s="2486"/>
      <c r="F380" s="979">
        <f>'Og s3a'!F355</f>
        <v>0</v>
      </c>
      <c r="G380" s="1222"/>
      <c r="H380" s="1222"/>
      <c r="I380" s="605"/>
      <c r="L380" s="929">
        <f>'Og s3a'!D355</f>
        <v>0</v>
      </c>
      <c r="M380" s="526">
        <f>Import!O353</f>
        <v>0</v>
      </c>
    </row>
    <row r="381" spans="2:13" ht="15.75" hidden="1" customHeight="1">
      <c r="B381" s="1225" t="str">
        <f t="shared" si="5"/>
        <v/>
      </c>
      <c r="C381" s="2484">
        <f>'Og s3a'!C356</f>
        <v>0</v>
      </c>
      <c r="D381" s="2485"/>
      <c r="E381" s="2486"/>
      <c r="F381" s="979">
        <f>'Og s3a'!F356</f>
        <v>0</v>
      </c>
      <c r="G381" s="1222"/>
      <c r="H381" s="1222"/>
      <c r="I381" s="605"/>
      <c r="L381" s="929">
        <f>'Og s3a'!D356</f>
        <v>0</v>
      </c>
      <c r="M381" s="526">
        <f>Import!O354</f>
        <v>0</v>
      </c>
    </row>
    <row r="382" spans="2:13" ht="15.75" hidden="1" customHeight="1">
      <c r="B382" s="1225" t="str">
        <f t="shared" si="5"/>
        <v/>
      </c>
      <c r="C382" s="2484">
        <f>'Og s3a'!C357</f>
        <v>0</v>
      </c>
      <c r="D382" s="2485"/>
      <c r="E382" s="2486"/>
      <c r="F382" s="979">
        <f>'Og s3a'!F357</f>
        <v>0</v>
      </c>
      <c r="G382" s="1222"/>
      <c r="H382" s="1222"/>
      <c r="I382" s="605"/>
      <c r="L382" s="929">
        <f>'Og s3a'!D357</f>
        <v>0</v>
      </c>
      <c r="M382" s="526">
        <f>Import!O355</f>
        <v>0</v>
      </c>
    </row>
    <row r="383" spans="2:13" ht="15.75" hidden="1" customHeight="1">
      <c r="B383" s="1225" t="str">
        <f t="shared" si="5"/>
        <v/>
      </c>
      <c r="C383" s="2484">
        <f>'Og s3a'!C358</f>
        <v>0</v>
      </c>
      <c r="D383" s="2485"/>
      <c r="E383" s="2486"/>
      <c r="F383" s="979">
        <f>'Og s3a'!F358</f>
        <v>0</v>
      </c>
      <c r="G383" s="1222"/>
      <c r="H383" s="1222"/>
      <c r="I383" s="605"/>
      <c r="L383" s="929">
        <f>'Og s3a'!D358</f>
        <v>0</v>
      </c>
      <c r="M383" s="526">
        <f>Import!O356</f>
        <v>0</v>
      </c>
    </row>
    <row r="384" spans="2:13" ht="15.75" hidden="1" customHeight="1">
      <c r="B384" s="1225" t="str">
        <f t="shared" si="5"/>
        <v/>
      </c>
      <c r="C384" s="2484">
        <f>'Og s3a'!C359</f>
        <v>0</v>
      </c>
      <c r="D384" s="2485"/>
      <c r="E384" s="2486"/>
      <c r="F384" s="979">
        <f>'Og s3a'!F359</f>
        <v>0</v>
      </c>
      <c r="G384" s="1222"/>
      <c r="H384" s="1222"/>
      <c r="I384" s="605"/>
      <c r="L384" s="929">
        <f>'Og s3a'!D359</f>
        <v>0</v>
      </c>
      <c r="M384" s="526">
        <f>Import!O357</f>
        <v>0</v>
      </c>
    </row>
    <row r="385" spans="2:13" ht="15.75" hidden="1" customHeight="1">
      <c r="B385" s="1225" t="str">
        <f t="shared" si="5"/>
        <v/>
      </c>
      <c r="C385" s="2484">
        <f>'Og s3a'!C360</f>
        <v>0</v>
      </c>
      <c r="D385" s="2485"/>
      <c r="E385" s="2486"/>
      <c r="F385" s="979">
        <f>'Og s3a'!F360</f>
        <v>0</v>
      </c>
      <c r="G385" s="1222"/>
      <c r="H385" s="1222"/>
      <c r="I385" s="605"/>
      <c r="L385" s="929">
        <f>'Og s3a'!D360</f>
        <v>0</v>
      </c>
      <c r="M385" s="526">
        <f>Import!O358</f>
        <v>0</v>
      </c>
    </row>
    <row r="386" spans="2:13" ht="15.75" hidden="1" customHeight="1">
      <c r="B386" s="1225" t="str">
        <f t="shared" si="5"/>
        <v/>
      </c>
      <c r="C386" s="2484">
        <f>'Og s3a'!C361</f>
        <v>0</v>
      </c>
      <c r="D386" s="2485"/>
      <c r="E386" s="2486"/>
      <c r="F386" s="979">
        <f>'Og s3a'!F361</f>
        <v>0</v>
      </c>
      <c r="G386" s="1222"/>
      <c r="H386" s="1222"/>
      <c r="I386" s="605"/>
      <c r="L386" s="929">
        <f>'Og s3a'!D361</f>
        <v>0</v>
      </c>
      <c r="M386" s="526">
        <f>Import!O359</f>
        <v>0</v>
      </c>
    </row>
    <row r="387" spans="2:13" ht="15.75" hidden="1" customHeight="1">
      <c r="B387" s="1225" t="str">
        <f t="shared" si="5"/>
        <v/>
      </c>
      <c r="C387" s="2484">
        <f>'Og s3a'!C362</f>
        <v>0</v>
      </c>
      <c r="D387" s="2485"/>
      <c r="E387" s="2486"/>
      <c r="F387" s="979">
        <f>'Og s3a'!F362</f>
        <v>0</v>
      </c>
      <c r="G387" s="1222"/>
      <c r="H387" s="1222"/>
      <c r="I387" s="605"/>
      <c r="L387" s="929">
        <f>'Og s3a'!D362</f>
        <v>0</v>
      </c>
      <c r="M387" s="526">
        <f>Import!O360</f>
        <v>0</v>
      </c>
    </row>
    <row r="388" spans="2:13" ht="15.75" hidden="1" customHeight="1">
      <c r="B388" s="1225" t="str">
        <f t="shared" si="5"/>
        <v/>
      </c>
      <c r="C388" s="2484">
        <f>'Og s3a'!C363</f>
        <v>0</v>
      </c>
      <c r="D388" s="2485"/>
      <c r="E388" s="2486"/>
      <c r="F388" s="979">
        <f>'Og s3a'!F363</f>
        <v>0</v>
      </c>
      <c r="G388" s="1222"/>
      <c r="H388" s="1222"/>
      <c r="I388" s="605"/>
      <c r="L388" s="929">
        <f>'Og s3a'!D363</f>
        <v>0</v>
      </c>
      <c r="M388" s="526">
        <f>Import!O361</f>
        <v>0</v>
      </c>
    </row>
    <row r="389" spans="2:13" ht="15.75" hidden="1" customHeight="1">
      <c r="B389" s="1225" t="str">
        <f t="shared" si="5"/>
        <v/>
      </c>
      <c r="C389" s="2484">
        <f>'Og s3a'!C364</f>
        <v>0</v>
      </c>
      <c r="D389" s="2485"/>
      <c r="E389" s="2486"/>
      <c r="F389" s="979">
        <f>'Og s3a'!F364</f>
        <v>0</v>
      </c>
      <c r="G389" s="1222"/>
      <c r="H389" s="1222"/>
      <c r="I389" s="605"/>
      <c r="L389" s="929">
        <f>'Og s3a'!D364</f>
        <v>0</v>
      </c>
      <c r="M389" s="526">
        <f>Import!O362</f>
        <v>0</v>
      </c>
    </row>
    <row r="390" spans="2:13" ht="15.75" hidden="1" customHeight="1">
      <c r="B390" s="1225" t="str">
        <f t="shared" si="5"/>
        <v/>
      </c>
      <c r="C390" s="2484">
        <f>'Og s3a'!C365</f>
        <v>0</v>
      </c>
      <c r="D390" s="2485"/>
      <c r="E390" s="2486"/>
      <c r="F390" s="979">
        <f>'Og s3a'!F365</f>
        <v>0</v>
      </c>
      <c r="G390" s="1222"/>
      <c r="H390" s="1222"/>
      <c r="I390" s="605"/>
      <c r="L390" s="929">
        <f>'Og s3a'!D365</f>
        <v>0</v>
      </c>
      <c r="M390" s="526">
        <f>Import!O363</f>
        <v>0</v>
      </c>
    </row>
    <row r="391" spans="2:13" ht="15.75" hidden="1" customHeight="1">
      <c r="B391" s="1225" t="str">
        <f t="shared" si="5"/>
        <v/>
      </c>
      <c r="C391" s="2484">
        <f>'Og s3a'!C366</f>
        <v>0</v>
      </c>
      <c r="D391" s="2485"/>
      <c r="E391" s="2486"/>
      <c r="F391" s="979">
        <f>'Og s3a'!F366</f>
        <v>0</v>
      </c>
      <c r="G391" s="1222"/>
      <c r="H391" s="1222"/>
      <c r="I391" s="605"/>
      <c r="L391" s="929">
        <f>'Og s3a'!D366</f>
        <v>0</v>
      </c>
      <c r="M391" s="526">
        <f>Import!O364</f>
        <v>0</v>
      </c>
    </row>
    <row r="392" spans="2:13" ht="15.75" hidden="1" customHeight="1">
      <c r="B392" s="1225" t="str">
        <f t="shared" si="5"/>
        <v/>
      </c>
      <c r="C392" s="2484">
        <f>'Og s3a'!C367</f>
        <v>0</v>
      </c>
      <c r="D392" s="2485"/>
      <c r="E392" s="2486"/>
      <c r="F392" s="979">
        <f>'Og s3a'!F367</f>
        <v>0</v>
      </c>
      <c r="G392" s="1222"/>
      <c r="H392" s="1222"/>
      <c r="I392" s="605"/>
      <c r="L392" s="929">
        <f>'Og s3a'!D367</f>
        <v>0</v>
      </c>
      <c r="M392" s="526">
        <f>Import!O365</f>
        <v>0</v>
      </c>
    </row>
    <row r="393" spans="2:13" ht="15.75" hidden="1" customHeight="1">
      <c r="B393" s="1225" t="str">
        <f t="shared" si="5"/>
        <v/>
      </c>
      <c r="C393" s="2484">
        <f>'Og s3a'!C368</f>
        <v>0</v>
      </c>
      <c r="D393" s="2485"/>
      <c r="E393" s="2486"/>
      <c r="F393" s="979">
        <f>'Og s3a'!F368</f>
        <v>0</v>
      </c>
      <c r="G393" s="1222"/>
      <c r="H393" s="1222"/>
      <c r="I393" s="605"/>
      <c r="L393" s="929">
        <f>'Og s3a'!D368</f>
        <v>0</v>
      </c>
      <c r="M393" s="526">
        <f>Import!O366</f>
        <v>0</v>
      </c>
    </row>
    <row r="394" spans="2:13" ht="15.75" hidden="1" customHeight="1">
      <c r="B394" s="1225" t="str">
        <f t="shared" si="5"/>
        <v/>
      </c>
      <c r="C394" s="2484">
        <f>'Og s3a'!C369</f>
        <v>0</v>
      </c>
      <c r="D394" s="2485"/>
      <c r="E394" s="2486"/>
      <c r="F394" s="979">
        <f>'Og s3a'!F369</f>
        <v>0</v>
      </c>
      <c r="G394" s="1222"/>
      <c r="H394" s="1222"/>
      <c r="I394" s="605"/>
      <c r="L394" s="929">
        <f>'Og s3a'!D369</f>
        <v>0</v>
      </c>
      <c r="M394" s="526">
        <f>Import!O367</f>
        <v>0</v>
      </c>
    </row>
    <row r="395" spans="2:13" ht="15.75" hidden="1" customHeight="1">
      <c r="B395" s="1225" t="str">
        <f t="shared" si="5"/>
        <v/>
      </c>
      <c r="C395" s="2484">
        <f>'Og s3a'!C370</f>
        <v>0</v>
      </c>
      <c r="D395" s="2485"/>
      <c r="E395" s="2486"/>
      <c r="F395" s="979">
        <f>'Og s3a'!F370</f>
        <v>0</v>
      </c>
      <c r="G395" s="1222"/>
      <c r="H395" s="1222"/>
      <c r="I395" s="605"/>
      <c r="L395" s="929">
        <f>'Og s3a'!D370</f>
        <v>0</v>
      </c>
      <c r="M395" s="526">
        <f>Import!O368</f>
        <v>0</v>
      </c>
    </row>
    <row r="396" spans="2:13" ht="15.75" hidden="1" customHeight="1">
      <c r="B396" s="1225" t="str">
        <f t="shared" si="5"/>
        <v/>
      </c>
      <c r="C396" s="2484">
        <f>'Og s3a'!C371</f>
        <v>0</v>
      </c>
      <c r="D396" s="2485"/>
      <c r="E396" s="2486"/>
      <c r="F396" s="979">
        <f>'Og s3a'!F371</f>
        <v>0</v>
      </c>
      <c r="G396" s="1222"/>
      <c r="H396" s="1222"/>
      <c r="I396" s="605"/>
      <c r="L396" s="929">
        <f>'Og s3a'!D371</f>
        <v>0</v>
      </c>
      <c r="M396" s="526">
        <f>Import!O369</f>
        <v>0</v>
      </c>
    </row>
    <row r="397" spans="2:13" ht="15.75" hidden="1" customHeight="1">
      <c r="B397" s="1225" t="str">
        <f t="shared" si="5"/>
        <v/>
      </c>
      <c r="C397" s="2484">
        <f>'Og s3a'!C372</f>
        <v>0</v>
      </c>
      <c r="D397" s="2485"/>
      <c r="E397" s="2486"/>
      <c r="F397" s="979">
        <f>'Og s3a'!F372</f>
        <v>0</v>
      </c>
      <c r="G397" s="1222"/>
      <c r="H397" s="1222"/>
      <c r="I397" s="605"/>
      <c r="L397" s="929">
        <f>'Og s3a'!D372</f>
        <v>0</v>
      </c>
      <c r="M397" s="526">
        <f>Import!O370</f>
        <v>0</v>
      </c>
    </row>
    <row r="398" spans="2:13" ht="15.75" hidden="1" customHeight="1">
      <c r="B398" s="1225" t="str">
        <f t="shared" si="5"/>
        <v/>
      </c>
      <c r="C398" s="2484">
        <f>'Og s3a'!C373</f>
        <v>0</v>
      </c>
      <c r="D398" s="2485"/>
      <c r="E398" s="2486"/>
      <c r="F398" s="979">
        <f>'Og s3a'!F373</f>
        <v>0</v>
      </c>
      <c r="G398" s="1222"/>
      <c r="H398" s="1222"/>
      <c r="I398" s="605"/>
      <c r="L398" s="929">
        <f>'Og s3a'!D373</f>
        <v>0</v>
      </c>
      <c r="M398" s="526">
        <f>Import!O371</f>
        <v>0</v>
      </c>
    </row>
    <row r="399" spans="2:13" ht="15.75" hidden="1" customHeight="1">
      <c r="B399" s="1225" t="str">
        <f t="shared" si="5"/>
        <v/>
      </c>
      <c r="C399" s="2484">
        <f>'Og s3a'!C374</f>
        <v>0</v>
      </c>
      <c r="D399" s="2485"/>
      <c r="E399" s="2486"/>
      <c r="F399" s="979">
        <f>'Og s3a'!F374</f>
        <v>0</v>
      </c>
      <c r="G399" s="1222"/>
      <c r="H399" s="1222"/>
      <c r="I399" s="605"/>
      <c r="L399" s="929">
        <f>'Og s3a'!D374</f>
        <v>0</v>
      </c>
      <c r="M399" s="526">
        <f>Import!O372</f>
        <v>0</v>
      </c>
    </row>
    <row r="400" spans="2:13" ht="15.75" hidden="1" customHeight="1">
      <c r="B400" s="1225" t="str">
        <f t="shared" si="5"/>
        <v/>
      </c>
      <c r="C400" s="2484">
        <f>'Og s3a'!C375</f>
        <v>0</v>
      </c>
      <c r="D400" s="2485"/>
      <c r="E400" s="2486"/>
      <c r="F400" s="979">
        <f>'Og s3a'!F375</f>
        <v>0</v>
      </c>
      <c r="G400" s="1222"/>
      <c r="H400" s="1222"/>
      <c r="I400" s="605"/>
      <c r="L400" s="929">
        <f>'Og s3a'!D375</f>
        <v>0</v>
      </c>
      <c r="M400" s="526">
        <f>Import!O373</f>
        <v>0</v>
      </c>
    </row>
    <row r="401" spans="2:13" ht="15.75" hidden="1" customHeight="1">
      <c r="B401" s="1225" t="str">
        <f t="shared" si="5"/>
        <v/>
      </c>
      <c r="C401" s="2484">
        <f>'Og s3a'!C376</f>
        <v>0</v>
      </c>
      <c r="D401" s="2485"/>
      <c r="E401" s="2486"/>
      <c r="F401" s="979">
        <f>'Og s3a'!F376</f>
        <v>0</v>
      </c>
      <c r="G401" s="1222"/>
      <c r="H401" s="1222"/>
      <c r="I401" s="605"/>
      <c r="L401" s="929">
        <f>'Og s3a'!D376</f>
        <v>0</v>
      </c>
      <c r="M401" s="526">
        <f>Import!O374</f>
        <v>0</v>
      </c>
    </row>
    <row r="402" spans="2:13" ht="15.75" hidden="1" customHeight="1">
      <c r="B402" s="1225" t="str">
        <f t="shared" si="5"/>
        <v/>
      </c>
      <c r="C402" s="2484">
        <f>'Og s3a'!C377</f>
        <v>0</v>
      </c>
      <c r="D402" s="2485"/>
      <c r="E402" s="2486"/>
      <c r="F402" s="979">
        <f>'Og s3a'!F377</f>
        <v>0</v>
      </c>
      <c r="G402" s="1222"/>
      <c r="H402" s="1222"/>
      <c r="I402" s="605"/>
      <c r="L402" s="929">
        <f>'Og s3a'!D377</f>
        <v>0</v>
      </c>
      <c r="M402" s="526">
        <f>Import!O375</f>
        <v>0</v>
      </c>
    </row>
    <row r="403" spans="2:13" ht="15.75" hidden="1" customHeight="1">
      <c r="B403" s="1225" t="str">
        <f t="shared" si="5"/>
        <v/>
      </c>
      <c r="C403" s="2484">
        <f>'Og s3a'!C378</f>
        <v>0</v>
      </c>
      <c r="D403" s="2485"/>
      <c r="E403" s="2486"/>
      <c r="F403" s="979">
        <f>'Og s3a'!F378</f>
        <v>0</v>
      </c>
      <c r="G403" s="1222"/>
      <c r="H403" s="1222"/>
      <c r="I403" s="605"/>
      <c r="L403" s="929">
        <f>'Og s3a'!D378</f>
        <v>0</v>
      </c>
      <c r="M403" s="526">
        <f>Import!O376</f>
        <v>0</v>
      </c>
    </row>
    <row r="404" spans="2:13" ht="15.75" hidden="1" customHeight="1">
      <c r="B404" s="1225" t="str">
        <f t="shared" si="5"/>
        <v/>
      </c>
      <c r="C404" s="2484">
        <f>'Og s3a'!C379</f>
        <v>0</v>
      </c>
      <c r="D404" s="2485"/>
      <c r="E404" s="2486"/>
      <c r="F404" s="979">
        <f>'Og s3a'!F379</f>
        <v>0</v>
      </c>
      <c r="G404" s="1222"/>
      <c r="H404" s="1222"/>
      <c r="I404" s="605"/>
      <c r="L404" s="929">
        <f>'Og s3a'!D379</f>
        <v>0</v>
      </c>
      <c r="M404" s="526">
        <f>Import!O377</f>
        <v>0</v>
      </c>
    </row>
    <row r="405" spans="2:13" ht="15.75" hidden="1" customHeight="1">
      <c r="B405" s="1225" t="str">
        <f t="shared" si="5"/>
        <v/>
      </c>
      <c r="C405" s="2484">
        <f>'Og s3a'!C380</f>
        <v>0</v>
      </c>
      <c r="D405" s="2485"/>
      <c r="E405" s="2486"/>
      <c r="F405" s="979">
        <f>'Og s3a'!F380</f>
        <v>0</v>
      </c>
      <c r="G405" s="1222"/>
      <c r="H405" s="1222"/>
      <c r="I405" s="605"/>
      <c r="L405" s="929">
        <f>'Og s3a'!D380</f>
        <v>0</v>
      </c>
      <c r="M405" s="526">
        <f>Import!O378</f>
        <v>0</v>
      </c>
    </row>
    <row r="406" spans="2:13" ht="15.75" hidden="1" customHeight="1">
      <c r="B406" s="1225" t="str">
        <f t="shared" si="5"/>
        <v/>
      </c>
      <c r="C406" s="2484">
        <f>'Og s3a'!C381</f>
        <v>0</v>
      </c>
      <c r="D406" s="2485"/>
      <c r="E406" s="2486"/>
      <c r="F406" s="979">
        <f>'Og s3a'!F381</f>
        <v>0</v>
      </c>
      <c r="G406" s="1222"/>
      <c r="H406" s="1222"/>
      <c r="I406" s="605"/>
      <c r="L406" s="929">
        <f>'Og s3a'!D381</f>
        <v>0</v>
      </c>
      <c r="M406" s="526">
        <f>Import!O379</f>
        <v>0</v>
      </c>
    </row>
    <row r="407" spans="2:13" ht="15.75" hidden="1" customHeight="1">
      <c r="B407" s="1225" t="str">
        <f t="shared" si="5"/>
        <v/>
      </c>
      <c r="C407" s="2484">
        <f>'Og s3a'!C382</f>
        <v>0</v>
      </c>
      <c r="D407" s="2485"/>
      <c r="E407" s="2486"/>
      <c r="F407" s="979">
        <f>'Og s3a'!F382</f>
        <v>0</v>
      </c>
      <c r="G407" s="1222"/>
      <c r="H407" s="1222"/>
      <c r="I407" s="605"/>
      <c r="L407" s="929">
        <f>'Og s3a'!D382</f>
        <v>0</v>
      </c>
      <c r="M407" s="526">
        <f>Import!O380</f>
        <v>0</v>
      </c>
    </row>
    <row r="408" spans="2:13" ht="15.75" hidden="1" customHeight="1">
      <c r="B408" s="1225" t="str">
        <f t="shared" si="5"/>
        <v/>
      </c>
      <c r="C408" s="2484">
        <f>'Og s3a'!C383</f>
        <v>0</v>
      </c>
      <c r="D408" s="2485"/>
      <c r="E408" s="2486"/>
      <c r="F408" s="979">
        <f>'Og s3a'!F383</f>
        <v>0</v>
      </c>
      <c r="G408" s="1222"/>
      <c r="H408" s="1222"/>
      <c r="I408" s="605"/>
      <c r="L408" s="929">
        <f>'Og s3a'!D383</f>
        <v>0</v>
      </c>
      <c r="M408" s="526">
        <f>Import!O381</f>
        <v>0</v>
      </c>
    </row>
    <row r="409" spans="2:13" ht="15.75" hidden="1" customHeight="1">
      <c r="B409" s="1225" t="str">
        <f t="shared" si="5"/>
        <v/>
      </c>
      <c r="C409" s="2484">
        <f>'Og s3a'!C384</f>
        <v>0</v>
      </c>
      <c r="D409" s="2485"/>
      <c r="E409" s="2486"/>
      <c r="F409" s="979">
        <f>'Og s3a'!F384</f>
        <v>0</v>
      </c>
      <c r="G409" s="1222"/>
      <c r="H409" s="1222"/>
      <c r="I409" s="605"/>
      <c r="L409" s="929">
        <f>'Og s3a'!D384</f>
        <v>0</v>
      </c>
      <c r="M409" s="526">
        <f>Import!O382</f>
        <v>0</v>
      </c>
    </row>
    <row r="410" spans="2:13" ht="15.75" hidden="1" customHeight="1">
      <c r="B410" s="1225" t="str">
        <f t="shared" si="5"/>
        <v/>
      </c>
      <c r="C410" s="2484">
        <f>'Og s3a'!C385</f>
        <v>0</v>
      </c>
      <c r="D410" s="2485"/>
      <c r="E410" s="2486"/>
      <c r="F410" s="979">
        <f>'Og s3a'!F385</f>
        <v>0</v>
      </c>
      <c r="G410" s="1222"/>
      <c r="H410" s="1222"/>
      <c r="I410" s="605"/>
      <c r="L410" s="929">
        <f>'Og s3a'!D385</f>
        <v>0</v>
      </c>
      <c r="M410" s="526">
        <f>Import!O383</f>
        <v>0</v>
      </c>
    </row>
    <row r="411" spans="2:13" ht="15.75" hidden="1" customHeight="1">
      <c r="B411" s="1225" t="str">
        <f t="shared" si="5"/>
        <v/>
      </c>
      <c r="C411" s="2484">
        <f>'Og s3a'!C386</f>
        <v>0</v>
      </c>
      <c r="D411" s="2485"/>
      <c r="E411" s="2486"/>
      <c r="F411" s="979">
        <f>'Og s3a'!F386</f>
        <v>0</v>
      </c>
      <c r="G411" s="1222"/>
      <c r="H411" s="1222"/>
      <c r="I411" s="605"/>
      <c r="L411" s="929">
        <f>'Og s3a'!D386</f>
        <v>0</v>
      </c>
      <c r="M411" s="526">
        <f>Import!O384</f>
        <v>0</v>
      </c>
    </row>
    <row r="412" spans="2:13" ht="15.75" hidden="1" customHeight="1">
      <c r="B412" s="1225" t="str">
        <f t="shared" si="5"/>
        <v/>
      </c>
      <c r="C412" s="2484">
        <f>'Og s3a'!C387</f>
        <v>0</v>
      </c>
      <c r="D412" s="2485"/>
      <c r="E412" s="2486"/>
      <c r="F412" s="979">
        <f>'Og s3a'!F387</f>
        <v>0</v>
      </c>
      <c r="G412" s="1222"/>
      <c r="H412" s="1222"/>
      <c r="I412" s="605"/>
      <c r="L412" s="929">
        <f>'Og s3a'!D387</f>
        <v>0</v>
      </c>
      <c r="M412" s="526">
        <f>Import!O385</f>
        <v>0</v>
      </c>
    </row>
    <row r="413" spans="2:13" ht="15.75" hidden="1" customHeight="1">
      <c r="B413" s="1225" t="str">
        <f t="shared" si="5"/>
        <v/>
      </c>
      <c r="C413" s="2484">
        <f>'Og s3a'!C388</f>
        <v>0</v>
      </c>
      <c r="D413" s="2485"/>
      <c r="E413" s="2486"/>
      <c r="F413" s="979">
        <f>'Og s3a'!F388</f>
        <v>0</v>
      </c>
      <c r="G413" s="1222"/>
      <c r="H413" s="1222"/>
      <c r="I413" s="605"/>
      <c r="L413" s="929">
        <f>'Og s3a'!D388</f>
        <v>0</v>
      </c>
      <c r="M413" s="526">
        <f>Import!O386</f>
        <v>0</v>
      </c>
    </row>
    <row r="414" spans="2:13" ht="15.75" hidden="1" customHeight="1">
      <c r="B414" s="1225" t="str">
        <f t="shared" si="5"/>
        <v/>
      </c>
      <c r="C414" s="2484">
        <f>'Og s3a'!C389</f>
        <v>0</v>
      </c>
      <c r="D414" s="2485"/>
      <c r="E414" s="2486"/>
      <c r="F414" s="979">
        <f>'Og s3a'!F389</f>
        <v>0</v>
      </c>
      <c r="G414" s="1222"/>
      <c r="H414" s="1222"/>
      <c r="I414" s="605"/>
      <c r="L414" s="929">
        <f>'Og s3a'!D389</f>
        <v>0</v>
      </c>
      <c r="M414" s="526">
        <f>Import!O387</f>
        <v>0</v>
      </c>
    </row>
    <row r="415" spans="2:13" ht="15.75" hidden="1" customHeight="1">
      <c r="B415" s="1225" t="str">
        <f t="shared" si="5"/>
        <v/>
      </c>
      <c r="C415" s="2484">
        <f>'Og s3a'!C390</f>
        <v>0</v>
      </c>
      <c r="D415" s="2485"/>
      <c r="E415" s="2486"/>
      <c r="F415" s="979">
        <f>'Og s3a'!F390</f>
        <v>0</v>
      </c>
      <c r="G415" s="1222"/>
      <c r="H415" s="1222"/>
      <c r="I415" s="605"/>
      <c r="L415" s="929">
        <f>'Og s3a'!D390</f>
        <v>0</v>
      </c>
      <c r="M415" s="526">
        <f>Import!O388</f>
        <v>0</v>
      </c>
    </row>
    <row r="416" spans="2:13" ht="15.75" hidden="1" customHeight="1">
      <c r="B416" s="1225" t="str">
        <f t="shared" ref="B416:B422" si="6">IF(F416&gt;0,"Wypełnione","")</f>
        <v/>
      </c>
      <c r="C416" s="2484">
        <f>'Og s3a'!C391</f>
        <v>0</v>
      </c>
      <c r="D416" s="2485"/>
      <c r="E416" s="2486"/>
      <c r="F416" s="979">
        <f>'Og s3a'!F391</f>
        <v>0</v>
      </c>
      <c r="G416" s="1222"/>
      <c r="H416" s="1222"/>
      <c r="I416" s="605"/>
      <c r="L416" s="929">
        <f>'Og s3a'!D391</f>
        <v>0</v>
      </c>
      <c r="M416" s="526">
        <f>Import!O389</f>
        <v>0</v>
      </c>
    </row>
    <row r="417" spans="2:13" ht="15.75" hidden="1" customHeight="1">
      <c r="B417" s="1225" t="str">
        <f t="shared" si="6"/>
        <v/>
      </c>
      <c r="C417" s="2484">
        <f>'Og s3a'!C392</f>
        <v>0</v>
      </c>
      <c r="D417" s="2485"/>
      <c r="E417" s="2486"/>
      <c r="F417" s="979">
        <f>'Og s3a'!F392</f>
        <v>0</v>
      </c>
      <c r="G417" s="1222"/>
      <c r="H417" s="1222"/>
      <c r="I417" s="605"/>
      <c r="L417" s="929">
        <f>'Og s3a'!D392</f>
        <v>0</v>
      </c>
      <c r="M417" s="526">
        <f>Import!O390</f>
        <v>0</v>
      </c>
    </row>
    <row r="418" spans="2:13" ht="15.75" hidden="1" customHeight="1">
      <c r="B418" s="1225" t="str">
        <f t="shared" si="6"/>
        <v/>
      </c>
      <c r="C418" s="2484">
        <f>'Og s3a'!C393</f>
        <v>0</v>
      </c>
      <c r="D418" s="2485"/>
      <c r="E418" s="2486"/>
      <c r="F418" s="979">
        <f>'Og s3a'!F393</f>
        <v>0</v>
      </c>
      <c r="G418" s="1222"/>
      <c r="H418" s="1222"/>
      <c r="I418" s="605"/>
      <c r="L418" s="929">
        <f>'Og s3a'!D393</f>
        <v>0</v>
      </c>
      <c r="M418" s="526">
        <f>Import!O391</f>
        <v>0</v>
      </c>
    </row>
    <row r="419" spans="2:13" ht="15.75" hidden="1" customHeight="1">
      <c r="B419" s="1225" t="str">
        <f t="shared" si="6"/>
        <v/>
      </c>
      <c r="C419" s="2484">
        <f>'Og s3a'!C394</f>
        <v>0</v>
      </c>
      <c r="D419" s="2485"/>
      <c r="E419" s="2486"/>
      <c r="F419" s="979">
        <f>'Og s3a'!F394</f>
        <v>0</v>
      </c>
      <c r="G419" s="1222"/>
      <c r="H419" s="1222"/>
      <c r="I419" s="605"/>
      <c r="L419" s="929">
        <f>'Og s3a'!D394</f>
        <v>0</v>
      </c>
      <c r="M419" s="526">
        <f>Import!O392</f>
        <v>0</v>
      </c>
    </row>
    <row r="420" spans="2:13" ht="15.75" hidden="1" customHeight="1">
      <c r="B420" s="1225" t="str">
        <f t="shared" si="6"/>
        <v/>
      </c>
      <c r="C420" s="2484">
        <f>'Og s3a'!C395</f>
        <v>0</v>
      </c>
      <c r="D420" s="2485"/>
      <c r="E420" s="2486"/>
      <c r="F420" s="979">
        <f>'Og s3a'!F395</f>
        <v>0</v>
      </c>
      <c r="G420" s="1222"/>
      <c r="H420" s="1222"/>
      <c r="I420" s="605"/>
      <c r="L420" s="929">
        <f>'Og s3a'!D395</f>
        <v>0</v>
      </c>
      <c r="M420" s="526">
        <f>Import!O393</f>
        <v>0</v>
      </c>
    </row>
    <row r="421" spans="2:13" ht="15.75" hidden="1" customHeight="1">
      <c r="B421" s="1225" t="str">
        <f t="shared" si="6"/>
        <v/>
      </c>
      <c r="C421" s="2484">
        <f>'Og s3a'!C396</f>
        <v>0</v>
      </c>
      <c r="D421" s="2485"/>
      <c r="E421" s="2486"/>
      <c r="F421" s="979">
        <f>'Og s3a'!F396</f>
        <v>0</v>
      </c>
      <c r="G421" s="1222"/>
      <c r="H421" s="1222"/>
      <c r="I421" s="605"/>
      <c r="L421" s="929">
        <f>'Og s3a'!D396</f>
        <v>0</v>
      </c>
      <c r="M421" s="526">
        <f>Import!O394</f>
        <v>0</v>
      </c>
    </row>
    <row r="422" spans="2:13" ht="15.75" hidden="1" customHeight="1">
      <c r="B422" s="1225" t="str">
        <f t="shared" si="6"/>
        <v/>
      </c>
      <c r="C422" s="2484">
        <f>'Og s3a'!C397</f>
        <v>0</v>
      </c>
      <c r="D422" s="2485"/>
      <c r="E422" s="2486"/>
      <c r="F422" s="979">
        <f>'Og s3a'!F397</f>
        <v>0</v>
      </c>
      <c r="G422" s="1222"/>
      <c r="H422" s="1222"/>
      <c r="I422" s="605"/>
      <c r="L422" s="929">
        <f>'Og s3a'!D397</f>
        <v>0</v>
      </c>
      <c r="M422" s="526">
        <f>Import!O395</f>
        <v>0</v>
      </c>
    </row>
    <row r="423" spans="2:13">
      <c r="B423" s="1225" t="s">
        <v>56</v>
      </c>
    </row>
    <row r="424" spans="2:13" ht="11.25" customHeight="1">
      <c r="C424" s="2501"/>
      <c r="D424" s="2502"/>
      <c r="E424" s="2502"/>
      <c r="F424" s="2502"/>
      <c r="G424" s="2502"/>
      <c r="H424" s="2502"/>
      <c r="I424" s="2502"/>
    </row>
    <row r="425" spans="2:13" ht="11.25" customHeight="1">
      <c r="C425" s="1911"/>
      <c r="D425" s="1910"/>
      <c r="E425" s="1910"/>
      <c r="F425" s="1910"/>
      <c r="G425" s="1910"/>
      <c r="H425" s="1910"/>
      <c r="I425" s="1910"/>
    </row>
  </sheetData>
  <sheetProtection formatCells="0" formatRows="0" autoFilter="0"/>
  <autoFilter ref="A30:B423"/>
  <mergeCells count="415">
    <mergeCell ref="M26:M30"/>
    <mergeCell ref="C44:E44"/>
    <mergeCell ref="C48:E48"/>
    <mergeCell ref="F12:I12"/>
    <mergeCell ref="D27:I27"/>
    <mergeCell ref="C425:I425"/>
    <mergeCell ref="C424:I424"/>
    <mergeCell ref="C74:E74"/>
    <mergeCell ref="C72:E72"/>
    <mergeCell ref="F24:I24"/>
    <mergeCell ref="L26:L29"/>
    <mergeCell ref="C47:E47"/>
    <mergeCell ref="M21:M23"/>
    <mergeCell ref="L21:L23"/>
    <mergeCell ref="C37:E37"/>
    <mergeCell ref="C32:E32"/>
    <mergeCell ref="C45:E45"/>
    <mergeCell ref="F21:I21"/>
    <mergeCell ref="F25:I25"/>
    <mergeCell ref="C36:E36"/>
    <mergeCell ref="D16:I16"/>
    <mergeCell ref="C35:E35"/>
    <mergeCell ref="C20:C25"/>
    <mergeCell ref="D20:I20"/>
    <mergeCell ref="C38:E38"/>
    <mergeCell ref="G29:I29"/>
    <mergeCell ref="C42:E42"/>
    <mergeCell ref="C31:E31"/>
    <mergeCell ref="C1:I1"/>
    <mergeCell ref="C6:I6"/>
    <mergeCell ref="D8:I8"/>
    <mergeCell ref="C17:C18"/>
    <mergeCell ref="F13:I13"/>
    <mergeCell ref="C34:E34"/>
    <mergeCell ref="C39:E39"/>
    <mergeCell ref="C29:E30"/>
    <mergeCell ref="C40:E40"/>
    <mergeCell ref="C43:E43"/>
    <mergeCell ref="C33:E33"/>
    <mergeCell ref="C91:E91"/>
    <mergeCell ref="C79:E79"/>
    <mergeCell ref="C70:E70"/>
    <mergeCell ref="C55:E55"/>
    <mergeCell ref="C73:E73"/>
    <mergeCell ref="C81:E81"/>
    <mergeCell ref="C71:E71"/>
    <mergeCell ref="C41:E41"/>
    <mergeCell ref="C80:E80"/>
    <mergeCell ref="C64:E64"/>
    <mergeCell ref="C85:E85"/>
    <mergeCell ref="C86:E86"/>
    <mergeCell ref="C49:E49"/>
    <mergeCell ref="C59:E59"/>
    <mergeCell ref="C60:E60"/>
    <mergeCell ref="C58:E58"/>
    <mergeCell ref="C83:E83"/>
    <mergeCell ref="C46:E46"/>
    <mergeCell ref="C65:E65"/>
    <mergeCell ref="C68:E68"/>
    <mergeCell ref="C57:E57"/>
    <mergeCell ref="C69:E69"/>
    <mergeCell ref="C63:E63"/>
    <mergeCell ref="C52:E52"/>
    <mergeCell ref="C62:E62"/>
    <mergeCell ref="C51:E51"/>
    <mergeCell ref="C50:E50"/>
    <mergeCell ref="C76:E76"/>
    <mergeCell ref="C75:E75"/>
    <mergeCell ref="C56:E56"/>
    <mergeCell ref="C67:E67"/>
    <mergeCell ref="C53:E53"/>
    <mergeCell ref="C54:E54"/>
    <mergeCell ref="C61:E61"/>
    <mergeCell ref="C77:E77"/>
    <mergeCell ref="C92:E92"/>
    <mergeCell ref="C89:E89"/>
    <mergeCell ref="C90:E90"/>
    <mergeCell ref="C66:E66"/>
    <mergeCell ref="C78:E78"/>
    <mergeCell ref="C93:E93"/>
    <mergeCell ref="C82:E82"/>
    <mergeCell ref="C88:E88"/>
    <mergeCell ref="C87:E87"/>
    <mergeCell ref="C84:E84"/>
    <mergeCell ref="C104:E104"/>
    <mergeCell ref="C109:E109"/>
    <mergeCell ref="C108:E108"/>
    <mergeCell ref="C106:E106"/>
    <mergeCell ref="C107:E107"/>
    <mergeCell ref="C105:E105"/>
    <mergeCell ref="C103:E103"/>
    <mergeCell ref="C94:E94"/>
    <mergeCell ref="C97:E97"/>
    <mergeCell ref="C96:E96"/>
    <mergeCell ref="C100:E100"/>
    <mergeCell ref="C95:E95"/>
    <mergeCell ref="C102:E102"/>
    <mergeCell ref="C101:E101"/>
    <mergeCell ref="C99:E99"/>
    <mergeCell ref="C98:E98"/>
    <mergeCell ref="C121:E121"/>
    <mergeCell ref="C119:E119"/>
    <mergeCell ref="C120:E120"/>
    <mergeCell ref="C110:E110"/>
    <mergeCell ref="C128:E128"/>
    <mergeCell ref="C116:E116"/>
    <mergeCell ref="C117:E117"/>
    <mergeCell ref="C123:E123"/>
    <mergeCell ref="C127:E127"/>
    <mergeCell ref="C126:E126"/>
    <mergeCell ref="C113:E113"/>
    <mergeCell ref="C114:E114"/>
    <mergeCell ref="C112:E112"/>
    <mergeCell ref="C111:E111"/>
    <mergeCell ref="C115:E115"/>
    <mergeCell ref="C118:E118"/>
    <mergeCell ref="C122:E122"/>
    <mergeCell ref="C124:E124"/>
    <mergeCell ref="C125:E125"/>
    <mergeCell ref="C129:E129"/>
    <mergeCell ref="C131:E131"/>
    <mergeCell ref="C140:E140"/>
    <mergeCell ref="C137:E137"/>
    <mergeCell ref="C133:E133"/>
    <mergeCell ref="C134:E134"/>
    <mergeCell ref="C130:E130"/>
    <mergeCell ref="C148:E148"/>
    <mergeCell ref="C145:E145"/>
    <mergeCell ref="C143:E143"/>
    <mergeCell ref="C144:E144"/>
    <mergeCell ref="C147:E147"/>
    <mergeCell ref="C146:E146"/>
    <mergeCell ref="C132:E132"/>
    <mergeCell ref="C142:E142"/>
    <mergeCell ref="C138:E138"/>
    <mergeCell ref="C139:E139"/>
    <mergeCell ref="C135:E135"/>
    <mergeCell ref="C136:E136"/>
    <mergeCell ref="C141:E141"/>
    <mergeCell ref="C149:E149"/>
    <mergeCell ref="C150:E150"/>
    <mergeCell ref="C157:E157"/>
    <mergeCell ref="C151:E151"/>
    <mergeCell ref="C152:E152"/>
    <mergeCell ref="C153:E153"/>
    <mergeCell ref="C154:E154"/>
    <mergeCell ref="C155:E155"/>
    <mergeCell ref="C156:E156"/>
    <mergeCell ref="C166:E166"/>
    <mergeCell ref="C161:E161"/>
    <mergeCell ref="C160:E160"/>
    <mergeCell ref="C164:E164"/>
    <mergeCell ref="C165:E165"/>
    <mergeCell ref="C163:E163"/>
    <mergeCell ref="C158:E158"/>
    <mergeCell ref="C159:E159"/>
    <mergeCell ref="C162:E162"/>
    <mergeCell ref="C175:E175"/>
    <mergeCell ref="C182:E182"/>
    <mergeCell ref="C172:E172"/>
    <mergeCell ref="C174:E174"/>
    <mergeCell ref="C169:E169"/>
    <mergeCell ref="C171:E171"/>
    <mergeCell ref="C167:E167"/>
    <mergeCell ref="C168:E168"/>
    <mergeCell ref="C170:E170"/>
    <mergeCell ref="C173:E173"/>
    <mergeCell ref="C176:E176"/>
    <mergeCell ref="C178:E178"/>
    <mergeCell ref="C184:E184"/>
    <mergeCell ref="C181:E181"/>
    <mergeCell ref="C179:E179"/>
    <mergeCell ref="C180:E180"/>
    <mergeCell ref="C183:E183"/>
    <mergeCell ref="C177:E177"/>
    <mergeCell ref="C189:E189"/>
    <mergeCell ref="C188:E188"/>
    <mergeCell ref="C185:E185"/>
    <mergeCell ref="C187:E187"/>
    <mergeCell ref="C186:E186"/>
    <mergeCell ref="C196:E196"/>
    <mergeCell ref="C198:E198"/>
    <mergeCell ref="C191:E191"/>
    <mergeCell ref="C192:E192"/>
    <mergeCell ref="C193:E193"/>
    <mergeCell ref="C197:E197"/>
    <mergeCell ref="C194:E194"/>
    <mergeCell ref="C195:E195"/>
    <mergeCell ref="C190:E190"/>
    <mergeCell ref="C207:E207"/>
    <mergeCell ref="C200:E200"/>
    <mergeCell ref="C203:E203"/>
    <mergeCell ref="C206:E206"/>
    <mergeCell ref="C205:E205"/>
    <mergeCell ref="C202:E202"/>
    <mergeCell ref="C204:E204"/>
    <mergeCell ref="C199:E199"/>
    <mergeCell ref="C201:E201"/>
    <mergeCell ref="C208:E208"/>
    <mergeCell ref="C218:E218"/>
    <mergeCell ref="C217:E217"/>
    <mergeCell ref="C209:E209"/>
    <mergeCell ref="C210:E210"/>
    <mergeCell ref="C211:E211"/>
    <mergeCell ref="C213:E213"/>
    <mergeCell ref="C215:E215"/>
    <mergeCell ref="C216:E216"/>
    <mergeCell ref="C212:E212"/>
    <mergeCell ref="C233:E233"/>
    <mergeCell ref="C226:E226"/>
    <mergeCell ref="C227:E227"/>
    <mergeCell ref="C230:E230"/>
    <mergeCell ref="C229:E229"/>
    <mergeCell ref="C228:E228"/>
    <mergeCell ref="C219:E219"/>
    <mergeCell ref="C214:E214"/>
    <mergeCell ref="C231:E231"/>
    <mergeCell ref="C232:E232"/>
    <mergeCell ref="C220:E220"/>
    <mergeCell ref="C224:E224"/>
    <mergeCell ref="C225:E225"/>
    <mergeCell ref="C221:E221"/>
    <mergeCell ref="C223:E223"/>
    <mergeCell ref="C222:E222"/>
    <mergeCell ref="C245:E245"/>
    <mergeCell ref="C244:E244"/>
    <mergeCell ref="C240:E240"/>
    <mergeCell ref="C241:E241"/>
    <mergeCell ref="C243:E243"/>
    <mergeCell ref="C242:E242"/>
    <mergeCell ref="C238:E238"/>
    <mergeCell ref="C234:E234"/>
    <mergeCell ref="C235:E235"/>
    <mergeCell ref="C237:E237"/>
    <mergeCell ref="C236:E236"/>
    <mergeCell ref="C239:E239"/>
    <mergeCell ref="C246:E246"/>
    <mergeCell ref="C250:E250"/>
    <mergeCell ref="C251:E251"/>
    <mergeCell ref="C255:E255"/>
    <mergeCell ref="C252:E252"/>
    <mergeCell ref="C253:E253"/>
    <mergeCell ref="C247:E247"/>
    <mergeCell ref="C254:E254"/>
    <mergeCell ref="C249:E249"/>
    <mergeCell ref="C248:E248"/>
    <mergeCell ref="C267:E267"/>
    <mergeCell ref="C264:E264"/>
    <mergeCell ref="C262:E262"/>
    <mergeCell ref="C263:E263"/>
    <mergeCell ref="C256:E256"/>
    <mergeCell ref="C266:E266"/>
    <mergeCell ref="C265:E265"/>
    <mergeCell ref="C260:E260"/>
    <mergeCell ref="C261:E261"/>
    <mergeCell ref="C257:E257"/>
    <mergeCell ref="C259:E259"/>
    <mergeCell ref="C258:E258"/>
    <mergeCell ref="C276:E276"/>
    <mergeCell ref="C275:E275"/>
    <mergeCell ref="C283:E283"/>
    <mergeCell ref="C281:E281"/>
    <mergeCell ref="C280:E280"/>
    <mergeCell ref="C279:E279"/>
    <mergeCell ref="C268:E268"/>
    <mergeCell ref="C274:E274"/>
    <mergeCell ref="C269:E269"/>
    <mergeCell ref="C270:E270"/>
    <mergeCell ref="C271:E271"/>
    <mergeCell ref="C273:E273"/>
    <mergeCell ref="C272:E272"/>
    <mergeCell ref="C282:E282"/>
    <mergeCell ref="C277:E277"/>
    <mergeCell ref="C278:E278"/>
    <mergeCell ref="C287:E287"/>
    <mergeCell ref="C288:E288"/>
    <mergeCell ref="C293:E293"/>
    <mergeCell ref="C294:E294"/>
    <mergeCell ref="C290:E290"/>
    <mergeCell ref="C289:E289"/>
    <mergeCell ref="C291:E291"/>
    <mergeCell ref="C292:E292"/>
    <mergeCell ref="C284:E284"/>
    <mergeCell ref="C286:E286"/>
    <mergeCell ref="C285:E285"/>
    <mergeCell ref="C297:E297"/>
    <mergeCell ref="C296:E296"/>
    <mergeCell ref="C305:E305"/>
    <mergeCell ref="C308:E308"/>
    <mergeCell ref="C306:E306"/>
    <mergeCell ref="C307:E307"/>
    <mergeCell ref="C304:E304"/>
    <mergeCell ref="C302:E302"/>
    <mergeCell ref="C295:E295"/>
    <mergeCell ref="C300:E300"/>
    <mergeCell ref="C303:E303"/>
    <mergeCell ref="C301:E301"/>
    <mergeCell ref="C299:E299"/>
    <mergeCell ref="C298:E298"/>
    <mergeCell ref="C315:E315"/>
    <mergeCell ref="C321:E321"/>
    <mergeCell ref="C320:E320"/>
    <mergeCell ref="C331:E331"/>
    <mergeCell ref="C329:E329"/>
    <mergeCell ref="C330:E330"/>
    <mergeCell ref="C312:E312"/>
    <mergeCell ref="C309:E309"/>
    <mergeCell ref="C311:E311"/>
    <mergeCell ref="C328:E328"/>
    <mergeCell ref="C314:E314"/>
    <mergeCell ref="C313:E313"/>
    <mergeCell ref="C316:E316"/>
    <mergeCell ref="C319:E319"/>
    <mergeCell ref="C317:E317"/>
    <mergeCell ref="C318:E318"/>
    <mergeCell ref="C310:E310"/>
    <mergeCell ref="C333:E333"/>
    <mergeCell ref="C335:E335"/>
    <mergeCell ref="C332:E332"/>
    <mergeCell ref="C322:E322"/>
    <mergeCell ref="C323:E323"/>
    <mergeCell ref="C324:E324"/>
    <mergeCell ref="C327:E327"/>
    <mergeCell ref="C326:E326"/>
    <mergeCell ref="C325:E325"/>
    <mergeCell ref="C334:E334"/>
    <mergeCell ref="C343:E343"/>
    <mergeCell ref="C342:E342"/>
    <mergeCell ref="C336:E336"/>
    <mergeCell ref="C344:E344"/>
    <mergeCell ref="C339:E339"/>
    <mergeCell ref="C340:E340"/>
    <mergeCell ref="C337:E337"/>
    <mergeCell ref="C341:E341"/>
    <mergeCell ref="C338:E338"/>
    <mergeCell ref="C352:E352"/>
    <mergeCell ref="C348:E348"/>
    <mergeCell ref="C350:E350"/>
    <mergeCell ref="C349:E349"/>
    <mergeCell ref="C353:E353"/>
    <mergeCell ref="C347:E347"/>
    <mergeCell ref="C345:E345"/>
    <mergeCell ref="C346:E346"/>
    <mergeCell ref="C351:E351"/>
    <mergeCell ref="C365:E365"/>
    <mergeCell ref="C364:E364"/>
    <mergeCell ref="C366:E366"/>
    <mergeCell ref="C362:E362"/>
    <mergeCell ref="C354:E354"/>
    <mergeCell ref="C356:E356"/>
    <mergeCell ref="C355:E355"/>
    <mergeCell ref="C357:E357"/>
    <mergeCell ref="C360:E360"/>
    <mergeCell ref="C358:E358"/>
    <mergeCell ref="C359:E359"/>
    <mergeCell ref="C389:E389"/>
    <mergeCell ref="C367:E367"/>
    <mergeCell ref="C372:E372"/>
    <mergeCell ref="C378:E378"/>
    <mergeCell ref="C371:E371"/>
    <mergeCell ref="C380:E380"/>
    <mergeCell ref="C375:E375"/>
    <mergeCell ref="C374:E374"/>
    <mergeCell ref="C373:E373"/>
    <mergeCell ref="C376:E376"/>
    <mergeCell ref="C368:E368"/>
    <mergeCell ref="C379:E379"/>
    <mergeCell ref="C381:E381"/>
    <mergeCell ref="C384:E384"/>
    <mergeCell ref="C369:E369"/>
    <mergeCell ref="C370:E370"/>
    <mergeCell ref="C385:E385"/>
    <mergeCell ref="C412:E412"/>
    <mergeCell ref="C407:E407"/>
    <mergeCell ref="C410:E410"/>
    <mergeCell ref="C409:E409"/>
    <mergeCell ref="C406:E406"/>
    <mergeCell ref="C405:E405"/>
    <mergeCell ref="C411:E411"/>
    <mergeCell ref="C382:E382"/>
    <mergeCell ref="C397:E397"/>
    <mergeCell ref="C401:E401"/>
    <mergeCell ref="C402:E402"/>
    <mergeCell ref="C403:E403"/>
    <mergeCell ref="C404:E404"/>
    <mergeCell ref="C386:E386"/>
    <mergeCell ref="C396:E396"/>
    <mergeCell ref="C392:E392"/>
    <mergeCell ref="C393:E393"/>
    <mergeCell ref="C394:E394"/>
    <mergeCell ref="C387:E387"/>
    <mergeCell ref="C383:E383"/>
    <mergeCell ref="C390:E390"/>
    <mergeCell ref="C413:E413"/>
    <mergeCell ref="C414:E414"/>
    <mergeCell ref="C422:E422"/>
    <mergeCell ref="C421:E421"/>
    <mergeCell ref="C420:E420"/>
    <mergeCell ref="C419:E419"/>
    <mergeCell ref="B24:B26"/>
    <mergeCell ref="C398:E398"/>
    <mergeCell ref="C418:E418"/>
    <mergeCell ref="C417:E417"/>
    <mergeCell ref="C395:E395"/>
    <mergeCell ref="C391:E391"/>
    <mergeCell ref="C377:E377"/>
    <mergeCell ref="C408:E408"/>
    <mergeCell ref="C416:E416"/>
    <mergeCell ref="C415:E415"/>
    <mergeCell ref="B27:B29"/>
    <mergeCell ref="C399:E399"/>
    <mergeCell ref="C400:E400"/>
    <mergeCell ref="C361:E361"/>
    <mergeCell ref="C363:E363"/>
    <mergeCell ref="C388:E388"/>
  </mergeCells>
  <phoneticPr fontId="8" type="noConversion"/>
  <conditionalFormatting sqref="C10:I10">
    <cfRule type="expression" dxfId="3" priority="23" stopIfTrue="1">
      <formula>$Q$10=1</formula>
    </cfRule>
  </conditionalFormatting>
  <conditionalFormatting sqref="C11:I11">
    <cfRule type="expression" dxfId="2" priority="25" stopIfTrue="1">
      <formula>$Q$11=1</formula>
    </cfRule>
  </conditionalFormatting>
  <conditionalFormatting sqref="E12:I12">
    <cfRule type="expression" dxfId="1" priority="27" stopIfTrue="1">
      <formula>$Q$12=1</formula>
    </cfRule>
  </conditionalFormatting>
  <conditionalFormatting sqref="E13:I13">
    <cfRule type="expression" dxfId="0" priority="29" stopIfTrue="1">
      <formula>$Q$13=1</formula>
    </cfRule>
  </conditionalFormatting>
  <dataValidations count="1">
    <dataValidation type="whole" allowBlank="1" showErrorMessage="1" errorTitle="Plan Rolnośrodowiskowy" error="Wpisz metry liczbą. Nie baw się w centymetry - wpisz w pełnych metrach." sqref="G31:H422">
      <formula1>0</formula1>
      <formula2>99999999999</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23" r:id="rId4" name="Check Box 3">
              <controlPr defaultSize="0" print="0" autoFill="0" autoLine="0" autoPict="0">
                <anchor moveWithCells="1">
                  <from>
                    <xdr:col>1</xdr:col>
                    <xdr:colOff>28575</xdr:colOff>
                    <xdr:row>11</xdr:row>
                    <xdr:rowOff>28575</xdr:rowOff>
                  </from>
                  <to>
                    <xdr:col>8</xdr:col>
                    <xdr:colOff>838200</xdr:colOff>
                    <xdr:row>11</xdr:row>
                    <xdr:rowOff>247650</xdr:rowOff>
                  </to>
                </anchor>
              </controlPr>
            </control>
          </mc:Choice>
        </mc:AlternateContent>
        <mc:AlternateContent xmlns:mc="http://schemas.openxmlformats.org/markup-compatibility/2006">
          <mc:Choice Requires="x14">
            <control shapeId="56324" r:id="rId5" name="Check Box 4">
              <controlPr defaultSize="0" print="0" autoFill="0" autoLine="0" autoPict="0">
                <anchor moveWithCells="1">
                  <from>
                    <xdr:col>1</xdr:col>
                    <xdr:colOff>28575</xdr:colOff>
                    <xdr:row>12</xdr:row>
                    <xdr:rowOff>28575</xdr:rowOff>
                  </from>
                  <to>
                    <xdr:col>8</xdr:col>
                    <xdr:colOff>838200</xdr:colOff>
                    <xdr:row>12</xdr:row>
                    <xdr:rowOff>247650</xdr:rowOff>
                  </to>
                </anchor>
              </controlPr>
            </control>
          </mc:Choice>
        </mc:AlternateContent>
      </controls>
    </mc:Choice>
  </mc:AlternateConten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B1:M42"/>
  <sheetViews>
    <sheetView showGridLines="0" topLeftCell="A12" workbookViewId="0">
      <selection activeCell="D34" sqref="D34:K34"/>
    </sheetView>
  </sheetViews>
  <sheetFormatPr defaultRowHeight="14.25"/>
  <cols>
    <col min="1" max="1" width="1.140625" style="219" customWidth="1"/>
    <col min="2" max="2" width="3.85546875" style="219" customWidth="1"/>
    <col min="3" max="3" width="4.140625" style="219" customWidth="1"/>
    <col min="4" max="4" width="5.85546875" style="219" customWidth="1"/>
    <col min="5" max="8" width="19.42578125" style="219" customWidth="1"/>
    <col min="9" max="9" width="9.28515625" style="219" customWidth="1"/>
    <col min="10" max="10" width="5.5703125" style="219" customWidth="1"/>
    <col min="11" max="16384" width="9.140625" style="219"/>
  </cols>
  <sheetData>
    <row r="1" spans="2:11" s="220" customFormat="1" ht="14.25" customHeight="1">
      <c r="B1" s="735"/>
      <c r="C1" s="735"/>
      <c r="D1" s="735"/>
      <c r="E1" s="735"/>
      <c r="F1" s="735"/>
      <c r="G1" s="735"/>
      <c r="H1" s="735"/>
      <c r="I1" s="735"/>
      <c r="J1" s="735"/>
      <c r="K1" s="735"/>
    </row>
    <row r="2" spans="2:11" s="220" customFormat="1" ht="15">
      <c r="B2" s="735"/>
      <c r="C2" s="1725" t="s">
        <v>1785</v>
      </c>
      <c r="D2" s="1725"/>
      <c r="E2" s="1725"/>
      <c r="F2" s="1725"/>
      <c r="G2" s="1725"/>
      <c r="H2" s="1725"/>
      <c r="I2" s="1725"/>
      <c r="J2" s="1725"/>
      <c r="K2" s="1725"/>
    </row>
    <row r="3" spans="2:11" s="220" customFormat="1" ht="12.75"/>
    <row r="4" spans="2:11" s="220" customFormat="1" ht="44.25" customHeight="1">
      <c r="B4" s="956" t="s">
        <v>44</v>
      </c>
      <c r="C4" s="220" t="s">
        <v>1419</v>
      </c>
      <c r="D4" s="1633" t="s">
        <v>571</v>
      </c>
      <c r="E4" s="2508"/>
      <c r="F4" s="2508"/>
      <c r="G4" s="2508"/>
      <c r="H4" s="2508"/>
      <c r="I4" s="2508"/>
      <c r="J4" s="2508"/>
      <c r="K4" s="2508"/>
    </row>
    <row r="5" spans="2:11" ht="45" customHeight="1">
      <c r="D5" s="219" t="s">
        <v>1786</v>
      </c>
      <c r="E5" s="2508" t="s">
        <v>2563</v>
      </c>
      <c r="F5" s="2508"/>
      <c r="G5" s="2508"/>
      <c r="H5" s="2508"/>
      <c r="I5" s="2508"/>
      <c r="J5" s="2508"/>
      <c r="K5" s="2508"/>
    </row>
    <row r="6" spans="2:11" ht="7.5" customHeight="1">
      <c r="D6" s="693"/>
      <c r="E6" s="2508"/>
      <c r="F6" s="2508"/>
      <c r="G6" s="2508"/>
      <c r="H6" s="2508"/>
      <c r="I6" s="2508"/>
      <c r="J6" s="2508"/>
      <c r="K6" s="2508"/>
    </row>
    <row r="7" spans="2:11" ht="50.25" customHeight="1">
      <c r="D7" s="219" t="s">
        <v>941</v>
      </c>
      <c r="E7" s="1633" t="s">
        <v>66</v>
      </c>
      <c r="F7" s="1633"/>
      <c r="G7" s="1633"/>
      <c r="H7" s="1633"/>
      <c r="I7" s="1633"/>
      <c r="J7" s="1633"/>
      <c r="K7" s="1633"/>
    </row>
    <row r="8" spans="2:11" ht="17.25" customHeight="1">
      <c r="B8" s="956" t="s">
        <v>2109</v>
      </c>
      <c r="C8" s="931" t="s">
        <v>569</v>
      </c>
      <c r="D8" s="727" t="s">
        <v>2328</v>
      </c>
      <c r="E8" s="932"/>
      <c r="F8" s="930"/>
      <c r="G8" s="930"/>
      <c r="H8" s="930"/>
      <c r="I8" s="930"/>
      <c r="J8" s="930"/>
      <c r="K8" s="930"/>
    </row>
    <row r="9" spans="2:11" ht="17.25" customHeight="1">
      <c r="C9" s="933"/>
      <c r="D9" s="934" t="s">
        <v>2323</v>
      </c>
      <c r="E9" s="932"/>
      <c r="F9" s="930"/>
      <c r="G9" s="930"/>
      <c r="H9" s="930"/>
      <c r="I9" s="930"/>
      <c r="J9" s="930"/>
      <c r="K9" s="930"/>
    </row>
    <row r="10" spans="2:11" ht="17.25" customHeight="1">
      <c r="D10" s="219" t="s">
        <v>64</v>
      </c>
      <c r="E10" s="930"/>
      <c r="F10" s="930"/>
      <c r="G10" s="930"/>
      <c r="H10" s="930"/>
      <c r="I10" s="930"/>
      <c r="J10" s="930"/>
      <c r="K10" s="930"/>
    </row>
    <row r="11" spans="2:11" ht="17.25" customHeight="1">
      <c r="D11" s="219" t="s">
        <v>63</v>
      </c>
      <c r="E11" s="930"/>
      <c r="F11" s="930"/>
      <c r="G11" s="930"/>
      <c r="H11" s="930"/>
      <c r="I11" s="930"/>
      <c r="J11" s="930"/>
      <c r="K11" s="930"/>
    </row>
    <row r="12" spans="2:11" ht="35.25" customHeight="1">
      <c r="D12" s="219" t="s">
        <v>65</v>
      </c>
      <c r="E12" s="930"/>
      <c r="F12" s="930"/>
      <c r="G12" s="930"/>
      <c r="H12" s="930"/>
      <c r="I12" s="930"/>
      <c r="J12" s="930"/>
      <c r="K12" s="930"/>
    </row>
    <row r="13" spans="2:11" s="693" customFormat="1" ht="17.25" customHeight="1">
      <c r="B13" s="956" t="s">
        <v>44</v>
      </c>
      <c r="C13" s="220" t="s">
        <v>1983</v>
      </c>
      <c r="D13" s="693" t="s">
        <v>2329</v>
      </c>
      <c r="E13" s="692"/>
      <c r="F13" s="692"/>
      <c r="G13" s="692"/>
      <c r="H13" s="692"/>
      <c r="I13" s="692"/>
      <c r="J13" s="692"/>
      <c r="K13" s="692"/>
    </row>
    <row r="14" spans="2:11" s="693" customFormat="1" ht="17.25" customHeight="1">
      <c r="D14" s="693" t="s">
        <v>2330</v>
      </c>
      <c r="E14" s="692"/>
      <c r="F14" s="692"/>
      <c r="G14" s="692"/>
      <c r="H14" s="692"/>
      <c r="I14" s="692"/>
      <c r="J14" s="692"/>
      <c r="K14" s="692"/>
    </row>
    <row r="15" spans="2:11" s="693" customFormat="1" ht="17.25" customHeight="1">
      <c r="D15" s="693" t="s">
        <v>2331</v>
      </c>
      <c r="E15" s="692"/>
      <c r="F15" s="692"/>
      <c r="G15" s="692"/>
      <c r="H15" s="692"/>
      <c r="I15" s="692"/>
      <c r="J15" s="692"/>
      <c r="K15" s="692"/>
    </row>
    <row r="16" spans="2:11" ht="9" customHeight="1">
      <c r="E16" s="930"/>
      <c r="F16" s="930"/>
      <c r="G16" s="930"/>
      <c r="H16" s="930"/>
      <c r="I16" s="930"/>
      <c r="J16" s="930"/>
      <c r="K16" s="930"/>
    </row>
    <row r="17" spans="2:11" ht="17.25" customHeight="1">
      <c r="B17" s="956" t="s">
        <v>44</v>
      </c>
      <c r="C17" s="957" t="s">
        <v>606</v>
      </c>
      <c r="E17" s="930"/>
      <c r="F17" s="930"/>
      <c r="G17" s="930"/>
      <c r="H17" s="930"/>
      <c r="I17" s="930"/>
      <c r="J17" s="930"/>
      <c r="K17" s="930"/>
    </row>
    <row r="18" spans="2:11" ht="17.25" customHeight="1">
      <c r="B18" s="956" t="s">
        <v>2109</v>
      </c>
      <c r="C18" s="957" t="s">
        <v>2118</v>
      </c>
      <c r="E18" s="930"/>
      <c r="F18" s="930"/>
      <c r="G18" s="930"/>
      <c r="H18" s="930"/>
      <c r="I18" s="930"/>
      <c r="J18" s="930"/>
      <c r="K18" s="930"/>
    </row>
    <row r="19" spans="2:11" ht="17.25" customHeight="1">
      <c r="E19" s="930"/>
      <c r="F19" s="930"/>
      <c r="G19" s="930"/>
      <c r="H19" s="930"/>
      <c r="I19" s="930"/>
      <c r="J19" s="930"/>
      <c r="K19" s="930"/>
    </row>
    <row r="20" spans="2:11" ht="16.5" customHeight="1">
      <c r="E20" s="930"/>
      <c r="F20" s="930"/>
      <c r="G20" s="930"/>
      <c r="H20" s="930"/>
      <c r="I20" s="930"/>
      <c r="J20" s="930"/>
      <c r="K20" s="930"/>
    </row>
    <row r="21" spans="2:11" s="220" customFormat="1" ht="15">
      <c r="B21" s="819"/>
      <c r="C21" s="1727" t="s">
        <v>2174</v>
      </c>
      <c r="D21" s="1727"/>
      <c r="E21" s="1727"/>
      <c r="F21" s="1727"/>
      <c r="G21" s="1727"/>
      <c r="H21" s="1727"/>
    </row>
    <row r="23" spans="2:11">
      <c r="C23" s="5" t="s">
        <v>2175</v>
      </c>
    </row>
    <row r="24" spans="2:11" s="220" customFormat="1" ht="12.75"/>
    <row r="25" spans="2:11" s="220" customFormat="1" ht="12.75">
      <c r="C25" s="936" t="s">
        <v>1419</v>
      </c>
      <c r="D25" s="2509" t="s">
        <v>2176</v>
      </c>
      <c r="E25" s="2509"/>
      <c r="F25" s="2509"/>
      <c r="G25" s="2509"/>
      <c r="H25" s="2509"/>
      <c r="I25" s="2509"/>
    </row>
    <row r="26" spans="2:11" s="220" customFormat="1" ht="24.75" customHeight="1">
      <c r="B26" s="936"/>
      <c r="C26" s="936" t="s">
        <v>569</v>
      </c>
      <c r="D26" s="2509" t="s">
        <v>2177</v>
      </c>
      <c r="E26" s="2509"/>
      <c r="F26" s="2509"/>
      <c r="G26" s="2509"/>
      <c r="H26" s="2509"/>
      <c r="I26" s="2509"/>
    </row>
    <row r="27" spans="2:11" s="220" customFormat="1" ht="18.75" customHeight="1">
      <c r="D27" s="2506"/>
      <c r="E27" s="2506"/>
      <c r="F27" s="2506"/>
      <c r="G27" s="2506"/>
      <c r="H27" s="2506"/>
      <c r="I27" s="2506"/>
    </row>
    <row r="28" spans="2:11" s="220" customFormat="1" ht="12.75" customHeight="1">
      <c r="C28" s="1727" t="s">
        <v>2178</v>
      </c>
      <c r="D28" s="2510"/>
      <c r="E28" s="2510"/>
      <c r="F28" s="2510"/>
      <c r="G28" s="2510"/>
    </row>
    <row r="29" spans="2:11" s="220" customFormat="1" ht="12.75"/>
    <row r="30" spans="2:11" s="220" customFormat="1" ht="33.75" customHeight="1">
      <c r="C30" s="935" t="s">
        <v>1419</v>
      </c>
      <c r="D30" s="2506" t="s">
        <v>1767</v>
      </c>
      <c r="E30" s="2506"/>
      <c r="F30" s="2506"/>
      <c r="G30" s="2506"/>
      <c r="H30" s="2506"/>
      <c r="I30" s="2511"/>
      <c r="J30" s="2511"/>
      <c r="K30" s="2511"/>
    </row>
    <row r="31" spans="2:11" s="220" customFormat="1" ht="41.25" customHeight="1">
      <c r="C31" s="935" t="s">
        <v>569</v>
      </c>
      <c r="D31" s="2506" t="s">
        <v>1807</v>
      </c>
      <c r="E31" s="2507"/>
      <c r="F31" s="2507"/>
      <c r="G31" s="2507"/>
      <c r="H31" s="2507"/>
      <c r="I31" s="2507"/>
      <c r="J31" s="2507"/>
      <c r="K31" s="2507"/>
    </row>
    <row r="32" spans="2:11" s="220" customFormat="1" ht="25.5" customHeight="1">
      <c r="C32" s="935" t="s">
        <v>2121</v>
      </c>
      <c r="D32" s="2506" t="s">
        <v>1808</v>
      </c>
      <c r="E32" s="2510"/>
      <c r="F32" s="2510"/>
      <c r="G32" s="2510"/>
      <c r="H32" s="2510"/>
      <c r="I32" s="2510"/>
      <c r="J32" s="2510"/>
      <c r="K32" s="2510"/>
    </row>
    <row r="33" spans="3:13" s="220" customFormat="1" ht="42" customHeight="1">
      <c r="C33" s="935" t="s">
        <v>2122</v>
      </c>
      <c r="D33" s="2506" t="s">
        <v>895</v>
      </c>
      <c r="E33" s="2510"/>
      <c r="F33" s="2510"/>
      <c r="G33" s="2510"/>
      <c r="H33" s="2510"/>
      <c r="I33" s="2510"/>
      <c r="J33" s="2510"/>
      <c r="K33" s="2510"/>
    </row>
    <row r="34" spans="3:13" s="220" customFormat="1" ht="25.5" customHeight="1">
      <c r="C34" s="935" t="s">
        <v>33</v>
      </c>
      <c r="D34" s="2506" t="s">
        <v>296</v>
      </c>
      <c r="E34" s="2507"/>
      <c r="F34" s="2507"/>
      <c r="G34" s="2507"/>
      <c r="H34" s="2507"/>
      <c r="I34" s="2507"/>
      <c r="J34" s="2507"/>
      <c r="K34" s="2507"/>
    </row>
    <row r="35" spans="3:13" s="220" customFormat="1" ht="40.5" customHeight="1">
      <c r="C35" s="935" t="s">
        <v>1147</v>
      </c>
      <c r="D35" s="2506" t="s">
        <v>2164</v>
      </c>
      <c r="E35" s="2507"/>
      <c r="F35" s="2507"/>
      <c r="G35" s="2507"/>
      <c r="H35" s="2507"/>
      <c r="I35" s="2507"/>
      <c r="J35" s="2507"/>
      <c r="K35" s="2507"/>
    </row>
    <row r="36" spans="3:13" s="220" customFormat="1" ht="21.75" customHeight="1">
      <c r="C36" s="935" t="s">
        <v>1765</v>
      </c>
      <c r="D36" s="2506" t="s">
        <v>2165</v>
      </c>
      <c r="E36" s="2507"/>
      <c r="F36" s="2507"/>
      <c r="G36" s="2507"/>
      <c r="H36" s="2507"/>
      <c r="I36" s="2507"/>
      <c r="J36" s="2507"/>
      <c r="K36" s="2507"/>
    </row>
    <row r="37" spans="3:13" s="220" customFormat="1" ht="75.75" customHeight="1">
      <c r="C37" s="935" t="s">
        <v>1766</v>
      </c>
      <c r="D37" s="2506" t="s">
        <v>2646</v>
      </c>
      <c r="E37" s="2507"/>
      <c r="F37" s="2507"/>
      <c r="G37" s="2507"/>
      <c r="H37" s="2507"/>
      <c r="I37" s="2507"/>
      <c r="J37" s="2507"/>
      <c r="K37" s="2507"/>
    </row>
    <row r="38" spans="3:13" s="220" customFormat="1" ht="17.25" customHeight="1">
      <c r="C38" s="935"/>
      <c r="D38" s="935"/>
      <c r="E38" s="937"/>
      <c r="F38" s="937"/>
      <c r="G38" s="937"/>
      <c r="H38" s="937"/>
      <c r="I38" s="937"/>
      <c r="J38" s="937"/>
      <c r="K38" s="937"/>
    </row>
    <row r="39" spans="3:13" s="220" customFormat="1" ht="33" customHeight="1">
      <c r="C39" s="935"/>
      <c r="D39" s="935"/>
      <c r="E39" s="937"/>
      <c r="F39" s="937"/>
      <c r="G39" s="1541" t="str">
        <f>'Og s1'!R65</f>
        <v>data</v>
      </c>
      <c r="H39" s="1541"/>
      <c r="I39" s="1541"/>
      <c r="J39" s="1541"/>
      <c r="K39" s="1541"/>
    </row>
    <row r="40" spans="3:13" s="220" customFormat="1" ht="12.75">
      <c r="G40" s="2"/>
      <c r="H40" s="642" t="s">
        <v>806</v>
      </c>
      <c r="I40" s="2"/>
      <c r="K40" s="2"/>
    </row>
    <row r="41" spans="3:13" s="220" customFormat="1" ht="12.75"/>
    <row r="42" spans="3:13">
      <c r="L42" s="220"/>
      <c r="M42" s="220"/>
    </row>
  </sheetData>
  <sheetProtection formatCells="0" formatRows="0" autoFilter="0"/>
  <mergeCells count="19">
    <mergeCell ref="G39:K39"/>
    <mergeCell ref="D26:I26"/>
    <mergeCell ref="D27:I27"/>
    <mergeCell ref="D37:K37"/>
    <mergeCell ref="D35:K35"/>
    <mergeCell ref="C28:G28"/>
    <mergeCell ref="D30:K30"/>
    <mergeCell ref="D32:K32"/>
    <mergeCell ref="D36:K36"/>
    <mergeCell ref="D33:K33"/>
    <mergeCell ref="C2:K2"/>
    <mergeCell ref="D34:K34"/>
    <mergeCell ref="D4:K4"/>
    <mergeCell ref="E5:K5"/>
    <mergeCell ref="E6:K6"/>
    <mergeCell ref="E7:K7"/>
    <mergeCell ref="C21:H21"/>
    <mergeCell ref="D31:K31"/>
    <mergeCell ref="D25:I25"/>
  </mergeCells>
  <phoneticPr fontId="8" type="noConversion"/>
  <printOptions horizontalCentered="1"/>
  <pageMargins left="0.43" right="0.2"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1"/>
  <sheetViews>
    <sheetView showZeros="0" workbookViewId="0">
      <selection activeCell="L42" sqref="L42"/>
    </sheetView>
  </sheetViews>
  <sheetFormatPr defaultRowHeight="12.75"/>
  <cols>
    <col min="1" max="1" width="1.140625" style="992" customWidth="1"/>
    <col min="2" max="2" width="9.140625" style="992"/>
    <col min="3" max="3" width="13.42578125" style="992" customWidth="1"/>
    <col min="4" max="4" width="9.140625" style="992"/>
    <col min="5" max="5" width="11.5703125" style="992" customWidth="1"/>
    <col min="6" max="6" width="2.7109375" style="992" customWidth="1"/>
    <col min="7" max="8" width="9.140625" style="992"/>
    <col min="9" max="9" width="11.5703125" style="992" customWidth="1"/>
    <col min="10" max="10" width="2.7109375" style="992" customWidth="1"/>
    <col min="11" max="12" width="9.140625" style="992"/>
    <col min="13" max="13" width="11.5703125" style="992" customWidth="1"/>
    <col min="14" max="14" width="2.7109375" style="992" customWidth="1"/>
    <col min="15" max="15" width="9.140625" style="992"/>
    <col min="16" max="16" width="11.5703125" style="992" customWidth="1"/>
    <col min="17" max="20" width="2.85546875" style="992" customWidth="1"/>
    <col min="21" max="21" width="8.7109375" style="992" customWidth="1"/>
    <col min="22" max="16384" width="9.140625" style="992"/>
  </cols>
  <sheetData>
    <row r="1" spans="1:35" ht="15.75">
      <c r="A1" s="1062"/>
      <c r="B1" s="1062"/>
      <c r="C1" s="1063" t="s">
        <v>2812</v>
      </c>
      <c r="D1" s="1062"/>
      <c r="F1" s="1062"/>
      <c r="G1" s="1062"/>
      <c r="H1" s="1062"/>
      <c r="I1" s="1062"/>
      <c r="L1" s="1064" t="s">
        <v>1922</v>
      </c>
      <c r="M1" s="2512">
        <f>'Og s1'!B15</f>
        <v>0</v>
      </c>
      <c r="N1" s="2513"/>
      <c r="O1" s="2513"/>
      <c r="P1" s="2514"/>
      <c r="Q1" s="1062"/>
      <c r="R1" s="1065"/>
      <c r="S1" s="1065"/>
      <c r="T1" s="1065"/>
      <c r="U1" s="1065"/>
      <c r="V1" s="1065"/>
      <c r="W1" s="1065"/>
      <c r="X1" s="1065"/>
      <c r="Y1" s="1065"/>
      <c r="Z1" s="1065"/>
      <c r="AA1" s="1065"/>
      <c r="AB1" s="1065"/>
      <c r="AC1" s="1065"/>
      <c r="AD1" s="1065"/>
      <c r="AE1" s="1065"/>
      <c r="AF1" s="1065"/>
      <c r="AG1" s="1065"/>
      <c r="AH1" s="1065"/>
      <c r="AI1" s="1065"/>
    </row>
    <row r="2" spans="1:35" ht="5.25" customHeight="1">
      <c r="A2" s="1066"/>
      <c r="B2" s="1066"/>
      <c r="C2" s="1066"/>
      <c r="D2" s="1066"/>
      <c r="E2" s="1067"/>
      <c r="F2" s="1066"/>
      <c r="G2" s="1066"/>
      <c r="H2" s="1066"/>
      <c r="I2" s="1066"/>
      <c r="J2" s="1066"/>
      <c r="K2" s="1066"/>
      <c r="L2" s="1066"/>
      <c r="M2" s="1066"/>
      <c r="N2" s="1066"/>
      <c r="O2" s="1066"/>
      <c r="P2" s="1066"/>
      <c r="Q2" s="1066"/>
      <c r="R2" s="1065"/>
      <c r="S2" s="1065"/>
      <c r="T2" s="1065"/>
      <c r="U2" s="1065"/>
      <c r="V2" s="1065"/>
      <c r="W2" s="1065"/>
      <c r="X2" s="1065"/>
      <c r="Y2" s="1065"/>
      <c r="Z2" s="1065"/>
      <c r="AA2" s="1065"/>
      <c r="AB2" s="1065"/>
      <c r="AC2" s="1065"/>
      <c r="AD2" s="1065"/>
      <c r="AE2" s="1065"/>
      <c r="AF2" s="1065"/>
      <c r="AG2" s="1065"/>
      <c r="AH2" s="1065"/>
      <c r="AI2" s="1065"/>
    </row>
    <row r="3" spans="1:35" ht="12.75" customHeight="1">
      <c r="A3" s="1066"/>
      <c r="B3" s="1068" t="s">
        <v>593</v>
      </c>
      <c r="C3" s="1069"/>
      <c r="D3" s="1069"/>
      <c r="E3" s="1067"/>
      <c r="F3" s="1069"/>
      <c r="G3" s="1069"/>
      <c r="H3" s="1069"/>
      <c r="I3" s="1069"/>
      <c r="J3" s="1069"/>
      <c r="K3" s="1070" t="s">
        <v>1235</v>
      </c>
      <c r="L3" s="1069"/>
      <c r="M3" s="1069"/>
      <c r="N3" s="1069"/>
      <c r="O3" s="1069"/>
      <c r="P3" s="1069"/>
      <c r="Q3" s="1066"/>
      <c r="R3" s="1065"/>
      <c r="S3" s="1065"/>
      <c r="T3" s="1065"/>
      <c r="U3" s="1065"/>
      <c r="V3" s="1065"/>
      <c r="W3" s="1065"/>
      <c r="X3" s="1065"/>
      <c r="Y3" s="1065"/>
      <c r="Z3" s="1065"/>
      <c r="AA3" s="1065"/>
      <c r="AB3" s="1065"/>
      <c r="AC3" s="1065"/>
      <c r="AD3" s="1065"/>
      <c r="AE3" s="1065"/>
      <c r="AF3" s="1065"/>
      <c r="AG3" s="1065"/>
      <c r="AH3" s="1065"/>
      <c r="AI3" s="1065"/>
    </row>
    <row r="4" spans="1:35" ht="12.75" customHeight="1">
      <c r="A4" s="1066"/>
      <c r="B4" s="1069"/>
      <c r="C4" s="1069"/>
      <c r="D4" s="1069"/>
      <c r="E4" s="1071"/>
      <c r="F4" s="1072" t="s">
        <v>588</v>
      </c>
      <c r="G4" s="1073">
        <f>'Og s3b'!E6</f>
        <v>360</v>
      </c>
      <c r="H4" s="1074">
        <f>'płatn pow 100 ha (2)'!C165</f>
        <v>0</v>
      </c>
      <c r="I4" s="1075">
        <f>H4*G4</f>
        <v>0</v>
      </c>
      <c r="J4" s="1069"/>
      <c r="K4" s="1070" t="s">
        <v>35</v>
      </c>
      <c r="L4" s="1069"/>
      <c r="M4" s="1069"/>
      <c r="N4" s="1069"/>
      <c r="O4" s="1069"/>
      <c r="P4" s="1069"/>
      <c r="Q4" s="1066"/>
      <c r="R4" s="1065"/>
      <c r="S4" s="1065"/>
      <c r="T4" s="1065"/>
      <c r="U4" s="1065"/>
      <c r="V4" s="1065"/>
      <c r="W4" s="1065"/>
      <c r="X4" s="1065"/>
      <c r="Y4" s="1065"/>
      <c r="Z4" s="1065"/>
      <c r="AA4" s="1065"/>
      <c r="AB4" s="1065"/>
      <c r="AC4" s="1065"/>
      <c r="AD4" s="1065"/>
      <c r="AE4" s="1065"/>
      <c r="AF4" s="1065"/>
      <c r="AG4" s="1065"/>
      <c r="AH4" s="1065"/>
      <c r="AI4" s="1065"/>
    </row>
    <row r="5" spans="1:35" ht="12.75" customHeight="1">
      <c r="A5" s="1066"/>
      <c r="B5" s="1069"/>
      <c r="C5" s="1069"/>
      <c r="D5" s="1069"/>
      <c r="E5" s="1071"/>
      <c r="F5" s="1072" t="s">
        <v>589</v>
      </c>
      <c r="G5" s="1073">
        <f>G4*0.5</f>
        <v>180</v>
      </c>
      <c r="H5" s="1074">
        <f>'płatn pow 100 ha (2)'!D165</f>
        <v>0</v>
      </c>
      <c r="I5" s="1075">
        <f>H5*G5</f>
        <v>0</v>
      </c>
      <c r="J5" s="1069"/>
      <c r="K5" s="1070" t="s">
        <v>36</v>
      </c>
      <c r="L5" s="1069"/>
      <c r="M5" s="1069"/>
      <c r="N5" s="1069"/>
      <c r="O5" s="1069"/>
      <c r="P5" s="1069"/>
      <c r="Q5" s="1066"/>
      <c r="R5" s="1065"/>
      <c r="S5" s="1065"/>
      <c r="T5" s="1065"/>
      <c r="U5" s="1065"/>
      <c r="V5" s="1065"/>
      <c r="W5" s="1065"/>
      <c r="X5" s="1065"/>
      <c r="Y5" s="1065"/>
      <c r="Z5" s="1065"/>
      <c r="AA5" s="1065"/>
      <c r="AB5" s="1065"/>
      <c r="AC5" s="1065"/>
      <c r="AD5" s="1065"/>
      <c r="AE5" s="1065"/>
      <c r="AF5" s="1065"/>
      <c r="AG5" s="1065"/>
      <c r="AH5" s="1065"/>
      <c r="AI5" s="1065"/>
    </row>
    <row r="6" spans="1:35" ht="12.75" customHeight="1">
      <c r="A6" s="1066"/>
      <c r="B6" s="1069"/>
      <c r="C6" s="1069"/>
      <c r="D6" s="1069"/>
      <c r="E6" s="1071"/>
      <c r="F6" s="1072" t="s">
        <v>590</v>
      </c>
      <c r="G6" s="1073">
        <f>G4*0.1</f>
        <v>36</v>
      </c>
      <c r="H6" s="1074">
        <f>'płatn pow 100 ha (2)'!E165</f>
        <v>0</v>
      </c>
      <c r="I6" s="1075">
        <f>H6*G6</f>
        <v>0</v>
      </c>
      <c r="J6" s="1069"/>
      <c r="K6" s="1070" t="s">
        <v>1923</v>
      </c>
      <c r="L6" s="1069"/>
      <c r="M6" s="1069"/>
      <c r="N6" s="1069"/>
      <c r="O6" s="1069"/>
      <c r="P6" s="1069"/>
      <c r="Q6" s="1066"/>
      <c r="R6" s="1065"/>
      <c r="S6" s="1065"/>
      <c r="T6" s="1065"/>
      <c r="U6" s="1065"/>
      <c r="V6" s="1065"/>
      <c r="W6" s="1065"/>
      <c r="X6" s="1065"/>
      <c r="Y6" s="1065"/>
      <c r="Z6" s="1065"/>
      <c r="AA6" s="1065"/>
      <c r="AB6" s="1065"/>
      <c r="AC6" s="1065"/>
      <c r="AD6" s="1065"/>
      <c r="AE6" s="1065"/>
      <c r="AF6" s="1065"/>
      <c r="AG6" s="1065"/>
      <c r="AH6" s="1065"/>
      <c r="AI6" s="1065"/>
    </row>
    <row r="7" spans="1:35" ht="12.75" customHeight="1" thickBot="1">
      <c r="A7" s="1076"/>
      <c r="B7" s="1077"/>
      <c r="C7" s="1077"/>
      <c r="D7" s="1077"/>
      <c r="E7" s="1078"/>
      <c r="F7" s="1079"/>
      <c r="G7" s="1080" t="s">
        <v>591</v>
      </c>
      <c r="H7" s="1081">
        <f>SUM(H4:H6)</f>
        <v>0</v>
      </c>
      <c r="I7" s="1082">
        <f>SUM(I4:I6)</f>
        <v>0</v>
      </c>
      <c r="J7" s="1077"/>
      <c r="K7" s="1077"/>
      <c r="L7" s="1077"/>
      <c r="M7" s="1077"/>
      <c r="N7" s="1077"/>
      <c r="O7" s="1077"/>
      <c r="P7" s="1077"/>
      <c r="Q7" s="1076"/>
      <c r="R7" s="1065"/>
      <c r="S7" s="1065"/>
      <c r="T7" s="1065"/>
      <c r="U7" s="1065"/>
      <c r="V7" s="1065"/>
      <c r="W7" s="1065"/>
      <c r="X7" s="1065"/>
      <c r="Y7" s="1065"/>
      <c r="Z7" s="1065"/>
      <c r="AA7" s="1065"/>
      <c r="AB7" s="1065"/>
      <c r="AC7" s="1065"/>
      <c r="AD7" s="1065"/>
      <c r="AE7" s="1065"/>
      <c r="AF7" s="1065"/>
      <c r="AG7" s="1065"/>
      <c r="AH7" s="1065"/>
      <c r="AI7" s="1065"/>
    </row>
    <row r="8" spans="1:35" ht="7.5" customHeight="1" thickTop="1">
      <c r="A8" s="1030"/>
      <c r="B8" s="1029"/>
      <c r="C8" s="1029"/>
      <c r="D8" s="1029"/>
      <c r="E8" s="1029"/>
      <c r="F8" s="1029"/>
      <c r="G8" s="1029"/>
      <c r="H8" s="1029"/>
      <c r="I8" s="1029"/>
      <c r="J8" s="1029"/>
      <c r="K8" s="1029"/>
      <c r="L8" s="1029"/>
      <c r="M8" s="1029"/>
      <c r="N8" s="1029"/>
      <c r="O8" s="1029"/>
      <c r="P8" s="1029"/>
      <c r="Q8" s="1030"/>
      <c r="R8" s="1065"/>
      <c r="S8" s="1065"/>
      <c r="T8" s="1065"/>
      <c r="U8" s="1065"/>
      <c r="V8" s="1065"/>
      <c r="W8" s="1065"/>
      <c r="X8" s="1065"/>
      <c r="Y8" s="1065"/>
      <c r="Z8" s="1065"/>
      <c r="AA8" s="1065"/>
      <c r="AB8" s="1065"/>
      <c r="AC8" s="1065"/>
      <c r="AD8" s="1065"/>
      <c r="AE8" s="1065"/>
      <c r="AF8" s="1065"/>
      <c r="AG8" s="1065"/>
      <c r="AH8" s="1065"/>
      <c r="AI8" s="1065"/>
    </row>
    <row r="9" spans="1:35" ht="12.75" customHeight="1">
      <c r="A9" s="1030"/>
      <c r="B9" s="1083" t="s">
        <v>1703</v>
      </c>
      <c r="C9" s="1029"/>
      <c r="D9" s="1029"/>
      <c r="E9" s="1029"/>
      <c r="F9" s="1084" t="s">
        <v>2267</v>
      </c>
      <c r="G9" s="1029"/>
      <c r="H9" s="1029"/>
      <c r="I9" s="1029"/>
      <c r="J9" s="1029"/>
      <c r="K9" s="1029"/>
      <c r="L9" s="1029"/>
      <c r="M9" s="1029"/>
      <c r="N9" s="1029"/>
      <c r="O9" s="1029"/>
      <c r="P9" s="1029"/>
      <c r="Q9" s="1030"/>
      <c r="R9" s="1065"/>
      <c r="S9" s="1065"/>
      <c r="T9" s="1065"/>
      <c r="U9" s="1065"/>
      <c r="V9" s="1065"/>
      <c r="W9" s="1065"/>
      <c r="X9" s="1065"/>
      <c r="Y9" s="1065"/>
      <c r="Z9" s="1065"/>
      <c r="AA9" s="1065"/>
      <c r="AB9" s="1065"/>
      <c r="AC9" s="1065"/>
      <c r="AD9" s="1065"/>
      <c r="AE9" s="1065"/>
      <c r="AF9" s="1065"/>
      <c r="AG9" s="1065"/>
      <c r="AH9" s="1065"/>
      <c r="AI9" s="1065"/>
    </row>
    <row r="10" spans="1:35" ht="10.5" customHeight="1">
      <c r="A10" s="1030"/>
      <c r="B10" s="1029"/>
      <c r="C10" s="1029"/>
      <c r="D10" s="1029"/>
      <c r="E10" s="1029"/>
      <c r="F10" s="1084" t="s">
        <v>1924</v>
      </c>
      <c r="G10" s="1029"/>
      <c r="H10" s="1029"/>
      <c r="I10" s="1029"/>
      <c r="J10" s="1029"/>
      <c r="K10" s="1029"/>
      <c r="L10" s="1029"/>
      <c r="M10" s="1029"/>
      <c r="N10" s="1029"/>
      <c r="O10" s="1029"/>
      <c r="P10" s="1029"/>
      <c r="Q10" s="1030"/>
      <c r="R10" s="1065"/>
      <c r="S10" s="1065"/>
      <c r="T10" s="1065"/>
      <c r="U10" s="1065"/>
      <c r="V10" s="1065"/>
      <c r="W10" s="1065"/>
      <c r="X10" s="1065"/>
      <c r="Y10" s="1065"/>
      <c r="Z10" s="1065"/>
      <c r="AA10" s="1065"/>
      <c r="AB10" s="1065"/>
      <c r="AC10" s="1065"/>
      <c r="AD10" s="1065"/>
      <c r="AE10" s="1065"/>
      <c r="AF10" s="1065"/>
      <c r="AG10" s="1065"/>
      <c r="AH10" s="1065"/>
      <c r="AI10" s="1065"/>
    </row>
    <row r="11" spans="1:35" ht="4.5" customHeight="1">
      <c r="A11" s="1030"/>
      <c r="B11" s="1029"/>
      <c r="C11" s="1029"/>
      <c r="D11" s="1029"/>
      <c r="E11" s="1029"/>
      <c r="F11" s="1029"/>
      <c r="G11" s="1029"/>
      <c r="H11" s="1029"/>
      <c r="I11" s="1029"/>
      <c r="J11" s="1029"/>
      <c r="K11" s="1029"/>
      <c r="L11" s="1029"/>
      <c r="M11" s="1029"/>
      <c r="N11" s="1029"/>
      <c r="O11" s="1029"/>
      <c r="P11" s="1029"/>
      <c r="Q11" s="1030"/>
      <c r="R11" s="1065"/>
      <c r="S11" s="1065"/>
      <c r="T11" s="1065"/>
      <c r="U11" s="1065"/>
      <c r="V11" s="1065"/>
      <c r="W11" s="1065"/>
      <c r="X11" s="1065"/>
      <c r="Y11" s="1065"/>
      <c r="Z11" s="1065"/>
      <c r="AA11" s="1065"/>
      <c r="AB11" s="1065"/>
      <c r="AC11" s="1065"/>
      <c r="AD11" s="1065"/>
      <c r="AE11" s="1065"/>
      <c r="AF11" s="1065"/>
      <c r="AG11" s="1065"/>
      <c r="AH11" s="1065"/>
      <c r="AI11" s="1065"/>
    </row>
    <row r="12" spans="1:35" ht="13.5" thickBot="1">
      <c r="A12" s="1030"/>
      <c r="B12" s="1085" t="s">
        <v>1925</v>
      </c>
      <c r="C12" s="1072" t="s">
        <v>1926</v>
      </c>
      <c r="D12" s="1086" t="s">
        <v>1927</v>
      </c>
      <c r="E12" s="1087">
        <v>1</v>
      </c>
      <c r="F12" s="1088"/>
      <c r="G12" s="1072" t="s">
        <v>1928</v>
      </c>
      <c r="H12" s="1086" t="s">
        <v>1927</v>
      </c>
      <c r="I12" s="1087">
        <v>0.5</v>
      </c>
      <c r="J12" s="1088"/>
      <c r="K12" s="1072" t="s">
        <v>1929</v>
      </c>
      <c r="L12" s="1086" t="s">
        <v>1927</v>
      </c>
      <c r="M12" s="1087">
        <v>0.1</v>
      </c>
      <c r="N12" s="1088"/>
      <c r="O12" s="1089" t="s">
        <v>1930</v>
      </c>
      <c r="P12" s="1087"/>
      <c r="Q12" s="1030"/>
      <c r="R12" s="1065"/>
      <c r="S12" s="1065"/>
      <c r="T12" s="1065"/>
      <c r="U12" s="1065"/>
      <c r="V12" s="1065"/>
      <c r="W12" s="1065"/>
      <c r="X12" s="1065"/>
      <c r="Y12" s="1065"/>
      <c r="Z12" s="1065"/>
      <c r="AA12" s="1065"/>
      <c r="AB12" s="1065"/>
      <c r="AC12" s="1065"/>
      <c r="AD12" s="1065"/>
      <c r="AE12" s="1065"/>
      <c r="AF12" s="1065"/>
      <c r="AG12" s="1065"/>
      <c r="AH12" s="1065"/>
      <c r="AI12" s="1065"/>
    </row>
    <row r="13" spans="1:35" ht="13.5" thickBot="1">
      <c r="A13" s="1030"/>
      <c r="B13" s="1090" t="s">
        <v>270</v>
      </c>
      <c r="C13" s="1073">
        <f>'Og s3b'!E7</f>
        <v>790</v>
      </c>
      <c r="D13" s="1074">
        <f>E13/C13</f>
        <v>0</v>
      </c>
      <c r="E13" s="1075">
        <f>'płatn pow 100 ha (2)'!E3</f>
        <v>0</v>
      </c>
      <c r="F13" s="1088"/>
      <c r="G13" s="1073">
        <f>C13*1/2</f>
        <v>395</v>
      </c>
      <c r="H13" s="1074">
        <f>I13/G13</f>
        <v>0</v>
      </c>
      <c r="I13" s="1075">
        <f>'płatn pow 100 ha (2)'!E25</f>
        <v>0</v>
      </c>
      <c r="J13" s="1088"/>
      <c r="K13" s="1073">
        <f>C13*0.1</f>
        <v>79</v>
      </c>
      <c r="L13" s="1074">
        <f>M13/K13</f>
        <v>0</v>
      </c>
      <c r="M13" s="1075">
        <f>'płatn pow 100 ha (2)'!E46</f>
        <v>0</v>
      </c>
      <c r="N13" s="1088"/>
      <c r="O13" s="1091">
        <f>D13+H13+L13</f>
        <v>0</v>
      </c>
      <c r="P13" s="1092">
        <f>E13+I13+M13</f>
        <v>0</v>
      </c>
      <c r="Q13" s="1030"/>
      <c r="R13" s="1065"/>
      <c r="S13" s="1065"/>
      <c r="T13" s="1065"/>
      <c r="U13" s="1065"/>
      <c r="V13" s="1093"/>
      <c r="W13" s="1065"/>
      <c r="X13" s="1065"/>
      <c r="Y13" s="1065"/>
      <c r="Z13" s="1065"/>
      <c r="AA13" s="1065"/>
      <c r="AB13" s="1065"/>
      <c r="AC13" s="1065"/>
      <c r="AD13" s="1065"/>
      <c r="AE13" s="1065"/>
      <c r="AF13" s="1065"/>
      <c r="AG13" s="1065"/>
      <c r="AH13" s="1065"/>
      <c r="AI13" s="1065"/>
    </row>
    <row r="14" spans="1:35" ht="13.5" thickBot="1">
      <c r="A14" s="1030"/>
      <c r="B14" s="1090" t="s">
        <v>271</v>
      </c>
      <c r="C14" s="1073">
        <f>'Og s3b'!E8</f>
        <v>840</v>
      </c>
      <c r="D14" s="1074">
        <f t="shared" ref="D14:D20" si="0">E14/C14</f>
        <v>0</v>
      </c>
      <c r="E14" s="1075">
        <f>'płatn pow 100 ha (2)'!E4</f>
        <v>0</v>
      </c>
      <c r="F14" s="1088"/>
      <c r="G14" s="1073">
        <f t="shared" ref="G14:G26" si="1">C14*1/2</f>
        <v>420</v>
      </c>
      <c r="H14" s="1074">
        <f t="shared" ref="H14:H20" si="2">I14/G14</f>
        <v>0</v>
      </c>
      <c r="I14" s="1075">
        <f>'płatn pow 100 ha (2)'!E26</f>
        <v>0</v>
      </c>
      <c r="J14" s="1088"/>
      <c r="K14" s="1073">
        <f t="shared" ref="K14:K26" si="3">C14*0.1</f>
        <v>84</v>
      </c>
      <c r="L14" s="1074">
        <f t="shared" ref="L14:L20" si="4">M14/K14</f>
        <v>0</v>
      </c>
      <c r="M14" s="1075">
        <f>'płatn pow 100 ha (2)'!E47</f>
        <v>0</v>
      </c>
      <c r="N14" s="1088"/>
      <c r="O14" s="1091">
        <f t="shared" ref="O14:P26" si="5">D14+H14+L14</f>
        <v>0</v>
      </c>
      <c r="P14" s="1092">
        <f t="shared" si="5"/>
        <v>0</v>
      </c>
      <c r="Q14" s="1030"/>
      <c r="R14" s="1065"/>
      <c r="S14" s="1065"/>
      <c r="T14" s="1065"/>
      <c r="U14" s="1065"/>
      <c r="V14" s="1093"/>
      <c r="W14" s="1065"/>
      <c r="X14" s="1065"/>
      <c r="Y14" s="1065"/>
      <c r="Z14" s="1065"/>
      <c r="AA14" s="1065"/>
      <c r="AB14" s="1065"/>
      <c r="AC14" s="1065"/>
      <c r="AD14" s="1065"/>
      <c r="AE14" s="1065"/>
      <c r="AF14" s="1065"/>
      <c r="AG14" s="1065"/>
      <c r="AH14" s="1065"/>
      <c r="AI14" s="1065"/>
    </row>
    <row r="15" spans="1:35" ht="13.5" thickBot="1">
      <c r="A15" s="1030"/>
      <c r="B15" s="1090" t="s">
        <v>1364</v>
      </c>
      <c r="C15" s="1073">
        <f>'Og s3b'!E9</f>
        <v>260</v>
      </c>
      <c r="D15" s="1074">
        <f t="shared" si="0"/>
        <v>0</v>
      </c>
      <c r="E15" s="1075">
        <f>'płatn pow 100 ha (2)'!E5</f>
        <v>0</v>
      </c>
      <c r="F15" s="1088"/>
      <c r="G15" s="1073">
        <f t="shared" si="1"/>
        <v>130</v>
      </c>
      <c r="H15" s="1074">
        <f t="shared" si="2"/>
        <v>0</v>
      </c>
      <c r="I15" s="1075">
        <f>'płatn pow 100 ha (2)'!E27</f>
        <v>0</v>
      </c>
      <c r="J15" s="1088"/>
      <c r="K15" s="1073">
        <f t="shared" si="3"/>
        <v>26</v>
      </c>
      <c r="L15" s="1074">
        <f t="shared" si="4"/>
        <v>0</v>
      </c>
      <c r="M15" s="1075">
        <f>'płatn pow 100 ha (2)'!E48</f>
        <v>0</v>
      </c>
      <c r="N15" s="1088"/>
      <c r="O15" s="1091">
        <f t="shared" si="5"/>
        <v>0</v>
      </c>
      <c r="P15" s="1092">
        <f t="shared" si="5"/>
        <v>0</v>
      </c>
      <c r="Q15" s="1030"/>
      <c r="R15" s="1065"/>
      <c r="S15" s="1065"/>
      <c r="T15" s="1065"/>
      <c r="U15" s="1065"/>
      <c r="V15" s="1093"/>
      <c r="W15" s="1065"/>
      <c r="X15" s="1065"/>
      <c r="Y15" s="1065"/>
      <c r="Z15" s="1065"/>
      <c r="AA15" s="1065"/>
      <c r="AB15" s="1065"/>
      <c r="AC15" s="1065"/>
      <c r="AD15" s="1065"/>
      <c r="AE15" s="1065"/>
      <c r="AF15" s="1065"/>
      <c r="AG15" s="1065"/>
      <c r="AH15" s="1065"/>
      <c r="AI15" s="1065"/>
    </row>
    <row r="16" spans="1:35" ht="13.5" thickBot="1">
      <c r="A16" s="1030"/>
      <c r="B16" s="1090" t="s">
        <v>1365</v>
      </c>
      <c r="C16" s="1073">
        <f>'Og s3b'!E10</f>
        <v>330</v>
      </c>
      <c r="D16" s="1074">
        <f t="shared" si="0"/>
        <v>0</v>
      </c>
      <c r="E16" s="1075">
        <f>'płatn pow 100 ha (2)'!E6</f>
        <v>0</v>
      </c>
      <c r="F16" s="1088"/>
      <c r="G16" s="1073">
        <f t="shared" si="1"/>
        <v>165</v>
      </c>
      <c r="H16" s="1074">
        <f t="shared" si="2"/>
        <v>0</v>
      </c>
      <c r="I16" s="1075">
        <f>'płatn pow 100 ha (2)'!E28</f>
        <v>0</v>
      </c>
      <c r="J16" s="1088"/>
      <c r="K16" s="1073">
        <f t="shared" si="3"/>
        <v>33</v>
      </c>
      <c r="L16" s="1074">
        <f t="shared" si="4"/>
        <v>0</v>
      </c>
      <c r="M16" s="1075">
        <f>'płatn pow 100 ha (2)'!E49</f>
        <v>0</v>
      </c>
      <c r="N16" s="1088"/>
      <c r="O16" s="1091">
        <f t="shared" si="5"/>
        <v>0</v>
      </c>
      <c r="P16" s="1092">
        <f t="shared" si="5"/>
        <v>0</v>
      </c>
      <c r="Q16" s="1030"/>
      <c r="R16" s="1065"/>
      <c r="S16" s="1065"/>
      <c r="T16" s="1065"/>
      <c r="U16" s="1065"/>
      <c r="V16" s="1093"/>
      <c r="W16" s="1065"/>
      <c r="X16" s="1065"/>
      <c r="Y16" s="1065"/>
      <c r="Z16" s="1065"/>
      <c r="AA16" s="1065"/>
      <c r="AB16" s="1065"/>
      <c r="AC16" s="1065"/>
      <c r="AD16" s="1065"/>
      <c r="AE16" s="1065"/>
      <c r="AF16" s="1065"/>
      <c r="AG16" s="1065"/>
      <c r="AH16" s="1065"/>
      <c r="AI16" s="1065"/>
    </row>
    <row r="17" spans="1:35" ht="13.5" thickBot="1">
      <c r="A17" s="1030"/>
      <c r="B17" s="1090" t="s">
        <v>1366</v>
      </c>
      <c r="C17" s="1073">
        <f>'Og s3b'!E11</f>
        <v>1300</v>
      </c>
      <c r="D17" s="1074">
        <f t="shared" si="0"/>
        <v>0</v>
      </c>
      <c r="E17" s="1075">
        <f>'płatn pow 100 ha (2)'!E7</f>
        <v>0</v>
      </c>
      <c r="F17" s="1088"/>
      <c r="G17" s="1073">
        <f t="shared" si="1"/>
        <v>650</v>
      </c>
      <c r="H17" s="1074">
        <f t="shared" si="2"/>
        <v>0</v>
      </c>
      <c r="I17" s="1075">
        <f>'płatn pow 100 ha (2)'!E29</f>
        <v>0</v>
      </c>
      <c r="J17" s="1088"/>
      <c r="K17" s="1073">
        <f t="shared" si="3"/>
        <v>130</v>
      </c>
      <c r="L17" s="1074">
        <f t="shared" si="4"/>
        <v>0</v>
      </c>
      <c r="M17" s="1075">
        <f>'płatn pow 100 ha (2)'!E50</f>
        <v>0</v>
      </c>
      <c r="N17" s="1088"/>
      <c r="O17" s="1091">
        <f t="shared" si="5"/>
        <v>0</v>
      </c>
      <c r="P17" s="1092">
        <f t="shared" si="5"/>
        <v>0</v>
      </c>
      <c r="Q17" s="1030"/>
      <c r="R17" s="1065"/>
      <c r="S17" s="1065"/>
      <c r="T17" s="1065"/>
      <c r="U17" s="1065"/>
      <c r="V17" s="1093"/>
      <c r="W17" s="1065"/>
      <c r="X17" s="1065"/>
      <c r="Y17" s="1065"/>
      <c r="Z17" s="1065"/>
      <c r="AA17" s="1065"/>
      <c r="AB17" s="1065"/>
      <c r="AC17" s="1065"/>
      <c r="AD17" s="1065"/>
      <c r="AE17" s="1065"/>
      <c r="AF17" s="1065"/>
      <c r="AG17" s="1065"/>
      <c r="AH17" s="1065"/>
      <c r="AI17" s="1065"/>
    </row>
    <row r="18" spans="1:35" ht="13.5" thickBot="1">
      <c r="A18" s="1030"/>
      <c r="B18" s="1090" t="s">
        <v>1367</v>
      </c>
      <c r="C18" s="1073">
        <f>'Og s3b'!E12</f>
        <v>1550</v>
      </c>
      <c r="D18" s="1074">
        <f t="shared" si="0"/>
        <v>0</v>
      </c>
      <c r="E18" s="1075">
        <f>'płatn pow 100 ha (2)'!E8</f>
        <v>0</v>
      </c>
      <c r="F18" s="1088"/>
      <c r="G18" s="1073">
        <f t="shared" si="1"/>
        <v>775</v>
      </c>
      <c r="H18" s="1074">
        <f t="shared" si="2"/>
        <v>0</v>
      </c>
      <c r="I18" s="1075">
        <f>'płatn pow 100 ha (2)'!E30</f>
        <v>0</v>
      </c>
      <c r="J18" s="1088"/>
      <c r="K18" s="1073">
        <f t="shared" si="3"/>
        <v>155</v>
      </c>
      <c r="L18" s="1074">
        <f t="shared" si="4"/>
        <v>0</v>
      </c>
      <c r="M18" s="1075">
        <f>'płatn pow 100 ha (2)'!E51</f>
        <v>0</v>
      </c>
      <c r="N18" s="1088"/>
      <c r="O18" s="1091">
        <f t="shared" si="5"/>
        <v>0</v>
      </c>
      <c r="P18" s="1092">
        <f t="shared" si="5"/>
        <v>0</v>
      </c>
      <c r="Q18" s="1030"/>
      <c r="R18" s="1065"/>
      <c r="S18" s="1065"/>
      <c r="T18" s="1065"/>
      <c r="U18" s="1065"/>
      <c r="V18" s="1093"/>
      <c r="W18" s="1065"/>
      <c r="X18" s="1065"/>
      <c r="Y18" s="1065"/>
      <c r="Z18" s="1065"/>
      <c r="AA18" s="1065"/>
      <c r="AB18" s="1065"/>
      <c r="AC18" s="1065"/>
      <c r="AD18" s="1065"/>
      <c r="AE18" s="1065"/>
      <c r="AF18" s="1065"/>
      <c r="AG18" s="1065"/>
      <c r="AH18" s="1065"/>
      <c r="AI18" s="1065"/>
    </row>
    <row r="19" spans="1:35" ht="13.5" thickBot="1">
      <c r="A19" s="1030"/>
      <c r="B19" s="1090" t="s">
        <v>1845</v>
      </c>
      <c r="C19" s="1073">
        <f>'Og s3b'!E13</f>
        <v>1050</v>
      </c>
      <c r="D19" s="1074">
        <f t="shared" si="0"/>
        <v>0</v>
      </c>
      <c r="E19" s="1075">
        <f>'płatn pow 100 ha (2)'!E9</f>
        <v>0</v>
      </c>
      <c r="F19" s="1088"/>
      <c r="G19" s="1073">
        <f t="shared" si="1"/>
        <v>525</v>
      </c>
      <c r="H19" s="1074">
        <f t="shared" si="2"/>
        <v>0</v>
      </c>
      <c r="I19" s="1075">
        <f>'płatn pow 100 ha (2)'!E31</f>
        <v>0</v>
      </c>
      <c r="J19" s="1088"/>
      <c r="K19" s="1073">
        <f t="shared" si="3"/>
        <v>105</v>
      </c>
      <c r="L19" s="1074">
        <f t="shared" si="4"/>
        <v>0</v>
      </c>
      <c r="M19" s="1075">
        <f>'płatn pow 100 ha (2)'!E52</f>
        <v>0</v>
      </c>
      <c r="N19" s="1088"/>
      <c r="O19" s="1091">
        <f t="shared" si="5"/>
        <v>0</v>
      </c>
      <c r="P19" s="1092">
        <f t="shared" si="5"/>
        <v>0</v>
      </c>
      <c r="Q19" s="1030"/>
      <c r="R19" s="1065"/>
      <c r="S19" s="1065"/>
      <c r="T19" s="1065"/>
      <c r="U19" s="1065"/>
      <c r="V19" s="1093"/>
      <c r="W19" s="1065"/>
      <c r="X19" s="1065"/>
      <c r="Y19" s="1065"/>
      <c r="Z19" s="1065"/>
      <c r="AA19" s="1065"/>
      <c r="AB19" s="1065"/>
      <c r="AC19" s="1065"/>
      <c r="AD19" s="1065"/>
      <c r="AE19" s="1065"/>
      <c r="AF19" s="1065"/>
      <c r="AG19" s="1065"/>
      <c r="AH19" s="1065"/>
      <c r="AI19" s="1065"/>
    </row>
    <row r="20" spans="1:35">
      <c r="A20" s="1030"/>
      <c r="B20" s="1090" t="s">
        <v>1846</v>
      </c>
      <c r="C20" s="1073">
        <f>'Og s3b'!E14</f>
        <v>1150</v>
      </c>
      <c r="D20" s="1074">
        <f t="shared" si="0"/>
        <v>0</v>
      </c>
      <c r="E20" s="1075">
        <f>'płatn pow 100 ha (2)'!E10</f>
        <v>0</v>
      </c>
      <c r="F20" s="1088"/>
      <c r="G20" s="1073">
        <f t="shared" si="1"/>
        <v>575</v>
      </c>
      <c r="H20" s="1074">
        <f t="shared" si="2"/>
        <v>0</v>
      </c>
      <c r="I20" s="1075">
        <f>'płatn pow 100 ha (2)'!E32</f>
        <v>0</v>
      </c>
      <c r="J20" s="1088"/>
      <c r="K20" s="1073">
        <f t="shared" si="3"/>
        <v>115</v>
      </c>
      <c r="L20" s="1074">
        <f t="shared" si="4"/>
        <v>0</v>
      </c>
      <c r="M20" s="1075">
        <f>'płatn pow 100 ha (2)'!E53</f>
        <v>0</v>
      </c>
      <c r="N20" s="1088"/>
      <c r="O20" s="1091">
        <f t="shared" si="5"/>
        <v>0</v>
      </c>
      <c r="P20" s="1092">
        <f t="shared" si="5"/>
        <v>0</v>
      </c>
      <c r="Q20" s="1030"/>
      <c r="R20" s="1065"/>
      <c r="S20" s="1065"/>
      <c r="T20" s="1065"/>
      <c r="U20" s="1065"/>
      <c r="V20" s="1093"/>
      <c r="W20" s="1065"/>
      <c r="X20" s="1065"/>
      <c r="Y20" s="1065"/>
      <c r="Z20" s="1065"/>
      <c r="AA20" s="1065"/>
      <c r="AB20" s="1065"/>
      <c r="AC20" s="1065"/>
      <c r="AD20" s="1065"/>
      <c r="AE20" s="1065"/>
      <c r="AF20" s="1065"/>
      <c r="AG20" s="1065"/>
      <c r="AH20" s="1065"/>
      <c r="AI20" s="1065"/>
    </row>
    <row r="21" spans="1:35" ht="13.5" hidden="1" thickBot="1">
      <c r="A21" s="1030"/>
      <c r="B21" s="1090" t="s">
        <v>1847</v>
      </c>
      <c r="C21" s="1073"/>
      <c r="D21" s="1074"/>
      <c r="E21" s="1075">
        <f>'płatn pow 100 ha (2)'!E11</f>
        <v>0</v>
      </c>
      <c r="F21" s="1088"/>
      <c r="G21" s="1073">
        <f t="shared" si="1"/>
        <v>0</v>
      </c>
      <c r="H21" s="1074"/>
      <c r="I21" s="1075">
        <f>'płatn pow 100 ha (2)'!E33</f>
        <v>0</v>
      </c>
      <c r="J21" s="1088"/>
      <c r="K21" s="1073">
        <f t="shared" si="3"/>
        <v>0</v>
      </c>
      <c r="L21" s="1074"/>
      <c r="M21" s="1075">
        <f>'płatn pow 100 ha (2)'!E54</f>
        <v>0</v>
      </c>
      <c r="N21" s="1088"/>
      <c r="O21" s="1091">
        <f t="shared" si="5"/>
        <v>0</v>
      </c>
      <c r="P21" s="1092">
        <f t="shared" si="5"/>
        <v>0</v>
      </c>
      <c r="Q21" s="1030"/>
      <c r="R21" s="1065"/>
      <c r="S21" s="1065"/>
      <c r="T21" s="1065"/>
      <c r="U21" s="1065"/>
      <c r="V21" s="1093"/>
      <c r="W21" s="1065"/>
      <c r="X21" s="1065"/>
      <c r="Y21" s="1065"/>
      <c r="Z21" s="1065"/>
      <c r="AA21" s="1065"/>
      <c r="AB21" s="1065"/>
      <c r="AC21" s="1065"/>
      <c r="AD21" s="1065"/>
      <c r="AE21" s="1065"/>
      <c r="AF21" s="1065"/>
      <c r="AG21" s="1065"/>
      <c r="AH21" s="1065"/>
      <c r="AI21" s="1065"/>
    </row>
    <row r="22" spans="1:35" ht="13.5" hidden="1" thickBot="1">
      <c r="A22" s="1030"/>
      <c r="B22" s="1090" t="s">
        <v>1848</v>
      </c>
      <c r="C22" s="1073"/>
      <c r="D22" s="1074"/>
      <c r="E22" s="1075">
        <f>'płatn pow 100 ha (2)'!E12</f>
        <v>0</v>
      </c>
      <c r="F22" s="1088"/>
      <c r="G22" s="1073">
        <f t="shared" si="1"/>
        <v>0</v>
      </c>
      <c r="H22" s="1074"/>
      <c r="I22" s="1075">
        <f>'płatn pow 100 ha (2)'!E34</f>
        <v>0</v>
      </c>
      <c r="J22" s="1088"/>
      <c r="K22" s="1073">
        <f t="shared" si="3"/>
        <v>0</v>
      </c>
      <c r="L22" s="1074"/>
      <c r="M22" s="1075">
        <f>'płatn pow 100 ha (2)'!E55</f>
        <v>0</v>
      </c>
      <c r="N22" s="1088"/>
      <c r="O22" s="1091">
        <f t="shared" si="5"/>
        <v>0</v>
      </c>
      <c r="P22" s="1092">
        <f t="shared" si="5"/>
        <v>0</v>
      </c>
      <c r="Q22" s="1030"/>
      <c r="R22" s="1065"/>
      <c r="S22" s="1065"/>
      <c r="T22" s="1065"/>
      <c r="U22" s="1065"/>
      <c r="V22" s="1093"/>
      <c r="W22" s="1065"/>
      <c r="X22" s="1065"/>
      <c r="Y22" s="1065"/>
      <c r="Z22" s="1065"/>
      <c r="AA22" s="1065"/>
      <c r="AB22" s="1065"/>
      <c r="AC22" s="1065"/>
      <c r="AD22" s="1065"/>
      <c r="AE22" s="1065"/>
      <c r="AF22" s="1065"/>
      <c r="AG22" s="1065"/>
      <c r="AH22" s="1065"/>
      <c r="AI22" s="1065"/>
    </row>
    <row r="23" spans="1:35" ht="13.5" hidden="1" thickBot="1">
      <c r="A23" s="1030"/>
      <c r="B23" s="1090" t="s">
        <v>2168</v>
      </c>
      <c r="C23" s="1073"/>
      <c r="D23" s="1074"/>
      <c r="E23" s="1075">
        <f>'płatn pow 100 ha (2)'!E13</f>
        <v>0</v>
      </c>
      <c r="F23" s="1088"/>
      <c r="G23" s="1073">
        <f t="shared" si="1"/>
        <v>0</v>
      </c>
      <c r="H23" s="1074"/>
      <c r="I23" s="1075">
        <f>'płatn pow 100 ha (2)'!E35</f>
        <v>0</v>
      </c>
      <c r="J23" s="1088"/>
      <c r="K23" s="1073">
        <f t="shared" si="3"/>
        <v>0</v>
      </c>
      <c r="L23" s="1074"/>
      <c r="M23" s="1075">
        <f>'płatn pow 100 ha (2)'!E56</f>
        <v>0</v>
      </c>
      <c r="N23" s="1088"/>
      <c r="O23" s="1091">
        <f t="shared" si="5"/>
        <v>0</v>
      </c>
      <c r="P23" s="1092">
        <f t="shared" si="5"/>
        <v>0</v>
      </c>
      <c r="Q23" s="1030"/>
      <c r="R23" s="1065"/>
      <c r="S23" s="1065"/>
      <c r="T23" s="1065"/>
      <c r="U23" s="1065"/>
      <c r="V23" s="1093"/>
      <c r="W23" s="1065"/>
      <c r="X23" s="1065"/>
      <c r="Y23" s="1065"/>
      <c r="Z23" s="1065"/>
      <c r="AA23" s="1065"/>
      <c r="AB23" s="1065"/>
      <c r="AC23" s="1065"/>
      <c r="AD23" s="1065"/>
      <c r="AE23" s="1065"/>
      <c r="AF23" s="1065"/>
      <c r="AG23" s="1065"/>
      <c r="AH23" s="1065"/>
      <c r="AI23" s="1065"/>
    </row>
    <row r="24" spans="1:35" ht="13.5" hidden="1" thickBot="1">
      <c r="A24" s="1030"/>
      <c r="B24" s="1090" t="s">
        <v>2169</v>
      </c>
      <c r="C24" s="1073"/>
      <c r="D24" s="1074"/>
      <c r="E24" s="1075">
        <f>'płatn pow 100 ha (2)'!E14</f>
        <v>0</v>
      </c>
      <c r="F24" s="1088"/>
      <c r="G24" s="1073">
        <f t="shared" si="1"/>
        <v>0</v>
      </c>
      <c r="H24" s="1074"/>
      <c r="I24" s="1075">
        <f>'płatn pow 100 ha (2)'!E36</f>
        <v>0</v>
      </c>
      <c r="J24" s="1088"/>
      <c r="K24" s="1073">
        <f t="shared" si="3"/>
        <v>0</v>
      </c>
      <c r="L24" s="1074"/>
      <c r="M24" s="1075">
        <f>'płatn pow 100 ha (2)'!E57</f>
        <v>0</v>
      </c>
      <c r="N24" s="1088"/>
      <c r="O24" s="1091">
        <f t="shared" si="5"/>
        <v>0</v>
      </c>
      <c r="P24" s="1092">
        <f t="shared" si="5"/>
        <v>0</v>
      </c>
      <c r="Q24" s="1030"/>
      <c r="R24" s="1065"/>
      <c r="S24" s="1065"/>
      <c r="T24" s="1065"/>
      <c r="U24" s="1065"/>
      <c r="V24" s="1093"/>
      <c r="W24" s="1065"/>
      <c r="X24" s="1065"/>
      <c r="Y24" s="1065"/>
      <c r="Z24" s="1065"/>
      <c r="AA24" s="1065"/>
      <c r="AB24" s="1065"/>
      <c r="AC24" s="1065"/>
      <c r="AD24" s="1065"/>
      <c r="AE24" s="1065"/>
      <c r="AF24" s="1065"/>
      <c r="AG24" s="1065"/>
      <c r="AH24" s="1065"/>
      <c r="AI24" s="1065"/>
    </row>
    <row r="25" spans="1:35" ht="13.5" hidden="1" thickBot="1">
      <c r="A25" s="1030"/>
      <c r="B25" s="1090" t="s">
        <v>2170</v>
      </c>
      <c r="C25" s="1073"/>
      <c r="D25" s="1074"/>
      <c r="E25" s="1075">
        <f>'płatn pow 100 ha (2)'!E15</f>
        <v>0</v>
      </c>
      <c r="F25" s="1088"/>
      <c r="G25" s="1073">
        <f t="shared" si="1"/>
        <v>0</v>
      </c>
      <c r="H25" s="1074"/>
      <c r="I25" s="1075">
        <f>'płatn pow 100 ha (2)'!E37</f>
        <v>0</v>
      </c>
      <c r="J25" s="1088"/>
      <c r="K25" s="1073">
        <f t="shared" si="3"/>
        <v>0</v>
      </c>
      <c r="L25" s="1074"/>
      <c r="M25" s="1075">
        <f>'płatn pow 100 ha (2)'!E58</f>
        <v>0</v>
      </c>
      <c r="N25" s="1088"/>
      <c r="O25" s="1091">
        <f t="shared" si="5"/>
        <v>0</v>
      </c>
      <c r="P25" s="1092">
        <f t="shared" si="5"/>
        <v>0</v>
      </c>
      <c r="Q25" s="1030"/>
      <c r="R25" s="1065"/>
      <c r="S25" s="1065"/>
      <c r="T25" s="1065"/>
      <c r="U25" s="1065"/>
      <c r="V25" s="1093"/>
      <c r="W25" s="1065"/>
      <c r="X25" s="1065"/>
      <c r="Y25" s="1065"/>
      <c r="Z25" s="1065"/>
      <c r="AA25" s="1065"/>
      <c r="AB25" s="1065"/>
      <c r="AC25" s="1065"/>
      <c r="AD25" s="1065"/>
      <c r="AE25" s="1065"/>
      <c r="AF25" s="1065"/>
      <c r="AG25" s="1065"/>
      <c r="AH25" s="1065"/>
      <c r="AI25" s="1065"/>
    </row>
    <row r="26" spans="1:35" ht="13.5" hidden="1" thickBot="1">
      <c r="A26" s="1030"/>
      <c r="B26" s="1090" t="s">
        <v>2171</v>
      </c>
      <c r="C26" s="1073"/>
      <c r="D26" s="1074"/>
      <c r="E26" s="1075">
        <f>'płatn pow 100 ha (2)'!E16</f>
        <v>0</v>
      </c>
      <c r="F26" s="1088"/>
      <c r="G26" s="1073">
        <f t="shared" si="1"/>
        <v>0</v>
      </c>
      <c r="H26" s="1074"/>
      <c r="I26" s="1075">
        <f>'płatn pow 100 ha (2)'!E38</f>
        <v>0</v>
      </c>
      <c r="J26" s="1088"/>
      <c r="K26" s="1073">
        <f t="shared" si="3"/>
        <v>0</v>
      </c>
      <c r="L26" s="1074"/>
      <c r="M26" s="1075">
        <f>'płatn pow 100 ha (2)'!E59</f>
        <v>0</v>
      </c>
      <c r="N26" s="1088"/>
      <c r="O26" s="1094">
        <f t="shared" si="5"/>
        <v>0</v>
      </c>
      <c r="P26" s="1095">
        <f t="shared" si="5"/>
        <v>0</v>
      </c>
      <c r="Q26" s="1030"/>
      <c r="R26" s="1065"/>
      <c r="S26" s="1065"/>
      <c r="T26" s="1065"/>
      <c r="U26" s="1065"/>
      <c r="V26" s="1093"/>
      <c r="W26" s="1065"/>
      <c r="X26" s="1065"/>
      <c r="Y26" s="1065"/>
      <c r="Z26" s="1065"/>
      <c r="AA26" s="1065"/>
      <c r="AB26" s="1065"/>
      <c r="AC26" s="1065"/>
      <c r="AD26" s="1065"/>
      <c r="AE26" s="1065"/>
      <c r="AF26" s="1065"/>
      <c r="AG26" s="1065"/>
      <c r="AH26" s="1065"/>
      <c r="AI26" s="1065"/>
    </row>
    <row r="27" spans="1:35">
      <c r="A27" s="1030"/>
      <c r="B27" s="1088"/>
      <c r="C27" s="1088"/>
      <c r="D27" s="1096">
        <f>SUM(D13:D26)</f>
        <v>0</v>
      </c>
      <c r="E27" s="1097">
        <f>SUM(E13:E26)</f>
        <v>0</v>
      </c>
      <c r="F27" s="1088"/>
      <c r="G27" s="1088"/>
      <c r="H27" s="1096">
        <f>SUM(H13:H26)</f>
        <v>0</v>
      </c>
      <c r="I27" s="1097">
        <f>SUM(I13:I26)</f>
        <v>0</v>
      </c>
      <c r="J27" s="1088"/>
      <c r="K27" s="1088"/>
      <c r="L27" s="1096">
        <f>SUM(L13:L26)</f>
        <v>0</v>
      </c>
      <c r="M27" s="1097">
        <f>SUM(M13:M26)</f>
        <v>0</v>
      </c>
      <c r="N27" s="1088"/>
      <c r="O27" s="1098">
        <f>SUM(O13:O26)</f>
        <v>0</v>
      </c>
      <c r="P27" s="1097">
        <f>SUM(P13:P26)</f>
        <v>0</v>
      </c>
      <c r="Q27" s="1030"/>
      <c r="R27" s="1065"/>
      <c r="S27" s="1065"/>
      <c r="T27" s="1065"/>
      <c r="U27" s="1065"/>
      <c r="V27" s="1093"/>
      <c r="W27" s="1065"/>
      <c r="X27" s="1065"/>
      <c r="Y27" s="1065"/>
      <c r="Z27" s="1065"/>
      <c r="AA27" s="1065"/>
      <c r="AB27" s="1065"/>
      <c r="AC27" s="1065"/>
      <c r="AD27" s="1065"/>
      <c r="AE27" s="1065"/>
      <c r="AF27" s="1065"/>
      <c r="AG27" s="1065"/>
      <c r="AH27" s="1065"/>
      <c r="AI27" s="1065"/>
    </row>
    <row r="28" spans="1:35" ht="7.5" customHeight="1" thickBot="1">
      <c r="A28" s="1099"/>
      <c r="B28" s="1100"/>
      <c r="C28" s="1100"/>
      <c r="D28" s="1100"/>
      <c r="E28" s="1100"/>
      <c r="F28" s="1100"/>
      <c r="G28" s="1100"/>
      <c r="H28" s="1100"/>
      <c r="I28" s="1100"/>
      <c r="J28" s="1100"/>
      <c r="K28" s="1100"/>
      <c r="L28" s="1100"/>
      <c r="M28" s="1100"/>
      <c r="N28" s="1100"/>
      <c r="O28" s="1100"/>
      <c r="P28" s="1100"/>
      <c r="Q28" s="1099"/>
      <c r="R28" s="1065"/>
      <c r="S28" s="1065"/>
      <c r="T28" s="1065"/>
      <c r="U28" s="1065"/>
      <c r="V28" s="1101"/>
      <c r="W28" s="1065"/>
      <c r="X28" s="1065"/>
      <c r="Y28" s="1065"/>
      <c r="Z28" s="1065"/>
      <c r="AA28" s="1065"/>
      <c r="AB28" s="1065"/>
      <c r="AC28" s="1065"/>
      <c r="AD28" s="1065"/>
      <c r="AE28" s="1065"/>
      <c r="AF28" s="1065"/>
      <c r="AG28" s="1065"/>
      <c r="AH28" s="1065"/>
      <c r="AI28" s="1065"/>
    </row>
    <row r="29" spans="1:35" ht="18.75" hidden="1" thickTop="1">
      <c r="A29" s="1023"/>
      <c r="B29" s="1102" t="s">
        <v>594</v>
      </c>
      <c r="C29" s="1019"/>
      <c r="D29" s="1019"/>
      <c r="E29" s="1103"/>
      <c r="F29" s="1019"/>
      <c r="G29" s="1019"/>
      <c r="H29" s="1019"/>
      <c r="I29" s="1019"/>
      <c r="J29" s="1019"/>
      <c r="K29" s="1019"/>
      <c r="L29" s="1019"/>
      <c r="M29" s="1019"/>
      <c r="N29" s="1019"/>
      <c r="O29" s="1019"/>
      <c r="P29" s="1019"/>
      <c r="Q29" s="1023"/>
      <c r="R29" s="1065"/>
      <c r="S29" s="1065"/>
      <c r="T29" s="1065"/>
      <c r="U29" s="1065"/>
      <c r="V29" s="1065"/>
      <c r="W29" s="1065"/>
      <c r="X29" s="1065"/>
      <c r="Y29" s="1065"/>
      <c r="Z29" s="1065"/>
      <c r="AA29" s="1065"/>
      <c r="AB29" s="1065"/>
      <c r="AC29" s="1065"/>
      <c r="AD29" s="1065"/>
      <c r="AE29" s="1065"/>
      <c r="AF29" s="1065"/>
      <c r="AG29" s="1065"/>
      <c r="AH29" s="1065"/>
      <c r="AI29" s="1065"/>
    </row>
    <row r="30" spans="1:35" ht="12.75" hidden="1" customHeight="1">
      <c r="A30" s="1023"/>
      <c r="B30" s="1019"/>
      <c r="C30" s="1019"/>
      <c r="D30" s="1019"/>
      <c r="E30" s="1071"/>
      <c r="F30" s="1072" t="s">
        <v>588</v>
      </c>
      <c r="G30" s="1073">
        <f>'Og s3b'!E20</f>
        <v>500</v>
      </c>
      <c r="H30" s="1074">
        <f>'płatn pow 100 ha (2)'!I182</f>
        <v>0</v>
      </c>
      <c r="I30" s="1075">
        <f>G30*H30</f>
        <v>0</v>
      </c>
      <c r="J30" s="1019"/>
      <c r="K30" s="366" t="s">
        <v>1235</v>
      </c>
      <c r="L30" s="1019"/>
      <c r="M30" s="1019"/>
      <c r="N30" s="1019"/>
      <c r="O30" s="1019"/>
      <c r="P30" s="1019"/>
      <c r="Q30" s="1023"/>
      <c r="R30" s="1065"/>
      <c r="S30" s="1065"/>
      <c r="T30" s="1065"/>
      <c r="U30" s="1065"/>
      <c r="V30" s="1093"/>
      <c r="W30" s="1065"/>
      <c r="X30" s="1065"/>
      <c r="Y30" s="1065"/>
      <c r="Z30" s="1065"/>
      <c r="AA30" s="1065"/>
      <c r="AB30" s="1065"/>
      <c r="AC30" s="1065"/>
      <c r="AD30" s="1065"/>
      <c r="AE30" s="1065"/>
      <c r="AF30" s="1065"/>
      <c r="AG30" s="1065"/>
      <c r="AH30" s="1065"/>
      <c r="AI30" s="1065"/>
    </row>
    <row r="31" spans="1:35" ht="12.75" hidden="1" customHeight="1">
      <c r="A31" s="1023"/>
      <c r="B31" s="1317" t="s">
        <v>2332</v>
      </c>
      <c r="C31" s="1318" t="s">
        <v>1932</v>
      </c>
      <c r="D31" s="1019"/>
      <c r="E31" s="1071"/>
      <c r="F31" s="1072" t="s">
        <v>592</v>
      </c>
      <c r="G31" s="1073">
        <f>G30*0.75</f>
        <v>375</v>
      </c>
      <c r="H31" s="1074">
        <f>'płatn pow 100 ha (2)'!J182</f>
        <v>0</v>
      </c>
      <c r="I31" s="1075">
        <f>G31*H31</f>
        <v>0</v>
      </c>
      <c r="J31" s="1019"/>
      <c r="K31" s="366" t="s">
        <v>840</v>
      </c>
      <c r="L31" s="1019"/>
      <c r="M31" s="1019"/>
      <c r="N31" s="1019"/>
      <c r="O31" s="1019"/>
      <c r="P31" s="1019"/>
      <c r="Q31" s="1023"/>
      <c r="R31" s="1065"/>
      <c r="S31" s="1065"/>
      <c r="T31" s="1065"/>
      <c r="U31" s="1065"/>
      <c r="V31" s="1093"/>
      <c r="W31" s="1065"/>
      <c r="X31" s="1065"/>
      <c r="Y31" s="1065"/>
      <c r="Z31" s="1065"/>
      <c r="AA31" s="1065"/>
      <c r="AB31" s="1065"/>
      <c r="AC31" s="1065"/>
      <c r="AD31" s="1065"/>
      <c r="AE31" s="1065"/>
      <c r="AF31" s="1065"/>
      <c r="AG31" s="1065"/>
      <c r="AH31" s="1065"/>
      <c r="AI31" s="1065"/>
    </row>
    <row r="32" spans="1:35" ht="12.75" hidden="1" customHeight="1">
      <c r="A32" s="1023"/>
      <c r="B32" s="1332" t="s">
        <v>2333</v>
      </c>
      <c r="C32" s="1331" t="s">
        <v>2334</v>
      </c>
      <c r="D32" s="1019"/>
      <c r="E32" s="1071"/>
      <c r="F32" s="1072" t="s">
        <v>589</v>
      </c>
      <c r="G32" s="1073">
        <f>G30*0.5</f>
        <v>250</v>
      </c>
      <c r="H32" s="1074">
        <f>'płatn pow 100 ha (2)'!K182</f>
        <v>0</v>
      </c>
      <c r="I32" s="1075">
        <f>G32*H32</f>
        <v>0</v>
      </c>
      <c r="J32" s="1019"/>
      <c r="K32" s="366" t="s">
        <v>841</v>
      </c>
      <c r="L32" s="1019"/>
      <c r="M32" s="1019"/>
      <c r="N32" s="1019"/>
      <c r="O32" s="1019"/>
      <c r="P32" s="1019"/>
      <c r="Q32" s="1023"/>
      <c r="R32" s="1065"/>
      <c r="S32" s="1065"/>
      <c r="T32" s="1065"/>
      <c r="U32" s="1065"/>
      <c r="V32" s="1093"/>
      <c r="W32" s="1065"/>
      <c r="X32" s="1065"/>
      <c r="Y32" s="1065"/>
      <c r="Z32" s="1065"/>
      <c r="AA32" s="1065"/>
      <c r="AB32" s="1065"/>
      <c r="AC32" s="1065"/>
      <c r="AD32" s="1065"/>
      <c r="AE32" s="1065"/>
      <c r="AF32" s="1065"/>
      <c r="AG32" s="1065"/>
      <c r="AH32" s="1065"/>
      <c r="AI32" s="1065"/>
    </row>
    <row r="33" spans="1:35" ht="12.75" hidden="1" customHeight="1">
      <c r="A33" s="1023"/>
      <c r="B33" s="1019"/>
      <c r="C33" s="1019"/>
      <c r="D33" s="1019"/>
      <c r="E33" s="1071"/>
      <c r="F33" s="1072" t="s">
        <v>590</v>
      </c>
      <c r="G33" s="1073">
        <f>G30*0.1</f>
        <v>50</v>
      </c>
      <c r="H33" s="1074">
        <f>'płatn pow 100 ha (2)'!L182</f>
        <v>0</v>
      </c>
      <c r="I33" s="1075">
        <f>G33*H33</f>
        <v>0</v>
      </c>
      <c r="J33" s="1019"/>
      <c r="K33" s="366" t="s">
        <v>842</v>
      </c>
      <c r="L33" s="1019"/>
      <c r="M33" s="1019"/>
      <c r="N33" s="1019"/>
      <c r="O33" s="1019"/>
      <c r="P33" s="1019"/>
      <c r="Q33" s="1023"/>
      <c r="R33" s="1065"/>
      <c r="S33" s="1065"/>
      <c r="T33" s="1065"/>
      <c r="U33" s="1065"/>
      <c r="V33" s="1093"/>
      <c r="W33" s="1065"/>
      <c r="X33" s="1065"/>
      <c r="Y33" s="1065"/>
      <c r="Z33" s="1065"/>
      <c r="AA33" s="1065"/>
      <c r="AB33" s="1065"/>
      <c r="AC33" s="1065"/>
      <c r="AD33" s="1065"/>
      <c r="AE33" s="1065"/>
      <c r="AF33" s="1065"/>
      <c r="AG33" s="1065"/>
      <c r="AH33" s="1065"/>
      <c r="AI33" s="1065"/>
    </row>
    <row r="34" spans="1:35" ht="12.75" hidden="1" customHeight="1">
      <c r="A34" s="1023"/>
      <c r="B34" s="1019"/>
      <c r="C34" s="1019"/>
      <c r="D34" s="1019"/>
      <c r="E34" s="1071"/>
      <c r="F34" s="1085"/>
      <c r="G34" s="1072" t="s">
        <v>591</v>
      </c>
      <c r="H34" s="1096">
        <f>SUM(H30:H33)</f>
        <v>0</v>
      </c>
      <c r="I34" s="1097">
        <f>SUM(I30:I33)</f>
        <v>0</v>
      </c>
      <c r="J34" s="1019"/>
      <c r="K34" s="366" t="s">
        <v>843</v>
      </c>
      <c r="L34" s="1019"/>
      <c r="M34" s="1019"/>
      <c r="N34" s="1019"/>
      <c r="O34" s="1019"/>
      <c r="P34" s="1019"/>
      <c r="Q34" s="1023"/>
      <c r="R34" s="1065"/>
      <c r="S34" s="1065"/>
      <c r="T34" s="1065"/>
      <c r="U34" s="1065"/>
      <c r="V34" s="1093"/>
      <c r="W34" s="1065"/>
      <c r="X34" s="1065"/>
      <c r="Y34" s="1065"/>
      <c r="Z34" s="1065"/>
      <c r="AA34" s="1065"/>
      <c r="AB34" s="1065"/>
      <c r="AC34" s="1065"/>
      <c r="AD34" s="1065"/>
      <c r="AE34" s="1065"/>
      <c r="AF34" s="1065"/>
      <c r="AG34" s="1065"/>
      <c r="AH34" s="1065"/>
      <c r="AI34" s="1065"/>
    </row>
    <row r="35" spans="1:35" ht="6.75" hidden="1" customHeight="1" thickBot="1">
      <c r="A35" s="1104"/>
      <c r="B35" s="1105"/>
      <c r="C35" s="1105"/>
      <c r="D35" s="1105"/>
      <c r="E35" s="1105"/>
      <c r="F35" s="1105"/>
      <c r="G35" s="1105"/>
      <c r="H35" s="1105"/>
      <c r="I35" s="1105"/>
      <c r="J35" s="1105"/>
      <c r="K35" s="1105"/>
      <c r="L35" s="1105"/>
      <c r="M35" s="1105"/>
      <c r="N35" s="1105"/>
      <c r="O35" s="1105"/>
      <c r="P35" s="1105"/>
      <c r="Q35" s="1104"/>
      <c r="R35" s="1065"/>
      <c r="S35" s="1065"/>
      <c r="T35" s="1065"/>
      <c r="U35" s="1065"/>
      <c r="V35" s="1065"/>
      <c r="W35" s="1065"/>
      <c r="X35" s="1065"/>
      <c r="Y35" s="1065"/>
      <c r="Z35" s="1065"/>
      <c r="AA35" s="1065"/>
      <c r="AB35" s="1065"/>
      <c r="AC35" s="1065"/>
      <c r="AD35" s="1065"/>
      <c r="AE35" s="1065"/>
      <c r="AF35" s="1065"/>
      <c r="AG35" s="1065"/>
      <c r="AH35" s="1065"/>
      <c r="AI35" s="1065"/>
    </row>
    <row r="36" spans="1:35" ht="17.25" customHeight="1" thickTop="1">
      <c r="A36" s="1106"/>
      <c r="B36" s="1107" t="s">
        <v>823</v>
      </c>
      <c r="C36" s="1108"/>
      <c r="D36" s="1108"/>
      <c r="E36" s="1108"/>
      <c r="F36" s="1109" t="s">
        <v>2267</v>
      </c>
      <c r="G36" s="1108"/>
      <c r="H36" s="1108"/>
      <c r="I36" s="1108"/>
      <c r="J36" s="1108"/>
      <c r="K36" s="1108"/>
      <c r="L36" s="1108"/>
      <c r="M36" s="1108"/>
      <c r="N36" s="1108"/>
      <c r="O36" s="1108"/>
      <c r="P36" s="1108"/>
      <c r="Q36" s="1106"/>
      <c r="R36" s="1065"/>
      <c r="S36" s="1065"/>
      <c r="T36" s="1065"/>
      <c r="U36" s="1065"/>
      <c r="V36" s="1065"/>
      <c r="W36" s="1065"/>
      <c r="X36" s="1065"/>
      <c r="Y36" s="1065"/>
      <c r="Z36" s="1065"/>
      <c r="AA36" s="1065"/>
      <c r="AB36" s="1065"/>
      <c r="AC36" s="1065"/>
      <c r="AD36" s="1065"/>
      <c r="AE36" s="1065"/>
      <c r="AF36" s="1065"/>
      <c r="AG36" s="1065"/>
      <c r="AH36" s="1065"/>
      <c r="AI36" s="1065"/>
    </row>
    <row r="37" spans="1:35" ht="10.5" customHeight="1">
      <c r="A37" s="1106"/>
      <c r="B37" s="1108"/>
      <c r="C37" s="1108"/>
      <c r="D37" s="1108"/>
      <c r="E37" s="1108"/>
      <c r="F37" s="1109" t="s">
        <v>1924</v>
      </c>
      <c r="G37" s="1108"/>
      <c r="H37" s="1108"/>
      <c r="I37" s="1108"/>
      <c r="J37" s="1108"/>
      <c r="K37" s="1108"/>
      <c r="L37" s="1108"/>
      <c r="M37" s="1108"/>
      <c r="N37" s="1108"/>
      <c r="O37" s="1108"/>
      <c r="P37" s="1108"/>
      <c r="Q37" s="1106"/>
      <c r="R37" s="1065"/>
      <c r="S37" s="1065"/>
      <c r="T37" s="1065"/>
      <c r="U37" s="1065"/>
      <c r="V37" s="1065"/>
      <c r="W37" s="1065"/>
      <c r="X37" s="1065"/>
      <c r="Y37" s="1065"/>
      <c r="Z37" s="1065"/>
      <c r="AA37" s="1065"/>
      <c r="AB37" s="1065"/>
      <c r="AC37" s="1065"/>
      <c r="AD37" s="1065"/>
      <c r="AE37" s="1065"/>
      <c r="AF37" s="1065"/>
      <c r="AG37" s="1065"/>
      <c r="AH37" s="1065"/>
      <c r="AI37" s="1065"/>
    </row>
    <row r="38" spans="1:35" ht="7.5" customHeight="1">
      <c r="A38" s="1106"/>
      <c r="B38" s="1108"/>
      <c r="C38" s="1108"/>
      <c r="D38" s="1108"/>
      <c r="E38" s="1108"/>
      <c r="F38" s="1108"/>
      <c r="G38" s="1108"/>
      <c r="H38" s="1108"/>
      <c r="I38" s="1108"/>
      <c r="J38" s="1108"/>
      <c r="K38" s="1108"/>
      <c r="L38" s="1108"/>
      <c r="M38" s="1108"/>
      <c r="N38" s="1108"/>
      <c r="O38" s="1108"/>
      <c r="P38" s="1108"/>
      <c r="Q38" s="1106"/>
      <c r="R38" s="1065"/>
      <c r="S38" s="1065"/>
      <c r="T38" s="1065"/>
      <c r="U38" s="1065"/>
      <c r="V38" s="1065"/>
      <c r="W38" s="1065"/>
      <c r="X38" s="1065"/>
      <c r="Y38" s="1065"/>
      <c r="Z38" s="1065"/>
      <c r="AA38" s="1065"/>
      <c r="AB38" s="1065"/>
      <c r="AC38" s="1065"/>
      <c r="AD38" s="1065"/>
      <c r="AE38" s="1065"/>
      <c r="AF38" s="1065"/>
      <c r="AG38" s="1065"/>
      <c r="AH38" s="1065"/>
      <c r="AI38" s="1065"/>
    </row>
    <row r="39" spans="1:35" ht="13.5" thickBot="1">
      <c r="A39" s="1106"/>
      <c r="B39" s="1085" t="s">
        <v>1925</v>
      </c>
      <c r="C39" s="1072" t="s">
        <v>1926</v>
      </c>
      <c r="D39" s="1086" t="s">
        <v>1927</v>
      </c>
      <c r="E39" s="1087">
        <v>1</v>
      </c>
      <c r="F39" s="1088"/>
      <c r="G39" s="1072" t="s">
        <v>1928</v>
      </c>
      <c r="H39" s="1086" t="s">
        <v>1927</v>
      </c>
      <c r="I39" s="1087">
        <v>0.5</v>
      </c>
      <c r="J39" s="1088"/>
      <c r="K39" s="1072" t="s">
        <v>1929</v>
      </c>
      <c r="L39" s="1086" t="s">
        <v>1927</v>
      </c>
      <c r="M39" s="1087">
        <v>0.1</v>
      </c>
      <c r="N39" s="1088"/>
      <c r="O39" s="1089" t="s">
        <v>1930</v>
      </c>
      <c r="P39" s="1087"/>
      <c r="Q39" s="1106"/>
      <c r="R39" s="1065"/>
      <c r="S39" s="1065"/>
      <c r="T39" s="1065"/>
      <c r="U39" s="1065"/>
      <c r="V39" s="1065"/>
      <c r="W39" s="1065"/>
      <c r="X39" s="1065"/>
      <c r="Y39" s="1065"/>
      <c r="Z39" s="1065"/>
      <c r="AA39" s="1065"/>
      <c r="AB39" s="1065"/>
      <c r="AC39" s="1065"/>
      <c r="AD39" s="1065"/>
      <c r="AE39" s="1065"/>
      <c r="AF39" s="1065"/>
      <c r="AG39" s="1065"/>
      <c r="AH39" s="1065"/>
      <c r="AI39" s="1065"/>
    </row>
    <row r="40" spans="1:35" ht="13.5" thickBot="1">
      <c r="A40" s="1106"/>
      <c r="B40" s="1090" t="s">
        <v>1911</v>
      </c>
      <c r="C40" s="1073">
        <f>'Og s3b'!E50</f>
        <v>330</v>
      </c>
      <c r="D40" s="1074">
        <f t="shared" ref="D40:D45" si="6">E40/C40</f>
        <v>0</v>
      </c>
      <c r="E40" s="1075">
        <f>'płatn pow 100 ha (2)'!E91</f>
        <v>0</v>
      </c>
      <c r="F40" s="1088"/>
      <c r="G40" s="1073">
        <f t="shared" ref="G40:G45" si="7">C40*1/2</f>
        <v>165</v>
      </c>
      <c r="H40" s="1074">
        <f t="shared" ref="H40:H45" si="8">I40/G40</f>
        <v>0</v>
      </c>
      <c r="I40" s="1075">
        <f>'płatn pow 100 ha (2)'!E111</f>
        <v>0</v>
      </c>
      <c r="J40" s="1088"/>
      <c r="K40" s="1073">
        <f t="shared" ref="K40:K45" si="9">C40*0.1</f>
        <v>33</v>
      </c>
      <c r="L40" s="1074">
        <f t="shared" ref="L40:L45" si="10">M40/K40</f>
        <v>0</v>
      </c>
      <c r="M40" s="1075">
        <f>'płatn pow 100 ha (2)'!E130</f>
        <v>0</v>
      </c>
      <c r="N40" s="1088"/>
      <c r="O40" s="1091">
        <f t="shared" ref="O40:P45" si="11">D40+H40+L40</f>
        <v>0</v>
      </c>
      <c r="P40" s="1092">
        <f t="shared" si="11"/>
        <v>0</v>
      </c>
      <c r="Q40" s="1106"/>
      <c r="R40" s="1065"/>
      <c r="S40" s="1065"/>
      <c r="T40" s="1065"/>
      <c r="U40" s="1065"/>
      <c r="V40" s="1093"/>
      <c r="W40" s="1065"/>
      <c r="X40" s="1065"/>
      <c r="Y40" s="1065"/>
      <c r="Z40" s="1065"/>
      <c r="AA40" s="1065"/>
      <c r="AB40" s="1065"/>
      <c r="AC40" s="1065"/>
      <c r="AD40" s="1065"/>
      <c r="AE40" s="1065"/>
      <c r="AF40" s="1065"/>
      <c r="AG40" s="1065"/>
      <c r="AH40" s="1065"/>
      <c r="AI40" s="1065"/>
    </row>
    <row r="41" spans="1:35" ht="13.5" thickBot="1">
      <c r="A41" s="1106"/>
      <c r="B41" s="1090" t="s">
        <v>1912</v>
      </c>
      <c r="C41" s="1073">
        <f>'Og s3b'!E51</f>
        <v>458</v>
      </c>
      <c r="D41" s="1074">
        <f t="shared" si="6"/>
        <v>0</v>
      </c>
      <c r="E41" s="1075">
        <f>'płatn pow 100 ha (2)'!E92</f>
        <v>0</v>
      </c>
      <c r="F41" s="1088"/>
      <c r="G41" s="1073">
        <f t="shared" si="7"/>
        <v>229</v>
      </c>
      <c r="H41" s="1074">
        <f t="shared" si="8"/>
        <v>0</v>
      </c>
      <c r="I41" s="1075">
        <f>'płatn pow 100 ha (2)'!E112</f>
        <v>0</v>
      </c>
      <c r="J41" s="1088"/>
      <c r="K41" s="1073">
        <f t="shared" si="9"/>
        <v>45.800000000000004</v>
      </c>
      <c r="L41" s="1074">
        <f t="shared" si="10"/>
        <v>0</v>
      </c>
      <c r="M41" s="1075">
        <f>'płatn pow 100 ha (2)'!E131</f>
        <v>0</v>
      </c>
      <c r="N41" s="1088"/>
      <c r="O41" s="1091">
        <f t="shared" si="11"/>
        <v>0</v>
      </c>
      <c r="P41" s="1092">
        <f t="shared" si="11"/>
        <v>0</v>
      </c>
      <c r="Q41" s="1106"/>
      <c r="R41" s="1065"/>
      <c r="S41" s="1065"/>
      <c r="T41" s="1065"/>
      <c r="U41" s="1065"/>
      <c r="V41" s="1093"/>
      <c r="W41" s="1065"/>
      <c r="X41" s="1065"/>
      <c r="Y41" s="1065"/>
      <c r="Z41" s="1065"/>
      <c r="AA41" s="1065"/>
      <c r="AB41" s="1065"/>
      <c r="AC41" s="1065"/>
      <c r="AD41" s="1065"/>
      <c r="AE41" s="1065"/>
      <c r="AF41" s="1065"/>
      <c r="AG41" s="1065"/>
      <c r="AH41" s="1065"/>
      <c r="AI41" s="1065"/>
    </row>
    <row r="42" spans="1:35" ht="13.5" thickBot="1">
      <c r="A42" s="1106"/>
      <c r="B42" s="1090" t="s">
        <v>1913</v>
      </c>
      <c r="C42" s="1073">
        <f>'Og s3b'!E52</f>
        <v>420</v>
      </c>
      <c r="D42" s="1074">
        <f t="shared" si="6"/>
        <v>0</v>
      </c>
      <c r="E42" s="1075">
        <f>'płatn pow 100 ha (2)'!E93</f>
        <v>0</v>
      </c>
      <c r="F42" s="1088"/>
      <c r="G42" s="1073">
        <f t="shared" si="7"/>
        <v>210</v>
      </c>
      <c r="H42" s="1074">
        <f t="shared" si="8"/>
        <v>0</v>
      </c>
      <c r="I42" s="1075">
        <f>'płatn pow 100 ha (2)'!E113</f>
        <v>0</v>
      </c>
      <c r="J42" s="1088"/>
      <c r="K42" s="1073">
        <f t="shared" si="9"/>
        <v>42</v>
      </c>
      <c r="L42" s="1074">
        <f t="shared" si="10"/>
        <v>0</v>
      </c>
      <c r="M42" s="1075">
        <f>'płatn pow 100 ha (2)'!E132</f>
        <v>0</v>
      </c>
      <c r="N42" s="1088"/>
      <c r="O42" s="1091">
        <f t="shared" si="11"/>
        <v>0</v>
      </c>
      <c r="P42" s="1092">
        <f t="shared" si="11"/>
        <v>0</v>
      </c>
      <c r="Q42" s="1106"/>
      <c r="R42" s="1065"/>
      <c r="S42" s="1065"/>
      <c r="T42" s="1065"/>
      <c r="U42" s="1065"/>
      <c r="V42" s="1093"/>
      <c r="W42" s="1065"/>
      <c r="X42" s="1065"/>
      <c r="Y42" s="1065"/>
      <c r="Z42" s="1065"/>
      <c r="AA42" s="1065"/>
      <c r="AB42" s="1065"/>
      <c r="AC42" s="1065"/>
      <c r="AD42" s="1065"/>
      <c r="AE42" s="1065"/>
      <c r="AF42" s="1065"/>
      <c r="AG42" s="1065"/>
      <c r="AH42" s="1065"/>
      <c r="AI42" s="1065"/>
    </row>
    <row r="43" spans="1:35" ht="13.5" thickBot="1">
      <c r="A43" s="1106"/>
      <c r="B43" s="1090" t="s">
        <v>1914</v>
      </c>
      <c r="C43" s="1073">
        <f>'Og s3b'!E53</f>
        <v>750</v>
      </c>
      <c r="D43" s="1074">
        <f t="shared" si="6"/>
        <v>0</v>
      </c>
      <c r="E43" s="1075">
        <f>'płatn pow 100 ha (2)'!E94</f>
        <v>0</v>
      </c>
      <c r="F43" s="1088"/>
      <c r="G43" s="1073">
        <f t="shared" si="7"/>
        <v>375</v>
      </c>
      <c r="H43" s="1074">
        <f t="shared" si="8"/>
        <v>0</v>
      </c>
      <c r="I43" s="1075">
        <f>'płatn pow 100 ha (2)'!E114</f>
        <v>0</v>
      </c>
      <c r="J43" s="1088"/>
      <c r="K43" s="1073">
        <f t="shared" si="9"/>
        <v>75</v>
      </c>
      <c r="L43" s="1074">
        <f t="shared" si="10"/>
        <v>0</v>
      </c>
      <c r="M43" s="1075">
        <f>'płatn pow 100 ha (2)'!E133</f>
        <v>0</v>
      </c>
      <c r="N43" s="1088"/>
      <c r="O43" s="1091">
        <f t="shared" si="11"/>
        <v>0</v>
      </c>
      <c r="P43" s="1092">
        <f t="shared" si="11"/>
        <v>0</v>
      </c>
      <c r="Q43" s="1106"/>
      <c r="R43" s="1065"/>
      <c r="S43" s="1065"/>
      <c r="T43" s="1065"/>
      <c r="U43" s="1065"/>
      <c r="V43" s="1093"/>
      <c r="W43" s="1065"/>
      <c r="X43" s="1065"/>
      <c r="Y43" s="1065"/>
      <c r="Z43" s="1065"/>
      <c r="AA43" s="1065"/>
      <c r="AB43" s="1065"/>
      <c r="AC43" s="1065"/>
      <c r="AD43" s="1065"/>
      <c r="AE43" s="1065"/>
      <c r="AF43" s="1065"/>
      <c r="AG43" s="1065"/>
      <c r="AH43" s="1065"/>
      <c r="AI43" s="1065"/>
    </row>
    <row r="44" spans="1:35" ht="13.5" thickBot="1">
      <c r="A44" s="1106"/>
      <c r="B44" s="1090" t="s">
        <v>1915</v>
      </c>
      <c r="C44" s="1073">
        <f>'Og s3b'!E54</f>
        <v>400</v>
      </c>
      <c r="D44" s="1074">
        <f t="shared" si="6"/>
        <v>0</v>
      </c>
      <c r="E44" s="1075">
        <f>'płatn pow 100 ha (2)'!E95</f>
        <v>0</v>
      </c>
      <c r="F44" s="1088"/>
      <c r="G44" s="1073">
        <f t="shared" si="7"/>
        <v>200</v>
      </c>
      <c r="H44" s="1074">
        <f t="shared" si="8"/>
        <v>0</v>
      </c>
      <c r="I44" s="1075">
        <f>'płatn pow 100 ha (2)'!E115</f>
        <v>0</v>
      </c>
      <c r="J44" s="1088"/>
      <c r="K44" s="1073">
        <f t="shared" si="9"/>
        <v>40</v>
      </c>
      <c r="L44" s="1074">
        <f t="shared" si="10"/>
        <v>0</v>
      </c>
      <c r="M44" s="1075">
        <f>'płatn pow 100 ha (2)'!E134</f>
        <v>0</v>
      </c>
      <c r="N44" s="1088"/>
      <c r="O44" s="1091">
        <f t="shared" si="11"/>
        <v>0</v>
      </c>
      <c r="P44" s="1092">
        <f t="shared" si="11"/>
        <v>0</v>
      </c>
      <c r="Q44" s="1106"/>
      <c r="R44" s="1065"/>
      <c r="S44" s="1065"/>
      <c r="T44" s="1065"/>
      <c r="U44" s="1065"/>
      <c r="V44" s="1093"/>
      <c r="W44" s="1065"/>
      <c r="X44" s="1065"/>
      <c r="Y44" s="1065"/>
      <c r="Z44" s="1065"/>
      <c r="AA44" s="1065"/>
      <c r="AB44" s="1065"/>
      <c r="AC44" s="1065"/>
      <c r="AD44" s="1065"/>
      <c r="AE44" s="1065"/>
      <c r="AF44" s="1065"/>
      <c r="AG44" s="1065"/>
      <c r="AH44" s="1065"/>
      <c r="AI44" s="1065"/>
    </row>
    <row r="45" spans="1:35" ht="13.5" thickBot="1">
      <c r="A45" s="1106"/>
      <c r="B45" s="1090" t="s">
        <v>1916</v>
      </c>
      <c r="C45" s="1073">
        <f>'Og s3b'!E55</f>
        <v>690</v>
      </c>
      <c r="D45" s="1074">
        <f t="shared" si="6"/>
        <v>0</v>
      </c>
      <c r="E45" s="1075">
        <f>'płatn pow 100 ha (2)'!E96</f>
        <v>0</v>
      </c>
      <c r="F45" s="1088"/>
      <c r="G45" s="1073">
        <f t="shared" si="7"/>
        <v>345</v>
      </c>
      <c r="H45" s="1074">
        <f t="shared" si="8"/>
        <v>0</v>
      </c>
      <c r="I45" s="1075">
        <f>'płatn pow 100 ha (2)'!E116</f>
        <v>0</v>
      </c>
      <c r="J45" s="1088"/>
      <c r="K45" s="1073">
        <f t="shared" si="9"/>
        <v>69</v>
      </c>
      <c r="L45" s="1074">
        <f t="shared" si="10"/>
        <v>0</v>
      </c>
      <c r="M45" s="1075">
        <f>'płatn pow 100 ha (2)'!E135</f>
        <v>0</v>
      </c>
      <c r="N45" s="1088"/>
      <c r="O45" s="1094">
        <f t="shared" si="11"/>
        <v>0</v>
      </c>
      <c r="P45" s="1095">
        <f t="shared" si="11"/>
        <v>0</v>
      </c>
      <c r="Q45" s="1106"/>
      <c r="R45" s="1065"/>
      <c r="S45" s="1065"/>
      <c r="T45" s="1065"/>
      <c r="U45" s="1065"/>
      <c r="V45" s="1093"/>
      <c r="W45" s="1065"/>
      <c r="X45" s="1065"/>
      <c r="Y45" s="1065"/>
      <c r="Z45" s="1065"/>
      <c r="AA45" s="1065"/>
      <c r="AB45" s="1065"/>
      <c r="AC45" s="1065"/>
      <c r="AD45" s="1065"/>
      <c r="AE45" s="1065"/>
      <c r="AF45" s="1065"/>
      <c r="AG45" s="1065"/>
      <c r="AH45" s="1065"/>
      <c r="AI45" s="1065"/>
    </row>
    <row r="46" spans="1:35">
      <c r="A46" s="1106"/>
      <c r="B46" s="1088"/>
      <c r="C46" s="1088"/>
      <c r="D46" s="1096">
        <f>SUM(D40:D45)</f>
        <v>0</v>
      </c>
      <c r="E46" s="1097">
        <f>SUM(E40:E45)</f>
        <v>0</v>
      </c>
      <c r="F46" s="1088"/>
      <c r="G46" s="1088"/>
      <c r="H46" s="1096">
        <f>SUM(H40:H45)</f>
        <v>0</v>
      </c>
      <c r="I46" s="1097">
        <f>SUM(I40:I45)</f>
        <v>0</v>
      </c>
      <c r="J46" s="1088"/>
      <c r="K46" s="1088"/>
      <c r="L46" s="1096">
        <f>SUM(L40:L45)</f>
        <v>0</v>
      </c>
      <c r="M46" s="1097">
        <f>SUM(M40:M45)</f>
        <v>0</v>
      </c>
      <c r="N46" s="1088"/>
      <c r="O46" s="1098">
        <f>SUM(O40:O45)</f>
        <v>0</v>
      </c>
      <c r="P46" s="1097">
        <f>SUM(P40:P45)</f>
        <v>0</v>
      </c>
      <c r="Q46" s="1106"/>
      <c r="R46" s="1065"/>
      <c r="S46" s="1065"/>
      <c r="T46" s="1065"/>
      <c r="U46" s="1065"/>
      <c r="V46" s="1093"/>
      <c r="W46" s="1065"/>
      <c r="X46" s="1065"/>
      <c r="Y46" s="1065"/>
      <c r="Z46" s="1065"/>
      <c r="AA46" s="1065"/>
      <c r="AB46" s="1065"/>
      <c r="AC46" s="1065"/>
      <c r="AD46" s="1065"/>
      <c r="AE46" s="1065"/>
      <c r="AF46" s="1065"/>
      <c r="AG46" s="1065"/>
      <c r="AH46" s="1065"/>
      <c r="AI46" s="1065"/>
    </row>
    <row r="47" spans="1:35" ht="7.5" customHeight="1" thickBot="1">
      <c r="A47" s="1110"/>
      <c r="B47" s="1110"/>
      <c r="C47" s="1110"/>
      <c r="D47" s="1110"/>
      <c r="E47" s="1110"/>
      <c r="F47" s="1110"/>
      <c r="G47" s="1110"/>
      <c r="H47" s="1110"/>
      <c r="I47" s="1110"/>
      <c r="J47" s="1110"/>
      <c r="K47" s="1110"/>
      <c r="L47" s="1110"/>
      <c r="M47" s="1110"/>
      <c r="N47" s="1110"/>
      <c r="O47" s="1110"/>
      <c r="P47" s="1110"/>
      <c r="Q47" s="1110"/>
      <c r="R47" s="1065"/>
      <c r="S47" s="1065"/>
      <c r="T47" s="1065"/>
      <c r="U47" s="1065"/>
      <c r="V47" s="1065"/>
      <c r="W47" s="1065"/>
      <c r="X47" s="1065"/>
      <c r="Y47" s="1065"/>
      <c r="Z47" s="1065"/>
      <c r="AA47" s="1065"/>
      <c r="AB47" s="1065"/>
      <c r="AC47" s="1065"/>
      <c r="AD47" s="1065"/>
      <c r="AE47" s="1065"/>
      <c r="AF47" s="1065"/>
      <c r="AG47" s="1065"/>
      <c r="AH47" s="1065"/>
      <c r="AI47" s="1065"/>
    </row>
    <row r="48" spans="1:35" ht="13.5" thickTop="1">
      <c r="A48" s="1065"/>
      <c r="B48" s="1065"/>
      <c r="C48" s="1065"/>
      <c r="D48" s="1065"/>
      <c r="E48" s="1065"/>
      <c r="F48" s="1065"/>
      <c r="G48" s="1065"/>
      <c r="H48" s="1065"/>
      <c r="I48" s="1065"/>
      <c r="J48" s="1065"/>
      <c r="K48" s="1065"/>
      <c r="L48" s="1065"/>
      <c r="M48" s="1065"/>
      <c r="N48" s="1065"/>
      <c r="O48" s="1065"/>
      <c r="P48" s="1065"/>
      <c r="Q48" s="1065"/>
      <c r="R48" s="1065"/>
      <c r="S48" s="1065"/>
      <c r="T48" s="1065"/>
      <c r="U48" s="1065"/>
      <c r="V48" s="1065"/>
      <c r="W48" s="1065"/>
      <c r="X48" s="1065"/>
      <c r="Y48" s="1065"/>
      <c r="Z48" s="1065"/>
      <c r="AA48" s="1065"/>
      <c r="AB48" s="1065"/>
      <c r="AC48" s="1065"/>
      <c r="AD48" s="1065"/>
      <c r="AE48" s="1065"/>
      <c r="AF48" s="1065"/>
      <c r="AG48" s="1065"/>
      <c r="AH48" s="1065"/>
      <c r="AI48" s="1065"/>
    </row>
    <row r="49" spans="1:35">
      <c r="A49" s="1065"/>
      <c r="B49" s="1065"/>
      <c r="C49" s="1065"/>
      <c r="D49" s="1065"/>
      <c r="E49" s="1065"/>
      <c r="F49" s="1065"/>
      <c r="G49" s="1065"/>
      <c r="H49" s="1065"/>
      <c r="I49" s="1065"/>
      <c r="J49" s="1065"/>
      <c r="K49" s="1065"/>
      <c r="L49" s="1065"/>
      <c r="M49" s="1065"/>
      <c r="N49" s="1065"/>
      <c r="O49" s="1065"/>
      <c r="P49" s="1065"/>
      <c r="Q49" s="1065"/>
      <c r="R49" s="1065"/>
      <c r="S49" s="1065"/>
      <c r="T49" s="1065"/>
      <c r="U49" s="1065"/>
      <c r="V49" s="1065"/>
      <c r="W49" s="1065"/>
      <c r="X49" s="1065"/>
      <c r="Y49" s="1065"/>
      <c r="Z49" s="1065"/>
      <c r="AA49" s="1065"/>
      <c r="AB49" s="1065"/>
      <c r="AC49" s="1065"/>
      <c r="AD49" s="1065"/>
      <c r="AE49" s="1065"/>
      <c r="AF49" s="1065"/>
      <c r="AG49" s="1065"/>
      <c r="AH49" s="1065"/>
      <c r="AI49" s="1065"/>
    </row>
    <row r="50" spans="1:35">
      <c r="A50" s="1065"/>
      <c r="B50" s="1065"/>
      <c r="C50" s="1065"/>
      <c r="D50" s="1065"/>
      <c r="E50" s="1065"/>
      <c r="F50" s="1065"/>
      <c r="G50" s="1065"/>
      <c r="H50" s="1065"/>
      <c r="I50" s="1065"/>
      <c r="J50" s="1065"/>
      <c r="K50" s="1065"/>
      <c r="L50" s="1065"/>
      <c r="M50" s="1065"/>
      <c r="N50" s="1065"/>
      <c r="O50" s="1065"/>
      <c r="P50" s="1065"/>
      <c r="Q50" s="1065"/>
      <c r="R50" s="1065"/>
      <c r="S50" s="1065"/>
      <c r="T50" s="1065"/>
      <c r="U50" s="1065"/>
      <c r="V50" s="1065"/>
      <c r="W50" s="1065"/>
      <c r="X50" s="1065"/>
      <c r="Y50" s="1065"/>
      <c r="Z50" s="1065"/>
      <c r="AA50" s="1065"/>
      <c r="AB50" s="1065"/>
      <c r="AC50" s="1065"/>
      <c r="AD50" s="1065"/>
      <c r="AE50" s="1065"/>
      <c r="AF50" s="1065"/>
      <c r="AG50" s="1065"/>
      <c r="AH50" s="1065"/>
      <c r="AI50" s="1065"/>
    </row>
    <row r="51" spans="1:35">
      <c r="A51" s="1065"/>
      <c r="B51" s="1065"/>
      <c r="C51" s="1065"/>
      <c r="D51" s="1065"/>
      <c r="E51" s="1065"/>
      <c r="F51" s="1065"/>
      <c r="G51" s="1065"/>
      <c r="H51" s="1065"/>
      <c r="I51" s="1065"/>
      <c r="J51" s="1065"/>
      <c r="K51" s="1065"/>
      <c r="L51" s="1065"/>
      <c r="M51" s="1065"/>
      <c r="N51" s="1065"/>
      <c r="O51" s="1065"/>
      <c r="P51" s="1065"/>
      <c r="Q51" s="1065"/>
      <c r="R51" s="1065"/>
      <c r="S51" s="1065"/>
      <c r="T51" s="1065"/>
      <c r="U51" s="1065"/>
      <c r="V51" s="1065"/>
      <c r="W51" s="1065"/>
      <c r="X51" s="1065"/>
      <c r="Y51" s="1065"/>
      <c r="Z51" s="1065"/>
      <c r="AA51" s="1065"/>
      <c r="AB51" s="1065"/>
      <c r="AC51" s="1065"/>
      <c r="AD51" s="1065"/>
      <c r="AE51" s="1065"/>
      <c r="AF51" s="1065"/>
      <c r="AG51" s="1065"/>
      <c r="AH51" s="1065"/>
      <c r="AI51" s="1065"/>
    </row>
    <row r="52" spans="1:35">
      <c r="A52" s="1065"/>
      <c r="B52" s="1065"/>
      <c r="C52" s="1065"/>
      <c r="D52" s="1065"/>
      <c r="E52" s="1065"/>
      <c r="F52" s="1065"/>
      <c r="G52" s="1065"/>
      <c r="H52" s="1065"/>
      <c r="I52" s="1065"/>
      <c r="J52" s="1065"/>
      <c r="K52" s="1065"/>
      <c r="L52" s="1065"/>
      <c r="M52" s="1065"/>
      <c r="N52" s="1065"/>
      <c r="O52" s="1065"/>
      <c r="P52" s="1065"/>
      <c r="Q52" s="1065"/>
      <c r="R52" s="1065"/>
      <c r="S52" s="1065"/>
      <c r="T52" s="1065"/>
      <c r="U52" s="1065"/>
      <c r="V52" s="1065"/>
      <c r="W52" s="1065"/>
      <c r="X52" s="1065"/>
      <c r="Y52" s="1065"/>
      <c r="Z52" s="1065"/>
      <c r="AA52" s="1065"/>
      <c r="AB52" s="1065"/>
      <c r="AC52" s="1065"/>
      <c r="AD52" s="1065"/>
      <c r="AE52" s="1065"/>
      <c r="AF52" s="1065"/>
      <c r="AG52" s="1065"/>
      <c r="AH52" s="1065"/>
      <c r="AI52" s="1065"/>
    </row>
    <row r="53" spans="1:35">
      <c r="A53" s="1065"/>
      <c r="B53" s="1065"/>
      <c r="C53" s="1065"/>
      <c r="D53" s="1065"/>
      <c r="E53" s="1065"/>
      <c r="F53" s="1065"/>
      <c r="G53" s="1065"/>
      <c r="H53" s="1065"/>
      <c r="I53" s="1065"/>
      <c r="J53" s="1065"/>
      <c r="K53" s="1065"/>
      <c r="L53" s="1065"/>
      <c r="M53" s="1065"/>
      <c r="N53" s="1065"/>
      <c r="O53" s="1065"/>
      <c r="P53" s="1065"/>
      <c r="Q53" s="1065"/>
      <c r="R53" s="1065"/>
      <c r="S53" s="1065"/>
      <c r="T53" s="1065"/>
      <c r="U53" s="1065"/>
      <c r="V53" s="1065"/>
      <c r="W53" s="1065"/>
      <c r="X53" s="1065"/>
      <c r="Y53" s="1065"/>
      <c r="Z53" s="1065"/>
      <c r="AA53" s="1065"/>
      <c r="AB53" s="1065"/>
      <c r="AC53" s="1065"/>
      <c r="AD53" s="1065"/>
      <c r="AE53" s="1065"/>
      <c r="AF53" s="1065"/>
      <c r="AG53" s="1065"/>
      <c r="AH53" s="1065"/>
      <c r="AI53" s="1065"/>
    </row>
    <row r="54" spans="1:35">
      <c r="A54" s="1065"/>
      <c r="B54" s="1065"/>
      <c r="C54" s="1065"/>
      <c r="D54" s="1065"/>
      <c r="E54" s="1065"/>
      <c r="F54" s="1065"/>
      <c r="G54" s="1065"/>
      <c r="H54" s="1065"/>
      <c r="I54" s="1065"/>
      <c r="J54" s="1065"/>
      <c r="K54" s="1065"/>
      <c r="L54" s="1065"/>
      <c r="M54" s="1065"/>
      <c r="N54" s="1065"/>
      <c r="O54" s="1065"/>
      <c r="P54" s="1065"/>
      <c r="Q54" s="1065"/>
      <c r="R54" s="1065"/>
      <c r="S54" s="1065"/>
      <c r="T54" s="1065"/>
      <c r="U54" s="1065"/>
      <c r="V54" s="1065"/>
      <c r="W54" s="1065"/>
      <c r="X54" s="1065"/>
      <c r="Y54" s="1065"/>
      <c r="Z54" s="1065"/>
      <c r="AA54" s="1065"/>
      <c r="AB54" s="1065"/>
      <c r="AC54" s="1065"/>
      <c r="AD54" s="1065"/>
      <c r="AE54" s="1065"/>
      <c r="AF54" s="1065"/>
      <c r="AG54" s="1065"/>
      <c r="AH54" s="1065"/>
      <c r="AI54" s="1065"/>
    </row>
    <row r="55" spans="1:35">
      <c r="A55" s="1065"/>
      <c r="B55" s="1065"/>
      <c r="C55" s="1065"/>
      <c r="D55" s="1065"/>
      <c r="E55" s="1065"/>
      <c r="F55" s="1065"/>
      <c r="G55" s="1065"/>
      <c r="H55" s="1065"/>
      <c r="I55" s="1065"/>
      <c r="J55" s="1065"/>
      <c r="K55" s="1065"/>
      <c r="L55" s="1065"/>
      <c r="M55" s="1065"/>
      <c r="N55" s="1065"/>
      <c r="O55" s="1065"/>
      <c r="P55" s="1065"/>
      <c r="Q55" s="1065"/>
      <c r="R55" s="1065"/>
      <c r="S55" s="1065"/>
      <c r="T55" s="1065"/>
      <c r="U55" s="1065"/>
      <c r="V55" s="1065"/>
      <c r="W55" s="1065"/>
      <c r="X55" s="1065"/>
      <c r="Y55" s="1065"/>
      <c r="Z55" s="1065"/>
      <c r="AA55" s="1065"/>
      <c r="AB55" s="1065"/>
      <c r="AC55" s="1065"/>
      <c r="AD55" s="1065"/>
      <c r="AE55" s="1065"/>
      <c r="AF55" s="1065"/>
      <c r="AG55" s="1065"/>
      <c r="AH55" s="1065"/>
      <c r="AI55" s="1065"/>
    </row>
    <row r="56" spans="1:35">
      <c r="A56" s="1065"/>
      <c r="B56" s="1065"/>
      <c r="C56" s="1065"/>
      <c r="D56" s="1065"/>
      <c r="E56" s="1065"/>
      <c r="F56" s="1065"/>
      <c r="G56" s="1065"/>
      <c r="H56" s="1065"/>
      <c r="I56" s="1065"/>
      <c r="J56" s="1065"/>
      <c r="K56" s="1065"/>
      <c r="L56" s="1065"/>
      <c r="M56" s="1065"/>
      <c r="N56" s="1065"/>
      <c r="O56" s="1065"/>
      <c r="P56" s="1065"/>
      <c r="Q56" s="1065"/>
      <c r="R56" s="1065"/>
      <c r="S56" s="1065"/>
      <c r="T56" s="1065"/>
      <c r="U56" s="1065"/>
      <c r="V56" s="1065"/>
      <c r="W56" s="1065"/>
      <c r="X56" s="1065"/>
      <c r="Y56" s="1065"/>
      <c r="Z56" s="1065"/>
      <c r="AA56" s="1065"/>
      <c r="AB56" s="1065"/>
      <c r="AC56" s="1065"/>
      <c r="AD56" s="1065"/>
      <c r="AE56" s="1065"/>
      <c r="AF56" s="1065"/>
      <c r="AG56" s="1065"/>
      <c r="AH56" s="1065"/>
      <c r="AI56" s="1065"/>
    </row>
    <row r="57" spans="1:35">
      <c r="A57" s="1065"/>
      <c r="B57" s="1065"/>
      <c r="C57" s="1065"/>
      <c r="D57" s="1065"/>
      <c r="E57" s="1065"/>
      <c r="F57" s="1065"/>
      <c r="G57" s="1065"/>
      <c r="H57" s="1065"/>
      <c r="I57" s="1065"/>
      <c r="J57" s="1065"/>
      <c r="K57" s="1065"/>
      <c r="L57" s="1065"/>
      <c r="M57" s="1065"/>
      <c r="N57" s="1065"/>
      <c r="O57" s="1065"/>
      <c r="P57" s="1065"/>
      <c r="Q57" s="1065"/>
      <c r="R57" s="1065"/>
      <c r="S57" s="1065"/>
      <c r="T57" s="1065"/>
      <c r="U57" s="1065"/>
      <c r="V57" s="1065"/>
      <c r="W57" s="1065"/>
      <c r="X57" s="1065"/>
      <c r="Y57" s="1065"/>
      <c r="Z57" s="1065"/>
      <c r="AA57" s="1065"/>
      <c r="AB57" s="1065"/>
      <c r="AC57" s="1065"/>
      <c r="AD57" s="1065"/>
      <c r="AE57" s="1065"/>
      <c r="AF57" s="1065"/>
      <c r="AG57" s="1065"/>
      <c r="AH57" s="1065"/>
      <c r="AI57" s="1065"/>
    </row>
    <row r="58" spans="1:35">
      <c r="A58" s="1065"/>
      <c r="B58" s="1065"/>
      <c r="C58" s="1065"/>
      <c r="D58" s="1065"/>
      <c r="E58" s="1065"/>
      <c r="F58" s="1065"/>
      <c r="G58" s="1065"/>
      <c r="H58" s="1065"/>
      <c r="I58" s="1065"/>
      <c r="J58" s="1065"/>
      <c r="K58" s="1065"/>
      <c r="L58" s="1065"/>
      <c r="M58" s="1065"/>
      <c r="N58" s="1065"/>
      <c r="O58" s="1065"/>
      <c r="P58" s="1065"/>
      <c r="Q58" s="1065"/>
      <c r="R58" s="1065"/>
      <c r="S58" s="1065"/>
      <c r="T58" s="1065"/>
      <c r="U58" s="1065"/>
      <c r="V58" s="1065"/>
      <c r="W58" s="1065"/>
      <c r="X58" s="1065"/>
      <c r="Y58" s="1065"/>
      <c r="Z58" s="1065"/>
      <c r="AA58" s="1065"/>
      <c r="AB58" s="1065"/>
      <c r="AC58" s="1065"/>
      <c r="AD58" s="1065"/>
      <c r="AE58" s="1065"/>
      <c r="AF58" s="1065"/>
      <c r="AG58" s="1065"/>
      <c r="AH58" s="1065"/>
      <c r="AI58" s="1065"/>
    </row>
    <row r="59" spans="1:35">
      <c r="A59" s="1065"/>
      <c r="B59" s="1065"/>
      <c r="C59" s="1065"/>
      <c r="D59" s="1065"/>
      <c r="E59" s="1065"/>
      <c r="F59" s="1065"/>
      <c r="G59" s="1065"/>
      <c r="H59" s="1065"/>
      <c r="I59" s="1065"/>
      <c r="J59" s="1065"/>
      <c r="K59" s="1065"/>
      <c r="L59" s="1065"/>
      <c r="M59" s="1065"/>
      <c r="N59" s="1065"/>
      <c r="O59" s="1065"/>
      <c r="P59" s="1065"/>
      <c r="Q59" s="1065"/>
      <c r="R59" s="1065"/>
      <c r="S59" s="1065"/>
      <c r="T59" s="1065"/>
      <c r="U59" s="1065"/>
      <c r="V59" s="1065"/>
      <c r="W59" s="1065"/>
      <c r="X59" s="1065"/>
      <c r="Y59" s="1065"/>
      <c r="Z59" s="1065"/>
      <c r="AA59" s="1065"/>
      <c r="AB59" s="1065"/>
      <c r="AC59" s="1065"/>
      <c r="AD59" s="1065"/>
      <c r="AE59" s="1065"/>
      <c r="AF59" s="1065"/>
      <c r="AG59" s="1065"/>
      <c r="AH59" s="1065"/>
      <c r="AI59" s="1065"/>
    </row>
    <row r="60" spans="1:35">
      <c r="A60" s="1065"/>
      <c r="B60" s="1065"/>
      <c r="C60" s="1065"/>
      <c r="D60" s="1065"/>
      <c r="E60" s="1065"/>
      <c r="F60" s="1065"/>
      <c r="G60" s="1065"/>
      <c r="H60" s="1065"/>
      <c r="I60" s="1065"/>
      <c r="J60" s="1065"/>
      <c r="K60" s="1065"/>
      <c r="L60" s="1065"/>
      <c r="M60" s="1065"/>
      <c r="N60" s="1065"/>
      <c r="O60" s="1065"/>
      <c r="P60" s="1065"/>
      <c r="Q60" s="1065"/>
      <c r="R60" s="1065"/>
      <c r="S60" s="1065"/>
      <c r="T60" s="1065"/>
      <c r="U60" s="1065"/>
      <c r="V60" s="1065"/>
      <c r="W60" s="1065"/>
      <c r="X60" s="1065"/>
      <c r="Y60" s="1065"/>
      <c r="Z60" s="1065"/>
      <c r="AA60" s="1065"/>
      <c r="AB60" s="1065"/>
      <c r="AC60" s="1065"/>
      <c r="AD60" s="1065"/>
      <c r="AE60" s="1065"/>
      <c r="AF60" s="1065"/>
      <c r="AG60" s="1065"/>
      <c r="AH60" s="1065"/>
      <c r="AI60" s="1065"/>
    </row>
    <row r="61" spans="1:35">
      <c r="A61" s="1065"/>
      <c r="B61" s="1065"/>
      <c r="C61" s="1065"/>
      <c r="D61" s="1065"/>
      <c r="E61" s="1065"/>
      <c r="F61" s="1065"/>
      <c r="G61" s="1065"/>
      <c r="H61" s="1065"/>
      <c r="I61" s="1065"/>
      <c r="J61" s="1065"/>
      <c r="K61" s="1065"/>
      <c r="L61" s="1065"/>
      <c r="M61" s="1065"/>
      <c r="N61" s="1065"/>
      <c r="O61" s="1065"/>
      <c r="P61" s="1065"/>
      <c r="Q61" s="1065"/>
      <c r="R61" s="1065"/>
      <c r="S61" s="1065"/>
      <c r="T61" s="1065"/>
      <c r="U61" s="1065"/>
      <c r="V61" s="1065"/>
      <c r="W61" s="1065"/>
      <c r="X61" s="1065"/>
      <c r="Y61" s="1065"/>
      <c r="Z61" s="1065"/>
      <c r="AA61" s="1065"/>
      <c r="AB61" s="1065"/>
      <c r="AC61" s="1065"/>
      <c r="AD61" s="1065"/>
      <c r="AE61" s="1065"/>
      <c r="AF61" s="1065"/>
      <c r="AG61" s="1065"/>
      <c r="AH61" s="1065"/>
      <c r="AI61" s="1065"/>
    </row>
    <row r="62" spans="1:35">
      <c r="A62" s="1065"/>
      <c r="B62" s="1065"/>
      <c r="C62" s="1065"/>
      <c r="D62" s="1065"/>
      <c r="E62" s="1065"/>
      <c r="F62" s="1065"/>
      <c r="G62" s="1065"/>
      <c r="H62" s="1065"/>
      <c r="I62" s="1065"/>
      <c r="J62" s="1065"/>
      <c r="K62" s="1065"/>
      <c r="L62" s="1065"/>
      <c r="M62" s="1065"/>
      <c r="N62" s="1065"/>
      <c r="O62" s="1065"/>
      <c r="P62" s="1065"/>
      <c r="Q62" s="1065"/>
      <c r="R62" s="1065"/>
      <c r="S62" s="1065"/>
      <c r="T62" s="1065"/>
      <c r="U62" s="1065"/>
      <c r="V62" s="1065"/>
      <c r="W62" s="1065"/>
      <c r="X62" s="1065"/>
      <c r="Y62" s="1065"/>
      <c r="Z62" s="1065"/>
      <c r="AA62" s="1065"/>
      <c r="AB62" s="1065"/>
      <c r="AC62" s="1065"/>
      <c r="AD62" s="1065"/>
      <c r="AE62" s="1065"/>
      <c r="AF62" s="1065"/>
      <c r="AG62" s="1065"/>
      <c r="AH62" s="1065"/>
      <c r="AI62" s="1065"/>
    </row>
    <row r="63" spans="1:35">
      <c r="A63" s="1065"/>
      <c r="B63" s="1065"/>
      <c r="C63" s="1065"/>
      <c r="D63" s="1065"/>
      <c r="E63" s="1065"/>
      <c r="F63" s="1065"/>
      <c r="G63" s="1065"/>
      <c r="H63" s="1065"/>
      <c r="I63" s="1065"/>
      <c r="J63" s="1065"/>
      <c r="K63" s="1065"/>
      <c r="L63" s="1065"/>
      <c r="M63" s="1065"/>
      <c r="N63" s="1065"/>
      <c r="O63" s="1065"/>
      <c r="P63" s="1065"/>
      <c r="Q63" s="1065"/>
      <c r="R63" s="1065"/>
      <c r="S63" s="1065"/>
      <c r="T63" s="1065"/>
      <c r="U63" s="1065"/>
      <c r="V63" s="1065"/>
      <c r="W63" s="1065"/>
      <c r="X63" s="1065"/>
      <c r="Y63" s="1065"/>
      <c r="Z63" s="1065"/>
      <c r="AA63" s="1065"/>
      <c r="AB63" s="1065"/>
      <c r="AC63" s="1065"/>
      <c r="AD63" s="1065"/>
      <c r="AE63" s="1065"/>
      <c r="AF63" s="1065"/>
      <c r="AG63" s="1065"/>
      <c r="AH63" s="1065"/>
      <c r="AI63" s="1065"/>
    </row>
    <row r="64" spans="1:35">
      <c r="A64" s="1065"/>
      <c r="B64" s="1065"/>
      <c r="C64" s="1065"/>
      <c r="D64" s="1065"/>
      <c r="E64" s="1065"/>
      <c r="F64" s="1065"/>
      <c r="G64" s="1065"/>
      <c r="H64" s="1065"/>
      <c r="I64" s="1065"/>
      <c r="J64" s="1065"/>
      <c r="K64" s="1065"/>
      <c r="L64" s="1065"/>
      <c r="M64" s="1065"/>
      <c r="N64" s="1065"/>
      <c r="O64" s="1065"/>
      <c r="P64" s="1065"/>
      <c r="Q64" s="1065"/>
      <c r="R64" s="1065"/>
      <c r="S64" s="1065"/>
      <c r="T64" s="1065"/>
      <c r="U64" s="1065"/>
      <c r="V64" s="1065"/>
      <c r="W64" s="1065"/>
      <c r="X64" s="1065"/>
      <c r="Y64" s="1065"/>
      <c r="Z64" s="1065"/>
      <c r="AA64" s="1065"/>
      <c r="AB64" s="1065"/>
      <c r="AC64" s="1065"/>
      <c r="AD64" s="1065"/>
      <c r="AE64" s="1065"/>
      <c r="AF64" s="1065"/>
      <c r="AG64" s="1065"/>
      <c r="AH64" s="1065"/>
      <c r="AI64" s="1065"/>
    </row>
    <row r="65" spans="1:35">
      <c r="A65" s="1065"/>
      <c r="B65" s="1065"/>
      <c r="C65" s="1065"/>
      <c r="D65" s="1065"/>
      <c r="E65" s="1065"/>
      <c r="F65" s="1065"/>
      <c r="G65" s="1065"/>
      <c r="H65" s="1065"/>
      <c r="I65" s="1065"/>
      <c r="J65" s="1065"/>
      <c r="K65" s="1065"/>
      <c r="L65" s="1065"/>
      <c r="M65" s="1065"/>
      <c r="N65" s="1065"/>
      <c r="O65" s="1065"/>
      <c r="P65" s="1065"/>
      <c r="Q65" s="1065"/>
      <c r="R65" s="1065"/>
      <c r="S65" s="1065"/>
      <c r="T65" s="1065"/>
      <c r="U65" s="1065"/>
      <c r="V65" s="1065"/>
      <c r="W65" s="1065"/>
      <c r="X65" s="1065"/>
      <c r="Y65" s="1065"/>
      <c r="Z65" s="1065"/>
      <c r="AA65" s="1065"/>
      <c r="AB65" s="1065"/>
      <c r="AC65" s="1065"/>
      <c r="AD65" s="1065"/>
      <c r="AE65" s="1065"/>
      <c r="AF65" s="1065"/>
      <c r="AG65" s="1065"/>
      <c r="AH65" s="1065"/>
      <c r="AI65" s="1065"/>
    </row>
    <row r="66" spans="1:35">
      <c r="A66" s="1065"/>
      <c r="B66" s="1065"/>
      <c r="C66" s="1065"/>
      <c r="D66" s="1065"/>
      <c r="E66" s="1065"/>
      <c r="F66" s="1065"/>
      <c r="G66" s="1065"/>
      <c r="H66" s="1065"/>
      <c r="I66" s="1065"/>
      <c r="J66" s="1065"/>
      <c r="K66" s="1065"/>
      <c r="L66" s="1065"/>
      <c r="M66" s="1065"/>
      <c r="N66" s="1065"/>
      <c r="O66" s="1065"/>
      <c r="P66" s="1065"/>
      <c r="Q66" s="1065"/>
      <c r="R66" s="1065"/>
      <c r="S66" s="1065"/>
      <c r="T66" s="1065"/>
      <c r="U66" s="1065"/>
      <c r="V66" s="1065"/>
      <c r="W66" s="1065"/>
      <c r="X66" s="1065"/>
      <c r="Y66" s="1065"/>
      <c r="Z66" s="1065"/>
      <c r="AA66" s="1065"/>
      <c r="AB66" s="1065"/>
      <c r="AC66" s="1065"/>
      <c r="AD66" s="1065"/>
      <c r="AE66" s="1065"/>
      <c r="AF66" s="1065"/>
      <c r="AG66" s="1065"/>
      <c r="AH66" s="1065"/>
      <c r="AI66" s="1065"/>
    </row>
    <row r="67" spans="1:35">
      <c r="A67" s="1065"/>
      <c r="B67" s="1065"/>
      <c r="C67" s="1065"/>
      <c r="D67" s="1065"/>
      <c r="E67" s="1065"/>
      <c r="F67" s="1065"/>
      <c r="G67" s="1065"/>
      <c r="H67" s="1065"/>
      <c r="I67" s="1065"/>
      <c r="J67" s="1065"/>
      <c r="K67" s="1065"/>
      <c r="L67" s="1065"/>
      <c r="M67" s="1065"/>
      <c r="N67" s="1065"/>
      <c r="O67" s="1065"/>
      <c r="P67" s="1065"/>
      <c r="Q67" s="1065"/>
      <c r="R67" s="1065"/>
      <c r="S67" s="1065"/>
      <c r="T67" s="1065"/>
      <c r="U67" s="1065"/>
      <c r="V67" s="1065"/>
      <c r="W67" s="1065"/>
      <c r="X67" s="1065"/>
      <c r="Y67" s="1065"/>
      <c r="Z67" s="1065"/>
      <c r="AA67" s="1065"/>
      <c r="AB67" s="1065"/>
      <c r="AC67" s="1065"/>
      <c r="AD67" s="1065"/>
      <c r="AE67" s="1065"/>
      <c r="AF67" s="1065"/>
      <c r="AG67" s="1065"/>
      <c r="AH67" s="1065"/>
      <c r="AI67" s="1065"/>
    </row>
    <row r="68" spans="1:35">
      <c r="A68" s="1065"/>
      <c r="B68" s="1065"/>
      <c r="C68" s="1065"/>
      <c r="D68" s="1065"/>
      <c r="E68" s="1065"/>
      <c r="F68" s="1065"/>
      <c r="G68" s="1065"/>
      <c r="H68" s="1065"/>
      <c r="I68" s="1065"/>
      <c r="J68" s="1065"/>
      <c r="K68" s="1065"/>
      <c r="L68" s="1065"/>
      <c r="M68" s="1065"/>
      <c r="N68" s="1065"/>
      <c r="O68" s="1065"/>
      <c r="P68" s="1065"/>
      <c r="Q68" s="1065"/>
      <c r="R68" s="1065"/>
      <c r="S68" s="1065"/>
      <c r="T68" s="1065"/>
      <c r="U68" s="1065"/>
      <c r="V68" s="1065"/>
      <c r="W68" s="1065"/>
      <c r="X68" s="1065"/>
      <c r="Y68" s="1065"/>
      <c r="Z68" s="1065"/>
      <c r="AA68" s="1065"/>
      <c r="AB68" s="1065"/>
      <c r="AC68" s="1065"/>
      <c r="AD68" s="1065"/>
      <c r="AE68" s="1065"/>
      <c r="AF68" s="1065"/>
      <c r="AG68" s="1065"/>
      <c r="AH68" s="1065"/>
      <c r="AI68" s="1065"/>
    </row>
    <row r="69" spans="1:35">
      <c r="A69" s="1065"/>
      <c r="B69" s="1065"/>
      <c r="C69" s="1065"/>
      <c r="D69" s="1065"/>
      <c r="E69" s="1065"/>
      <c r="F69" s="1065"/>
      <c r="G69" s="1065"/>
      <c r="H69" s="1065"/>
      <c r="I69" s="1065"/>
      <c r="J69" s="1065"/>
      <c r="K69" s="1065"/>
      <c r="L69" s="1065"/>
      <c r="M69" s="1065"/>
      <c r="N69" s="1065"/>
      <c r="O69" s="1065"/>
      <c r="P69" s="1065"/>
      <c r="Q69" s="1065"/>
      <c r="R69" s="1065"/>
      <c r="S69" s="1065"/>
      <c r="T69" s="1065"/>
      <c r="U69" s="1065"/>
      <c r="V69" s="1065"/>
      <c r="W69" s="1065"/>
      <c r="X69" s="1065"/>
      <c r="Y69" s="1065"/>
      <c r="Z69" s="1065"/>
      <c r="AA69" s="1065"/>
      <c r="AB69" s="1065"/>
      <c r="AC69" s="1065"/>
      <c r="AD69" s="1065"/>
      <c r="AE69" s="1065"/>
      <c r="AF69" s="1065"/>
      <c r="AG69" s="1065"/>
      <c r="AH69" s="1065"/>
      <c r="AI69" s="1065"/>
    </row>
    <row r="70" spans="1:35">
      <c r="A70" s="1065"/>
      <c r="B70" s="1065"/>
      <c r="C70" s="1065"/>
      <c r="D70" s="1065"/>
      <c r="E70" s="1065"/>
      <c r="F70" s="1065"/>
      <c r="G70" s="1065"/>
      <c r="H70" s="1065"/>
      <c r="I70" s="1065"/>
      <c r="J70" s="1065"/>
      <c r="K70" s="1065"/>
      <c r="L70" s="1065"/>
      <c r="M70" s="1065"/>
      <c r="N70" s="1065"/>
      <c r="O70" s="1065"/>
      <c r="P70" s="1065"/>
      <c r="Q70" s="1065"/>
      <c r="R70" s="1065"/>
      <c r="S70" s="1065"/>
      <c r="T70" s="1065"/>
      <c r="U70" s="1065"/>
      <c r="V70" s="1065"/>
      <c r="W70" s="1065"/>
      <c r="X70" s="1065"/>
      <c r="Y70" s="1065"/>
      <c r="Z70" s="1065"/>
      <c r="AA70" s="1065"/>
      <c r="AB70" s="1065"/>
      <c r="AC70" s="1065"/>
      <c r="AD70" s="1065"/>
      <c r="AE70" s="1065"/>
      <c r="AF70" s="1065"/>
      <c r="AG70" s="1065"/>
      <c r="AH70" s="1065"/>
      <c r="AI70" s="1065"/>
    </row>
    <row r="71" spans="1:35">
      <c r="A71" s="1065"/>
      <c r="B71" s="1065"/>
      <c r="C71" s="1065"/>
      <c r="D71" s="1065"/>
      <c r="E71" s="1065"/>
      <c r="F71" s="1065"/>
      <c r="G71" s="1065"/>
      <c r="H71" s="1065"/>
      <c r="I71" s="1065"/>
      <c r="J71" s="1065"/>
      <c r="K71" s="1065"/>
      <c r="L71" s="1065"/>
      <c r="M71" s="1065"/>
      <c r="N71" s="1065"/>
      <c r="O71" s="1065"/>
      <c r="P71" s="1065"/>
      <c r="Q71" s="1065"/>
      <c r="R71" s="1065"/>
      <c r="S71" s="1065"/>
      <c r="T71" s="1065"/>
      <c r="U71" s="1065"/>
      <c r="V71" s="1065"/>
      <c r="W71" s="1065"/>
      <c r="X71" s="1065"/>
      <c r="Y71" s="1065"/>
      <c r="Z71" s="1065"/>
      <c r="AA71" s="1065"/>
      <c r="AB71" s="1065"/>
      <c r="AC71" s="1065"/>
      <c r="AD71" s="1065"/>
      <c r="AE71" s="1065"/>
      <c r="AF71" s="1065"/>
      <c r="AG71" s="1065"/>
      <c r="AH71" s="1065"/>
      <c r="AI71" s="1065"/>
    </row>
    <row r="72" spans="1:35">
      <c r="A72" s="1065"/>
      <c r="B72" s="1065"/>
      <c r="C72" s="1065"/>
      <c r="D72" s="1065"/>
      <c r="E72" s="1065"/>
      <c r="F72" s="1065"/>
      <c r="G72" s="1065"/>
      <c r="H72" s="1065"/>
      <c r="I72" s="1065"/>
      <c r="J72" s="1065"/>
      <c r="K72" s="1065"/>
      <c r="L72" s="1065"/>
      <c r="M72" s="1065"/>
      <c r="N72" s="1065"/>
      <c r="O72" s="1065"/>
      <c r="P72" s="1065"/>
      <c r="Q72" s="1065"/>
      <c r="R72" s="1065"/>
      <c r="S72" s="1065"/>
      <c r="T72" s="1065"/>
      <c r="U72" s="1065"/>
      <c r="V72" s="1065"/>
      <c r="W72" s="1065"/>
      <c r="X72" s="1065"/>
      <c r="Y72" s="1065"/>
      <c r="Z72" s="1065"/>
      <c r="AA72" s="1065"/>
      <c r="AB72" s="1065"/>
      <c r="AC72" s="1065"/>
      <c r="AD72" s="1065"/>
      <c r="AE72" s="1065"/>
      <c r="AF72" s="1065"/>
      <c r="AG72" s="1065"/>
      <c r="AH72" s="1065"/>
      <c r="AI72" s="1065"/>
    </row>
    <row r="73" spans="1:35">
      <c r="A73" s="1065"/>
      <c r="B73" s="1065"/>
      <c r="C73" s="1065"/>
      <c r="D73" s="1065"/>
      <c r="E73" s="1065"/>
      <c r="F73" s="1065"/>
      <c r="G73" s="1065"/>
      <c r="H73" s="1065"/>
      <c r="I73" s="1065"/>
      <c r="J73" s="1065"/>
      <c r="K73" s="1065"/>
      <c r="L73" s="1065"/>
      <c r="M73" s="1065"/>
      <c r="N73" s="1065"/>
      <c r="O73" s="1065"/>
      <c r="P73" s="1065"/>
      <c r="Q73" s="1065"/>
      <c r="R73" s="1065"/>
      <c r="S73" s="1065"/>
      <c r="T73" s="1065"/>
      <c r="U73" s="1065"/>
      <c r="V73" s="1065"/>
      <c r="W73" s="1065"/>
      <c r="X73" s="1065"/>
      <c r="Y73" s="1065"/>
      <c r="Z73" s="1065"/>
      <c r="AA73" s="1065"/>
      <c r="AB73" s="1065"/>
      <c r="AC73" s="1065"/>
      <c r="AD73" s="1065"/>
      <c r="AE73" s="1065"/>
      <c r="AF73" s="1065"/>
      <c r="AG73" s="1065"/>
      <c r="AH73" s="1065"/>
      <c r="AI73" s="1065"/>
    </row>
    <row r="74" spans="1:35">
      <c r="A74" s="1065"/>
      <c r="B74" s="1065"/>
      <c r="C74" s="1065"/>
      <c r="D74" s="1065"/>
      <c r="E74" s="1065"/>
      <c r="F74" s="1065"/>
      <c r="G74" s="1065"/>
      <c r="H74" s="1065"/>
      <c r="I74" s="1065"/>
      <c r="J74" s="1065"/>
      <c r="K74" s="1065"/>
      <c r="L74" s="1065"/>
      <c r="M74" s="1065"/>
      <c r="N74" s="1065"/>
      <c r="O74" s="1065"/>
      <c r="P74" s="1065"/>
      <c r="Q74" s="1065"/>
      <c r="R74" s="1065"/>
      <c r="S74" s="1065"/>
      <c r="T74" s="1065"/>
      <c r="U74" s="1065"/>
      <c r="V74" s="1065"/>
      <c r="W74" s="1065"/>
      <c r="X74" s="1065"/>
      <c r="Y74" s="1065"/>
      <c r="Z74" s="1065"/>
      <c r="AA74" s="1065"/>
      <c r="AB74" s="1065"/>
      <c r="AC74" s="1065"/>
      <c r="AD74" s="1065"/>
      <c r="AE74" s="1065"/>
      <c r="AF74" s="1065"/>
      <c r="AG74" s="1065"/>
      <c r="AH74" s="1065"/>
      <c r="AI74" s="1065"/>
    </row>
    <row r="75" spans="1:35">
      <c r="A75" s="1065"/>
      <c r="B75" s="1065"/>
      <c r="C75" s="1065"/>
      <c r="D75" s="1065"/>
      <c r="E75" s="1065"/>
      <c r="F75" s="1065"/>
      <c r="G75" s="1065"/>
      <c r="H75" s="1065"/>
      <c r="I75" s="1065"/>
      <c r="J75" s="1065"/>
      <c r="K75" s="1065"/>
      <c r="L75" s="1065"/>
      <c r="M75" s="1065"/>
      <c r="N75" s="1065"/>
      <c r="O75" s="1065"/>
      <c r="P75" s="1065"/>
      <c r="Q75" s="1065"/>
      <c r="R75" s="1065"/>
      <c r="S75" s="1065"/>
      <c r="T75" s="1065"/>
      <c r="U75" s="1065"/>
      <c r="V75" s="1065"/>
      <c r="W75" s="1065"/>
      <c r="X75" s="1065"/>
      <c r="Y75" s="1065"/>
      <c r="Z75" s="1065"/>
      <c r="AA75" s="1065"/>
      <c r="AB75" s="1065"/>
      <c r="AC75" s="1065"/>
      <c r="AD75" s="1065"/>
      <c r="AE75" s="1065"/>
      <c r="AF75" s="1065"/>
      <c r="AG75" s="1065"/>
      <c r="AH75" s="1065"/>
      <c r="AI75" s="1065"/>
    </row>
    <row r="76" spans="1:35">
      <c r="A76" s="1065"/>
      <c r="B76" s="1065"/>
      <c r="C76" s="1065"/>
      <c r="D76" s="1065"/>
      <c r="E76" s="1065"/>
      <c r="F76" s="1065"/>
      <c r="G76" s="1065"/>
      <c r="H76" s="1065"/>
      <c r="I76" s="1065"/>
      <c r="J76" s="1065"/>
      <c r="K76" s="1065"/>
      <c r="L76" s="1065"/>
      <c r="M76" s="1065"/>
      <c r="N76" s="1065"/>
      <c r="O76" s="1065"/>
      <c r="P76" s="1065"/>
      <c r="Q76" s="1065"/>
      <c r="R76" s="1065"/>
      <c r="S76" s="1065"/>
      <c r="T76" s="1065"/>
      <c r="U76" s="1065"/>
      <c r="V76" s="1065"/>
      <c r="W76" s="1065"/>
      <c r="X76" s="1065"/>
      <c r="Y76" s="1065"/>
      <c r="Z76" s="1065"/>
      <c r="AA76" s="1065"/>
      <c r="AB76" s="1065"/>
      <c r="AC76" s="1065"/>
      <c r="AD76" s="1065"/>
      <c r="AE76" s="1065"/>
      <c r="AF76" s="1065"/>
      <c r="AG76" s="1065"/>
      <c r="AH76" s="1065"/>
      <c r="AI76" s="1065"/>
    </row>
    <row r="77" spans="1:35">
      <c r="A77" s="1065"/>
      <c r="B77" s="1065"/>
      <c r="C77" s="1065"/>
      <c r="D77" s="1065"/>
      <c r="E77" s="1065"/>
      <c r="F77" s="1065"/>
      <c r="G77" s="1065"/>
      <c r="H77" s="1065"/>
      <c r="I77" s="1065"/>
      <c r="J77" s="1065"/>
      <c r="K77" s="1065"/>
      <c r="L77" s="1065"/>
      <c r="M77" s="1065"/>
      <c r="N77" s="1065"/>
      <c r="O77" s="1065"/>
      <c r="P77" s="1065"/>
      <c r="Q77" s="1065"/>
      <c r="R77" s="1065"/>
      <c r="S77" s="1065"/>
      <c r="T77" s="1065"/>
      <c r="U77" s="1065"/>
      <c r="V77" s="1065"/>
      <c r="W77" s="1065"/>
      <c r="X77" s="1065"/>
      <c r="Y77" s="1065"/>
      <c r="Z77" s="1065"/>
      <c r="AA77" s="1065"/>
      <c r="AB77" s="1065"/>
      <c r="AC77" s="1065"/>
      <c r="AD77" s="1065"/>
      <c r="AE77" s="1065"/>
      <c r="AF77" s="1065"/>
      <c r="AG77" s="1065"/>
      <c r="AH77" s="1065"/>
      <c r="AI77" s="1065"/>
    </row>
    <row r="78" spans="1:35">
      <c r="A78" s="1065"/>
      <c r="B78" s="1065"/>
      <c r="C78" s="1065"/>
      <c r="D78" s="1065"/>
      <c r="E78" s="1065"/>
      <c r="F78" s="1065"/>
      <c r="G78" s="1065"/>
      <c r="H78" s="1065"/>
      <c r="I78" s="1065"/>
      <c r="J78" s="1065"/>
      <c r="K78" s="1065"/>
      <c r="L78" s="1065"/>
      <c r="M78" s="1065"/>
      <c r="N78" s="1065"/>
      <c r="O78" s="1065"/>
      <c r="P78" s="1065"/>
      <c r="Q78" s="1065"/>
      <c r="R78" s="1065"/>
      <c r="S78" s="1065"/>
      <c r="T78" s="1065"/>
      <c r="U78" s="1065"/>
      <c r="V78" s="1065"/>
      <c r="W78" s="1065"/>
      <c r="X78" s="1065"/>
      <c r="Y78" s="1065"/>
      <c r="Z78" s="1065"/>
      <c r="AA78" s="1065"/>
      <c r="AB78" s="1065"/>
      <c r="AC78" s="1065"/>
      <c r="AD78" s="1065"/>
      <c r="AE78" s="1065"/>
      <c r="AF78" s="1065"/>
      <c r="AG78" s="1065"/>
      <c r="AH78" s="1065"/>
      <c r="AI78" s="1065"/>
    </row>
    <row r="79" spans="1:35">
      <c r="A79" s="1065"/>
      <c r="B79" s="1065"/>
      <c r="C79" s="1065"/>
      <c r="D79" s="1065"/>
      <c r="E79" s="1065"/>
      <c r="F79" s="1065"/>
      <c r="G79" s="1065"/>
      <c r="H79" s="1065"/>
      <c r="I79" s="1065"/>
      <c r="J79" s="1065"/>
      <c r="K79" s="1065"/>
      <c r="L79" s="1065"/>
      <c r="M79" s="1065"/>
      <c r="N79" s="1065"/>
      <c r="O79" s="1065"/>
      <c r="P79" s="1065"/>
      <c r="Q79" s="1065"/>
      <c r="R79" s="1065"/>
      <c r="S79" s="1065"/>
      <c r="T79" s="1065"/>
      <c r="U79" s="1065"/>
      <c r="V79" s="1065"/>
      <c r="W79" s="1065"/>
      <c r="X79" s="1065"/>
      <c r="Y79" s="1065"/>
      <c r="Z79" s="1065"/>
      <c r="AA79" s="1065"/>
      <c r="AB79" s="1065"/>
      <c r="AC79" s="1065"/>
      <c r="AD79" s="1065"/>
      <c r="AE79" s="1065"/>
      <c r="AF79" s="1065"/>
      <c r="AG79" s="1065"/>
      <c r="AH79" s="1065"/>
      <c r="AI79" s="1065"/>
    </row>
    <row r="80" spans="1:35">
      <c r="A80" s="1065"/>
      <c r="B80" s="1065"/>
      <c r="C80" s="1065"/>
      <c r="D80" s="1065"/>
      <c r="E80" s="1065"/>
      <c r="F80" s="1065"/>
      <c r="G80" s="1065"/>
      <c r="H80" s="1065"/>
      <c r="I80" s="1065"/>
      <c r="J80" s="1065"/>
      <c r="K80" s="1065"/>
      <c r="L80" s="1065"/>
      <c r="M80" s="1065"/>
      <c r="N80" s="1065"/>
      <c r="O80" s="1065"/>
      <c r="P80" s="1065"/>
      <c r="Q80" s="1065"/>
      <c r="R80" s="1065"/>
      <c r="S80" s="1065"/>
      <c r="T80" s="1065"/>
      <c r="U80" s="1065"/>
      <c r="V80" s="1065"/>
      <c r="W80" s="1065"/>
      <c r="X80" s="1065"/>
      <c r="Y80" s="1065"/>
      <c r="Z80" s="1065"/>
      <c r="AA80" s="1065"/>
      <c r="AB80" s="1065"/>
      <c r="AC80" s="1065"/>
      <c r="AD80" s="1065"/>
      <c r="AE80" s="1065"/>
      <c r="AF80" s="1065"/>
      <c r="AG80" s="1065"/>
      <c r="AH80" s="1065"/>
      <c r="AI80" s="1065"/>
    </row>
    <row r="81" spans="1:35">
      <c r="A81" s="1065"/>
      <c r="B81" s="1065"/>
      <c r="C81" s="1065"/>
      <c r="D81" s="1065"/>
      <c r="E81" s="1065"/>
      <c r="F81" s="1065"/>
      <c r="G81" s="1065"/>
      <c r="H81" s="1065"/>
      <c r="I81" s="1065"/>
      <c r="J81" s="1065"/>
      <c r="K81" s="1065"/>
      <c r="L81" s="1065"/>
      <c r="M81" s="1065"/>
      <c r="N81" s="1065"/>
      <c r="O81" s="1065"/>
      <c r="P81" s="1065"/>
      <c r="Q81" s="1065"/>
      <c r="R81" s="1065"/>
      <c r="S81" s="1065"/>
      <c r="T81" s="1065"/>
      <c r="U81" s="1065"/>
      <c r="V81" s="1065"/>
      <c r="W81" s="1065"/>
      <c r="X81" s="1065"/>
      <c r="Y81" s="1065"/>
      <c r="Z81" s="1065"/>
      <c r="AA81" s="1065"/>
      <c r="AB81" s="1065"/>
      <c r="AC81" s="1065"/>
      <c r="AD81" s="1065"/>
      <c r="AE81" s="1065"/>
      <c r="AF81" s="1065"/>
      <c r="AG81" s="1065"/>
      <c r="AH81" s="1065"/>
      <c r="AI81" s="1065"/>
    </row>
  </sheetData>
  <sheetProtection formatCells="0" formatRows="0" autoFilter="0"/>
  <mergeCells count="1">
    <mergeCell ref="M1:P1"/>
  </mergeCells>
  <phoneticPr fontId="0" type="noConversion"/>
  <dataValidations count="1">
    <dataValidation type="whole" allowBlank="1" showErrorMessage="1" errorTitle="Bogusław Kiedrowski" error="Numer gospodarstwa ma 9 cyfr." sqref="M1">
      <formula1>0</formula1>
      <formula2>999999999</formula2>
    </dataValidation>
  </dataValidations>
  <printOptions horizontalCentered="1"/>
  <pageMargins left="0.27559055118110237" right="0.51181102362204722" top="0.46" bottom="0.23622047244094491" header="0.19685039370078741" footer="0.19685039370078741"/>
  <pageSetup paperSize="9" scale="90" orientation="landscape" blackAndWhite="1" horizontalDpi="4294967295"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4"/>
  <sheetViews>
    <sheetView workbookViewId="0">
      <selection activeCell="J18" sqref="J18"/>
    </sheetView>
  </sheetViews>
  <sheetFormatPr defaultRowHeight="12.75"/>
  <cols>
    <col min="1" max="1" width="1.7109375" customWidth="1"/>
    <col min="2" max="2" width="49" customWidth="1"/>
    <col min="3" max="3" width="17.28515625" customWidth="1"/>
    <col min="4" max="5" width="15.140625" customWidth="1"/>
    <col min="6" max="6" width="2.140625" customWidth="1"/>
    <col min="7" max="7" width="3" customWidth="1"/>
  </cols>
  <sheetData>
    <row r="1" spans="1:12" ht="6.75" customHeight="1">
      <c r="A1" s="1418"/>
      <c r="B1" s="1418"/>
      <c r="C1" s="1418"/>
      <c r="D1" s="1418"/>
      <c r="E1" s="1418"/>
      <c r="F1" s="1418"/>
      <c r="G1" s="1418"/>
      <c r="H1" s="1418"/>
      <c r="I1" s="1418"/>
      <c r="J1" s="1418"/>
      <c r="K1" s="1418"/>
      <c r="L1" s="1418"/>
    </row>
    <row r="2" spans="1:12" ht="15.75">
      <c r="A2" s="1418"/>
      <c r="B2" s="1419" t="s">
        <v>2643</v>
      </c>
      <c r="C2" s="1418"/>
      <c r="D2" s="1418"/>
      <c r="E2" s="1418"/>
      <c r="F2" s="1418"/>
      <c r="G2" s="1418"/>
      <c r="H2" s="1418"/>
      <c r="I2" s="1418"/>
      <c r="J2" s="1418"/>
      <c r="K2" s="1418"/>
      <c r="L2" s="1418"/>
    </row>
    <row r="3" spans="1:12" ht="15.75">
      <c r="A3" s="1418"/>
      <c r="B3" s="1419" t="s">
        <v>2642</v>
      </c>
      <c r="C3" s="1418"/>
      <c r="D3" s="1431"/>
      <c r="E3" s="1418"/>
      <c r="F3" s="1418"/>
      <c r="G3" s="1418"/>
      <c r="H3" s="1418"/>
      <c r="I3" s="1418"/>
      <c r="J3" s="1418"/>
      <c r="K3" s="1418"/>
      <c r="L3" s="1418"/>
    </row>
    <row r="4" spans="1:12" ht="6.75" customHeight="1" thickBot="1">
      <c r="A4" s="1418"/>
      <c r="B4" s="1418"/>
      <c r="C4" s="1418"/>
      <c r="D4" s="1418"/>
      <c r="E4" s="1418"/>
      <c r="F4" s="1418"/>
      <c r="G4" s="1418"/>
      <c r="H4" s="1418"/>
      <c r="I4" s="1418"/>
      <c r="J4" s="1418"/>
      <c r="K4" s="1418"/>
      <c r="L4" s="1418"/>
    </row>
    <row r="5" spans="1:12" ht="57" customHeight="1">
      <c r="A5" s="1418"/>
      <c r="B5" s="1520" t="s">
        <v>1149</v>
      </c>
      <c r="C5" s="1420" t="s">
        <v>2431</v>
      </c>
      <c r="D5" s="1420" t="s">
        <v>2583</v>
      </c>
      <c r="E5" s="1420" t="s">
        <v>2584</v>
      </c>
      <c r="F5" s="1418"/>
      <c r="G5" s="1418"/>
      <c r="H5" s="1418"/>
      <c r="I5" s="1418"/>
      <c r="J5" s="1418"/>
      <c r="K5" s="1418"/>
      <c r="L5" s="1418"/>
    </row>
    <row r="6" spans="1:12" ht="13.5" thickBot="1">
      <c r="A6" s="1418"/>
      <c r="B6" s="1521"/>
      <c r="C6" s="1421" t="s">
        <v>2432</v>
      </c>
      <c r="D6" s="1421" t="s">
        <v>2432</v>
      </c>
      <c r="E6" s="1421" t="s">
        <v>2432</v>
      </c>
      <c r="F6" s="1418"/>
      <c r="G6" s="1418"/>
      <c r="H6" s="1418"/>
      <c r="I6" s="1418"/>
      <c r="J6" s="1418"/>
      <c r="K6" s="1418"/>
      <c r="L6" s="1418"/>
    </row>
    <row r="7" spans="1:12" ht="19.5" customHeight="1" thickBot="1">
      <c r="A7" s="1418"/>
      <c r="B7" s="1518" t="s">
        <v>95</v>
      </c>
      <c r="C7" s="1519"/>
      <c r="D7" s="1426"/>
      <c r="E7" s="1426"/>
      <c r="F7" s="1418"/>
      <c r="G7" s="1418"/>
      <c r="H7" s="1428"/>
      <c r="I7" s="1418"/>
      <c r="J7" s="1418"/>
      <c r="K7" s="1418"/>
      <c r="L7" s="1418"/>
    </row>
    <row r="8" spans="1:12" ht="21" customHeight="1">
      <c r="A8" s="1418"/>
      <c r="B8" s="1414" t="s">
        <v>2433</v>
      </c>
      <c r="C8" s="1416">
        <v>200</v>
      </c>
      <c r="D8" s="1417">
        <v>150</v>
      </c>
      <c r="E8" s="1417" t="s">
        <v>1733</v>
      </c>
      <c r="F8" s="1418"/>
      <c r="G8" s="1418"/>
      <c r="H8" s="1428"/>
      <c r="I8" s="1418"/>
      <c r="J8" s="1418"/>
      <c r="K8" s="1418"/>
      <c r="L8" s="1418"/>
    </row>
    <row r="9" spans="1:12" ht="21" customHeight="1">
      <c r="A9" s="1418"/>
      <c r="B9" s="1415" t="s">
        <v>2434</v>
      </c>
      <c r="C9" s="1417">
        <v>160</v>
      </c>
      <c r="D9" s="1417">
        <f>C9-C9*10%</f>
        <v>144</v>
      </c>
      <c r="E9" s="1417" t="s">
        <v>1733</v>
      </c>
      <c r="F9" s="1418"/>
      <c r="G9" s="1418"/>
      <c r="H9" s="1428"/>
      <c r="I9" s="1418"/>
      <c r="J9" s="1418"/>
      <c r="K9" s="1418"/>
      <c r="L9" s="1418"/>
    </row>
    <row r="10" spans="1:12" ht="21" customHeight="1">
      <c r="A10" s="1418"/>
      <c r="B10" s="1415" t="s">
        <v>2435</v>
      </c>
      <c r="C10" s="1417">
        <v>140</v>
      </c>
      <c r="D10" s="1417">
        <f>C10-C10*10%</f>
        <v>126</v>
      </c>
      <c r="E10" s="1417" t="s">
        <v>1733</v>
      </c>
      <c r="F10" s="1418"/>
      <c r="G10" s="1418"/>
      <c r="H10" s="1427"/>
      <c r="I10" s="1418"/>
      <c r="J10" s="1418"/>
      <c r="K10" s="1418"/>
      <c r="L10" s="1418"/>
    </row>
    <row r="11" spans="1:12" ht="21" customHeight="1">
      <c r="A11" s="1418"/>
      <c r="B11" s="1415" t="s">
        <v>2436</v>
      </c>
      <c r="C11" s="1417">
        <v>120</v>
      </c>
      <c r="D11" s="1417">
        <f>C11-C11*10%</f>
        <v>108</v>
      </c>
      <c r="E11" s="1417" t="s">
        <v>1733</v>
      </c>
      <c r="F11" s="1418"/>
      <c r="G11" s="1418"/>
      <c r="H11" s="1427"/>
      <c r="I11" s="1418"/>
      <c r="J11" s="1418"/>
      <c r="K11" s="1418"/>
      <c r="L11" s="1418"/>
    </row>
    <row r="12" spans="1:12" ht="21" customHeight="1">
      <c r="A12" s="1418"/>
      <c r="B12" s="1415" t="s">
        <v>2437</v>
      </c>
      <c r="C12" s="1417">
        <v>120</v>
      </c>
      <c r="D12" s="1417">
        <f>C12-C12*10%</f>
        <v>108</v>
      </c>
      <c r="E12" s="1417" t="s">
        <v>1733</v>
      </c>
      <c r="F12" s="1418"/>
      <c r="G12" s="1418"/>
      <c r="H12" s="1427"/>
      <c r="I12" s="1418"/>
      <c r="J12" s="1418"/>
      <c r="K12" s="1418"/>
      <c r="L12" s="1418"/>
    </row>
    <row r="13" spans="1:12" ht="21" customHeight="1">
      <c r="A13" s="1418"/>
      <c r="B13" s="1415" t="s">
        <v>2438</v>
      </c>
      <c r="C13" s="1417">
        <v>240</v>
      </c>
      <c r="D13" s="1417">
        <v>150</v>
      </c>
      <c r="E13" s="1417" t="s">
        <v>1733</v>
      </c>
      <c r="F13" s="1418"/>
      <c r="G13" s="1418"/>
      <c r="H13" s="1427"/>
      <c r="I13" s="1418"/>
      <c r="J13" s="1418"/>
      <c r="K13" s="1418"/>
      <c r="L13" s="1418"/>
    </row>
    <row r="14" spans="1:12" ht="21" customHeight="1">
      <c r="A14" s="1418"/>
      <c r="B14" s="1415" t="s">
        <v>2439</v>
      </c>
      <c r="C14" s="1417">
        <v>180</v>
      </c>
      <c r="D14" s="1417">
        <v>150</v>
      </c>
      <c r="E14" s="1417" t="s">
        <v>1733</v>
      </c>
      <c r="F14" s="1418"/>
      <c r="G14" s="1418"/>
      <c r="H14" s="1429"/>
      <c r="I14" s="1418"/>
      <c r="J14" s="1418"/>
      <c r="K14" s="1418"/>
      <c r="L14" s="1418"/>
    </row>
    <row r="15" spans="1:12" ht="21" customHeight="1">
      <c r="A15" s="1418"/>
      <c r="B15" s="1415" t="s">
        <v>2440</v>
      </c>
      <c r="C15" s="1417">
        <v>100</v>
      </c>
      <c r="D15" s="1417">
        <f>C15-C15*10%</f>
        <v>90</v>
      </c>
      <c r="E15" s="1417" t="s">
        <v>1733</v>
      </c>
      <c r="F15" s="1418"/>
      <c r="G15" s="1418"/>
      <c r="H15" s="1418"/>
      <c r="I15" s="1418"/>
      <c r="J15" s="1418"/>
      <c r="K15" s="1418"/>
      <c r="L15" s="1418"/>
    </row>
    <row r="16" spans="1:12" ht="21" customHeight="1" thickBot="1">
      <c r="A16" s="1418"/>
      <c r="B16" s="1415" t="s">
        <v>2441</v>
      </c>
      <c r="C16" s="1417">
        <v>140</v>
      </c>
      <c r="D16" s="1417">
        <f>C16-C16*10%</f>
        <v>126</v>
      </c>
      <c r="E16" s="1417" t="s">
        <v>1733</v>
      </c>
      <c r="F16" s="1418"/>
      <c r="G16" s="1418"/>
      <c r="H16" s="1418"/>
      <c r="I16" s="1418"/>
      <c r="J16" s="1418"/>
      <c r="K16" s="1418"/>
      <c r="L16" s="1418"/>
    </row>
    <row r="17" spans="1:12" ht="21" customHeight="1" thickBot="1">
      <c r="A17" s="1418"/>
      <c r="B17" s="1518" t="s">
        <v>117</v>
      </c>
      <c r="C17" s="1519"/>
      <c r="D17" s="1426"/>
      <c r="E17" s="1426"/>
      <c r="F17" s="1418"/>
      <c r="G17" s="1418"/>
      <c r="H17" s="1418"/>
      <c r="I17" s="1418"/>
      <c r="J17" s="1418"/>
      <c r="K17" s="1418"/>
      <c r="L17" s="1418"/>
    </row>
    <row r="18" spans="1:12" ht="21" customHeight="1">
      <c r="A18" s="1418"/>
      <c r="B18" s="1414" t="s">
        <v>2442</v>
      </c>
      <c r="C18" s="1416">
        <v>100</v>
      </c>
      <c r="D18" s="1417">
        <f>C18-C18*10%</f>
        <v>90</v>
      </c>
      <c r="E18" s="1417" t="s">
        <v>1733</v>
      </c>
      <c r="F18" s="1418"/>
      <c r="G18" s="1418"/>
      <c r="H18" s="1418"/>
      <c r="I18" s="1418"/>
      <c r="J18" s="1418"/>
      <c r="K18" s="1418"/>
      <c r="L18" s="1418"/>
    </row>
    <row r="19" spans="1:12" ht="21" customHeight="1">
      <c r="A19" s="1418"/>
      <c r="B19" s="1415" t="s">
        <v>2443</v>
      </c>
      <c r="C19" s="1417">
        <v>250</v>
      </c>
      <c r="D19" s="1417">
        <v>150</v>
      </c>
      <c r="E19" s="1417" t="s">
        <v>1733</v>
      </c>
      <c r="F19" s="1418"/>
      <c r="G19" s="1418"/>
      <c r="H19" s="1418"/>
      <c r="I19" s="1418"/>
      <c r="J19" s="1418"/>
      <c r="K19" s="1418"/>
      <c r="L19" s="1418"/>
    </row>
    <row r="20" spans="1:12" ht="21" customHeight="1">
      <c r="A20" s="1418"/>
      <c r="B20" s="1415" t="s">
        <v>2444</v>
      </c>
      <c r="C20" s="1417">
        <v>180</v>
      </c>
      <c r="D20" s="1417">
        <v>150</v>
      </c>
      <c r="E20" s="1417" t="s">
        <v>1733</v>
      </c>
      <c r="F20" s="1418"/>
      <c r="G20" s="1418"/>
      <c r="H20" s="1418"/>
      <c r="I20" s="1418"/>
      <c r="J20" s="1418"/>
      <c r="K20" s="1418"/>
      <c r="L20" s="1418"/>
    </row>
    <row r="21" spans="1:12" ht="21" customHeight="1">
      <c r="A21" s="1418"/>
      <c r="B21" s="1415" t="s">
        <v>2445</v>
      </c>
      <c r="C21" s="1417">
        <v>200</v>
      </c>
      <c r="D21" s="1417">
        <v>150</v>
      </c>
      <c r="E21" s="1417" t="s">
        <v>1733</v>
      </c>
      <c r="F21" s="1418"/>
      <c r="G21" s="1418"/>
      <c r="H21" s="1418"/>
      <c r="I21" s="1418"/>
      <c r="J21" s="1418"/>
      <c r="K21" s="1418"/>
      <c r="L21" s="1418"/>
    </row>
    <row r="22" spans="1:12" ht="21" customHeight="1">
      <c r="A22" s="1418"/>
      <c r="B22" s="1415" t="s">
        <v>2446</v>
      </c>
      <c r="C22" s="1417">
        <v>150</v>
      </c>
      <c r="D22" s="1417">
        <f>C22-C22*10%</f>
        <v>135</v>
      </c>
      <c r="E22" s="1417" t="s">
        <v>1733</v>
      </c>
      <c r="F22" s="1418"/>
      <c r="G22" s="1418"/>
      <c r="H22" s="1418"/>
      <c r="I22" s="1418"/>
      <c r="J22" s="1418"/>
      <c r="K22" s="1418"/>
      <c r="L22" s="1418"/>
    </row>
    <row r="23" spans="1:12" ht="21" customHeight="1">
      <c r="A23" s="1418"/>
      <c r="B23" s="1415" t="s">
        <v>2447</v>
      </c>
      <c r="C23" s="1417">
        <v>180</v>
      </c>
      <c r="D23" s="1417">
        <v>150</v>
      </c>
      <c r="E23" s="1417" t="s">
        <v>1733</v>
      </c>
      <c r="F23" s="1418"/>
      <c r="G23" s="1418"/>
      <c r="H23" s="1418"/>
      <c r="I23" s="1418"/>
      <c r="J23" s="1418"/>
      <c r="K23" s="1418"/>
      <c r="L23" s="1418"/>
    </row>
    <row r="24" spans="1:12" ht="21" customHeight="1" thickBot="1">
      <c r="A24" s="1418"/>
      <c r="B24" s="1415" t="s">
        <v>2448</v>
      </c>
      <c r="C24" s="1417">
        <v>120</v>
      </c>
      <c r="D24" s="1417">
        <f t="shared" ref="D24:D48" si="0">C24-C24*10%</f>
        <v>108</v>
      </c>
      <c r="E24" s="1417" t="s">
        <v>1733</v>
      </c>
      <c r="F24" s="1418"/>
      <c r="G24" s="1418"/>
      <c r="H24" s="1418"/>
      <c r="I24" s="1418"/>
      <c r="J24" s="1418"/>
      <c r="K24" s="1418"/>
      <c r="L24" s="1418"/>
    </row>
    <row r="25" spans="1:12" ht="21" customHeight="1" thickBot="1">
      <c r="A25" s="1418"/>
      <c r="B25" s="1518" t="s">
        <v>124</v>
      </c>
      <c r="C25" s="1519"/>
      <c r="D25" s="1426"/>
      <c r="E25" s="1426"/>
      <c r="F25" s="1418"/>
      <c r="G25" s="1418"/>
      <c r="H25" s="1418"/>
      <c r="I25" s="1418"/>
      <c r="J25" s="1418"/>
      <c r="K25" s="1418"/>
      <c r="L25" s="1418"/>
    </row>
    <row r="26" spans="1:12" ht="21" customHeight="1">
      <c r="A26" s="1418"/>
      <c r="B26" s="1414" t="s">
        <v>2449</v>
      </c>
      <c r="C26" s="1416">
        <v>240</v>
      </c>
      <c r="D26" s="1417">
        <v>150</v>
      </c>
      <c r="E26" s="1417" t="s">
        <v>1733</v>
      </c>
      <c r="F26" s="1418"/>
      <c r="G26" s="1418"/>
      <c r="H26" s="1418"/>
      <c r="I26" s="1418"/>
      <c r="J26" s="1418"/>
      <c r="K26" s="1418"/>
      <c r="L26" s="1418"/>
    </row>
    <row r="27" spans="1:12" ht="21" customHeight="1">
      <c r="A27" s="1418"/>
      <c r="B27" s="1415" t="s">
        <v>2450</v>
      </c>
      <c r="C27" s="1417">
        <v>160</v>
      </c>
      <c r="D27" s="1417">
        <f t="shared" si="0"/>
        <v>144</v>
      </c>
      <c r="E27" s="1417" t="s">
        <v>1733</v>
      </c>
      <c r="F27" s="1418"/>
      <c r="G27" s="1418"/>
      <c r="H27" s="1418"/>
      <c r="I27" s="1418"/>
      <c r="J27" s="1418"/>
      <c r="K27" s="1418"/>
      <c r="L27" s="1418"/>
    </row>
    <row r="28" spans="1:12" ht="21" customHeight="1">
      <c r="A28" s="1418"/>
      <c r="B28" s="1415" t="s">
        <v>2451</v>
      </c>
      <c r="C28" s="1417">
        <v>200</v>
      </c>
      <c r="D28" s="1417">
        <v>150</v>
      </c>
      <c r="E28" s="1417" t="s">
        <v>1733</v>
      </c>
      <c r="F28" s="1418"/>
      <c r="G28" s="1418"/>
      <c r="H28" s="1418"/>
      <c r="I28" s="1418"/>
      <c r="J28" s="1418"/>
      <c r="K28" s="1418"/>
      <c r="L28" s="1418"/>
    </row>
    <row r="29" spans="1:12" ht="21" customHeight="1">
      <c r="A29" s="1418"/>
      <c r="B29" s="1415" t="s">
        <v>2452</v>
      </c>
      <c r="C29" s="1417">
        <v>100</v>
      </c>
      <c r="D29" s="1417">
        <f t="shared" si="0"/>
        <v>90</v>
      </c>
      <c r="E29" s="1417" t="s">
        <v>1733</v>
      </c>
      <c r="F29" s="1418"/>
      <c r="G29" s="1418"/>
      <c r="H29" s="1418"/>
      <c r="I29" s="1418"/>
      <c r="J29" s="1418"/>
      <c r="K29" s="1418"/>
      <c r="L29" s="1418"/>
    </row>
    <row r="30" spans="1:12" ht="21" customHeight="1">
      <c r="A30" s="1418"/>
      <c r="B30" s="1415" t="s">
        <v>2453</v>
      </c>
      <c r="C30" s="1417">
        <v>120</v>
      </c>
      <c r="D30" s="1417">
        <f t="shared" si="0"/>
        <v>108</v>
      </c>
      <c r="E30" s="1417" t="s">
        <v>1733</v>
      </c>
      <c r="F30" s="1418"/>
      <c r="G30" s="1418"/>
      <c r="H30" s="1418"/>
      <c r="I30" s="1418"/>
      <c r="J30" s="1418"/>
      <c r="K30" s="1418"/>
      <c r="L30" s="1418"/>
    </row>
    <row r="31" spans="1:12" ht="21" customHeight="1">
      <c r="A31" s="1418"/>
      <c r="B31" s="1415" t="s">
        <v>2454</v>
      </c>
      <c r="C31" s="1417">
        <v>120</v>
      </c>
      <c r="D31" s="1417">
        <f t="shared" si="0"/>
        <v>108</v>
      </c>
      <c r="E31" s="1417" t="s">
        <v>1733</v>
      </c>
      <c r="F31" s="1418"/>
      <c r="G31" s="1418"/>
      <c r="H31" s="1418"/>
      <c r="I31" s="1418"/>
      <c r="J31" s="1418"/>
      <c r="K31" s="1418"/>
      <c r="L31" s="1418"/>
    </row>
    <row r="32" spans="1:12" ht="21" customHeight="1" thickBot="1">
      <c r="A32" s="1418"/>
      <c r="B32" s="1415" t="s">
        <v>2455</v>
      </c>
      <c r="C32" s="1417">
        <v>140</v>
      </c>
      <c r="D32" s="1417">
        <f t="shared" si="0"/>
        <v>126</v>
      </c>
      <c r="E32" s="1417" t="s">
        <v>1733</v>
      </c>
      <c r="F32" s="1418"/>
      <c r="G32" s="1418"/>
      <c r="H32" s="1418"/>
      <c r="I32" s="1418"/>
      <c r="J32" s="1418"/>
      <c r="K32" s="1418"/>
      <c r="L32" s="1418"/>
    </row>
    <row r="33" spans="1:12" ht="21" customHeight="1" thickBot="1">
      <c r="A33" s="1418"/>
      <c r="B33" s="1518" t="s">
        <v>103</v>
      </c>
      <c r="C33" s="1519"/>
      <c r="D33" s="1426"/>
      <c r="E33" s="1426"/>
      <c r="F33" s="1418"/>
      <c r="G33" s="1418"/>
      <c r="H33" s="1418"/>
      <c r="I33" s="1418"/>
      <c r="J33" s="1418"/>
      <c r="K33" s="1418"/>
      <c r="L33" s="1418"/>
    </row>
    <row r="34" spans="1:12" ht="21" customHeight="1">
      <c r="A34" s="1418"/>
      <c r="B34" s="1414" t="s">
        <v>2582</v>
      </c>
      <c r="C34" s="1416">
        <v>30</v>
      </c>
      <c r="D34" s="1417">
        <f t="shared" si="0"/>
        <v>27</v>
      </c>
      <c r="E34" s="1417" t="s">
        <v>1733</v>
      </c>
      <c r="F34" s="1418"/>
      <c r="G34" s="1418"/>
      <c r="H34" s="1418"/>
      <c r="I34" s="1418"/>
      <c r="J34" s="1418"/>
      <c r="K34" s="1418"/>
      <c r="L34" s="1418"/>
    </row>
    <row r="35" spans="1:12" ht="21" customHeight="1">
      <c r="A35" s="1418"/>
      <c r="B35" s="1415" t="s">
        <v>2456</v>
      </c>
      <c r="C35" s="1417">
        <v>30</v>
      </c>
      <c r="D35" s="1417">
        <f t="shared" si="0"/>
        <v>27</v>
      </c>
      <c r="E35" s="1417" t="s">
        <v>1733</v>
      </c>
      <c r="F35" s="1418"/>
      <c r="G35" s="1418"/>
      <c r="H35" s="1418"/>
      <c r="I35" s="1418"/>
      <c r="J35" s="1418"/>
      <c r="K35" s="1418"/>
      <c r="L35" s="1418"/>
    </row>
    <row r="36" spans="1:12" ht="21" customHeight="1">
      <c r="A36" s="1418"/>
      <c r="B36" s="1415" t="s">
        <v>2457</v>
      </c>
      <c r="C36" s="1417">
        <v>0</v>
      </c>
      <c r="D36" s="1417">
        <f t="shared" si="0"/>
        <v>0</v>
      </c>
      <c r="E36" s="1417" t="s">
        <v>1733</v>
      </c>
      <c r="F36" s="1418"/>
      <c r="G36" s="1418"/>
      <c r="H36" s="1418"/>
      <c r="I36" s="1418"/>
      <c r="J36" s="1418"/>
      <c r="K36" s="1418"/>
      <c r="L36" s="1418"/>
    </row>
    <row r="37" spans="1:12" ht="21" customHeight="1">
      <c r="A37" s="1418"/>
      <c r="B37" s="1415" t="s">
        <v>2458</v>
      </c>
      <c r="C37" s="1417">
        <v>60</v>
      </c>
      <c r="D37" s="1417">
        <f t="shared" si="0"/>
        <v>54</v>
      </c>
      <c r="E37" s="1417" t="s">
        <v>1733</v>
      </c>
      <c r="F37" s="1418"/>
      <c r="G37" s="1418"/>
      <c r="H37" s="1418"/>
      <c r="I37" s="1418"/>
      <c r="J37" s="1418"/>
      <c r="K37" s="1418"/>
      <c r="L37" s="1418"/>
    </row>
    <row r="38" spans="1:12" ht="21" customHeight="1">
      <c r="A38" s="1418"/>
      <c r="B38" s="1415" t="s">
        <v>2459</v>
      </c>
      <c r="C38" s="1417">
        <v>20</v>
      </c>
      <c r="D38" s="1417">
        <f t="shared" si="0"/>
        <v>18</v>
      </c>
      <c r="E38" s="1417" t="s">
        <v>1733</v>
      </c>
      <c r="F38" s="1418"/>
      <c r="G38" s="1418"/>
      <c r="H38" s="1418"/>
      <c r="I38" s="1418"/>
      <c r="J38" s="1418"/>
      <c r="K38" s="1418"/>
      <c r="L38" s="1418"/>
    </row>
    <row r="39" spans="1:12" ht="21" customHeight="1">
      <c r="A39" s="1418"/>
      <c r="B39" s="1415" t="s">
        <v>2460</v>
      </c>
      <c r="C39" s="1417">
        <v>30</v>
      </c>
      <c r="D39" s="1417">
        <f t="shared" si="0"/>
        <v>27</v>
      </c>
      <c r="E39" s="1417" t="s">
        <v>1733</v>
      </c>
      <c r="F39" s="1418"/>
      <c r="G39" s="1418"/>
      <c r="H39" s="1418"/>
      <c r="I39" s="1418"/>
      <c r="J39" s="1418"/>
      <c r="K39" s="1418"/>
      <c r="L39" s="1418"/>
    </row>
    <row r="40" spans="1:12" ht="21" customHeight="1">
      <c r="A40" s="1418"/>
      <c r="B40" s="1415" t="s">
        <v>2461</v>
      </c>
      <c r="C40" s="1417">
        <v>100</v>
      </c>
      <c r="D40" s="1417">
        <f t="shared" si="0"/>
        <v>90</v>
      </c>
      <c r="E40" s="1417" t="s">
        <v>1733</v>
      </c>
      <c r="F40" s="1418"/>
      <c r="G40" s="1418"/>
      <c r="H40" s="1418"/>
      <c r="I40" s="1418"/>
      <c r="J40" s="1418"/>
      <c r="K40" s="1418"/>
      <c r="L40" s="1418"/>
    </row>
    <row r="41" spans="1:12" ht="21" customHeight="1">
      <c r="A41" s="1418"/>
      <c r="B41" s="1415" t="s">
        <v>2462</v>
      </c>
      <c r="C41" s="1417">
        <v>60</v>
      </c>
      <c r="D41" s="1417">
        <f t="shared" si="0"/>
        <v>54</v>
      </c>
      <c r="E41" s="1417" t="s">
        <v>1733</v>
      </c>
      <c r="F41" s="1418"/>
      <c r="G41" s="1418"/>
      <c r="H41" s="1418"/>
      <c r="I41" s="1418"/>
      <c r="J41" s="1418"/>
      <c r="K41" s="1418"/>
      <c r="L41" s="1418"/>
    </row>
    <row r="42" spans="1:12" ht="21" customHeight="1">
      <c r="A42" s="1418"/>
      <c r="B42" s="1415" t="s">
        <v>2463</v>
      </c>
      <c r="C42" s="1417">
        <v>60</v>
      </c>
      <c r="D42" s="1417">
        <f t="shared" si="0"/>
        <v>54</v>
      </c>
      <c r="E42" s="1417" t="s">
        <v>1733</v>
      </c>
      <c r="F42" s="1418"/>
      <c r="G42" s="1418"/>
      <c r="H42" s="1418"/>
      <c r="I42" s="1418"/>
      <c r="J42" s="1418"/>
      <c r="K42" s="1418"/>
      <c r="L42" s="1418"/>
    </row>
    <row r="43" spans="1:12" ht="21" customHeight="1">
      <c r="A43" s="1418"/>
      <c r="B43" s="1415" t="s">
        <v>2464</v>
      </c>
      <c r="C43" s="1417">
        <v>60</v>
      </c>
      <c r="D43" s="1417">
        <f t="shared" si="0"/>
        <v>54</v>
      </c>
      <c r="E43" s="1417" t="s">
        <v>1733</v>
      </c>
      <c r="F43" s="1418"/>
      <c r="G43" s="1418"/>
      <c r="H43" s="1418"/>
      <c r="I43" s="1418"/>
      <c r="J43" s="1418"/>
      <c r="K43" s="1418"/>
      <c r="L43" s="1418"/>
    </row>
    <row r="44" spans="1:12" ht="21" customHeight="1" thickBot="1">
      <c r="A44" s="1418"/>
      <c r="B44" s="1415" t="s">
        <v>2465</v>
      </c>
      <c r="C44" s="1417">
        <v>20</v>
      </c>
      <c r="D44" s="1417">
        <f t="shared" si="0"/>
        <v>18</v>
      </c>
      <c r="E44" s="1417" t="s">
        <v>1733</v>
      </c>
      <c r="F44" s="1418"/>
      <c r="G44" s="1418"/>
      <c r="H44" s="1418"/>
      <c r="I44" s="1418"/>
      <c r="J44" s="1418"/>
      <c r="K44" s="1418"/>
      <c r="L44" s="1418"/>
    </row>
    <row r="45" spans="1:12" ht="21" customHeight="1" thickBot="1">
      <c r="A45" s="1418"/>
      <c r="B45" s="1518" t="s">
        <v>132</v>
      </c>
      <c r="C45" s="1519"/>
      <c r="D45" s="1426"/>
      <c r="E45" s="1426"/>
      <c r="F45" s="1418"/>
      <c r="G45" s="1418"/>
      <c r="H45" s="1418"/>
      <c r="I45" s="1418"/>
      <c r="J45" s="1418"/>
      <c r="K45" s="1418"/>
      <c r="L45" s="1418"/>
    </row>
    <row r="46" spans="1:12" ht="21" customHeight="1">
      <c r="A46" s="1418"/>
      <c r="B46" s="1414" t="s">
        <v>2516</v>
      </c>
      <c r="C46" s="1416">
        <v>120</v>
      </c>
      <c r="D46" s="1417">
        <f t="shared" si="0"/>
        <v>108</v>
      </c>
      <c r="E46" s="1417" t="s">
        <v>1733</v>
      </c>
      <c r="F46" s="1418"/>
      <c r="G46" s="1418"/>
      <c r="H46" s="1418"/>
      <c r="I46" s="1418"/>
      <c r="J46" s="1418"/>
      <c r="K46" s="1418"/>
      <c r="L46" s="1418"/>
    </row>
    <row r="47" spans="1:12" ht="21" customHeight="1">
      <c r="A47" s="1418"/>
      <c r="B47" s="1415" t="s">
        <v>2517</v>
      </c>
      <c r="C47" s="1417">
        <v>80</v>
      </c>
      <c r="D47" s="1417">
        <f t="shared" si="0"/>
        <v>72</v>
      </c>
      <c r="E47" s="1417" t="s">
        <v>1733</v>
      </c>
      <c r="F47" s="1418"/>
      <c r="G47" s="1418"/>
      <c r="H47" s="1418"/>
      <c r="I47" s="1418"/>
      <c r="J47" s="1418"/>
      <c r="K47" s="1418"/>
      <c r="L47" s="1418"/>
    </row>
    <row r="48" spans="1:12" ht="21" customHeight="1" thickBot="1">
      <c r="A48" s="1418"/>
      <c r="B48" s="1415" t="s">
        <v>2455</v>
      </c>
      <c r="C48" s="1417">
        <v>140</v>
      </c>
      <c r="D48" s="1417">
        <f t="shared" si="0"/>
        <v>126</v>
      </c>
      <c r="E48" s="1417" t="s">
        <v>1733</v>
      </c>
      <c r="F48" s="1418"/>
      <c r="G48" s="1418"/>
      <c r="H48" s="1418"/>
      <c r="I48" s="1418"/>
      <c r="J48" s="1418"/>
      <c r="K48" s="1418"/>
      <c r="L48" s="1418"/>
    </row>
    <row r="49" spans="1:12" ht="21" customHeight="1" thickBot="1">
      <c r="A49" s="1418"/>
      <c r="B49" s="1518" t="s">
        <v>2466</v>
      </c>
      <c r="C49" s="1519"/>
      <c r="D49" s="1426"/>
      <c r="E49" s="1426"/>
      <c r="F49" s="1418"/>
      <c r="G49" s="1418"/>
      <c r="H49" s="1418"/>
      <c r="I49" s="1418"/>
      <c r="J49" s="1418"/>
      <c r="K49" s="1418"/>
      <c r="L49" s="1418"/>
    </row>
    <row r="50" spans="1:12" ht="21" customHeight="1">
      <c r="A50" s="1418"/>
      <c r="B50" s="1414" t="s">
        <v>2467</v>
      </c>
      <c r="C50" s="1416">
        <v>120</v>
      </c>
      <c r="D50" s="1417">
        <f>C50-C50*10%</f>
        <v>108</v>
      </c>
      <c r="E50" s="1417" t="s">
        <v>1733</v>
      </c>
      <c r="F50" s="1418"/>
      <c r="G50" s="1418"/>
      <c r="H50" s="1418"/>
      <c r="I50" s="1418"/>
      <c r="J50" s="1418"/>
      <c r="K50" s="1418"/>
      <c r="L50" s="1418"/>
    </row>
    <row r="51" spans="1:12" ht="21" customHeight="1">
      <c r="A51" s="1418"/>
      <c r="B51" s="1415" t="s">
        <v>2468</v>
      </c>
      <c r="C51" s="1417">
        <v>260</v>
      </c>
      <c r="D51" s="1417">
        <v>150</v>
      </c>
      <c r="E51" s="1417" t="s">
        <v>1733</v>
      </c>
      <c r="F51" s="1418"/>
      <c r="G51" s="1418"/>
      <c r="H51" s="1418"/>
      <c r="I51" s="1418"/>
      <c r="J51" s="1418"/>
      <c r="K51" s="1418"/>
      <c r="L51" s="1418"/>
    </row>
    <row r="52" spans="1:12" ht="21" customHeight="1">
      <c r="A52" s="1418"/>
      <c r="B52" s="1415" t="s">
        <v>2469</v>
      </c>
      <c r="C52" s="1417">
        <v>0</v>
      </c>
      <c r="D52" s="1417">
        <f>C52-C52*10%</f>
        <v>0</v>
      </c>
      <c r="E52" s="1417" t="s">
        <v>1733</v>
      </c>
      <c r="F52" s="1418"/>
      <c r="G52" s="1418"/>
      <c r="H52" s="1418"/>
      <c r="I52" s="1418"/>
      <c r="J52" s="1418"/>
      <c r="K52" s="1418"/>
      <c r="L52" s="1418"/>
    </row>
    <row r="53" spans="1:12" ht="21" customHeight="1">
      <c r="A53" s="1418"/>
      <c r="B53" s="1415" t="s">
        <v>2470</v>
      </c>
      <c r="C53" s="1417">
        <v>100</v>
      </c>
      <c r="D53" s="1417">
        <f>C53-C53*10%</f>
        <v>90</v>
      </c>
      <c r="E53" s="1417" t="s">
        <v>1733</v>
      </c>
      <c r="F53" s="1418"/>
      <c r="G53" s="1418"/>
      <c r="H53" s="1418"/>
      <c r="I53" s="1418"/>
      <c r="J53" s="1418"/>
      <c r="K53" s="1418"/>
      <c r="L53" s="1418"/>
    </row>
    <row r="54" spans="1:12" ht="21" customHeight="1">
      <c r="A54" s="1418"/>
      <c r="B54" s="1415" t="s">
        <v>2471</v>
      </c>
      <c r="C54" s="1417">
        <v>60</v>
      </c>
      <c r="D54" s="1417">
        <f>C54-C54*40%</f>
        <v>36</v>
      </c>
      <c r="E54" s="1417">
        <f>C54-C54*40%</f>
        <v>36</v>
      </c>
      <c r="F54" s="1418"/>
      <c r="G54" s="1418"/>
      <c r="H54" s="1430"/>
      <c r="I54" s="1418"/>
      <c r="J54" s="1418"/>
      <c r="K54" s="1418"/>
      <c r="L54" s="1418"/>
    </row>
    <row r="55" spans="1:12" ht="21" customHeight="1">
      <c r="A55" s="1418"/>
      <c r="B55" s="1415" t="s">
        <v>2472</v>
      </c>
      <c r="C55" s="1417">
        <v>120</v>
      </c>
      <c r="D55" s="1417">
        <f>C55-C55*40%</f>
        <v>72</v>
      </c>
      <c r="E55" s="1417">
        <v>60</v>
      </c>
      <c r="F55" s="1418"/>
      <c r="G55" s="1418"/>
      <c r="H55" s="1418"/>
      <c r="I55" s="1418"/>
      <c r="J55" s="1418"/>
      <c r="K55" s="1418"/>
      <c r="L55" s="1418"/>
    </row>
    <row r="56" spans="1:12" ht="21" customHeight="1">
      <c r="A56" s="1418"/>
      <c r="B56" s="1415" t="s">
        <v>2473</v>
      </c>
      <c r="C56" s="1417">
        <v>180</v>
      </c>
      <c r="D56" s="1417">
        <f>C56-C56*40%</f>
        <v>108</v>
      </c>
      <c r="E56" s="1417" t="s">
        <v>1733</v>
      </c>
      <c r="F56" s="1418"/>
      <c r="G56" s="1418"/>
      <c r="H56" s="1418"/>
      <c r="I56" s="1418"/>
      <c r="J56" s="1418"/>
      <c r="K56" s="1418"/>
      <c r="L56" s="1418"/>
    </row>
    <row r="57" spans="1:12" ht="21" customHeight="1">
      <c r="A57" s="1418"/>
      <c r="B57" s="1415" t="s">
        <v>2474</v>
      </c>
      <c r="C57" s="1417">
        <v>240</v>
      </c>
      <c r="D57" s="1417">
        <v>120</v>
      </c>
      <c r="E57" s="1417" t="s">
        <v>1733</v>
      </c>
      <c r="F57" s="1418"/>
      <c r="G57" s="1418"/>
      <c r="H57" s="1427"/>
      <c r="I57" s="1418"/>
      <c r="J57" s="1418"/>
      <c r="K57" s="1418"/>
      <c r="L57" s="1418"/>
    </row>
    <row r="58" spans="1:12" ht="21" customHeight="1">
      <c r="A58" s="1418"/>
      <c r="B58" s="1415" t="s">
        <v>2475</v>
      </c>
      <c r="C58" s="1417">
        <v>160</v>
      </c>
      <c r="D58" s="1417">
        <f>C58-C58*10%</f>
        <v>144</v>
      </c>
      <c r="E58" s="1417" t="s">
        <v>1733</v>
      </c>
      <c r="F58" s="1418"/>
      <c r="G58" s="1418"/>
      <c r="H58" s="1418"/>
      <c r="I58" s="1418"/>
      <c r="J58" s="1418"/>
      <c r="K58" s="1418"/>
      <c r="L58" s="1418"/>
    </row>
    <row r="59" spans="1:12" ht="21" customHeight="1">
      <c r="A59" s="1418"/>
      <c r="B59" s="1415" t="s">
        <v>2476</v>
      </c>
      <c r="C59" s="1417">
        <v>30</v>
      </c>
      <c r="D59" s="1417">
        <f>C59-C59*10%</f>
        <v>27</v>
      </c>
      <c r="E59" s="1417" t="s">
        <v>1733</v>
      </c>
      <c r="F59" s="1418"/>
      <c r="G59" s="1418"/>
      <c r="H59" s="1418"/>
      <c r="I59" s="1418"/>
      <c r="J59" s="1418"/>
      <c r="K59" s="1418"/>
      <c r="L59" s="1418"/>
    </row>
    <row r="60" spans="1:12" ht="21" customHeight="1">
      <c r="A60" s="1418"/>
      <c r="B60" s="1415" t="s">
        <v>2477</v>
      </c>
      <c r="C60" s="1417">
        <v>30</v>
      </c>
      <c r="D60" s="1417">
        <f>C60-C60*10%</f>
        <v>27</v>
      </c>
      <c r="E60" s="1417" t="s">
        <v>1733</v>
      </c>
      <c r="F60" s="1418"/>
      <c r="G60" s="1418"/>
      <c r="H60" s="1418"/>
      <c r="I60" s="1418"/>
      <c r="J60" s="1418"/>
      <c r="K60" s="1418"/>
      <c r="L60" s="1418"/>
    </row>
    <row r="61" spans="1:12" ht="21" customHeight="1">
      <c r="A61" s="1418"/>
      <c r="B61" s="1415" t="s">
        <v>2478</v>
      </c>
      <c r="C61" s="1417">
        <v>300</v>
      </c>
      <c r="D61" s="1417">
        <v>150</v>
      </c>
      <c r="E61" s="1417" t="s">
        <v>1733</v>
      </c>
      <c r="F61" s="1418"/>
      <c r="G61" s="1418"/>
      <c r="H61" s="1418"/>
      <c r="I61" s="1418"/>
      <c r="J61" s="1418"/>
      <c r="K61" s="1418"/>
      <c r="L61" s="1418"/>
    </row>
    <row r="62" spans="1:12" ht="21" customHeight="1" thickBot="1">
      <c r="A62" s="1418"/>
      <c r="B62" s="1415" t="s">
        <v>2479</v>
      </c>
      <c r="C62" s="1417">
        <v>100</v>
      </c>
      <c r="D62" s="1417">
        <f>C62-C62*10%</f>
        <v>90</v>
      </c>
      <c r="E62" s="1417" t="s">
        <v>1733</v>
      </c>
      <c r="F62" s="1418"/>
      <c r="G62" s="1418"/>
      <c r="H62" s="1418"/>
      <c r="I62" s="1418"/>
      <c r="J62" s="1418"/>
      <c r="K62" s="1418"/>
      <c r="L62" s="1418"/>
    </row>
    <row r="63" spans="1:12" ht="21" customHeight="1" thickBot="1">
      <c r="A63" s="1418"/>
      <c r="B63" s="1518" t="s">
        <v>112</v>
      </c>
      <c r="C63" s="1519"/>
      <c r="D63" s="1426"/>
      <c r="E63" s="1426"/>
      <c r="F63" s="1418"/>
      <c r="G63" s="1418"/>
      <c r="H63" s="1418"/>
      <c r="I63" s="1418"/>
      <c r="J63" s="1418"/>
      <c r="K63" s="1418"/>
      <c r="L63" s="1418"/>
    </row>
    <row r="64" spans="1:12" ht="21" customHeight="1">
      <c r="A64" s="1418"/>
      <c r="B64" s="1414" t="s">
        <v>2480</v>
      </c>
      <c r="C64" s="1416">
        <v>30</v>
      </c>
      <c r="D64" s="1417">
        <f>C64-C64*10%</f>
        <v>27</v>
      </c>
      <c r="E64" s="1417" t="s">
        <v>1733</v>
      </c>
      <c r="F64" s="1418"/>
      <c r="G64" s="1418"/>
      <c r="H64" s="1418"/>
      <c r="I64" s="1418"/>
      <c r="J64" s="1418"/>
      <c r="K64" s="1418"/>
      <c r="L64" s="1418"/>
    </row>
    <row r="65" spans="1:12" ht="21" customHeight="1">
      <c r="A65" s="1418"/>
      <c r="B65" s="1415" t="s">
        <v>2481</v>
      </c>
      <c r="C65" s="1417">
        <v>30</v>
      </c>
      <c r="D65" s="1417">
        <f>C65-C65*10%</f>
        <v>27</v>
      </c>
      <c r="E65" s="1417" t="s">
        <v>1733</v>
      </c>
      <c r="F65" s="1418"/>
      <c r="G65" s="1418"/>
      <c r="H65" s="1418"/>
      <c r="I65" s="1418"/>
      <c r="J65" s="1418"/>
      <c r="K65" s="1418"/>
      <c r="L65" s="1418"/>
    </row>
    <row r="66" spans="1:12" ht="21" customHeight="1" thickBot="1">
      <c r="A66" s="1418"/>
      <c r="B66" s="1415" t="s">
        <v>2482</v>
      </c>
      <c r="C66" s="1417">
        <v>30</v>
      </c>
      <c r="D66" s="1417">
        <f>C66-C66*10%</f>
        <v>27</v>
      </c>
      <c r="E66" s="1417" t="s">
        <v>1733</v>
      </c>
      <c r="F66" s="1418"/>
      <c r="G66" s="1418"/>
      <c r="H66" s="1418"/>
      <c r="I66" s="1418"/>
      <c r="J66" s="1418"/>
      <c r="K66" s="1418"/>
      <c r="L66" s="1418"/>
    </row>
    <row r="67" spans="1:12" ht="21" customHeight="1" thickBot="1">
      <c r="A67" s="1418"/>
      <c r="B67" s="1518" t="s">
        <v>2395</v>
      </c>
      <c r="C67" s="1519"/>
      <c r="D67" s="1426"/>
      <c r="E67" s="1426"/>
      <c r="F67" s="1418"/>
      <c r="G67" s="1418"/>
      <c r="H67" s="1418"/>
      <c r="I67" s="1418"/>
      <c r="J67" s="1418"/>
      <c r="K67" s="1418"/>
      <c r="L67" s="1418"/>
    </row>
    <row r="68" spans="1:12" ht="21" customHeight="1">
      <c r="A68" s="1418"/>
      <c r="B68" s="1414" t="s">
        <v>303</v>
      </c>
      <c r="C68" s="1416">
        <v>140</v>
      </c>
      <c r="D68" s="1417">
        <f t="shared" ref="D68:D73" si="1">C68-C68*10%</f>
        <v>126</v>
      </c>
      <c r="E68" s="1417" t="s">
        <v>1733</v>
      </c>
      <c r="F68" s="1418"/>
      <c r="G68" s="1418"/>
      <c r="H68" s="1418"/>
      <c r="I68" s="1418"/>
      <c r="J68" s="1418"/>
      <c r="K68" s="1418"/>
      <c r="L68" s="1418"/>
    </row>
    <row r="69" spans="1:12" ht="21" customHeight="1">
      <c r="A69" s="1418"/>
      <c r="B69" s="1415" t="s">
        <v>2483</v>
      </c>
      <c r="C69" s="1417">
        <v>100</v>
      </c>
      <c r="D69" s="1417">
        <f t="shared" si="1"/>
        <v>90</v>
      </c>
      <c r="E69" s="1417" t="s">
        <v>1733</v>
      </c>
      <c r="F69" s="1418"/>
      <c r="G69" s="1418"/>
      <c r="H69" s="1418"/>
      <c r="I69" s="1418"/>
      <c r="J69" s="1418"/>
      <c r="K69" s="1418"/>
      <c r="L69" s="1418"/>
    </row>
    <row r="70" spans="1:12" ht="21" customHeight="1">
      <c r="A70" s="1418"/>
      <c r="B70" s="1415" t="s">
        <v>2484</v>
      </c>
      <c r="C70" s="1417">
        <v>100</v>
      </c>
      <c r="D70" s="1417">
        <f t="shared" si="1"/>
        <v>90</v>
      </c>
      <c r="E70" s="1417" t="s">
        <v>1733</v>
      </c>
      <c r="F70" s="1418"/>
      <c r="G70" s="1418"/>
      <c r="H70" s="1418"/>
      <c r="I70" s="1418"/>
      <c r="J70" s="1418"/>
      <c r="K70" s="1418"/>
      <c r="L70" s="1418"/>
    </row>
    <row r="71" spans="1:12" ht="21" customHeight="1">
      <c r="A71" s="1418"/>
      <c r="B71" s="1415" t="s">
        <v>2485</v>
      </c>
      <c r="C71" s="1417">
        <v>80</v>
      </c>
      <c r="D71" s="1417">
        <f t="shared" si="1"/>
        <v>72</v>
      </c>
      <c r="E71" s="1417" t="s">
        <v>1733</v>
      </c>
      <c r="F71" s="1418"/>
      <c r="G71" s="1418"/>
      <c r="H71" s="1418"/>
      <c r="I71" s="1418"/>
      <c r="J71" s="1418"/>
      <c r="K71" s="1418"/>
      <c r="L71" s="1418"/>
    </row>
    <row r="72" spans="1:12" ht="21" customHeight="1">
      <c r="A72" s="1418"/>
      <c r="B72" s="1415" t="s">
        <v>147</v>
      </c>
      <c r="C72" s="1417">
        <v>90</v>
      </c>
      <c r="D72" s="1417">
        <f t="shared" si="1"/>
        <v>81</v>
      </c>
      <c r="E72" s="1417" t="s">
        <v>1733</v>
      </c>
      <c r="F72" s="1418"/>
      <c r="G72" s="1418"/>
      <c r="H72" s="1418"/>
      <c r="I72" s="1418"/>
      <c r="J72" s="1418"/>
      <c r="K72" s="1418"/>
      <c r="L72" s="1418"/>
    </row>
    <row r="73" spans="1:12" ht="21" customHeight="1">
      <c r="A73" s="1418"/>
      <c r="B73" s="1415" t="s">
        <v>2486</v>
      </c>
      <c r="C73" s="1417">
        <v>160</v>
      </c>
      <c r="D73" s="1417">
        <f t="shared" si="1"/>
        <v>144</v>
      </c>
      <c r="E73" s="1417" t="s">
        <v>1733</v>
      </c>
      <c r="F73" s="1418"/>
      <c r="G73" s="1418"/>
      <c r="H73" s="1418"/>
      <c r="I73" s="1418"/>
      <c r="J73" s="1418"/>
      <c r="K73" s="1418"/>
      <c r="L73" s="1418"/>
    </row>
    <row r="74" spans="1:12" ht="21" customHeight="1" thickBot="1">
      <c r="A74" s="1418"/>
      <c r="B74" s="1415" t="s">
        <v>2487</v>
      </c>
      <c r="C74" s="1417">
        <v>200</v>
      </c>
      <c r="D74" s="1417">
        <v>150</v>
      </c>
      <c r="E74" s="1417" t="s">
        <v>1733</v>
      </c>
      <c r="F74" s="1418"/>
      <c r="G74" s="1418"/>
      <c r="H74" s="1418"/>
      <c r="I74" s="1418"/>
      <c r="J74" s="1418"/>
      <c r="K74" s="1418"/>
      <c r="L74" s="1418"/>
    </row>
    <row r="75" spans="1:12" ht="21" customHeight="1" thickBot="1">
      <c r="A75" s="1418"/>
      <c r="B75" s="1518" t="s">
        <v>168</v>
      </c>
      <c r="C75" s="1519"/>
      <c r="D75" s="1426"/>
      <c r="E75" s="1426"/>
      <c r="F75" s="1418"/>
      <c r="G75" s="1418"/>
      <c r="H75" s="1418"/>
      <c r="I75" s="1418"/>
      <c r="J75" s="1418"/>
      <c r="K75" s="1418"/>
      <c r="L75" s="1418"/>
    </row>
    <row r="76" spans="1:12" ht="21" customHeight="1">
      <c r="A76" s="1418"/>
      <c r="B76" s="1414" t="s">
        <v>2488</v>
      </c>
      <c r="C76" s="1416">
        <v>150</v>
      </c>
      <c r="D76" s="1417">
        <f>C76-C76*10%</f>
        <v>135</v>
      </c>
      <c r="E76" s="1417" t="s">
        <v>1733</v>
      </c>
      <c r="F76" s="1418"/>
      <c r="G76" s="1418"/>
      <c r="H76" s="1418"/>
      <c r="I76" s="1418"/>
      <c r="J76" s="1418"/>
      <c r="K76" s="1418"/>
      <c r="L76" s="1418"/>
    </row>
    <row r="77" spans="1:12" ht="21" customHeight="1">
      <c r="A77" s="1418"/>
      <c r="B77" s="1415" t="s">
        <v>2489</v>
      </c>
      <c r="C77" s="1417">
        <v>150</v>
      </c>
      <c r="D77" s="1417">
        <f t="shared" ref="D77:D92" si="2">C77-C77*10%</f>
        <v>135</v>
      </c>
      <c r="E77" s="1417" t="s">
        <v>1733</v>
      </c>
      <c r="F77" s="1418"/>
      <c r="G77" s="1418"/>
      <c r="H77" s="1418"/>
      <c r="I77" s="1418"/>
      <c r="J77" s="1418"/>
      <c r="K77" s="1418"/>
      <c r="L77" s="1418"/>
    </row>
    <row r="78" spans="1:12" ht="21" customHeight="1">
      <c r="A78" s="1418"/>
      <c r="B78" s="1415" t="s">
        <v>2490</v>
      </c>
      <c r="C78" s="1417">
        <v>300</v>
      </c>
      <c r="D78" s="1417">
        <v>150</v>
      </c>
      <c r="E78" s="1417" t="s">
        <v>1733</v>
      </c>
      <c r="F78" s="1418"/>
      <c r="G78" s="1427"/>
      <c r="H78" s="1418"/>
      <c r="I78" s="1418"/>
      <c r="J78" s="1418"/>
      <c r="K78" s="1418"/>
      <c r="L78" s="1418"/>
    </row>
    <row r="79" spans="1:12" ht="21" customHeight="1">
      <c r="A79" s="1418"/>
      <c r="B79" s="1415" t="s">
        <v>2491</v>
      </c>
      <c r="C79" s="1417">
        <v>350</v>
      </c>
      <c r="D79" s="1417">
        <v>150</v>
      </c>
      <c r="E79" s="1417" t="s">
        <v>1733</v>
      </c>
      <c r="F79" s="1418"/>
      <c r="G79" s="1427"/>
      <c r="H79" s="1418"/>
      <c r="I79" s="1418"/>
      <c r="J79" s="1418"/>
      <c r="K79" s="1418"/>
      <c r="L79" s="1418"/>
    </row>
    <row r="80" spans="1:12" ht="21" customHeight="1">
      <c r="A80" s="1418"/>
      <c r="B80" s="1415" t="s">
        <v>2492</v>
      </c>
      <c r="C80" s="1417">
        <v>250</v>
      </c>
      <c r="D80" s="1417">
        <v>150</v>
      </c>
      <c r="E80" s="1417" t="s">
        <v>1733</v>
      </c>
      <c r="F80" s="1418"/>
      <c r="G80" s="1418"/>
      <c r="H80" s="1418"/>
      <c r="I80" s="1418"/>
      <c r="J80" s="1418"/>
      <c r="K80" s="1418"/>
      <c r="L80" s="1418"/>
    </row>
    <row r="81" spans="1:12" ht="21" customHeight="1">
      <c r="A81" s="1418"/>
      <c r="B81" s="1415" t="s">
        <v>2493</v>
      </c>
      <c r="C81" s="1417">
        <v>250</v>
      </c>
      <c r="D81" s="1417">
        <v>150</v>
      </c>
      <c r="E81" s="1417" t="s">
        <v>1733</v>
      </c>
      <c r="F81" s="1418"/>
      <c r="G81" s="1418"/>
      <c r="H81" s="1418"/>
      <c r="I81" s="1418"/>
      <c r="J81" s="1418"/>
      <c r="K81" s="1418"/>
      <c r="L81" s="1418"/>
    </row>
    <row r="82" spans="1:12" ht="21" customHeight="1">
      <c r="A82" s="1418"/>
      <c r="B82" s="1415" t="s">
        <v>2494</v>
      </c>
      <c r="C82" s="1417">
        <v>120</v>
      </c>
      <c r="D82" s="1417">
        <f t="shared" si="2"/>
        <v>108</v>
      </c>
      <c r="E82" s="1417" t="s">
        <v>1733</v>
      </c>
      <c r="F82" s="1418"/>
      <c r="G82" s="1418"/>
      <c r="H82" s="1418"/>
      <c r="I82" s="1418"/>
      <c r="J82" s="1418"/>
      <c r="K82" s="1418"/>
      <c r="L82" s="1418"/>
    </row>
    <row r="83" spans="1:12" ht="21" customHeight="1">
      <c r="A83" s="1418"/>
      <c r="B83" s="1415" t="s">
        <v>2495</v>
      </c>
      <c r="C83" s="1417">
        <v>150</v>
      </c>
      <c r="D83" s="1417">
        <f t="shared" si="2"/>
        <v>135</v>
      </c>
      <c r="E83" s="1417" t="s">
        <v>1733</v>
      </c>
      <c r="F83" s="1418"/>
      <c r="G83" s="1418"/>
      <c r="H83" s="1418"/>
      <c r="I83" s="1418"/>
      <c r="J83" s="1418"/>
      <c r="K83" s="1418"/>
      <c r="L83" s="1418"/>
    </row>
    <row r="84" spans="1:12" ht="21" customHeight="1">
      <c r="A84" s="1418"/>
      <c r="B84" s="1415" t="s">
        <v>2448</v>
      </c>
      <c r="C84" s="1417">
        <v>140</v>
      </c>
      <c r="D84" s="1417">
        <f t="shared" si="2"/>
        <v>126</v>
      </c>
      <c r="E84" s="1417" t="s">
        <v>1733</v>
      </c>
      <c r="F84" s="1418"/>
      <c r="G84" s="1418"/>
      <c r="H84" s="1418"/>
      <c r="I84" s="1418"/>
      <c r="J84" s="1418"/>
      <c r="K84" s="1418"/>
      <c r="L84" s="1418"/>
    </row>
    <row r="85" spans="1:12" ht="21" customHeight="1">
      <c r="A85" s="1418"/>
      <c r="B85" s="1415" t="s">
        <v>2496</v>
      </c>
      <c r="C85" s="1417">
        <v>140</v>
      </c>
      <c r="D85" s="1417">
        <f t="shared" si="2"/>
        <v>126</v>
      </c>
      <c r="E85" s="1417" t="s">
        <v>1733</v>
      </c>
      <c r="F85" s="1418"/>
      <c r="G85" s="1418"/>
      <c r="H85" s="1418"/>
      <c r="I85" s="1418"/>
      <c r="J85" s="1418"/>
      <c r="K85" s="1418"/>
      <c r="L85" s="1418"/>
    </row>
    <row r="86" spans="1:12" ht="21" customHeight="1">
      <c r="A86" s="1418"/>
      <c r="B86" s="1415" t="s">
        <v>2447</v>
      </c>
      <c r="C86" s="1417">
        <v>150</v>
      </c>
      <c r="D86" s="1417">
        <f t="shared" si="2"/>
        <v>135</v>
      </c>
      <c r="E86" s="1417" t="s">
        <v>1733</v>
      </c>
      <c r="F86" s="1418"/>
      <c r="G86" s="1418"/>
      <c r="H86" s="1418"/>
      <c r="I86" s="1418"/>
      <c r="J86" s="1418"/>
      <c r="K86" s="1418"/>
      <c r="L86" s="1418"/>
    </row>
    <row r="87" spans="1:12" ht="21" customHeight="1">
      <c r="A87" s="1418"/>
      <c r="B87" s="1415" t="s">
        <v>2497</v>
      </c>
      <c r="C87" s="1417">
        <v>150</v>
      </c>
      <c r="D87" s="1417">
        <f t="shared" si="2"/>
        <v>135</v>
      </c>
      <c r="E87" s="1417" t="s">
        <v>1733</v>
      </c>
      <c r="F87" s="1418"/>
      <c r="G87" s="1418"/>
      <c r="H87" s="1418"/>
      <c r="I87" s="1418"/>
      <c r="J87" s="1418"/>
      <c r="K87" s="1418"/>
      <c r="L87" s="1418"/>
    </row>
    <row r="88" spans="1:12" ht="21" customHeight="1">
      <c r="A88" s="1418"/>
      <c r="B88" s="1415" t="s">
        <v>2498</v>
      </c>
      <c r="C88" s="1417">
        <v>150</v>
      </c>
      <c r="D88" s="1417">
        <f t="shared" si="2"/>
        <v>135</v>
      </c>
      <c r="E88" s="1417" t="s">
        <v>1733</v>
      </c>
      <c r="F88" s="1418"/>
      <c r="G88" s="1418"/>
      <c r="H88" s="1418"/>
      <c r="I88" s="1418"/>
      <c r="J88" s="1418"/>
      <c r="K88" s="1418"/>
      <c r="L88" s="1418"/>
    </row>
    <row r="89" spans="1:12" ht="21" customHeight="1">
      <c r="A89" s="1418"/>
      <c r="B89" s="1415" t="s">
        <v>2499</v>
      </c>
      <c r="C89" s="1417">
        <v>250</v>
      </c>
      <c r="D89" s="1417">
        <v>150</v>
      </c>
      <c r="E89" s="1417" t="s">
        <v>1733</v>
      </c>
      <c r="F89" s="1418"/>
      <c r="G89" s="1418"/>
      <c r="H89" s="1418"/>
      <c r="I89" s="1418"/>
      <c r="J89" s="1418"/>
      <c r="K89" s="1418"/>
      <c r="L89" s="1418"/>
    </row>
    <row r="90" spans="1:12" ht="21" customHeight="1">
      <c r="A90" s="1418"/>
      <c r="B90" s="1415" t="s">
        <v>2277</v>
      </c>
      <c r="C90" s="1417">
        <v>150</v>
      </c>
      <c r="D90" s="1417">
        <f t="shared" si="2"/>
        <v>135</v>
      </c>
      <c r="E90" s="1417" t="s">
        <v>1733</v>
      </c>
      <c r="F90" s="1418"/>
      <c r="G90" s="1418"/>
      <c r="H90" s="1418"/>
      <c r="I90" s="1418"/>
      <c r="J90" s="1418"/>
      <c r="K90" s="1418"/>
      <c r="L90" s="1418"/>
    </row>
    <row r="91" spans="1:12" ht="21" customHeight="1">
      <c r="A91" s="1418"/>
      <c r="B91" s="1415" t="s">
        <v>2500</v>
      </c>
      <c r="C91" s="1417">
        <v>120</v>
      </c>
      <c r="D91" s="1417">
        <f t="shared" si="2"/>
        <v>108</v>
      </c>
      <c r="E91" s="1417" t="s">
        <v>1733</v>
      </c>
      <c r="F91" s="1418"/>
      <c r="G91" s="1418"/>
      <c r="H91" s="1418"/>
      <c r="I91" s="1418"/>
      <c r="J91" s="1418"/>
      <c r="K91" s="1418"/>
      <c r="L91" s="1418"/>
    </row>
    <row r="92" spans="1:12" ht="21" customHeight="1">
      <c r="A92" s="1418"/>
      <c r="B92" s="1415" t="s">
        <v>2501</v>
      </c>
      <c r="C92" s="1417">
        <v>120</v>
      </c>
      <c r="D92" s="1417">
        <f t="shared" si="2"/>
        <v>108</v>
      </c>
      <c r="E92" s="1417" t="s">
        <v>1733</v>
      </c>
      <c r="F92" s="1418"/>
      <c r="G92" s="1418"/>
      <c r="H92" s="1418"/>
      <c r="I92" s="1418"/>
      <c r="J92" s="1418"/>
      <c r="K92" s="1418"/>
      <c r="L92" s="1418"/>
    </row>
    <row r="93" spans="1:12" ht="21" customHeight="1">
      <c r="A93" s="1418"/>
      <c r="B93" s="1415" t="s">
        <v>2521</v>
      </c>
      <c r="C93" s="1417">
        <v>180</v>
      </c>
      <c r="D93" s="1417">
        <v>150</v>
      </c>
      <c r="E93" s="1417" t="s">
        <v>1733</v>
      </c>
      <c r="F93" s="1418"/>
      <c r="G93" s="1418"/>
      <c r="H93" s="1418"/>
      <c r="I93" s="1418"/>
      <c r="J93" s="1418"/>
      <c r="K93" s="1418"/>
      <c r="L93" s="1418"/>
    </row>
    <row r="94" spans="1:12" ht="21" customHeight="1">
      <c r="A94" s="1418"/>
      <c r="B94" s="1415" t="s">
        <v>2522</v>
      </c>
      <c r="C94" s="1417">
        <v>200</v>
      </c>
      <c r="D94" s="1417">
        <v>150</v>
      </c>
      <c r="E94" s="1417" t="s">
        <v>1733</v>
      </c>
      <c r="F94" s="1418"/>
      <c r="G94" s="1418"/>
      <c r="H94" s="1418"/>
      <c r="I94" s="1418"/>
      <c r="J94" s="1418"/>
      <c r="K94" s="1418"/>
      <c r="L94" s="1418"/>
    </row>
    <row r="95" spans="1:12" ht="21" customHeight="1">
      <c r="A95" s="1418"/>
      <c r="B95" s="1415" t="s">
        <v>2523</v>
      </c>
      <c r="C95" s="1417">
        <v>180</v>
      </c>
      <c r="D95" s="1417">
        <v>150</v>
      </c>
      <c r="E95" s="1417" t="s">
        <v>1733</v>
      </c>
      <c r="F95" s="1418"/>
      <c r="G95" s="1418"/>
      <c r="H95" s="1418"/>
      <c r="I95" s="1418"/>
      <c r="J95" s="1418"/>
      <c r="K95" s="1418"/>
      <c r="L95" s="1418"/>
    </row>
    <row r="96" spans="1:12" ht="21" customHeight="1">
      <c r="A96" s="1418"/>
      <c r="B96" s="1415" t="s">
        <v>2524</v>
      </c>
      <c r="C96" s="1417">
        <v>200</v>
      </c>
      <c r="D96" s="1417">
        <v>150</v>
      </c>
      <c r="E96" s="1417" t="s">
        <v>1733</v>
      </c>
      <c r="F96" s="1418"/>
      <c r="G96" s="1418"/>
      <c r="H96" s="1418"/>
      <c r="I96" s="1418"/>
      <c r="J96" s="1418"/>
      <c r="K96" s="1418"/>
      <c r="L96" s="1418"/>
    </row>
    <row r="97" spans="1:12" ht="21" customHeight="1">
      <c r="A97" s="1418"/>
      <c r="B97" s="1415" t="s">
        <v>2525</v>
      </c>
      <c r="C97" s="1417">
        <v>150</v>
      </c>
      <c r="D97" s="1417">
        <f t="shared" ref="D97:D110" si="3">C97-C97*10%</f>
        <v>135</v>
      </c>
      <c r="E97" s="1417" t="s">
        <v>1733</v>
      </c>
      <c r="F97" s="1418"/>
      <c r="G97" s="1418"/>
      <c r="H97" s="1418"/>
      <c r="I97" s="1418"/>
      <c r="J97" s="1418"/>
      <c r="K97" s="1418"/>
      <c r="L97" s="1418"/>
    </row>
    <row r="98" spans="1:12" ht="21" customHeight="1">
      <c r="A98" s="1418"/>
      <c r="B98" s="1415" t="s">
        <v>2526</v>
      </c>
      <c r="C98" s="1417">
        <v>180</v>
      </c>
      <c r="D98" s="1417">
        <v>150</v>
      </c>
      <c r="E98" s="1417" t="s">
        <v>1733</v>
      </c>
      <c r="F98" s="1418"/>
      <c r="G98" s="1418"/>
      <c r="H98" s="1418"/>
      <c r="I98" s="1418"/>
      <c r="J98" s="1418"/>
      <c r="K98" s="1418"/>
      <c r="L98" s="1418"/>
    </row>
    <row r="99" spans="1:12" ht="21" customHeight="1">
      <c r="A99" s="1418"/>
      <c r="B99" s="1415" t="s">
        <v>2527</v>
      </c>
      <c r="C99" s="1417">
        <v>180</v>
      </c>
      <c r="D99" s="1417">
        <v>150</v>
      </c>
      <c r="E99" s="1417" t="s">
        <v>1733</v>
      </c>
      <c r="F99" s="1418"/>
      <c r="G99" s="1418"/>
      <c r="H99" s="1418"/>
      <c r="I99" s="1418"/>
      <c r="J99" s="1418"/>
      <c r="K99" s="1418"/>
      <c r="L99" s="1418"/>
    </row>
    <row r="100" spans="1:12" ht="21" customHeight="1">
      <c r="A100" s="1418"/>
      <c r="B100" s="1415" t="s">
        <v>2528</v>
      </c>
      <c r="C100" s="1417">
        <v>150</v>
      </c>
      <c r="D100" s="1417">
        <f t="shared" si="3"/>
        <v>135</v>
      </c>
      <c r="E100" s="1417" t="s">
        <v>1733</v>
      </c>
      <c r="F100" s="1418"/>
      <c r="G100" s="1418"/>
      <c r="H100" s="1418"/>
      <c r="I100" s="1418"/>
      <c r="J100" s="1418"/>
      <c r="K100" s="1418"/>
      <c r="L100" s="1418"/>
    </row>
    <row r="101" spans="1:12" ht="21" customHeight="1">
      <c r="A101" s="1418"/>
      <c r="B101" s="1415" t="s">
        <v>2529</v>
      </c>
      <c r="C101" s="1417">
        <v>150</v>
      </c>
      <c r="D101" s="1417">
        <f t="shared" si="3"/>
        <v>135</v>
      </c>
      <c r="E101" s="1417" t="s">
        <v>1733</v>
      </c>
      <c r="F101" s="1418"/>
      <c r="G101" s="1418"/>
      <c r="H101" s="1418"/>
      <c r="I101" s="1418"/>
      <c r="J101" s="1418"/>
      <c r="K101" s="1418"/>
      <c r="L101" s="1418"/>
    </row>
    <row r="102" spans="1:12" ht="21" customHeight="1">
      <c r="A102" s="1418"/>
      <c r="B102" s="1415" t="s">
        <v>2530</v>
      </c>
      <c r="C102" s="1417">
        <v>150</v>
      </c>
      <c r="D102" s="1417">
        <f t="shared" si="3"/>
        <v>135</v>
      </c>
      <c r="E102" s="1417" t="s">
        <v>1733</v>
      </c>
      <c r="F102" s="1418"/>
      <c r="G102" s="1418"/>
      <c r="H102" s="1418"/>
      <c r="I102" s="1418"/>
      <c r="J102" s="1418"/>
      <c r="K102" s="1418"/>
      <c r="L102" s="1418"/>
    </row>
    <row r="103" spans="1:12" ht="21" customHeight="1">
      <c r="A103" s="1418"/>
      <c r="B103" s="1415" t="s">
        <v>2531</v>
      </c>
      <c r="C103" s="1417">
        <v>150</v>
      </c>
      <c r="D103" s="1417">
        <f t="shared" si="3"/>
        <v>135</v>
      </c>
      <c r="E103" s="1417" t="s">
        <v>1733</v>
      </c>
      <c r="F103" s="1418"/>
      <c r="G103" s="1418"/>
      <c r="H103" s="1418"/>
      <c r="I103" s="1418"/>
      <c r="J103" s="1418"/>
      <c r="K103" s="1418"/>
      <c r="L103" s="1418"/>
    </row>
    <row r="104" spans="1:12" ht="21" customHeight="1">
      <c r="A104" s="1418"/>
      <c r="B104" s="1415" t="s">
        <v>2532</v>
      </c>
      <c r="C104" s="1417">
        <v>120</v>
      </c>
      <c r="D104" s="1417">
        <f t="shared" si="3"/>
        <v>108</v>
      </c>
      <c r="E104" s="1417" t="s">
        <v>1733</v>
      </c>
      <c r="F104" s="1418"/>
      <c r="G104" s="1418"/>
      <c r="H104" s="1418"/>
      <c r="I104" s="1418"/>
      <c r="J104" s="1418"/>
      <c r="K104" s="1418"/>
      <c r="L104" s="1418"/>
    </row>
    <row r="105" spans="1:12" ht="21" customHeight="1">
      <c r="A105" s="1418"/>
      <c r="B105" s="1415" t="s">
        <v>2533</v>
      </c>
      <c r="C105" s="1417">
        <v>180</v>
      </c>
      <c r="D105" s="1417">
        <v>150</v>
      </c>
      <c r="E105" s="1417" t="s">
        <v>1733</v>
      </c>
      <c r="F105" s="1418"/>
      <c r="G105" s="1418"/>
      <c r="H105" s="1418"/>
      <c r="I105" s="1418"/>
      <c r="J105" s="1418"/>
      <c r="K105" s="1418"/>
      <c r="L105" s="1418"/>
    </row>
    <row r="106" spans="1:12" ht="21" customHeight="1">
      <c r="A106" s="1418"/>
      <c r="B106" s="1415" t="s">
        <v>2534</v>
      </c>
      <c r="C106" s="1417">
        <v>120</v>
      </c>
      <c r="D106" s="1417">
        <f t="shared" si="3"/>
        <v>108</v>
      </c>
      <c r="E106" s="1417" t="s">
        <v>1733</v>
      </c>
      <c r="F106" s="1418"/>
      <c r="G106" s="1418"/>
      <c r="H106" s="1418"/>
      <c r="I106" s="1418"/>
      <c r="J106" s="1418"/>
      <c r="K106" s="1418"/>
      <c r="L106" s="1418"/>
    </row>
    <row r="107" spans="1:12" ht="21" customHeight="1">
      <c r="A107" s="1418"/>
      <c r="B107" s="1415" t="s">
        <v>2535</v>
      </c>
      <c r="C107" s="1417">
        <v>200</v>
      </c>
      <c r="D107" s="1417">
        <v>150</v>
      </c>
      <c r="E107" s="1417" t="s">
        <v>1733</v>
      </c>
      <c r="F107" s="1418"/>
      <c r="G107" s="1418"/>
      <c r="H107" s="1418"/>
      <c r="I107" s="1418"/>
      <c r="J107" s="1418"/>
      <c r="K107" s="1418"/>
      <c r="L107" s="1418"/>
    </row>
    <row r="108" spans="1:12" ht="21" customHeight="1">
      <c r="A108" s="1418"/>
      <c r="B108" s="1415" t="s">
        <v>2536</v>
      </c>
      <c r="C108" s="1417">
        <v>120</v>
      </c>
      <c r="D108" s="1417">
        <f t="shared" si="3"/>
        <v>108</v>
      </c>
      <c r="E108" s="1417" t="s">
        <v>1733</v>
      </c>
      <c r="F108" s="1418"/>
      <c r="G108" s="1418"/>
      <c r="H108" s="1418"/>
      <c r="I108" s="1418"/>
      <c r="J108" s="1418"/>
      <c r="K108" s="1418"/>
      <c r="L108" s="1418"/>
    </row>
    <row r="109" spans="1:12" ht="21" customHeight="1">
      <c r="A109" s="1418"/>
      <c r="B109" s="1415" t="s">
        <v>2537</v>
      </c>
      <c r="C109" s="1417">
        <v>250</v>
      </c>
      <c r="D109" s="1417">
        <v>150</v>
      </c>
      <c r="E109" s="1417" t="s">
        <v>1733</v>
      </c>
      <c r="F109" s="1418"/>
      <c r="G109" s="1418"/>
      <c r="H109" s="1418"/>
      <c r="I109" s="1418"/>
      <c r="J109" s="1418"/>
      <c r="K109" s="1418"/>
      <c r="L109" s="1418"/>
    </row>
    <row r="110" spans="1:12" ht="21" customHeight="1" thickBot="1">
      <c r="A110" s="1418"/>
      <c r="B110" s="1415" t="s">
        <v>2538</v>
      </c>
      <c r="C110" s="1417">
        <v>110</v>
      </c>
      <c r="D110" s="1417">
        <f t="shared" si="3"/>
        <v>99</v>
      </c>
      <c r="E110" s="1417" t="s">
        <v>1733</v>
      </c>
      <c r="F110" s="1418"/>
      <c r="G110" s="1418"/>
      <c r="H110" s="1418"/>
      <c r="I110" s="1418"/>
      <c r="J110" s="1418"/>
      <c r="K110" s="1418"/>
      <c r="L110" s="1418"/>
    </row>
    <row r="111" spans="1:12" ht="21" customHeight="1" thickBot="1">
      <c r="A111" s="1418"/>
      <c r="B111" s="1522" t="s">
        <v>2502</v>
      </c>
      <c r="C111" s="1519"/>
      <c r="D111" s="1426"/>
      <c r="E111" s="1426"/>
      <c r="F111" s="1418"/>
      <c r="G111" s="1418"/>
      <c r="H111" s="1418"/>
      <c r="I111" s="1418"/>
      <c r="J111" s="1418"/>
      <c r="K111" s="1418"/>
      <c r="L111" s="1418"/>
    </row>
    <row r="112" spans="1:12" ht="21" customHeight="1">
      <c r="A112" s="1418"/>
      <c r="B112" s="1414" t="s">
        <v>2503</v>
      </c>
      <c r="C112" s="1416">
        <v>200</v>
      </c>
      <c r="D112" s="1417">
        <v>150</v>
      </c>
      <c r="E112" s="1417" t="s">
        <v>1733</v>
      </c>
      <c r="F112" s="1418"/>
      <c r="G112" s="1418"/>
      <c r="H112" s="1418"/>
      <c r="I112" s="1418"/>
      <c r="J112" s="1418"/>
      <c r="K112" s="1418"/>
      <c r="L112" s="1418"/>
    </row>
    <row r="113" spans="1:12" ht="21" customHeight="1">
      <c r="A113" s="1418"/>
      <c r="B113" s="1415" t="s">
        <v>2504</v>
      </c>
      <c r="C113" s="1417">
        <v>200</v>
      </c>
      <c r="D113" s="1417">
        <v>150</v>
      </c>
      <c r="E113" s="1417" t="s">
        <v>1733</v>
      </c>
      <c r="F113" s="1418"/>
      <c r="G113" s="1418"/>
      <c r="H113" s="1418"/>
      <c r="I113" s="1418"/>
      <c r="J113" s="1418"/>
      <c r="K113" s="1418"/>
      <c r="L113" s="1418"/>
    </row>
    <row r="114" spans="1:12" ht="21" customHeight="1">
      <c r="A114" s="1418"/>
      <c r="B114" s="1415" t="s">
        <v>2505</v>
      </c>
      <c r="C114" s="1417">
        <v>250</v>
      </c>
      <c r="D114" s="1417">
        <v>150</v>
      </c>
      <c r="E114" s="1417" t="s">
        <v>1733</v>
      </c>
      <c r="F114" s="1418"/>
      <c r="G114" s="1418"/>
      <c r="H114" s="1418"/>
      <c r="I114" s="1418"/>
      <c r="J114" s="1418"/>
      <c r="K114" s="1418"/>
      <c r="L114" s="1418"/>
    </row>
    <row r="115" spans="1:12" ht="21" customHeight="1">
      <c r="A115" s="1418"/>
      <c r="B115" s="1415" t="s">
        <v>2506</v>
      </c>
      <c r="C115" s="1417">
        <v>250</v>
      </c>
      <c r="D115" s="1417">
        <v>150</v>
      </c>
      <c r="E115" s="1417" t="s">
        <v>1733</v>
      </c>
      <c r="F115" s="1418"/>
      <c r="G115" s="1418"/>
      <c r="H115" s="1418"/>
      <c r="I115" s="1418"/>
      <c r="J115" s="1418"/>
      <c r="K115" s="1418"/>
      <c r="L115" s="1418"/>
    </row>
    <row r="116" spans="1:12" ht="21" customHeight="1">
      <c r="A116" s="1418"/>
      <c r="B116" s="1415" t="s">
        <v>2507</v>
      </c>
      <c r="C116" s="1417">
        <v>180</v>
      </c>
      <c r="D116" s="1417">
        <v>150</v>
      </c>
      <c r="E116" s="1417" t="s">
        <v>1733</v>
      </c>
      <c r="F116" s="1418"/>
      <c r="G116" s="1418"/>
      <c r="H116" s="1418"/>
      <c r="I116" s="1418"/>
      <c r="J116" s="1418"/>
      <c r="K116" s="1418"/>
      <c r="L116" s="1418"/>
    </row>
    <row r="117" spans="1:12" ht="21" customHeight="1">
      <c r="A117" s="1418"/>
      <c r="B117" s="1415" t="s">
        <v>2508</v>
      </c>
      <c r="C117" s="1417">
        <v>200</v>
      </c>
      <c r="D117" s="1417">
        <v>150</v>
      </c>
      <c r="E117" s="1417" t="s">
        <v>1733</v>
      </c>
      <c r="F117" s="1418"/>
      <c r="G117" s="1418"/>
      <c r="H117" s="1418"/>
      <c r="I117" s="1418"/>
      <c r="J117" s="1418"/>
      <c r="K117" s="1418"/>
      <c r="L117" s="1418"/>
    </row>
    <row r="118" spans="1:12" ht="21" customHeight="1">
      <c r="A118" s="1418"/>
      <c r="B118" s="1415" t="s">
        <v>2509</v>
      </c>
      <c r="C118" s="1417">
        <v>200</v>
      </c>
      <c r="D118" s="1417">
        <v>150</v>
      </c>
      <c r="E118" s="1417" t="s">
        <v>1733</v>
      </c>
      <c r="F118" s="1418"/>
      <c r="G118" s="1418"/>
      <c r="H118" s="1418"/>
      <c r="I118" s="1418"/>
      <c r="J118" s="1418"/>
      <c r="K118" s="1418"/>
      <c r="L118" s="1418"/>
    </row>
    <row r="119" spans="1:12" ht="21" customHeight="1">
      <c r="A119" s="1418"/>
      <c r="B119" s="1415" t="s">
        <v>2510</v>
      </c>
      <c r="C119" s="1417">
        <v>200</v>
      </c>
      <c r="D119" s="1417">
        <v>150</v>
      </c>
      <c r="E119" s="1417" t="s">
        <v>1733</v>
      </c>
      <c r="F119" s="1418"/>
      <c r="G119" s="1418"/>
      <c r="H119" s="1418"/>
      <c r="I119" s="1418"/>
      <c r="J119" s="1418"/>
      <c r="K119" s="1418"/>
      <c r="L119" s="1418"/>
    </row>
    <row r="120" spans="1:12" ht="21" customHeight="1">
      <c r="A120" s="1418"/>
      <c r="B120" s="1415" t="s">
        <v>2511</v>
      </c>
      <c r="C120" s="1417">
        <v>120</v>
      </c>
      <c r="D120" s="1417">
        <f>C120-C120*10%</f>
        <v>108</v>
      </c>
      <c r="E120" s="1417" t="s">
        <v>1733</v>
      </c>
      <c r="F120" s="1418"/>
      <c r="G120" s="1418"/>
      <c r="H120" s="1418"/>
      <c r="I120" s="1418"/>
      <c r="J120" s="1418"/>
      <c r="K120" s="1418"/>
      <c r="L120" s="1418"/>
    </row>
    <row r="121" spans="1:12" ht="21" customHeight="1">
      <c r="A121" s="1418"/>
      <c r="B121" s="1415" t="s">
        <v>2512</v>
      </c>
      <c r="C121" s="1417">
        <v>250</v>
      </c>
      <c r="D121" s="1417">
        <v>150</v>
      </c>
      <c r="E121" s="1417" t="s">
        <v>1733</v>
      </c>
      <c r="F121" s="1418"/>
      <c r="G121" s="1418"/>
      <c r="H121" s="1418"/>
      <c r="I121" s="1418"/>
      <c r="J121" s="1418"/>
      <c r="K121" s="1418"/>
      <c r="L121" s="1418"/>
    </row>
    <row r="122" spans="1:12" ht="21" customHeight="1">
      <c r="A122" s="1418"/>
      <c r="B122" s="1415" t="s">
        <v>2513</v>
      </c>
      <c r="C122" s="1417">
        <v>160</v>
      </c>
      <c r="D122" s="1417">
        <f>C122-C122*10%</f>
        <v>144</v>
      </c>
      <c r="E122" s="1417" t="s">
        <v>1733</v>
      </c>
      <c r="F122" s="1418"/>
      <c r="G122" s="1418"/>
      <c r="H122" s="1418"/>
      <c r="I122" s="1418"/>
      <c r="J122" s="1418"/>
      <c r="K122" s="1418"/>
      <c r="L122" s="1418"/>
    </row>
    <row r="123" spans="1:12" ht="21" customHeight="1">
      <c r="A123" s="1418"/>
      <c r="B123" s="1415" t="s">
        <v>2514</v>
      </c>
      <c r="C123" s="1417">
        <v>60</v>
      </c>
      <c r="D123" s="1417">
        <f>C123-C123*10%</f>
        <v>54</v>
      </c>
      <c r="E123" s="1417" t="s">
        <v>1733</v>
      </c>
      <c r="F123" s="1418"/>
      <c r="G123" s="1418"/>
      <c r="H123" s="1418"/>
      <c r="I123" s="1418"/>
      <c r="J123" s="1418"/>
      <c r="K123" s="1418"/>
      <c r="L123" s="1418"/>
    </row>
    <row r="124" spans="1:12" ht="21" customHeight="1" thickBot="1">
      <c r="A124" s="1418"/>
      <c r="B124" s="1415" t="s">
        <v>2515</v>
      </c>
      <c r="C124" s="1417">
        <v>80</v>
      </c>
      <c r="D124" s="1417">
        <f>C124-C124*10%</f>
        <v>72</v>
      </c>
      <c r="E124" s="1417" t="s">
        <v>1733</v>
      </c>
      <c r="F124" s="1418"/>
      <c r="G124" s="1418"/>
      <c r="H124" s="1418"/>
      <c r="I124" s="1418"/>
      <c r="J124" s="1418"/>
      <c r="K124" s="1418"/>
      <c r="L124" s="1418"/>
    </row>
    <row r="125" spans="1:12" ht="21" customHeight="1" thickBot="1">
      <c r="A125" s="1418"/>
      <c r="B125" s="1518" t="s">
        <v>159</v>
      </c>
      <c r="C125" s="1519"/>
      <c r="D125" s="1426"/>
      <c r="E125" s="1426"/>
      <c r="F125" s="1418"/>
      <c r="G125" s="1418"/>
      <c r="H125" s="1418"/>
      <c r="I125" s="1418"/>
      <c r="J125" s="1418"/>
      <c r="K125" s="1418"/>
      <c r="L125" s="1418"/>
    </row>
    <row r="126" spans="1:12" ht="21" customHeight="1">
      <c r="A126" s="1418"/>
      <c r="B126" s="1414" t="s">
        <v>2478</v>
      </c>
      <c r="C126" s="1416">
        <v>250</v>
      </c>
      <c r="D126" s="1417">
        <v>150</v>
      </c>
      <c r="E126" s="1417" t="s">
        <v>1733</v>
      </c>
      <c r="F126" s="1418"/>
      <c r="G126" s="1418"/>
      <c r="H126" s="1418"/>
      <c r="I126" s="1418"/>
      <c r="J126" s="1418"/>
      <c r="K126" s="1418"/>
      <c r="L126" s="1418"/>
    </row>
    <row r="127" spans="1:12" ht="21" customHeight="1">
      <c r="A127" s="1418"/>
      <c r="B127" s="1415" t="s">
        <v>2477</v>
      </c>
      <c r="C127" s="1417">
        <v>0</v>
      </c>
      <c r="D127" s="1417">
        <f>C127-C127*10%</f>
        <v>0</v>
      </c>
      <c r="E127" s="1417" t="s">
        <v>1733</v>
      </c>
      <c r="F127" s="1418"/>
      <c r="G127" s="1418"/>
      <c r="H127" s="1418"/>
      <c r="I127" s="1418"/>
      <c r="J127" s="1418"/>
      <c r="K127" s="1418"/>
      <c r="L127" s="1418"/>
    </row>
    <row r="128" spans="1:12" ht="21" customHeight="1">
      <c r="A128" s="1418"/>
      <c r="B128" s="1415" t="s">
        <v>2518</v>
      </c>
      <c r="C128" s="1417">
        <v>100</v>
      </c>
      <c r="D128" s="1417">
        <f>C128-C128*10%</f>
        <v>90</v>
      </c>
      <c r="E128" s="1417" t="s">
        <v>1733</v>
      </c>
      <c r="F128" s="1418"/>
      <c r="G128" s="1418"/>
      <c r="H128" s="1418"/>
      <c r="I128" s="1418"/>
      <c r="J128" s="1418"/>
      <c r="K128" s="1418"/>
      <c r="L128" s="1418"/>
    </row>
    <row r="129" spans="1:12" ht="21" customHeight="1">
      <c r="A129" s="1418"/>
      <c r="B129" s="1415" t="s">
        <v>2519</v>
      </c>
      <c r="C129" s="1417">
        <v>200</v>
      </c>
      <c r="D129" s="1417">
        <v>150</v>
      </c>
      <c r="E129" s="1417" t="s">
        <v>1733</v>
      </c>
      <c r="F129" s="1418"/>
      <c r="G129" s="1418"/>
      <c r="H129" s="1418"/>
      <c r="I129" s="1418"/>
      <c r="J129" s="1418"/>
      <c r="K129" s="1418"/>
      <c r="L129" s="1418"/>
    </row>
    <row r="130" spans="1:12" ht="21" customHeight="1">
      <c r="A130" s="1418"/>
      <c r="B130" s="1415" t="s">
        <v>1532</v>
      </c>
      <c r="C130" s="1417">
        <v>150</v>
      </c>
      <c r="D130" s="1417">
        <f>C130-C130*10%</f>
        <v>135</v>
      </c>
      <c r="E130" s="1417" t="s">
        <v>1733</v>
      </c>
      <c r="F130" s="1418"/>
      <c r="G130" s="1418"/>
      <c r="H130" s="1418"/>
      <c r="I130" s="1418"/>
      <c r="J130" s="1418"/>
      <c r="K130" s="1418"/>
      <c r="L130" s="1418"/>
    </row>
    <row r="131" spans="1:12" ht="21" customHeight="1" thickBot="1">
      <c r="A131" s="1418"/>
      <c r="B131" s="1415" t="s">
        <v>2520</v>
      </c>
      <c r="C131" s="1417">
        <v>200</v>
      </c>
      <c r="D131" s="1417">
        <v>150</v>
      </c>
      <c r="E131" s="1417" t="s">
        <v>1733</v>
      </c>
      <c r="F131" s="1418"/>
      <c r="G131" s="1418"/>
      <c r="H131" s="1418"/>
      <c r="I131" s="1418"/>
      <c r="J131" s="1418"/>
      <c r="K131" s="1418"/>
      <c r="L131" s="1418"/>
    </row>
    <row r="132" spans="1:12" ht="21" customHeight="1" thickBot="1">
      <c r="A132" s="1418"/>
      <c r="B132" s="1518" t="s">
        <v>2539</v>
      </c>
      <c r="C132" s="1519"/>
      <c r="D132" s="1426"/>
      <c r="E132" s="1426"/>
      <c r="F132" s="1418"/>
      <c r="G132" s="1418"/>
      <c r="H132" s="1418"/>
      <c r="I132" s="1418"/>
      <c r="J132" s="1418"/>
      <c r="K132" s="1418"/>
      <c r="L132" s="1418"/>
    </row>
    <row r="133" spans="1:12" ht="21" customHeight="1">
      <c r="A133" s="1418"/>
      <c r="B133" s="1414" t="s">
        <v>2540</v>
      </c>
      <c r="C133" s="1416">
        <v>60</v>
      </c>
      <c r="D133" s="1417">
        <f>C133-C133*10%</f>
        <v>54</v>
      </c>
      <c r="E133" s="1417" t="s">
        <v>1733</v>
      </c>
      <c r="F133" s="1418"/>
      <c r="G133" s="1418"/>
      <c r="H133" s="1418"/>
      <c r="I133" s="1418"/>
      <c r="J133" s="1418"/>
      <c r="K133" s="1418"/>
      <c r="L133" s="1418"/>
    </row>
    <row r="134" spans="1:12" ht="21" customHeight="1">
      <c r="A134" s="1418"/>
      <c r="B134" s="1415" t="s">
        <v>2541</v>
      </c>
      <c r="C134" s="1417">
        <v>80</v>
      </c>
      <c r="D134" s="1417">
        <f>C134-C134*10%</f>
        <v>72</v>
      </c>
      <c r="E134" s="1417" t="s">
        <v>1733</v>
      </c>
      <c r="F134" s="1418"/>
      <c r="G134" s="1418"/>
      <c r="H134" s="1418"/>
      <c r="I134" s="1418"/>
      <c r="J134" s="1418"/>
      <c r="K134" s="1418"/>
      <c r="L134" s="1418"/>
    </row>
    <row r="135" spans="1:12" ht="21" customHeight="1" thickBot="1">
      <c r="A135" s="1418"/>
      <c r="B135" s="1415" t="s">
        <v>2542</v>
      </c>
      <c r="C135" s="1417">
        <v>50</v>
      </c>
      <c r="D135" s="1417">
        <f>C135-C135*10%</f>
        <v>45</v>
      </c>
      <c r="E135" s="1417" t="s">
        <v>1733</v>
      </c>
      <c r="F135" s="1418"/>
      <c r="G135" s="1418"/>
      <c r="H135" s="1418"/>
      <c r="I135" s="1418"/>
      <c r="J135" s="1418"/>
      <c r="K135" s="1418"/>
      <c r="L135" s="1418"/>
    </row>
    <row r="136" spans="1:12" ht="21" customHeight="1" thickBot="1">
      <c r="A136" s="1418"/>
      <c r="B136" s="1518" t="s">
        <v>2543</v>
      </c>
      <c r="C136" s="1519"/>
      <c r="D136" s="1426"/>
      <c r="E136" s="1426"/>
      <c r="F136" s="1418"/>
      <c r="G136" s="1418"/>
      <c r="H136" s="1418"/>
      <c r="I136" s="1418"/>
      <c r="J136" s="1418"/>
      <c r="K136" s="1418"/>
      <c r="L136" s="1418"/>
    </row>
    <row r="137" spans="1:12" ht="21" customHeight="1">
      <c r="A137" s="1418"/>
      <c r="B137" s="1414" t="s">
        <v>2544</v>
      </c>
      <c r="C137" s="1416">
        <v>150</v>
      </c>
      <c r="D137" s="1417">
        <f>C137-C137*10%</f>
        <v>135</v>
      </c>
      <c r="E137" s="1417" t="s">
        <v>1733</v>
      </c>
      <c r="F137" s="1418"/>
      <c r="G137" s="1418"/>
      <c r="H137" s="1418"/>
      <c r="I137" s="1418"/>
      <c r="J137" s="1418"/>
      <c r="K137" s="1418"/>
      <c r="L137" s="1418"/>
    </row>
    <row r="138" spans="1:12" ht="21" customHeight="1">
      <c r="A138" s="1418"/>
      <c r="B138" s="1415" t="s">
        <v>2545</v>
      </c>
      <c r="C138" s="1417">
        <v>120</v>
      </c>
      <c r="D138" s="1417">
        <f>C138-C138*10%</f>
        <v>108</v>
      </c>
      <c r="E138" s="1417" t="s">
        <v>1733</v>
      </c>
      <c r="F138" s="1418"/>
      <c r="G138" s="1418"/>
      <c r="H138" s="1418"/>
      <c r="I138" s="1418"/>
      <c r="J138" s="1418"/>
      <c r="K138" s="1418"/>
      <c r="L138" s="1418"/>
    </row>
    <row r="139" spans="1:12" ht="21" customHeight="1">
      <c r="A139" s="1418"/>
      <c r="B139" s="1415" t="s">
        <v>2546</v>
      </c>
      <c r="C139" s="1417">
        <v>140</v>
      </c>
      <c r="D139" s="1417">
        <f>C139-C139*10%</f>
        <v>126</v>
      </c>
      <c r="E139" s="1417" t="s">
        <v>1733</v>
      </c>
      <c r="F139" s="1418"/>
      <c r="G139" s="1418"/>
      <c r="H139" s="1418"/>
      <c r="I139" s="1418"/>
      <c r="J139" s="1418"/>
      <c r="K139" s="1418"/>
      <c r="L139" s="1418"/>
    </row>
    <row r="140" spans="1:12" ht="21" customHeight="1">
      <c r="A140" s="1418"/>
      <c r="B140" s="1415" t="s">
        <v>2547</v>
      </c>
      <c r="C140" s="1417">
        <v>80</v>
      </c>
      <c r="D140" s="1417">
        <f>C140-C140*10%</f>
        <v>72</v>
      </c>
      <c r="E140" s="1417" t="s">
        <v>1733</v>
      </c>
      <c r="F140" s="1418"/>
      <c r="G140" s="1418"/>
      <c r="H140" s="1418"/>
      <c r="I140" s="1418"/>
      <c r="J140" s="1418"/>
      <c r="K140" s="1418"/>
      <c r="L140" s="1418"/>
    </row>
    <row r="141" spans="1:12" ht="21" customHeight="1" thickBot="1">
      <c r="A141" s="1418"/>
      <c r="B141" s="1415" t="s">
        <v>2548</v>
      </c>
      <c r="C141" s="1417">
        <v>150</v>
      </c>
      <c r="D141" s="1417">
        <f>C141-C141*10%</f>
        <v>135</v>
      </c>
      <c r="E141" s="1417" t="s">
        <v>1733</v>
      </c>
      <c r="F141" s="1418"/>
      <c r="G141" s="1418"/>
      <c r="H141" s="1418"/>
      <c r="I141" s="1418"/>
      <c r="J141" s="1418"/>
      <c r="K141" s="1418"/>
      <c r="L141" s="1418"/>
    </row>
    <row r="142" spans="1:12" ht="21" customHeight="1" thickBot="1">
      <c r="A142" s="1418"/>
      <c r="B142" s="1518" t="s">
        <v>2549</v>
      </c>
      <c r="C142" s="1519"/>
      <c r="D142" s="1426"/>
      <c r="E142" s="1426"/>
      <c r="F142" s="1418"/>
      <c r="G142" s="1418"/>
      <c r="H142" s="1418"/>
      <c r="I142" s="1418"/>
      <c r="J142" s="1418"/>
      <c r="K142" s="1418"/>
      <c r="L142" s="1418"/>
    </row>
    <row r="143" spans="1:12" ht="21" customHeight="1" thickBot="1">
      <c r="A143" s="1418"/>
      <c r="B143" s="1414" t="s">
        <v>2549</v>
      </c>
      <c r="C143" s="1416">
        <v>80</v>
      </c>
      <c r="D143" s="1417">
        <f>C143-C143*10%</f>
        <v>72</v>
      </c>
      <c r="E143" s="1417" t="s">
        <v>1733</v>
      </c>
      <c r="F143" s="1418"/>
      <c r="G143" s="1418"/>
      <c r="H143" s="1418"/>
      <c r="I143" s="1418"/>
      <c r="J143" s="1418"/>
      <c r="K143" s="1418"/>
      <c r="L143" s="1418"/>
    </row>
    <row r="144" spans="1:12" ht="21" customHeight="1" thickBot="1">
      <c r="A144" s="1418"/>
      <c r="B144" s="1518" t="s">
        <v>2550</v>
      </c>
      <c r="C144" s="1519"/>
      <c r="D144" s="1426"/>
      <c r="E144" s="1426"/>
      <c r="F144" s="1418"/>
      <c r="G144" s="1418"/>
      <c r="H144" s="1418"/>
      <c r="I144" s="1418"/>
      <c r="J144" s="1418"/>
      <c r="K144" s="1418"/>
      <c r="L144" s="1418"/>
    </row>
    <row r="145" spans="1:12" ht="21" customHeight="1">
      <c r="A145" s="1418"/>
      <c r="B145" s="1414" t="s">
        <v>2550</v>
      </c>
      <c r="C145" s="1416">
        <v>170</v>
      </c>
      <c r="D145" s="1417">
        <v>150</v>
      </c>
      <c r="E145" s="1417" t="s">
        <v>1733</v>
      </c>
      <c r="F145" s="1418"/>
      <c r="G145" s="1418"/>
      <c r="H145" s="1418"/>
      <c r="I145" s="1418"/>
      <c r="J145" s="1418"/>
      <c r="K145" s="1418"/>
      <c r="L145" s="1418"/>
    </row>
    <row r="146" spans="1:12">
      <c r="A146" s="1418"/>
      <c r="B146" s="1418"/>
      <c r="C146" s="1418"/>
      <c r="D146" s="1418"/>
      <c r="E146" s="1418"/>
      <c r="F146" s="1418"/>
      <c r="G146" s="1418"/>
      <c r="H146" s="1418"/>
      <c r="I146" s="1418"/>
      <c r="J146" s="1418"/>
      <c r="K146" s="1418"/>
      <c r="L146" s="1418"/>
    </row>
    <row r="147" spans="1:12">
      <c r="A147" s="1418"/>
      <c r="B147" s="1418" t="s">
        <v>2551</v>
      </c>
      <c r="C147" s="1418"/>
      <c r="D147" s="1418"/>
      <c r="E147" s="1418"/>
      <c r="F147" s="1418"/>
      <c r="G147" s="1418"/>
      <c r="H147" s="1418"/>
      <c r="I147" s="1418"/>
      <c r="J147" s="1418"/>
      <c r="K147" s="1418"/>
      <c r="L147" s="1418"/>
    </row>
    <row r="148" spans="1:12">
      <c r="A148" s="1418"/>
      <c r="B148" s="1418" t="s">
        <v>2552</v>
      </c>
      <c r="C148" s="1418"/>
      <c r="D148" s="1418"/>
      <c r="E148" s="1418"/>
      <c r="F148" s="1418"/>
      <c r="G148" s="1418"/>
      <c r="H148" s="1418"/>
      <c r="I148" s="1418"/>
      <c r="J148" s="1418"/>
      <c r="K148" s="1418"/>
      <c r="L148" s="1418"/>
    </row>
    <row r="149" spans="1:12">
      <c r="A149" s="1418"/>
      <c r="B149" s="1418"/>
      <c r="C149" s="1418"/>
      <c r="D149" s="1418"/>
      <c r="E149" s="1418"/>
      <c r="F149" s="1418"/>
      <c r="G149" s="1418"/>
      <c r="H149" s="1418"/>
      <c r="I149" s="1418"/>
      <c r="J149" s="1418"/>
      <c r="K149" s="1418"/>
      <c r="L149" s="1418"/>
    </row>
    <row r="150" spans="1:12">
      <c r="A150" s="1418"/>
      <c r="B150" s="1418"/>
      <c r="C150" s="1418"/>
      <c r="D150" s="1418"/>
      <c r="E150" s="1418"/>
      <c r="F150" s="1418"/>
      <c r="G150" s="1418"/>
      <c r="H150" s="1418"/>
      <c r="I150" s="1418"/>
      <c r="J150" s="1418"/>
      <c r="K150" s="1418"/>
      <c r="L150" s="1418"/>
    </row>
    <row r="151" spans="1:12">
      <c r="A151" s="1418"/>
      <c r="B151" s="1418"/>
      <c r="C151" s="1418"/>
      <c r="D151" s="1418"/>
      <c r="E151" s="1418"/>
      <c r="F151" s="1418"/>
      <c r="G151" s="1418"/>
      <c r="H151" s="1418"/>
      <c r="I151" s="1418"/>
      <c r="J151" s="1418"/>
      <c r="K151" s="1418"/>
      <c r="L151" s="1418"/>
    </row>
    <row r="152" spans="1:12">
      <c r="A152" s="1418"/>
      <c r="B152" s="1418"/>
      <c r="C152" s="1418"/>
      <c r="D152" s="1418"/>
      <c r="E152" s="1418"/>
      <c r="F152" s="1418"/>
      <c r="G152" s="1418"/>
      <c r="H152" s="1418"/>
      <c r="I152" s="1418"/>
      <c r="J152" s="1418"/>
      <c r="K152" s="1418"/>
      <c r="L152" s="1418"/>
    </row>
    <row r="153" spans="1:12">
      <c r="A153" s="1418"/>
      <c r="B153" s="1418"/>
      <c r="C153" s="1418"/>
      <c r="D153" s="1418"/>
      <c r="E153" s="1418"/>
      <c r="F153" s="1418"/>
      <c r="G153" s="1418"/>
      <c r="H153" s="1418"/>
      <c r="I153" s="1418"/>
      <c r="J153" s="1418"/>
      <c r="K153" s="1418"/>
      <c r="L153" s="1418"/>
    </row>
    <row r="154" spans="1:12">
      <c r="A154" s="1418"/>
      <c r="B154" s="1418"/>
      <c r="C154" s="1418"/>
      <c r="D154" s="1418"/>
      <c r="E154" s="1418"/>
      <c r="F154" s="1418"/>
      <c r="G154" s="1418"/>
      <c r="H154" s="1418"/>
      <c r="I154" s="1418"/>
      <c r="J154" s="1418"/>
      <c r="K154" s="1418"/>
      <c r="L154" s="1418"/>
    </row>
    <row r="155" spans="1:12">
      <c r="A155" s="1418"/>
      <c r="B155" s="1418"/>
      <c r="C155" s="1418"/>
      <c r="D155" s="1418"/>
      <c r="E155" s="1418"/>
      <c r="F155" s="1418"/>
      <c r="G155" s="1418"/>
      <c r="H155" s="1418"/>
      <c r="I155" s="1418"/>
      <c r="J155" s="1418"/>
      <c r="K155" s="1418"/>
      <c r="L155" s="1418"/>
    </row>
    <row r="156" spans="1:12">
      <c r="A156" s="1418"/>
      <c r="B156" s="1418"/>
      <c r="C156" s="1418"/>
      <c r="D156" s="1418"/>
      <c r="E156" s="1418"/>
      <c r="F156" s="1418"/>
      <c r="G156" s="1418"/>
      <c r="H156" s="1418"/>
      <c r="I156" s="1418"/>
      <c r="J156" s="1418"/>
      <c r="K156" s="1418"/>
      <c r="L156" s="1418"/>
    </row>
    <row r="157" spans="1:12">
      <c r="A157" s="1418"/>
      <c r="B157" s="1418"/>
      <c r="C157" s="1418"/>
      <c r="D157" s="1418"/>
      <c r="E157" s="1418"/>
      <c r="F157" s="1418"/>
      <c r="G157" s="1418"/>
      <c r="H157" s="1418"/>
      <c r="I157" s="1418"/>
      <c r="J157" s="1418"/>
      <c r="K157" s="1418"/>
      <c r="L157" s="1418"/>
    </row>
    <row r="158" spans="1:12">
      <c r="A158" s="1418"/>
      <c r="B158" s="1418"/>
      <c r="C158" s="1418"/>
      <c r="D158" s="1418"/>
      <c r="E158" s="1418"/>
      <c r="F158" s="1418"/>
      <c r="G158" s="1418"/>
      <c r="H158" s="1418"/>
      <c r="I158" s="1418"/>
      <c r="J158" s="1418"/>
      <c r="K158" s="1418"/>
      <c r="L158" s="1418"/>
    </row>
    <row r="159" spans="1:12">
      <c r="A159" s="1418"/>
      <c r="B159" s="1418"/>
      <c r="C159" s="1418"/>
      <c r="D159" s="1418"/>
      <c r="E159" s="1418"/>
      <c r="F159" s="1418"/>
      <c r="G159" s="1418"/>
      <c r="H159" s="1418"/>
      <c r="I159" s="1418"/>
      <c r="J159" s="1418"/>
      <c r="K159" s="1418"/>
      <c r="L159" s="1418"/>
    </row>
    <row r="160" spans="1:12">
      <c r="A160" s="1418"/>
      <c r="B160" s="1418"/>
      <c r="C160" s="1418"/>
      <c r="D160" s="1418"/>
      <c r="E160" s="1418"/>
      <c r="F160" s="1418"/>
      <c r="G160" s="1418"/>
      <c r="H160" s="1418"/>
      <c r="I160" s="1418"/>
      <c r="J160" s="1418"/>
      <c r="K160" s="1418"/>
      <c r="L160" s="1418"/>
    </row>
    <row r="161" spans="1:12">
      <c r="A161" s="1418"/>
      <c r="B161" s="1418"/>
      <c r="C161" s="1418"/>
      <c r="D161" s="1418"/>
      <c r="E161" s="1418"/>
      <c r="F161" s="1418"/>
      <c r="G161" s="1418"/>
      <c r="H161" s="1418"/>
      <c r="I161" s="1418"/>
      <c r="J161" s="1418"/>
      <c r="K161" s="1418"/>
      <c r="L161" s="1418"/>
    </row>
    <row r="162" spans="1:12">
      <c r="A162" s="1418"/>
      <c r="B162" s="1418"/>
      <c r="C162" s="1418"/>
      <c r="D162" s="1418"/>
      <c r="E162" s="1418"/>
      <c r="F162" s="1418"/>
      <c r="G162" s="1418"/>
      <c r="H162" s="1418"/>
      <c r="I162" s="1418"/>
      <c r="J162" s="1418"/>
      <c r="K162" s="1418"/>
      <c r="L162" s="1418"/>
    </row>
    <row r="163" spans="1:12">
      <c r="A163" s="1418"/>
      <c r="B163" s="1418"/>
      <c r="C163" s="1418"/>
      <c r="D163" s="1418"/>
      <c r="E163" s="1418"/>
      <c r="F163" s="1418"/>
      <c r="G163" s="1418"/>
      <c r="H163" s="1418"/>
      <c r="I163" s="1418"/>
      <c r="J163" s="1418"/>
      <c r="K163" s="1418"/>
      <c r="L163" s="1418"/>
    </row>
    <row r="164" spans="1:12">
      <c r="A164" s="1418"/>
      <c r="B164" s="1418"/>
      <c r="C164" s="1418"/>
      <c r="D164" s="1418"/>
      <c r="E164" s="1418"/>
      <c r="F164" s="1418"/>
      <c r="G164" s="1418"/>
      <c r="H164" s="1418"/>
      <c r="I164" s="1418"/>
      <c r="J164" s="1418"/>
      <c r="K164" s="1418"/>
      <c r="L164" s="1418"/>
    </row>
  </sheetData>
  <sheetProtection sheet="1" autoFilter="0"/>
  <mergeCells count="16">
    <mergeCell ref="B5:B6"/>
    <mergeCell ref="B7:C7"/>
    <mergeCell ref="B17:C17"/>
    <mergeCell ref="B25:C25"/>
    <mergeCell ref="B111:C111"/>
    <mergeCell ref="B132:C132"/>
    <mergeCell ref="B144:C144"/>
    <mergeCell ref="B33:C33"/>
    <mergeCell ref="B49:C49"/>
    <mergeCell ref="B63:C63"/>
    <mergeCell ref="B67:C67"/>
    <mergeCell ref="B75:C75"/>
    <mergeCell ref="B142:C142"/>
    <mergeCell ref="B136:C136"/>
    <mergeCell ref="B45:C45"/>
    <mergeCell ref="B125:C125"/>
  </mergeCells>
  <printOptions horizontalCentered="1"/>
  <pageMargins left="0.57999999999999996" right="0.16" top="0.55118110236220474" bottom="0.47244094488188981" header="0.31496062992125984" footer="0.31496062992125984"/>
  <pageSetup paperSize="9" scale="85" orientation="portrait" blackAndWhite="1"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321"/>
  <sheetViews>
    <sheetView showGridLines="0" topLeftCell="A265" workbookViewId="0">
      <selection activeCell="C285" sqref="C285"/>
    </sheetView>
  </sheetViews>
  <sheetFormatPr defaultRowHeight="12.75"/>
  <cols>
    <col min="1" max="1" width="1.85546875" style="992" customWidth="1"/>
    <col min="2" max="2" width="4.140625" style="992" customWidth="1"/>
    <col min="3" max="3" width="28.42578125" style="992" customWidth="1"/>
    <col min="4" max="4" width="42.85546875" style="992" customWidth="1"/>
    <col min="5" max="5" width="23.7109375" style="992" customWidth="1"/>
    <col min="6" max="6" width="20.5703125" style="992" customWidth="1"/>
    <col min="7" max="7" width="29" style="1480" customWidth="1"/>
    <col min="8" max="14" width="9.140625" style="1480"/>
    <col min="15" max="15" width="9.7109375" style="1480" customWidth="1"/>
    <col min="16" max="22" width="9.140625" style="1480"/>
    <col min="23" max="16384" width="9.140625" style="992"/>
  </cols>
  <sheetData>
    <row r="1" spans="1:24" ht="13.5" customHeight="1">
      <c r="A1" s="990"/>
      <c r="B1" s="991" t="s">
        <v>2673</v>
      </c>
      <c r="C1" s="990"/>
      <c r="D1" s="990"/>
      <c r="E1" s="990"/>
      <c r="F1" s="990"/>
      <c r="X1" s="990"/>
    </row>
    <row r="2" spans="1:24" ht="13.5" customHeight="1">
      <c r="A2" s="990"/>
      <c r="B2" s="991"/>
      <c r="C2" s="990"/>
      <c r="D2" s="990"/>
      <c r="E2" s="990"/>
      <c r="F2" s="990"/>
      <c r="X2" s="990"/>
    </row>
    <row r="3" spans="1:24" ht="13.5" customHeight="1">
      <c r="A3" s="990"/>
      <c r="B3" s="1452" t="s">
        <v>2679</v>
      </c>
      <c r="C3" s="990"/>
      <c r="D3" s="990"/>
      <c r="E3" s="990"/>
      <c r="F3" s="990"/>
      <c r="X3" s="990"/>
    </row>
    <row r="4" spans="1:24" ht="13.5" customHeight="1">
      <c r="A4" s="990"/>
      <c r="B4" s="991"/>
      <c r="C4" s="990"/>
      <c r="D4" s="990"/>
      <c r="E4" s="990"/>
      <c r="F4" s="990"/>
      <c r="X4" s="990"/>
    </row>
    <row r="5" spans="1:24" ht="38.25" customHeight="1">
      <c r="A5" s="990"/>
      <c r="B5" s="1524" t="s">
        <v>1223</v>
      </c>
      <c r="C5" s="1527" t="s">
        <v>688</v>
      </c>
      <c r="D5" s="1524" t="s">
        <v>689</v>
      </c>
      <c r="E5" s="993" t="s">
        <v>690</v>
      </c>
      <c r="F5" s="993" t="s">
        <v>691</v>
      </c>
      <c r="X5" s="990"/>
    </row>
    <row r="6" spans="1:24">
      <c r="A6" s="990"/>
      <c r="B6" s="1525"/>
      <c r="C6" s="1528"/>
      <c r="D6" s="1525"/>
      <c r="E6" s="994" t="s">
        <v>692</v>
      </c>
      <c r="F6" s="994" t="s">
        <v>693</v>
      </c>
      <c r="X6" s="990"/>
    </row>
    <row r="7" spans="1:24">
      <c r="A7" s="990"/>
      <c r="B7" s="1525"/>
      <c r="C7" s="1528"/>
      <c r="D7" s="1525"/>
      <c r="E7" s="994" t="s">
        <v>694</v>
      </c>
      <c r="F7" s="994" t="s">
        <v>695</v>
      </c>
      <c r="X7" s="990"/>
    </row>
    <row r="8" spans="1:24">
      <c r="A8" s="990"/>
      <c r="B8" s="1525"/>
      <c r="C8" s="1528"/>
      <c r="D8" s="1525"/>
      <c r="E8" s="994" t="s">
        <v>696</v>
      </c>
      <c r="F8" s="994" t="s">
        <v>697</v>
      </c>
      <c r="X8" s="990"/>
    </row>
    <row r="9" spans="1:24">
      <c r="A9" s="990"/>
      <c r="B9" s="1525"/>
      <c r="C9" s="1528"/>
      <c r="D9" s="1525"/>
      <c r="E9" s="994"/>
      <c r="F9" s="994" t="s">
        <v>324</v>
      </c>
      <c r="X9" s="990"/>
    </row>
    <row r="10" spans="1:24" hidden="1">
      <c r="A10" s="990"/>
      <c r="B10" s="1525"/>
      <c r="C10" s="1528"/>
      <c r="D10" s="1525"/>
      <c r="E10" s="994"/>
      <c r="F10" s="995"/>
      <c r="X10" s="990"/>
    </row>
    <row r="11" spans="1:24" hidden="1">
      <c r="A11" s="990"/>
      <c r="B11" s="1526"/>
      <c r="C11" s="1529"/>
      <c r="D11" s="1526"/>
      <c r="E11" s="995"/>
      <c r="F11" s="995"/>
      <c r="R11" s="1481"/>
      <c r="S11" s="1481"/>
    </row>
    <row r="12" spans="1:24" ht="12.75" customHeight="1">
      <c r="A12" s="996"/>
      <c r="B12" s="997"/>
      <c r="C12" s="998"/>
      <c r="D12" s="998"/>
      <c r="E12" s="998"/>
      <c r="F12" s="998"/>
      <c r="R12" s="1481"/>
      <c r="S12" s="1481"/>
    </row>
    <row r="13" spans="1:24" ht="16.5" customHeight="1">
      <c r="A13" s="999"/>
      <c r="B13" s="1000" t="s">
        <v>1296</v>
      </c>
      <c r="C13" s="1001"/>
      <c r="D13" s="1001"/>
      <c r="E13" s="1001"/>
      <c r="F13" s="1001"/>
      <c r="R13" s="1481"/>
      <c r="S13" s="1481"/>
    </row>
    <row r="14" spans="1:24" ht="12.75" customHeight="1">
      <c r="A14" s="999"/>
      <c r="B14" s="1002">
        <v>1</v>
      </c>
      <c r="C14" s="1003" t="s">
        <v>325</v>
      </c>
      <c r="D14" s="1003" t="s">
        <v>326</v>
      </c>
      <c r="E14" s="1004" t="s">
        <v>2396</v>
      </c>
      <c r="F14" s="1005" t="s">
        <v>327</v>
      </c>
      <c r="G14" s="1482" t="s">
        <v>1296</v>
      </c>
      <c r="H14" s="1483"/>
      <c r="I14" s="1483"/>
      <c r="J14" s="1483"/>
      <c r="K14" s="1483"/>
      <c r="L14" s="1483"/>
      <c r="M14" s="1483"/>
      <c r="N14" s="1483"/>
      <c r="O14" s="1483"/>
      <c r="P14" s="1483"/>
      <c r="Q14" s="1483"/>
      <c r="R14" s="1481" t="s">
        <v>328</v>
      </c>
      <c r="S14" s="1481"/>
    </row>
    <row r="15" spans="1:24">
      <c r="A15" s="999"/>
      <c r="B15" s="1006">
        <v>2</v>
      </c>
      <c r="C15" s="1007" t="s">
        <v>329</v>
      </c>
      <c r="D15" s="1007" t="s">
        <v>330</v>
      </c>
      <c r="E15" s="1008" t="s">
        <v>2397</v>
      </c>
      <c r="F15" s="1009" t="s">
        <v>331</v>
      </c>
      <c r="G15" s="1482" t="s">
        <v>1296</v>
      </c>
      <c r="H15" s="1483"/>
      <c r="I15" s="1483"/>
      <c r="J15" s="1483"/>
      <c r="K15" s="1483"/>
      <c r="L15" s="1483"/>
      <c r="M15" s="1483"/>
      <c r="N15" s="1483"/>
      <c r="O15" s="1483"/>
      <c r="P15" s="1483"/>
      <c r="Q15" s="1483"/>
    </row>
    <row r="16" spans="1:24">
      <c r="A16" s="999"/>
      <c r="B16" s="1006">
        <v>3</v>
      </c>
      <c r="C16" s="1007" t="s">
        <v>332</v>
      </c>
      <c r="D16" s="1007" t="s">
        <v>333</v>
      </c>
      <c r="E16" s="1010" t="s">
        <v>2396</v>
      </c>
      <c r="F16" s="1011" t="s">
        <v>327</v>
      </c>
      <c r="G16" s="1482" t="s">
        <v>1296</v>
      </c>
      <c r="H16" s="1483"/>
      <c r="I16" s="1483"/>
      <c r="J16" s="1483"/>
      <c r="K16" s="1483"/>
      <c r="L16" s="1483"/>
      <c r="M16" s="1483"/>
      <c r="N16" s="1483"/>
      <c r="O16" s="1483"/>
      <c r="P16" s="1483"/>
      <c r="Q16" s="1483"/>
      <c r="R16" s="1480" t="s">
        <v>328</v>
      </c>
    </row>
    <row r="17" spans="1:18">
      <c r="A17" s="999"/>
      <c r="B17" s="1006">
        <v>4</v>
      </c>
      <c r="C17" s="1007" t="s">
        <v>334</v>
      </c>
      <c r="D17" s="1007" t="s">
        <v>335</v>
      </c>
      <c r="E17" s="1008" t="s">
        <v>2396</v>
      </c>
      <c r="F17" s="1009" t="s">
        <v>327</v>
      </c>
      <c r="G17" s="1482" t="s">
        <v>1296</v>
      </c>
      <c r="H17" s="1483"/>
      <c r="I17" s="1483"/>
      <c r="J17" s="1483"/>
      <c r="K17" s="1483"/>
      <c r="L17" s="1483"/>
      <c r="M17" s="1483"/>
      <c r="N17" s="1483"/>
      <c r="O17" s="1483"/>
      <c r="P17" s="1483"/>
      <c r="Q17" s="1483"/>
      <c r="R17" s="1480" t="s">
        <v>328</v>
      </c>
    </row>
    <row r="18" spans="1:18" ht="12.75" customHeight="1">
      <c r="A18" s="999"/>
      <c r="B18" s="1006">
        <v>5</v>
      </c>
      <c r="C18" s="1007" t="s">
        <v>336</v>
      </c>
      <c r="D18" s="1012" t="s">
        <v>337</v>
      </c>
      <c r="E18" s="1010" t="s">
        <v>2397</v>
      </c>
      <c r="F18" s="1011" t="s">
        <v>331</v>
      </c>
      <c r="G18" s="1482" t="s">
        <v>1296</v>
      </c>
      <c r="H18" s="1483"/>
      <c r="I18" s="1483"/>
      <c r="J18" s="1483"/>
      <c r="K18" s="1483"/>
      <c r="L18" s="1483"/>
      <c r="M18" s="1483"/>
      <c r="N18" s="1483"/>
      <c r="O18" s="1483"/>
      <c r="P18" s="1483"/>
      <c r="Q18" s="1483"/>
    </row>
    <row r="19" spans="1:18" ht="27.75" customHeight="1">
      <c r="A19" s="999"/>
      <c r="B19" s="1006">
        <v>6</v>
      </c>
      <c r="C19" s="1007" t="s">
        <v>338</v>
      </c>
      <c r="D19" s="1012" t="s">
        <v>339</v>
      </c>
      <c r="E19" s="1010" t="s">
        <v>2397</v>
      </c>
      <c r="F19" s="1011" t="s">
        <v>331</v>
      </c>
      <c r="G19" s="1482" t="s">
        <v>1296</v>
      </c>
      <c r="H19" s="1483"/>
      <c r="I19" s="1483"/>
      <c r="J19" s="1483"/>
      <c r="K19" s="1483"/>
      <c r="L19" s="1483"/>
      <c r="M19" s="1483"/>
      <c r="N19" s="1483"/>
      <c r="O19" s="1483"/>
      <c r="P19" s="1483"/>
      <c r="Q19" s="1483"/>
    </row>
    <row r="20" spans="1:18" ht="25.5">
      <c r="A20" s="999"/>
      <c r="B20" s="1006">
        <v>7</v>
      </c>
      <c r="C20" s="1007" t="s">
        <v>340</v>
      </c>
      <c r="D20" s="1012" t="s">
        <v>341</v>
      </c>
      <c r="E20" s="1010" t="s">
        <v>2397</v>
      </c>
      <c r="F20" s="1011" t="s">
        <v>331</v>
      </c>
      <c r="G20" s="1482" t="s">
        <v>1296</v>
      </c>
      <c r="H20" s="1483"/>
      <c r="I20" s="1483"/>
      <c r="J20" s="1483"/>
      <c r="K20" s="1483"/>
      <c r="L20" s="1483"/>
      <c r="M20" s="1483"/>
      <c r="N20" s="1483"/>
      <c r="O20" s="1483"/>
      <c r="P20" s="1483"/>
      <c r="Q20" s="1483"/>
    </row>
    <row r="21" spans="1:18">
      <c r="A21" s="999"/>
      <c r="B21" s="1006">
        <v>8</v>
      </c>
      <c r="C21" s="1007" t="s">
        <v>342</v>
      </c>
      <c r="D21" s="1007" t="s">
        <v>343</v>
      </c>
      <c r="E21" s="1008" t="s">
        <v>2396</v>
      </c>
      <c r="F21" s="1009" t="s">
        <v>331</v>
      </c>
      <c r="G21" s="1482" t="s">
        <v>1296</v>
      </c>
      <c r="H21" s="1483"/>
      <c r="I21" s="1483"/>
      <c r="J21" s="1483"/>
      <c r="K21" s="1483"/>
      <c r="L21" s="1483"/>
      <c r="M21" s="1483"/>
      <c r="N21" s="1483"/>
      <c r="O21" s="1483"/>
      <c r="P21" s="1483"/>
      <c r="Q21" s="1483"/>
      <c r="R21" s="1480" t="s">
        <v>328</v>
      </c>
    </row>
    <row r="22" spans="1:18">
      <c r="A22" s="999"/>
      <c r="B22" s="1006">
        <v>9</v>
      </c>
      <c r="C22" s="1007" t="s">
        <v>344</v>
      </c>
      <c r="D22" s="1007" t="s">
        <v>345</v>
      </c>
      <c r="E22" s="1008" t="s">
        <v>2396</v>
      </c>
      <c r="F22" s="1009" t="s">
        <v>327</v>
      </c>
      <c r="G22" s="1482" t="s">
        <v>1296</v>
      </c>
      <c r="H22" s="1483"/>
      <c r="I22" s="1483"/>
      <c r="J22" s="1483"/>
      <c r="K22" s="1483"/>
      <c r="L22" s="1483"/>
      <c r="M22" s="1483"/>
      <c r="N22" s="1483"/>
      <c r="O22" s="1483"/>
      <c r="P22" s="1483"/>
      <c r="Q22" s="1483"/>
      <c r="R22" s="1480" t="s">
        <v>328</v>
      </c>
    </row>
    <row r="23" spans="1:18">
      <c r="A23" s="999"/>
      <c r="B23" s="1006">
        <v>10</v>
      </c>
      <c r="C23" s="1007" t="s">
        <v>346</v>
      </c>
      <c r="D23" s="1007" t="s">
        <v>347</v>
      </c>
      <c r="E23" s="1008" t="s">
        <v>2396</v>
      </c>
      <c r="F23" s="1009" t="s">
        <v>327</v>
      </c>
      <c r="G23" s="1482" t="s">
        <v>1296</v>
      </c>
      <c r="H23" s="1483"/>
      <c r="I23" s="1483"/>
      <c r="J23" s="1483"/>
      <c r="K23" s="1483"/>
      <c r="L23" s="1483"/>
      <c r="M23" s="1483"/>
      <c r="N23" s="1483"/>
      <c r="O23" s="1483"/>
      <c r="P23" s="1483"/>
      <c r="Q23" s="1483"/>
      <c r="R23" s="1480" t="s">
        <v>328</v>
      </c>
    </row>
    <row r="24" spans="1:18">
      <c r="A24" s="999"/>
      <c r="B24" s="1006">
        <v>11</v>
      </c>
      <c r="C24" s="1007" t="s">
        <v>348</v>
      </c>
      <c r="D24" s="1007" t="s">
        <v>349</v>
      </c>
      <c r="E24" s="1008" t="s">
        <v>2396</v>
      </c>
      <c r="F24" s="1009" t="s">
        <v>350</v>
      </c>
      <c r="G24" s="1482" t="s">
        <v>1296</v>
      </c>
      <c r="H24" s="1483"/>
      <c r="I24" s="1483"/>
      <c r="J24" s="1483"/>
      <c r="K24" s="1483"/>
      <c r="L24" s="1483"/>
      <c r="M24" s="1483"/>
      <c r="N24" s="1483"/>
      <c r="O24" s="1483"/>
      <c r="P24" s="1483"/>
      <c r="Q24" s="1483"/>
      <c r="R24" s="1480" t="s">
        <v>328</v>
      </c>
    </row>
    <row r="25" spans="1:18">
      <c r="A25" s="999"/>
      <c r="B25" s="1006">
        <v>12</v>
      </c>
      <c r="C25" s="1007" t="s">
        <v>351</v>
      </c>
      <c r="D25" s="1007" t="s">
        <v>352</v>
      </c>
      <c r="E25" s="1010" t="s">
        <v>2396</v>
      </c>
      <c r="F25" s="1011" t="s">
        <v>327</v>
      </c>
      <c r="G25" s="1482" t="s">
        <v>1296</v>
      </c>
      <c r="H25" s="1483"/>
      <c r="I25" s="1483"/>
      <c r="J25" s="1483"/>
      <c r="K25" s="1483"/>
      <c r="L25" s="1483"/>
      <c r="M25" s="1483"/>
      <c r="N25" s="1483"/>
      <c r="O25" s="1483"/>
      <c r="P25" s="1483"/>
      <c r="Q25" s="1483"/>
      <c r="R25" s="1480" t="s">
        <v>328</v>
      </c>
    </row>
    <row r="26" spans="1:18">
      <c r="A26" s="999"/>
      <c r="B26" s="1006">
        <v>13</v>
      </c>
      <c r="C26" s="1007" t="s">
        <v>353</v>
      </c>
      <c r="D26" s="1007" t="s">
        <v>354</v>
      </c>
      <c r="E26" s="1008" t="s">
        <v>2397</v>
      </c>
      <c r="F26" s="1009" t="s">
        <v>327</v>
      </c>
      <c r="G26" s="1482" t="s">
        <v>1296</v>
      </c>
      <c r="H26" s="1483"/>
      <c r="I26" s="1483"/>
      <c r="J26" s="1483"/>
      <c r="K26" s="1483"/>
      <c r="L26" s="1483"/>
      <c r="M26" s="1483"/>
      <c r="N26" s="1483"/>
      <c r="O26" s="1483"/>
      <c r="P26" s="1483"/>
      <c r="Q26" s="1483"/>
    </row>
    <row r="27" spans="1:18">
      <c r="A27" s="999"/>
      <c r="B27" s="1006">
        <v>14</v>
      </c>
      <c r="C27" s="1007" t="s">
        <v>355</v>
      </c>
      <c r="D27" s="1007" t="s">
        <v>356</v>
      </c>
      <c r="E27" s="1008" t="s">
        <v>2396</v>
      </c>
      <c r="F27" s="1009" t="s">
        <v>327</v>
      </c>
      <c r="G27" s="1482" t="s">
        <v>1296</v>
      </c>
      <c r="H27" s="1483"/>
      <c r="I27" s="1483"/>
      <c r="J27" s="1483"/>
      <c r="K27" s="1483"/>
      <c r="L27" s="1483"/>
      <c r="M27" s="1483"/>
      <c r="N27" s="1483"/>
      <c r="O27" s="1483"/>
      <c r="P27" s="1483"/>
      <c r="Q27" s="1483"/>
      <c r="R27" s="1480" t="s">
        <v>328</v>
      </c>
    </row>
    <row r="28" spans="1:18">
      <c r="A28" s="999"/>
      <c r="B28" s="1006">
        <v>15</v>
      </c>
      <c r="C28" s="1007" t="s">
        <v>357</v>
      </c>
      <c r="D28" s="1007" t="s">
        <v>358</v>
      </c>
      <c r="E28" s="1008" t="s">
        <v>2396</v>
      </c>
      <c r="F28" s="1009" t="s">
        <v>331</v>
      </c>
      <c r="G28" s="1482" t="s">
        <v>1296</v>
      </c>
      <c r="H28" s="1483"/>
      <c r="I28" s="1483"/>
      <c r="J28" s="1483"/>
      <c r="K28" s="1483"/>
      <c r="L28" s="1483"/>
      <c r="M28" s="1483"/>
      <c r="N28" s="1483"/>
      <c r="O28" s="1483"/>
      <c r="P28" s="1483"/>
      <c r="Q28" s="1483"/>
      <c r="R28" s="1480" t="s">
        <v>328</v>
      </c>
    </row>
    <row r="29" spans="1:18" ht="12.75" customHeight="1">
      <c r="A29" s="999"/>
      <c r="B29" s="1006">
        <v>16</v>
      </c>
      <c r="C29" s="1007" t="s">
        <v>359</v>
      </c>
      <c r="D29" s="1012" t="s">
        <v>360</v>
      </c>
      <c r="E29" s="1010" t="s">
        <v>2397</v>
      </c>
      <c r="F29" s="1011" t="s">
        <v>331</v>
      </c>
      <c r="G29" s="1482" t="s">
        <v>1296</v>
      </c>
      <c r="H29" s="1483"/>
      <c r="I29" s="1483"/>
      <c r="J29" s="1483"/>
      <c r="K29" s="1483"/>
      <c r="L29" s="1483"/>
      <c r="M29" s="1483"/>
      <c r="N29" s="1483"/>
      <c r="O29" s="1483"/>
      <c r="P29" s="1483"/>
      <c r="Q29" s="1483"/>
    </row>
    <row r="30" spans="1:18" ht="12.75" customHeight="1">
      <c r="A30" s="999"/>
      <c r="B30" s="1006">
        <v>17</v>
      </c>
      <c r="C30" s="1007" t="s">
        <v>361</v>
      </c>
      <c r="D30" s="1007" t="s">
        <v>362</v>
      </c>
      <c r="E30" s="1010" t="s">
        <v>2397</v>
      </c>
      <c r="F30" s="1011" t="s">
        <v>331</v>
      </c>
      <c r="G30" s="1482" t="s">
        <v>1296</v>
      </c>
      <c r="H30" s="1483"/>
      <c r="I30" s="1483"/>
      <c r="J30" s="1483"/>
      <c r="K30" s="1483"/>
      <c r="L30" s="1483"/>
      <c r="M30" s="1483"/>
      <c r="N30" s="1483"/>
      <c r="O30" s="1483"/>
      <c r="P30" s="1483"/>
      <c r="Q30" s="1483"/>
    </row>
    <row r="31" spans="1:18">
      <c r="A31" s="999"/>
      <c r="B31" s="1006">
        <v>18</v>
      </c>
      <c r="C31" s="1007" t="s">
        <v>363</v>
      </c>
      <c r="D31" s="1007" t="s">
        <v>364</v>
      </c>
      <c r="E31" s="1008" t="s">
        <v>2396</v>
      </c>
      <c r="F31" s="1009" t="s">
        <v>327</v>
      </c>
      <c r="G31" s="1482" t="s">
        <v>1296</v>
      </c>
      <c r="H31" s="1483"/>
      <c r="I31" s="1483"/>
      <c r="J31" s="1483"/>
      <c r="K31" s="1483"/>
      <c r="L31" s="1483"/>
      <c r="M31" s="1483"/>
      <c r="N31" s="1483"/>
      <c r="O31" s="1483"/>
      <c r="P31" s="1483"/>
      <c r="Q31" s="1483"/>
      <c r="R31" s="1480" t="s">
        <v>328</v>
      </c>
    </row>
    <row r="32" spans="1:18">
      <c r="A32" s="999"/>
      <c r="B32" s="1006">
        <v>19</v>
      </c>
      <c r="C32" s="1007" t="s">
        <v>365</v>
      </c>
      <c r="D32" s="1007" t="s">
        <v>366</v>
      </c>
      <c r="E32" s="1008" t="s">
        <v>2396</v>
      </c>
      <c r="F32" s="1009" t="s">
        <v>327</v>
      </c>
      <c r="G32" s="1482" t="s">
        <v>1296</v>
      </c>
      <c r="H32" s="1483"/>
      <c r="I32" s="1483"/>
      <c r="J32" s="1483"/>
      <c r="K32" s="1483"/>
      <c r="L32" s="1483"/>
      <c r="M32" s="1483"/>
      <c r="N32" s="1483"/>
      <c r="O32" s="1483"/>
      <c r="P32" s="1483"/>
      <c r="Q32" s="1483"/>
      <c r="R32" s="1480" t="s">
        <v>328</v>
      </c>
    </row>
    <row r="33" spans="1:18">
      <c r="A33" s="999"/>
      <c r="B33" s="1006">
        <v>20</v>
      </c>
      <c r="C33" s="1007" t="s">
        <v>367</v>
      </c>
      <c r="D33" s="1007" t="s">
        <v>368</v>
      </c>
      <c r="E33" s="1008" t="s">
        <v>2396</v>
      </c>
      <c r="F33" s="1009" t="s">
        <v>350</v>
      </c>
      <c r="G33" s="1482" t="s">
        <v>1296</v>
      </c>
      <c r="H33" s="1483"/>
      <c r="I33" s="1483"/>
      <c r="J33" s="1483"/>
      <c r="K33" s="1483"/>
      <c r="L33" s="1483"/>
      <c r="M33" s="1483"/>
      <c r="N33" s="1483"/>
      <c r="O33" s="1483"/>
      <c r="P33" s="1483"/>
      <c r="Q33" s="1483"/>
      <c r="R33" s="1480" t="s">
        <v>328</v>
      </c>
    </row>
    <row r="34" spans="1:18">
      <c r="A34" s="999"/>
      <c r="B34" s="1006">
        <v>21</v>
      </c>
      <c r="C34" s="1007" t="s">
        <v>369</v>
      </c>
      <c r="D34" s="1007" t="s">
        <v>370</v>
      </c>
      <c r="E34" s="1008" t="s">
        <v>2397</v>
      </c>
      <c r="F34" s="1009" t="s">
        <v>327</v>
      </c>
      <c r="G34" s="1482" t="s">
        <v>1296</v>
      </c>
      <c r="H34" s="1483"/>
      <c r="I34" s="1483"/>
      <c r="J34" s="1483"/>
      <c r="K34" s="1483"/>
      <c r="L34" s="1483"/>
      <c r="M34" s="1483"/>
      <c r="N34" s="1483"/>
      <c r="O34" s="1483"/>
      <c r="P34" s="1483"/>
      <c r="Q34" s="1483"/>
    </row>
    <row r="35" spans="1:18" ht="12.75" customHeight="1">
      <c r="A35" s="999"/>
      <c r="B35" s="1006">
        <v>22</v>
      </c>
      <c r="C35" s="1007" t="s">
        <v>371</v>
      </c>
      <c r="D35" s="1007" t="s">
        <v>372</v>
      </c>
      <c r="E35" s="1010" t="s">
        <v>2397</v>
      </c>
      <c r="F35" s="1011" t="s">
        <v>331</v>
      </c>
      <c r="G35" s="1482" t="s">
        <v>1296</v>
      </c>
      <c r="H35" s="1483"/>
      <c r="I35" s="1483"/>
      <c r="J35" s="1483"/>
      <c r="K35" s="1483"/>
      <c r="L35" s="1483"/>
      <c r="M35" s="1483"/>
      <c r="N35" s="1483"/>
      <c r="O35" s="1483"/>
      <c r="P35" s="1483"/>
      <c r="Q35" s="1483"/>
    </row>
    <row r="36" spans="1:18">
      <c r="A36" s="999"/>
      <c r="B36" s="1006">
        <v>23</v>
      </c>
      <c r="C36" s="1007" t="s">
        <v>373</v>
      </c>
      <c r="D36" s="1007" t="s">
        <v>374</v>
      </c>
      <c r="E36" s="1008" t="s">
        <v>2397</v>
      </c>
      <c r="F36" s="1009" t="s">
        <v>331</v>
      </c>
      <c r="G36" s="1482" t="s">
        <v>1296</v>
      </c>
      <c r="H36" s="1483"/>
      <c r="I36" s="1483"/>
      <c r="J36" s="1483"/>
      <c r="K36" s="1483"/>
      <c r="L36" s="1483"/>
      <c r="M36" s="1483"/>
      <c r="N36" s="1483"/>
      <c r="O36" s="1483"/>
      <c r="P36" s="1483"/>
      <c r="Q36" s="1483"/>
    </row>
    <row r="37" spans="1:18">
      <c r="A37" s="999"/>
      <c r="B37" s="1006">
        <v>24</v>
      </c>
      <c r="C37" s="1007" t="s">
        <v>375</v>
      </c>
      <c r="D37" s="1007" t="s">
        <v>376</v>
      </c>
      <c r="E37" s="1008" t="s">
        <v>2397</v>
      </c>
      <c r="F37" s="1009" t="s">
        <v>331</v>
      </c>
      <c r="G37" s="1482" t="s">
        <v>1296</v>
      </c>
      <c r="H37" s="1483"/>
      <c r="I37" s="1483"/>
      <c r="J37" s="1483"/>
      <c r="K37" s="1483"/>
      <c r="L37" s="1483"/>
      <c r="M37" s="1483"/>
      <c r="N37" s="1483"/>
      <c r="O37" s="1483"/>
      <c r="P37" s="1483"/>
      <c r="Q37" s="1483"/>
    </row>
    <row r="38" spans="1:18" ht="12.75" customHeight="1">
      <c r="A38" s="999"/>
      <c r="B38" s="1006">
        <v>25</v>
      </c>
      <c r="C38" s="1007" t="s">
        <v>377</v>
      </c>
      <c r="D38" s="1007" t="s">
        <v>378</v>
      </c>
      <c r="E38" s="1008" t="s">
        <v>2397</v>
      </c>
      <c r="F38" s="1009" t="s">
        <v>331</v>
      </c>
      <c r="G38" s="1482" t="s">
        <v>1296</v>
      </c>
      <c r="H38" s="1483"/>
      <c r="I38" s="1483"/>
      <c r="J38" s="1483"/>
      <c r="K38" s="1483"/>
      <c r="L38" s="1483"/>
      <c r="M38" s="1483"/>
      <c r="N38" s="1483"/>
      <c r="O38" s="1483"/>
      <c r="P38" s="1483"/>
      <c r="Q38" s="1483"/>
    </row>
    <row r="39" spans="1:18">
      <c r="A39" s="999"/>
      <c r="B39" s="1006">
        <v>26</v>
      </c>
      <c r="C39" s="1007" t="s">
        <v>379</v>
      </c>
      <c r="D39" s="1007" t="s">
        <v>380</v>
      </c>
      <c r="E39" s="1008" t="s">
        <v>2397</v>
      </c>
      <c r="F39" s="1009" t="s">
        <v>331</v>
      </c>
      <c r="G39" s="1482" t="s">
        <v>1296</v>
      </c>
      <c r="H39" s="1483"/>
      <c r="I39" s="1483"/>
      <c r="J39" s="1483"/>
      <c r="K39" s="1483"/>
      <c r="L39" s="1483"/>
      <c r="M39" s="1483"/>
      <c r="N39" s="1483"/>
      <c r="O39" s="1483"/>
      <c r="P39" s="1483"/>
      <c r="Q39" s="1483"/>
    </row>
    <row r="40" spans="1:18">
      <c r="A40" s="999"/>
      <c r="B40" s="1006">
        <v>27</v>
      </c>
      <c r="C40" s="1007" t="s">
        <v>381</v>
      </c>
      <c r="D40" s="1007" t="s">
        <v>382</v>
      </c>
      <c r="E40" s="1008" t="s">
        <v>2396</v>
      </c>
      <c r="F40" s="1009" t="s">
        <v>327</v>
      </c>
      <c r="G40" s="1482" t="s">
        <v>1296</v>
      </c>
      <c r="H40" s="1483"/>
      <c r="I40" s="1483"/>
      <c r="J40" s="1483"/>
      <c r="K40" s="1483"/>
      <c r="L40" s="1483"/>
      <c r="M40" s="1483"/>
      <c r="N40" s="1483"/>
      <c r="O40" s="1483"/>
      <c r="P40" s="1483"/>
      <c r="Q40" s="1483"/>
      <c r="R40" s="1480" t="s">
        <v>328</v>
      </c>
    </row>
    <row r="41" spans="1:18" ht="12.75" customHeight="1">
      <c r="A41" s="999"/>
      <c r="B41" s="1006">
        <v>28</v>
      </c>
      <c r="C41" s="1007" t="s">
        <v>383</v>
      </c>
      <c r="D41" s="1012" t="s">
        <v>384</v>
      </c>
      <c r="E41" s="1010" t="s">
        <v>2397</v>
      </c>
      <c r="F41" s="1011" t="s">
        <v>331</v>
      </c>
      <c r="G41" s="1482" t="s">
        <v>1296</v>
      </c>
      <c r="H41" s="1483"/>
      <c r="I41" s="1483"/>
      <c r="J41" s="1483"/>
      <c r="K41" s="1483"/>
      <c r="L41" s="1483"/>
      <c r="M41" s="1483"/>
      <c r="N41" s="1483"/>
      <c r="O41" s="1483"/>
      <c r="P41" s="1483"/>
      <c r="Q41" s="1483"/>
    </row>
    <row r="42" spans="1:18">
      <c r="A42" s="999"/>
      <c r="B42" s="1006">
        <v>29</v>
      </c>
      <c r="C42" s="1007" t="s">
        <v>385</v>
      </c>
      <c r="D42" s="1007"/>
      <c r="E42" s="1008" t="s">
        <v>2397</v>
      </c>
      <c r="F42" s="1009" t="s">
        <v>331</v>
      </c>
      <c r="G42" s="1482" t="s">
        <v>1296</v>
      </c>
      <c r="H42" s="1483"/>
      <c r="I42" s="1483"/>
      <c r="J42" s="1483"/>
      <c r="K42" s="1483"/>
      <c r="L42" s="1483"/>
      <c r="M42" s="1483"/>
      <c r="N42" s="1483"/>
      <c r="O42" s="1483"/>
      <c r="P42" s="1483"/>
      <c r="Q42" s="1483"/>
    </row>
    <row r="43" spans="1:18">
      <c r="A43" s="999"/>
      <c r="B43" s="1006">
        <v>30</v>
      </c>
      <c r="C43" s="1007" t="s">
        <v>386</v>
      </c>
      <c r="D43" s="1007" t="s">
        <v>387</v>
      </c>
      <c r="E43" s="1008" t="s">
        <v>2396</v>
      </c>
      <c r="F43" s="1009" t="s">
        <v>327</v>
      </c>
      <c r="G43" s="1482" t="s">
        <v>1296</v>
      </c>
      <c r="H43" s="1483"/>
      <c r="I43" s="1483"/>
      <c r="J43" s="1483"/>
      <c r="K43" s="1483"/>
      <c r="L43" s="1483"/>
      <c r="M43" s="1483"/>
      <c r="N43" s="1483"/>
      <c r="O43" s="1483"/>
      <c r="P43" s="1483"/>
      <c r="Q43" s="1483"/>
      <c r="R43" s="1480" t="s">
        <v>328</v>
      </c>
    </row>
    <row r="44" spans="1:18">
      <c r="A44" s="999"/>
      <c r="B44" s="1006">
        <v>31</v>
      </c>
      <c r="C44" s="1007" t="s">
        <v>388</v>
      </c>
      <c r="D44" s="1007" t="s">
        <v>389</v>
      </c>
      <c r="E44" s="1008" t="s">
        <v>2397</v>
      </c>
      <c r="F44" s="1009" t="s">
        <v>331</v>
      </c>
      <c r="G44" s="1482" t="s">
        <v>1296</v>
      </c>
      <c r="H44" s="1483"/>
      <c r="I44" s="1483"/>
      <c r="J44" s="1483"/>
      <c r="K44" s="1483"/>
      <c r="L44" s="1483"/>
      <c r="M44" s="1483"/>
      <c r="N44" s="1483"/>
      <c r="O44" s="1483"/>
      <c r="P44" s="1483"/>
      <c r="Q44" s="1483"/>
    </row>
    <row r="45" spans="1:18">
      <c r="A45" s="999"/>
      <c r="B45" s="1006">
        <v>32</v>
      </c>
      <c r="C45" s="1007" t="s">
        <v>390</v>
      </c>
      <c r="D45" s="1007" t="s">
        <v>389</v>
      </c>
      <c r="E45" s="1008" t="s">
        <v>2397</v>
      </c>
      <c r="F45" s="1009" t="s">
        <v>331</v>
      </c>
      <c r="G45" s="1482" t="s">
        <v>1296</v>
      </c>
      <c r="H45" s="1483"/>
      <c r="I45" s="1483"/>
      <c r="J45" s="1483"/>
      <c r="K45" s="1483"/>
      <c r="L45" s="1483"/>
      <c r="M45" s="1483"/>
      <c r="N45" s="1483"/>
      <c r="O45" s="1483"/>
      <c r="P45" s="1483"/>
      <c r="Q45" s="1483"/>
    </row>
    <row r="46" spans="1:18">
      <c r="A46" s="999"/>
      <c r="B46" s="1006">
        <v>33</v>
      </c>
      <c r="C46" s="1007" t="s">
        <v>391</v>
      </c>
      <c r="D46" s="1012" t="s">
        <v>392</v>
      </c>
      <c r="E46" s="1010" t="s">
        <v>2396</v>
      </c>
      <c r="F46" s="1011" t="s">
        <v>327</v>
      </c>
      <c r="G46" s="1482" t="s">
        <v>1296</v>
      </c>
      <c r="H46" s="1483"/>
      <c r="I46" s="1483"/>
      <c r="J46" s="1483"/>
      <c r="K46" s="1483"/>
      <c r="L46" s="1483"/>
      <c r="M46" s="1483"/>
      <c r="N46" s="1483"/>
      <c r="O46" s="1483"/>
      <c r="P46" s="1483"/>
      <c r="Q46" s="1483"/>
      <c r="R46" s="1480" t="s">
        <v>328</v>
      </c>
    </row>
    <row r="47" spans="1:18" ht="12.75" customHeight="1">
      <c r="A47" s="999"/>
      <c r="B47" s="1006">
        <v>34</v>
      </c>
      <c r="C47" s="1007" t="s">
        <v>393</v>
      </c>
      <c r="D47" s="1012" t="s">
        <v>394</v>
      </c>
      <c r="E47" s="1010" t="s">
        <v>2397</v>
      </c>
      <c r="F47" s="1011" t="s">
        <v>331</v>
      </c>
      <c r="G47" s="1482" t="s">
        <v>1296</v>
      </c>
      <c r="H47" s="1483"/>
      <c r="I47" s="1483"/>
      <c r="J47" s="1483"/>
      <c r="K47" s="1483"/>
      <c r="L47" s="1483"/>
      <c r="M47" s="1483"/>
      <c r="N47" s="1483"/>
      <c r="O47" s="1483"/>
      <c r="P47" s="1483"/>
      <c r="Q47" s="1483"/>
    </row>
    <row r="48" spans="1:18">
      <c r="A48" s="999"/>
      <c r="B48" s="1006">
        <v>35</v>
      </c>
      <c r="C48" s="1007" t="s">
        <v>395</v>
      </c>
      <c r="D48" s="1007" t="s">
        <v>396</v>
      </c>
      <c r="E48" s="1008" t="s">
        <v>2397</v>
      </c>
      <c r="F48" s="1009" t="s">
        <v>327</v>
      </c>
      <c r="G48" s="1482" t="s">
        <v>1296</v>
      </c>
      <c r="H48" s="1483"/>
      <c r="I48" s="1483"/>
      <c r="J48" s="1483"/>
      <c r="K48" s="1483"/>
      <c r="L48" s="1483"/>
      <c r="M48" s="1483"/>
      <c r="N48" s="1483"/>
      <c r="O48" s="1483"/>
      <c r="P48" s="1483"/>
      <c r="Q48" s="1483"/>
    </row>
    <row r="49" spans="1:18">
      <c r="A49" s="999"/>
      <c r="B49" s="1397">
        <v>36</v>
      </c>
      <c r="C49" s="1007" t="s">
        <v>2340</v>
      </c>
      <c r="D49" s="1007" t="s">
        <v>2341</v>
      </c>
      <c r="E49" s="1008" t="s">
        <v>2397</v>
      </c>
      <c r="F49" s="1009" t="s">
        <v>327</v>
      </c>
      <c r="G49" s="1482" t="s">
        <v>1296</v>
      </c>
      <c r="H49" s="1483"/>
      <c r="I49" s="1483"/>
      <c r="J49" s="1483"/>
      <c r="K49" s="1483"/>
      <c r="L49" s="1483"/>
      <c r="M49" s="1483"/>
      <c r="N49" s="1483"/>
      <c r="O49" s="1483"/>
      <c r="P49" s="1483"/>
      <c r="Q49" s="1483"/>
    </row>
    <row r="50" spans="1:18">
      <c r="A50" s="999"/>
      <c r="B50" s="1013">
        <v>37</v>
      </c>
      <c r="C50" s="1012" t="s">
        <v>397</v>
      </c>
      <c r="D50" s="1012" t="s">
        <v>398</v>
      </c>
      <c r="E50" s="1010" t="s">
        <v>2397</v>
      </c>
      <c r="F50" s="1011" t="s">
        <v>327</v>
      </c>
      <c r="G50" s="1482" t="s">
        <v>1296</v>
      </c>
      <c r="H50" s="1483"/>
      <c r="I50" s="1483"/>
      <c r="J50" s="1483"/>
      <c r="K50" s="1483"/>
      <c r="L50" s="1483"/>
      <c r="M50" s="1483"/>
      <c r="N50" s="1483"/>
      <c r="O50" s="1483"/>
      <c r="P50" s="1483"/>
      <c r="Q50" s="1483"/>
    </row>
    <row r="51" spans="1:18">
      <c r="A51" s="999"/>
      <c r="B51" s="1013">
        <v>38</v>
      </c>
      <c r="C51" s="1012" t="s">
        <v>399</v>
      </c>
      <c r="D51" s="1012" t="s">
        <v>400</v>
      </c>
      <c r="E51" s="1010" t="s">
        <v>2397</v>
      </c>
      <c r="F51" s="1011" t="s">
        <v>327</v>
      </c>
      <c r="G51" s="1482" t="s">
        <v>1296</v>
      </c>
      <c r="H51" s="1483"/>
      <c r="I51" s="1483"/>
      <c r="J51" s="1483"/>
      <c r="K51" s="1483"/>
      <c r="L51" s="1483"/>
      <c r="M51" s="1483"/>
      <c r="N51" s="1483"/>
      <c r="O51" s="1483"/>
      <c r="P51" s="1483"/>
      <c r="Q51" s="1483"/>
    </row>
    <row r="52" spans="1:18">
      <c r="A52" s="999"/>
      <c r="B52" s="1013">
        <v>39</v>
      </c>
      <c r="C52" s="1012" t="s">
        <v>401</v>
      </c>
      <c r="D52" s="1012" t="s">
        <v>402</v>
      </c>
      <c r="E52" s="1010" t="s">
        <v>2397</v>
      </c>
      <c r="F52" s="1011" t="s">
        <v>327</v>
      </c>
      <c r="G52" s="1482" t="s">
        <v>1296</v>
      </c>
      <c r="H52" s="1483"/>
      <c r="I52" s="1483"/>
      <c r="J52" s="1483"/>
      <c r="K52" s="1483"/>
      <c r="L52" s="1483"/>
      <c r="M52" s="1483"/>
      <c r="N52" s="1483"/>
      <c r="O52" s="1483"/>
      <c r="P52" s="1483"/>
      <c r="Q52" s="1483"/>
    </row>
    <row r="53" spans="1:18" ht="25.5">
      <c r="A53" s="999"/>
      <c r="B53" s="1013">
        <v>40</v>
      </c>
      <c r="C53" s="1012" t="s">
        <v>403</v>
      </c>
      <c r="D53" s="1012" t="s">
        <v>404</v>
      </c>
      <c r="E53" s="1010" t="s">
        <v>2397</v>
      </c>
      <c r="F53" s="1011" t="s">
        <v>327</v>
      </c>
      <c r="G53" s="1482" t="s">
        <v>1296</v>
      </c>
      <c r="H53" s="1483"/>
      <c r="I53" s="1483"/>
      <c r="J53" s="1483"/>
      <c r="K53" s="1483"/>
      <c r="L53" s="1483"/>
      <c r="M53" s="1483"/>
      <c r="N53" s="1483"/>
      <c r="O53" s="1483"/>
      <c r="P53" s="1483"/>
      <c r="Q53" s="1483"/>
    </row>
    <row r="54" spans="1:18" ht="12.75" customHeight="1">
      <c r="A54" s="999"/>
      <c r="B54" s="1013">
        <v>41</v>
      </c>
      <c r="C54" s="1012" t="s">
        <v>403</v>
      </c>
      <c r="D54" s="1012" t="s">
        <v>404</v>
      </c>
      <c r="E54" s="1010" t="s">
        <v>2410</v>
      </c>
      <c r="F54" s="1011" t="s">
        <v>331</v>
      </c>
      <c r="G54" s="1482" t="s">
        <v>1296</v>
      </c>
      <c r="H54" s="1483"/>
      <c r="I54" s="1483"/>
      <c r="J54" s="1483"/>
      <c r="K54" s="1483"/>
      <c r="L54" s="1483"/>
      <c r="M54" s="1483"/>
      <c r="N54" s="1483"/>
      <c r="O54" s="1483"/>
      <c r="P54" s="1483"/>
      <c r="Q54" s="1483"/>
    </row>
    <row r="55" spans="1:18">
      <c r="A55" s="999"/>
      <c r="B55" s="1013">
        <v>42</v>
      </c>
      <c r="C55" s="1012" t="s">
        <v>405</v>
      </c>
      <c r="D55" s="1012" t="s">
        <v>406</v>
      </c>
      <c r="E55" s="1010" t="s">
        <v>2397</v>
      </c>
      <c r="F55" s="1011" t="s">
        <v>331</v>
      </c>
      <c r="G55" s="1482" t="s">
        <v>1296</v>
      </c>
      <c r="H55" s="1483"/>
      <c r="I55" s="1483"/>
      <c r="J55" s="1483"/>
      <c r="K55" s="1483"/>
      <c r="L55" s="1483"/>
      <c r="M55" s="1483"/>
      <c r="N55" s="1483"/>
      <c r="O55" s="1483"/>
      <c r="P55" s="1483"/>
      <c r="Q55" s="1483"/>
    </row>
    <row r="56" spans="1:18">
      <c r="A56" s="999"/>
      <c r="B56" s="1013">
        <v>43</v>
      </c>
      <c r="C56" s="1012" t="s">
        <v>407</v>
      </c>
      <c r="D56" s="1012" t="s">
        <v>2398</v>
      </c>
      <c r="E56" s="1010" t="s">
        <v>2397</v>
      </c>
      <c r="F56" s="1011" t="s">
        <v>331</v>
      </c>
      <c r="G56" s="1482" t="s">
        <v>1296</v>
      </c>
      <c r="H56" s="1483"/>
      <c r="I56" s="1483"/>
      <c r="J56" s="1483"/>
      <c r="K56" s="1483"/>
      <c r="L56" s="1483"/>
      <c r="M56" s="1483"/>
      <c r="N56" s="1483"/>
      <c r="O56" s="1483"/>
      <c r="P56" s="1483"/>
      <c r="Q56" s="1483"/>
    </row>
    <row r="57" spans="1:18">
      <c r="A57" s="999"/>
      <c r="B57" s="1013">
        <v>44</v>
      </c>
      <c r="C57" s="1012" t="s">
        <v>408</v>
      </c>
      <c r="D57" s="1012" t="s">
        <v>409</v>
      </c>
      <c r="E57" s="1010" t="s">
        <v>2396</v>
      </c>
      <c r="F57" s="1011" t="s">
        <v>327</v>
      </c>
      <c r="G57" s="1482" t="s">
        <v>1296</v>
      </c>
      <c r="H57" s="1483"/>
      <c r="I57" s="1483"/>
      <c r="J57" s="1483"/>
      <c r="K57" s="1483"/>
      <c r="L57" s="1483"/>
      <c r="M57" s="1483"/>
      <c r="N57" s="1483"/>
      <c r="O57" s="1483"/>
      <c r="P57" s="1483"/>
      <c r="Q57" s="1483"/>
      <c r="R57" s="1480" t="s">
        <v>328</v>
      </c>
    </row>
    <row r="58" spans="1:18">
      <c r="A58" s="999"/>
      <c r="B58" s="1013">
        <v>45</v>
      </c>
      <c r="C58" s="1012" t="s">
        <v>410</v>
      </c>
      <c r="D58" s="1012" t="s">
        <v>411</v>
      </c>
      <c r="E58" s="1010" t="s">
        <v>2396</v>
      </c>
      <c r="F58" s="1011" t="s">
        <v>327</v>
      </c>
      <c r="G58" s="1482" t="s">
        <v>1296</v>
      </c>
      <c r="H58" s="1483"/>
      <c r="I58" s="1483"/>
      <c r="J58" s="1483"/>
      <c r="K58" s="1483"/>
      <c r="L58" s="1483"/>
      <c r="M58" s="1483"/>
      <c r="N58" s="1483"/>
      <c r="O58" s="1483"/>
      <c r="P58" s="1483"/>
      <c r="Q58" s="1483"/>
      <c r="R58" s="1480" t="s">
        <v>328</v>
      </c>
    </row>
    <row r="59" spans="1:18">
      <c r="A59" s="999"/>
      <c r="B59" s="1013">
        <v>46</v>
      </c>
      <c r="C59" s="1012" t="s">
        <v>412</v>
      </c>
      <c r="D59" s="1012" t="s">
        <v>413</v>
      </c>
      <c r="E59" s="1010" t="s">
        <v>2396</v>
      </c>
      <c r="F59" s="1011" t="s">
        <v>327</v>
      </c>
      <c r="G59" s="1482" t="s">
        <v>1296</v>
      </c>
      <c r="H59" s="1483"/>
      <c r="I59" s="1483"/>
      <c r="J59" s="1483"/>
      <c r="K59" s="1483"/>
      <c r="L59" s="1483"/>
      <c r="M59" s="1483"/>
      <c r="N59" s="1483"/>
      <c r="O59" s="1483"/>
      <c r="P59" s="1483"/>
      <c r="Q59" s="1483"/>
      <c r="R59" s="1480" t="s">
        <v>328</v>
      </c>
    </row>
    <row r="60" spans="1:18" ht="27" customHeight="1">
      <c r="A60" s="999"/>
      <c r="B60" s="1013">
        <v>47</v>
      </c>
      <c r="C60" s="1012" t="s">
        <v>414</v>
      </c>
      <c r="D60" s="1012" t="s">
        <v>415</v>
      </c>
      <c r="E60" s="1010" t="s">
        <v>2397</v>
      </c>
      <c r="F60" s="1011" t="s">
        <v>331</v>
      </c>
      <c r="G60" s="1482" t="s">
        <v>1296</v>
      </c>
      <c r="H60" s="1483"/>
      <c r="I60" s="1483"/>
      <c r="J60" s="1483"/>
      <c r="K60" s="1483"/>
      <c r="L60" s="1483"/>
      <c r="M60" s="1483"/>
      <c r="N60" s="1483"/>
      <c r="O60" s="1483"/>
      <c r="P60" s="1483"/>
      <c r="Q60" s="1483"/>
    </row>
    <row r="61" spans="1:18" ht="12.75" customHeight="1">
      <c r="A61" s="999"/>
      <c r="B61" s="1013">
        <v>48</v>
      </c>
      <c r="C61" s="1012" t="s">
        <v>416</v>
      </c>
      <c r="D61" s="1012" t="s">
        <v>417</v>
      </c>
      <c r="E61" s="1010" t="s">
        <v>2397</v>
      </c>
      <c r="F61" s="1011" t="s">
        <v>331</v>
      </c>
      <c r="G61" s="1482" t="s">
        <v>1296</v>
      </c>
      <c r="H61" s="1483"/>
      <c r="I61" s="1483"/>
      <c r="J61" s="1483"/>
      <c r="K61" s="1483"/>
      <c r="L61" s="1483"/>
      <c r="M61" s="1483"/>
      <c r="N61" s="1483"/>
      <c r="O61" s="1483"/>
      <c r="P61" s="1483"/>
      <c r="Q61" s="1483"/>
    </row>
    <row r="62" spans="1:18">
      <c r="A62" s="999"/>
      <c r="B62" s="1013">
        <v>49</v>
      </c>
      <c r="C62" s="1012" t="s">
        <v>418</v>
      </c>
      <c r="D62" s="1012" t="s">
        <v>419</v>
      </c>
      <c r="E62" s="1010" t="s">
        <v>2397</v>
      </c>
      <c r="F62" s="1011" t="s">
        <v>331</v>
      </c>
      <c r="G62" s="1482" t="s">
        <v>1296</v>
      </c>
      <c r="H62" s="1483"/>
      <c r="I62" s="1483"/>
      <c r="J62" s="1483"/>
      <c r="K62" s="1483"/>
      <c r="L62" s="1483"/>
      <c r="M62" s="1483"/>
      <c r="N62" s="1483"/>
      <c r="O62" s="1483"/>
      <c r="P62" s="1483"/>
      <c r="Q62" s="1483"/>
    </row>
    <row r="63" spans="1:18">
      <c r="A63" s="999"/>
      <c r="B63" s="1013">
        <v>50</v>
      </c>
      <c r="C63" s="1012" t="s">
        <v>2757</v>
      </c>
      <c r="D63" s="1012" t="s">
        <v>420</v>
      </c>
      <c r="E63" s="1010" t="s">
        <v>2397</v>
      </c>
      <c r="F63" s="1011" t="s">
        <v>331</v>
      </c>
      <c r="G63" s="1482" t="s">
        <v>1296</v>
      </c>
      <c r="H63" s="1483"/>
      <c r="I63" s="1483"/>
      <c r="J63" s="1483"/>
      <c r="K63" s="1483"/>
      <c r="L63" s="1483"/>
      <c r="M63" s="1483"/>
      <c r="N63" s="1483"/>
      <c r="O63" s="1483"/>
      <c r="P63" s="1483"/>
      <c r="Q63" s="1483"/>
    </row>
    <row r="64" spans="1:18">
      <c r="A64" s="999"/>
      <c r="B64" s="1014">
        <v>51</v>
      </c>
      <c r="C64" s="1015" t="s">
        <v>2399</v>
      </c>
      <c r="D64" s="1015" t="s">
        <v>421</v>
      </c>
      <c r="E64" s="1016" t="s">
        <v>2397</v>
      </c>
      <c r="F64" s="1017" t="s">
        <v>331</v>
      </c>
      <c r="G64" s="1482" t="s">
        <v>1296</v>
      </c>
      <c r="H64" s="1483"/>
      <c r="I64" s="1483"/>
      <c r="J64" s="1483"/>
      <c r="K64" s="1483"/>
      <c r="L64" s="1483"/>
      <c r="M64" s="1483"/>
      <c r="N64" s="1483"/>
      <c r="O64" s="1483"/>
      <c r="P64" s="1483"/>
      <c r="Q64" s="1483"/>
    </row>
    <row r="65" spans="1:18">
      <c r="A65" s="999"/>
      <c r="B65" s="1013">
        <v>52</v>
      </c>
      <c r="C65" s="1012" t="s">
        <v>422</v>
      </c>
      <c r="D65" s="1012" t="s">
        <v>423</v>
      </c>
      <c r="E65" s="1010" t="s">
        <v>2397</v>
      </c>
      <c r="F65" s="1011" t="s">
        <v>327</v>
      </c>
      <c r="G65" s="1482" t="s">
        <v>1296</v>
      </c>
      <c r="H65" s="1483"/>
      <c r="I65" s="1483"/>
      <c r="J65" s="1483"/>
      <c r="K65" s="1483"/>
      <c r="L65" s="1483"/>
      <c r="M65" s="1483"/>
      <c r="N65" s="1483"/>
      <c r="O65" s="1483"/>
      <c r="P65" s="1483"/>
      <c r="Q65" s="1483"/>
    </row>
    <row r="66" spans="1:18">
      <c r="A66" s="999"/>
      <c r="B66" s="1013">
        <v>53</v>
      </c>
      <c r="C66" s="1012" t="s">
        <v>424</v>
      </c>
      <c r="D66" s="1012" t="s">
        <v>425</v>
      </c>
      <c r="E66" s="1010" t="s">
        <v>2397</v>
      </c>
      <c r="F66" s="1011" t="s">
        <v>327</v>
      </c>
      <c r="G66" s="1482" t="s">
        <v>1296</v>
      </c>
      <c r="H66" s="1483"/>
      <c r="I66" s="1483"/>
      <c r="J66" s="1483"/>
      <c r="K66" s="1483"/>
      <c r="L66" s="1483"/>
      <c r="M66" s="1483"/>
      <c r="N66" s="1483"/>
      <c r="O66" s="1483"/>
      <c r="P66" s="1483"/>
      <c r="Q66" s="1483"/>
    </row>
    <row r="67" spans="1:18">
      <c r="A67" s="999"/>
      <c r="B67" s="1013">
        <v>54</v>
      </c>
      <c r="C67" s="1012" t="s">
        <v>426</v>
      </c>
      <c r="D67" s="1012" t="s">
        <v>427</v>
      </c>
      <c r="E67" s="1010" t="s">
        <v>2397</v>
      </c>
      <c r="F67" s="1011" t="s">
        <v>327</v>
      </c>
      <c r="G67" s="1482" t="s">
        <v>1296</v>
      </c>
      <c r="H67" s="1483"/>
      <c r="I67" s="1483"/>
      <c r="J67" s="1483"/>
      <c r="K67" s="1483"/>
      <c r="L67" s="1483"/>
      <c r="M67" s="1483"/>
      <c r="N67" s="1483"/>
      <c r="O67" s="1483"/>
      <c r="P67" s="1483"/>
      <c r="Q67" s="1483"/>
    </row>
    <row r="68" spans="1:18">
      <c r="A68" s="999"/>
      <c r="B68" s="1013">
        <v>55</v>
      </c>
      <c r="C68" s="1012" t="s">
        <v>428</v>
      </c>
      <c r="D68" s="1012" t="s">
        <v>421</v>
      </c>
      <c r="E68" s="1010" t="s">
        <v>2397</v>
      </c>
      <c r="F68" s="1011" t="s">
        <v>327</v>
      </c>
      <c r="G68" s="1482" t="s">
        <v>1296</v>
      </c>
      <c r="H68" s="1483"/>
      <c r="I68" s="1483"/>
      <c r="J68" s="1483"/>
      <c r="K68" s="1483"/>
      <c r="L68" s="1483"/>
      <c r="M68" s="1483"/>
      <c r="N68" s="1483"/>
      <c r="O68" s="1483"/>
      <c r="P68" s="1483"/>
      <c r="Q68" s="1483"/>
    </row>
    <row r="69" spans="1:18">
      <c r="A69" s="999"/>
      <c r="B69" s="1013">
        <v>56</v>
      </c>
      <c r="C69" s="1012" t="s">
        <v>429</v>
      </c>
      <c r="D69" s="1012"/>
      <c r="E69" s="1010" t="s">
        <v>2397</v>
      </c>
      <c r="F69" s="1011" t="s">
        <v>327</v>
      </c>
      <c r="G69" s="1482" t="s">
        <v>1296</v>
      </c>
      <c r="H69" s="1483"/>
      <c r="I69" s="1483"/>
      <c r="J69" s="1483"/>
      <c r="K69" s="1483"/>
      <c r="L69" s="1483"/>
      <c r="M69" s="1483"/>
      <c r="N69" s="1483"/>
      <c r="O69" s="1483"/>
      <c r="P69" s="1483"/>
      <c r="Q69" s="1483"/>
      <c r="R69" s="1480" t="s">
        <v>430</v>
      </c>
    </row>
    <row r="70" spans="1:18">
      <c r="A70" s="999"/>
      <c r="B70" s="1013">
        <v>57</v>
      </c>
      <c r="C70" s="1012" t="s">
        <v>431</v>
      </c>
      <c r="D70" s="1012" t="s">
        <v>432</v>
      </c>
      <c r="E70" s="1010" t="s">
        <v>2397</v>
      </c>
      <c r="F70" s="1011" t="s">
        <v>331</v>
      </c>
      <c r="G70" s="1482" t="s">
        <v>1296</v>
      </c>
      <c r="H70" s="1483"/>
      <c r="I70" s="1483"/>
      <c r="J70" s="1483"/>
      <c r="K70" s="1483"/>
      <c r="L70" s="1483"/>
      <c r="M70" s="1483"/>
      <c r="N70" s="1483"/>
      <c r="O70" s="1483"/>
      <c r="P70" s="1483"/>
      <c r="Q70" s="1483"/>
    </row>
    <row r="71" spans="1:18">
      <c r="A71" s="999"/>
      <c r="B71" s="1013">
        <v>58</v>
      </c>
      <c r="C71" s="1012" t="s">
        <v>433</v>
      </c>
      <c r="D71" s="1012" t="s">
        <v>434</v>
      </c>
      <c r="E71" s="1010" t="s">
        <v>2397</v>
      </c>
      <c r="F71" s="1011" t="s">
        <v>331</v>
      </c>
      <c r="G71" s="1482" t="s">
        <v>1296</v>
      </c>
      <c r="H71" s="1483"/>
      <c r="I71" s="1483"/>
      <c r="J71" s="1483"/>
      <c r="K71" s="1483"/>
      <c r="L71" s="1483"/>
      <c r="M71" s="1483"/>
      <c r="N71" s="1483"/>
      <c r="O71" s="1483"/>
      <c r="P71" s="1483"/>
      <c r="Q71" s="1483"/>
    </row>
    <row r="72" spans="1:18" ht="12.75" customHeight="1">
      <c r="A72" s="999"/>
      <c r="B72" s="1014">
        <v>59</v>
      </c>
      <c r="C72" s="1015" t="s">
        <v>435</v>
      </c>
      <c r="D72" s="1015" t="s">
        <v>436</v>
      </c>
      <c r="E72" s="1016" t="s">
        <v>2397</v>
      </c>
      <c r="F72" s="1017" t="s">
        <v>331</v>
      </c>
      <c r="G72" s="1482" t="s">
        <v>1296</v>
      </c>
      <c r="H72" s="1483"/>
      <c r="I72" s="1483"/>
      <c r="J72" s="1483"/>
      <c r="K72" s="1483"/>
      <c r="L72" s="1483"/>
      <c r="M72" s="1483"/>
      <c r="N72" s="1483"/>
      <c r="O72" s="1483"/>
      <c r="P72" s="1483"/>
      <c r="Q72" s="1483"/>
    </row>
    <row r="73" spans="1:18">
      <c r="A73" s="999"/>
      <c r="B73" s="1013">
        <v>60</v>
      </c>
      <c r="C73" s="1012" t="s">
        <v>437</v>
      </c>
      <c r="D73" s="1012" t="s">
        <v>438</v>
      </c>
      <c r="E73" s="1010" t="s">
        <v>2396</v>
      </c>
      <c r="F73" s="1011" t="s">
        <v>331</v>
      </c>
      <c r="G73" s="1482" t="s">
        <v>1296</v>
      </c>
      <c r="H73" s="1483"/>
      <c r="I73" s="1483"/>
      <c r="J73" s="1483"/>
      <c r="K73" s="1483"/>
      <c r="L73" s="1483"/>
      <c r="M73" s="1483"/>
      <c r="N73" s="1483"/>
      <c r="O73" s="1483"/>
      <c r="P73" s="1483"/>
      <c r="Q73" s="1483"/>
      <c r="R73" s="1480" t="s">
        <v>328</v>
      </c>
    </row>
    <row r="74" spans="1:18">
      <c r="A74" s="999"/>
      <c r="B74" s="1013">
        <v>61</v>
      </c>
      <c r="C74" s="1012" t="s">
        <v>439</v>
      </c>
      <c r="D74" s="1012" t="s">
        <v>440</v>
      </c>
      <c r="E74" s="1010" t="s">
        <v>2397</v>
      </c>
      <c r="F74" s="1011" t="s">
        <v>331</v>
      </c>
      <c r="G74" s="1482" t="s">
        <v>1296</v>
      </c>
      <c r="H74" s="1483"/>
      <c r="I74" s="1483"/>
      <c r="J74" s="1483"/>
      <c r="K74" s="1483"/>
      <c r="L74" s="1483"/>
      <c r="M74" s="1483"/>
      <c r="N74" s="1483"/>
      <c r="O74" s="1483"/>
      <c r="P74" s="1483"/>
      <c r="Q74" s="1483"/>
    </row>
    <row r="75" spans="1:18">
      <c r="A75" s="999"/>
      <c r="B75" s="1013">
        <v>62</v>
      </c>
      <c r="C75" s="1012" t="s">
        <v>441</v>
      </c>
      <c r="D75" s="1012" t="s">
        <v>442</v>
      </c>
      <c r="E75" s="1010" t="s">
        <v>2396</v>
      </c>
      <c r="F75" s="1011" t="s">
        <v>327</v>
      </c>
      <c r="G75" s="1482" t="s">
        <v>1296</v>
      </c>
      <c r="H75" s="1483"/>
      <c r="I75" s="1483"/>
      <c r="J75" s="1483"/>
      <c r="K75" s="1483"/>
      <c r="L75" s="1483"/>
      <c r="M75" s="1483"/>
      <c r="N75" s="1483"/>
      <c r="O75" s="1483"/>
      <c r="P75" s="1483"/>
      <c r="Q75" s="1483"/>
      <c r="R75" s="1480" t="s">
        <v>328</v>
      </c>
    </row>
    <row r="76" spans="1:18" ht="12.75" customHeight="1">
      <c r="A76" s="999"/>
      <c r="B76" s="1013">
        <v>63</v>
      </c>
      <c r="C76" s="1012" t="s">
        <v>443</v>
      </c>
      <c r="D76" s="1012" t="s">
        <v>444</v>
      </c>
      <c r="E76" s="1010" t="s">
        <v>2397</v>
      </c>
      <c r="F76" s="1011" t="s">
        <v>331</v>
      </c>
      <c r="G76" s="1482" t="s">
        <v>1296</v>
      </c>
      <c r="H76" s="1483"/>
      <c r="I76" s="1483"/>
      <c r="J76" s="1483"/>
      <c r="K76" s="1483"/>
      <c r="L76" s="1483"/>
      <c r="M76" s="1483"/>
      <c r="N76" s="1483"/>
      <c r="O76" s="1483"/>
      <c r="P76" s="1483"/>
      <c r="Q76" s="1483"/>
    </row>
    <row r="77" spans="1:18">
      <c r="A77" s="999"/>
      <c r="B77" s="1013">
        <v>64</v>
      </c>
      <c r="C77" s="1012" t="s">
        <v>445</v>
      </c>
      <c r="D77" s="1012"/>
      <c r="E77" s="1010" t="s">
        <v>2397</v>
      </c>
      <c r="F77" s="1011" t="s">
        <v>331</v>
      </c>
      <c r="G77" s="1482" t="s">
        <v>1296</v>
      </c>
      <c r="H77" s="1483"/>
      <c r="I77" s="1483"/>
      <c r="J77" s="1483"/>
      <c r="K77" s="1483"/>
      <c r="L77" s="1483"/>
      <c r="M77" s="1483"/>
      <c r="N77" s="1483"/>
      <c r="O77" s="1483"/>
      <c r="P77" s="1483"/>
      <c r="Q77" s="1483"/>
    </row>
    <row r="78" spans="1:18" ht="25.5">
      <c r="A78" s="999"/>
      <c r="B78" s="1398">
        <v>65</v>
      </c>
      <c r="C78" s="1012" t="s">
        <v>2674</v>
      </c>
      <c r="D78" s="1012"/>
      <c r="E78" s="1010" t="s">
        <v>2397</v>
      </c>
      <c r="F78" s="1011" t="s">
        <v>331</v>
      </c>
      <c r="G78" s="1482" t="s">
        <v>1296</v>
      </c>
      <c r="H78" s="1483"/>
      <c r="I78" s="1483"/>
      <c r="J78" s="1483"/>
      <c r="K78" s="1483"/>
      <c r="L78" s="1483"/>
      <c r="M78" s="1483"/>
      <c r="N78" s="1483"/>
      <c r="O78" s="1483"/>
      <c r="P78" s="1483"/>
      <c r="Q78" s="1483"/>
    </row>
    <row r="79" spans="1:18" ht="25.5">
      <c r="A79" s="999"/>
      <c r="B79" s="1013">
        <v>66</v>
      </c>
      <c r="C79" s="1012" t="s">
        <v>2393</v>
      </c>
      <c r="D79" s="1012"/>
      <c r="E79" s="1010" t="s">
        <v>2397</v>
      </c>
      <c r="F79" s="1011" t="s">
        <v>331</v>
      </c>
      <c r="G79" s="1482" t="s">
        <v>1296</v>
      </c>
      <c r="H79" s="1483"/>
      <c r="I79" s="1483"/>
      <c r="J79" s="1483"/>
      <c r="K79" s="1483"/>
      <c r="L79" s="1483"/>
      <c r="M79" s="1483"/>
      <c r="N79" s="1483"/>
      <c r="O79" s="1483"/>
      <c r="P79" s="1483"/>
      <c r="Q79" s="1483"/>
    </row>
    <row r="80" spans="1:18" ht="25.5">
      <c r="A80" s="999"/>
      <c r="B80" s="1013">
        <v>67</v>
      </c>
      <c r="C80" s="1012" t="s">
        <v>2393</v>
      </c>
      <c r="D80" s="1012"/>
      <c r="E80" s="1010" t="s">
        <v>2397</v>
      </c>
      <c r="F80" s="1011" t="s">
        <v>327</v>
      </c>
      <c r="G80" s="1482" t="s">
        <v>1296</v>
      </c>
      <c r="H80" s="1483"/>
      <c r="I80" s="1483"/>
      <c r="J80" s="1483"/>
      <c r="K80" s="1483"/>
      <c r="L80" s="1483"/>
      <c r="M80" s="1483"/>
      <c r="N80" s="1483"/>
      <c r="O80" s="1483"/>
      <c r="P80" s="1483"/>
      <c r="Q80" s="1483"/>
    </row>
    <row r="81" spans="1:18" ht="25.5">
      <c r="A81" s="999"/>
      <c r="B81" s="1013">
        <v>68</v>
      </c>
      <c r="C81" s="1012" t="s">
        <v>446</v>
      </c>
      <c r="D81" s="1012"/>
      <c r="E81" s="1010" t="s">
        <v>2397</v>
      </c>
      <c r="F81" s="1011" t="s">
        <v>331</v>
      </c>
      <c r="G81" s="1482" t="s">
        <v>1296</v>
      </c>
      <c r="H81" s="1483"/>
      <c r="I81" s="1483"/>
      <c r="J81" s="1483"/>
      <c r="K81" s="1483"/>
      <c r="L81" s="1483"/>
      <c r="M81" s="1483"/>
      <c r="N81" s="1483"/>
      <c r="O81" s="1483"/>
      <c r="P81" s="1483"/>
      <c r="Q81" s="1483"/>
    </row>
    <row r="82" spans="1:18" ht="12.75" customHeight="1">
      <c r="A82" s="999"/>
      <c r="B82" s="1013">
        <v>69</v>
      </c>
      <c r="C82" s="1012" t="s">
        <v>447</v>
      </c>
      <c r="D82" s="1012"/>
      <c r="E82" s="1010" t="s">
        <v>2397</v>
      </c>
      <c r="F82" s="1011" t="s">
        <v>331</v>
      </c>
      <c r="G82" s="1482" t="s">
        <v>1296</v>
      </c>
      <c r="H82" s="1483"/>
      <c r="I82" s="1483"/>
      <c r="J82" s="1483"/>
      <c r="K82" s="1483"/>
      <c r="L82" s="1483"/>
      <c r="M82" s="1483"/>
      <c r="N82" s="1483"/>
      <c r="O82" s="1483"/>
      <c r="P82" s="1483"/>
      <c r="Q82" s="1483"/>
    </row>
    <row r="83" spans="1:18" ht="25.5">
      <c r="A83" s="999"/>
      <c r="B83" s="1013">
        <v>70</v>
      </c>
      <c r="C83" s="1012" t="s">
        <v>448</v>
      </c>
      <c r="D83" s="1012"/>
      <c r="E83" s="1010" t="s">
        <v>2397</v>
      </c>
      <c r="F83" s="1011" t="s">
        <v>331</v>
      </c>
      <c r="G83" s="1482" t="s">
        <v>1296</v>
      </c>
      <c r="H83" s="1483"/>
      <c r="I83" s="1483"/>
      <c r="J83" s="1483"/>
      <c r="K83" s="1483"/>
      <c r="L83" s="1483"/>
      <c r="M83" s="1483"/>
      <c r="N83" s="1483"/>
      <c r="O83" s="1483"/>
      <c r="P83" s="1483"/>
      <c r="Q83" s="1483"/>
    </row>
    <row r="84" spans="1:18">
      <c r="A84" s="999"/>
      <c r="B84" s="1013">
        <v>71</v>
      </c>
      <c r="C84" s="1012" t="s">
        <v>449</v>
      </c>
      <c r="D84" s="1012"/>
      <c r="E84" s="1010" t="s">
        <v>2397</v>
      </c>
      <c r="F84" s="1011" t="s">
        <v>331</v>
      </c>
      <c r="G84" s="1482" t="s">
        <v>1296</v>
      </c>
      <c r="H84" s="1483"/>
      <c r="I84" s="1483"/>
      <c r="J84" s="1483"/>
      <c r="K84" s="1483"/>
      <c r="L84" s="1483"/>
      <c r="M84" s="1483"/>
      <c r="N84" s="1483"/>
      <c r="O84" s="1483"/>
      <c r="P84" s="1483"/>
      <c r="Q84" s="1483"/>
    </row>
    <row r="85" spans="1:18">
      <c r="A85" s="999"/>
      <c r="B85" s="1013">
        <v>72</v>
      </c>
      <c r="C85" s="1012" t="s">
        <v>450</v>
      </c>
      <c r="D85" s="1012"/>
      <c r="E85" s="1010" t="s">
        <v>2397</v>
      </c>
      <c r="F85" s="1011" t="s">
        <v>327</v>
      </c>
      <c r="G85" s="1482" t="s">
        <v>1296</v>
      </c>
      <c r="H85" s="1483"/>
      <c r="I85" s="1483"/>
      <c r="J85" s="1483"/>
      <c r="K85" s="1483"/>
      <c r="L85" s="1483"/>
      <c r="M85" s="1483"/>
      <c r="N85" s="1483"/>
      <c r="O85" s="1483"/>
      <c r="P85" s="1483"/>
      <c r="Q85" s="1483"/>
    </row>
    <row r="86" spans="1:18" ht="25.5">
      <c r="A86" s="999"/>
      <c r="B86" s="1013">
        <v>73</v>
      </c>
      <c r="C86" s="1012" t="s">
        <v>2675</v>
      </c>
      <c r="D86" s="1012"/>
      <c r="E86" s="1010" t="s">
        <v>2397</v>
      </c>
      <c r="F86" s="1011" t="s">
        <v>327</v>
      </c>
      <c r="G86" s="1482" t="s">
        <v>1296</v>
      </c>
      <c r="H86" s="1483"/>
      <c r="I86" s="1483"/>
      <c r="J86" s="1483"/>
      <c r="K86" s="1483"/>
      <c r="L86" s="1483"/>
      <c r="M86" s="1483"/>
      <c r="N86" s="1483"/>
      <c r="O86" s="1483"/>
      <c r="P86" s="1483"/>
      <c r="Q86" s="1483"/>
    </row>
    <row r="87" spans="1:18">
      <c r="A87" s="999"/>
      <c r="B87" s="1013">
        <v>74</v>
      </c>
      <c r="C87" s="1012" t="s">
        <v>451</v>
      </c>
      <c r="D87" s="1012"/>
      <c r="E87" s="1010" t="s">
        <v>2397</v>
      </c>
      <c r="F87" s="1011" t="s">
        <v>331</v>
      </c>
      <c r="G87" s="1482" t="s">
        <v>1296</v>
      </c>
      <c r="H87" s="1483"/>
      <c r="I87" s="1483"/>
      <c r="J87" s="1483"/>
      <c r="K87" s="1483"/>
      <c r="L87" s="1483"/>
      <c r="M87" s="1483"/>
      <c r="N87" s="1483"/>
      <c r="O87" s="1483"/>
      <c r="P87" s="1483"/>
      <c r="Q87" s="1483"/>
    </row>
    <row r="88" spans="1:18">
      <c r="A88" s="999"/>
      <c r="B88" s="1013">
        <v>75</v>
      </c>
      <c r="C88" s="1012" t="s">
        <v>452</v>
      </c>
      <c r="D88" s="1012" t="s">
        <v>453</v>
      </c>
      <c r="E88" s="1010" t="s">
        <v>2396</v>
      </c>
      <c r="F88" s="1011" t="s">
        <v>327</v>
      </c>
      <c r="G88" s="1482" t="s">
        <v>1296</v>
      </c>
      <c r="H88" s="1483"/>
      <c r="I88" s="1483"/>
      <c r="J88" s="1483"/>
      <c r="K88" s="1483"/>
      <c r="L88" s="1483"/>
      <c r="M88" s="1483"/>
      <c r="N88" s="1483"/>
      <c r="O88" s="1483"/>
      <c r="P88" s="1483"/>
      <c r="Q88" s="1483"/>
      <c r="R88" s="1480" t="s">
        <v>328</v>
      </c>
    </row>
    <row r="89" spans="1:18">
      <c r="A89" s="999"/>
      <c r="B89" s="1013">
        <v>76</v>
      </c>
      <c r="C89" s="1012" t="s">
        <v>454</v>
      </c>
      <c r="D89" s="1012" t="s">
        <v>455</v>
      </c>
      <c r="E89" s="1010" t="s">
        <v>2396</v>
      </c>
      <c r="F89" s="1011" t="s">
        <v>327</v>
      </c>
      <c r="G89" s="1482" t="s">
        <v>1296</v>
      </c>
      <c r="H89" s="1483"/>
      <c r="I89" s="1483"/>
      <c r="J89" s="1483"/>
      <c r="K89" s="1483"/>
      <c r="L89" s="1483"/>
      <c r="M89" s="1483"/>
      <c r="N89" s="1483"/>
      <c r="O89" s="1483"/>
      <c r="P89" s="1483"/>
      <c r="Q89" s="1483"/>
      <c r="R89" s="1480" t="s">
        <v>328</v>
      </c>
    </row>
    <row r="90" spans="1:18" ht="12.75" customHeight="1">
      <c r="A90" s="999"/>
      <c r="B90" s="1013">
        <v>77</v>
      </c>
      <c r="C90" s="1012" t="s">
        <v>456</v>
      </c>
      <c r="D90" s="1012" t="s">
        <v>457</v>
      </c>
      <c r="E90" s="1010" t="s">
        <v>2396</v>
      </c>
      <c r="F90" s="1011" t="s">
        <v>327</v>
      </c>
      <c r="G90" s="1482" t="s">
        <v>1296</v>
      </c>
      <c r="H90" s="1483"/>
      <c r="I90" s="1483"/>
      <c r="J90" s="1483"/>
      <c r="K90" s="1483"/>
      <c r="L90" s="1483"/>
      <c r="M90" s="1483"/>
      <c r="N90" s="1483"/>
      <c r="O90" s="1483"/>
      <c r="P90" s="1483"/>
      <c r="Q90" s="1483"/>
      <c r="R90" s="1480" t="s">
        <v>328</v>
      </c>
    </row>
    <row r="91" spans="1:18">
      <c r="A91" s="999"/>
      <c r="B91" s="1013">
        <v>78</v>
      </c>
      <c r="C91" s="1012" t="s">
        <v>458</v>
      </c>
      <c r="D91" s="1012" t="s">
        <v>2758</v>
      </c>
      <c r="E91" s="1010" t="s">
        <v>2397</v>
      </c>
      <c r="F91" s="1011" t="s">
        <v>331</v>
      </c>
      <c r="G91" s="1482" t="s">
        <v>1296</v>
      </c>
      <c r="H91" s="1483"/>
      <c r="I91" s="1483"/>
      <c r="J91" s="1483"/>
      <c r="K91" s="1483"/>
      <c r="L91" s="1483"/>
      <c r="M91" s="1483"/>
      <c r="N91" s="1483"/>
      <c r="O91" s="1483"/>
      <c r="P91" s="1483"/>
      <c r="Q91" s="1483"/>
    </row>
    <row r="92" spans="1:18">
      <c r="A92" s="999"/>
      <c r="B92" s="1013">
        <v>79</v>
      </c>
      <c r="C92" s="1012" t="s">
        <v>458</v>
      </c>
      <c r="D92" s="1012" t="s">
        <v>2759</v>
      </c>
      <c r="E92" s="1010" t="s">
        <v>2410</v>
      </c>
      <c r="F92" s="1011" t="s">
        <v>327</v>
      </c>
      <c r="G92" s="1482" t="s">
        <v>1296</v>
      </c>
      <c r="H92" s="1483"/>
      <c r="I92" s="1483"/>
      <c r="J92" s="1483"/>
      <c r="K92" s="1483"/>
      <c r="L92" s="1483"/>
      <c r="M92" s="1483"/>
      <c r="N92" s="1483"/>
      <c r="O92" s="1483"/>
      <c r="P92" s="1483"/>
      <c r="Q92" s="1483"/>
    </row>
    <row r="93" spans="1:18">
      <c r="A93" s="999"/>
      <c r="B93" s="1398">
        <v>80</v>
      </c>
      <c r="C93" s="1012" t="s">
        <v>459</v>
      </c>
      <c r="D93" s="1012" t="s">
        <v>460</v>
      </c>
      <c r="E93" s="1010" t="s">
        <v>2397</v>
      </c>
      <c r="F93" s="1011" t="s">
        <v>350</v>
      </c>
      <c r="G93" s="1482" t="s">
        <v>1296</v>
      </c>
      <c r="H93" s="1483"/>
      <c r="I93" s="1483"/>
      <c r="J93" s="1483"/>
      <c r="K93" s="1483"/>
      <c r="L93" s="1483"/>
      <c r="M93" s="1483"/>
      <c r="N93" s="1483"/>
      <c r="O93" s="1483"/>
      <c r="P93" s="1483"/>
      <c r="Q93" s="1483"/>
    </row>
    <row r="94" spans="1:18">
      <c r="A94" s="999"/>
      <c r="B94" s="1013">
        <v>81</v>
      </c>
      <c r="C94" s="1012" t="s">
        <v>459</v>
      </c>
      <c r="D94" s="1012" t="s">
        <v>460</v>
      </c>
      <c r="E94" s="1010" t="s">
        <v>2410</v>
      </c>
      <c r="F94" s="1011" t="s">
        <v>327</v>
      </c>
      <c r="G94" s="1482" t="s">
        <v>1296</v>
      </c>
      <c r="H94" s="1483"/>
      <c r="I94" s="1483"/>
      <c r="J94" s="1483"/>
      <c r="K94" s="1483"/>
      <c r="L94" s="1483"/>
      <c r="M94" s="1483"/>
      <c r="N94" s="1483"/>
      <c r="O94" s="1483"/>
      <c r="P94" s="1483"/>
      <c r="Q94" s="1483"/>
    </row>
    <row r="95" spans="1:18">
      <c r="A95" s="999"/>
      <c r="B95" s="1013">
        <v>82</v>
      </c>
      <c r="C95" s="1012" t="s">
        <v>461</v>
      </c>
      <c r="D95" s="1012" t="s">
        <v>462</v>
      </c>
      <c r="E95" s="1010" t="s">
        <v>2396</v>
      </c>
      <c r="F95" s="1011" t="s">
        <v>350</v>
      </c>
      <c r="G95" s="1482" t="s">
        <v>1296</v>
      </c>
      <c r="H95" s="1483"/>
      <c r="I95" s="1483"/>
      <c r="J95" s="1483"/>
      <c r="K95" s="1483"/>
      <c r="L95" s="1483"/>
      <c r="M95" s="1483"/>
      <c r="N95" s="1483"/>
      <c r="O95" s="1483"/>
      <c r="P95" s="1483"/>
      <c r="Q95" s="1483"/>
      <c r="R95" s="1480" t="s">
        <v>328</v>
      </c>
    </row>
    <row r="96" spans="1:18" ht="12.75" customHeight="1">
      <c r="A96" s="999"/>
      <c r="B96" s="1013">
        <v>83</v>
      </c>
      <c r="C96" s="1012" t="s">
        <v>463</v>
      </c>
      <c r="D96" s="1012" t="s">
        <v>464</v>
      </c>
      <c r="E96" s="1010" t="s">
        <v>2397</v>
      </c>
      <c r="F96" s="1011" t="s">
        <v>331</v>
      </c>
      <c r="G96" s="1482" t="s">
        <v>1296</v>
      </c>
      <c r="H96" s="1483"/>
      <c r="I96" s="1483"/>
      <c r="J96" s="1483"/>
      <c r="K96" s="1483"/>
      <c r="L96" s="1483"/>
      <c r="M96" s="1483"/>
      <c r="N96" s="1483"/>
      <c r="O96" s="1483"/>
      <c r="P96" s="1483"/>
      <c r="Q96" s="1483"/>
    </row>
    <row r="97" spans="1:18" ht="12.75" customHeight="1">
      <c r="A97" s="999"/>
      <c r="B97" s="1013">
        <v>84</v>
      </c>
      <c r="C97" s="1451" t="s">
        <v>2676</v>
      </c>
      <c r="D97" s="1012" t="s">
        <v>2677</v>
      </c>
      <c r="E97" s="1010" t="s">
        <v>2410</v>
      </c>
      <c r="F97" s="1011" t="s">
        <v>331</v>
      </c>
      <c r="G97" s="1482" t="s">
        <v>1296</v>
      </c>
      <c r="H97" s="1483"/>
      <c r="I97" s="1483"/>
      <c r="J97" s="1483"/>
      <c r="K97" s="1483"/>
      <c r="L97" s="1483"/>
      <c r="M97" s="1483"/>
      <c r="N97" s="1483"/>
      <c r="O97" s="1483"/>
      <c r="P97" s="1483"/>
      <c r="Q97" s="1483"/>
    </row>
    <row r="98" spans="1:18">
      <c r="A98" s="999"/>
      <c r="B98" s="1013">
        <v>85</v>
      </c>
      <c r="C98" s="1012" t="s">
        <v>2342</v>
      </c>
      <c r="D98" s="1012" t="s">
        <v>2343</v>
      </c>
      <c r="E98" s="1010" t="s">
        <v>2397</v>
      </c>
      <c r="F98" s="1011" t="s">
        <v>331</v>
      </c>
      <c r="G98" s="1482" t="s">
        <v>1296</v>
      </c>
      <c r="H98" s="1483"/>
      <c r="I98" s="1483"/>
      <c r="J98" s="1483"/>
      <c r="K98" s="1483"/>
      <c r="L98" s="1483"/>
      <c r="M98" s="1483"/>
      <c r="N98" s="1483"/>
      <c r="O98" s="1483"/>
      <c r="P98" s="1483"/>
      <c r="Q98" s="1483"/>
    </row>
    <row r="99" spans="1:18">
      <c r="A99" s="999"/>
      <c r="B99" s="1013">
        <v>86</v>
      </c>
      <c r="C99" s="1012" t="s">
        <v>465</v>
      </c>
      <c r="D99" s="1012"/>
      <c r="E99" s="1010" t="s">
        <v>2397</v>
      </c>
      <c r="F99" s="1011" t="s">
        <v>327</v>
      </c>
      <c r="G99" s="1482" t="s">
        <v>1296</v>
      </c>
      <c r="H99" s="1483"/>
      <c r="I99" s="1483"/>
      <c r="J99" s="1483"/>
      <c r="K99" s="1483"/>
      <c r="L99" s="1483"/>
      <c r="M99" s="1483"/>
      <c r="N99" s="1483"/>
      <c r="O99" s="1483"/>
      <c r="P99" s="1483"/>
      <c r="Q99" s="1483"/>
    </row>
    <row r="100" spans="1:18">
      <c r="A100" s="999"/>
      <c r="B100" s="1013">
        <v>87</v>
      </c>
      <c r="C100" s="1012" t="s">
        <v>466</v>
      </c>
      <c r="D100" s="1012" t="s">
        <v>467</v>
      </c>
      <c r="E100" s="1010" t="s">
        <v>2397</v>
      </c>
      <c r="F100" s="1011" t="s">
        <v>331</v>
      </c>
      <c r="G100" s="1482" t="s">
        <v>1296</v>
      </c>
      <c r="H100" s="1483"/>
      <c r="I100" s="1483"/>
      <c r="J100" s="1483"/>
      <c r="K100" s="1483"/>
      <c r="L100" s="1483"/>
      <c r="M100" s="1483"/>
      <c r="N100" s="1483"/>
      <c r="O100" s="1483"/>
      <c r="P100" s="1483"/>
      <c r="Q100" s="1483"/>
    </row>
    <row r="101" spans="1:18" ht="12.75" customHeight="1">
      <c r="A101" s="999"/>
      <c r="B101" s="1013">
        <v>88</v>
      </c>
      <c r="C101" s="1012" t="s">
        <v>468</v>
      </c>
      <c r="D101" s="1012" t="s">
        <v>469</v>
      </c>
      <c r="E101" s="1010" t="s">
        <v>2397</v>
      </c>
      <c r="F101" s="1011" t="s">
        <v>331</v>
      </c>
      <c r="G101" s="1482" t="s">
        <v>1296</v>
      </c>
      <c r="H101" s="1483"/>
      <c r="I101" s="1483"/>
      <c r="J101" s="1483"/>
      <c r="K101" s="1483"/>
      <c r="L101" s="1483"/>
      <c r="M101" s="1483"/>
      <c r="N101" s="1483"/>
      <c r="O101" s="1483"/>
      <c r="P101" s="1483"/>
      <c r="Q101" s="1483"/>
    </row>
    <row r="102" spans="1:18" ht="12.75" customHeight="1">
      <c r="A102" s="999"/>
      <c r="B102" s="1013">
        <v>89</v>
      </c>
      <c r="C102" s="1012" t="s">
        <v>470</v>
      </c>
      <c r="D102" s="1012" t="s">
        <v>471</v>
      </c>
      <c r="E102" s="1010" t="s">
        <v>2397</v>
      </c>
      <c r="F102" s="1011" t="s">
        <v>331</v>
      </c>
      <c r="G102" s="1482" t="s">
        <v>1296</v>
      </c>
      <c r="H102" s="1483"/>
      <c r="I102" s="1483"/>
      <c r="J102" s="1483"/>
      <c r="K102" s="1483"/>
      <c r="L102" s="1483"/>
      <c r="M102" s="1483"/>
      <c r="N102" s="1483"/>
      <c r="O102" s="1483"/>
      <c r="P102" s="1483"/>
      <c r="Q102" s="1483"/>
    </row>
    <row r="103" spans="1:18">
      <c r="A103" s="999"/>
      <c r="B103" s="1013">
        <v>90</v>
      </c>
      <c r="C103" s="1012" t="s">
        <v>472</v>
      </c>
      <c r="D103" s="1012" t="s">
        <v>473</v>
      </c>
      <c r="E103" s="1010" t="s">
        <v>2397</v>
      </c>
      <c r="F103" s="1011" t="s">
        <v>327</v>
      </c>
      <c r="G103" s="1482" t="s">
        <v>1296</v>
      </c>
      <c r="H103" s="1483"/>
      <c r="I103" s="1483"/>
      <c r="J103" s="1483"/>
      <c r="K103" s="1483"/>
      <c r="L103" s="1483"/>
      <c r="M103" s="1483"/>
      <c r="N103" s="1483"/>
      <c r="O103" s="1483"/>
      <c r="P103" s="1483"/>
      <c r="Q103" s="1483"/>
    </row>
    <row r="104" spans="1:18">
      <c r="A104" s="999"/>
      <c r="B104" s="1013">
        <v>91</v>
      </c>
      <c r="C104" s="1012" t="s">
        <v>474</v>
      </c>
      <c r="D104" s="1012" t="s">
        <v>475</v>
      </c>
      <c r="E104" s="1010" t="s">
        <v>2396</v>
      </c>
      <c r="F104" s="1011" t="s">
        <v>331</v>
      </c>
      <c r="G104" s="1482" t="s">
        <v>1296</v>
      </c>
      <c r="H104" s="1483"/>
      <c r="I104" s="1483"/>
      <c r="J104" s="1483"/>
      <c r="K104" s="1483"/>
      <c r="L104" s="1483"/>
      <c r="M104" s="1483"/>
      <c r="N104" s="1483"/>
      <c r="O104" s="1483"/>
      <c r="P104" s="1483"/>
      <c r="Q104" s="1483"/>
      <c r="R104" s="1480" t="s">
        <v>328</v>
      </c>
    </row>
    <row r="105" spans="1:18">
      <c r="A105" s="999"/>
      <c r="B105" s="1013">
        <v>92</v>
      </c>
      <c r="C105" s="1012" t="s">
        <v>476</v>
      </c>
      <c r="D105" s="1012" t="s">
        <v>477</v>
      </c>
      <c r="E105" s="1010" t="s">
        <v>2397</v>
      </c>
      <c r="F105" s="1011" t="s">
        <v>331</v>
      </c>
      <c r="G105" s="1482" t="s">
        <v>1296</v>
      </c>
      <c r="H105" s="1483"/>
      <c r="I105" s="1483"/>
      <c r="J105" s="1483"/>
      <c r="K105" s="1483"/>
      <c r="L105" s="1483"/>
      <c r="M105" s="1483"/>
      <c r="N105" s="1483"/>
      <c r="O105" s="1483"/>
      <c r="P105" s="1483"/>
      <c r="Q105" s="1483"/>
    </row>
    <row r="106" spans="1:18">
      <c r="A106" s="999"/>
      <c r="B106" s="1013">
        <v>93</v>
      </c>
      <c r="C106" s="1012" t="s">
        <v>478</v>
      </c>
      <c r="D106" s="1012" t="s">
        <v>477</v>
      </c>
      <c r="E106" s="1010" t="s">
        <v>2397</v>
      </c>
      <c r="F106" s="1011" t="s">
        <v>331</v>
      </c>
      <c r="G106" s="1482" t="s">
        <v>1296</v>
      </c>
      <c r="H106" s="1483"/>
      <c r="I106" s="1483"/>
      <c r="J106" s="1483"/>
      <c r="K106" s="1483"/>
      <c r="L106" s="1483"/>
      <c r="M106" s="1483"/>
      <c r="N106" s="1483"/>
      <c r="O106" s="1483"/>
      <c r="P106" s="1483"/>
      <c r="Q106" s="1483"/>
    </row>
    <row r="107" spans="1:18">
      <c r="A107" s="999"/>
      <c r="B107" s="1013">
        <v>94</v>
      </c>
      <c r="C107" s="1012" t="s">
        <v>479</v>
      </c>
      <c r="D107" s="1012" t="s">
        <v>481</v>
      </c>
      <c r="E107" s="1010" t="s">
        <v>2397</v>
      </c>
      <c r="F107" s="1011" t="s">
        <v>331</v>
      </c>
      <c r="G107" s="1482" t="s">
        <v>1296</v>
      </c>
      <c r="H107" s="1483"/>
      <c r="I107" s="1483"/>
      <c r="J107" s="1483"/>
      <c r="K107" s="1483"/>
      <c r="L107" s="1483"/>
      <c r="M107" s="1483"/>
      <c r="N107" s="1483"/>
      <c r="O107" s="1483"/>
      <c r="P107" s="1483"/>
      <c r="Q107" s="1483"/>
    </row>
    <row r="108" spans="1:18">
      <c r="A108" s="999"/>
      <c r="B108" s="1013">
        <v>95</v>
      </c>
      <c r="C108" s="1012" t="s">
        <v>480</v>
      </c>
      <c r="D108" s="1012" t="s">
        <v>481</v>
      </c>
      <c r="E108" s="1010" t="s">
        <v>2397</v>
      </c>
      <c r="F108" s="1011" t="s">
        <v>331</v>
      </c>
      <c r="G108" s="1482" t="s">
        <v>1296</v>
      </c>
      <c r="H108" s="1483"/>
      <c r="I108" s="1483"/>
      <c r="J108" s="1483"/>
      <c r="K108" s="1483"/>
      <c r="L108" s="1483"/>
      <c r="M108" s="1483"/>
      <c r="N108" s="1483"/>
      <c r="O108" s="1483"/>
      <c r="P108" s="1483"/>
      <c r="Q108" s="1483"/>
    </row>
    <row r="109" spans="1:18">
      <c r="A109" s="999"/>
      <c r="B109" s="1013">
        <v>96</v>
      </c>
      <c r="C109" s="1012" t="s">
        <v>482</v>
      </c>
      <c r="D109" s="1012" t="s">
        <v>483</v>
      </c>
      <c r="E109" s="1010" t="s">
        <v>2396</v>
      </c>
      <c r="F109" s="1011" t="s">
        <v>327</v>
      </c>
      <c r="G109" s="1482" t="s">
        <v>1296</v>
      </c>
      <c r="H109" s="1483"/>
      <c r="I109" s="1483"/>
      <c r="J109" s="1483"/>
      <c r="K109" s="1483"/>
      <c r="L109" s="1483"/>
      <c r="M109" s="1483"/>
      <c r="N109" s="1483"/>
      <c r="O109" s="1483"/>
      <c r="P109" s="1483"/>
      <c r="Q109" s="1483"/>
      <c r="R109" s="1480" t="s">
        <v>328</v>
      </c>
    </row>
    <row r="110" spans="1:18">
      <c r="A110" s="999"/>
      <c r="B110" s="1013">
        <v>97</v>
      </c>
      <c r="C110" s="1012" t="s">
        <v>484</v>
      </c>
      <c r="D110" s="1012" t="s">
        <v>485</v>
      </c>
      <c r="E110" s="1010" t="s">
        <v>2396</v>
      </c>
      <c r="F110" s="1011" t="s">
        <v>331</v>
      </c>
      <c r="G110" s="1482" t="s">
        <v>1296</v>
      </c>
      <c r="H110" s="1483"/>
      <c r="I110" s="1483"/>
      <c r="J110" s="1483"/>
      <c r="K110" s="1483"/>
      <c r="L110" s="1483"/>
      <c r="M110" s="1483"/>
      <c r="N110" s="1483"/>
      <c r="O110" s="1483"/>
      <c r="P110" s="1483"/>
      <c r="Q110" s="1483"/>
      <c r="R110" s="1480" t="s">
        <v>328</v>
      </c>
    </row>
    <row r="111" spans="1:18">
      <c r="A111" s="999"/>
      <c r="B111" s="1013">
        <v>98</v>
      </c>
      <c r="C111" s="1012" t="s">
        <v>486</v>
      </c>
      <c r="D111" s="1012" t="s">
        <v>487</v>
      </c>
      <c r="E111" s="1010" t="s">
        <v>2396</v>
      </c>
      <c r="F111" s="1011" t="s">
        <v>327</v>
      </c>
      <c r="G111" s="1482" t="s">
        <v>1296</v>
      </c>
      <c r="H111" s="1483"/>
      <c r="I111" s="1483"/>
      <c r="J111" s="1483"/>
      <c r="K111" s="1483"/>
      <c r="L111" s="1483"/>
      <c r="M111" s="1483"/>
      <c r="N111" s="1483"/>
      <c r="O111" s="1483"/>
      <c r="P111" s="1483"/>
      <c r="Q111" s="1483"/>
      <c r="R111" s="1480" t="s">
        <v>328</v>
      </c>
    </row>
    <row r="112" spans="1:18">
      <c r="A112" s="999"/>
      <c r="B112" s="1013">
        <v>99</v>
      </c>
      <c r="C112" s="1012" t="s">
        <v>488</v>
      </c>
      <c r="D112" s="1012" t="s">
        <v>489</v>
      </c>
      <c r="E112" s="1010" t="s">
        <v>2396</v>
      </c>
      <c r="F112" s="1011" t="s">
        <v>327</v>
      </c>
      <c r="G112" s="1482" t="s">
        <v>1296</v>
      </c>
      <c r="H112" s="1483"/>
      <c r="I112" s="1483"/>
      <c r="J112" s="1483"/>
      <c r="K112" s="1483"/>
      <c r="L112" s="1483"/>
      <c r="M112" s="1483"/>
      <c r="N112" s="1483"/>
      <c r="O112" s="1483"/>
      <c r="P112" s="1483"/>
      <c r="Q112" s="1483"/>
      <c r="R112" s="1480" t="s">
        <v>328</v>
      </c>
    </row>
    <row r="113" spans="1:18">
      <c r="A113" s="999"/>
      <c r="B113" s="1013">
        <v>100</v>
      </c>
      <c r="C113" s="1012" t="s">
        <v>490</v>
      </c>
      <c r="D113" s="1012" t="s">
        <v>2400</v>
      </c>
      <c r="E113" s="1010" t="s">
        <v>2396</v>
      </c>
      <c r="F113" s="1011" t="s">
        <v>327</v>
      </c>
      <c r="G113" s="1482" t="s">
        <v>1296</v>
      </c>
      <c r="H113" s="1483"/>
      <c r="I113" s="1483"/>
      <c r="J113" s="1483"/>
      <c r="K113" s="1483"/>
      <c r="L113" s="1483"/>
      <c r="M113" s="1483"/>
      <c r="N113" s="1483"/>
      <c r="O113" s="1483"/>
      <c r="P113" s="1483"/>
      <c r="Q113" s="1483"/>
      <c r="R113" s="1480" t="s">
        <v>328</v>
      </c>
    </row>
    <row r="114" spans="1:18">
      <c r="A114" s="999"/>
      <c r="B114" s="1013">
        <v>101</v>
      </c>
      <c r="C114" s="1012" t="s">
        <v>491</v>
      </c>
      <c r="D114" s="1012" t="s">
        <v>492</v>
      </c>
      <c r="E114" s="1010" t="s">
        <v>2396</v>
      </c>
      <c r="F114" s="1011" t="s">
        <v>327</v>
      </c>
      <c r="G114" s="1482" t="s">
        <v>1296</v>
      </c>
      <c r="H114" s="1483"/>
      <c r="I114" s="1483"/>
      <c r="J114" s="1483"/>
      <c r="K114" s="1483"/>
      <c r="L114" s="1483"/>
      <c r="M114" s="1483"/>
      <c r="N114" s="1483"/>
      <c r="O114" s="1483"/>
      <c r="P114" s="1483"/>
      <c r="Q114" s="1483"/>
      <c r="R114" s="1480" t="s">
        <v>328</v>
      </c>
    </row>
    <row r="115" spans="1:18">
      <c r="A115" s="999"/>
      <c r="B115" s="1013">
        <v>102</v>
      </c>
      <c r="C115" s="1012" t="s">
        <v>493</v>
      </c>
      <c r="D115" s="1012" t="s">
        <v>494</v>
      </c>
      <c r="E115" s="1010" t="s">
        <v>2396</v>
      </c>
      <c r="F115" s="1011" t="s">
        <v>331</v>
      </c>
      <c r="G115" s="1482" t="s">
        <v>1296</v>
      </c>
      <c r="H115" s="1483"/>
      <c r="I115" s="1483"/>
      <c r="J115" s="1483"/>
      <c r="K115" s="1483"/>
      <c r="L115" s="1483"/>
      <c r="M115" s="1483"/>
      <c r="N115" s="1483"/>
      <c r="O115" s="1483"/>
      <c r="P115" s="1483"/>
      <c r="Q115" s="1483"/>
      <c r="R115" s="1480" t="s">
        <v>328</v>
      </c>
    </row>
    <row r="116" spans="1:18" ht="12.75" customHeight="1">
      <c r="A116" s="999"/>
      <c r="B116" s="1013">
        <v>103</v>
      </c>
      <c r="C116" s="1012" t="s">
        <v>495</v>
      </c>
      <c r="D116" s="1012" t="s">
        <v>496</v>
      </c>
      <c r="E116" s="1010" t="s">
        <v>2396</v>
      </c>
      <c r="F116" s="1011" t="s">
        <v>327</v>
      </c>
      <c r="G116" s="1482" t="s">
        <v>1296</v>
      </c>
      <c r="H116" s="1483"/>
      <c r="I116" s="1483"/>
      <c r="J116" s="1483"/>
      <c r="K116" s="1483"/>
      <c r="L116" s="1483"/>
      <c r="M116" s="1483"/>
      <c r="N116" s="1483"/>
      <c r="O116" s="1483"/>
      <c r="P116" s="1483"/>
      <c r="Q116" s="1483"/>
      <c r="R116" s="1480" t="s">
        <v>328</v>
      </c>
    </row>
    <row r="117" spans="1:18" ht="12.75" customHeight="1">
      <c r="A117" s="999"/>
      <c r="B117" s="1013">
        <v>104</v>
      </c>
      <c r="C117" s="1012" t="s">
        <v>497</v>
      </c>
      <c r="D117" s="1012" t="s">
        <v>498</v>
      </c>
      <c r="E117" s="1010" t="s">
        <v>2397</v>
      </c>
      <c r="F117" s="1011" t="s">
        <v>331</v>
      </c>
      <c r="G117" s="1482" t="s">
        <v>1296</v>
      </c>
      <c r="H117" s="1483"/>
      <c r="I117" s="1483"/>
      <c r="J117" s="1483"/>
      <c r="K117" s="1483"/>
      <c r="L117" s="1483"/>
      <c r="M117" s="1483"/>
      <c r="N117" s="1483"/>
      <c r="O117" s="1483"/>
      <c r="P117" s="1483"/>
      <c r="Q117" s="1483"/>
    </row>
    <row r="118" spans="1:18" ht="12.75" customHeight="1">
      <c r="A118" s="999"/>
      <c r="B118" s="1013">
        <v>105</v>
      </c>
      <c r="C118" s="1012" t="s">
        <v>499</v>
      </c>
      <c r="D118" s="1012" t="s">
        <v>500</v>
      </c>
      <c r="E118" s="1010" t="s">
        <v>2397</v>
      </c>
      <c r="F118" s="1011" t="s">
        <v>331</v>
      </c>
      <c r="G118" s="1482" t="s">
        <v>1296</v>
      </c>
      <c r="H118" s="1483"/>
      <c r="I118" s="1483"/>
      <c r="J118" s="1483"/>
      <c r="K118" s="1483"/>
      <c r="L118" s="1483"/>
      <c r="M118" s="1483"/>
      <c r="N118" s="1483"/>
      <c r="O118" s="1483"/>
      <c r="P118" s="1483"/>
      <c r="Q118" s="1483"/>
    </row>
    <row r="119" spans="1:18" ht="12.75" customHeight="1">
      <c r="A119" s="999"/>
      <c r="B119" s="1013">
        <v>106</v>
      </c>
      <c r="C119" s="1012" t="s">
        <v>501</v>
      </c>
      <c r="D119" s="1012" t="s">
        <v>500</v>
      </c>
      <c r="E119" s="1010" t="s">
        <v>2397</v>
      </c>
      <c r="F119" s="1011" t="s">
        <v>331</v>
      </c>
      <c r="G119" s="1482" t="s">
        <v>1296</v>
      </c>
      <c r="H119" s="1483"/>
      <c r="I119" s="1483"/>
      <c r="J119" s="1483"/>
      <c r="K119" s="1483"/>
      <c r="L119" s="1483"/>
      <c r="M119" s="1483"/>
      <c r="N119" s="1483"/>
      <c r="O119" s="1483"/>
      <c r="P119" s="1483"/>
      <c r="Q119" s="1483"/>
    </row>
    <row r="120" spans="1:18">
      <c r="A120" s="999"/>
      <c r="B120" s="1013">
        <v>107</v>
      </c>
      <c r="C120" s="1012" t="s">
        <v>502</v>
      </c>
      <c r="D120" s="1012" t="s">
        <v>503</v>
      </c>
      <c r="E120" s="1010" t="s">
        <v>2397</v>
      </c>
      <c r="F120" s="1011" t="s">
        <v>331</v>
      </c>
      <c r="G120" s="1482" t="s">
        <v>1296</v>
      </c>
      <c r="H120" s="1483"/>
      <c r="I120" s="1483"/>
      <c r="J120" s="1483"/>
      <c r="K120" s="1483"/>
      <c r="L120" s="1483"/>
      <c r="M120" s="1483"/>
      <c r="N120" s="1483"/>
      <c r="O120" s="1483"/>
      <c r="P120" s="1483"/>
      <c r="Q120" s="1483"/>
    </row>
    <row r="121" spans="1:18">
      <c r="A121" s="999"/>
      <c r="B121" s="1013">
        <v>108</v>
      </c>
      <c r="C121" s="1012" t="s">
        <v>504</v>
      </c>
      <c r="D121" s="1012" t="s">
        <v>505</v>
      </c>
      <c r="E121" s="1010" t="s">
        <v>2397</v>
      </c>
      <c r="F121" s="1011" t="s">
        <v>331</v>
      </c>
      <c r="G121" s="1482" t="s">
        <v>1296</v>
      </c>
      <c r="H121" s="1483"/>
      <c r="I121" s="1483"/>
      <c r="J121" s="1483"/>
      <c r="K121" s="1483"/>
      <c r="L121" s="1483"/>
      <c r="M121" s="1483"/>
      <c r="N121" s="1483"/>
      <c r="O121" s="1483"/>
      <c r="P121" s="1483"/>
      <c r="Q121" s="1483"/>
    </row>
    <row r="122" spans="1:18">
      <c r="A122" s="999"/>
      <c r="B122" s="1013">
        <v>109</v>
      </c>
      <c r="C122" s="1012" t="s">
        <v>506</v>
      </c>
      <c r="D122" s="1012" t="s">
        <v>507</v>
      </c>
      <c r="E122" s="1010" t="s">
        <v>2397</v>
      </c>
      <c r="F122" s="1011" t="s">
        <v>331</v>
      </c>
      <c r="G122" s="1482" t="s">
        <v>1296</v>
      </c>
      <c r="H122" s="1483"/>
      <c r="I122" s="1483"/>
      <c r="J122" s="1483"/>
      <c r="K122" s="1483"/>
      <c r="L122" s="1483"/>
      <c r="M122" s="1483"/>
      <c r="N122" s="1483"/>
      <c r="O122" s="1483"/>
      <c r="P122" s="1483"/>
      <c r="Q122" s="1483"/>
    </row>
    <row r="123" spans="1:18">
      <c r="A123" s="999"/>
      <c r="B123" s="1013">
        <v>110</v>
      </c>
      <c r="C123" s="1012" t="s">
        <v>508</v>
      </c>
      <c r="D123" s="1012" t="s">
        <v>509</v>
      </c>
      <c r="E123" s="1010" t="s">
        <v>2396</v>
      </c>
      <c r="F123" s="1011" t="s">
        <v>327</v>
      </c>
      <c r="G123" s="1482" t="s">
        <v>1296</v>
      </c>
      <c r="H123" s="1483"/>
      <c r="I123" s="1483"/>
      <c r="J123" s="1483"/>
      <c r="K123" s="1483"/>
      <c r="L123" s="1483"/>
      <c r="M123" s="1483"/>
      <c r="N123" s="1483"/>
      <c r="O123" s="1483"/>
      <c r="P123" s="1483"/>
      <c r="Q123" s="1483"/>
      <c r="R123" s="1480" t="s">
        <v>328</v>
      </c>
    </row>
    <row r="124" spans="1:18">
      <c r="A124" s="999"/>
      <c r="B124" s="1013">
        <v>111</v>
      </c>
      <c r="C124" s="1012" t="s">
        <v>510</v>
      </c>
      <c r="D124" s="1012" t="s">
        <v>511</v>
      </c>
      <c r="E124" s="1010" t="s">
        <v>2397</v>
      </c>
      <c r="F124" s="1011" t="s">
        <v>331</v>
      </c>
      <c r="G124" s="1482" t="s">
        <v>1296</v>
      </c>
      <c r="H124" s="1483"/>
      <c r="I124" s="1483"/>
      <c r="J124" s="1483"/>
      <c r="K124" s="1483"/>
      <c r="L124" s="1483"/>
      <c r="M124" s="1483"/>
      <c r="N124" s="1483"/>
      <c r="O124" s="1483"/>
      <c r="P124" s="1483"/>
      <c r="Q124" s="1483"/>
    </row>
    <row r="125" spans="1:18" ht="12.75" customHeight="1">
      <c r="A125" s="999"/>
      <c r="B125" s="1013">
        <v>112</v>
      </c>
      <c r="C125" s="1012" t="s">
        <v>512</v>
      </c>
      <c r="D125" s="1012" t="s">
        <v>511</v>
      </c>
      <c r="E125" s="1010" t="s">
        <v>2397</v>
      </c>
      <c r="F125" s="1011" t="s">
        <v>331</v>
      </c>
      <c r="G125" s="1482" t="s">
        <v>1296</v>
      </c>
      <c r="H125" s="1483"/>
      <c r="I125" s="1483"/>
      <c r="J125" s="1483"/>
      <c r="K125" s="1483"/>
      <c r="L125" s="1483"/>
      <c r="M125" s="1483"/>
      <c r="N125" s="1483"/>
      <c r="O125" s="1483"/>
      <c r="P125" s="1483"/>
      <c r="Q125" s="1483"/>
    </row>
    <row r="126" spans="1:18">
      <c r="A126" s="999"/>
      <c r="B126" s="1013">
        <v>113</v>
      </c>
      <c r="C126" s="1012" t="s">
        <v>513</v>
      </c>
      <c r="D126" s="1012" t="s">
        <v>514</v>
      </c>
      <c r="E126" s="1010" t="s">
        <v>2397</v>
      </c>
      <c r="F126" s="1011" t="s">
        <v>331</v>
      </c>
      <c r="G126" s="1482" t="s">
        <v>1296</v>
      </c>
      <c r="H126" s="1483"/>
      <c r="I126" s="1483"/>
      <c r="J126" s="1483"/>
      <c r="K126" s="1483"/>
      <c r="L126" s="1483"/>
      <c r="M126" s="1483"/>
      <c r="N126" s="1483"/>
      <c r="O126" s="1483"/>
      <c r="P126" s="1483"/>
      <c r="Q126" s="1483"/>
    </row>
    <row r="127" spans="1:18" ht="12" customHeight="1">
      <c r="A127" s="999"/>
      <c r="B127" s="1013">
        <v>114</v>
      </c>
      <c r="C127" s="1012" t="s">
        <v>515</v>
      </c>
      <c r="D127" s="1012" t="s">
        <v>516</v>
      </c>
      <c r="E127" s="1010" t="s">
        <v>2397</v>
      </c>
      <c r="F127" s="1011" t="s">
        <v>331</v>
      </c>
      <c r="G127" s="1482" t="s">
        <v>1296</v>
      </c>
      <c r="H127" s="1483"/>
      <c r="I127" s="1483"/>
      <c r="J127" s="1483"/>
      <c r="K127" s="1483"/>
      <c r="L127" s="1483"/>
      <c r="M127" s="1483"/>
      <c r="N127" s="1483"/>
      <c r="O127" s="1483"/>
      <c r="P127" s="1483"/>
      <c r="Q127" s="1483"/>
    </row>
    <row r="128" spans="1:18">
      <c r="A128" s="999"/>
      <c r="B128" s="1013">
        <v>115</v>
      </c>
      <c r="C128" s="1012" t="s">
        <v>517</v>
      </c>
      <c r="D128" s="1012" t="s">
        <v>518</v>
      </c>
      <c r="E128" s="1010" t="s">
        <v>2396</v>
      </c>
      <c r="F128" s="1011" t="s">
        <v>327</v>
      </c>
      <c r="G128" s="1482" t="s">
        <v>1296</v>
      </c>
      <c r="H128" s="1483"/>
      <c r="I128" s="1483"/>
      <c r="J128" s="1483"/>
      <c r="K128" s="1483"/>
      <c r="L128" s="1483"/>
      <c r="M128" s="1483"/>
      <c r="N128" s="1483"/>
      <c r="O128" s="1483"/>
      <c r="P128" s="1483"/>
      <c r="Q128" s="1483"/>
      <c r="R128" s="1480" t="s">
        <v>328</v>
      </c>
    </row>
    <row r="129" spans="1:18">
      <c r="A129" s="999"/>
      <c r="B129" s="1013">
        <v>116</v>
      </c>
      <c r="C129" s="1012" t="s">
        <v>519</v>
      </c>
      <c r="D129" s="1012" t="s">
        <v>520</v>
      </c>
      <c r="E129" s="1010" t="s">
        <v>2396</v>
      </c>
      <c r="F129" s="1011" t="s">
        <v>327</v>
      </c>
      <c r="G129" s="1482" t="s">
        <v>1296</v>
      </c>
      <c r="H129" s="1483"/>
      <c r="I129" s="1483"/>
      <c r="J129" s="1483"/>
      <c r="K129" s="1483"/>
      <c r="L129" s="1483"/>
      <c r="M129" s="1483"/>
      <c r="N129" s="1483"/>
      <c r="O129" s="1483"/>
      <c r="P129" s="1483"/>
      <c r="Q129" s="1483"/>
      <c r="R129" s="1480" t="s">
        <v>328</v>
      </c>
    </row>
    <row r="130" spans="1:18">
      <c r="A130" s="999"/>
      <c r="B130" s="1013">
        <v>117</v>
      </c>
      <c r="C130" s="1012" t="s">
        <v>521</v>
      </c>
      <c r="D130" s="1012" t="s">
        <v>2401</v>
      </c>
      <c r="E130" s="1010" t="s">
        <v>2396</v>
      </c>
      <c r="F130" s="1011" t="s">
        <v>327</v>
      </c>
      <c r="G130" s="1482" t="s">
        <v>1296</v>
      </c>
      <c r="H130" s="1483"/>
      <c r="I130" s="1483"/>
      <c r="J130" s="1483"/>
      <c r="K130" s="1483"/>
      <c r="L130" s="1483"/>
      <c r="M130" s="1483"/>
      <c r="N130" s="1483"/>
      <c r="O130" s="1483"/>
      <c r="P130" s="1483"/>
      <c r="Q130" s="1483"/>
      <c r="R130" s="1480" t="s">
        <v>328</v>
      </c>
    </row>
    <row r="131" spans="1:18" ht="17.25" customHeight="1">
      <c r="A131" s="999"/>
      <c r="B131" s="1013">
        <v>118</v>
      </c>
      <c r="C131" s="1499" t="s">
        <v>522</v>
      </c>
      <c r="D131" s="1499" t="s">
        <v>523</v>
      </c>
      <c r="E131" s="1500" t="s">
        <v>2397</v>
      </c>
      <c r="F131" s="1501" t="s">
        <v>331</v>
      </c>
      <c r="G131" s="1482" t="s">
        <v>1296</v>
      </c>
      <c r="H131" s="1483"/>
      <c r="I131" s="1483"/>
      <c r="J131" s="1483"/>
      <c r="K131" s="1483"/>
      <c r="L131" s="1483"/>
      <c r="M131" s="1483"/>
      <c r="N131" s="1483"/>
      <c r="O131" s="1483"/>
      <c r="P131" s="1483"/>
      <c r="Q131" s="1483"/>
      <c r="R131" s="1480" t="s">
        <v>328</v>
      </c>
    </row>
    <row r="132" spans="1:18">
      <c r="A132" s="999"/>
      <c r="B132" s="1013">
        <v>119</v>
      </c>
      <c r="C132" s="1012" t="s">
        <v>524</v>
      </c>
      <c r="D132" s="1012" t="s">
        <v>525</v>
      </c>
      <c r="E132" s="1010" t="s">
        <v>2396</v>
      </c>
      <c r="F132" s="1011" t="s">
        <v>350</v>
      </c>
      <c r="G132" s="1482" t="s">
        <v>1296</v>
      </c>
      <c r="H132" s="1483"/>
      <c r="I132" s="1483"/>
      <c r="J132" s="1483"/>
      <c r="K132" s="1483"/>
      <c r="L132" s="1483"/>
      <c r="M132" s="1483"/>
      <c r="N132" s="1483"/>
      <c r="O132" s="1483"/>
      <c r="P132" s="1483"/>
      <c r="Q132" s="1483"/>
      <c r="R132" s="1480" t="s">
        <v>328</v>
      </c>
    </row>
    <row r="133" spans="1:18">
      <c r="A133" s="999"/>
      <c r="B133" s="1013">
        <v>120</v>
      </c>
      <c r="C133" s="1012" t="s">
        <v>526</v>
      </c>
      <c r="D133" s="1012" t="s">
        <v>527</v>
      </c>
      <c r="E133" s="1010" t="s">
        <v>2396</v>
      </c>
      <c r="F133" s="1011" t="s">
        <v>350</v>
      </c>
      <c r="G133" s="1482" t="s">
        <v>1296</v>
      </c>
      <c r="H133" s="1483"/>
      <c r="I133" s="1483"/>
      <c r="J133" s="1483"/>
      <c r="K133" s="1483"/>
      <c r="L133" s="1483"/>
      <c r="M133" s="1483"/>
      <c r="N133" s="1483"/>
      <c r="O133" s="1483"/>
      <c r="P133" s="1483"/>
      <c r="Q133" s="1483"/>
      <c r="R133" s="1480" t="s">
        <v>328</v>
      </c>
    </row>
    <row r="134" spans="1:18">
      <c r="A134" s="999"/>
      <c r="B134" s="1013">
        <v>121</v>
      </c>
      <c r="C134" s="1012" t="s">
        <v>528</v>
      </c>
      <c r="D134" s="1012" t="s">
        <v>529</v>
      </c>
      <c r="E134" s="1010" t="s">
        <v>2396</v>
      </c>
      <c r="F134" s="1011" t="s">
        <v>350</v>
      </c>
      <c r="G134" s="1482" t="s">
        <v>1296</v>
      </c>
      <c r="H134" s="1483"/>
      <c r="I134" s="1483"/>
      <c r="J134" s="1483"/>
      <c r="K134" s="1483"/>
      <c r="L134" s="1483"/>
      <c r="M134" s="1483"/>
      <c r="N134" s="1483"/>
      <c r="O134" s="1483"/>
      <c r="P134" s="1483"/>
      <c r="Q134" s="1483"/>
      <c r="R134" s="1480" t="s">
        <v>328</v>
      </c>
    </row>
    <row r="135" spans="1:18">
      <c r="A135" s="999"/>
      <c r="B135" s="1013">
        <v>122</v>
      </c>
      <c r="C135" s="1012" t="s">
        <v>530</v>
      </c>
      <c r="D135" s="1012" t="s">
        <v>531</v>
      </c>
      <c r="E135" s="1010" t="s">
        <v>2396</v>
      </c>
      <c r="F135" s="1011" t="s">
        <v>331</v>
      </c>
      <c r="G135" s="1482" t="s">
        <v>1296</v>
      </c>
      <c r="H135" s="1483"/>
      <c r="I135" s="1483"/>
      <c r="J135" s="1483"/>
      <c r="K135" s="1483"/>
      <c r="L135" s="1483"/>
      <c r="M135" s="1483"/>
      <c r="N135" s="1483"/>
      <c r="O135" s="1483"/>
      <c r="P135" s="1483"/>
      <c r="Q135" s="1483"/>
      <c r="R135" s="1480" t="s">
        <v>328</v>
      </c>
    </row>
    <row r="136" spans="1:18">
      <c r="A136" s="999"/>
      <c r="B136" s="1013">
        <v>123</v>
      </c>
      <c r="C136" s="1012" t="s">
        <v>532</v>
      </c>
      <c r="D136" s="1012" t="s">
        <v>533</v>
      </c>
      <c r="E136" s="1010" t="s">
        <v>2396</v>
      </c>
      <c r="F136" s="1011" t="s">
        <v>327</v>
      </c>
      <c r="G136" s="1482" t="s">
        <v>1296</v>
      </c>
      <c r="H136" s="1483"/>
      <c r="I136" s="1483"/>
      <c r="J136" s="1483"/>
      <c r="K136" s="1483"/>
      <c r="L136" s="1483"/>
      <c r="M136" s="1483"/>
      <c r="N136" s="1483"/>
      <c r="O136" s="1483"/>
      <c r="P136" s="1483"/>
      <c r="Q136" s="1483"/>
      <c r="R136" s="1480" t="s">
        <v>328</v>
      </c>
    </row>
    <row r="137" spans="1:18">
      <c r="A137" s="999"/>
      <c r="B137" s="1013">
        <v>124</v>
      </c>
      <c r="C137" s="1012" t="s">
        <v>534</v>
      </c>
      <c r="D137" s="1012" t="s">
        <v>535</v>
      </c>
      <c r="E137" s="1010" t="s">
        <v>2397</v>
      </c>
      <c r="F137" s="1011" t="s">
        <v>331</v>
      </c>
      <c r="G137" s="1482" t="s">
        <v>1296</v>
      </c>
      <c r="H137" s="1483"/>
      <c r="I137" s="1483"/>
      <c r="J137" s="1483"/>
      <c r="K137" s="1483"/>
      <c r="L137" s="1483"/>
      <c r="M137" s="1483"/>
      <c r="N137" s="1483"/>
      <c r="O137" s="1483"/>
      <c r="P137" s="1483"/>
      <c r="Q137" s="1483"/>
    </row>
    <row r="138" spans="1:18">
      <c r="A138" s="999"/>
      <c r="B138" s="1013">
        <v>125</v>
      </c>
      <c r="C138" s="1012" t="s">
        <v>534</v>
      </c>
      <c r="D138" s="1012" t="s">
        <v>535</v>
      </c>
      <c r="E138" s="1010" t="s">
        <v>2410</v>
      </c>
      <c r="F138" s="1011" t="s">
        <v>327</v>
      </c>
      <c r="G138" s="1482" t="s">
        <v>1296</v>
      </c>
      <c r="H138" s="1483"/>
      <c r="I138" s="1483"/>
      <c r="J138" s="1483"/>
      <c r="K138" s="1483"/>
      <c r="L138" s="1483"/>
      <c r="M138" s="1483"/>
      <c r="N138" s="1483"/>
      <c r="O138" s="1483"/>
      <c r="P138" s="1483"/>
      <c r="Q138" s="1483"/>
    </row>
    <row r="139" spans="1:18" ht="12.75" customHeight="1">
      <c r="A139" s="999"/>
      <c r="B139" s="1013">
        <v>126</v>
      </c>
      <c r="C139" s="1012" t="s">
        <v>536</v>
      </c>
      <c r="D139" s="1012" t="s">
        <v>537</v>
      </c>
      <c r="E139" s="1010" t="s">
        <v>2396</v>
      </c>
      <c r="F139" s="1018" t="s">
        <v>327</v>
      </c>
      <c r="G139" s="1482" t="s">
        <v>1296</v>
      </c>
      <c r="H139" s="1483"/>
      <c r="I139" s="1483"/>
      <c r="J139" s="1483"/>
      <c r="K139" s="1483"/>
      <c r="L139" s="1483"/>
      <c r="M139" s="1483"/>
      <c r="N139" s="1483"/>
      <c r="O139" s="1483"/>
      <c r="P139" s="1483"/>
      <c r="Q139" s="1483"/>
      <c r="R139" s="1480" t="s">
        <v>328</v>
      </c>
    </row>
    <row r="140" spans="1:18" ht="12.75" customHeight="1">
      <c r="A140" s="999"/>
      <c r="B140" s="1013">
        <v>127</v>
      </c>
      <c r="C140" s="1012" t="s">
        <v>538</v>
      </c>
      <c r="D140" s="1012" t="s">
        <v>539</v>
      </c>
      <c r="E140" s="1010" t="s">
        <v>2396</v>
      </c>
      <c r="F140" s="1018" t="s">
        <v>350</v>
      </c>
      <c r="G140" s="1482" t="s">
        <v>1296</v>
      </c>
      <c r="H140" s="1483"/>
      <c r="I140" s="1483"/>
      <c r="J140" s="1483"/>
      <c r="K140" s="1483"/>
      <c r="L140" s="1483"/>
      <c r="M140" s="1483"/>
      <c r="N140" s="1483"/>
      <c r="O140" s="1483"/>
      <c r="P140" s="1483"/>
      <c r="Q140" s="1483"/>
      <c r="R140" s="1480" t="s">
        <v>328</v>
      </c>
    </row>
    <row r="141" spans="1:18" ht="12.75" customHeight="1">
      <c r="A141" s="999"/>
      <c r="B141" s="1013">
        <v>128</v>
      </c>
      <c r="C141" s="1012" t="s">
        <v>540</v>
      </c>
      <c r="D141" s="1012" t="s">
        <v>541</v>
      </c>
      <c r="E141" s="1010" t="s">
        <v>2396</v>
      </c>
      <c r="F141" s="1018" t="s">
        <v>350</v>
      </c>
      <c r="G141" s="1482" t="s">
        <v>1296</v>
      </c>
      <c r="H141" s="1483"/>
      <c r="I141" s="1483"/>
      <c r="J141" s="1483"/>
      <c r="K141" s="1483"/>
      <c r="L141" s="1483"/>
      <c r="M141" s="1483"/>
      <c r="N141" s="1483"/>
      <c r="O141" s="1483"/>
      <c r="P141" s="1483"/>
      <c r="Q141" s="1483"/>
      <c r="R141" s="1480" t="s">
        <v>328</v>
      </c>
    </row>
    <row r="142" spans="1:18" ht="12.75" customHeight="1">
      <c r="A142" s="999"/>
      <c r="B142" s="1013">
        <v>129</v>
      </c>
      <c r="C142" s="1012" t="s">
        <v>542</v>
      </c>
      <c r="D142" s="1012" t="s">
        <v>543</v>
      </c>
      <c r="E142" s="1010" t="s">
        <v>2397</v>
      </c>
      <c r="F142" s="1018" t="s">
        <v>331</v>
      </c>
      <c r="G142" s="1482" t="s">
        <v>1296</v>
      </c>
      <c r="H142" s="1483"/>
      <c r="I142" s="1483"/>
      <c r="J142" s="1483"/>
      <c r="K142" s="1483"/>
      <c r="L142" s="1483"/>
      <c r="M142" s="1483"/>
      <c r="N142" s="1483"/>
      <c r="O142" s="1483"/>
      <c r="P142" s="1483"/>
      <c r="Q142" s="1483"/>
    </row>
    <row r="143" spans="1:18" ht="12.75" customHeight="1">
      <c r="A143" s="999"/>
      <c r="B143" s="1013">
        <v>130</v>
      </c>
      <c r="C143" s="1012" t="s">
        <v>544</v>
      </c>
      <c r="D143" s="1012" t="s">
        <v>545</v>
      </c>
      <c r="E143" s="1010" t="s">
        <v>2397</v>
      </c>
      <c r="F143" s="1018" t="s">
        <v>331</v>
      </c>
      <c r="G143" s="1482" t="s">
        <v>1296</v>
      </c>
      <c r="H143" s="1483"/>
      <c r="I143" s="1483"/>
      <c r="J143" s="1483"/>
      <c r="K143" s="1483"/>
      <c r="L143" s="1483"/>
      <c r="M143" s="1483"/>
      <c r="N143" s="1483"/>
      <c r="O143" s="1483"/>
      <c r="P143" s="1483"/>
      <c r="Q143" s="1483"/>
    </row>
    <row r="144" spans="1:18" ht="12.75" customHeight="1">
      <c r="A144" s="999"/>
      <c r="B144" s="1013">
        <v>131</v>
      </c>
      <c r="C144" s="1012" t="s">
        <v>546</v>
      </c>
      <c r="D144" s="1012" t="s">
        <v>545</v>
      </c>
      <c r="E144" s="1010" t="s">
        <v>2397</v>
      </c>
      <c r="F144" s="1018" t="s">
        <v>331</v>
      </c>
      <c r="G144" s="1482" t="s">
        <v>1296</v>
      </c>
      <c r="H144" s="1483"/>
      <c r="I144" s="1483"/>
      <c r="J144" s="1483"/>
      <c r="K144" s="1483"/>
      <c r="L144" s="1483"/>
      <c r="M144" s="1483"/>
      <c r="N144" s="1483"/>
      <c r="O144" s="1483"/>
      <c r="P144" s="1483"/>
      <c r="Q144" s="1483"/>
    </row>
    <row r="145" spans="1:24" ht="12.75" customHeight="1">
      <c r="A145" s="999"/>
      <c r="B145" s="1013">
        <v>132</v>
      </c>
      <c r="C145" s="1012" t="s">
        <v>2827</v>
      </c>
      <c r="D145" s="1012" t="s">
        <v>2344</v>
      </c>
      <c r="E145" s="1010" t="s">
        <v>2397</v>
      </c>
      <c r="F145" s="1018" t="s">
        <v>350</v>
      </c>
      <c r="G145" s="1482" t="s">
        <v>1296</v>
      </c>
      <c r="H145" s="1483"/>
      <c r="I145" s="1483"/>
      <c r="J145" s="1483"/>
      <c r="K145" s="1483"/>
      <c r="L145" s="1483"/>
      <c r="M145" s="1483"/>
      <c r="N145" s="1483"/>
      <c r="O145" s="1483"/>
      <c r="P145" s="1483"/>
      <c r="Q145" s="1483"/>
    </row>
    <row r="146" spans="1:24" ht="16.5" customHeight="1">
      <c r="A146" s="1019"/>
      <c r="B146" s="1020" t="s">
        <v>1290</v>
      </c>
      <c r="C146" s="1021"/>
      <c r="D146" s="1021"/>
      <c r="E146" s="1021"/>
      <c r="F146" s="1022"/>
      <c r="G146" s="1484"/>
      <c r="H146" s="1485"/>
      <c r="I146" s="1485"/>
      <c r="J146" s="1485"/>
      <c r="K146" s="1485"/>
      <c r="L146" s="1485"/>
      <c r="M146" s="1485"/>
      <c r="N146" s="1485"/>
      <c r="O146" s="1485"/>
      <c r="P146" s="1485"/>
      <c r="Q146" s="1485"/>
      <c r="X146" s="990"/>
    </row>
    <row r="147" spans="1:24" ht="12.75" customHeight="1">
      <c r="A147" s="1019"/>
      <c r="B147" s="1024">
        <v>1</v>
      </c>
      <c r="C147" s="1012" t="s">
        <v>547</v>
      </c>
      <c r="D147" s="1012" t="s">
        <v>2402</v>
      </c>
      <c r="E147" s="1012" t="s">
        <v>2403</v>
      </c>
      <c r="F147" s="1012" t="s">
        <v>331</v>
      </c>
      <c r="G147" s="1484" t="s">
        <v>1290</v>
      </c>
      <c r="H147" s="1485"/>
      <c r="I147" s="1485"/>
      <c r="J147" s="1485"/>
      <c r="K147" s="1485"/>
      <c r="L147" s="1485"/>
      <c r="M147" s="1485"/>
      <c r="N147" s="1485"/>
      <c r="O147" s="1485"/>
      <c r="P147" s="1485"/>
      <c r="Q147" s="1485"/>
      <c r="X147" s="990"/>
    </row>
    <row r="148" spans="1:24" ht="12.75" customHeight="1">
      <c r="A148" s="1019"/>
      <c r="B148" s="1024">
        <v>2</v>
      </c>
      <c r="C148" s="1012" t="s">
        <v>548</v>
      </c>
      <c r="D148" s="1012" t="s">
        <v>330</v>
      </c>
      <c r="E148" s="1012" t="s">
        <v>2403</v>
      </c>
      <c r="F148" s="1012" t="s">
        <v>331</v>
      </c>
      <c r="G148" s="1484" t="s">
        <v>1290</v>
      </c>
      <c r="H148" s="1485"/>
      <c r="I148" s="1485"/>
      <c r="J148" s="1485"/>
      <c r="K148" s="1485"/>
      <c r="L148" s="1485"/>
      <c r="M148" s="1485"/>
      <c r="N148" s="1485"/>
      <c r="O148" s="1485"/>
      <c r="P148" s="1485"/>
      <c r="Q148" s="1485"/>
      <c r="X148" s="990"/>
    </row>
    <row r="149" spans="1:24" ht="12.75" customHeight="1">
      <c r="A149" s="1019"/>
      <c r="B149" s="1024">
        <v>3</v>
      </c>
      <c r="C149" s="1012" t="s">
        <v>549</v>
      </c>
      <c r="D149" s="1012" t="s">
        <v>2680</v>
      </c>
      <c r="E149" s="1012" t="s">
        <v>2403</v>
      </c>
      <c r="F149" s="1012" t="s">
        <v>331</v>
      </c>
      <c r="G149" s="1484" t="s">
        <v>1290</v>
      </c>
      <c r="H149" s="1485"/>
      <c r="I149" s="1485"/>
      <c r="J149" s="1485"/>
      <c r="K149" s="1485"/>
      <c r="L149" s="1485"/>
      <c r="M149" s="1485"/>
      <c r="N149" s="1485"/>
      <c r="O149" s="1485"/>
      <c r="P149" s="1485"/>
      <c r="Q149" s="1485"/>
      <c r="X149" s="990"/>
    </row>
    <row r="150" spans="1:24" ht="12.75" customHeight="1">
      <c r="A150" s="1019"/>
      <c r="B150" s="1024">
        <v>4</v>
      </c>
      <c r="C150" s="1012" t="s">
        <v>550</v>
      </c>
      <c r="D150" s="1012" t="s">
        <v>2681</v>
      </c>
      <c r="E150" s="1012" t="s">
        <v>2403</v>
      </c>
      <c r="F150" s="1012" t="s">
        <v>331</v>
      </c>
      <c r="G150" s="1484" t="s">
        <v>1290</v>
      </c>
      <c r="H150" s="1485"/>
      <c r="I150" s="1485"/>
      <c r="J150" s="1485"/>
      <c r="K150" s="1485"/>
      <c r="L150" s="1485"/>
      <c r="M150" s="1485"/>
      <c r="N150" s="1485"/>
      <c r="O150" s="1485"/>
      <c r="P150" s="1485"/>
      <c r="Q150" s="1485"/>
      <c r="X150" s="990"/>
    </row>
    <row r="151" spans="1:24" ht="27" customHeight="1">
      <c r="A151" s="1019"/>
      <c r="B151" s="1024">
        <v>5</v>
      </c>
      <c r="C151" s="1012" t="s">
        <v>551</v>
      </c>
      <c r="D151" s="1012" t="s">
        <v>2682</v>
      </c>
      <c r="E151" s="1012" t="s">
        <v>2403</v>
      </c>
      <c r="F151" s="1012" t="s">
        <v>331</v>
      </c>
      <c r="G151" s="1484" t="s">
        <v>1290</v>
      </c>
      <c r="H151" s="1485"/>
      <c r="I151" s="1485"/>
      <c r="J151" s="1485"/>
      <c r="K151" s="1485"/>
      <c r="L151" s="1485"/>
      <c r="M151" s="1485"/>
      <c r="N151" s="1485"/>
      <c r="O151" s="1485"/>
      <c r="P151" s="1485"/>
      <c r="Q151" s="1485"/>
      <c r="X151" s="990"/>
    </row>
    <row r="152" spans="1:24" ht="25.5" customHeight="1">
      <c r="A152" s="1019"/>
      <c r="B152" s="1024">
        <v>6</v>
      </c>
      <c r="C152" s="1015" t="s">
        <v>552</v>
      </c>
      <c r="D152" s="1015" t="s">
        <v>2683</v>
      </c>
      <c r="E152" s="1015" t="s">
        <v>2403</v>
      </c>
      <c r="F152" s="1012" t="s">
        <v>331</v>
      </c>
      <c r="G152" s="1484" t="s">
        <v>1290</v>
      </c>
      <c r="H152" s="1485"/>
      <c r="I152" s="1485"/>
      <c r="J152" s="1485"/>
      <c r="K152" s="1485"/>
      <c r="L152" s="1485"/>
      <c r="M152" s="1485"/>
      <c r="N152" s="1485"/>
      <c r="O152" s="1485"/>
      <c r="P152" s="1485"/>
      <c r="Q152" s="1485"/>
      <c r="X152" s="990"/>
    </row>
    <row r="153" spans="1:24">
      <c r="A153" s="1019"/>
      <c r="B153" s="1024">
        <v>7</v>
      </c>
      <c r="C153" s="1012" t="s">
        <v>553</v>
      </c>
      <c r="D153" s="1012" t="s">
        <v>554</v>
      </c>
      <c r="E153" s="1012" t="s">
        <v>2403</v>
      </c>
      <c r="F153" s="1012" t="s">
        <v>331</v>
      </c>
      <c r="G153" s="1484" t="s">
        <v>1290</v>
      </c>
      <c r="H153" s="1485"/>
      <c r="I153" s="1485"/>
      <c r="J153" s="1485"/>
      <c r="K153" s="1485"/>
      <c r="L153" s="1485"/>
      <c r="M153" s="1485"/>
      <c r="N153" s="1485"/>
      <c r="O153" s="1485"/>
      <c r="P153" s="1485"/>
      <c r="Q153" s="1485"/>
      <c r="X153" s="990"/>
    </row>
    <row r="154" spans="1:24">
      <c r="A154" s="1019"/>
      <c r="B154" s="1024">
        <v>8</v>
      </c>
      <c r="C154" s="1012" t="s">
        <v>555</v>
      </c>
      <c r="D154" s="1012" t="s">
        <v>2684</v>
      </c>
      <c r="E154" s="1012" t="s">
        <v>2403</v>
      </c>
      <c r="F154" s="1012" t="s">
        <v>331</v>
      </c>
      <c r="G154" s="1484" t="s">
        <v>1290</v>
      </c>
      <c r="H154" s="1485"/>
      <c r="I154" s="1485"/>
      <c r="J154" s="1485"/>
      <c r="K154" s="1485"/>
      <c r="L154" s="1485"/>
      <c r="M154" s="1485"/>
      <c r="N154" s="1485"/>
      <c r="O154" s="1485"/>
      <c r="P154" s="1485"/>
      <c r="Q154" s="1485"/>
      <c r="X154" s="990"/>
    </row>
    <row r="155" spans="1:24">
      <c r="A155" s="1019"/>
      <c r="B155" s="1024">
        <v>9</v>
      </c>
      <c r="C155" s="1012" t="s">
        <v>2678</v>
      </c>
      <c r="D155" s="1012" t="s">
        <v>1525</v>
      </c>
      <c r="E155" s="1012" t="s">
        <v>2685</v>
      </c>
      <c r="F155" s="1012" t="s">
        <v>327</v>
      </c>
      <c r="G155" s="1484"/>
      <c r="H155" s="1485"/>
      <c r="I155" s="1485"/>
      <c r="J155" s="1485"/>
      <c r="K155" s="1485"/>
      <c r="L155" s="1485"/>
      <c r="M155" s="1485"/>
      <c r="N155" s="1485"/>
      <c r="O155" s="1485"/>
      <c r="P155" s="1485"/>
      <c r="Q155" s="1485"/>
      <c r="X155" s="990"/>
    </row>
    <row r="156" spans="1:24">
      <c r="A156" s="1019"/>
      <c r="B156" s="1024">
        <v>10</v>
      </c>
      <c r="C156" s="1012" t="s">
        <v>556</v>
      </c>
      <c r="D156" s="1012" t="s">
        <v>557</v>
      </c>
      <c r="E156" s="1012" t="s">
        <v>2403</v>
      </c>
      <c r="F156" s="1012" t="s">
        <v>327</v>
      </c>
      <c r="G156" s="1484" t="s">
        <v>1290</v>
      </c>
      <c r="H156" s="1485"/>
      <c r="I156" s="1485"/>
      <c r="J156" s="1485"/>
      <c r="K156" s="1485"/>
      <c r="L156" s="1485"/>
      <c r="M156" s="1485"/>
      <c r="N156" s="1485"/>
      <c r="O156" s="1485"/>
      <c r="P156" s="1485"/>
      <c r="Q156" s="1485"/>
      <c r="X156" s="990"/>
    </row>
    <row r="157" spans="1:24">
      <c r="A157" s="1019"/>
      <c r="B157" s="1024">
        <v>11</v>
      </c>
      <c r="C157" s="1012" t="s">
        <v>558</v>
      </c>
      <c r="D157" s="1012" t="s">
        <v>2686</v>
      </c>
      <c r="E157" s="1012" t="s">
        <v>2403</v>
      </c>
      <c r="F157" s="1012" t="s">
        <v>331</v>
      </c>
      <c r="G157" s="1484" t="s">
        <v>1290</v>
      </c>
      <c r="H157" s="1485"/>
      <c r="I157" s="1485"/>
      <c r="J157" s="1485"/>
      <c r="K157" s="1485"/>
      <c r="L157" s="1485"/>
      <c r="M157" s="1485"/>
      <c r="N157" s="1485"/>
      <c r="O157" s="1485"/>
      <c r="P157" s="1485"/>
      <c r="Q157" s="1485"/>
      <c r="X157" s="990"/>
    </row>
    <row r="158" spans="1:24">
      <c r="A158" s="1019"/>
      <c r="B158" s="1024">
        <v>12</v>
      </c>
      <c r="C158" s="1012" t="s">
        <v>559</v>
      </c>
      <c r="D158" s="1012" t="s">
        <v>2687</v>
      </c>
      <c r="E158" s="1012" t="s">
        <v>2403</v>
      </c>
      <c r="F158" s="1012" t="s">
        <v>327</v>
      </c>
      <c r="G158" s="1484" t="s">
        <v>1290</v>
      </c>
      <c r="H158" s="1485"/>
      <c r="I158" s="1485"/>
      <c r="J158" s="1485"/>
      <c r="K158" s="1485"/>
      <c r="L158" s="1485"/>
      <c r="M158" s="1485"/>
      <c r="N158" s="1485"/>
      <c r="O158" s="1485"/>
      <c r="P158" s="1485"/>
      <c r="Q158" s="1485"/>
      <c r="X158" s="990"/>
    </row>
    <row r="159" spans="1:24" ht="12.75" customHeight="1">
      <c r="A159" s="1019"/>
      <c r="B159" s="1024">
        <v>13</v>
      </c>
      <c r="C159" s="1012" t="s">
        <v>560</v>
      </c>
      <c r="D159" s="1012" t="s">
        <v>561</v>
      </c>
      <c r="E159" s="1012" t="s">
        <v>2403</v>
      </c>
      <c r="F159" s="1012" t="s">
        <v>331</v>
      </c>
      <c r="G159" s="1484" t="s">
        <v>1290</v>
      </c>
      <c r="H159" s="1485"/>
      <c r="I159" s="1485"/>
      <c r="J159" s="1485"/>
      <c r="K159" s="1485"/>
      <c r="L159" s="1485"/>
      <c r="M159" s="1485"/>
      <c r="N159" s="1485"/>
      <c r="O159" s="1485"/>
      <c r="P159" s="1485"/>
      <c r="Q159" s="1485"/>
      <c r="X159" s="990"/>
    </row>
    <row r="160" spans="1:24" ht="12.75" customHeight="1">
      <c r="A160" s="1019"/>
      <c r="B160" s="1024">
        <v>14</v>
      </c>
      <c r="C160" s="1012" t="s">
        <v>562</v>
      </c>
      <c r="D160" s="1012" t="s">
        <v>563</v>
      </c>
      <c r="E160" s="1012" t="s">
        <v>2403</v>
      </c>
      <c r="F160" s="1012" t="s">
        <v>331</v>
      </c>
      <c r="G160" s="1484" t="s">
        <v>1290</v>
      </c>
      <c r="H160" s="1485"/>
      <c r="I160" s="1485"/>
      <c r="J160" s="1485"/>
      <c r="K160" s="1485"/>
      <c r="L160" s="1485"/>
      <c r="M160" s="1485"/>
      <c r="N160" s="1485"/>
      <c r="O160" s="1485"/>
      <c r="P160" s="1485"/>
      <c r="Q160" s="1485"/>
      <c r="X160" s="990"/>
    </row>
    <row r="161" spans="1:24" ht="12.75" customHeight="1">
      <c r="A161" s="1019"/>
      <c r="B161" s="1024">
        <v>15</v>
      </c>
      <c r="C161" s="1012" t="s">
        <v>564</v>
      </c>
      <c r="D161" s="1012" t="s">
        <v>2688</v>
      </c>
      <c r="E161" s="1012" t="s">
        <v>2403</v>
      </c>
      <c r="F161" s="1012" t="s">
        <v>331</v>
      </c>
      <c r="G161" s="1484" t="s">
        <v>1290</v>
      </c>
      <c r="H161" s="1485"/>
      <c r="I161" s="1485"/>
      <c r="J161" s="1485"/>
      <c r="K161" s="1485"/>
      <c r="L161" s="1485"/>
      <c r="M161" s="1485"/>
      <c r="N161" s="1485"/>
      <c r="O161" s="1485"/>
      <c r="P161" s="1485"/>
      <c r="Q161" s="1485"/>
      <c r="X161" s="990"/>
    </row>
    <row r="162" spans="1:24">
      <c r="A162" s="1019"/>
      <c r="B162" s="1024">
        <v>16</v>
      </c>
      <c r="C162" s="1012" t="s">
        <v>565</v>
      </c>
      <c r="D162" s="1012" t="s">
        <v>566</v>
      </c>
      <c r="E162" s="1012" t="s">
        <v>2403</v>
      </c>
      <c r="F162" s="1012" t="s">
        <v>331</v>
      </c>
      <c r="G162" s="1484" t="s">
        <v>1290</v>
      </c>
      <c r="H162" s="1485"/>
      <c r="I162" s="1485"/>
      <c r="J162" s="1485"/>
      <c r="K162" s="1485"/>
      <c r="L162" s="1485"/>
      <c r="M162" s="1485"/>
      <c r="N162" s="1485"/>
      <c r="O162" s="1485"/>
      <c r="P162" s="1485"/>
      <c r="Q162" s="1485"/>
      <c r="X162" s="990"/>
    </row>
    <row r="163" spans="1:24">
      <c r="A163" s="1019"/>
      <c r="B163" s="1024">
        <v>17</v>
      </c>
      <c r="C163" s="1012" t="s">
        <v>567</v>
      </c>
      <c r="D163" s="1012" t="s">
        <v>1436</v>
      </c>
      <c r="E163" s="1012" t="s">
        <v>2403</v>
      </c>
      <c r="F163" s="1012" t="s">
        <v>331</v>
      </c>
      <c r="G163" s="1484" t="s">
        <v>1290</v>
      </c>
      <c r="H163" s="1485"/>
      <c r="I163" s="1485"/>
      <c r="J163" s="1485"/>
      <c r="K163" s="1485"/>
      <c r="L163" s="1485"/>
      <c r="M163" s="1485"/>
      <c r="N163" s="1485"/>
      <c r="O163" s="1485"/>
      <c r="P163" s="1485"/>
      <c r="Q163" s="1485"/>
      <c r="X163" s="990"/>
    </row>
    <row r="164" spans="1:24">
      <c r="A164" s="1019"/>
      <c r="B164" s="1024">
        <v>18</v>
      </c>
      <c r="C164" s="1012" t="s">
        <v>1437</v>
      </c>
      <c r="D164" s="1012" t="s">
        <v>1438</v>
      </c>
      <c r="E164" s="1012" t="s">
        <v>2403</v>
      </c>
      <c r="F164" s="1012" t="s">
        <v>331</v>
      </c>
      <c r="G164" s="1484" t="s">
        <v>1290</v>
      </c>
      <c r="H164" s="1485"/>
      <c r="I164" s="1485"/>
      <c r="J164" s="1485"/>
      <c r="K164" s="1485"/>
      <c r="L164" s="1485"/>
      <c r="M164" s="1485"/>
      <c r="N164" s="1485"/>
      <c r="O164" s="1485"/>
      <c r="P164" s="1485"/>
      <c r="Q164" s="1485"/>
      <c r="X164" s="990"/>
    </row>
    <row r="165" spans="1:24">
      <c r="A165" s="1019"/>
      <c r="B165" s="1024">
        <v>19</v>
      </c>
      <c r="C165" s="1012" t="s">
        <v>1439</v>
      </c>
      <c r="D165" s="1012" t="s">
        <v>1440</v>
      </c>
      <c r="E165" s="1012" t="s">
        <v>2403</v>
      </c>
      <c r="F165" s="1012" t="s">
        <v>331</v>
      </c>
      <c r="G165" s="1484" t="s">
        <v>1290</v>
      </c>
      <c r="H165" s="1485"/>
      <c r="I165" s="1485"/>
      <c r="J165" s="1485"/>
      <c r="K165" s="1485"/>
      <c r="L165" s="1485"/>
      <c r="M165" s="1485"/>
      <c r="N165" s="1485"/>
      <c r="O165" s="1485"/>
      <c r="P165" s="1485"/>
      <c r="Q165" s="1485"/>
      <c r="X165" s="990"/>
    </row>
    <row r="166" spans="1:24">
      <c r="A166" s="1019"/>
      <c r="B166" s="1024">
        <v>20</v>
      </c>
      <c r="C166" s="1012" t="s">
        <v>1441</v>
      </c>
      <c r="D166" s="1012" t="s">
        <v>1442</v>
      </c>
      <c r="E166" s="1012" t="s">
        <v>2403</v>
      </c>
      <c r="F166" s="1012" t="s">
        <v>331</v>
      </c>
      <c r="G166" s="1484" t="s">
        <v>1290</v>
      </c>
      <c r="H166" s="1485"/>
      <c r="I166" s="1485"/>
      <c r="J166" s="1485"/>
      <c r="K166" s="1485"/>
      <c r="L166" s="1485"/>
      <c r="M166" s="1485"/>
      <c r="N166" s="1485"/>
      <c r="O166" s="1485"/>
      <c r="P166" s="1485"/>
      <c r="Q166" s="1485"/>
      <c r="X166" s="990"/>
    </row>
    <row r="167" spans="1:24">
      <c r="A167" s="1019"/>
      <c r="B167" s="1024">
        <v>21</v>
      </c>
      <c r="C167" s="1012" t="s">
        <v>1443</v>
      </c>
      <c r="D167" s="1012" t="s">
        <v>1444</v>
      </c>
      <c r="E167" s="1012" t="s">
        <v>2403</v>
      </c>
      <c r="F167" s="1012" t="s">
        <v>331</v>
      </c>
      <c r="G167" s="1484" t="s">
        <v>1290</v>
      </c>
      <c r="H167" s="1485"/>
      <c r="I167" s="1485"/>
      <c r="J167" s="1485"/>
      <c r="K167" s="1485"/>
      <c r="L167" s="1485"/>
      <c r="M167" s="1485"/>
      <c r="N167" s="1485"/>
      <c r="O167" s="1485"/>
      <c r="P167" s="1485"/>
      <c r="Q167" s="1485"/>
      <c r="X167" s="990"/>
    </row>
    <row r="168" spans="1:24" ht="12.75" customHeight="1">
      <c r="A168" s="1019"/>
      <c r="B168" s="1024">
        <v>22</v>
      </c>
      <c r="C168" s="1012" t="s">
        <v>1445</v>
      </c>
      <c r="D168" s="1012" t="s">
        <v>1446</v>
      </c>
      <c r="E168" s="1012" t="s">
        <v>2403</v>
      </c>
      <c r="F168" s="1012" t="s">
        <v>331</v>
      </c>
      <c r="G168" s="1484" t="s">
        <v>1290</v>
      </c>
      <c r="H168" s="1485"/>
      <c r="I168" s="1485"/>
      <c r="J168" s="1485"/>
      <c r="K168" s="1485"/>
      <c r="L168" s="1485"/>
      <c r="M168" s="1485"/>
      <c r="N168" s="1485"/>
      <c r="O168" s="1485"/>
      <c r="P168" s="1485"/>
      <c r="Q168" s="1485"/>
      <c r="X168" s="990"/>
    </row>
    <row r="169" spans="1:24" ht="12.75" customHeight="1">
      <c r="A169" s="1019"/>
      <c r="B169" s="1024">
        <v>23</v>
      </c>
      <c r="C169" s="1012" t="s">
        <v>1447</v>
      </c>
      <c r="D169" s="1012" t="s">
        <v>1448</v>
      </c>
      <c r="E169" s="1012" t="s">
        <v>2403</v>
      </c>
      <c r="F169" s="1012" t="s">
        <v>331</v>
      </c>
      <c r="G169" s="1484" t="s">
        <v>1290</v>
      </c>
      <c r="H169" s="1485"/>
      <c r="I169" s="1485"/>
      <c r="J169" s="1485"/>
      <c r="K169" s="1485"/>
      <c r="L169" s="1485"/>
      <c r="M169" s="1485"/>
      <c r="N169" s="1485"/>
      <c r="O169" s="1485"/>
      <c r="P169" s="1485"/>
      <c r="Q169" s="1485"/>
      <c r="X169" s="990"/>
    </row>
    <row r="170" spans="1:24" ht="12.75" customHeight="1">
      <c r="A170" s="1019"/>
      <c r="B170" s="1024">
        <v>24</v>
      </c>
      <c r="C170" s="1012" t="s">
        <v>1449</v>
      </c>
      <c r="D170" s="1012" t="s">
        <v>2689</v>
      </c>
      <c r="E170" s="1012" t="s">
        <v>2403</v>
      </c>
      <c r="F170" s="1012" t="s">
        <v>331</v>
      </c>
      <c r="G170" s="1484" t="s">
        <v>1290</v>
      </c>
      <c r="H170" s="1485"/>
      <c r="I170" s="1485"/>
      <c r="J170" s="1485"/>
      <c r="K170" s="1485"/>
      <c r="L170" s="1485"/>
      <c r="M170" s="1485"/>
      <c r="N170" s="1485"/>
      <c r="O170" s="1485"/>
      <c r="P170" s="1485"/>
      <c r="Q170" s="1485"/>
      <c r="X170" s="990"/>
    </row>
    <row r="171" spans="1:24" ht="12.75" customHeight="1">
      <c r="A171" s="1019"/>
      <c r="B171" s="1024">
        <v>25</v>
      </c>
      <c r="C171" s="1012" t="s">
        <v>1450</v>
      </c>
      <c r="D171" s="1012" t="s">
        <v>1451</v>
      </c>
      <c r="E171" s="1012" t="s">
        <v>2403</v>
      </c>
      <c r="F171" s="1012" t="s">
        <v>331</v>
      </c>
      <c r="G171" s="1484" t="s">
        <v>1290</v>
      </c>
      <c r="H171" s="1485"/>
      <c r="I171" s="1485"/>
      <c r="J171" s="1485"/>
      <c r="K171" s="1485"/>
      <c r="L171" s="1485"/>
      <c r="M171" s="1485"/>
      <c r="N171" s="1485"/>
      <c r="O171" s="1485"/>
      <c r="P171" s="1485"/>
      <c r="Q171" s="1485"/>
      <c r="X171" s="990"/>
    </row>
    <row r="172" spans="1:24" ht="12.75" customHeight="1">
      <c r="A172" s="1019"/>
      <c r="B172" s="1024">
        <v>26</v>
      </c>
      <c r="C172" s="1012" t="s">
        <v>1452</v>
      </c>
      <c r="D172" s="1012" t="s">
        <v>2690</v>
      </c>
      <c r="E172" s="1012" t="s">
        <v>2403</v>
      </c>
      <c r="F172" s="1012" t="s">
        <v>331</v>
      </c>
      <c r="G172" s="1484" t="s">
        <v>1290</v>
      </c>
      <c r="H172" s="1485"/>
      <c r="I172" s="1485"/>
      <c r="J172" s="1485"/>
      <c r="K172" s="1485"/>
      <c r="L172" s="1485"/>
      <c r="M172" s="1485"/>
      <c r="N172" s="1485"/>
      <c r="O172" s="1485"/>
      <c r="P172" s="1485"/>
      <c r="Q172" s="1485"/>
      <c r="X172" s="990"/>
    </row>
    <row r="173" spans="1:24" ht="12.75" customHeight="1">
      <c r="A173" s="1019"/>
      <c r="B173" s="1024">
        <v>27</v>
      </c>
      <c r="C173" s="1012" t="s">
        <v>1453</v>
      </c>
      <c r="D173" s="1012" t="s">
        <v>2691</v>
      </c>
      <c r="E173" s="1012" t="s">
        <v>2403</v>
      </c>
      <c r="F173" s="1012" t="s">
        <v>331</v>
      </c>
      <c r="G173" s="1484" t="s">
        <v>1290</v>
      </c>
      <c r="H173" s="1485"/>
      <c r="I173" s="1485"/>
      <c r="J173" s="1485"/>
      <c r="K173" s="1485"/>
      <c r="L173" s="1485"/>
      <c r="M173" s="1485"/>
      <c r="N173" s="1485"/>
      <c r="O173" s="1485"/>
      <c r="P173" s="1485"/>
      <c r="Q173" s="1485"/>
      <c r="X173" s="990"/>
    </row>
    <row r="174" spans="1:24" ht="12.75" customHeight="1">
      <c r="A174" s="1019"/>
      <c r="B174" s="1024">
        <v>28</v>
      </c>
      <c r="C174" s="1012" t="s">
        <v>1454</v>
      </c>
      <c r="D174" s="1012" t="s">
        <v>2692</v>
      </c>
      <c r="E174" s="1012" t="s">
        <v>2403</v>
      </c>
      <c r="F174" s="1012" t="s">
        <v>331</v>
      </c>
      <c r="G174" s="1484" t="s">
        <v>1290</v>
      </c>
      <c r="H174" s="1485"/>
      <c r="I174" s="1485"/>
      <c r="J174" s="1485"/>
      <c r="K174" s="1485"/>
      <c r="L174" s="1485"/>
      <c r="M174" s="1485"/>
      <c r="N174" s="1485"/>
      <c r="O174" s="1485"/>
      <c r="P174" s="1485"/>
      <c r="Q174" s="1485"/>
      <c r="X174" s="990"/>
    </row>
    <row r="175" spans="1:24" ht="12.75" customHeight="1">
      <c r="A175" s="1019"/>
      <c r="B175" s="1024">
        <v>29</v>
      </c>
      <c r="C175" s="1012" t="s">
        <v>1455</v>
      </c>
      <c r="D175" s="1012" t="s">
        <v>1456</v>
      </c>
      <c r="E175" s="1012" t="s">
        <v>2403</v>
      </c>
      <c r="F175" s="1012" t="s">
        <v>331</v>
      </c>
      <c r="G175" s="1484" t="s">
        <v>1290</v>
      </c>
      <c r="H175" s="1485"/>
      <c r="I175" s="1485"/>
      <c r="J175" s="1485"/>
      <c r="K175" s="1485"/>
      <c r="L175" s="1485"/>
      <c r="M175" s="1485"/>
      <c r="N175" s="1485"/>
      <c r="O175" s="1485"/>
      <c r="P175" s="1485"/>
      <c r="Q175" s="1485"/>
      <c r="X175" s="990"/>
    </row>
    <row r="176" spans="1:24" ht="12.75" customHeight="1">
      <c r="A176" s="1019"/>
      <c r="B176" s="1024">
        <v>30</v>
      </c>
      <c r="C176" s="1012" t="s">
        <v>1457</v>
      </c>
      <c r="D176" s="1012" t="s">
        <v>2693</v>
      </c>
      <c r="E176" s="1012" t="s">
        <v>2403</v>
      </c>
      <c r="F176" s="1012" t="s">
        <v>331</v>
      </c>
      <c r="G176" s="1484" t="s">
        <v>1290</v>
      </c>
      <c r="H176" s="1485"/>
      <c r="I176" s="1485"/>
      <c r="J176" s="1485"/>
      <c r="K176" s="1485"/>
      <c r="L176" s="1485"/>
      <c r="M176" s="1485"/>
      <c r="N176" s="1485"/>
      <c r="O176" s="1485"/>
      <c r="P176" s="1485"/>
      <c r="Q176" s="1485"/>
      <c r="X176" s="990"/>
    </row>
    <row r="177" spans="1:24" ht="12.75" customHeight="1">
      <c r="A177" s="1019"/>
      <c r="B177" s="1024">
        <v>31</v>
      </c>
      <c r="C177" s="1012" t="s">
        <v>1458</v>
      </c>
      <c r="D177" s="1012" t="s">
        <v>2694</v>
      </c>
      <c r="E177" s="1012" t="s">
        <v>2403</v>
      </c>
      <c r="F177" s="1012" t="s">
        <v>331</v>
      </c>
      <c r="G177" s="1484" t="s">
        <v>1290</v>
      </c>
      <c r="H177" s="1485"/>
      <c r="I177" s="1485"/>
      <c r="J177" s="1485"/>
      <c r="K177" s="1485"/>
      <c r="L177" s="1485"/>
      <c r="M177" s="1485"/>
      <c r="N177" s="1485"/>
      <c r="O177" s="1485"/>
      <c r="P177" s="1485"/>
      <c r="Q177" s="1485"/>
      <c r="X177" s="990"/>
    </row>
    <row r="178" spans="1:24" ht="12.75" customHeight="1">
      <c r="A178" s="1019"/>
      <c r="B178" s="1024">
        <v>32</v>
      </c>
      <c r="C178" s="1012" t="s">
        <v>1459</v>
      </c>
      <c r="D178" s="1012" t="s">
        <v>1460</v>
      </c>
      <c r="E178" s="1012" t="s">
        <v>2403</v>
      </c>
      <c r="F178" s="1012" t="s">
        <v>331</v>
      </c>
      <c r="G178" s="1484" t="s">
        <v>1290</v>
      </c>
      <c r="H178" s="1485"/>
      <c r="I178" s="1485"/>
      <c r="J178" s="1485"/>
      <c r="K178" s="1485"/>
      <c r="L178" s="1485"/>
      <c r="M178" s="1485"/>
      <c r="N178" s="1485"/>
      <c r="O178" s="1485"/>
      <c r="P178" s="1485"/>
      <c r="Q178" s="1485"/>
      <c r="X178" s="990"/>
    </row>
    <row r="179" spans="1:24" ht="12.75" customHeight="1">
      <c r="A179" s="1019"/>
      <c r="B179" s="1024">
        <v>33</v>
      </c>
      <c r="C179" s="1012" t="s">
        <v>1461</v>
      </c>
      <c r="D179" s="1012" t="s">
        <v>2695</v>
      </c>
      <c r="E179" s="1012" t="s">
        <v>2403</v>
      </c>
      <c r="F179" s="1012" t="s">
        <v>331</v>
      </c>
      <c r="G179" s="1484" t="s">
        <v>1290</v>
      </c>
      <c r="H179" s="1485"/>
      <c r="I179" s="1485"/>
      <c r="J179" s="1485"/>
      <c r="K179" s="1485"/>
      <c r="L179" s="1485"/>
      <c r="M179" s="1485"/>
      <c r="N179" s="1485"/>
      <c r="O179" s="1485"/>
      <c r="P179" s="1485"/>
      <c r="Q179" s="1485"/>
      <c r="X179" s="990"/>
    </row>
    <row r="180" spans="1:24" ht="12.75" customHeight="1">
      <c r="A180" s="1019"/>
      <c r="B180" s="1024">
        <v>34</v>
      </c>
      <c r="C180" s="1012" t="s">
        <v>1462</v>
      </c>
      <c r="D180" s="1012" t="s">
        <v>1463</v>
      </c>
      <c r="E180" s="1012" t="s">
        <v>2403</v>
      </c>
      <c r="F180" s="1012" t="s">
        <v>331</v>
      </c>
      <c r="G180" s="1484" t="s">
        <v>1290</v>
      </c>
      <c r="H180" s="1485"/>
      <c r="I180" s="1485"/>
      <c r="J180" s="1485"/>
      <c r="K180" s="1485"/>
      <c r="L180" s="1485"/>
      <c r="M180" s="1485"/>
      <c r="N180" s="1485"/>
      <c r="O180" s="1485"/>
      <c r="P180" s="1485"/>
      <c r="Q180" s="1485"/>
      <c r="X180" s="990"/>
    </row>
    <row r="181" spans="1:24">
      <c r="A181" s="1019"/>
      <c r="B181" s="1024">
        <v>35</v>
      </c>
      <c r="C181" s="1012" t="s">
        <v>1464</v>
      </c>
      <c r="D181" s="1012" t="s">
        <v>1465</v>
      </c>
      <c r="E181" s="1012" t="s">
        <v>2403</v>
      </c>
      <c r="F181" s="1012" t="s">
        <v>331</v>
      </c>
      <c r="G181" s="1484" t="s">
        <v>1290</v>
      </c>
      <c r="H181" s="1485"/>
      <c r="I181" s="1485"/>
      <c r="J181" s="1485"/>
      <c r="K181" s="1485"/>
      <c r="L181" s="1485"/>
      <c r="M181" s="1485"/>
      <c r="N181" s="1485"/>
      <c r="O181" s="1485"/>
      <c r="P181" s="1485"/>
      <c r="Q181" s="1485"/>
      <c r="X181" s="990"/>
    </row>
    <row r="182" spans="1:24">
      <c r="A182" s="1019"/>
      <c r="B182" s="1024">
        <v>36</v>
      </c>
      <c r="C182" s="1012" t="s">
        <v>1466</v>
      </c>
      <c r="D182" s="1012" t="s">
        <v>1467</v>
      </c>
      <c r="E182" s="1012" t="s">
        <v>2403</v>
      </c>
      <c r="F182" s="1012" t="s">
        <v>350</v>
      </c>
      <c r="G182" s="1484" t="s">
        <v>1290</v>
      </c>
      <c r="H182" s="1485"/>
      <c r="I182" s="1485"/>
      <c r="J182" s="1485"/>
      <c r="K182" s="1485"/>
      <c r="L182" s="1485"/>
      <c r="M182" s="1485"/>
      <c r="N182" s="1485"/>
      <c r="O182" s="1485"/>
      <c r="P182" s="1485"/>
      <c r="Q182" s="1485"/>
      <c r="X182" s="990"/>
    </row>
    <row r="183" spans="1:24">
      <c r="A183" s="1019"/>
      <c r="B183" s="1024">
        <v>37</v>
      </c>
      <c r="C183" s="1012" t="s">
        <v>1468</v>
      </c>
      <c r="D183" s="1012" t="s">
        <v>1469</v>
      </c>
      <c r="E183" s="1012" t="s">
        <v>2403</v>
      </c>
      <c r="F183" s="1012" t="s">
        <v>331</v>
      </c>
      <c r="G183" s="1484" t="s">
        <v>1290</v>
      </c>
      <c r="H183" s="1485"/>
      <c r="I183" s="1485"/>
      <c r="J183" s="1485"/>
      <c r="K183" s="1485"/>
      <c r="L183" s="1485"/>
      <c r="M183" s="1485"/>
      <c r="N183" s="1485"/>
      <c r="O183" s="1485"/>
      <c r="P183" s="1485"/>
      <c r="Q183" s="1485"/>
      <c r="X183" s="990"/>
    </row>
    <row r="184" spans="1:24">
      <c r="A184" s="1019"/>
      <c r="B184" s="1024">
        <v>38</v>
      </c>
      <c r="C184" s="1012" t="s">
        <v>1470</v>
      </c>
      <c r="D184" s="1012" t="s">
        <v>1471</v>
      </c>
      <c r="E184" s="1012" t="s">
        <v>2403</v>
      </c>
      <c r="F184" s="1012" t="s">
        <v>331</v>
      </c>
      <c r="G184" s="1484" t="s">
        <v>1290</v>
      </c>
      <c r="H184" s="1485"/>
      <c r="I184" s="1485"/>
      <c r="J184" s="1485"/>
      <c r="K184" s="1485"/>
      <c r="L184" s="1485"/>
      <c r="M184" s="1485"/>
      <c r="N184" s="1485"/>
      <c r="O184" s="1485"/>
      <c r="P184" s="1485"/>
      <c r="Q184" s="1485"/>
      <c r="X184" s="990"/>
    </row>
    <row r="185" spans="1:24">
      <c r="A185" s="1019"/>
      <c r="B185" s="1024">
        <v>39</v>
      </c>
      <c r="C185" s="1012" t="s">
        <v>1472</v>
      </c>
      <c r="D185" s="1012" t="s">
        <v>2696</v>
      </c>
      <c r="E185" s="1012" t="s">
        <v>2403</v>
      </c>
      <c r="F185" s="1012" t="s">
        <v>331</v>
      </c>
      <c r="G185" s="1484" t="s">
        <v>1290</v>
      </c>
      <c r="H185" s="1485"/>
      <c r="I185" s="1485"/>
      <c r="J185" s="1485"/>
      <c r="K185" s="1485"/>
      <c r="L185" s="1485"/>
      <c r="M185" s="1485"/>
      <c r="N185" s="1485"/>
      <c r="O185" s="1485"/>
      <c r="P185" s="1485"/>
      <c r="Q185" s="1485"/>
      <c r="X185" s="990"/>
    </row>
    <row r="186" spans="1:24">
      <c r="A186" s="1019"/>
      <c r="B186" s="1024">
        <v>40</v>
      </c>
      <c r="C186" s="1012" t="s">
        <v>1473</v>
      </c>
      <c r="D186" s="1012" t="s">
        <v>444</v>
      </c>
      <c r="E186" s="1012" t="s">
        <v>2403</v>
      </c>
      <c r="F186" s="1012" t="s">
        <v>331</v>
      </c>
      <c r="G186" s="1484" t="s">
        <v>1290</v>
      </c>
      <c r="H186" s="1485"/>
      <c r="I186" s="1485"/>
      <c r="J186" s="1485"/>
      <c r="K186" s="1485"/>
      <c r="L186" s="1485"/>
      <c r="M186" s="1485"/>
      <c r="N186" s="1485"/>
      <c r="O186" s="1485"/>
      <c r="P186" s="1485"/>
      <c r="Q186" s="1485"/>
      <c r="X186" s="990"/>
    </row>
    <row r="187" spans="1:24">
      <c r="A187" s="1019"/>
      <c r="B187" s="1024">
        <v>41</v>
      </c>
      <c r="C187" s="1012" t="s">
        <v>1474</v>
      </c>
      <c r="D187" s="1012" t="s">
        <v>1475</v>
      </c>
      <c r="E187" s="1012" t="s">
        <v>2403</v>
      </c>
      <c r="F187" s="1012" t="s">
        <v>331</v>
      </c>
      <c r="G187" s="1484" t="s">
        <v>1290</v>
      </c>
      <c r="H187" s="1485"/>
      <c r="I187" s="1485"/>
      <c r="J187" s="1485"/>
      <c r="K187" s="1485"/>
      <c r="L187" s="1485"/>
      <c r="M187" s="1485"/>
      <c r="N187" s="1485"/>
      <c r="O187" s="1485"/>
      <c r="P187" s="1485"/>
      <c r="Q187" s="1485"/>
      <c r="X187" s="990"/>
    </row>
    <row r="188" spans="1:24">
      <c r="A188" s="1019"/>
      <c r="B188" s="1024">
        <v>42</v>
      </c>
      <c r="C188" s="1012" t="s">
        <v>1476</v>
      </c>
      <c r="D188" s="1012" t="s">
        <v>1477</v>
      </c>
      <c r="E188" s="1012" t="s">
        <v>2403</v>
      </c>
      <c r="F188" s="1012" t="s">
        <v>331</v>
      </c>
      <c r="G188" s="1484" t="s">
        <v>1290</v>
      </c>
      <c r="H188" s="1485"/>
      <c r="I188" s="1485"/>
      <c r="J188" s="1485"/>
      <c r="K188" s="1485"/>
      <c r="L188" s="1485"/>
      <c r="M188" s="1485"/>
      <c r="N188" s="1485"/>
      <c r="O188" s="1485"/>
      <c r="P188" s="1485"/>
      <c r="Q188" s="1485"/>
      <c r="X188" s="990"/>
    </row>
    <row r="189" spans="1:24">
      <c r="A189" s="1019"/>
      <c r="B189" s="1024">
        <v>43</v>
      </c>
      <c r="C189" s="1012" t="s">
        <v>1478</v>
      </c>
      <c r="D189" s="1012" t="s">
        <v>1479</v>
      </c>
      <c r="E189" s="1012" t="s">
        <v>2403</v>
      </c>
      <c r="F189" s="1012" t="s">
        <v>331</v>
      </c>
      <c r="G189" s="1484" t="s">
        <v>1290</v>
      </c>
      <c r="H189" s="1485"/>
      <c r="I189" s="1485"/>
      <c r="J189" s="1485"/>
      <c r="K189" s="1485"/>
      <c r="L189" s="1485"/>
      <c r="M189" s="1485"/>
      <c r="N189" s="1485"/>
      <c r="O189" s="1485"/>
      <c r="P189" s="1485"/>
      <c r="Q189" s="1485"/>
      <c r="X189" s="990"/>
    </row>
    <row r="190" spans="1:24">
      <c r="A190" s="1019"/>
      <c r="B190" s="1024">
        <v>44</v>
      </c>
      <c r="C190" s="1012" t="s">
        <v>1480</v>
      </c>
      <c r="D190" s="1012" t="s">
        <v>1481</v>
      </c>
      <c r="E190" s="1012" t="s">
        <v>2403</v>
      </c>
      <c r="F190" s="1012" t="s">
        <v>331</v>
      </c>
      <c r="G190" s="1484" t="s">
        <v>1290</v>
      </c>
      <c r="H190" s="1485"/>
      <c r="I190" s="1485"/>
      <c r="J190" s="1485"/>
      <c r="K190" s="1485"/>
      <c r="L190" s="1485"/>
      <c r="M190" s="1485"/>
      <c r="N190" s="1485"/>
      <c r="O190" s="1485"/>
      <c r="P190" s="1485"/>
      <c r="Q190" s="1485"/>
      <c r="X190" s="990"/>
    </row>
    <row r="191" spans="1:24">
      <c r="A191" s="1019"/>
      <c r="B191" s="1024">
        <v>45</v>
      </c>
      <c r="C191" s="1012" t="s">
        <v>1482</v>
      </c>
      <c r="D191" s="1012" t="s">
        <v>1483</v>
      </c>
      <c r="E191" s="1012" t="s">
        <v>2403</v>
      </c>
      <c r="F191" s="1012" t="s">
        <v>331</v>
      </c>
      <c r="G191" s="1484" t="s">
        <v>1290</v>
      </c>
      <c r="H191" s="1485"/>
      <c r="I191" s="1485"/>
      <c r="J191" s="1485"/>
      <c r="K191" s="1485"/>
      <c r="L191" s="1485"/>
      <c r="M191" s="1485"/>
      <c r="N191" s="1485"/>
      <c r="O191" s="1485"/>
      <c r="P191" s="1485"/>
      <c r="Q191" s="1485"/>
      <c r="X191" s="990"/>
    </row>
    <row r="192" spans="1:24">
      <c r="A192" s="1019"/>
      <c r="B192" s="1024">
        <v>46</v>
      </c>
      <c r="C192" s="1012" t="s">
        <v>1484</v>
      </c>
      <c r="D192" s="1012" t="s">
        <v>1485</v>
      </c>
      <c r="E192" s="1012" t="s">
        <v>2403</v>
      </c>
      <c r="F192" s="1012" t="s">
        <v>331</v>
      </c>
      <c r="G192" s="1484" t="s">
        <v>1290</v>
      </c>
      <c r="H192" s="1485"/>
      <c r="I192" s="1485"/>
      <c r="J192" s="1485"/>
      <c r="K192" s="1485"/>
      <c r="L192" s="1485"/>
      <c r="M192" s="1485"/>
      <c r="N192" s="1485"/>
      <c r="O192" s="1485"/>
      <c r="P192" s="1485"/>
      <c r="Q192" s="1485"/>
      <c r="X192" s="990"/>
    </row>
    <row r="193" spans="1:24" ht="12.75" customHeight="1">
      <c r="A193" s="1019"/>
      <c r="B193" s="1024">
        <v>47</v>
      </c>
      <c r="C193" s="1012" t="s">
        <v>1486</v>
      </c>
      <c r="D193" s="1012" t="s">
        <v>1487</v>
      </c>
      <c r="E193" s="1012" t="s">
        <v>2403</v>
      </c>
      <c r="F193" s="1012" t="s">
        <v>1488</v>
      </c>
      <c r="G193" s="1484" t="s">
        <v>1290</v>
      </c>
      <c r="H193" s="1485"/>
      <c r="I193" s="1485"/>
      <c r="J193" s="1485"/>
      <c r="K193" s="1485"/>
      <c r="L193" s="1485"/>
      <c r="M193" s="1485"/>
      <c r="N193" s="1485"/>
      <c r="O193" s="1485"/>
      <c r="P193" s="1485"/>
      <c r="Q193" s="1485"/>
      <c r="X193" s="990"/>
    </row>
    <row r="194" spans="1:24" ht="12.75" customHeight="1">
      <c r="A194" s="1019"/>
      <c r="B194" s="1024">
        <v>48</v>
      </c>
      <c r="C194" s="1012" t="s">
        <v>1489</v>
      </c>
      <c r="D194" s="1012" t="s">
        <v>1490</v>
      </c>
      <c r="E194" s="1012" t="s">
        <v>2403</v>
      </c>
      <c r="F194" s="1012" t="s">
        <v>331</v>
      </c>
      <c r="G194" s="1484" t="s">
        <v>1290</v>
      </c>
      <c r="H194" s="1485"/>
      <c r="I194" s="1485"/>
      <c r="J194" s="1485"/>
      <c r="K194" s="1485"/>
      <c r="L194" s="1485"/>
      <c r="M194" s="1485"/>
      <c r="N194" s="1485"/>
      <c r="O194" s="1485"/>
      <c r="P194" s="1485"/>
      <c r="Q194" s="1485"/>
      <c r="X194" s="990"/>
    </row>
    <row r="195" spans="1:24" ht="12.75" customHeight="1">
      <c r="A195" s="1019"/>
      <c r="B195" s="1024">
        <v>49</v>
      </c>
      <c r="C195" s="1012" t="s">
        <v>1491</v>
      </c>
      <c r="D195" s="1012" t="s">
        <v>1492</v>
      </c>
      <c r="E195" s="1012" t="s">
        <v>2403</v>
      </c>
      <c r="F195" s="1012" t="s">
        <v>331</v>
      </c>
      <c r="G195" s="1484" t="s">
        <v>1290</v>
      </c>
      <c r="H195" s="1485"/>
      <c r="I195" s="1485"/>
      <c r="J195" s="1485"/>
      <c r="K195" s="1485"/>
      <c r="L195" s="1485"/>
      <c r="M195" s="1485"/>
      <c r="N195" s="1485"/>
      <c r="O195" s="1485"/>
      <c r="P195" s="1485"/>
      <c r="Q195" s="1485"/>
      <c r="X195" s="990"/>
    </row>
    <row r="196" spans="1:24" ht="12.75" customHeight="1">
      <c r="A196" s="1019"/>
      <c r="B196" s="1024">
        <v>50</v>
      </c>
      <c r="C196" s="1012" t="s">
        <v>1493</v>
      </c>
      <c r="D196" s="1012" t="s">
        <v>1494</v>
      </c>
      <c r="E196" s="1012" t="s">
        <v>2403</v>
      </c>
      <c r="F196" s="1012" t="s">
        <v>331</v>
      </c>
      <c r="G196" s="1484" t="s">
        <v>1290</v>
      </c>
      <c r="H196" s="1485"/>
      <c r="I196" s="1485"/>
      <c r="J196" s="1485"/>
      <c r="K196" s="1485"/>
      <c r="L196" s="1485"/>
      <c r="M196" s="1485"/>
      <c r="N196" s="1485"/>
      <c r="O196" s="1485"/>
      <c r="P196" s="1485"/>
      <c r="Q196" s="1485"/>
      <c r="X196" s="990"/>
    </row>
    <row r="197" spans="1:24" ht="12.75" customHeight="1">
      <c r="A197" s="1019"/>
      <c r="B197" s="1024">
        <v>51</v>
      </c>
      <c r="C197" s="1012" t="s">
        <v>1495</v>
      </c>
      <c r="D197" s="1012" t="s">
        <v>1496</v>
      </c>
      <c r="E197" s="1012" t="s">
        <v>2403</v>
      </c>
      <c r="F197" s="1012" t="s">
        <v>331</v>
      </c>
      <c r="G197" s="1484" t="s">
        <v>1290</v>
      </c>
      <c r="H197" s="1485"/>
      <c r="I197" s="1485"/>
      <c r="J197" s="1485"/>
      <c r="K197" s="1485"/>
      <c r="L197" s="1485"/>
      <c r="M197" s="1485"/>
      <c r="N197" s="1485"/>
      <c r="O197" s="1485"/>
      <c r="P197" s="1485"/>
      <c r="Q197" s="1485"/>
      <c r="X197" s="990"/>
    </row>
    <row r="198" spans="1:24">
      <c r="A198" s="1019"/>
      <c r="B198" s="1024">
        <v>52</v>
      </c>
      <c r="C198" s="1012" t="s">
        <v>1497</v>
      </c>
      <c r="D198" s="1012" t="s">
        <v>1498</v>
      </c>
      <c r="E198" s="1012" t="s">
        <v>2403</v>
      </c>
      <c r="F198" s="1012" t="s">
        <v>331</v>
      </c>
      <c r="G198" s="1484" t="s">
        <v>1290</v>
      </c>
      <c r="H198" s="1485"/>
      <c r="I198" s="1485"/>
      <c r="J198" s="1485"/>
      <c r="K198" s="1485"/>
      <c r="L198" s="1485"/>
      <c r="M198" s="1485"/>
      <c r="N198" s="1485"/>
      <c r="O198" s="1485"/>
      <c r="P198" s="1485"/>
      <c r="Q198" s="1485"/>
      <c r="X198" s="990"/>
    </row>
    <row r="199" spans="1:24">
      <c r="A199" s="1019"/>
      <c r="B199" s="1024">
        <v>53</v>
      </c>
      <c r="C199" s="1012" t="s">
        <v>1499</v>
      </c>
      <c r="D199" s="1012" t="s">
        <v>2697</v>
      </c>
      <c r="E199" s="1012" t="s">
        <v>2403</v>
      </c>
      <c r="F199" s="1012" t="s">
        <v>327</v>
      </c>
      <c r="G199" s="1484" t="s">
        <v>1290</v>
      </c>
      <c r="H199" s="1485"/>
      <c r="I199" s="1485"/>
      <c r="J199" s="1485"/>
      <c r="K199" s="1485"/>
      <c r="L199" s="1485"/>
      <c r="M199" s="1485"/>
      <c r="N199" s="1485"/>
      <c r="O199" s="1485"/>
      <c r="P199" s="1485"/>
      <c r="Q199" s="1485"/>
      <c r="X199" s="990"/>
    </row>
    <row r="200" spans="1:24">
      <c r="A200" s="1019"/>
      <c r="B200" s="1024">
        <v>54</v>
      </c>
      <c r="C200" s="1012" t="s">
        <v>1500</v>
      </c>
      <c r="D200" s="1012" t="s">
        <v>1501</v>
      </c>
      <c r="E200" s="1012" t="s">
        <v>2403</v>
      </c>
      <c r="F200" s="1012" t="s">
        <v>331</v>
      </c>
      <c r="G200" s="1484" t="s">
        <v>1290</v>
      </c>
      <c r="H200" s="1485"/>
      <c r="I200" s="1485"/>
      <c r="J200" s="1485"/>
      <c r="K200" s="1485"/>
      <c r="L200" s="1485"/>
      <c r="M200" s="1485"/>
      <c r="N200" s="1485"/>
      <c r="O200" s="1485"/>
      <c r="P200" s="1485"/>
      <c r="Q200" s="1485"/>
      <c r="X200" s="990"/>
    </row>
    <row r="201" spans="1:24">
      <c r="A201" s="1019"/>
      <c r="B201" s="1024">
        <v>55</v>
      </c>
      <c r="C201" s="1012" t="s">
        <v>1502</v>
      </c>
      <c r="D201" s="1012" t="s">
        <v>1503</v>
      </c>
      <c r="E201" s="1012" t="s">
        <v>2403</v>
      </c>
      <c r="F201" s="1012" t="s">
        <v>331</v>
      </c>
      <c r="G201" s="1484" t="s">
        <v>1290</v>
      </c>
      <c r="H201" s="1485"/>
      <c r="I201" s="1485"/>
      <c r="J201" s="1485"/>
      <c r="K201" s="1485"/>
      <c r="L201" s="1485"/>
      <c r="M201" s="1485"/>
      <c r="N201" s="1485"/>
      <c r="O201" s="1485"/>
      <c r="P201" s="1485"/>
      <c r="Q201" s="1485"/>
      <c r="X201" s="990"/>
    </row>
    <row r="202" spans="1:24">
      <c r="A202" s="1019"/>
      <c r="B202" s="1024">
        <v>56</v>
      </c>
      <c r="C202" s="1012" t="s">
        <v>1504</v>
      </c>
      <c r="D202" s="1012" t="s">
        <v>1505</v>
      </c>
      <c r="E202" s="1012" t="s">
        <v>2403</v>
      </c>
      <c r="F202" s="1012" t="s">
        <v>331</v>
      </c>
      <c r="G202" s="1484" t="s">
        <v>1290</v>
      </c>
      <c r="H202" s="1485"/>
      <c r="I202" s="1485"/>
      <c r="J202" s="1485"/>
      <c r="K202" s="1485"/>
      <c r="L202" s="1485"/>
      <c r="M202" s="1485"/>
      <c r="N202" s="1485"/>
      <c r="O202" s="1485"/>
      <c r="P202" s="1485"/>
      <c r="Q202" s="1485"/>
      <c r="X202" s="990"/>
    </row>
    <row r="203" spans="1:24" ht="12.75" customHeight="1">
      <c r="A203" s="1019"/>
      <c r="B203" s="1024">
        <v>57</v>
      </c>
      <c r="C203" s="1012" t="s">
        <v>1506</v>
      </c>
      <c r="D203" s="1012" t="s">
        <v>498</v>
      </c>
      <c r="E203" s="1012" t="s">
        <v>2403</v>
      </c>
      <c r="F203" s="1012" t="s">
        <v>331</v>
      </c>
      <c r="G203" s="1484" t="s">
        <v>1290</v>
      </c>
      <c r="H203" s="1485"/>
      <c r="I203" s="1485"/>
      <c r="J203" s="1485"/>
      <c r="K203" s="1485"/>
      <c r="L203" s="1485"/>
      <c r="M203" s="1485"/>
      <c r="N203" s="1485"/>
      <c r="O203" s="1485"/>
      <c r="P203" s="1485"/>
      <c r="Q203" s="1485"/>
      <c r="X203" s="990"/>
    </row>
    <row r="204" spans="1:24">
      <c r="A204" s="1019"/>
      <c r="B204" s="1024">
        <v>58</v>
      </c>
      <c r="C204" s="1012" t="s">
        <v>1507</v>
      </c>
      <c r="D204" s="1012" t="s">
        <v>1508</v>
      </c>
      <c r="E204" s="1012" t="s">
        <v>2403</v>
      </c>
      <c r="F204" s="1012" t="s">
        <v>331</v>
      </c>
      <c r="G204" s="1484" t="s">
        <v>1290</v>
      </c>
      <c r="H204" s="1485"/>
      <c r="I204" s="1485"/>
      <c r="J204" s="1485"/>
      <c r="K204" s="1485"/>
      <c r="L204" s="1485"/>
      <c r="M204" s="1485"/>
      <c r="N204" s="1485"/>
      <c r="O204" s="1485"/>
      <c r="P204" s="1485"/>
      <c r="Q204" s="1485"/>
      <c r="X204" s="990"/>
    </row>
    <row r="205" spans="1:24">
      <c r="A205" s="1019"/>
      <c r="B205" s="1024">
        <v>59</v>
      </c>
      <c r="C205" s="1012" t="s">
        <v>1509</v>
      </c>
      <c r="D205" s="1012" t="s">
        <v>1510</v>
      </c>
      <c r="E205" s="1012" t="s">
        <v>2403</v>
      </c>
      <c r="F205" s="1012" t="s">
        <v>331</v>
      </c>
      <c r="G205" s="1484" t="s">
        <v>1290</v>
      </c>
      <c r="H205" s="1485"/>
      <c r="I205" s="1485"/>
      <c r="J205" s="1485"/>
      <c r="K205" s="1485"/>
      <c r="L205" s="1485"/>
      <c r="M205" s="1485"/>
      <c r="N205" s="1485"/>
      <c r="O205" s="1485"/>
      <c r="P205" s="1485"/>
      <c r="Q205" s="1485"/>
      <c r="X205" s="990"/>
    </row>
    <row r="206" spans="1:24" ht="12.75" customHeight="1">
      <c r="A206" s="1019"/>
      <c r="B206" s="1024">
        <v>60</v>
      </c>
      <c r="C206" s="1012" t="s">
        <v>1511</v>
      </c>
      <c r="D206" s="1012" t="s">
        <v>1512</v>
      </c>
      <c r="E206" s="1012" t="s">
        <v>2403</v>
      </c>
      <c r="F206" s="1012" t="s">
        <v>331</v>
      </c>
      <c r="G206" s="1484" t="s">
        <v>1290</v>
      </c>
      <c r="H206" s="1485"/>
      <c r="I206" s="1485"/>
      <c r="J206" s="1485"/>
      <c r="K206" s="1485"/>
      <c r="L206" s="1485"/>
      <c r="M206" s="1485"/>
      <c r="N206" s="1485"/>
      <c r="O206" s="1485"/>
      <c r="P206" s="1485"/>
      <c r="Q206" s="1485"/>
      <c r="X206" s="990"/>
    </row>
    <row r="207" spans="1:24" ht="12.75" customHeight="1">
      <c r="A207" s="1019"/>
      <c r="B207" s="1024">
        <v>61</v>
      </c>
      <c r="C207" s="1012" t="s">
        <v>1513</v>
      </c>
      <c r="D207" s="1012" t="s">
        <v>1514</v>
      </c>
      <c r="E207" s="1012" t="s">
        <v>2403</v>
      </c>
      <c r="F207" s="1012" t="s">
        <v>331</v>
      </c>
      <c r="G207" s="1484" t="s">
        <v>1290</v>
      </c>
      <c r="H207" s="1485"/>
      <c r="I207" s="1485"/>
      <c r="J207" s="1485"/>
      <c r="K207" s="1485"/>
      <c r="L207" s="1485"/>
      <c r="M207" s="1485"/>
      <c r="N207" s="1485"/>
      <c r="O207" s="1485"/>
      <c r="P207" s="1485"/>
      <c r="Q207" s="1485"/>
      <c r="X207" s="990"/>
    </row>
    <row r="208" spans="1:24" ht="12.75" customHeight="1">
      <c r="A208" s="1019"/>
      <c r="B208" s="1024">
        <v>62</v>
      </c>
      <c r="C208" s="1012" t="s">
        <v>1515</v>
      </c>
      <c r="D208" s="1012" t="s">
        <v>1516</v>
      </c>
      <c r="E208" s="1012" t="s">
        <v>2403</v>
      </c>
      <c r="F208" s="1012" t="s">
        <v>331</v>
      </c>
      <c r="G208" s="1484" t="s">
        <v>1290</v>
      </c>
      <c r="H208" s="1485"/>
      <c r="I208" s="1485"/>
      <c r="J208" s="1485"/>
      <c r="K208" s="1485"/>
      <c r="L208" s="1485"/>
      <c r="M208" s="1485"/>
      <c r="N208" s="1485"/>
      <c r="O208" s="1485"/>
      <c r="P208" s="1485"/>
      <c r="Q208" s="1485"/>
      <c r="X208" s="990"/>
    </row>
    <row r="209" spans="1:24" ht="12.75" customHeight="1">
      <c r="A209" s="1019"/>
      <c r="B209" s="1024">
        <v>63</v>
      </c>
      <c r="C209" s="1012" t="s">
        <v>1517</v>
      </c>
      <c r="D209" s="1012" t="s">
        <v>2698</v>
      </c>
      <c r="E209" s="1012" t="s">
        <v>2403</v>
      </c>
      <c r="F209" s="1012" t="s">
        <v>331</v>
      </c>
      <c r="G209" s="1484" t="s">
        <v>1290</v>
      </c>
      <c r="H209" s="1485"/>
      <c r="I209" s="1485"/>
      <c r="J209" s="1485"/>
      <c r="K209" s="1485"/>
      <c r="L209" s="1485"/>
      <c r="M209" s="1485"/>
      <c r="N209" s="1485"/>
      <c r="O209" s="1485"/>
      <c r="P209" s="1485"/>
      <c r="Q209" s="1485"/>
      <c r="X209" s="990"/>
    </row>
    <row r="210" spans="1:24" ht="12.75" customHeight="1">
      <c r="A210" s="1019"/>
      <c r="B210" s="1024">
        <v>64</v>
      </c>
      <c r="C210" s="1012" t="s">
        <v>2699</v>
      </c>
      <c r="D210" s="1012" t="s">
        <v>2700</v>
      </c>
      <c r="E210" s="1012" t="s">
        <v>2685</v>
      </c>
      <c r="F210" s="1012" t="s">
        <v>331</v>
      </c>
      <c r="G210" s="1484" t="s">
        <v>1290</v>
      </c>
      <c r="H210" s="1485"/>
      <c r="I210" s="1485"/>
      <c r="J210" s="1485"/>
      <c r="K210" s="1485"/>
      <c r="L210" s="1485"/>
      <c r="M210" s="1485"/>
      <c r="N210" s="1485"/>
      <c r="O210" s="1485"/>
      <c r="P210" s="1485"/>
      <c r="Q210" s="1485"/>
      <c r="X210" s="990"/>
    </row>
    <row r="211" spans="1:24" ht="12.75" customHeight="1">
      <c r="A211" s="1019"/>
      <c r="B211" s="1024">
        <v>65</v>
      </c>
      <c r="C211" s="1012" t="s">
        <v>1518</v>
      </c>
      <c r="D211" s="1012" t="s">
        <v>2701</v>
      </c>
      <c r="E211" s="1012" t="s">
        <v>2403</v>
      </c>
      <c r="F211" s="1012" t="s">
        <v>331</v>
      </c>
      <c r="G211" s="1484" t="s">
        <v>1290</v>
      </c>
      <c r="H211" s="1485"/>
      <c r="I211" s="1485"/>
      <c r="J211" s="1485"/>
      <c r="K211" s="1485"/>
      <c r="L211" s="1485"/>
      <c r="M211" s="1485"/>
      <c r="N211" s="1485"/>
      <c r="O211" s="1485"/>
      <c r="P211" s="1485"/>
      <c r="Q211" s="1485"/>
      <c r="X211" s="990"/>
    </row>
    <row r="212" spans="1:24" ht="12.75" customHeight="1">
      <c r="A212" s="1019"/>
      <c r="B212" s="1024">
        <v>66</v>
      </c>
      <c r="C212" s="1012" t="s">
        <v>1519</v>
      </c>
      <c r="D212" s="1012" t="s">
        <v>2702</v>
      </c>
      <c r="E212" s="1012" t="s">
        <v>2403</v>
      </c>
      <c r="F212" s="1012" t="s">
        <v>331</v>
      </c>
      <c r="G212" s="1484" t="s">
        <v>1290</v>
      </c>
      <c r="H212" s="1485"/>
      <c r="I212" s="1485"/>
      <c r="J212" s="1485"/>
      <c r="K212" s="1485"/>
      <c r="L212" s="1485"/>
      <c r="M212" s="1485"/>
      <c r="N212" s="1485"/>
      <c r="O212" s="1485"/>
      <c r="P212" s="1485"/>
      <c r="Q212" s="1485"/>
      <c r="X212" s="990"/>
    </row>
    <row r="213" spans="1:24" ht="12.75" customHeight="1">
      <c r="A213" s="1019"/>
      <c r="B213" s="1024">
        <v>67</v>
      </c>
      <c r="C213" s="1012" t="s">
        <v>1520</v>
      </c>
      <c r="D213" s="1012" t="s">
        <v>1521</v>
      </c>
      <c r="E213" s="1012" t="s">
        <v>2403</v>
      </c>
      <c r="F213" s="1012" t="s">
        <v>331</v>
      </c>
      <c r="G213" s="1484" t="s">
        <v>1290</v>
      </c>
      <c r="H213" s="1485"/>
      <c r="I213" s="1485"/>
      <c r="J213" s="1485"/>
      <c r="K213" s="1485"/>
      <c r="L213" s="1485"/>
      <c r="M213" s="1485"/>
      <c r="N213" s="1485"/>
      <c r="O213" s="1485"/>
      <c r="P213" s="1485"/>
      <c r="Q213" s="1485"/>
      <c r="X213" s="990"/>
    </row>
    <row r="214" spans="1:24" ht="12.75" customHeight="1">
      <c r="A214" s="1019"/>
      <c r="B214" s="1024">
        <v>68</v>
      </c>
      <c r="C214" s="1012" t="s">
        <v>1522</v>
      </c>
      <c r="D214" s="1012" t="s">
        <v>1523</v>
      </c>
      <c r="E214" s="1012" t="s">
        <v>2403</v>
      </c>
      <c r="F214" s="1012" t="s">
        <v>331</v>
      </c>
      <c r="G214" s="1484" t="s">
        <v>1290</v>
      </c>
      <c r="H214" s="1485"/>
      <c r="I214" s="1485"/>
      <c r="J214" s="1485"/>
      <c r="K214" s="1485"/>
      <c r="L214" s="1485"/>
      <c r="M214" s="1485"/>
      <c r="N214" s="1485"/>
      <c r="O214" s="1485"/>
      <c r="P214" s="1485"/>
      <c r="Q214" s="1485"/>
      <c r="X214" s="990"/>
    </row>
    <row r="215" spans="1:24">
      <c r="A215" s="1019"/>
      <c r="B215" s="1024">
        <v>69</v>
      </c>
      <c r="C215" s="1012" t="s">
        <v>1524</v>
      </c>
      <c r="D215" s="1012" t="s">
        <v>1525</v>
      </c>
      <c r="E215" s="1012" t="s">
        <v>2403</v>
      </c>
      <c r="F215" s="1012" t="s">
        <v>327</v>
      </c>
      <c r="G215" s="1484" t="s">
        <v>1290</v>
      </c>
      <c r="H215" s="1485"/>
      <c r="I215" s="1485"/>
      <c r="J215" s="1485"/>
      <c r="K215" s="1485"/>
      <c r="L215" s="1485"/>
      <c r="M215" s="1485"/>
      <c r="N215" s="1485"/>
      <c r="O215" s="1485"/>
      <c r="P215" s="1485"/>
      <c r="Q215" s="1485"/>
      <c r="X215" s="990"/>
    </row>
    <row r="216" spans="1:24">
      <c r="A216" s="1019"/>
      <c r="B216" s="1024">
        <v>70</v>
      </c>
      <c r="C216" s="1012" t="s">
        <v>1526</v>
      </c>
      <c r="D216" s="1012" t="s">
        <v>1527</v>
      </c>
      <c r="E216" s="1012" t="s">
        <v>2403</v>
      </c>
      <c r="F216" s="1012" t="s">
        <v>331</v>
      </c>
      <c r="G216" s="1484" t="s">
        <v>1290</v>
      </c>
      <c r="H216" s="1485"/>
      <c r="I216" s="1485"/>
      <c r="J216" s="1485"/>
      <c r="K216" s="1485"/>
      <c r="L216" s="1485"/>
      <c r="M216" s="1485"/>
      <c r="N216" s="1485"/>
      <c r="O216" s="1485"/>
      <c r="P216" s="1485"/>
      <c r="Q216" s="1485"/>
      <c r="X216" s="990"/>
    </row>
    <row r="217" spans="1:24">
      <c r="A217" s="1019"/>
      <c r="B217" s="1024">
        <v>71</v>
      </c>
      <c r="C217" s="1012" t="s">
        <v>1528</v>
      </c>
      <c r="D217" s="1012" t="s">
        <v>1529</v>
      </c>
      <c r="E217" s="1012" t="s">
        <v>2403</v>
      </c>
      <c r="F217" s="1012" t="s">
        <v>331</v>
      </c>
      <c r="G217" s="1484" t="s">
        <v>1290</v>
      </c>
      <c r="H217" s="1485"/>
      <c r="I217" s="1485"/>
      <c r="J217" s="1485"/>
      <c r="K217" s="1485"/>
      <c r="L217" s="1485"/>
      <c r="M217" s="1485"/>
      <c r="N217" s="1485"/>
      <c r="O217" s="1485"/>
      <c r="P217" s="1485"/>
      <c r="Q217" s="1485"/>
      <c r="X217" s="990"/>
    </row>
    <row r="218" spans="1:24">
      <c r="A218" s="1019"/>
      <c r="B218" s="1024">
        <v>72</v>
      </c>
      <c r="C218" s="1012" t="s">
        <v>1530</v>
      </c>
      <c r="D218" s="1012" t="s">
        <v>1531</v>
      </c>
      <c r="E218" s="1012" t="s">
        <v>2403</v>
      </c>
      <c r="F218" s="1012" t="s">
        <v>331</v>
      </c>
      <c r="G218" s="1484" t="s">
        <v>1290</v>
      </c>
      <c r="H218" s="1485"/>
      <c r="I218" s="1485"/>
      <c r="J218" s="1485"/>
      <c r="K218" s="1485"/>
      <c r="L218" s="1485"/>
      <c r="M218" s="1485"/>
      <c r="N218" s="1485"/>
      <c r="O218" s="1485"/>
      <c r="P218" s="1485"/>
      <c r="Q218" s="1485"/>
      <c r="X218" s="990"/>
    </row>
    <row r="219" spans="1:24">
      <c r="A219" s="1019"/>
      <c r="B219" s="1024">
        <v>73</v>
      </c>
      <c r="C219" s="1012" t="s">
        <v>1532</v>
      </c>
      <c r="D219" s="1012" t="s">
        <v>1533</v>
      </c>
      <c r="E219" s="1012" t="s">
        <v>2403</v>
      </c>
      <c r="F219" s="1012" t="s">
        <v>327</v>
      </c>
      <c r="G219" s="1484" t="s">
        <v>1290</v>
      </c>
      <c r="H219" s="1485"/>
      <c r="I219" s="1485"/>
      <c r="J219" s="1485"/>
      <c r="K219" s="1485"/>
      <c r="L219" s="1485"/>
      <c r="M219" s="1485"/>
      <c r="N219" s="1485"/>
      <c r="O219" s="1485"/>
      <c r="P219" s="1485"/>
      <c r="Q219" s="1485"/>
      <c r="X219" s="990"/>
    </row>
    <row r="220" spans="1:24">
      <c r="A220" s="1019"/>
      <c r="B220" s="1024">
        <v>74</v>
      </c>
      <c r="C220" s="1012" t="s">
        <v>1534</v>
      </c>
      <c r="D220" s="1012" t="s">
        <v>1535</v>
      </c>
      <c r="E220" s="1012" t="s">
        <v>2403</v>
      </c>
      <c r="F220" s="1012" t="s">
        <v>327</v>
      </c>
      <c r="G220" s="1484" t="s">
        <v>1290</v>
      </c>
      <c r="H220" s="1485"/>
      <c r="I220" s="1485"/>
      <c r="J220" s="1485"/>
      <c r="K220" s="1485"/>
      <c r="L220" s="1485"/>
      <c r="M220" s="1485"/>
      <c r="N220" s="1485"/>
      <c r="O220" s="1485"/>
      <c r="P220" s="1485"/>
      <c r="Q220" s="1485"/>
      <c r="X220" s="990"/>
    </row>
    <row r="221" spans="1:24">
      <c r="A221" s="1019"/>
      <c r="B221" s="1024">
        <v>75</v>
      </c>
      <c r="C221" s="1012" t="s">
        <v>1536</v>
      </c>
      <c r="D221" s="1012" t="s">
        <v>1537</v>
      </c>
      <c r="E221" s="1012" t="s">
        <v>2403</v>
      </c>
      <c r="F221" s="1012" t="s">
        <v>327</v>
      </c>
      <c r="G221" s="1484" t="s">
        <v>1290</v>
      </c>
      <c r="H221" s="1485"/>
      <c r="I221" s="1485"/>
      <c r="J221" s="1485"/>
      <c r="K221" s="1485"/>
      <c r="L221" s="1485"/>
      <c r="M221" s="1485"/>
      <c r="N221" s="1485"/>
      <c r="O221" s="1485"/>
      <c r="P221" s="1485"/>
      <c r="Q221" s="1485"/>
      <c r="X221" s="990"/>
    </row>
    <row r="222" spans="1:24">
      <c r="A222" s="1019"/>
      <c r="B222" s="1024">
        <v>76</v>
      </c>
      <c r="C222" s="1012" t="s">
        <v>1538</v>
      </c>
      <c r="D222" s="1012" t="s">
        <v>1539</v>
      </c>
      <c r="E222" s="1012" t="s">
        <v>2403</v>
      </c>
      <c r="F222" s="1012" t="s">
        <v>331</v>
      </c>
      <c r="G222" s="1484" t="s">
        <v>1290</v>
      </c>
      <c r="H222" s="1485"/>
      <c r="I222" s="1485"/>
      <c r="J222" s="1485"/>
      <c r="K222" s="1485"/>
      <c r="L222" s="1485"/>
      <c r="M222" s="1485"/>
      <c r="N222" s="1485"/>
      <c r="O222" s="1485"/>
      <c r="P222" s="1485"/>
      <c r="Q222" s="1485"/>
      <c r="X222" s="990"/>
    </row>
    <row r="223" spans="1:24">
      <c r="A223" s="1019"/>
      <c r="B223" s="1024">
        <v>77</v>
      </c>
      <c r="C223" s="1012" t="s">
        <v>1540</v>
      </c>
      <c r="D223" s="1012" t="s">
        <v>1541</v>
      </c>
      <c r="E223" s="1012" t="s">
        <v>2403</v>
      </c>
      <c r="F223" s="1012" t="s">
        <v>331</v>
      </c>
      <c r="G223" s="1484" t="s">
        <v>1290</v>
      </c>
      <c r="H223" s="1485"/>
      <c r="I223" s="1485"/>
      <c r="J223" s="1485"/>
      <c r="K223" s="1485"/>
      <c r="L223" s="1485"/>
      <c r="M223" s="1485"/>
      <c r="N223" s="1485"/>
      <c r="O223" s="1485"/>
      <c r="P223" s="1485"/>
      <c r="Q223" s="1485"/>
      <c r="X223" s="990"/>
    </row>
    <row r="224" spans="1:24">
      <c r="A224" s="1019"/>
      <c r="B224" s="1024">
        <v>78</v>
      </c>
      <c r="C224" s="1012" t="s">
        <v>1542</v>
      </c>
      <c r="D224" s="1012" t="s">
        <v>1543</v>
      </c>
      <c r="E224" s="1012" t="s">
        <v>2403</v>
      </c>
      <c r="F224" s="1012" t="s">
        <v>331</v>
      </c>
      <c r="G224" s="1484" t="s">
        <v>1290</v>
      </c>
      <c r="H224" s="1485"/>
      <c r="I224" s="1485"/>
      <c r="J224" s="1485"/>
      <c r="K224" s="1485"/>
      <c r="L224" s="1485"/>
      <c r="M224" s="1485"/>
      <c r="N224" s="1485"/>
      <c r="O224" s="1485"/>
      <c r="P224" s="1485"/>
      <c r="Q224" s="1485"/>
      <c r="X224" s="990"/>
    </row>
    <row r="225" spans="1:24" ht="16.5" customHeight="1">
      <c r="A225" s="1025"/>
      <c r="B225" s="1026" t="s">
        <v>1291</v>
      </c>
      <c r="C225" s="1027"/>
      <c r="D225" s="1027"/>
      <c r="E225" s="1027"/>
      <c r="F225" s="1027"/>
      <c r="G225" s="1486"/>
      <c r="H225" s="1487"/>
      <c r="I225" s="1487"/>
      <c r="J225" s="1487"/>
      <c r="K225" s="1487"/>
      <c r="L225" s="1487"/>
      <c r="M225" s="1487"/>
      <c r="N225" s="1487"/>
      <c r="O225" s="1487"/>
      <c r="P225" s="1487"/>
      <c r="Q225" s="1487"/>
      <c r="X225" s="990"/>
    </row>
    <row r="226" spans="1:24" ht="12.75" customHeight="1">
      <c r="A226" s="1025"/>
      <c r="B226" s="1028">
        <v>1</v>
      </c>
      <c r="C226" s="1012" t="s">
        <v>1544</v>
      </c>
      <c r="D226" s="1012" t="s">
        <v>1545</v>
      </c>
      <c r="E226" s="1012" t="s">
        <v>2404</v>
      </c>
      <c r="F226" s="1012" t="s">
        <v>331</v>
      </c>
      <c r="G226" s="1486" t="s">
        <v>1292</v>
      </c>
      <c r="H226" s="1487"/>
      <c r="I226" s="1487"/>
      <c r="J226" s="1487"/>
      <c r="K226" s="1487"/>
      <c r="L226" s="1487"/>
      <c r="M226" s="1487"/>
      <c r="N226" s="1487"/>
      <c r="O226" s="1487"/>
      <c r="P226" s="1487"/>
      <c r="Q226" s="1487"/>
      <c r="X226" s="990"/>
    </row>
    <row r="227" spans="1:24">
      <c r="A227" s="1025"/>
      <c r="B227" s="1028">
        <v>2</v>
      </c>
      <c r="C227" s="1012" t="s">
        <v>1546</v>
      </c>
      <c r="D227" s="1012" t="s">
        <v>1547</v>
      </c>
      <c r="E227" s="1012" t="s">
        <v>2404</v>
      </c>
      <c r="F227" s="1012" t="s">
        <v>327</v>
      </c>
      <c r="G227" s="1486" t="s">
        <v>1292</v>
      </c>
      <c r="H227" s="1487"/>
      <c r="I227" s="1487"/>
      <c r="J227" s="1487"/>
      <c r="K227" s="1487"/>
      <c r="L227" s="1487"/>
      <c r="M227" s="1487"/>
      <c r="N227" s="1487"/>
      <c r="O227" s="1487"/>
      <c r="P227" s="1487"/>
      <c r="Q227" s="1487"/>
      <c r="X227" s="990"/>
    </row>
    <row r="228" spans="1:24">
      <c r="A228" s="1025"/>
      <c r="B228" s="1028">
        <v>3</v>
      </c>
      <c r="C228" s="1012" t="s">
        <v>1548</v>
      </c>
      <c r="D228" s="1012" t="s">
        <v>1549</v>
      </c>
      <c r="E228" s="1012" t="s">
        <v>2404</v>
      </c>
      <c r="F228" s="1012" t="s">
        <v>331</v>
      </c>
      <c r="G228" s="1486" t="s">
        <v>1292</v>
      </c>
      <c r="H228" s="1487"/>
      <c r="I228" s="1487"/>
      <c r="J228" s="1487"/>
      <c r="K228" s="1487"/>
      <c r="L228" s="1487"/>
      <c r="M228" s="1487"/>
      <c r="N228" s="1487"/>
      <c r="O228" s="1487"/>
      <c r="P228" s="1487"/>
      <c r="Q228" s="1487"/>
      <c r="X228" s="990"/>
    </row>
    <row r="229" spans="1:24">
      <c r="A229" s="1025"/>
      <c r="B229" s="1028">
        <v>4</v>
      </c>
      <c r="C229" s="1012" t="s">
        <v>2405</v>
      </c>
      <c r="D229" s="1012" t="s">
        <v>2703</v>
      </c>
      <c r="E229" s="1012" t="s">
        <v>2404</v>
      </c>
      <c r="F229" s="1012" t="s">
        <v>327</v>
      </c>
      <c r="G229" s="1486" t="s">
        <v>1292</v>
      </c>
      <c r="H229" s="1487"/>
      <c r="I229" s="1487"/>
      <c r="J229" s="1487"/>
      <c r="K229" s="1487"/>
      <c r="L229" s="1487"/>
      <c r="M229" s="1487"/>
      <c r="N229" s="1487"/>
      <c r="O229" s="1487"/>
      <c r="P229" s="1487"/>
      <c r="Q229" s="1487"/>
      <c r="X229" s="990"/>
    </row>
    <row r="230" spans="1:24">
      <c r="A230" s="1025"/>
      <c r="B230" s="1028">
        <v>5</v>
      </c>
      <c r="C230" s="1012" t="s">
        <v>1550</v>
      </c>
      <c r="D230" s="1012" t="s">
        <v>1551</v>
      </c>
      <c r="E230" s="1012" t="s">
        <v>2404</v>
      </c>
      <c r="F230" s="1012" t="s">
        <v>327</v>
      </c>
      <c r="G230" s="1486" t="s">
        <v>1292</v>
      </c>
      <c r="H230" s="1487"/>
      <c r="I230" s="1487"/>
      <c r="J230" s="1487"/>
      <c r="K230" s="1487"/>
      <c r="L230" s="1487"/>
      <c r="M230" s="1487"/>
      <c r="N230" s="1487"/>
      <c r="O230" s="1487"/>
      <c r="P230" s="1487"/>
      <c r="Q230" s="1487"/>
      <c r="X230" s="990"/>
    </row>
    <row r="231" spans="1:24">
      <c r="A231" s="1025"/>
      <c r="B231" s="1028">
        <v>6</v>
      </c>
      <c r="C231" s="1012" t="s">
        <v>1552</v>
      </c>
      <c r="D231" s="1012" t="s">
        <v>1553</v>
      </c>
      <c r="E231" s="1012" t="s">
        <v>2404</v>
      </c>
      <c r="F231" s="1012" t="s">
        <v>331</v>
      </c>
      <c r="G231" s="1486" t="s">
        <v>1292</v>
      </c>
      <c r="H231" s="1487"/>
      <c r="I231" s="1487"/>
      <c r="J231" s="1487"/>
      <c r="K231" s="1487"/>
      <c r="L231" s="1487"/>
      <c r="M231" s="1487"/>
      <c r="N231" s="1487"/>
      <c r="O231" s="1487"/>
      <c r="P231" s="1487"/>
      <c r="Q231" s="1487"/>
      <c r="X231" s="990"/>
    </row>
    <row r="232" spans="1:24">
      <c r="A232" s="1025"/>
      <c r="B232" s="1028">
        <v>7</v>
      </c>
      <c r="C232" s="1012" t="s">
        <v>1554</v>
      </c>
      <c r="D232" s="1012" t="s">
        <v>1555</v>
      </c>
      <c r="E232" s="1012" t="s">
        <v>2404</v>
      </c>
      <c r="F232" s="1012" t="s">
        <v>331</v>
      </c>
      <c r="G232" s="1486" t="s">
        <v>1292</v>
      </c>
      <c r="H232" s="1487"/>
      <c r="I232" s="1487"/>
      <c r="J232" s="1487"/>
      <c r="K232" s="1487"/>
      <c r="L232" s="1487"/>
      <c r="M232" s="1487"/>
      <c r="N232" s="1487"/>
      <c r="O232" s="1487"/>
      <c r="P232" s="1487"/>
      <c r="Q232" s="1487"/>
      <c r="X232" s="990"/>
    </row>
    <row r="233" spans="1:24">
      <c r="A233" s="1025"/>
      <c r="B233" s="1028">
        <v>8</v>
      </c>
      <c r="C233" s="1012" t="s">
        <v>1556</v>
      </c>
      <c r="D233" s="1012" t="s">
        <v>1557</v>
      </c>
      <c r="E233" s="1012" t="s">
        <v>2404</v>
      </c>
      <c r="F233" s="1012" t="s">
        <v>327</v>
      </c>
      <c r="G233" s="1486" t="s">
        <v>1292</v>
      </c>
      <c r="H233" s="1487"/>
      <c r="I233" s="1487"/>
      <c r="J233" s="1487"/>
      <c r="K233" s="1487"/>
      <c r="L233" s="1487"/>
      <c r="M233" s="1487"/>
      <c r="N233" s="1487"/>
      <c r="O233" s="1487"/>
      <c r="P233" s="1487"/>
      <c r="Q233" s="1487"/>
      <c r="X233" s="990"/>
    </row>
    <row r="234" spans="1:24">
      <c r="A234" s="1025"/>
      <c r="B234" s="1028">
        <v>9</v>
      </c>
      <c r="C234" s="1012" t="s">
        <v>2704</v>
      </c>
      <c r="D234" s="1012" t="s">
        <v>2705</v>
      </c>
      <c r="E234" s="1012" t="s">
        <v>2706</v>
      </c>
      <c r="F234" s="1012" t="s">
        <v>331</v>
      </c>
      <c r="G234" s="1486" t="s">
        <v>1292</v>
      </c>
      <c r="H234" s="1487"/>
      <c r="I234" s="1487"/>
      <c r="J234" s="1487"/>
      <c r="K234" s="1487"/>
      <c r="L234" s="1487"/>
      <c r="M234" s="1487"/>
      <c r="N234" s="1487"/>
      <c r="O234" s="1487"/>
      <c r="P234" s="1487"/>
      <c r="Q234" s="1487"/>
      <c r="X234" s="990"/>
    </row>
    <row r="235" spans="1:24">
      <c r="A235" s="1025"/>
      <c r="B235" s="1028">
        <v>10</v>
      </c>
      <c r="C235" s="1012" t="s">
        <v>1558</v>
      </c>
      <c r="D235" s="1012" t="s">
        <v>1559</v>
      </c>
      <c r="E235" s="1012" t="s">
        <v>2404</v>
      </c>
      <c r="F235" s="1012" t="s">
        <v>327</v>
      </c>
      <c r="G235" s="1486" t="s">
        <v>1292</v>
      </c>
      <c r="H235" s="1487"/>
      <c r="I235" s="1487"/>
      <c r="J235" s="1487"/>
      <c r="K235" s="1487"/>
      <c r="L235" s="1487"/>
      <c r="M235" s="1487"/>
      <c r="N235" s="1487"/>
      <c r="O235" s="1487"/>
      <c r="P235" s="1487"/>
      <c r="Q235" s="1487"/>
      <c r="X235" s="990"/>
    </row>
    <row r="236" spans="1:24">
      <c r="A236" s="1025"/>
      <c r="B236" s="1028">
        <v>11</v>
      </c>
      <c r="C236" s="1012" t="s">
        <v>1560</v>
      </c>
      <c r="D236" s="1012" t="s">
        <v>1561</v>
      </c>
      <c r="E236" s="1012" t="s">
        <v>2404</v>
      </c>
      <c r="F236" s="1012" t="s">
        <v>331</v>
      </c>
      <c r="G236" s="1486" t="s">
        <v>1292</v>
      </c>
      <c r="H236" s="1487"/>
      <c r="I236" s="1487"/>
      <c r="J236" s="1487"/>
      <c r="K236" s="1487"/>
      <c r="L236" s="1487"/>
      <c r="M236" s="1487"/>
      <c r="N236" s="1487"/>
      <c r="O236" s="1487"/>
      <c r="P236" s="1487"/>
      <c r="Q236" s="1487"/>
      <c r="X236" s="990"/>
    </row>
    <row r="237" spans="1:24">
      <c r="A237" s="1025"/>
      <c r="B237" s="1028">
        <v>12</v>
      </c>
      <c r="C237" s="1012" t="s">
        <v>1562</v>
      </c>
      <c r="D237" s="1012" t="s">
        <v>1563</v>
      </c>
      <c r="E237" s="1012" t="s">
        <v>2404</v>
      </c>
      <c r="F237" s="1012" t="s">
        <v>327</v>
      </c>
      <c r="G237" s="1486" t="s">
        <v>1292</v>
      </c>
      <c r="H237" s="1487"/>
      <c r="I237" s="1487"/>
      <c r="J237" s="1487"/>
      <c r="K237" s="1487"/>
      <c r="L237" s="1487"/>
      <c r="M237" s="1487"/>
      <c r="N237" s="1487"/>
      <c r="O237" s="1487"/>
      <c r="P237" s="1487"/>
      <c r="Q237" s="1487"/>
      <c r="X237" s="990"/>
    </row>
    <row r="238" spans="1:24" ht="12.75" customHeight="1">
      <c r="A238" s="1025"/>
      <c r="B238" s="1028">
        <v>13</v>
      </c>
      <c r="C238" s="1012" t="s">
        <v>1564</v>
      </c>
      <c r="D238" s="1012" t="s">
        <v>1565</v>
      </c>
      <c r="E238" s="1012" t="s">
        <v>2404</v>
      </c>
      <c r="F238" s="1012" t="s">
        <v>327</v>
      </c>
      <c r="G238" s="1486" t="s">
        <v>1292</v>
      </c>
      <c r="H238" s="1487"/>
      <c r="I238" s="1487"/>
      <c r="J238" s="1487"/>
      <c r="K238" s="1487"/>
      <c r="L238" s="1487"/>
      <c r="M238" s="1487"/>
      <c r="N238" s="1487"/>
      <c r="O238" s="1487"/>
      <c r="P238" s="1487"/>
      <c r="Q238" s="1487"/>
      <c r="X238" s="990"/>
    </row>
    <row r="239" spans="1:24" ht="12.75" customHeight="1">
      <c r="A239" s="1025"/>
      <c r="B239" s="1028">
        <v>14</v>
      </c>
      <c r="C239" s="1012" t="s">
        <v>1566</v>
      </c>
      <c r="D239" s="1012" t="s">
        <v>1567</v>
      </c>
      <c r="E239" s="1012" t="s">
        <v>2404</v>
      </c>
      <c r="F239" s="1012" t="s">
        <v>327</v>
      </c>
      <c r="G239" s="1486" t="s">
        <v>1292</v>
      </c>
      <c r="H239" s="1487"/>
      <c r="I239" s="1487"/>
      <c r="J239" s="1487"/>
      <c r="K239" s="1487"/>
      <c r="L239" s="1487"/>
      <c r="M239" s="1487"/>
      <c r="N239" s="1487"/>
      <c r="O239" s="1487"/>
      <c r="P239" s="1487"/>
      <c r="Q239" s="1487"/>
      <c r="X239" s="990"/>
    </row>
    <row r="240" spans="1:24" ht="12.75" customHeight="1">
      <c r="A240" s="1025"/>
      <c r="B240" s="1028">
        <v>15</v>
      </c>
      <c r="C240" s="1012" t="s">
        <v>1568</v>
      </c>
      <c r="D240" s="1012" t="s">
        <v>1569</v>
      </c>
      <c r="E240" s="1012" t="s">
        <v>2404</v>
      </c>
      <c r="F240" s="1012" t="s">
        <v>331</v>
      </c>
      <c r="G240" s="1486" t="s">
        <v>1292</v>
      </c>
      <c r="H240" s="1487"/>
      <c r="I240" s="1487"/>
      <c r="J240" s="1487"/>
      <c r="K240" s="1487"/>
      <c r="L240" s="1487"/>
      <c r="M240" s="1487"/>
      <c r="N240" s="1487"/>
      <c r="O240" s="1487"/>
      <c r="P240" s="1487"/>
      <c r="Q240" s="1487"/>
      <c r="X240" s="990"/>
    </row>
    <row r="241" spans="1:24">
      <c r="A241" s="1025"/>
      <c r="B241" s="1028">
        <v>16</v>
      </c>
      <c r="C241" s="1012" t="s">
        <v>1570</v>
      </c>
      <c r="D241" s="1012" t="s">
        <v>1571</v>
      </c>
      <c r="E241" s="1012" t="s">
        <v>2404</v>
      </c>
      <c r="F241" s="1012" t="s">
        <v>331</v>
      </c>
      <c r="G241" s="1486" t="s">
        <v>1292</v>
      </c>
      <c r="H241" s="1487"/>
      <c r="I241" s="1487"/>
      <c r="J241" s="1487"/>
      <c r="K241" s="1487"/>
      <c r="L241" s="1487"/>
      <c r="M241" s="1487"/>
      <c r="N241" s="1487"/>
      <c r="O241" s="1487"/>
      <c r="P241" s="1487"/>
      <c r="Q241" s="1487"/>
      <c r="X241" s="990"/>
    </row>
    <row r="242" spans="1:24">
      <c r="A242" s="1025"/>
      <c r="B242" s="1028">
        <v>17</v>
      </c>
      <c r="C242" s="1012" t="s">
        <v>1572</v>
      </c>
      <c r="D242" s="1012" t="s">
        <v>1573</v>
      </c>
      <c r="E242" s="1012" t="s">
        <v>2404</v>
      </c>
      <c r="F242" s="1012" t="s">
        <v>331</v>
      </c>
      <c r="G242" s="1486" t="s">
        <v>1292</v>
      </c>
      <c r="H242" s="1487"/>
      <c r="I242" s="1487"/>
      <c r="J242" s="1487"/>
      <c r="K242" s="1487"/>
      <c r="L242" s="1487"/>
      <c r="M242" s="1487"/>
      <c r="N242" s="1487"/>
      <c r="O242" s="1487"/>
      <c r="P242" s="1487"/>
      <c r="Q242" s="1487"/>
      <c r="X242" s="990"/>
    </row>
    <row r="243" spans="1:24">
      <c r="A243" s="1025"/>
      <c r="B243" s="1028">
        <v>18</v>
      </c>
      <c r="C243" s="1012" t="s">
        <v>1572</v>
      </c>
      <c r="D243" s="1012" t="s">
        <v>1573</v>
      </c>
      <c r="E243" s="1012" t="s">
        <v>2404</v>
      </c>
      <c r="F243" s="1012" t="s">
        <v>2707</v>
      </c>
      <c r="G243" s="1486" t="s">
        <v>1292</v>
      </c>
      <c r="H243" s="1487"/>
      <c r="I243" s="1487"/>
      <c r="J243" s="1487"/>
      <c r="K243" s="1487"/>
      <c r="L243" s="1487"/>
      <c r="M243" s="1487"/>
      <c r="N243" s="1487"/>
      <c r="O243" s="1487"/>
      <c r="P243" s="1487"/>
      <c r="Q243" s="1487"/>
      <c r="X243" s="990"/>
    </row>
    <row r="244" spans="1:24">
      <c r="A244" s="1025"/>
      <c r="B244" s="1028">
        <v>19</v>
      </c>
      <c r="C244" s="1012" t="s">
        <v>1574</v>
      </c>
      <c r="D244" s="1012" t="s">
        <v>1575</v>
      </c>
      <c r="E244" s="1012" t="s">
        <v>2404</v>
      </c>
      <c r="F244" s="1012" t="s">
        <v>331</v>
      </c>
      <c r="G244" s="1486" t="s">
        <v>1292</v>
      </c>
      <c r="H244" s="1487"/>
      <c r="I244" s="1487"/>
      <c r="J244" s="1487"/>
      <c r="K244" s="1487"/>
      <c r="L244" s="1487"/>
      <c r="M244" s="1487"/>
      <c r="N244" s="1487"/>
      <c r="O244" s="1487"/>
      <c r="P244" s="1487"/>
      <c r="Q244" s="1487"/>
      <c r="X244" s="990"/>
    </row>
    <row r="245" spans="1:24">
      <c r="A245" s="1025"/>
      <c r="B245" s="1028">
        <v>20</v>
      </c>
      <c r="C245" s="1012" t="s">
        <v>1576</v>
      </c>
      <c r="D245" s="1012" t="s">
        <v>1577</v>
      </c>
      <c r="E245" s="1012" t="s">
        <v>2404</v>
      </c>
      <c r="F245" s="1012" t="s">
        <v>327</v>
      </c>
      <c r="G245" s="1486" t="s">
        <v>1292</v>
      </c>
      <c r="H245" s="1487"/>
      <c r="I245" s="1487"/>
      <c r="J245" s="1487"/>
      <c r="K245" s="1487"/>
      <c r="L245" s="1487"/>
      <c r="M245" s="1487"/>
      <c r="N245" s="1487"/>
      <c r="O245" s="1487"/>
      <c r="P245" s="1487"/>
      <c r="Q245" s="1487"/>
      <c r="X245" s="990"/>
    </row>
    <row r="246" spans="1:24">
      <c r="A246" s="1025"/>
      <c r="B246" s="1028">
        <v>21</v>
      </c>
      <c r="C246" s="1012" t="s">
        <v>1578</v>
      </c>
      <c r="D246" s="1012" t="s">
        <v>1579</v>
      </c>
      <c r="E246" s="1012" t="s">
        <v>2404</v>
      </c>
      <c r="F246" s="1012" t="s">
        <v>327</v>
      </c>
      <c r="G246" s="1486" t="s">
        <v>1292</v>
      </c>
      <c r="H246" s="1487"/>
      <c r="I246" s="1487"/>
      <c r="J246" s="1487"/>
      <c r="K246" s="1487"/>
      <c r="L246" s="1487"/>
      <c r="M246" s="1487"/>
      <c r="N246" s="1487"/>
      <c r="O246" s="1487"/>
      <c r="P246" s="1487"/>
      <c r="Q246" s="1487"/>
      <c r="X246" s="990"/>
    </row>
    <row r="247" spans="1:24">
      <c r="A247" s="1025"/>
      <c r="B247" s="1028">
        <v>22</v>
      </c>
      <c r="C247" s="1012" t="s">
        <v>1580</v>
      </c>
      <c r="D247" s="1012" t="s">
        <v>1581</v>
      </c>
      <c r="E247" s="1012" t="s">
        <v>2404</v>
      </c>
      <c r="F247" s="1012" t="s">
        <v>327</v>
      </c>
      <c r="G247" s="1486" t="s">
        <v>1292</v>
      </c>
      <c r="H247" s="1487"/>
      <c r="I247" s="1487"/>
      <c r="J247" s="1487"/>
      <c r="K247" s="1487"/>
      <c r="L247" s="1487"/>
      <c r="M247" s="1487"/>
      <c r="N247" s="1487"/>
      <c r="O247" s="1487"/>
      <c r="P247" s="1487"/>
      <c r="Q247" s="1487"/>
      <c r="X247" s="990"/>
    </row>
    <row r="248" spans="1:24">
      <c r="A248" s="1025"/>
      <c r="B248" s="1028">
        <v>23</v>
      </c>
      <c r="C248" s="1012" t="s">
        <v>2406</v>
      </c>
      <c r="D248" s="1012" t="s">
        <v>1582</v>
      </c>
      <c r="E248" s="1012" t="s">
        <v>2404</v>
      </c>
      <c r="F248" s="1012" t="s">
        <v>331</v>
      </c>
      <c r="G248" s="1486" t="s">
        <v>1292</v>
      </c>
      <c r="H248" s="1487"/>
      <c r="I248" s="1487"/>
      <c r="J248" s="1487"/>
      <c r="K248" s="1487"/>
      <c r="L248" s="1487"/>
      <c r="M248" s="1487"/>
      <c r="N248" s="1487"/>
      <c r="O248" s="1487"/>
      <c r="P248" s="1487"/>
      <c r="Q248" s="1487"/>
      <c r="X248" s="990"/>
    </row>
    <row r="249" spans="1:24">
      <c r="A249" s="1025"/>
      <c r="B249" s="1028">
        <v>24</v>
      </c>
      <c r="C249" s="1012" t="s">
        <v>1583</v>
      </c>
      <c r="D249" s="1012" t="s">
        <v>1584</v>
      </c>
      <c r="E249" s="1012" t="s">
        <v>2404</v>
      </c>
      <c r="F249" s="1012" t="s">
        <v>327</v>
      </c>
      <c r="G249" s="1486" t="s">
        <v>1292</v>
      </c>
      <c r="H249" s="1487"/>
      <c r="I249" s="1487"/>
      <c r="J249" s="1487"/>
      <c r="K249" s="1487"/>
      <c r="L249" s="1487"/>
      <c r="M249" s="1487"/>
      <c r="N249" s="1487"/>
      <c r="O249" s="1487"/>
      <c r="P249" s="1487"/>
      <c r="Q249" s="1487"/>
      <c r="X249" s="990"/>
    </row>
    <row r="250" spans="1:24">
      <c r="A250" s="1025"/>
      <c r="B250" s="1028">
        <v>25</v>
      </c>
      <c r="C250" s="1012" t="s">
        <v>1585</v>
      </c>
      <c r="D250" s="1012" t="s">
        <v>1586</v>
      </c>
      <c r="E250" s="1012" t="s">
        <v>2404</v>
      </c>
      <c r="F250" s="1012" t="s">
        <v>331</v>
      </c>
      <c r="G250" s="1486" t="s">
        <v>1292</v>
      </c>
      <c r="H250" s="1487"/>
      <c r="I250" s="1487"/>
      <c r="J250" s="1487"/>
      <c r="K250" s="1487"/>
      <c r="L250" s="1487"/>
      <c r="M250" s="1487"/>
      <c r="N250" s="1487"/>
      <c r="O250" s="1487"/>
      <c r="P250" s="1487"/>
      <c r="Q250" s="1487"/>
      <c r="X250" s="990"/>
    </row>
    <row r="251" spans="1:24">
      <c r="A251" s="1025"/>
      <c r="B251" s="1028">
        <v>26</v>
      </c>
      <c r="C251" s="1012" t="s">
        <v>1587</v>
      </c>
      <c r="D251" s="1012" t="s">
        <v>1588</v>
      </c>
      <c r="E251" s="1012" t="s">
        <v>2404</v>
      </c>
      <c r="F251" s="1012" t="s">
        <v>331</v>
      </c>
      <c r="G251" s="1486" t="s">
        <v>1292</v>
      </c>
      <c r="H251" s="1487"/>
      <c r="I251" s="1487"/>
      <c r="J251" s="1487"/>
      <c r="K251" s="1487"/>
      <c r="L251" s="1487"/>
      <c r="M251" s="1487"/>
      <c r="N251" s="1487"/>
      <c r="O251" s="1487"/>
      <c r="P251" s="1487"/>
      <c r="Q251" s="1487"/>
      <c r="X251" s="990"/>
    </row>
    <row r="252" spans="1:24">
      <c r="A252" s="1025"/>
      <c r="B252" s="1028">
        <v>27</v>
      </c>
      <c r="C252" s="1012" t="s">
        <v>1589</v>
      </c>
      <c r="D252" s="1012" t="s">
        <v>2407</v>
      </c>
      <c r="E252" s="1012" t="s">
        <v>2404</v>
      </c>
      <c r="F252" s="1012" t="s">
        <v>331</v>
      </c>
      <c r="G252" s="1486" t="s">
        <v>1292</v>
      </c>
      <c r="H252" s="1487"/>
      <c r="I252" s="1487"/>
      <c r="J252" s="1487"/>
      <c r="K252" s="1487"/>
      <c r="L252" s="1487"/>
      <c r="M252" s="1487"/>
      <c r="N252" s="1487"/>
      <c r="O252" s="1487"/>
      <c r="P252" s="1487"/>
      <c r="Q252" s="1487"/>
      <c r="X252" s="990"/>
    </row>
    <row r="253" spans="1:24">
      <c r="A253" s="1025"/>
      <c r="B253" s="1028">
        <v>28</v>
      </c>
      <c r="C253" s="1012" t="s">
        <v>1590</v>
      </c>
      <c r="D253" s="1012" t="s">
        <v>1591</v>
      </c>
      <c r="E253" s="1012" t="s">
        <v>2404</v>
      </c>
      <c r="F253" s="1012" t="s">
        <v>350</v>
      </c>
      <c r="G253" s="1486" t="s">
        <v>1292</v>
      </c>
      <c r="H253" s="1487"/>
      <c r="I253" s="1487"/>
      <c r="J253" s="1487"/>
      <c r="K253" s="1487"/>
      <c r="L253" s="1487"/>
      <c r="M253" s="1487"/>
      <c r="N253" s="1487"/>
      <c r="O253" s="1487"/>
      <c r="P253" s="1487"/>
      <c r="Q253" s="1487"/>
      <c r="X253" s="990"/>
    </row>
    <row r="254" spans="1:24">
      <c r="A254" s="1025"/>
      <c r="B254" s="1028">
        <v>29</v>
      </c>
      <c r="C254" s="1012" t="s">
        <v>1592</v>
      </c>
      <c r="D254" s="1012" t="s">
        <v>1593</v>
      </c>
      <c r="E254" s="1012" t="s">
        <v>2404</v>
      </c>
      <c r="F254" s="1012" t="s">
        <v>327</v>
      </c>
      <c r="G254" s="1486" t="s">
        <v>1292</v>
      </c>
      <c r="H254" s="1487"/>
      <c r="I254" s="1487"/>
      <c r="J254" s="1487"/>
      <c r="K254" s="1487"/>
      <c r="L254" s="1487"/>
      <c r="M254" s="1487"/>
      <c r="N254" s="1487"/>
      <c r="O254" s="1487"/>
      <c r="P254" s="1487"/>
      <c r="Q254" s="1487"/>
      <c r="X254" s="990"/>
    </row>
    <row r="255" spans="1:24">
      <c r="A255" s="1025"/>
      <c r="B255" s="1028">
        <v>30</v>
      </c>
      <c r="C255" s="1012" t="s">
        <v>1594</v>
      </c>
      <c r="D255" s="1012" t="s">
        <v>1595</v>
      </c>
      <c r="E255" s="1012" t="s">
        <v>2404</v>
      </c>
      <c r="F255" s="1012" t="s">
        <v>327</v>
      </c>
      <c r="G255" s="1486" t="s">
        <v>1292</v>
      </c>
      <c r="H255" s="1487"/>
      <c r="I255" s="1487"/>
      <c r="J255" s="1487"/>
      <c r="K255" s="1487"/>
      <c r="L255" s="1487"/>
      <c r="M255" s="1487"/>
      <c r="N255" s="1487"/>
      <c r="O255" s="1487"/>
      <c r="P255" s="1487"/>
      <c r="Q255" s="1487"/>
      <c r="X255" s="990"/>
    </row>
    <row r="256" spans="1:24">
      <c r="A256" s="1025"/>
      <c r="B256" s="1028">
        <v>31</v>
      </c>
      <c r="C256" s="1012" t="s">
        <v>1596</v>
      </c>
      <c r="D256" s="1012" t="s">
        <v>1597</v>
      </c>
      <c r="E256" s="1012" t="s">
        <v>2404</v>
      </c>
      <c r="F256" s="1012" t="s">
        <v>327</v>
      </c>
      <c r="G256" s="1486" t="s">
        <v>1292</v>
      </c>
      <c r="H256" s="1487"/>
      <c r="I256" s="1487"/>
      <c r="J256" s="1487"/>
      <c r="K256" s="1487"/>
      <c r="L256" s="1487"/>
      <c r="M256" s="1487"/>
      <c r="N256" s="1487"/>
      <c r="O256" s="1487"/>
      <c r="P256" s="1487"/>
      <c r="Q256" s="1487"/>
      <c r="X256" s="990"/>
    </row>
    <row r="257" spans="1:24">
      <c r="A257" s="1025"/>
      <c r="B257" s="1028">
        <v>32</v>
      </c>
      <c r="C257" s="1012" t="s">
        <v>1598</v>
      </c>
      <c r="D257" s="1012" t="s">
        <v>1599</v>
      </c>
      <c r="E257" s="1012" t="s">
        <v>2404</v>
      </c>
      <c r="F257" s="1012" t="s">
        <v>327</v>
      </c>
      <c r="G257" s="1486" t="s">
        <v>1292</v>
      </c>
      <c r="H257" s="1487"/>
      <c r="I257" s="1487"/>
      <c r="J257" s="1487"/>
      <c r="K257" s="1487"/>
      <c r="L257" s="1487"/>
      <c r="M257" s="1487"/>
      <c r="N257" s="1487"/>
      <c r="O257" s="1487"/>
      <c r="P257" s="1487"/>
      <c r="Q257" s="1487"/>
      <c r="X257" s="990"/>
    </row>
    <row r="258" spans="1:24">
      <c r="A258" s="1025"/>
      <c r="B258" s="1028">
        <v>33</v>
      </c>
      <c r="C258" s="1012" t="s">
        <v>1600</v>
      </c>
      <c r="D258" s="1012" t="s">
        <v>1601</v>
      </c>
      <c r="E258" s="1012" t="s">
        <v>2404</v>
      </c>
      <c r="F258" s="1012" t="s">
        <v>327</v>
      </c>
      <c r="G258" s="1486" t="s">
        <v>1292</v>
      </c>
      <c r="H258" s="1487"/>
      <c r="I258" s="1487"/>
      <c r="J258" s="1487"/>
      <c r="K258" s="1487"/>
      <c r="L258" s="1487"/>
      <c r="M258" s="1487"/>
      <c r="N258" s="1487"/>
      <c r="O258" s="1487"/>
      <c r="P258" s="1487"/>
      <c r="Q258" s="1487"/>
      <c r="X258" s="990"/>
    </row>
    <row r="259" spans="1:24">
      <c r="A259" s="1025"/>
      <c r="B259" s="1028">
        <v>34</v>
      </c>
      <c r="C259" s="1012" t="s">
        <v>1602</v>
      </c>
      <c r="D259" s="1012" t="s">
        <v>1603</v>
      </c>
      <c r="E259" s="1012" t="s">
        <v>2404</v>
      </c>
      <c r="F259" s="1012" t="s">
        <v>331</v>
      </c>
      <c r="G259" s="1486" t="s">
        <v>1292</v>
      </c>
      <c r="H259" s="1487"/>
      <c r="I259" s="1487"/>
      <c r="J259" s="1487"/>
      <c r="K259" s="1487"/>
      <c r="L259" s="1487"/>
      <c r="M259" s="1487"/>
      <c r="N259" s="1487"/>
      <c r="O259" s="1487"/>
      <c r="P259" s="1487"/>
      <c r="Q259" s="1487"/>
      <c r="X259" s="990"/>
    </row>
    <row r="260" spans="1:24">
      <c r="A260" s="1025"/>
      <c r="B260" s="1028">
        <v>35</v>
      </c>
      <c r="C260" s="1012" t="s">
        <v>1604</v>
      </c>
      <c r="D260" s="1012" t="s">
        <v>1605</v>
      </c>
      <c r="E260" s="1012" t="s">
        <v>2404</v>
      </c>
      <c r="F260" s="1012" t="s">
        <v>331</v>
      </c>
      <c r="G260" s="1486" t="s">
        <v>1292</v>
      </c>
      <c r="H260" s="1487"/>
      <c r="I260" s="1487"/>
      <c r="J260" s="1487"/>
      <c r="K260" s="1487"/>
      <c r="L260" s="1487"/>
      <c r="M260" s="1487"/>
      <c r="N260" s="1487"/>
      <c r="O260" s="1487"/>
      <c r="P260" s="1487"/>
      <c r="Q260" s="1487"/>
      <c r="X260" s="990"/>
    </row>
    <row r="261" spans="1:24">
      <c r="A261" s="1025"/>
      <c r="B261" s="1028">
        <v>36</v>
      </c>
      <c r="C261" s="1012" t="s">
        <v>1606</v>
      </c>
      <c r="D261" s="1012" t="s">
        <v>1607</v>
      </c>
      <c r="E261" s="1012" t="s">
        <v>2404</v>
      </c>
      <c r="F261" s="1012" t="s">
        <v>327</v>
      </c>
      <c r="G261" s="1486" t="s">
        <v>1292</v>
      </c>
      <c r="H261" s="1487"/>
      <c r="I261" s="1487"/>
      <c r="J261" s="1487"/>
      <c r="K261" s="1487"/>
      <c r="L261" s="1487"/>
      <c r="M261" s="1487"/>
      <c r="N261" s="1487"/>
      <c r="O261" s="1487"/>
      <c r="P261" s="1487"/>
      <c r="Q261" s="1487"/>
      <c r="X261" s="990"/>
    </row>
    <row r="262" spans="1:24">
      <c r="A262" s="1025"/>
      <c r="B262" s="1028">
        <v>37</v>
      </c>
      <c r="C262" s="1012" t="s">
        <v>1608</v>
      </c>
      <c r="D262" s="1012" t="s">
        <v>1609</v>
      </c>
      <c r="E262" s="1012" t="s">
        <v>2404</v>
      </c>
      <c r="F262" s="1012" t="s">
        <v>331</v>
      </c>
      <c r="G262" s="1486" t="s">
        <v>1292</v>
      </c>
      <c r="H262" s="1487"/>
      <c r="I262" s="1487"/>
      <c r="J262" s="1487"/>
      <c r="K262" s="1487"/>
      <c r="L262" s="1487"/>
      <c r="M262" s="1487"/>
      <c r="N262" s="1487"/>
      <c r="O262" s="1487"/>
      <c r="P262" s="1487"/>
      <c r="Q262" s="1487"/>
      <c r="X262" s="990"/>
    </row>
    <row r="263" spans="1:24">
      <c r="A263" s="1025"/>
      <c r="B263" s="1028">
        <v>38</v>
      </c>
      <c r="C263" s="1012" t="s">
        <v>1610</v>
      </c>
      <c r="D263" s="1012" t="s">
        <v>1611</v>
      </c>
      <c r="E263" s="1012" t="s">
        <v>2404</v>
      </c>
      <c r="F263" s="1012" t="s">
        <v>327</v>
      </c>
      <c r="G263" s="1486" t="s">
        <v>1292</v>
      </c>
      <c r="H263" s="1487"/>
      <c r="I263" s="1487"/>
      <c r="J263" s="1487"/>
      <c r="K263" s="1487"/>
      <c r="L263" s="1487"/>
      <c r="M263" s="1487"/>
      <c r="N263" s="1487"/>
      <c r="O263" s="1487"/>
      <c r="P263" s="1487"/>
      <c r="Q263" s="1487"/>
      <c r="X263" s="990"/>
    </row>
    <row r="264" spans="1:24">
      <c r="A264" s="1025"/>
      <c r="B264" s="1028">
        <v>39</v>
      </c>
      <c r="C264" s="1012" t="s">
        <v>1612</v>
      </c>
      <c r="D264" s="1012" t="s">
        <v>1613</v>
      </c>
      <c r="E264" s="1012" t="s">
        <v>2404</v>
      </c>
      <c r="F264" s="1012" t="s">
        <v>327</v>
      </c>
      <c r="G264" s="1486" t="s">
        <v>1292</v>
      </c>
      <c r="H264" s="1487"/>
      <c r="I264" s="1487"/>
      <c r="J264" s="1487"/>
      <c r="K264" s="1487"/>
      <c r="L264" s="1487"/>
      <c r="M264" s="1487"/>
      <c r="N264" s="1487"/>
      <c r="O264" s="1487"/>
      <c r="P264" s="1487"/>
      <c r="Q264" s="1487"/>
      <c r="X264" s="990"/>
    </row>
    <row r="265" spans="1:24" ht="12" customHeight="1">
      <c r="A265" s="1025"/>
      <c r="B265" s="1028">
        <v>40</v>
      </c>
      <c r="C265" s="1012" t="s">
        <v>1614</v>
      </c>
      <c r="D265" s="1012" t="s">
        <v>1615</v>
      </c>
      <c r="E265" s="1012" t="s">
        <v>2404</v>
      </c>
      <c r="F265" s="1012" t="s">
        <v>327</v>
      </c>
      <c r="G265" s="1486" t="s">
        <v>1292</v>
      </c>
      <c r="H265" s="1487"/>
      <c r="I265" s="1487"/>
      <c r="J265" s="1487"/>
      <c r="K265" s="1487"/>
      <c r="L265" s="1487"/>
      <c r="M265" s="1487"/>
      <c r="N265" s="1487"/>
      <c r="O265" s="1487"/>
      <c r="P265" s="1487"/>
      <c r="Q265" s="1487"/>
      <c r="X265" s="990"/>
    </row>
    <row r="266" spans="1:24">
      <c r="A266" s="1025"/>
      <c r="B266" s="1028">
        <v>41</v>
      </c>
      <c r="C266" s="1012" t="s">
        <v>1616</v>
      </c>
      <c r="D266" s="1012" t="s">
        <v>1617</v>
      </c>
      <c r="E266" s="1012" t="s">
        <v>2404</v>
      </c>
      <c r="F266" s="1012" t="s">
        <v>327</v>
      </c>
      <c r="G266" s="1486" t="s">
        <v>1292</v>
      </c>
      <c r="H266" s="1487"/>
      <c r="I266" s="1487"/>
      <c r="J266" s="1487"/>
      <c r="K266" s="1487"/>
      <c r="L266" s="1487"/>
      <c r="M266" s="1487"/>
      <c r="N266" s="1487"/>
      <c r="O266" s="1487"/>
      <c r="P266" s="1487"/>
      <c r="Q266" s="1487"/>
      <c r="X266" s="990"/>
    </row>
    <row r="267" spans="1:24">
      <c r="A267" s="1025"/>
      <c r="B267" s="1028">
        <v>42</v>
      </c>
      <c r="C267" s="1012" t="s">
        <v>1618</v>
      </c>
      <c r="D267" s="1012" t="s">
        <v>1619</v>
      </c>
      <c r="E267" s="1012" t="s">
        <v>2404</v>
      </c>
      <c r="F267" s="1012" t="s">
        <v>331</v>
      </c>
      <c r="G267" s="1486" t="s">
        <v>1292</v>
      </c>
      <c r="H267" s="1487"/>
      <c r="I267" s="1487"/>
      <c r="J267" s="1487"/>
      <c r="K267" s="1487"/>
      <c r="L267" s="1487"/>
      <c r="M267" s="1487"/>
      <c r="N267" s="1487"/>
      <c r="O267" s="1487"/>
      <c r="P267" s="1487"/>
      <c r="Q267" s="1487"/>
      <c r="X267" s="990"/>
    </row>
    <row r="268" spans="1:24">
      <c r="A268" s="1025"/>
      <c r="B268" s="1028">
        <v>43</v>
      </c>
      <c r="C268" s="1012" t="s">
        <v>1620</v>
      </c>
      <c r="D268" s="1012" t="s">
        <v>1621</v>
      </c>
      <c r="E268" s="1012" t="s">
        <v>2404</v>
      </c>
      <c r="F268" s="1012" t="s">
        <v>327</v>
      </c>
      <c r="G268" s="1486" t="s">
        <v>1292</v>
      </c>
      <c r="H268" s="1487"/>
      <c r="I268" s="1487"/>
      <c r="J268" s="1487"/>
      <c r="K268" s="1487"/>
      <c r="L268" s="1487"/>
      <c r="M268" s="1487"/>
      <c r="N268" s="1487"/>
      <c r="O268" s="1487"/>
      <c r="P268" s="1487"/>
      <c r="Q268" s="1487"/>
      <c r="X268" s="990"/>
    </row>
    <row r="269" spans="1:24">
      <c r="A269" s="1025"/>
      <c r="B269" s="1028">
        <v>44</v>
      </c>
      <c r="C269" s="1012" t="s">
        <v>1622</v>
      </c>
      <c r="D269" s="1012" t="s">
        <v>1623</v>
      </c>
      <c r="E269" s="1012" t="s">
        <v>2404</v>
      </c>
      <c r="F269" s="1012" t="s">
        <v>327</v>
      </c>
      <c r="G269" s="1486" t="s">
        <v>1292</v>
      </c>
      <c r="H269" s="1487"/>
      <c r="I269" s="1487"/>
      <c r="J269" s="1487"/>
      <c r="K269" s="1487"/>
      <c r="L269" s="1487"/>
      <c r="M269" s="1487"/>
      <c r="N269" s="1487"/>
      <c r="O269" s="1487"/>
      <c r="P269" s="1487"/>
      <c r="Q269" s="1487"/>
      <c r="X269" s="990"/>
    </row>
    <row r="270" spans="1:24">
      <c r="A270" s="1025"/>
      <c r="B270" s="1028">
        <v>45</v>
      </c>
      <c r="C270" s="1012" t="s">
        <v>1624</v>
      </c>
      <c r="D270" s="1012" t="s">
        <v>1625</v>
      </c>
      <c r="E270" s="1012" t="s">
        <v>2404</v>
      </c>
      <c r="F270" s="1012" t="s">
        <v>327</v>
      </c>
      <c r="G270" s="1486" t="s">
        <v>1292</v>
      </c>
      <c r="H270" s="1487"/>
      <c r="I270" s="1487"/>
      <c r="J270" s="1487"/>
      <c r="K270" s="1487"/>
      <c r="L270" s="1487"/>
      <c r="M270" s="1487"/>
      <c r="N270" s="1487"/>
      <c r="O270" s="1487"/>
      <c r="P270" s="1487"/>
      <c r="Q270" s="1487"/>
      <c r="X270" s="990"/>
    </row>
    <row r="271" spans="1:24">
      <c r="A271" s="1025"/>
      <c r="B271" s="1028">
        <v>46</v>
      </c>
      <c r="C271" s="1012" t="s">
        <v>1626</v>
      </c>
      <c r="D271" s="1012" t="s">
        <v>1627</v>
      </c>
      <c r="E271" s="1012" t="s">
        <v>2404</v>
      </c>
      <c r="F271" s="1012" t="s">
        <v>327</v>
      </c>
      <c r="G271" s="1486" t="s">
        <v>1292</v>
      </c>
      <c r="H271" s="1487"/>
      <c r="I271" s="1487"/>
      <c r="J271" s="1487"/>
      <c r="K271" s="1487"/>
      <c r="L271" s="1487"/>
      <c r="M271" s="1487"/>
      <c r="N271" s="1487"/>
      <c r="O271" s="1487"/>
      <c r="P271" s="1487"/>
      <c r="Q271" s="1487"/>
      <c r="X271" s="990"/>
    </row>
    <row r="272" spans="1:24">
      <c r="A272" s="1025"/>
      <c r="B272" s="1028">
        <v>47</v>
      </c>
      <c r="C272" s="1012" t="s">
        <v>1628</v>
      </c>
      <c r="D272" s="1012" t="s">
        <v>1629</v>
      </c>
      <c r="E272" s="1012" t="s">
        <v>2404</v>
      </c>
      <c r="F272" s="1012" t="s">
        <v>327</v>
      </c>
      <c r="G272" s="1486" t="s">
        <v>1292</v>
      </c>
      <c r="H272" s="1487"/>
      <c r="I272" s="1487"/>
      <c r="J272" s="1487"/>
      <c r="K272" s="1487"/>
      <c r="L272" s="1487"/>
      <c r="M272" s="1487"/>
      <c r="N272" s="1487"/>
      <c r="O272" s="1487"/>
      <c r="P272" s="1487"/>
      <c r="Q272" s="1487"/>
      <c r="X272" s="990"/>
    </row>
    <row r="273" spans="1:24" ht="12.75" customHeight="1">
      <c r="A273" s="1025"/>
      <c r="B273" s="1028">
        <v>48</v>
      </c>
      <c r="C273" s="1012" t="s">
        <v>1630</v>
      </c>
      <c r="D273" s="1012" t="s">
        <v>1631</v>
      </c>
      <c r="E273" s="1012" t="s">
        <v>2404</v>
      </c>
      <c r="F273" s="1012" t="s">
        <v>327</v>
      </c>
      <c r="G273" s="1486" t="s">
        <v>1292</v>
      </c>
      <c r="H273" s="1487"/>
      <c r="I273" s="1487"/>
      <c r="J273" s="1487"/>
      <c r="K273" s="1487"/>
      <c r="L273" s="1487"/>
      <c r="M273" s="1487"/>
      <c r="N273" s="1487"/>
      <c r="O273" s="1487"/>
      <c r="P273" s="1487"/>
      <c r="Q273" s="1487"/>
      <c r="X273" s="990"/>
    </row>
    <row r="274" spans="1:24" ht="12.75" customHeight="1">
      <c r="A274" s="1025"/>
      <c r="B274" s="1028">
        <v>49</v>
      </c>
      <c r="C274" s="1012" t="s">
        <v>1632</v>
      </c>
      <c r="D274" s="1012" t="s">
        <v>1633</v>
      </c>
      <c r="E274" s="1012" t="s">
        <v>2404</v>
      </c>
      <c r="F274" s="1012" t="s">
        <v>327</v>
      </c>
      <c r="G274" s="1486" t="s">
        <v>1292</v>
      </c>
      <c r="H274" s="1487"/>
      <c r="I274" s="1487"/>
      <c r="J274" s="1487"/>
      <c r="K274" s="1487"/>
      <c r="L274" s="1487"/>
      <c r="M274" s="1487"/>
      <c r="N274" s="1487"/>
      <c r="O274" s="1487"/>
      <c r="P274" s="1487"/>
      <c r="Q274" s="1487"/>
      <c r="X274" s="990"/>
    </row>
    <row r="275" spans="1:24">
      <c r="A275" s="1025"/>
      <c r="B275" s="1028">
        <v>50</v>
      </c>
      <c r="C275" s="1012" t="s">
        <v>1634</v>
      </c>
      <c r="D275" s="1012" t="s">
        <v>1635</v>
      </c>
      <c r="E275" s="1012" t="s">
        <v>2404</v>
      </c>
      <c r="F275" s="1012" t="s">
        <v>327</v>
      </c>
      <c r="G275" s="1486" t="s">
        <v>1292</v>
      </c>
      <c r="H275" s="1487"/>
      <c r="I275" s="1487"/>
      <c r="J275" s="1487"/>
      <c r="K275" s="1487"/>
      <c r="L275" s="1487"/>
      <c r="M275" s="1487"/>
      <c r="N275" s="1487"/>
      <c r="O275" s="1487"/>
      <c r="P275" s="1487"/>
      <c r="Q275" s="1487"/>
      <c r="X275" s="990"/>
    </row>
    <row r="276" spans="1:24">
      <c r="A276" s="1025"/>
      <c r="B276" s="1028">
        <v>51</v>
      </c>
      <c r="C276" s="1012" t="s">
        <v>1636</v>
      </c>
      <c r="D276" s="1012" t="s">
        <v>1637</v>
      </c>
      <c r="E276" s="1012" t="s">
        <v>2404</v>
      </c>
      <c r="F276" s="1012" t="s">
        <v>327</v>
      </c>
      <c r="G276" s="1486" t="s">
        <v>1292</v>
      </c>
      <c r="H276" s="1487"/>
      <c r="I276" s="1487"/>
      <c r="J276" s="1487"/>
      <c r="K276" s="1487"/>
      <c r="L276" s="1487"/>
      <c r="M276" s="1487"/>
      <c r="N276" s="1487"/>
      <c r="O276" s="1487"/>
      <c r="P276" s="1487"/>
      <c r="Q276" s="1487"/>
      <c r="X276" s="990"/>
    </row>
    <row r="277" spans="1:24">
      <c r="A277" s="1025"/>
      <c r="B277" s="1028">
        <v>52</v>
      </c>
      <c r="C277" s="1015" t="s">
        <v>1638</v>
      </c>
      <c r="D277" s="1012" t="s">
        <v>1639</v>
      </c>
      <c r="E277" s="1012" t="s">
        <v>2404</v>
      </c>
      <c r="F277" s="1012" t="s">
        <v>327</v>
      </c>
      <c r="G277" s="1486" t="s">
        <v>1292</v>
      </c>
      <c r="H277" s="1487"/>
      <c r="I277" s="1487"/>
      <c r="J277" s="1487"/>
      <c r="K277" s="1487"/>
      <c r="L277" s="1487"/>
      <c r="M277" s="1487"/>
      <c r="N277" s="1487"/>
      <c r="O277" s="1487"/>
      <c r="P277" s="1487"/>
      <c r="Q277" s="1487"/>
      <c r="X277" s="990"/>
    </row>
    <row r="278" spans="1:24">
      <c r="A278" s="1025"/>
      <c r="B278" s="1028">
        <v>53</v>
      </c>
      <c r="C278" s="1454" t="s">
        <v>1640</v>
      </c>
      <c r="D278" s="1453" t="s">
        <v>1641</v>
      </c>
      <c r="E278" s="1012" t="s">
        <v>2404</v>
      </c>
      <c r="F278" s="1012" t="s">
        <v>327</v>
      </c>
      <c r="G278" s="1486" t="s">
        <v>1292</v>
      </c>
      <c r="H278" s="1487"/>
      <c r="I278" s="1487"/>
      <c r="J278" s="1487"/>
      <c r="K278" s="1487"/>
      <c r="L278" s="1487"/>
      <c r="M278" s="1487"/>
      <c r="N278" s="1487"/>
      <c r="O278" s="1487"/>
      <c r="P278" s="1487"/>
      <c r="Q278" s="1487"/>
      <c r="X278" s="990"/>
    </row>
    <row r="279" spans="1:24">
      <c r="A279" s="1025"/>
      <c r="B279" s="1028">
        <v>54</v>
      </c>
      <c r="C279" s="1454" t="s">
        <v>1642</v>
      </c>
      <c r="D279" s="1453" t="s">
        <v>1643</v>
      </c>
      <c r="E279" s="1012" t="s">
        <v>2404</v>
      </c>
      <c r="F279" s="1012" t="s">
        <v>350</v>
      </c>
      <c r="G279" s="1486" t="s">
        <v>1292</v>
      </c>
      <c r="H279" s="1487"/>
      <c r="I279" s="1487"/>
      <c r="J279" s="1487"/>
      <c r="K279" s="1487"/>
      <c r="L279" s="1487"/>
      <c r="M279" s="1487"/>
      <c r="N279" s="1487"/>
      <c r="O279" s="1487"/>
      <c r="P279" s="1487"/>
      <c r="Q279" s="1487"/>
      <c r="X279" s="990"/>
    </row>
    <row r="280" spans="1:24">
      <c r="A280" s="1025"/>
      <c r="B280" s="1028">
        <v>55</v>
      </c>
      <c r="C280" s="1454" t="s">
        <v>1644</v>
      </c>
      <c r="D280" s="1453" t="s">
        <v>1645</v>
      </c>
      <c r="E280" s="1012" t="s">
        <v>2404</v>
      </c>
      <c r="F280" s="1012" t="s">
        <v>327</v>
      </c>
      <c r="G280" s="1486" t="s">
        <v>1292</v>
      </c>
      <c r="H280" s="1487"/>
      <c r="I280" s="1487"/>
      <c r="J280" s="1487"/>
      <c r="K280" s="1487"/>
      <c r="L280" s="1487"/>
      <c r="M280" s="1487"/>
      <c r="N280" s="1487"/>
      <c r="O280" s="1487"/>
      <c r="P280" s="1487"/>
      <c r="Q280" s="1487"/>
      <c r="X280" s="990"/>
    </row>
    <row r="281" spans="1:24">
      <c r="A281" s="1025"/>
      <c r="B281" s="1028">
        <v>56</v>
      </c>
      <c r="C281" s="1454" t="s">
        <v>1646</v>
      </c>
      <c r="D281" s="1453" t="s">
        <v>1647</v>
      </c>
      <c r="E281" s="1012" t="s">
        <v>2404</v>
      </c>
      <c r="F281" s="1012" t="s">
        <v>327</v>
      </c>
      <c r="G281" s="1486" t="s">
        <v>1292</v>
      </c>
      <c r="H281" s="1487"/>
      <c r="I281" s="1487"/>
      <c r="J281" s="1487"/>
      <c r="K281" s="1487"/>
      <c r="L281" s="1487"/>
      <c r="M281" s="1487"/>
      <c r="N281" s="1487"/>
      <c r="O281" s="1487"/>
      <c r="P281" s="1487"/>
      <c r="Q281" s="1487"/>
      <c r="X281" s="990"/>
    </row>
    <row r="282" spans="1:24" ht="33.75" customHeight="1">
      <c r="A282" s="990"/>
      <c r="B282" s="1531" t="s">
        <v>2789</v>
      </c>
      <c r="C282" s="1531"/>
      <c r="D282" s="1531"/>
      <c r="E282" s="1531"/>
      <c r="F282" s="1531"/>
      <c r="G282" s="1488" t="s">
        <v>2785</v>
      </c>
      <c r="H282" s="1488"/>
      <c r="I282" s="1488"/>
      <c r="J282" s="1488"/>
      <c r="K282" s="1488"/>
      <c r="L282" s="1488"/>
      <c r="M282" s="1488"/>
      <c r="N282" s="1488"/>
      <c r="O282" s="1488"/>
      <c r="P282" s="1488"/>
      <c r="X282" s="990"/>
    </row>
    <row r="283" spans="1:24">
      <c r="A283" s="990"/>
      <c r="B283" s="1474">
        <v>1</v>
      </c>
      <c r="C283" s="1475" t="s">
        <v>2760</v>
      </c>
      <c r="D283" s="1476"/>
      <c r="E283" s="1475" t="s">
        <v>2761</v>
      </c>
      <c r="F283" s="1475" t="s">
        <v>327</v>
      </c>
      <c r="G283" s="1488" t="s">
        <v>2785</v>
      </c>
      <c r="H283" s="1488"/>
      <c r="I283" s="1488"/>
      <c r="J283" s="1488"/>
      <c r="K283" s="1488"/>
      <c r="L283" s="1488"/>
      <c r="M283" s="1488"/>
      <c r="N283" s="1488"/>
      <c r="O283" s="1488"/>
      <c r="P283" s="1488"/>
      <c r="X283" s="990"/>
    </row>
    <row r="284" spans="1:24">
      <c r="A284" s="990"/>
      <c r="B284" s="1474">
        <v>2</v>
      </c>
      <c r="C284" s="1475" t="s">
        <v>2762</v>
      </c>
      <c r="D284" s="1476"/>
      <c r="E284" s="1475" t="s">
        <v>2761</v>
      </c>
      <c r="F284" s="1475" t="s">
        <v>327</v>
      </c>
      <c r="G284" s="1488" t="s">
        <v>2785</v>
      </c>
      <c r="H284" s="1488"/>
      <c r="I284" s="1488"/>
      <c r="J284" s="1488"/>
      <c r="K284" s="1488"/>
      <c r="L284" s="1488"/>
      <c r="M284" s="1488"/>
      <c r="N284" s="1488"/>
      <c r="O284" s="1488"/>
      <c r="P284" s="1488"/>
      <c r="X284" s="990"/>
    </row>
    <row r="285" spans="1:24">
      <c r="A285" s="990"/>
      <c r="B285" s="1474">
        <v>3</v>
      </c>
      <c r="C285" s="1475" t="s">
        <v>2828</v>
      </c>
      <c r="D285" s="1476"/>
      <c r="E285" s="1475" t="s">
        <v>2761</v>
      </c>
      <c r="F285" s="1475" t="s">
        <v>327</v>
      </c>
      <c r="G285" s="1488" t="s">
        <v>2785</v>
      </c>
      <c r="H285" s="1488"/>
      <c r="I285" s="1488"/>
      <c r="J285" s="1488"/>
      <c r="K285" s="1488"/>
      <c r="L285" s="1488"/>
      <c r="M285" s="1488"/>
      <c r="N285" s="1488"/>
      <c r="O285" s="1488"/>
      <c r="P285" s="1488"/>
      <c r="X285" s="990"/>
    </row>
    <row r="286" spans="1:24">
      <c r="A286" s="990"/>
      <c r="B286" s="1474">
        <v>4</v>
      </c>
      <c r="C286" s="1475" t="s">
        <v>2763</v>
      </c>
      <c r="D286" s="1476"/>
      <c r="E286" s="1477" t="s">
        <v>2761</v>
      </c>
      <c r="F286" s="1475" t="s">
        <v>327</v>
      </c>
      <c r="G286" s="1488" t="s">
        <v>2785</v>
      </c>
      <c r="H286" s="1488"/>
      <c r="I286" s="1488"/>
      <c r="J286" s="1488"/>
      <c r="K286" s="1488"/>
      <c r="L286" s="1488"/>
      <c r="M286" s="1488"/>
      <c r="N286" s="1488"/>
      <c r="O286" s="1488"/>
      <c r="P286" s="1488"/>
      <c r="X286" s="990"/>
    </row>
    <row r="287" spans="1:24">
      <c r="A287" s="990"/>
      <c r="B287" s="1474">
        <v>5</v>
      </c>
      <c r="C287" s="1475" t="s">
        <v>2764</v>
      </c>
      <c r="D287" s="1476"/>
      <c r="E287" s="1475" t="s">
        <v>2761</v>
      </c>
      <c r="F287" s="1475" t="s">
        <v>327</v>
      </c>
      <c r="G287" s="1488" t="s">
        <v>2785</v>
      </c>
      <c r="H287" s="1488"/>
      <c r="I287" s="1488"/>
      <c r="J287" s="1488"/>
      <c r="K287" s="1488"/>
      <c r="L287" s="1488"/>
      <c r="M287" s="1488"/>
      <c r="N287" s="1488"/>
      <c r="O287" s="1488"/>
      <c r="P287" s="1488"/>
      <c r="X287" s="990"/>
    </row>
    <row r="288" spans="1:24">
      <c r="A288" s="990"/>
      <c r="B288" s="1474">
        <v>6</v>
      </c>
      <c r="C288" s="1475" t="s">
        <v>2765</v>
      </c>
      <c r="D288" s="1476"/>
      <c r="E288" s="1475" t="s">
        <v>2761</v>
      </c>
      <c r="F288" s="1475" t="s">
        <v>327</v>
      </c>
      <c r="G288" s="1488" t="s">
        <v>2785</v>
      </c>
      <c r="H288" s="1488"/>
      <c r="I288" s="1488"/>
      <c r="J288" s="1488"/>
      <c r="K288" s="1488"/>
      <c r="L288" s="1488"/>
      <c r="M288" s="1488"/>
      <c r="N288" s="1488"/>
      <c r="O288" s="1488"/>
      <c r="P288" s="1488"/>
      <c r="X288" s="990"/>
    </row>
    <row r="289" spans="1:24">
      <c r="A289" s="990"/>
      <c r="B289" s="1474">
        <v>7</v>
      </c>
      <c r="C289" s="1475" t="s">
        <v>2766</v>
      </c>
      <c r="D289" s="1476"/>
      <c r="E289" s="1475" t="s">
        <v>2761</v>
      </c>
      <c r="F289" s="1475" t="s">
        <v>327</v>
      </c>
      <c r="G289" s="1488" t="s">
        <v>2785</v>
      </c>
      <c r="H289" s="1488"/>
      <c r="I289" s="1488"/>
      <c r="J289" s="1488"/>
      <c r="K289" s="1488"/>
      <c r="L289" s="1488"/>
      <c r="M289" s="1488"/>
      <c r="N289" s="1488"/>
      <c r="O289" s="1488"/>
      <c r="P289" s="1488"/>
      <c r="X289" s="990"/>
    </row>
    <row r="290" spans="1:24">
      <c r="A290" s="990"/>
      <c r="B290" s="1474">
        <v>8</v>
      </c>
      <c r="C290" s="1475" t="s">
        <v>2772</v>
      </c>
      <c r="D290" s="1476"/>
      <c r="E290" s="1475"/>
      <c r="F290" s="1475"/>
      <c r="G290" s="1488" t="s">
        <v>2785</v>
      </c>
      <c r="H290" s="1488"/>
      <c r="I290" s="1488"/>
      <c r="J290" s="1488"/>
      <c r="K290" s="1488"/>
      <c r="L290" s="1488"/>
      <c r="M290" s="1488"/>
      <c r="N290" s="1488"/>
      <c r="O290" s="1488"/>
      <c r="P290" s="1488"/>
      <c r="X290" s="990"/>
    </row>
    <row r="291" spans="1:24">
      <c r="A291" s="990"/>
      <c r="B291" s="1474">
        <v>9</v>
      </c>
      <c r="C291" s="1475" t="s">
        <v>2767</v>
      </c>
      <c r="D291" s="1476"/>
      <c r="E291" s="1475" t="s">
        <v>2761</v>
      </c>
      <c r="F291" s="1475" t="s">
        <v>327</v>
      </c>
      <c r="G291" s="1488" t="s">
        <v>2785</v>
      </c>
      <c r="H291" s="1488"/>
      <c r="I291" s="1488"/>
      <c r="J291" s="1488"/>
      <c r="K291" s="1488"/>
      <c r="L291" s="1488"/>
      <c r="M291" s="1488"/>
      <c r="N291" s="1488"/>
      <c r="O291" s="1488"/>
      <c r="P291" s="1488"/>
      <c r="X291" s="990"/>
    </row>
    <row r="292" spans="1:24">
      <c r="A292" s="990"/>
      <c r="B292" s="1474">
        <v>10</v>
      </c>
      <c r="C292" s="1475" t="s">
        <v>2768</v>
      </c>
      <c r="D292" s="1476"/>
      <c r="E292" s="1475" t="s">
        <v>2761</v>
      </c>
      <c r="F292" s="1475" t="s">
        <v>327</v>
      </c>
      <c r="G292" s="1488" t="s">
        <v>2785</v>
      </c>
      <c r="H292" s="1488"/>
      <c r="I292" s="1488"/>
      <c r="J292" s="1488"/>
      <c r="K292" s="1488"/>
      <c r="L292" s="1488"/>
      <c r="M292" s="1488"/>
      <c r="N292" s="1488"/>
      <c r="O292" s="1488"/>
      <c r="P292" s="1488"/>
      <c r="X292" s="990"/>
    </row>
    <row r="293" spans="1:24">
      <c r="A293" s="990"/>
      <c r="B293" s="1474">
        <v>11</v>
      </c>
      <c r="C293" s="1475" t="s">
        <v>2773</v>
      </c>
      <c r="D293" s="1476"/>
      <c r="E293" s="1475"/>
      <c r="F293" s="1475"/>
      <c r="G293" s="1488" t="s">
        <v>2785</v>
      </c>
      <c r="H293" s="1488"/>
      <c r="I293" s="1488"/>
      <c r="J293" s="1488"/>
      <c r="K293" s="1488"/>
      <c r="L293" s="1488"/>
      <c r="M293" s="1488"/>
      <c r="N293" s="1488"/>
      <c r="O293" s="1488"/>
      <c r="P293" s="1488"/>
      <c r="X293" s="990"/>
    </row>
    <row r="294" spans="1:24">
      <c r="A294" s="990"/>
      <c r="B294" s="1474">
        <v>12</v>
      </c>
      <c r="C294" s="1475" t="s">
        <v>2769</v>
      </c>
      <c r="D294" s="1476"/>
      <c r="E294" s="1475" t="s">
        <v>2761</v>
      </c>
      <c r="F294" s="1475" t="s">
        <v>327</v>
      </c>
      <c r="G294" s="1488" t="s">
        <v>2785</v>
      </c>
      <c r="H294" s="1488"/>
      <c r="I294" s="1488"/>
      <c r="J294" s="1488"/>
      <c r="K294" s="1488"/>
      <c r="L294" s="1488"/>
      <c r="M294" s="1488"/>
      <c r="N294" s="1488"/>
      <c r="O294" s="1488"/>
      <c r="P294" s="1488"/>
      <c r="X294" s="990"/>
    </row>
    <row r="295" spans="1:24">
      <c r="A295" s="990"/>
      <c r="B295" s="1474">
        <v>13</v>
      </c>
      <c r="C295" s="1475" t="s">
        <v>2774</v>
      </c>
      <c r="D295" s="1476"/>
      <c r="E295" s="1475"/>
      <c r="F295" s="1475"/>
      <c r="G295" s="1488" t="s">
        <v>2785</v>
      </c>
      <c r="H295" s="1488"/>
      <c r="I295" s="1488"/>
      <c r="J295" s="1488"/>
      <c r="K295" s="1488"/>
      <c r="L295" s="1488"/>
      <c r="M295" s="1488"/>
      <c r="N295" s="1488"/>
      <c r="O295" s="1488"/>
      <c r="P295" s="1488"/>
      <c r="X295" s="990"/>
    </row>
    <row r="296" spans="1:24">
      <c r="A296" s="990"/>
      <c r="B296" s="1474">
        <v>14</v>
      </c>
      <c r="C296" s="1475" t="s">
        <v>2770</v>
      </c>
      <c r="D296" s="1476"/>
      <c r="E296" s="1475" t="s">
        <v>2761</v>
      </c>
      <c r="F296" s="1475" t="s">
        <v>327</v>
      </c>
      <c r="G296" s="1488" t="s">
        <v>2785</v>
      </c>
      <c r="H296" s="1488"/>
      <c r="I296" s="1488"/>
      <c r="J296" s="1488"/>
      <c r="K296" s="1488"/>
      <c r="L296" s="1488"/>
      <c r="M296" s="1488"/>
      <c r="N296" s="1488"/>
      <c r="O296" s="1488"/>
      <c r="P296" s="1488"/>
      <c r="X296" s="990"/>
    </row>
    <row r="297" spans="1:24">
      <c r="A297" s="990"/>
      <c r="B297" s="1474">
        <v>15</v>
      </c>
      <c r="C297" s="1475" t="s">
        <v>2771</v>
      </c>
      <c r="D297" s="1476"/>
      <c r="E297" s="1475" t="s">
        <v>2761</v>
      </c>
      <c r="F297" s="1476" t="s">
        <v>327</v>
      </c>
      <c r="G297" s="1488" t="s">
        <v>2785</v>
      </c>
      <c r="H297" s="1488"/>
      <c r="I297" s="1488"/>
      <c r="J297" s="1488"/>
      <c r="K297" s="1488"/>
      <c r="L297" s="1488"/>
      <c r="M297" s="1488"/>
      <c r="N297" s="1488"/>
      <c r="O297" s="1488"/>
      <c r="P297" s="1488"/>
      <c r="X297" s="990"/>
    </row>
    <row r="298" spans="1:24" ht="27" customHeight="1">
      <c r="B298" s="1530" t="s">
        <v>2790</v>
      </c>
      <c r="C298" s="1530"/>
      <c r="D298" s="1530"/>
      <c r="E298" s="1530"/>
      <c r="F298" s="1530"/>
    </row>
    <row r="299" spans="1:24">
      <c r="B299" s="1478">
        <v>1</v>
      </c>
      <c r="C299" s="1476" t="s">
        <v>2786</v>
      </c>
      <c r="D299" s="1476"/>
      <c r="E299" s="1476" t="s">
        <v>2775</v>
      </c>
      <c r="F299" s="1476" t="s">
        <v>327</v>
      </c>
      <c r="G299" s="1489" t="s">
        <v>2787</v>
      </c>
      <c r="H299" s="1489"/>
      <c r="I299" s="1489"/>
      <c r="J299" s="1489"/>
      <c r="K299" s="1489"/>
      <c r="L299" s="1489"/>
      <c r="M299" s="1489"/>
      <c r="N299" s="1489"/>
      <c r="O299" s="1489"/>
      <c r="P299" s="1489"/>
      <c r="Q299" s="1489"/>
      <c r="R299" s="1489"/>
      <c r="S299" s="1490"/>
      <c r="T299" s="1490"/>
      <c r="U299" s="1490"/>
    </row>
    <row r="300" spans="1:24">
      <c r="B300" s="1478">
        <v>2</v>
      </c>
      <c r="C300" s="1476" t="s">
        <v>2782</v>
      </c>
      <c r="D300" s="1476"/>
      <c r="E300" s="1476" t="s">
        <v>2775</v>
      </c>
      <c r="F300" s="1476" t="s">
        <v>327</v>
      </c>
      <c r="G300" s="1489" t="s">
        <v>2787</v>
      </c>
      <c r="H300" s="1489"/>
      <c r="I300" s="1489"/>
      <c r="J300" s="1489"/>
      <c r="K300" s="1489"/>
      <c r="L300" s="1489"/>
      <c r="M300" s="1489"/>
      <c r="N300" s="1489"/>
      <c r="O300" s="1489"/>
      <c r="P300" s="1489"/>
      <c r="Q300" s="1489"/>
      <c r="R300" s="1489"/>
    </row>
    <row r="301" spans="1:24">
      <c r="B301" s="1478">
        <v>3</v>
      </c>
      <c r="C301" s="1476" t="s">
        <v>2784</v>
      </c>
      <c r="D301" s="1476"/>
      <c r="E301" s="1476" t="s">
        <v>2775</v>
      </c>
      <c r="F301" s="1476" t="s">
        <v>327</v>
      </c>
      <c r="G301" s="1489" t="s">
        <v>2787</v>
      </c>
      <c r="H301" s="1489"/>
      <c r="I301" s="1489"/>
      <c r="J301" s="1489"/>
      <c r="K301" s="1489"/>
      <c r="L301" s="1489"/>
      <c r="M301" s="1489"/>
      <c r="N301" s="1489"/>
      <c r="O301" s="1489"/>
      <c r="P301" s="1489"/>
      <c r="Q301" s="1489"/>
      <c r="R301" s="1489"/>
    </row>
    <row r="302" spans="1:24">
      <c r="B302" s="1478">
        <v>4</v>
      </c>
      <c r="C302" s="1476" t="s">
        <v>2791</v>
      </c>
      <c r="D302" s="1476"/>
      <c r="E302" s="1476" t="s">
        <v>2775</v>
      </c>
      <c r="F302" s="1476" t="s">
        <v>327</v>
      </c>
      <c r="G302" s="1489" t="s">
        <v>2787</v>
      </c>
      <c r="H302" s="1489"/>
      <c r="I302" s="1489"/>
      <c r="J302" s="1489"/>
      <c r="K302" s="1489"/>
      <c r="L302" s="1489"/>
      <c r="M302" s="1489"/>
      <c r="N302" s="1489"/>
      <c r="O302" s="1489"/>
      <c r="P302" s="1489"/>
      <c r="Q302" s="1489"/>
      <c r="R302" s="1489"/>
    </row>
    <row r="303" spans="1:24" ht="25.5">
      <c r="B303" s="1478">
        <v>5</v>
      </c>
      <c r="C303" s="1491" t="s">
        <v>2792</v>
      </c>
      <c r="D303" s="1476"/>
      <c r="E303" s="1476" t="s">
        <v>2775</v>
      </c>
      <c r="F303" s="1476" t="s">
        <v>327</v>
      </c>
      <c r="G303" s="1489" t="s">
        <v>2787</v>
      </c>
      <c r="H303" s="1489"/>
      <c r="I303" s="1489"/>
      <c r="J303" s="1489"/>
      <c r="K303" s="1489"/>
      <c r="L303" s="1489"/>
      <c r="M303" s="1489"/>
      <c r="N303" s="1489"/>
      <c r="O303" s="1489"/>
      <c r="P303" s="1489"/>
      <c r="Q303" s="1489"/>
      <c r="R303" s="1489"/>
    </row>
    <row r="304" spans="1:24">
      <c r="B304" s="1478">
        <v>6</v>
      </c>
      <c r="C304" s="1479" t="s">
        <v>2776</v>
      </c>
      <c r="D304" s="1476"/>
      <c r="E304" s="1476" t="s">
        <v>2775</v>
      </c>
      <c r="F304" s="1476" t="s">
        <v>327</v>
      </c>
      <c r="G304" s="1489" t="s">
        <v>2787</v>
      </c>
      <c r="H304" s="1489"/>
      <c r="I304" s="1489"/>
      <c r="J304" s="1489"/>
      <c r="K304" s="1489"/>
      <c r="L304" s="1489"/>
      <c r="M304" s="1489"/>
      <c r="N304" s="1489"/>
      <c r="O304" s="1489"/>
      <c r="P304" s="1489"/>
      <c r="Q304" s="1489"/>
      <c r="R304" s="1489"/>
    </row>
    <row r="305" spans="2:19">
      <c r="B305" s="1478">
        <v>7</v>
      </c>
      <c r="C305" s="1476" t="s">
        <v>2777</v>
      </c>
      <c r="D305" s="1476"/>
      <c r="E305" s="1476" t="s">
        <v>2775</v>
      </c>
      <c r="F305" s="1476" t="s">
        <v>327</v>
      </c>
      <c r="G305" s="1489" t="s">
        <v>2787</v>
      </c>
      <c r="H305" s="1489"/>
      <c r="I305" s="1489"/>
      <c r="J305" s="1489"/>
      <c r="K305" s="1489"/>
      <c r="L305" s="1489"/>
      <c r="M305" s="1489"/>
      <c r="N305" s="1489"/>
      <c r="O305" s="1489"/>
      <c r="P305" s="1489"/>
      <c r="Q305" s="1489"/>
      <c r="R305" s="1489"/>
    </row>
    <row r="306" spans="2:19">
      <c r="B306" s="1478">
        <v>8</v>
      </c>
      <c r="C306" s="1476" t="s">
        <v>2778</v>
      </c>
      <c r="D306" s="1476"/>
      <c r="E306" s="1476" t="s">
        <v>2775</v>
      </c>
      <c r="F306" s="1476" t="s">
        <v>327</v>
      </c>
      <c r="G306" s="1489" t="s">
        <v>2787</v>
      </c>
      <c r="H306" s="1489"/>
      <c r="I306" s="1489"/>
      <c r="J306" s="1489"/>
      <c r="K306" s="1489"/>
      <c r="L306" s="1489"/>
      <c r="M306" s="1489"/>
      <c r="N306" s="1489"/>
      <c r="O306" s="1489"/>
      <c r="P306" s="1489"/>
      <c r="Q306" s="1489"/>
      <c r="R306" s="1489"/>
    </row>
    <row r="307" spans="2:19">
      <c r="B307" s="1478">
        <v>9</v>
      </c>
      <c r="C307" s="1476" t="s">
        <v>2779</v>
      </c>
      <c r="D307" s="1476"/>
      <c r="E307" s="1476"/>
      <c r="F307" s="1476"/>
      <c r="G307" s="1489"/>
      <c r="H307" s="1489"/>
      <c r="I307" s="1489"/>
      <c r="J307" s="1489"/>
      <c r="K307" s="1489"/>
      <c r="L307" s="1489"/>
      <c r="M307" s="1489"/>
      <c r="N307" s="1489"/>
      <c r="O307" s="1489"/>
      <c r="P307" s="1489"/>
      <c r="Q307" s="1489"/>
      <c r="R307" s="1489"/>
    </row>
    <row r="308" spans="2:19">
      <c r="B308" s="1478">
        <v>10</v>
      </c>
      <c r="C308" s="1476" t="s">
        <v>2781</v>
      </c>
      <c r="D308" s="1476"/>
      <c r="E308" s="1476"/>
      <c r="F308" s="1476"/>
      <c r="G308" s="1489"/>
      <c r="H308" s="1489"/>
      <c r="I308" s="1489"/>
      <c r="J308" s="1489"/>
      <c r="K308" s="1489"/>
      <c r="L308" s="1489"/>
      <c r="M308" s="1489"/>
      <c r="N308" s="1489"/>
      <c r="O308" s="1489"/>
      <c r="P308" s="1489"/>
      <c r="Q308" s="1489"/>
      <c r="R308" s="1489"/>
    </row>
    <row r="309" spans="2:19">
      <c r="B309" s="1478">
        <v>11</v>
      </c>
      <c r="C309" s="1476" t="s">
        <v>2783</v>
      </c>
      <c r="D309" s="1476"/>
      <c r="E309" s="1476" t="s">
        <v>2775</v>
      </c>
      <c r="F309" s="1476" t="s">
        <v>327</v>
      </c>
      <c r="G309" s="1489" t="s">
        <v>2787</v>
      </c>
      <c r="H309" s="1489"/>
      <c r="I309" s="1489"/>
      <c r="J309" s="1489"/>
      <c r="K309" s="1489"/>
      <c r="L309" s="1489"/>
      <c r="M309" s="1489"/>
      <c r="N309" s="1489"/>
      <c r="O309" s="1489"/>
      <c r="P309" s="1489"/>
      <c r="Q309" s="1489"/>
      <c r="R309" s="1489"/>
    </row>
    <row r="310" spans="2:19">
      <c r="B310" s="1478">
        <v>12</v>
      </c>
      <c r="C310" s="1476" t="s">
        <v>2793</v>
      </c>
      <c r="D310" s="1476"/>
      <c r="E310" s="1476" t="s">
        <v>2775</v>
      </c>
      <c r="F310" s="1476" t="s">
        <v>327</v>
      </c>
      <c r="G310" s="1489" t="s">
        <v>2787</v>
      </c>
      <c r="H310" s="1489"/>
      <c r="I310" s="1489"/>
      <c r="J310" s="1489"/>
      <c r="K310" s="1489"/>
      <c r="L310" s="1489"/>
      <c r="M310" s="1489"/>
      <c r="N310" s="1489"/>
      <c r="O310" s="1489"/>
      <c r="P310" s="1489"/>
      <c r="Q310" s="1489"/>
      <c r="R310" s="1489"/>
    </row>
    <row r="311" spans="2:19" ht="27.75" customHeight="1">
      <c r="B311" s="1523" t="s">
        <v>2788</v>
      </c>
      <c r="C311" s="1523"/>
      <c r="D311" s="1523"/>
      <c r="E311" s="1523"/>
      <c r="F311" s="1523"/>
    </row>
    <row r="312" spans="2:19">
      <c r="B312" s="1492">
        <v>1</v>
      </c>
      <c r="C312" s="1476" t="s">
        <v>2786</v>
      </c>
      <c r="D312" s="1476"/>
      <c r="E312" s="1476" t="s">
        <v>2775</v>
      </c>
      <c r="F312" s="1476" t="s">
        <v>327</v>
      </c>
      <c r="G312" s="1493" t="s">
        <v>2787</v>
      </c>
      <c r="H312" s="1493"/>
      <c r="I312" s="1493"/>
      <c r="J312" s="1493"/>
      <c r="K312" s="1493"/>
      <c r="L312" s="1493"/>
      <c r="M312" s="1493"/>
      <c r="N312" s="1493"/>
      <c r="O312" s="1493"/>
      <c r="P312" s="1493"/>
      <c r="Q312" s="1493"/>
      <c r="R312" s="1493"/>
      <c r="S312" s="1493"/>
    </row>
    <row r="313" spans="2:19">
      <c r="B313" s="1492">
        <v>2</v>
      </c>
      <c r="C313" s="1476" t="s">
        <v>2776</v>
      </c>
      <c r="D313" s="1476"/>
      <c r="E313" s="1476" t="s">
        <v>2775</v>
      </c>
      <c r="F313" s="1476" t="s">
        <v>327</v>
      </c>
      <c r="G313" s="1493" t="s">
        <v>2787</v>
      </c>
      <c r="H313" s="1493"/>
      <c r="I313" s="1493"/>
      <c r="J313" s="1493"/>
      <c r="K313" s="1493"/>
      <c r="L313" s="1493"/>
      <c r="M313" s="1493"/>
      <c r="N313" s="1493"/>
      <c r="O313" s="1493"/>
      <c r="P313" s="1493"/>
      <c r="Q313" s="1493"/>
      <c r="R313" s="1493"/>
      <c r="S313" s="1493"/>
    </row>
    <row r="314" spans="2:19">
      <c r="B314" s="1492">
        <v>3</v>
      </c>
      <c r="C314" s="1476" t="s">
        <v>2777</v>
      </c>
      <c r="D314" s="1476"/>
      <c r="E314" s="1476" t="s">
        <v>2775</v>
      </c>
      <c r="F314" s="1476" t="s">
        <v>327</v>
      </c>
      <c r="G314" s="1493" t="s">
        <v>2787</v>
      </c>
      <c r="H314" s="1493"/>
      <c r="I314" s="1493"/>
      <c r="J314" s="1493"/>
      <c r="K314" s="1493"/>
      <c r="L314" s="1493"/>
      <c r="M314" s="1493"/>
      <c r="N314" s="1493"/>
      <c r="O314" s="1493"/>
      <c r="P314" s="1493"/>
      <c r="Q314" s="1493"/>
      <c r="R314" s="1493"/>
      <c r="S314" s="1493"/>
    </row>
    <row r="315" spans="2:19">
      <c r="B315" s="1492">
        <v>4</v>
      </c>
      <c r="C315" s="1476" t="s">
        <v>2778</v>
      </c>
      <c r="D315" s="1476"/>
      <c r="E315" s="1476" t="s">
        <v>2775</v>
      </c>
      <c r="F315" s="1476" t="s">
        <v>327</v>
      </c>
      <c r="G315" s="1493" t="s">
        <v>2787</v>
      </c>
      <c r="H315" s="1493"/>
      <c r="I315" s="1493"/>
      <c r="J315" s="1493"/>
      <c r="K315" s="1493"/>
      <c r="L315" s="1493"/>
      <c r="M315" s="1493"/>
      <c r="N315" s="1493"/>
      <c r="O315" s="1493"/>
      <c r="P315" s="1493"/>
      <c r="Q315" s="1493"/>
      <c r="R315" s="1493"/>
      <c r="S315" s="1493"/>
    </row>
    <row r="316" spans="2:19">
      <c r="B316" s="1492">
        <v>5</v>
      </c>
      <c r="C316" s="1476" t="s">
        <v>2779</v>
      </c>
      <c r="D316" s="1476"/>
      <c r="E316" s="1476" t="s">
        <v>2775</v>
      </c>
      <c r="F316" s="1476" t="s">
        <v>327</v>
      </c>
      <c r="G316" s="1493" t="s">
        <v>2787</v>
      </c>
      <c r="H316" s="1493"/>
      <c r="I316" s="1493"/>
      <c r="J316" s="1493"/>
      <c r="K316" s="1493"/>
      <c r="L316" s="1493"/>
      <c r="M316" s="1493"/>
      <c r="N316" s="1493"/>
      <c r="O316" s="1493"/>
      <c r="P316" s="1493"/>
      <c r="Q316" s="1493"/>
      <c r="R316" s="1493"/>
      <c r="S316" s="1493"/>
    </row>
    <row r="317" spans="2:19">
      <c r="B317" s="1492">
        <v>6</v>
      </c>
      <c r="C317" s="1476" t="s">
        <v>2780</v>
      </c>
      <c r="D317" s="1476"/>
      <c r="E317" s="1476" t="s">
        <v>2775</v>
      </c>
      <c r="F317" s="1476" t="s">
        <v>327</v>
      </c>
      <c r="G317" s="1493" t="s">
        <v>2787</v>
      </c>
      <c r="H317" s="1493"/>
      <c r="I317" s="1493"/>
      <c r="J317" s="1493"/>
      <c r="K317" s="1493"/>
      <c r="L317" s="1493"/>
      <c r="M317" s="1493"/>
      <c r="N317" s="1493"/>
      <c r="O317" s="1493"/>
      <c r="P317" s="1493"/>
      <c r="Q317" s="1493"/>
      <c r="R317" s="1493"/>
      <c r="S317" s="1493"/>
    </row>
    <row r="318" spans="2:19">
      <c r="B318" s="1492">
        <v>7</v>
      </c>
      <c r="C318" s="1476" t="s">
        <v>2781</v>
      </c>
      <c r="D318" s="1476"/>
      <c r="E318" s="1476" t="s">
        <v>2775</v>
      </c>
      <c r="F318" s="1476" t="s">
        <v>327</v>
      </c>
      <c r="G318" s="1493" t="s">
        <v>2787</v>
      </c>
      <c r="H318" s="1493"/>
      <c r="I318" s="1493"/>
      <c r="J318" s="1493"/>
      <c r="K318" s="1493"/>
      <c r="L318" s="1493"/>
      <c r="M318" s="1493"/>
      <c r="N318" s="1493"/>
      <c r="O318" s="1493"/>
      <c r="P318" s="1493"/>
      <c r="Q318" s="1493"/>
      <c r="R318" s="1493"/>
      <c r="S318" s="1493"/>
    </row>
    <row r="319" spans="2:19">
      <c r="B319" s="1492">
        <v>8</v>
      </c>
      <c r="C319" s="1476" t="s">
        <v>2782</v>
      </c>
      <c r="D319" s="1476"/>
      <c r="E319" s="1476" t="s">
        <v>2775</v>
      </c>
      <c r="F319" s="1476" t="s">
        <v>327</v>
      </c>
      <c r="G319" s="1493" t="s">
        <v>2787</v>
      </c>
      <c r="H319" s="1493"/>
      <c r="I319" s="1493"/>
      <c r="J319" s="1493"/>
      <c r="K319" s="1493"/>
      <c r="L319" s="1493"/>
      <c r="M319" s="1493"/>
      <c r="N319" s="1493"/>
      <c r="O319" s="1493"/>
      <c r="P319" s="1493"/>
      <c r="Q319" s="1493"/>
      <c r="R319" s="1493"/>
      <c r="S319" s="1493"/>
    </row>
    <row r="320" spans="2:19">
      <c r="B320" s="1492">
        <v>9</v>
      </c>
      <c r="C320" s="1476" t="s">
        <v>2783</v>
      </c>
      <c r="D320" s="1476"/>
      <c r="E320" s="1476" t="s">
        <v>2775</v>
      </c>
      <c r="F320" s="1476" t="s">
        <v>327</v>
      </c>
      <c r="G320" s="1493" t="s">
        <v>2787</v>
      </c>
      <c r="H320" s="1493"/>
      <c r="I320" s="1493"/>
      <c r="J320" s="1493"/>
      <c r="K320" s="1493"/>
      <c r="L320" s="1493"/>
      <c r="M320" s="1493"/>
      <c r="N320" s="1493"/>
      <c r="O320" s="1493"/>
      <c r="P320" s="1493"/>
      <c r="Q320" s="1493"/>
      <c r="R320" s="1493"/>
      <c r="S320" s="1493"/>
    </row>
    <row r="321" spans="2:19">
      <c r="B321" s="1492">
        <v>10</v>
      </c>
      <c r="C321" s="1476" t="s">
        <v>2784</v>
      </c>
      <c r="D321" s="1476"/>
      <c r="E321" s="1476" t="s">
        <v>2775</v>
      </c>
      <c r="F321" s="1476" t="s">
        <v>327</v>
      </c>
      <c r="G321" s="1493" t="s">
        <v>2787</v>
      </c>
      <c r="H321" s="1493"/>
      <c r="I321" s="1493"/>
      <c r="J321" s="1493"/>
      <c r="K321" s="1493"/>
      <c r="L321" s="1493"/>
      <c r="M321" s="1493"/>
      <c r="N321" s="1493"/>
      <c r="O321" s="1493"/>
      <c r="P321" s="1493"/>
      <c r="Q321" s="1493"/>
      <c r="R321" s="1493"/>
      <c r="S321" s="1493"/>
    </row>
  </sheetData>
  <sheetProtection formatCells="0" formatColumns="0" formatRows="0" autoFilter="0"/>
  <autoFilter ref="C12:F281"/>
  <mergeCells count="6">
    <mergeCell ref="B311:F311"/>
    <mergeCell ref="B5:B11"/>
    <mergeCell ref="C5:C11"/>
    <mergeCell ref="D5:D11"/>
    <mergeCell ref="B298:F298"/>
    <mergeCell ref="B282:F282"/>
  </mergeCells>
  <phoneticPr fontId="0" type="noConversion"/>
  <printOptions horizontalCentered="1"/>
  <pageMargins left="0.43307086614173229" right="0.11811023622047245" top="0.27559055118110237" bottom="0.19685039370078741" header="0.19685039370078741" footer="0.11811023622047245"/>
  <pageSetup paperSize="9" scale="75" orientation="portrait"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A1:AI153"/>
  <sheetViews>
    <sheetView showGridLines="0" showZeros="0" topLeftCell="A19" workbookViewId="0">
      <selection activeCell="L29" sqref="L29:X29"/>
    </sheetView>
  </sheetViews>
  <sheetFormatPr defaultRowHeight="12.75"/>
  <cols>
    <col min="1" max="10" width="3.42578125" style="2" customWidth="1"/>
    <col min="11" max="11" width="10.28515625" style="2" customWidth="1"/>
    <col min="12" max="13" width="4.28515625" style="2" customWidth="1"/>
    <col min="14" max="14" width="6" style="2" customWidth="1"/>
    <col min="15" max="16" width="4.28515625" style="2" customWidth="1"/>
    <col min="17" max="17" width="11.28515625" style="2" customWidth="1"/>
    <col min="18" max="21" width="4.28515625" style="2" customWidth="1"/>
    <col min="22" max="22" width="7" style="2" customWidth="1"/>
    <col min="23" max="23" width="4.28515625" style="2" customWidth="1"/>
    <col min="24" max="24" width="8.42578125" style="2" customWidth="1"/>
    <col min="25" max="25" width="4.28515625" style="2" customWidth="1"/>
    <col min="26" max="26" width="1.85546875" style="2" customWidth="1"/>
    <col min="27" max="32" width="9.140625" style="2" hidden="1" customWidth="1"/>
    <col min="33" max="16384" width="9.140625" style="2"/>
  </cols>
  <sheetData>
    <row r="1" spans="1:30" ht="4.5" customHeight="1">
      <c r="A1" s="24"/>
      <c r="B1" s="24"/>
      <c r="C1" s="24"/>
      <c r="D1" s="24"/>
      <c r="E1" s="24"/>
      <c r="F1" s="24"/>
      <c r="G1" s="24"/>
      <c r="H1" s="24"/>
      <c r="I1" s="24"/>
      <c r="J1" s="24"/>
      <c r="K1" s="24"/>
      <c r="L1" s="24"/>
      <c r="M1" s="24"/>
      <c r="N1" s="24"/>
      <c r="O1" s="24"/>
      <c r="P1" s="24"/>
      <c r="Q1" s="24"/>
      <c r="R1" s="24"/>
      <c r="S1" s="24"/>
      <c r="T1" s="24"/>
      <c r="U1" s="24"/>
      <c r="V1" s="24"/>
      <c r="W1" s="24"/>
      <c r="X1" s="24"/>
      <c r="Y1" s="24"/>
    </row>
    <row r="2" spans="1:30">
      <c r="A2" s="24"/>
      <c r="B2" s="616" t="s">
        <v>951</v>
      </c>
      <c r="C2" s="616"/>
      <c r="D2" s="616"/>
      <c r="E2" s="616"/>
      <c r="F2" s="616"/>
      <c r="G2" s="616"/>
      <c r="H2" s="616"/>
      <c r="I2" s="616"/>
      <c r="J2" s="616"/>
      <c r="K2" s="24"/>
      <c r="L2" s="24"/>
      <c r="M2" s="24"/>
      <c r="N2" s="1307" t="s">
        <v>770</v>
      </c>
      <c r="O2" s="24"/>
      <c r="P2" s="24"/>
      <c r="Q2" s="24"/>
      <c r="R2" s="24"/>
      <c r="S2" s="24"/>
      <c r="T2" s="24"/>
      <c r="U2" s="24"/>
      <c r="V2" s="24"/>
      <c r="W2" s="24"/>
      <c r="X2" s="24"/>
      <c r="Y2" s="24"/>
    </row>
    <row r="3" spans="1:30">
      <c r="A3" s="24"/>
      <c r="B3" s="616" t="s">
        <v>952</v>
      </c>
      <c r="C3" s="616"/>
      <c r="D3" s="616"/>
      <c r="E3" s="616"/>
      <c r="F3" s="616"/>
      <c r="G3" s="616"/>
      <c r="H3" s="616"/>
      <c r="I3" s="616"/>
      <c r="J3" s="616"/>
      <c r="K3" s="24"/>
      <c r="L3" s="24"/>
      <c r="M3" s="24"/>
      <c r="N3" s="24"/>
      <c r="O3" s="24"/>
      <c r="P3" s="24"/>
      <c r="Q3" s="24"/>
      <c r="R3" s="24"/>
      <c r="S3" s="24"/>
      <c r="T3" s="24"/>
      <c r="U3" s="24"/>
      <c r="V3" s="24"/>
      <c r="W3" s="24"/>
      <c r="X3" s="24"/>
      <c r="Y3" s="24"/>
    </row>
    <row r="4" spans="1:30" ht="9" customHeight="1">
      <c r="A4" s="24"/>
      <c r="B4" s="616"/>
      <c r="C4" s="616"/>
      <c r="D4" s="616"/>
      <c r="E4" s="616"/>
      <c r="F4" s="616"/>
      <c r="G4" s="616"/>
      <c r="H4" s="616"/>
      <c r="I4" s="616"/>
      <c r="J4" s="616"/>
      <c r="K4" s="24"/>
      <c r="L4" s="24"/>
      <c r="M4" s="24"/>
      <c r="N4" s="24"/>
      <c r="O4" s="24"/>
      <c r="P4" s="24"/>
      <c r="Q4" s="24"/>
      <c r="R4" s="24"/>
      <c r="S4" s="24"/>
      <c r="T4" s="24"/>
      <c r="U4" s="24"/>
      <c r="V4" s="24"/>
      <c r="W4" s="24"/>
      <c r="X4" s="24"/>
      <c r="Y4" s="24"/>
    </row>
    <row r="5" spans="1:30" ht="18" customHeight="1">
      <c r="A5" s="24"/>
      <c r="C5" s="617"/>
      <c r="D5" s="617"/>
      <c r="E5" s="617"/>
      <c r="F5" s="617"/>
      <c r="G5" s="617"/>
      <c r="H5" s="617"/>
      <c r="I5" s="617"/>
      <c r="J5" s="617"/>
      <c r="K5" s="1562" t="s">
        <v>779</v>
      </c>
      <c r="L5" s="1562"/>
      <c r="M5" s="1562"/>
      <c r="N5" s="1562"/>
      <c r="O5" s="1562"/>
      <c r="P5" s="1562"/>
      <c r="Q5" s="1562"/>
      <c r="R5" s="617"/>
      <c r="S5" s="617"/>
      <c r="T5" s="617"/>
      <c r="U5" s="617"/>
      <c r="V5" s="617"/>
      <c r="W5" s="617"/>
      <c r="X5" s="617"/>
      <c r="Y5" s="24"/>
      <c r="AB5" s="9">
        <f>IF(L31=0,L24,IF(L24=L31,L24,IF(L24&lt;&gt;L31,L31)))</f>
        <v>0</v>
      </c>
    </row>
    <row r="6" spans="1:30" ht="15.75" customHeight="1">
      <c r="A6" s="24"/>
      <c r="C6" s="618"/>
      <c r="D6" s="618"/>
      <c r="E6" s="618"/>
      <c r="F6" s="618"/>
      <c r="G6" s="618"/>
      <c r="H6" s="618"/>
      <c r="I6" s="618"/>
      <c r="J6" s="1563" t="s">
        <v>778</v>
      </c>
      <c r="K6" s="1563"/>
      <c r="L6" s="1563"/>
      <c r="M6" s="1563"/>
      <c r="N6" s="1563"/>
      <c r="O6" s="1563"/>
      <c r="P6" s="1563"/>
      <c r="Q6" s="1563"/>
      <c r="R6" s="1563"/>
      <c r="S6" s="617"/>
      <c r="T6" s="617"/>
      <c r="U6" s="617"/>
      <c r="V6" s="617"/>
      <c r="W6" s="617"/>
      <c r="X6" s="617"/>
      <c r="Y6" s="24"/>
    </row>
    <row r="7" spans="1:30" ht="12.75" customHeight="1">
      <c r="A7" s="24"/>
      <c r="C7" s="617"/>
      <c r="D7" s="617"/>
      <c r="E7" s="617"/>
      <c r="F7" s="617"/>
      <c r="G7" s="617"/>
      <c r="H7" s="617"/>
      <c r="K7" s="1564" t="s">
        <v>1274</v>
      </c>
      <c r="L7" s="1564"/>
      <c r="M7" s="1564"/>
      <c r="N7" s="1564"/>
      <c r="O7" s="1564"/>
      <c r="P7" s="1564"/>
      <c r="Q7" s="1564"/>
      <c r="R7" s="619"/>
      <c r="S7" s="619"/>
      <c r="T7" s="617"/>
      <c r="U7" s="617"/>
      <c r="V7" s="617"/>
      <c r="W7" s="617"/>
      <c r="X7" s="617"/>
      <c r="Y7" s="620"/>
      <c r="AD7" s="2" t="s">
        <v>1263</v>
      </c>
    </row>
    <row r="8" spans="1:30" ht="28.5" customHeight="1">
      <c r="A8" s="24"/>
      <c r="C8" s="621"/>
      <c r="D8" s="621"/>
      <c r="E8" s="621"/>
      <c r="F8" s="621"/>
      <c r="G8" s="621"/>
      <c r="H8" s="621"/>
      <c r="I8" s="621"/>
      <c r="J8" s="621"/>
      <c r="K8" s="1566">
        <v>2016</v>
      </c>
      <c r="L8" s="1566"/>
      <c r="M8" s="1564" t="s">
        <v>76</v>
      </c>
      <c r="N8" s="1564"/>
      <c r="O8" s="1565"/>
      <c r="P8" s="1565"/>
      <c r="Q8" s="1565"/>
      <c r="R8" s="621"/>
      <c r="S8" s="621"/>
      <c r="T8" s="621"/>
      <c r="U8" s="621"/>
      <c r="V8" s="621"/>
      <c r="W8" s="621"/>
      <c r="X8" s="621"/>
      <c r="Y8" s="24"/>
      <c r="AD8" s="5">
        <f>SUM(AD9:AD24)</f>
        <v>0</v>
      </c>
    </row>
    <row r="9" spans="1:30" ht="24.75" customHeight="1">
      <c r="A9" s="24"/>
      <c r="B9" s="622"/>
      <c r="C9" s="622"/>
      <c r="D9" s="622"/>
      <c r="E9" s="622"/>
      <c r="F9" s="622"/>
      <c r="G9" s="622"/>
      <c r="H9" s="622"/>
      <c r="I9" s="621"/>
      <c r="J9" s="623" t="str">
        <f>IF(K9=0,"","Zmiana do planu na rok:")</f>
        <v/>
      </c>
      <c r="K9" s="624"/>
      <c r="L9" s="624"/>
      <c r="M9" s="24"/>
      <c r="N9" s="24"/>
      <c r="O9" s="24"/>
      <c r="P9" s="24"/>
      <c r="Q9" s="24"/>
      <c r="R9" s="24"/>
      <c r="S9" s="24"/>
      <c r="T9" s="24"/>
      <c r="U9" s="24"/>
      <c r="V9" s="24"/>
      <c r="W9" s="24"/>
      <c r="X9" s="24"/>
      <c r="Y9" s="24"/>
      <c r="AA9" s="2">
        <v>1</v>
      </c>
      <c r="AB9" s="2" t="s">
        <v>1247</v>
      </c>
      <c r="AD9" s="2">
        <f>IF($AB$5=AB9,AA9,0)</f>
        <v>0</v>
      </c>
    </row>
    <row r="10" spans="1:30" ht="18" customHeight="1">
      <c r="A10" s="24"/>
      <c r="B10" s="1563" t="s">
        <v>655</v>
      </c>
      <c r="C10" s="1568"/>
      <c r="D10" s="1568"/>
      <c r="E10" s="1568"/>
      <c r="F10" s="1568"/>
      <c r="G10" s="1568"/>
      <c r="H10" s="1568"/>
      <c r="I10" s="1568"/>
      <c r="J10" s="1568"/>
      <c r="K10" s="1568"/>
      <c r="L10" s="1568"/>
      <c r="M10" s="1568"/>
      <c r="N10" s="1568"/>
      <c r="O10" s="1568"/>
      <c r="P10" s="1568"/>
      <c r="Q10" s="1568"/>
      <c r="R10" s="1568"/>
      <c r="S10" s="1568"/>
      <c r="T10" s="1568"/>
      <c r="U10" s="1568"/>
      <c r="V10" s="1568"/>
      <c r="W10" s="1568"/>
      <c r="X10" s="1568"/>
      <c r="Y10" s="24"/>
      <c r="AA10" s="2">
        <f>AA9+1</f>
        <v>2</v>
      </c>
      <c r="AB10" s="2" t="s">
        <v>1248</v>
      </c>
      <c r="AD10" s="2">
        <f t="shared" ref="AD10:AD24" si="0">IF($AB$5=AB10,AA10,0)</f>
        <v>0</v>
      </c>
    </row>
    <row r="11" spans="1:30" ht="5.25" customHeight="1">
      <c r="A11" s="24"/>
      <c r="B11" s="618"/>
      <c r="C11" s="617"/>
      <c r="D11" s="617"/>
      <c r="E11" s="617"/>
      <c r="F11" s="617"/>
      <c r="G11" s="617"/>
      <c r="H11" s="617"/>
      <c r="I11" s="617"/>
      <c r="J11" s="617"/>
      <c r="K11" s="617"/>
      <c r="L11" s="617"/>
      <c r="M11" s="617"/>
      <c r="N11" s="617"/>
      <c r="O11" s="617"/>
      <c r="P11" s="617"/>
      <c r="Q11" s="617"/>
      <c r="R11" s="617"/>
      <c r="S11" s="617"/>
      <c r="T11" s="617"/>
      <c r="U11" s="617"/>
      <c r="V11" s="617"/>
      <c r="W11" s="617"/>
      <c r="X11" s="617"/>
      <c r="Y11" s="24"/>
      <c r="AA11" s="2">
        <f t="shared" ref="AA11:AA24" si="1">AA10+1</f>
        <v>3</v>
      </c>
      <c r="AB11" s="2" t="s">
        <v>1249</v>
      </c>
      <c r="AD11" s="2">
        <f t="shared" si="0"/>
        <v>0</v>
      </c>
    </row>
    <row r="12" spans="1:30" ht="25.5" customHeight="1">
      <c r="A12" s="24"/>
      <c r="B12" s="1569" t="s">
        <v>312</v>
      </c>
      <c r="C12" s="1569"/>
      <c r="D12" s="1569"/>
      <c r="E12" s="1569"/>
      <c r="F12" s="1569"/>
      <c r="G12" s="1569"/>
      <c r="H12" s="1569"/>
      <c r="I12" s="1569"/>
      <c r="J12" s="1569"/>
      <c r="K12" s="1569"/>
      <c r="L12" s="24"/>
      <c r="M12" s="24"/>
      <c r="N12" s="24"/>
      <c r="O12" s="24"/>
      <c r="P12" s="24"/>
      <c r="Q12" s="24"/>
      <c r="R12" s="24"/>
      <c r="S12" s="24"/>
      <c r="T12" s="24"/>
      <c r="U12" s="24"/>
      <c r="V12" s="24"/>
      <c r="W12" s="24"/>
      <c r="X12" s="24"/>
      <c r="Y12" s="24"/>
      <c r="AA12" s="2">
        <f t="shared" si="1"/>
        <v>4</v>
      </c>
      <c r="AB12" s="2" t="s">
        <v>1250</v>
      </c>
      <c r="AD12" s="2">
        <f t="shared" si="0"/>
        <v>0</v>
      </c>
    </row>
    <row r="13" spans="1:30" ht="15.75" customHeight="1">
      <c r="A13" s="24"/>
      <c r="B13" s="626"/>
      <c r="C13" s="626"/>
      <c r="D13" s="626"/>
      <c r="E13" s="626"/>
      <c r="F13" s="626"/>
      <c r="G13" s="626"/>
      <c r="H13" s="626"/>
      <c r="I13" s="626"/>
      <c r="J13" s="626"/>
      <c r="K13" s="626"/>
      <c r="L13" s="24" t="str">
        <f>IF(O8-K8&lt;5,"Dane gospodarstwa/gospodarstw przekazujących zobowiązania rolnośrodowiskowe","")</f>
        <v>Dane gospodarstwa/gospodarstw przekazujących zobowiązania rolnośrodowiskowe</v>
      </c>
      <c r="M13" s="24"/>
      <c r="N13" s="24"/>
      <c r="O13" s="24"/>
      <c r="P13" s="24"/>
      <c r="Q13" s="24"/>
      <c r="R13" s="24"/>
      <c r="S13" s="24"/>
      <c r="T13" s="24"/>
      <c r="U13" s="24"/>
      <c r="V13" s="24"/>
      <c r="W13" s="24"/>
      <c r="X13" s="24"/>
      <c r="Y13" s="24"/>
      <c r="AA13" s="2">
        <f t="shared" si="1"/>
        <v>5</v>
      </c>
      <c r="AB13" s="2" t="s">
        <v>1251</v>
      </c>
      <c r="AD13" s="2">
        <f t="shared" si="0"/>
        <v>0</v>
      </c>
    </row>
    <row r="14" spans="1:30" ht="15.75" customHeight="1">
      <c r="A14" s="24"/>
      <c r="B14" s="627" t="s">
        <v>1108</v>
      </c>
      <c r="C14" s="628"/>
      <c r="D14" s="628"/>
      <c r="E14" s="628"/>
      <c r="F14" s="628"/>
      <c r="G14" s="628"/>
      <c r="H14" s="628"/>
      <c r="I14" s="628"/>
      <c r="J14" s="628"/>
      <c r="K14" s="24"/>
      <c r="L14" s="1567" t="str">
        <f>IF((O8-K8)&lt;5,"Rok początkowy i końcowy przejętego planu: ","")</f>
        <v xml:space="preserve">Rok początkowy i końcowy przejętego planu: </v>
      </c>
      <c r="M14" s="1567"/>
      <c r="N14" s="1567"/>
      <c r="O14" s="1567"/>
      <c r="P14" s="1567"/>
      <c r="Q14" s="1567"/>
      <c r="R14" s="1567"/>
      <c r="S14" s="1567"/>
      <c r="T14" s="1567"/>
      <c r="U14" s="1567"/>
      <c r="V14" s="1567"/>
      <c r="W14" s="1567"/>
      <c r="X14" s="1567"/>
      <c r="Y14" s="24"/>
      <c r="AA14" s="2">
        <f t="shared" si="1"/>
        <v>6</v>
      </c>
      <c r="AB14" s="2" t="s">
        <v>1252</v>
      </c>
      <c r="AD14" s="2">
        <f t="shared" si="0"/>
        <v>0</v>
      </c>
    </row>
    <row r="15" spans="1:30" ht="17.25" customHeight="1">
      <c r="A15" s="24"/>
      <c r="B15" s="1574"/>
      <c r="C15" s="1575"/>
      <c r="D15" s="1575"/>
      <c r="E15" s="1575"/>
      <c r="F15" s="1575"/>
      <c r="G15" s="1575"/>
      <c r="H15" s="1575"/>
      <c r="I15" s="1575"/>
      <c r="J15" s="1576"/>
      <c r="K15" s="24"/>
      <c r="L15" s="1567"/>
      <c r="M15" s="1567"/>
      <c r="N15" s="1567"/>
      <c r="O15" s="1567"/>
      <c r="P15" s="1567"/>
      <c r="Q15" s="1567"/>
      <c r="R15" s="1567"/>
      <c r="S15" s="1567"/>
      <c r="T15" s="1567"/>
      <c r="U15" s="1567"/>
      <c r="V15" s="1567"/>
      <c r="W15" s="1567"/>
      <c r="X15" s="1567"/>
      <c r="Y15" s="24"/>
      <c r="AA15" s="2">
        <f t="shared" si="1"/>
        <v>7</v>
      </c>
      <c r="AB15" s="2" t="s">
        <v>1253</v>
      </c>
      <c r="AD15" s="2">
        <f t="shared" si="0"/>
        <v>0</v>
      </c>
    </row>
    <row r="16" spans="1:30" ht="15.75" customHeight="1">
      <c r="A16" s="24"/>
      <c r="B16" s="24"/>
      <c r="C16" s="24"/>
      <c r="D16" s="24"/>
      <c r="E16" s="24"/>
      <c r="F16" s="24"/>
      <c r="G16" s="24"/>
      <c r="H16" s="24"/>
      <c r="I16" s="24"/>
      <c r="J16" s="24"/>
      <c r="K16" s="24"/>
      <c r="L16" s="1567"/>
      <c r="M16" s="1567"/>
      <c r="N16" s="1567"/>
      <c r="O16" s="1567"/>
      <c r="P16" s="1567"/>
      <c r="Q16" s="1567"/>
      <c r="R16" s="1567"/>
      <c r="S16" s="1567"/>
      <c r="T16" s="1567"/>
      <c r="U16" s="1567"/>
      <c r="V16" s="1567"/>
      <c r="W16" s="1567"/>
      <c r="X16" s="1567"/>
      <c r="Y16" s="24"/>
      <c r="AA16" s="2">
        <f t="shared" si="1"/>
        <v>8</v>
      </c>
      <c r="AB16" s="2" t="s">
        <v>1254</v>
      </c>
      <c r="AD16" s="2">
        <f t="shared" si="0"/>
        <v>0</v>
      </c>
    </row>
    <row r="17" spans="1:30" ht="21" customHeight="1">
      <c r="A17" s="24"/>
      <c r="B17" s="629" t="s">
        <v>2200</v>
      </c>
      <c r="C17" s="625"/>
      <c r="D17" s="625"/>
      <c r="E17" s="625"/>
      <c r="F17" s="625"/>
      <c r="G17" s="625"/>
      <c r="H17" s="625"/>
      <c r="I17" s="625"/>
      <c r="J17" s="625"/>
      <c r="K17" s="630"/>
      <c r="L17" s="24"/>
      <c r="M17" s="24"/>
      <c r="N17" s="24"/>
      <c r="O17" s="24"/>
      <c r="P17" s="24"/>
      <c r="Q17" s="24"/>
      <c r="R17" s="24"/>
      <c r="S17" s="24"/>
      <c r="T17" s="24"/>
      <c r="U17" s="24"/>
      <c r="V17" s="24"/>
      <c r="W17" s="24"/>
      <c r="X17" s="24"/>
      <c r="Y17" s="24"/>
      <c r="AA17" s="2">
        <f t="shared" si="1"/>
        <v>9</v>
      </c>
      <c r="AB17" s="2" t="s">
        <v>1255</v>
      </c>
      <c r="AD17" s="2">
        <f t="shared" si="0"/>
        <v>0</v>
      </c>
    </row>
    <row r="18" spans="1:30" ht="26.25" customHeight="1">
      <c r="A18" s="24"/>
      <c r="B18" s="1549" t="s">
        <v>1275</v>
      </c>
      <c r="C18" s="1549"/>
      <c r="D18" s="1549"/>
      <c r="E18" s="1549"/>
      <c r="F18" s="1549"/>
      <c r="G18" s="1549"/>
      <c r="H18" s="1549"/>
      <c r="I18" s="1549"/>
      <c r="J18" s="1549"/>
      <c r="K18" s="1550"/>
      <c r="L18" s="1577"/>
      <c r="M18" s="1578"/>
      <c r="N18" s="1578"/>
      <c r="O18" s="1578"/>
      <c r="P18" s="1578"/>
      <c r="Q18" s="1578"/>
      <c r="R18" s="1578"/>
      <c r="S18" s="1578"/>
      <c r="T18" s="1578"/>
      <c r="U18" s="1578"/>
      <c r="V18" s="1578"/>
      <c r="W18" s="1578"/>
      <c r="X18" s="1579"/>
      <c r="Y18" s="24"/>
      <c r="AA18" s="2">
        <f t="shared" si="1"/>
        <v>10</v>
      </c>
      <c r="AB18" s="2" t="s">
        <v>1256</v>
      </c>
      <c r="AD18" s="2">
        <f t="shared" si="0"/>
        <v>0</v>
      </c>
    </row>
    <row r="19" spans="1:30" ht="21" customHeight="1">
      <c r="A19" s="24"/>
      <c r="B19" s="1573" t="s">
        <v>656</v>
      </c>
      <c r="C19" s="1573"/>
      <c r="D19" s="1573"/>
      <c r="E19" s="1573"/>
      <c r="F19" s="1573"/>
      <c r="G19" s="1573"/>
      <c r="H19" s="1573"/>
      <c r="I19" s="1573"/>
      <c r="J19" s="1573"/>
      <c r="K19" s="1573"/>
      <c r="L19" s="1553"/>
      <c r="M19" s="1553"/>
      <c r="N19" s="1553"/>
      <c r="O19" s="1553"/>
      <c r="P19" s="1553"/>
      <c r="Q19" s="1553"/>
      <c r="R19" s="1553"/>
      <c r="S19" s="1553"/>
      <c r="T19" s="1553"/>
      <c r="U19" s="1553"/>
      <c r="V19" s="1553"/>
      <c r="W19" s="1553"/>
      <c r="X19" s="1553"/>
      <c r="Y19" s="24"/>
      <c r="AA19" s="2">
        <f t="shared" si="1"/>
        <v>11</v>
      </c>
      <c r="AB19" s="2" t="s">
        <v>1257</v>
      </c>
      <c r="AD19" s="2">
        <f t="shared" si="0"/>
        <v>0</v>
      </c>
    </row>
    <row r="20" spans="1:30" ht="16.5" customHeight="1">
      <c r="A20" s="24"/>
      <c r="B20" s="1547" t="s">
        <v>657</v>
      </c>
      <c r="C20" s="1552"/>
      <c r="D20" s="1552"/>
      <c r="E20" s="1552"/>
      <c r="F20" s="1552"/>
      <c r="G20" s="1552"/>
      <c r="H20" s="1552"/>
      <c r="I20" s="1552"/>
      <c r="J20" s="1552"/>
      <c r="K20" s="1552"/>
      <c r="L20" s="1551"/>
      <c r="M20" s="1551"/>
      <c r="N20" s="1551"/>
      <c r="O20" s="1551"/>
      <c r="P20" s="1551"/>
      <c r="Q20" s="1551"/>
      <c r="R20" s="1551"/>
      <c r="S20" s="1551"/>
      <c r="T20" s="1551"/>
      <c r="U20" s="1551"/>
      <c r="V20" s="1551"/>
      <c r="W20" s="1551"/>
      <c r="X20" s="1551"/>
      <c r="Y20" s="24"/>
      <c r="AA20" s="2">
        <f t="shared" si="1"/>
        <v>12</v>
      </c>
      <c r="AB20" s="2" t="s">
        <v>1258</v>
      </c>
      <c r="AD20" s="2">
        <f t="shared" si="0"/>
        <v>0</v>
      </c>
    </row>
    <row r="21" spans="1:30" ht="16.5" customHeight="1">
      <c r="A21" s="24"/>
      <c r="B21" s="1547" t="s">
        <v>659</v>
      </c>
      <c r="C21" s="1552"/>
      <c r="D21" s="1552"/>
      <c r="E21" s="1552"/>
      <c r="F21" s="1552"/>
      <c r="G21" s="1552"/>
      <c r="H21" s="1552"/>
      <c r="I21" s="1552"/>
      <c r="J21" s="1552"/>
      <c r="K21" s="1552"/>
      <c r="L21" s="1551"/>
      <c r="M21" s="1551"/>
      <c r="N21" s="1551"/>
      <c r="O21" s="1551"/>
      <c r="P21" s="1551"/>
      <c r="Q21" s="1551"/>
      <c r="R21" s="1551"/>
      <c r="S21" s="1551"/>
      <c r="T21" s="1551"/>
      <c r="U21" s="1551"/>
      <c r="V21" s="1551"/>
      <c r="W21" s="1551"/>
      <c r="X21" s="1551"/>
      <c r="Y21" s="24"/>
      <c r="AA21" s="2">
        <f t="shared" si="1"/>
        <v>13</v>
      </c>
      <c r="AB21" s="2" t="s">
        <v>1259</v>
      </c>
      <c r="AD21" s="2">
        <f t="shared" si="0"/>
        <v>0</v>
      </c>
    </row>
    <row r="22" spans="1:30" ht="16.5" customHeight="1">
      <c r="A22" s="24"/>
      <c r="B22" s="1547" t="s">
        <v>2201</v>
      </c>
      <c r="C22" s="1552"/>
      <c r="D22" s="1552"/>
      <c r="E22" s="1552"/>
      <c r="F22" s="1552"/>
      <c r="G22" s="1552"/>
      <c r="H22" s="1552"/>
      <c r="I22" s="1552"/>
      <c r="J22" s="1552"/>
      <c r="K22" s="1552"/>
      <c r="L22" s="1551"/>
      <c r="M22" s="1551"/>
      <c r="N22" s="1551"/>
      <c r="O22" s="1551"/>
      <c r="P22" s="1551"/>
      <c r="Q22" s="1551"/>
      <c r="R22" s="1551"/>
      <c r="S22" s="1551"/>
      <c r="T22" s="1551"/>
      <c r="U22" s="1551"/>
      <c r="V22" s="1551"/>
      <c r="W22" s="1551"/>
      <c r="X22" s="1551"/>
      <c r="Y22" s="24"/>
      <c r="AA22" s="2">
        <f t="shared" si="1"/>
        <v>14</v>
      </c>
      <c r="AB22" s="2" t="s">
        <v>1260</v>
      </c>
      <c r="AD22" s="2">
        <f t="shared" si="0"/>
        <v>0</v>
      </c>
    </row>
    <row r="23" spans="1:30" ht="16.5" customHeight="1">
      <c r="A23" s="24"/>
      <c r="B23" s="1547" t="s">
        <v>2202</v>
      </c>
      <c r="C23" s="1552"/>
      <c r="D23" s="1552"/>
      <c r="E23" s="1552"/>
      <c r="F23" s="1552"/>
      <c r="G23" s="1552"/>
      <c r="H23" s="1552"/>
      <c r="I23" s="1552"/>
      <c r="J23" s="1552"/>
      <c r="K23" s="1552"/>
      <c r="L23" s="1551"/>
      <c r="M23" s="1551"/>
      <c r="N23" s="1551"/>
      <c r="O23" s="1551"/>
      <c r="P23" s="1551"/>
      <c r="Q23" s="1551"/>
      <c r="R23" s="1551"/>
      <c r="S23" s="1551"/>
      <c r="T23" s="1551"/>
      <c r="U23" s="1551"/>
      <c r="V23" s="1551"/>
      <c r="W23" s="1551"/>
      <c r="X23" s="1551"/>
      <c r="Y23" s="24"/>
      <c r="AA23" s="2">
        <f t="shared" si="1"/>
        <v>15</v>
      </c>
      <c r="AB23" s="2" t="s">
        <v>1261</v>
      </c>
      <c r="AD23" s="2">
        <f t="shared" si="0"/>
        <v>0</v>
      </c>
    </row>
    <row r="24" spans="1:30" ht="16.5" customHeight="1">
      <c r="A24" s="24"/>
      <c r="B24" s="1547" t="s">
        <v>2203</v>
      </c>
      <c r="C24" s="1552"/>
      <c r="D24" s="1552"/>
      <c r="E24" s="1552"/>
      <c r="F24" s="1552"/>
      <c r="G24" s="1552"/>
      <c r="H24" s="1552"/>
      <c r="I24" s="1552"/>
      <c r="J24" s="1552"/>
      <c r="K24" s="1552"/>
      <c r="L24" s="1551"/>
      <c r="M24" s="1551"/>
      <c r="N24" s="1551"/>
      <c r="O24" s="1551"/>
      <c r="P24" s="1551"/>
      <c r="Q24" s="1551"/>
      <c r="R24" s="1551"/>
      <c r="S24" s="1551"/>
      <c r="T24" s="1551"/>
      <c r="U24" s="1551"/>
      <c r="V24" s="1551"/>
      <c r="W24" s="1551"/>
      <c r="X24" s="1551"/>
      <c r="Y24" s="24"/>
      <c r="AA24" s="2">
        <f t="shared" si="1"/>
        <v>16</v>
      </c>
      <c r="AB24" s="2" t="s">
        <v>1262</v>
      </c>
      <c r="AD24" s="2">
        <f t="shared" si="0"/>
        <v>0</v>
      </c>
    </row>
    <row r="25" spans="1:30" ht="16.5" customHeight="1">
      <c r="A25" s="24"/>
      <c r="B25" s="1547" t="s">
        <v>1283</v>
      </c>
      <c r="C25" s="1552"/>
      <c r="D25" s="1552"/>
      <c r="E25" s="1552"/>
      <c r="F25" s="1552"/>
      <c r="G25" s="1552"/>
      <c r="H25" s="1552"/>
      <c r="I25" s="1552"/>
      <c r="J25" s="1552"/>
      <c r="K25" s="1552"/>
      <c r="L25" s="1554"/>
      <c r="M25" s="1555"/>
      <c r="N25" s="1555"/>
      <c r="O25" s="1555"/>
      <c r="P25" s="1555"/>
      <c r="Q25" s="1555"/>
      <c r="R25" s="1546"/>
      <c r="S25" s="1533"/>
      <c r="T25" s="1533"/>
      <c r="U25" s="1533"/>
      <c r="V25" s="1533"/>
      <c r="W25" s="1533"/>
      <c r="X25" s="1537"/>
      <c r="Y25" s="24"/>
    </row>
    <row r="26" spans="1:30" ht="20.25" customHeight="1">
      <c r="A26" s="24"/>
      <c r="B26" s="631" t="s">
        <v>658</v>
      </c>
      <c r="C26" s="632"/>
      <c r="D26" s="632"/>
      <c r="E26" s="632"/>
      <c r="F26" s="632"/>
      <c r="G26" s="632"/>
      <c r="H26" s="632"/>
      <c r="I26" s="632"/>
      <c r="J26" s="632"/>
      <c r="K26" s="631"/>
      <c r="L26" s="1553"/>
      <c r="M26" s="1553"/>
      <c r="N26" s="1553"/>
      <c r="O26" s="1553"/>
      <c r="P26" s="1553"/>
      <c r="Q26" s="1553"/>
      <c r="R26" s="1553"/>
      <c r="S26" s="1553"/>
      <c r="T26" s="1553"/>
      <c r="U26" s="1553"/>
      <c r="V26" s="1553"/>
      <c r="W26" s="1553"/>
      <c r="X26" s="1553"/>
      <c r="Y26" s="24"/>
    </row>
    <row r="27" spans="1:30" ht="15" customHeight="1">
      <c r="A27" s="24"/>
      <c r="B27" s="1547" t="s">
        <v>657</v>
      </c>
      <c r="C27" s="1548"/>
      <c r="D27" s="1548"/>
      <c r="E27" s="1548"/>
      <c r="F27" s="1548"/>
      <c r="G27" s="1548"/>
      <c r="H27" s="1548"/>
      <c r="I27" s="1548"/>
      <c r="J27" s="1548"/>
      <c r="K27" s="1548"/>
      <c r="L27" s="1551">
        <f>L20</f>
        <v>0</v>
      </c>
      <c r="M27" s="1551"/>
      <c r="N27" s="1551"/>
      <c r="O27" s="1551"/>
      <c r="P27" s="1551"/>
      <c r="Q27" s="1551"/>
      <c r="R27" s="1551"/>
      <c r="S27" s="1551"/>
      <c r="T27" s="1551"/>
      <c r="U27" s="1551"/>
      <c r="V27" s="1551"/>
      <c r="W27" s="1551"/>
      <c r="X27" s="1551"/>
      <c r="Y27" s="24"/>
    </row>
    <row r="28" spans="1:30" ht="15" customHeight="1">
      <c r="A28" s="24"/>
      <c r="B28" s="1547" t="s">
        <v>659</v>
      </c>
      <c r="C28" s="1548"/>
      <c r="D28" s="1548"/>
      <c r="E28" s="1548"/>
      <c r="F28" s="1548"/>
      <c r="G28" s="1548"/>
      <c r="H28" s="1548"/>
      <c r="I28" s="1548"/>
      <c r="J28" s="1548"/>
      <c r="K28" s="1548"/>
      <c r="L28" s="1551">
        <f>L21</f>
        <v>0</v>
      </c>
      <c r="M28" s="1551"/>
      <c r="N28" s="1551"/>
      <c r="O28" s="1551"/>
      <c r="P28" s="1551"/>
      <c r="Q28" s="1551"/>
      <c r="R28" s="1551"/>
      <c r="S28" s="1551"/>
      <c r="T28" s="1551"/>
      <c r="U28" s="1551"/>
      <c r="V28" s="1551"/>
      <c r="W28" s="1551"/>
      <c r="X28" s="1551"/>
      <c r="Y28" s="24"/>
    </row>
    <row r="29" spans="1:30" ht="15" customHeight="1">
      <c r="A29" s="24"/>
      <c r="B29" s="1547" t="s">
        <v>2201</v>
      </c>
      <c r="C29" s="1548"/>
      <c r="D29" s="1548"/>
      <c r="E29" s="1548"/>
      <c r="F29" s="1548"/>
      <c r="G29" s="1548"/>
      <c r="H29" s="1548"/>
      <c r="I29" s="1548"/>
      <c r="J29" s="1548"/>
      <c r="K29" s="1548"/>
      <c r="L29" s="1551">
        <f>L22</f>
        <v>0</v>
      </c>
      <c r="M29" s="1551"/>
      <c r="N29" s="1551"/>
      <c r="O29" s="1551"/>
      <c r="P29" s="1551"/>
      <c r="Q29" s="1551"/>
      <c r="R29" s="1551"/>
      <c r="S29" s="1551"/>
      <c r="T29" s="1551"/>
      <c r="U29" s="1551"/>
      <c r="V29" s="1551"/>
      <c r="W29" s="1551"/>
      <c r="X29" s="1551"/>
      <c r="Y29" s="24"/>
    </row>
    <row r="30" spans="1:30" ht="15" customHeight="1">
      <c r="A30" s="24"/>
      <c r="B30" s="1547" t="s">
        <v>2202</v>
      </c>
      <c r="C30" s="1548"/>
      <c r="D30" s="1548"/>
      <c r="E30" s="1548"/>
      <c r="F30" s="1548"/>
      <c r="G30" s="1548"/>
      <c r="H30" s="1548"/>
      <c r="I30" s="1548"/>
      <c r="J30" s="1548"/>
      <c r="K30" s="1548"/>
      <c r="L30" s="1551">
        <f>L23</f>
        <v>0</v>
      </c>
      <c r="M30" s="1551"/>
      <c r="N30" s="1551"/>
      <c r="O30" s="1551"/>
      <c r="P30" s="1551"/>
      <c r="Q30" s="1551"/>
      <c r="R30" s="1551"/>
      <c r="S30" s="1551"/>
      <c r="T30" s="1551"/>
      <c r="U30" s="1551"/>
      <c r="V30" s="1551"/>
      <c r="W30" s="1551"/>
      <c r="X30" s="1551"/>
      <c r="Y30" s="24"/>
    </row>
    <row r="31" spans="1:30" ht="15" customHeight="1">
      <c r="A31" s="24"/>
      <c r="B31" s="1547" t="s">
        <v>2203</v>
      </c>
      <c r="C31" s="1548"/>
      <c r="D31" s="1548"/>
      <c r="E31" s="1548"/>
      <c r="F31" s="1548"/>
      <c r="G31" s="1548"/>
      <c r="H31" s="1548"/>
      <c r="I31" s="1548"/>
      <c r="J31" s="1548"/>
      <c r="K31" s="1548"/>
      <c r="L31" s="1551">
        <f>L24</f>
        <v>0</v>
      </c>
      <c r="M31" s="1551"/>
      <c r="N31" s="1551"/>
      <c r="O31" s="1551"/>
      <c r="P31" s="1551"/>
      <c r="Q31" s="1551"/>
      <c r="R31" s="1551"/>
      <c r="S31" s="1551"/>
      <c r="T31" s="1551"/>
      <c r="U31" s="1551"/>
      <c r="V31" s="1551"/>
      <c r="W31" s="1551"/>
      <c r="X31" s="1551"/>
      <c r="Y31" s="24"/>
    </row>
    <row r="32" spans="1:30">
      <c r="A32" s="24"/>
      <c r="B32" s="633" t="s">
        <v>780</v>
      </c>
      <c r="C32" s="633"/>
      <c r="D32" s="633"/>
      <c r="E32" s="633"/>
      <c r="F32" s="633"/>
      <c r="G32" s="633"/>
      <c r="H32" s="633"/>
      <c r="I32" s="633"/>
      <c r="J32" s="633"/>
      <c r="K32" s="24"/>
      <c r="L32" s="24"/>
      <c r="M32" s="24"/>
      <c r="N32" s="24"/>
      <c r="O32" s="24"/>
      <c r="P32" s="24"/>
      <c r="Q32" s="24"/>
      <c r="R32" s="24"/>
      <c r="S32" s="24"/>
      <c r="T32" s="24"/>
      <c r="U32" s="24"/>
      <c r="V32" s="24"/>
      <c r="W32" s="24"/>
      <c r="X32" s="24"/>
      <c r="Y32" s="24"/>
    </row>
    <row r="33" spans="1:25" ht="8.25" customHeight="1">
      <c r="A33" s="24"/>
      <c r="B33" s="24"/>
      <c r="C33" s="24"/>
      <c r="D33" s="24"/>
      <c r="E33" s="24"/>
      <c r="F33" s="24"/>
      <c r="G33" s="24"/>
      <c r="H33" s="24"/>
      <c r="I33" s="24"/>
      <c r="J33" s="24"/>
      <c r="K33" s="24"/>
      <c r="L33" s="24"/>
      <c r="M33" s="24"/>
      <c r="N33" s="24"/>
      <c r="O33" s="24"/>
      <c r="P33" s="24"/>
      <c r="Q33" s="24"/>
      <c r="R33" s="24"/>
      <c r="S33" s="24"/>
      <c r="T33" s="24"/>
      <c r="U33" s="24"/>
      <c r="V33" s="24"/>
      <c r="W33" s="24"/>
      <c r="X33" s="24"/>
      <c r="Y33" s="24"/>
    </row>
    <row r="34" spans="1:25" ht="19.5" customHeight="1">
      <c r="A34" s="24"/>
      <c r="B34" s="634" t="s">
        <v>2204</v>
      </c>
      <c r="C34" s="634"/>
      <c r="D34" s="634"/>
      <c r="E34" s="634"/>
      <c r="F34" s="634"/>
      <c r="G34" s="634"/>
      <c r="H34" s="634"/>
      <c r="I34" s="635"/>
      <c r="J34" s="635"/>
      <c r="K34" s="636"/>
      <c r="L34" s="1543" t="s">
        <v>2564</v>
      </c>
      <c r="M34" s="1544"/>
      <c r="N34" s="1544"/>
      <c r="O34" s="1544"/>
      <c r="P34" s="1544"/>
      <c r="Q34" s="1544"/>
      <c r="R34" s="1544"/>
      <c r="S34" s="1544"/>
      <c r="T34" s="1544"/>
      <c r="U34" s="1544"/>
      <c r="V34" s="1544"/>
      <c r="W34" s="1544"/>
      <c r="X34" s="1545"/>
      <c r="Y34" s="1406"/>
    </row>
    <row r="35" spans="1:25" ht="7.5" customHeight="1">
      <c r="A35" s="24"/>
      <c r="B35" s="630"/>
      <c r="C35" s="630"/>
      <c r="D35" s="630"/>
      <c r="E35" s="630"/>
      <c r="F35" s="630"/>
      <c r="G35" s="630"/>
      <c r="H35" s="630"/>
      <c r="I35" s="630"/>
      <c r="J35" s="630"/>
      <c r="K35" s="630"/>
      <c r="L35" s="24"/>
      <c r="M35" s="24"/>
      <c r="N35" s="24"/>
      <c r="O35" s="24"/>
      <c r="P35" s="24"/>
      <c r="Q35" s="24"/>
      <c r="R35" s="24"/>
      <c r="S35" s="24"/>
      <c r="T35" s="24"/>
      <c r="U35" s="24"/>
      <c r="V35" s="24"/>
      <c r="W35" s="24"/>
      <c r="X35" s="24"/>
      <c r="Y35" s="24"/>
    </row>
    <row r="36" spans="1:25" ht="15.75">
      <c r="A36" s="24"/>
      <c r="B36" s="627" t="s">
        <v>2205</v>
      </c>
      <c r="C36" s="627"/>
      <c r="D36" s="627"/>
      <c r="E36" s="627"/>
      <c r="F36" s="627"/>
      <c r="G36" s="627"/>
      <c r="H36" s="627"/>
      <c r="I36" s="627"/>
      <c r="J36" s="627"/>
      <c r="K36" s="630"/>
      <c r="L36" s="24"/>
      <c r="M36" s="24"/>
      <c r="N36" s="24"/>
      <c r="O36" s="24"/>
      <c r="P36" s="24"/>
      <c r="Q36" s="24"/>
      <c r="R36" s="24"/>
      <c r="S36" s="24"/>
      <c r="T36" s="24"/>
      <c r="U36" s="24"/>
      <c r="V36" s="24"/>
      <c r="W36" s="24"/>
      <c r="X36" s="24"/>
      <c r="Y36" s="24"/>
    </row>
    <row r="37" spans="1:25" ht="17.25" customHeight="1">
      <c r="A37" s="24"/>
      <c r="B37" s="1534" t="s">
        <v>947</v>
      </c>
      <c r="C37" s="1535"/>
      <c r="D37" s="1535"/>
      <c r="E37" s="1535"/>
      <c r="F37" s="1535"/>
      <c r="G37" s="1535"/>
      <c r="H37" s="1535"/>
      <c r="I37" s="1535"/>
      <c r="J37" s="1535"/>
      <c r="K37" s="1536"/>
      <c r="L37" s="1538"/>
      <c r="M37" s="1539"/>
      <c r="N37" s="1539"/>
      <c r="O37" s="1539"/>
      <c r="P37" s="1539"/>
      <c r="Q37" s="1539"/>
      <c r="R37" s="1539"/>
      <c r="S37" s="1539"/>
      <c r="T37" s="1539"/>
      <c r="U37" s="1539"/>
      <c r="V37" s="1539"/>
      <c r="W37" s="1539"/>
      <c r="X37" s="1540"/>
      <c r="Y37" s="24"/>
    </row>
    <row r="38" spans="1:25" ht="17.25" customHeight="1">
      <c r="A38" s="24"/>
      <c r="B38" s="1534" t="s">
        <v>948</v>
      </c>
      <c r="C38" s="1535"/>
      <c r="D38" s="1535"/>
      <c r="E38" s="1535"/>
      <c r="F38" s="1535"/>
      <c r="G38" s="1535"/>
      <c r="H38" s="1535"/>
      <c r="I38" s="1535"/>
      <c r="J38" s="1535"/>
      <c r="K38" s="1536"/>
      <c r="L38" s="1532"/>
      <c r="M38" s="1533"/>
      <c r="N38" s="1533"/>
      <c r="O38" s="1533"/>
      <c r="P38" s="1533"/>
      <c r="Q38" s="1533"/>
      <c r="R38" s="1533"/>
      <c r="S38" s="1533"/>
      <c r="T38" s="1533"/>
      <c r="U38" s="1533"/>
      <c r="V38" s="1533"/>
      <c r="W38" s="1533"/>
      <c r="X38" s="1537"/>
      <c r="Y38" s="24"/>
    </row>
    <row r="39" spans="1:25" ht="17.25" customHeight="1">
      <c r="A39" s="24"/>
      <c r="B39" s="1534" t="s">
        <v>855</v>
      </c>
      <c r="C39" s="1535"/>
      <c r="D39" s="1535"/>
      <c r="E39" s="1535"/>
      <c r="F39" s="1535"/>
      <c r="G39" s="1535"/>
      <c r="H39" s="1535"/>
      <c r="I39" s="1535"/>
      <c r="J39" s="1535"/>
      <c r="K39" s="1536"/>
      <c r="L39" s="1532"/>
      <c r="M39" s="1533"/>
      <c r="N39" s="1533"/>
      <c r="O39" s="1533"/>
      <c r="P39" s="1533"/>
      <c r="Q39" s="1533"/>
      <c r="R39" s="1546"/>
      <c r="S39" s="1533"/>
      <c r="T39" s="1533"/>
      <c r="U39" s="1533"/>
      <c r="V39" s="1533"/>
      <c r="W39" s="1533"/>
      <c r="X39" s="1537"/>
      <c r="Y39" s="24"/>
    </row>
    <row r="40" spans="1:25" ht="17.25" customHeight="1">
      <c r="A40" s="24"/>
      <c r="B40" s="1534" t="s">
        <v>2253</v>
      </c>
      <c r="C40" s="1535"/>
      <c r="D40" s="1535"/>
      <c r="E40" s="1535"/>
      <c r="F40" s="1535"/>
      <c r="G40" s="1535"/>
      <c r="H40" s="1535"/>
      <c r="I40" s="1535"/>
      <c r="J40" s="1535"/>
      <c r="K40" s="1536"/>
      <c r="L40" s="1570"/>
      <c r="M40" s="1571"/>
      <c r="N40" s="1571"/>
      <c r="O40" s="1571"/>
      <c r="P40" s="1571"/>
      <c r="Q40" s="1571"/>
      <c r="R40" s="1571"/>
      <c r="S40" s="1571"/>
      <c r="T40" s="1571"/>
      <c r="U40" s="1571"/>
      <c r="V40" s="1571"/>
      <c r="W40" s="1571"/>
      <c r="X40" s="1572"/>
      <c r="Y40" s="24"/>
    </row>
    <row r="41" spans="1:25" ht="17.25" customHeight="1">
      <c r="A41" s="24"/>
      <c r="B41" s="1534" t="s">
        <v>2254</v>
      </c>
      <c r="C41" s="1535"/>
      <c r="D41" s="1535"/>
      <c r="E41" s="1535"/>
      <c r="F41" s="1535"/>
      <c r="G41" s="1535"/>
      <c r="H41" s="1535"/>
      <c r="I41" s="1535"/>
      <c r="J41" s="1535"/>
      <c r="K41" s="1536"/>
      <c r="L41" s="1570"/>
      <c r="M41" s="1571"/>
      <c r="N41" s="1571"/>
      <c r="O41" s="1571"/>
      <c r="P41" s="1571"/>
      <c r="Q41" s="1571"/>
      <c r="R41" s="1571"/>
      <c r="S41" s="1571"/>
      <c r="T41" s="1571"/>
      <c r="U41" s="1571"/>
      <c r="V41" s="1571"/>
      <c r="W41" s="1571"/>
      <c r="X41" s="1572"/>
      <c r="Y41" s="24"/>
    </row>
    <row r="42" spans="1:25" ht="15">
      <c r="A42" s="24"/>
      <c r="B42" s="630"/>
      <c r="C42" s="630"/>
      <c r="D42" s="630"/>
      <c r="E42" s="630"/>
      <c r="F42" s="630"/>
      <c r="G42" s="630"/>
      <c r="H42" s="630"/>
      <c r="I42" s="630"/>
      <c r="J42" s="630"/>
      <c r="K42" s="630"/>
      <c r="L42" s="24"/>
      <c r="M42" s="24"/>
      <c r="N42" s="24"/>
      <c r="O42" s="24"/>
      <c r="P42" s="24"/>
      <c r="Q42" s="24"/>
      <c r="R42" s="24"/>
      <c r="S42" s="24"/>
      <c r="T42" s="24"/>
      <c r="U42" s="24"/>
      <c r="V42" s="24"/>
      <c r="W42" s="24"/>
      <c r="X42" s="24"/>
      <c r="Y42" s="24"/>
    </row>
    <row r="43" spans="1:25" ht="18.75" customHeight="1">
      <c r="A43" s="24"/>
      <c r="B43" s="634" t="s">
        <v>2206</v>
      </c>
      <c r="C43" s="634"/>
      <c r="D43" s="634"/>
      <c r="E43" s="634"/>
      <c r="F43" s="634"/>
      <c r="G43" s="634"/>
      <c r="H43" s="634"/>
      <c r="I43" s="634"/>
      <c r="J43" s="634"/>
      <c r="K43" s="636"/>
      <c r="L43" s="1543" t="str">
        <f>L34</f>
        <v>data</v>
      </c>
      <c r="M43" s="1544"/>
      <c r="N43" s="1544"/>
      <c r="O43" s="1544"/>
      <c r="P43" s="1544"/>
      <c r="Q43" s="1544"/>
      <c r="R43" s="1544"/>
      <c r="S43" s="1544"/>
      <c r="T43" s="1544"/>
      <c r="U43" s="1544"/>
      <c r="V43" s="1544"/>
      <c r="W43" s="1544"/>
      <c r="X43" s="1545"/>
      <c r="Y43" s="24"/>
    </row>
    <row r="44" spans="1:25" ht="9.75" customHeight="1">
      <c r="A44" s="24"/>
      <c r="B44" s="634"/>
      <c r="C44" s="634"/>
      <c r="D44" s="634"/>
      <c r="E44" s="634"/>
      <c r="F44" s="634"/>
      <c r="G44" s="634"/>
      <c r="H44" s="634"/>
      <c r="I44" s="634"/>
      <c r="J44" s="634"/>
      <c r="K44" s="636"/>
      <c r="L44" s="637"/>
      <c r="M44" s="638"/>
      <c r="N44" s="638"/>
      <c r="O44" s="638"/>
      <c r="P44" s="638"/>
      <c r="Q44" s="638"/>
      <c r="R44" s="638"/>
      <c r="S44" s="638"/>
      <c r="T44" s="638"/>
      <c r="U44" s="638"/>
      <c r="V44" s="638"/>
      <c r="W44" s="638"/>
      <c r="X44" s="638"/>
      <c r="Y44" s="24"/>
    </row>
    <row r="45" spans="1:25" ht="15.75" customHeight="1">
      <c r="A45" s="24"/>
      <c r="B45" s="627" t="s">
        <v>1651</v>
      </c>
      <c r="C45" s="627"/>
      <c r="D45" s="627"/>
      <c r="E45" s="627"/>
      <c r="F45" s="627"/>
      <c r="G45" s="627"/>
      <c r="H45" s="627"/>
      <c r="I45" s="627"/>
      <c r="J45" s="627"/>
      <c r="K45" s="630"/>
      <c r="L45" s="24"/>
      <c r="M45" s="24"/>
      <c r="N45" s="24"/>
      <c r="O45" s="24"/>
      <c r="P45" s="24"/>
      <c r="Q45" s="24"/>
      <c r="R45" s="24"/>
      <c r="S45" s="24"/>
      <c r="T45" s="24"/>
      <c r="U45" s="24"/>
      <c r="V45" s="24"/>
      <c r="W45" s="24"/>
      <c r="X45" s="24"/>
      <c r="Y45" s="24"/>
    </row>
    <row r="46" spans="1:25" ht="17.25" customHeight="1">
      <c r="A46" s="24"/>
      <c r="B46" s="1534" t="s">
        <v>947</v>
      </c>
      <c r="C46" s="1535"/>
      <c r="D46" s="1535"/>
      <c r="E46" s="1535"/>
      <c r="F46" s="1535"/>
      <c r="G46" s="1535"/>
      <c r="H46" s="1535"/>
      <c r="I46" s="1535"/>
      <c r="J46" s="1535"/>
      <c r="K46" s="1536"/>
      <c r="L46" s="1538"/>
      <c r="M46" s="1539"/>
      <c r="N46" s="1539"/>
      <c r="O46" s="1539"/>
      <c r="P46" s="1539"/>
      <c r="Q46" s="1539"/>
      <c r="R46" s="1539"/>
      <c r="S46" s="1539"/>
      <c r="T46" s="1539"/>
      <c r="U46" s="1539"/>
      <c r="V46" s="1539"/>
      <c r="W46" s="1539"/>
      <c r="X46" s="1540"/>
      <c r="Y46" s="24"/>
    </row>
    <row r="47" spans="1:25" ht="17.25" customHeight="1">
      <c r="A47" s="24"/>
      <c r="B47" s="1534" t="s">
        <v>1747</v>
      </c>
      <c r="C47" s="1535"/>
      <c r="D47" s="1535"/>
      <c r="E47" s="1535"/>
      <c r="F47" s="1535"/>
      <c r="G47" s="1535"/>
      <c r="H47" s="1535"/>
      <c r="I47" s="1535"/>
      <c r="J47" s="1535"/>
      <c r="K47" s="1536"/>
      <c r="L47" s="1532"/>
      <c r="M47" s="1533"/>
      <c r="N47" s="1533"/>
      <c r="O47" s="1533"/>
      <c r="P47" s="1533"/>
      <c r="Q47" s="1533"/>
      <c r="R47" s="1533"/>
      <c r="S47" s="1533"/>
      <c r="T47" s="1533"/>
      <c r="U47" s="1533"/>
      <c r="V47" s="1533"/>
      <c r="W47" s="1533"/>
      <c r="X47" s="1537"/>
      <c r="Y47" s="24"/>
    </row>
    <row r="48" spans="1:25" ht="17.25" customHeight="1">
      <c r="A48" s="24"/>
      <c r="B48" s="1534" t="s">
        <v>855</v>
      </c>
      <c r="C48" s="1535"/>
      <c r="D48" s="1535"/>
      <c r="E48" s="1535"/>
      <c r="F48" s="1535"/>
      <c r="G48" s="1535"/>
      <c r="H48" s="1535"/>
      <c r="I48" s="1535"/>
      <c r="J48" s="1535"/>
      <c r="K48" s="1536"/>
      <c r="L48" s="1532"/>
      <c r="M48" s="1533"/>
      <c r="N48" s="1533"/>
      <c r="O48" s="1533"/>
      <c r="P48" s="1533"/>
      <c r="Q48" s="1533"/>
      <c r="R48" s="1546"/>
      <c r="S48" s="1533"/>
      <c r="T48" s="1533"/>
      <c r="U48" s="1533"/>
      <c r="V48" s="1533"/>
      <c r="W48" s="1533"/>
      <c r="X48" s="1537"/>
      <c r="Y48" s="24"/>
    </row>
    <row r="49" spans="1:25" ht="8.25" customHeight="1">
      <c r="A49" s="24"/>
      <c r="B49" s="630"/>
      <c r="C49" s="630"/>
      <c r="D49" s="630"/>
      <c r="E49" s="630"/>
      <c r="F49" s="630"/>
      <c r="G49" s="630"/>
      <c r="H49" s="630"/>
      <c r="I49" s="630"/>
      <c r="J49" s="630"/>
      <c r="K49" s="630"/>
      <c r="L49" s="24"/>
      <c r="M49" s="24"/>
      <c r="N49" s="24"/>
      <c r="O49" s="24"/>
      <c r="P49" s="24"/>
      <c r="Q49" s="24"/>
      <c r="R49" s="24"/>
      <c r="S49" s="24"/>
      <c r="T49" s="24"/>
      <c r="U49" s="24"/>
      <c r="V49" s="24"/>
      <c r="W49" s="24"/>
      <c r="X49" s="24"/>
      <c r="Y49" s="24"/>
    </row>
    <row r="50" spans="1:25" ht="8.25" customHeight="1">
      <c r="A50" s="24"/>
      <c r="B50" s="630"/>
      <c r="C50" s="630"/>
      <c r="D50" s="630"/>
      <c r="E50" s="630"/>
      <c r="F50" s="630"/>
      <c r="G50" s="630"/>
      <c r="H50" s="630"/>
      <c r="I50" s="630"/>
      <c r="J50" s="630"/>
      <c r="K50" s="630"/>
      <c r="L50" s="24"/>
      <c r="M50" s="24"/>
      <c r="N50" s="24"/>
      <c r="O50" s="24"/>
      <c r="P50" s="24"/>
      <c r="Q50" s="24"/>
      <c r="R50" s="24"/>
      <c r="S50" s="24"/>
      <c r="T50" s="24"/>
      <c r="U50" s="24"/>
      <c r="V50" s="24"/>
      <c r="W50" s="24"/>
      <c r="X50" s="24"/>
      <c r="Y50" s="24"/>
    </row>
    <row r="51" spans="1:25" ht="16.5" customHeight="1">
      <c r="A51" s="24"/>
      <c r="B51" s="630"/>
      <c r="C51" s="630"/>
      <c r="D51" s="630"/>
      <c r="E51" s="630"/>
      <c r="F51" s="630"/>
      <c r="G51" s="630"/>
      <c r="H51" s="630"/>
      <c r="I51" s="630"/>
      <c r="J51" s="630"/>
      <c r="K51" s="630"/>
      <c r="L51" s="24"/>
      <c r="M51" s="24"/>
      <c r="N51" s="24"/>
      <c r="O51" s="24"/>
      <c r="P51" s="24"/>
      <c r="Q51" s="24"/>
      <c r="R51" s="24"/>
      <c r="S51" s="24"/>
      <c r="T51" s="24"/>
      <c r="U51" s="24"/>
      <c r="V51" s="24"/>
      <c r="W51" s="24"/>
      <c r="X51" s="24"/>
      <c r="Y51" s="24"/>
    </row>
    <row r="52" spans="1:25" ht="18.75" customHeight="1">
      <c r="A52" s="24"/>
      <c r="B52" s="634" t="s">
        <v>1652</v>
      </c>
      <c r="C52" s="634"/>
      <c r="D52" s="634"/>
      <c r="E52" s="634"/>
      <c r="F52" s="634"/>
      <c r="G52" s="634"/>
      <c r="H52" s="634"/>
      <c r="I52" s="634"/>
      <c r="J52" s="634"/>
      <c r="K52" s="636"/>
      <c r="L52" s="1543" t="str">
        <f>L43</f>
        <v>data</v>
      </c>
      <c r="M52" s="1544"/>
      <c r="N52" s="1544"/>
      <c r="O52" s="1544"/>
      <c r="P52" s="1544"/>
      <c r="Q52" s="1544"/>
      <c r="R52" s="1544"/>
      <c r="S52" s="1544"/>
      <c r="T52" s="1544"/>
      <c r="U52" s="1544"/>
      <c r="V52" s="1544"/>
      <c r="W52" s="1544"/>
      <c r="X52" s="1545"/>
      <c r="Y52" s="24"/>
    </row>
    <row r="53" spans="1:25" ht="6" customHeight="1"/>
    <row r="54" spans="1:25" ht="3" customHeight="1"/>
    <row r="55" spans="1:25" ht="3" customHeight="1"/>
    <row r="56" spans="1:25" ht="12" customHeight="1">
      <c r="B56" s="639" t="s">
        <v>804</v>
      </c>
    </row>
    <row r="57" spans="1:25" ht="21.75" customHeight="1">
      <c r="B57" s="639" t="str">
        <f>"Dane zebrał i opracował doradca rolnośrodowiskowy "&amp;L37&amp;","</f>
        <v>Dane zebrał i opracował doradca rolnośrodowiskowy ,</v>
      </c>
      <c r="R57" s="1541" t="str">
        <f>L34</f>
        <v>data</v>
      </c>
      <c r="S57" s="1542"/>
      <c r="T57" s="1542"/>
      <c r="U57" s="1542"/>
      <c r="V57" s="1542"/>
      <c r="W57" s="1542"/>
      <c r="X57" s="1542"/>
    </row>
    <row r="58" spans="1:25" ht="8.25" customHeight="1">
      <c r="B58" s="639"/>
      <c r="R58" s="640"/>
      <c r="S58" s="641"/>
      <c r="T58" s="641"/>
      <c r="U58" s="642" t="s">
        <v>805</v>
      </c>
      <c r="V58" s="641"/>
      <c r="W58" s="641"/>
      <c r="X58" s="641"/>
    </row>
    <row r="59" spans="1:25" ht="15.75" customHeight="1">
      <c r="B59" s="639" t="str">
        <f>"a w zakresie pakietów 4 i 5 ekspert przyrodniczy "&amp;L46&amp;"."</f>
        <v>a w zakresie pakietów 4 i 5 ekspert przyrodniczy .</v>
      </c>
      <c r="R59" s="1541" t="str">
        <f>L34</f>
        <v>data</v>
      </c>
      <c r="S59" s="1542"/>
      <c r="T59" s="1542"/>
      <c r="U59" s="1542"/>
      <c r="V59" s="1542"/>
      <c r="W59" s="1542"/>
      <c r="X59" s="1542"/>
    </row>
    <row r="60" spans="1:25" ht="10.5" customHeight="1">
      <c r="B60" s="639"/>
      <c r="R60" s="640"/>
      <c r="S60" s="641"/>
      <c r="T60" s="641"/>
      <c r="U60" s="642" t="s">
        <v>1653</v>
      </c>
      <c r="V60" s="641"/>
      <c r="W60" s="641"/>
      <c r="X60" s="641"/>
    </row>
    <row r="61" spans="1:25" ht="2.25" customHeight="1">
      <c r="B61" s="639"/>
    </row>
    <row r="62" spans="1:25" ht="2.25" customHeight="1">
      <c r="B62" s="639"/>
    </row>
    <row r="63" spans="1:25">
      <c r="A63" s="196"/>
      <c r="B63" s="643" t="s">
        <v>1157</v>
      </c>
      <c r="C63" s="196"/>
      <c r="D63" s="196"/>
      <c r="E63" s="196"/>
      <c r="F63" s="196"/>
      <c r="G63" s="196"/>
      <c r="H63" s="196"/>
      <c r="I63" s="196"/>
      <c r="J63" s="196"/>
      <c r="K63" s="196"/>
      <c r="L63" s="196"/>
      <c r="M63" s="196"/>
      <c r="N63" s="196"/>
      <c r="O63" s="196"/>
      <c r="P63" s="196"/>
      <c r="Q63" s="196"/>
      <c r="R63" s="196"/>
      <c r="S63" s="196"/>
      <c r="T63" s="196"/>
      <c r="U63" s="196"/>
      <c r="V63" s="196"/>
      <c r="W63" s="196"/>
      <c r="X63" s="196"/>
    </row>
    <row r="64" spans="1:25" ht="4.5" customHeight="1">
      <c r="A64" s="196"/>
      <c r="B64" s="643"/>
      <c r="C64" s="196"/>
      <c r="D64" s="196"/>
      <c r="E64" s="196"/>
      <c r="F64" s="196"/>
      <c r="G64" s="196"/>
      <c r="H64" s="196"/>
      <c r="I64" s="196"/>
      <c r="J64" s="196"/>
      <c r="K64" s="196"/>
      <c r="L64" s="196"/>
      <c r="M64" s="196"/>
      <c r="N64" s="196"/>
      <c r="O64" s="196"/>
      <c r="P64" s="196"/>
      <c r="Q64" s="196"/>
      <c r="R64" s="196"/>
      <c r="S64" s="196"/>
      <c r="T64" s="196"/>
      <c r="U64" s="196"/>
      <c r="V64" s="196"/>
      <c r="W64" s="196"/>
      <c r="X64" s="196"/>
    </row>
    <row r="65" spans="1:35">
      <c r="A65" s="196"/>
      <c r="B65" s="643"/>
      <c r="C65" s="196"/>
      <c r="D65" s="196"/>
      <c r="E65" s="196"/>
      <c r="F65" s="196"/>
      <c r="G65" s="196"/>
      <c r="H65" s="196"/>
      <c r="I65" s="196"/>
      <c r="J65" s="196"/>
      <c r="K65" s="196"/>
      <c r="L65" s="196"/>
      <c r="M65" s="196"/>
      <c r="N65" s="196"/>
      <c r="O65" s="196"/>
      <c r="P65" s="196"/>
      <c r="Q65" s="196"/>
      <c r="R65" s="1541" t="str">
        <f>L34</f>
        <v>data</v>
      </c>
      <c r="S65" s="1542"/>
      <c r="T65" s="1542"/>
      <c r="U65" s="1542"/>
      <c r="V65" s="1542"/>
      <c r="W65" s="1542"/>
      <c r="X65" s="1542"/>
      <c r="Z65" s="9"/>
      <c r="AG65" s="237" t="s">
        <v>583</v>
      </c>
      <c r="AH65" s="9"/>
      <c r="AI65" s="9"/>
    </row>
    <row r="66" spans="1:35">
      <c r="A66" s="196"/>
      <c r="B66" s="643"/>
      <c r="C66" s="196"/>
      <c r="D66" s="196"/>
      <c r="E66" s="196"/>
      <c r="F66" s="196"/>
      <c r="G66" s="196"/>
      <c r="H66" s="196"/>
      <c r="I66" s="196"/>
      <c r="J66" s="196"/>
      <c r="K66" s="196"/>
      <c r="L66" s="196"/>
      <c r="M66" s="196"/>
      <c r="N66" s="196"/>
      <c r="O66" s="196"/>
      <c r="P66" s="196"/>
      <c r="Q66" s="196"/>
      <c r="U66" s="642" t="s">
        <v>806</v>
      </c>
      <c r="Z66" s="9"/>
      <c r="AG66" s="237" t="s">
        <v>584</v>
      </c>
      <c r="AH66" s="9"/>
      <c r="AI66" s="9"/>
    </row>
    <row r="67" spans="1:35" ht="5.25" hidden="1" customHeight="1">
      <c r="Z67" s="9"/>
      <c r="AG67" s="958"/>
      <c r="AH67" s="9"/>
      <c r="AI67" s="9"/>
    </row>
    <row r="68" spans="1:35" ht="4.5" hidden="1" customHeight="1">
      <c r="A68" s="28"/>
      <c r="B68" s="28"/>
      <c r="C68" s="28"/>
      <c r="D68" s="28"/>
      <c r="E68" s="28"/>
      <c r="Z68" s="9"/>
      <c r="AG68" s="958"/>
      <c r="AH68" s="9"/>
      <c r="AI68" s="9"/>
    </row>
    <row r="69" spans="1:35" ht="4.5" hidden="1" customHeight="1">
      <c r="A69" s="28"/>
      <c r="B69" s="28"/>
      <c r="C69" s="28"/>
      <c r="D69" s="28"/>
      <c r="E69" s="28"/>
      <c r="Z69" s="9"/>
      <c r="AG69" s="958"/>
      <c r="AH69" s="9"/>
      <c r="AI69" s="9"/>
    </row>
    <row r="70" spans="1:35" ht="17.25" hidden="1" customHeight="1"/>
    <row r="71" spans="1:35" ht="15.75" hidden="1" customHeight="1">
      <c r="A71" s="24"/>
      <c r="B71" s="627" t="s">
        <v>1108</v>
      </c>
      <c r="C71" s="628"/>
      <c r="D71" s="628"/>
      <c r="E71" s="628"/>
      <c r="F71" s="628"/>
      <c r="G71" s="628"/>
      <c r="H71" s="628"/>
      <c r="I71" s="628"/>
      <c r="J71" s="628"/>
      <c r="K71" s="24"/>
      <c r="L71" s="24"/>
      <c r="M71" s="24"/>
      <c r="N71" s="24"/>
      <c r="O71" s="24"/>
      <c r="P71" s="24"/>
      <c r="Q71" s="24"/>
      <c r="R71" s="24"/>
      <c r="S71" s="24"/>
      <c r="T71" s="24"/>
      <c r="U71" s="24"/>
      <c r="V71" s="24"/>
      <c r="W71" s="24"/>
      <c r="X71" s="24"/>
      <c r="Y71" s="24"/>
      <c r="AA71" s="2">
        <f>AA70+1</f>
        <v>1</v>
      </c>
      <c r="AB71" s="2" t="s">
        <v>1252</v>
      </c>
      <c r="AD71" s="2">
        <f>IF($L$24=AB71,AA71,0)</f>
        <v>0</v>
      </c>
    </row>
    <row r="72" spans="1:35" ht="17.25" hidden="1" customHeight="1">
      <c r="A72" s="24"/>
      <c r="B72" s="1556">
        <f>B15</f>
        <v>0</v>
      </c>
      <c r="C72" s="1557"/>
      <c r="D72" s="1557"/>
      <c r="E72" s="1557"/>
      <c r="F72" s="1557"/>
      <c r="G72" s="1557"/>
      <c r="H72" s="1557"/>
      <c r="I72" s="1557"/>
      <c r="J72" s="1558"/>
      <c r="K72" s="24"/>
      <c r="L72" s="24"/>
      <c r="M72" s="24"/>
      <c r="N72" s="24"/>
      <c r="O72" s="24"/>
      <c r="P72" s="24"/>
      <c r="Q72" s="24"/>
      <c r="R72" s="24"/>
      <c r="S72" s="24"/>
      <c r="T72" s="24"/>
      <c r="U72" s="24"/>
      <c r="V72" s="24"/>
      <c r="W72" s="24"/>
      <c r="X72" s="24"/>
      <c r="Y72" s="24"/>
      <c r="AA72" s="2">
        <f>AA71+1</f>
        <v>2</v>
      </c>
      <c r="AB72" s="2" t="s">
        <v>1253</v>
      </c>
      <c r="AD72" s="2">
        <f>IF($L$24=AB72,AA72,0)</f>
        <v>0</v>
      </c>
    </row>
    <row r="73" spans="1:35" ht="11.25" hidden="1"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AA73" s="2">
        <f>AA72+1</f>
        <v>3</v>
      </c>
      <c r="AB73" s="2" t="s">
        <v>1254</v>
      </c>
      <c r="AD73" s="2">
        <f>IF($L$24=AB73,AA73,0)</f>
        <v>0</v>
      </c>
    </row>
    <row r="74" spans="1:35" ht="21" hidden="1" customHeight="1">
      <c r="A74" s="24"/>
      <c r="B74" s="629" t="s">
        <v>2200</v>
      </c>
      <c r="C74" s="625"/>
      <c r="D74" s="625"/>
      <c r="E74" s="625"/>
      <c r="F74" s="625"/>
      <c r="G74" s="625"/>
      <c r="H74" s="625"/>
      <c r="I74" s="625"/>
      <c r="J74" s="625"/>
      <c r="K74" s="630"/>
      <c r="L74" s="24"/>
      <c r="M74" s="24"/>
      <c r="N74" s="24"/>
      <c r="O74" s="24"/>
      <c r="P74" s="24"/>
      <c r="Q74" s="24"/>
      <c r="R74" s="24"/>
      <c r="S74" s="24"/>
      <c r="T74" s="24"/>
      <c r="U74" s="24"/>
      <c r="V74" s="24"/>
      <c r="W74" s="24"/>
      <c r="X74" s="24"/>
      <c r="Y74" s="24"/>
      <c r="AA74" s="2">
        <f>AA73+1</f>
        <v>4</v>
      </c>
      <c r="AB74" s="2" t="s">
        <v>1255</v>
      </c>
      <c r="AD74" s="2">
        <f>IF($L$24=AB74,AA74,0)</f>
        <v>0</v>
      </c>
    </row>
    <row r="75" spans="1:35" ht="26.25" hidden="1" customHeight="1">
      <c r="A75" s="24"/>
      <c r="B75" s="1549" t="s">
        <v>1275</v>
      </c>
      <c r="C75" s="1549"/>
      <c r="D75" s="1549"/>
      <c r="E75" s="1549"/>
      <c r="F75" s="1549"/>
      <c r="G75" s="1549"/>
      <c r="H75" s="1549"/>
      <c r="I75" s="1549"/>
      <c r="J75" s="1549"/>
      <c r="K75" s="1550"/>
      <c r="L75" s="1559">
        <f>L18</f>
        <v>0</v>
      </c>
      <c r="M75" s="1560"/>
      <c r="N75" s="1560"/>
      <c r="O75" s="1560"/>
      <c r="P75" s="1560"/>
      <c r="Q75" s="1560"/>
      <c r="R75" s="1560"/>
      <c r="S75" s="1560"/>
      <c r="T75" s="1560"/>
      <c r="U75" s="1560"/>
      <c r="V75" s="1560"/>
      <c r="W75" s="1560"/>
      <c r="X75" s="1561"/>
      <c r="Y75" s="24"/>
      <c r="AA75" s="2">
        <f>AA74+1</f>
        <v>5</v>
      </c>
      <c r="AB75" s="2" t="s">
        <v>1256</v>
      </c>
      <c r="AD75" s="2">
        <f>IF($L$24=AB75,AA75,0)</f>
        <v>0</v>
      </c>
    </row>
    <row r="76" spans="1:35" ht="9" hidden="1" customHeight="1"/>
    <row r="77" spans="1:35" ht="9" hidden="1" customHeight="1"/>
    <row r="78" spans="1:35" ht="9" hidden="1" customHeight="1"/>
    <row r="79" spans="1:35" ht="9" hidden="1" customHeight="1"/>
    <row r="80" spans="1:35" ht="15.75" hidden="1" customHeight="1">
      <c r="A80" s="24"/>
      <c r="B80" s="627" t="s">
        <v>607</v>
      </c>
      <c r="C80" s="627"/>
      <c r="D80" s="627"/>
      <c r="E80" s="627"/>
      <c r="F80" s="627"/>
      <c r="G80" s="627"/>
      <c r="H80" s="627"/>
      <c r="I80" s="627"/>
      <c r="J80" s="627"/>
      <c r="K80" s="630"/>
      <c r="L80" s="24"/>
      <c r="M80" s="24"/>
      <c r="N80" s="24"/>
      <c r="O80" s="24"/>
      <c r="P80" s="24"/>
      <c r="Q80" s="24"/>
      <c r="R80" s="24"/>
      <c r="S80" s="24"/>
      <c r="T80" s="24"/>
      <c r="U80" s="24"/>
      <c r="V80" s="24"/>
      <c r="W80" s="24"/>
      <c r="X80" s="24"/>
      <c r="Y80" s="24"/>
    </row>
    <row r="81" spans="1:25" ht="17.25" hidden="1" customHeight="1">
      <c r="A81" s="24"/>
      <c r="B81" s="1534" t="s">
        <v>947</v>
      </c>
      <c r="C81" s="1535"/>
      <c r="D81" s="1535"/>
      <c r="E81" s="1535"/>
      <c r="F81" s="1535"/>
      <c r="G81" s="1535"/>
      <c r="H81" s="1535"/>
      <c r="I81" s="1535"/>
      <c r="J81" s="1535"/>
      <c r="K81" s="1536"/>
      <c r="L81" s="1538"/>
      <c r="M81" s="1539"/>
      <c r="N81" s="1539"/>
      <c r="O81" s="1539"/>
      <c r="P81" s="1539"/>
      <c r="Q81" s="1539"/>
      <c r="R81" s="1539"/>
      <c r="S81" s="1539"/>
      <c r="T81" s="1539"/>
      <c r="U81" s="1539"/>
      <c r="V81" s="1539"/>
      <c r="W81" s="1539"/>
      <c r="X81" s="1540"/>
      <c r="Y81" s="24"/>
    </row>
    <row r="82" spans="1:25" ht="17.25" hidden="1" customHeight="1">
      <c r="A82" s="24"/>
      <c r="B82" s="1534" t="s">
        <v>1747</v>
      </c>
      <c r="C82" s="1535"/>
      <c r="D82" s="1535"/>
      <c r="E82" s="1535"/>
      <c r="F82" s="1535"/>
      <c r="G82" s="1535"/>
      <c r="H82" s="1535"/>
      <c r="I82" s="1535"/>
      <c r="J82" s="1535"/>
      <c r="K82" s="1536"/>
      <c r="L82" s="1532"/>
      <c r="M82" s="1533"/>
      <c r="N82" s="1533"/>
      <c r="O82" s="1533"/>
      <c r="P82" s="1533"/>
      <c r="Q82" s="1533"/>
      <c r="R82" s="1533"/>
      <c r="S82" s="1533"/>
      <c r="T82" s="1533"/>
      <c r="U82" s="1533"/>
      <c r="V82" s="1533"/>
      <c r="W82" s="1533"/>
      <c r="X82" s="1537"/>
      <c r="Y82" s="24"/>
    </row>
    <row r="83" spans="1:25" ht="17.25" hidden="1" customHeight="1">
      <c r="A83" s="24"/>
      <c r="B83" s="1534" t="s">
        <v>855</v>
      </c>
      <c r="C83" s="1535"/>
      <c r="D83" s="1535"/>
      <c r="E83" s="1535"/>
      <c r="F83" s="1535"/>
      <c r="G83" s="1535"/>
      <c r="H83" s="1535"/>
      <c r="I83" s="1535"/>
      <c r="J83" s="1535"/>
      <c r="K83" s="1536"/>
      <c r="L83" s="1532"/>
      <c r="M83" s="1533"/>
      <c r="N83" s="1533"/>
      <c r="O83" s="1533"/>
      <c r="P83" s="1533"/>
      <c r="Q83" s="1533"/>
      <c r="R83" s="1546"/>
      <c r="S83" s="1533"/>
      <c r="T83" s="1533"/>
      <c r="U83" s="1533"/>
      <c r="V83" s="1533"/>
      <c r="W83" s="1533"/>
      <c r="X83" s="1537"/>
      <c r="Y83" s="24"/>
    </row>
    <row r="84" spans="1:25" ht="8.25" hidden="1" customHeight="1">
      <c r="A84" s="24"/>
      <c r="B84" s="630"/>
      <c r="C84" s="630"/>
      <c r="D84" s="630"/>
      <c r="E84" s="630"/>
      <c r="F84" s="630"/>
      <c r="G84" s="630"/>
      <c r="H84" s="630"/>
      <c r="I84" s="630"/>
      <c r="J84" s="630"/>
      <c r="K84" s="630"/>
      <c r="L84" s="24"/>
      <c r="M84" s="24"/>
      <c r="N84" s="24"/>
      <c r="O84" s="24"/>
      <c r="P84" s="24"/>
      <c r="Q84" s="24"/>
      <c r="R84" s="24"/>
      <c r="S84" s="24"/>
      <c r="T84" s="24"/>
      <c r="U84" s="24"/>
      <c r="V84" s="24"/>
      <c r="W84" s="24"/>
      <c r="X84" s="24"/>
      <c r="Y84" s="24"/>
    </row>
    <row r="85" spans="1:25" ht="8.25" hidden="1" customHeight="1">
      <c r="A85" s="24"/>
      <c r="B85" s="630"/>
      <c r="C85" s="630"/>
      <c r="D85" s="630"/>
      <c r="E85" s="630"/>
      <c r="F85" s="630"/>
      <c r="G85" s="630"/>
      <c r="H85" s="630"/>
      <c r="I85" s="630"/>
      <c r="J85" s="630"/>
      <c r="K85" s="630"/>
      <c r="L85" s="24"/>
      <c r="M85" s="24"/>
      <c r="N85" s="24"/>
      <c r="O85" s="24"/>
      <c r="P85" s="24"/>
      <c r="Q85" s="24"/>
      <c r="R85" s="24"/>
      <c r="S85" s="24"/>
      <c r="T85" s="24"/>
      <c r="U85" s="24"/>
      <c r="V85" s="24"/>
      <c r="W85" s="24"/>
      <c r="X85" s="24"/>
      <c r="Y85" s="24"/>
    </row>
    <row r="86" spans="1:25" ht="9.75" hidden="1" customHeight="1">
      <c r="A86" s="24"/>
      <c r="B86" s="630"/>
      <c r="C86" s="630"/>
      <c r="D86" s="630"/>
      <c r="E86" s="630"/>
      <c r="F86" s="630"/>
      <c r="G86" s="630"/>
      <c r="H86" s="630"/>
      <c r="I86" s="630"/>
      <c r="J86" s="630"/>
      <c r="K86" s="630"/>
      <c r="L86" s="24"/>
      <c r="M86" s="24"/>
      <c r="N86" s="24"/>
      <c r="O86" s="24"/>
      <c r="P86" s="24"/>
      <c r="Q86" s="24"/>
      <c r="R86" s="24"/>
      <c r="S86" s="24"/>
      <c r="T86" s="24"/>
      <c r="U86" s="24"/>
      <c r="V86" s="24"/>
      <c r="W86" s="24"/>
      <c r="X86" s="24"/>
      <c r="Y86" s="24"/>
    </row>
    <row r="87" spans="1:25" ht="18.75" hidden="1" customHeight="1">
      <c r="A87" s="24"/>
      <c r="B87" s="634" t="s">
        <v>608</v>
      </c>
      <c r="C87" s="634"/>
      <c r="D87" s="634"/>
      <c r="E87" s="634"/>
      <c r="F87" s="634"/>
      <c r="G87" s="634"/>
      <c r="H87" s="634"/>
      <c r="I87" s="634"/>
      <c r="J87" s="634"/>
      <c r="K87" s="636"/>
      <c r="L87" s="1543">
        <f>L66</f>
        <v>0</v>
      </c>
      <c r="M87" s="1544"/>
      <c r="N87" s="1544"/>
      <c r="O87" s="1544"/>
      <c r="P87" s="1544"/>
      <c r="Q87" s="1544"/>
      <c r="R87" s="1544"/>
      <c r="S87" s="1544"/>
      <c r="T87" s="1544"/>
      <c r="U87" s="1544"/>
      <c r="V87" s="1544"/>
      <c r="W87" s="1544"/>
      <c r="X87" s="1545"/>
      <c r="Y87" s="24"/>
    </row>
    <row r="88" spans="1:25" ht="6" hidden="1" customHeight="1"/>
    <row r="89" spans="1:25" ht="3" hidden="1" customHeight="1"/>
    <row r="90" spans="1:25" ht="3" hidden="1" customHeight="1"/>
    <row r="91" spans="1:25" ht="12" hidden="1" customHeight="1">
      <c r="B91" s="639"/>
    </row>
    <row r="92" spans="1:25" ht="8.25" hidden="1" customHeight="1">
      <c r="B92" s="639"/>
      <c r="R92" s="640"/>
      <c r="S92" s="641"/>
      <c r="T92" s="641"/>
      <c r="U92" s="642"/>
      <c r="V92" s="641"/>
      <c r="W92" s="641"/>
      <c r="X92" s="641"/>
    </row>
    <row r="93" spans="1:25" ht="15.75" hidden="1" customHeight="1">
      <c r="B93" s="639" t="str">
        <f>"W zakresie pakietów 4 i 5 dane opracował ekspert przyrodniczy "&amp;L81&amp;"."</f>
        <v>W zakresie pakietów 4 i 5 dane opracował ekspert przyrodniczy .</v>
      </c>
      <c r="R93" s="1541">
        <f>L57</f>
        <v>0</v>
      </c>
      <c r="S93" s="1542"/>
      <c r="T93" s="1542"/>
      <c r="U93" s="1542"/>
      <c r="V93" s="1542"/>
      <c r="W93" s="1542"/>
      <c r="X93" s="1542"/>
    </row>
    <row r="94" spans="1:25" ht="12.75" hidden="1" customHeight="1">
      <c r="U94" s="642" t="s">
        <v>1653</v>
      </c>
    </row>
    <row r="95" spans="1:25" ht="6" hidden="1" customHeight="1"/>
    <row r="96" spans="1:25" ht="6" hidden="1" customHeight="1"/>
    <row r="97" spans="1:25" ht="6" hidden="1" customHeight="1"/>
    <row r="98" spans="1:25" ht="6" hidden="1" customHeight="1"/>
    <row r="99" spans="1:25" ht="15.75" hidden="1" customHeight="1">
      <c r="A99" s="24"/>
      <c r="B99" s="627" t="s">
        <v>609</v>
      </c>
      <c r="C99" s="627"/>
      <c r="D99" s="627"/>
      <c r="E99" s="627"/>
      <c r="F99" s="627"/>
      <c r="G99" s="627"/>
      <c r="H99" s="627"/>
      <c r="I99" s="627"/>
      <c r="J99" s="627"/>
      <c r="K99" s="630"/>
      <c r="L99" s="24"/>
      <c r="M99" s="24"/>
      <c r="N99" s="24"/>
      <c r="O99" s="24"/>
      <c r="P99" s="24"/>
      <c r="Q99" s="24"/>
      <c r="R99" s="24"/>
      <c r="S99" s="24"/>
      <c r="T99" s="24"/>
      <c r="U99" s="24"/>
      <c r="V99" s="24"/>
      <c r="W99" s="24"/>
      <c r="X99" s="24"/>
      <c r="Y99" s="24"/>
    </row>
    <row r="100" spans="1:25" ht="17.25" hidden="1" customHeight="1">
      <c r="A100" s="24"/>
      <c r="B100" s="1534" t="s">
        <v>947</v>
      </c>
      <c r="C100" s="1535"/>
      <c r="D100" s="1535"/>
      <c r="E100" s="1535"/>
      <c r="F100" s="1535"/>
      <c r="G100" s="1535"/>
      <c r="H100" s="1535"/>
      <c r="I100" s="1535"/>
      <c r="J100" s="1535"/>
      <c r="K100" s="1536"/>
      <c r="L100" s="1538"/>
      <c r="M100" s="1539"/>
      <c r="N100" s="1539"/>
      <c r="O100" s="1539"/>
      <c r="P100" s="1539"/>
      <c r="Q100" s="1539"/>
      <c r="R100" s="1539"/>
      <c r="S100" s="1539"/>
      <c r="T100" s="1539"/>
      <c r="U100" s="1539"/>
      <c r="V100" s="1539"/>
      <c r="W100" s="1539"/>
      <c r="X100" s="1540"/>
      <c r="Y100" s="24"/>
    </row>
    <row r="101" spans="1:25" ht="17.25" hidden="1" customHeight="1">
      <c r="A101" s="24"/>
      <c r="B101" s="1534" t="s">
        <v>1747</v>
      </c>
      <c r="C101" s="1535"/>
      <c r="D101" s="1535"/>
      <c r="E101" s="1535"/>
      <c r="F101" s="1535"/>
      <c r="G101" s="1535"/>
      <c r="H101" s="1535"/>
      <c r="I101" s="1535"/>
      <c r="J101" s="1535"/>
      <c r="K101" s="1536"/>
      <c r="L101" s="1532"/>
      <c r="M101" s="1533"/>
      <c r="N101" s="1533"/>
      <c r="O101" s="1533"/>
      <c r="P101" s="1533"/>
      <c r="Q101" s="1533"/>
      <c r="R101" s="1533"/>
      <c r="S101" s="1533"/>
      <c r="T101" s="1533"/>
      <c r="U101" s="1533"/>
      <c r="V101" s="1533"/>
      <c r="W101" s="1533"/>
      <c r="X101" s="1537"/>
      <c r="Y101" s="24"/>
    </row>
    <row r="102" spans="1:25" ht="17.25" hidden="1" customHeight="1">
      <c r="A102" s="24"/>
      <c r="B102" s="1534" t="s">
        <v>855</v>
      </c>
      <c r="C102" s="1535"/>
      <c r="D102" s="1535"/>
      <c r="E102" s="1535"/>
      <c r="F102" s="1535"/>
      <c r="G102" s="1535"/>
      <c r="H102" s="1535"/>
      <c r="I102" s="1535"/>
      <c r="J102" s="1535"/>
      <c r="K102" s="1536"/>
      <c r="L102" s="1532"/>
      <c r="M102" s="1533"/>
      <c r="N102" s="1533"/>
      <c r="O102" s="1533"/>
      <c r="P102" s="1533"/>
      <c r="Q102" s="1533"/>
      <c r="R102" s="1546"/>
      <c r="S102" s="1533"/>
      <c r="T102" s="1533"/>
      <c r="U102" s="1533"/>
      <c r="V102" s="1533"/>
      <c r="W102" s="1533"/>
      <c r="X102" s="1537"/>
      <c r="Y102" s="24"/>
    </row>
    <row r="103" spans="1:25" ht="8.25" hidden="1" customHeight="1">
      <c r="A103" s="24"/>
      <c r="B103" s="630"/>
      <c r="C103" s="630"/>
      <c r="D103" s="630"/>
      <c r="E103" s="630"/>
      <c r="F103" s="630"/>
      <c r="G103" s="630"/>
      <c r="H103" s="630"/>
      <c r="I103" s="630"/>
      <c r="J103" s="630"/>
      <c r="K103" s="630"/>
      <c r="L103" s="24"/>
      <c r="M103" s="24"/>
      <c r="N103" s="24"/>
      <c r="O103" s="24"/>
      <c r="P103" s="24"/>
      <c r="Q103" s="24"/>
      <c r="R103" s="24"/>
      <c r="S103" s="24"/>
      <c r="T103" s="24"/>
      <c r="U103" s="24"/>
      <c r="V103" s="24"/>
      <c r="W103" s="24"/>
      <c r="X103" s="24"/>
      <c r="Y103" s="24"/>
    </row>
    <row r="104" spans="1:25" ht="8.25" hidden="1" customHeight="1">
      <c r="A104" s="24"/>
      <c r="B104" s="630"/>
      <c r="C104" s="630"/>
      <c r="D104" s="630"/>
      <c r="E104" s="630"/>
      <c r="F104" s="630"/>
      <c r="G104" s="630"/>
      <c r="H104" s="630"/>
      <c r="I104" s="630"/>
      <c r="J104" s="630"/>
      <c r="K104" s="630"/>
      <c r="L104" s="24"/>
      <c r="M104" s="24"/>
      <c r="N104" s="24"/>
      <c r="O104" s="24"/>
      <c r="P104" s="24"/>
      <c r="Q104" s="24"/>
      <c r="R104" s="24"/>
      <c r="S104" s="24"/>
      <c r="T104" s="24"/>
      <c r="U104" s="24"/>
      <c r="V104" s="24"/>
      <c r="W104" s="24"/>
      <c r="X104" s="24"/>
      <c r="Y104" s="24"/>
    </row>
    <row r="105" spans="1:25" ht="9.75" hidden="1" customHeight="1">
      <c r="A105" s="24"/>
      <c r="B105" s="630"/>
      <c r="C105" s="630"/>
      <c r="D105" s="630"/>
      <c r="E105" s="630"/>
      <c r="F105" s="630"/>
      <c r="G105" s="630"/>
      <c r="H105" s="630"/>
      <c r="I105" s="630"/>
      <c r="J105" s="630"/>
      <c r="K105" s="630"/>
      <c r="L105" s="24"/>
      <c r="M105" s="24"/>
      <c r="N105" s="24"/>
      <c r="O105" s="24"/>
      <c r="P105" s="24"/>
      <c r="Q105" s="24"/>
      <c r="R105" s="24"/>
      <c r="S105" s="24"/>
      <c r="T105" s="24"/>
      <c r="U105" s="24"/>
      <c r="V105" s="24"/>
      <c r="W105" s="24"/>
      <c r="X105" s="24"/>
      <c r="Y105" s="24"/>
    </row>
    <row r="106" spans="1:25" ht="18.75" hidden="1" customHeight="1">
      <c r="A106" s="24"/>
      <c r="B106" s="634" t="s">
        <v>610</v>
      </c>
      <c r="C106" s="634"/>
      <c r="D106" s="634"/>
      <c r="E106" s="634"/>
      <c r="F106" s="634"/>
      <c r="G106" s="634"/>
      <c r="H106" s="634"/>
      <c r="I106" s="634"/>
      <c r="J106" s="634"/>
      <c r="K106" s="636"/>
      <c r="L106" s="1543">
        <f>L93</f>
        <v>0</v>
      </c>
      <c r="M106" s="1544"/>
      <c r="N106" s="1544"/>
      <c r="O106" s="1544"/>
      <c r="P106" s="1544"/>
      <c r="Q106" s="1544"/>
      <c r="R106" s="1544"/>
      <c r="S106" s="1544"/>
      <c r="T106" s="1544"/>
      <c r="U106" s="1544"/>
      <c r="V106" s="1544"/>
      <c r="W106" s="1544"/>
      <c r="X106" s="1545"/>
      <c r="Y106" s="24"/>
    </row>
    <row r="107" spans="1:25" ht="6" hidden="1" customHeight="1"/>
    <row r="108" spans="1:25" ht="3" hidden="1" customHeight="1"/>
    <row r="109" spans="1:25" ht="3" hidden="1" customHeight="1"/>
    <row r="110" spans="1:25" ht="12" hidden="1" customHeight="1">
      <c r="B110" s="639"/>
    </row>
    <row r="111" spans="1:25" ht="8.25" hidden="1" customHeight="1">
      <c r="B111" s="639"/>
      <c r="R111" s="640"/>
      <c r="S111" s="641"/>
      <c r="T111" s="641"/>
      <c r="U111" s="642"/>
      <c r="V111" s="641"/>
      <c r="W111" s="641"/>
      <c r="X111" s="641"/>
    </row>
    <row r="112" spans="1:25" ht="15.75" hidden="1" customHeight="1">
      <c r="B112" s="639" t="str">
        <f>"W zakresie pakietów 4 i 5 dane opracował ekspert przyrodniczy "&amp;L100&amp;"."</f>
        <v>W zakresie pakietów 4 i 5 dane opracował ekspert przyrodniczy .</v>
      </c>
      <c r="R112" s="1541">
        <f>L84</f>
        <v>0</v>
      </c>
      <c r="S112" s="1542"/>
      <c r="T112" s="1542"/>
      <c r="U112" s="1542"/>
      <c r="V112" s="1542"/>
      <c r="W112" s="1542"/>
      <c r="X112" s="1542"/>
    </row>
    <row r="113" spans="1:25" ht="12.75" hidden="1" customHeight="1">
      <c r="U113" s="642" t="s">
        <v>1653</v>
      </c>
    </row>
    <row r="114" spans="1:25" ht="6.75" hidden="1" customHeight="1"/>
    <row r="115" spans="1:25" ht="6.75" hidden="1" customHeight="1"/>
    <row r="116" spans="1:25" ht="6.75" hidden="1" customHeight="1"/>
    <row r="117" spans="1:25" ht="6.75" hidden="1" customHeight="1"/>
    <row r="118" spans="1:25" ht="15.75" hidden="1" customHeight="1">
      <c r="A118" s="24"/>
      <c r="B118" s="627" t="s">
        <v>611</v>
      </c>
      <c r="C118" s="627"/>
      <c r="D118" s="627"/>
      <c r="E118" s="627"/>
      <c r="F118" s="627"/>
      <c r="G118" s="627"/>
      <c r="H118" s="627"/>
      <c r="I118" s="627"/>
      <c r="J118" s="627"/>
      <c r="K118" s="630"/>
      <c r="L118" s="24"/>
      <c r="M118" s="24"/>
      <c r="N118" s="24"/>
      <c r="O118" s="24"/>
      <c r="P118" s="24"/>
      <c r="Q118" s="24"/>
      <c r="R118" s="24"/>
      <c r="S118" s="24"/>
      <c r="T118" s="24"/>
      <c r="U118" s="24"/>
      <c r="V118" s="24"/>
      <c r="W118" s="24"/>
      <c r="X118" s="24"/>
      <c r="Y118" s="24"/>
    </row>
    <row r="119" spans="1:25" ht="17.25" hidden="1" customHeight="1">
      <c r="A119" s="24"/>
      <c r="B119" s="1534" t="s">
        <v>947</v>
      </c>
      <c r="C119" s="1535"/>
      <c r="D119" s="1535"/>
      <c r="E119" s="1535"/>
      <c r="F119" s="1535"/>
      <c r="G119" s="1535"/>
      <c r="H119" s="1535"/>
      <c r="I119" s="1535"/>
      <c r="J119" s="1535"/>
      <c r="K119" s="1536"/>
      <c r="L119" s="1538"/>
      <c r="M119" s="1539"/>
      <c r="N119" s="1539"/>
      <c r="O119" s="1539"/>
      <c r="P119" s="1539"/>
      <c r="Q119" s="1539"/>
      <c r="R119" s="1539"/>
      <c r="S119" s="1539"/>
      <c r="T119" s="1539"/>
      <c r="U119" s="1539"/>
      <c r="V119" s="1539"/>
      <c r="W119" s="1539"/>
      <c r="X119" s="1540"/>
      <c r="Y119" s="24"/>
    </row>
    <row r="120" spans="1:25" ht="17.25" hidden="1" customHeight="1">
      <c r="A120" s="24"/>
      <c r="B120" s="1534" t="s">
        <v>1747</v>
      </c>
      <c r="C120" s="1535"/>
      <c r="D120" s="1535"/>
      <c r="E120" s="1535"/>
      <c r="F120" s="1535"/>
      <c r="G120" s="1535"/>
      <c r="H120" s="1535"/>
      <c r="I120" s="1535"/>
      <c r="J120" s="1535"/>
      <c r="K120" s="1536"/>
      <c r="L120" s="1532"/>
      <c r="M120" s="1533"/>
      <c r="N120" s="1533"/>
      <c r="O120" s="1533"/>
      <c r="P120" s="1533"/>
      <c r="Q120" s="1533"/>
      <c r="R120" s="1533"/>
      <c r="S120" s="1533"/>
      <c r="T120" s="1533"/>
      <c r="U120" s="1533"/>
      <c r="V120" s="1533"/>
      <c r="W120" s="1533"/>
      <c r="X120" s="1537"/>
      <c r="Y120" s="24"/>
    </row>
    <row r="121" spans="1:25" ht="17.25" hidden="1" customHeight="1">
      <c r="A121" s="24"/>
      <c r="B121" s="1534" t="s">
        <v>855</v>
      </c>
      <c r="C121" s="1535"/>
      <c r="D121" s="1535"/>
      <c r="E121" s="1535"/>
      <c r="F121" s="1535"/>
      <c r="G121" s="1535"/>
      <c r="H121" s="1535"/>
      <c r="I121" s="1535"/>
      <c r="J121" s="1535"/>
      <c r="K121" s="1536"/>
      <c r="L121" s="1532"/>
      <c r="M121" s="1533"/>
      <c r="N121" s="1533"/>
      <c r="O121" s="1533"/>
      <c r="P121" s="1533"/>
      <c r="Q121" s="1533"/>
      <c r="R121" s="1546"/>
      <c r="S121" s="1533"/>
      <c r="T121" s="1533"/>
      <c r="U121" s="1533"/>
      <c r="V121" s="1533"/>
      <c r="W121" s="1533"/>
      <c r="X121" s="1537"/>
      <c r="Y121" s="24"/>
    </row>
    <row r="122" spans="1:25" ht="8.25" hidden="1" customHeight="1">
      <c r="A122" s="24"/>
      <c r="B122" s="630"/>
      <c r="C122" s="630"/>
      <c r="D122" s="630"/>
      <c r="E122" s="630"/>
      <c r="F122" s="630"/>
      <c r="G122" s="630"/>
      <c r="H122" s="630"/>
      <c r="I122" s="630"/>
      <c r="J122" s="630"/>
      <c r="K122" s="630"/>
      <c r="L122" s="24"/>
      <c r="M122" s="24"/>
      <c r="N122" s="24"/>
      <c r="O122" s="24"/>
      <c r="P122" s="24"/>
      <c r="Q122" s="24"/>
      <c r="R122" s="24"/>
      <c r="S122" s="24"/>
      <c r="T122" s="24"/>
      <c r="U122" s="24"/>
      <c r="V122" s="24"/>
      <c r="W122" s="24"/>
      <c r="X122" s="24"/>
      <c r="Y122" s="24"/>
    </row>
    <row r="123" spans="1:25" ht="8.25" hidden="1" customHeight="1">
      <c r="A123" s="24"/>
      <c r="B123" s="630"/>
      <c r="C123" s="630"/>
      <c r="D123" s="630"/>
      <c r="E123" s="630"/>
      <c r="F123" s="630"/>
      <c r="G123" s="630"/>
      <c r="H123" s="630"/>
      <c r="I123" s="630"/>
      <c r="J123" s="630"/>
      <c r="K123" s="630"/>
      <c r="L123" s="24"/>
      <c r="M123" s="24"/>
      <c r="N123" s="24"/>
      <c r="O123" s="24"/>
      <c r="P123" s="24"/>
      <c r="Q123" s="24"/>
      <c r="R123" s="24"/>
      <c r="S123" s="24"/>
      <c r="T123" s="24"/>
      <c r="U123" s="24"/>
      <c r="V123" s="24"/>
      <c r="W123" s="24"/>
      <c r="X123" s="24"/>
      <c r="Y123" s="24"/>
    </row>
    <row r="124" spans="1:25" ht="9.75" hidden="1" customHeight="1">
      <c r="A124" s="24"/>
      <c r="B124" s="630"/>
      <c r="C124" s="630"/>
      <c r="D124" s="630"/>
      <c r="E124" s="630"/>
      <c r="F124" s="630"/>
      <c r="G124" s="630"/>
      <c r="H124" s="630"/>
      <c r="I124" s="630"/>
      <c r="J124" s="630"/>
      <c r="K124" s="630"/>
      <c r="L124" s="24"/>
      <c r="M124" s="24"/>
      <c r="N124" s="24"/>
      <c r="O124" s="24"/>
      <c r="P124" s="24"/>
      <c r="Q124" s="24"/>
      <c r="R124" s="24"/>
      <c r="S124" s="24"/>
      <c r="T124" s="24"/>
      <c r="U124" s="24"/>
      <c r="V124" s="24"/>
      <c r="W124" s="24"/>
      <c r="X124" s="24"/>
      <c r="Y124" s="24"/>
    </row>
    <row r="125" spans="1:25" ht="18.75" hidden="1" customHeight="1">
      <c r="A125" s="24"/>
      <c r="B125" s="634" t="s">
        <v>612</v>
      </c>
      <c r="C125" s="634"/>
      <c r="D125" s="634"/>
      <c r="E125" s="634"/>
      <c r="F125" s="634"/>
      <c r="G125" s="634"/>
      <c r="H125" s="634"/>
      <c r="I125" s="634"/>
      <c r="J125" s="634"/>
      <c r="K125" s="636"/>
      <c r="L125" s="1543">
        <f>L112</f>
        <v>0</v>
      </c>
      <c r="M125" s="1544"/>
      <c r="N125" s="1544"/>
      <c r="O125" s="1544"/>
      <c r="P125" s="1544"/>
      <c r="Q125" s="1544"/>
      <c r="R125" s="1544"/>
      <c r="S125" s="1544"/>
      <c r="T125" s="1544"/>
      <c r="U125" s="1544"/>
      <c r="V125" s="1544"/>
      <c r="W125" s="1544"/>
      <c r="X125" s="1545"/>
      <c r="Y125" s="24"/>
    </row>
    <row r="126" spans="1:25" ht="6" hidden="1" customHeight="1"/>
    <row r="127" spans="1:25" ht="3" hidden="1" customHeight="1"/>
    <row r="128" spans="1:25" ht="3" hidden="1" customHeight="1"/>
    <row r="129" spans="1:25" ht="12" hidden="1" customHeight="1">
      <c r="B129" s="639"/>
    </row>
    <row r="130" spans="1:25" ht="8.25" hidden="1" customHeight="1">
      <c r="B130" s="639"/>
      <c r="R130" s="640"/>
      <c r="S130" s="641"/>
      <c r="T130" s="641"/>
      <c r="U130" s="642"/>
      <c r="V130" s="641"/>
      <c r="W130" s="641"/>
      <c r="X130" s="641"/>
    </row>
    <row r="131" spans="1:25" ht="15.75" hidden="1" customHeight="1">
      <c r="B131" s="639" t="str">
        <f>"W zakresie pakietów 4 i 5 dane opracował ekspert przyrodniczy "&amp;L119&amp;"."</f>
        <v>W zakresie pakietów 4 i 5 dane opracował ekspert przyrodniczy .</v>
      </c>
      <c r="R131" s="1541">
        <f>L103</f>
        <v>0</v>
      </c>
      <c r="S131" s="1542"/>
      <c r="T131" s="1542"/>
      <c r="U131" s="1542"/>
      <c r="V131" s="1542"/>
      <c r="W131" s="1542"/>
      <c r="X131" s="1542"/>
    </row>
    <row r="132" spans="1:25" ht="12.75" hidden="1" customHeight="1">
      <c r="U132" s="642" t="s">
        <v>1653</v>
      </c>
    </row>
    <row r="133" spans="1:25" ht="8.25" hidden="1" customHeight="1"/>
    <row r="134" spans="1:25" ht="8.25" hidden="1" customHeight="1"/>
    <row r="135" spans="1:25" ht="8.25" hidden="1" customHeight="1"/>
    <row r="136" spans="1:25" ht="15.75" hidden="1" customHeight="1">
      <c r="A136" s="24"/>
      <c r="B136" s="627" t="s">
        <v>613</v>
      </c>
      <c r="C136" s="627"/>
      <c r="D136" s="627"/>
      <c r="E136" s="627"/>
      <c r="F136" s="627"/>
      <c r="G136" s="627"/>
      <c r="H136" s="627"/>
      <c r="I136" s="627"/>
      <c r="J136" s="627"/>
      <c r="K136" s="630"/>
      <c r="L136" s="24"/>
      <c r="M136" s="24"/>
      <c r="N136" s="24"/>
      <c r="O136" s="24"/>
      <c r="P136" s="24"/>
      <c r="Q136" s="24"/>
      <c r="R136" s="24"/>
      <c r="S136" s="24"/>
      <c r="T136" s="24"/>
      <c r="U136" s="24"/>
      <c r="V136" s="24"/>
      <c r="W136" s="24"/>
      <c r="X136" s="24"/>
      <c r="Y136" s="24"/>
    </row>
    <row r="137" spans="1:25" ht="17.25" hidden="1" customHeight="1">
      <c r="A137" s="24"/>
      <c r="B137" s="1534" t="s">
        <v>947</v>
      </c>
      <c r="C137" s="1535"/>
      <c r="D137" s="1535"/>
      <c r="E137" s="1535"/>
      <c r="F137" s="1535"/>
      <c r="G137" s="1535"/>
      <c r="H137" s="1535"/>
      <c r="I137" s="1535"/>
      <c r="J137" s="1535"/>
      <c r="K137" s="1536"/>
      <c r="L137" s="1538"/>
      <c r="M137" s="1539"/>
      <c r="N137" s="1539"/>
      <c r="O137" s="1539"/>
      <c r="P137" s="1539"/>
      <c r="Q137" s="1539"/>
      <c r="R137" s="1539"/>
      <c r="S137" s="1539"/>
      <c r="T137" s="1539"/>
      <c r="U137" s="1539"/>
      <c r="V137" s="1539"/>
      <c r="W137" s="1539"/>
      <c r="X137" s="1540"/>
      <c r="Y137" s="24"/>
    </row>
    <row r="138" spans="1:25" ht="17.25" hidden="1" customHeight="1">
      <c r="A138" s="24"/>
      <c r="B138" s="1534" t="s">
        <v>1747</v>
      </c>
      <c r="C138" s="1535"/>
      <c r="D138" s="1535"/>
      <c r="E138" s="1535"/>
      <c r="F138" s="1535"/>
      <c r="G138" s="1535"/>
      <c r="H138" s="1535"/>
      <c r="I138" s="1535"/>
      <c r="J138" s="1535"/>
      <c r="K138" s="1536"/>
      <c r="L138" s="1532"/>
      <c r="M138" s="1533"/>
      <c r="N138" s="1533"/>
      <c r="O138" s="1533"/>
      <c r="P138" s="1533"/>
      <c r="Q138" s="1533"/>
      <c r="R138" s="1533"/>
      <c r="S138" s="1533"/>
      <c r="T138" s="1533"/>
      <c r="U138" s="1533"/>
      <c r="V138" s="1533"/>
      <c r="W138" s="1533"/>
      <c r="X138" s="1537"/>
      <c r="Y138" s="24"/>
    </row>
    <row r="139" spans="1:25" ht="17.25" hidden="1" customHeight="1">
      <c r="A139" s="24"/>
      <c r="B139" s="1534" t="s">
        <v>855</v>
      </c>
      <c r="C139" s="1535"/>
      <c r="D139" s="1535"/>
      <c r="E139" s="1535"/>
      <c r="F139" s="1535"/>
      <c r="G139" s="1535"/>
      <c r="H139" s="1535"/>
      <c r="I139" s="1535"/>
      <c r="J139" s="1535"/>
      <c r="K139" s="1536"/>
      <c r="L139" s="1532"/>
      <c r="M139" s="1533"/>
      <c r="N139" s="1533"/>
      <c r="O139" s="1533"/>
      <c r="P139" s="1533"/>
      <c r="Q139" s="1533"/>
      <c r="R139" s="1546"/>
      <c r="S139" s="1533"/>
      <c r="T139" s="1533"/>
      <c r="U139" s="1533"/>
      <c r="V139" s="1533"/>
      <c r="W139" s="1533"/>
      <c r="X139" s="1537"/>
      <c r="Y139" s="24"/>
    </row>
    <row r="140" spans="1:25" ht="8.25" hidden="1" customHeight="1">
      <c r="A140" s="24"/>
      <c r="B140" s="630"/>
      <c r="C140" s="630"/>
      <c r="D140" s="630"/>
      <c r="E140" s="630"/>
      <c r="F140" s="630"/>
      <c r="G140" s="630"/>
      <c r="H140" s="630"/>
      <c r="I140" s="630"/>
      <c r="J140" s="630"/>
      <c r="K140" s="630"/>
      <c r="L140" s="24"/>
      <c r="M140" s="24"/>
      <c r="N140" s="24"/>
      <c r="O140" s="24"/>
      <c r="P140" s="24"/>
      <c r="Q140" s="24"/>
      <c r="R140" s="24"/>
      <c r="S140" s="24"/>
      <c r="T140" s="24"/>
      <c r="U140" s="24"/>
      <c r="V140" s="24"/>
      <c r="W140" s="24"/>
      <c r="X140" s="24"/>
      <c r="Y140" s="24"/>
    </row>
    <row r="141" spans="1:25" ht="8.25" hidden="1" customHeight="1">
      <c r="A141" s="24"/>
      <c r="B141" s="630"/>
      <c r="C141" s="630"/>
      <c r="D141" s="630"/>
      <c r="E141" s="630"/>
      <c r="F141" s="630"/>
      <c r="G141" s="630"/>
      <c r="H141" s="630"/>
      <c r="I141" s="630"/>
      <c r="J141" s="630"/>
      <c r="K141" s="630"/>
      <c r="L141" s="24"/>
      <c r="M141" s="24"/>
      <c r="N141" s="24"/>
      <c r="O141" s="24"/>
      <c r="P141" s="24"/>
      <c r="Q141" s="24"/>
      <c r="R141" s="24"/>
      <c r="S141" s="24"/>
      <c r="T141" s="24"/>
      <c r="U141" s="24"/>
      <c r="V141" s="24"/>
      <c r="W141" s="24"/>
      <c r="X141" s="24"/>
      <c r="Y141" s="24"/>
    </row>
    <row r="142" spans="1:25" ht="9.75" hidden="1" customHeight="1">
      <c r="A142" s="24"/>
      <c r="B142" s="630"/>
      <c r="C142" s="630"/>
      <c r="D142" s="630"/>
      <c r="E142" s="630"/>
      <c r="F142" s="630"/>
      <c r="G142" s="630"/>
      <c r="H142" s="630"/>
      <c r="I142" s="630"/>
      <c r="J142" s="630"/>
      <c r="K142" s="630"/>
      <c r="L142" s="24"/>
      <c r="M142" s="24"/>
      <c r="N142" s="24"/>
      <c r="O142" s="24"/>
      <c r="P142" s="24"/>
      <c r="Q142" s="24"/>
      <c r="R142" s="24"/>
      <c r="S142" s="24"/>
      <c r="T142" s="24"/>
      <c r="U142" s="24"/>
      <c r="V142" s="24"/>
      <c r="W142" s="24"/>
      <c r="X142" s="24"/>
      <c r="Y142" s="24"/>
    </row>
    <row r="143" spans="1:25" ht="18.75" hidden="1" customHeight="1">
      <c r="A143" s="24"/>
      <c r="B143" s="634" t="s">
        <v>614</v>
      </c>
      <c r="C143" s="634"/>
      <c r="D143" s="634"/>
      <c r="E143" s="634"/>
      <c r="F143" s="634"/>
      <c r="G143" s="634"/>
      <c r="H143" s="634"/>
      <c r="I143" s="634"/>
      <c r="J143" s="634"/>
      <c r="K143" s="636"/>
      <c r="L143" s="1543">
        <f>L130</f>
        <v>0</v>
      </c>
      <c r="M143" s="1544"/>
      <c r="N143" s="1544"/>
      <c r="O143" s="1544"/>
      <c r="P143" s="1544"/>
      <c r="Q143" s="1544"/>
      <c r="R143" s="1544"/>
      <c r="S143" s="1544"/>
      <c r="T143" s="1544"/>
      <c r="U143" s="1544"/>
      <c r="V143" s="1544"/>
      <c r="W143" s="1544"/>
      <c r="X143" s="1545"/>
      <c r="Y143" s="24"/>
    </row>
    <row r="144" spans="1:25" ht="6" hidden="1" customHeight="1"/>
    <row r="145" spans="1:35" ht="3" hidden="1" customHeight="1"/>
    <row r="146" spans="1:35" ht="3" hidden="1" customHeight="1"/>
    <row r="147" spans="1:35" ht="5.25" hidden="1" customHeight="1">
      <c r="B147" s="639"/>
    </row>
    <row r="148" spans="1:35" ht="8.25" hidden="1" customHeight="1">
      <c r="B148" s="639"/>
      <c r="R148" s="640"/>
      <c r="S148" s="641"/>
      <c r="T148" s="641"/>
      <c r="U148" s="642"/>
      <c r="V148" s="641"/>
      <c r="W148" s="641"/>
      <c r="X148" s="641"/>
    </row>
    <row r="149" spans="1:35" ht="15.75" hidden="1" customHeight="1">
      <c r="B149" s="639" t="str">
        <f>"W zakresie pakietów 4 i 5 dane opracował ekspert przyrodniczy "&amp;L137&amp;"."</f>
        <v>W zakresie pakietów 4 i 5 dane opracował ekspert przyrodniczy .</v>
      </c>
      <c r="R149" s="1541">
        <f>L121</f>
        <v>0</v>
      </c>
      <c r="S149" s="1542"/>
      <c r="T149" s="1542"/>
      <c r="U149" s="1542"/>
      <c r="V149" s="1542"/>
      <c r="W149" s="1542"/>
      <c r="X149" s="1542"/>
    </row>
    <row r="150" spans="1:35" ht="12.75" hidden="1" customHeight="1">
      <c r="U150" s="642" t="s">
        <v>1653</v>
      </c>
    </row>
    <row r="151" spans="1:35" ht="12.75" hidden="1" customHeight="1"/>
    <row r="152" spans="1:35" ht="18" customHeight="1">
      <c r="A152" s="235"/>
      <c r="B152" s="235"/>
      <c r="C152" s="235"/>
      <c r="D152" s="235"/>
      <c r="E152" s="235"/>
      <c r="F152" s="9"/>
      <c r="G152" s="9"/>
      <c r="H152" s="9"/>
      <c r="I152" s="9"/>
      <c r="J152" s="9"/>
      <c r="K152" s="9"/>
      <c r="L152" s="9"/>
      <c r="M152" s="9"/>
      <c r="N152" s="9"/>
      <c r="O152" s="9"/>
      <c r="P152" s="9"/>
      <c r="Q152" s="9"/>
      <c r="R152" s="9"/>
      <c r="S152" s="9"/>
      <c r="T152" s="9"/>
      <c r="U152" s="9"/>
      <c r="V152" s="9"/>
      <c r="W152" s="9"/>
      <c r="X152" s="9"/>
      <c r="Y152" s="9"/>
      <c r="Z152" s="9"/>
      <c r="AG152" s="958" t="s">
        <v>582</v>
      </c>
      <c r="AH152" s="9"/>
      <c r="AI152" s="9"/>
    </row>
    <row r="153" spans="1:35">
      <c r="A153" s="235"/>
      <c r="B153" s="235"/>
      <c r="C153" s="235"/>
      <c r="D153" s="235"/>
      <c r="E153" s="235"/>
      <c r="F153" s="9"/>
      <c r="G153" s="9"/>
      <c r="H153" s="9"/>
      <c r="I153" s="9"/>
      <c r="J153" s="9"/>
      <c r="K153" s="9"/>
      <c r="L153" s="9"/>
      <c r="M153" s="9"/>
      <c r="N153" s="9"/>
      <c r="O153" s="9"/>
      <c r="P153" s="9"/>
      <c r="Q153" s="9"/>
      <c r="R153" s="9"/>
      <c r="S153" s="9"/>
      <c r="T153" s="9"/>
      <c r="U153" s="9"/>
      <c r="V153" s="9"/>
      <c r="W153" s="9"/>
      <c r="X153" s="9"/>
      <c r="Y153" s="9"/>
      <c r="Z153" s="9"/>
      <c r="AG153" s="959"/>
      <c r="AH153" s="9"/>
      <c r="AI153" s="9"/>
    </row>
  </sheetData>
  <sheetProtection sheet="1" formatCells="0" formatRows="0" autoFilter="0"/>
  <mergeCells count="106">
    <mergeCell ref="L22:X22"/>
    <mergeCell ref="B18:K18"/>
    <mergeCell ref="B21:K21"/>
    <mergeCell ref="B20:K20"/>
    <mergeCell ref="B22:K22"/>
    <mergeCell ref="T14:U14"/>
    <mergeCell ref="V14:X14"/>
    <mergeCell ref="L40:X40"/>
    <mergeCell ref="L41:X41"/>
    <mergeCell ref="R39:X39"/>
    <mergeCell ref="L15:X15"/>
    <mergeCell ref="L16:X16"/>
    <mergeCell ref="L30:X30"/>
    <mergeCell ref="L38:X38"/>
    <mergeCell ref="L14:Q14"/>
    <mergeCell ref="L19:X19"/>
    <mergeCell ref="L21:X21"/>
    <mergeCell ref="B19:K19"/>
    <mergeCell ref="L20:X20"/>
    <mergeCell ref="B15:J15"/>
    <mergeCell ref="L18:X18"/>
    <mergeCell ref="L23:X23"/>
    <mergeCell ref="B25:K25"/>
    <mergeCell ref="B23:K23"/>
    <mergeCell ref="K5:Q5"/>
    <mergeCell ref="J6:R6"/>
    <mergeCell ref="K7:Q7"/>
    <mergeCell ref="O8:Q8"/>
    <mergeCell ref="M8:N8"/>
    <mergeCell ref="K8:L8"/>
    <mergeCell ref="R14:S14"/>
    <mergeCell ref="B10:X10"/>
    <mergeCell ref="B12:K12"/>
    <mergeCell ref="B72:J72"/>
    <mergeCell ref="L48:Q48"/>
    <mergeCell ref="L47:X47"/>
    <mergeCell ref="L46:X46"/>
    <mergeCell ref="L87:X87"/>
    <mergeCell ref="L81:X81"/>
    <mergeCell ref="L75:X75"/>
    <mergeCell ref="B39:K39"/>
    <mergeCell ref="R65:X65"/>
    <mergeCell ref="R59:X59"/>
    <mergeCell ref="B48:K48"/>
    <mergeCell ref="B47:K47"/>
    <mergeCell ref="L43:X43"/>
    <mergeCell ref="B41:K41"/>
    <mergeCell ref="L39:Q39"/>
    <mergeCell ref="R25:X25"/>
    <mergeCell ref="L31:X31"/>
    <mergeCell ref="L37:X37"/>
    <mergeCell ref="L34:X34"/>
    <mergeCell ref="B27:K27"/>
    <mergeCell ref="B29:K29"/>
    <mergeCell ref="B24:K24"/>
    <mergeCell ref="L27:X27"/>
    <mergeCell ref="L28:X28"/>
    <mergeCell ref="L26:X26"/>
    <mergeCell ref="L29:X29"/>
    <mergeCell ref="B28:K28"/>
    <mergeCell ref="L24:X24"/>
    <mergeCell ref="L25:Q25"/>
    <mergeCell ref="B30:K30"/>
    <mergeCell ref="B38:K38"/>
    <mergeCell ref="B31:K31"/>
    <mergeCell ref="L52:X52"/>
    <mergeCell ref="B37:K37"/>
    <mergeCell ref="L82:X82"/>
    <mergeCell ref="L143:X143"/>
    <mergeCell ref="L106:X106"/>
    <mergeCell ref="R131:X131"/>
    <mergeCell ref="B137:K137"/>
    <mergeCell ref="R121:X121"/>
    <mergeCell ref="B75:K75"/>
    <mergeCell ref="B81:K81"/>
    <mergeCell ref="B100:K100"/>
    <mergeCell ref="L83:Q83"/>
    <mergeCell ref="R83:X83"/>
    <mergeCell ref="B40:K40"/>
    <mergeCell ref="B83:K83"/>
    <mergeCell ref="R48:X48"/>
    <mergeCell ref="R57:X57"/>
    <mergeCell ref="B46:K46"/>
    <mergeCell ref="B82:K82"/>
    <mergeCell ref="R93:X93"/>
    <mergeCell ref="L100:X100"/>
    <mergeCell ref="R102:X102"/>
    <mergeCell ref="R149:X149"/>
    <mergeCell ref="L138:X138"/>
    <mergeCell ref="B121:K121"/>
    <mergeCell ref="L125:X125"/>
    <mergeCell ref="L121:Q121"/>
    <mergeCell ref="B139:K139"/>
    <mergeCell ref="L139:Q139"/>
    <mergeCell ref="R139:X139"/>
    <mergeCell ref="B138:K138"/>
    <mergeCell ref="L137:X137"/>
    <mergeCell ref="L102:Q102"/>
    <mergeCell ref="B120:K120"/>
    <mergeCell ref="L120:X120"/>
    <mergeCell ref="L119:X119"/>
    <mergeCell ref="B119:K119"/>
    <mergeCell ref="B101:K101"/>
    <mergeCell ref="R112:X112"/>
    <mergeCell ref="L101:X101"/>
    <mergeCell ref="B102:K102"/>
  </mergeCells>
  <phoneticPr fontId="8" type="noConversion"/>
  <conditionalFormatting sqref="L15:X16">
    <cfRule type="expression" dxfId="210" priority="3" stopIfTrue="1">
      <formula>$O$8-$K$8&lt;5</formula>
    </cfRule>
  </conditionalFormatting>
  <conditionalFormatting sqref="L14:X14">
    <cfRule type="expression" dxfId="209" priority="1" stopIfTrue="1">
      <formula>$O$8-$K$8&lt;5</formula>
    </cfRule>
  </conditionalFormatting>
  <dataValidations count="4">
    <dataValidation type="list" allowBlank="1" showInputMessage="1" showErrorMessage="1" errorTitle="Plan Rolnośrodowiskowy" error="Wybierz województwo z listy. Prawidłowy wybór ułatwi ci później pracę  ;-)" prompt="Wybierz z listy." sqref="L24:X24 L31:X31">
      <formula1>$AB$8:$AB$24</formula1>
    </dataValidation>
    <dataValidation type="whole" allowBlank="1" showErrorMessage="1" errorTitle="Plan Rolnośrodowiskowy" error="Za dużo cyfr! Numer gospodarstwa ma tylko 9 cyfr i zazwyczaj 0 na poczatku ;)" sqref="B15:J15 B72:J72">
      <formula1>0</formula1>
      <formula2>999999999</formula2>
    </dataValidation>
    <dataValidation type="whole" allowBlank="1" showErrorMessage="1" errorTitle="Plan Rolnośrodowiskowy" error="Wpisz rok - ale nie wcześniejszy jak 2008." sqref="K8:L9">
      <formula1>2008</formula1>
      <formula2>3008</formula2>
    </dataValidation>
    <dataValidation type="whole" errorStyle="information" allowBlank="1" showErrorMessage="1" errorTitle="Plan Rolnośrodowiskowy" error="Plan powinien obejmować okres 5 lat. Jeżeli jednak zobowiązania rolnosrodowiskowe zostały przekazane &quot;następcy&quot; wpisz wcześniejszy rok." sqref="O8:Q8">
      <formula1>2004</formula1>
      <formula2>2164</formula2>
    </dataValidation>
  </dataValidations>
  <printOptions horizontalCentered="1"/>
  <pageMargins left="0.34" right="0.21" top="0.5" bottom="0.6" header="0.28999999999999998" footer="0.37"/>
  <pageSetup paperSize="9" scale="80" orientation="portrait" horizontalDpi="4294967295" r:id="rId1"/>
  <headerFooter alignWithMargins="0">
    <oddHeader>&amp;CPLAN DZIAŁALNOŚCI ROLNOŚRODOWISKOWEJ</oddHeader>
    <oddFooter>&amp;R&amp;8&amp;A (str. &amp;P z &amp;N)</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A1:AH163"/>
  <sheetViews>
    <sheetView showGridLines="0" topLeftCell="C1" workbookViewId="0">
      <selection activeCell="D14" sqref="D14:E14"/>
    </sheetView>
  </sheetViews>
  <sheetFormatPr defaultRowHeight="12.75"/>
  <cols>
    <col min="1" max="1" width="1.140625" style="2" hidden="1" customWidth="1"/>
    <col min="2" max="2" width="2.5703125" style="2" hidden="1" customWidth="1"/>
    <col min="3" max="3" width="7.5703125" style="2" customWidth="1"/>
    <col min="4" max="4" width="31.28515625" style="2" customWidth="1"/>
    <col min="5" max="6" width="6.42578125" style="2" customWidth="1"/>
    <col min="7" max="7" width="3.5703125" style="2" customWidth="1"/>
    <col min="8" max="9" width="9.7109375" style="2" customWidth="1"/>
    <col min="10" max="10" width="7.85546875" style="2" customWidth="1"/>
    <col min="11" max="11" width="12.28515625" style="2" customWidth="1"/>
    <col min="12" max="12" width="3" style="2" customWidth="1"/>
    <col min="13" max="13" width="3.7109375" style="2" customWidth="1"/>
    <col min="14" max="14" width="5.28515625" style="2" hidden="1" customWidth="1"/>
    <col min="15" max="17" width="6.28515625" style="2" hidden="1" customWidth="1"/>
    <col min="18" max="30" width="6.42578125" style="2" hidden="1" customWidth="1"/>
    <col min="31" max="34" width="9.140625" style="2" hidden="1" customWidth="1"/>
    <col min="35" max="45" width="0" style="2" hidden="1" customWidth="1"/>
    <col min="46" max="16384" width="9.140625" style="2"/>
  </cols>
  <sheetData>
    <row r="1" spans="1:30">
      <c r="A1" s="644"/>
      <c r="B1" s="644"/>
      <c r="C1" s="644"/>
      <c r="D1" s="645"/>
      <c r="E1" s="645"/>
      <c r="F1" s="645"/>
      <c r="G1" s="645"/>
      <c r="H1" s="645"/>
      <c r="I1" s="645"/>
      <c r="J1" s="645"/>
      <c r="K1" s="645"/>
      <c r="L1" s="644"/>
      <c r="M1" s="644"/>
    </row>
    <row r="2" spans="1:30" ht="15.75">
      <c r="A2" s="644"/>
      <c r="B2" s="646"/>
      <c r="C2" s="646"/>
      <c r="D2" s="1588" t="s">
        <v>856</v>
      </c>
      <c r="E2" s="1588"/>
      <c r="F2" s="1588"/>
      <c r="G2" s="1588"/>
      <c r="H2" s="1589"/>
      <c r="I2" s="1589"/>
      <c r="J2" s="1589"/>
      <c r="K2" s="1589"/>
      <c r="L2" s="644"/>
      <c r="M2" s="644"/>
    </row>
    <row r="3" spans="1:30" ht="15.75">
      <c r="A3" s="644"/>
      <c r="B3" s="646"/>
      <c r="C3" s="1581" t="s">
        <v>89</v>
      </c>
      <c r="D3" s="647"/>
      <c r="E3" s="647"/>
      <c r="F3" s="647"/>
      <c r="G3" s="647"/>
      <c r="H3" s="647"/>
      <c r="I3" s="647"/>
      <c r="J3" s="647"/>
      <c r="K3" s="644"/>
      <c r="L3" s="644"/>
      <c r="M3" s="644"/>
      <c r="P3" s="2" t="s">
        <v>1870</v>
      </c>
      <c r="R3" s="2" t="s">
        <v>1871</v>
      </c>
    </row>
    <row r="4" spans="1:30" ht="15">
      <c r="A4" s="644"/>
      <c r="B4" s="644"/>
      <c r="C4" s="1581"/>
      <c r="D4" s="593" t="str">
        <f>IF(E4&gt;=2010,P3,P4)</f>
        <v>od 15 marca</v>
      </c>
      <c r="E4" s="1593">
        <f>'Og s1'!K8</f>
        <v>2016</v>
      </c>
      <c r="F4" s="1594"/>
      <c r="G4" s="648" t="s">
        <v>949</v>
      </c>
      <c r="H4" s="1590" t="str">
        <f>IF(E4&gt;=2010,R3,R4)</f>
        <v>do 14 marca</v>
      </c>
      <c r="I4" s="1591">
        <f>IF(J4&gt;=2010,U3,U4)</f>
        <v>0</v>
      </c>
      <c r="J4" s="1592">
        <f>IF(K4&gt;=2010,V3,V4)</f>
        <v>0</v>
      </c>
      <c r="K4" s="214"/>
      <c r="L4" s="649" t="s">
        <v>949</v>
      </c>
      <c r="M4" s="644"/>
      <c r="P4" s="2" t="s">
        <v>649</v>
      </c>
      <c r="R4" s="2" t="s">
        <v>650</v>
      </c>
    </row>
    <row r="5" spans="1:30">
      <c r="A5" s="644"/>
      <c r="B5" s="644"/>
      <c r="C5" s="1581"/>
      <c r="D5" s="644"/>
      <c r="E5" s="644"/>
      <c r="F5" s="644"/>
      <c r="G5" s="644"/>
      <c r="H5" s="644"/>
      <c r="I5" s="644"/>
      <c r="J5" s="644"/>
      <c r="K5" s="644"/>
      <c r="L5" s="644"/>
      <c r="M5" s="644"/>
    </row>
    <row r="6" spans="1:30" ht="15">
      <c r="A6" s="644"/>
      <c r="B6" s="644"/>
      <c r="C6" s="1580" t="s">
        <v>2339</v>
      </c>
      <c r="D6" s="1598" t="s">
        <v>651</v>
      </c>
      <c r="E6" s="1598"/>
      <c r="F6" s="1598"/>
      <c r="G6" s="1598"/>
      <c r="H6" s="1599"/>
      <c r="I6" s="1599"/>
      <c r="J6" s="1599"/>
      <c r="K6" s="1599"/>
      <c r="L6" s="644"/>
      <c r="M6" s="644"/>
    </row>
    <row r="7" spans="1:30" ht="67.5" customHeight="1">
      <c r="A7" s="644"/>
      <c r="B7" s="644"/>
      <c r="C7" s="1580"/>
      <c r="D7" s="1600" t="s">
        <v>2813</v>
      </c>
      <c r="E7" s="1600"/>
      <c r="F7" s="1600"/>
      <c r="G7" s="1600"/>
      <c r="H7" s="1600"/>
      <c r="I7" s="1600"/>
      <c r="J7" s="1600"/>
      <c r="K7" s="1600"/>
      <c r="L7" s="644"/>
      <c r="M7" s="644"/>
    </row>
    <row r="8" spans="1:30" ht="24" customHeight="1">
      <c r="A8" s="644"/>
      <c r="B8" s="644"/>
      <c r="C8" s="1248"/>
      <c r="D8" s="1586" t="s">
        <v>1282</v>
      </c>
      <c r="E8" s="1587"/>
      <c r="F8" s="1595" t="s">
        <v>652</v>
      </c>
      <c r="G8" s="1595"/>
      <c r="H8" s="1596"/>
      <c r="I8" s="1596"/>
      <c r="J8" s="1596"/>
      <c r="K8" s="1596"/>
      <c r="L8" s="1597"/>
      <c r="M8" s="644"/>
      <c r="R8" s="2">
        <v>0</v>
      </c>
      <c r="S8" s="2">
        <f>R8+1</f>
        <v>1</v>
      </c>
      <c r="T8" s="2">
        <f t="shared" ref="T8:AD8" si="0">S8+1</f>
        <v>2</v>
      </c>
      <c r="U8" s="2">
        <f t="shared" si="0"/>
        <v>3</v>
      </c>
      <c r="V8" s="2">
        <f t="shared" si="0"/>
        <v>4</v>
      </c>
      <c r="W8" s="2">
        <f t="shared" si="0"/>
        <v>5</v>
      </c>
      <c r="X8" s="2">
        <f t="shared" si="0"/>
        <v>6</v>
      </c>
      <c r="Y8" s="2">
        <f t="shared" si="0"/>
        <v>7</v>
      </c>
      <c r="Z8" s="2">
        <f t="shared" si="0"/>
        <v>8</v>
      </c>
      <c r="AA8" s="2">
        <f t="shared" si="0"/>
        <v>9</v>
      </c>
      <c r="AB8" s="2">
        <f t="shared" si="0"/>
        <v>10</v>
      </c>
      <c r="AC8" s="2">
        <f t="shared" si="0"/>
        <v>11</v>
      </c>
      <c r="AD8" s="2">
        <f t="shared" si="0"/>
        <v>12</v>
      </c>
    </row>
    <row r="9" spans="1:30" ht="31.5" customHeight="1">
      <c r="A9" s="644"/>
      <c r="B9" s="644"/>
      <c r="C9" s="1031" t="str">
        <f>IF(D9&gt;0,"Wypełnione","")</f>
        <v/>
      </c>
      <c r="D9" s="1582"/>
      <c r="E9" s="1583"/>
      <c r="F9" s="1584"/>
      <c r="G9" s="1584"/>
      <c r="H9" s="1584"/>
      <c r="I9" s="1584"/>
      <c r="J9" s="1584"/>
      <c r="K9" s="1584"/>
      <c r="L9" s="1585"/>
      <c r="M9" s="644"/>
      <c r="N9" s="650">
        <v>1</v>
      </c>
      <c r="O9" s="651">
        <f t="shared" ref="O9:O38" si="1">IF(D9=O$48,1,IF(D9=O$49,2,IF(D9=O$50,3,IF(D9=O$51,4,IF(D9=O$52,5,0)))))</f>
        <v>0</v>
      </c>
      <c r="P9" s="651">
        <f t="shared" ref="P9:P38" si="2">IF(D9=O$53,6,IF(D9=O$54,7,IF(D9=O$55,8,IF(D9=O$56,9,0))))</f>
        <v>0</v>
      </c>
      <c r="Q9" s="652">
        <f>O9+P9</f>
        <v>0</v>
      </c>
      <c r="S9" s="2" t="str">
        <f t="shared" ref="S9:S38" si="3">IF(Q9=1,Q$48,IF(Q9=2,Q$61,IF(Q9=3,Q$74,IF(Q9=4,Q$87,IF(Q9=5,Q$100,IF(Q9=6,Q$113,IF(Q9=7,Q$126,IF(Q9=8,Q$139,Q$152))))))))</f>
        <v>9.3. Utrzymanie 2-metrowych miedz śródpolnych</v>
      </c>
      <c r="T9" s="2" t="str">
        <f t="shared" ref="T9:T38" si="4">IF(Q9=1,Q$49,IF(Q9=2,Q$62,IF(Q9=3,Q$75,IF(Q9=4,Q$88,IF(Q9=5,Q$101,IF(Q9=6,Q$114,IF(Q9=7,Q$127,IF(Q9=8,Q$140,Q$153))))))))</f>
        <v>9.4. Utrzymanie 5-metrowych miedz śródpolnych</v>
      </c>
      <c r="U9" s="2" t="str">
        <f t="shared" ref="U9:U38" si="5">IF(Q9=1,Q$50,IF(Q9=2,Q$63,IF(Q9=3,Q$76,IF(Q9=4,Q$89,IF(Q9=5,Q$102,IF(Q9=6,Q$115,IF(Q9=7,Q$128,IF(Q9=8,Q$141,Q$154))))))))</f>
        <v xml:space="preserve"> </v>
      </c>
      <c r="V9" s="2" t="str">
        <f t="shared" ref="V9:V38" si="6">IF(Q9=1,Q$51,IF(Q9=2,Q$64,IF(Q9=3,Q$77,IF(Q9=4,Q$90,IF(Q9=5,Q$103,IF(Q9=6,Q$116,IF(Q9=7,Q$129,IF(Q9=8,Q$142,Q$155))))))))</f>
        <v xml:space="preserve"> </v>
      </c>
      <c r="W9" s="2" t="str">
        <f t="shared" ref="W9:W38" si="7">IF(Q9=1,Q$52,IF(Q9=2,Q$65,IF(Q9=3,Q$78,IF(Q9=4,Q$91,IF(Q9=5,Q$104,IF(Q9=6,Q$117,IF(Q9=7,Q$130,IF(Q9=8,Q$143,Q$156))))))))</f>
        <v xml:space="preserve"> </v>
      </c>
      <c r="X9" s="2" t="str">
        <f t="shared" ref="X9:X38" si="8">IF(Q9=1,Q$53,IF(Q9=2,Q$66,IF(Q9=3,Q$79,IF(Q9=4,Q$92,IF(Q9=5,Q$105,IF(Q9=6,Q$118,IF(Q9=7,Q$131,IF(Q9=8,Q$144,Q$157))))))))</f>
        <v xml:space="preserve"> </v>
      </c>
      <c r="Y9" s="2" t="str">
        <f t="shared" ref="Y9:Y38" si="9">IF(Q9=1,Q$54,IF(Q9=2,Q$67,IF(Q9=3,Q$80,IF(Q9=4,Q$93,IF(Q9=5,Q$106,IF(Q9=6,Q$119,IF(Q9=7,Q$132,IF(Q9=8,Q$145,Q$158))))))))</f>
        <v xml:space="preserve"> </v>
      </c>
      <c r="Z9" s="2" t="str">
        <f t="shared" ref="Z9:Z38" si="10">IF(Q9=1,Q$55,IF(Q9=2,Q$68,IF(Q9=3,Q$81,IF(Q9=4,Q$94,IF(Q9=5,Q$107,IF(Q9=6,Q$120,IF(Q9=7,Q$133,IF(Q9=8,Q$146,Q$159))))))))</f>
        <v xml:space="preserve"> </v>
      </c>
      <c r="AA9" s="2" t="str">
        <f t="shared" ref="AA9:AA38" si="11">IF(Q9=1,Q$56,IF(Q9=2,Q$69,IF(Q9=3,Q$82,IF(Q9=4,Q$95,IF(Q9=5,Q$108,IF(Q9=6,Q$121,IF(Q9=7,Q$134,IF(Q9=8,Q$147,Q$160))))))))</f>
        <v xml:space="preserve"> </v>
      </c>
      <c r="AB9" s="2" t="str">
        <f t="shared" ref="AB9:AB38" si="12">IF(Q9=1,Q$57,IF(Q9=2,Q$70,IF(Q9=3,Q$83,IF(Q9=4,Q$96,IF(Q9=5,Q$109,IF(Q9=6,Q$122,IF(Q9=7,Q$135,IF(Q9=8,Q$148,Q$161))))))))</f>
        <v xml:space="preserve"> </v>
      </c>
      <c r="AC9" s="2" t="str">
        <f t="shared" ref="AC9:AC38" si="13">IF(Q9=1,Q$58,IF(Q9=2,Q$71,IF(Q9=3,Q$84,IF(Q9=4,Q$97,IF(Q9=5,Q$110,IF(Q9=6,Q$123,IF(Q9=7,Q$136,IF(Q9=8,Q$149,Q$162))))))))</f>
        <v xml:space="preserve"> </v>
      </c>
      <c r="AD9" s="2" t="str">
        <f t="shared" ref="AD9:AD38" si="14">IF(Q9=1,Q$59,IF(Q9=2,Q$72,IF(Q9=3,Q$85,IF(Q9=4,Q$98,IF(Q9=5,Q$111,IF(Q9=6,Q$124,IF(Q9=7,Q$137,IF(Q9=8,Q$150,Q$163))))))))</f>
        <v xml:space="preserve"> </v>
      </c>
    </row>
    <row r="10" spans="1:30" ht="31.5" customHeight="1">
      <c r="A10" s="644"/>
      <c r="B10" s="644"/>
      <c r="C10" s="1031" t="str">
        <f t="shared" ref="C10:C38" si="15">IF(D10&gt;0,"Wypełnione","")</f>
        <v/>
      </c>
      <c r="D10" s="1582"/>
      <c r="E10" s="1583"/>
      <c r="F10" s="1584"/>
      <c r="G10" s="1584"/>
      <c r="H10" s="1584"/>
      <c r="I10" s="1584"/>
      <c r="J10" s="1584"/>
      <c r="K10" s="1584"/>
      <c r="L10" s="1585"/>
      <c r="M10" s="644"/>
      <c r="N10" s="650">
        <f>N9+1</f>
        <v>2</v>
      </c>
      <c r="O10" s="651">
        <f t="shared" si="1"/>
        <v>0</v>
      </c>
      <c r="P10" s="651">
        <f t="shared" si="2"/>
        <v>0</v>
      </c>
      <c r="Q10" s="652">
        <f t="shared" ref="Q10:Q21" si="16">O10+P10</f>
        <v>0</v>
      </c>
      <c r="S10" s="2" t="str">
        <f t="shared" si="3"/>
        <v>9.3. Utrzymanie 2-metrowych miedz śródpolnych</v>
      </c>
      <c r="T10" s="2" t="str">
        <f t="shared" si="4"/>
        <v>9.4. Utrzymanie 5-metrowych miedz śródpolnych</v>
      </c>
      <c r="U10" s="2" t="str">
        <f t="shared" si="5"/>
        <v xml:space="preserve"> </v>
      </c>
      <c r="V10" s="2" t="str">
        <f t="shared" si="6"/>
        <v xml:space="preserve"> </v>
      </c>
      <c r="W10" s="2" t="str">
        <f t="shared" si="7"/>
        <v xml:space="preserve"> </v>
      </c>
      <c r="X10" s="2" t="str">
        <f t="shared" si="8"/>
        <v xml:space="preserve"> </v>
      </c>
      <c r="Y10" s="2" t="str">
        <f t="shared" si="9"/>
        <v xml:space="preserve"> </v>
      </c>
      <c r="Z10" s="2" t="str">
        <f t="shared" si="10"/>
        <v xml:space="preserve"> </v>
      </c>
      <c r="AA10" s="2" t="str">
        <f t="shared" si="11"/>
        <v xml:space="preserve"> </v>
      </c>
      <c r="AB10" s="2" t="str">
        <f t="shared" si="12"/>
        <v xml:space="preserve"> </v>
      </c>
      <c r="AC10" s="2" t="str">
        <f t="shared" si="13"/>
        <v xml:space="preserve"> </v>
      </c>
      <c r="AD10" s="2" t="str">
        <f t="shared" si="14"/>
        <v xml:space="preserve"> </v>
      </c>
    </row>
    <row r="11" spans="1:30" ht="31.5" customHeight="1">
      <c r="A11" s="644"/>
      <c r="B11" s="644"/>
      <c r="C11" s="1031" t="str">
        <f t="shared" si="15"/>
        <v/>
      </c>
      <c r="D11" s="1582"/>
      <c r="E11" s="1583"/>
      <c r="F11" s="1584"/>
      <c r="G11" s="1584"/>
      <c r="H11" s="1584"/>
      <c r="I11" s="1584"/>
      <c r="J11" s="1584"/>
      <c r="K11" s="1584"/>
      <c r="L11" s="1585"/>
      <c r="M11" s="644"/>
      <c r="N11" s="650">
        <f t="shared" ref="N11:N38" si="17">N10+1</f>
        <v>3</v>
      </c>
      <c r="O11" s="651">
        <f t="shared" si="1"/>
        <v>0</v>
      </c>
      <c r="P11" s="651">
        <f t="shared" si="2"/>
        <v>0</v>
      </c>
      <c r="Q11" s="652">
        <f t="shared" si="16"/>
        <v>0</v>
      </c>
      <c r="S11" s="2" t="str">
        <f t="shared" si="3"/>
        <v>9.3. Utrzymanie 2-metrowych miedz śródpolnych</v>
      </c>
      <c r="T11" s="2" t="str">
        <f t="shared" si="4"/>
        <v>9.4. Utrzymanie 5-metrowych miedz śródpolnych</v>
      </c>
      <c r="U11" s="2" t="str">
        <f t="shared" si="5"/>
        <v xml:space="preserve"> </v>
      </c>
      <c r="V11" s="2" t="str">
        <f t="shared" si="6"/>
        <v xml:space="preserve"> </v>
      </c>
      <c r="W11" s="2" t="str">
        <f t="shared" si="7"/>
        <v xml:space="preserve"> </v>
      </c>
      <c r="X11" s="2" t="str">
        <f t="shared" si="8"/>
        <v xml:space="preserve"> </v>
      </c>
      <c r="Y11" s="2" t="str">
        <f t="shared" si="9"/>
        <v xml:space="preserve"> </v>
      </c>
      <c r="Z11" s="2" t="str">
        <f t="shared" si="10"/>
        <v xml:space="preserve"> </v>
      </c>
      <c r="AA11" s="2" t="str">
        <f t="shared" si="11"/>
        <v xml:space="preserve"> </v>
      </c>
      <c r="AB11" s="2" t="str">
        <f t="shared" si="12"/>
        <v xml:space="preserve"> </v>
      </c>
      <c r="AC11" s="2" t="str">
        <f t="shared" si="13"/>
        <v xml:space="preserve"> </v>
      </c>
      <c r="AD11" s="2" t="str">
        <f t="shared" si="14"/>
        <v xml:space="preserve"> </v>
      </c>
    </row>
    <row r="12" spans="1:30" ht="31.5" customHeight="1">
      <c r="A12" s="644"/>
      <c r="B12" s="644"/>
      <c r="C12" s="1031" t="str">
        <f t="shared" si="15"/>
        <v/>
      </c>
      <c r="D12" s="1582"/>
      <c r="E12" s="1583"/>
      <c r="F12" s="1584"/>
      <c r="G12" s="1584"/>
      <c r="H12" s="1584"/>
      <c r="I12" s="1584"/>
      <c r="J12" s="1584"/>
      <c r="K12" s="1584"/>
      <c r="L12" s="1585"/>
      <c r="M12" s="644"/>
      <c r="N12" s="650">
        <f t="shared" si="17"/>
        <v>4</v>
      </c>
      <c r="O12" s="651">
        <f t="shared" si="1"/>
        <v>0</v>
      </c>
      <c r="P12" s="651">
        <f t="shared" si="2"/>
        <v>0</v>
      </c>
      <c r="Q12" s="652">
        <f t="shared" si="16"/>
        <v>0</v>
      </c>
      <c r="S12" s="2" t="str">
        <f t="shared" si="3"/>
        <v>9.3. Utrzymanie 2-metrowych miedz śródpolnych</v>
      </c>
      <c r="T12" s="2" t="str">
        <f t="shared" si="4"/>
        <v>9.4. Utrzymanie 5-metrowych miedz śródpolnych</v>
      </c>
      <c r="U12" s="2" t="str">
        <f t="shared" si="5"/>
        <v xml:space="preserve"> </v>
      </c>
      <c r="V12" s="2" t="str">
        <f t="shared" si="6"/>
        <v xml:space="preserve"> </v>
      </c>
      <c r="W12" s="2" t="str">
        <f t="shared" si="7"/>
        <v xml:space="preserve"> </v>
      </c>
      <c r="X12" s="2" t="str">
        <f t="shared" si="8"/>
        <v xml:space="preserve"> </v>
      </c>
      <c r="Y12" s="2" t="str">
        <f t="shared" si="9"/>
        <v xml:space="preserve"> </v>
      </c>
      <c r="Z12" s="2" t="str">
        <f t="shared" si="10"/>
        <v xml:space="preserve"> </v>
      </c>
      <c r="AA12" s="2" t="str">
        <f t="shared" si="11"/>
        <v xml:space="preserve"> </v>
      </c>
      <c r="AB12" s="2" t="str">
        <f t="shared" si="12"/>
        <v xml:space="preserve"> </v>
      </c>
      <c r="AC12" s="2" t="str">
        <f t="shared" si="13"/>
        <v xml:space="preserve"> </v>
      </c>
      <c r="AD12" s="2" t="str">
        <f t="shared" si="14"/>
        <v xml:space="preserve"> </v>
      </c>
    </row>
    <row r="13" spans="1:30" ht="31.5" customHeight="1">
      <c r="A13" s="644"/>
      <c r="B13" s="644"/>
      <c r="C13" s="1031" t="str">
        <f t="shared" si="15"/>
        <v/>
      </c>
      <c r="D13" s="1582"/>
      <c r="E13" s="1583"/>
      <c r="F13" s="1584"/>
      <c r="G13" s="1584"/>
      <c r="H13" s="1584"/>
      <c r="I13" s="1584"/>
      <c r="J13" s="1584"/>
      <c r="K13" s="1584"/>
      <c r="L13" s="1585"/>
      <c r="M13" s="644"/>
      <c r="N13" s="650">
        <f t="shared" si="17"/>
        <v>5</v>
      </c>
      <c r="O13" s="651">
        <f t="shared" si="1"/>
        <v>0</v>
      </c>
      <c r="P13" s="651">
        <f t="shared" si="2"/>
        <v>0</v>
      </c>
      <c r="Q13" s="652">
        <f t="shared" si="16"/>
        <v>0</v>
      </c>
      <c r="S13" s="2" t="str">
        <f t="shared" si="3"/>
        <v>9.3. Utrzymanie 2-metrowych miedz śródpolnych</v>
      </c>
      <c r="T13" s="2" t="str">
        <f t="shared" si="4"/>
        <v>9.4. Utrzymanie 5-metrowych miedz śródpolnych</v>
      </c>
      <c r="U13" s="2" t="str">
        <f t="shared" si="5"/>
        <v xml:space="preserve"> </v>
      </c>
      <c r="V13" s="2" t="str">
        <f t="shared" si="6"/>
        <v xml:space="preserve"> </v>
      </c>
      <c r="W13" s="2" t="str">
        <f t="shared" si="7"/>
        <v xml:space="preserve"> </v>
      </c>
      <c r="X13" s="2" t="str">
        <f t="shared" si="8"/>
        <v xml:space="preserve"> </v>
      </c>
      <c r="Y13" s="2" t="str">
        <f t="shared" si="9"/>
        <v xml:space="preserve"> </v>
      </c>
      <c r="Z13" s="2" t="str">
        <f t="shared" si="10"/>
        <v xml:space="preserve"> </v>
      </c>
      <c r="AA13" s="2" t="str">
        <f t="shared" si="11"/>
        <v xml:space="preserve"> </v>
      </c>
      <c r="AB13" s="2" t="str">
        <f t="shared" si="12"/>
        <v xml:space="preserve"> </v>
      </c>
      <c r="AC13" s="2" t="str">
        <f t="shared" si="13"/>
        <v xml:space="preserve"> </v>
      </c>
      <c r="AD13" s="2" t="str">
        <f t="shared" si="14"/>
        <v xml:space="preserve"> </v>
      </c>
    </row>
    <row r="14" spans="1:30" ht="31.5" customHeight="1">
      <c r="A14" s="644"/>
      <c r="B14" s="644"/>
      <c r="C14" s="1031" t="str">
        <f t="shared" si="15"/>
        <v/>
      </c>
      <c r="D14" s="1582"/>
      <c r="E14" s="1583"/>
      <c r="F14" s="1584"/>
      <c r="G14" s="1584"/>
      <c r="H14" s="1584"/>
      <c r="I14" s="1584"/>
      <c r="J14" s="1584"/>
      <c r="K14" s="1584"/>
      <c r="L14" s="1585"/>
      <c r="M14" s="644"/>
      <c r="N14" s="650">
        <f t="shared" si="17"/>
        <v>6</v>
      </c>
      <c r="O14" s="651">
        <f t="shared" si="1"/>
        <v>0</v>
      </c>
      <c r="P14" s="651">
        <f t="shared" si="2"/>
        <v>0</v>
      </c>
      <c r="Q14" s="652">
        <f t="shared" si="16"/>
        <v>0</v>
      </c>
      <c r="S14" s="2" t="str">
        <f t="shared" si="3"/>
        <v>9.3. Utrzymanie 2-metrowych miedz śródpolnych</v>
      </c>
      <c r="T14" s="2" t="str">
        <f t="shared" si="4"/>
        <v>9.4. Utrzymanie 5-metrowych miedz śródpolnych</v>
      </c>
      <c r="U14" s="2" t="str">
        <f t="shared" si="5"/>
        <v xml:space="preserve"> </v>
      </c>
      <c r="V14" s="2" t="str">
        <f t="shared" si="6"/>
        <v xml:space="preserve"> </v>
      </c>
      <c r="W14" s="2" t="str">
        <f t="shared" si="7"/>
        <v xml:space="preserve"> </v>
      </c>
      <c r="X14" s="2" t="str">
        <f t="shared" si="8"/>
        <v xml:space="preserve"> </v>
      </c>
      <c r="Y14" s="2" t="str">
        <f t="shared" si="9"/>
        <v xml:space="preserve"> </v>
      </c>
      <c r="Z14" s="2" t="str">
        <f t="shared" si="10"/>
        <v xml:space="preserve"> </v>
      </c>
      <c r="AA14" s="2" t="str">
        <f t="shared" si="11"/>
        <v xml:space="preserve"> </v>
      </c>
      <c r="AB14" s="2" t="str">
        <f t="shared" si="12"/>
        <v xml:space="preserve"> </v>
      </c>
      <c r="AC14" s="2" t="str">
        <f t="shared" si="13"/>
        <v xml:space="preserve"> </v>
      </c>
      <c r="AD14" s="2" t="str">
        <f t="shared" si="14"/>
        <v xml:space="preserve"> </v>
      </c>
    </row>
    <row r="15" spans="1:30" ht="31.5" customHeight="1">
      <c r="A15" s="644"/>
      <c r="B15" s="644"/>
      <c r="C15" s="1031" t="str">
        <f t="shared" si="15"/>
        <v/>
      </c>
      <c r="D15" s="1582"/>
      <c r="E15" s="1583"/>
      <c r="F15" s="1584"/>
      <c r="G15" s="1584"/>
      <c r="H15" s="1584"/>
      <c r="I15" s="1584"/>
      <c r="J15" s="1584"/>
      <c r="K15" s="1584"/>
      <c r="L15" s="1585"/>
      <c r="M15" s="644"/>
      <c r="N15" s="650">
        <f t="shared" si="17"/>
        <v>7</v>
      </c>
      <c r="O15" s="651">
        <f t="shared" si="1"/>
        <v>0</v>
      </c>
      <c r="P15" s="651">
        <f t="shared" si="2"/>
        <v>0</v>
      </c>
      <c r="Q15" s="652">
        <f t="shared" si="16"/>
        <v>0</v>
      </c>
      <c r="S15" s="2" t="str">
        <f t="shared" si="3"/>
        <v>9.3. Utrzymanie 2-metrowych miedz śródpolnych</v>
      </c>
      <c r="T15" s="2" t="str">
        <f t="shared" si="4"/>
        <v>9.4. Utrzymanie 5-metrowych miedz śródpolnych</v>
      </c>
      <c r="U15" s="2" t="str">
        <f t="shared" si="5"/>
        <v xml:space="preserve"> </v>
      </c>
      <c r="V15" s="2" t="str">
        <f t="shared" si="6"/>
        <v xml:space="preserve"> </v>
      </c>
      <c r="W15" s="2" t="str">
        <f t="shared" si="7"/>
        <v xml:space="preserve"> </v>
      </c>
      <c r="X15" s="2" t="str">
        <f t="shared" si="8"/>
        <v xml:space="preserve"> </v>
      </c>
      <c r="Y15" s="2" t="str">
        <f t="shared" si="9"/>
        <v xml:space="preserve"> </v>
      </c>
      <c r="Z15" s="2" t="str">
        <f t="shared" si="10"/>
        <v xml:space="preserve"> </v>
      </c>
      <c r="AA15" s="2" t="str">
        <f t="shared" si="11"/>
        <v xml:space="preserve"> </v>
      </c>
      <c r="AB15" s="2" t="str">
        <f t="shared" si="12"/>
        <v xml:space="preserve"> </v>
      </c>
      <c r="AC15" s="2" t="str">
        <f t="shared" si="13"/>
        <v xml:space="preserve"> </v>
      </c>
      <c r="AD15" s="2" t="str">
        <f t="shared" si="14"/>
        <v xml:space="preserve"> </v>
      </c>
    </row>
    <row r="16" spans="1:30" ht="31.5" customHeight="1">
      <c r="A16" s="644"/>
      <c r="B16" s="644"/>
      <c r="C16" s="1031" t="str">
        <f t="shared" si="15"/>
        <v/>
      </c>
      <c r="D16" s="1582"/>
      <c r="E16" s="1583"/>
      <c r="F16" s="1584"/>
      <c r="G16" s="1584"/>
      <c r="H16" s="1584"/>
      <c r="I16" s="1584"/>
      <c r="J16" s="1584"/>
      <c r="K16" s="1584"/>
      <c r="L16" s="1585"/>
      <c r="M16" s="644"/>
      <c r="N16" s="650">
        <f t="shared" si="17"/>
        <v>8</v>
      </c>
      <c r="O16" s="651">
        <f t="shared" si="1"/>
        <v>0</v>
      </c>
      <c r="P16" s="651">
        <f t="shared" si="2"/>
        <v>0</v>
      </c>
      <c r="Q16" s="652">
        <f t="shared" si="16"/>
        <v>0</v>
      </c>
      <c r="S16" s="2" t="str">
        <f t="shared" si="3"/>
        <v>9.3. Utrzymanie 2-metrowych miedz śródpolnych</v>
      </c>
      <c r="T16" s="2" t="str">
        <f t="shared" si="4"/>
        <v>9.4. Utrzymanie 5-metrowych miedz śródpolnych</v>
      </c>
      <c r="U16" s="2" t="str">
        <f t="shared" si="5"/>
        <v xml:space="preserve"> </v>
      </c>
      <c r="V16" s="2" t="str">
        <f t="shared" si="6"/>
        <v xml:space="preserve"> </v>
      </c>
      <c r="W16" s="2" t="str">
        <f t="shared" si="7"/>
        <v xml:space="preserve"> </v>
      </c>
      <c r="X16" s="2" t="str">
        <f t="shared" si="8"/>
        <v xml:space="preserve"> </v>
      </c>
      <c r="Y16" s="2" t="str">
        <f t="shared" si="9"/>
        <v xml:space="preserve"> </v>
      </c>
      <c r="Z16" s="2" t="str">
        <f t="shared" si="10"/>
        <v xml:space="preserve"> </v>
      </c>
      <c r="AA16" s="2" t="str">
        <f t="shared" si="11"/>
        <v xml:space="preserve"> </v>
      </c>
      <c r="AB16" s="2" t="str">
        <f t="shared" si="12"/>
        <v xml:space="preserve"> </v>
      </c>
      <c r="AC16" s="2" t="str">
        <f t="shared" si="13"/>
        <v xml:space="preserve"> </v>
      </c>
      <c r="AD16" s="2" t="str">
        <f t="shared" si="14"/>
        <v xml:space="preserve"> </v>
      </c>
    </row>
    <row r="17" spans="1:30" ht="31.5" customHeight="1">
      <c r="A17" s="644"/>
      <c r="B17" s="644"/>
      <c r="C17" s="1031" t="str">
        <f t="shared" si="15"/>
        <v/>
      </c>
      <c r="D17" s="1582"/>
      <c r="E17" s="1583"/>
      <c r="F17" s="1584"/>
      <c r="G17" s="1584"/>
      <c r="H17" s="1584"/>
      <c r="I17" s="1584"/>
      <c r="J17" s="1584"/>
      <c r="K17" s="1584"/>
      <c r="L17" s="1585"/>
      <c r="M17" s="644"/>
      <c r="N17" s="650">
        <f t="shared" si="17"/>
        <v>9</v>
      </c>
      <c r="O17" s="651">
        <f t="shared" si="1"/>
        <v>0</v>
      </c>
      <c r="P17" s="651">
        <f t="shared" si="2"/>
        <v>0</v>
      </c>
      <c r="Q17" s="652">
        <f t="shared" si="16"/>
        <v>0</v>
      </c>
      <c r="S17" s="2" t="str">
        <f t="shared" si="3"/>
        <v>9.3. Utrzymanie 2-metrowych miedz śródpolnych</v>
      </c>
      <c r="T17" s="2" t="str">
        <f t="shared" si="4"/>
        <v>9.4. Utrzymanie 5-metrowych miedz śródpolnych</v>
      </c>
      <c r="U17" s="2" t="str">
        <f t="shared" si="5"/>
        <v xml:space="preserve"> </v>
      </c>
      <c r="V17" s="2" t="str">
        <f t="shared" si="6"/>
        <v xml:space="preserve"> </v>
      </c>
      <c r="W17" s="2" t="str">
        <f t="shared" si="7"/>
        <v xml:space="preserve"> </v>
      </c>
      <c r="X17" s="2" t="str">
        <f t="shared" si="8"/>
        <v xml:space="preserve"> </v>
      </c>
      <c r="Y17" s="2" t="str">
        <f t="shared" si="9"/>
        <v xml:space="preserve"> </v>
      </c>
      <c r="Z17" s="2" t="str">
        <f t="shared" si="10"/>
        <v xml:space="preserve"> </v>
      </c>
      <c r="AA17" s="2" t="str">
        <f t="shared" si="11"/>
        <v xml:space="preserve"> </v>
      </c>
      <c r="AB17" s="2" t="str">
        <f t="shared" si="12"/>
        <v xml:space="preserve"> </v>
      </c>
      <c r="AC17" s="2" t="str">
        <f t="shared" si="13"/>
        <v xml:space="preserve"> </v>
      </c>
      <c r="AD17" s="2" t="str">
        <f t="shared" si="14"/>
        <v xml:space="preserve"> </v>
      </c>
    </row>
    <row r="18" spans="1:30" ht="31.5" customHeight="1">
      <c r="A18" s="644"/>
      <c r="B18" s="644"/>
      <c r="C18" s="1031" t="str">
        <f t="shared" si="15"/>
        <v/>
      </c>
      <c r="D18" s="1582"/>
      <c r="E18" s="1583"/>
      <c r="F18" s="1584"/>
      <c r="G18" s="1584"/>
      <c r="H18" s="1584"/>
      <c r="I18" s="1584"/>
      <c r="J18" s="1584"/>
      <c r="K18" s="1584"/>
      <c r="L18" s="1585"/>
      <c r="M18" s="644"/>
      <c r="N18" s="650">
        <f t="shared" si="17"/>
        <v>10</v>
      </c>
      <c r="O18" s="651">
        <f t="shared" si="1"/>
        <v>0</v>
      </c>
      <c r="P18" s="651">
        <f t="shared" si="2"/>
        <v>0</v>
      </c>
      <c r="Q18" s="652">
        <f t="shared" si="16"/>
        <v>0</v>
      </c>
      <c r="S18" s="2" t="str">
        <f t="shared" si="3"/>
        <v>9.3. Utrzymanie 2-metrowych miedz śródpolnych</v>
      </c>
      <c r="T18" s="2" t="str">
        <f t="shared" si="4"/>
        <v>9.4. Utrzymanie 5-metrowych miedz śródpolnych</v>
      </c>
      <c r="U18" s="2" t="str">
        <f t="shared" si="5"/>
        <v xml:space="preserve"> </v>
      </c>
      <c r="V18" s="2" t="str">
        <f t="shared" si="6"/>
        <v xml:space="preserve"> </v>
      </c>
      <c r="W18" s="2" t="str">
        <f t="shared" si="7"/>
        <v xml:space="preserve"> </v>
      </c>
      <c r="X18" s="2" t="str">
        <f t="shared" si="8"/>
        <v xml:space="preserve"> </v>
      </c>
      <c r="Y18" s="2" t="str">
        <f t="shared" si="9"/>
        <v xml:space="preserve"> </v>
      </c>
      <c r="Z18" s="2" t="str">
        <f t="shared" si="10"/>
        <v xml:space="preserve"> </v>
      </c>
      <c r="AA18" s="2" t="str">
        <f t="shared" si="11"/>
        <v xml:space="preserve"> </v>
      </c>
      <c r="AB18" s="2" t="str">
        <f t="shared" si="12"/>
        <v xml:space="preserve"> </v>
      </c>
      <c r="AC18" s="2" t="str">
        <f t="shared" si="13"/>
        <v xml:space="preserve"> </v>
      </c>
      <c r="AD18" s="2" t="str">
        <f t="shared" si="14"/>
        <v xml:space="preserve"> </v>
      </c>
    </row>
    <row r="19" spans="1:30" ht="31.5" customHeight="1">
      <c r="A19" s="644"/>
      <c r="B19" s="644"/>
      <c r="C19" s="1031" t="str">
        <f t="shared" si="15"/>
        <v/>
      </c>
      <c r="D19" s="1582"/>
      <c r="E19" s="1583"/>
      <c r="F19" s="1584"/>
      <c r="G19" s="1584"/>
      <c r="H19" s="1584"/>
      <c r="I19" s="1584"/>
      <c r="J19" s="1584"/>
      <c r="K19" s="1584"/>
      <c r="L19" s="1585"/>
      <c r="M19" s="644"/>
      <c r="N19" s="650">
        <f t="shared" si="17"/>
        <v>11</v>
      </c>
      <c r="O19" s="651">
        <f t="shared" si="1"/>
        <v>0</v>
      </c>
      <c r="P19" s="651">
        <f t="shared" si="2"/>
        <v>0</v>
      </c>
      <c r="Q19" s="652">
        <f>O19+P19</f>
        <v>0</v>
      </c>
      <c r="S19" s="2" t="str">
        <f t="shared" si="3"/>
        <v>9.3. Utrzymanie 2-metrowych miedz śródpolnych</v>
      </c>
      <c r="T19" s="2" t="str">
        <f t="shared" si="4"/>
        <v>9.4. Utrzymanie 5-metrowych miedz śródpolnych</v>
      </c>
      <c r="U19" s="2" t="str">
        <f t="shared" si="5"/>
        <v xml:space="preserve"> </v>
      </c>
      <c r="V19" s="2" t="str">
        <f t="shared" si="6"/>
        <v xml:space="preserve"> </v>
      </c>
      <c r="W19" s="2" t="str">
        <f t="shared" si="7"/>
        <v xml:space="preserve"> </v>
      </c>
      <c r="X19" s="2" t="str">
        <f t="shared" si="8"/>
        <v xml:space="preserve"> </v>
      </c>
      <c r="Y19" s="2" t="str">
        <f t="shared" si="9"/>
        <v xml:space="preserve"> </v>
      </c>
      <c r="Z19" s="2" t="str">
        <f t="shared" si="10"/>
        <v xml:space="preserve"> </v>
      </c>
      <c r="AA19" s="2" t="str">
        <f t="shared" si="11"/>
        <v xml:space="preserve"> </v>
      </c>
      <c r="AB19" s="2" t="str">
        <f t="shared" si="12"/>
        <v xml:space="preserve"> </v>
      </c>
      <c r="AC19" s="2" t="str">
        <f t="shared" si="13"/>
        <v xml:space="preserve"> </v>
      </c>
      <c r="AD19" s="2" t="str">
        <f t="shared" si="14"/>
        <v xml:space="preserve"> </v>
      </c>
    </row>
    <row r="20" spans="1:30" ht="31.5" customHeight="1">
      <c r="A20" s="644"/>
      <c r="B20" s="644"/>
      <c r="C20" s="1031" t="str">
        <f t="shared" si="15"/>
        <v/>
      </c>
      <c r="D20" s="1582"/>
      <c r="E20" s="1583"/>
      <c r="F20" s="1584"/>
      <c r="G20" s="1584"/>
      <c r="H20" s="1584"/>
      <c r="I20" s="1584"/>
      <c r="J20" s="1584"/>
      <c r="K20" s="1584"/>
      <c r="L20" s="1585"/>
      <c r="M20" s="644"/>
      <c r="N20" s="650">
        <f t="shared" si="17"/>
        <v>12</v>
      </c>
      <c r="O20" s="651">
        <f t="shared" si="1"/>
        <v>0</v>
      </c>
      <c r="P20" s="651">
        <f t="shared" si="2"/>
        <v>0</v>
      </c>
      <c r="Q20" s="652">
        <f t="shared" si="16"/>
        <v>0</v>
      </c>
      <c r="S20" s="2" t="str">
        <f t="shared" si="3"/>
        <v>9.3. Utrzymanie 2-metrowych miedz śródpolnych</v>
      </c>
      <c r="T20" s="2" t="str">
        <f t="shared" si="4"/>
        <v>9.4. Utrzymanie 5-metrowych miedz śródpolnych</v>
      </c>
      <c r="U20" s="2" t="str">
        <f t="shared" si="5"/>
        <v xml:space="preserve"> </v>
      </c>
      <c r="V20" s="2" t="str">
        <f t="shared" si="6"/>
        <v xml:space="preserve"> </v>
      </c>
      <c r="W20" s="2" t="str">
        <f t="shared" si="7"/>
        <v xml:space="preserve"> </v>
      </c>
      <c r="X20" s="2" t="str">
        <f t="shared" si="8"/>
        <v xml:space="preserve"> </v>
      </c>
      <c r="Y20" s="2" t="str">
        <f t="shared" si="9"/>
        <v xml:space="preserve"> </v>
      </c>
      <c r="Z20" s="2" t="str">
        <f t="shared" si="10"/>
        <v xml:space="preserve"> </v>
      </c>
      <c r="AA20" s="2" t="str">
        <f t="shared" si="11"/>
        <v xml:space="preserve"> </v>
      </c>
      <c r="AB20" s="2" t="str">
        <f t="shared" si="12"/>
        <v xml:space="preserve"> </v>
      </c>
      <c r="AC20" s="2" t="str">
        <f t="shared" si="13"/>
        <v xml:space="preserve"> </v>
      </c>
      <c r="AD20" s="2" t="str">
        <f t="shared" si="14"/>
        <v xml:space="preserve"> </v>
      </c>
    </row>
    <row r="21" spans="1:30" ht="31.5" customHeight="1">
      <c r="A21" s="644"/>
      <c r="B21" s="644"/>
      <c r="C21" s="1031" t="str">
        <f t="shared" si="15"/>
        <v/>
      </c>
      <c r="D21" s="1582"/>
      <c r="E21" s="1583"/>
      <c r="F21" s="1584"/>
      <c r="G21" s="1584"/>
      <c r="H21" s="1584"/>
      <c r="I21" s="1584"/>
      <c r="J21" s="1584"/>
      <c r="K21" s="1584"/>
      <c r="L21" s="1585"/>
      <c r="M21" s="644"/>
      <c r="N21" s="650">
        <f t="shared" si="17"/>
        <v>13</v>
      </c>
      <c r="O21" s="651">
        <f t="shared" si="1"/>
        <v>0</v>
      </c>
      <c r="P21" s="651">
        <f t="shared" si="2"/>
        <v>0</v>
      </c>
      <c r="Q21" s="652">
        <f t="shared" si="16"/>
        <v>0</v>
      </c>
      <c r="S21" s="2" t="str">
        <f t="shared" si="3"/>
        <v>9.3. Utrzymanie 2-metrowych miedz śródpolnych</v>
      </c>
      <c r="T21" s="2" t="str">
        <f t="shared" si="4"/>
        <v>9.4. Utrzymanie 5-metrowych miedz śródpolnych</v>
      </c>
      <c r="U21" s="2" t="str">
        <f t="shared" si="5"/>
        <v xml:space="preserve"> </v>
      </c>
      <c r="V21" s="2" t="str">
        <f t="shared" si="6"/>
        <v xml:space="preserve"> </v>
      </c>
      <c r="W21" s="2" t="str">
        <f t="shared" si="7"/>
        <v xml:space="preserve"> </v>
      </c>
      <c r="X21" s="2" t="str">
        <f t="shared" si="8"/>
        <v xml:space="preserve"> </v>
      </c>
      <c r="Y21" s="2" t="str">
        <f t="shared" si="9"/>
        <v xml:space="preserve"> </v>
      </c>
      <c r="Z21" s="2" t="str">
        <f t="shared" si="10"/>
        <v xml:space="preserve"> </v>
      </c>
      <c r="AA21" s="2" t="str">
        <f t="shared" si="11"/>
        <v xml:space="preserve"> </v>
      </c>
      <c r="AB21" s="2" t="str">
        <f t="shared" si="12"/>
        <v xml:space="preserve"> </v>
      </c>
      <c r="AC21" s="2" t="str">
        <f t="shared" si="13"/>
        <v xml:space="preserve"> </v>
      </c>
      <c r="AD21" s="2" t="str">
        <f t="shared" si="14"/>
        <v xml:space="preserve"> </v>
      </c>
    </row>
    <row r="22" spans="1:30" ht="31.5" customHeight="1">
      <c r="A22" s="644"/>
      <c r="B22" s="644"/>
      <c r="C22" s="1031" t="str">
        <f t="shared" si="15"/>
        <v/>
      </c>
      <c r="D22" s="1582"/>
      <c r="E22" s="1583"/>
      <c r="F22" s="1584"/>
      <c r="G22" s="1584"/>
      <c r="H22" s="1584"/>
      <c r="I22" s="1584"/>
      <c r="J22" s="1584"/>
      <c r="K22" s="1584"/>
      <c r="L22" s="1585"/>
      <c r="M22" s="644"/>
      <c r="N22" s="650">
        <f t="shared" si="17"/>
        <v>14</v>
      </c>
      <c r="O22" s="651">
        <f t="shared" si="1"/>
        <v>0</v>
      </c>
      <c r="P22" s="651">
        <f t="shared" si="2"/>
        <v>0</v>
      </c>
      <c r="Q22" s="652">
        <f t="shared" ref="Q22:Q38" si="18">O22+P22</f>
        <v>0</v>
      </c>
      <c r="S22" s="2" t="str">
        <f t="shared" si="3"/>
        <v>9.3. Utrzymanie 2-metrowych miedz śródpolnych</v>
      </c>
      <c r="T22" s="2" t="str">
        <f t="shared" si="4"/>
        <v>9.4. Utrzymanie 5-metrowych miedz śródpolnych</v>
      </c>
      <c r="U22" s="2" t="str">
        <f t="shared" si="5"/>
        <v xml:space="preserve"> </v>
      </c>
      <c r="V22" s="2" t="str">
        <f t="shared" si="6"/>
        <v xml:space="preserve"> </v>
      </c>
      <c r="W22" s="2" t="str">
        <f t="shared" si="7"/>
        <v xml:space="preserve"> </v>
      </c>
      <c r="X22" s="2" t="str">
        <f t="shared" si="8"/>
        <v xml:space="preserve"> </v>
      </c>
      <c r="Y22" s="2" t="str">
        <f t="shared" si="9"/>
        <v xml:space="preserve"> </v>
      </c>
      <c r="Z22" s="2" t="str">
        <f t="shared" si="10"/>
        <v xml:space="preserve"> </v>
      </c>
      <c r="AA22" s="2" t="str">
        <f t="shared" si="11"/>
        <v xml:space="preserve"> </v>
      </c>
      <c r="AB22" s="2" t="str">
        <f t="shared" si="12"/>
        <v xml:space="preserve"> </v>
      </c>
      <c r="AC22" s="2" t="str">
        <f t="shared" si="13"/>
        <v xml:space="preserve"> </v>
      </c>
      <c r="AD22" s="2" t="str">
        <f t="shared" si="14"/>
        <v xml:space="preserve"> </v>
      </c>
    </row>
    <row r="23" spans="1:30" ht="31.5" customHeight="1">
      <c r="A23" s="644"/>
      <c r="B23" s="644"/>
      <c r="C23" s="1031" t="str">
        <f t="shared" si="15"/>
        <v/>
      </c>
      <c r="D23" s="1582"/>
      <c r="E23" s="1583"/>
      <c r="F23" s="1584"/>
      <c r="G23" s="1584"/>
      <c r="H23" s="1584"/>
      <c r="I23" s="1584"/>
      <c r="J23" s="1584"/>
      <c r="K23" s="1584"/>
      <c r="L23" s="1585"/>
      <c r="M23" s="644"/>
      <c r="N23" s="650">
        <f t="shared" si="17"/>
        <v>15</v>
      </c>
      <c r="O23" s="651">
        <f t="shared" si="1"/>
        <v>0</v>
      </c>
      <c r="P23" s="651">
        <f t="shared" si="2"/>
        <v>0</v>
      </c>
      <c r="Q23" s="652">
        <f t="shared" si="18"/>
        <v>0</v>
      </c>
      <c r="S23" s="2" t="str">
        <f t="shared" si="3"/>
        <v>9.3. Utrzymanie 2-metrowych miedz śródpolnych</v>
      </c>
      <c r="T23" s="2" t="str">
        <f t="shared" si="4"/>
        <v>9.4. Utrzymanie 5-metrowych miedz śródpolnych</v>
      </c>
      <c r="U23" s="2" t="str">
        <f t="shared" si="5"/>
        <v xml:space="preserve"> </v>
      </c>
      <c r="V23" s="2" t="str">
        <f t="shared" si="6"/>
        <v xml:space="preserve"> </v>
      </c>
      <c r="W23" s="2" t="str">
        <f t="shared" si="7"/>
        <v xml:space="preserve"> </v>
      </c>
      <c r="X23" s="2" t="str">
        <f t="shared" si="8"/>
        <v xml:space="preserve"> </v>
      </c>
      <c r="Y23" s="2" t="str">
        <f t="shared" si="9"/>
        <v xml:space="preserve"> </v>
      </c>
      <c r="Z23" s="2" t="str">
        <f t="shared" si="10"/>
        <v xml:space="preserve"> </v>
      </c>
      <c r="AA23" s="2" t="str">
        <f t="shared" si="11"/>
        <v xml:space="preserve"> </v>
      </c>
      <c r="AB23" s="2" t="str">
        <f t="shared" si="12"/>
        <v xml:space="preserve"> </v>
      </c>
      <c r="AC23" s="2" t="str">
        <f t="shared" si="13"/>
        <v xml:space="preserve"> </v>
      </c>
      <c r="AD23" s="2" t="str">
        <f t="shared" si="14"/>
        <v xml:space="preserve"> </v>
      </c>
    </row>
    <row r="24" spans="1:30" ht="31.5" customHeight="1">
      <c r="A24" s="644"/>
      <c r="B24" s="644"/>
      <c r="C24" s="1031" t="str">
        <f t="shared" si="15"/>
        <v/>
      </c>
      <c r="D24" s="1582"/>
      <c r="E24" s="1583"/>
      <c r="F24" s="1584"/>
      <c r="G24" s="1584"/>
      <c r="H24" s="1584"/>
      <c r="I24" s="1584"/>
      <c r="J24" s="1584"/>
      <c r="K24" s="1584"/>
      <c r="L24" s="1585"/>
      <c r="M24" s="644"/>
      <c r="N24" s="650">
        <f t="shared" si="17"/>
        <v>16</v>
      </c>
      <c r="O24" s="651">
        <f t="shared" si="1"/>
        <v>0</v>
      </c>
      <c r="P24" s="651">
        <f t="shared" si="2"/>
        <v>0</v>
      </c>
      <c r="Q24" s="652">
        <f t="shared" si="18"/>
        <v>0</v>
      </c>
      <c r="S24" s="2" t="str">
        <f t="shared" si="3"/>
        <v>9.3. Utrzymanie 2-metrowych miedz śródpolnych</v>
      </c>
      <c r="T24" s="2" t="str">
        <f t="shared" si="4"/>
        <v>9.4. Utrzymanie 5-metrowych miedz śródpolnych</v>
      </c>
      <c r="U24" s="2" t="str">
        <f t="shared" si="5"/>
        <v xml:space="preserve"> </v>
      </c>
      <c r="V24" s="2" t="str">
        <f t="shared" si="6"/>
        <v xml:space="preserve"> </v>
      </c>
      <c r="W24" s="2" t="str">
        <f t="shared" si="7"/>
        <v xml:space="preserve"> </v>
      </c>
      <c r="X24" s="2" t="str">
        <f t="shared" si="8"/>
        <v xml:space="preserve"> </v>
      </c>
      <c r="Y24" s="2" t="str">
        <f t="shared" si="9"/>
        <v xml:space="preserve"> </v>
      </c>
      <c r="Z24" s="2" t="str">
        <f t="shared" si="10"/>
        <v xml:space="preserve"> </v>
      </c>
      <c r="AA24" s="2" t="str">
        <f t="shared" si="11"/>
        <v xml:space="preserve"> </v>
      </c>
      <c r="AB24" s="2" t="str">
        <f t="shared" si="12"/>
        <v xml:space="preserve"> </v>
      </c>
      <c r="AC24" s="2" t="str">
        <f t="shared" si="13"/>
        <v xml:space="preserve"> </v>
      </c>
      <c r="AD24" s="2" t="str">
        <f t="shared" si="14"/>
        <v xml:space="preserve"> </v>
      </c>
    </row>
    <row r="25" spans="1:30" ht="31.5" customHeight="1">
      <c r="A25" s="644"/>
      <c r="B25" s="644"/>
      <c r="C25" s="1031" t="str">
        <f t="shared" si="15"/>
        <v/>
      </c>
      <c r="D25" s="1582"/>
      <c r="E25" s="1583"/>
      <c r="F25" s="1584"/>
      <c r="G25" s="1584"/>
      <c r="H25" s="1584"/>
      <c r="I25" s="1584"/>
      <c r="J25" s="1584"/>
      <c r="K25" s="1584"/>
      <c r="L25" s="1585"/>
      <c r="M25" s="644"/>
      <c r="N25" s="650">
        <f t="shared" si="17"/>
        <v>17</v>
      </c>
      <c r="O25" s="651">
        <f t="shared" si="1"/>
        <v>0</v>
      </c>
      <c r="P25" s="651">
        <f t="shared" si="2"/>
        <v>0</v>
      </c>
      <c r="Q25" s="652">
        <f t="shared" si="18"/>
        <v>0</v>
      </c>
      <c r="S25" s="2" t="str">
        <f t="shared" si="3"/>
        <v>9.3. Utrzymanie 2-metrowych miedz śródpolnych</v>
      </c>
      <c r="T25" s="2" t="str">
        <f t="shared" si="4"/>
        <v>9.4. Utrzymanie 5-metrowych miedz śródpolnych</v>
      </c>
      <c r="U25" s="2" t="str">
        <f t="shared" si="5"/>
        <v xml:space="preserve"> </v>
      </c>
      <c r="V25" s="2" t="str">
        <f t="shared" si="6"/>
        <v xml:space="preserve"> </v>
      </c>
      <c r="W25" s="2" t="str">
        <f t="shared" si="7"/>
        <v xml:space="preserve"> </v>
      </c>
      <c r="X25" s="2" t="str">
        <f t="shared" si="8"/>
        <v xml:space="preserve"> </v>
      </c>
      <c r="Y25" s="2" t="str">
        <f t="shared" si="9"/>
        <v xml:space="preserve"> </v>
      </c>
      <c r="Z25" s="2" t="str">
        <f t="shared" si="10"/>
        <v xml:space="preserve"> </v>
      </c>
      <c r="AA25" s="2" t="str">
        <f t="shared" si="11"/>
        <v xml:space="preserve"> </v>
      </c>
      <c r="AB25" s="2" t="str">
        <f t="shared" si="12"/>
        <v xml:space="preserve"> </v>
      </c>
      <c r="AC25" s="2" t="str">
        <f t="shared" si="13"/>
        <v xml:space="preserve"> </v>
      </c>
      <c r="AD25" s="2" t="str">
        <f t="shared" si="14"/>
        <v xml:space="preserve"> </v>
      </c>
    </row>
    <row r="26" spans="1:30" ht="31.5" customHeight="1">
      <c r="A26" s="644"/>
      <c r="B26" s="644"/>
      <c r="C26" s="1031" t="str">
        <f t="shared" si="15"/>
        <v/>
      </c>
      <c r="D26" s="1582"/>
      <c r="E26" s="1583"/>
      <c r="F26" s="1584"/>
      <c r="G26" s="1584"/>
      <c r="H26" s="1584"/>
      <c r="I26" s="1584"/>
      <c r="J26" s="1584"/>
      <c r="K26" s="1584"/>
      <c r="L26" s="1585"/>
      <c r="M26" s="644"/>
      <c r="N26" s="650">
        <f t="shared" si="17"/>
        <v>18</v>
      </c>
      <c r="O26" s="651">
        <f t="shared" si="1"/>
        <v>0</v>
      </c>
      <c r="P26" s="651">
        <f t="shared" si="2"/>
        <v>0</v>
      </c>
      <c r="Q26" s="652">
        <f t="shared" si="18"/>
        <v>0</v>
      </c>
      <c r="S26" s="2" t="str">
        <f t="shared" si="3"/>
        <v>9.3. Utrzymanie 2-metrowych miedz śródpolnych</v>
      </c>
      <c r="T26" s="2" t="str">
        <f t="shared" si="4"/>
        <v>9.4. Utrzymanie 5-metrowych miedz śródpolnych</v>
      </c>
      <c r="U26" s="2" t="str">
        <f t="shared" si="5"/>
        <v xml:space="preserve"> </v>
      </c>
      <c r="V26" s="2" t="str">
        <f t="shared" si="6"/>
        <v xml:space="preserve"> </v>
      </c>
      <c r="W26" s="2" t="str">
        <f t="shared" si="7"/>
        <v xml:space="preserve"> </v>
      </c>
      <c r="X26" s="2" t="str">
        <f t="shared" si="8"/>
        <v xml:space="preserve"> </v>
      </c>
      <c r="Y26" s="2" t="str">
        <f t="shared" si="9"/>
        <v xml:space="preserve"> </v>
      </c>
      <c r="Z26" s="2" t="str">
        <f t="shared" si="10"/>
        <v xml:space="preserve"> </v>
      </c>
      <c r="AA26" s="2" t="str">
        <f t="shared" si="11"/>
        <v xml:space="preserve"> </v>
      </c>
      <c r="AB26" s="2" t="str">
        <f t="shared" si="12"/>
        <v xml:space="preserve"> </v>
      </c>
      <c r="AC26" s="2" t="str">
        <f t="shared" si="13"/>
        <v xml:space="preserve"> </v>
      </c>
      <c r="AD26" s="2" t="str">
        <f t="shared" si="14"/>
        <v xml:space="preserve"> </v>
      </c>
    </row>
    <row r="27" spans="1:30" ht="31.5" customHeight="1">
      <c r="A27" s="644"/>
      <c r="B27" s="644"/>
      <c r="C27" s="1031" t="str">
        <f t="shared" si="15"/>
        <v/>
      </c>
      <c r="D27" s="1582"/>
      <c r="E27" s="1583"/>
      <c r="F27" s="1584"/>
      <c r="G27" s="1584"/>
      <c r="H27" s="1584"/>
      <c r="I27" s="1584"/>
      <c r="J27" s="1584"/>
      <c r="K27" s="1584"/>
      <c r="L27" s="1585"/>
      <c r="M27" s="644"/>
      <c r="N27" s="650">
        <f t="shared" si="17"/>
        <v>19</v>
      </c>
      <c r="O27" s="651">
        <f t="shared" si="1"/>
        <v>0</v>
      </c>
      <c r="P27" s="651">
        <f t="shared" si="2"/>
        <v>0</v>
      </c>
      <c r="Q27" s="652">
        <f t="shared" si="18"/>
        <v>0</v>
      </c>
      <c r="S27" s="2" t="str">
        <f t="shared" si="3"/>
        <v>9.3. Utrzymanie 2-metrowych miedz śródpolnych</v>
      </c>
      <c r="T27" s="2" t="str">
        <f t="shared" si="4"/>
        <v>9.4. Utrzymanie 5-metrowych miedz śródpolnych</v>
      </c>
      <c r="U27" s="2" t="str">
        <f t="shared" si="5"/>
        <v xml:space="preserve"> </v>
      </c>
      <c r="V27" s="2" t="str">
        <f t="shared" si="6"/>
        <v xml:space="preserve"> </v>
      </c>
      <c r="W27" s="2" t="str">
        <f t="shared" si="7"/>
        <v xml:space="preserve"> </v>
      </c>
      <c r="X27" s="2" t="str">
        <f t="shared" si="8"/>
        <v xml:space="preserve"> </v>
      </c>
      <c r="Y27" s="2" t="str">
        <f t="shared" si="9"/>
        <v xml:space="preserve"> </v>
      </c>
      <c r="Z27" s="2" t="str">
        <f t="shared" si="10"/>
        <v xml:space="preserve"> </v>
      </c>
      <c r="AA27" s="2" t="str">
        <f t="shared" si="11"/>
        <v xml:space="preserve"> </v>
      </c>
      <c r="AB27" s="2" t="str">
        <f t="shared" si="12"/>
        <v xml:space="preserve"> </v>
      </c>
      <c r="AC27" s="2" t="str">
        <f t="shared" si="13"/>
        <v xml:space="preserve"> </v>
      </c>
      <c r="AD27" s="2" t="str">
        <f t="shared" si="14"/>
        <v xml:space="preserve"> </v>
      </c>
    </row>
    <row r="28" spans="1:30" ht="31.5" customHeight="1">
      <c r="A28" s="644"/>
      <c r="B28" s="644"/>
      <c r="C28" s="1031" t="str">
        <f t="shared" si="15"/>
        <v/>
      </c>
      <c r="D28" s="1582"/>
      <c r="E28" s="1583"/>
      <c r="F28" s="1584"/>
      <c r="G28" s="1584"/>
      <c r="H28" s="1584"/>
      <c r="I28" s="1584"/>
      <c r="J28" s="1584"/>
      <c r="K28" s="1584"/>
      <c r="L28" s="1585"/>
      <c r="M28" s="644"/>
      <c r="N28" s="650">
        <f t="shared" si="17"/>
        <v>20</v>
      </c>
      <c r="O28" s="651">
        <f t="shared" si="1"/>
        <v>0</v>
      </c>
      <c r="P28" s="651">
        <f t="shared" si="2"/>
        <v>0</v>
      </c>
      <c r="Q28" s="652">
        <f t="shared" si="18"/>
        <v>0</v>
      </c>
      <c r="S28" s="2" t="str">
        <f t="shared" si="3"/>
        <v>9.3. Utrzymanie 2-metrowych miedz śródpolnych</v>
      </c>
      <c r="T28" s="2" t="str">
        <f t="shared" si="4"/>
        <v>9.4. Utrzymanie 5-metrowych miedz śródpolnych</v>
      </c>
      <c r="U28" s="2" t="str">
        <f t="shared" si="5"/>
        <v xml:space="preserve"> </v>
      </c>
      <c r="V28" s="2" t="str">
        <f t="shared" si="6"/>
        <v xml:space="preserve"> </v>
      </c>
      <c r="W28" s="2" t="str">
        <f t="shared" si="7"/>
        <v xml:space="preserve"> </v>
      </c>
      <c r="X28" s="2" t="str">
        <f t="shared" si="8"/>
        <v xml:space="preserve"> </v>
      </c>
      <c r="Y28" s="2" t="str">
        <f t="shared" si="9"/>
        <v xml:space="preserve"> </v>
      </c>
      <c r="Z28" s="2" t="str">
        <f t="shared" si="10"/>
        <v xml:space="preserve"> </v>
      </c>
      <c r="AA28" s="2" t="str">
        <f t="shared" si="11"/>
        <v xml:space="preserve"> </v>
      </c>
      <c r="AB28" s="2" t="str">
        <f t="shared" si="12"/>
        <v xml:space="preserve"> </v>
      </c>
      <c r="AC28" s="2" t="str">
        <f t="shared" si="13"/>
        <v xml:space="preserve"> </v>
      </c>
      <c r="AD28" s="2" t="str">
        <f t="shared" si="14"/>
        <v xml:space="preserve"> </v>
      </c>
    </row>
    <row r="29" spans="1:30" ht="31.5" customHeight="1">
      <c r="C29" s="1031" t="str">
        <f t="shared" si="15"/>
        <v/>
      </c>
      <c r="D29" s="1582"/>
      <c r="E29" s="1583"/>
      <c r="F29" s="1584"/>
      <c r="G29" s="1584"/>
      <c r="H29" s="1584"/>
      <c r="I29" s="1584"/>
      <c r="J29" s="1584"/>
      <c r="K29" s="1584"/>
      <c r="L29" s="1585"/>
      <c r="M29" s="644"/>
      <c r="N29" s="650">
        <f t="shared" si="17"/>
        <v>21</v>
      </c>
      <c r="O29" s="651">
        <f t="shared" si="1"/>
        <v>0</v>
      </c>
      <c r="P29" s="651">
        <f t="shared" si="2"/>
        <v>0</v>
      </c>
      <c r="Q29" s="652">
        <f t="shared" si="18"/>
        <v>0</v>
      </c>
      <c r="S29" s="2" t="str">
        <f t="shared" si="3"/>
        <v>9.3. Utrzymanie 2-metrowych miedz śródpolnych</v>
      </c>
      <c r="T29" s="2" t="str">
        <f t="shared" si="4"/>
        <v>9.4. Utrzymanie 5-metrowych miedz śródpolnych</v>
      </c>
      <c r="U29" s="2" t="str">
        <f t="shared" si="5"/>
        <v xml:space="preserve"> </v>
      </c>
      <c r="V29" s="2" t="str">
        <f t="shared" si="6"/>
        <v xml:space="preserve"> </v>
      </c>
      <c r="W29" s="2" t="str">
        <f t="shared" si="7"/>
        <v xml:space="preserve"> </v>
      </c>
      <c r="X29" s="2" t="str">
        <f t="shared" si="8"/>
        <v xml:space="preserve"> </v>
      </c>
      <c r="Y29" s="2" t="str">
        <f t="shared" si="9"/>
        <v xml:space="preserve"> </v>
      </c>
      <c r="Z29" s="2" t="str">
        <f t="shared" si="10"/>
        <v xml:space="preserve"> </v>
      </c>
      <c r="AA29" s="2" t="str">
        <f t="shared" si="11"/>
        <v xml:space="preserve"> </v>
      </c>
      <c r="AB29" s="2" t="str">
        <f t="shared" si="12"/>
        <v xml:space="preserve"> </v>
      </c>
      <c r="AC29" s="2" t="str">
        <f t="shared" si="13"/>
        <v xml:space="preserve"> </v>
      </c>
      <c r="AD29" s="2" t="str">
        <f t="shared" si="14"/>
        <v xml:space="preserve"> </v>
      </c>
    </row>
    <row r="30" spans="1:30" ht="31.5" hidden="1" customHeight="1">
      <c r="A30" s="644"/>
      <c r="B30" s="644"/>
      <c r="C30" s="1031" t="str">
        <f t="shared" si="15"/>
        <v/>
      </c>
      <c r="D30" s="1582"/>
      <c r="E30" s="1583"/>
      <c r="F30" s="1584"/>
      <c r="G30" s="1584"/>
      <c r="H30" s="1584"/>
      <c r="I30" s="1584"/>
      <c r="J30" s="1584"/>
      <c r="K30" s="1584"/>
      <c r="L30" s="1585"/>
      <c r="M30" s="644"/>
      <c r="N30" s="650">
        <f t="shared" si="17"/>
        <v>22</v>
      </c>
      <c r="O30" s="651">
        <f t="shared" si="1"/>
        <v>0</v>
      </c>
      <c r="P30" s="651">
        <f t="shared" si="2"/>
        <v>0</v>
      </c>
      <c r="Q30" s="652">
        <f t="shared" si="18"/>
        <v>0</v>
      </c>
      <c r="S30" s="2" t="str">
        <f t="shared" si="3"/>
        <v>9.3. Utrzymanie 2-metrowych miedz śródpolnych</v>
      </c>
      <c r="T30" s="2" t="str">
        <f t="shared" si="4"/>
        <v>9.4. Utrzymanie 5-metrowych miedz śródpolnych</v>
      </c>
      <c r="U30" s="2" t="str">
        <f t="shared" si="5"/>
        <v xml:space="preserve"> </v>
      </c>
      <c r="V30" s="2" t="str">
        <f t="shared" si="6"/>
        <v xml:space="preserve"> </v>
      </c>
      <c r="W30" s="2" t="str">
        <f t="shared" si="7"/>
        <v xml:space="preserve"> </v>
      </c>
      <c r="X30" s="2" t="str">
        <f t="shared" si="8"/>
        <v xml:space="preserve"> </v>
      </c>
      <c r="Y30" s="2" t="str">
        <f t="shared" si="9"/>
        <v xml:space="preserve"> </v>
      </c>
      <c r="Z30" s="2" t="str">
        <f t="shared" si="10"/>
        <v xml:space="preserve"> </v>
      </c>
      <c r="AA30" s="2" t="str">
        <f t="shared" si="11"/>
        <v xml:space="preserve"> </v>
      </c>
      <c r="AB30" s="2" t="str">
        <f t="shared" si="12"/>
        <v xml:space="preserve"> </v>
      </c>
      <c r="AC30" s="2" t="str">
        <f t="shared" si="13"/>
        <v xml:space="preserve"> </v>
      </c>
      <c r="AD30" s="2" t="str">
        <f t="shared" si="14"/>
        <v xml:space="preserve"> </v>
      </c>
    </row>
    <row r="31" spans="1:30" ht="31.5" hidden="1" customHeight="1">
      <c r="A31" s="644"/>
      <c r="B31" s="644"/>
      <c r="C31" s="1031" t="str">
        <f t="shared" si="15"/>
        <v/>
      </c>
      <c r="D31" s="1582"/>
      <c r="E31" s="1583"/>
      <c r="F31" s="1584"/>
      <c r="G31" s="1584"/>
      <c r="H31" s="1584"/>
      <c r="I31" s="1584"/>
      <c r="J31" s="1584"/>
      <c r="K31" s="1584"/>
      <c r="L31" s="1585"/>
      <c r="M31" s="644"/>
      <c r="N31" s="650">
        <f t="shared" si="17"/>
        <v>23</v>
      </c>
      <c r="O31" s="651">
        <f t="shared" si="1"/>
        <v>0</v>
      </c>
      <c r="P31" s="651">
        <f t="shared" si="2"/>
        <v>0</v>
      </c>
      <c r="Q31" s="652">
        <f t="shared" si="18"/>
        <v>0</v>
      </c>
      <c r="S31" s="2" t="str">
        <f t="shared" si="3"/>
        <v>9.3. Utrzymanie 2-metrowych miedz śródpolnych</v>
      </c>
      <c r="T31" s="2" t="str">
        <f t="shared" si="4"/>
        <v>9.4. Utrzymanie 5-metrowych miedz śródpolnych</v>
      </c>
      <c r="U31" s="2" t="str">
        <f t="shared" si="5"/>
        <v xml:space="preserve"> </v>
      </c>
      <c r="V31" s="2" t="str">
        <f t="shared" si="6"/>
        <v xml:space="preserve"> </v>
      </c>
      <c r="W31" s="2" t="str">
        <f t="shared" si="7"/>
        <v xml:space="preserve"> </v>
      </c>
      <c r="X31" s="2" t="str">
        <f t="shared" si="8"/>
        <v xml:space="preserve"> </v>
      </c>
      <c r="Y31" s="2" t="str">
        <f t="shared" si="9"/>
        <v xml:space="preserve"> </v>
      </c>
      <c r="Z31" s="2" t="str">
        <f t="shared" si="10"/>
        <v xml:space="preserve"> </v>
      </c>
      <c r="AA31" s="2" t="str">
        <f t="shared" si="11"/>
        <v xml:space="preserve"> </v>
      </c>
      <c r="AB31" s="2" t="str">
        <f t="shared" si="12"/>
        <v xml:space="preserve"> </v>
      </c>
      <c r="AC31" s="2" t="str">
        <f t="shared" si="13"/>
        <v xml:space="preserve"> </v>
      </c>
      <c r="AD31" s="2" t="str">
        <f t="shared" si="14"/>
        <v xml:space="preserve"> </v>
      </c>
    </row>
    <row r="32" spans="1:30" ht="31.5" hidden="1" customHeight="1">
      <c r="A32" s="644"/>
      <c r="B32" s="644"/>
      <c r="C32" s="1031" t="str">
        <f t="shared" si="15"/>
        <v/>
      </c>
      <c r="D32" s="1582"/>
      <c r="E32" s="1583"/>
      <c r="F32" s="1584"/>
      <c r="G32" s="1584"/>
      <c r="H32" s="1584"/>
      <c r="I32" s="1584"/>
      <c r="J32" s="1584"/>
      <c r="K32" s="1584"/>
      <c r="L32" s="1585"/>
      <c r="M32" s="644"/>
      <c r="N32" s="650">
        <f t="shared" si="17"/>
        <v>24</v>
      </c>
      <c r="O32" s="651">
        <f t="shared" si="1"/>
        <v>0</v>
      </c>
      <c r="P32" s="651">
        <f t="shared" si="2"/>
        <v>0</v>
      </c>
      <c r="Q32" s="652">
        <f t="shared" si="18"/>
        <v>0</v>
      </c>
      <c r="S32" s="2" t="str">
        <f t="shared" si="3"/>
        <v>9.3. Utrzymanie 2-metrowych miedz śródpolnych</v>
      </c>
      <c r="T32" s="2" t="str">
        <f t="shared" si="4"/>
        <v>9.4. Utrzymanie 5-metrowych miedz śródpolnych</v>
      </c>
      <c r="U32" s="2" t="str">
        <f t="shared" si="5"/>
        <v xml:space="preserve"> </v>
      </c>
      <c r="V32" s="2" t="str">
        <f t="shared" si="6"/>
        <v xml:space="preserve"> </v>
      </c>
      <c r="W32" s="2" t="str">
        <f t="shared" si="7"/>
        <v xml:space="preserve"> </v>
      </c>
      <c r="X32" s="2" t="str">
        <f t="shared" si="8"/>
        <v xml:space="preserve"> </v>
      </c>
      <c r="Y32" s="2" t="str">
        <f t="shared" si="9"/>
        <v xml:space="preserve"> </v>
      </c>
      <c r="Z32" s="2" t="str">
        <f t="shared" si="10"/>
        <v xml:space="preserve"> </v>
      </c>
      <c r="AA32" s="2" t="str">
        <f t="shared" si="11"/>
        <v xml:space="preserve"> </v>
      </c>
      <c r="AB32" s="2" t="str">
        <f t="shared" si="12"/>
        <v xml:space="preserve"> </v>
      </c>
      <c r="AC32" s="2" t="str">
        <f t="shared" si="13"/>
        <v xml:space="preserve"> </v>
      </c>
      <c r="AD32" s="2" t="str">
        <f t="shared" si="14"/>
        <v xml:space="preserve"> </v>
      </c>
    </row>
    <row r="33" spans="1:30" ht="31.5" hidden="1" customHeight="1">
      <c r="A33" s="644"/>
      <c r="B33" s="644"/>
      <c r="C33" s="1031" t="str">
        <f t="shared" si="15"/>
        <v/>
      </c>
      <c r="D33" s="1582"/>
      <c r="E33" s="1583"/>
      <c r="F33" s="1584"/>
      <c r="G33" s="1584"/>
      <c r="H33" s="1584"/>
      <c r="I33" s="1584"/>
      <c r="J33" s="1584"/>
      <c r="K33" s="1584"/>
      <c r="L33" s="1585"/>
      <c r="M33" s="644"/>
      <c r="N33" s="650">
        <f t="shared" si="17"/>
        <v>25</v>
      </c>
      <c r="O33" s="651">
        <f t="shared" si="1"/>
        <v>0</v>
      </c>
      <c r="P33" s="651">
        <f t="shared" si="2"/>
        <v>0</v>
      </c>
      <c r="Q33" s="652">
        <f t="shared" si="18"/>
        <v>0</v>
      </c>
      <c r="S33" s="2" t="str">
        <f t="shared" si="3"/>
        <v>9.3. Utrzymanie 2-metrowych miedz śródpolnych</v>
      </c>
      <c r="T33" s="2" t="str">
        <f t="shared" si="4"/>
        <v>9.4. Utrzymanie 5-metrowych miedz śródpolnych</v>
      </c>
      <c r="U33" s="2" t="str">
        <f t="shared" si="5"/>
        <v xml:space="preserve"> </v>
      </c>
      <c r="V33" s="2" t="str">
        <f t="shared" si="6"/>
        <v xml:space="preserve"> </v>
      </c>
      <c r="W33" s="2" t="str">
        <f t="shared" si="7"/>
        <v xml:space="preserve"> </v>
      </c>
      <c r="X33" s="2" t="str">
        <f t="shared" si="8"/>
        <v xml:space="preserve"> </v>
      </c>
      <c r="Y33" s="2" t="str">
        <f t="shared" si="9"/>
        <v xml:space="preserve"> </v>
      </c>
      <c r="Z33" s="2" t="str">
        <f t="shared" si="10"/>
        <v xml:space="preserve"> </v>
      </c>
      <c r="AA33" s="2" t="str">
        <f t="shared" si="11"/>
        <v xml:space="preserve"> </v>
      </c>
      <c r="AB33" s="2" t="str">
        <f t="shared" si="12"/>
        <v xml:space="preserve"> </v>
      </c>
      <c r="AC33" s="2" t="str">
        <f t="shared" si="13"/>
        <v xml:space="preserve"> </v>
      </c>
      <c r="AD33" s="2" t="str">
        <f t="shared" si="14"/>
        <v xml:space="preserve"> </v>
      </c>
    </row>
    <row r="34" spans="1:30" ht="31.5" hidden="1" customHeight="1">
      <c r="A34" s="644"/>
      <c r="B34" s="644"/>
      <c r="C34" s="1031" t="str">
        <f t="shared" si="15"/>
        <v/>
      </c>
      <c r="D34" s="1582"/>
      <c r="E34" s="1583"/>
      <c r="F34" s="1584"/>
      <c r="G34" s="1584"/>
      <c r="H34" s="1584"/>
      <c r="I34" s="1584"/>
      <c r="J34" s="1584"/>
      <c r="K34" s="1584"/>
      <c r="L34" s="1585"/>
      <c r="M34" s="644"/>
      <c r="N34" s="650">
        <f t="shared" si="17"/>
        <v>26</v>
      </c>
      <c r="O34" s="651">
        <f t="shared" si="1"/>
        <v>0</v>
      </c>
      <c r="P34" s="651">
        <f t="shared" si="2"/>
        <v>0</v>
      </c>
      <c r="Q34" s="652">
        <f t="shared" si="18"/>
        <v>0</v>
      </c>
      <c r="S34" s="2" t="str">
        <f t="shared" si="3"/>
        <v>9.3. Utrzymanie 2-metrowych miedz śródpolnych</v>
      </c>
      <c r="T34" s="2" t="str">
        <f t="shared" si="4"/>
        <v>9.4. Utrzymanie 5-metrowych miedz śródpolnych</v>
      </c>
      <c r="U34" s="2" t="str">
        <f t="shared" si="5"/>
        <v xml:space="preserve"> </v>
      </c>
      <c r="V34" s="2" t="str">
        <f t="shared" si="6"/>
        <v xml:space="preserve"> </v>
      </c>
      <c r="W34" s="2" t="str">
        <f t="shared" si="7"/>
        <v xml:space="preserve"> </v>
      </c>
      <c r="X34" s="2" t="str">
        <f t="shared" si="8"/>
        <v xml:space="preserve"> </v>
      </c>
      <c r="Y34" s="2" t="str">
        <f t="shared" si="9"/>
        <v xml:space="preserve"> </v>
      </c>
      <c r="Z34" s="2" t="str">
        <f t="shared" si="10"/>
        <v xml:space="preserve"> </v>
      </c>
      <c r="AA34" s="2" t="str">
        <f t="shared" si="11"/>
        <v xml:space="preserve"> </v>
      </c>
      <c r="AB34" s="2" t="str">
        <f t="shared" si="12"/>
        <v xml:space="preserve"> </v>
      </c>
      <c r="AC34" s="2" t="str">
        <f t="shared" si="13"/>
        <v xml:space="preserve"> </v>
      </c>
      <c r="AD34" s="2" t="str">
        <f t="shared" si="14"/>
        <v xml:space="preserve"> </v>
      </c>
    </row>
    <row r="35" spans="1:30" ht="31.5" hidden="1" customHeight="1">
      <c r="A35" s="644"/>
      <c r="B35" s="644"/>
      <c r="C35" s="1031" t="str">
        <f t="shared" si="15"/>
        <v/>
      </c>
      <c r="D35" s="1582"/>
      <c r="E35" s="1583"/>
      <c r="F35" s="1584"/>
      <c r="G35" s="1584"/>
      <c r="H35" s="1584"/>
      <c r="I35" s="1584"/>
      <c r="J35" s="1584"/>
      <c r="K35" s="1584"/>
      <c r="L35" s="1585"/>
      <c r="M35" s="644"/>
      <c r="N35" s="650">
        <f t="shared" si="17"/>
        <v>27</v>
      </c>
      <c r="O35" s="651">
        <f t="shared" si="1"/>
        <v>0</v>
      </c>
      <c r="P35" s="651">
        <f t="shared" si="2"/>
        <v>0</v>
      </c>
      <c r="Q35" s="652">
        <f t="shared" si="18"/>
        <v>0</v>
      </c>
      <c r="S35" s="2" t="str">
        <f t="shared" si="3"/>
        <v>9.3. Utrzymanie 2-metrowych miedz śródpolnych</v>
      </c>
      <c r="T35" s="2" t="str">
        <f t="shared" si="4"/>
        <v>9.4. Utrzymanie 5-metrowych miedz śródpolnych</v>
      </c>
      <c r="U35" s="2" t="str">
        <f t="shared" si="5"/>
        <v xml:space="preserve"> </v>
      </c>
      <c r="V35" s="2" t="str">
        <f t="shared" si="6"/>
        <v xml:space="preserve"> </v>
      </c>
      <c r="W35" s="2" t="str">
        <f t="shared" si="7"/>
        <v xml:space="preserve"> </v>
      </c>
      <c r="X35" s="2" t="str">
        <f t="shared" si="8"/>
        <v xml:space="preserve"> </v>
      </c>
      <c r="Y35" s="2" t="str">
        <f t="shared" si="9"/>
        <v xml:space="preserve"> </v>
      </c>
      <c r="Z35" s="2" t="str">
        <f t="shared" si="10"/>
        <v xml:space="preserve"> </v>
      </c>
      <c r="AA35" s="2" t="str">
        <f t="shared" si="11"/>
        <v xml:space="preserve"> </v>
      </c>
      <c r="AB35" s="2" t="str">
        <f t="shared" si="12"/>
        <v xml:space="preserve"> </v>
      </c>
      <c r="AC35" s="2" t="str">
        <f t="shared" si="13"/>
        <v xml:space="preserve"> </v>
      </c>
      <c r="AD35" s="2" t="str">
        <f t="shared" si="14"/>
        <v xml:space="preserve"> </v>
      </c>
    </row>
    <row r="36" spans="1:30" ht="31.5" hidden="1" customHeight="1">
      <c r="A36" s="644"/>
      <c r="B36" s="644"/>
      <c r="C36" s="1031" t="str">
        <f t="shared" si="15"/>
        <v/>
      </c>
      <c r="D36" s="1582"/>
      <c r="E36" s="1583"/>
      <c r="F36" s="1584"/>
      <c r="G36" s="1584"/>
      <c r="H36" s="1584"/>
      <c r="I36" s="1584"/>
      <c r="J36" s="1584"/>
      <c r="K36" s="1584"/>
      <c r="L36" s="1585"/>
      <c r="M36" s="644"/>
      <c r="N36" s="650">
        <f t="shared" si="17"/>
        <v>28</v>
      </c>
      <c r="O36" s="651">
        <f t="shared" si="1"/>
        <v>0</v>
      </c>
      <c r="P36" s="651">
        <f t="shared" si="2"/>
        <v>0</v>
      </c>
      <c r="Q36" s="652">
        <f t="shared" si="18"/>
        <v>0</v>
      </c>
      <c r="S36" s="2" t="str">
        <f t="shared" si="3"/>
        <v>9.3. Utrzymanie 2-metrowych miedz śródpolnych</v>
      </c>
      <c r="T36" s="2" t="str">
        <f t="shared" si="4"/>
        <v>9.4. Utrzymanie 5-metrowych miedz śródpolnych</v>
      </c>
      <c r="U36" s="2" t="str">
        <f t="shared" si="5"/>
        <v xml:space="preserve"> </v>
      </c>
      <c r="V36" s="2" t="str">
        <f t="shared" si="6"/>
        <v xml:space="preserve"> </v>
      </c>
      <c r="W36" s="2" t="str">
        <f t="shared" si="7"/>
        <v xml:space="preserve"> </v>
      </c>
      <c r="X36" s="2" t="str">
        <f t="shared" si="8"/>
        <v xml:space="preserve"> </v>
      </c>
      <c r="Y36" s="2" t="str">
        <f t="shared" si="9"/>
        <v xml:space="preserve"> </v>
      </c>
      <c r="Z36" s="2" t="str">
        <f t="shared" si="10"/>
        <v xml:space="preserve"> </v>
      </c>
      <c r="AA36" s="2" t="str">
        <f t="shared" si="11"/>
        <v xml:space="preserve"> </v>
      </c>
      <c r="AB36" s="2" t="str">
        <f t="shared" si="12"/>
        <v xml:space="preserve"> </v>
      </c>
      <c r="AC36" s="2" t="str">
        <f t="shared" si="13"/>
        <v xml:space="preserve"> </v>
      </c>
      <c r="AD36" s="2" t="str">
        <f t="shared" si="14"/>
        <v xml:space="preserve"> </v>
      </c>
    </row>
    <row r="37" spans="1:30" ht="31.5" hidden="1" customHeight="1">
      <c r="A37" s="644"/>
      <c r="B37" s="644"/>
      <c r="C37" s="1031" t="str">
        <f t="shared" si="15"/>
        <v/>
      </c>
      <c r="D37" s="1582"/>
      <c r="E37" s="1583"/>
      <c r="F37" s="1584"/>
      <c r="G37" s="1584"/>
      <c r="H37" s="1584"/>
      <c r="I37" s="1584"/>
      <c r="J37" s="1584"/>
      <c r="K37" s="1584"/>
      <c r="L37" s="1585"/>
      <c r="M37" s="644"/>
      <c r="N37" s="650">
        <f t="shared" si="17"/>
        <v>29</v>
      </c>
      <c r="O37" s="651">
        <f t="shared" si="1"/>
        <v>0</v>
      </c>
      <c r="P37" s="651">
        <f t="shared" si="2"/>
        <v>0</v>
      </c>
      <c r="Q37" s="652">
        <f t="shared" si="18"/>
        <v>0</v>
      </c>
      <c r="S37" s="2" t="str">
        <f t="shared" si="3"/>
        <v>9.3. Utrzymanie 2-metrowych miedz śródpolnych</v>
      </c>
      <c r="T37" s="2" t="str">
        <f t="shared" si="4"/>
        <v>9.4. Utrzymanie 5-metrowych miedz śródpolnych</v>
      </c>
      <c r="U37" s="2" t="str">
        <f t="shared" si="5"/>
        <v xml:space="preserve"> </v>
      </c>
      <c r="V37" s="2" t="str">
        <f t="shared" si="6"/>
        <v xml:space="preserve"> </v>
      </c>
      <c r="W37" s="2" t="str">
        <f t="shared" si="7"/>
        <v xml:space="preserve"> </v>
      </c>
      <c r="X37" s="2" t="str">
        <f t="shared" si="8"/>
        <v xml:space="preserve"> </v>
      </c>
      <c r="Y37" s="2" t="str">
        <f t="shared" si="9"/>
        <v xml:space="preserve"> </v>
      </c>
      <c r="Z37" s="2" t="str">
        <f t="shared" si="10"/>
        <v xml:space="preserve"> </v>
      </c>
      <c r="AA37" s="2" t="str">
        <f t="shared" si="11"/>
        <v xml:space="preserve"> </v>
      </c>
      <c r="AB37" s="2" t="str">
        <f t="shared" si="12"/>
        <v xml:space="preserve"> </v>
      </c>
      <c r="AC37" s="2" t="str">
        <f t="shared" si="13"/>
        <v xml:space="preserve"> </v>
      </c>
      <c r="AD37" s="2" t="str">
        <f t="shared" si="14"/>
        <v xml:space="preserve"> </v>
      </c>
    </row>
    <row r="38" spans="1:30" ht="31.5" hidden="1" customHeight="1">
      <c r="A38" s="644"/>
      <c r="B38" s="644"/>
      <c r="C38" s="1031" t="str">
        <f t="shared" si="15"/>
        <v/>
      </c>
      <c r="D38" s="1582"/>
      <c r="E38" s="1583"/>
      <c r="F38" s="1584"/>
      <c r="G38" s="1584"/>
      <c r="H38" s="1584"/>
      <c r="I38" s="1584"/>
      <c r="J38" s="1584"/>
      <c r="K38" s="1584"/>
      <c r="L38" s="1585"/>
      <c r="M38" s="644"/>
      <c r="N38" s="650">
        <f t="shared" si="17"/>
        <v>30</v>
      </c>
      <c r="O38" s="651">
        <f t="shared" si="1"/>
        <v>0</v>
      </c>
      <c r="P38" s="651">
        <f t="shared" si="2"/>
        <v>0</v>
      </c>
      <c r="Q38" s="652">
        <f t="shared" si="18"/>
        <v>0</v>
      </c>
      <c r="S38" s="2" t="str">
        <f t="shared" si="3"/>
        <v>9.3. Utrzymanie 2-metrowych miedz śródpolnych</v>
      </c>
      <c r="T38" s="2" t="str">
        <f t="shared" si="4"/>
        <v>9.4. Utrzymanie 5-metrowych miedz śródpolnych</v>
      </c>
      <c r="U38" s="2" t="str">
        <f t="shared" si="5"/>
        <v xml:space="preserve"> </v>
      </c>
      <c r="V38" s="2" t="str">
        <f t="shared" si="6"/>
        <v xml:space="preserve"> </v>
      </c>
      <c r="W38" s="2" t="str">
        <f t="shared" si="7"/>
        <v xml:space="preserve"> </v>
      </c>
      <c r="X38" s="2" t="str">
        <f t="shared" si="8"/>
        <v xml:space="preserve"> </v>
      </c>
      <c r="Y38" s="2" t="str">
        <f t="shared" si="9"/>
        <v xml:space="preserve"> </v>
      </c>
      <c r="Z38" s="2" t="str">
        <f t="shared" si="10"/>
        <v xml:space="preserve"> </v>
      </c>
      <c r="AA38" s="2" t="str">
        <f t="shared" si="11"/>
        <v xml:space="preserve"> </v>
      </c>
      <c r="AB38" s="2" t="str">
        <f t="shared" si="12"/>
        <v xml:space="preserve"> </v>
      </c>
      <c r="AC38" s="2" t="str">
        <f t="shared" si="13"/>
        <v xml:space="preserve"> </v>
      </c>
      <c r="AD38" s="2" t="str">
        <f t="shared" si="14"/>
        <v xml:space="preserve"> </v>
      </c>
    </row>
    <row r="39" spans="1:30">
      <c r="A39" s="644"/>
      <c r="B39" s="644"/>
      <c r="C39" s="644"/>
      <c r="D39" s="653"/>
      <c r="E39" s="653"/>
      <c r="F39" s="644"/>
      <c r="G39" s="644"/>
      <c r="H39" s="644"/>
      <c r="I39" s="644"/>
      <c r="J39" s="644"/>
      <c r="K39" s="644"/>
      <c r="L39" s="644"/>
      <c r="M39" s="644"/>
    </row>
    <row r="41" spans="1:30" ht="5.25" customHeight="1"/>
    <row r="46" spans="1:30">
      <c r="O46" s="654" t="s">
        <v>1282</v>
      </c>
      <c r="Q46" s="655" t="s">
        <v>652</v>
      </c>
    </row>
    <row r="47" spans="1:30">
      <c r="P47" s="2">
        <v>0</v>
      </c>
      <c r="Q47" s="2" t="s">
        <v>1264</v>
      </c>
    </row>
    <row r="48" spans="1:30">
      <c r="O48" s="656" t="s">
        <v>1862</v>
      </c>
      <c r="P48" s="2">
        <f>P47+1</f>
        <v>1</v>
      </c>
      <c r="Q48" s="655" t="s">
        <v>791</v>
      </c>
    </row>
    <row r="49" spans="15:17">
      <c r="O49" s="656" t="s">
        <v>1863</v>
      </c>
      <c r="P49" s="2">
        <f t="shared" ref="P49:P59" si="19">P48+1</f>
        <v>2</v>
      </c>
      <c r="Q49" s="655" t="s">
        <v>1264</v>
      </c>
    </row>
    <row r="50" spans="15:17">
      <c r="O50" s="656" t="s">
        <v>1864</v>
      </c>
      <c r="P50" s="2">
        <f t="shared" si="19"/>
        <v>3</v>
      </c>
      <c r="Q50" s="655" t="s">
        <v>1264</v>
      </c>
    </row>
    <row r="51" spans="15:17">
      <c r="O51" s="656" t="s">
        <v>1865</v>
      </c>
      <c r="P51" s="2">
        <f t="shared" si="19"/>
        <v>4</v>
      </c>
      <c r="Q51" s="655" t="s">
        <v>1264</v>
      </c>
    </row>
    <row r="52" spans="15:17">
      <c r="O52" s="656" t="s">
        <v>605</v>
      </c>
      <c r="P52" s="2">
        <f t="shared" si="19"/>
        <v>5</v>
      </c>
      <c r="Q52" s="655" t="s">
        <v>1264</v>
      </c>
    </row>
    <row r="53" spans="15:17">
      <c r="O53" s="656" t="s">
        <v>1853</v>
      </c>
      <c r="P53" s="2">
        <f t="shared" si="19"/>
        <v>6</v>
      </c>
      <c r="Q53" s="655" t="s">
        <v>1264</v>
      </c>
    </row>
    <row r="54" spans="15:17">
      <c r="O54" s="656" t="s">
        <v>637</v>
      </c>
      <c r="P54" s="2">
        <f t="shared" si="19"/>
        <v>7</v>
      </c>
      <c r="Q54" s="655" t="s">
        <v>1264</v>
      </c>
    </row>
    <row r="55" spans="15:17">
      <c r="O55" s="656" t="s">
        <v>638</v>
      </c>
      <c r="P55" s="2">
        <f t="shared" si="19"/>
        <v>8</v>
      </c>
      <c r="Q55" s="655" t="s">
        <v>1264</v>
      </c>
    </row>
    <row r="56" spans="15:17">
      <c r="O56" s="656" t="s">
        <v>1243</v>
      </c>
      <c r="P56" s="2">
        <f t="shared" si="19"/>
        <v>9</v>
      </c>
      <c r="Q56" s="655" t="s">
        <v>1264</v>
      </c>
    </row>
    <row r="57" spans="15:17">
      <c r="O57" s="656"/>
      <c r="P57" s="2">
        <f t="shared" si="19"/>
        <v>10</v>
      </c>
      <c r="Q57" s="655" t="s">
        <v>1264</v>
      </c>
    </row>
    <row r="58" spans="15:17">
      <c r="O58" s="656"/>
      <c r="P58" s="2">
        <f t="shared" si="19"/>
        <v>11</v>
      </c>
      <c r="Q58" s="655" t="s">
        <v>1264</v>
      </c>
    </row>
    <row r="59" spans="15:17">
      <c r="O59" s="2" t="s">
        <v>2255</v>
      </c>
      <c r="P59" s="2">
        <f t="shared" si="19"/>
        <v>12</v>
      </c>
      <c r="Q59" s="655" t="s">
        <v>1264</v>
      </c>
    </row>
    <row r="60" spans="15:17">
      <c r="O60" s="656" t="s">
        <v>1243</v>
      </c>
      <c r="P60" s="2">
        <v>0</v>
      </c>
      <c r="Q60" s="655" t="s">
        <v>1264</v>
      </c>
    </row>
    <row r="61" spans="15:17">
      <c r="O61" s="656"/>
      <c r="P61" s="2">
        <f>P60+1</f>
        <v>1</v>
      </c>
      <c r="Q61" s="657" t="s">
        <v>85</v>
      </c>
    </row>
    <row r="62" spans="15:17">
      <c r="O62" s="656"/>
      <c r="P62" s="2">
        <f t="shared" ref="P62:P72" si="20">P61+1</f>
        <v>2</v>
      </c>
      <c r="Q62" s="657" t="s">
        <v>792</v>
      </c>
    </row>
    <row r="63" spans="15:17">
      <c r="O63" s="24"/>
      <c r="P63" s="2">
        <f t="shared" si="20"/>
        <v>3</v>
      </c>
      <c r="Q63" s="657" t="s">
        <v>86</v>
      </c>
    </row>
    <row r="64" spans="15:17">
      <c r="O64" s="24"/>
      <c r="P64" s="2">
        <f t="shared" si="20"/>
        <v>4</v>
      </c>
      <c r="Q64" s="657" t="s">
        <v>793</v>
      </c>
    </row>
    <row r="65" spans="15:17">
      <c r="O65" s="24"/>
      <c r="P65" s="2">
        <f t="shared" si="20"/>
        <v>5</v>
      </c>
      <c r="Q65" s="657" t="s">
        <v>87</v>
      </c>
    </row>
    <row r="66" spans="15:17">
      <c r="O66" s="24"/>
      <c r="P66" s="2">
        <f t="shared" si="20"/>
        <v>6</v>
      </c>
      <c r="Q66" s="655" t="s">
        <v>1120</v>
      </c>
    </row>
    <row r="67" spans="15:17">
      <c r="O67" s="24"/>
      <c r="P67" s="2">
        <f t="shared" si="20"/>
        <v>7</v>
      </c>
      <c r="Q67" s="657" t="s">
        <v>88</v>
      </c>
    </row>
    <row r="68" spans="15:17">
      <c r="O68" s="24"/>
      <c r="P68" s="2">
        <f t="shared" si="20"/>
        <v>8</v>
      </c>
      <c r="Q68" s="657" t="s">
        <v>1121</v>
      </c>
    </row>
    <row r="69" spans="15:17">
      <c r="O69" s="24"/>
      <c r="P69" s="2">
        <f t="shared" si="20"/>
        <v>9</v>
      </c>
      <c r="Q69" s="657" t="s">
        <v>2801</v>
      </c>
    </row>
    <row r="70" spans="15:17">
      <c r="O70" s="24"/>
      <c r="P70" s="2">
        <f t="shared" si="20"/>
        <v>10</v>
      </c>
      <c r="Q70" s="657" t="s">
        <v>2802</v>
      </c>
    </row>
    <row r="71" spans="15:17">
      <c r="O71" s="24"/>
      <c r="P71" s="2">
        <f t="shared" si="20"/>
        <v>11</v>
      </c>
      <c r="Q71" s="657" t="s">
        <v>2803</v>
      </c>
    </row>
    <row r="72" spans="15:17">
      <c r="O72" s="24"/>
      <c r="P72" s="2">
        <f t="shared" si="20"/>
        <v>12</v>
      </c>
      <c r="Q72" s="657" t="s">
        <v>2804</v>
      </c>
    </row>
    <row r="73" spans="15:17">
      <c r="O73" s="24"/>
      <c r="P73" s="2">
        <v>0</v>
      </c>
      <c r="Q73" s="657" t="s">
        <v>1264</v>
      </c>
    </row>
    <row r="74" spans="15:17">
      <c r="O74" s="24"/>
      <c r="P74" s="2">
        <f>P73+1</f>
        <v>1</v>
      </c>
      <c r="Q74" s="657" t="s">
        <v>1904</v>
      </c>
    </row>
    <row r="75" spans="15:17">
      <c r="O75" s="24"/>
      <c r="P75" s="2">
        <f t="shared" ref="P75:P85" si="21">P74+1</f>
        <v>2</v>
      </c>
      <c r="Q75" s="657" t="s">
        <v>1264</v>
      </c>
    </row>
    <row r="76" spans="15:17">
      <c r="O76" s="24"/>
      <c r="P76" s="2">
        <f t="shared" si="21"/>
        <v>3</v>
      </c>
      <c r="Q76" s="657" t="s">
        <v>1264</v>
      </c>
    </row>
    <row r="77" spans="15:17">
      <c r="O77" s="24"/>
      <c r="P77" s="2">
        <f t="shared" si="21"/>
        <v>4</v>
      </c>
      <c r="Q77" s="657" t="s">
        <v>1264</v>
      </c>
    </row>
    <row r="78" spans="15:17">
      <c r="O78" s="24"/>
      <c r="P78" s="2">
        <f t="shared" si="21"/>
        <v>5</v>
      </c>
      <c r="Q78" s="657" t="s">
        <v>1264</v>
      </c>
    </row>
    <row r="79" spans="15:17">
      <c r="O79" s="24"/>
      <c r="P79" s="2">
        <f t="shared" si="21"/>
        <v>6</v>
      </c>
      <c r="Q79" s="657" t="s">
        <v>1264</v>
      </c>
    </row>
    <row r="80" spans="15:17">
      <c r="O80" s="24"/>
      <c r="P80" s="2">
        <f t="shared" si="21"/>
        <v>7</v>
      </c>
      <c r="Q80" s="657" t="s">
        <v>1264</v>
      </c>
    </row>
    <row r="81" spans="15:17">
      <c r="O81" s="24"/>
      <c r="P81" s="2">
        <f t="shared" si="21"/>
        <v>8</v>
      </c>
      <c r="Q81" s="657" t="s">
        <v>1264</v>
      </c>
    </row>
    <row r="82" spans="15:17">
      <c r="O82" s="24"/>
      <c r="P82" s="2">
        <f t="shared" si="21"/>
        <v>9</v>
      </c>
      <c r="Q82" s="657" t="s">
        <v>1264</v>
      </c>
    </row>
    <row r="83" spans="15:17">
      <c r="O83" s="24"/>
      <c r="P83" s="2">
        <f t="shared" si="21"/>
        <v>10</v>
      </c>
      <c r="Q83" s="657" t="s">
        <v>1264</v>
      </c>
    </row>
    <row r="84" spans="15:17">
      <c r="O84" s="24"/>
      <c r="P84" s="2">
        <f t="shared" si="21"/>
        <v>11</v>
      </c>
      <c r="Q84" s="657" t="s">
        <v>1264</v>
      </c>
    </row>
    <row r="85" spans="15:17">
      <c r="O85" s="24"/>
      <c r="P85" s="2">
        <f t="shared" si="21"/>
        <v>12</v>
      </c>
      <c r="Q85" s="657" t="s">
        <v>1264</v>
      </c>
    </row>
    <row r="86" spans="15:17">
      <c r="O86" s="24"/>
      <c r="P86" s="2">
        <v>0</v>
      </c>
      <c r="Q86" s="657" t="s">
        <v>1264</v>
      </c>
    </row>
    <row r="87" spans="15:17">
      <c r="O87" s="24"/>
      <c r="P87" s="2">
        <f>P86+1</f>
        <v>1</v>
      </c>
      <c r="Q87" s="657" t="s">
        <v>1122</v>
      </c>
    </row>
    <row r="88" spans="15:17">
      <c r="O88" s="24"/>
      <c r="P88" s="2">
        <f t="shared" ref="P88:P98" si="22">P87+1</f>
        <v>2</v>
      </c>
      <c r="Q88" s="657" t="s">
        <v>1123</v>
      </c>
    </row>
    <row r="89" spans="15:17">
      <c r="O89" s="24"/>
      <c r="P89" s="2">
        <f t="shared" si="22"/>
        <v>3</v>
      </c>
      <c r="Q89" s="657" t="s">
        <v>17</v>
      </c>
    </row>
    <row r="90" spans="15:17">
      <c r="O90" s="24"/>
      <c r="P90" s="2">
        <f t="shared" si="22"/>
        <v>4</v>
      </c>
      <c r="Q90" s="657" t="s">
        <v>18</v>
      </c>
    </row>
    <row r="91" spans="15:17">
      <c r="O91" s="24"/>
      <c r="P91" s="2">
        <f t="shared" si="22"/>
        <v>5</v>
      </c>
      <c r="Q91" s="657" t="s">
        <v>19</v>
      </c>
    </row>
    <row r="92" spans="15:17">
      <c r="O92" s="24"/>
      <c r="P92" s="2">
        <f t="shared" si="22"/>
        <v>6</v>
      </c>
      <c r="Q92" s="657" t="s">
        <v>20</v>
      </c>
    </row>
    <row r="93" spans="15:17">
      <c r="O93" s="24"/>
      <c r="P93" s="2">
        <f t="shared" si="22"/>
        <v>7</v>
      </c>
      <c r="Q93" s="657" t="s">
        <v>21</v>
      </c>
    </row>
    <row r="94" spans="15:17">
      <c r="P94" s="2">
        <f t="shared" si="22"/>
        <v>8</v>
      </c>
      <c r="Q94" s="657" t="s">
        <v>22</v>
      </c>
    </row>
    <row r="95" spans="15:17">
      <c r="P95" s="2">
        <f t="shared" si="22"/>
        <v>9</v>
      </c>
      <c r="Q95" s="657" t="s">
        <v>23</v>
      </c>
    </row>
    <row r="96" spans="15:17">
      <c r="P96" s="2">
        <f t="shared" si="22"/>
        <v>10</v>
      </c>
      <c r="Q96" s="657" t="s">
        <v>24</v>
      </c>
    </row>
    <row r="97" spans="16:17">
      <c r="P97" s="2">
        <f t="shared" si="22"/>
        <v>11</v>
      </c>
      <c r="Q97" s="657" t="s">
        <v>1264</v>
      </c>
    </row>
    <row r="98" spans="16:17">
      <c r="P98" s="2">
        <f t="shared" si="22"/>
        <v>12</v>
      </c>
      <c r="Q98" s="657" t="s">
        <v>1264</v>
      </c>
    </row>
    <row r="99" spans="16:17">
      <c r="P99" s="2">
        <v>0</v>
      </c>
      <c r="Q99" s="657" t="s">
        <v>1264</v>
      </c>
    </row>
    <row r="100" spans="16:17">
      <c r="P100" s="2">
        <f>P99+1</f>
        <v>1</v>
      </c>
      <c r="Q100" s="657" t="s">
        <v>25</v>
      </c>
    </row>
    <row r="101" spans="16:17">
      <c r="P101" s="2">
        <f t="shared" ref="P101:P111" si="23">P100+1</f>
        <v>2</v>
      </c>
      <c r="Q101" s="657" t="s">
        <v>26</v>
      </c>
    </row>
    <row r="102" spans="16:17">
      <c r="P102" s="2">
        <f t="shared" si="23"/>
        <v>3</v>
      </c>
      <c r="Q102" s="657" t="s">
        <v>1236</v>
      </c>
    </row>
    <row r="103" spans="16:17">
      <c r="P103" s="2">
        <f t="shared" si="23"/>
        <v>4</v>
      </c>
      <c r="Q103" s="657" t="s">
        <v>1237</v>
      </c>
    </row>
    <row r="104" spans="16:17">
      <c r="P104" s="2">
        <f t="shared" si="23"/>
        <v>5</v>
      </c>
      <c r="Q104" s="657" t="s">
        <v>84</v>
      </c>
    </row>
    <row r="105" spans="16:17">
      <c r="P105" s="2">
        <f t="shared" si="23"/>
        <v>6</v>
      </c>
      <c r="Q105" s="657" t="s">
        <v>962</v>
      </c>
    </row>
    <row r="106" spans="16:17">
      <c r="P106" s="2">
        <f t="shared" si="23"/>
        <v>7</v>
      </c>
      <c r="Q106" s="657" t="s">
        <v>963</v>
      </c>
    </row>
    <row r="107" spans="16:17">
      <c r="P107" s="2">
        <f t="shared" si="23"/>
        <v>8</v>
      </c>
      <c r="Q107" s="657" t="s">
        <v>964</v>
      </c>
    </row>
    <row r="108" spans="16:17">
      <c r="P108" s="2">
        <f t="shared" si="23"/>
        <v>9</v>
      </c>
      <c r="Q108" s="657" t="s">
        <v>965</v>
      </c>
    </row>
    <row r="109" spans="16:17">
      <c r="P109" s="2">
        <f t="shared" si="23"/>
        <v>10</v>
      </c>
      <c r="Q109" s="657" t="s">
        <v>966</v>
      </c>
    </row>
    <row r="110" spans="16:17">
      <c r="P110" s="2">
        <f t="shared" si="23"/>
        <v>11</v>
      </c>
      <c r="Q110" s="657" t="s">
        <v>1264</v>
      </c>
    </row>
    <row r="111" spans="16:17">
      <c r="P111" s="2">
        <f t="shared" si="23"/>
        <v>12</v>
      </c>
      <c r="Q111" s="657" t="s">
        <v>1264</v>
      </c>
    </row>
    <row r="112" spans="16:17">
      <c r="P112" s="2">
        <v>0</v>
      </c>
      <c r="Q112" s="657" t="s">
        <v>1264</v>
      </c>
    </row>
    <row r="113" spans="16:17">
      <c r="P113" s="2">
        <f>P112+1</f>
        <v>1</v>
      </c>
      <c r="Q113" s="657" t="s">
        <v>967</v>
      </c>
    </row>
    <row r="114" spans="16:17">
      <c r="P114" s="2">
        <f t="shared" ref="P114:P124" si="24">P113+1</f>
        <v>2</v>
      </c>
      <c r="Q114" s="657" t="s">
        <v>59</v>
      </c>
    </row>
    <row r="115" spans="16:17">
      <c r="P115" s="2">
        <f t="shared" si="24"/>
        <v>3</v>
      </c>
      <c r="Q115" s="657" t="s">
        <v>1727</v>
      </c>
    </row>
    <row r="116" spans="16:17">
      <c r="P116" s="2">
        <f t="shared" si="24"/>
        <v>4</v>
      </c>
      <c r="Q116" s="657" t="s">
        <v>1428</v>
      </c>
    </row>
    <row r="117" spans="16:17">
      <c r="P117" s="2">
        <f t="shared" si="24"/>
        <v>5</v>
      </c>
      <c r="Q117" s="657" t="s">
        <v>1264</v>
      </c>
    </row>
    <row r="118" spans="16:17">
      <c r="P118" s="2">
        <f t="shared" si="24"/>
        <v>6</v>
      </c>
      <c r="Q118" s="657" t="s">
        <v>1264</v>
      </c>
    </row>
    <row r="119" spans="16:17">
      <c r="P119" s="2">
        <f t="shared" si="24"/>
        <v>7</v>
      </c>
      <c r="Q119" s="657" t="s">
        <v>1264</v>
      </c>
    </row>
    <row r="120" spans="16:17">
      <c r="P120" s="2">
        <f t="shared" si="24"/>
        <v>8</v>
      </c>
      <c r="Q120" s="657" t="s">
        <v>1264</v>
      </c>
    </row>
    <row r="121" spans="16:17">
      <c r="P121" s="2">
        <f t="shared" si="24"/>
        <v>9</v>
      </c>
      <c r="Q121" s="657" t="s">
        <v>1264</v>
      </c>
    </row>
    <row r="122" spans="16:17">
      <c r="P122" s="2">
        <f t="shared" si="24"/>
        <v>10</v>
      </c>
      <c r="Q122" s="657" t="s">
        <v>1264</v>
      </c>
    </row>
    <row r="123" spans="16:17">
      <c r="P123" s="2">
        <f t="shared" si="24"/>
        <v>11</v>
      </c>
      <c r="Q123" s="657" t="s">
        <v>1264</v>
      </c>
    </row>
    <row r="124" spans="16:17">
      <c r="P124" s="2">
        <f t="shared" si="24"/>
        <v>12</v>
      </c>
      <c r="Q124" s="657" t="s">
        <v>1264</v>
      </c>
    </row>
    <row r="125" spans="16:17">
      <c r="P125" s="2">
        <v>0</v>
      </c>
      <c r="Q125" s="657" t="s">
        <v>1264</v>
      </c>
    </row>
    <row r="126" spans="16:17">
      <c r="P126" s="2">
        <f>P125+1</f>
        <v>1</v>
      </c>
      <c r="Q126" s="657" t="s">
        <v>2287</v>
      </c>
    </row>
    <row r="127" spans="16:17">
      <c r="P127" s="2">
        <f t="shared" ref="P127:P137" si="25">P126+1</f>
        <v>2</v>
      </c>
      <c r="Q127" s="657" t="s">
        <v>2288</v>
      </c>
    </row>
    <row r="128" spans="16:17">
      <c r="P128" s="2">
        <f t="shared" si="25"/>
        <v>3</v>
      </c>
      <c r="Q128" s="657" t="s">
        <v>2289</v>
      </c>
    </row>
    <row r="129" spans="16:17">
      <c r="P129" s="2">
        <f t="shared" si="25"/>
        <v>4</v>
      </c>
      <c r="Q129" s="657" t="s">
        <v>2290</v>
      </c>
    </row>
    <row r="130" spans="16:17">
      <c r="P130" s="2">
        <f t="shared" si="25"/>
        <v>5</v>
      </c>
      <c r="Q130" s="657" t="s">
        <v>1264</v>
      </c>
    </row>
    <row r="131" spans="16:17">
      <c r="P131" s="2">
        <f t="shared" si="25"/>
        <v>6</v>
      </c>
      <c r="Q131" s="657" t="s">
        <v>1264</v>
      </c>
    </row>
    <row r="132" spans="16:17">
      <c r="P132" s="2">
        <f t="shared" si="25"/>
        <v>7</v>
      </c>
      <c r="Q132" s="657" t="s">
        <v>1264</v>
      </c>
    </row>
    <row r="133" spans="16:17">
      <c r="P133" s="2">
        <f t="shared" si="25"/>
        <v>8</v>
      </c>
      <c r="Q133" s="657" t="s">
        <v>1264</v>
      </c>
    </row>
    <row r="134" spans="16:17">
      <c r="P134" s="2">
        <f t="shared" si="25"/>
        <v>9</v>
      </c>
      <c r="Q134" s="657" t="s">
        <v>1264</v>
      </c>
    </row>
    <row r="135" spans="16:17">
      <c r="P135" s="2">
        <f t="shared" si="25"/>
        <v>10</v>
      </c>
      <c r="Q135" s="657" t="s">
        <v>1264</v>
      </c>
    </row>
    <row r="136" spans="16:17">
      <c r="P136" s="2">
        <f t="shared" si="25"/>
        <v>11</v>
      </c>
      <c r="Q136" s="657" t="s">
        <v>1264</v>
      </c>
    </row>
    <row r="137" spans="16:17">
      <c r="P137" s="2">
        <f t="shared" si="25"/>
        <v>12</v>
      </c>
      <c r="Q137" s="657" t="s">
        <v>1264</v>
      </c>
    </row>
    <row r="138" spans="16:17">
      <c r="P138" s="2">
        <v>0</v>
      </c>
      <c r="Q138" s="657" t="s">
        <v>1264</v>
      </c>
    </row>
    <row r="139" spans="16:17">
      <c r="P139" s="2">
        <f>P138+1</f>
        <v>1</v>
      </c>
      <c r="Q139" s="657" t="s">
        <v>1905</v>
      </c>
    </row>
    <row r="140" spans="16:17">
      <c r="P140" s="2">
        <f t="shared" ref="P140:P150" si="26">P139+1</f>
        <v>2</v>
      </c>
      <c r="Q140" s="657" t="s">
        <v>1908</v>
      </c>
    </row>
    <row r="141" spans="16:17">
      <c r="P141" s="2">
        <f t="shared" si="26"/>
        <v>3</v>
      </c>
      <c r="Q141" s="657" t="s">
        <v>1906</v>
      </c>
    </row>
    <row r="142" spans="16:17">
      <c r="P142" s="2">
        <f t="shared" si="26"/>
        <v>4</v>
      </c>
      <c r="Q142" s="657" t="s">
        <v>1909</v>
      </c>
    </row>
    <row r="143" spans="16:17">
      <c r="P143" s="2">
        <f t="shared" si="26"/>
        <v>5</v>
      </c>
      <c r="Q143" s="657" t="s">
        <v>1907</v>
      </c>
    </row>
    <row r="144" spans="16:17">
      <c r="P144" s="2">
        <f t="shared" si="26"/>
        <v>6</v>
      </c>
      <c r="Q144" s="657" t="s">
        <v>1910</v>
      </c>
    </row>
    <row r="145" spans="16:24">
      <c r="P145" s="2">
        <f t="shared" si="26"/>
        <v>7</v>
      </c>
      <c r="Q145" s="657" t="s">
        <v>1264</v>
      </c>
    </row>
    <row r="146" spans="16:24">
      <c r="P146" s="2">
        <f t="shared" si="26"/>
        <v>8</v>
      </c>
      <c r="Q146" s="657" t="s">
        <v>1264</v>
      </c>
    </row>
    <row r="147" spans="16:24">
      <c r="P147" s="2">
        <f t="shared" si="26"/>
        <v>9</v>
      </c>
      <c r="Q147" s="657" t="s">
        <v>1264</v>
      </c>
    </row>
    <row r="148" spans="16:24">
      <c r="P148" s="2">
        <f t="shared" si="26"/>
        <v>10</v>
      </c>
      <c r="Q148" s="657" t="s">
        <v>1264</v>
      </c>
    </row>
    <row r="149" spans="16:24">
      <c r="P149" s="2">
        <f t="shared" si="26"/>
        <v>11</v>
      </c>
      <c r="Q149" s="657" t="s">
        <v>1264</v>
      </c>
    </row>
    <row r="150" spans="16:24">
      <c r="P150" s="2">
        <f t="shared" si="26"/>
        <v>12</v>
      </c>
      <c r="Q150" s="657" t="s">
        <v>1264</v>
      </c>
      <c r="X150" s="2" t="s">
        <v>2255</v>
      </c>
    </row>
    <row r="151" spans="16:24">
      <c r="P151" s="2">
        <v>0</v>
      </c>
      <c r="Q151" s="657" t="s">
        <v>1264</v>
      </c>
      <c r="X151" s="657" t="s">
        <v>1264</v>
      </c>
    </row>
    <row r="152" spans="16:24">
      <c r="P152" s="2">
        <f>P151+1</f>
        <v>1</v>
      </c>
      <c r="Q152" s="657" t="s">
        <v>293</v>
      </c>
      <c r="X152" s="657" t="s">
        <v>786</v>
      </c>
    </row>
    <row r="153" spans="16:24">
      <c r="P153" s="2">
        <f t="shared" ref="P153:P163" si="27">P152+1</f>
        <v>2</v>
      </c>
      <c r="Q153" s="657" t="s">
        <v>294</v>
      </c>
      <c r="X153" s="657" t="s">
        <v>787</v>
      </c>
    </row>
    <row r="154" spans="16:24">
      <c r="P154" s="2">
        <f t="shared" si="27"/>
        <v>3</v>
      </c>
      <c r="Q154" s="657" t="s">
        <v>1264</v>
      </c>
      <c r="X154" s="657" t="s">
        <v>293</v>
      </c>
    </row>
    <row r="155" spans="16:24">
      <c r="P155" s="2">
        <f t="shared" si="27"/>
        <v>4</v>
      </c>
      <c r="Q155" s="657" t="s">
        <v>1264</v>
      </c>
      <c r="X155" s="657" t="s">
        <v>294</v>
      </c>
    </row>
    <row r="156" spans="16:24">
      <c r="P156" s="2">
        <f t="shared" si="27"/>
        <v>5</v>
      </c>
      <c r="Q156" s="2" t="s">
        <v>1264</v>
      </c>
      <c r="X156" s="2" t="s">
        <v>1264</v>
      </c>
    </row>
    <row r="157" spans="16:24">
      <c r="P157" s="2">
        <f t="shared" si="27"/>
        <v>6</v>
      </c>
      <c r="Q157" s="2" t="s">
        <v>1264</v>
      </c>
      <c r="X157" s="2" t="s">
        <v>1264</v>
      </c>
    </row>
    <row r="158" spans="16:24">
      <c r="P158" s="2">
        <f t="shared" si="27"/>
        <v>7</v>
      </c>
      <c r="Q158" s="2" t="s">
        <v>1264</v>
      </c>
      <c r="X158" s="2" t="s">
        <v>1264</v>
      </c>
    </row>
    <row r="159" spans="16:24">
      <c r="P159" s="2">
        <f t="shared" si="27"/>
        <v>8</v>
      </c>
      <c r="Q159" s="2" t="s">
        <v>1264</v>
      </c>
      <c r="X159" s="2" t="s">
        <v>1264</v>
      </c>
    </row>
    <row r="160" spans="16:24">
      <c r="P160" s="2">
        <f t="shared" si="27"/>
        <v>9</v>
      </c>
      <c r="Q160" s="2" t="s">
        <v>1264</v>
      </c>
      <c r="X160" s="2" t="s">
        <v>1264</v>
      </c>
    </row>
    <row r="161" spans="16:24">
      <c r="P161" s="2">
        <f t="shared" si="27"/>
        <v>10</v>
      </c>
      <c r="Q161" s="2" t="s">
        <v>1264</v>
      </c>
      <c r="X161" s="2" t="s">
        <v>1264</v>
      </c>
    </row>
    <row r="162" spans="16:24">
      <c r="P162" s="2">
        <f t="shared" si="27"/>
        <v>11</v>
      </c>
      <c r="Q162" s="2" t="s">
        <v>1264</v>
      </c>
      <c r="X162" s="2" t="s">
        <v>1264</v>
      </c>
    </row>
    <row r="163" spans="16:24">
      <c r="P163" s="2">
        <f t="shared" si="27"/>
        <v>12</v>
      </c>
      <c r="Q163" s="2" t="s">
        <v>1264</v>
      </c>
      <c r="X163" s="2" t="s">
        <v>1264</v>
      </c>
    </row>
  </sheetData>
  <sheetProtection sheet="1" formatCells="0" formatRows="0" autoFilter="0"/>
  <autoFilter ref="B8:C38"/>
  <mergeCells count="69">
    <mergeCell ref="D11:E11"/>
    <mergeCell ref="D16:E16"/>
    <mergeCell ref="D12:E12"/>
    <mergeCell ref="D13:E13"/>
    <mergeCell ref="D14:E14"/>
    <mergeCell ref="D15:E15"/>
    <mergeCell ref="F13:L13"/>
    <mergeCell ref="F15:L15"/>
    <mergeCell ref="D17:E17"/>
    <mergeCell ref="D2:K2"/>
    <mergeCell ref="H4:J4"/>
    <mergeCell ref="E4:F4"/>
    <mergeCell ref="F10:L10"/>
    <mergeCell ref="F9:L9"/>
    <mergeCell ref="F8:L8"/>
    <mergeCell ref="D6:K6"/>
    <mergeCell ref="D7:K7"/>
    <mergeCell ref="D9:E9"/>
    <mergeCell ref="F11:L11"/>
    <mergeCell ref="F14:L14"/>
    <mergeCell ref="F12:L12"/>
    <mergeCell ref="F16:L16"/>
    <mergeCell ref="D33:E33"/>
    <mergeCell ref="F33:L33"/>
    <mergeCell ref="F24:L24"/>
    <mergeCell ref="F28:L28"/>
    <mergeCell ref="F32:L32"/>
    <mergeCell ref="F31:L31"/>
    <mergeCell ref="D29:E29"/>
    <mergeCell ref="F27:L27"/>
    <mergeCell ref="D31:E31"/>
    <mergeCell ref="D32:E32"/>
    <mergeCell ref="F22:L22"/>
    <mergeCell ref="D24:E24"/>
    <mergeCell ref="D23:E23"/>
    <mergeCell ref="D27:E27"/>
    <mergeCell ref="D30:E30"/>
    <mergeCell ref="F25:L25"/>
    <mergeCell ref="D22:E22"/>
    <mergeCell ref="D28:E28"/>
    <mergeCell ref="D25:E25"/>
    <mergeCell ref="F30:L30"/>
    <mergeCell ref="F29:L29"/>
    <mergeCell ref="D38:E38"/>
    <mergeCell ref="F38:L38"/>
    <mergeCell ref="F34:L34"/>
    <mergeCell ref="F36:L36"/>
    <mergeCell ref="F37:L37"/>
    <mergeCell ref="F35:L35"/>
    <mergeCell ref="D37:E37"/>
    <mergeCell ref="D35:E35"/>
    <mergeCell ref="D36:E36"/>
    <mergeCell ref="D34:E34"/>
    <mergeCell ref="C6:C7"/>
    <mergeCell ref="C3:C5"/>
    <mergeCell ref="D26:E26"/>
    <mergeCell ref="F26:L26"/>
    <mergeCell ref="F23:L23"/>
    <mergeCell ref="F18:L18"/>
    <mergeCell ref="D19:E19"/>
    <mergeCell ref="D18:E18"/>
    <mergeCell ref="F21:L21"/>
    <mergeCell ref="F17:L17"/>
    <mergeCell ref="D20:E20"/>
    <mergeCell ref="D8:E8"/>
    <mergeCell ref="F20:L20"/>
    <mergeCell ref="F19:L19"/>
    <mergeCell ref="D21:E21"/>
    <mergeCell ref="D10:E10"/>
  </mergeCells>
  <phoneticPr fontId="8" type="noConversion"/>
  <dataValidations count="4">
    <dataValidation type="list" errorStyle="warning" allowBlank="1" showInputMessage="1" showErrorMessage="1" errorTitle="Plan Rolnośrodowiskowy" error="Wybierz pakiet, a potem wariant. Odwrotnie sie nie uda ;)" prompt="Najpierw wpisz pakiet - później wariant." sqref="F9:L38">
      <formula1>R9:AD9</formula1>
    </dataValidation>
    <dataValidation type="list" allowBlank="1" showInputMessage="1" showErrorMessage="1" errorTitle="Plan Rolnośrodowiskowy" error="Niestety - trzeba wybrać z listy ;)" sqref="D9:E38">
      <formula1>$O$47:$O$56</formula1>
    </dataValidation>
    <dataValidation type="whole" allowBlank="1" showErrorMessage="1" errorTitle="Plan Rolnośrodowiskowy" error="Rozpoczęcie nowego Planu dopiero od 2008 roku." sqref="E4:F4">
      <formula1>2008</formula1>
      <formula2>3008</formula2>
    </dataValidation>
    <dataValidation type="whole" allowBlank="1" showErrorMessage="1" errorTitle="Plan Rolnośrodowiskowy" error="Zakończenie Planu Rolnośrodowiskowego po upływie 5 lat." sqref="K4">
      <formula1>2013</formula1>
      <formula2>3013</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A1:U1196"/>
  <sheetViews>
    <sheetView showGridLines="0" showZeros="0" topLeftCell="B1" workbookViewId="0">
      <pane ySplit="5" topLeftCell="A375" activePane="bottomLeft" state="frozen"/>
      <selection activeCell="AM8" sqref="AM8"/>
      <selection pane="bottomLeft" activeCell="F17" sqref="F17"/>
    </sheetView>
  </sheetViews>
  <sheetFormatPr defaultRowHeight="12.75"/>
  <cols>
    <col min="1" max="1" width="4.5703125" style="28" hidden="1" customWidth="1"/>
    <col min="2" max="2" width="7.5703125" style="28" customWidth="1"/>
    <col min="3" max="3" width="13.42578125" style="28" customWidth="1"/>
    <col min="4" max="4" width="24.28515625" style="28" customWidth="1"/>
    <col min="5" max="5" width="14.42578125" style="28" customWidth="1"/>
    <col min="6" max="6" width="15.85546875" style="28" customWidth="1"/>
    <col min="7" max="7" width="18.42578125" style="28" customWidth="1"/>
    <col min="8" max="8" width="24.28515625" style="28" customWidth="1"/>
    <col min="9" max="9" width="1" style="28" customWidth="1"/>
    <col min="10" max="10" width="1.140625" style="28" customWidth="1"/>
    <col min="11" max="11" width="2.7109375" style="28" hidden="1" customWidth="1"/>
    <col min="12" max="12" width="9.140625" style="28" hidden="1" customWidth="1"/>
    <col min="13" max="16" width="6.7109375" style="28" hidden="1" customWidth="1"/>
    <col min="17" max="17" width="9.140625" style="28" hidden="1" customWidth="1"/>
    <col min="18" max="18" width="1.28515625" style="28" customWidth="1"/>
    <col min="19" max="19" width="3.28515625" style="28" customWidth="1"/>
    <col min="20" max="16384" width="9.140625" style="28"/>
  </cols>
  <sheetData>
    <row r="1" spans="2:21" ht="2.25" customHeight="1">
      <c r="B1" s="1369"/>
      <c r="C1" s="222"/>
      <c r="D1" s="658"/>
      <c r="E1" s="222"/>
      <c r="F1" s="222"/>
      <c r="G1" s="222"/>
      <c r="H1" s="658"/>
    </row>
    <row r="2" spans="2:21" ht="12.75" customHeight="1">
      <c r="B2" s="1603" t="s">
        <v>2339</v>
      </c>
      <c r="E2" s="601"/>
      <c r="F2" s="601"/>
      <c r="G2" s="601"/>
      <c r="H2" s="658"/>
      <c r="M2" s="28" t="s">
        <v>1657</v>
      </c>
      <c r="N2" s="28" t="s">
        <v>1656</v>
      </c>
      <c r="O2" s="28" t="s">
        <v>1311</v>
      </c>
      <c r="P2" s="28" t="str">
        <f>L9</f>
        <v>UP</v>
      </c>
    </row>
    <row r="3" spans="2:21" ht="18.75" customHeight="1">
      <c r="B3" s="1603"/>
      <c r="C3" s="222"/>
      <c r="D3" s="658"/>
      <c r="E3" s="222"/>
      <c r="F3" s="222"/>
      <c r="G3" s="222"/>
      <c r="H3" s="658"/>
    </row>
    <row r="4" spans="2:21" ht="20.25" customHeight="1">
      <c r="B4" s="1603"/>
      <c r="C4" s="601" t="s">
        <v>1718</v>
      </c>
      <c r="D4" s="658"/>
      <c r="E4" s="222"/>
      <c r="F4" s="222"/>
      <c r="G4" s="222"/>
      <c r="H4" s="659"/>
    </row>
    <row r="5" spans="2:21" ht="47.25" customHeight="1">
      <c r="B5" s="1363" t="s">
        <v>89</v>
      </c>
      <c r="C5" s="660" t="s">
        <v>1768</v>
      </c>
      <c r="D5" s="660" t="str">
        <f>"Roślina uprawiana w roku rozpoczęcia działalności rolnośrodowiskowej:  "&amp;'Og s1'!K8</f>
        <v>Roślina uprawiana w roku rozpoczęcia działalności rolnośrodowiskowej:  2016</v>
      </c>
      <c r="E5" s="660" t="s">
        <v>1812</v>
      </c>
      <c r="F5" s="660" t="s">
        <v>570</v>
      </c>
      <c r="G5" s="660" t="s">
        <v>1813</v>
      </c>
      <c r="H5" s="339" t="str">
        <f>"Roślina uprawiana w roku poprzednim:  "&amp;'Og s1'!K8-1&amp;"  
(wpis dla pak. 1, 2 i 8)"</f>
        <v>Roślina uprawiana w roku poprzednim:  2015  
(wpis dla pak. 1, 2 i 8)</v>
      </c>
      <c r="M5" s="28">
        <f>M398</f>
        <v>0</v>
      </c>
      <c r="N5" s="28">
        <f>N398</f>
        <v>0</v>
      </c>
      <c r="O5" s="28">
        <f>O398</f>
        <v>0</v>
      </c>
      <c r="P5" s="28">
        <f>P398</f>
        <v>0</v>
      </c>
    </row>
    <row r="6" spans="2:21" ht="15.75" customHeight="1">
      <c r="B6" s="1224" t="str">
        <f>IF(F6&gt;0,"Wypełnione","")</f>
        <v/>
      </c>
      <c r="C6" s="568"/>
      <c r="D6" s="967"/>
      <c r="E6" s="569"/>
      <c r="F6" s="570"/>
      <c r="G6" s="259"/>
      <c r="H6" s="661"/>
      <c r="L6" s="28" t="s">
        <v>1657</v>
      </c>
      <c r="M6" s="662">
        <f t="shared" ref="M6:M69" si="0">IF(G6=L$6,E6,0)</f>
        <v>0</v>
      </c>
      <c r="N6" s="662">
        <f t="shared" ref="N6:N69" si="1">IF(G6=L$7,E6,0)</f>
        <v>0</v>
      </c>
      <c r="O6" s="662">
        <f t="shared" ref="O6:O69" si="2">IF(G6=L$8,E6,0)</f>
        <v>0</v>
      </c>
      <c r="P6" s="662">
        <f t="shared" ref="P6:P69" si="3">IF(G6=L$9,E6,0)</f>
        <v>0</v>
      </c>
    </row>
    <row r="7" spans="2:21" ht="15.75" customHeight="1">
      <c r="B7" s="1224" t="str">
        <f>IF(F7&gt;0,"Wypełnione","")</f>
        <v/>
      </c>
      <c r="C7" s="568"/>
      <c r="D7" s="967"/>
      <c r="E7" s="569"/>
      <c r="F7" s="570"/>
      <c r="G7" s="259"/>
      <c r="H7" s="661"/>
      <c r="L7" s="28" t="s">
        <v>1656</v>
      </c>
      <c r="M7" s="662">
        <f t="shared" si="0"/>
        <v>0</v>
      </c>
      <c r="N7" s="662">
        <f t="shared" si="1"/>
        <v>0</v>
      </c>
      <c r="O7" s="662">
        <f t="shared" si="2"/>
        <v>0</v>
      </c>
      <c r="P7" s="662">
        <f t="shared" si="3"/>
        <v>0</v>
      </c>
    </row>
    <row r="8" spans="2:21" ht="15.75" customHeight="1">
      <c r="B8" s="1224" t="str">
        <f>IF(F8&gt;0,"Wypełnione","")</f>
        <v/>
      </c>
      <c r="C8" s="568"/>
      <c r="D8" s="967"/>
      <c r="E8" s="569"/>
      <c r="F8" s="570"/>
      <c r="G8" s="259"/>
      <c r="H8" s="661"/>
      <c r="L8" s="28" t="s">
        <v>1244</v>
      </c>
      <c r="M8" s="662">
        <f t="shared" si="0"/>
        <v>0</v>
      </c>
      <c r="N8" s="662">
        <f t="shared" si="1"/>
        <v>0</v>
      </c>
      <c r="O8" s="662">
        <f t="shared" si="2"/>
        <v>0</v>
      </c>
      <c r="P8" s="662">
        <f t="shared" si="3"/>
        <v>0</v>
      </c>
    </row>
    <row r="9" spans="2:21" ht="15.75" customHeight="1">
      <c r="B9" s="1224" t="str">
        <f t="shared" ref="B9:B70" si="4">IF(F9&gt;0,"Wypełnione","")</f>
        <v/>
      </c>
      <c r="C9" s="568">
        <f>Import!D7</f>
        <v>0</v>
      </c>
      <c r="D9" s="967">
        <f>Import!G7</f>
        <v>0</v>
      </c>
      <c r="E9" s="569">
        <f>Import!F7</f>
        <v>0</v>
      </c>
      <c r="F9" s="570"/>
      <c r="G9" s="259"/>
      <c r="H9" s="661"/>
      <c r="L9" s="28" t="s">
        <v>1684</v>
      </c>
      <c r="M9" s="662">
        <f t="shared" si="0"/>
        <v>0</v>
      </c>
      <c r="N9" s="662">
        <f t="shared" si="1"/>
        <v>0</v>
      </c>
      <c r="O9" s="662">
        <f t="shared" si="2"/>
        <v>0</v>
      </c>
      <c r="P9" s="662">
        <f t="shared" si="3"/>
        <v>0</v>
      </c>
    </row>
    <row r="10" spans="2:21" ht="15.75" customHeight="1">
      <c r="B10" s="1224" t="str">
        <f t="shared" si="4"/>
        <v/>
      </c>
      <c r="C10" s="568">
        <f>Import!D8</f>
        <v>0</v>
      </c>
      <c r="D10" s="967">
        <f>Import!G8</f>
        <v>0</v>
      </c>
      <c r="E10" s="569">
        <f>Import!F8</f>
        <v>0</v>
      </c>
      <c r="F10" s="570">
        <f>Import!E8</f>
        <v>0</v>
      </c>
      <c r="G10" s="259"/>
      <c r="H10" s="661"/>
      <c r="M10" s="662">
        <f t="shared" si="0"/>
        <v>0</v>
      </c>
      <c r="N10" s="662">
        <f t="shared" si="1"/>
        <v>0</v>
      </c>
      <c r="O10" s="662">
        <f t="shared" si="2"/>
        <v>0</v>
      </c>
      <c r="P10" s="662">
        <f t="shared" si="3"/>
        <v>0</v>
      </c>
      <c r="U10" s="758"/>
    </row>
    <row r="11" spans="2:21" ht="15.75" customHeight="1">
      <c r="B11" s="1224" t="str">
        <f t="shared" si="4"/>
        <v/>
      </c>
      <c r="C11" s="568">
        <f>Import!D9</f>
        <v>0</v>
      </c>
      <c r="D11" s="967">
        <f>Import!G9</f>
        <v>0</v>
      </c>
      <c r="E11" s="569">
        <f>Import!F9</f>
        <v>0</v>
      </c>
      <c r="F11" s="570">
        <f>Import!E9</f>
        <v>0</v>
      </c>
      <c r="G11" s="259"/>
      <c r="H11" s="661"/>
      <c r="M11" s="662">
        <f t="shared" si="0"/>
        <v>0</v>
      </c>
      <c r="N11" s="662">
        <f t="shared" si="1"/>
        <v>0</v>
      </c>
      <c r="O11" s="662">
        <f t="shared" si="2"/>
        <v>0</v>
      </c>
      <c r="P11" s="662">
        <f t="shared" si="3"/>
        <v>0</v>
      </c>
    </row>
    <row r="12" spans="2:21" ht="15.75" customHeight="1">
      <c r="B12" s="1224" t="str">
        <f t="shared" si="4"/>
        <v/>
      </c>
      <c r="C12" s="568">
        <f>Import!D10</f>
        <v>0</v>
      </c>
      <c r="D12" s="967">
        <f>Import!G10</f>
        <v>0</v>
      </c>
      <c r="E12" s="569">
        <f>Import!F10</f>
        <v>0</v>
      </c>
      <c r="F12" s="570">
        <f>Import!E10</f>
        <v>0</v>
      </c>
      <c r="G12" s="259"/>
      <c r="H12" s="661"/>
      <c r="M12" s="662">
        <f t="shared" si="0"/>
        <v>0</v>
      </c>
      <c r="N12" s="662">
        <f t="shared" si="1"/>
        <v>0</v>
      </c>
      <c r="O12" s="662">
        <f t="shared" si="2"/>
        <v>0</v>
      </c>
      <c r="P12" s="662">
        <f t="shared" si="3"/>
        <v>0</v>
      </c>
    </row>
    <row r="13" spans="2:21" ht="15.75" customHeight="1">
      <c r="B13" s="1224" t="str">
        <f t="shared" si="4"/>
        <v/>
      </c>
      <c r="C13" s="568">
        <f>Import!D11</f>
        <v>0</v>
      </c>
      <c r="D13" s="967">
        <f>Import!G11</f>
        <v>0</v>
      </c>
      <c r="E13" s="569">
        <f>Import!F11</f>
        <v>0</v>
      </c>
      <c r="F13" s="570">
        <f>Import!E11</f>
        <v>0</v>
      </c>
      <c r="G13" s="259"/>
      <c r="H13" s="661"/>
      <c r="M13" s="662">
        <f t="shared" si="0"/>
        <v>0</v>
      </c>
      <c r="N13" s="662">
        <f t="shared" si="1"/>
        <v>0</v>
      </c>
      <c r="O13" s="662">
        <f t="shared" si="2"/>
        <v>0</v>
      </c>
      <c r="P13" s="662">
        <f t="shared" si="3"/>
        <v>0</v>
      </c>
    </row>
    <row r="14" spans="2:21" ht="15.75" customHeight="1">
      <c r="B14" s="1224" t="str">
        <f t="shared" si="4"/>
        <v/>
      </c>
      <c r="C14" s="568">
        <f>Import!D12</f>
        <v>0</v>
      </c>
      <c r="D14" s="967">
        <f>Import!G12</f>
        <v>0</v>
      </c>
      <c r="E14" s="569">
        <f>Import!F12</f>
        <v>0</v>
      </c>
      <c r="F14" s="570">
        <f>Import!E12</f>
        <v>0</v>
      </c>
      <c r="G14" s="259"/>
      <c r="H14" s="661"/>
      <c r="M14" s="662">
        <f t="shared" si="0"/>
        <v>0</v>
      </c>
      <c r="N14" s="662">
        <f t="shared" si="1"/>
        <v>0</v>
      </c>
      <c r="O14" s="662">
        <f t="shared" si="2"/>
        <v>0</v>
      </c>
      <c r="P14" s="662">
        <f t="shared" si="3"/>
        <v>0</v>
      </c>
    </row>
    <row r="15" spans="2:21" ht="15.75" customHeight="1">
      <c r="B15" s="1224" t="str">
        <f t="shared" si="4"/>
        <v/>
      </c>
      <c r="C15" s="568">
        <f>Import!D13</f>
        <v>0</v>
      </c>
      <c r="D15" s="967">
        <f>Import!G13</f>
        <v>0</v>
      </c>
      <c r="E15" s="569">
        <f>Import!F13</f>
        <v>0</v>
      </c>
      <c r="F15" s="570">
        <f>Import!E13</f>
        <v>0</v>
      </c>
      <c r="G15" s="259"/>
      <c r="H15" s="661"/>
      <c r="M15" s="662">
        <f t="shared" si="0"/>
        <v>0</v>
      </c>
      <c r="N15" s="662">
        <f t="shared" si="1"/>
        <v>0</v>
      </c>
      <c r="O15" s="662">
        <f t="shared" si="2"/>
        <v>0</v>
      </c>
      <c r="P15" s="662">
        <f t="shared" si="3"/>
        <v>0</v>
      </c>
    </row>
    <row r="16" spans="2:21" ht="15.75" customHeight="1">
      <c r="B16" s="1224" t="str">
        <f t="shared" si="4"/>
        <v/>
      </c>
      <c r="C16" s="568">
        <f>Import!D14</f>
        <v>0</v>
      </c>
      <c r="D16" s="967">
        <f>Import!G14</f>
        <v>0</v>
      </c>
      <c r="E16" s="569">
        <f>Import!F14</f>
        <v>0</v>
      </c>
      <c r="F16" s="570">
        <f>Import!E14</f>
        <v>0</v>
      </c>
      <c r="G16" s="259"/>
      <c r="H16" s="661"/>
      <c r="M16" s="662">
        <f t="shared" si="0"/>
        <v>0</v>
      </c>
      <c r="N16" s="662">
        <f t="shared" si="1"/>
        <v>0</v>
      </c>
      <c r="O16" s="662">
        <f t="shared" si="2"/>
        <v>0</v>
      </c>
      <c r="P16" s="662">
        <f t="shared" si="3"/>
        <v>0</v>
      </c>
    </row>
    <row r="17" spans="2:16" ht="15.75" customHeight="1">
      <c r="B17" s="1224" t="str">
        <f t="shared" si="4"/>
        <v/>
      </c>
      <c r="C17" s="568">
        <f>Import!D15</f>
        <v>0</v>
      </c>
      <c r="D17" s="967">
        <f>Import!G15</f>
        <v>0</v>
      </c>
      <c r="E17" s="569">
        <f>Import!F15</f>
        <v>0</v>
      </c>
      <c r="F17" s="570">
        <f>Import!E15</f>
        <v>0</v>
      </c>
      <c r="G17" s="259"/>
      <c r="H17" s="661"/>
      <c r="M17" s="662">
        <f t="shared" si="0"/>
        <v>0</v>
      </c>
      <c r="N17" s="662">
        <f t="shared" si="1"/>
        <v>0</v>
      </c>
      <c r="O17" s="662">
        <f t="shared" si="2"/>
        <v>0</v>
      </c>
      <c r="P17" s="662">
        <f t="shared" si="3"/>
        <v>0</v>
      </c>
    </row>
    <row r="18" spans="2:16" ht="15.75" customHeight="1">
      <c r="B18" s="1224" t="str">
        <f t="shared" si="4"/>
        <v/>
      </c>
      <c r="C18" s="568">
        <f>Import!D16</f>
        <v>0</v>
      </c>
      <c r="D18" s="967">
        <f>Import!G16</f>
        <v>0</v>
      </c>
      <c r="E18" s="569">
        <f>Import!F16</f>
        <v>0</v>
      </c>
      <c r="F18" s="570">
        <f>Import!E16</f>
        <v>0</v>
      </c>
      <c r="G18" s="259"/>
      <c r="H18" s="661"/>
      <c r="M18" s="662">
        <f t="shared" si="0"/>
        <v>0</v>
      </c>
      <c r="N18" s="662">
        <f t="shared" si="1"/>
        <v>0</v>
      </c>
      <c r="O18" s="662">
        <f t="shared" si="2"/>
        <v>0</v>
      </c>
      <c r="P18" s="662">
        <f t="shared" si="3"/>
        <v>0</v>
      </c>
    </row>
    <row r="19" spans="2:16" ht="15.75" customHeight="1">
      <c r="B19" s="1224" t="str">
        <f t="shared" si="4"/>
        <v/>
      </c>
      <c r="C19" s="568">
        <f>Import!D17</f>
        <v>0</v>
      </c>
      <c r="D19" s="967">
        <f>Import!G17</f>
        <v>0</v>
      </c>
      <c r="E19" s="569">
        <f>Import!F17</f>
        <v>0</v>
      </c>
      <c r="F19" s="570">
        <f>Import!E17</f>
        <v>0</v>
      </c>
      <c r="G19" s="259"/>
      <c r="H19" s="661"/>
      <c r="M19" s="662">
        <f t="shared" si="0"/>
        <v>0</v>
      </c>
      <c r="N19" s="662">
        <f t="shared" si="1"/>
        <v>0</v>
      </c>
      <c r="O19" s="662">
        <f t="shared" si="2"/>
        <v>0</v>
      </c>
      <c r="P19" s="662">
        <f t="shared" si="3"/>
        <v>0</v>
      </c>
    </row>
    <row r="20" spans="2:16" ht="15.75" customHeight="1">
      <c r="B20" s="1224" t="str">
        <f t="shared" si="4"/>
        <v/>
      </c>
      <c r="C20" s="568">
        <f>Import!D18</f>
        <v>0</v>
      </c>
      <c r="D20" s="967">
        <f>Import!G18</f>
        <v>0</v>
      </c>
      <c r="E20" s="569">
        <f>Import!F18</f>
        <v>0</v>
      </c>
      <c r="F20" s="570">
        <f>Import!E18</f>
        <v>0</v>
      </c>
      <c r="G20" s="259"/>
      <c r="H20" s="661"/>
      <c r="M20" s="662">
        <f t="shared" si="0"/>
        <v>0</v>
      </c>
      <c r="N20" s="662">
        <f t="shared" si="1"/>
        <v>0</v>
      </c>
      <c r="O20" s="662">
        <f t="shared" si="2"/>
        <v>0</v>
      </c>
      <c r="P20" s="662">
        <f t="shared" si="3"/>
        <v>0</v>
      </c>
    </row>
    <row r="21" spans="2:16" ht="15.75" customHeight="1">
      <c r="B21" s="1224" t="str">
        <f t="shared" si="4"/>
        <v/>
      </c>
      <c r="C21" s="568">
        <f>Import!D19</f>
        <v>0</v>
      </c>
      <c r="D21" s="967">
        <f>Import!G19</f>
        <v>0</v>
      </c>
      <c r="E21" s="569">
        <f>Import!F19</f>
        <v>0</v>
      </c>
      <c r="F21" s="570">
        <f>Import!E19</f>
        <v>0</v>
      </c>
      <c r="G21" s="259"/>
      <c r="H21" s="661"/>
      <c r="M21" s="662">
        <f t="shared" si="0"/>
        <v>0</v>
      </c>
      <c r="N21" s="662">
        <f t="shared" si="1"/>
        <v>0</v>
      </c>
      <c r="O21" s="662">
        <f t="shared" si="2"/>
        <v>0</v>
      </c>
      <c r="P21" s="662">
        <f t="shared" si="3"/>
        <v>0</v>
      </c>
    </row>
    <row r="22" spans="2:16" ht="15.75" customHeight="1">
      <c r="B22" s="1224" t="str">
        <f t="shared" si="4"/>
        <v/>
      </c>
      <c r="C22" s="568">
        <f>Import!D20</f>
        <v>0</v>
      </c>
      <c r="D22" s="967">
        <f>Import!G20</f>
        <v>0</v>
      </c>
      <c r="E22" s="569">
        <f>Import!F20</f>
        <v>0</v>
      </c>
      <c r="F22" s="570">
        <f>Import!E20</f>
        <v>0</v>
      </c>
      <c r="G22" s="259"/>
      <c r="H22" s="661"/>
      <c r="M22" s="662">
        <f t="shared" si="0"/>
        <v>0</v>
      </c>
      <c r="N22" s="662">
        <f t="shared" si="1"/>
        <v>0</v>
      </c>
      <c r="O22" s="662">
        <f t="shared" si="2"/>
        <v>0</v>
      </c>
      <c r="P22" s="662">
        <f t="shared" si="3"/>
        <v>0</v>
      </c>
    </row>
    <row r="23" spans="2:16" ht="15.75" customHeight="1">
      <c r="B23" s="1224" t="str">
        <f t="shared" si="4"/>
        <v/>
      </c>
      <c r="C23" s="568">
        <f>Import!D21</f>
        <v>0</v>
      </c>
      <c r="D23" s="967">
        <f>Import!G21</f>
        <v>0</v>
      </c>
      <c r="E23" s="569">
        <f>Import!F21</f>
        <v>0</v>
      </c>
      <c r="F23" s="570">
        <f>Import!E21</f>
        <v>0</v>
      </c>
      <c r="G23" s="259"/>
      <c r="H23" s="661"/>
      <c r="M23" s="662">
        <f t="shared" si="0"/>
        <v>0</v>
      </c>
      <c r="N23" s="662">
        <f t="shared" si="1"/>
        <v>0</v>
      </c>
      <c r="O23" s="662">
        <f t="shared" si="2"/>
        <v>0</v>
      </c>
      <c r="P23" s="662">
        <f t="shared" si="3"/>
        <v>0</v>
      </c>
    </row>
    <row r="24" spans="2:16" ht="15.75" customHeight="1">
      <c r="B24" s="1224" t="str">
        <f t="shared" si="4"/>
        <v/>
      </c>
      <c r="C24" s="568">
        <f>Import!D22</f>
        <v>0</v>
      </c>
      <c r="D24" s="967">
        <f>Import!G22</f>
        <v>0</v>
      </c>
      <c r="E24" s="569">
        <f>Import!F22</f>
        <v>0</v>
      </c>
      <c r="F24" s="570">
        <f>Import!E22</f>
        <v>0</v>
      </c>
      <c r="G24" s="259"/>
      <c r="H24" s="661"/>
      <c r="M24" s="662">
        <f t="shared" si="0"/>
        <v>0</v>
      </c>
      <c r="N24" s="662">
        <f t="shared" si="1"/>
        <v>0</v>
      </c>
      <c r="O24" s="662">
        <f t="shared" si="2"/>
        <v>0</v>
      </c>
      <c r="P24" s="662">
        <f t="shared" si="3"/>
        <v>0</v>
      </c>
    </row>
    <row r="25" spans="2:16" ht="15.75" customHeight="1">
      <c r="B25" s="1224" t="str">
        <f t="shared" si="4"/>
        <v/>
      </c>
      <c r="C25" s="568">
        <f>Import!D23</f>
        <v>0</v>
      </c>
      <c r="D25" s="967">
        <f>Import!G23</f>
        <v>0</v>
      </c>
      <c r="E25" s="569">
        <f>Import!F23</f>
        <v>0</v>
      </c>
      <c r="F25" s="570">
        <f>Import!E23</f>
        <v>0</v>
      </c>
      <c r="G25" s="259"/>
      <c r="H25" s="661"/>
      <c r="M25" s="662">
        <f t="shared" si="0"/>
        <v>0</v>
      </c>
      <c r="N25" s="662">
        <f t="shared" si="1"/>
        <v>0</v>
      </c>
      <c r="O25" s="662">
        <f t="shared" si="2"/>
        <v>0</v>
      </c>
      <c r="P25" s="662">
        <f t="shared" si="3"/>
        <v>0</v>
      </c>
    </row>
    <row r="26" spans="2:16" ht="15.75" customHeight="1">
      <c r="B26" s="1224" t="str">
        <f t="shared" si="4"/>
        <v/>
      </c>
      <c r="C26" s="568">
        <f>Import!D24</f>
        <v>0</v>
      </c>
      <c r="D26" s="967">
        <f>Import!G24</f>
        <v>0</v>
      </c>
      <c r="E26" s="569">
        <f>Import!F24</f>
        <v>0</v>
      </c>
      <c r="F26" s="570">
        <f>Import!E24</f>
        <v>0</v>
      </c>
      <c r="G26" s="259"/>
      <c r="H26" s="661"/>
      <c r="M26" s="662">
        <f t="shared" si="0"/>
        <v>0</v>
      </c>
      <c r="N26" s="662">
        <f t="shared" si="1"/>
        <v>0</v>
      </c>
      <c r="O26" s="662">
        <f t="shared" si="2"/>
        <v>0</v>
      </c>
      <c r="P26" s="662">
        <f t="shared" si="3"/>
        <v>0</v>
      </c>
    </row>
    <row r="27" spans="2:16" ht="15.75" customHeight="1">
      <c r="B27" s="1224" t="str">
        <f t="shared" si="4"/>
        <v/>
      </c>
      <c r="C27" s="568">
        <f>Import!D25</f>
        <v>0</v>
      </c>
      <c r="D27" s="967">
        <f>Import!G25</f>
        <v>0</v>
      </c>
      <c r="E27" s="569">
        <f>Import!F25</f>
        <v>0</v>
      </c>
      <c r="F27" s="570">
        <f>Import!E25</f>
        <v>0</v>
      </c>
      <c r="G27" s="259"/>
      <c r="H27" s="661"/>
      <c r="M27" s="662">
        <f t="shared" si="0"/>
        <v>0</v>
      </c>
      <c r="N27" s="662">
        <f t="shared" si="1"/>
        <v>0</v>
      </c>
      <c r="O27" s="662">
        <f t="shared" si="2"/>
        <v>0</v>
      </c>
      <c r="P27" s="662">
        <f t="shared" si="3"/>
        <v>0</v>
      </c>
    </row>
    <row r="28" spans="2:16" ht="15.75" customHeight="1">
      <c r="B28" s="1224" t="str">
        <f t="shared" si="4"/>
        <v/>
      </c>
      <c r="C28" s="568">
        <f>Import!D26</f>
        <v>0</v>
      </c>
      <c r="D28" s="967">
        <f>Import!G26</f>
        <v>0</v>
      </c>
      <c r="E28" s="569">
        <f>Import!F26</f>
        <v>0</v>
      </c>
      <c r="F28" s="570">
        <f>Import!E26</f>
        <v>0</v>
      </c>
      <c r="G28" s="259"/>
      <c r="H28" s="661"/>
      <c r="M28" s="662">
        <f t="shared" si="0"/>
        <v>0</v>
      </c>
      <c r="N28" s="662">
        <f t="shared" si="1"/>
        <v>0</v>
      </c>
      <c r="O28" s="662">
        <f t="shared" si="2"/>
        <v>0</v>
      </c>
      <c r="P28" s="662">
        <f t="shared" si="3"/>
        <v>0</v>
      </c>
    </row>
    <row r="29" spans="2:16" ht="15.75" customHeight="1">
      <c r="B29" s="1224" t="str">
        <f t="shared" si="4"/>
        <v/>
      </c>
      <c r="C29" s="568">
        <f>Import!D27</f>
        <v>0</v>
      </c>
      <c r="D29" s="967">
        <f>Import!G27</f>
        <v>0</v>
      </c>
      <c r="E29" s="569">
        <f>Import!F27</f>
        <v>0</v>
      </c>
      <c r="F29" s="570">
        <f>Import!E27</f>
        <v>0</v>
      </c>
      <c r="G29" s="259"/>
      <c r="H29" s="661"/>
      <c r="M29" s="662">
        <f t="shared" si="0"/>
        <v>0</v>
      </c>
      <c r="N29" s="662">
        <f t="shared" si="1"/>
        <v>0</v>
      </c>
      <c r="O29" s="662">
        <f t="shared" si="2"/>
        <v>0</v>
      </c>
      <c r="P29" s="662">
        <f t="shared" si="3"/>
        <v>0</v>
      </c>
    </row>
    <row r="30" spans="2:16" ht="15.75" customHeight="1">
      <c r="B30" s="1224" t="str">
        <f t="shared" si="4"/>
        <v/>
      </c>
      <c r="C30" s="568">
        <f>Import!D28</f>
        <v>0</v>
      </c>
      <c r="D30" s="967">
        <f>Import!G28</f>
        <v>0</v>
      </c>
      <c r="E30" s="569">
        <f>Import!F28</f>
        <v>0</v>
      </c>
      <c r="F30" s="570">
        <f>Import!E28</f>
        <v>0</v>
      </c>
      <c r="G30" s="259"/>
      <c r="H30" s="661"/>
      <c r="M30" s="662">
        <f t="shared" si="0"/>
        <v>0</v>
      </c>
      <c r="N30" s="662">
        <f t="shared" si="1"/>
        <v>0</v>
      </c>
      <c r="O30" s="662">
        <f t="shared" si="2"/>
        <v>0</v>
      </c>
      <c r="P30" s="662">
        <f t="shared" si="3"/>
        <v>0</v>
      </c>
    </row>
    <row r="31" spans="2:16" ht="15.75" customHeight="1">
      <c r="B31" s="1224" t="str">
        <f t="shared" si="4"/>
        <v/>
      </c>
      <c r="C31" s="568">
        <f>Import!D29</f>
        <v>0</v>
      </c>
      <c r="D31" s="967">
        <f>Import!G29</f>
        <v>0</v>
      </c>
      <c r="E31" s="569">
        <f>Import!F29</f>
        <v>0</v>
      </c>
      <c r="F31" s="570">
        <f>Import!E29</f>
        <v>0</v>
      </c>
      <c r="G31" s="259"/>
      <c r="H31" s="661"/>
      <c r="M31" s="662">
        <f t="shared" si="0"/>
        <v>0</v>
      </c>
      <c r="N31" s="662">
        <f t="shared" si="1"/>
        <v>0</v>
      </c>
      <c r="O31" s="662">
        <f t="shared" si="2"/>
        <v>0</v>
      </c>
      <c r="P31" s="662">
        <f t="shared" si="3"/>
        <v>0</v>
      </c>
    </row>
    <row r="32" spans="2:16" ht="15.75" customHeight="1">
      <c r="B32" s="1224" t="str">
        <f t="shared" si="4"/>
        <v/>
      </c>
      <c r="C32" s="568">
        <f>Import!D30</f>
        <v>0</v>
      </c>
      <c r="D32" s="967">
        <f>Import!G30</f>
        <v>0</v>
      </c>
      <c r="E32" s="569">
        <f>Import!F30</f>
        <v>0</v>
      </c>
      <c r="F32" s="570">
        <f>Import!E30</f>
        <v>0</v>
      </c>
      <c r="G32" s="259"/>
      <c r="H32" s="661"/>
      <c r="M32" s="662">
        <f t="shared" si="0"/>
        <v>0</v>
      </c>
      <c r="N32" s="662">
        <f t="shared" si="1"/>
        <v>0</v>
      </c>
      <c r="O32" s="662">
        <f t="shared" si="2"/>
        <v>0</v>
      </c>
      <c r="P32" s="662">
        <f t="shared" si="3"/>
        <v>0</v>
      </c>
    </row>
    <row r="33" spans="2:16" ht="15.75" customHeight="1">
      <c r="B33" s="1224" t="str">
        <f t="shared" si="4"/>
        <v/>
      </c>
      <c r="C33" s="568">
        <f>Import!D31</f>
        <v>0</v>
      </c>
      <c r="D33" s="967">
        <f>Import!G31</f>
        <v>0</v>
      </c>
      <c r="E33" s="569">
        <f>Import!F31</f>
        <v>0</v>
      </c>
      <c r="F33" s="570">
        <f>Import!E31</f>
        <v>0</v>
      </c>
      <c r="G33" s="259"/>
      <c r="H33" s="661"/>
      <c r="M33" s="662">
        <f t="shared" si="0"/>
        <v>0</v>
      </c>
      <c r="N33" s="662">
        <f t="shared" si="1"/>
        <v>0</v>
      </c>
      <c r="O33" s="662">
        <f t="shared" si="2"/>
        <v>0</v>
      </c>
      <c r="P33" s="662">
        <f t="shared" si="3"/>
        <v>0</v>
      </c>
    </row>
    <row r="34" spans="2:16" ht="15.75" customHeight="1">
      <c r="B34" s="1224" t="str">
        <f t="shared" si="4"/>
        <v/>
      </c>
      <c r="C34" s="568">
        <f>Import!D32</f>
        <v>0</v>
      </c>
      <c r="D34" s="967">
        <f>Import!G32</f>
        <v>0</v>
      </c>
      <c r="E34" s="569">
        <f>Import!F32</f>
        <v>0</v>
      </c>
      <c r="F34" s="570">
        <f>Import!E32</f>
        <v>0</v>
      </c>
      <c r="G34" s="259"/>
      <c r="H34" s="661"/>
      <c r="M34" s="662">
        <f t="shared" si="0"/>
        <v>0</v>
      </c>
      <c r="N34" s="662">
        <f t="shared" si="1"/>
        <v>0</v>
      </c>
      <c r="O34" s="662">
        <f t="shared" si="2"/>
        <v>0</v>
      </c>
      <c r="P34" s="662">
        <f t="shared" si="3"/>
        <v>0</v>
      </c>
    </row>
    <row r="35" spans="2:16" ht="15.75" customHeight="1">
      <c r="B35" s="1224" t="str">
        <f t="shared" si="4"/>
        <v/>
      </c>
      <c r="C35" s="568">
        <f>Import!D33</f>
        <v>0</v>
      </c>
      <c r="D35" s="967">
        <f>Import!G33</f>
        <v>0</v>
      </c>
      <c r="E35" s="569">
        <f>Import!F33</f>
        <v>0</v>
      </c>
      <c r="F35" s="570">
        <f>Import!E33</f>
        <v>0</v>
      </c>
      <c r="G35" s="259"/>
      <c r="H35" s="661"/>
      <c r="M35" s="662">
        <f t="shared" si="0"/>
        <v>0</v>
      </c>
      <c r="N35" s="662">
        <f t="shared" si="1"/>
        <v>0</v>
      </c>
      <c r="O35" s="662">
        <f t="shared" si="2"/>
        <v>0</v>
      </c>
      <c r="P35" s="662">
        <f t="shared" si="3"/>
        <v>0</v>
      </c>
    </row>
    <row r="36" spans="2:16" ht="15.75" customHeight="1">
      <c r="B36" s="1224" t="str">
        <f t="shared" si="4"/>
        <v/>
      </c>
      <c r="C36" s="568">
        <f>Import!D34</f>
        <v>0</v>
      </c>
      <c r="D36" s="967">
        <f>Import!G34</f>
        <v>0</v>
      </c>
      <c r="E36" s="569">
        <f>Import!F34</f>
        <v>0</v>
      </c>
      <c r="F36" s="570">
        <f>Import!E34</f>
        <v>0</v>
      </c>
      <c r="G36" s="259"/>
      <c r="H36" s="661"/>
      <c r="M36" s="662">
        <f t="shared" si="0"/>
        <v>0</v>
      </c>
      <c r="N36" s="662">
        <f t="shared" si="1"/>
        <v>0</v>
      </c>
      <c r="O36" s="662">
        <f t="shared" si="2"/>
        <v>0</v>
      </c>
      <c r="P36" s="662">
        <f t="shared" si="3"/>
        <v>0</v>
      </c>
    </row>
    <row r="37" spans="2:16" ht="15.75" customHeight="1">
      <c r="B37" s="1224" t="str">
        <f t="shared" si="4"/>
        <v/>
      </c>
      <c r="C37" s="568">
        <f>Import!D35</f>
        <v>0</v>
      </c>
      <c r="D37" s="967">
        <f>Import!G35</f>
        <v>0</v>
      </c>
      <c r="E37" s="569">
        <f>Import!F35</f>
        <v>0</v>
      </c>
      <c r="F37" s="570">
        <f>Import!E35</f>
        <v>0</v>
      </c>
      <c r="G37" s="259"/>
      <c r="H37" s="661"/>
      <c r="M37" s="662">
        <f t="shared" si="0"/>
        <v>0</v>
      </c>
      <c r="N37" s="662">
        <f t="shared" si="1"/>
        <v>0</v>
      </c>
      <c r="O37" s="662">
        <f t="shared" si="2"/>
        <v>0</v>
      </c>
      <c r="P37" s="662">
        <f t="shared" si="3"/>
        <v>0</v>
      </c>
    </row>
    <row r="38" spans="2:16" ht="15.75" customHeight="1">
      <c r="B38" s="1224" t="str">
        <f t="shared" si="4"/>
        <v/>
      </c>
      <c r="C38" s="568">
        <f>Import!D36</f>
        <v>0</v>
      </c>
      <c r="D38" s="967">
        <f>Import!G36</f>
        <v>0</v>
      </c>
      <c r="E38" s="569">
        <f>Import!F36</f>
        <v>0</v>
      </c>
      <c r="F38" s="570">
        <f>Import!E36</f>
        <v>0</v>
      </c>
      <c r="G38" s="259"/>
      <c r="H38" s="661"/>
      <c r="M38" s="662">
        <f t="shared" si="0"/>
        <v>0</v>
      </c>
      <c r="N38" s="662">
        <f t="shared" si="1"/>
        <v>0</v>
      </c>
      <c r="O38" s="662">
        <f t="shared" si="2"/>
        <v>0</v>
      </c>
      <c r="P38" s="662">
        <f t="shared" si="3"/>
        <v>0</v>
      </c>
    </row>
    <row r="39" spans="2:16" ht="15.75" customHeight="1">
      <c r="B39" s="1224" t="str">
        <f t="shared" si="4"/>
        <v/>
      </c>
      <c r="C39" s="568">
        <f>Import!D37</f>
        <v>0</v>
      </c>
      <c r="D39" s="967">
        <f>Import!G37</f>
        <v>0</v>
      </c>
      <c r="E39" s="569">
        <f>Import!F37</f>
        <v>0</v>
      </c>
      <c r="F39" s="570">
        <f>Import!E37</f>
        <v>0</v>
      </c>
      <c r="G39" s="259"/>
      <c r="H39" s="661"/>
      <c r="M39" s="662">
        <f t="shared" si="0"/>
        <v>0</v>
      </c>
      <c r="N39" s="662">
        <f t="shared" si="1"/>
        <v>0</v>
      </c>
      <c r="O39" s="662">
        <f t="shared" si="2"/>
        <v>0</v>
      </c>
      <c r="P39" s="662">
        <f t="shared" si="3"/>
        <v>0</v>
      </c>
    </row>
    <row r="40" spans="2:16" ht="15.75" customHeight="1">
      <c r="B40" s="1224" t="str">
        <f t="shared" si="4"/>
        <v/>
      </c>
      <c r="C40" s="568">
        <f>Import!D38</f>
        <v>0</v>
      </c>
      <c r="D40" s="967">
        <f>Import!G38</f>
        <v>0</v>
      </c>
      <c r="E40" s="569">
        <f>Import!F38</f>
        <v>0</v>
      </c>
      <c r="F40" s="570">
        <f>Import!E38</f>
        <v>0</v>
      </c>
      <c r="G40" s="259"/>
      <c r="H40" s="661"/>
      <c r="M40" s="662">
        <f t="shared" si="0"/>
        <v>0</v>
      </c>
      <c r="N40" s="662">
        <f t="shared" si="1"/>
        <v>0</v>
      </c>
      <c r="O40" s="662">
        <f t="shared" si="2"/>
        <v>0</v>
      </c>
      <c r="P40" s="662">
        <f t="shared" si="3"/>
        <v>0</v>
      </c>
    </row>
    <row r="41" spans="2:16" ht="15.75" customHeight="1">
      <c r="B41" s="1224" t="str">
        <f t="shared" si="4"/>
        <v/>
      </c>
      <c r="C41" s="568">
        <f>Import!D39</f>
        <v>0</v>
      </c>
      <c r="D41" s="967">
        <f>Import!G39</f>
        <v>0</v>
      </c>
      <c r="E41" s="569">
        <f>Import!F39</f>
        <v>0</v>
      </c>
      <c r="F41" s="570">
        <f>Import!E39</f>
        <v>0</v>
      </c>
      <c r="G41" s="259"/>
      <c r="H41" s="661"/>
      <c r="M41" s="662">
        <f t="shared" si="0"/>
        <v>0</v>
      </c>
      <c r="N41" s="662">
        <f t="shared" si="1"/>
        <v>0</v>
      </c>
      <c r="O41" s="662">
        <f t="shared" si="2"/>
        <v>0</v>
      </c>
      <c r="P41" s="662">
        <f t="shared" si="3"/>
        <v>0</v>
      </c>
    </row>
    <row r="42" spans="2:16" ht="15.75" customHeight="1">
      <c r="B42" s="1224" t="str">
        <f t="shared" si="4"/>
        <v/>
      </c>
      <c r="C42" s="568">
        <f>Import!D40</f>
        <v>0</v>
      </c>
      <c r="D42" s="967">
        <f>Import!G40</f>
        <v>0</v>
      </c>
      <c r="E42" s="569">
        <f>Import!F40</f>
        <v>0</v>
      </c>
      <c r="F42" s="570">
        <f>Import!E40</f>
        <v>0</v>
      </c>
      <c r="G42" s="259"/>
      <c r="H42" s="661"/>
      <c r="M42" s="662">
        <f t="shared" si="0"/>
        <v>0</v>
      </c>
      <c r="N42" s="662">
        <f t="shared" si="1"/>
        <v>0</v>
      </c>
      <c r="O42" s="662">
        <f t="shared" si="2"/>
        <v>0</v>
      </c>
      <c r="P42" s="662">
        <f t="shared" si="3"/>
        <v>0</v>
      </c>
    </row>
    <row r="43" spans="2:16" ht="15.75" customHeight="1">
      <c r="B43" s="1224" t="str">
        <f t="shared" si="4"/>
        <v/>
      </c>
      <c r="C43" s="568">
        <f>Import!D41</f>
        <v>0</v>
      </c>
      <c r="D43" s="967">
        <f>Import!G41</f>
        <v>0</v>
      </c>
      <c r="E43" s="569">
        <f>Import!F41</f>
        <v>0</v>
      </c>
      <c r="F43" s="570">
        <f>Import!E41</f>
        <v>0</v>
      </c>
      <c r="G43" s="259"/>
      <c r="H43" s="661"/>
      <c r="M43" s="662">
        <f t="shared" si="0"/>
        <v>0</v>
      </c>
      <c r="N43" s="662">
        <f t="shared" si="1"/>
        <v>0</v>
      </c>
      <c r="O43" s="662">
        <f t="shared" si="2"/>
        <v>0</v>
      </c>
      <c r="P43" s="662">
        <f t="shared" si="3"/>
        <v>0</v>
      </c>
    </row>
    <row r="44" spans="2:16" ht="15.75" customHeight="1">
      <c r="B44" s="1224" t="str">
        <f t="shared" si="4"/>
        <v/>
      </c>
      <c r="C44" s="568">
        <f>Import!D42</f>
        <v>0</v>
      </c>
      <c r="D44" s="967">
        <f>Import!G42</f>
        <v>0</v>
      </c>
      <c r="E44" s="569">
        <f>Import!F42</f>
        <v>0</v>
      </c>
      <c r="F44" s="570">
        <f>Import!E42</f>
        <v>0</v>
      </c>
      <c r="G44" s="259"/>
      <c r="H44" s="661"/>
      <c r="M44" s="662">
        <f t="shared" si="0"/>
        <v>0</v>
      </c>
      <c r="N44" s="662">
        <f t="shared" si="1"/>
        <v>0</v>
      </c>
      <c r="O44" s="662">
        <f t="shared" si="2"/>
        <v>0</v>
      </c>
      <c r="P44" s="662">
        <f t="shared" si="3"/>
        <v>0</v>
      </c>
    </row>
    <row r="45" spans="2:16" ht="15.75" customHeight="1">
      <c r="B45" s="1224" t="str">
        <f t="shared" si="4"/>
        <v/>
      </c>
      <c r="C45" s="568">
        <f>Import!D43</f>
        <v>0</v>
      </c>
      <c r="D45" s="967">
        <f>Import!G43</f>
        <v>0</v>
      </c>
      <c r="E45" s="569">
        <f>Import!F43</f>
        <v>0</v>
      </c>
      <c r="F45" s="570">
        <f>Import!E43</f>
        <v>0</v>
      </c>
      <c r="G45" s="259"/>
      <c r="H45" s="661"/>
      <c r="M45" s="662">
        <f t="shared" si="0"/>
        <v>0</v>
      </c>
      <c r="N45" s="662">
        <f t="shared" si="1"/>
        <v>0</v>
      </c>
      <c r="O45" s="662">
        <f t="shared" si="2"/>
        <v>0</v>
      </c>
      <c r="P45" s="662">
        <f t="shared" si="3"/>
        <v>0</v>
      </c>
    </row>
    <row r="46" spans="2:16" ht="15.75" customHeight="1">
      <c r="B46" s="1224" t="str">
        <f t="shared" si="4"/>
        <v/>
      </c>
      <c r="C46" s="568">
        <f>Import!D44</f>
        <v>0</v>
      </c>
      <c r="D46" s="967">
        <f>Import!G44</f>
        <v>0</v>
      </c>
      <c r="E46" s="569">
        <f>Import!F44</f>
        <v>0</v>
      </c>
      <c r="F46" s="570">
        <f>Import!E44</f>
        <v>0</v>
      </c>
      <c r="G46" s="259"/>
      <c r="H46" s="661"/>
      <c r="M46" s="662">
        <f t="shared" si="0"/>
        <v>0</v>
      </c>
      <c r="N46" s="662">
        <f t="shared" si="1"/>
        <v>0</v>
      </c>
      <c r="O46" s="662">
        <f t="shared" si="2"/>
        <v>0</v>
      </c>
      <c r="P46" s="662">
        <f t="shared" si="3"/>
        <v>0</v>
      </c>
    </row>
    <row r="47" spans="2:16" ht="15.75" customHeight="1">
      <c r="B47" s="1224" t="str">
        <f t="shared" si="4"/>
        <v/>
      </c>
      <c r="C47" s="568">
        <f>Import!D45</f>
        <v>0</v>
      </c>
      <c r="D47" s="967">
        <f>Import!G45</f>
        <v>0</v>
      </c>
      <c r="E47" s="569">
        <f>Import!F45</f>
        <v>0</v>
      </c>
      <c r="F47" s="570">
        <f>Import!E45</f>
        <v>0</v>
      </c>
      <c r="G47" s="259"/>
      <c r="H47" s="661"/>
      <c r="M47" s="662">
        <f t="shared" si="0"/>
        <v>0</v>
      </c>
      <c r="N47" s="662">
        <f t="shared" si="1"/>
        <v>0</v>
      </c>
      <c r="O47" s="662">
        <f t="shared" si="2"/>
        <v>0</v>
      </c>
      <c r="P47" s="662">
        <f t="shared" si="3"/>
        <v>0</v>
      </c>
    </row>
    <row r="48" spans="2:16" ht="15.75" customHeight="1">
      <c r="B48" s="1224" t="str">
        <f t="shared" si="4"/>
        <v/>
      </c>
      <c r="C48" s="568">
        <f>Import!D46</f>
        <v>0</v>
      </c>
      <c r="D48" s="967">
        <f>Import!G46</f>
        <v>0</v>
      </c>
      <c r="E48" s="569">
        <f>Import!F46</f>
        <v>0</v>
      </c>
      <c r="F48" s="570">
        <f>Import!E46</f>
        <v>0</v>
      </c>
      <c r="G48" s="259"/>
      <c r="H48" s="661"/>
      <c r="M48" s="662">
        <f t="shared" si="0"/>
        <v>0</v>
      </c>
      <c r="N48" s="662">
        <f t="shared" si="1"/>
        <v>0</v>
      </c>
      <c r="O48" s="662">
        <f t="shared" si="2"/>
        <v>0</v>
      </c>
      <c r="P48" s="662">
        <f t="shared" si="3"/>
        <v>0</v>
      </c>
    </row>
    <row r="49" spans="2:16" ht="15.75" customHeight="1">
      <c r="B49" s="1224" t="str">
        <f t="shared" si="4"/>
        <v/>
      </c>
      <c r="C49" s="568">
        <f>Import!D47</f>
        <v>0</v>
      </c>
      <c r="D49" s="967">
        <f>Import!G47</f>
        <v>0</v>
      </c>
      <c r="E49" s="569">
        <f>Import!F47</f>
        <v>0</v>
      </c>
      <c r="F49" s="570">
        <f>Import!E47</f>
        <v>0</v>
      </c>
      <c r="G49" s="259"/>
      <c r="H49" s="661"/>
      <c r="M49" s="662">
        <f t="shared" si="0"/>
        <v>0</v>
      </c>
      <c r="N49" s="662">
        <f t="shared" si="1"/>
        <v>0</v>
      </c>
      <c r="O49" s="662">
        <f t="shared" si="2"/>
        <v>0</v>
      </c>
      <c r="P49" s="662">
        <f t="shared" si="3"/>
        <v>0</v>
      </c>
    </row>
    <row r="50" spans="2:16" ht="15.75" customHeight="1">
      <c r="B50" s="1224" t="str">
        <f t="shared" si="4"/>
        <v/>
      </c>
      <c r="C50" s="568">
        <f>Import!D48</f>
        <v>0</v>
      </c>
      <c r="D50" s="967">
        <f>Import!G48</f>
        <v>0</v>
      </c>
      <c r="E50" s="569">
        <f>Import!F48</f>
        <v>0</v>
      </c>
      <c r="F50" s="570">
        <f>Import!E48</f>
        <v>0</v>
      </c>
      <c r="G50" s="259"/>
      <c r="H50" s="661"/>
      <c r="M50" s="662">
        <f t="shared" si="0"/>
        <v>0</v>
      </c>
      <c r="N50" s="662">
        <f t="shared" si="1"/>
        <v>0</v>
      </c>
      <c r="O50" s="662">
        <f t="shared" si="2"/>
        <v>0</v>
      </c>
      <c r="P50" s="662">
        <f t="shared" si="3"/>
        <v>0</v>
      </c>
    </row>
    <row r="51" spans="2:16" ht="15.75" customHeight="1">
      <c r="B51" s="1224" t="str">
        <f t="shared" si="4"/>
        <v/>
      </c>
      <c r="C51" s="568">
        <f>Import!D49</f>
        <v>0</v>
      </c>
      <c r="D51" s="967">
        <f>Import!G49</f>
        <v>0</v>
      </c>
      <c r="E51" s="569">
        <f>Import!F49</f>
        <v>0</v>
      </c>
      <c r="F51" s="570">
        <f>Import!E49</f>
        <v>0</v>
      </c>
      <c r="G51" s="259"/>
      <c r="H51" s="661"/>
      <c r="M51" s="662">
        <f t="shared" si="0"/>
        <v>0</v>
      </c>
      <c r="N51" s="662">
        <f t="shared" si="1"/>
        <v>0</v>
      </c>
      <c r="O51" s="662">
        <f t="shared" si="2"/>
        <v>0</v>
      </c>
      <c r="P51" s="662">
        <f t="shared" si="3"/>
        <v>0</v>
      </c>
    </row>
    <row r="52" spans="2:16" ht="15.75" customHeight="1">
      <c r="B52" s="1224" t="str">
        <f t="shared" si="4"/>
        <v/>
      </c>
      <c r="C52" s="568">
        <f>Import!D50</f>
        <v>0</v>
      </c>
      <c r="D52" s="967">
        <f>Import!G50</f>
        <v>0</v>
      </c>
      <c r="E52" s="569">
        <f>Import!F50</f>
        <v>0</v>
      </c>
      <c r="F52" s="570">
        <f>Import!E50</f>
        <v>0</v>
      </c>
      <c r="G52" s="259"/>
      <c r="H52" s="661"/>
      <c r="M52" s="662">
        <f t="shared" si="0"/>
        <v>0</v>
      </c>
      <c r="N52" s="662">
        <f t="shared" si="1"/>
        <v>0</v>
      </c>
      <c r="O52" s="662">
        <f t="shared" si="2"/>
        <v>0</v>
      </c>
      <c r="P52" s="662">
        <f t="shared" si="3"/>
        <v>0</v>
      </c>
    </row>
    <row r="53" spans="2:16" ht="15.75" customHeight="1">
      <c r="B53" s="1224" t="str">
        <f t="shared" si="4"/>
        <v/>
      </c>
      <c r="C53" s="568">
        <f>Import!D51</f>
        <v>0</v>
      </c>
      <c r="D53" s="967">
        <f>Import!G51</f>
        <v>0</v>
      </c>
      <c r="E53" s="569">
        <f>Import!F51</f>
        <v>0</v>
      </c>
      <c r="F53" s="570">
        <f>Import!E51</f>
        <v>0</v>
      </c>
      <c r="G53" s="259"/>
      <c r="H53" s="661"/>
      <c r="M53" s="662">
        <f t="shared" si="0"/>
        <v>0</v>
      </c>
      <c r="N53" s="662">
        <f t="shared" si="1"/>
        <v>0</v>
      </c>
      <c r="O53" s="662">
        <f t="shared" si="2"/>
        <v>0</v>
      </c>
      <c r="P53" s="662">
        <f t="shared" si="3"/>
        <v>0</v>
      </c>
    </row>
    <row r="54" spans="2:16" ht="15.75" customHeight="1">
      <c r="B54" s="1224" t="str">
        <f t="shared" si="4"/>
        <v/>
      </c>
      <c r="C54" s="568">
        <f>Import!D52</f>
        <v>0</v>
      </c>
      <c r="D54" s="967">
        <f>Import!G52</f>
        <v>0</v>
      </c>
      <c r="E54" s="569">
        <f>Import!F52</f>
        <v>0</v>
      </c>
      <c r="F54" s="570">
        <f>Import!E52</f>
        <v>0</v>
      </c>
      <c r="G54" s="259"/>
      <c r="H54" s="661"/>
      <c r="M54" s="662">
        <f t="shared" si="0"/>
        <v>0</v>
      </c>
      <c r="N54" s="662">
        <f t="shared" si="1"/>
        <v>0</v>
      </c>
      <c r="O54" s="662">
        <f t="shared" si="2"/>
        <v>0</v>
      </c>
      <c r="P54" s="662">
        <f t="shared" si="3"/>
        <v>0</v>
      </c>
    </row>
    <row r="55" spans="2:16" ht="15.75" customHeight="1">
      <c r="B55" s="1224" t="str">
        <f t="shared" si="4"/>
        <v/>
      </c>
      <c r="C55" s="568">
        <f>Import!D53</f>
        <v>0</v>
      </c>
      <c r="D55" s="967">
        <f>Import!G53</f>
        <v>0</v>
      </c>
      <c r="E55" s="569">
        <f>Import!F53</f>
        <v>0</v>
      </c>
      <c r="F55" s="570">
        <f>Import!E53</f>
        <v>0</v>
      </c>
      <c r="G55" s="259"/>
      <c r="H55" s="661"/>
      <c r="M55" s="662">
        <f t="shared" si="0"/>
        <v>0</v>
      </c>
      <c r="N55" s="662">
        <f t="shared" si="1"/>
        <v>0</v>
      </c>
      <c r="O55" s="662">
        <f t="shared" si="2"/>
        <v>0</v>
      </c>
      <c r="P55" s="662">
        <f t="shared" si="3"/>
        <v>0</v>
      </c>
    </row>
    <row r="56" spans="2:16" ht="15.75" customHeight="1">
      <c r="B56" s="1224" t="str">
        <f t="shared" si="4"/>
        <v/>
      </c>
      <c r="C56" s="568">
        <f>Import!D54</f>
        <v>0</v>
      </c>
      <c r="D56" s="967">
        <f>Import!G54</f>
        <v>0</v>
      </c>
      <c r="E56" s="569">
        <f>Import!F54</f>
        <v>0</v>
      </c>
      <c r="F56" s="570">
        <f>Import!E54</f>
        <v>0</v>
      </c>
      <c r="G56" s="259"/>
      <c r="H56" s="661"/>
      <c r="M56" s="662">
        <f t="shared" si="0"/>
        <v>0</v>
      </c>
      <c r="N56" s="662">
        <f t="shared" si="1"/>
        <v>0</v>
      </c>
      <c r="O56" s="662">
        <f t="shared" si="2"/>
        <v>0</v>
      </c>
      <c r="P56" s="662">
        <f t="shared" si="3"/>
        <v>0</v>
      </c>
    </row>
    <row r="57" spans="2:16" ht="15.75" customHeight="1">
      <c r="B57" s="1224" t="str">
        <f t="shared" si="4"/>
        <v/>
      </c>
      <c r="C57" s="568">
        <f>Import!D55</f>
        <v>0</v>
      </c>
      <c r="D57" s="967">
        <f>Import!G55</f>
        <v>0</v>
      </c>
      <c r="E57" s="569">
        <f>Import!F55</f>
        <v>0</v>
      </c>
      <c r="F57" s="570">
        <f>Import!E55</f>
        <v>0</v>
      </c>
      <c r="G57" s="259"/>
      <c r="H57" s="661"/>
      <c r="M57" s="662">
        <f t="shared" si="0"/>
        <v>0</v>
      </c>
      <c r="N57" s="662">
        <f t="shared" si="1"/>
        <v>0</v>
      </c>
      <c r="O57" s="662">
        <f t="shared" si="2"/>
        <v>0</v>
      </c>
      <c r="P57" s="662">
        <f t="shared" si="3"/>
        <v>0</v>
      </c>
    </row>
    <row r="58" spans="2:16" ht="15.75" customHeight="1">
      <c r="B58" s="1224" t="str">
        <f t="shared" si="4"/>
        <v/>
      </c>
      <c r="C58" s="568">
        <f>Import!D56</f>
        <v>0</v>
      </c>
      <c r="D58" s="967">
        <f>Import!G56</f>
        <v>0</v>
      </c>
      <c r="E58" s="569">
        <f>Import!F56</f>
        <v>0</v>
      </c>
      <c r="F58" s="570">
        <f>Import!E56</f>
        <v>0</v>
      </c>
      <c r="G58" s="259"/>
      <c r="H58" s="661"/>
      <c r="M58" s="662">
        <f t="shared" si="0"/>
        <v>0</v>
      </c>
      <c r="N58" s="662">
        <f t="shared" si="1"/>
        <v>0</v>
      </c>
      <c r="O58" s="662">
        <f t="shared" si="2"/>
        <v>0</v>
      </c>
      <c r="P58" s="662">
        <f t="shared" si="3"/>
        <v>0</v>
      </c>
    </row>
    <row r="59" spans="2:16" ht="15.75" customHeight="1">
      <c r="B59" s="1224" t="str">
        <f t="shared" si="4"/>
        <v/>
      </c>
      <c r="C59" s="568">
        <f>Import!D57</f>
        <v>0</v>
      </c>
      <c r="D59" s="967">
        <f>Import!G57</f>
        <v>0</v>
      </c>
      <c r="E59" s="569">
        <f>Import!F57</f>
        <v>0</v>
      </c>
      <c r="F59" s="570">
        <f>Import!E57</f>
        <v>0</v>
      </c>
      <c r="G59" s="259"/>
      <c r="H59" s="661"/>
      <c r="M59" s="662">
        <f t="shared" si="0"/>
        <v>0</v>
      </c>
      <c r="N59" s="662">
        <f t="shared" si="1"/>
        <v>0</v>
      </c>
      <c r="O59" s="662">
        <f t="shared" si="2"/>
        <v>0</v>
      </c>
      <c r="P59" s="662">
        <f t="shared" si="3"/>
        <v>0</v>
      </c>
    </row>
    <row r="60" spans="2:16" ht="15.75" customHeight="1">
      <c r="B60" s="1224" t="str">
        <f t="shared" si="4"/>
        <v/>
      </c>
      <c r="C60" s="568">
        <f>Import!D58</f>
        <v>0</v>
      </c>
      <c r="D60" s="967">
        <f>Import!G58</f>
        <v>0</v>
      </c>
      <c r="E60" s="569">
        <f>Import!F58</f>
        <v>0</v>
      </c>
      <c r="F60" s="570">
        <f>Import!E58</f>
        <v>0</v>
      </c>
      <c r="G60" s="259"/>
      <c r="H60" s="661"/>
      <c r="M60" s="662">
        <f t="shared" si="0"/>
        <v>0</v>
      </c>
      <c r="N60" s="662">
        <f t="shared" si="1"/>
        <v>0</v>
      </c>
      <c r="O60" s="662">
        <f t="shared" si="2"/>
        <v>0</v>
      </c>
      <c r="P60" s="662">
        <f t="shared" si="3"/>
        <v>0</v>
      </c>
    </row>
    <row r="61" spans="2:16" ht="15.75" customHeight="1">
      <c r="B61" s="1224" t="str">
        <f t="shared" si="4"/>
        <v/>
      </c>
      <c r="C61" s="568">
        <f>Import!D59</f>
        <v>0</v>
      </c>
      <c r="D61" s="967">
        <f>Import!G59</f>
        <v>0</v>
      </c>
      <c r="E61" s="569">
        <f>Import!F59</f>
        <v>0</v>
      </c>
      <c r="F61" s="570">
        <f>Import!E59</f>
        <v>0</v>
      </c>
      <c r="G61" s="259"/>
      <c r="H61" s="661"/>
      <c r="M61" s="662">
        <f t="shared" si="0"/>
        <v>0</v>
      </c>
      <c r="N61" s="662">
        <f t="shared" si="1"/>
        <v>0</v>
      </c>
      <c r="O61" s="662">
        <f t="shared" si="2"/>
        <v>0</v>
      </c>
      <c r="P61" s="662">
        <f t="shared" si="3"/>
        <v>0</v>
      </c>
    </row>
    <row r="62" spans="2:16" ht="15.75" customHeight="1">
      <c r="B62" s="1224" t="str">
        <f t="shared" si="4"/>
        <v/>
      </c>
      <c r="C62" s="568">
        <f>Import!D60</f>
        <v>0</v>
      </c>
      <c r="D62" s="967">
        <f>Import!G60</f>
        <v>0</v>
      </c>
      <c r="E62" s="569">
        <f>Import!F60</f>
        <v>0</v>
      </c>
      <c r="F62" s="570">
        <f>Import!E60</f>
        <v>0</v>
      </c>
      <c r="G62" s="259"/>
      <c r="H62" s="661"/>
      <c r="M62" s="662">
        <f t="shared" si="0"/>
        <v>0</v>
      </c>
      <c r="N62" s="662">
        <f t="shared" si="1"/>
        <v>0</v>
      </c>
      <c r="O62" s="662">
        <f t="shared" si="2"/>
        <v>0</v>
      </c>
      <c r="P62" s="662">
        <f t="shared" si="3"/>
        <v>0</v>
      </c>
    </row>
    <row r="63" spans="2:16" ht="15.75" customHeight="1">
      <c r="B63" s="1224" t="str">
        <f t="shared" si="4"/>
        <v/>
      </c>
      <c r="C63" s="568">
        <f>Import!D61</f>
        <v>0</v>
      </c>
      <c r="D63" s="967">
        <f>Import!G61</f>
        <v>0</v>
      </c>
      <c r="E63" s="569">
        <f>Import!F61</f>
        <v>0</v>
      </c>
      <c r="F63" s="570">
        <f>Import!E61</f>
        <v>0</v>
      </c>
      <c r="G63" s="259"/>
      <c r="H63" s="661"/>
      <c r="M63" s="662">
        <f t="shared" si="0"/>
        <v>0</v>
      </c>
      <c r="N63" s="662">
        <f t="shared" si="1"/>
        <v>0</v>
      </c>
      <c r="O63" s="662">
        <f t="shared" si="2"/>
        <v>0</v>
      </c>
      <c r="P63" s="662">
        <f t="shared" si="3"/>
        <v>0</v>
      </c>
    </row>
    <row r="64" spans="2:16" ht="15.75" customHeight="1">
      <c r="B64" s="1224" t="str">
        <f t="shared" si="4"/>
        <v/>
      </c>
      <c r="C64" s="568">
        <f>Import!D62</f>
        <v>0</v>
      </c>
      <c r="D64" s="967">
        <f>Import!G62</f>
        <v>0</v>
      </c>
      <c r="E64" s="569">
        <f>Import!F62</f>
        <v>0</v>
      </c>
      <c r="F64" s="570">
        <f>Import!E62</f>
        <v>0</v>
      </c>
      <c r="G64" s="259"/>
      <c r="H64" s="661"/>
      <c r="M64" s="662">
        <f t="shared" si="0"/>
        <v>0</v>
      </c>
      <c r="N64" s="662">
        <f t="shared" si="1"/>
        <v>0</v>
      </c>
      <c r="O64" s="662">
        <f t="shared" si="2"/>
        <v>0</v>
      </c>
      <c r="P64" s="662">
        <f t="shared" si="3"/>
        <v>0</v>
      </c>
    </row>
    <row r="65" spans="2:16" ht="15.75" customHeight="1">
      <c r="B65" s="1224" t="str">
        <f t="shared" si="4"/>
        <v/>
      </c>
      <c r="C65" s="568">
        <f>Import!D63</f>
        <v>0</v>
      </c>
      <c r="D65" s="967">
        <f>Import!G63</f>
        <v>0</v>
      </c>
      <c r="E65" s="569">
        <f>Import!F63</f>
        <v>0</v>
      </c>
      <c r="F65" s="570">
        <f>Import!E63</f>
        <v>0</v>
      </c>
      <c r="G65" s="259"/>
      <c r="H65" s="661"/>
      <c r="M65" s="662">
        <f t="shared" si="0"/>
        <v>0</v>
      </c>
      <c r="N65" s="662">
        <f t="shared" si="1"/>
        <v>0</v>
      </c>
      <c r="O65" s="662">
        <f t="shared" si="2"/>
        <v>0</v>
      </c>
      <c r="P65" s="662">
        <f t="shared" si="3"/>
        <v>0</v>
      </c>
    </row>
    <row r="66" spans="2:16" ht="15.75" customHeight="1">
      <c r="B66" s="1224" t="str">
        <f t="shared" si="4"/>
        <v/>
      </c>
      <c r="C66" s="568">
        <f>Import!D64</f>
        <v>0</v>
      </c>
      <c r="D66" s="967">
        <f>Import!G64</f>
        <v>0</v>
      </c>
      <c r="E66" s="569">
        <f>Import!F64</f>
        <v>0</v>
      </c>
      <c r="F66" s="570">
        <f>Import!E64</f>
        <v>0</v>
      </c>
      <c r="G66" s="259"/>
      <c r="H66" s="661"/>
      <c r="M66" s="662">
        <f t="shared" si="0"/>
        <v>0</v>
      </c>
      <c r="N66" s="662">
        <f t="shared" si="1"/>
        <v>0</v>
      </c>
      <c r="O66" s="662">
        <f t="shared" si="2"/>
        <v>0</v>
      </c>
      <c r="P66" s="662">
        <f t="shared" si="3"/>
        <v>0</v>
      </c>
    </row>
    <row r="67" spans="2:16" ht="15.75" customHeight="1">
      <c r="B67" s="1224" t="str">
        <f t="shared" si="4"/>
        <v/>
      </c>
      <c r="C67" s="568">
        <f>Import!D65</f>
        <v>0</v>
      </c>
      <c r="D67" s="967">
        <f>Import!G65</f>
        <v>0</v>
      </c>
      <c r="E67" s="569">
        <f>Import!F65</f>
        <v>0</v>
      </c>
      <c r="F67" s="570">
        <f>Import!E65</f>
        <v>0</v>
      </c>
      <c r="G67" s="259"/>
      <c r="H67" s="661"/>
      <c r="M67" s="662">
        <f t="shared" si="0"/>
        <v>0</v>
      </c>
      <c r="N67" s="662">
        <f t="shared" si="1"/>
        <v>0</v>
      </c>
      <c r="O67" s="662">
        <f t="shared" si="2"/>
        <v>0</v>
      </c>
      <c r="P67" s="662">
        <f t="shared" si="3"/>
        <v>0</v>
      </c>
    </row>
    <row r="68" spans="2:16" ht="15.75" customHeight="1">
      <c r="B68" s="1224" t="str">
        <f t="shared" si="4"/>
        <v/>
      </c>
      <c r="C68" s="568">
        <f>Import!D66</f>
        <v>0</v>
      </c>
      <c r="D68" s="967">
        <f>Import!G66</f>
        <v>0</v>
      </c>
      <c r="E68" s="569">
        <f>Import!F66</f>
        <v>0</v>
      </c>
      <c r="F68" s="570">
        <f>Import!E66</f>
        <v>0</v>
      </c>
      <c r="G68" s="259"/>
      <c r="H68" s="661"/>
      <c r="M68" s="662">
        <f t="shared" si="0"/>
        <v>0</v>
      </c>
      <c r="N68" s="662">
        <f t="shared" si="1"/>
        <v>0</v>
      </c>
      <c r="O68" s="662">
        <f t="shared" si="2"/>
        <v>0</v>
      </c>
      <c r="P68" s="662">
        <f t="shared" si="3"/>
        <v>0</v>
      </c>
    </row>
    <row r="69" spans="2:16" ht="15.75" customHeight="1">
      <c r="B69" s="1224" t="str">
        <f t="shared" si="4"/>
        <v/>
      </c>
      <c r="C69" s="568">
        <f>Import!D67</f>
        <v>0</v>
      </c>
      <c r="D69" s="967">
        <f>Import!G67</f>
        <v>0</v>
      </c>
      <c r="E69" s="569">
        <f>Import!F67</f>
        <v>0</v>
      </c>
      <c r="F69" s="570">
        <f>Import!E67</f>
        <v>0</v>
      </c>
      <c r="G69" s="259"/>
      <c r="H69" s="661"/>
      <c r="M69" s="662">
        <f t="shared" si="0"/>
        <v>0</v>
      </c>
      <c r="N69" s="662">
        <f t="shared" si="1"/>
        <v>0</v>
      </c>
      <c r="O69" s="662">
        <f t="shared" si="2"/>
        <v>0</v>
      </c>
      <c r="P69" s="662">
        <f t="shared" si="3"/>
        <v>0</v>
      </c>
    </row>
    <row r="70" spans="2:16" ht="15.75" customHeight="1">
      <c r="B70" s="1224" t="str">
        <f t="shared" si="4"/>
        <v/>
      </c>
      <c r="C70" s="568">
        <f>Import!D68</f>
        <v>0</v>
      </c>
      <c r="D70" s="967">
        <f>Import!G68</f>
        <v>0</v>
      </c>
      <c r="E70" s="569">
        <f>Import!F68</f>
        <v>0</v>
      </c>
      <c r="F70" s="570">
        <f>Import!E68</f>
        <v>0</v>
      </c>
      <c r="G70" s="259"/>
      <c r="H70" s="661"/>
      <c r="M70" s="662">
        <f t="shared" ref="M70:M133" si="5">IF(G70=L$6,E70,0)</f>
        <v>0</v>
      </c>
      <c r="N70" s="662">
        <f t="shared" ref="N70:N133" si="6">IF(G70=L$7,E70,0)</f>
        <v>0</v>
      </c>
      <c r="O70" s="662">
        <f t="shared" ref="O70:O133" si="7">IF(G70=L$8,E70,0)</f>
        <v>0</v>
      </c>
      <c r="P70" s="662">
        <f t="shared" ref="P70:P133" si="8">IF(G70=L$9,E70,0)</f>
        <v>0</v>
      </c>
    </row>
    <row r="71" spans="2:16" ht="15.75" customHeight="1">
      <c r="B71" s="1224" t="str">
        <f t="shared" ref="B71:B134" si="9">IF(F71&gt;0,"Wypełnione","")</f>
        <v/>
      </c>
      <c r="C71" s="568">
        <f>Import!D69</f>
        <v>0</v>
      </c>
      <c r="D71" s="967">
        <f>Import!G69</f>
        <v>0</v>
      </c>
      <c r="E71" s="569">
        <f>Import!F69</f>
        <v>0</v>
      </c>
      <c r="F71" s="570">
        <f>Import!E69</f>
        <v>0</v>
      </c>
      <c r="G71" s="259"/>
      <c r="H71" s="661"/>
      <c r="M71" s="662">
        <f t="shared" si="5"/>
        <v>0</v>
      </c>
      <c r="N71" s="662">
        <f t="shared" si="6"/>
        <v>0</v>
      </c>
      <c r="O71" s="662">
        <f t="shared" si="7"/>
        <v>0</v>
      </c>
      <c r="P71" s="662">
        <f t="shared" si="8"/>
        <v>0</v>
      </c>
    </row>
    <row r="72" spans="2:16" ht="15.75" customHeight="1">
      <c r="B72" s="1224" t="str">
        <f t="shared" si="9"/>
        <v/>
      </c>
      <c r="C72" s="568">
        <f>Import!D70</f>
        <v>0</v>
      </c>
      <c r="D72" s="967">
        <f>Import!G70</f>
        <v>0</v>
      </c>
      <c r="E72" s="569">
        <f>Import!F70</f>
        <v>0</v>
      </c>
      <c r="F72" s="570">
        <f>Import!E70</f>
        <v>0</v>
      </c>
      <c r="G72" s="259"/>
      <c r="H72" s="661"/>
      <c r="M72" s="662">
        <f t="shared" si="5"/>
        <v>0</v>
      </c>
      <c r="N72" s="662">
        <f t="shared" si="6"/>
        <v>0</v>
      </c>
      <c r="O72" s="662">
        <f t="shared" si="7"/>
        <v>0</v>
      </c>
      <c r="P72" s="662">
        <f t="shared" si="8"/>
        <v>0</v>
      </c>
    </row>
    <row r="73" spans="2:16" ht="15.75" customHeight="1">
      <c r="B73" s="1224" t="str">
        <f t="shared" si="9"/>
        <v/>
      </c>
      <c r="C73" s="568">
        <f>Import!D71</f>
        <v>0</v>
      </c>
      <c r="D73" s="967">
        <f>Import!G71</f>
        <v>0</v>
      </c>
      <c r="E73" s="569">
        <f>Import!F71</f>
        <v>0</v>
      </c>
      <c r="F73" s="570">
        <f>Import!E71</f>
        <v>0</v>
      </c>
      <c r="G73" s="259"/>
      <c r="H73" s="661"/>
      <c r="M73" s="662">
        <f t="shared" si="5"/>
        <v>0</v>
      </c>
      <c r="N73" s="662">
        <f t="shared" si="6"/>
        <v>0</v>
      </c>
      <c r="O73" s="662">
        <f t="shared" si="7"/>
        <v>0</v>
      </c>
      <c r="P73" s="662">
        <f t="shared" si="8"/>
        <v>0</v>
      </c>
    </row>
    <row r="74" spans="2:16" ht="15.75" customHeight="1">
      <c r="B74" s="1224" t="str">
        <f t="shared" si="9"/>
        <v/>
      </c>
      <c r="C74" s="568">
        <f>Import!D72</f>
        <v>0</v>
      </c>
      <c r="D74" s="967">
        <f>Import!G72</f>
        <v>0</v>
      </c>
      <c r="E74" s="569">
        <f>Import!F72</f>
        <v>0</v>
      </c>
      <c r="F74" s="570">
        <f>Import!E72</f>
        <v>0</v>
      </c>
      <c r="G74" s="259"/>
      <c r="H74" s="661"/>
      <c r="M74" s="662">
        <f t="shared" si="5"/>
        <v>0</v>
      </c>
      <c r="N74" s="662">
        <f t="shared" si="6"/>
        <v>0</v>
      </c>
      <c r="O74" s="662">
        <f t="shared" si="7"/>
        <v>0</v>
      </c>
      <c r="P74" s="662">
        <f t="shared" si="8"/>
        <v>0</v>
      </c>
    </row>
    <row r="75" spans="2:16" ht="15.75" customHeight="1">
      <c r="B75" s="1224" t="str">
        <f t="shared" si="9"/>
        <v/>
      </c>
      <c r="C75" s="568">
        <f>Import!D73</f>
        <v>0</v>
      </c>
      <c r="D75" s="967">
        <f>Import!G73</f>
        <v>0</v>
      </c>
      <c r="E75" s="569">
        <f>Import!F73</f>
        <v>0</v>
      </c>
      <c r="F75" s="570">
        <f>Import!E73</f>
        <v>0</v>
      </c>
      <c r="G75" s="259"/>
      <c r="H75" s="661"/>
      <c r="M75" s="662">
        <f t="shared" si="5"/>
        <v>0</v>
      </c>
      <c r="N75" s="662">
        <f t="shared" si="6"/>
        <v>0</v>
      </c>
      <c r="O75" s="662">
        <f t="shared" si="7"/>
        <v>0</v>
      </c>
      <c r="P75" s="662">
        <f t="shared" si="8"/>
        <v>0</v>
      </c>
    </row>
    <row r="76" spans="2:16" ht="15.75" customHeight="1">
      <c r="B76" s="1224" t="str">
        <f t="shared" si="9"/>
        <v/>
      </c>
      <c r="C76" s="568">
        <f>Import!D74</f>
        <v>0</v>
      </c>
      <c r="D76" s="967">
        <f>Import!G74</f>
        <v>0</v>
      </c>
      <c r="E76" s="569">
        <f>Import!F74</f>
        <v>0</v>
      </c>
      <c r="F76" s="570">
        <f>Import!E74</f>
        <v>0</v>
      </c>
      <c r="G76" s="259"/>
      <c r="H76" s="661"/>
      <c r="M76" s="662">
        <f t="shared" si="5"/>
        <v>0</v>
      </c>
      <c r="N76" s="662">
        <f t="shared" si="6"/>
        <v>0</v>
      </c>
      <c r="O76" s="662">
        <f t="shared" si="7"/>
        <v>0</v>
      </c>
      <c r="P76" s="662">
        <f t="shared" si="8"/>
        <v>0</v>
      </c>
    </row>
    <row r="77" spans="2:16" ht="15.75" customHeight="1">
      <c r="B77" s="1224" t="str">
        <f t="shared" si="9"/>
        <v/>
      </c>
      <c r="C77" s="568">
        <f>Import!D75</f>
        <v>0</v>
      </c>
      <c r="D77" s="967">
        <f>Import!G75</f>
        <v>0</v>
      </c>
      <c r="E77" s="569">
        <f>Import!F75</f>
        <v>0</v>
      </c>
      <c r="F77" s="570">
        <f>Import!E75</f>
        <v>0</v>
      </c>
      <c r="G77" s="259"/>
      <c r="H77" s="661"/>
      <c r="M77" s="662">
        <f t="shared" si="5"/>
        <v>0</v>
      </c>
      <c r="N77" s="662">
        <f t="shared" si="6"/>
        <v>0</v>
      </c>
      <c r="O77" s="662">
        <f t="shared" si="7"/>
        <v>0</v>
      </c>
      <c r="P77" s="662">
        <f t="shared" si="8"/>
        <v>0</v>
      </c>
    </row>
    <row r="78" spans="2:16" ht="15.75" customHeight="1">
      <c r="B78" s="1224" t="str">
        <f t="shared" si="9"/>
        <v/>
      </c>
      <c r="C78" s="568">
        <f>Import!D76</f>
        <v>0</v>
      </c>
      <c r="D78" s="967">
        <f>Import!G76</f>
        <v>0</v>
      </c>
      <c r="E78" s="569">
        <f>Import!F76</f>
        <v>0</v>
      </c>
      <c r="F78" s="570">
        <f>Import!E76</f>
        <v>0</v>
      </c>
      <c r="G78" s="259"/>
      <c r="H78" s="661"/>
      <c r="M78" s="662">
        <f t="shared" si="5"/>
        <v>0</v>
      </c>
      <c r="N78" s="662">
        <f t="shared" si="6"/>
        <v>0</v>
      </c>
      <c r="O78" s="662">
        <f t="shared" si="7"/>
        <v>0</v>
      </c>
      <c r="P78" s="662">
        <f t="shared" si="8"/>
        <v>0</v>
      </c>
    </row>
    <row r="79" spans="2:16" ht="15.75" customHeight="1">
      <c r="B79" s="1224" t="str">
        <f t="shared" si="9"/>
        <v/>
      </c>
      <c r="C79" s="568">
        <f>Import!D77</f>
        <v>0</v>
      </c>
      <c r="D79" s="967">
        <f>Import!G77</f>
        <v>0</v>
      </c>
      <c r="E79" s="569">
        <f>Import!F77</f>
        <v>0</v>
      </c>
      <c r="F79" s="570">
        <f>Import!E77</f>
        <v>0</v>
      </c>
      <c r="G79" s="259"/>
      <c r="H79" s="661"/>
      <c r="M79" s="662">
        <f t="shared" si="5"/>
        <v>0</v>
      </c>
      <c r="N79" s="662">
        <f t="shared" si="6"/>
        <v>0</v>
      </c>
      <c r="O79" s="662">
        <f t="shared" si="7"/>
        <v>0</v>
      </c>
      <c r="P79" s="662">
        <f t="shared" si="8"/>
        <v>0</v>
      </c>
    </row>
    <row r="80" spans="2:16" ht="15.75" customHeight="1">
      <c r="B80" s="1224" t="str">
        <f t="shared" si="9"/>
        <v/>
      </c>
      <c r="C80" s="568">
        <f>Import!D78</f>
        <v>0</v>
      </c>
      <c r="D80" s="967">
        <f>Import!G78</f>
        <v>0</v>
      </c>
      <c r="E80" s="569">
        <f>Import!F78</f>
        <v>0</v>
      </c>
      <c r="F80" s="570">
        <f>Import!E78</f>
        <v>0</v>
      </c>
      <c r="G80" s="259"/>
      <c r="H80" s="661"/>
      <c r="M80" s="662">
        <f t="shared" si="5"/>
        <v>0</v>
      </c>
      <c r="N80" s="662">
        <f t="shared" si="6"/>
        <v>0</v>
      </c>
      <c r="O80" s="662">
        <f t="shared" si="7"/>
        <v>0</v>
      </c>
      <c r="P80" s="662">
        <f t="shared" si="8"/>
        <v>0</v>
      </c>
    </row>
    <row r="81" spans="2:16" ht="15.75" customHeight="1">
      <c r="B81" s="1224" t="str">
        <f t="shared" si="9"/>
        <v/>
      </c>
      <c r="C81" s="568">
        <f>Import!D79</f>
        <v>0</v>
      </c>
      <c r="D81" s="967">
        <f>Import!G79</f>
        <v>0</v>
      </c>
      <c r="E81" s="569">
        <f>Import!F79</f>
        <v>0</v>
      </c>
      <c r="F81" s="570">
        <f>Import!E79</f>
        <v>0</v>
      </c>
      <c r="G81" s="259"/>
      <c r="H81" s="661"/>
      <c r="M81" s="662">
        <f t="shared" si="5"/>
        <v>0</v>
      </c>
      <c r="N81" s="662">
        <f t="shared" si="6"/>
        <v>0</v>
      </c>
      <c r="O81" s="662">
        <f t="shared" si="7"/>
        <v>0</v>
      </c>
      <c r="P81" s="662">
        <f t="shared" si="8"/>
        <v>0</v>
      </c>
    </row>
    <row r="82" spans="2:16" ht="15.75" customHeight="1">
      <c r="B82" s="1224" t="str">
        <f t="shared" si="9"/>
        <v/>
      </c>
      <c r="C82" s="568">
        <f>Import!D80</f>
        <v>0</v>
      </c>
      <c r="D82" s="967">
        <f>Import!G80</f>
        <v>0</v>
      </c>
      <c r="E82" s="569">
        <f>Import!F80</f>
        <v>0</v>
      </c>
      <c r="F82" s="570">
        <f>Import!E80</f>
        <v>0</v>
      </c>
      <c r="G82" s="259"/>
      <c r="H82" s="661"/>
      <c r="M82" s="662">
        <f t="shared" si="5"/>
        <v>0</v>
      </c>
      <c r="N82" s="662">
        <f t="shared" si="6"/>
        <v>0</v>
      </c>
      <c r="O82" s="662">
        <f t="shared" si="7"/>
        <v>0</v>
      </c>
      <c r="P82" s="662">
        <f t="shared" si="8"/>
        <v>0</v>
      </c>
    </row>
    <row r="83" spans="2:16" ht="15.75" customHeight="1">
      <c r="B83" s="1224" t="str">
        <f t="shared" si="9"/>
        <v/>
      </c>
      <c r="C83" s="568">
        <f>Import!D81</f>
        <v>0</v>
      </c>
      <c r="D83" s="967">
        <f>Import!G81</f>
        <v>0</v>
      </c>
      <c r="E83" s="569">
        <f>Import!F81</f>
        <v>0</v>
      </c>
      <c r="F83" s="570">
        <f>Import!E81</f>
        <v>0</v>
      </c>
      <c r="G83" s="259"/>
      <c r="H83" s="661"/>
      <c r="M83" s="662">
        <f t="shared" si="5"/>
        <v>0</v>
      </c>
      <c r="N83" s="662">
        <f t="shared" si="6"/>
        <v>0</v>
      </c>
      <c r="O83" s="662">
        <f t="shared" si="7"/>
        <v>0</v>
      </c>
      <c r="P83" s="662">
        <f t="shared" si="8"/>
        <v>0</v>
      </c>
    </row>
    <row r="84" spans="2:16" ht="15.75" customHeight="1">
      <c r="B84" s="1224" t="str">
        <f t="shared" si="9"/>
        <v/>
      </c>
      <c r="C84" s="568">
        <f>Import!D82</f>
        <v>0</v>
      </c>
      <c r="D84" s="967">
        <f>Import!G82</f>
        <v>0</v>
      </c>
      <c r="E84" s="569">
        <f>Import!F82</f>
        <v>0</v>
      </c>
      <c r="F84" s="570">
        <f>Import!E82</f>
        <v>0</v>
      </c>
      <c r="G84" s="259"/>
      <c r="H84" s="661"/>
      <c r="M84" s="662">
        <f t="shared" si="5"/>
        <v>0</v>
      </c>
      <c r="N84" s="662">
        <f t="shared" si="6"/>
        <v>0</v>
      </c>
      <c r="O84" s="662">
        <f t="shared" si="7"/>
        <v>0</v>
      </c>
      <c r="P84" s="662">
        <f t="shared" si="8"/>
        <v>0</v>
      </c>
    </row>
    <row r="85" spans="2:16" ht="15.75" customHeight="1">
      <c r="B85" s="1224" t="str">
        <f t="shared" si="9"/>
        <v/>
      </c>
      <c r="C85" s="568">
        <f>Import!D83</f>
        <v>0</v>
      </c>
      <c r="D85" s="967">
        <f>Import!G83</f>
        <v>0</v>
      </c>
      <c r="E85" s="569">
        <f>Import!F83</f>
        <v>0</v>
      </c>
      <c r="F85" s="570">
        <f>Import!E83</f>
        <v>0</v>
      </c>
      <c r="G85" s="259"/>
      <c r="H85" s="661"/>
      <c r="M85" s="662">
        <f t="shared" si="5"/>
        <v>0</v>
      </c>
      <c r="N85" s="662">
        <f t="shared" si="6"/>
        <v>0</v>
      </c>
      <c r="O85" s="662">
        <f t="shared" si="7"/>
        <v>0</v>
      </c>
      <c r="P85" s="662">
        <f t="shared" si="8"/>
        <v>0</v>
      </c>
    </row>
    <row r="86" spans="2:16" ht="15.75" customHeight="1">
      <c r="B86" s="1224" t="str">
        <f t="shared" si="9"/>
        <v/>
      </c>
      <c r="C86" s="568">
        <f>Import!D84</f>
        <v>0</v>
      </c>
      <c r="D86" s="967">
        <f>Import!G84</f>
        <v>0</v>
      </c>
      <c r="E86" s="569">
        <f>Import!F84</f>
        <v>0</v>
      </c>
      <c r="F86" s="570">
        <f>Import!E84</f>
        <v>0</v>
      </c>
      <c r="G86" s="259"/>
      <c r="H86" s="661"/>
      <c r="M86" s="662">
        <f t="shared" si="5"/>
        <v>0</v>
      </c>
      <c r="N86" s="662">
        <f t="shared" si="6"/>
        <v>0</v>
      </c>
      <c r="O86" s="662">
        <f t="shared" si="7"/>
        <v>0</v>
      </c>
      <c r="P86" s="662">
        <f t="shared" si="8"/>
        <v>0</v>
      </c>
    </row>
    <row r="87" spans="2:16" ht="15.75" customHeight="1">
      <c r="B87" s="1224" t="str">
        <f t="shared" si="9"/>
        <v/>
      </c>
      <c r="C87" s="568">
        <f>Import!D85</f>
        <v>0</v>
      </c>
      <c r="D87" s="967">
        <f>Import!G85</f>
        <v>0</v>
      </c>
      <c r="E87" s="569">
        <f>Import!F85</f>
        <v>0</v>
      </c>
      <c r="F87" s="570">
        <f>Import!E85</f>
        <v>0</v>
      </c>
      <c r="G87" s="259"/>
      <c r="H87" s="661"/>
      <c r="M87" s="662">
        <f t="shared" si="5"/>
        <v>0</v>
      </c>
      <c r="N87" s="662">
        <f t="shared" si="6"/>
        <v>0</v>
      </c>
      <c r="O87" s="662">
        <f t="shared" si="7"/>
        <v>0</v>
      </c>
      <c r="P87" s="662">
        <f t="shared" si="8"/>
        <v>0</v>
      </c>
    </row>
    <row r="88" spans="2:16" ht="15.75" customHeight="1">
      <c r="B88" s="1224" t="str">
        <f t="shared" si="9"/>
        <v/>
      </c>
      <c r="C88" s="568">
        <f>Import!D86</f>
        <v>0</v>
      </c>
      <c r="D88" s="967">
        <f>Import!G86</f>
        <v>0</v>
      </c>
      <c r="E88" s="569">
        <f>Import!F86</f>
        <v>0</v>
      </c>
      <c r="F88" s="570">
        <f>Import!E86</f>
        <v>0</v>
      </c>
      <c r="G88" s="259"/>
      <c r="H88" s="661"/>
      <c r="M88" s="662">
        <f t="shared" si="5"/>
        <v>0</v>
      </c>
      <c r="N88" s="662">
        <f t="shared" si="6"/>
        <v>0</v>
      </c>
      <c r="O88" s="662">
        <f t="shared" si="7"/>
        <v>0</v>
      </c>
      <c r="P88" s="662">
        <f t="shared" si="8"/>
        <v>0</v>
      </c>
    </row>
    <row r="89" spans="2:16" ht="15.75" customHeight="1">
      <c r="B89" s="1224" t="str">
        <f t="shared" si="9"/>
        <v/>
      </c>
      <c r="C89" s="568">
        <f>Import!D87</f>
        <v>0</v>
      </c>
      <c r="D89" s="967">
        <f>Import!G87</f>
        <v>0</v>
      </c>
      <c r="E89" s="569">
        <f>Import!F87</f>
        <v>0</v>
      </c>
      <c r="F89" s="570">
        <f>Import!E87</f>
        <v>0</v>
      </c>
      <c r="G89" s="259"/>
      <c r="H89" s="661"/>
      <c r="M89" s="662">
        <f t="shared" si="5"/>
        <v>0</v>
      </c>
      <c r="N89" s="662">
        <f t="shared" si="6"/>
        <v>0</v>
      </c>
      <c r="O89" s="662">
        <f t="shared" si="7"/>
        <v>0</v>
      </c>
      <c r="P89" s="662">
        <f t="shared" si="8"/>
        <v>0</v>
      </c>
    </row>
    <row r="90" spans="2:16" ht="15.75" customHeight="1">
      <c r="B90" s="1224" t="str">
        <f t="shared" si="9"/>
        <v/>
      </c>
      <c r="C90" s="568">
        <f>Import!D88</f>
        <v>0</v>
      </c>
      <c r="D90" s="967">
        <f>Import!G88</f>
        <v>0</v>
      </c>
      <c r="E90" s="569">
        <f>Import!F88</f>
        <v>0</v>
      </c>
      <c r="F90" s="570">
        <f>Import!E88</f>
        <v>0</v>
      </c>
      <c r="G90" s="259"/>
      <c r="H90" s="661"/>
      <c r="M90" s="662">
        <f t="shared" si="5"/>
        <v>0</v>
      </c>
      <c r="N90" s="662">
        <f t="shared" si="6"/>
        <v>0</v>
      </c>
      <c r="O90" s="662">
        <f t="shared" si="7"/>
        <v>0</v>
      </c>
      <c r="P90" s="662">
        <f t="shared" si="8"/>
        <v>0</v>
      </c>
    </row>
    <row r="91" spans="2:16" ht="15.75" customHeight="1">
      <c r="B91" s="1224" t="str">
        <f t="shared" si="9"/>
        <v/>
      </c>
      <c r="C91" s="568">
        <f>Import!D89</f>
        <v>0</v>
      </c>
      <c r="D91" s="967">
        <f>Import!G89</f>
        <v>0</v>
      </c>
      <c r="E91" s="569">
        <f>Import!F89</f>
        <v>0</v>
      </c>
      <c r="F91" s="570">
        <f>Import!E89</f>
        <v>0</v>
      </c>
      <c r="G91" s="259"/>
      <c r="H91" s="661"/>
      <c r="M91" s="662">
        <f t="shared" si="5"/>
        <v>0</v>
      </c>
      <c r="N91" s="662">
        <f t="shared" si="6"/>
        <v>0</v>
      </c>
      <c r="O91" s="662">
        <f t="shared" si="7"/>
        <v>0</v>
      </c>
      <c r="P91" s="662">
        <f t="shared" si="8"/>
        <v>0</v>
      </c>
    </row>
    <row r="92" spans="2:16" ht="15.75" customHeight="1">
      <c r="B92" s="1224" t="str">
        <f t="shared" si="9"/>
        <v/>
      </c>
      <c r="C92" s="568">
        <f>Import!D90</f>
        <v>0</v>
      </c>
      <c r="D92" s="967">
        <f>Import!G90</f>
        <v>0</v>
      </c>
      <c r="E92" s="569">
        <f>Import!F90</f>
        <v>0</v>
      </c>
      <c r="F92" s="570">
        <f>Import!E90</f>
        <v>0</v>
      </c>
      <c r="G92" s="259"/>
      <c r="H92" s="661"/>
      <c r="M92" s="662">
        <f t="shared" si="5"/>
        <v>0</v>
      </c>
      <c r="N92" s="662">
        <f t="shared" si="6"/>
        <v>0</v>
      </c>
      <c r="O92" s="662">
        <f t="shared" si="7"/>
        <v>0</v>
      </c>
      <c r="P92" s="662">
        <f t="shared" si="8"/>
        <v>0</v>
      </c>
    </row>
    <row r="93" spans="2:16" ht="15.75" customHeight="1">
      <c r="B93" s="1224" t="str">
        <f t="shared" si="9"/>
        <v/>
      </c>
      <c r="C93" s="568">
        <f>Import!D91</f>
        <v>0</v>
      </c>
      <c r="D93" s="967">
        <f>Import!G91</f>
        <v>0</v>
      </c>
      <c r="E93" s="569">
        <f>Import!F91</f>
        <v>0</v>
      </c>
      <c r="F93" s="570">
        <f>Import!E91</f>
        <v>0</v>
      </c>
      <c r="G93" s="259"/>
      <c r="H93" s="661"/>
      <c r="M93" s="662">
        <f t="shared" si="5"/>
        <v>0</v>
      </c>
      <c r="N93" s="662">
        <f t="shared" si="6"/>
        <v>0</v>
      </c>
      <c r="O93" s="662">
        <f t="shared" si="7"/>
        <v>0</v>
      </c>
      <c r="P93" s="662">
        <f t="shared" si="8"/>
        <v>0</v>
      </c>
    </row>
    <row r="94" spans="2:16" ht="15.75" customHeight="1">
      <c r="B94" s="1224" t="str">
        <f t="shared" si="9"/>
        <v/>
      </c>
      <c r="C94" s="568">
        <f>Import!D92</f>
        <v>0</v>
      </c>
      <c r="D94" s="967">
        <f>Import!G92</f>
        <v>0</v>
      </c>
      <c r="E94" s="569">
        <f>Import!F92</f>
        <v>0</v>
      </c>
      <c r="F94" s="570">
        <f>Import!E92</f>
        <v>0</v>
      </c>
      <c r="G94" s="259"/>
      <c r="H94" s="661"/>
      <c r="M94" s="662">
        <f t="shared" si="5"/>
        <v>0</v>
      </c>
      <c r="N94" s="662">
        <f t="shared" si="6"/>
        <v>0</v>
      </c>
      <c r="O94" s="662">
        <f t="shared" si="7"/>
        <v>0</v>
      </c>
      <c r="P94" s="662">
        <f t="shared" si="8"/>
        <v>0</v>
      </c>
    </row>
    <row r="95" spans="2:16" ht="15.75" customHeight="1">
      <c r="B95" s="1224" t="str">
        <f t="shared" si="9"/>
        <v/>
      </c>
      <c r="C95" s="568">
        <f>Import!D93</f>
        <v>0</v>
      </c>
      <c r="D95" s="967">
        <f>Import!G93</f>
        <v>0</v>
      </c>
      <c r="E95" s="569">
        <f>Import!F93</f>
        <v>0</v>
      </c>
      <c r="F95" s="570">
        <f>Import!E93</f>
        <v>0</v>
      </c>
      <c r="G95" s="259"/>
      <c r="H95" s="661"/>
      <c r="M95" s="662">
        <f t="shared" si="5"/>
        <v>0</v>
      </c>
      <c r="N95" s="662">
        <f t="shared" si="6"/>
        <v>0</v>
      </c>
      <c r="O95" s="662">
        <f t="shared" si="7"/>
        <v>0</v>
      </c>
      <c r="P95" s="662">
        <f t="shared" si="8"/>
        <v>0</v>
      </c>
    </row>
    <row r="96" spans="2:16" ht="15.75" customHeight="1">
      <c r="B96" s="1224" t="str">
        <f t="shared" si="9"/>
        <v/>
      </c>
      <c r="C96" s="568">
        <f>Import!D94</f>
        <v>0</v>
      </c>
      <c r="D96" s="967">
        <f>Import!G94</f>
        <v>0</v>
      </c>
      <c r="E96" s="569">
        <f>Import!F94</f>
        <v>0</v>
      </c>
      <c r="F96" s="570">
        <f>Import!E94</f>
        <v>0</v>
      </c>
      <c r="G96" s="259"/>
      <c r="H96" s="661"/>
      <c r="M96" s="662">
        <f t="shared" si="5"/>
        <v>0</v>
      </c>
      <c r="N96" s="662">
        <f t="shared" si="6"/>
        <v>0</v>
      </c>
      <c r="O96" s="662">
        <f t="shared" si="7"/>
        <v>0</v>
      </c>
      <c r="P96" s="662">
        <f t="shared" si="8"/>
        <v>0</v>
      </c>
    </row>
    <row r="97" spans="2:16" ht="15.75" customHeight="1">
      <c r="B97" s="1224" t="str">
        <f t="shared" si="9"/>
        <v/>
      </c>
      <c r="C97" s="568">
        <f>Import!D95</f>
        <v>0</v>
      </c>
      <c r="D97" s="967">
        <f>Import!G95</f>
        <v>0</v>
      </c>
      <c r="E97" s="569">
        <f>Import!F95</f>
        <v>0</v>
      </c>
      <c r="F97" s="570">
        <f>Import!E95</f>
        <v>0</v>
      </c>
      <c r="G97" s="259"/>
      <c r="H97" s="661"/>
      <c r="M97" s="662">
        <f t="shared" si="5"/>
        <v>0</v>
      </c>
      <c r="N97" s="662">
        <f t="shared" si="6"/>
        <v>0</v>
      </c>
      <c r="O97" s="662">
        <f t="shared" si="7"/>
        <v>0</v>
      </c>
      <c r="P97" s="662">
        <f t="shared" si="8"/>
        <v>0</v>
      </c>
    </row>
    <row r="98" spans="2:16" ht="15.75" customHeight="1">
      <c r="B98" s="1224" t="str">
        <f t="shared" si="9"/>
        <v/>
      </c>
      <c r="C98" s="568">
        <f>Import!D96</f>
        <v>0</v>
      </c>
      <c r="D98" s="967">
        <f>Import!G96</f>
        <v>0</v>
      </c>
      <c r="E98" s="569">
        <f>Import!F96</f>
        <v>0</v>
      </c>
      <c r="F98" s="570">
        <f>Import!E96</f>
        <v>0</v>
      </c>
      <c r="G98" s="259"/>
      <c r="H98" s="661"/>
      <c r="M98" s="662">
        <f t="shared" si="5"/>
        <v>0</v>
      </c>
      <c r="N98" s="662">
        <f t="shared" si="6"/>
        <v>0</v>
      </c>
      <c r="O98" s="662">
        <f t="shared" si="7"/>
        <v>0</v>
      </c>
      <c r="P98" s="662">
        <f t="shared" si="8"/>
        <v>0</v>
      </c>
    </row>
    <row r="99" spans="2:16" ht="15.75" customHeight="1">
      <c r="B99" s="1224" t="str">
        <f t="shared" si="9"/>
        <v/>
      </c>
      <c r="C99" s="568">
        <f>Import!D97</f>
        <v>0</v>
      </c>
      <c r="D99" s="967">
        <f>Import!G97</f>
        <v>0</v>
      </c>
      <c r="E99" s="569">
        <f>Import!F97</f>
        <v>0</v>
      </c>
      <c r="F99" s="570">
        <f>Import!E97</f>
        <v>0</v>
      </c>
      <c r="G99" s="259"/>
      <c r="H99" s="661"/>
      <c r="M99" s="662">
        <f t="shared" si="5"/>
        <v>0</v>
      </c>
      <c r="N99" s="662">
        <f t="shared" si="6"/>
        <v>0</v>
      </c>
      <c r="O99" s="662">
        <f t="shared" si="7"/>
        <v>0</v>
      </c>
      <c r="P99" s="662">
        <f t="shared" si="8"/>
        <v>0</v>
      </c>
    </row>
    <row r="100" spans="2:16" ht="15.75" customHeight="1">
      <c r="B100" s="1224" t="str">
        <f t="shared" si="9"/>
        <v/>
      </c>
      <c r="C100" s="568">
        <f>Import!D98</f>
        <v>0</v>
      </c>
      <c r="D100" s="967">
        <f>Import!G98</f>
        <v>0</v>
      </c>
      <c r="E100" s="569">
        <f>Import!F98</f>
        <v>0</v>
      </c>
      <c r="F100" s="570">
        <f>Import!E98</f>
        <v>0</v>
      </c>
      <c r="G100" s="259"/>
      <c r="H100" s="661"/>
      <c r="M100" s="662">
        <f t="shared" si="5"/>
        <v>0</v>
      </c>
      <c r="N100" s="662">
        <f t="shared" si="6"/>
        <v>0</v>
      </c>
      <c r="O100" s="662">
        <f t="shared" si="7"/>
        <v>0</v>
      </c>
      <c r="P100" s="662">
        <f t="shared" si="8"/>
        <v>0</v>
      </c>
    </row>
    <row r="101" spans="2:16" ht="15.75" customHeight="1">
      <c r="B101" s="1224" t="str">
        <f t="shared" si="9"/>
        <v/>
      </c>
      <c r="C101" s="568">
        <f>Import!D99</f>
        <v>0</v>
      </c>
      <c r="D101" s="967">
        <f>Import!G99</f>
        <v>0</v>
      </c>
      <c r="E101" s="569">
        <f>Import!F99</f>
        <v>0</v>
      </c>
      <c r="F101" s="570">
        <f>Import!E99</f>
        <v>0</v>
      </c>
      <c r="G101" s="259"/>
      <c r="H101" s="661"/>
      <c r="M101" s="662">
        <f t="shared" si="5"/>
        <v>0</v>
      </c>
      <c r="N101" s="662">
        <f t="shared" si="6"/>
        <v>0</v>
      </c>
      <c r="O101" s="662">
        <f t="shared" si="7"/>
        <v>0</v>
      </c>
      <c r="P101" s="662">
        <f t="shared" si="8"/>
        <v>0</v>
      </c>
    </row>
    <row r="102" spans="2:16" ht="15.75" customHeight="1">
      <c r="B102" s="1224" t="str">
        <f t="shared" si="9"/>
        <v/>
      </c>
      <c r="C102" s="568">
        <f>Import!D100</f>
        <v>0</v>
      </c>
      <c r="D102" s="967">
        <f>Import!G100</f>
        <v>0</v>
      </c>
      <c r="E102" s="569">
        <f>Import!F100</f>
        <v>0</v>
      </c>
      <c r="F102" s="570">
        <f>Import!E100</f>
        <v>0</v>
      </c>
      <c r="G102" s="259"/>
      <c r="H102" s="661"/>
      <c r="M102" s="662">
        <f t="shared" si="5"/>
        <v>0</v>
      </c>
      <c r="N102" s="662">
        <f t="shared" si="6"/>
        <v>0</v>
      </c>
      <c r="O102" s="662">
        <f t="shared" si="7"/>
        <v>0</v>
      </c>
      <c r="P102" s="662">
        <f t="shared" si="8"/>
        <v>0</v>
      </c>
    </row>
    <row r="103" spans="2:16" ht="15.75" customHeight="1">
      <c r="B103" s="1224" t="str">
        <f t="shared" si="9"/>
        <v/>
      </c>
      <c r="C103" s="568">
        <f>Import!D101</f>
        <v>0</v>
      </c>
      <c r="D103" s="967">
        <f>Import!G101</f>
        <v>0</v>
      </c>
      <c r="E103" s="569">
        <f>Import!F101</f>
        <v>0</v>
      </c>
      <c r="F103" s="570">
        <f>Import!E101</f>
        <v>0</v>
      </c>
      <c r="G103" s="259"/>
      <c r="H103" s="661"/>
      <c r="M103" s="662">
        <f t="shared" si="5"/>
        <v>0</v>
      </c>
      <c r="N103" s="662">
        <f t="shared" si="6"/>
        <v>0</v>
      </c>
      <c r="O103" s="662">
        <f t="shared" si="7"/>
        <v>0</v>
      </c>
      <c r="P103" s="662">
        <f t="shared" si="8"/>
        <v>0</v>
      </c>
    </row>
    <row r="104" spans="2:16" ht="15.75" customHeight="1">
      <c r="B104" s="1224" t="str">
        <f t="shared" si="9"/>
        <v/>
      </c>
      <c r="C104" s="568">
        <f>Import!D102</f>
        <v>0</v>
      </c>
      <c r="D104" s="967">
        <f>Import!G102</f>
        <v>0</v>
      </c>
      <c r="E104" s="569">
        <f>Import!F102</f>
        <v>0</v>
      </c>
      <c r="F104" s="570">
        <f>Import!E102</f>
        <v>0</v>
      </c>
      <c r="G104" s="259"/>
      <c r="H104" s="661"/>
      <c r="M104" s="662">
        <f t="shared" si="5"/>
        <v>0</v>
      </c>
      <c r="N104" s="662">
        <f t="shared" si="6"/>
        <v>0</v>
      </c>
      <c r="O104" s="662">
        <f t="shared" si="7"/>
        <v>0</v>
      </c>
      <c r="P104" s="662">
        <f t="shared" si="8"/>
        <v>0</v>
      </c>
    </row>
    <row r="105" spans="2:16" ht="15.75" customHeight="1">
      <c r="B105" s="1224" t="str">
        <f t="shared" si="9"/>
        <v/>
      </c>
      <c r="C105" s="568">
        <f>Import!D103</f>
        <v>0</v>
      </c>
      <c r="D105" s="967">
        <f>Import!G103</f>
        <v>0</v>
      </c>
      <c r="E105" s="569">
        <f>Import!F103</f>
        <v>0</v>
      </c>
      <c r="F105" s="570">
        <f>Import!E103</f>
        <v>0</v>
      </c>
      <c r="G105" s="259"/>
      <c r="H105" s="661"/>
      <c r="M105" s="662">
        <f t="shared" si="5"/>
        <v>0</v>
      </c>
      <c r="N105" s="662">
        <f t="shared" si="6"/>
        <v>0</v>
      </c>
      <c r="O105" s="662">
        <f t="shared" si="7"/>
        <v>0</v>
      </c>
      <c r="P105" s="662">
        <f t="shared" si="8"/>
        <v>0</v>
      </c>
    </row>
    <row r="106" spans="2:16" ht="15.75" customHeight="1">
      <c r="B106" s="1224" t="str">
        <f t="shared" si="9"/>
        <v/>
      </c>
      <c r="C106" s="568">
        <f>Import!D104</f>
        <v>0</v>
      </c>
      <c r="D106" s="967">
        <f>Import!G104</f>
        <v>0</v>
      </c>
      <c r="E106" s="569">
        <f>Import!F104</f>
        <v>0</v>
      </c>
      <c r="F106" s="570">
        <f>Import!E104</f>
        <v>0</v>
      </c>
      <c r="G106" s="259"/>
      <c r="H106" s="661"/>
      <c r="M106" s="662">
        <f t="shared" si="5"/>
        <v>0</v>
      </c>
      <c r="N106" s="662">
        <f t="shared" si="6"/>
        <v>0</v>
      </c>
      <c r="O106" s="662">
        <f t="shared" si="7"/>
        <v>0</v>
      </c>
      <c r="P106" s="662">
        <f t="shared" si="8"/>
        <v>0</v>
      </c>
    </row>
    <row r="107" spans="2:16" ht="15.75" customHeight="1">
      <c r="B107" s="1224" t="str">
        <f t="shared" si="9"/>
        <v/>
      </c>
      <c r="C107" s="568">
        <f>Import!D105</f>
        <v>0</v>
      </c>
      <c r="D107" s="967">
        <f>Import!G105</f>
        <v>0</v>
      </c>
      <c r="E107" s="569">
        <f>Import!F105</f>
        <v>0</v>
      </c>
      <c r="F107" s="570">
        <f>Import!E105</f>
        <v>0</v>
      </c>
      <c r="G107" s="259"/>
      <c r="H107" s="661"/>
      <c r="M107" s="662">
        <f t="shared" si="5"/>
        <v>0</v>
      </c>
      <c r="N107" s="662">
        <f t="shared" si="6"/>
        <v>0</v>
      </c>
      <c r="O107" s="662">
        <f t="shared" si="7"/>
        <v>0</v>
      </c>
      <c r="P107" s="662">
        <f t="shared" si="8"/>
        <v>0</v>
      </c>
    </row>
    <row r="108" spans="2:16" ht="15.75" customHeight="1">
      <c r="B108" s="1224" t="str">
        <f t="shared" si="9"/>
        <v/>
      </c>
      <c r="C108" s="568">
        <f>Import!D106</f>
        <v>0</v>
      </c>
      <c r="D108" s="967">
        <f>Import!G106</f>
        <v>0</v>
      </c>
      <c r="E108" s="569">
        <f>Import!F106</f>
        <v>0</v>
      </c>
      <c r="F108" s="570">
        <f>Import!E106</f>
        <v>0</v>
      </c>
      <c r="G108" s="259"/>
      <c r="H108" s="661"/>
      <c r="M108" s="662">
        <f t="shared" si="5"/>
        <v>0</v>
      </c>
      <c r="N108" s="662">
        <f t="shared" si="6"/>
        <v>0</v>
      </c>
      <c r="O108" s="662">
        <f t="shared" si="7"/>
        <v>0</v>
      </c>
      <c r="P108" s="662">
        <f t="shared" si="8"/>
        <v>0</v>
      </c>
    </row>
    <row r="109" spans="2:16" ht="15.75" customHeight="1">
      <c r="B109" s="1224" t="str">
        <f t="shared" si="9"/>
        <v/>
      </c>
      <c r="C109" s="568">
        <f>Import!D107</f>
        <v>0</v>
      </c>
      <c r="D109" s="967">
        <f>Import!G107</f>
        <v>0</v>
      </c>
      <c r="E109" s="569">
        <f>Import!F107</f>
        <v>0</v>
      </c>
      <c r="F109" s="570">
        <f>Import!E107</f>
        <v>0</v>
      </c>
      <c r="G109" s="259"/>
      <c r="H109" s="661"/>
      <c r="M109" s="662">
        <f t="shared" si="5"/>
        <v>0</v>
      </c>
      <c r="N109" s="662">
        <f t="shared" si="6"/>
        <v>0</v>
      </c>
      <c r="O109" s="662">
        <f t="shared" si="7"/>
        <v>0</v>
      </c>
      <c r="P109" s="662">
        <f t="shared" si="8"/>
        <v>0</v>
      </c>
    </row>
    <row r="110" spans="2:16" ht="15.75" customHeight="1">
      <c r="B110" s="1224" t="str">
        <f t="shared" si="9"/>
        <v/>
      </c>
      <c r="C110" s="568">
        <f>Import!D108</f>
        <v>0</v>
      </c>
      <c r="D110" s="967">
        <f>Import!G108</f>
        <v>0</v>
      </c>
      <c r="E110" s="569">
        <f>Import!F108</f>
        <v>0</v>
      </c>
      <c r="F110" s="570">
        <f>Import!E108</f>
        <v>0</v>
      </c>
      <c r="G110" s="259"/>
      <c r="H110" s="661"/>
      <c r="M110" s="662">
        <f t="shared" si="5"/>
        <v>0</v>
      </c>
      <c r="N110" s="662">
        <f t="shared" si="6"/>
        <v>0</v>
      </c>
      <c r="O110" s="662">
        <f t="shared" si="7"/>
        <v>0</v>
      </c>
      <c r="P110" s="662">
        <f t="shared" si="8"/>
        <v>0</v>
      </c>
    </row>
    <row r="111" spans="2:16" ht="15.75" customHeight="1">
      <c r="B111" s="1224" t="str">
        <f t="shared" si="9"/>
        <v/>
      </c>
      <c r="C111" s="568">
        <f>Import!D109</f>
        <v>0</v>
      </c>
      <c r="D111" s="967">
        <f>Import!G109</f>
        <v>0</v>
      </c>
      <c r="E111" s="569">
        <f>Import!F109</f>
        <v>0</v>
      </c>
      <c r="F111" s="570">
        <f>Import!E109</f>
        <v>0</v>
      </c>
      <c r="G111" s="259"/>
      <c r="H111" s="661"/>
      <c r="M111" s="662">
        <f t="shared" si="5"/>
        <v>0</v>
      </c>
      <c r="N111" s="662">
        <f t="shared" si="6"/>
        <v>0</v>
      </c>
      <c r="O111" s="662">
        <f t="shared" si="7"/>
        <v>0</v>
      </c>
      <c r="P111" s="662">
        <f t="shared" si="8"/>
        <v>0</v>
      </c>
    </row>
    <row r="112" spans="2:16" ht="15.75" customHeight="1">
      <c r="B112" s="1224" t="str">
        <f t="shared" si="9"/>
        <v/>
      </c>
      <c r="C112" s="568">
        <f>Import!D110</f>
        <v>0</v>
      </c>
      <c r="D112" s="967">
        <f>Import!G110</f>
        <v>0</v>
      </c>
      <c r="E112" s="569">
        <f>Import!F110</f>
        <v>0</v>
      </c>
      <c r="F112" s="570">
        <f>Import!E110</f>
        <v>0</v>
      </c>
      <c r="G112" s="259"/>
      <c r="H112" s="661"/>
      <c r="M112" s="662">
        <f t="shared" si="5"/>
        <v>0</v>
      </c>
      <c r="N112" s="662">
        <f t="shared" si="6"/>
        <v>0</v>
      </c>
      <c r="O112" s="662">
        <f t="shared" si="7"/>
        <v>0</v>
      </c>
      <c r="P112" s="662">
        <f t="shared" si="8"/>
        <v>0</v>
      </c>
    </row>
    <row r="113" spans="2:16" ht="15.75" customHeight="1">
      <c r="B113" s="1224" t="str">
        <f t="shared" si="9"/>
        <v/>
      </c>
      <c r="C113" s="568">
        <f>Import!D111</f>
        <v>0</v>
      </c>
      <c r="D113" s="967">
        <f>Import!G111</f>
        <v>0</v>
      </c>
      <c r="E113" s="569">
        <f>Import!F111</f>
        <v>0</v>
      </c>
      <c r="F113" s="570">
        <f>Import!E111</f>
        <v>0</v>
      </c>
      <c r="G113" s="259"/>
      <c r="H113" s="661"/>
      <c r="M113" s="662">
        <f t="shared" si="5"/>
        <v>0</v>
      </c>
      <c r="N113" s="662">
        <f t="shared" si="6"/>
        <v>0</v>
      </c>
      <c r="O113" s="662">
        <f t="shared" si="7"/>
        <v>0</v>
      </c>
      <c r="P113" s="662">
        <f t="shared" si="8"/>
        <v>0</v>
      </c>
    </row>
    <row r="114" spans="2:16" ht="15.75" customHeight="1">
      <c r="B114" s="1224" t="str">
        <f t="shared" si="9"/>
        <v/>
      </c>
      <c r="C114" s="568">
        <f>Import!D112</f>
        <v>0</v>
      </c>
      <c r="D114" s="967">
        <f>Import!G112</f>
        <v>0</v>
      </c>
      <c r="E114" s="569">
        <f>Import!F112</f>
        <v>0</v>
      </c>
      <c r="F114" s="570">
        <f>Import!E112</f>
        <v>0</v>
      </c>
      <c r="G114" s="259"/>
      <c r="H114" s="661"/>
      <c r="M114" s="662">
        <f t="shared" si="5"/>
        <v>0</v>
      </c>
      <c r="N114" s="662">
        <f t="shared" si="6"/>
        <v>0</v>
      </c>
      <c r="O114" s="662">
        <f t="shared" si="7"/>
        <v>0</v>
      </c>
      <c r="P114" s="662">
        <f t="shared" si="8"/>
        <v>0</v>
      </c>
    </row>
    <row r="115" spans="2:16" ht="15.75" customHeight="1">
      <c r="B115" s="1224" t="str">
        <f t="shared" si="9"/>
        <v/>
      </c>
      <c r="C115" s="568">
        <f>Import!D113</f>
        <v>0</v>
      </c>
      <c r="D115" s="967">
        <f>Import!G113</f>
        <v>0</v>
      </c>
      <c r="E115" s="569">
        <f>Import!F113</f>
        <v>0</v>
      </c>
      <c r="F115" s="570">
        <f>Import!E113</f>
        <v>0</v>
      </c>
      <c r="G115" s="259"/>
      <c r="H115" s="661"/>
      <c r="M115" s="662">
        <f t="shared" si="5"/>
        <v>0</v>
      </c>
      <c r="N115" s="662">
        <f t="shared" si="6"/>
        <v>0</v>
      </c>
      <c r="O115" s="662">
        <f t="shared" si="7"/>
        <v>0</v>
      </c>
      <c r="P115" s="662">
        <f t="shared" si="8"/>
        <v>0</v>
      </c>
    </row>
    <row r="116" spans="2:16" ht="15.75" customHeight="1">
      <c r="B116" s="1224" t="str">
        <f t="shared" si="9"/>
        <v/>
      </c>
      <c r="C116" s="568">
        <f>Import!D114</f>
        <v>0</v>
      </c>
      <c r="D116" s="967">
        <f>Import!G114</f>
        <v>0</v>
      </c>
      <c r="E116" s="569">
        <f>Import!F114</f>
        <v>0</v>
      </c>
      <c r="F116" s="570">
        <f>Import!E114</f>
        <v>0</v>
      </c>
      <c r="G116" s="259"/>
      <c r="H116" s="661"/>
      <c r="M116" s="662">
        <f t="shared" si="5"/>
        <v>0</v>
      </c>
      <c r="N116" s="662">
        <f t="shared" si="6"/>
        <v>0</v>
      </c>
      <c r="O116" s="662">
        <f t="shared" si="7"/>
        <v>0</v>
      </c>
      <c r="P116" s="662">
        <f t="shared" si="8"/>
        <v>0</v>
      </c>
    </row>
    <row r="117" spans="2:16" ht="15.75" customHeight="1">
      <c r="B117" s="1224" t="str">
        <f t="shared" si="9"/>
        <v/>
      </c>
      <c r="C117" s="568">
        <f>Import!D115</f>
        <v>0</v>
      </c>
      <c r="D117" s="967">
        <f>Import!G115</f>
        <v>0</v>
      </c>
      <c r="E117" s="569">
        <f>Import!F115</f>
        <v>0</v>
      </c>
      <c r="F117" s="570">
        <f>Import!E115</f>
        <v>0</v>
      </c>
      <c r="G117" s="259"/>
      <c r="H117" s="661"/>
      <c r="M117" s="662">
        <f t="shared" si="5"/>
        <v>0</v>
      </c>
      <c r="N117" s="662">
        <f t="shared" si="6"/>
        <v>0</v>
      </c>
      <c r="O117" s="662">
        <f t="shared" si="7"/>
        <v>0</v>
      </c>
      <c r="P117" s="662">
        <f t="shared" si="8"/>
        <v>0</v>
      </c>
    </row>
    <row r="118" spans="2:16" ht="15.75" customHeight="1">
      <c r="B118" s="1224" t="str">
        <f t="shared" si="9"/>
        <v/>
      </c>
      <c r="C118" s="568">
        <f>Import!D116</f>
        <v>0</v>
      </c>
      <c r="D118" s="967">
        <f>Import!G116</f>
        <v>0</v>
      </c>
      <c r="E118" s="569">
        <f>Import!F116</f>
        <v>0</v>
      </c>
      <c r="F118" s="570">
        <f>Import!E116</f>
        <v>0</v>
      </c>
      <c r="G118" s="259"/>
      <c r="H118" s="661"/>
      <c r="M118" s="662">
        <f t="shared" si="5"/>
        <v>0</v>
      </c>
      <c r="N118" s="662">
        <f t="shared" si="6"/>
        <v>0</v>
      </c>
      <c r="O118" s="662">
        <f t="shared" si="7"/>
        <v>0</v>
      </c>
      <c r="P118" s="662">
        <f t="shared" si="8"/>
        <v>0</v>
      </c>
    </row>
    <row r="119" spans="2:16" ht="15.75" customHeight="1">
      <c r="B119" s="1224" t="str">
        <f t="shared" si="9"/>
        <v/>
      </c>
      <c r="C119" s="568">
        <f>Import!D117</f>
        <v>0</v>
      </c>
      <c r="D119" s="967">
        <f>Import!G117</f>
        <v>0</v>
      </c>
      <c r="E119" s="569">
        <f>Import!F117</f>
        <v>0</v>
      </c>
      <c r="F119" s="570">
        <f>Import!E117</f>
        <v>0</v>
      </c>
      <c r="G119" s="259"/>
      <c r="H119" s="661"/>
      <c r="M119" s="662">
        <f t="shared" si="5"/>
        <v>0</v>
      </c>
      <c r="N119" s="662">
        <f t="shared" si="6"/>
        <v>0</v>
      </c>
      <c r="O119" s="662">
        <f t="shared" si="7"/>
        <v>0</v>
      </c>
      <c r="P119" s="662">
        <f t="shared" si="8"/>
        <v>0</v>
      </c>
    </row>
    <row r="120" spans="2:16" ht="15.75" customHeight="1">
      <c r="B120" s="1224" t="str">
        <f t="shared" si="9"/>
        <v/>
      </c>
      <c r="C120" s="568">
        <f>Import!D118</f>
        <v>0</v>
      </c>
      <c r="D120" s="967">
        <f>Import!G118</f>
        <v>0</v>
      </c>
      <c r="E120" s="569">
        <f>Import!F118</f>
        <v>0</v>
      </c>
      <c r="F120" s="570">
        <f>Import!E118</f>
        <v>0</v>
      </c>
      <c r="G120" s="259"/>
      <c r="H120" s="661"/>
      <c r="M120" s="662">
        <f t="shared" si="5"/>
        <v>0</v>
      </c>
      <c r="N120" s="662">
        <f t="shared" si="6"/>
        <v>0</v>
      </c>
      <c r="O120" s="662">
        <f t="shared" si="7"/>
        <v>0</v>
      </c>
      <c r="P120" s="662">
        <f t="shared" si="8"/>
        <v>0</v>
      </c>
    </row>
    <row r="121" spans="2:16" ht="15.75" customHeight="1">
      <c r="B121" s="1224" t="str">
        <f t="shared" si="9"/>
        <v/>
      </c>
      <c r="C121" s="568">
        <f>Import!D119</f>
        <v>0</v>
      </c>
      <c r="D121" s="967">
        <f>Import!G119</f>
        <v>0</v>
      </c>
      <c r="E121" s="569">
        <f>Import!F119</f>
        <v>0</v>
      </c>
      <c r="F121" s="570">
        <f>Import!E119</f>
        <v>0</v>
      </c>
      <c r="G121" s="259"/>
      <c r="H121" s="661"/>
      <c r="M121" s="662">
        <f t="shared" si="5"/>
        <v>0</v>
      </c>
      <c r="N121" s="662">
        <f t="shared" si="6"/>
        <v>0</v>
      </c>
      <c r="O121" s="662">
        <f t="shared" si="7"/>
        <v>0</v>
      </c>
      <c r="P121" s="662">
        <f t="shared" si="8"/>
        <v>0</v>
      </c>
    </row>
    <row r="122" spans="2:16" ht="15.75" customHeight="1">
      <c r="B122" s="1224" t="str">
        <f t="shared" si="9"/>
        <v/>
      </c>
      <c r="C122" s="568">
        <f>Import!D120</f>
        <v>0</v>
      </c>
      <c r="D122" s="967">
        <f>Import!G120</f>
        <v>0</v>
      </c>
      <c r="E122" s="569">
        <f>Import!F120</f>
        <v>0</v>
      </c>
      <c r="F122" s="570">
        <f>Import!E120</f>
        <v>0</v>
      </c>
      <c r="G122" s="259"/>
      <c r="H122" s="661"/>
      <c r="M122" s="662">
        <f t="shared" si="5"/>
        <v>0</v>
      </c>
      <c r="N122" s="662">
        <f t="shared" si="6"/>
        <v>0</v>
      </c>
      <c r="O122" s="662">
        <f t="shared" si="7"/>
        <v>0</v>
      </c>
      <c r="P122" s="662">
        <f t="shared" si="8"/>
        <v>0</v>
      </c>
    </row>
    <row r="123" spans="2:16" ht="15.75" customHeight="1">
      <c r="B123" s="1224" t="str">
        <f t="shared" si="9"/>
        <v/>
      </c>
      <c r="C123" s="568">
        <f>Import!D121</f>
        <v>0</v>
      </c>
      <c r="D123" s="967">
        <f>Import!G121</f>
        <v>0</v>
      </c>
      <c r="E123" s="569">
        <f>Import!F121</f>
        <v>0</v>
      </c>
      <c r="F123" s="570">
        <f>Import!E121</f>
        <v>0</v>
      </c>
      <c r="G123" s="259"/>
      <c r="H123" s="661"/>
      <c r="M123" s="662">
        <f t="shared" si="5"/>
        <v>0</v>
      </c>
      <c r="N123" s="662">
        <f t="shared" si="6"/>
        <v>0</v>
      </c>
      <c r="O123" s="662">
        <f t="shared" si="7"/>
        <v>0</v>
      </c>
      <c r="P123" s="662">
        <f t="shared" si="8"/>
        <v>0</v>
      </c>
    </row>
    <row r="124" spans="2:16" ht="15.75" customHeight="1">
      <c r="B124" s="1224" t="str">
        <f t="shared" si="9"/>
        <v/>
      </c>
      <c r="C124" s="568">
        <f>Import!D122</f>
        <v>0</v>
      </c>
      <c r="D124" s="967">
        <f>Import!G122</f>
        <v>0</v>
      </c>
      <c r="E124" s="569">
        <f>Import!F122</f>
        <v>0</v>
      </c>
      <c r="F124" s="570">
        <f>Import!E122</f>
        <v>0</v>
      </c>
      <c r="G124" s="259"/>
      <c r="H124" s="661"/>
      <c r="M124" s="662">
        <f t="shared" si="5"/>
        <v>0</v>
      </c>
      <c r="N124" s="662">
        <f t="shared" si="6"/>
        <v>0</v>
      </c>
      <c r="O124" s="662">
        <f t="shared" si="7"/>
        <v>0</v>
      </c>
      <c r="P124" s="662">
        <f t="shared" si="8"/>
        <v>0</v>
      </c>
    </row>
    <row r="125" spans="2:16" ht="15.75" customHeight="1">
      <c r="B125" s="1224" t="str">
        <f t="shared" si="9"/>
        <v/>
      </c>
      <c r="C125" s="568">
        <f>Import!D123</f>
        <v>0</v>
      </c>
      <c r="D125" s="967">
        <f>Import!G123</f>
        <v>0</v>
      </c>
      <c r="E125" s="569">
        <f>Import!F123</f>
        <v>0</v>
      </c>
      <c r="F125" s="570">
        <f>Import!E123</f>
        <v>0</v>
      </c>
      <c r="G125" s="259"/>
      <c r="H125" s="661"/>
      <c r="M125" s="662">
        <f t="shared" si="5"/>
        <v>0</v>
      </c>
      <c r="N125" s="662">
        <f t="shared" si="6"/>
        <v>0</v>
      </c>
      <c r="O125" s="662">
        <f t="shared" si="7"/>
        <v>0</v>
      </c>
      <c r="P125" s="662">
        <f t="shared" si="8"/>
        <v>0</v>
      </c>
    </row>
    <row r="126" spans="2:16" ht="15.75" customHeight="1">
      <c r="B126" s="1224" t="str">
        <f t="shared" si="9"/>
        <v/>
      </c>
      <c r="C126" s="568">
        <f>Import!D124</f>
        <v>0</v>
      </c>
      <c r="D126" s="967">
        <f>Import!G124</f>
        <v>0</v>
      </c>
      <c r="E126" s="569">
        <f>Import!F124</f>
        <v>0</v>
      </c>
      <c r="F126" s="570">
        <f>Import!E124</f>
        <v>0</v>
      </c>
      <c r="G126" s="259"/>
      <c r="H126" s="661"/>
      <c r="M126" s="662">
        <f t="shared" si="5"/>
        <v>0</v>
      </c>
      <c r="N126" s="662">
        <f t="shared" si="6"/>
        <v>0</v>
      </c>
      <c r="O126" s="662">
        <f t="shared" si="7"/>
        <v>0</v>
      </c>
      <c r="P126" s="662">
        <f t="shared" si="8"/>
        <v>0</v>
      </c>
    </row>
    <row r="127" spans="2:16" ht="15.75" customHeight="1">
      <c r="B127" s="1224" t="str">
        <f t="shared" si="9"/>
        <v/>
      </c>
      <c r="C127" s="568">
        <f>Import!D125</f>
        <v>0</v>
      </c>
      <c r="D127" s="967">
        <f>Import!G125</f>
        <v>0</v>
      </c>
      <c r="E127" s="569">
        <f>Import!F125</f>
        <v>0</v>
      </c>
      <c r="F127" s="570">
        <f>Import!E125</f>
        <v>0</v>
      </c>
      <c r="G127" s="259"/>
      <c r="H127" s="661"/>
      <c r="M127" s="662">
        <f t="shared" si="5"/>
        <v>0</v>
      </c>
      <c r="N127" s="662">
        <f t="shared" si="6"/>
        <v>0</v>
      </c>
      <c r="O127" s="662">
        <f t="shared" si="7"/>
        <v>0</v>
      </c>
      <c r="P127" s="662">
        <f t="shared" si="8"/>
        <v>0</v>
      </c>
    </row>
    <row r="128" spans="2:16" ht="15.75" customHeight="1">
      <c r="B128" s="1224" t="str">
        <f t="shared" si="9"/>
        <v/>
      </c>
      <c r="C128" s="568">
        <f>Import!D126</f>
        <v>0</v>
      </c>
      <c r="D128" s="967">
        <f>Import!G126</f>
        <v>0</v>
      </c>
      <c r="E128" s="569">
        <f>Import!F126</f>
        <v>0</v>
      </c>
      <c r="F128" s="570">
        <f>Import!E126</f>
        <v>0</v>
      </c>
      <c r="G128" s="259"/>
      <c r="H128" s="661"/>
      <c r="M128" s="662">
        <f t="shared" si="5"/>
        <v>0</v>
      </c>
      <c r="N128" s="662">
        <f t="shared" si="6"/>
        <v>0</v>
      </c>
      <c r="O128" s="662">
        <f t="shared" si="7"/>
        <v>0</v>
      </c>
      <c r="P128" s="662">
        <f t="shared" si="8"/>
        <v>0</v>
      </c>
    </row>
    <row r="129" spans="2:16" ht="15.75" customHeight="1">
      <c r="B129" s="1224" t="str">
        <f t="shared" si="9"/>
        <v/>
      </c>
      <c r="C129" s="568">
        <f>Import!D127</f>
        <v>0</v>
      </c>
      <c r="D129" s="967">
        <f>Import!G127</f>
        <v>0</v>
      </c>
      <c r="E129" s="569">
        <f>Import!F127</f>
        <v>0</v>
      </c>
      <c r="F129" s="570">
        <f>Import!E127</f>
        <v>0</v>
      </c>
      <c r="G129" s="259"/>
      <c r="H129" s="661"/>
      <c r="M129" s="662">
        <f t="shared" si="5"/>
        <v>0</v>
      </c>
      <c r="N129" s="662">
        <f t="shared" si="6"/>
        <v>0</v>
      </c>
      <c r="O129" s="662">
        <f t="shared" si="7"/>
        <v>0</v>
      </c>
      <c r="P129" s="662">
        <f t="shared" si="8"/>
        <v>0</v>
      </c>
    </row>
    <row r="130" spans="2:16" ht="15.75" customHeight="1">
      <c r="B130" s="1224" t="str">
        <f t="shared" si="9"/>
        <v/>
      </c>
      <c r="C130" s="568">
        <f>Import!D128</f>
        <v>0</v>
      </c>
      <c r="D130" s="967">
        <f>Import!G128</f>
        <v>0</v>
      </c>
      <c r="E130" s="569">
        <f>Import!F128</f>
        <v>0</v>
      </c>
      <c r="F130" s="570">
        <f>Import!E128</f>
        <v>0</v>
      </c>
      <c r="G130" s="259"/>
      <c r="H130" s="661"/>
      <c r="M130" s="662">
        <f t="shared" si="5"/>
        <v>0</v>
      </c>
      <c r="N130" s="662">
        <f t="shared" si="6"/>
        <v>0</v>
      </c>
      <c r="O130" s="662">
        <f t="shared" si="7"/>
        <v>0</v>
      </c>
      <c r="P130" s="662">
        <f t="shared" si="8"/>
        <v>0</v>
      </c>
    </row>
    <row r="131" spans="2:16" ht="15.75" customHeight="1">
      <c r="B131" s="1224" t="str">
        <f t="shared" si="9"/>
        <v/>
      </c>
      <c r="C131" s="568">
        <f>Import!D129</f>
        <v>0</v>
      </c>
      <c r="D131" s="967">
        <f>Import!G129</f>
        <v>0</v>
      </c>
      <c r="E131" s="569">
        <f>Import!F129</f>
        <v>0</v>
      </c>
      <c r="F131" s="570">
        <f>Import!E129</f>
        <v>0</v>
      </c>
      <c r="G131" s="259"/>
      <c r="H131" s="661"/>
      <c r="M131" s="662">
        <f t="shared" si="5"/>
        <v>0</v>
      </c>
      <c r="N131" s="662">
        <f t="shared" si="6"/>
        <v>0</v>
      </c>
      <c r="O131" s="662">
        <f t="shared" si="7"/>
        <v>0</v>
      </c>
      <c r="P131" s="662">
        <f t="shared" si="8"/>
        <v>0</v>
      </c>
    </row>
    <row r="132" spans="2:16" ht="15.75" customHeight="1">
      <c r="B132" s="1224" t="str">
        <f t="shared" si="9"/>
        <v/>
      </c>
      <c r="C132" s="568">
        <f>Import!D130</f>
        <v>0</v>
      </c>
      <c r="D132" s="967">
        <f>Import!G130</f>
        <v>0</v>
      </c>
      <c r="E132" s="569">
        <f>Import!F130</f>
        <v>0</v>
      </c>
      <c r="F132" s="570">
        <f>Import!E130</f>
        <v>0</v>
      </c>
      <c r="G132" s="259"/>
      <c r="H132" s="661"/>
      <c r="M132" s="662">
        <f t="shared" si="5"/>
        <v>0</v>
      </c>
      <c r="N132" s="662">
        <f t="shared" si="6"/>
        <v>0</v>
      </c>
      <c r="O132" s="662">
        <f t="shared" si="7"/>
        <v>0</v>
      </c>
      <c r="P132" s="662">
        <f t="shared" si="8"/>
        <v>0</v>
      </c>
    </row>
    <row r="133" spans="2:16" ht="15.75" customHeight="1">
      <c r="B133" s="1224" t="str">
        <f t="shared" si="9"/>
        <v/>
      </c>
      <c r="C133" s="568">
        <f>Import!D131</f>
        <v>0</v>
      </c>
      <c r="D133" s="967">
        <f>Import!G131</f>
        <v>0</v>
      </c>
      <c r="E133" s="569">
        <f>Import!F131</f>
        <v>0</v>
      </c>
      <c r="F133" s="570">
        <f>Import!E131</f>
        <v>0</v>
      </c>
      <c r="G133" s="259"/>
      <c r="H133" s="661"/>
      <c r="M133" s="662">
        <f t="shared" si="5"/>
        <v>0</v>
      </c>
      <c r="N133" s="662">
        <f t="shared" si="6"/>
        <v>0</v>
      </c>
      <c r="O133" s="662">
        <f t="shared" si="7"/>
        <v>0</v>
      </c>
      <c r="P133" s="662">
        <f t="shared" si="8"/>
        <v>0</v>
      </c>
    </row>
    <row r="134" spans="2:16" ht="15.75" customHeight="1">
      <c r="B134" s="1224" t="str">
        <f t="shared" si="9"/>
        <v/>
      </c>
      <c r="C134" s="568">
        <f>Import!D132</f>
        <v>0</v>
      </c>
      <c r="D134" s="967">
        <f>Import!G132</f>
        <v>0</v>
      </c>
      <c r="E134" s="569">
        <f>Import!F132</f>
        <v>0</v>
      </c>
      <c r="F134" s="570">
        <f>Import!E132</f>
        <v>0</v>
      </c>
      <c r="G134" s="259"/>
      <c r="H134" s="661"/>
      <c r="M134" s="662">
        <f t="shared" ref="M134:M197" si="10">IF(G134=L$6,E134,0)</f>
        <v>0</v>
      </c>
      <c r="N134" s="662">
        <f t="shared" ref="N134:N197" si="11">IF(G134=L$7,E134,0)</f>
        <v>0</v>
      </c>
      <c r="O134" s="662">
        <f t="shared" ref="O134:O197" si="12">IF(G134=L$8,E134,0)</f>
        <v>0</v>
      </c>
      <c r="P134" s="662">
        <f t="shared" ref="P134:P197" si="13">IF(G134=L$9,E134,0)</f>
        <v>0</v>
      </c>
    </row>
    <row r="135" spans="2:16" ht="15.75" customHeight="1">
      <c r="B135" s="1224" t="str">
        <f t="shared" ref="B135:B198" si="14">IF(F135&gt;0,"Wypełnione","")</f>
        <v/>
      </c>
      <c r="C135" s="568">
        <f>Import!D133</f>
        <v>0</v>
      </c>
      <c r="D135" s="967">
        <f>Import!G133</f>
        <v>0</v>
      </c>
      <c r="E135" s="569">
        <f>Import!F133</f>
        <v>0</v>
      </c>
      <c r="F135" s="570">
        <f>Import!E133</f>
        <v>0</v>
      </c>
      <c r="G135" s="259"/>
      <c r="H135" s="661"/>
      <c r="M135" s="662">
        <f t="shared" si="10"/>
        <v>0</v>
      </c>
      <c r="N135" s="662">
        <f t="shared" si="11"/>
        <v>0</v>
      </c>
      <c r="O135" s="662">
        <f t="shared" si="12"/>
        <v>0</v>
      </c>
      <c r="P135" s="662">
        <f t="shared" si="13"/>
        <v>0</v>
      </c>
    </row>
    <row r="136" spans="2:16" ht="15.75" customHeight="1">
      <c r="B136" s="1224" t="str">
        <f t="shared" si="14"/>
        <v/>
      </c>
      <c r="C136" s="568">
        <f>Import!D134</f>
        <v>0</v>
      </c>
      <c r="D136" s="967">
        <f>Import!G134</f>
        <v>0</v>
      </c>
      <c r="E136" s="569">
        <f>Import!F134</f>
        <v>0</v>
      </c>
      <c r="F136" s="570">
        <f>Import!E134</f>
        <v>0</v>
      </c>
      <c r="G136" s="259"/>
      <c r="H136" s="661"/>
      <c r="M136" s="662">
        <f t="shared" si="10"/>
        <v>0</v>
      </c>
      <c r="N136" s="662">
        <f t="shared" si="11"/>
        <v>0</v>
      </c>
      <c r="O136" s="662">
        <f t="shared" si="12"/>
        <v>0</v>
      </c>
      <c r="P136" s="662">
        <f t="shared" si="13"/>
        <v>0</v>
      </c>
    </row>
    <row r="137" spans="2:16" ht="15.75" customHeight="1">
      <c r="B137" s="1224" t="str">
        <f t="shared" si="14"/>
        <v/>
      </c>
      <c r="C137" s="568">
        <f>Import!D135</f>
        <v>0</v>
      </c>
      <c r="D137" s="967">
        <f>Import!G135</f>
        <v>0</v>
      </c>
      <c r="E137" s="569">
        <f>Import!F135</f>
        <v>0</v>
      </c>
      <c r="F137" s="570">
        <f>Import!E135</f>
        <v>0</v>
      </c>
      <c r="G137" s="259"/>
      <c r="H137" s="661"/>
      <c r="M137" s="662">
        <f t="shared" si="10"/>
        <v>0</v>
      </c>
      <c r="N137" s="662">
        <f t="shared" si="11"/>
        <v>0</v>
      </c>
      <c r="O137" s="662">
        <f t="shared" si="12"/>
        <v>0</v>
      </c>
      <c r="P137" s="662">
        <f t="shared" si="13"/>
        <v>0</v>
      </c>
    </row>
    <row r="138" spans="2:16" ht="15.75" customHeight="1">
      <c r="B138" s="1224" t="str">
        <f t="shared" si="14"/>
        <v/>
      </c>
      <c r="C138" s="568">
        <f>Import!D136</f>
        <v>0</v>
      </c>
      <c r="D138" s="967">
        <f>Import!G136</f>
        <v>0</v>
      </c>
      <c r="E138" s="569">
        <f>Import!F136</f>
        <v>0</v>
      </c>
      <c r="F138" s="570">
        <f>Import!E136</f>
        <v>0</v>
      </c>
      <c r="G138" s="259"/>
      <c r="H138" s="661"/>
      <c r="M138" s="662">
        <f t="shared" si="10"/>
        <v>0</v>
      </c>
      <c r="N138" s="662">
        <f t="shared" si="11"/>
        <v>0</v>
      </c>
      <c r="O138" s="662">
        <f t="shared" si="12"/>
        <v>0</v>
      </c>
      <c r="P138" s="662">
        <f t="shared" si="13"/>
        <v>0</v>
      </c>
    </row>
    <row r="139" spans="2:16" ht="15.75" customHeight="1">
      <c r="B139" s="1224" t="str">
        <f t="shared" si="14"/>
        <v/>
      </c>
      <c r="C139" s="568">
        <f>Import!D137</f>
        <v>0</v>
      </c>
      <c r="D139" s="967">
        <f>Import!G137</f>
        <v>0</v>
      </c>
      <c r="E139" s="569">
        <f>Import!F137</f>
        <v>0</v>
      </c>
      <c r="F139" s="570">
        <f>Import!E137</f>
        <v>0</v>
      </c>
      <c r="G139" s="259"/>
      <c r="H139" s="661"/>
      <c r="M139" s="662">
        <f t="shared" si="10"/>
        <v>0</v>
      </c>
      <c r="N139" s="662">
        <f t="shared" si="11"/>
        <v>0</v>
      </c>
      <c r="O139" s="662">
        <f t="shared" si="12"/>
        <v>0</v>
      </c>
      <c r="P139" s="662">
        <f t="shared" si="13"/>
        <v>0</v>
      </c>
    </row>
    <row r="140" spans="2:16" ht="15.75" customHeight="1">
      <c r="B140" s="1224" t="str">
        <f t="shared" si="14"/>
        <v/>
      </c>
      <c r="C140" s="568">
        <f>Import!D138</f>
        <v>0</v>
      </c>
      <c r="D140" s="967">
        <f>Import!G138</f>
        <v>0</v>
      </c>
      <c r="E140" s="569">
        <f>Import!F138</f>
        <v>0</v>
      </c>
      <c r="F140" s="570">
        <f>Import!E138</f>
        <v>0</v>
      </c>
      <c r="G140" s="259"/>
      <c r="H140" s="661"/>
      <c r="M140" s="662">
        <f t="shared" si="10"/>
        <v>0</v>
      </c>
      <c r="N140" s="662">
        <f t="shared" si="11"/>
        <v>0</v>
      </c>
      <c r="O140" s="662">
        <f t="shared" si="12"/>
        <v>0</v>
      </c>
      <c r="P140" s="662">
        <f t="shared" si="13"/>
        <v>0</v>
      </c>
    </row>
    <row r="141" spans="2:16" ht="15.75" customHeight="1">
      <c r="B141" s="1224" t="str">
        <f t="shared" si="14"/>
        <v/>
      </c>
      <c r="C141" s="568">
        <f>Import!D139</f>
        <v>0</v>
      </c>
      <c r="D141" s="967">
        <f>Import!G139</f>
        <v>0</v>
      </c>
      <c r="E141" s="569">
        <f>Import!F139</f>
        <v>0</v>
      </c>
      <c r="F141" s="570">
        <f>Import!E139</f>
        <v>0</v>
      </c>
      <c r="G141" s="259"/>
      <c r="H141" s="661"/>
      <c r="M141" s="662">
        <f t="shared" si="10"/>
        <v>0</v>
      </c>
      <c r="N141" s="662">
        <f t="shared" si="11"/>
        <v>0</v>
      </c>
      <c r="O141" s="662">
        <f t="shared" si="12"/>
        <v>0</v>
      </c>
      <c r="P141" s="662">
        <f t="shared" si="13"/>
        <v>0</v>
      </c>
    </row>
    <row r="142" spans="2:16" ht="15.75" customHeight="1">
      <c r="B142" s="1224" t="str">
        <f t="shared" si="14"/>
        <v/>
      </c>
      <c r="C142" s="568">
        <f>Import!D140</f>
        <v>0</v>
      </c>
      <c r="D142" s="967">
        <f>Import!G140</f>
        <v>0</v>
      </c>
      <c r="E142" s="569">
        <f>Import!F140</f>
        <v>0</v>
      </c>
      <c r="F142" s="570">
        <f>Import!E140</f>
        <v>0</v>
      </c>
      <c r="G142" s="259"/>
      <c r="H142" s="661"/>
      <c r="M142" s="662">
        <f t="shared" si="10"/>
        <v>0</v>
      </c>
      <c r="N142" s="662">
        <f t="shared" si="11"/>
        <v>0</v>
      </c>
      <c r="O142" s="662">
        <f t="shared" si="12"/>
        <v>0</v>
      </c>
      <c r="P142" s="662">
        <f t="shared" si="13"/>
        <v>0</v>
      </c>
    </row>
    <row r="143" spans="2:16" ht="15.75" customHeight="1">
      <c r="B143" s="1224" t="str">
        <f t="shared" si="14"/>
        <v/>
      </c>
      <c r="C143" s="568">
        <f>Import!D141</f>
        <v>0</v>
      </c>
      <c r="D143" s="967">
        <f>Import!G141</f>
        <v>0</v>
      </c>
      <c r="E143" s="569">
        <f>Import!F141</f>
        <v>0</v>
      </c>
      <c r="F143" s="570">
        <f>Import!E141</f>
        <v>0</v>
      </c>
      <c r="G143" s="259"/>
      <c r="H143" s="661"/>
      <c r="M143" s="662">
        <f t="shared" si="10"/>
        <v>0</v>
      </c>
      <c r="N143" s="662">
        <f t="shared" si="11"/>
        <v>0</v>
      </c>
      <c r="O143" s="662">
        <f t="shared" si="12"/>
        <v>0</v>
      </c>
      <c r="P143" s="662">
        <f t="shared" si="13"/>
        <v>0</v>
      </c>
    </row>
    <row r="144" spans="2:16" ht="15.75" customHeight="1">
      <c r="B144" s="1224" t="str">
        <f t="shared" si="14"/>
        <v/>
      </c>
      <c r="C144" s="568">
        <f>Import!D142</f>
        <v>0</v>
      </c>
      <c r="D144" s="967">
        <f>Import!G142</f>
        <v>0</v>
      </c>
      <c r="E144" s="569">
        <f>Import!F142</f>
        <v>0</v>
      </c>
      <c r="F144" s="570">
        <f>Import!E142</f>
        <v>0</v>
      </c>
      <c r="G144" s="259"/>
      <c r="H144" s="661"/>
      <c r="M144" s="662">
        <f t="shared" si="10"/>
        <v>0</v>
      </c>
      <c r="N144" s="662">
        <f t="shared" si="11"/>
        <v>0</v>
      </c>
      <c r="O144" s="662">
        <f t="shared" si="12"/>
        <v>0</v>
      </c>
      <c r="P144" s="662">
        <f t="shared" si="13"/>
        <v>0</v>
      </c>
    </row>
    <row r="145" spans="2:16" ht="15.75" customHeight="1">
      <c r="B145" s="1224" t="str">
        <f t="shared" si="14"/>
        <v/>
      </c>
      <c r="C145" s="568">
        <f>Import!D143</f>
        <v>0</v>
      </c>
      <c r="D145" s="967">
        <f>Import!G143</f>
        <v>0</v>
      </c>
      <c r="E145" s="569">
        <f>Import!F143</f>
        <v>0</v>
      </c>
      <c r="F145" s="570">
        <f>Import!E143</f>
        <v>0</v>
      </c>
      <c r="G145" s="259"/>
      <c r="H145" s="661"/>
      <c r="M145" s="662">
        <f t="shared" si="10"/>
        <v>0</v>
      </c>
      <c r="N145" s="662">
        <f t="shared" si="11"/>
        <v>0</v>
      </c>
      <c r="O145" s="662">
        <f t="shared" si="12"/>
        <v>0</v>
      </c>
      <c r="P145" s="662">
        <f t="shared" si="13"/>
        <v>0</v>
      </c>
    </row>
    <row r="146" spans="2:16" ht="15.75" customHeight="1">
      <c r="B146" s="1224" t="str">
        <f t="shared" si="14"/>
        <v/>
      </c>
      <c r="C146" s="568">
        <f>Import!D144</f>
        <v>0</v>
      </c>
      <c r="D146" s="967">
        <f>Import!G144</f>
        <v>0</v>
      </c>
      <c r="E146" s="569">
        <f>Import!F144</f>
        <v>0</v>
      </c>
      <c r="F146" s="570">
        <f>Import!E144</f>
        <v>0</v>
      </c>
      <c r="G146" s="259"/>
      <c r="H146" s="661"/>
      <c r="M146" s="662">
        <f t="shared" si="10"/>
        <v>0</v>
      </c>
      <c r="N146" s="662">
        <f t="shared" si="11"/>
        <v>0</v>
      </c>
      <c r="O146" s="662">
        <f t="shared" si="12"/>
        <v>0</v>
      </c>
      <c r="P146" s="662">
        <f t="shared" si="13"/>
        <v>0</v>
      </c>
    </row>
    <row r="147" spans="2:16" ht="15.75" customHeight="1">
      <c r="B147" s="1224" t="str">
        <f t="shared" si="14"/>
        <v/>
      </c>
      <c r="C147" s="568">
        <f>Import!D145</f>
        <v>0</v>
      </c>
      <c r="D147" s="967">
        <f>Import!G145</f>
        <v>0</v>
      </c>
      <c r="E147" s="569">
        <f>Import!F145</f>
        <v>0</v>
      </c>
      <c r="F147" s="570">
        <f>Import!E145</f>
        <v>0</v>
      </c>
      <c r="G147" s="259"/>
      <c r="H147" s="661"/>
      <c r="M147" s="662">
        <f t="shared" si="10"/>
        <v>0</v>
      </c>
      <c r="N147" s="662">
        <f t="shared" si="11"/>
        <v>0</v>
      </c>
      <c r="O147" s="662">
        <f t="shared" si="12"/>
        <v>0</v>
      </c>
      <c r="P147" s="662">
        <f t="shared" si="13"/>
        <v>0</v>
      </c>
    </row>
    <row r="148" spans="2:16" ht="15.75" customHeight="1">
      <c r="B148" s="1224" t="str">
        <f t="shared" si="14"/>
        <v/>
      </c>
      <c r="C148" s="568">
        <f>Import!D146</f>
        <v>0</v>
      </c>
      <c r="D148" s="967">
        <f>Import!G146</f>
        <v>0</v>
      </c>
      <c r="E148" s="569">
        <f>Import!F146</f>
        <v>0</v>
      </c>
      <c r="F148" s="570">
        <f>Import!E146</f>
        <v>0</v>
      </c>
      <c r="G148" s="259"/>
      <c r="H148" s="661"/>
      <c r="M148" s="662">
        <f t="shared" si="10"/>
        <v>0</v>
      </c>
      <c r="N148" s="662">
        <f t="shared" si="11"/>
        <v>0</v>
      </c>
      <c r="O148" s="662">
        <f t="shared" si="12"/>
        <v>0</v>
      </c>
      <c r="P148" s="662">
        <f t="shared" si="13"/>
        <v>0</v>
      </c>
    </row>
    <row r="149" spans="2:16" ht="15.75" customHeight="1">
      <c r="B149" s="1224" t="str">
        <f t="shared" si="14"/>
        <v/>
      </c>
      <c r="C149" s="568">
        <f>Import!D147</f>
        <v>0</v>
      </c>
      <c r="D149" s="967">
        <f>Import!G147</f>
        <v>0</v>
      </c>
      <c r="E149" s="569">
        <f>Import!F147</f>
        <v>0</v>
      </c>
      <c r="F149" s="570">
        <f>Import!E147</f>
        <v>0</v>
      </c>
      <c r="G149" s="259"/>
      <c r="H149" s="661"/>
      <c r="M149" s="662">
        <f t="shared" si="10"/>
        <v>0</v>
      </c>
      <c r="N149" s="662">
        <f t="shared" si="11"/>
        <v>0</v>
      </c>
      <c r="O149" s="662">
        <f t="shared" si="12"/>
        <v>0</v>
      </c>
      <c r="P149" s="662">
        <f t="shared" si="13"/>
        <v>0</v>
      </c>
    </row>
    <row r="150" spans="2:16" ht="15.75" customHeight="1">
      <c r="B150" s="1224" t="str">
        <f t="shared" si="14"/>
        <v/>
      </c>
      <c r="C150" s="568">
        <f>Import!D148</f>
        <v>0</v>
      </c>
      <c r="D150" s="967">
        <f>Import!G148</f>
        <v>0</v>
      </c>
      <c r="E150" s="569">
        <f>Import!F148</f>
        <v>0</v>
      </c>
      <c r="F150" s="570">
        <f>Import!E148</f>
        <v>0</v>
      </c>
      <c r="G150" s="259"/>
      <c r="H150" s="661"/>
      <c r="M150" s="662">
        <f t="shared" si="10"/>
        <v>0</v>
      </c>
      <c r="N150" s="662">
        <f t="shared" si="11"/>
        <v>0</v>
      </c>
      <c r="O150" s="662">
        <f t="shared" si="12"/>
        <v>0</v>
      </c>
      <c r="P150" s="662">
        <f t="shared" si="13"/>
        <v>0</v>
      </c>
    </row>
    <row r="151" spans="2:16" ht="15.75" customHeight="1">
      <c r="B151" s="1224" t="str">
        <f t="shared" si="14"/>
        <v/>
      </c>
      <c r="C151" s="568">
        <f>Import!D149</f>
        <v>0</v>
      </c>
      <c r="D151" s="967">
        <f>Import!G149</f>
        <v>0</v>
      </c>
      <c r="E151" s="569">
        <f>Import!F149</f>
        <v>0</v>
      </c>
      <c r="F151" s="570">
        <f>Import!E149</f>
        <v>0</v>
      </c>
      <c r="G151" s="259"/>
      <c r="H151" s="661"/>
      <c r="M151" s="662">
        <f t="shared" si="10"/>
        <v>0</v>
      </c>
      <c r="N151" s="662">
        <f t="shared" si="11"/>
        <v>0</v>
      </c>
      <c r="O151" s="662">
        <f t="shared" si="12"/>
        <v>0</v>
      </c>
      <c r="P151" s="662">
        <f t="shared" si="13"/>
        <v>0</v>
      </c>
    </row>
    <row r="152" spans="2:16" ht="15.75" customHeight="1">
      <c r="B152" s="1224" t="str">
        <f t="shared" si="14"/>
        <v/>
      </c>
      <c r="C152" s="568">
        <f>Import!D150</f>
        <v>0</v>
      </c>
      <c r="D152" s="967">
        <f>Import!G150</f>
        <v>0</v>
      </c>
      <c r="E152" s="569">
        <f>Import!F150</f>
        <v>0</v>
      </c>
      <c r="F152" s="570">
        <f>Import!E150</f>
        <v>0</v>
      </c>
      <c r="G152" s="259"/>
      <c r="H152" s="661"/>
      <c r="M152" s="662">
        <f t="shared" si="10"/>
        <v>0</v>
      </c>
      <c r="N152" s="662">
        <f t="shared" si="11"/>
        <v>0</v>
      </c>
      <c r="O152" s="662">
        <f t="shared" si="12"/>
        <v>0</v>
      </c>
      <c r="P152" s="662">
        <f t="shared" si="13"/>
        <v>0</v>
      </c>
    </row>
    <row r="153" spans="2:16" ht="15.75" customHeight="1">
      <c r="B153" s="1224" t="str">
        <f t="shared" si="14"/>
        <v/>
      </c>
      <c r="C153" s="568">
        <f>Import!D151</f>
        <v>0</v>
      </c>
      <c r="D153" s="967">
        <f>Import!G151</f>
        <v>0</v>
      </c>
      <c r="E153" s="569">
        <f>Import!F151</f>
        <v>0</v>
      </c>
      <c r="F153" s="570">
        <f>Import!E151</f>
        <v>0</v>
      </c>
      <c r="G153" s="259"/>
      <c r="H153" s="661"/>
      <c r="M153" s="662">
        <f t="shared" si="10"/>
        <v>0</v>
      </c>
      <c r="N153" s="662">
        <f t="shared" si="11"/>
        <v>0</v>
      </c>
      <c r="O153" s="662">
        <f t="shared" si="12"/>
        <v>0</v>
      </c>
      <c r="P153" s="662">
        <f t="shared" si="13"/>
        <v>0</v>
      </c>
    </row>
    <row r="154" spans="2:16" ht="15.75" customHeight="1">
      <c r="B154" s="1224" t="str">
        <f t="shared" si="14"/>
        <v/>
      </c>
      <c r="C154" s="568">
        <f>Import!D152</f>
        <v>0</v>
      </c>
      <c r="D154" s="967">
        <f>Import!G152</f>
        <v>0</v>
      </c>
      <c r="E154" s="569">
        <f>Import!F152</f>
        <v>0</v>
      </c>
      <c r="F154" s="570">
        <f>Import!E152</f>
        <v>0</v>
      </c>
      <c r="G154" s="259"/>
      <c r="H154" s="661"/>
      <c r="M154" s="662">
        <f t="shared" si="10"/>
        <v>0</v>
      </c>
      <c r="N154" s="662">
        <f t="shared" si="11"/>
        <v>0</v>
      </c>
      <c r="O154" s="662">
        <f t="shared" si="12"/>
        <v>0</v>
      </c>
      <c r="P154" s="662">
        <f t="shared" si="13"/>
        <v>0</v>
      </c>
    </row>
    <row r="155" spans="2:16" ht="15.75" customHeight="1">
      <c r="B155" s="1224" t="str">
        <f t="shared" si="14"/>
        <v/>
      </c>
      <c r="C155" s="568">
        <f>Import!D153</f>
        <v>0</v>
      </c>
      <c r="D155" s="967">
        <f>Import!G153</f>
        <v>0</v>
      </c>
      <c r="E155" s="569">
        <f>Import!F153</f>
        <v>0</v>
      </c>
      <c r="F155" s="570">
        <f>Import!E153</f>
        <v>0</v>
      </c>
      <c r="G155" s="259"/>
      <c r="H155" s="661"/>
      <c r="M155" s="662">
        <f t="shared" si="10"/>
        <v>0</v>
      </c>
      <c r="N155" s="662">
        <f t="shared" si="11"/>
        <v>0</v>
      </c>
      <c r="O155" s="662">
        <f t="shared" si="12"/>
        <v>0</v>
      </c>
      <c r="P155" s="662">
        <f t="shared" si="13"/>
        <v>0</v>
      </c>
    </row>
    <row r="156" spans="2:16" ht="15.75" customHeight="1">
      <c r="B156" s="1224" t="str">
        <f t="shared" si="14"/>
        <v/>
      </c>
      <c r="C156" s="568">
        <f>Import!D154</f>
        <v>0</v>
      </c>
      <c r="D156" s="967">
        <f>Import!G154</f>
        <v>0</v>
      </c>
      <c r="E156" s="569">
        <f>Import!F154</f>
        <v>0</v>
      </c>
      <c r="F156" s="570">
        <f>Import!E154</f>
        <v>0</v>
      </c>
      <c r="G156" s="259"/>
      <c r="H156" s="661"/>
      <c r="M156" s="662">
        <f t="shared" si="10"/>
        <v>0</v>
      </c>
      <c r="N156" s="662">
        <f t="shared" si="11"/>
        <v>0</v>
      </c>
      <c r="O156" s="662">
        <f t="shared" si="12"/>
        <v>0</v>
      </c>
      <c r="P156" s="662">
        <f t="shared" si="13"/>
        <v>0</v>
      </c>
    </row>
    <row r="157" spans="2:16" ht="15.75" customHeight="1">
      <c r="B157" s="1224" t="str">
        <f t="shared" si="14"/>
        <v/>
      </c>
      <c r="C157" s="568">
        <f>Import!D155</f>
        <v>0</v>
      </c>
      <c r="D157" s="967">
        <f>Import!G155</f>
        <v>0</v>
      </c>
      <c r="E157" s="569">
        <f>Import!F155</f>
        <v>0</v>
      </c>
      <c r="F157" s="570">
        <f>Import!E155</f>
        <v>0</v>
      </c>
      <c r="G157" s="259"/>
      <c r="H157" s="661"/>
      <c r="M157" s="662">
        <f t="shared" si="10"/>
        <v>0</v>
      </c>
      <c r="N157" s="662">
        <f t="shared" si="11"/>
        <v>0</v>
      </c>
      <c r="O157" s="662">
        <f t="shared" si="12"/>
        <v>0</v>
      </c>
      <c r="P157" s="662">
        <f t="shared" si="13"/>
        <v>0</v>
      </c>
    </row>
    <row r="158" spans="2:16" ht="15.75" customHeight="1">
      <c r="B158" s="1224" t="str">
        <f t="shared" si="14"/>
        <v/>
      </c>
      <c r="C158" s="568">
        <f>Import!D156</f>
        <v>0</v>
      </c>
      <c r="D158" s="967">
        <f>Import!G156</f>
        <v>0</v>
      </c>
      <c r="E158" s="569">
        <f>Import!F156</f>
        <v>0</v>
      </c>
      <c r="F158" s="570">
        <f>Import!E156</f>
        <v>0</v>
      </c>
      <c r="G158" s="259"/>
      <c r="H158" s="661"/>
      <c r="M158" s="662">
        <f t="shared" si="10"/>
        <v>0</v>
      </c>
      <c r="N158" s="662">
        <f t="shared" si="11"/>
        <v>0</v>
      </c>
      <c r="O158" s="662">
        <f t="shared" si="12"/>
        <v>0</v>
      </c>
      <c r="P158" s="662">
        <f t="shared" si="13"/>
        <v>0</v>
      </c>
    </row>
    <row r="159" spans="2:16" ht="15.75" customHeight="1">
      <c r="B159" s="1224" t="str">
        <f t="shared" si="14"/>
        <v/>
      </c>
      <c r="C159" s="568">
        <f>Import!D157</f>
        <v>0</v>
      </c>
      <c r="D159" s="967">
        <f>Import!G157</f>
        <v>0</v>
      </c>
      <c r="E159" s="569">
        <f>Import!F157</f>
        <v>0</v>
      </c>
      <c r="F159" s="570">
        <f>Import!E157</f>
        <v>0</v>
      </c>
      <c r="G159" s="259"/>
      <c r="H159" s="661"/>
      <c r="M159" s="662">
        <f t="shared" si="10"/>
        <v>0</v>
      </c>
      <c r="N159" s="662">
        <f t="shared" si="11"/>
        <v>0</v>
      </c>
      <c r="O159" s="662">
        <f t="shared" si="12"/>
        <v>0</v>
      </c>
      <c r="P159" s="662">
        <f t="shared" si="13"/>
        <v>0</v>
      </c>
    </row>
    <row r="160" spans="2:16" ht="15.75" customHeight="1">
      <c r="B160" s="1224" t="str">
        <f t="shared" si="14"/>
        <v/>
      </c>
      <c r="C160" s="568">
        <f>Import!D158</f>
        <v>0</v>
      </c>
      <c r="D160" s="967">
        <f>Import!G158</f>
        <v>0</v>
      </c>
      <c r="E160" s="569">
        <f>Import!F158</f>
        <v>0</v>
      </c>
      <c r="F160" s="570">
        <f>Import!E158</f>
        <v>0</v>
      </c>
      <c r="G160" s="259"/>
      <c r="H160" s="661"/>
      <c r="M160" s="662">
        <f t="shared" si="10"/>
        <v>0</v>
      </c>
      <c r="N160" s="662">
        <f t="shared" si="11"/>
        <v>0</v>
      </c>
      <c r="O160" s="662">
        <f t="shared" si="12"/>
        <v>0</v>
      </c>
      <c r="P160" s="662">
        <f t="shared" si="13"/>
        <v>0</v>
      </c>
    </row>
    <row r="161" spans="2:16" ht="15.75" customHeight="1">
      <c r="B161" s="1224" t="str">
        <f t="shared" si="14"/>
        <v/>
      </c>
      <c r="C161" s="568">
        <f>Import!D159</f>
        <v>0</v>
      </c>
      <c r="D161" s="967">
        <f>Import!G159</f>
        <v>0</v>
      </c>
      <c r="E161" s="569">
        <f>Import!F159</f>
        <v>0</v>
      </c>
      <c r="F161" s="570">
        <f>Import!E159</f>
        <v>0</v>
      </c>
      <c r="G161" s="259"/>
      <c r="H161" s="661"/>
      <c r="M161" s="662">
        <f t="shared" si="10"/>
        <v>0</v>
      </c>
      <c r="N161" s="662">
        <f t="shared" si="11"/>
        <v>0</v>
      </c>
      <c r="O161" s="662">
        <f t="shared" si="12"/>
        <v>0</v>
      </c>
      <c r="P161" s="662">
        <f t="shared" si="13"/>
        <v>0</v>
      </c>
    </row>
    <row r="162" spans="2:16" ht="15.75" customHeight="1">
      <c r="B162" s="1224" t="str">
        <f t="shared" si="14"/>
        <v/>
      </c>
      <c r="C162" s="568">
        <f>Import!D160</f>
        <v>0</v>
      </c>
      <c r="D162" s="967">
        <f>Import!G160</f>
        <v>0</v>
      </c>
      <c r="E162" s="569">
        <f>Import!F160</f>
        <v>0</v>
      </c>
      <c r="F162" s="570">
        <f>Import!E160</f>
        <v>0</v>
      </c>
      <c r="G162" s="259"/>
      <c r="H162" s="661"/>
      <c r="M162" s="662">
        <f t="shared" si="10"/>
        <v>0</v>
      </c>
      <c r="N162" s="662">
        <f t="shared" si="11"/>
        <v>0</v>
      </c>
      <c r="O162" s="662">
        <f t="shared" si="12"/>
        <v>0</v>
      </c>
      <c r="P162" s="662">
        <f t="shared" si="13"/>
        <v>0</v>
      </c>
    </row>
    <row r="163" spans="2:16" ht="15.75" customHeight="1">
      <c r="B163" s="1224" t="str">
        <f t="shared" si="14"/>
        <v/>
      </c>
      <c r="C163" s="568">
        <f>Import!D161</f>
        <v>0</v>
      </c>
      <c r="D163" s="967">
        <f>Import!G161</f>
        <v>0</v>
      </c>
      <c r="E163" s="569">
        <f>Import!F161</f>
        <v>0</v>
      </c>
      <c r="F163" s="570">
        <f>Import!E161</f>
        <v>0</v>
      </c>
      <c r="G163" s="259"/>
      <c r="H163" s="661"/>
      <c r="M163" s="662">
        <f t="shared" si="10"/>
        <v>0</v>
      </c>
      <c r="N163" s="662">
        <f t="shared" si="11"/>
        <v>0</v>
      </c>
      <c r="O163" s="662">
        <f t="shared" si="12"/>
        <v>0</v>
      </c>
      <c r="P163" s="662">
        <f t="shared" si="13"/>
        <v>0</v>
      </c>
    </row>
    <row r="164" spans="2:16" ht="15.75" customHeight="1">
      <c r="B164" s="1224" t="str">
        <f t="shared" si="14"/>
        <v/>
      </c>
      <c r="C164" s="568">
        <f>Import!D162</f>
        <v>0</v>
      </c>
      <c r="D164" s="967">
        <f>Import!G162</f>
        <v>0</v>
      </c>
      <c r="E164" s="569">
        <f>Import!F162</f>
        <v>0</v>
      </c>
      <c r="F164" s="570">
        <f>Import!E162</f>
        <v>0</v>
      </c>
      <c r="G164" s="259"/>
      <c r="H164" s="661"/>
      <c r="M164" s="662">
        <f t="shared" si="10"/>
        <v>0</v>
      </c>
      <c r="N164" s="662">
        <f t="shared" si="11"/>
        <v>0</v>
      </c>
      <c r="O164" s="662">
        <f t="shared" si="12"/>
        <v>0</v>
      </c>
      <c r="P164" s="662">
        <f t="shared" si="13"/>
        <v>0</v>
      </c>
    </row>
    <row r="165" spans="2:16" ht="15.75" customHeight="1">
      <c r="B165" s="1224" t="str">
        <f t="shared" si="14"/>
        <v/>
      </c>
      <c r="C165" s="568">
        <f>Import!D163</f>
        <v>0</v>
      </c>
      <c r="D165" s="967">
        <f>Import!G163</f>
        <v>0</v>
      </c>
      <c r="E165" s="569">
        <f>Import!F163</f>
        <v>0</v>
      </c>
      <c r="F165" s="570">
        <f>Import!E163</f>
        <v>0</v>
      </c>
      <c r="G165" s="259"/>
      <c r="H165" s="661"/>
      <c r="M165" s="662">
        <f t="shared" si="10"/>
        <v>0</v>
      </c>
      <c r="N165" s="662">
        <f t="shared" si="11"/>
        <v>0</v>
      </c>
      <c r="O165" s="662">
        <f t="shared" si="12"/>
        <v>0</v>
      </c>
      <c r="P165" s="662">
        <f t="shared" si="13"/>
        <v>0</v>
      </c>
    </row>
    <row r="166" spans="2:16" ht="15.75" customHeight="1">
      <c r="B166" s="1224" t="str">
        <f t="shared" si="14"/>
        <v/>
      </c>
      <c r="C166" s="568">
        <f>Import!D164</f>
        <v>0</v>
      </c>
      <c r="D166" s="967">
        <f>Import!G164</f>
        <v>0</v>
      </c>
      <c r="E166" s="569">
        <f>Import!F164</f>
        <v>0</v>
      </c>
      <c r="F166" s="570">
        <f>Import!E164</f>
        <v>0</v>
      </c>
      <c r="G166" s="259"/>
      <c r="H166" s="661"/>
      <c r="M166" s="662">
        <f t="shared" si="10"/>
        <v>0</v>
      </c>
      <c r="N166" s="662">
        <f t="shared" si="11"/>
        <v>0</v>
      </c>
      <c r="O166" s="662">
        <f t="shared" si="12"/>
        <v>0</v>
      </c>
      <c r="P166" s="662">
        <f t="shared" si="13"/>
        <v>0</v>
      </c>
    </row>
    <row r="167" spans="2:16" ht="15.75" customHeight="1">
      <c r="B167" s="1224" t="str">
        <f t="shared" si="14"/>
        <v/>
      </c>
      <c r="C167" s="568">
        <f>Import!D165</f>
        <v>0</v>
      </c>
      <c r="D167" s="967">
        <f>Import!G165</f>
        <v>0</v>
      </c>
      <c r="E167" s="569">
        <f>Import!F165</f>
        <v>0</v>
      </c>
      <c r="F167" s="570">
        <f>Import!E165</f>
        <v>0</v>
      </c>
      <c r="G167" s="259"/>
      <c r="H167" s="661"/>
      <c r="M167" s="662">
        <f t="shared" si="10"/>
        <v>0</v>
      </c>
      <c r="N167" s="662">
        <f t="shared" si="11"/>
        <v>0</v>
      </c>
      <c r="O167" s="662">
        <f t="shared" si="12"/>
        <v>0</v>
      </c>
      <c r="P167" s="662">
        <f t="shared" si="13"/>
        <v>0</v>
      </c>
    </row>
    <row r="168" spans="2:16" ht="15.75" customHeight="1">
      <c r="B168" s="1224" t="str">
        <f t="shared" si="14"/>
        <v/>
      </c>
      <c r="C168" s="568">
        <f>Import!D166</f>
        <v>0</v>
      </c>
      <c r="D168" s="967">
        <f>Import!G166</f>
        <v>0</v>
      </c>
      <c r="E168" s="569">
        <f>Import!F166</f>
        <v>0</v>
      </c>
      <c r="F168" s="570">
        <f>Import!E166</f>
        <v>0</v>
      </c>
      <c r="G168" s="259"/>
      <c r="H168" s="661"/>
      <c r="M168" s="662">
        <f t="shared" si="10"/>
        <v>0</v>
      </c>
      <c r="N168" s="662">
        <f t="shared" si="11"/>
        <v>0</v>
      </c>
      <c r="O168" s="662">
        <f t="shared" si="12"/>
        <v>0</v>
      </c>
      <c r="P168" s="662">
        <f t="shared" si="13"/>
        <v>0</v>
      </c>
    </row>
    <row r="169" spans="2:16" ht="15.75" customHeight="1">
      <c r="B169" s="1224" t="str">
        <f t="shared" si="14"/>
        <v/>
      </c>
      <c r="C169" s="568">
        <f>Import!D167</f>
        <v>0</v>
      </c>
      <c r="D169" s="967">
        <f>Import!G167</f>
        <v>0</v>
      </c>
      <c r="E169" s="569">
        <f>Import!F167</f>
        <v>0</v>
      </c>
      <c r="F169" s="570">
        <f>Import!E167</f>
        <v>0</v>
      </c>
      <c r="G169" s="259"/>
      <c r="H169" s="661"/>
      <c r="M169" s="662">
        <f t="shared" si="10"/>
        <v>0</v>
      </c>
      <c r="N169" s="662">
        <f t="shared" si="11"/>
        <v>0</v>
      </c>
      <c r="O169" s="662">
        <f t="shared" si="12"/>
        <v>0</v>
      </c>
      <c r="P169" s="662">
        <f t="shared" si="13"/>
        <v>0</v>
      </c>
    </row>
    <row r="170" spans="2:16" ht="15.75" customHeight="1">
      <c r="B170" s="1224" t="str">
        <f t="shared" si="14"/>
        <v/>
      </c>
      <c r="C170" s="568">
        <f>Import!D168</f>
        <v>0</v>
      </c>
      <c r="D170" s="967">
        <f>Import!G168</f>
        <v>0</v>
      </c>
      <c r="E170" s="569">
        <f>Import!F168</f>
        <v>0</v>
      </c>
      <c r="F170" s="570">
        <f>Import!E168</f>
        <v>0</v>
      </c>
      <c r="G170" s="259"/>
      <c r="H170" s="661"/>
      <c r="M170" s="662">
        <f t="shared" si="10"/>
        <v>0</v>
      </c>
      <c r="N170" s="662">
        <f t="shared" si="11"/>
        <v>0</v>
      </c>
      <c r="O170" s="662">
        <f t="shared" si="12"/>
        <v>0</v>
      </c>
      <c r="P170" s="662">
        <f t="shared" si="13"/>
        <v>0</v>
      </c>
    </row>
    <row r="171" spans="2:16" ht="15.75" customHeight="1">
      <c r="B171" s="1224" t="str">
        <f t="shared" si="14"/>
        <v/>
      </c>
      <c r="C171" s="568">
        <f>Import!D169</f>
        <v>0</v>
      </c>
      <c r="D171" s="967">
        <f>Import!G169</f>
        <v>0</v>
      </c>
      <c r="E171" s="569">
        <f>Import!F169</f>
        <v>0</v>
      </c>
      <c r="F171" s="570">
        <f>Import!E169</f>
        <v>0</v>
      </c>
      <c r="G171" s="259"/>
      <c r="H171" s="661"/>
      <c r="M171" s="662">
        <f t="shared" si="10"/>
        <v>0</v>
      </c>
      <c r="N171" s="662">
        <f t="shared" si="11"/>
        <v>0</v>
      </c>
      <c r="O171" s="662">
        <f t="shared" si="12"/>
        <v>0</v>
      </c>
      <c r="P171" s="662">
        <f t="shared" si="13"/>
        <v>0</v>
      </c>
    </row>
    <row r="172" spans="2:16" ht="15.75" customHeight="1">
      <c r="B172" s="1224" t="str">
        <f t="shared" si="14"/>
        <v/>
      </c>
      <c r="C172" s="568">
        <f>Import!D170</f>
        <v>0</v>
      </c>
      <c r="D172" s="967">
        <f>Import!G170</f>
        <v>0</v>
      </c>
      <c r="E172" s="569">
        <f>Import!F170</f>
        <v>0</v>
      </c>
      <c r="F172" s="570">
        <f>Import!E170</f>
        <v>0</v>
      </c>
      <c r="G172" s="259"/>
      <c r="H172" s="661"/>
      <c r="M172" s="662">
        <f t="shared" si="10"/>
        <v>0</v>
      </c>
      <c r="N172" s="662">
        <f t="shared" si="11"/>
        <v>0</v>
      </c>
      <c r="O172" s="662">
        <f t="shared" si="12"/>
        <v>0</v>
      </c>
      <c r="P172" s="662">
        <f t="shared" si="13"/>
        <v>0</v>
      </c>
    </row>
    <row r="173" spans="2:16" ht="15.75" customHeight="1">
      <c r="B173" s="1224" t="str">
        <f t="shared" si="14"/>
        <v/>
      </c>
      <c r="C173" s="568">
        <f>Import!D171</f>
        <v>0</v>
      </c>
      <c r="D173" s="967">
        <f>Import!G171</f>
        <v>0</v>
      </c>
      <c r="E173" s="569">
        <f>Import!F171</f>
        <v>0</v>
      </c>
      <c r="F173" s="570">
        <f>Import!E171</f>
        <v>0</v>
      </c>
      <c r="G173" s="259"/>
      <c r="H173" s="661"/>
      <c r="M173" s="662">
        <f t="shared" si="10"/>
        <v>0</v>
      </c>
      <c r="N173" s="662">
        <f t="shared" si="11"/>
        <v>0</v>
      </c>
      <c r="O173" s="662">
        <f t="shared" si="12"/>
        <v>0</v>
      </c>
      <c r="P173" s="662">
        <f t="shared" si="13"/>
        <v>0</v>
      </c>
    </row>
    <row r="174" spans="2:16" ht="15.75" customHeight="1">
      <c r="B174" s="1224" t="str">
        <f t="shared" si="14"/>
        <v/>
      </c>
      <c r="C174" s="568">
        <f>Import!D172</f>
        <v>0</v>
      </c>
      <c r="D174" s="967">
        <f>Import!G172</f>
        <v>0</v>
      </c>
      <c r="E174" s="569">
        <f>Import!F172</f>
        <v>0</v>
      </c>
      <c r="F174" s="570">
        <f>Import!E172</f>
        <v>0</v>
      </c>
      <c r="G174" s="259"/>
      <c r="H174" s="661"/>
      <c r="M174" s="662">
        <f t="shared" si="10"/>
        <v>0</v>
      </c>
      <c r="N174" s="662">
        <f t="shared" si="11"/>
        <v>0</v>
      </c>
      <c r="O174" s="662">
        <f t="shared" si="12"/>
        <v>0</v>
      </c>
      <c r="P174" s="662">
        <f t="shared" si="13"/>
        <v>0</v>
      </c>
    </row>
    <row r="175" spans="2:16" ht="15.75" customHeight="1">
      <c r="B175" s="1224" t="str">
        <f t="shared" si="14"/>
        <v/>
      </c>
      <c r="C175" s="568">
        <f>Import!D173</f>
        <v>0</v>
      </c>
      <c r="D175" s="967">
        <f>Import!G173</f>
        <v>0</v>
      </c>
      <c r="E175" s="569">
        <f>Import!F173</f>
        <v>0</v>
      </c>
      <c r="F175" s="570">
        <f>Import!E173</f>
        <v>0</v>
      </c>
      <c r="G175" s="259"/>
      <c r="H175" s="661"/>
      <c r="M175" s="662">
        <f t="shared" si="10"/>
        <v>0</v>
      </c>
      <c r="N175" s="662">
        <f t="shared" si="11"/>
        <v>0</v>
      </c>
      <c r="O175" s="662">
        <f t="shared" si="12"/>
        <v>0</v>
      </c>
      <c r="P175" s="662">
        <f t="shared" si="13"/>
        <v>0</v>
      </c>
    </row>
    <row r="176" spans="2:16" ht="15.75" customHeight="1">
      <c r="B176" s="1224" t="str">
        <f t="shared" si="14"/>
        <v/>
      </c>
      <c r="C176" s="568">
        <f>Import!D174</f>
        <v>0</v>
      </c>
      <c r="D176" s="967">
        <f>Import!G174</f>
        <v>0</v>
      </c>
      <c r="E176" s="569">
        <f>Import!F174</f>
        <v>0</v>
      </c>
      <c r="F176" s="570">
        <f>Import!E174</f>
        <v>0</v>
      </c>
      <c r="G176" s="259"/>
      <c r="H176" s="661"/>
      <c r="M176" s="662">
        <f t="shared" si="10"/>
        <v>0</v>
      </c>
      <c r="N176" s="662">
        <f t="shared" si="11"/>
        <v>0</v>
      </c>
      <c r="O176" s="662">
        <f t="shared" si="12"/>
        <v>0</v>
      </c>
      <c r="P176" s="662">
        <f t="shared" si="13"/>
        <v>0</v>
      </c>
    </row>
    <row r="177" spans="2:16" ht="15.75" customHeight="1">
      <c r="B177" s="1224" t="str">
        <f t="shared" si="14"/>
        <v/>
      </c>
      <c r="C177" s="568">
        <f>Import!D175</f>
        <v>0</v>
      </c>
      <c r="D177" s="967">
        <f>Import!G175</f>
        <v>0</v>
      </c>
      <c r="E177" s="569">
        <f>Import!F175</f>
        <v>0</v>
      </c>
      <c r="F177" s="570">
        <f>Import!E175</f>
        <v>0</v>
      </c>
      <c r="G177" s="259"/>
      <c r="H177" s="661"/>
      <c r="M177" s="662">
        <f t="shared" si="10"/>
        <v>0</v>
      </c>
      <c r="N177" s="662">
        <f t="shared" si="11"/>
        <v>0</v>
      </c>
      <c r="O177" s="662">
        <f t="shared" si="12"/>
        <v>0</v>
      </c>
      <c r="P177" s="662">
        <f t="shared" si="13"/>
        <v>0</v>
      </c>
    </row>
    <row r="178" spans="2:16" ht="15.75" customHeight="1">
      <c r="B178" s="1224" t="str">
        <f t="shared" si="14"/>
        <v/>
      </c>
      <c r="C178" s="568">
        <f>Import!D176</f>
        <v>0</v>
      </c>
      <c r="D178" s="967">
        <f>Import!G176</f>
        <v>0</v>
      </c>
      <c r="E178" s="569">
        <f>Import!F176</f>
        <v>0</v>
      </c>
      <c r="F178" s="570">
        <f>Import!E176</f>
        <v>0</v>
      </c>
      <c r="G178" s="259"/>
      <c r="H178" s="661"/>
      <c r="M178" s="662">
        <f t="shared" si="10"/>
        <v>0</v>
      </c>
      <c r="N178" s="662">
        <f t="shared" si="11"/>
        <v>0</v>
      </c>
      <c r="O178" s="662">
        <f t="shared" si="12"/>
        <v>0</v>
      </c>
      <c r="P178" s="662">
        <f t="shared" si="13"/>
        <v>0</v>
      </c>
    </row>
    <row r="179" spans="2:16" ht="15.75" customHeight="1">
      <c r="B179" s="1224" t="str">
        <f t="shared" si="14"/>
        <v/>
      </c>
      <c r="C179" s="568">
        <f>Import!D177</f>
        <v>0</v>
      </c>
      <c r="D179" s="967">
        <f>Import!G177</f>
        <v>0</v>
      </c>
      <c r="E179" s="569">
        <f>Import!F177</f>
        <v>0</v>
      </c>
      <c r="F179" s="570">
        <f>Import!E177</f>
        <v>0</v>
      </c>
      <c r="G179" s="259"/>
      <c r="H179" s="661"/>
      <c r="M179" s="662">
        <f t="shared" si="10"/>
        <v>0</v>
      </c>
      <c r="N179" s="662">
        <f t="shared" si="11"/>
        <v>0</v>
      </c>
      <c r="O179" s="662">
        <f t="shared" si="12"/>
        <v>0</v>
      </c>
      <c r="P179" s="662">
        <f t="shared" si="13"/>
        <v>0</v>
      </c>
    </row>
    <row r="180" spans="2:16" ht="15.75" customHeight="1">
      <c r="B180" s="1224" t="str">
        <f t="shared" si="14"/>
        <v/>
      </c>
      <c r="C180" s="568">
        <f>Import!D178</f>
        <v>0</v>
      </c>
      <c r="D180" s="967">
        <f>Import!G178</f>
        <v>0</v>
      </c>
      <c r="E180" s="569">
        <f>Import!F178</f>
        <v>0</v>
      </c>
      <c r="F180" s="570">
        <f>Import!E178</f>
        <v>0</v>
      </c>
      <c r="G180" s="259"/>
      <c r="H180" s="661"/>
      <c r="M180" s="662">
        <f t="shared" si="10"/>
        <v>0</v>
      </c>
      <c r="N180" s="662">
        <f t="shared" si="11"/>
        <v>0</v>
      </c>
      <c r="O180" s="662">
        <f t="shared" si="12"/>
        <v>0</v>
      </c>
      <c r="P180" s="662">
        <f t="shared" si="13"/>
        <v>0</v>
      </c>
    </row>
    <row r="181" spans="2:16" ht="15.75" customHeight="1">
      <c r="B181" s="1224" t="str">
        <f t="shared" si="14"/>
        <v/>
      </c>
      <c r="C181" s="568">
        <f>Import!D179</f>
        <v>0</v>
      </c>
      <c r="D181" s="967">
        <f>Import!G179</f>
        <v>0</v>
      </c>
      <c r="E181" s="569">
        <f>Import!F179</f>
        <v>0</v>
      </c>
      <c r="F181" s="570">
        <f>Import!E179</f>
        <v>0</v>
      </c>
      <c r="G181" s="259"/>
      <c r="H181" s="661"/>
      <c r="M181" s="662">
        <f t="shared" si="10"/>
        <v>0</v>
      </c>
      <c r="N181" s="662">
        <f t="shared" si="11"/>
        <v>0</v>
      </c>
      <c r="O181" s="662">
        <f t="shared" si="12"/>
        <v>0</v>
      </c>
      <c r="P181" s="662">
        <f t="shared" si="13"/>
        <v>0</v>
      </c>
    </row>
    <row r="182" spans="2:16" ht="15.75" customHeight="1">
      <c r="B182" s="1224" t="str">
        <f t="shared" si="14"/>
        <v/>
      </c>
      <c r="C182" s="568">
        <f>Import!D180</f>
        <v>0</v>
      </c>
      <c r="D182" s="967">
        <f>Import!G180</f>
        <v>0</v>
      </c>
      <c r="E182" s="569">
        <f>Import!F180</f>
        <v>0</v>
      </c>
      <c r="F182" s="570">
        <f>Import!E180</f>
        <v>0</v>
      </c>
      <c r="G182" s="259"/>
      <c r="H182" s="661"/>
      <c r="M182" s="662">
        <f t="shared" si="10"/>
        <v>0</v>
      </c>
      <c r="N182" s="662">
        <f t="shared" si="11"/>
        <v>0</v>
      </c>
      <c r="O182" s="662">
        <f t="shared" si="12"/>
        <v>0</v>
      </c>
      <c r="P182" s="662">
        <f t="shared" si="13"/>
        <v>0</v>
      </c>
    </row>
    <row r="183" spans="2:16" ht="15.75" customHeight="1">
      <c r="B183" s="1224" t="str">
        <f t="shared" si="14"/>
        <v/>
      </c>
      <c r="C183" s="568">
        <f>Import!D181</f>
        <v>0</v>
      </c>
      <c r="D183" s="967">
        <f>Import!G181</f>
        <v>0</v>
      </c>
      <c r="E183" s="569">
        <f>Import!F181</f>
        <v>0</v>
      </c>
      <c r="F183" s="570">
        <f>Import!E181</f>
        <v>0</v>
      </c>
      <c r="G183" s="259"/>
      <c r="H183" s="661"/>
      <c r="M183" s="662">
        <f t="shared" si="10"/>
        <v>0</v>
      </c>
      <c r="N183" s="662">
        <f t="shared" si="11"/>
        <v>0</v>
      </c>
      <c r="O183" s="662">
        <f t="shared" si="12"/>
        <v>0</v>
      </c>
      <c r="P183" s="662">
        <f t="shared" si="13"/>
        <v>0</v>
      </c>
    </row>
    <row r="184" spans="2:16" ht="15.75" customHeight="1">
      <c r="B184" s="1224" t="str">
        <f t="shared" si="14"/>
        <v/>
      </c>
      <c r="C184" s="568">
        <f>Import!D182</f>
        <v>0</v>
      </c>
      <c r="D184" s="967">
        <f>Import!G182</f>
        <v>0</v>
      </c>
      <c r="E184" s="569">
        <f>Import!F182</f>
        <v>0</v>
      </c>
      <c r="F184" s="570">
        <f>Import!E182</f>
        <v>0</v>
      </c>
      <c r="G184" s="259"/>
      <c r="H184" s="661"/>
      <c r="M184" s="662">
        <f t="shared" si="10"/>
        <v>0</v>
      </c>
      <c r="N184" s="662">
        <f t="shared" si="11"/>
        <v>0</v>
      </c>
      <c r="O184" s="662">
        <f t="shared" si="12"/>
        <v>0</v>
      </c>
      <c r="P184" s="662">
        <f t="shared" si="13"/>
        <v>0</v>
      </c>
    </row>
    <row r="185" spans="2:16" ht="15.75" customHeight="1">
      <c r="B185" s="1224" t="str">
        <f t="shared" si="14"/>
        <v/>
      </c>
      <c r="C185" s="568">
        <f>Import!D183</f>
        <v>0</v>
      </c>
      <c r="D185" s="967">
        <f>Import!G183</f>
        <v>0</v>
      </c>
      <c r="E185" s="569">
        <f>Import!F183</f>
        <v>0</v>
      </c>
      <c r="F185" s="570">
        <f>Import!E183</f>
        <v>0</v>
      </c>
      <c r="G185" s="259"/>
      <c r="H185" s="661"/>
      <c r="M185" s="662">
        <f t="shared" si="10"/>
        <v>0</v>
      </c>
      <c r="N185" s="662">
        <f t="shared" si="11"/>
        <v>0</v>
      </c>
      <c r="O185" s="662">
        <f t="shared" si="12"/>
        <v>0</v>
      </c>
      <c r="P185" s="662">
        <f t="shared" si="13"/>
        <v>0</v>
      </c>
    </row>
    <row r="186" spans="2:16" ht="15.75" customHeight="1">
      <c r="B186" s="1224" t="str">
        <f t="shared" si="14"/>
        <v/>
      </c>
      <c r="C186" s="568">
        <f>Import!D184</f>
        <v>0</v>
      </c>
      <c r="D186" s="967">
        <f>Import!G184</f>
        <v>0</v>
      </c>
      <c r="E186" s="569">
        <f>Import!F184</f>
        <v>0</v>
      </c>
      <c r="F186" s="570">
        <f>Import!E184</f>
        <v>0</v>
      </c>
      <c r="G186" s="259"/>
      <c r="H186" s="661"/>
      <c r="M186" s="662">
        <f t="shared" si="10"/>
        <v>0</v>
      </c>
      <c r="N186" s="662">
        <f t="shared" si="11"/>
        <v>0</v>
      </c>
      <c r="O186" s="662">
        <f t="shared" si="12"/>
        <v>0</v>
      </c>
      <c r="P186" s="662">
        <f t="shared" si="13"/>
        <v>0</v>
      </c>
    </row>
    <row r="187" spans="2:16" ht="15.75" customHeight="1">
      <c r="B187" s="1224" t="str">
        <f t="shared" si="14"/>
        <v/>
      </c>
      <c r="C187" s="568">
        <f>Import!D185</f>
        <v>0</v>
      </c>
      <c r="D187" s="967">
        <f>Import!G185</f>
        <v>0</v>
      </c>
      <c r="E187" s="569">
        <f>Import!F185</f>
        <v>0</v>
      </c>
      <c r="F187" s="570">
        <f>Import!E185</f>
        <v>0</v>
      </c>
      <c r="G187" s="259"/>
      <c r="H187" s="661"/>
      <c r="M187" s="662">
        <f t="shared" si="10"/>
        <v>0</v>
      </c>
      <c r="N187" s="662">
        <f t="shared" si="11"/>
        <v>0</v>
      </c>
      <c r="O187" s="662">
        <f t="shared" si="12"/>
        <v>0</v>
      </c>
      <c r="P187" s="662">
        <f t="shared" si="13"/>
        <v>0</v>
      </c>
    </row>
    <row r="188" spans="2:16" ht="15.75" customHeight="1">
      <c r="B188" s="1224" t="str">
        <f t="shared" si="14"/>
        <v/>
      </c>
      <c r="C188" s="568">
        <f>Import!D186</f>
        <v>0</v>
      </c>
      <c r="D188" s="967">
        <f>Import!G186</f>
        <v>0</v>
      </c>
      <c r="E188" s="569">
        <f>Import!F186</f>
        <v>0</v>
      </c>
      <c r="F188" s="570">
        <f>Import!E186</f>
        <v>0</v>
      </c>
      <c r="G188" s="259"/>
      <c r="H188" s="661"/>
      <c r="M188" s="662">
        <f t="shared" si="10"/>
        <v>0</v>
      </c>
      <c r="N188" s="662">
        <f t="shared" si="11"/>
        <v>0</v>
      </c>
      <c r="O188" s="662">
        <f t="shared" si="12"/>
        <v>0</v>
      </c>
      <c r="P188" s="662">
        <f t="shared" si="13"/>
        <v>0</v>
      </c>
    </row>
    <row r="189" spans="2:16" ht="15.75" customHeight="1">
      <c r="B189" s="1224" t="str">
        <f t="shared" si="14"/>
        <v/>
      </c>
      <c r="C189" s="568">
        <f>Import!D187</f>
        <v>0</v>
      </c>
      <c r="D189" s="967">
        <f>Import!G187</f>
        <v>0</v>
      </c>
      <c r="E189" s="569">
        <f>Import!F187</f>
        <v>0</v>
      </c>
      <c r="F189" s="570">
        <f>Import!E187</f>
        <v>0</v>
      </c>
      <c r="G189" s="259"/>
      <c r="H189" s="661"/>
      <c r="M189" s="662">
        <f t="shared" si="10"/>
        <v>0</v>
      </c>
      <c r="N189" s="662">
        <f t="shared" si="11"/>
        <v>0</v>
      </c>
      <c r="O189" s="662">
        <f t="shared" si="12"/>
        <v>0</v>
      </c>
      <c r="P189" s="662">
        <f t="shared" si="13"/>
        <v>0</v>
      </c>
    </row>
    <row r="190" spans="2:16" ht="15.75" customHeight="1">
      <c r="B190" s="1224" t="str">
        <f t="shared" si="14"/>
        <v/>
      </c>
      <c r="C190" s="568">
        <f>Import!D188</f>
        <v>0</v>
      </c>
      <c r="D190" s="967">
        <f>Import!G188</f>
        <v>0</v>
      </c>
      <c r="E190" s="569">
        <f>Import!F188</f>
        <v>0</v>
      </c>
      <c r="F190" s="570">
        <f>Import!E188</f>
        <v>0</v>
      </c>
      <c r="G190" s="259"/>
      <c r="H190" s="661"/>
      <c r="M190" s="662">
        <f t="shared" si="10"/>
        <v>0</v>
      </c>
      <c r="N190" s="662">
        <f t="shared" si="11"/>
        <v>0</v>
      </c>
      <c r="O190" s="662">
        <f t="shared" si="12"/>
        <v>0</v>
      </c>
      <c r="P190" s="662">
        <f t="shared" si="13"/>
        <v>0</v>
      </c>
    </row>
    <row r="191" spans="2:16" ht="15.75" customHeight="1">
      <c r="B191" s="1224" t="str">
        <f t="shared" si="14"/>
        <v/>
      </c>
      <c r="C191" s="568">
        <f>Import!D189</f>
        <v>0</v>
      </c>
      <c r="D191" s="967">
        <f>Import!G189</f>
        <v>0</v>
      </c>
      <c r="E191" s="569">
        <f>Import!F189</f>
        <v>0</v>
      </c>
      <c r="F191" s="570">
        <f>Import!E189</f>
        <v>0</v>
      </c>
      <c r="G191" s="259"/>
      <c r="H191" s="661"/>
      <c r="M191" s="662">
        <f t="shared" si="10"/>
        <v>0</v>
      </c>
      <c r="N191" s="662">
        <f t="shared" si="11"/>
        <v>0</v>
      </c>
      <c r="O191" s="662">
        <f t="shared" si="12"/>
        <v>0</v>
      </c>
      <c r="P191" s="662">
        <f t="shared" si="13"/>
        <v>0</v>
      </c>
    </row>
    <row r="192" spans="2:16" ht="15.75" customHeight="1">
      <c r="B192" s="1224" t="str">
        <f t="shared" si="14"/>
        <v/>
      </c>
      <c r="C192" s="568">
        <f>Import!D190</f>
        <v>0</v>
      </c>
      <c r="D192" s="967">
        <f>Import!G190</f>
        <v>0</v>
      </c>
      <c r="E192" s="569">
        <f>Import!F190</f>
        <v>0</v>
      </c>
      <c r="F192" s="570">
        <f>Import!E190</f>
        <v>0</v>
      </c>
      <c r="G192" s="259"/>
      <c r="H192" s="661"/>
      <c r="M192" s="662">
        <f t="shared" si="10"/>
        <v>0</v>
      </c>
      <c r="N192" s="662">
        <f t="shared" si="11"/>
        <v>0</v>
      </c>
      <c r="O192" s="662">
        <f t="shared" si="12"/>
        <v>0</v>
      </c>
      <c r="P192" s="662">
        <f t="shared" si="13"/>
        <v>0</v>
      </c>
    </row>
    <row r="193" spans="2:16" ht="15.75" customHeight="1">
      <c r="B193" s="1224" t="str">
        <f t="shared" si="14"/>
        <v/>
      </c>
      <c r="C193" s="568">
        <f>Import!D191</f>
        <v>0</v>
      </c>
      <c r="D193" s="967">
        <f>Import!G191</f>
        <v>0</v>
      </c>
      <c r="E193" s="569">
        <f>Import!F191</f>
        <v>0</v>
      </c>
      <c r="F193" s="570">
        <f>Import!E191</f>
        <v>0</v>
      </c>
      <c r="G193" s="259"/>
      <c r="H193" s="661"/>
      <c r="M193" s="662">
        <f t="shared" si="10"/>
        <v>0</v>
      </c>
      <c r="N193" s="662">
        <f t="shared" si="11"/>
        <v>0</v>
      </c>
      <c r="O193" s="662">
        <f t="shared" si="12"/>
        <v>0</v>
      </c>
      <c r="P193" s="662">
        <f t="shared" si="13"/>
        <v>0</v>
      </c>
    </row>
    <row r="194" spans="2:16" ht="15.75" customHeight="1">
      <c r="B194" s="1224" t="str">
        <f t="shared" si="14"/>
        <v/>
      </c>
      <c r="C194" s="568">
        <f>Import!D192</f>
        <v>0</v>
      </c>
      <c r="D194" s="967">
        <f>Import!G192</f>
        <v>0</v>
      </c>
      <c r="E194" s="569">
        <f>Import!F192</f>
        <v>0</v>
      </c>
      <c r="F194" s="570">
        <f>Import!E192</f>
        <v>0</v>
      </c>
      <c r="G194" s="259"/>
      <c r="H194" s="661"/>
      <c r="M194" s="662">
        <f t="shared" si="10"/>
        <v>0</v>
      </c>
      <c r="N194" s="662">
        <f t="shared" si="11"/>
        <v>0</v>
      </c>
      <c r="O194" s="662">
        <f t="shared" si="12"/>
        <v>0</v>
      </c>
      <c r="P194" s="662">
        <f t="shared" si="13"/>
        <v>0</v>
      </c>
    </row>
    <row r="195" spans="2:16" ht="15.75" customHeight="1">
      <c r="B195" s="1224" t="str">
        <f t="shared" si="14"/>
        <v/>
      </c>
      <c r="C195" s="568">
        <f>Import!D193</f>
        <v>0</v>
      </c>
      <c r="D195" s="967">
        <f>Import!G193</f>
        <v>0</v>
      </c>
      <c r="E195" s="569">
        <f>Import!F193</f>
        <v>0</v>
      </c>
      <c r="F195" s="570">
        <f>Import!E193</f>
        <v>0</v>
      </c>
      <c r="G195" s="259"/>
      <c r="H195" s="661"/>
      <c r="M195" s="662">
        <f t="shared" si="10"/>
        <v>0</v>
      </c>
      <c r="N195" s="662">
        <f t="shared" si="11"/>
        <v>0</v>
      </c>
      <c r="O195" s="662">
        <f t="shared" si="12"/>
        <v>0</v>
      </c>
      <c r="P195" s="662">
        <f t="shared" si="13"/>
        <v>0</v>
      </c>
    </row>
    <row r="196" spans="2:16" ht="15.75" customHeight="1">
      <c r="B196" s="1224" t="str">
        <f t="shared" si="14"/>
        <v/>
      </c>
      <c r="C196" s="568">
        <f>Import!D194</f>
        <v>0</v>
      </c>
      <c r="D196" s="967">
        <f>Import!G194</f>
        <v>0</v>
      </c>
      <c r="E196" s="569">
        <f>Import!F194</f>
        <v>0</v>
      </c>
      <c r="F196" s="570">
        <f>Import!E194</f>
        <v>0</v>
      </c>
      <c r="G196" s="259"/>
      <c r="H196" s="661"/>
      <c r="M196" s="662">
        <f t="shared" si="10"/>
        <v>0</v>
      </c>
      <c r="N196" s="662">
        <f t="shared" si="11"/>
        <v>0</v>
      </c>
      <c r="O196" s="662">
        <f t="shared" si="12"/>
        <v>0</v>
      </c>
      <c r="P196" s="662">
        <f t="shared" si="13"/>
        <v>0</v>
      </c>
    </row>
    <row r="197" spans="2:16" ht="15.75" customHeight="1">
      <c r="B197" s="1224" t="str">
        <f t="shared" si="14"/>
        <v/>
      </c>
      <c r="C197" s="568">
        <f>Import!D195</f>
        <v>0</v>
      </c>
      <c r="D197" s="967">
        <f>Import!G195</f>
        <v>0</v>
      </c>
      <c r="E197" s="569">
        <f>Import!F195</f>
        <v>0</v>
      </c>
      <c r="F197" s="570">
        <f>Import!E195</f>
        <v>0</v>
      </c>
      <c r="G197" s="259"/>
      <c r="H197" s="661"/>
      <c r="M197" s="662">
        <f t="shared" si="10"/>
        <v>0</v>
      </c>
      <c r="N197" s="662">
        <f t="shared" si="11"/>
        <v>0</v>
      </c>
      <c r="O197" s="662">
        <f t="shared" si="12"/>
        <v>0</v>
      </c>
      <c r="P197" s="662">
        <f t="shared" si="13"/>
        <v>0</v>
      </c>
    </row>
    <row r="198" spans="2:16" ht="15.75" customHeight="1">
      <c r="B198" s="1224" t="str">
        <f t="shared" si="14"/>
        <v/>
      </c>
      <c r="C198" s="568">
        <f>Import!D196</f>
        <v>0</v>
      </c>
      <c r="D198" s="967">
        <f>Import!G196</f>
        <v>0</v>
      </c>
      <c r="E198" s="569">
        <f>Import!F196</f>
        <v>0</v>
      </c>
      <c r="F198" s="570">
        <f>Import!E196</f>
        <v>0</v>
      </c>
      <c r="G198" s="259"/>
      <c r="H198" s="661"/>
      <c r="M198" s="662">
        <f t="shared" ref="M198:M261" si="15">IF(G198=L$6,E198,0)</f>
        <v>0</v>
      </c>
      <c r="N198" s="662">
        <f t="shared" ref="N198:N261" si="16">IF(G198=L$7,E198,0)</f>
        <v>0</v>
      </c>
      <c r="O198" s="662">
        <f t="shared" ref="O198:O261" si="17">IF(G198=L$8,E198,0)</f>
        <v>0</v>
      </c>
      <c r="P198" s="662">
        <f t="shared" ref="P198:P261" si="18">IF(G198=L$9,E198,0)</f>
        <v>0</v>
      </c>
    </row>
    <row r="199" spans="2:16" ht="15.75" customHeight="1">
      <c r="B199" s="1224" t="str">
        <f t="shared" ref="B199:B262" si="19">IF(F199&gt;0,"Wypełnione","")</f>
        <v/>
      </c>
      <c r="C199" s="568">
        <f>Import!D197</f>
        <v>0</v>
      </c>
      <c r="D199" s="967">
        <f>Import!G197</f>
        <v>0</v>
      </c>
      <c r="E199" s="569">
        <f>Import!F197</f>
        <v>0</v>
      </c>
      <c r="F199" s="570">
        <f>Import!E197</f>
        <v>0</v>
      </c>
      <c r="G199" s="259"/>
      <c r="H199" s="661"/>
      <c r="M199" s="662">
        <f t="shared" si="15"/>
        <v>0</v>
      </c>
      <c r="N199" s="662">
        <f t="shared" si="16"/>
        <v>0</v>
      </c>
      <c r="O199" s="662">
        <f t="shared" si="17"/>
        <v>0</v>
      </c>
      <c r="P199" s="662">
        <f t="shared" si="18"/>
        <v>0</v>
      </c>
    </row>
    <row r="200" spans="2:16" ht="15.75" customHeight="1">
      <c r="B200" s="1224" t="str">
        <f t="shared" si="19"/>
        <v/>
      </c>
      <c r="C200" s="568">
        <f>Import!D198</f>
        <v>0</v>
      </c>
      <c r="D200" s="967">
        <f>Import!G198</f>
        <v>0</v>
      </c>
      <c r="E200" s="569">
        <f>Import!F198</f>
        <v>0</v>
      </c>
      <c r="F200" s="570">
        <f>Import!E198</f>
        <v>0</v>
      </c>
      <c r="G200" s="259"/>
      <c r="H200" s="661"/>
      <c r="M200" s="662">
        <f t="shared" si="15"/>
        <v>0</v>
      </c>
      <c r="N200" s="662">
        <f t="shared" si="16"/>
        <v>0</v>
      </c>
      <c r="O200" s="662">
        <f t="shared" si="17"/>
        <v>0</v>
      </c>
      <c r="P200" s="662">
        <f t="shared" si="18"/>
        <v>0</v>
      </c>
    </row>
    <row r="201" spans="2:16" ht="15.75" customHeight="1">
      <c r="B201" s="1224" t="str">
        <f t="shared" si="19"/>
        <v/>
      </c>
      <c r="C201" s="568">
        <f>Import!D199</f>
        <v>0</v>
      </c>
      <c r="D201" s="967">
        <f>Import!G199</f>
        <v>0</v>
      </c>
      <c r="E201" s="569">
        <f>Import!F199</f>
        <v>0</v>
      </c>
      <c r="F201" s="570">
        <f>Import!E199</f>
        <v>0</v>
      </c>
      <c r="G201" s="259"/>
      <c r="H201" s="661"/>
      <c r="M201" s="662">
        <f t="shared" si="15"/>
        <v>0</v>
      </c>
      <c r="N201" s="662">
        <f t="shared" si="16"/>
        <v>0</v>
      </c>
      <c r="O201" s="662">
        <f t="shared" si="17"/>
        <v>0</v>
      </c>
      <c r="P201" s="662">
        <f t="shared" si="18"/>
        <v>0</v>
      </c>
    </row>
    <row r="202" spans="2:16" ht="15.75" customHeight="1">
      <c r="B202" s="1224" t="str">
        <f t="shared" si="19"/>
        <v/>
      </c>
      <c r="C202" s="568">
        <f>Import!D200</f>
        <v>0</v>
      </c>
      <c r="D202" s="967">
        <f>Import!G200</f>
        <v>0</v>
      </c>
      <c r="E202" s="569">
        <f>Import!F200</f>
        <v>0</v>
      </c>
      <c r="F202" s="570">
        <f>Import!E200</f>
        <v>0</v>
      </c>
      <c r="G202" s="259"/>
      <c r="H202" s="661"/>
      <c r="M202" s="662">
        <f t="shared" si="15"/>
        <v>0</v>
      </c>
      <c r="N202" s="662">
        <f t="shared" si="16"/>
        <v>0</v>
      </c>
      <c r="O202" s="662">
        <f t="shared" si="17"/>
        <v>0</v>
      </c>
      <c r="P202" s="662">
        <f t="shared" si="18"/>
        <v>0</v>
      </c>
    </row>
    <row r="203" spans="2:16" ht="15.75" customHeight="1">
      <c r="B203" s="1224" t="str">
        <f t="shared" si="19"/>
        <v/>
      </c>
      <c r="C203" s="568">
        <f>Import!D201</f>
        <v>0</v>
      </c>
      <c r="D203" s="967">
        <f>Import!G201</f>
        <v>0</v>
      </c>
      <c r="E203" s="569">
        <f>Import!F201</f>
        <v>0</v>
      </c>
      <c r="F203" s="570">
        <f>Import!E201</f>
        <v>0</v>
      </c>
      <c r="G203" s="259"/>
      <c r="H203" s="661"/>
      <c r="M203" s="662">
        <f t="shared" si="15"/>
        <v>0</v>
      </c>
      <c r="N203" s="662">
        <f t="shared" si="16"/>
        <v>0</v>
      </c>
      <c r="O203" s="662">
        <f t="shared" si="17"/>
        <v>0</v>
      </c>
      <c r="P203" s="662">
        <f t="shared" si="18"/>
        <v>0</v>
      </c>
    </row>
    <row r="204" spans="2:16" ht="15.75" customHeight="1">
      <c r="B204" s="1224" t="str">
        <f t="shared" si="19"/>
        <v/>
      </c>
      <c r="C204" s="568">
        <f>Import!D202</f>
        <v>0</v>
      </c>
      <c r="D204" s="967">
        <f>Import!G202</f>
        <v>0</v>
      </c>
      <c r="E204" s="569">
        <f>Import!F202</f>
        <v>0</v>
      </c>
      <c r="F204" s="570">
        <f>Import!E202</f>
        <v>0</v>
      </c>
      <c r="G204" s="259"/>
      <c r="H204" s="661"/>
      <c r="M204" s="662">
        <f t="shared" si="15"/>
        <v>0</v>
      </c>
      <c r="N204" s="662">
        <f t="shared" si="16"/>
        <v>0</v>
      </c>
      <c r="O204" s="662">
        <f t="shared" si="17"/>
        <v>0</v>
      </c>
      <c r="P204" s="662">
        <f t="shared" si="18"/>
        <v>0</v>
      </c>
    </row>
    <row r="205" spans="2:16" ht="15.75" customHeight="1">
      <c r="B205" s="1224" t="str">
        <f t="shared" si="19"/>
        <v/>
      </c>
      <c r="C205" s="568">
        <f>Import!D203</f>
        <v>0</v>
      </c>
      <c r="D205" s="967">
        <f>Import!G203</f>
        <v>0</v>
      </c>
      <c r="E205" s="569">
        <f>Import!F203</f>
        <v>0</v>
      </c>
      <c r="F205" s="570">
        <f>Import!E203</f>
        <v>0</v>
      </c>
      <c r="G205" s="259"/>
      <c r="H205" s="661"/>
      <c r="M205" s="662">
        <f t="shared" si="15"/>
        <v>0</v>
      </c>
      <c r="N205" s="662">
        <f t="shared" si="16"/>
        <v>0</v>
      </c>
      <c r="O205" s="662">
        <f t="shared" si="17"/>
        <v>0</v>
      </c>
      <c r="P205" s="662">
        <f t="shared" si="18"/>
        <v>0</v>
      </c>
    </row>
    <row r="206" spans="2:16" ht="15.75" customHeight="1">
      <c r="B206" s="1224" t="str">
        <f t="shared" si="19"/>
        <v/>
      </c>
      <c r="C206" s="568">
        <f>Import!D204</f>
        <v>0</v>
      </c>
      <c r="D206" s="967">
        <f>Import!G204</f>
        <v>0</v>
      </c>
      <c r="E206" s="569">
        <f>Import!F204</f>
        <v>0</v>
      </c>
      <c r="F206" s="570">
        <f>Import!E204</f>
        <v>0</v>
      </c>
      <c r="G206" s="259"/>
      <c r="H206" s="661"/>
      <c r="M206" s="662">
        <f t="shared" si="15"/>
        <v>0</v>
      </c>
      <c r="N206" s="662">
        <f t="shared" si="16"/>
        <v>0</v>
      </c>
      <c r="O206" s="662">
        <f t="shared" si="17"/>
        <v>0</v>
      </c>
      <c r="P206" s="662">
        <f t="shared" si="18"/>
        <v>0</v>
      </c>
    </row>
    <row r="207" spans="2:16" ht="15.75" customHeight="1">
      <c r="B207" s="1224" t="str">
        <f t="shared" si="19"/>
        <v/>
      </c>
      <c r="C207" s="568">
        <f>Import!D205</f>
        <v>0</v>
      </c>
      <c r="D207" s="967">
        <f>Import!G205</f>
        <v>0</v>
      </c>
      <c r="E207" s="569">
        <f>Import!F205</f>
        <v>0</v>
      </c>
      <c r="F207" s="570">
        <f>Import!E205</f>
        <v>0</v>
      </c>
      <c r="G207" s="259"/>
      <c r="H207" s="661"/>
      <c r="M207" s="662">
        <f t="shared" si="15"/>
        <v>0</v>
      </c>
      <c r="N207" s="662">
        <f t="shared" si="16"/>
        <v>0</v>
      </c>
      <c r="O207" s="662">
        <f t="shared" si="17"/>
        <v>0</v>
      </c>
      <c r="P207" s="662">
        <f t="shared" si="18"/>
        <v>0</v>
      </c>
    </row>
    <row r="208" spans="2:16" ht="15.75" customHeight="1">
      <c r="B208" s="1224" t="str">
        <f t="shared" si="19"/>
        <v/>
      </c>
      <c r="C208" s="568">
        <f>Import!D206</f>
        <v>0</v>
      </c>
      <c r="D208" s="967">
        <f>Import!G206</f>
        <v>0</v>
      </c>
      <c r="E208" s="569">
        <f>Import!F206</f>
        <v>0</v>
      </c>
      <c r="F208" s="570">
        <f>Import!E206</f>
        <v>0</v>
      </c>
      <c r="G208" s="259"/>
      <c r="H208" s="661"/>
      <c r="M208" s="662">
        <f t="shared" si="15"/>
        <v>0</v>
      </c>
      <c r="N208" s="662">
        <f t="shared" si="16"/>
        <v>0</v>
      </c>
      <c r="O208" s="662">
        <f t="shared" si="17"/>
        <v>0</v>
      </c>
      <c r="P208" s="662">
        <f t="shared" si="18"/>
        <v>0</v>
      </c>
    </row>
    <row r="209" spans="2:16" ht="15.75" customHeight="1">
      <c r="B209" s="1224" t="str">
        <f t="shared" si="19"/>
        <v/>
      </c>
      <c r="C209" s="568">
        <f>Import!D207</f>
        <v>0</v>
      </c>
      <c r="D209" s="967">
        <f>Import!G207</f>
        <v>0</v>
      </c>
      <c r="E209" s="569">
        <f>Import!F207</f>
        <v>0</v>
      </c>
      <c r="F209" s="570">
        <f>Import!E207</f>
        <v>0</v>
      </c>
      <c r="G209" s="259"/>
      <c r="H209" s="661"/>
      <c r="M209" s="662">
        <f t="shared" si="15"/>
        <v>0</v>
      </c>
      <c r="N209" s="662">
        <f t="shared" si="16"/>
        <v>0</v>
      </c>
      <c r="O209" s="662">
        <f t="shared" si="17"/>
        <v>0</v>
      </c>
      <c r="P209" s="662">
        <f t="shared" si="18"/>
        <v>0</v>
      </c>
    </row>
    <row r="210" spans="2:16" ht="15.75" customHeight="1">
      <c r="B210" s="1224" t="str">
        <f t="shared" si="19"/>
        <v/>
      </c>
      <c r="C210" s="568">
        <f>Import!D208</f>
        <v>0</v>
      </c>
      <c r="D210" s="967">
        <f>Import!G208</f>
        <v>0</v>
      </c>
      <c r="E210" s="569">
        <f>Import!F208</f>
        <v>0</v>
      </c>
      <c r="F210" s="570">
        <f>Import!E208</f>
        <v>0</v>
      </c>
      <c r="G210" s="259"/>
      <c r="H210" s="661"/>
      <c r="M210" s="662">
        <f t="shared" si="15"/>
        <v>0</v>
      </c>
      <c r="N210" s="662">
        <f t="shared" si="16"/>
        <v>0</v>
      </c>
      <c r="O210" s="662">
        <f t="shared" si="17"/>
        <v>0</v>
      </c>
      <c r="P210" s="662">
        <f t="shared" si="18"/>
        <v>0</v>
      </c>
    </row>
    <row r="211" spans="2:16" ht="15.75" customHeight="1">
      <c r="B211" s="1224" t="str">
        <f t="shared" si="19"/>
        <v/>
      </c>
      <c r="C211" s="568">
        <f>Import!D209</f>
        <v>0</v>
      </c>
      <c r="D211" s="967">
        <f>Import!G209</f>
        <v>0</v>
      </c>
      <c r="E211" s="569">
        <f>Import!F209</f>
        <v>0</v>
      </c>
      <c r="F211" s="570">
        <f>Import!E209</f>
        <v>0</v>
      </c>
      <c r="G211" s="259"/>
      <c r="H211" s="661"/>
      <c r="M211" s="662">
        <f t="shared" si="15"/>
        <v>0</v>
      </c>
      <c r="N211" s="662">
        <f t="shared" si="16"/>
        <v>0</v>
      </c>
      <c r="O211" s="662">
        <f t="shared" si="17"/>
        <v>0</v>
      </c>
      <c r="P211" s="662">
        <f t="shared" si="18"/>
        <v>0</v>
      </c>
    </row>
    <row r="212" spans="2:16" ht="15.75" customHeight="1">
      <c r="B212" s="1224" t="str">
        <f t="shared" si="19"/>
        <v/>
      </c>
      <c r="C212" s="568">
        <f>Import!D210</f>
        <v>0</v>
      </c>
      <c r="D212" s="967">
        <f>Import!G210</f>
        <v>0</v>
      </c>
      <c r="E212" s="569">
        <f>Import!F210</f>
        <v>0</v>
      </c>
      <c r="F212" s="570">
        <f>Import!E210</f>
        <v>0</v>
      </c>
      <c r="G212" s="259"/>
      <c r="H212" s="661"/>
      <c r="M212" s="662">
        <f t="shared" si="15"/>
        <v>0</v>
      </c>
      <c r="N212" s="662">
        <f t="shared" si="16"/>
        <v>0</v>
      </c>
      <c r="O212" s="662">
        <f t="shared" si="17"/>
        <v>0</v>
      </c>
      <c r="P212" s="662">
        <f t="shared" si="18"/>
        <v>0</v>
      </c>
    </row>
    <row r="213" spans="2:16" ht="15.75" customHeight="1">
      <c r="B213" s="1224" t="str">
        <f t="shared" si="19"/>
        <v/>
      </c>
      <c r="C213" s="568">
        <f>Import!D211</f>
        <v>0</v>
      </c>
      <c r="D213" s="967">
        <f>Import!G211</f>
        <v>0</v>
      </c>
      <c r="E213" s="569">
        <f>Import!F211</f>
        <v>0</v>
      </c>
      <c r="F213" s="570">
        <f>Import!E211</f>
        <v>0</v>
      </c>
      <c r="G213" s="259"/>
      <c r="H213" s="661"/>
      <c r="M213" s="662">
        <f t="shared" si="15"/>
        <v>0</v>
      </c>
      <c r="N213" s="662">
        <f t="shared" si="16"/>
        <v>0</v>
      </c>
      <c r="O213" s="662">
        <f t="shared" si="17"/>
        <v>0</v>
      </c>
      <c r="P213" s="662">
        <f t="shared" si="18"/>
        <v>0</v>
      </c>
    </row>
    <row r="214" spans="2:16" ht="15.75" customHeight="1">
      <c r="B214" s="1224" t="str">
        <f t="shared" si="19"/>
        <v/>
      </c>
      <c r="C214" s="568">
        <f>Import!D212</f>
        <v>0</v>
      </c>
      <c r="D214" s="967">
        <f>Import!G212</f>
        <v>0</v>
      </c>
      <c r="E214" s="569">
        <f>Import!F212</f>
        <v>0</v>
      </c>
      <c r="F214" s="570">
        <f>Import!E212</f>
        <v>0</v>
      </c>
      <c r="G214" s="259"/>
      <c r="H214" s="661"/>
      <c r="M214" s="662">
        <f t="shared" si="15"/>
        <v>0</v>
      </c>
      <c r="N214" s="662">
        <f t="shared" si="16"/>
        <v>0</v>
      </c>
      <c r="O214" s="662">
        <f t="shared" si="17"/>
        <v>0</v>
      </c>
      <c r="P214" s="662">
        <f t="shared" si="18"/>
        <v>0</v>
      </c>
    </row>
    <row r="215" spans="2:16" ht="15.75" customHeight="1">
      <c r="B215" s="1224" t="str">
        <f t="shared" si="19"/>
        <v/>
      </c>
      <c r="C215" s="568">
        <f>Import!D213</f>
        <v>0</v>
      </c>
      <c r="D215" s="967">
        <f>Import!G213</f>
        <v>0</v>
      </c>
      <c r="E215" s="569">
        <f>Import!F213</f>
        <v>0</v>
      </c>
      <c r="F215" s="570">
        <f>Import!E213</f>
        <v>0</v>
      </c>
      <c r="G215" s="259"/>
      <c r="H215" s="661"/>
      <c r="M215" s="662">
        <f t="shared" si="15"/>
        <v>0</v>
      </c>
      <c r="N215" s="662">
        <f t="shared" si="16"/>
        <v>0</v>
      </c>
      <c r="O215" s="662">
        <f t="shared" si="17"/>
        <v>0</v>
      </c>
      <c r="P215" s="662">
        <f t="shared" si="18"/>
        <v>0</v>
      </c>
    </row>
    <row r="216" spans="2:16" ht="15.75" customHeight="1">
      <c r="B216" s="1224" t="str">
        <f t="shared" si="19"/>
        <v/>
      </c>
      <c r="C216" s="568">
        <f>Import!D214</f>
        <v>0</v>
      </c>
      <c r="D216" s="967">
        <f>Import!G214</f>
        <v>0</v>
      </c>
      <c r="E216" s="569">
        <f>Import!F214</f>
        <v>0</v>
      </c>
      <c r="F216" s="570">
        <f>Import!E214</f>
        <v>0</v>
      </c>
      <c r="G216" s="259"/>
      <c r="H216" s="661"/>
      <c r="M216" s="662">
        <f t="shared" si="15"/>
        <v>0</v>
      </c>
      <c r="N216" s="662">
        <f t="shared" si="16"/>
        <v>0</v>
      </c>
      <c r="O216" s="662">
        <f t="shared" si="17"/>
        <v>0</v>
      </c>
      <c r="P216" s="662">
        <f t="shared" si="18"/>
        <v>0</v>
      </c>
    </row>
    <row r="217" spans="2:16" ht="15.75" customHeight="1">
      <c r="B217" s="1224" t="str">
        <f t="shared" si="19"/>
        <v/>
      </c>
      <c r="C217" s="568">
        <f>Import!D215</f>
        <v>0</v>
      </c>
      <c r="D217" s="967">
        <f>Import!G215</f>
        <v>0</v>
      </c>
      <c r="E217" s="569">
        <f>Import!F215</f>
        <v>0</v>
      </c>
      <c r="F217" s="570">
        <f>Import!E215</f>
        <v>0</v>
      </c>
      <c r="G217" s="259"/>
      <c r="H217" s="661"/>
      <c r="M217" s="662">
        <f t="shared" si="15"/>
        <v>0</v>
      </c>
      <c r="N217" s="662">
        <f t="shared" si="16"/>
        <v>0</v>
      </c>
      <c r="O217" s="662">
        <f t="shared" si="17"/>
        <v>0</v>
      </c>
      <c r="P217" s="662">
        <f t="shared" si="18"/>
        <v>0</v>
      </c>
    </row>
    <row r="218" spans="2:16" ht="15.75" customHeight="1">
      <c r="B218" s="1224" t="str">
        <f t="shared" si="19"/>
        <v/>
      </c>
      <c r="C218" s="568">
        <f>Import!D216</f>
        <v>0</v>
      </c>
      <c r="D218" s="967">
        <f>Import!G216</f>
        <v>0</v>
      </c>
      <c r="E218" s="569">
        <f>Import!F216</f>
        <v>0</v>
      </c>
      <c r="F218" s="570">
        <f>Import!E216</f>
        <v>0</v>
      </c>
      <c r="G218" s="259"/>
      <c r="H218" s="661"/>
      <c r="M218" s="662">
        <f t="shared" si="15"/>
        <v>0</v>
      </c>
      <c r="N218" s="662">
        <f t="shared" si="16"/>
        <v>0</v>
      </c>
      <c r="O218" s="662">
        <f t="shared" si="17"/>
        <v>0</v>
      </c>
      <c r="P218" s="662">
        <f t="shared" si="18"/>
        <v>0</v>
      </c>
    </row>
    <row r="219" spans="2:16" ht="15.75" customHeight="1">
      <c r="B219" s="1224" t="str">
        <f t="shared" si="19"/>
        <v/>
      </c>
      <c r="C219" s="568">
        <f>Import!D217</f>
        <v>0</v>
      </c>
      <c r="D219" s="967">
        <f>Import!G217</f>
        <v>0</v>
      </c>
      <c r="E219" s="569">
        <f>Import!F217</f>
        <v>0</v>
      </c>
      <c r="F219" s="570">
        <f>Import!E217</f>
        <v>0</v>
      </c>
      <c r="G219" s="259"/>
      <c r="H219" s="661"/>
      <c r="M219" s="662">
        <f t="shared" si="15"/>
        <v>0</v>
      </c>
      <c r="N219" s="662">
        <f t="shared" si="16"/>
        <v>0</v>
      </c>
      <c r="O219" s="662">
        <f t="shared" si="17"/>
        <v>0</v>
      </c>
      <c r="P219" s="662">
        <f t="shared" si="18"/>
        <v>0</v>
      </c>
    </row>
    <row r="220" spans="2:16" ht="15.75" customHeight="1">
      <c r="B220" s="1224" t="str">
        <f t="shared" si="19"/>
        <v/>
      </c>
      <c r="C220" s="568">
        <f>Import!D218</f>
        <v>0</v>
      </c>
      <c r="D220" s="967">
        <f>Import!G218</f>
        <v>0</v>
      </c>
      <c r="E220" s="569">
        <f>Import!F218</f>
        <v>0</v>
      </c>
      <c r="F220" s="570">
        <f>Import!E218</f>
        <v>0</v>
      </c>
      <c r="G220" s="259"/>
      <c r="H220" s="661"/>
      <c r="M220" s="662">
        <f t="shared" si="15"/>
        <v>0</v>
      </c>
      <c r="N220" s="662">
        <f t="shared" si="16"/>
        <v>0</v>
      </c>
      <c r="O220" s="662">
        <f t="shared" si="17"/>
        <v>0</v>
      </c>
      <c r="P220" s="662">
        <f t="shared" si="18"/>
        <v>0</v>
      </c>
    </row>
    <row r="221" spans="2:16" ht="15.75" customHeight="1">
      <c r="B221" s="1224" t="str">
        <f t="shared" si="19"/>
        <v/>
      </c>
      <c r="C221" s="568">
        <f>Import!D219</f>
        <v>0</v>
      </c>
      <c r="D221" s="967">
        <f>Import!G219</f>
        <v>0</v>
      </c>
      <c r="E221" s="569">
        <f>Import!F219</f>
        <v>0</v>
      </c>
      <c r="F221" s="570">
        <f>Import!E219</f>
        <v>0</v>
      </c>
      <c r="G221" s="259"/>
      <c r="H221" s="661"/>
      <c r="M221" s="662">
        <f t="shared" si="15"/>
        <v>0</v>
      </c>
      <c r="N221" s="662">
        <f t="shared" si="16"/>
        <v>0</v>
      </c>
      <c r="O221" s="662">
        <f t="shared" si="17"/>
        <v>0</v>
      </c>
      <c r="P221" s="662">
        <f t="shared" si="18"/>
        <v>0</v>
      </c>
    </row>
    <row r="222" spans="2:16" ht="15.75" customHeight="1">
      <c r="B222" s="1224" t="str">
        <f t="shared" si="19"/>
        <v/>
      </c>
      <c r="C222" s="568">
        <f>Import!D220</f>
        <v>0</v>
      </c>
      <c r="D222" s="967">
        <f>Import!G220</f>
        <v>0</v>
      </c>
      <c r="E222" s="569">
        <f>Import!F220</f>
        <v>0</v>
      </c>
      <c r="F222" s="570">
        <f>Import!E220</f>
        <v>0</v>
      </c>
      <c r="G222" s="259"/>
      <c r="H222" s="661"/>
      <c r="M222" s="662">
        <f t="shared" si="15"/>
        <v>0</v>
      </c>
      <c r="N222" s="662">
        <f t="shared" si="16"/>
        <v>0</v>
      </c>
      <c r="O222" s="662">
        <f t="shared" si="17"/>
        <v>0</v>
      </c>
      <c r="P222" s="662">
        <f t="shared" si="18"/>
        <v>0</v>
      </c>
    </row>
    <row r="223" spans="2:16" ht="15.75" customHeight="1">
      <c r="B223" s="1224" t="str">
        <f t="shared" si="19"/>
        <v/>
      </c>
      <c r="C223" s="568">
        <f>Import!D221</f>
        <v>0</v>
      </c>
      <c r="D223" s="967">
        <f>Import!G221</f>
        <v>0</v>
      </c>
      <c r="E223" s="569">
        <f>Import!F221</f>
        <v>0</v>
      </c>
      <c r="F223" s="570">
        <f>Import!E221</f>
        <v>0</v>
      </c>
      <c r="G223" s="259"/>
      <c r="H223" s="661"/>
      <c r="M223" s="662">
        <f t="shared" si="15"/>
        <v>0</v>
      </c>
      <c r="N223" s="662">
        <f t="shared" si="16"/>
        <v>0</v>
      </c>
      <c r="O223" s="662">
        <f t="shared" si="17"/>
        <v>0</v>
      </c>
      <c r="P223" s="662">
        <f t="shared" si="18"/>
        <v>0</v>
      </c>
    </row>
    <row r="224" spans="2:16" ht="15.75" customHeight="1">
      <c r="B224" s="1224" t="str">
        <f t="shared" si="19"/>
        <v/>
      </c>
      <c r="C224" s="568">
        <f>Import!D222</f>
        <v>0</v>
      </c>
      <c r="D224" s="967">
        <f>Import!G222</f>
        <v>0</v>
      </c>
      <c r="E224" s="569">
        <f>Import!F222</f>
        <v>0</v>
      </c>
      <c r="F224" s="570">
        <f>Import!E222</f>
        <v>0</v>
      </c>
      <c r="G224" s="259"/>
      <c r="H224" s="661"/>
      <c r="M224" s="662">
        <f t="shared" si="15"/>
        <v>0</v>
      </c>
      <c r="N224" s="662">
        <f t="shared" si="16"/>
        <v>0</v>
      </c>
      <c r="O224" s="662">
        <f t="shared" si="17"/>
        <v>0</v>
      </c>
      <c r="P224" s="662">
        <f t="shared" si="18"/>
        <v>0</v>
      </c>
    </row>
    <row r="225" spans="2:16" ht="15.75" customHeight="1">
      <c r="B225" s="1224" t="str">
        <f t="shared" si="19"/>
        <v/>
      </c>
      <c r="C225" s="568">
        <f>Import!D223</f>
        <v>0</v>
      </c>
      <c r="D225" s="967">
        <f>Import!G223</f>
        <v>0</v>
      </c>
      <c r="E225" s="569">
        <f>Import!F223</f>
        <v>0</v>
      </c>
      <c r="F225" s="570">
        <f>Import!E223</f>
        <v>0</v>
      </c>
      <c r="G225" s="259"/>
      <c r="H225" s="661"/>
      <c r="M225" s="662">
        <f t="shared" si="15"/>
        <v>0</v>
      </c>
      <c r="N225" s="662">
        <f t="shared" si="16"/>
        <v>0</v>
      </c>
      <c r="O225" s="662">
        <f t="shared" si="17"/>
        <v>0</v>
      </c>
      <c r="P225" s="662">
        <f t="shared" si="18"/>
        <v>0</v>
      </c>
    </row>
    <row r="226" spans="2:16" ht="15.75" customHeight="1">
      <c r="B226" s="1224" t="str">
        <f t="shared" si="19"/>
        <v/>
      </c>
      <c r="C226" s="568">
        <f>Import!D224</f>
        <v>0</v>
      </c>
      <c r="D226" s="967">
        <f>Import!G224</f>
        <v>0</v>
      </c>
      <c r="E226" s="569">
        <f>Import!F224</f>
        <v>0</v>
      </c>
      <c r="F226" s="570">
        <f>Import!E224</f>
        <v>0</v>
      </c>
      <c r="G226" s="259"/>
      <c r="H226" s="661"/>
      <c r="M226" s="662">
        <f t="shared" si="15"/>
        <v>0</v>
      </c>
      <c r="N226" s="662">
        <f t="shared" si="16"/>
        <v>0</v>
      </c>
      <c r="O226" s="662">
        <f t="shared" si="17"/>
        <v>0</v>
      </c>
      <c r="P226" s="662">
        <f t="shared" si="18"/>
        <v>0</v>
      </c>
    </row>
    <row r="227" spans="2:16" ht="15.75" customHeight="1">
      <c r="B227" s="1224" t="str">
        <f t="shared" si="19"/>
        <v/>
      </c>
      <c r="C227" s="568">
        <f>Import!D225</f>
        <v>0</v>
      </c>
      <c r="D227" s="967">
        <f>Import!G225</f>
        <v>0</v>
      </c>
      <c r="E227" s="569">
        <f>Import!F225</f>
        <v>0</v>
      </c>
      <c r="F227" s="570">
        <f>Import!E225</f>
        <v>0</v>
      </c>
      <c r="G227" s="259"/>
      <c r="H227" s="661"/>
      <c r="M227" s="662">
        <f t="shared" si="15"/>
        <v>0</v>
      </c>
      <c r="N227" s="662">
        <f t="shared" si="16"/>
        <v>0</v>
      </c>
      <c r="O227" s="662">
        <f t="shared" si="17"/>
        <v>0</v>
      </c>
      <c r="P227" s="662">
        <f t="shared" si="18"/>
        <v>0</v>
      </c>
    </row>
    <row r="228" spans="2:16" ht="15.75" customHeight="1">
      <c r="B228" s="1224" t="str">
        <f t="shared" si="19"/>
        <v/>
      </c>
      <c r="C228" s="568">
        <f>Import!D226</f>
        <v>0</v>
      </c>
      <c r="D228" s="967">
        <f>Import!G226</f>
        <v>0</v>
      </c>
      <c r="E228" s="569">
        <f>Import!F226</f>
        <v>0</v>
      </c>
      <c r="F228" s="570">
        <f>Import!E226</f>
        <v>0</v>
      </c>
      <c r="G228" s="259"/>
      <c r="H228" s="661"/>
      <c r="M228" s="662">
        <f t="shared" si="15"/>
        <v>0</v>
      </c>
      <c r="N228" s="662">
        <f t="shared" si="16"/>
        <v>0</v>
      </c>
      <c r="O228" s="662">
        <f t="shared" si="17"/>
        <v>0</v>
      </c>
      <c r="P228" s="662">
        <f t="shared" si="18"/>
        <v>0</v>
      </c>
    </row>
    <row r="229" spans="2:16" ht="15.75" customHeight="1">
      <c r="B229" s="1224" t="str">
        <f t="shared" si="19"/>
        <v/>
      </c>
      <c r="C229" s="568">
        <f>Import!D227</f>
        <v>0</v>
      </c>
      <c r="D229" s="967">
        <f>Import!G227</f>
        <v>0</v>
      </c>
      <c r="E229" s="569">
        <f>Import!F227</f>
        <v>0</v>
      </c>
      <c r="F229" s="570">
        <f>Import!E227</f>
        <v>0</v>
      </c>
      <c r="G229" s="259"/>
      <c r="H229" s="661"/>
      <c r="M229" s="662">
        <f t="shared" si="15"/>
        <v>0</v>
      </c>
      <c r="N229" s="662">
        <f t="shared" si="16"/>
        <v>0</v>
      </c>
      <c r="O229" s="662">
        <f t="shared" si="17"/>
        <v>0</v>
      </c>
      <c r="P229" s="662">
        <f t="shared" si="18"/>
        <v>0</v>
      </c>
    </row>
    <row r="230" spans="2:16" ht="15.75" customHeight="1">
      <c r="B230" s="1224" t="str">
        <f t="shared" si="19"/>
        <v/>
      </c>
      <c r="C230" s="568">
        <f>Import!D228</f>
        <v>0</v>
      </c>
      <c r="D230" s="967">
        <f>Import!G228</f>
        <v>0</v>
      </c>
      <c r="E230" s="569">
        <f>Import!F228</f>
        <v>0</v>
      </c>
      <c r="F230" s="570">
        <f>Import!E228</f>
        <v>0</v>
      </c>
      <c r="G230" s="259"/>
      <c r="H230" s="661"/>
      <c r="M230" s="662">
        <f t="shared" si="15"/>
        <v>0</v>
      </c>
      <c r="N230" s="662">
        <f t="shared" si="16"/>
        <v>0</v>
      </c>
      <c r="O230" s="662">
        <f t="shared" si="17"/>
        <v>0</v>
      </c>
      <c r="P230" s="662">
        <f t="shared" si="18"/>
        <v>0</v>
      </c>
    </row>
    <row r="231" spans="2:16" ht="15.75" customHeight="1">
      <c r="B231" s="1224" t="str">
        <f t="shared" si="19"/>
        <v/>
      </c>
      <c r="C231" s="568">
        <f>Import!D229</f>
        <v>0</v>
      </c>
      <c r="D231" s="967">
        <f>Import!G229</f>
        <v>0</v>
      </c>
      <c r="E231" s="569">
        <f>Import!F229</f>
        <v>0</v>
      </c>
      <c r="F231" s="570">
        <f>Import!E229</f>
        <v>0</v>
      </c>
      <c r="G231" s="259"/>
      <c r="H231" s="661"/>
      <c r="M231" s="662">
        <f t="shared" si="15"/>
        <v>0</v>
      </c>
      <c r="N231" s="662">
        <f t="shared" si="16"/>
        <v>0</v>
      </c>
      <c r="O231" s="662">
        <f t="shared" si="17"/>
        <v>0</v>
      </c>
      <c r="P231" s="662">
        <f t="shared" si="18"/>
        <v>0</v>
      </c>
    </row>
    <row r="232" spans="2:16" ht="15.75" customHeight="1">
      <c r="B232" s="1224" t="str">
        <f t="shared" si="19"/>
        <v/>
      </c>
      <c r="C232" s="568">
        <f>Import!D230</f>
        <v>0</v>
      </c>
      <c r="D232" s="967">
        <f>Import!G230</f>
        <v>0</v>
      </c>
      <c r="E232" s="569">
        <f>Import!F230</f>
        <v>0</v>
      </c>
      <c r="F232" s="570">
        <f>Import!E230</f>
        <v>0</v>
      </c>
      <c r="G232" s="259"/>
      <c r="H232" s="661"/>
      <c r="M232" s="662">
        <f t="shared" si="15"/>
        <v>0</v>
      </c>
      <c r="N232" s="662">
        <f t="shared" si="16"/>
        <v>0</v>
      </c>
      <c r="O232" s="662">
        <f t="shared" si="17"/>
        <v>0</v>
      </c>
      <c r="P232" s="662">
        <f t="shared" si="18"/>
        <v>0</v>
      </c>
    </row>
    <row r="233" spans="2:16" ht="15.75" customHeight="1">
      <c r="B233" s="1224" t="str">
        <f t="shared" si="19"/>
        <v/>
      </c>
      <c r="C233" s="568">
        <f>Import!D231</f>
        <v>0</v>
      </c>
      <c r="D233" s="967">
        <f>Import!G231</f>
        <v>0</v>
      </c>
      <c r="E233" s="569">
        <f>Import!F231</f>
        <v>0</v>
      </c>
      <c r="F233" s="570">
        <f>Import!E231</f>
        <v>0</v>
      </c>
      <c r="G233" s="259"/>
      <c r="H233" s="661"/>
      <c r="M233" s="662">
        <f t="shared" si="15"/>
        <v>0</v>
      </c>
      <c r="N233" s="662">
        <f t="shared" si="16"/>
        <v>0</v>
      </c>
      <c r="O233" s="662">
        <f t="shared" si="17"/>
        <v>0</v>
      </c>
      <c r="P233" s="662">
        <f t="shared" si="18"/>
        <v>0</v>
      </c>
    </row>
    <row r="234" spans="2:16" ht="15.75" customHeight="1">
      <c r="B234" s="1224" t="str">
        <f t="shared" si="19"/>
        <v/>
      </c>
      <c r="C234" s="568">
        <f>Import!D232</f>
        <v>0</v>
      </c>
      <c r="D234" s="967">
        <f>Import!G232</f>
        <v>0</v>
      </c>
      <c r="E234" s="569">
        <f>Import!F232</f>
        <v>0</v>
      </c>
      <c r="F234" s="570">
        <f>Import!E232</f>
        <v>0</v>
      </c>
      <c r="G234" s="259"/>
      <c r="H234" s="661"/>
      <c r="M234" s="662">
        <f t="shared" si="15"/>
        <v>0</v>
      </c>
      <c r="N234" s="662">
        <f t="shared" si="16"/>
        <v>0</v>
      </c>
      <c r="O234" s="662">
        <f t="shared" si="17"/>
        <v>0</v>
      </c>
      <c r="P234" s="662">
        <f t="shared" si="18"/>
        <v>0</v>
      </c>
    </row>
    <row r="235" spans="2:16" ht="15.75" customHeight="1">
      <c r="B235" s="1224" t="str">
        <f t="shared" si="19"/>
        <v/>
      </c>
      <c r="C235" s="568">
        <f>Import!D233</f>
        <v>0</v>
      </c>
      <c r="D235" s="967">
        <f>Import!G233</f>
        <v>0</v>
      </c>
      <c r="E235" s="569">
        <f>Import!F233</f>
        <v>0</v>
      </c>
      <c r="F235" s="570">
        <f>Import!E233</f>
        <v>0</v>
      </c>
      <c r="G235" s="259"/>
      <c r="H235" s="661"/>
      <c r="M235" s="662">
        <f t="shared" si="15"/>
        <v>0</v>
      </c>
      <c r="N235" s="662">
        <f t="shared" si="16"/>
        <v>0</v>
      </c>
      <c r="O235" s="662">
        <f t="shared" si="17"/>
        <v>0</v>
      </c>
      <c r="P235" s="662">
        <f t="shared" si="18"/>
        <v>0</v>
      </c>
    </row>
    <row r="236" spans="2:16" ht="15.75" customHeight="1">
      <c r="B236" s="1224" t="str">
        <f t="shared" si="19"/>
        <v/>
      </c>
      <c r="C236" s="568">
        <f>Import!D234</f>
        <v>0</v>
      </c>
      <c r="D236" s="967">
        <f>Import!G234</f>
        <v>0</v>
      </c>
      <c r="E236" s="569">
        <f>Import!F234</f>
        <v>0</v>
      </c>
      <c r="F236" s="570">
        <f>Import!E234</f>
        <v>0</v>
      </c>
      <c r="G236" s="259"/>
      <c r="H236" s="661"/>
      <c r="M236" s="662">
        <f t="shared" si="15"/>
        <v>0</v>
      </c>
      <c r="N236" s="662">
        <f t="shared" si="16"/>
        <v>0</v>
      </c>
      <c r="O236" s="662">
        <f t="shared" si="17"/>
        <v>0</v>
      </c>
      <c r="P236" s="662">
        <f t="shared" si="18"/>
        <v>0</v>
      </c>
    </row>
    <row r="237" spans="2:16" ht="15.75" customHeight="1">
      <c r="B237" s="1224" t="str">
        <f t="shared" si="19"/>
        <v/>
      </c>
      <c r="C237" s="568">
        <f>Import!D235</f>
        <v>0</v>
      </c>
      <c r="D237" s="967">
        <f>Import!G235</f>
        <v>0</v>
      </c>
      <c r="E237" s="569">
        <f>Import!F235</f>
        <v>0</v>
      </c>
      <c r="F237" s="570">
        <f>Import!E235</f>
        <v>0</v>
      </c>
      <c r="G237" s="259"/>
      <c r="H237" s="661"/>
      <c r="M237" s="662">
        <f t="shared" si="15"/>
        <v>0</v>
      </c>
      <c r="N237" s="662">
        <f t="shared" si="16"/>
        <v>0</v>
      </c>
      <c r="O237" s="662">
        <f t="shared" si="17"/>
        <v>0</v>
      </c>
      <c r="P237" s="662">
        <f t="shared" si="18"/>
        <v>0</v>
      </c>
    </row>
    <row r="238" spans="2:16" ht="15.75" customHeight="1">
      <c r="B238" s="1224" t="str">
        <f t="shared" si="19"/>
        <v/>
      </c>
      <c r="C238" s="568">
        <f>Import!D236</f>
        <v>0</v>
      </c>
      <c r="D238" s="967">
        <f>Import!G236</f>
        <v>0</v>
      </c>
      <c r="E238" s="569">
        <f>Import!F236</f>
        <v>0</v>
      </c>
      <c r="F238" s="570">
        <f>Import!E236</f>
        <v>0</v>
      </c>
      <c r="G238" s="259"/>
      <c r="H238" s="661"/>
      <c r="M238" s="662">
        <f t="shared" si="15"/>
        <v>0</v>
      </c>
      <c r="N238" s="662">
        <f t="shared" si="16"/>
        <v>0</v>
      </c>
      <c r="O238" s="662">
        <f t="shared" si="17"/>
        <v>0</v>
      </c>
      <c r="P238" s="662">
        <f t="shared" si="18"/>
        <v>0</v>
      </c>
    </row>
    <row r="239" spans="2:16" ht="15.75" customHeight="1">
      <c r="B239" s="1224" t="str">
        <f t="shared" si="19"/>
        <v/>
      </c>
      <c r="C239" s="568">
        <f>Import!D237</f>
        <v>0</v>
      </c>
      <c r="D239" s="967">
        <f>Import!G237</f>
        <v>0</v>
      </c>
      <c r="E239" s="569">
        <f>Import!F237</f>
        <v>0</v>
      </c>
      <c r="F239" s="570">
        <f>Import!E237</f>
        <v>0</v>
      </c>
      <c r="G239" s="259"/>
      <c r="H239" s="661"/>
      <c r="M239" s="662">
        <f t="shared" si="15"/>
        <v>0</v>
      </c>
      <c r="N239" s="662">
        <f t="shared" si="16"/>
        <v>0</v>
      </c>
      <c r="O239" s="662">
        <f t="shared" si="17"/>
        <v>0</v>
      </c>
      <c r="P239" s="662">
        <f t="shared" si="18"/>
        <v>0</v>
      </c>
    </row>
    <row r="240" spans="2:16" ht="15.75" customHeight="1">
      <c r="B240" s="1224" t="str">
        <f t="shared" si="19"/>
        <v/>
      </c>
      <c r="C240" s="568">
        <f>Import!D238</f>
        <v>0</v>
      </c>
      <c r="D240" s="967">
        <f>Import!G238</f>
        <v>0</v>
      </c>
      <c r="E240" s="569">
        <f>Import!F238</f>
        <v>0</v>
      </c>
      <c r="F240" s="570">
        <f>Import!E238</f>
        <v>0</v>
      </c>
      <c r="G240" s="259"/>
      <c r="H240" s="661"/>
      <c r="M240" s="662">
        <f t="shared" si="15"/>
        <v>0</v>
      </c>
      <c r="N240" s="662">
        <f t="shared" si="16"/>
        <v>0</v>
      </c>
      <c r="O240" s="662">
        <f t="shared" si="17"/>
        <v>0</v>
      </c>
      <c r="P240" s="662">
        <f t="shared" si="18"/>
        <v>0</v>
      </c>
    </row>
    <row r="241" spans="2:16" ht="15.75" customHeight="1">
      <c r="B241" s="1224" t="str">
        <f t="shared" si="19"/>
        <v/>
      </c>
      <c r="C241" s="568">
        <f>Import!D239</f>
        <v>0</v>
      </c>
      <c r="D241" s="967">
        <f>Import!G239</f>
        <v>0</v>
      </c>
      <c r="E241" s="569">
        <f>Import!F239</f>
        <v>0</v>
      </c>
      <c r="F241" s="570">
        <f>Import!E239</f>
        <v>0</v>
      </c>
      <c r="G241" s="259"/>
      <c r="H241" s="661"/>
      <c r="M241" s="662">
        <f t="shared" si="15"/>
        <v>0</v>
      </c>
      <c r="N241" s="662">
        <f t="shared" si="16"/>
        <v>0</v>
      </c>
      <c r="O241" s="662">
        <f t="shared" si="17"/>
        <v>0</v>
      </c>
      <c r="P241" s="662">
        <f t="shared" si="18"/>
        <v>0</v>
      </c>
    </row>
    <row r="242" spans="2:16" ht="15.75" customHeight="1">
      <c r="B242" s="1224" t="str">
        <f t="shared" si="19"/>
        <v/>
      </c>
      <c r="C242" s="568">
        <f>Import!D240</f>
        <v>0</v>
      </c>
      <c r="D242" s="967">
        <f>Import!G240</f>
        <v>0</v>
      </c>
      <c r="E242" s="569">
        <f>Import!F240</f>
        <v>0</v>
      </c>
      <c r="F242" s="570">
        <f>Import!E240</f>
        <v>0</v>
      </c>
      <c r="G242" s="259"/>
      <c r="H242" s="661"/>
      <c r="M242" s="662">
        <f t="shared" si="15"/>
        <v>0</v>
      </c>
      <c r="N242" s="662">
        <f t="shared" si="16"/>
        <v>0</v>
      </c>
      <c r="O242" s="662">
        <f t="shared" si="17"/>
        <v>0</v>
      </c>
      <c r="P242" s="662">
        <f t="shared" si="18"/>
        <v>0</v>
      </c>
    </row>
    <row r="243" spans="2:16" ht="15.75" customHeight="1">
      <c r="B243" s="1224" t="str">
        <f t="shared" si="19"/>
        <v/>
      </c>
      <c r="C243" s="568">
        <f>Import!D241</f>
        <v>0</v>
      </c>
      <c r="D243" s="967">
        <f>Import!G241</f>
        <v>0</v>
      </c>
      <c r="E243" s="569">
        <f>Import!F241</f>
        <v>0</v>
      </c>
      <c r="F243" s="570">
        <f>Import!E241</f>
        <v>0</v>
      </c>
      <c r="G243" s="259"/>
      <c r="H243" s="661"/>
      <c r="M243" s="662">
        <f t="shared" si="15"/>
        <v>0</v>
      </c>
      <c r="N243" s="662">
        <f t="shared" si="16"/>
        <v>0</v>
      </c>
      <c r="O243" s="662">
        <f t="shared" si="17"/>
        <v>0</v>
      </c>
      <c r="P243" s="662">
        <f t="shared" si="18"/>
        <v>0</v>
      </c>
    </row>
    <row r="244" spans="2:16" ht="15.75" customHeight="1">
      <c r="B244" s="1224" t="str">
        <f t="shared" si="19"/>
        <v/>
      </c>
      <c r="C244" s="568">
        <f>Import!D242</f>
        <v>0</v>
      </c>
      <c r="D244" s="967">
        <f>Import!G242</f>
        <v>0</v>
      </c>
      <c r="E244" s="569">
        <f>Import!F242</f>
        <v>0</v>
      </c>
      <c r="F244" s="570">
        <f>Import!E242</f>
        <v>0</v>
      </c>
      <c r="G244" s="259"/>
      <c r="H244" s="661"/>
      <c r="M244" s="662">
        <f t="shared" si="15"/>
        <v>0</v>
      </c>
      <c r="N244" s="662">
        <f t="shared" si="16"/>
        <v>0</v>
      </c>
      <c r="O244" s="662">
        <f t="shared" si="17"/>
        <v>0</v>
      </c>
      <c r="P244" s="662">
        <f t="shared" si="18"/>
        <v>0</v>
      </c>
    </row>
    <row r="245" spans="2:16" ht="15.75" customHeight="1">
      <c r="B245" s="1224" t="str">
        <f t="shared" si="19"/>
        <v/>
      </c>
      <c r="C245" s="568">
        <f>Import!D243</f>
        <v>0</v>
      </c>
      <c r="D245" s="967">
        <f>Import!G243</f>
        <v>0</v>
      </c>
      <c r="E245" s="569">
        <f>Import!F243</f>
        <v>0</v>
      </c>
      <c r="F245" s="570">
        <f>Import!E243</f>
        <v>0</v>
      </c>
      <c r="G245" s="259"/>
      <c r="H245" s="661"/>
      <c r="M245" s="662">
        <f t="shared" si="15"/>
        <v>0</v>
      </c>
      <c r="N245" s="662">
        <f t="shared" si="16"/>
        <v>0</v>
      </c>
      <c r="O245" s="662">
        <f t="shared" si="17"/>
        <v>0</v>
      </c>
      <c r="P245" s="662">
        <f t="shared" si="18"/>
        <v>0</v>
      </c>
    </row>
    <row r="246" spans="2:16" ht="15.75" customHeight="1">
      <c r="B246" s="1224" t="str">
        <f t="shared" si="19"/>
        <v/>
      </c>
      <c r="C246" s="568">
        <f>Import!D244</f>
        <v>0</v>
      </c>
      <c r="D246" s="967">
        <f>Import!G244</f>
        <v>0</v>
      </c>
      <c r="E246" s="569">
        <f>Import!F244</f>
        <v>0</v>
      </c>
      <c r="F246" s="570">
        <f>Import!E244</f>
        <v>0</v>
      </c>
      <c r="G246" s="259"/>
      <c r="H246" s="661"/>
      <c r="M246" s="662">
        <f t="shared" si="15"/>
        <v>0</v>
      </c>
      <c r="N246" s="662">
        <f t="shared" si="16"/>
        <v>0</v>
      </c>
      <c r="O246" s="662">
        <f t="shared" si="17"/>
        <v>0</v>
      </c>
      <c r="P246" s="662">
        <f t="shared" si="18"/>
        <v>0</v>
      </c>
    </row>
    <row r="247" spans="2:16" ht="15.75" customHeight="1">
      <c r="B247" s="1224" t="str">
        <f t="shared" si="19"/>
        <v/>
      </c>
      <c r="C247" s="568">
        <f>Import!D245</f>
        <v>0</v>
      </c>
      <c r="D247" s="967">
        <f>Import!G245</f>
        <v>0</v>
      </c>
      <c r="E247" s="569">
        <f>Import!F245</f>
        <v>0</v>
      </c>
      <c r="F247" s="570">
        <f>Import!E245</f>
        <v>0</v>
      </c>
      <c r="G247" s="259"/>
      <c r="H247" s="661"/>
      <c r="M247" s="662">
        <f t="shared" si="15"/>
        <v>0</v>
      </c>
      <c r="N247" s="662">
        <f t="shared" si="16"/>
        <v>0</v>
      </c>
      <c r="O247" s="662">
        <f t="shared" si="17"/>
        <v>0</v>
      </c>
      <c r="P247" s="662">
        <f t="shared" si="18"/>
        <v>0</v>
      </c>
    </row>
    <row r="248" spans="2:16" ht="15.75" customHeight="1">
      <c r="B248" s="1224" t="str">
        <f t="shared" si="19"/>
        <v/>
      </c>
      <c r="C248" s="568">
        <f>Import!D246</f>
        <v>0</v>
      </c>
      <c r="D248" s="967">
        <f>Import!G246</f>
        <v>0</v>
      </c>
      <c r="E248" s="569">
        <f>Import!F246</f>
        <v>0</v>
      </c>
      <c r="F248" s="570">
        <f>Import!E246</f>
        <v>0</v>
      </c>
      <c r="G248" s="259"/>
      <c r="H248" s="661"/>
      <c r="M248" s="662">
        <f t="shared" si="15"/>
        <v>0</v>
      </c>
      <c r="N248" s="662">
        <f t="shared" si="16"/>
        <v>0</v>
      </c>
      <c r="O248" s="662">
        <f t="shared" si="17"/>
        <v>0</v>
      </c>
      <c r="P248" s="662">
        <f t="shared" si="18"/>
        <v>0</v>
      </c>
    </row>
    <row r="249" spans="2:16" ht="15.75" customHeight="1">
      <c r="B249" s="1224" t="str">
        <f t="shared" si="19"/>
        <v/>
      </c>
      <c r="C249" s="568">
        <f>Import!D247</f>
        <v>0</v>
      </c>
      <c r="D249" s="967">
        <f>Import!G247</f>
        <v>0</v>
      </c>
      <c r="E249" s="569">
        <f>Import!F247</f>
        <v>0</v>
      </c>
      <c r="F249" s="570">
        <f>Import!E247</f>
        <v>0</v>
      </c>
      <c r="G249" s="259"/>
      <c r="H249" s="661"/>
      <c r="M249" s="662">
        <f t="shared" si="15"/>
        <v>0</v>
      </c>
      <c r="N249" s="662">
        <f t="shared" si="16"/>
        <v>0</v>
      </c>
      <c r="O249" s="662">
        <f t="shared" si="17"/>
        <v>0</v>
      </c>
      <c r="P249" s="662">
        <f t="shared" si="18"/>
        <v>0</v>
      </c>
    </row>
    <row r="250" spans="2:16" ht="15.75" customHeight="1">
      <c r="B250" s="1224" t="str">
        <f t="shared" si="19"/>
        <v/>
      </c>
      <c r="C250" s="568">
        <f>Import!D248</f>
        <v>0</v>
      </c>
      <c r="D250" s="967">
        <f>Import!G248</f>
        <v>0</v>
      </c>
      <c r="E250" s="569">
        <f>Import!F248</f>
        <v>0</v>
      </c>
      <c r="F250" s="570">
        <f>Import!E248</f>
        <v>0</v>
      </c>
      <c r="G250" s="259"/>
      <c r="H250" s="661"/>
      <c r="M250" s="662">
        <f t="shared" si="15"/>
        <v>0</v>
      </c>
      <c r="N250" s="662">
        <f t="shared" si="16"/>
        <v>0</v>
      </c>
      <c r="O250" s="662">
        <f t="shared" si="17"/>
        <v>0</v>
      </c>
      <c r="P250" s="662">
        <f t="shared" si="18"/>
        <v>0</v>
      </c>
    </row>
    <row r="251" spans="2:16" ht="15.75" customHeight="1">
      <c r="B251" s="1224" t="str">
        <f t="shared" si="19"/>
        <v/>
      </c>
      <c r="C251" s="568">
        <f>Import!D249</f>
        <v>0</v>
      </c>
      <c r="D251" s="967">
        <f>Import!G249</f>
        <v>0</v>
      </c>
      <c r="E251" s="569">
        <f>Import!F249</f>
        <v>0</v>
      </c>
      <c r="F251" s="570">
        <f>Import!E249</f>
        <v>0</v>
      </c>
      <c r="G251" s="259"/>
      <c r="H251" s="661"/>
      <c r="M251" s="662">
        <f t="shared" si="15"/>
        <v>0</v>
      </c>
      <c r="N251" s="662">
        <f t="shared" si="16"/>
        <v>0</v>
      </c>
      <c r="O251" s="662">
        <f t="shared" si="17"/>
        <v>0</v>
      </c>
      <c r="P251" s="662">
        <f t="shared" si="18"/>
        <v>0</v>
      </c>
    </row>
    <row r="252" spans="2:16" ht="15.75" customHeight="1">
      <c r="B252" s="1224" t="str">
        <f t="shared" si="19"/>
        <v/>
      </c>
      <c r="C252" s="568">
        <f>Import!D250</f>
        <v>0</v>
      </c>
      <c r="D252" s="967">
        <f>Import!G250</f>
        <v>0</v>
      </c>
      <c r="E252" s="569">
        <f>Import!F250</f>
        <v>0</v>
      </c>
      <c r="F252" s="570">
        <f>Import!E250</f>
        <v>0</v>
      </c>
      <c r="G252" s="259"/>
      <c r="H252" s="661"/>
      <c r="M252" s="662">
        <f t="shared" si="15"/>
        <v>0</v>
      </c>
      <c r="N252" s="662">
        <f t="shared" si="16"/>
        <v>0</v>
      </c>
      <c r="O252" s="662">
        <f t="shared" si="17"/>
        <v>0</v>
      </c>
      <c r="P252" s="662">
        <f t="shared" si="18"/>
        <v>0</v>
      </c>
    </row>
    <row r="253" spans="2:16" ht="15.75" customHeight="1">
      <c r="B253" s="1224" t="str">
        <f t="shared" si="19"/>
        <v/>
      </c>
      <c r="C253" s="568">
        <f>Import!D251</f>
        <v>0</v>
      </c>
      <c r="D253" s="967">
        <f>Import!G251</f>
        <v>0</v>
      </c>
      <c r="E253" s="569">
        <f>Import!F251</f>
        <v>0</v>
      </c>
      <c r="F253" s="570">
        <f>Import!E251</f>
        <v>0</v>
      </c>
      <c r="G253" s="259"/>
      <c r="H253" s="661"/>
      <c r="M253" s="662">
        <f t="shared" si="15"/>
        <v>0</v>
      </c>
      <c r="N253" s="662">
        <f t="shared" si="16"/>
        <v>0</v>
      </c>
      <c r="O253" s="662">
        <f t="shared" si="17"/>
        <v>0</v>
      </c>
      <c r="P253" s="662">
        <f t="shared" si="18"/>
        <v>0</v>
      </c>
    </row>
    <row r="254" spans="2:16" ht="15.75" customHeight="1">
      <c r="B254" s="1224" t="str">
        <f t="shared" si="19"/>
        <v/>
      </c>
      <c r="C254" s="568">
        <f>Import!D252</f>
        <v>0</v>
      </c>
      <c r="D254" s="967">
        <f>Import!G252</f>
        <v>0</v>
      </c>
      <c r="E254" s="569">
        <f>Import!F252</f>
        <v>0</v>
      </c>
      <c r="F254" s="570">
        <f>Import!E252</f>
        <v>0</v>
      </c>
      <c r="G254" s="259"/>
      <c r="H254" s="661"/>
      <c r="M254" s="662">
        <f t="shared" si="15"/>
        <v>0</v>
      </c>
      <c r="N254" s="662">
        <f t="shared" si="16"/>
        <v>0</v>
      </c>
      <c r="O254" s="662">
        <f t="shared" si="17"/>
        <v>0</v>
      </c>
      <c r="P254" s="662">
        <f t="shared" si="18"/>
        <v>0</v>
      </c>
    </row>
    <row r="255" spans="2:16" ht="15.75" customHeight="1">
      <c r="B255" s="1224" t="str">
        <f t="shared" si="19"/>
        <v/>
      </c>
      <c r="C255" s="568">
        <f>Import!D253</f>
        <v>0</v>
      </c>
      <c r="D255" s="967">
        <f>Import!G253</f>
        <v>0</v>
      </c>
      <c r="E255" s="569">
        <f>Import!F253</f>
        <v>0</v>
      </c>
      <c r="F255" s="570">
        <f>Import!E253</f>
        <v>0</v>
      </c>
      <c r="G255" s="259"/>
      <c r="H255" s="661"/>
      <c r="M255" s="662">
        <f t="shared" si="15"/>
        <v>0</v>
      </c>
      <c r="N255" s="662">
        <f t="shared" si="16"/>
        <v>0</v>
      </c>
      <c r="O255" s="662">
        <f t="shared" si="17"/>
        <v>0</v>
      </c>
      <c r="P255" s="662">
        <f t="shared" si="18"/>
        <v>0</v>
      </c>
    </row>
    <row r="256" spans="2:16" ht="15.75" customHeight="1">
      <c r="B256" s="1224" t="str">
        <f t="shared" si="19"/>
        <v/>
      </c>
      <c r="C256" s="568">
        <f>Import!D254</f>
        <v>0</v>
      </c>
      <c r="D256" s="967">
        <f>Import!G254</f>
        <v>0</v>
      </c>
      <c r="E256" s="569">
        <f>Import!F254</f>
        <v>0</v>
      </c>
      <c r="F256" s="570">
        <f>Import!E254</f>
        <v>0</v>
      </c>
      <c r="G256" s="259"/>
      <c r="H256" s="661"/>
      <c r="M256" s="662">
        <f t="shared" si="15"/>
        <v>0</v>
      </c>
      <c r="N256" s="662">
        <f t="shared" si="16"/>
        <v>0</v>
      </c>
      <c r="O256" s="662">
        <f t="shared" si="17"/>
        <v>0</v>
      </c>
      <c r="P256" s="662">
        <f t="shared" si="18"/>
        <v>0</v>
      </c>
    </row>
    <row r="257" spans="2:16" ht="15.75" customHeight="1">
      <c r="B257" s="1224" t="str">
        <f t="shared" si="19"/>
        <v/>
      </c>
      <c r="C257" s="568">
        <f>Import!D255</f>
        <v>0</v>
      </c>
      <c r="D257" s="967">
        <f>Import!G255</f>
        <v>0</v>
      </c>
      <c r="E257" s="569">
        <f>Import!F255</f>
        <v>0</v>
      </c>
      <c r="F257" s="570">
        <f>Import!E255</f>
        <v>0</v>
      </c>
      <c r="G257" s="259"/>
      <c r="H257" s="661"/>
      <c r="M257" s="662">
        <f t="shared" si="15"/>
        <v>0</v>
      </c>
      <c r="N257" s="662">
        <f t="shared" si="16"/>
        <v>0</v>
      </c>
      <c r="O257" s="662">
        <f t="shared" si="17"/>
        <v>0</v>
      </c>
      <c r="P257" s="662">
        <f t="shared" si="18"/>
        <v>0</v>
      </c>
    </row>
    <row r="258" spans="2:16" ht="15.75" customHeight="1">
      <c r="B258" s="1224" t="str">
        <f t="shared" si="19"/>
        <v/>
      </c>
      <c r="C258" s="568">
        <f>Import!D256</f>
        <v>0</v>
      </c>
      <c r="D258" s="967">
        <f>Import!G256</f>
        <v>0</v>
      </c>
      <c r="E258" s="569">
        <f>Import!F256</f>
        <v>0</v>
      </c>
      <c r="F258" s="570">
        <f>Import!E256</f>
        <v>0</v>
      </c>
      <c r="G258" s="259"/>
      <c r="H258" s="661"/>
      <c r="M258" s="662">
        <f t="shared" si="15"/>
        <v>0</v>
      </c>
      <c r="N258" s="662">
        <f t="shared" si="16"/>
        <v>0</v>
      </c>
      <c r="O258" s="662">
        <f t="shared" si="17"/>
        <v>0</v>
      </c>
      <c r="P258" s="662">
        <f t="shared" si="18"/>
        <v>0</v>
      </c>
    </row>
    <row r="259" spans="2:16" ht="15.75" customHeight="1">
      <c r="B259" s="1224" t="str">
        <f t="shared" si="19"/>
        <v/>
      </c>
      <c r="C259" s="568">
        <f>Import!D257</f>
        <v>0</v>
      </c>
      <c r="D259" s="967">
        <f>Import!G257</f>
        <v>0</v>
      </c>
      <c r="E259" s="569">
        <f>Import!F257</f>
        <v>0</v>
      </c>
      <c r="F259" s="570">
        <f>Import!E257</f>
        <v>0</v>
      </c>
      <c r="G259" s="259"/>
      <c r="H259" s="661"/>
      <c r="M259" s="662">
        <f t="shared" si="15"/>
        <v>0</v>
      </c>
      <c r="N259" s="662">
        <f t="shared" si="16"/>
        <v>0</v>
      </c>
      <c r="O259" s="662">
        <f t="shared" si="17"/>
        <v>0</v>
      </c>
      <c r="P259" s="662">
        <f t="shared" si="18"/>
        <v>0</v>
      </c>
    </row>
    <row r="260" spans="2:16" ht="15.75" customHeight="1">
      <c r="B260" s="1224" t="str">
        <f t="shared" si="19"/>
        <v/>
      </c>
      <c r="C260" s="568">
        <f>Import!D258</f>
        <v>0</v>
      </c>
      <c r="D260" s="967">
        <f>Import!G258</f>
        <v>0</v>
      </c>
      <c r="E260" s="569">
        <f>Import!F258</f>
        <v>0</v>
      </c>
      <c r="F260" s="570">
        <f>Import!E258</f>
        <v>0</v>
      </c>
      <c r="G260" s="259"/>
      <c r="H260" s="661"/>
      <c r="M260" s="662">
        <f t="shared" si="15"/>
        <v>0</v>
      </c>
      <c r="N260" s="662">
        <f t="shared" si="16"/>
        <v>0</v>
      </c>
      <c r="O260" s="662">
        <f t="shared" si="17"/>
        <v>0</v>
      </c>
      <c r="P260" s="662">
        <f t="shared" si="18"/>
        <v>0</v>
      </c>
    </row>
    <row r="261" spans="2:16" ht="15.75" customHeight="1">
      <c r="B261" s="1224" t="str">
        <f t="shared" si="19"/>
        <v/>
      </c>
      <c r="C261" s="568">
        <f>Import!D259</f>
        <v>0</v>
      </c>
      <c r="D261" s="967">
        <f>Import!G259</f>
        <v>0</v>
      </c>
      <c r="E261" s="569">
        <f>Import!F259</f>
        <v>0</v>
      </c>
      <c r="F261" s="570">
        <f>Import!E259</f>
        <v>0</v>
      </c>
      <c r="G261" s="259"/>
      <c r="H261" s="661"/>
      <c r="M261" s="662">
        <f t="shared" si="15"/>
        <v>0</v>
      </c>
      <c r="N261" s="662">
        <f t="shared" si="16"/>
        <v>0</v>
      </c>
      <c r="O261" s="662">
        <f t="shared" si="17"/>
        <v>0</v>
      </c>
      <c r="P261" s="662">
        <f t="shared" si="18"/>
        <v>0</v>
      </c>
    </row>
    <row r="262" spans="2:16" ht="15.75" customHeight="1">
      <c r="B262" s="1224" t="str">
        <f t="shared" si="19"/>
        <v/>
      </c>
      <c r="C262" s="568">
        <f>Import!D260</f>
        <v>0</v>
      </c>
      <c r="D262" s="967">
        <f>Import!G260</f>
        <v>0</v>
      </c>
      <c r="E262" s="569">
        <f>Import!F260</f>
        <v>0</v>
      </c>
      <c r="F262" s="570">
        <f>Import!E260</f>
        <v>0</v>
      </c>
      <c r="G262" s="259"/>
      <c r="H262" s="661"/>
      <c r="M262" s="662">
        <f t="shared" ref="M262:M325" si="20">IF(G262=L$6,E262,0)</f>
        <v>0</v>
      </c>
      <c r="N262" s="662">
        <f t="shared" ref="N262:N325" si="21">IF(G262=L$7,E262,0)</f>
        <v>0</v>
      </c>
      <c r="O262" s="662">
        <f t="shared" ref="O262:O325" si="22">IF(G262=L$8,E262,0)</f>
        <v>0</v>
      </c>
      <c r="P262" s="662">
        <f t="shared" ref="P262:P325" si="23">IF(G262=L$9,E262,0)</f>
        <v>0</v>
      </c>
    </row>
    <row r="263" spans="2:16" ht="15.75" customHeight="1">
      <c r="B263" s="1224" t="str">
        <f t="shared" ref="B263:B326" si="24">IF(F263&gt;0,"Wypełnione","")</f>
        <v/>
      </c>
      <c r="C263" s="568">
        <f>Import!D261</f>
        <v>0</v>
      </c>
      <c r="D263" s="967">
        <f>Import!G261</f>
        <v>0</v>
      </c>
      <c r="E263" s="569">
        <f>Import!F261</f>
        <v>0</v>
      </c>
      <c r="F263" s="570">
        <f>Import!E261</f>
        <v>0</v>
      </c>
      <c r="G263" s="259"/>
      <c r="H263" s="661"/>
      <c r="M263" s="662">
        <f t="shared" si="20"/>
        <v>0</v>
      </c>
      <c r="N263" s="662">
        <f t="shared" si="21"/>
        <v>0</v>
      </c>
      <c r="O263" s="662">
        <f t="shared" si="22"/>
        <v>0</v>
      </c>
      <c r="P263" s="662">
        <f t="shared" si="23"/>
        <v>0</v>
      </c>
    </row>
    <row r="264" spans="2:16" ht="15.75" customHeight="1">
      <c r="B264" s="1224" t="str">
        <f t="shared" si="24"/>
        <v/>
      </c>
      <c r="C264" s="568">
        <f>Import!D262</f>
        <v>0</v>
      </c>
      <c r="D264" s="967">
        <f>Import!G262</f>
        <v>0</v>
      </c>
      <c r="E264" s="569">
        <f>Import!F262</f>
        <v>0</v>
      </c>
      <c r="F264" s="570">
        <f>Import!E262</f>
        <v>0</v>
      </c>
      <c r="G264" s="259"/>
      <c r="H264" s="661"/>
      <c r="M264" s="662">
        <f t="shared" si="20"/>
        <v>0</v>
      </c>
      <c r="N264" s="662">
        <f t="shared" si="21"/>
        <v>0</v>
      </c>
      <c r="O264" s="662">
        <f t="shared" si="22"/>
        <v>0</v>
      </c>
      <c r="P264" s="662">
        <f t="shared" si="23"/>
        <v>0</v>
      </c>
    </row>
    <row r="265" spans="2:16" ht="15.75" customHeight="1">
      <c r="B265" s="1224" t="str">
        <f t="shared" si="24"/>
        <v/>
      </c>
      <c r="C265" s="568">
        <f>Import!D263</f>
        <v>0</v>
      </c>
      <c r="D265" s="967">
        <f>Import!G263</f>
        <v>0</v>
      </c>
      <c r="E265" s="569">
        <f>Import!F263</f>
        <v>0</v>
      </c>
      <c r="F265" s="570">
        <f>Import!E263</f>
        <v>0</v>
      </c>
      <c r="G265" s="259"/>
      <c r="H265" s="661"/>
      <c r="M265" s="662">
        <f t="shared" si="20"/>
        <v>0</v>
      </c>
      <c r="N265" s="662">
        <f t="shared" si="21"/>
        <v>0</v>
      </c>
      <c r="O265" s="662">
        <f t="shared" si="22"/>
        <v>0</v>
      </c>
      <c r="P265" s="662">
        <f t="shared" si="23"/>
        <v>0</v>
      </c>
    </row>
    <row r="266" spans="2:16" ht="15.75" customHeight="1">
      <c r="B266" s="1224" t="str">
        <f t="shared" si="24"/>
        <v/>
      </c>
      <c r="C266" s="568">
        <f>Import!D264</f>
        <v>0</v>
      </c>
      <c r="D266" s="967">
        <f>Import!G264</f>
        <v>0</v>
      </c>
      <c r="E266" s="569">
        <f>Import!F264</f>
        <v>0</v>
      </c>
      <c r="F266" s="570">
        <f>Import!E264</f>
        <v>0</v>
      </c>
      <c r="G266" s="259"/>
      <c r="H266" s="661"/>
      <c r="M266" s="662">
        <f t="shared" si="20"/>
        <v>0</v>
      </c>
      <c r="N266" s="662">
        <f t="shared" si="21"/>
        <v>0</v>
      </c>
      <c r="O266" s="662">
        <f t="shared" si="22"/>
        <v>0</v>
      </c>
      <c r="P266" s="662">
        <f t="shared" si="23"/>
        <v>0</v>
      </c>
    </row>
    <row r="267" spans="2:16" ht="15.75" customHeight="1">
      <c r="B267" s="1224" t="str">
        <f t="shared" si="24"/>
        <v/>
      </c>
      <c r="C267" s="568">
        <f>Import!D265</f>
        <v>0</v>
      </c>
      <c r="D267" s="967">
        <f>Import!G265</f>
        <v>0</v>
      </c>
      <c r="E267" s="569">
        <f>Import!F265</f>
        <v>0</v>
      </c>
      <c r="F267" s="570">
        <f>Import!E265</f>
        <v>0</v>
      </c>
      <c r="G267" s="259"/>
      <c r="H267" s="661"/>
      <c r="M267" s="662">
        <f t="shared" si="20"/>
        <v>0</v>
      </c>
      <c r="N267" s="662">
        <f t="shared" si="21"/>
        <v>0</v>
      </c>
      <c r="O267" s="662">
        <f t="shared" si="22"/>
        <v>0</v>
      </c>
      <c r="P267" s="662">
        <f t="shared" si="23"/>
        <v>0</v>
      </c>
    </row>
    <row r="268" spans="2:16" ht="15.75" customHeight="1">
      <c r="B268" s="1224" t="str">
        <f t="shared" si="24"/>
        <v/>
      </c>
      <c r="C268" s="568">
        <f>Import!D266</f>
        <v>0</v>
      </c>
      <c r="D268" s="967">
        <f>Import!G266</f>
        <v>0</v>
      </c>
      <c r="E268" s="569">
        <f>Import!F266</f>
        <v>0</v>
      </c>
      <c r="F268" s="570">
        <f>Import!E266</f>
        <v>0</v>
      </c>
      <c r="G268" s="259"/>
      <c r="H268" s="661"/>
      <c r="M268" s="662">
        <f t="shared" si="20"/>
        <v>0</v>
      </c>
      <c r="N268" s="662">
        <f t="shared" si="21"/>
        <v>0</v>
      </c>
      <c r="O268" s="662">
        <f t="shared" si="22"/>
        <v>0</v>
      </c>
      <c r="P268" s="662">
        <f t="shared" si="23"/>
        <v>0</v>
      </c>
    </row>
    <row r="269" spans="2:16" ht="15.75" customHeight="1">
      <c r="B269" s="1224" t="str">
        <f t="shared" si="24"/>
        <v/>
      </c>
      <c r="C269" s="568">
        <f>Import!D267</f>
        <v>0</v>
      </c>
      <c r="D269" s="967">
        <f>Import!G267</f>
        <v>0</v>
      </c>
      <c r="E269" s="569">
        <f>Import!F267</f>
        <v>0</v>
      </c>
      <c r="F269" s="570">
        <f>Import!E267</f>
        <v>0</v>
      </c>
      <c r="G269" s="259"/>
      <c r="H269" s="661"/>
      <c r="M269" s="662">
        <f t="shared" si="20"/>
        <v>0</v>
      </c>
      <c r="N269" s="662">
        <f t="shared" si="21"/>
        <v>0</v>
      </c>
      <c r="O269" s="662">
        <f t="shared" si="22"/>
        <v>0</v>
      </c>
      <c r="P269" s="662">
        <f t="shared" si="23"/>
        <v>0</v>
      </c>
    </row>
    <row r="270" spans="2:16" ht="15.75" customHeight="1">
      <c r="B270" s="1224" t="str">
        <f t="shared" si="24"/>
        <v/>
      </c>
      <c r="C270" s="568">
        <f>Import!D268</f>
        <v>0</v>
      </c>
      <c r="D270" s="967">
        <f>Import!G268</f>
        <v>0</v>
      </c>
      <c r="E270" s="569">
        <f>Import!F268</f>
        <v>0</v>
      </c>
      <c r="F270" s="570">
        <f>Import!E268</f>
        <v>0</v>
      </c>
      <c r="G270" s="259"/>
      <c r="H270" s="661"/>
      <c r="M270" s="662">
        <f t="shared" si="20"/>
        <v>0</v>
      </c>
      <c r="N270" s="662">
        <f t="shared" si="21"/>
        <v>0</v>
      </c>
      <c r="O270" s="662">
        <f t="shared" si="22"/>
        <v>0</v>
      </c>
      <c r="P270" s="662">
        <f t="shared" si="23"/>
        <v>0</v>
      </c>
    </row>
    <row r="271" spans="2:16" ht="15.75" customHeight="1">
      <c r="B271" s="1224" t="str">
        <f t="shared" si="24"/>
        <v/>
      </c>
      <c r="C271" s="568">
        <f>Import!D269</f>
        <v>0</v>
      </c>
      <c r="D271" s="967">
        <f>Import!G269</f>
        <v>0</v>
      </c>
      <c r="E271" s="569">
        <f>Import!F269</f>
        <v>0</v>
      </c>
      <c r="F271" s="570">
        <f>Import!E269</f>
        <v>0</v>
      </c>
      <c r="G271" s="259"/>
      <c r="H271" s="661"/>
      <c r="M271" s="662">
        <f t="shared" si="20"/>
        <v>0</v>
      </c>
      <c r="N271" s="662">
        <f t="shared" si="21"/>
        <v>0</v>
      </c>
      <c r="O271" s="662">
        <f t="shared" si="22"/>
        <v>0</v>
      </c>
      <c r="P271" s="662">
        <f t="shared" si="23"/>
        <v>0</v>
      </c>
    </row>
    <row r="272" spans="2:16" ht="15.75" customHeight="1">
      <c r="B272" s="1224" t="str">
        <f t="shared" si="24"/>
        <v/>
      </c>
      <c r="C272" s="568">
        <f>Import!D270</f>
        <v>0</v>
      </c>
      <c r="D272" s="967">
        <f>Import!G270</f>
        <v>0</v>
      </c>
      <c r="E272" s="569">
        <f>Import!F270</f>
        <v>0</v>
      </c>
      <c r="F272" s="570">
        <f>Import!E270</f>
        <v>0</v>
      </c>
      <c r="G272" s="259"/>
      <c r="H272" s="661"/>
      <c r="M272" s="662">
        <f t="shared" si="20"/>
        <v>0</v>
      </c>
      <c r="N272" s="662">
        <f t="shared" si="21"/>
        <v>0</v>
      </c>
      <c r="O272" s="662">
        <f t="shared" si="22"/>
        <v>0</v>
      </c>
      <c r="P272" s="662">
        <f t="shared" si="23"/>
        <v>0</v>
      </c>
    </row>
    <row r="273" spans="2:16" ht="15.75" customHeight="1">
      <c r="B273" s="1224" t="str">
        <f t="shared" si="24"/>
        <v/>
      </c>
      <c r="C273" s="568">
        <f>Import!D271</f>
        <v>0</v>
      </c>
      <c r="D273" s="967">
        <f>Import!G271</f>
        <v>0</v>
      </c>
      <c r="E273" s="569">
        <f>Import!F271</f>
        <v>0</v>
      </c>
      <c r="F273" s="570">
        <f>Import!E271</f>
        <v>0</v>
      </c>
      <c r="G273" s="259"/>
      <c r="H273" s="661"/>
      <c r="M273" s="662">
        <f t="shared" si="20"/>
        <v>0</v>
      </c>
      <c r="N273" s="662">
        <f t="shared" si="21"/>
        <v>0</v>
      </c>
      <c r="O273" s="662">
        <f t="shared" si="22"/>
        <v>0</v>
      </c>
      <c r="P273" s="662">
        <f t="shared" si="23"/>
        <v>0</v>
      </c>
    </row>
    <row r="274" spans="2:16" ht="15.75" customHeight="1">
      <c r="B274" s="1224" t="str">
        <f t="shared" si="24"/>
        <v/>
      </c>
      <c r="C274" s="568">
        <f>Import!D272</f>
        <v>0</v>
      </c>
      <c r="D274" s="967">
        <f>Import!G272</f>
        <v>0</v>
      </c>
      <c r="E274" s="569">
        <f>Import!F272</f>
        <v>0</v>
      </c>
      <c r="F274" s="570">
        <f>Import!E272</f>
        <v>0</v>
      </c>
      <c r="G274" s="259"/>
      <c r="H274" s="661"/>
      <c r="M274" s="662">
        <f t="shared" si="20"/>
        <v>0</v>
      </c>
      <c r="N274" s="662">
        <f t="shared" si="21"/>
        <v>0</v>
      </c>
      <c r="O274" s="662">
        <f t="shared" si="22"/>
        <v>0</v>
      </c>
      <c r="P274" s="662">
        <f t="shared" si="23"/>
        <v>0</v>
      </c>
    </row>
    <row r="275" spans="2:16" ht="15.75" customHeight="1">
      <c r="B275" s="1224" t="str">
        <f t="shared" si="24"/>
        <v/>
      </c>
      <c r="C275" s="568">
        <f>Import!D273</f>
        <v>0</v>
      </c>
      <c r="D275" s="967">
        <f>Import!G273</f>
        <v>0</v>
      </c>
      <c r="E275" s="569">
        <f>Import!F273</f>
        <v>0</v>
      </c>
      <c r="F275" s="570">
        <f>Import!E273</f>
        <v>0</v>
      </c>
      <c r="G275" s="259"/>
      <c r="H275" s="661"/>
      <c r="M275" s="662">
        <f t="shared" si="20"/>
        <v>0</v>
      </c>
      <c r="N275" s="662">
        <f t="shared" si="21"/>
        <v>0</v>
      </c>
      <c r="O275" s="662">
        <f t="shared" si="22"/>
        <v>0</v>
      </c>
      <c r="P275" s="662">
        <f t="shared" si="23"/>
        <v>0</v>
      </c>
    </row>
    <row r="276" spans="2:16" ht="15.75" customHeight="1">
      <c r="B276" s="1224" t="str">
        <f t="shared" si="24"/>
        <v/>
      </c>
      <c r="C276" s="568">
        <f>Import!D274</f>
        <v>0</v>
      </c>
      <c r="D276" s="967">
        <f>Import!G274</f>
        <v>0</v>
      </c>
      <c r="E276" s="569">
        <f>Import!F274</f>
        <v>0</v>
      </c>
      <c r="F276" s="570">
        <f>Import!E274</f>
        <v>0</v>
      </c>
      <c r="G276" s="259"/>
      <c r="H276" s="661"/>
      <c r="M276" s="662">
        <f t="shared" si="20"/>
        <v>0</v>
      </c>
      <c r="N276" s="662">
        <f t="shared" si="21"/>
        <v>0</v>
      </c>
      <c r="O276" s="662">
        <f t="shared" si="22"/>
        <v>0</v>
      </c>
      <c r="P276" s="662">
        <f t="shared" si="23"/>
        <v>0</v>
      </c>
    </row>
    <row r="277" spans="2:16" ht="15.75" customHeight="1">
      <c r="B277" s="1224" t="str">
        <f t="shared" si="24"/>
        <v/>
      </c>
      <c r="C277" s="568">
        <f>Import!D275</f>
        <v>0</v>
      </c>
      <c r="D277" s="967">
        <f>Import!G275</f>
        <v>0</v>
      </c>
      <c r="E277" s="569">
        <f>Import!F275</f>
        <v>0</v>
      </c>
      <c r="F277" s="570">
        <f>Import!E275</f>
        <v>0</v>
      </c>
      <c r="G277" s="259"/>
      <c r="H277" s="661"/>
      <c r="M277" s="662">
        <f t="shared" si="20"/>
        <v>0</v>
      </c>
      <c r="N277" s="662">
        <f t="shared" si="21"/>
        <v>0</v>
      </c>
      <c r="O277" s="662">
        <f t="shared" si="22"/>
        <v>0</v>
      </c>
      <c r="P277" s="662">
        <f t="shared" si="23"/>
        <v>0</v>
      </c>
    </row>
    <row r="278" spans="2:16" ht="15.75" customHeight="1">
      <c r="B278" s="1224" t="str">
        <f t="shared" si="24"/>
        <v/>
      </c>
      <c r="C278" s="568">
        <f>Import!D276</f>
        <v>0</v>
      </c>
      <c r="D278" s="967">
        <f>Import!G276</f>
        <v>0</v>
      </c>
      <c r="E278" s="569">
        <f>Import!F276</f>
        <v>0</v>
      </c>
      <c r="F278" s="570">
        <f>Import!E276</f>
        <v>0</v>
      </c>
      <c r="G278" s="259"/>
      <c r="H278" s="661"/>
      <c r="M278" s="662">
        <f t="shared" si="20"/>
        <v>0</v>
      </c>
      <c r="N278" s="662">
        <f t="shared" si="21"/>
        <v>0</v>
      </c>
      <c r="O278" s="662">
        <f t="shared" si="22"/>
        <v>0</v>
      </c>
      <c r="P278" s="662">
        <f t="shared" si="23"/>
        <v>0</v>
      </c>
    </row>
    <row r="279" spans="2:16" ht="15.75" customHeight="1">
      <c r="B279" s="1224" t="str">
        <f t="shared" si="24"/>
        <v/>
      </c>
      <c r="C279" s="568">
        <f>Import!D277</f>
        <v>0</v>
      </c>
      <c r="D279" s="967">
        <f>Import!G277</f>
        <v>0</v>
      </c>
      <c r="E279" s="569">
        <f>Import!F277</f>
        <v>0</v>
      </c>
      <c r="F279" s="570">
        <f>Import!E277</f>
        <v>0</v>
      </c>
      <c r="G279" s="259"/>
      <c r="H279" s="661"/>
      <c r="M279" s="662">
        <f t="shared" si="20"/>
        <v>0</v>
      </c>
      <c r="N279" s="662">
        <f t="shared" si="21"/>
        <v>0</v>
      </c>
      <c r="O279" s="662">
        <f t="shared" si="22"/>
        <v>0</v>
      </c>
      <c r="P279" s="662">
        <f t="shared" si="23"/>
        <v>0</v>
      </c>
    </row>
    <row r="280" spans="2:16" ht="15.75" customHeight="1">
      <c r="B280" s="1224" t="str">
        <f t="shared" si="24"/>
        <v/>
      </c>
      <c r="C280" s="568">
        <f>Import!D278</f>
        <v>0</v>
      </c>
      <c r="D280" s="967">
        <f>Import!G278</f>
        <v>0</v>
      </c>
      <c r="E280" s="569">
        <f>Import!F278</f>
        <v>0</v>
      </c>
      <c r="F280" s="570">
        <f>Import!E278</f>
        <v>0</v>
      </c>
      <c r="G280" s="259"/>
      <c r="H280" s="661"/>
      <c r="M280" s="662">
        <f t="shared" si="20"/>
        <v>0</v>
      </c>
      <c r="N280" s="662">
        <f t="shared" si="21"/>
        <v>0</v>
      </c>
      <c r="O280" s="662">
        <f t="shared" si="22"/>
        <v>0</v>
      </c>
      <c r="P280" s="662">
        <f t="shared" si="23"/>
        <v>0</v>
      </c>
    </row>
    <row r="281" spans="2:16" ht="15.75" customHeight="1">
      <c r="B281" s="1224" t="str">
        <f t="shared" si="24"/>
        <v/>
      </c>
      <c r="C281" s="568">
        <f>Import!D279</f>
        <v>0</v>
      </c>
      <c r="D281" s="967">
        <f>Import!G279</f>
        <v>0</v>
      </c>
      <c r="E281" s="569">
        <f>Import!F279</f>
        <v>0</v>
      </c>
      <c r="F281" s="570">
        <f>Import!E279</f>
        <v>0</v>
      </c>
      <c r="G281" s="259"/>
      <c r="H281" s="661"/>
      <c r="M281" s="662">
        <f t="shared" si="20"/>
        <v>0</v>
      </c>
      <c r="N281" s="662">
        <f t="shared" si="21"/>
        <v>0</v>
      </c>
      <c r="O281" s="662">
        <f t="shared" si="22"/>
        <v>0</v>
      </c>
      <c r="P281" s="662">
        <f t="shared" si="23"/>
        <v>0</v>
      </c>
    </row>
    <row r="282" spans="2:16" ht="15.75" customHeight="1">
      <c r="B282" s="1224" t="str">
        <f t="shared" si="24"/>
        <v/>
      </c>
      <c r="C282" s="568">
        <f>Import!D280</f>
        <v>0</v>
      </c>
      <c r="D282" s="967">
        <f>Import!G280</f>
        <v>0</v>
      </c>
      <c r="E282" s="569">
        <f>Import!F280</f>
        <v>0</v>
      </c>
      <c r="F282" s="570">
        <f>Import!E280</f>
        <v>0</v>
      </c>
      <c r="G282" s="259"/>
      <c r="H282" s="661"/>
      <c r="M282" s="662">
        <f t="shared" si="20"/>
        <v>0</v>
      </c>
      <c r="N282" s="662">
        <f t="shared" si="21"/>
        <v>0</v>
      </c>
      <c r="O282" s="662">
        <f t="shared" si="22"/>
        <v>0</v>
      </c>
      <c r="P282" s="662">
        <f t="shared" si="23"/>
        <v>0</v>
      </c>
    </row>
    <row r="283" spans="2:16" ht="15.75" customHeight="1">
      <c r="B283" s="1224" t="str">
        <f t="shared" si="24"/>
        <v/>
      </c>
      <c r="C283" s="568">
        <f>Import!D281</f>
        <v>0</v>
      </c>
      <c r="D283" s="967">
        <f>Import!G281</f>
        <v>0</v>
      </c>
      <c r="E283" s="569">
        <f>Import!F281</f>
        <v>0</v>
      </c>
      <c r="F283" s="570">
        <f>Import!E281</f>
        <v>0</v>
      </c>
      <c r="G283" s="259"/>
      <c r="H283" s="661"/>
      <c r="M283" s="662">
        <f t="shared" si="20"/>
        <v>0</v>
      </c>
      <c r="N283" s="662">
        <f t="shared" si="21"/>
        <v>0</v>
      </c>
      <c r="O283" s="662">
        <f t="shared" si="22"/>
        <v>0</v>
      </c>
      <c r="P283" s="662">
        <f t="shared" si="23"/>
        <v>0</v>
      </c>
    </row>
    <row r="284" spans="2:16" ht="15.75" customHeight="1">
      <c r="B284" s="1224" t="str">
        <f t="shared" si="24"/>
        <v/>
      </c>
      <c r="C284" s="568">
        <f>Import!D282</f>
        <v>0</v>
      </c>
      <c r="D284" s="967">
        <f>Import!G282</f>
        <v>0</v>
      </c>
      <c r="E284" s="569">
        <f>Import!F282</f>
        <v>0</v>
      </c>
      <c r="F284" s="570">
        <f>Import!E282</f>
        <v>0</v>
      </c>
      <c r="G284" s="259"/>
      <c r="H284" s="661"/>
      <c r="M284" s="662">
        <f t="shared" si="20"/>
        <v>0</v>
      </c>
      <c r="N284" s="662">
        <f t="shared" si="21"/>
        <v>0</v>
      </c>
      <c r="O284" s="662">
        <f t="shared" si="22"/>
        <v>0</v>
      </c>
      <c r="P284" s="662">
        <f t="shared" si="23"/>
        <v>0</v>
      </c>
    </row>
    <row r="285" spans="2:16" ht="15.75" customHeight="1">
      <c r="B285" s="1224" t="str">
        <f t="shared" si="24"/>
        <v/>
      </c>
      <c r="C285" s="568">
        <f>Import!D283</f>
        <v>0</v>
      </c>
      <c r="D285" s="967">
        <f>Import!G283</f>
        <v>0</v>
      </c>
      <c r="E285" s="569">
        <f>Import!F283</f>
        <v>0</v>
      </c>
      <c r="F285" s="570">
        <f>Import!E283</f>
        <v>0</v>
      </c>
      <c r="G285" s="259"/>
      <c r="H285" s="661"/>
      <c r="M285" s="662">
        <f t="shared" si="20"/>
        <v>0</v>
      </c>
      <c r="N285" s="662">
        <f t="shared" si="21"/>
        <v>0</v>
      </c>
      <c r="O285" s="662">
        <f t="shared" si="22"/>
        <v>0</v>
      </c>
      <c r="P285" s="662">
        <f t="shared" si="23"/>
        <v>0</v>
      </c>
    </row>
    <row r="286" spans="2:16" ht="15.75" customHeight="1">
      <c r="B286" s="1224" t="str">
        <f t="shared" si="24"/>
        <v/>
      </c>
      <c r="C286" s="568">
        <f>Import!D284</f>
        <v>0</v>
      </c>
      <c r="D286" s="967">
        <f>Import!G284</f>
        <v>0</v>
      </c>
      <c r="E286" s="569">
        <f>Import!F284</f>
        <v>0</v>
      </c>
      <c r="F286" s="570">
        <f>Import!E284</f>
        <v>0</v>
      </c>
      <c r="G286" s="259"/>
      <c r="H286" s="661"/>
      <c r="M286" s="662">
        <f t="shared" si="20"/>
        <v>0</v>
      </c>
      <c r="N286" s="662">
        <f t="shared" si="21"/>
        <v>0</v>
      </c>
      <c r="O286" s="662">
        <f t="shared" si="22"/>
        <v>0</v>
      </c>
      <c r="P286" s="662">
        <f t="shared" si="23"/>
        <v>0</v>
      </c>
    </row>
    <row r="287" spans="2:16" ht="15.75" customHeight="1">
      <c r="B287" s="1224" t="str">
        <f t="shared" si="24"/>
        <v/>
      </c>
      <c r="C287" s="568">
        <f>Import!D285</f>
        <v>0</v>
      </c>
      <c r="D287" s="967">
        <f>Import!G285</f>
        <v>0</v>
      </c>
      <c r="E287" s="569">
        <f>Import!F285</f>
        <v>0</v>
      </c>
      <c r="F287" s="570">
        <f>Import!E285</f>
        <v>0</v>
      </c>
      <c r="G287" s="259"/>
      <c r="H287" s="661"/>
      <c r="M287" s="662">
        <f t="shared" si="20"/>
        <v>0</v>
      </c>
      <c r="N287" s="662">
        <f t="shared" si="21"/>
        <v>0</v>
      </c>
      <c r="O287" s="662">
        <f t="shared" si="22"/>
        <v>0</v>
      </c>
      <c r="P287" s="662">
        <f t="shared" si="23"/>
        <v>0</v>
      </c>
    </row>
    <row r="288" spans="2:16" ht="15.75" customHeight="1">
      <c r="B288" s="1224" t="str">
        <f t="shared" si="24"/>
        <v/>
      </c>
      <c r="C288" s="568">
        <f>Import!D286</f>
        <v>0</v>
      </c>
      <c r="D288" s="967">
        <f>Import!G286</f>
        <v>0</v>
      </c>
      <c r="E288" s="569">
        <f>Import!F286</f>
        <v>0</v>
      </c>
      <c r="F288" s="570">
        <f>Import!E286</f>
        <v>0</v>
      </c>
      <c r="G288" s="259"/>
      <c r="H288" s="661"/>
      <c r="M288" s="662">
        <f t="shared" si="20"/>
        <v>0</v>
      </c>
      <c r="N288" s="662">
        <f t="shared" si="21"/>
        <v>0</v>
      </c>
      <c r="O288" s="662">
        <f t="shared" si="22"/>
        <v>0</v>
      </c>
      <c r="P288" s="662">
        <f t="shared" si="23"/>
        <v>0</v>
      </c>
    </row>
    <row r="289" spans="2:16" ht="15.75" customHeight="1">
      <c r="B289" s="1224" t="str">
        <f t="shared" si="24"/>
        <v/>
      </c>
      <c r="C289" s="568">
        <f>Import!D287</f>
        <v>0</v>
      </c>
      <c r="D289" s="967">
        <f>Import!G287</f>
        <v>0</v>
      </c>
      <c r="E289" s="569">
        <f>Import!F287</f>
        <v>0</v>
      </c>
      <c r="F289" s="570">
        <f>Import!E287</f>
        <v>0</v>
      </c>
      <c r="G289" s="259"/>
      <c r="H289" s="661"/>
      <c r="M289" s="662">
        <f t="shared" si="20"/>
        <v>0</v>
      </c>
      <c r="N289" s="662">
        <f t="shared" si="21"/>
        <v>0</v>
      </c>
      <c r="O289" s="662">
        <f t="shared" si="22"/>
        <v>0</v>
      </c>
      <c r="P289" s="662">
        <f t="shared" si="23"/>
        <v>0</v>
      </c>
    </row>
    <row r="290" spans="2:16" ht="15.75" customHeight="1">
      <c r="B290" s="1224" t="str">
        <f t="shared" si="24"/>
        <v/>
      </c>
      <c r="C290" s="568">
        <f>Import!D288</f>
        <v>0</v>
      </c>
      <c r="D290" s="967">
        <f>Import!G288</f>
        <v>0</v>
      </c>
      <c r="E290" s="569">
        <f>Import!F288</f>
        <v>0</v>
      </c>
      <c r="F290" s="570">
        <f>Import!E288</f>
        <v>0</v>
      </c>
      <c r="G290" s="259"/>
      <c r="H290" s="661"/>
      <c r="M290" s="662">
        <f t="shared" si="20"/>
        <v>0</v>
      </c>
      <c r="N290" s="662">
        <f t="shared" si="21"/>
        <v>0</v>
      </c>
      <c r="O290" s="662">
        <f t="shared" si="22"/>
        <v>0</v>
      </c>
      <c r="P290" s="662">
        <f t="shared" si="23"/>
        <v>0</v>
      </c>
    </row>
    <row r="291" spans="2:16" ht="15.75" customHeight="1">
      <c r="B291" s="1224" t="str">
        <f t="shared" si="24"/>
        <v/>
      </c>
      <c r="C291" s="568">
        <f>Import!D289</f>
        <v>0</v>
      </c>
      <c r="D291" s="967">
        <f>Import!G289</f>
        <v>0</v>
      </c>
      <c r="E291" s="569">
        <f>Import!F289</f>
        <v>0</v>
      </c>
      <c r="F291" s="570">
        <f>Import!E289</f>
        <v>0</v>
      </c>
      <c r="G291" s="259"/>
      <c r="H291" s="661"/>
      <c r="M291" s="662">
        <f t="shared" si="20"/>
        <v>0</v>
      </c>
      <c r="N291" s="662">
        <f t="shared" si="21"/>
        <v>0</v>
      </c>
      <c r="O291" s="662">
        <f t="shared" si="22"/>
        <v>0</v>
      </c>
      <c r="P291" s="662">
        <f t="shared" si="23"/>
        <v>0</v>
      </c>
    </row>
    <row r="292" spans="2:16" ht="15.75" customHeight="1">
      <c r="B292" s="1224" t="str">
        <f t="shared" si="24"/>
        <v/>
      </c>
      <c r="C292" s="568">
        <f>Import!D290</f>
        <v>0</v>
      </c>
      <c r="D292" s="967">
        <f>Import!G290</f>
        <v>0</v>
      </c>
      <c r="E292" s="569">
        <f>Import!F290</f>
        <v>0</v>
      </c>
      <c r="F292" s="570">
        <f>Import!E290</f>
        <v>0</v>
      </c>
      <c r="G292" s="259"/>
      <c r="H292" s="661"/>
      <c r="M292" s="662">
        <f t="shared" si="20"/>
        <v>0</v>
      </c>
      <c r="N292" s="662">
        <f t="shared" si="21"/>
        <v>0</v>
      </c>
      <c r="O292" s="662">
        <f t="shared" si="22"/>
        <v>0</v>
      </c>
      <c r="P292" s="662">
        <f t="shared" si="23"/>
        <v>0</v>
      </c>
    </row>
    <row r="293" spans="2:16" ht="15.75" customHeight="1">
      <c r="B293" s="1224" t="str">
        <f t="shared" si="24"/>
        <v/>
      </c>
      <c r="C293" s="568">
        <f>Import!D291</f>
        <v>0</v>
      </c>
      <c r="D293" s="967">
        <f>Import!G291</f>
        <v>0</v>
      </c>
      <c r="E293" s="569">
        <f>Import!F291</f>
        <v>0</v>
      </c>
      <c r="F293" s="570">
        <f>Import!E291</f>
        <v>0</v>
      </c>
      <c r="G293" s="259"/>
      <c r="H293" s="661"/>
      <c r="M293" s="662">
        <f t="shared" si="20"/>
        <v>0</v>
      </c>
      <c r="N293" s="662">
        <f t="shared" si="21"/>
        <v>0</v>
      </c>
      <c r="O293" s="662">
        <f t="shared" si="22"/>
        <v>0</v>
      </c>
      <c r="P293" s="662">
        <f t="shared" si="23"/>
        <v>0</v>
      </c>
    </row>
    <row r="294" spans="2:16" ht="15.75" customHeight="1">
      <c r="B294" s="1224" t="str">
        <f t="shared" si="24"/>
        <v/>
      </c>
      <c r="C294" s="568">
        <f>Import!D292</f>
        <v>0</v>
      </c>
      <c r="D294" s="967">
        <f>Import!G292</f>
        <v>0</v>
      </c>
      <c r="E294" s="569">
        <f>Import!F292</f>
        <v>0</v>
      </c>
      <c r="F294" s="570">
        <f>Import!E292</f>
        <v>0</v>
      </c>
      <c r="G294" s="259"/>
      <c r="H294" s="661"/>
      <c r="M294" s="662">
        <f t="shared" si="20"/>
        <v>0</v>
      </c>
      <c r="N294" s="662">
        <f t="shared" si="21"/>
        <v>0</v>
      </c>
      <c r="O294" s="662">
        <f t="shared" si="22"/>
        <v>0</v>
      </c>
      <c r="P294" s="662">
        <f t="shared" si="23"/>
        <v>0</v>
      </c>
    </row>
    <row r="295" spans="2:16" ht="15.75" customHeight="1">
      <c r="B295" s="1224" t="str">
        <f t="shared" si="24"/>
        <v/>
      </c>
      <c r="C295" s="568">
        <f>Import!D293</f>
        <v>0</v>
      </c>
      <c r="D295" s="967">
        <f>Import!G293</f>
        <v>0</v>
      </c>
      <c r="E295" s="569">
        <f>Import!F293</f>
        <v>0</v>
      </c>
      <c r="F295" s="570">
        <f>Import!E293</f>
        <v>0</v>
      </c>
      <c r="G295" s="259"/>
      <c r="H295" s="661"/>
      <c r="M295" s="662">
        <f t="shared" si="20"/>
        <v>0</v>
      </c>
      <c r="N295" s="662">
        <f t="shared" si="21"/>
        <v>0</v>
      </c>
      <c r="O295" s="662">
        <f t="shared" si="22"/>
        <v>0</v>
      </c>
      <c r="P295" s="662">
        <f t="shared" si="23"/>
        <v>0</v>
      </c>
    </row>
    <row r="296" spans="2:16" ht="15.75" customHeight="1">
      <c r="B296" s="1224" t="str">
        <f t="shared" si="24"/>
        <v/>
      </c>
      <c r="C296" s="568">
        <f>Import!D294</f>
        <v>0</v>
      </c>
      <c r="D296" s="967">
        <f>Import!G294</f>
        <v>0</v>
      </c>
      <c r="E296" s="569">
        <f>Import!F294</f>
        <v>0</v>
      </c>
      <c r="F296" s="570">
        <f>Import!E294</f>
        <v>0</v>
      </c>
      <c r="G296" s="259"/>
      <c r="H296" s="661"/>
      <c r="M296" s="662">
        <f t="shared" si="20"/>
        <v>0</v>
      </c>
      <c r="N296" s="662">
        <f t="shared" si="21"/>
        <v>0</v>
      </c>
      <c r="O296" s="662">
        <f t="shared" si="22"/>
        <v>0</v>
      </c>
      <c r="P296" s="662">
        <f t="shared" si="23"/>
        <v>0</v>
      </c>
    </row>
    <row r="297" spans="2:16" ht="15.75" customHeight="1">
      <c r="B297" s="1224" t="str">
        <f t="shared" si="24"/>
        <v/>
      </c>
      <c r="C297" s="568">
        <f>Import!D295</f>
        <v>0</v>
      </c>
      <c r="D297" s="967">
        <f>Import!G295</f>
        <v>0</v>
      </c>
      <c r="E297" s="569">
        <f>Import!F295</f>
        <v>0</v>
      </c>
      <c r="F297" s="570">
        <f>Import!E295</f>
        <v>0</v>
      </c>
      <c r="G297" s="259"/>
      <c r="H297" s="661"/>
      <c r="M297" s="662">
        <f t="shared" si="20"/>
        <v>0</v>
      </c>
      <c r="N297" s="662">
        <f t="shared" si="21"/>
        <v>0</v>
      </c>
      <c r="O297" s="662">
        <f t="shared" si="22"/>
        <v>0</v>
      </c>
      <c r="P297" s="662">
        <f t="shared" si="23"/>
        <v>0</v>
      </c>
    </row>
    <row r="298" spans="2:16" ht="15.75" customHeight="1">
      <c r="B298" s="1224" t="str">
        <f t="shared" si="24"/>
        <v/>
      </c>
      <c r="C298" s="568">
        <f>Import!D296</f>
        <v>0</v>
      </c>
      <c r="D298" s="967">
        <f>Import!G296</f>
        <v>0</v>
      </c>
      <c r="E298" s="569">
        <f>Import!F296</f>
        <v>0</v>
      </c>
      <c r="F298" s="570">
        <f>Import!E296</f>
        <v>0</v>
      </c>
      <c r="G298" s="259"/>
      <c r="H298" s="661"/>
      <c r="M298" s="662">
        <f t="shared" si="20"/>
        <v>0</v>
      </c>
      <c r="N298" s="662">
        <f t="shared" si="21"/>
        <v>0</v>
      </c>
      <c r="O298" s="662">
        <f t="shared" si="22"/>
        <v>0</v>
      </c>
      <c r="P298" s="662">
        <f t="shared" si="23"/>
        <v>0</v>
      </c>
    </row>
    <row r="299" spans="2:16" ht="15.75" customHeight="1">
      <c r="B299" s="1224" t="str">
        <f t="shared" si="24"/>
        <v/>
      </c>
      <c r="C299" s="568">
        <f>Import!D297</f>
        <v>0</v>
      </c>
      <c r="D299" s="967">
        <f>Import!G297</f>
        <v>0</v>
      </c>
      <c r="E299" s="569">
        <f>Import!F297</f>
        <v>0</v>
      </c>
      <c r="F299" s="570">
        <f>Import!E297</f>
        <v>0</v>
      </c>
      <c r="G299" s="259"/>
      <c r="H299" s="661"/>
      <c r="M299" s="662">
        <f t="shared" si="20"/>
        <v>0</v>
      </c>
      <c r="N299" s="662">
        <f t="shared" si="21"/>
        <v>0</v>
      </c>
      <c r="O299" s="662">
        <f t="shared" si="22"/>
        <v>0</v>
      </c>
      <c r="P299" s="662">
        <f t="shared" si="23"/>
        <v>0</v>
      </c>
    </row>
    <row r="300" spans="2:16" ht="15.75" customHeight="1">
      <c r="B300" s="1224" t="str">
        <f t="shared" si="24"/>
        <v/>
      </c>
      <c r="C300" s="568">
        <f>Import!D298</f>
        <v>0</v>
      </c>
      <c r="D300" s="967">
        <f>Import!G298</f>
        <v>0</v>
      </c>
      <c r="E300" s="569">
        <f>Import!F298</f>
        <v>0</v>
      </c>
      <c r="F300" s="570">
        <f>Import!E298</f>
        <v>0</v>
      </c>
      <c r="G300" s="259"/>
      <c r="H300" s="661"/>
      <c r="M300" s="662">
        <f t="shared" si="20"/>
        <v>0</v>
      </c>
      <c r="N300" s="662">
        <f t="shared" si="21"/>
        <v>0</v>
      </c>
      <c r="O300" s="662">
        <f t="shared" si="22"/>
        <v>0</v>
      </c>
      <c r="P300" s="662">
        <f t="shared" si="23"/>
        <v>0</v>
      </c>
    </row>
    <row r="301" spans="2:16" ht="15.75" customHeight="1">
      <c r="B301" s="1224" t="str">
        <f t="shared" si="24"/>
        <v/>
      </c>
      <c r="C301" s="568">
        <f>Import!D299</f>
        <v>0</v>
      </c>
      <c r="D301" s="967">
        <f>Import!G299</f>
        <v>0</v>
      </c>
      <c r="E301" s="569">
        <f>Import!F299</f>
        <v>0</v>
      </c>
      <c r="F301" s="570">
        <f>Import!E299</f>
        <v>0</v>
      </c>
      <c r="G301" s="259"/>
      <c r="H301" s="661"/>
      <c r="M301" s="662">
        <f t="shared" si="20"/>
        <v>0</v>
      </c>
      <c r="N301" s="662">
        <f t="shared" si="21"/>
        <v>0</v>
      </c>
      <c r="O301" s="662">
        <f t="shared" si="22"/>
        <v>0</v>
      </c>
      <c r="P301" s="662">
        <f t="shared" si="23"/>
        <v>0</v>
      </c>
    </row>
    <row r="302" spans="2:16" ht="15.75" customHeight="1">
      <c r="B302" s="1224" t="str">
        <f t="shared" si="24"/>
        <v/>
      </c>
      <c r="C302" s="568">
        <f>Import!D300</f>
        <v>0</v>
      </c>
      <c r="D302" s="967">
        <f>Import!G300</f>
        <v>0</v>
      </c>
      <c r="E302" s="569">
        <f>Import!F300</f>
        <v>0</v>
      </c>
      <c r="F302" s="570">
        <f>Import!E300</f>
        <v>0</v>
      </c>
      <c r="G302" s="259"/>
      <c r="H302" s="661"/>
      <c r="M302" s="662">
        <f t="shared" si="20"/>
        <v>0</v>
      </c>
      <c r="N302" s="662">
        <f t="shared" si="21"/>
        <v>0</v>
      </c>
      <c r="O302" s="662">
        <f t="shared" si="22"/>
        <v>0</v>
      </c>
      <c r="P302" s="662">
        <f t="shared" si="23"/>
        <v>0</v>
      </c>
    </row>
    <row r="303" spans="2:16" ht="15.75" customHeight="1">
      <c r="B303" s="1224" t="str">
        <f t="shared" si="24"/>
        <v/>
      </c>
      <c r="C303" s="568">
        <f>Import!D301</f>
        <v>0</v>
      </c>
      <c r="D303" s="967">
        <f>Import!G301</f>
        <v>0</v>
      </c>
      <c r="E303" s="569">
        <f>Import!F301</f>
        <v>0</v>
      </c>
      <c r="F303" s="570">
        <f>Import!E301</f>
        <v>0</v>
      </c>
      <c r="G303" s="259"/>
      <c r="H303" s="661"/>
      <c r="M303" s="662">
        <f t="shared" si="20"/>
        <v>0</v>
      </c>
      <c r="N303" s="662">
        <f t="shared" si="21"/>
        <v>0</v>
      </c>
      <c r="O303" s="662">
        <f t="shared" si="22"/>
        <v>0</v>
      </c>
      <c r="P303" s="662">
        <f t="shared" si="23"/>
        <v>0</v>
      </c>
    </row>
    <row r="304" spans="2:16" ht="15.75" customHeight="1">
      <c r="B304" s="1224" t="str">
        <f t="shared" si="24"/>
        <v/>
      </c>
      <c r="C304" s="568">
        <f>Import!D302</f>
        <v>0</v>
      </c>
      <c r="D304" s="967">
        <f>Import!G302</f>
        <v>0</v>
      </c>
      <c r="E304" s="569">
        <f>Import!F302</f>
        <v>0</v>
      </c>
      <c r="F304" s="570">
        <f>Import!E302</f>
        <v>0</v>
      </c>
      <c r="G304" s="259"/>
      <c r="H304" s="661"/>
      <c r="M304" s="662">
        <f t="shared" si="20"/>
        <v>0</v>
      </c>
      <c r="N304" s="662">
        <f t="shared" si="21"/>
        <v>0</v>
      </c>
      <c r="O304" s="662">
        <f t="shared" si="22"/>
        <v>0</v>
      </c>
      <c r="P304" s="662">
        <f t="shared" si="23"/>
        <v>0</v>
      </c>
    </row>
    <row r="305" spans="2:16" ht="15.75" customHeight="1">
      <c r="B305" s="1224" t="str">
        <f t="shared" si="24"/>
        <v/>
      </c>
      <c r="C305" s="568">
        <f>Import!D303</f>
        <v>0</v>
      </c>
      <c r="D305" s="967">
        <f>Import!G303</f>
        <v>0</v>
      </c>
      <c r="E305" s="569">
        <f>Import!F303</f>
        <v>0</v>
      </c>
      <c r="F305" s="570">
        <f>Import!E303</f>
        <v>0</v>
      </c>
      <c r="G305" s="259"/>
      <c r="H305" s="661"/>
      <c r="M305" s="662">
        <f t="shared" si="20"/>
        <v>0</v>
      </c>
      <c r="N305" s="662">
        <f t="shared" si="21"/>
        <v>0</v>
      </c>
      <c r="O305" s="662">
        <f t="shared" si="22"/>
        <v>0</v>
      </c>
      <c r="P305" s="662">
        <f t="shared" si="23"/>
        <v>0</v>
      </c>
    </row>
    <row r="306" spans="2:16" ht="15.75" customHeight="1">
      <c r="B306" s="1224" t="str">
        <f t="shared" si="24"/>
        <v/>
      </c>
      <c r="C306" s="568">
        <f>Import!D304</f>
        <v>0</v>
      </c>
      <c r="D306" s="967">
        <f>Import!G304</f>
        <v>0</v>
      </c>
      <c r="E306" s="569">
        <f>Import!F304</f>
        <v>0</v>
      </c>
      <c r="F306" s="570">
        <f>Import!E304</f>
        <v>0</v>
      </c>
      <c r="G306" s="259"/>
      <c r="H306" s="661"/>
      <c r="M306" s="662">
        <f t="shared" si="20"/>
        <v>0</v>
      </c>
      <c r="N306" s="662">
        <f t="shared" si="21"/>
        <v>0</v>
      </c>
      <c r="O306" s="662">
        <f t="shared" si="22"/>
        <v>0</v>
      </c>
      <c r="P306" s="662">
        <f t="shared" si="23"/>
        <v>0</v>
      </c>
    </row>
    <row r="307" spans="2:16" ht="15.75" customHeight="1">
      <c r="B307" s="1224" t="str">
        <f t="shared" si="24"/>
        <v/>
      </c>
      <c r="C307" s="568">
        <f>Import!D305</f>
        <v>0</v>
      </c>
      <c r="D307" s="967">
        <f>Import!G305</f>
        <v>0</v>
      </c>
      <c r="E307" s="569">
        <f>Import!F305</f>
        <v>0</v>
      </c>
      <c r="F307" s="570">
        <f>Import!E305</f>
        <v>0</v>
      </c>
      <c r="G307" s="259"/>
      <c r="H307" s="661"/>
      <c r="M307" s="662">
        <f t="shared" si="20"/>
        <v>0</v>
      </c>
      <c r="N307" s="662">
        <f t="shared" si="21"/>
        <v>0</v>
      </c>
      <c r="O307" s="662">
        <f t="shared" si="22"/>
        <v>0</v>
      </c>
      <c r="P307" s="662">
        <f t="shared" si="23"/>
        <v>0</v>
      </c>
    </row>
    <row r="308" spans="2:16" ht="15.75" customHeight="1">
      <c r="B308" s="1224" t="str">
        <f t="shared" si="24"/>
        <v/>
      </c>
      <c r="C308" s="568">
        <f>Import!D306</f>
        <v>0</v>
      </c>
      <c r="D308" s="967">
        <f>Import!G306</f>
        <v>0</v>
      </c>
      <c r="E308" s="569">
        <f>Import!F306</f>
        <v>0</v>
      </c>
      <c r="F308" s="570">
        <f>Import!E306</f>
        <v>0</v>
      </c>
      <c r="G308" s="259"/>
      <c r="H308" s="661"/>
      <c r="M308" s="662">
        <f t="shared" si="20"/>
        <v>0</v>
      </c>
      <c r="N308" s="662">
        <f t="shared" si="21"/>
        <v>0</v>
      </c>
      <c r="O308" s="662">
        <f t="shared" si="22"/>
        <v>0</v>
      </c>
      <c r="P308" s="662">
        <f t="shared" si="23"/>
        <v>0</v>
      </c>
    </row>
    <row r="309" spans="2:16" ht="15.75" customHeight="1">
      <c r="B309" s="1224" t="str">
        <f t="shared" si="24"/>
        <v/>
      </c>
      <c r="C309" s="568">
        <f>Import!D307</f>
        <v>0</v>
      </c>
      <c r="D309" s="967">
        <f>Import!G307</f>
        <v>0</v>
      </c>
      <c r="E309" s="569">
        <f>Import!F307</f>
        <v>0</v>
      </c>
      <c r="F309" s="570">
        <f>Import!E307</f>
        <v>0</v>
      </c>
      <c r="G309" s="259"/>
      <c r="H309" s="661"/>
      <c r="M309" s="662">
        <f t="shared" si="20"/>
        <v>0</v>
      </c>
      <c r="N309" s="662">
        <f t="shared" si="21"/>
        <v>0</v>
      </c>
      <c r="O309" s="662">
        <f t="shared" si="22"/>
        <v>0</v>
      </c>
      <c r="P309" s="662">
        <f t="shared" si="23"/>
        <v>0</v>
      </c>
    </row>
    <row r="310" spans="2:16" ht="15.75" customHeight="1">
      <c r="B310" s="1224" t="str">
        <f t="shared" si="24"/>
        <v/>
      </c>
      <c r="C310" s="568">
        <f>Import!D308</f>
        <v>0</v>
      </c>
      <c r="D310" s="967">
        <f>Import!G308</f>
        <v>0</v>
      </c>
      <c r="E310" s="569">
        <f>Import!F308</f>
        <v>0</v>
      </c>
      <c r="F310" s="570">
        <f>Import!E308</f>
        <v>0</v>
      </c>
      <c r="G310" s="259"/>
      <c r="H310" s="661"/>
      <c r="M310" s="662">
        <f t="shared" si="20"/>
        <v>0</v>
      </c>
      <c r="N310" s="662">
        <f t="shared" si="21"/>
        <v>0</v>
      </c>
      <c r="O310" s="662">
        <f t="shared" si="22"/>
        <v>0</v>
      </c>
      <c r="P310" s="662">
        <f t="shared" si="23"/>
        <v>0</v>
      </c>
    </row>
    <row r="311" spans="2:16" ht="15.75" customHeight="1">
      <c r="B311" s="1224" t="str">
        <f t="shared" si="24"/>
        <v/>
      </c>
      <c r="C311" s="568">
        <f>Import!D309</f>
        <v>0</v>
      </c>
      <c r="D311" s="967">
        <f>Import!G309</f>
        <v>0</v>
      </c>
      <c r="E311" s="569">
        <f>Import!F309</f>
        <v>0</v>
      </c>
      <c r="F311" s="570">
        <f>Import!E309</f>
        <v>0</v>
      </c>
      <c r="G311" s="259"/>
      <c r="H311" s="661"/>
      <c r="M311" s="662">
        <f t="shared" si="20"/>
        <v>0</v>
      </c>
      <c r="N311" s="662">
        <f t="shared" si="21"/>
        <v>0</v>
      </c>
      <c r="O311" s="662">
        <f t="shared" si="22"/>
        <v>0</v>
      </c>
      <c r="P311" s="662">
        <f t="shared" si="23"/>
        <v>0</v>
      </c>
    </row>
    <row r="312" spans="2:16" ht="15.75" customHeight="1">
      <c r="B312" s="1224" t="str">
        <f t="shared" si="24"/>
        <v/>
      </c>
      <c r="C312" s="568">
        <f>Import!D310</f>
        <v>0</v>
      </c>
      <c r="D312" s="967">
        <f>Import!G310</f>
        <v>0</v>
      </c>
      <c r="E312" s="569">
        <f>Import!F310</f>
        <v>0</v>
      </c>
      <c r="F312" s="570">
        <f>Import!E310</f>
        <v>0</v>
      </c>
      <c r="G312" s="259"/>
      <c r="H312" s="661"/>
      <c r="M312" s="662">
        <f t="shared" si="20"/>
        <v>0</v>
      </c>
      <c r="N312" s="662">
        <f t="shared" si="21"/>
        <v>0</v>
      </c>
      <c r="O312" s="662">
        <f t="shared" si="22"/>
        <v>0</v>
      </c>
      <c r="P312" s="662">
        <f t="shared" si="23"/>
        <v>0</v>
      </c>
    </row>
    <row r="313" spans="2:16" ht="15.75" customHeight="1">
      <c r="B313" s="1224" t="str">
        <f t="shared" si="24"/>
        <v/>
      </c>
      <c r="C313" s="568">
        <f>Import!D311</f>
        <v>0</v>
      </c>
      <c r="D313" s="967">
        <f>Import!G311</f>
        <v>0</v>
      </c>
      <c r="E313" s="569">
        <f>Import!F311</f>
        <v>0</v>
      </c>
      <c r="F313" s="570">
        <f>Import!E311</f>
        <v>0</v>
      </c>
      <c r="G313" s="259"/>
      <c r="H313" s="661"/>
      <c r="M313" s="662">
        <f t="shared" si="20"/>
        <v>0</v>
      </c>
      <c r="N313" s="662">
        <f t="shared" si="21"/>
        <v>0</v>
      </c>
      <c r="O313" s="662">
        <f t="shared" si="22"/>
        <v>0</v>
      </c>
      <c r="P313" s="662">
        <f t="shared" si="23"/>
        <v>0</v>
      </c>
    </row>
    <row r="314" spans="2:16" ht="15.75" customHeight="1">
      <c r="B314" s="1224" t="str">
        <f t="shared" si="24"/>
        <v/>
      </c>
      <c r="C314" s="568">
        <f>Import!D312</f>
        <v>0</v>
      </c>
      <c r="D314" s="967">
        <f>Import!G312</f>
        <v>0</v>
      </c>
      <c r="E314" s="569">
        <f>Import!F312</f>
        <v>0</v>
      </c>
      <c r="F314" s="570">
        <f>Import!E312</f>
        <v>0</v>
      </c>
      <c r="G314" s="259"/>
      <c r="H314" s="661"/>
      <c r="M314" s="662">
        <f t="shared" si="20"/>
        <v>0</v>
      </c>
      <c r="N314" s="662">
        <f t="shared" si="21"/>
        <v>0</v>
      </c>
      <c r="O314" s="662">
        <f t="shared" si="22"/>
        <v>0</v>
      </c>
      <c r="P314" s="662">
        <f t="shared" si="23"/>
        <v>0</v>
      </c>
    </row>
    <row r="315" spans="2:16" ht="15.75" customHeight="1">
      <c r="B315" s="1224" t="str">
        <f t="shared" si="24"/>
        <v/>
      </c>
      <c r="C315" s="568">
        <f>Import!D313</f>
        <v>0</v>
      </c>
      <c r="D315" s="967">
        <f>Import!G313</f>
        <v>0</v>
      </c>
      <c r="E315" s="569">
        <f>Import!F313</f>
        <v>0</v>
      </c>
      <c r="F315" s="570">
        <f>Import!E313</f>
        <v>0</v>
      </c>
      <c r="G315" s="259"/>
      <c r="H315" s="661"/>
      <c r="M315" s="662">
        <f t="shared" si="20"/>
        <v>0</v>
      </c>
      <c r="N315" s="662">
        <f t="shared" si="21"/>
        <v>0</v>
      </c>
      <c r="O315" s="662">
        <f t="shared" si="22"/>
        <v>0</v>
      </c>
      <c r="P315" s="662">
        <f t="shared" si="23"/>
        <v>0</v>
      </c>
    </row>
    <row r="316" spans="2:16" ht="15.75" customHeight="1">
      <c r="B316" s="1224" t="str">
        <f t="shared" si="24"/>
        <v/>
      </c>
      <c r="C316" s="568">
        <f>Import!D314</f>
        <v>0</v>
      </c>
      <c r="D316" s="967">
        <f>Import!G314</f>
        <v>0</v>
      </c>
      <c r="E316" s="569">
        <f>Import!F314</f>
        <v>0</v>
      </c>
      <c r="F316" s="570">
        <f>Import!E314</f>
        <v>0</v>
      </c>
      <c r="G316" s="259"/>
      <c r="H316" s="661"/>
      <c r="M316" s="662">
        <f t="shared" si="20"/>
        <v>0</v>
      </c>
      <c r="N316" s="662">
        <f t="shared" si="21"/>
        <v>0</v>
      </c>
      <c r="O316" s="662">
        <f t="shared" si="22"/>
        <v>0</v>
      </c>
      <c r="P316" s="662">
        <f t="shared" si="23"/>
        <v>0</v>
      </c>
    </row>
    <row r="317" spans="2:16" ht="15.75" customHeight="1">
      <c r="B317" s="1224" t="str">
        <f t="shared" si="24"/>
        <v/>
      </c>
      <c r="C317" s="568">
        <f>Import!D315</f>
        <v>0</v>
      </c>
      <c r="D317" s="967">
        <f>Import!G315</f>
        <v>0</v>
      </c>
      <c r="E317" s="569">
        <f>Import!F315</f>
        <v>0</v>
      </c>
      <c r="F317" s="570">
        <f>Import!E315</f>
        <v>0</v>
      </c>
      <c r="G317" s="259"/>
      <c r="H317" s="661"/>
      <c r="M317" s="662">
        <f t="shared" si="20"/>
        <v>0</v>
      </c>
      <c r="N317" s="662">
        <f t="shared" si="21"/>
        <v>0</v>
      </c>
      <c r="O317" s="662">
        <f t="shared" si="22"/>
        <v>0</v>
      </c>
      <c r="P317" s="662">
        <f t="shared" si="23"/>
        <v>0</v>
      </c>
    </row>
    <row r="318" spans="2:16" ht="15.75" customHeight="1">
      <c r="B318" s="1224" t="str">
        <f t="shared" si="24"/>
        <v/>
      </c>
      <c r="C318" s="568">
        <f>Import!D316</f>
        <v>0</v>
      </c>
      <c r="D318" s="967">
        <f>Import!G316</f>
        <v>0</v>
      </c>
      <c r="E318" s="569">
        <f>Import!F316</f>
        <v>0</v>
      </c>
      <c r="F318" s="570">
        <f>Import!E316</f>
        <v>0</v>
      </c>
      <c r="G318" s="259"/>
      <c r="H318" s="661"/>
      <c r="M318" s="662">
        <f t="shared" si="20"/>
        <v>0</v>
      </c>
      <c r="N318" s="662">
        <f t="shared" si="21"/>
        <v>0</v>
      </c>
      <c r="O318" s="662">
        <f t="shared" si="22"/>
        <v>0</v>
      </c>
      <c r="P318" s="662">
        <f t="shared" si="23"/>
        <v>0</v>
      </c>
    </row>
    <row r="319" spans="2:16" ht="15.75" customHeight="1">
      <c r="B319" s="1224" t="str">
        <f t="shared" si="24"/>
        <v/>
      </c>
      <c r="C319" s="568">
        <f>Import!D317</f>
        <v>0</v>
      </c>
      <c r="D319" s="967">
        <f>Import!G317</f>
        <v>0</v>
      </c>
      <c r="E319" s="569">
        <f>Import!F317</f>
        <v>0</v>
      </c>
      <c r="F319" s="570">
        <f>Import!E317</f>
        <v>0</v>
      </c>
      <c r="G319" s="259"/>
      <c r="H319" s="661"/>
      <c r="M319" s="662">
        <f t="shared" si="20"/>
        <v>0</v>
      </c>
      <c r="N319" s="662">
        <f t="shared" si="21"/>
        <v>0</v>
      </c>
      <c r="O319" s="662">
        <f t="shared" si="22"/>
        <v>0</v>
      </c>
      <c r="P319" s="662">
        <f t="shared" si="23"/>
        <v>0</v>
      </c>
    </row>
    <row r="320" spans="2:16" ht="15.75" customHeight="1">
      <c r="B320" s="1224" t="str">
        <f t="shared" si="24"/>
        <v/>
      </c>
      <c r="C320" s="568">
        <f>Import!D318</f>
        <v>0</v>
      </c>
      <c r="D320" s="967">
        <f>Import!G318</f>
        <v>0</v>
      </c>
      <c r="E320" s="569">
        <f>Import!F318</f>
        <v>0</v>
      </c>
      <c r="F320" s="570">
        <f>Import!E318</f>
        <v>0</v>
      </c>
      <c r="G320" s="259"/>
      <c r="H320" s="661"/>
      <c r="M320" s="662">
        <f t="shared" si="20"/>
        <v>0</v>
      </c>
      <c r="N320" s="662">
        <f t="shared" si="21"/>
        <v>0</v>
      </c>
      <c r="O320" s="662">
        <f t="shared" si="22"/>
        <v>0</v>
      </c>
      <c r="P320" s="662">
        <f t="shared" si="23"/>
        <v>0</v>
      </c>
    </row>
    <row r="321" spans="2:16" ht="15.75" customHeight="1">
      <c r="B321" s="1224" t="str">
        <f t="shared" si="24"/>
        <v/>
      </c>
      <c r="C321" s="568">
        <f>Import!D319</f>
        <v>0</v>
      </c>
      <c r="D321" s="967">
        <f>Import!G319</f>
        <v>0</v>
      </c>
      <c r="E321" s="569">
        <f>Import!F319</f>
        <v>0</v>
      </c>
      <c r="F321" s="570">
        <f>Import!E319</f>
        <v>0</v>
      </c>
      <c r="G321" s="259"/>
      <c r="H321" s="661"/>
      <c r="M321" s="662">
        <f t="shared" si="20"/>
        <v>0</v>
      </c>
      <c r="N321" s="662">
        <f t="shared" si="21"/>
        <v>0</v>
      </c>
      <c r="O321" s="662">
        <f t="shared" si="22"/>
        <v>0</v>
      </c>
      <c r="P321" s="662">
        <f t="shared" si="23"/>
        <v>0</v>
      </c>
    </row>
    <row r="322" spans="2:16" ht="15.75" customHeight="1">
      <c r="B322" s="1224" t="str">
        <f t="shared" si="24"/>
        <v/>
      </c>
      <c r="C322" s="568">
        <f>Import!D320</f>
        <v>0</v>
      </c>
      <c r="D322" s="967">
        <f>Import!G320</f>
        <v>0</v>
      </c>
      <c r="E322" s="569">
        <f>Import!F320</f>
        <v>0</v>
      </c>
      <c r="F322" s="570">
        <f>Import!E320</f>
        <v>0</v>
      </c>
      <c r="G322" s="259"/>
      <c r="H322" s="661"/>
      <c r="M322" s="662">
        <f t="shared" si="20"/>
        <v>0</v>
      </c>
      <c r="N322" s="662">
        <f t="shared" si="21"/>
        <v>0</v>
      </c>
      <c r="O322" s="662">
        <f t="shared" si="22"/>
        <v>0</v>
      </c>
      <c r="P322" s="662">
        <f t="shared" si="23"/>
        <v>0</v>
      </c>
    </row>
    <row r="323" spans="2:16" ht="15.75" customHeight="1">
      <c r="B323" s="1224" t="str">
        <f t="shared" si="24"/>
        <v/>
      </c>
      <c r="C323" s="568">
        <f>Import!D321</f>
        <v>0</v>
      </c>
      <c r="D323" s="967">
        <f>Import!G321</f>
        <v>0</v>
      </c>
      <c r="E323" s="569">
        <f>Import!F321</f>
        <v>0</v>
      </c>
      <c r="F323" s="570">
        <f>Import!E321</f>
        <v>0</v>
      </c>
      <c r="G323" s="259"/>
      <c r="H323" s="661"/>
      <c r="M323" s="662">
        <f t="shared" si="20"/>
        <v>0</v>
      </c>
      <c r="N323" s="662">
        <f t="shared" si="21"/>
        <v>0</v>
      </c>
      <c r="O323" s="662">
        <f t="shared" si="22"/>
        <v>0</v>
      </c>
      <c r="P323" s="662">
        <f t="shared" si="23"/>
        <v>0</v>
      </c>
    </row>
    <row r="324" spans="2:16" ht="15.75" customHeight="1">
      <c r="B324" s="1224" t="str">
        <f t="shared" si="24"/>
        <v/>
      </c>
      <c r="C324" s="568">
        <f>Import!D322</f>
        <v>0</v>
      </c>
      <c r="D324" s="967">
        <f>Import!G322</f>
        <v>0</v>
      </c>
      <c r="E324" s="569">
        <f>Import!F322</f>
        <v>0</v>
      </c>
      <c r="F324" s="570">
        <f>Import!E322</f>
        <v>0</v>
      </c>
      <c r="G324" s="259"/>
      <c r="H324" s="661"/>
      <c r="M324" s="662">
        <f t="shared" si="20"/>
        <v>0</v>
      </c>
      <c r="N324" s="662">
        <f t="shared" si="21"/>
        <v>0</v>
      </c>
      <c r="O324" s="662">
        <f t="shared" si="22"/>
        <v>0</v>
      </c>
      <c r="P324" s="662">
        <f t="shared" si="23"/>
        <v>0</v>
      </c>
    </row>
    <row r="325" spans="2:16" ht="15.75" customHeight="1">
      <c r="B325" s="1224" t="str">
        <f t="shared" si="24"/>
        <v/>
      </c>
      <c r="C325" s="568">
        <f>Import!D323</f>
        <v>0</v>
      </c>
      <c r="D325" s="967">
        <f>Import!G323</f>
        <v>0</v>
      </c>
      <c r="E325" s="569">
        <f>Import!F323</f>
        <v>0</v>
      </c>
      <c r="F325" s="570">
        <f>Import!E323</f>
        <v>0</v>
      </c>
      <c r="G325" s="259"/>
      <c r="H325" s="661"/>
      <c r="M325" s="662">
        <f t="shared" si="20"/>
        <v>0</v>
      </c>
      <c r="N325" s="662">
        <f t="shared" si="21"/>
        <v>0</v>
      </c>
      <c r="O325" s="662">
        <f t="shared" si="22"/>
        <v>0</v>
      </c>
      <c r="P325" s="662">
        <f t="shared" si="23"/>
        <v>0</v>
      </c>
    </row>
    <row r="326" spans="2:16" ht="15.75" customHeight="1">
      <c r="B326" s="1224" t="str">
        <f t="shared" si="24"/>
        <v/>
      </c>
      <c r="C326" s="568">
        <f>Import!D324</f>
        <v>0</v>
      </c>
      <c r="D326" s="967">
        <f>Import!G324</f>
        <v>0</v>
      </c>
      <c r="E326" s="569">
        <f>Import!F324</f>
        <v>0</v>
      </c>
      <c r="F326" s="570">
        <f>Import!E324</f>
        <v>0</v>
      </c>
      <c r="G326" s="259"/>
      <c r="H326" s="661"/>
      <c r="M326" s="662">
        <f t="shared" ref="M326:M389" si="25">IF(G326=L$6,E326,0)</f>
        <v>0</v>
      </c>
      <c r="N326" s="662">
        <f t="shared" ref="N326:N389" si="26">IF(G326=L$7,E326,0)</f>
        <v>0</v>
      </c>
      <c r="O326" s="662">
        <f t="shared" ref="O326:O389" si="27">IF(G326=L$8,E326,0)</f>
        <v>0</v>
      </c>
      <c r="P326" s="662">
        <f t="shared" ref="P326:P389" si="28">IF(G326=L$9,E326,0)</f>
        <v>0</v>
      </c>
    </row>
    <row r="327" spans="2:16" ht="15.75" customHeight="1">
      <c r="B327" s="1224" t="str">
        <f t="shared" ref="B327:B390" si="29">IF(F327&gt;0,"Wypełnione","")</f>
        <v/>
      </c>
      <c r="C327" s="568">
        <f>Import!D325</f>
        <v>0</v>
      </c>
      <c r="D327" s="967">
        <f>Import!G325</f>
        <v>0</v>
      </c>
      <c r="E327" s="569">
        <f>Import!F325</f>
        <v>0</v>
      </c>
      <c r="F327" s="570">
        <f>Import!E325</f>
        <v>0</v>
      </c>
      <c r="G327" s="259"/>
      <c r="H327" s="661"/>
      <c r="M327" s="662">
        <f t="shared" si="25"/>
        <v>0</v>
      </c>
      <c r="N327" s="662">
        <f t="shared" si="26"/>
        <v>0</v>
      </c>
      <c r="O327" s="662">
        <f t="shared" si="27"/>
        <v>0</v>
      </c>
      <c r="P327" s="662">
        <f t="shared" si="28"/>
        <v>0</v>
      </c>
    </row>
    <row r="328" spans="2:16" ht="15.75" customHeight="1">
      <c r="B328" s="1224" t="str">
        <f t="shared" si="29"/>
        <v/>
      </c>
      <c r="C328" s="568">
        <f>Import!D326</f>
        <v>0</v>
      </c>
      <c r="D328" s="967">
        <f>Import!G326</f>
        <v>0</v>
      </c>
      <c r="E328" s="569">
        <f>Import!F326</f>
        <v>0</v>
      </c>
      <c r="F328" s="570">
        <f>Import!E326</f>
        <v>0</v>
      </c>
      <c r="G328" s="259"/>
      <c r="H328" s="661"/>
      <c r="M328" s="662">
        <f t="shared" si="25"/>
        <v>0</v>
      </c>
      <c r="N328" s="662">
        <f t="shared" si="26"/>
        <v>0</v>
      </c>
      <c r="O328" s="662">
        <f t="shared" si="27"/>
        <v>0</v>
      </c>
      <c r="P328" s="662">
        <f t="shared" si="28"/>
        <v>0</v>
      </c>
    </row>
    <row r="329" spans="2:16" ht="15.75" customHeight="1">
      <c r="B329" s="1224" t="str">
        <f t="shared" si="29"/>
        <v/>
      </c>
      <c r="C329" s="568">
        <f>Import!D327</f>
        <v>0</v>
      </c>
      <c r="D329" s="967">
        <f>Import!G327</f>
        <v>0</v>
      </c>
      <c r="E329" s="569">
        <f>Import!F327</f>
        <v>0</v>
      </c>
      <c r="F329" s="570">
        <f>Import!E327</f>
        <v>0</v>
      </c>
      <c r="G329" s="259"/>
      <c r="H329" s="661"/>
      <c r="M329" s="662">
        <f t="shared" si="25"/>
        <v>0</v>
      </c>
      <c r="N329" s="662">
        <f t="shared" si="26"/>
        <v>0</v>
      </c>
      <c r="O329" s="662">
        <f t="shared" si="27"/>
        <v>0</v>
      </c>
      <c r="P329" s="662">
        <f t="shared" si="28"/>
        <v>0</v>
      </c>
    </row>
    <row r="330" spans="2:16" ht="15.75" customHeight="1">
      <c r="B330" s="1224" t="str">
        <f t="shared" si="29"/>
        <v/>
      </c>
      <c r="C330" s="568">
        <f>Import!D328</f>
        <v>0</v>
      </c>
      <c r="D330" s="967">
        <f>Import!G328</f>
        <v>0</v>
      </c>
      <c r="E330" s="569">
        <f>Import!F328</f>
        <v>0</v>
      </c>
      <c r="F330" s="570">
        <f>Import!E328</f>
        <v>0</v>
      </c>
      <c r="G330" s="259"/>
      <c r="H330" s="661"/>
      <c r="M330" s="662">
        <f t="shared" si="25"/>
        <v>0</v>
      </c>
      <c r="N330" s="662">
        <f t="shared" si="26"/>
        <v>0</v>
      </c>
      <c r="O330" s="662">
        <f t="shared" si="27"/>
        <v>0</v>
      </c>
      <c r="P330" s="662">
        <f t="shared" si="28"/>
        <v>0</v>
      </c>
    </row>
    <row r="331" spans="2:16" ht="15.75" customHeight="1">
      <c r="B331" s="1224" t="str">
        <f t="shared" si="29"/>
        <v/>
      </c>
      <c r="C331" s="568">
        <f>Import!D329</f>
        <v>0</v>
      </c>
      <c r="D331" s="967">
        <f>Import!G329</f>
        <v>0</v>
      </c>
      <c r="E331" s="569">
        <f>Import!F329</f>
        <v>0</v>
      </c>
      <c r="F331" s="570">
        <f>Import!E329</f>
        <v>0</v>
      </c>
      <c r="G331" s="259"/>
      <c r="H331" s="661"/>
      <c r="M331" s="662">
        <f t="shared" si="25"/>
        <v>0</v>
      </c>
      <c r="N331" s="662">
        <f t="shared" si="26"/>
        <v>0</v>
      </c>
      <c r="O331" s="662">
        <f t="shared" si="27"/>
        <v>0</v>
      </c>
      <c r="P331" s="662">
        <f t="shared" si="28"/>
        <v>0</v>
      </c>
    </row>
    <row r="332" spans="2:16" ht="15.75" customHeight="1">
      <c r="B332" s="1224" t="str">
        <f t="shared" si="29"/>
        <v/>
      </c>
      <c r="C332" s="568">
        <f>Import!D330</f>
        <v>0</v>
      </c>
      <c r="D332" s="967">
        <f>Import!G330</f>
        <v>0</v>
      </c>
      <c r="E332" s="569">
        <f>Import!F330</f>
        <v>0</v>
      </c>
      <c r="F332" s="570">
        <f>Import!E330</f>
        <v>0</v>
      </c>
      <c r="G332" s="259"/>
      <c r="H332" s="661"/>
      <c r="M332" s="662">
        <f t="shared" si="25"/>
        <v>0</v>
      </c>
      <c r="N332" s="662">
        <f t="shared" si="26"/>
        <v>0</v>
      </c>
      <c r="O332" s="662">
        <f t="shared" si="27"/>
        <v>0</v>
      </c>
      <c r="P332" s="662">
        <f t="shared" si="28"/>
        <v>0</v>
      </c>
    </row>
    <row r="333" spans="2:16" ht="15.75" customHeight="1">
      <c r="B333" s="1224" t="str">
        <f t="shared" si="29"/>
        <v/>
      </c>
      <c r="C333" s="568">
        <f>Import!D331</f>
        <v>0</v>
      </c>
      <c r="D333" s="967">
        <f>Import!G331</f>
        <v>0</v>
      </c>
      <c r="E333" s="569">
        <f>Import!F331</f>
        <v>0</v>
      </c>
      <c r="F333" s="570">
        <f>Import!E331</f>
        <v>0</v>
      </c>
      <c r="G333" s="259"/>
      <c r="H333" s="661"/>
      <c r="M333" s="662">
        <f t="shared" si="25"/>
        <v>0</v>
      </c>
      <c r="N333" s="662">
        <f t="shared" si="26"/>
        <v>0</v>
      </c>
      <c r="O333" s="662">
        <f t="shared" si="27"/>
        <v>0</v>
      </c>
      <c r="P333" s="662">
        <f t="shared" si="28"/>
        <v>0</v>
      </c>
    </row>
    <row r="334" spans="2:16" ht="15.75" customHeight="1">
      <c r="B334" s="1224" t="str">
        <f t="shared" si="29"/>
        <v/>
      </c>
      <c r="C334" s="568">
        <f>Import!D332</f>
        <v>0</v>
      </c>
      <c r="D334" s="967">
        <f>Import!G332</f>
        <v>0</v>
      </c>
      <c r="E334" s="569">
        <f>Import!F332</f>
        <v>0</v>
      </c>
      <c r="F334" s="570">
        <f>Import!E332</f>
        <v>0</v>
      </c>
      <c r="G334" s="259"/>
      <c r="H334" s="661"/>
      <c r="M334" s="662">
        <f t="shared" si="25"/>
        <v>0</v>
      </c>
      <c r="N334" s="662">
        <f t="shared" si="26"/>
        <v>0</v>
      </c>
      <c r="O334" s="662">
        <f t="shared" si="27"/>
        <v>0</v>
      </c>
      <c r="P334" s="662">
        <f t="shared" si="28"/>
        <v>0</v>
      </c>
    </row>
    <row r="335" spans="2:16" ht="15.75" customHeight="1">
      <c r="B335" s="1224" t="str">
        <f t="shared" si="29"/>
        <v/>
      </c>
      <c r="C335" s="568">
        <f>Import!D333</f>
        <v>0</v>
      </c>
      <c r="D335" s="967">
        <f>Import!G333</f>
        <v>0</v>
      </c>
      <c r="E335" s="569">
        <f>Import!F333</f>
        <v>0</v>
      </c>
      <c r="F335" s="570">
        <f>Import!E333</f>
        <v>0</v>
      </c>
      <c r="G335" s="259"/>
      <c r="H335" s="661"/>
      <c r="M335" s="662">
        <f t="shared" si="25"/>
        <v>0</v>
      </c>
      <c r="N335" s="662">
        <f t="shared" si="26"/>
        <v>0</v>
      </c>
      <c r="O335" s="662">
        <f t="shared" si="27"/>
        <v>0</v>
      </c>
      <c r="P335" s="662">
        <f t="shared" si="28"/>
        <v>0</v>
      </c>
    </row>
    <row r="336" spans="2:16" ht="15.75" customHeight="1">
      <c r="B336" s="1224" t="str">
        <f t="shared" si="29"/>
        <v/>
      </c>
      <c r="C336" s="568">
        <f>Import!D334</f>
        <v>0</v>
      </c>
      <c r="D336" s="967">
        <f>Import!G334</f>
        <v>0</v>
      </c>
      <c r="E336" s="569">
        <f>Import!F334</f>
        <v>0</v>
      </c>
      <c r="F336" s="570">
        <f>Import!E334</f>
        <v>0</v>
      </c>
      <c r="G336" s="259"/>
      <c r="H336" s="661"/>
      <c r="M336" s="662">
        <f t="shared" si="25"/>
        <v>0</v>
      </c>
      <c r="N336" s="662">
        <f t="shared" si="26"/>
        <v>0</v>
      </c>
      <c r="O336" s="662">
        <f t="shared" si="27"/>
        <v>0</v>
      </c>
      <c r="P336" s="662">
        <f t="shared" si="28"/>
        <v>0</v>
      </c>
    </row>
    <row r="337" spans="2:16" ht="15.75" customHeight="1">
      <c r="B337" s="1224" t="str">
        <f t="shared" si="29"/>
        <v/>
      </c>
      <c r="C337" s="568">
        <f>Import!D335</f>
        <v>0</v>
      </c>
      <c r="D337" s="967">
        <f>Import!G335</f>
        <v>0</v>
      </c>
      <c r="E337" s="569">
        <f>Import!F335</f>
        <v>0</v>
      </c>
      <c r="F337" s="570">
        <f>Import!E335</f>
        <v>0</v>
      </c>
      <c r="G337" s="259"/>
      <c r="H337" s="661"/>
      <c r="M337" s="662">
        <f t="shared" si="25"/>
        <v>0</v>
      </c>
      <c r="N337" s="662">
        <f t="shared" si="26"/>
        <v>0</v>
      </c>
      <c r="O337" s="662">
        <f t="shared" si="27"/>
        <v>0</v>
      </c>
      <c r="P337" s="662">
        <f t="shared" si="28"/>
        <v>0</v>
      </c>
    </row>
    <row r="338" spans="2:16" ht="15.75" customHeight="1">
      <c r="B338" s="1224" t="str">
        <f t="shared" si="29"/>
        <v/>
      </c>
      <c r="C338" s="568">
        <f>Import!D336</f>
        <v>0</v>
      </c>
      <c r="D338" s="967">
        <f>Import!G336</f>
        <v>0</v>
      </c>
      <c r="E338" s="569">
        <f>Import!F336</f>
        <v>0</v>
      </c>
      <c r="F338" s="570">
        <f>Import!E336</f>
        <v>0</v>
      </c>
      <c r="G338" s="259"/>
      <c r="H338" s="661"/>
      <c r="M338" s="662">
        <f t="shared" si="25"/>
        <v>0</v>
      </c>
      <c r="N338" s="662">
        <f t="shared" si="26"/>
        <v>0</v>
      </c>
      <c r="O338" s="662">
        <f t="shared" si="27"/>
        <v>0</v>
      </c>
      <c r="P338" s="662">
        <f t="shared" si="28"/>
        <v>0</v>
      </c>
    </row>
    <row r="339" spans="2:16" ht="15.75" customHeight="1">
      <c r="B339" s="1224" t="str">
        <f t="shared" si="29"/>
        <v/>
      </c>
      <c r="C339" s="568">
        <f>Import!D337</f>
        <v>0</v>
      </c>
      <c r="D339" s="967">
        <f>Import!G337</f>
        <v>0</v>
      </c>
      <c r="E339" s="569">
        <f>Import!F337</f>
        <v>0</v>
      </c>
      <c r="F339" s="570">
        <f>Import!E337</f>
        <v>0</v>
      </c>
      <c r="G339" s="259"/>
      <c r="H339" s="661"/>
      <c r="M339" s="662">
        <f t="shared" si="25"/>
        <v>0</v>
      </c>
      <c r="N339" s="662">
        <f t="shared" si="26"/>
        <v>0</v>
      </c>
      <c r="O339" s="662">
        <f t="shared" si="27"/>
        <v>0</v>
      </c>
      <c r="P339" s="662">
        <f t="shared" si="28"/>
        <v>0</v>
      </c>
    </row>
    <row r="340" spans="2:16" ht="15.75" customHeight="1">
      <c r="B340" s="1224" t="str">
        <f t="shared" si="29"/>
        <v/>
      </c>
      <c r="C340" s="568">
        <f>Import!D338</f>
        <v>0</v>
      </c>
      <c r="D340" s="967">
        <f>Import!G338</f>
        <v>0</v>
      </c>
      <c r="E340" s="569">
        <f>Import!F338</f>
        <v>0</v>
      </c>
      <c r="F340" s="570">
        <f>Import!E338</f>
        <v>0</v>
      </c>
      <c r="G340" s="259"/>
      <c r="H340" s="661"/>
      <c r="M340" s="662">
        <f t="shared" si="25"/>
        <v>0</v>
      </c>
      <c r="N340" s="662">
        <f t="shared" si="26"/>
        <v>0</v>
      </c>
      <c r="O340" s="662">
        <f t="shared" si="27"/>
        <v>0</v>
      </c>
      <c r="P340" s="662">
        <f t="shared" si="28"/>
        <v>0</v>
      </c>
    </row>
    <row r="341" spans="2:16" ht="15.75" customHeight="1">
      <c r="B341" s="1224" t="str">
        <f t="shared" si="29"/>
        <v/>
      </c>
      <c r="C341" s="568">
        <f>Import!D339</f>
        <v>0</v>
      </c>
      <c r="D341" s="967">
        <f>Import!G339</f>
        <v>0</v>
      </c>
      <c r="E341" s="569">
        <f>Import!F339</f>
        <v>0</v>
      </c>
      <c r="F341" s="570">
        <f>Import!E339</f>
        <v>0</v>
      </c>
      <c r="G341" s="259"/>
      <c r="H341" s="661"/>
      <c r="M341" s="662">
        <f t="shared" si="25"/>
        <v>0</v>
      </c>
      <c r="N341" s="662">
        <f t="shared" si="26"/>
        <v>0</v>
      </c>
      <c r="O341" s="662">
        <f t="shared" si="27"/>
        <v>0</v>
      </c>
      <c r="P341" s="662">
        <f t="shared" si="28"/>
        <v>0</v>
      </c>
    </row>
    <row r="342" spans="2:16" ht="15.75" customHeight="1">
      <c r="B342" s="1224" t="str">
        <f t="shared" si="29"/>
        <v/>
      </c>
      <c r="C342" s="568">
        <f>Import!D340</f>
        <v>0</v>
      </c>
      <c r="D342" s="967">
        <f>Import!G340</f>
        <v>0</v>
      </c>
      <c r="E342" s="569">
        <f>Import!F340</f>
        <v>0</v>
      </c>
      <c r="F342" s="570">
        <f>Import!E340</f>
        <v>0</v>
      </c>
      <c r="G342" s="259"/>
      <c r="H342" s="661"/>
      <c r="M342" s="662">
        <f t="shared" si="25"/>
        <v>0</v>
      </c>
      <c r="N342" s="662">
        <f t="shared" si="26"/>
        <v>0</v>
      </c>
      <c r="O342" s="662">
        <f t="shared" si="27"/>
        <v>0</v>
      </c>
      <c r="P342" s="662">
        <f t="shared" si="28"/>
        <v>0</v>
      </c>
    </row>
    <row r="343" spans="2:16" ht="15.75" customHeight="1">
      <c r="B343" s="1224" t="str">
        <f t="shared" si="29"/>
        <v/>
      </c>
      <c r="C343" s="568">
        <f>Import!D341</f>
        <v>0</v>
      </c>
      <c r="D343" s="967">
        <f>Import!G341</f>
        <v>0</v>
      </c>
      <c r="E343" s="569">
        <f>Import!F341</f>
        <v>0</v>
      </c>
      <c r="F343" s="570">
        <f>Import!E341</f>
        <v>0</v>
      </c>
      <c r="G343" s="259"/>
      <c r="H343" s="661"/>
      <c r="M343" s="662">
        <f t="shared" si="25"/>
        <v>0</v>
      </c>
      <c r="N343" s="662">
        <f t="shared" si="26"/>
        <v>0</v>
      </c>
      <c r="O343" s="662">
        <f t="shared" si="27"/>
        <v>0</v>
      </c>
      <c r="P343" s="662">
        <f t="shared" si="28"/>
        <v>0</v>
      </c>
    </row>
    <row r="344" spans="2:16" ht="15.75" customHeight="1">
      <c r="B344" s="1224" t="str">
        <f t="shared" si="29"/>
        <v/>
      </c>
      <c r="C344" s="568">
        <f>Import!D342</f>
        <v>0</v>
      </c>
      <c r="D344" s="967">
        <f>Import!G342</f>
        <v>0</v>
      </c>
      <c r="E344" s="569">
        <f>Import!F342</f>
        <v>0</v>
      </c>
      <c r="F344" s="570">
        <f>Import!E342</f>
        <v>0</v>
      </c>
      <c r="G344" s="259"/>
      <c r="H344" s="661"/>
      <c r="M344" s="662">
        <f t="shared" si="25"/>
        <v>0</v>
      </c>
      <c r="N344" s="662">
        <f t="shared" si="26"/>
        <v>0</v>
      </c>
      <c r="O344" s="662">
        <f t="shared" si="27"/>
        <v>0</v>
      </c>
      <c r="P344" s="662">
        <f t="shared" si="28"/>
        <v>0</v>
      </c>
    </row>
    <row r="345" spans="2:16" ht="15.75" customHeight="1">
      <c r="B345" s="1224" t="str">
        <f t="shared" si="29"/>
        <v/>
      </c>
      <c r="C345" s="568">
        <f>Import!D343</f>
        <v>0</v>
      </c>
      <c r="D345" s="967">
        <f>Import!G343</f>
        <v>0</v>
      </c>
      <c r="E345" s="569">
        <f>Import!F343</f>
        <v>0</v>
      </c>
      <c r="F345" s="570">
        <f>Import!E343</f>
        <v>0</v>
      </c>
      <c r="G345" s="259"/>
      <c r="H345" s="661"/>
      <c r="M345" s="662">
        <f t="shared" si="25"/>
        <v>0</v>
      </c>
      <c r="N345" s="662">
        <f t="shared" si="26"/>
        <v>0</v>
      </c>
      <c r="O345" s="662">
        <f t="shared" si="27"/>
        <v>0</v>
      </c>
      <c r="P345" s="662">
        <f t="shared" si="28"/>
        <v>0</v>
      </c>
    </row>
    <row r="346" spans="2:16" ht="15.75" customHeight="1">
      <c r="B346" s="1224" t="str">
        <f t="shared" si="29"/>
        <v/>
      </c>
      <c r="C346" s="568">
        <f>Import!D344</f>
        <v>0</v>
      </c>
      <c r="D346" s="967">
        <f>Import!G344</f>
        <v>0</v>
      </c>
      <c r="E346" s="569">
        <f>Import!F344</f>
        <v>0</v>
      </c>
      <c r="F346" s="570">
        <f>Import!E344</f>
        <v>0</v>
      </c>
      <c r="G346" s="259"/>
      <c r="H346" s="661"/>
      <c r="M346" s="662">
        <f t="shared" si="25"/>
        <v>0</v>
      </c>
      <c r="N346" s="662">
        <f t="shared" si="26"/>
        <v>0</v>
      </c>
      <c r="O346" s="662">
        <f t="shared" si="27"/>
        <v>0</v>
      </c>
      <c r="P346" s="662">
        <f t="shared" si="28"/>
        <v>0</v>
      </c>
    </row>
    <row r="347" spans="2:16" ht="15.75" customHeight="1">
      <c r="B347" s="1224" t="str">
        <f t="shared" si="29"/>
        <v/>
      </c>
      <c r="C347" s="568">
        <f>Import!D345</f>
        <v>0</v>
      </c>
      <c r="D347" s="967">
        <f>Import!G345</f>
        <v>0</v>
      </c>
      <c r="E347" s="569">
        <f>Import!F345</f>
        <v>0</v>
      </c>
      <c r="F347" s="570">
        <f>Import!E345</f>
        <v>0</v>
      </c>
      <c r="G347" s="259"/>
      <c r="H347" s="661"/>
      <c r="M347" s="662">
        <f t="shared" si="25"/>
        <v>0</v>
      </c>
      <c r="N347" s="662">
        <f t="shared" si="26"/>
        <v>0</v>
      </c>
      <c r="O347" s="662">
        <f t="shared" si="27"/>
        <v>0</v>
      </c>
      <c r="P347" s="662">
        <f t="shared" si="28"/>
        <v>0</v>
      </c>
    </row>
    <row r="348" spans="2:16" ht="15.75" customHeight="1">
      <c r="B348" s="1224" t="str">
        <f t="shared" si="29"/>
        <v/>
      </c>
      <c r="C348" s="568">
        <f>Import!D346</f>
        <v>0</v>
      </c>
      <c r="D348" s="967">
        <f>Import!G346</f>
        <v>0</v>
      </c>
      <c r="E348" s="569">
        <f>Import!F346</f>
        <v>0</v>
      </c>
      <c r="F348" s="570">
        <f>Import!E346</f>
        <v>0</v>
      </c>
      <c r="G348" s="259"/>
      <c r="H348" s="661"/>
      <c r="M348" s="662">
        <f t="shared" si="25"/>
        <v>0</v>
      </c>
      <c r="N348" s="662">
        <f t="shared" si="26"/>
        <v>0</v>
      </c>
      <c r="O348" s="662">
        <f t="shared" si="27"/>
        <v>0</v>
      </c>
      <c r="P348" s="662">
        <f t="shared" si="28"/>
        <v>0</v>
      </c>
    </row>
    <row r="349" spans="2:16" ht="15.75" customHeight="1">
      <c r="B349" s="1224" t="str">
        <f t="shared" si="29"/>
        <v/>
      </c>
      <c r="C349" s="568">
        <f>Import!D347</f>
        <v>0</v>
      </c>
      <c r="D349" s="967">
        <f>Import!G347</f>
        <v>0</v>
      </c>
      <c r="E349" s="569">
        <f>Import!F347</f>
        <v>0</v>
      </c>
      <c r="F349" s="570">
        <f>Import!E347</f>
        <v>0</v>
      </c>
      <c r="G349" s="259"/>
      <c r="H349" s="661"/>
      <c r="M349" s="662">
        <f t="shared" si="25"/>
        <v>0</v>
      </c>
      <c r="N349" s="662">
        <f t="shared" si="26"/>
        <v>0</v>
      </c>
      <c r="O349" s="662">
        <f t="shared" si="27"/>
        <v>0</v>
      </c>
      <c r="P349" s="662">
        <f t="shared" si="28"/>
        <v>0</v>
      </c>
    </row>
    <row r="350" spans="2:16" ht="15.75" customHeight="1">
      <c r="B350" s="1224" t="str">
        <f t="shared" si="29"/>
        <v/>
      </c>
      <c r="C350" s="568">
        <f>Import!D348</f>
        <v>0</v>
      </c>
      <c r="D350" s="967">
        <f>Import!G348</f>
        <v>0</v>
      </c>
      <c r="E350" s="569">
        <f>Import!F348</f>
        <v>0</v>
      </c>
      <c r="F350" s="570">
        <f>Import!E348</f>
        <v>0</v>
      </c>
      <c r="G350" s="259"/>
      <c r="H350" s="661"/>
      <c r="M350" s="662">
        <f t="shared" si="25"/>
        <v>0</v>
      </c>
      <c r="N350" s="662">
        <f t="shared" si="26"/>
        <v>0</v>
      </c>
      <c r="O350" s="662">
        <f t="shared" si="27"/>
        <v>0</v>
      </c>
      <c r="P350" s="662">
        <f t="shared" si="28"/>
        <v>0</v>
      </c>
    </row>
    <row r="351" spans="2:16" ht="15.75" customHeight="1">
      <c r="B351" s="1224" t="str">
        <f t="shared" si="29"/>
        <v/>
      </c>
      <c r="C351" s="568">
        <f>Import!D349</f>
        <v>0</v>
      </c>
      <c r="D351" s="967">
        <f>Import!G349</f>
        <v>0</v>
      </c>
      <c r="E351" s="569">
        <f>Import!F349</f>
        <v>0</v>
      </c>
      <c r="F351" s="570">
        <f>Import!E349</f>
        <v>0</v>
      </c>
      <c r="G351" s="259"/>
      <c r="H351" s="661"/>
      <c r="M351" s="662">
        <f t="shared" si="25"/>
        <v>0</v>
      </c>
      <c r="N351" s="662">
        <f t="shared" si="26"/>
        <v>0</v>
      </c>
      <c r="O351" s="662">
        <f t="shared" si="27"/>
        <v>0</v>
      </c>
      <c r="P351" s="662">
        <f t="shared" si="28"/>
        <v>0</v>
      </c>
    </row>
    <row r="352" spans="2:16" ht="15.75" customHeight="1">
      <c r="B352" s="1224" t="str">
        <f t="shared" si="29"/>
        <v/>
      </c>
      <c r="C352" s="568">
        <f>Import!D350</f>
        <v>0</v>
      </c>
      <c r="D352" s="967">
        <f>Import!G350</f>
        <v>0</v>
      </c>
      <c r="E352" s="569">
        <f>Import!F350</f>
        <v>0</v>
      </c>
      <c r="F352" s="570">
        <f>Import!E350</f>
        <v>0</v>
      </c>
      <c r="G352" s="259"/>
      <c r="H352" s="661"/>
      <c r="M352" s="662">
        <f t="shared" si="25"/>
        <v>0</v>
      </c>
      <c r="N352" s="662">
        <f t="shared" si="26"/>
        <v>0</v>
      </c>
      <c r="O352" s="662">
        <f t="shared" si="27"/>
        <v>0</v>
      </c>
      <c r="P352" s="662">
        <f t="shared" si="28"/>
        <v>0</v>
      </c>
    </row>
    <row r="353" spans="2:16" ht="15.75" customHeight="1">
      <c r="B353" s="1224" t="str">
        <f t="shared" si="29"/>
        <v/>
      </c>
      <c r="C353" s="568">
        <f>Import!D351</f>
        <v>0</v>
      </c>
      <c r="D353" s="967">
        <f>Import!G351</f>
        <v>0</v>
      </c>
      <c r="E353" s="569">
        <f>Import!F351</f>
        <v>0</v>
      </c>
      <c r="F353" s="570">
        <f>Import!E351</f>
        <v>0</v>
      </c>
      <c r="G353" s="259"/>
      <c r="H353" s="661"/>
      <c r="M353" s="662">
        <f t="shared" si="25"/>
        <v>0</v>
      </c>
      <c r="N353" s="662">
        <f t="shared" si="26"/>
        <v>0</v>
      </c>
      <c r="O353" s="662">
        <f t="shared" si="27"/>
        <v>0</v>
      </c>
      <c r="P353" s="662">
        <f t="shared" si="28"/>
        <v>0</v>
      </c>
    </row>
    <row r="354" spans="2:16" ht="15.75" customHeight="1">
      <c r="B354" s="1224" t="str">
        <f t="shared" si="29"/>
        <v/>
      </c>
      <c r="C354" s="568">
        <f>Import!D352</f>
        <v>0</v>
      </c>
      <c r="D354" s="967">
        <f>Import!G352</f>
        <v>0</v>
      </c>
      <c r="E354" s="569">
        <f>Import!F352</f>
        <v>0</v>
      </c>
      <c r="F354" s="570">
        <f>Import!E352</f>
        <v>0</v>
      </c>
      <c r="G354" s="259"/>
      <c r="H354" s="661"/>
      <c r="M354" s="662">
        <f t="shared" si="25"/>
        <v>0</v>
      </c>
      <c r="N354" s="662">
        <f t="shared" si="26"/>
        <v>0</v>
      </c>
      <c r="O354" s="662">
        <f t="shared" si="27"/>
        <v>0</v>
      </c>
      <c r="P354" s="662">
        <f t="shared" si="28"/>
        <v>0</v>
      </c>
    </row>
    <row r="355" spans="2:16" ht="15.75" customHeight="1">
      <c r="B355" s="1224" t="str">
        <f t="shared" si="29"/>
        <v/>
      </c>
      <c r="C355" s="568">
        <f>Import!D353</f>
        <v>0</v>
      </c>
      <c r="D355" s="967">
        <f>Import!G353</f>
        <v>0</v>
      </c>
      <c r="E355" s="569">
        <f>Import!F353</f>
        <v>0</v>
      </c>
      <c r="F355" s="570">
        <f>Import!E353</f>
        <v>0</v>
      </c>
      <c r="G355" s="259"/>
      <c r="H355" s="661"/>
      <c r="M355" s="662">
        <f t="shared" si="25"/>
        <v>0</v>
      </c>
      <c r="N355" s="662">
        <f t="shared" si="26"/>
        <v>0</v>
      </c>
      <c r="O355" s="662">
        <f t="shared" si="27"/>
        <v>0</v>
      </c>
      <c r="P355" s="662">
        <f t="shared" si="28"/>
        <v>0</v>
      </c>
    </row>
    <row r="356" spans="2:16" ht="15.75" customHeight="1">
      <c r="B356" s="1224" t="str">
        <f t="shared" si="29"/>
        <v/>
      </c>
      <c r="C356" s="568">
        <f>Import!D354</f>
        <v>0</v>
      </c>
      <c r="D356" s="967">
        <f>Import!G354</f>
        <v>0</v>
      </c>
      <c r="E356" s="569">
        <f>Import!F354</f>
        <v>0</v>
      </c>
      <c r="F356" s="570">
        <f>Import!E354</f>
        <v>0</v>
      </c>
      <c r="G356" s="259"/>
      <c r="H356" s="661"/>
      <c r="M356" s="662">
        <f t="shared" si="25"/>
        <v>0</v>
      </c>
      <c r="N356" s="662">
        <f t="shared" si="26"/>
        <v>0</v>
      </c>
      <c r="O356" s="662">
        <f t="shared" si="27"/>
        <v>0</v>
      </c>
      <c r="P356" s="662">
        <f t="shared" si="28"/>
        <v>0</v>
      </c>
    </row>
    <row r="357" spans="2:16" ht="15.75" customHeight="1">
      <c r="B357" s="1224" t="str">
        <f t="shared" si="29"/>
        <v/>
      </c>
      <c r="C357" s="568">
        <f>Import!D355</f>
        <v>0</v>
      </c>
      <c r="D357" s="967">
        <f>Import!G355</f>
        <v>0</v>
      </c>
      <c r="E357" s="569">
        <f>Import!F355</f>
        <v>0</v>
      </c>
      <c r="F357" s="570">
        <f>Import!E355</f>
        <v>0</v>
      </c>
      <c r="G357" s="259"/>
      <c r="H357" s="661"/>
      <c r="M357" s="662">
        <f t="shared" si="25"/>
        <v>0</v>
      </c>
      <c r="N357" s="662">
        <f t="shared" si="26"/>
        <v>0</v>
      </c>
      <c r="O357" s="662">
        <f t="shared" si="27"/>
        <v>0</v>
      </c>
      <c r="P357" s="662">
        <f t="shared" si="28"/>
        <v>0</v>
      </c>
    </row>
    <row r="358" spans="2:16" ht="15.75" customHeight="1">
      <c r="B358" s="1224" t="str">
        <f t="shared" si="29"/>
        <v/>
      </c>
      <c r="C358" s="568">
        <f>Import!D356</f>
        <v>0</v>
      </c>
      <c r="D358" s="967">
        <f>Import!G356</f>
        <v>0</v>
      </c>
      <c r="E358" s="569">
        <f>Import!F356</f>
        <v>0</v>
      </c>
      <c r="F358" s="570">
        <f>Import!E356</f>
        <v>0</v>
      </c>
      <c r="G358" s="259"/>
      <c r="H358" s="661"/>
      <c r="M358" s="662">
        <f t="shared" si="25"/>
        <v>0</v>
      </c>
      <c r="N358" s="662">
        <f t="shared" si="26"/>
        <v>0</v>
      </c>
      <c r="O358" s="662">
        <f t="shared" si="27"/>
        <v>0</v>
      </c>
      <c r="P358" s="662">
        <f t="shared" si="28"/>
        <v>0</v>
      </c>
    </row>
    <row r="359" spans="2:16" ht="15.75" customHeight="1">
      <c r="B359" s="1224" t="str">
        <f t="shared" si="29"/>
        <v/>
      </c>
      <c r="C359" s="568">
        <f>Import!D357</f>
        <v>0</v>
      </c>
      <c r="D359" s="967">
        <f>Import!G357</f>
        <v>0</v>
      </c>
      <c r="E359" s="569">
        <f>Import!F357</f>
        <v>0</v>
      </c>
      <c r="F359" s="570">
        <f>Import!E357</f>
        <v>0</v>
      </c>
      <c r="G359" s="259"/>
      <c r="H359" s="661"/>
      <c r="M359" s="662">
        <f t="shared" si="25"/>
        <v>0</v>
      </c>
      <c r="N359" s="662">
        <f t="shared" si="26"/>
        <v>0</v>
      </c>
      <c r="O359" s="662">
        <f t="shared" si="27"/>
        <v>0</v>
      </c>
      <c r="P359" s="662">
        <f t="shared" si="28"/>
        <v>0</v>
      </c>
    </row>
    <row r="360" spans="2:16" ht="15.75" customHeight="1">
      <c r="B360" s="1224" t="str">
        <f t="shared" si="29"/>
        <v/>
      </c>
      <c r="C360" s="568">
        <f>Import!D358</f>
        <v>0</v>
      </c>
      <c r="D360" s="967">
        <f>Import!G358</f>
        <v>0</v>
      </c>
      <c r="E360" s="569">
        <f>Import!F358</f>
        <v>0</v>
      </c>
      <c r="F360" s="570">
        <f>Import!E358</f>
        <v>0</v>
      </c>
      <c r="G360" s="259"/>
      <c r="H360" s="661"/>
      <c r="M360" s="662">
        <f t="shared" si="25"/>
        <v>0</v>
      </c>
      <c r="N360" s="662">
        <f t="shared" si="26"/>
        <v>0</v>
      </c>
      <c r="O360" s="662">
        <f t="shared" si="27"/>
        <v>0</v>
      </c>
      <c r="P360" s="662">
        <f t="shared" si="28"/>
        <v>0</v>
      </c>
    </row>
    <row r="361" spans="2:16" ht="15.75" customHeight="1">
      <c r="B361" s="1224" t="str">
        <f t="shared" si="29"/>
        <v/>
      </c>
      <c r="C361" s="568">
        <f>Import!D359</f>
        <v>0</v>
      </c>
      <c r="D361" s="967">
        <f>Import!G359</f>
        <v>0</v>
      </c>
      <c r="E361" s="569">
        <f>Import!F359</f>
        <v>0</v>
      </c>
      <c r="F361" s="570">
        <f>Import!E359</f>
        <v>0</v>
      </c>
      <c r="G361" s="259"/>
      <c r="H361" s="661"/>
      <c r="M361" s="662">
        <f t="shared" si="25"/>
        <v>0</v>
      </c>
      <c r="N361" s="662">
        <f t="shared" si="26"/>
        <v>0</v>
      </c>
      <c r="O361" s="662">
        <f t="shared" si="27"/>
        <v>0</v>
      </c>
      <c r="P361" s="662">
        <f t="shared" si="28"/>
        <v>0</v>
      </c>
    </row>
    <row r="362" spans="2:16" ht="15.75" customHeight="1">
      <c r="B362" s="1224" t="str">
        <f t="shared" si="29"/>
        <v/>
      </c>
      <c r="C362" s="568">
        <f>Import!D360</f>
        <v>0</v>
      </c>
      <c r="D362" s="967">
        <f>Import!G360</f>
        <v>0</v>
      </c>
      <c r="E362" s="569">
        <f>Import!F360</f>
        <v>0</v>
      </c>
      <c r="F362" s="570">
        <f>Import!E360</f>
        <v>0</v>
      </c>
      <c r="G362" s="259"/>
      <c r="H362" s="661"/>
      <c r="M362" s="662">
        <f t="shared" si="25"/>
        <v>0</v>
      </c>
      <c r="N362" s="662">
        <f t="shared" si="26"/>
        <v>0</v>
      </c>
      <c r="O362" s="662">
        <f t="shared" si="27"/>
        <v>0</v>
      </c>
      <c r="P362" s="662">
        <f t="shared" si="28"/>
        <v>0</v>
      </c>
    </row>
    <row r="363" spans="2:16" ht="15.75" customHeight="1">
      <c r="B363" s="1224" t="str">
        <f t="shared" si="29"/>
        <v/>
      </c>
      <c r="C363" s="568">
        <f>Import!D361</f>
        <v>0</v>
      </c>
      <c r="D363" s="967">
        <f>Import!G361</f>
        <v>0</v>
      </c>
      <c r="E363" s="569">
        <f>Import!F361</f>
        <v>0</v>
      </c>
      <c r="F363" s="570">
        <f>Import!E361</f>
        <v>0</v>
      </c>
      <c r="G363" s="259"/>
      <c r="H363" s="661"/>
      <c r="M363" s="662">
        <f t="shared" si="25"/>
        <v>0</v>
      </c>
      <c r="N363" s="662">
        <f t="shared" si="26"/>
        <v>0</v>
      </c>
      <c r="O363" s="662">
        <f t="shared" si="27"/>
        <v>0</v>
      </c>
      <c r="P363" s="662">
        <f t="shared" si="28"/>
        <v>0</v>
      </c>
    </row>
    <row r="364" spans="2:16" ht="15.75" customHeight="1">
      <c r="B364" s="1224" t="str">
        <f t="shared" si="29"/>
        <v/>
      </c>
      <c r="C364" s="568">
        <f>Import!D362</f>
        <v>0</v>
      </c>
      <c r="D364" s="967">
        <f>Import!G362</f>
        <v>0</v>
      </c>
      <c r="E364" s="569">
        <f>Import!F362</f>
        <v>0</v>
      </c>
      <c r="F364" s="570">
        <f>Import!E362</f>
        <v>0</v>
      </c>
      <c r="G364" s="259"/>
      <c r="H364" s="661"/>
      <c r="M364" s="662">
        <f t="shared" si="25"/>
        <v>0</v>
      </c>
      <c r="N364" s="662">
        <f t="shared" si="26"/>
        <v>0</v>
      </c>
      <c r="O364" s="662">
        <f t="shared" si="27"/>
        <v>0</v>
      </c>
      <c r="P364" s="662">
        <f t="shared" si="28"/>
        <v>0</v>
      </c>
    </row>
    <row r="365" spans="2:16" ht="15.75" customHeight="1">
      <c r="B365" s="1224" t="str">
        <f t="shared" si="29"/>
        <v/>
      </c>
      <c r="C365" s="568">
        <f>Import!D363</f>
        <v>0</v>
      </c>
      <c r="D365" s="967">
        <f>Import!G363</f>
        <v>0</v>
      </c>
      <c r="E365" s="569">
        <f>Import!F363</f>
        <v>0</v>
      </c>
      <c r="F365" s="570">
        <f>Import!E363</f>
        <v>0</v>
      </c>
      <c r="G365" s="259"/>
      <c r="H365" s="661"/>
      <c r="M365" s="662">
        <f t="shared" si="25"/>
        <v>0</v>
      </c>
      <c r="N365" s="662">
        <f t="shared" si="26"/>
        <v>0</v>
      </c>
      <c r="O365" s="662">
        <f t="shared" si="27"/>
        <v>0</v>
      </c>
      <c r="P365" s="662">
        <f t="shared" si="28"/>
        <v>0</v>
      </c>
    </row>
    <row r="366" spans="2:16" ht="15.75" customHeight="1">
      <c r="B366" s="1224" t="str">
        <f t="shared" si="29"/>
        <v/>
      </c>
      <c r="C366" s="568">
        <f>Import!D364</f>
        <v>0</v>
      </c>
      <c r="D366" s="967">
        <f>Import!G364</f>
        <v>0</v>
      </c>
      <c r="E366" s="569">
        <f>Import!F364</f>
        <v>0</v>
      </c>
      <c r="F366" s="570">
        <f>Import!E364</f>
        <v>0</v>
      </c>
      <c r="G366" s="259"/>
      <c r="H366" s="661"/>
      <c r="M366" s="662">
        <f t="shared" si="25"/>
        <v>0</v>
      </c>
      <c r="N366" s="662">
        <f t="shared" si="26"/>
        <v>0</v>
      </c>
      <c r="O366" s="662">
        <f t="shared" si="27"/>
        <v>0</v>
      </c>
      <c r="P366" s="662">
        <f t="shared" si="28"/>
        <v>0</v>
      </c>
    </row>
    <row r="367" spans="2:16" ht="15.75" customHeight="1">
      <c r="B367" s="1224" t="str">
        <f t="shared" si="29"/>
        <v/>
      </c>
      <c r="C367" s="568">
        <f>Import!D365</f>
        <v>0</v>
      </c>
      <c r="D367" s="967">
        <f>Import!G365</f>
        <v>0</v>
      </c>
      <c r="E367" s="569">
        <f>Import!F365</f>
        <v>0</v>
      </c>
      <c r="F367" s="570">
        <f>Import!E365</f>
        <v>0</v>
      </c>
      <c r="G367" s="259"/>
      <c r="H367" s="661"/>
      <c r="M367" s="662">
        <f t="shared" si="25"/>
        <v>0</v>
      </c>
      <c r="N367" s="662">
        <f t="shared" si="26"/>
        <v>0</v>
      </c>
      <c r="O367" s="662">
        <f t="shared" si="27"/>
        <v>0</v>
      </c>
      <c r="P367" s="662">
        <f t="shared" si="28"/>
        <v>0</v>
      </c>
    </row>
    <row r="368" spans="2:16" ht="15.75" customHeight="1">
      <c r="B368" s="1224" t="str">
        <f t="shared" si="29"/>
        <v/>
      </c>
      <c r="C368" s="568">
        <f>Import!D366</f>
        <v>0</v>
      </c>
      <c r="D368" s="967">
        <f>Import!G366</f>
        <v>0</v>
      </c>
      <c r="E368" s="569">
        <f>Import!F366</f>
        <v>0</v>
      </c>
      <c r="F368" s="570">
        <f>Import!E366</f>
        <v>0</v>
      </c>
      <c r="G368" s="259"/>
      <c r="H368" s="661"/>
      <c r="M368" s="662">
        <f t="shared" si="25"/>
        <v>0</v>
      </c>
      <c r="N368" s="662">
        <f t="shared" si="26"/>
        <v>0</v>
      </c>
      <c r="O368" s="662">
        <f t="shared" si="27"/>
        <v>0</v>
      </c>
      <c r="P368" s="662">
        <f t="shared" si="28"/>
        <v>0</v>
      </c>
    </row>
    <row r="369" spans="2:16" ht="15.75" customHeight="1">
      <c r="B369" s="1224" t="str">
        <f t="shared" si="29"/>
        <v/>
      </c>
      <c r="C369" s="568">
        <f>Import!D367</f>
        <v>0</v>
      </c>
      <c r="D369" s="967">
        <f>Import!G367</f>
        <v>0</v>
      </c>
      <c r="E369" s="569">
        <f>Import!F367</f>
        <v>0</v>
      </c>
      <c r="F369" s="570">
        <f>Import!E367</f>
        <v>0</v>
      </c>
      <c r="G369" s="259"/>
      <c r="H369" s="661"/>
      <c r="M369" s="662">
        <f t="shared" si="25"/>
        <v>0</v>
      </c>
      <c r="N369" s="662">
        <f t="shared" si="26"/>
        <v>0</v>
      </c>
      <c r="O369" s="662">
        <f t="shared" si="27"/>
        <v>0</v>
      </c>
      <c r="P369" s="662">
        <f t="shared" si="28"/>
        <v>0</v>
      </c>
    </row>
    <row r="370" spans="2:16" ht="15.75" customHeight="1">
      <c r="B370" s="1224" t="str">
        <f t="shared" si="29"/>
        <v/>
      </c>
      <c r="C370" s="568">
        <f>Import!D368</f>
        <v>0</v>
      </c>
      <c r="D370" s="967">
        <f>Import!G368</f>
        <v>0</v>
      </c>
      <c r="E370" s="569">
        <f>Import!F368</f>
        <v>0</v>
      </c>
      <c r="F370" s="570">
        <f>Import!E368</f>
        <v>0</v>
      </c>
      <c r="G370" s="259"/>
      <c r="H370" s="661"/>
      <c r="M370" s="662">
        <f t="shared" si="25"/>
        <v>0</v>
      </c>
      <c r="N370" s="662">
        <f t="shared" si="26"/>
        <v>0</v>
      </c>
      <c r="O370" s="662">
        <f t="shared" si="27"/>
        <v>0</v>
      </c>
      <c r="P370" s="662">
        <f t="shared" si="28"/>
        <v>0</v>
      </c>
    </row>
    <row r="371" spans="2:16" ht="15.75" customHeight="1">
      <c r="B371" s="1224" t="str">
        <f t="shared" si="29"/>
        <v/>
      </c>
      <c r="C371" s="568">
        <f>Import!D369</f>
        <v>0</v>
      </c>
      <c r="D371" s="967">
        <f>Import!G369</f>
        <v>0</v>
      </c>
      <c r="E371" s="569">
        <f>Import!F369</f>
        <v>0</v>
      </c>
      <c r="F371" s="570">
        <f>Import!E369</f>
        <v>0</v>
      </c>
      <c r="G371" s="259"/>
      <c r="H371" s="661"/>
      <c r="M371" s="662">
        <f t="shared" si="25"/>
        <v>0</v>
      </c>
      <c r="N371" s="662">
        <f t="shared" si="26"/>
        <v>0</v>
      </c>
      <c r="O371" s="662">
        <f t="shared" si="27"/>
        <v>0</v>
      </c>
      <c r="P371" s="662">
        <f t="shared" si="28"/>
        <v>0</v>
      </c>
    </row>
    <row r="372" spans="2:16" ht="15.75" customHeight="1">
      <c r="B372" s="1224" t="str">
        <f t="shared" si="29"/>
        <v/>
      </c>
      <c r="C372" s="568">
        <f>Import!D370</f>
        <v>0</v>
      </c>
      <c r="D372" s="967">
        <f>Import!G370</f>
        <v>0</v>
      </c>
      <c r="E372" s="569">
        <f>Import!F370</f>
        <v>0</v>
      </c>
      <c r="F372" s="570">
        <f>Import!E370</f>
        <v>0</v>
      </c>
      <c r="G372" s="259"/>
      <c r="H372" s="661"/>
      <c r="M372" s="662">
        <f t="shared" si="25"/>
        <v>0</v>
      </c>
      <c r="N372" s="662">
        <f t="shared" si="26"/>
        <v>0</v>
      </c>
      <c r="O372" s="662">
        <f t="shared" si="27"/>
        <v>0</v>
      </c>
      <c r="P372" s="662">
        <f t="shared" si="28"/>
        <v>0</v>
      </c>
    </row>
    <row r="373" spans="2:16" ht="15.75" customHeight="1">
      <c r="B373" s="1224" t="str">
        <f t="shared" si="29"/>
        <v/>
      </c>
      <c r="C373" s="568">
        <f>Import!D371</f>
        <v>0</v>
      </c>
      <c r="D373" s="967">
        <f>Import!G371</f>
        <v>0</v>
      </c>
      <c r="E373" s="569">
        <f>Import!F371</f>
        <v>0</v>
      </c>
      <c r="F373" s="570">
        <f>Import!E371</f>
        <v>0</v>
      </c>
      <c r="G373" s="259"/>
      <c r="H373" s="661"/>
      <c r="M373" s="662">
        <f t="shared" si="25"/>
        <v>0</v>
      </c>
      <c r="N373" s="662">
        <f t="shared" si="26"/>
        <v>0</v>
      </c>
      <c r="O373" s="662">
        <f t="shared" si="27"/>
        <v>0</v>
      </c>
      <c r="P373" s="662">
        <f t="shared" si="28"/>
        <v>0</v>
      </c>
    </row>
    <row r="374" spans="2:16" ht="15.75" customHeight="1">
      <c r="B374" s="1224" t="str">
        <f t="shared" si="29"/>
        <v/>
      </c>
      <c r="C374" s="568">
        <f>Import!D372</f>
        <v>0</v>
      </c>
      <c r="D374" s="967">
        <f>Import!G372</f>
        <v>0</v>
      </c>
      <c r="E374" s="569">
        <f>Import!F372</f>
        <v>0</v>
      </c>
      <c r="F374" s="570">
        <f>Import!E372</f>
        <v>0</v>
      </c>
      <c r="G374" s="259"/>
      <c r="H374" s="661"/>
      <c r="M374" s="662">
        <f t="shared" si="25"/>
        <v>0</v>
      </c>
      <c r="N374" s="662">
        <f t="shared" si="26"/>
        <v>0</v>
      </c>
      <c r="O374" s="662">
        <f t="shared" si="27"/>
        <v>0</v>
      </c>
      <c r="P374" s="662">
        <f t="shared" si="28"/>
        <v>0</v>
      </c>
    </row>
    <row r="375" spans="2:16" ht="15.75" customHeight="1">
      <c r="B375" s="1224" t="str">
        <f t="shared" si="29"/>
        <v/>
      </c>
      <c r="C375" s="568">
        <f>Import!D373</f>
        <v>0</v>
      </c>
      <c r="D375" s="967">
        <f>Import!G373</f>
        <v>0</v>
      </c>
      <c r="E375" s="569">
        <f>Import!F373</f>
        <v>0</v>
      </c>
      <c r="F375" s="570">
        <f>Import!E373</f>
        <v>0</v>
      </c>
      <c r="G375" s="259"/>
      <c r="H375" s="661"/>
      <c r="M375" s="662">
        <f t="shared" si="25"/>
        <v>0</v>
      </c>
      <c r="N375" s="662">
        <f t="shared" si="26"/>
        <v>0</v>
      </c>
      <c r="O375" s="662">
        <f t="shared" si="27"/>
        <v>0</v>
      </c>
      <c r="P375" s="662">
        <f t="shared" si="28"/>
        <v>0</v>
      </c>
    </row>
    <row r="376" spans="2:16" ht="15.75" customHeight="1">
      <c r="B376" s="1224" t="str">
        <f t="shared" si="29"/>
        <v/>
      </c>
      <c r="C376" s="568">
        <f>Import!D374</f>
        <v>0</v>
      </c>
      <c r="D376" s="967">
        <f>Import!G374</f>
        <v>0</v>
      </c>
      <c r="E376" s="569">
        <f>Import!F374</f>
        <v>0</v>
      </c>
      <c r="F376" s="570">
        <f>Import!E374</f>
        <v>0</v>
      </c>
      <c r="G376" s="259"/>
      <c r="H376" s="661"/>
      <c r="M376" s="662">
        <f t="shared" si="25"/>
        <v>0</v>
      </c>
      <c r="N376" s="662">
        <f t="shared" si="26"/>
        <v>0</v>
      </c>
      <c r="O376" s="662">
        <f t="shared" si="27"/>
        <v>0</v>
      </c>
      <c r="P376" s="662">
        <f t="shared" si="28"/>
        <v>0</v>
      </c>
    </row>
    <row r="377" spans="2:16" ht="15.75" customHeight="1">
      <c r="B377" s="1224" t="str">
        <f t="shared" si="29"/>
        <v/>
      </c>
      <c r="C377" s="568">
        <f>Import!D375</f>
        <v>0</v>
      </c>
      <c r="D377" s="967">
        <f>Import!G375</f>
        <v>0</v>
      </c>
      <c r="E377" s="569">
        <f>Import!F375</f>
        <v>0</v>
      </c>
      <c r="F377" s="570">
        <f>Import!E375</f>
        <v>0</v>
      </c>
      <c r="G377" s="259"/>
      <c r="H377" s="661"/>
      <c r="M377" s="662">
        <f t="shared" si="25"/>
        <v>0</v>
      </c>
      <c r="N377" s="662">
        <f t="shared" si="26"/>
        <v>0</v>
      </c>
      <c r="O377" s="662">
        <f t="shared" si="27"/>
        <v>0</v>
      </c>
      <c r="P377" s="662">
        <f t="shared" si="28"/>
        <v>0</v>
      </c>
    </row>
    <row r="378" spans="2:16" ht="15.75" customHeight="1">
      <c r="B378" s="1224" t="str">
        <f t="shared" si="29"/>
        <v/>
      </c>
      <c r="C378" s="568">
        <f>Import!D376</f>
        <v>0</v>
      </c>
      <c r="D378" s="967">
        <f>Import!G376</f>
        <v>0</v>
      </c>
      <c r="E378" s="569">
        <f>Import!F376</f>
        <v>0</v>
      </c>
      <c r="F378" s="570">
        <f>Import!E376</f>
        <v>0</v>
      </c>
      <c r="G378" s="259"/>
      <c r="H378" s="661"/>
      <c r="M378" s="662">
        <f t="shared" si="25"/>
        <v>0</v>
      </c>
      <c r="N378" s="662">
        <f t="shared" si="26"/>
        <v>0</v>
      </c>
      <c r="O378" s="662">
        <f t="shared" si="27"/>
        <v>0</v>
      </c>
      <c r="P378" s="662">
        <f t="shared" si="28"/>
        <v>0</v>
      </c>
    </row>
    <row r="379" spans="2:16" ht="15.75" customHeight="1">
      <c r="B379" s="1224" t="str">
        <f t="shared" si="29"/>
        <v/>
      </c>
      <c r="C379" s="568">
        <f>Import!D377</f>
        <v>0</v>
      </c>
      <c r="D379" s="967">
        <f>Import!G377</f>
        <v>0</v>
      </c>
      <c r="E379" s="569">
        <f>Import!F377</f>
        <v>0</v>
      </c>
      <c r="F379" s="570">
        <f>Import!E377</f>
        <v>0</v>
      </c>
      <c r="G379" s="259"/>
      <c r="H379" s="661"/>
      <c r="M379" s="662">
        <f t="shared" si="25"/>
        <v>0</v>
      </c>
      <c r="N379" s="662">
        <f t="shared" si="26"/>
        <v>0</v>
      </c>
      <c r="O379" s="662">
        <f t="shared" si="27"/>
        <v>0</v>
      </c>
      <c r="P379" s="662">
        <f t="shared" si="28"/>
        <v>0</v>
      </c>
    </row>
    <row r="380" spans="2:16" ht="15.75" customHeight="1">
      <c r="B380" s="1224" t="str">
        <f t="shared" si="29"/>
        <v/>
      </c>
      <c r="C380" s="568">
        <f>Import!D378</f>
        <v>0</v>
      </c>
      <c r="D380" s="967">
        <f>Import!G378</f>
        <v>0</v>
      </c>
      <c r="E380" s="569">
        <f>Import!F378</f>
        <v>0</v>
      </c>
      <c r="F380" s="570">
        <f>Import!E378</f>
        <v>0</v>
      </c>
      <c r="G380" s="259"/>
      <c r="H380" s="661"/>
      <c r="M380" s="662">
        <f t="shared" si="25"/>
        <v>0</v>
      </c>
      <c r="N380" s="662">
        <f t="shared" si="26"/>
        <v>0</v>
      </c>
      <c r="O380" s="662">
        <f t="shared" si="27"/>
        <v>0</v>
      </c>
      <c r="P380" s="662">
        <f t="shared" si="28"/>
        <v>0</v>
      </c>
    </row>
    <row r="381" spans="2:16" ht="15.75" customHeight="1">
      <c r="B381" s="1224" t="str">
        <f t="shared" si="29"/>
        <v/>
      </c>
      <c r="C381" s="568">
        <f>Import!D379</f>
        <v>0</v>
      </c>
      <c r="D381" s="967">
        <f>Import!G379</f>
        <v>0</v>
      </c>
      <c r="E381" s="569">
        <f>Import!F379</f>
        <v>0</v>
      </c>
      <c r="F381" s="570">
        <f>Import!E379</f>
        <v>0</v>
      </c>
      <c r="G381" s="259"/>
      <c r="H381" s="661"/>
      <c r="M381" s="662">
        <f t="shared" si="25"/>
        <v>0</v>
      </c>
      <c r="N381" s="662">
        <f t="shared" si="26"/>
        <v>0</v>
      </c>
      <c r="O381" s="662">
        <f t="shared" si="27"/>
        <v>0</v>
      </c>
      <c r="P381" s="662">
        <f t="shared" si="28"/>
        <v>0</v>
      </c>
    </row>
    <row r="382" spans="2:16" ht="15.75" customHeight="1">
      <c r="B382" s="1224" t="str">
        <f t="shared" si="29"/>
        <v/>
      </c>
      <c r="C382" s="568">
        <f>Import!D380</f>
        <v>0</v>
      </c>
      <c r="D382" s="967">
        <f>Import!G380</f>
        <v>0</v>
      </c>
      <c r="E382" s="569">
        <f>Import!F380</f>
        <v>0</v>
      </c>
      <c r="F382" s="570">
        <f>Import!E380</f>
        <v>0</v>
      </c>
      <c r="G382" s="259"/>
      <c r="H382" s="661"/>
      <c r="M382" s="662">
        <f t="shared" si="25"/>
        <v>0</v>
      </c>
      <c r="N382" s="662">
        <f t="shared" si="26"/>
        <v>0</v>
      </c>
      <c r="O382" s="662">
        <f t="shared" si="27"/>
        <v>0</v>
      </c>
      <c r="P382" s="662">
        <f t="shared" si="28"/>
        <v>0</v>
      </c>
    </row>
    <row r="383" spans="2:16" ht="15.75" customHeight="1">
      <c r="B383" s="1224" t="str">
        <f t="shared" si="29"/>
        <v/>
      </c>
      <c r="C383" s="568">
        <f>Import!D381</f>
        <v>0</v>
      </c>
      <c r="D383" s="967">
        <f>Import!G381</f>
        <v>0</v>
      </c>
      <c r="E383" s="569">
        <f>Import!F381</f>
        <v>0</v>
      </c>
      <c r="F383" s="570">
        <f>Import!E381</f>
        <v>0</v>
      </c>
      <c r="G383" s="259"/>
      <c r="H383" s="661"/>
      <c r="M383" s="662">
        <f t="shared" si="25"/>
        <v>0</v>
      </c>
      <c r="N383" s="662">
        <f t="shared" si="26"/>
        <v>0</v>
      </c>
      <c r="O383" s="662">
        <f t="shared" si="27"/>
        <v>0</v>
      </c>
      <c r="P383" s="662">
        <f t="shared" si="28"/>
        <v>0</v>
      </c>
    </row>
    <row r="384" spans="2:16" ht="15.75" customHeight="1">
      <c r="B384" s="1224" t="str">
        <f t="shared" si="29"/>
        <v/>
      </c>
      <c r="C384" s="568">
        <f>Import!D382</f>
        <v>0</v>
      </c>
      <c r="D384" s="967">
        <f>Import!G382</f>
        <v>0</v>
      </c>
      <c r="E384" s="569">
        <f>Import!F382</f>
        <v>0</v>
      </c>
      <c r="F384" s="570">
        <f>Import!E382</f>
        <v>0</v>
      </c>
      <c r="G384" s="259"/>
      <c r="H384" s="661"/>
      <c r="M384" s="662">
        <f t="shared" si="25"/>
        <v>0</v>
      </c>
      <c r="N384" s="662">
        <f t="shared" si="26"/>
        <v>0</v>
      </c>
      <c r="O384" s="662">
        <f t="shared" si="27"/>
        <v>0</v>
      </c>
      <c r="P384" s="662">
        <f t="shared" si="28"/>
        <v>0</v>
      </c>
    </row>
    <row r="385" spans="2:16" ht="15.75" customHeight="1">
      <c r="B385" s="1224" t="str">
        <f t="shared" si="29"/>
        <v/>
      </c>
      <c r="C385" s="568">
        <f>Import!D383</f>
        <v>0</v>
      </c>
      <c r="D385" s="967">
        <f>Import!G383</f>
        <v>0</v>
      </c>
      <c r="E385" s="569">
        <f>Import!F383</f>
        <v>0</v>
      </c>
      <c r="F385" s="570">
        <f>Import!E383</f>
        <v>0</v>
      </c>
      <c r="G385" s="259"/>
      <c r="H385" s="661"/>
      <c r="M385" s="662">
        <f t="shared" si="25"/>
        <v>0</v>
      </c>
      <c r="N385" s="662">
        <f t="shared" si="26"/>
        <v>0</v>
      </c>
      <c r="O385" s="662">
        <f t="shared" si="27"/>
        <v>0</v>
      </c>
      <c r="P385" s="662">
        <f t="shared" si="28"/>
        <v>0</v>
      </c>
    </row>
    <row r="386" spans="2:16" ht="15.75" customHeight="1">
      <c r="B386" s="1224" t="str">
        <f t="shared" si="29"/>
        <v/>
      </c>
      <c r="C386" s="568">
        <f>Import!D384</f>
        <v>0</v>
      </c>
      <c r="D386" s="967">
        <f>Import!G384</f>
        <v>0</v>
      </c>
      <c r="E386" s="569">
        <f>Import!F384</f>
        <v>0</v>
      </c>
      <c r="F386" s="570">
        <f>Import!E384</f>
        <v>0</v>
      </c>
      <c r="G386" s="259"/>
      <c r="H386" s="661"/>
      <c r="M386" s="662">
        <f t="shared" si="25"/>
        <v>0</v>
      </c>
      <c r="N386" s="662">
        <f t="shared" si="26"/>
        <v>0</v>
      </c>
      <c r="O386" s="662">
        <f t="shared" si="27"/>
        <v>0</v>
      </c>
      <c r="P386" s="662">
        <f t="shared" si="28"/>
        <v>0</v>
      </c>
    </row>
    <row r="387" spans="2:16" ht="15.75" customHeight="1">
      <c r="B387" s="1224" t="str">
        <f t="shared" si="29"/>
        <v/>
      </c>
      <c r="C387" s="568">
        <f>Import!D385</f>
        <v>0</v>
      </c>
      <c r="D387" s="967">
        <f>Import!G385</f>
        <v>0</v>
      </c>
      <c r="E387" s="569">
        <f>Import!F385</f>
        <v>0</v>
      </c>
      <c r="F387" s="570">
        <f>Import!E385</f>
        <v>0</v>
      </c>
      <c r="G387" s="259"/>
      <c r="H387" s="661"/>
      <c r="M387" s="662">
        <f t="shared" si="25"/>
        <v>0</v>
      </c>
      <c r="N387" s="662">
        <f t="shared" si="26"/>
        <v>0</v>
      </c>
      <c r="O387" s="662">
        <f t="shared" si="27"/>
        <v>0</v>
      </c>
      <c r="P387" s="662">
        <f t="shared" si="28"/>
        <v>0</v>
      </c>
    </row>
    <row r="388" spans="2:16" ht="15.75" customHeight="1">
      <c r="B388" s="1224" t="str">
        <f t="shared" si="29"/>
        <v/>
      </c>
      <c r="C388" s="568">
        <f>Import!D386</f>
        <v>0</v>
      </c>
      <c r="D388" s="967">
        <f>Import!G386</f>
        <v>0</v>
      </c>
      <c r="E388" s="569">
        <f>Import!F386</f>
        <v>0</v>
      </c>
      <c r="F388" s="570">
        <f>Import!E386</f>
        <v>0</v>
      </c>
      <c r="G388" s="259"/>
      <c r="H388" s="661"/>
      <c r="M388" s="662">
        <f t="shared" si="25"/>
        <v>0</v>
      </c>
      <c r="N388" s="662">
        <f t="shared" si="26"/>
        <v>0</v>
      </c>
      <c r="O388" s="662">
        <f t="shared" si="27"/>
        <v>0</v>
      </c>
      <c r="P388" s="662">
        <f t="shared" si="28"/>
        <v>0</v>
      </c>
    </row>
    <row r="389" spans="2:16" ht="15.75" customHeight="1">
      <c r="B389" s="1224" t="str">
        <f t="shared" si="29"/>
        <v/>
      </c>
      <c r="C389" s="568">
        <f>Import!D387</f>
        <v>0</v>
      </c>
      <c r="D389" s="967">
        <f>Import!G387</f>
        <v>0</v>
      </c>
      <c r="E389" s="569">
        <f>Import!F387</f>
        <v>0</v>
      </c>
      <c r="F389" s="570">
        <f>Import!E387</f>
        <v>0</v>
      </c>
      <c r="G389" s="259"/>
      <c r="H389" s="661"/>
      <c r="M389" s="662">
        <f t="shared" si="25"/>
        <v>0</v>
      </c>
      <c r="N389" s="662">
        <f t="shared" si="26"/>
        <v>0</v>
      </c>
      <c r="O389" s="662">
        <f t="shared" si="27"/>
        <v>0</v>
      </c>
      <c r="P389" s="662">
        <f t="shared" si="28"/>
        <v>0</v>
      </c>
    </row>
    <row r="390" spans="2:16" ht="15.75" customHeight="1">
      <c r="B390" s="1224" t="str">
        <f t="shared" si="29"/>
        <v/>
      </c>
      <c r="C390" s="568">
        <f>Import!D388</f>
        <v>0</v>
      </c>
      <c r="D390" s="967">
        <f>Import!G388</f>
        <v>0</v>
      </c>
      <c r="E390" s="569">
        <f>Import!F388</f>
        <v>0</v>
      </c>
      <c r="F390" s="570">
        <f>Import!E388</f>
        <v>0</v>
      </c>
      <c r="G390" s="259"/>
      <c r="H390" s="661"/>
      <c r="M390" s="662">
        <f t="shared" ref="M390:M397" si="30">IF(G390=L$6,E390,0)</f>
        <v>0</v>
      </c>
      <c r="N390" s="662">
        <f t="shared" ref="N390:N397" si="31">IF(G390=L$7,E390,0)</f>
        <v>0</v>
      </c>
      <c r="O390" s="662">
        <f t="shared" ref="O390:O397" si="32">IF(G390=L$8,E390,0)</f>
        <v>0</v>
      </c>
      <c r="P390" s="662">
        <f t="shared" ref="P390:P397" si="33">IF(G390=L$9,E390,0)</f>
        <v>0</v>
      </c>
    </row>
    <row r="391" spans="2:16" ht="15.75" customHeight="1">
      <c r="B391" s="1224" t="str">
        <f t="shared" ref="B391:B397" si="34">IF(F391&gt;0,"Wypełnione","")</f>
        <v/>
      </c>
      <c r="C391" s="568">
        <f>Import!D389</f>
        <v>0</v>
      </c>
      <c r="D391" s="967">
        <f>Import!G389</f>
        <v>0</v>
      </c>
      <c r="E391" s="569">
        <f>Import!F389</f>
        <v>0</v>
      </c>
      <c r="F391" s="570">
        <f>Import!E389</f>
        <v>0</v>
      </c>
      <c r="G391" s="259"/>
      <c r="H391" s="661"/>
      <c r="M391" s="662">
        <f t="shared" si="30"/>
        <v>0</v>
      </c>
      <c r="N391" s="662">
        <f t="shared" si="31"/>
        <v>0</v>
      </c>
      <c r="O391" s="662">
        <f t="shared" si="32"/>
        <v>0</v>
      </c>
      <c r="P391" s="662">
        <f t="shared" si="33"/>
        <v>0</v>
      </c>
    </row>
    <row r="392" spans="2:16" ht="15.75" customHeight="1">
      <c r="B392" s="1224" t="str">
        <f t="shared" si="34"/>
        <v/>
      </c>
      <c r="C392" s="568">
        <f>Import!D390</f>
        <v>0</v>
      </c>
      <c r="D392" s="967">
        <f>Import!G390</f>
        <v>0</v>
      </c>
      <c r="E392" s="569">
        <f>Import!F390</f>
        <v>0</v>
      </c>
      <c r="F392" s="570">
        <f>Import!E390</f>
        <v>0</v>
      </c>
      <c r="G392" s="259"/>
      <c r="H392" s="661"/>
      <c r="M392" s="662">
        <f t="shared" si="30"/>
        <v>0</v>
      </c>
      <c r="N392" s="662">
        <f t="shared" si="31"/>
        <v>0</v>
      </c>
      <c r="O392" s="662">
        <f t="shared" si="32"/>
        <v>0</v>
      </c>
      <c r="P392" s="662">
        <f t="shared" si="33"/>
        <v>0</v>
      </c>
    </row>
    <row r="393" spans="2:16" ht="15.75" customHeight="1">
      <c r="B393" s="1224" t="str">
        <f t="shared" si="34"/>
        <v/>
      </c>
      <c r="C393" s="568">
        <f>Import!D391</f>
        <v>0</v>
      </c>
      <c r="D393" s="967">
        <f>Import!G391</f>
        <v>0</v>
      </c>
      <c r="E393" s="569">
        <f>Import!F391</f>
        <v>0</v>
      </c>
      <c r="F393" s="570">
        <f>Import!E391</f>
        <v>0</v>
      </c>
      <c r="G393" s="259"/>
      <c r="H393" s="661"/>
      <c r="M393" s="662">
        <f t="shared" si="30"/>
        <v>0</v>
      </c>
      <c r="N393" s="662">
        <f t="shared" si="31"/>
        <v>0</v>
      </c>
      <c r="O393" s="662">
        <f t="shared" si="32"/>
        <v>0</v>
      </c>
      <c r="P393" s="662">
        <f t="shared" si="33"/>
        <v>0</v>
      </c>
    </row>
    <row r="394" spans="2:16" ht="15.75" customHeight="1">
      <c r="B394" s="1224" t="str">
        <f t="shared" si="34"/>
        <v/>
      </c>
      <c r="C394" s="568">
        <f>Import!D392</f>
        <v>0</v>
      </c>
      <c r="D394" s="967">
        <f>Import!G392</f>
        <v>0</v>
      </c>
      <c r="E394" s="569">
        <f>Import!F392</f>
        <v>0</v>
      </c>
      <c r="F394" s="570">
        <f>Import!E392</f>
        <v>0</v>
      </c>
      <c r="G394" s="259"/>
      <c r="H394" s="661"/>
      <c r="M394" s="662">
        <f t="shared" si="30"/>
        <v>0</v>
      </c>
      <c r="N394" s="662">
        <f t="shared" si="31"/>
        <v>0</v>
      </c>
      <c r="O394" s="662">
        <f t="shared" si="32"/>
        <v>0</v>
      </c>
      <c r="P394" s="662">
        <f t="shared" si="33"/>
        <v>0</v>
      </c>
    </row>
    <row r="395" spans="2:16" ht="15.75" customHeight="1">
      <c r="B395" s="1224" t="str">
        <f t="shared" si="34"/>
        <v/>
      </c>
      <c r="C395" s="568">
        <f>Import!D393</f>
        <v>0</v>
      </c>
      <c r="D395" s="967">
        <f>Import!G393</f>
        <v>0</v>
      </c>
      <c r="E395" s="569">
        <f>Import!F393</f>
        <v>0</v>
      </c>
      <c r="F395" s="570">
        <f>Import!E393</f>
        <v>0</v>
      </c>
      <c r="G395" s="259"/>
      <c r="H395" s="661"/>
      <c r="M395" s="662">
        <f t="shared" si="30"/>
        <v>0</v>
      </c>
      <c r="N395" s="662">
        <f t="shared" si="31"/>
        <v>0</v>
      </c>
      <c r="O395" s="662">
        <f t="shared" si="32"/>
        <v>0</v>
      </c>
      <c r="P395" s="662">
        <f t="shared" si="33"/>
        <v>0</v>
      </c>
    </row>
    <row r="396" spans="2:16" ht="15.75" customHeight="1">
      <c r="B396" s="1224" t="str">
        <f t="shared" si="34"/>
        <v/>
      </c>
      <c r="C396" s="568">
        <f>Import!D394</f>
        <v>0</v>
      </c>
      <c r="D396" s="967">
        <f>Import!G394</f>
        <v>0</v>
      </c>
      <c r="E396" s="569">
        <f>Import!F394</f>
        <v>0</v>
      </c>
      <c r="F396" s="570">
        <f>Import!E394</f>
        <v>0</v>
      </c>
      <c r="G396" s="259"/>
      <c r="H396" s="661"/>
      <c r="M396" s="662">
        <f t="shared" si="30"/>
        <v>0</v>
      </c>
      <c r="N396" s="662">
        <f t="shared" si="31"/>
        <v>0</v>
      </c>
      <c r="O396" s="662">
        <f t="shared" si="32"/>
        <v>0</v>
      </c>
      <c r="P396" s="662">
        <f t="shared" si="33"/>
        <v>0</v>
      </c>
    </row>
    <row r="397" spans="2:16" ht="15.75" customHeight="1" thickBot="1">
      <c r="B397" s="1224" t="str">
        <f t="shared" si="34"/>
        <v/>
      </c>
      <c r="C397" s="568">
        <f>Import!D395</f>
        <v>0</v>
      </c>
      <c r="D397" s="967">
        <f>Import!G395</f>
        <v>0</v>
      </c>
      <c r="E397" s="569">
        <f>Import!F395</f>
        <v>0</v>
      </c>
      <c r="F397" s="570">
        <f>Import!E395</f>
        <v>0</v>
      </c>
      <c r="G397" s="259"/>
      <c r="H397" s="661"/>
      <c r="M397" s="662">
        <f t="shared" si="30"/>
        <v>0</v>
      </c>
      <c r="N397" s="662">
        <f t="shared" si="31"/>
        <v>0</v>
      </c>
      <c r="O397" s="662">
        <f t="shared" si="32"/>
        <v>0</v>
      </c>
      <c r="P397" s="662">
        <f t="shared" si="33"/>
        <v>0</v>
      </c>
    </row>
    <row r="398" spans="2:16" ht="18" customHeight="1" thickBot="1">
      <c r="B398" s="1224" t="s">
        <v>56</v>
      </c>
      <c r="C398" s="1601" t="s">
        <v>1280</v>
      </c>
      <c r="D398" s="1602"/>
      <c r="E398" s="664">
        <f>SUM(E6:E397)</f>
        <v>0</v>
      </c>
      <c r="F398" s="663" t="s">
        <v>2256</v>
      </c>
      <c r="G398" s="664">
        <f>M398</f>
        <v>0</v>
      </c>
      <c r="H398" s="665"/>
      <c r="M398" s="28">
        <f>SUM(M6:M397)</f>
        <v>0</v>
      </c>
      <c r="N398" s="28">
        <f>SUM(N6:N397)</f>
        <v>0</v>
      </c>
      <c r="O398" s="28">
        <f>SUM(O6:O397)</f>
        <v>0</v>
      </c>
      <c r="P398" s="28">
        <f>SUM(P6:P397)</f>
        <v>0</v>
      </c>
    </row>
    <row r="399" spans="2:16" ht="18" customHeight="1" thickBot="1">
      <c r="B399" s="1224" t="s">
        <v>56</v>
      </c>
      <c r="C399" s="666" t="s">
        <v>2375</v>
      </c>
      <c r="F399" s="663" t="s">
        <v>2257</v>
      </c>
      <c r="G399" s="664">
        <f>N398</f>
        <v>0</v>
      </c>
    </row>
    <row r="400" spans="2:16" ht="18" customHeight="1" thickBot="1">
      <c r="B400" s="1224" t="s">
        <v>56</v>
      </c>
      <c r="C400" s="666" t="s">
        <v>2376</v>
      </c>
      <c r="F400" s="663" t="s">
        <v>2258</v>
      </c>
      <c r="G400" s="664">
        <f>O398</f>
        <v>0</v>
      </c>
    </row>
    <row r="401" spans="2:8" ht="18" customHeight="1" thickBot="1">
      <c r="B401" s="1224" t="s">
        <v>56</v>
      </c>
      <c r="C401" s="666" t="s">
        <v>2377</v>
      </c>
      <c r="F401" s="663" t="s">
        <v>43</v>
      </c>
      <c r="G401" s="664">
        <f>P398</f>
        <v>0</v>
      </c>
    </row>
    <row r="402" spans="2:8" ht="6.75" customHeight="1"/>
    <row r="403" spans="2:8" ht="20.25" customHeight="1">
      <c r="C403" s="667" t="s">
        <v>1896</v>
      </c>
      <c r="E403" s="667"/>
      <c r="F403" s="668"/>
      <c r="G403" s="669"/>
    </row>
    <row r="406" spans="2:8" hidden="1"/>
    <row r="407" spans="2:8" hidden="1"/>
    <row r="408" spans="2:8" hidden="1"/>
    <row r="409" spans="2:8" hidden="1"/>
    <row r="410" spans="2:8" ht="36" hidden="1" customHeight="1">
      <c r="C410" s="447" t="s">
        <v>1045</v>
      </c>
      <c r="D410" s="447" t="str">
        <f>"Zasiew w "&amp;'Og s1'!K8&amp;" r."</f>
        <v>Zasiew w 2016 r.</v>
      </c>
      <c r="E410" s="447" t="s">
        <v>1119</v>
      </c>
      <c r="F410" s="447" t="s">
        <v>1046</v>
      </c>
      <c r="G410" s="447" t="s">
        <v>676</v>
      </c>
      <c r="H410" s="447" t="str">
        <f>"Zasiew w "&amp;'Og s1'!K8-1</f>
        <v>Zasiew w 2015</v>
      </c>
    </row>
    <row r="411" spans="2:8" hidden="1">
      <c r="C411" s="670">
        <f t="shared" ref="C411:H411" si="35">C6</f>
        <v>0</v>
      </c>
      <c r="D411" s="671">
        <f t="shared" si="35"/>
        <v>0</v>
      </c>
      <c r="E411" s="670">
        <f t="shared" si="35"/>
        <v>0</v>
      </c>
      <c r="F411" s="670">
        <f t="shared" si="35"/>
        <v>0</v>
      </c>
      <c r="G411" s="670">
        <f t="shared" si="35"/>
        <v>0</v>
      </c>
      <c r="H411" s="670">
        <f t="shared" si="35"/>
        <v>0</v>
      </c>
    </row>
    <row r="412" spans="2:8" hidden="1">
      <c r="C412" s="670"/>
      <c r="D412" s="671"/>
      <c r="E412" s="670"/>
      <c r="F412" s="670"/>
      <c r="G412" s="670"/>
      <c r="H412" s="670"/>
    </row>
    <row r="413" spans="2:8" hidden="1">
      <c r="C413" s="670">
        <f t="shared" ref="C413:H413" si="36">C7</f>
        <v>0</v>
      </c>
      <c r="D413" s="671">
        <f t="shared" si="36"/>
        <v>0</v>
      </c>
      <c r="E413" s="670">
        <f t="shared" si="36"/>
        <v>0</v>
      </c>
      <c r="F413" s="670">
        <f t="shared" si="36"/>
        <v>0</v>
      </c>
      <c r="G413" s="670">
        <f t="shared" si="36"/>
        <v>0</v>
      </c>
      <c r="H413" s="670">
        <f t="shared" si="36"/>
        <v>0</v>
      </c>
    </row>
    <row r="414" spans="2:8" hidden="1">
      <c r="C414" s="670"/>
      <c r="D414" s="671"/>
      <c r="E414" s="670"/>
      <c r="F414" s="670"/>
      <c r="G414" s="670"/>
      <c r="H414" s="670"/>
    </row>
    <row r="415" spans="2:8" hidden="1">
      <c r="C415" s="670">
        <f t="shared" ref="C415:H415" si="37">C8</f>
        <v>0</v>
      </c>
      <c r="D415" s="671">
        <f t="shared" si="37"/>
        <v>0</v>
      </c>
      <c r="E415" s="670">
        <f t="shared" si="37"/>
        <v>0</v>
      </c>
      <c r="F415" s="670">
        <f t="shared" si="37"/>
        <v>0</v>
      </c>
      <c r="G415" s="670">
        <f t="shared" si="37"/>
        <v>0</v>
      </c>
      <c r="H415" s="670">
        <f t="shared" si="37"/>
        <v>0</v>
      </c>
    </row>
    <row r="416" spans="2:8" hidden="1">
      <c r="C416" s="670"/>
      <c r="D416" s="671"/>
      <c r="E416" s="670"/>
      <c r="F416" s="670"/>
      <c r="G416" s="670"/>
      <c r="H416" s="670"/>
    </row>
    <row r="417" spans="3:8" hidden="1">
      <c r="C417" s="670">
        <f t="shared" ref="C417:H417" si="38">C9</f>
        <v>0</v>
      </c>
      <c r="D417" s="671">
        <f t="shared" si="38"/>
        <v>0</v>
      </c>
      <c r="E417" s="670">
        <f t="shared" si="38"/>
        <v>0</v>
      </c>
      <c r="F417" s="670">
        <f t="shared" si="38"/>
        <v>0</v>
      </c>
      <c r="G417" s="670">
        <f t="shared" si="38"/>
        <v>0</v>
      </c>
      <c r="H417" s="670">
        <f t="shared" si="38"/>
        <v>0</v>
      </c>
    </row>
    <row r="418" spans="3:8" hidden="1">
      <c r="C418" s="670"/>
      <c r="D418" s="671"/>
      <c r="E418" s="670"/>
      <c r="F418" s="670"/>
      <c r="G418" s="670"/>
      <c r="H418" s="670"/>
    </row>
    <row r="419" spans="3:8" hidden="1">
      <c r="C419" s="670">
        <f t="shared" ref="C419:H419" si="39">C10</f>
        <v>0</v>
      </c>
      <c r="D419" s="671">
        <f t="shared" si="39"/>
        <v>0</v>
      </c>
      <c r="E419" s="670">
        <f t="shared" si="39"/>
        <v>0</v>
      </c>
      <c r="F419" s="670">
        <f t="shared" si="39"/>
        <v>0</v>
      </c>
      <c r="G419" s="670">
        <f t="shared" si="39"/>
        <v>0</v>
      </c>
      <c r="H419" s="670">
        <f t="shared" si="39"/>
        <v>0</v>
      </c>
    </row>
    <row r="420" spans="3:8" hidden="1">
      <c r="C420" s="670"/>
      <c r="D420" s="671"/>
      <c r="E420" s="670"/>
      <c r="F420" s="670"/>
      <c r="G420" s="670"/>
      <c r="H420" s="670"/>
    </row>
    <row r="421" spans="3:8" hidden="1">
      <c r="C421" s="670">
        <f t="shared" ref="C421:H421" si="40">C11</f>
        <v>0</v>
      </c>
      <c r="D421" s="671">
        <f t="shared" si="40"/>
        <v>0</v>
      </c>
      <c r="E421" s="670">
        <f t="shared" si="40"/>
        <v>0</v>
      </c>
      <c r="F421" s="670">
        <f t="shared" si="40"/>
        <v>0</v>
      </c>
      <c r="G421" s="670">
        <f t="shared" si="40"/>
        <v>0</v>
      </c>
      <c r="H421" s="670">
        <f t="shared" si="40"/>
        <v>0</v>
      </c>
    </row>
    <row r="422" spans="3:8" hidden="1">
      <c r="C422" s="670"/>
      <c r="D422" s="671"/>
      <c r="E422" s="670"/>
      <c r="F422" s="670"/>
      <c r="G422" s="670"/>
      <c r="H422" s="670"/>
    </row>
    <row r="423" spans="3:8" hidden="1">
      <c r="C423" s="670">
        <f t="shared" ref="C423:H423" si="41">C12</f>
        <v>0</v>
      </c>
      <c r="D423" s="671">
        <f t="shared" si="41"/>
        <v>0</v>
      </c>
      <c r="E423" s="670">
        <f t="shared" si="41"/>
        <v>0</v>
      </c>
      <c r="F423" s="670">
        <f t="shared" si="41"/>
        <v>0</v>
      </c>
      <c r="G423" s="670">
        <f t="shared" si="41"/>
        <v>0</v>
      </c>
      <c r="H423" s="670">
        <f t="shared" si="41"/>
        <v>0</v>
      </c>
    </row>
    <row r="424" spans="3:8" hidden="1">
      <c r="C424" s="670"/>
      <c r="D424" s="671"/>
      <c r="E424" s="670"/>
      <c r="F424" s="670"/>
      <c r="G424" s="670"/>
      <c r="H424" s="670"/>
    </row>
    <row r="425" spans="3:8" hidden="1">
      <c r="C425" s="670">
        <f t="shared" ref="C425:H425" si="42">C13</f>
        <v>0</v>
      </c>
      <c r="D425" s="671">
        <f t="shared" si="42"/>
        <v>0</v>
      </c>
      <c r="E425" s="670">
        <f t="shared" si="42"/>
        <v>0</v>
      </c>
      <c r="F425" s="670">
        <f t="shared" si="42"/>
        <v>0</v>
      </c>
      <c r="G425" s="670">
        <f t="shared" si="42"/>
        <v>0</v>
      </c>
      <c r="H425" s="670">
        <f t="shared" si="42"/>
        <v>0</v>
      </c>
    </row>
    <row r="426" spans="3:8" hidden="1">
      <c r="C426" s="670"/>
      <c r="D426" s="671"/>
      <c r="E426" s="670"/>
      <c r="F426" s="670"/>
      <c r="G426" s="670"/>
      <c r="H426" s="670"/>
    </row>
    <row r="427" spans="3:8" hidden="1">
      <c r="C427" s="670">
        <f t="shared" ref="C427:H427" si="43">C14</f>
        <v>0</v>
      </c>
      <c r="D427" s="671">
        <f t="shared" si="43"/>
        <v>0</v>
      </c>
      <c r="E427" s="670">
        <f t="shared" si="43"/>
        <v>0</v>
      </c>
      <c r="F427" s="670">
        <f t="shared" si="43"/>
        <v>0</v>
      </c>
      <c r="G427" s="670">
        <f t="shared" si="43"/>
        <v>0</v>
      </c>
      <c r="H427" s="670">
        <f t="shared" si="43"/>
        <v>0</v>
      </c>
    </row>
    <row r="428" spans="3:8" hidden="1">
      <c r="C428" s="670"/>
      <c r="D428" s="671"/>
      <c r="E428" s="670"/>
      <c r="F428" s="670"/>
      <c r="G428" s="670"/>
      <c r="H428" s="670"/>
    </row>
    <row r="429" spans="3:8" hidden="1">
      <c r="C429" s="670">
        <f t="shared" ref="C429:H429" si="44">C15</f>
        <v>0</v>
      </c>
      <c r="D429" s="671">
        <f t="shared" si="44"/>
        <v>0</v>
      </c>
      <c r="E429" s="670">
        <f t="shared" si="44"/>
        <v>0</v>
      </c>
      <c r="F429" s="670">
        <f t="shared" si="44"/>
        <v>0</v>
      </c>
      <c r="G429" s="670">
        <f t="shared" si="44"/>
        <v>0</v>
      </c>
      <c r="H429" s="670">
        <f t="shared" si="44"/>
        <v>0</v>
      </c>
    </row>
    <row r="430" spans="3:8" hidden="1">
      <c r="C430" s="670"/>
      <c r="D430" s="671"/>
      <c r="E430" s="670"/>
      <c r="F430" s="670"/>
      <c r="G430" s="670"/>
      <c r="H430" s="670"/>
    </row>
    <row r="431" spans="3:8" hidden="1">
      <c r="C431" s="670">
        <f t="shared" ref="C431:H431" si="45">C16</f>
        <v>0</v>
      </c>
      <c r="D431" s="671">
        <f t="shared" si="45"/>
        <v>0</v>
      </c>
      <c r="E431" s="670">
        <f t="shared" si="45"/>
        <v>0</v>
      </c>
      <c r="F431" s="670">
        <f t="shared" si="45"/>
        <v>0</v>
      </c>
      <c r="G431" s="670">
        <f t="shared" si="45"/>
        <v>0</v>
      </c>
      <c r="H431" s="670">
        <f t="shared" si="45"/>
        <v>0</v>
      </c>
    </row>
    <row r="432" spans="3:8" hidden="1">
      <c r="C432" s="670"/>
      <c r="D432" s="671"/>
      <c r="E432" s="670"/>
      <c r="F432" s="670"/>
      <c r="G432" s="670"/>
      <c r="H432" s="670"/>
    </row>
    <row r="433" spans="3:8" hidden="1">
      <c r="C433" s="670">
        <f t="shared" ref="C433:H433" si="46">C17</f>
        <v>0</v>
      </c>
      <c r="D433" s="671">
        <f t="shared" si="46"/>
        <v>0</v>
      </c>
      <c r="E433" s="670">
        <f t="shared" si="46"/>
        <v>0</v>
      </c>
      <c r="F433" s="670">
        <f t="shared" si="46"/>
        <v>0</v>
      </c>
      <c r="G433" s="670">
        <f t="shared" si="46"/>
        <v>0</v>
      </c>
      <c r="H433" s="670">
        <f t="shared" si="46"/>
        <v>0</v>
      </c>
    </row>
    <row r="434" spans="3:8" hidden="1">
      <c r="C434" s="670"/>
      <c r="D434" s="671"/>
      <c r="E434" s="670"/>
      <c r="F434" s="670"/>
      <c r="G434" s="670"/>
      <c r="H434" s="670"/>
    </row>
    <row r="435" spans="3:8" hidden="1">
      <c r="C435" s="670">
        <f t="shared" ref="C435:H435" si="47">C18</f>
        <v>0</v>
      </c>
      <c r="D435" s="671">
        <f t="shared" si="47"/>
        <v>0</v>
      </c>
      <c r="E435" s="670">
        <f t="shared" si="47"/>
        <v>0</v>
      </c>
      <c r="F435" s="670">
        <f t="shared" si="47"/>
        <v>0</v>
      </c>
      <c r="G435" s="670">
        <f t="shared" si="47"/>
        <v>0</v>
      </c>
      <c r="H435" s="670">
        <f t="shared" si="47"/>
        <v>0</v>
      </c>
    </row>
    <row r="436" spans="3:8" hidden="1">
      <c r="C436" s="670"/>
      <c r="D436" s="671"/>
      <c r="E436" s="670"/>
      <c r="F436" s="670"/>
      <c r="G436" s="670"/>
      <c r="H436" s="670"/>
    </row>
    <row r="437" spans="3:8" hidden="1">
      <c r="C437" s="670">
        <f t="shared" ref="C437:H437" si="48">C19</f>
        <v>0</v>
      </c>
      <c r="D437" s="671">
        <f t="shared" si="48"/>
        <v>0</v>
      </c>
      <c r="E437" s="670">
        <f t="shared" si="48"/>
        <v>0</v>
      </c>
      <c r="F437" s="670">
        <f t="shared" si="48"/>
        <v>0</v>
      </c>
      <c r="G437" s="670">
        <f t="shared" si="48"/>
        <v>0</v>
      </c>
      <c r="H437" s="670">
        <f t="shared" si="48"/>
        <v>0</v>
      </c>
    </row>
    <row r="438" spans="3:8" hidden="1">
      <c r="C438" s="670"/>
      <c r="D438" s="671"/>
      <c r="E438" s="670"/>
      <c r="F438" s="670"/>
      <c r="G438" s="670"/>
      <c r="H438" s="670"/>
    </row>
    <row r="439" spans="3:8" hidden="1">
      <c r="C439" s="670">
        <f t="shared" ref="C439:H439" si="49">C20</f>
        <v>0</v>
      </c>
      <c r="D439" s="671">
        <f t="shared" si="49"/>
        <v>0</v>
      </c>
      <c r="E439" s="670">
        <f t="shared" si="49"/>
        <v>0</v>
      </c>
      <c r="F439" s="670">
        <f t="shared" si="49"/>
        <v>0</v>
      </c>
      <c r="G439" s="670">
        <f t="shared" si="49"/>
        <v>0</v>
      </c>
      <c r="H439" s="670">
        <f t="shared" si="49"/>
        <v>0</v>
      </c>
    </row>
    <row r="440" spans="3:8" hidden="1">
      <c r="C440" s="670"/>
      <c r="D440" s="671"/>
      <c r="E440" s="670"/>
      <c r="F440" s="670"/>
      <c r="G440" s="670"/>
      <c r="H440" s="670"/>
    </row>
    <row r="441" spans="3:8" hidden="1">
      <c r="C441" s="670">
        <f t="shared" ref="C441:H441" si="50">C21</f>
        <v>0</v>
      </c>
      <c r="D441" s="671">
        <f t="shared" si="50"/>
        <v>0</v>
      </c>
      <c r="E441" s="670">
        <f t="shared" si="50"/>
        <v>0</v>
      </c>
      <c r="F441" s="670">
        <f t="shared" si="50"/>
        <v>0</v>
      </c>
      <c r="G441" s="670">
        <f t="shared" si="50"/>
        <v>0</v>
      </c>
      <c r="H441" s="670">
        <f t="shared" si="50"/>
        <v>0</v>
      </c>
    </row>
    <row r="442" spans="3:8" hidden="1">
      <c r="C442" s="670"/>
      <c r="D442" s="671"/>
      <c r="E442" s="670"/>
      <c r="F442" s="670"/>
      <c r="G442" s="670"/>
      <c r="H442" s="670"/>
    </row>
    <row r="443" spans="3:8" hidden="1">
      <c r="C443" s="670">
        <f t="shared" ref="C443:H443" si="51">C22</f>
        <v>0</v>
      </c>
      <c r="D443" s="671">
        <f t="shared" si="51"/>
        <v>0</v>
      </c>
      <c r="E443" s="670">
        <f t="shared" si="51"/>
        <v>0</v>
      </c>
      <c r="F443" s="670">
        <f t="shared" si="51"/>
        <v>0</v>
      </c>
      <c r="G443" s="670">
        <f t="shared" si="51"/>
        <v>0</v>
      </c>
      <c r="H443" s="670">
        <f t="shared" si="51"/>
        <v>0</v>
      </c>
    </row>
    <row r="444" spans="3:8" hidden="1">
      <c r="C444" s="670"/>
      <c r="D444" s="671"/>
      <c r="E444" s="670"/>
      <c r="F444" s="670"/>
      <c r="G444" s="670"/>
      <c r="H444" s="670"/>
    </row>
    <row r="445" spans="3:8" hidden="1">
      <c r="C445" s="670">
        <f t="shared" ref="C445:H445" si="52">C23</f>
        <v>0</v>
      </c>
      <c r="D445" s="671">
        <f t="shared" si="52"/>
        <v>0</v>
      </c>
      <c r="E445" s="670">
        <f t="shared" si="52"/>
        <v>0</v>
      </c>
      <c r="F445" s="670">
        <f t="shared" si="52"/>
        <v>0</v>
      </c>
      <c r="G445" s="670">
        <f t="shared" si="52"/>
        <v>0</v>
      </c>
      <c r="H445" s="670">
        <f t="shared" si="52"/>
        <v>0</v>
      </c>
    </row>
    <row r="446" spans="3:8" hidden="1">
      <c r="C446" s="670"/>
      <c r="D446" s="671"/>
      <c r="E446" s="670"/>
      <c r="F446" s="670"/>
      <c r="G446" s="670"/>
      <c r="H446" s="670"/>
    </row>
    <row r="447" spans="3:8" hidden="1">
      <c r="C447" s="670">
        <f t="shared" ref="C447:H447" si="53">C24</f>
        <v>0</v>
      </c>
      <c r="D447" s="671">
        <f t="shared" si="53"/>
        <v>0</v>
      </c>
      <c r="E447" s="670">
        <f t="shared" si="53"/>
        <v>0</v>
      </c>
      <c r="F447" s="670">
        <f t="shared" si="53"/>
        <v>0</v>
      </c>
      <c r="G447" s="670">
        <f t="shared" si="53"/>
        <v>0</v>
      </c>
      <c r="H447" s="670">
        <f t="shared" si="53"/>
        <v>0</v>
      </c>
    </row>
    <row r="448" spans="3:8" hidden="1">
      <c r="C448" s="670"/>
      <c r="D448" s="671"/>
      <c r="E448" s="670"/>
      <c r="F448" s="670"/>
      <c r="G448" s="670"/>
      <c r="H448" s="670"/>
    </row>
    <row r="449" spans="3:8" hidden="1">
      <c r="C449" s="670">
        <f t="shared" ref="C449:H449" si="54">C25</f>
        <v>0</v>
      </c>
      <c r="D449" s="671">
        <f t="shared" si="54"/>
        <v>0</v>
      </c>
      <c r="E449" s="670">
        <f t="shared" si="54"/>
        <v>0</v>
      </c>
      <c r="F449" s="670">
        <f t="shared" si="54"/>
        <v>0</v>
      </c>
      <c r="G449" s="670">
        <f t="shared" si="54"/>
        <v>0</v>
      </c>
      <c r="H449" s="670">
        <f t="shared" si="54"/>
        <v>0</v>
      </c>
    </row>
    <row r="450" spans="3:8" hidden="1">
      <c r="C450" s="670"/>
      <c r="D450" s="671"/>
      <c r="E450" s="670"/>
      <c r="F450" s="670"/>
      <c r="G450" s="670"/>
      <c r="H450" s="670"/>
    </row>
    <row r="451" spans="3:8" hidden="1">
      <c r="C451" s="670">
        <f t="shared" ref="C451:H451" si="55">C26</f>
        <v>0</v>
      </c>
      <c r="D451" s="671">
        <f t="shared" si="55"/>
        <v>0</v>
      </c>
      <c r="E451" s="670">
        <f t="shared" si="55"/>
        <v>0</v>
      </c>
      <c r="F451" s="670">
        <f t="shared" si="55"/>
        <v>0</v>
      </c>
      <c r="G451" s="670">
        <f t="shared" si="55"/>
        <v>0</v>
      </c>
      <c r="H451" s="670">
        <f t="shared" si="55"/>
        <v>0</v>
      </c>
    </row>
    <row r="452" spans="3:8" hidden="1">
      <c r="C452" s="670"/>
      <c r="D452" s="671"/>
      <c r="E452" s="670"/>
      <c r="F452" s="670"/>
      <c r="G452" s="670"/>
      <c r="H452" s="670"/>
    </row>
    <row r="453" spans="3:8" hidden="1">
      <c r="C453" s="670">
        <f t="shared" ref="C453:H453" si="56">C27</f>
        <v>0</v>
      </c>
      <c r="D453" s="671">
        <f t="shared" si="56"/>
        <v>0</v>
      </c>
      <c r="E453" s="670">
        <f t="shared" si="56"/>
        <v>0</v>
      </c>
      <c r="F453" s="670">
        <f t="shared" si="56"/>
        <v>0</v>
      </c>
      <c r="G453" s="670">
        <f t="shared" si="56"/>
        <v>0</v>
      </c>
      <c r="H453" s="670">
        <f t="shared" si="56"/>
        <v>0</v>
      </c>
    </row>
    <row r="454" spans="3:8" hidden="1">
      <c r="C454" s="670"/>
      <c r="D454" s="671"/>
      <c r="E454" s="670"/>
      <c r="F454" s="670"/>
      <c r="G454" s="670"/>
      <c r="H454" s="670"/>
    </row>
    <row r="455" spans="3:8" hidden="1">
      <c r="C455" s="670">
        <f t="shared" ref="C455:H455" si="57">C28</f>
        <v>0</v>
      </c>
      <c r="D455" s="671">
        <f t="shared" si="57"/>
        <v>0</v>
      </c>
      <c r="E455" s="670">
        <f t="shared" si="57"/>
        <v>0</v>
      </c>
      <c r="F455" s="670">
        <f t="shared" si="57"/>
        <v>0</v>
      </c>
      <c r="G455" s="670">
        <f t="shared" si="57"/>
        <v>0</v>
      </c>
      <c r="H455" s="670">
        <f t="shared" si="57"/>
        <v>0</v>
      </c>
    </row>
    <row r="456" spans="3:8" hidden="1">
      <c r="C456" s="670"/>
      <c r="D456" s="671"/>
      <c r="E456" s="670"/>
      <c r="F456" s="670"/>
      <c r="G456" s="670"/>
      <c r="H456" s="670"/>
    </row>
    <row r="457" spans="3:8" hidden="1">
      <c r="C457" s="670">
        <f t="shared" ref="C457:H457" si="58">C29</f>
        <v>0</v>
      </c>
      <c r="D457" s="671">
        <f t="shared" si="58"/>
        <v>0</v>
      </c>
      <c r="E457" s="670">
        <f t="shared" si="58"/>
        <v>0</v>
      </c>
      <c r="F457" s="670">
        <f t="shared" si="58"/>
        <v>0</v>
      </c>
      <c r="G457" s="670">
        <f t="shared" si="58"/>
        <v>0</v>
      </c>
      <c r="H457" s="670">
        <f t="shared" si="58"/>
        <v>0</v>
      </c>
    </row>
    <row r="458" spans="3:8" hidden="1">
      <c r="C458" s="670"/>
      <c r="D458" s="671"/>
      <c r="E458" s="670"/>
      <c r="F458" s="670"/>
      <c r="G458" s="670"/>
      <c r="H458" s="670"/>
    </row>
    <row r="459" spans="3:8" hidden="1">
      <c r="C459" s="670">
        <f t="shared" ref="C459:H459" si="59">C30</f>
        <v>0</v>
      </c>
      <c r="D459" s="671">
        <f t="shared" si="59"/>
        <v>0</v>
      </c>
      <c r="E459" s="670">
        <f t="shared" si="59"/>
        <v>0</v>
      </c>
      <c r="F459" s="670">
        <f t="shared" si="59"/>
        <v>0</v>
      </c>
      <c r="G459" s="670">
        <f t="shared" si="59"/>
        <v>0</v>
      </c>
      <c r="H459" s="670">
        <f t="shared" si="59"/>
        <v>0</v>
      </c>
    </row>
    <row r="460" spans="3:8" hidden="1">
      <c r="C460" s="670"/>
      <c r="D460" s="671"/>
      <c r="E460" s="670"/>
      <c r="F460" s="670"/>
      <c r="G460" s="670"/>
      <c r="H460" s="670"/>
    </row>
    <row r="461" spans="3:8" hidden="1">
      <c r="C461" s="670">
        <f t="shared" ref="C461:H461" si="60">C31</f>
        <v>0</v>
      </c>
      <c r="D461" s="671">
        <f t="shared" si="60"/>
        <v>0</v>
      </c>
      <c r="E461" s="670">
        <f t="shared" si="60"/>
        <v>0</v>
      </c>
      <c r="F461" s="670">
        <f t="shared" si="60"/>
        <v>0</v>
      </c>
      <c r="G461" s="670">
        <f t="shared" si="60"/>
        <v>0</v>
      </c>
      <c r="H461" s="670">
        <f t="shared" si="60"/>
        <v>0</v>
      </c>
    </row>
    <row r="462" spans="3:8" hidden="1">
      <c r="C462" s="670"/>
      <c r="D462" s="671"/>
      <c r="E462" s="670"/>
      <c r="F462" s="670"/>
      <c r="G462" s="670"/>
      <c r="H462" s="670"/>
    </row>
    <row r="463" spans="3:8" hidden="1">
      <c r="C463" s="670">
        <f t="shared" ref="C463:H463" si="61">C32</f>
        <v>0</v>
      </c>
      <c r="D463" s="671">
        <f t="shared" si="61"/>
        <v>0</v>
      </c>
      <c r="E463" s="670">
        <f t="shared" si="61"/>
        <v>0</v>
      </c>
      <c r="F463" s="670">
        <f t="shared" si="61"/>
        <v>0</v>
      </c>
      <c r="G463" s="670">
        <f t="shared" si="61"/>
        <v>0</v>
      </c>
      <c r="H463" s="670">
        <f t="shared" si="61"/>
        <v>0</v>
      </c>
    </row>
    <row r="464" spans="3:8" hidden="1">
      <c r="C464" s="670"/>
      <c r="D464" s="671"/>
      <c r="E464" s="670"/>
      <c r="F464" s="670"/>
      <c r="G464" s="670"/>
      <c r="H464" s="670"/>
    </row>
    <row r="465" spans="3:8" hidden="1">
      <c r="C465" s="670">
        <f t="shared" ref="C465:H465" si="62">C33</f>
        <v>0</v>
      </c>
      <c r="D465" s="671">
        <f t="shared" si="62"/>
        <v>0</v>
      </c>
      <c r="E465" s="670">
        <f t="shared" si="62"/>
        <v>0</v>
      </c>
      <c r="F465" s="670">
        <f t="shared" si="62"/>
        <v>0</v>
      </c>
      <c r="G465" s="670">
        <f t="shared" si="62"/>
        <v>0</v>
      </c>
      <c r="H465" s="670">
        <f t="shared" si="62"/>
        <v>0</v>
      </c>
    </row>
    <row r="466" spans="3:8" hidden="1">
      <c r="C466" s="670"/>
      <c r="D466" s="671"/>
      <c r="E466" s="670"/>
      <c r="F466" s="670"/>
      <c r="G466" s="670"/>
      <c r="H466" s="670"/>
    </row>
    <row r="467" spans="3:8" hidden="1">
      <c r="C467" s="670">
        <f t="shared" ref="C467:H467" si="63">C34</f>
        <v>0</v>
      </c>
      <c r="D467" s="671">
        <f t="shared" si="63"/>
        <v>0</v>
      </c>
      <c r="E467" s="670">
        <f t="shared" si="63"/>
        <v>0</v>
      </c>
      <c r="F467" s="670">
        <f t="shared" si="63"/>
        <v>0</v>
      </c>
      <c r="G467" s="670">
        <f t="shared" si="63"/>
        <v>0</v>
      </c>
      <c r="H467" s="670">
        <f t="shared" si="63"/>
        <v>0</v>
      </c>
    </row>
    <row r="468" spans="3:8" hidden="1">
      <c r="C468" s="670"/>
      <c r="D468" s="671"/>
      <c r="E468" s="670"/>
      <c r="F468" s="670"/>
      <c r="G468" s="670"/>
      <c r="H468" s="670"/>
    </row>
    <row r="469" spans="3:8" hidden="1">
      <c r="C469" s="670">
        <f t="shared" ref="C469:H469" si="64">C35</f>
        <v>0</v>
      </c>
      <c r="D469" s="671">
        <f t="shared" si="64"/>
        <v>0</v>
      </c>
      <c r="E469" s="670">
        <f t="shared" si="64"/>
        <v>0</v>
      </c>
      <c r="F469" s="670">
        <f t="shared" si="64"/>
        <v>0</v>
      </c>
      <c r="G469" s="670">
        <f t="shared" si="64"/>
        <v>0</v>
      </c>
      <c r="H469" s="670">
        <f t="shared" si="64"/>
        <v>0</v>
      </c>
    </row>
    <row r="470" spans="3:8" hidden="1">
      <c r="C470" s="670"/>
      <c r="D470" s="671"/>
      <c r="E470" s="670"/>
      <c r="F470" s="670"/>
      <c r="G470" s="670"/>
      <c r="H470" s="670"/>
    </row>
    <row r="471" spans="3:8" hidden="1">
      <c r="C471" s="670">
        <f t="shared" ref="C471:H471" si="65">C36</f>
        <v>0</v>
      </c>
      <c r="D471" s="671">
        <f t="shared" si="65"/>
        <v>0</v>
      </c>
      <c r="E471" s="670">
        <f t="shared" si="65"/>
        <v>0</v>
      </c>
      <c r="F471" s="670">
        <f t="shared" si="65"/>
        <v>0</v>
      </c>
      <c r="G471" s="670">
        <f t="shared" si="65"/>
        <v>0</v>
      </c>
      <c r="H471" s="670">
        <f t="shared" si="65"/>
        <v>0</v>
      </c>
    </row>
    <row r="472" spans="3:8" hidden="1">
      <c r="C472" s="670"/>
      <c r="D472" s="671"/>
      <c r="E472" s="670"/>
      <c r="F472" s="670"/>
      <c r="G472" s="670"/>
      <c r="H472" s="670"/>
    </row>
    <row r="473" spans="3:8" hidden="1">
      <c r="C473" s="670">
        <f t="shared" ref="C473:H473" si="66">C37</f>
        <v>0</v>
      </c>
      <c r="D473" s="671">
        <f t="shared" si="66"/>
        <v>0</v>
      </c>
      <c r="E473" s="670">
        <f t="shared" si="66"/>
        <v>0</v>
      </c>
      <c r="F473" s="670">
        <f t="shared" si="66"/>
        <v>0</v>
      </c>
      <c r="G473" s="670">
        <f t="shared" si="66"/>
        <v>0</v>
      </c>
      <c r="H473" s="670">
        <f t="shared" si="66"/>
        <v>0</v>
      </c>
    </row>
    <row r="474" spans="3:8" hidden="1">
      <c r="C474" s="670"/>
      <c r="D474" s="671"/>
      <c r="E474" s="670"/>
      <c r="F474" s="670"/>
      <c r="G474" s="670"/>
      <c r="H474" s="670"/>
    </row>
    <row r="475" spans="3:8" hidden="1">
      <c r="C475" s="670">
        <f t="shared" ref="C475:H475" si="67">C38</f>
        <v>0</v>
      </c>
      <c r="D475" s="671">
        <f t="shared" si="67"/>
        <v>0</v>
      </c>
      <c r="E475" s="670">
        <f t="shared" si="67"/>
        <v>0</v>
      </c>
      <c r="F475" s="670">
        <f t="shared" si="67"/>
        <v>0</v>
      </c>
      <c r="G475" s="670">
        <f t="shared" si="67"/>
        <v>0</v>
      </c>
      <c r="H475" s="670">
        <f t="shared" si="67"/>
        <v>0</v>
      </c>
    </row>
    <row r="476" spans="3:8" hidden="1">
      <c r="C476" s="670"/>
      <c r="D476" s="671"/>
      <c r="E476" s="670"/>
      <c r="F476" s="670"/>
      <c r="G476" s="670"/>
      <c r="H476" s="670"/>
    </row>
    <row r="477" spans="3:8" hidden="1">
      <c r="C477" s="670">
        <f t="shared" ref="C477:H477" si="68">C39</f>
        <v>0</v>
      </c>
      <c r="D477" s="671">
        <f t="shared" si="68"/>
        <v>0</v>
      </c>
      <c r="E477" s="670">
        <f t="shared" si="68"/>
        <v>0</v>
      </c>
      <c r="F477" s="670">
        <f t="shared" si="68"/>
        <v>0</v>
      </c>
      <c r="G477" s="670">
        <f t="shared" si="68"/>
        <v>0</v>
      </c>
      <c r="H477" s="670">
        <f t="shared" si="68"/>
        <v>0</v>
      </c>
    </row>
    <row r="478" spans="3:8" hidden="1">
      <c r="C478" s="670"/>
      <c r="D478" s="671"/>
      <c r="E478" s="670"/>
      <c r="F478" s="670"/>
      <c r="G478" s="670"/>
      <c r="H478" s="670"/>
    </row>
    <row r="479" spans="3:8" hidden="1">
      <c r="C479" s="670">
        <f t="shared" ref="C479:H479" si="69">C40</f>
        <v>0</v>
      </c>
      <c r="D479" s="671">
        <f t="shared" si="69"/>
        <v>0</v>
      </c>
      <c r="E479" s="670">
        <f t="shared" si="69"/>
        <v>0</v>
      </c>
      <c r="F479" s="670">
        <f t="shared" si="69"/>
        <v>0</v>
      </c>
      <c r="G479" s="670">
        <f t="shared" si="69"/>
        <v>0</v>
      </c>
      <c r="H479" s="670">
        <f t="shared" si="69"/>
        <v>0</v>
      </c>
    </row>
    <row r="480" spans="3:8" hidden="1">
      <c r="C480" s="670"/>
      <c r="D480" s="671"/>
      <c r="E480" s="670"/>
      <c r="F480" s="670"/>
      <c r="G480" s="670"/>
      <c r="H480" s="670"/>
    </row>
    <row r="481" spans="3:8" hidden="1">
      <c r="C481" s="670">
        <f t="shared" ref="C481:H481" si="70">C41</f>
        <v>0</v>
      </c>
      <c r="D481" s="671">
        <f t="shared" si="70"/>
        <v>0</v>
      </c>
      <c r="E481" s="670">
        <f t="shared" si="70"/>
        <v>0</v>
      </c>
      <c r="F481" s="670">
        <f t="shared" si="70"/>
        <v>0</v>
      </c>
      <c r="G481" s="670">
        <f t="shared" si="70"/>
        <v>0</v>
      </c>
      <c r="H481" s="670">
        <f t="shared" si="70"/>
        <v>0</v>
      </c>
    </row>
    <row r="482" spans="3:8" hidden="1">
      <c r="C482" s="670"/>
      <c r="D482" s="671"/>
      <c r="E482" s="670"/>
      <c r="F482" s="670"/>
      <c r="G482" s="670"/>
      <c r="H482" s="670"/>
    </row>
    <row r="483" spans="3:8" hidden="1">
      <c r="C483" s="670">
        <f t="shared" ref="C483:H483" si="71">C42</f>
        <v>0</v>
      </c>
      <c r="D483" s="671">
        <f t="shared" si="71"/>
        <v>0</v>
      </c>
      <c r="E483" s="670">
        <f t="shared" si="71"/>
        <v>0</v>
      </c>
      <c r="F483" s="670">
        <f t="shared" si="71"/>
        <v>0</v>
      </c>
      <c r="G483" s="670">
        <f t="shared" si="71"/>
        <v>0</v>
      </c>
      <c r="H483" s="670">
        <f t="shared" si="71"/>
        <v>0</v>
      </c>
    </row>
    <row r="484" spans="3:8" hidden="1">
      <c r="C484" s="670"/>
      <c r="D484" s="671"/>
      <c r="E484" s="670"/>
      <c r="F484" s="670"/>
      <c r="G484" s="670"/>
      <c r="H484" s="670"/>
    </row>
    <row r="485" spans="3:8" hidden="1">
      <c r="C485" s="670">
        <f t="shared" ref="C485:H485" si="72">C43</f>
        <v>0</v>
      </c>
      <c r="D485" s="671">
        <f t="shared" si="72"/>
        <v>0</v>
      </c>
      <c r="E485" s="670">
        <f t="shared" si="72"/>
        <v>0</v>
      </c>
      <c r="F485" s="670">
        <f t="shared" si="72"/>
        <v>0</v>
      </c>
      <c r="G485" s="670">
        <f t="shared" si="72"/>
        <v>0</v>
      </c>
      <c r="H485" s="670">
        <f t="shared" si="72"/>
        <v>0</v>
      </c>
    </row>
    <row r="486" spans="3:8" hidden="1">
      <c r="C486" s="670"/>
      <c r="D486" s="671"/>
      <c r="E486" s="670"/>
      <c r="F486" s="670"/>
      <c r="G486" s="670"/>
      <c r="H486" s="670"/>
    </row>
    <row r="487" spans="3:8" hidden="1">
      <c r="C487" s="670">
        <f t="shared" ref="C487:H487" si="73">C44</f>
        <v>0</v>
      </c>
      <c r="D487" s="671">
        <f t="shared" si="73"/>
        <v>0</v>
      </c>
      <c r="E487" s="670">
        <f t="shared" si="73"/>
        <v>0</v>
      </c>
      <c r="F487" s="670">
        <f t="shared" si="73"/>
        <v>0</v>
      </c>
      <c r="G487" s="670">
        <f t="shared" si="73"/>
        <v>0</v>
      </c>
      <c r="H487" s="670">
        <f t="shared" si="73"/>
        <v>0</v>
      </c>
    </row>
    <row r="488" spans="3:8" hidden="1">
      <c r="C488" s="670"/>
      <c r="D488" s="671"/>
      <c r="E488" s="670"/>
      <c r="F488" s="670"/>
      <c r="G488" s="670"/>
      <c r="H488" s="670"/>
    </row>
    <row r="489" spans="3:8" hidden="1">
      <c r="C489" s="670">
        <f t="shared" ref="C489:H489" si="74">C45</f>
        <v>0</v>
      </c>
      <c r="D489" s="671">
        <f t="shared" si="74"/>
        <v>0</v>
      </c>
      <c r="E489" s="670">
        <f t="shared" si="74"/>
        <v>0</v>
      </c>
      <c r="F489" s="670">
        <f t="shared" si="74"/>
        <v>0</v>
      </c>
      <c r="G489" s="670">
        <f t="shared" si="74"/>
        <v>0</v>
      </c>
      <c r="H489" s="670">
        <f t="shared" si="74"/>
        <v>0</v>
      </c>
    </row>
    <row r="490" spans="3:8" hidden="1">
      <c r="C490" s="670"/>
      <c r="D490" s="671"/>
      <c r="E490" s="670"/>
      <c r="F490" s="670"/>
      <c r="G490" s="670"/>
      <c r="H490" s="670"/>
    </row>
    <row r="491" spans="3:8" hidden="1">
      <c r="C491" s="670">
        <f t="shared" ref="C491:H491" si="75">C46</f>
        <v>0</v>
      </c>
      <c r="D491" s="671">
        <f t="shared" si="75"/>
        <v>0</v>
      </c>
      <c r="E491" s="670">
        <f t="shared" si="75"/>
        <v>0</v>
      </c>
      <c r="F491" s="670">
        <f t="shared" si="75"/>
        <v>0</v>
      </c>
      <c r="G491" s="670">
        <f t="shared" si="75"/>
        <v>0</v>
      </c>
      <c r="H491" s="670">
        <f t="shared" si="75"/>
        <v>0</v>
      </c>
    </row>
    <row r="492" spans="3:8" hidden="1">
      <c r="C492" s="670"/>
      <c r="D492" s="671"/>
      <c r="E492" s="670"/>
      <c r="F492" s="670"/>
      <c r="G492" s="670"/>
      <c r="H492" s="670"/>
    </row>
    <row r="493" spans="3:8" hidden="1">
      <c r="C493" s="670">
        <f t="shared" ref="C493:H493" si="76">C47</f>
        <v>0</v>
      </c>
      <c r="D493" s="671">
        <f t="shared" si="76"/>
        <v>0</v>
      </c>
      <c r="E493" s="670">
        <f t="shared" si="76"/>
        <v>0</v>
      </c>
      <c r="F493" s="670">
        <f t="shared" si="76"/>
        <v>0</v>
      </c>
      <c r="G493" s="670">
        <f t="shared" si="76"/>
        <v>0</v>
      </c>
      <c r="H493" s="670">
        <f t="shared" si="76"/>
        <v>0</v>
      </c>
    </row>
    <row r="494" spans="3:8" hidden="1">
      <c r="C494" s="670"/>
      <c r="D494" s="671"/>
      <c r="E494" s="670"/>
      <c r="F494" s="670"/>
      <c r="G494" s="670"/>
      <c r="H494" s="670"/>
    </row>
    <row r="495" spans="3:8" hidden="1">
      <c r="C495" s="670">
        <f t="shared" ref="C495:H495" si="77">C48</f>
        <v>0</v>
      </c>
      <c r="D495" s="671">
        <f t="shared" si="77"/>
        <v>0</v>
      </c>
      <c r="E495" s="670">
        <f t="shared" si="77"/>
        <v>0</v>
      </c>
      <c r="F495" s="670">
        <f t="shared" si="77"/>
        <v>0</v>
      </c>
      <c r="G495" s="670">
        <f t="shared" si="77"/>
        <v>0</v>
      </c>
      <c r="H495" s="670">
        <f t="shared" si="77"/>
        <v>0</v>
      </c>
    </row>
    <row r="496" spans="3:8" hidden="1">
      <c r="C496" s="670"/>
      <c r="D496" s="671"/>
      <c r="E496" s="670"/>
      <c r="F496" s="670"/>
      <c r="G496" s="670"/>
      <c r="H496" s="670"/>
    </row>
    <row r="497" spans="3:8" hidden="1">
      <c r="C497" s="670">
        <f t="shared" ref="C497:H497" si="78">C49</f>
        <v>0</v>
      </c>
      <c r="D497" s="671">
        <f t="shared" si="78"/>
        <v>0</v>
      </c>
      <c r="E497" s="670">
        <f t="shared" si="78"/>
        <v>0</v>
      </c>
      <c r="F497" s="670">
        <f t="shared" si="78"/>
        <v>0</v>
      </c>
      <c r="G497" s="670">
        <f t="shared" si="78"/>
        <v>0</v>
      </c>
      <c r="H497" s="670">
        <f t="shared" si="78"/>
        <v>0</v>
      </c>
    </row>
    <row r="498" spans="3:8" hidden="1">
      <c r="C498" s="670"/>
      <c r="D498" s="671"/>
      <c r="E498" s="670"/>
      <c r="F498" s="670"/>
      <c r="G498" s="670"/>
      <c r="H498" s="670"/>
    </row>
    <row r="499" spans="3:8" hidden="1">
      <c r="C499" s="670">
        <f t="shared" ref="C499:H499" si="79">C50</f>
        <v>0</v>
      </c>
      <c r="D499" s="671">
        <f t="shared" si="79"/>
        <v>0</v>
      </c>
      <c r="E499" s="670">
        <f t="shared" si="79"/>
        <v>0</v>
      </c>
      <c r="F499" s="670">
        <f t="shared" si="79"/>
        <v>0</v>
      </c>
      <c r="G499" s="670">
        <f t="shared" si="79"/>
        <v>0</v>
      </c>
      <c r="H499" s="670">
        <f t="shared" si="79"/>
        <v>0</v>
      </c>
    </row>
    <row r="500" spans="3:8" hidden="1">
      <c r="C500" s="670"/>
      <c r="D500" s="671"/>
      <c r="E500" s="670"/>
      <c r="F500" s="670"/>
      <c r="G500" s="670"/>
      <c r="H500" s="670"/>
    </row>
    <row r="501" spans="3:8" hidden="1">
      <c r="C501" s="670">
        <f t="shared" ref="C501:H501" si="80">C51</f>
        <v>0</v>
      </c>
      <c r="D501" s="671">
        <f t="shared" si="80"/>
        <v>0</v>
      </c>
      <c r="E501" s="670">
        <f t="shared" si="80"/>
        <v>0</v>
      </c>
      <c r="F501" s="670">
        <f t="shared" si="80"/>
        <v>0</v>
      </c>
      <c r="G501" s="670">
        <f t="shared" si="80"/>
        <v>0</v>
      </c>
      <c r="H501" s="670">
        <f t="shared" si="80"/>
        <v>0</v>
      </c>
    </row>
    <row r="502" spans="3:8" hidden="1">
      <c r="C502" s="670"/>
      <c r="D502" s="671"/>
      <c r="E502" s="670"/>
      <c r="F502" s="670"/>
      <c r="G502" s="670"/>
      <c r="H502" s="670"/>
    </row>
    <row r="503" spans="3:8" hidden="1">
      <c r="C503" s="670">
        <f t="shared" ref="C503:H503" si="81">C52</f>
        <v>0</v>
      </c>
      <c r="D503" s="671">
        <f t="shared" si="81"/>
        <v>0</v>
      </c>
      <c r="E503" s="670">
        <f t="shared" si="81"/>
        <v>0</v>
      </c>
      <c r="F503" s="670">
        <f t="shared" si="81"/>
        <v>0</v>
      </c>
      <c r="G503" s="670">
        <f t="shared" si="81"/>
        <v>0</v>
      </c>
      <c r="H503" s="670">
        <f t="shared" si="81"/>
        <v>0</v>
      </c>
    </row>
    <row r="504" spans="3:8" hidden="1">
      <c r="C504" s="670"/>
      <c r="D504" s="671"/>
      <c r="E504" s="670"/>
      <c r="F504" s="670"/>
      <c r="G504" s="670"/>
      <c r="H504" s="670"/>
    </row>
    <row r="505" spans="3:8" hidden="1">
      <c r="C505" s="670">
        <f t="shared" ref="C505:H505" si="82">C53</f>
        <v>0</v>
      </c>
      <c r="D505" s="671">
        <f t="shared" si="82"/>
        <v>0</v>
      </c>
      <c r="E505" s="670">
        <f t="shared" si="82"/>
        <v>0</v>
      </c>
      <c r="F505" s="670">
        <f t="shared" si="82"/>
        <v>0</v>
      </c>
      <c r="G505" s="670">
        <f t="shared" si="82"/>
        <v>0</v>
      </c>
      <c r="H505" s="670">
        <f t="shared" si="82"/>
        <v>0</v>
      </c>
    </row>
    <row r="506" spans="3:8" hidden="1">
      <c r="C506" s="670"/>
      <c r="D506" s="671"/>
      <c r="E506" s="670"/>
      <c r="F506" s="670"/>
      <c r="G506" s="670"/>
      <c r="H506" s="670"/>
    </row>
    <row r="507" spans="3:8" hidden="1">
      <c r="C507" s="670">
        <f t="shared" ref="C507:H507" si="83">C54</f>
        <v>0</v>
      </c>
      <c r="D507" s="671">
        <f t="shared" si="83"/>
        <v>0</v>
      </c>
      <c r="E507" s="670">
        <f t="shared" si="83"/>
        <v>0</v>
      </c>
      <c r="F507" s="670">
        <f t="shared" si="83"/>
        <v>0</v>
      </c>
      <c r="G507" s="670">
        <f t="shared" si="83"/>
        <v>0</v>
      </c>
      <c r="H507" s="670">
        <f t="shared" si="83"/>
        <v>0</v>
      </c>
    </row>
    <row r="508" spans="3:8" hidden="1">
      <c r="C508" s="670"/>
      <c r="D508" s="671"/>
      <c r="E508" s="670"/>
      <c r="F508" s="670"/>
      <c r="G508" s="670"/>
      <c r="H508" s="670"/>
    </row>
    <row r="509" spans="3:8" hidden="1">
      <c r="C509" s="670">
        <f t="shared" ref="C509:H509" si="84">C55</f>
        <v>0</v>
      </c>
      <c r="D509" s="671">
        <f t="shared" si="84"/>
        <v>0</v>
      </c>
      <c r="E509" s="670">
        <f t="shared" si="84"/>
        <v>0</v>
      </c>
      <c r="F509" s="670">
        <f t="shared" si="84"/>
        <v>0</v>
      </c>
      <c r="G509" s="670">
        <f t="shared" si="84"/>
        <v>0</v>
      </c>
      <c r="H509" s="670">
        <f t="shared" si="84"/>
        <v>0</v>
      </c>
    </row>
    <row r="510" spans="3:8" hidden="1">
      <c r="C510" s="670"/>
      <c r="D510" s="671"/>
      <c r="E510" s="670"/>
      <c r="F510" s="670"/>
      <c r="G510" s="670"/>
      <c r="H510" s="670"/>
    </row>
    <row r="511" spans="3:8" hidden="1">
      <c r="C511" s="670">
        <f t="shared" ref="C511:H511" si="85">C56</f>
        <v>0</v>
      </c>
      <c r="D511" s="671">
        <f t="shared" si="85"/>
        <v>0</v>
      </c>
      <c r="E511" s="670">
        <f t="shared" si="85"/>
        <v>0</v>
      </c>
      <c r="F511" s="670">
        <f t="shared" si="85"/>
        <v>0</v>
      </c>
      <c r="G511" s="670">
        <f t="shared" si="85"/>
        <v>0</v>
      </c>
      <c r="H511" s="670">
        <f t="shared" si="85"/>
        <v>0</v>
      </c>
    </row>
    <row r="512" spans="3:8" hidden="1">
      <c r="C512" s="670"/>
      <c r="D512" s="671"/>
      <c r="E512" s="670"/>
      <c r="F512" s="670"/>
      <c r="G512" s="670"/>
      <c r="H512" s="670"/>
    </row>
    <row r="513" spans="3:8" hidden="1">
      <c r="C513" s="670">
        <f t="shared" ref="C513:H513" si="86">C57</f>
        <v>0</v>
      </c>
      <c r="D513" s="671">
        <f t="shared" si="86"/>
        <v>0</v>
      </c>
      <c r="E513" s="670">
        <f t="shared" si="86"/>
        <v>0</v>
      </c>
      <c r="F513" s="670">
        <f t="shared" si="86"/>
        <v>0</v>
      </c>
      <c r="G513" s="670">
        <f t="shared" si="86"/>
        <v>0</v>
      </c>
      <c r="H513" s="670">
        <f t="shared" si="86"/>
        <v>0</v>
      </c>
    </row>
    <row r="514" spans="3:8" hidden="1">
      <c r="C514" s="670"/>
      <c r="D514" s="671"/>
      <c r="E514" s="670"/>
      <c r="F514" s="670"/>
      <c r="G514" s="670"/>
      <c r="H514" s="670"/>
    </row>
    <row r="515" spans="3:8" hidden="1">
      <c r="C515" s="670">
        <f t="shared" ref="C515:H515" si="87">C58</f>
        <v>0</v>
      </c>
      <c r="D515" s="671">
        <f t="shared" si="87"/>
        <v>0</v>
      </c>
      <c r="E515" s="670">
        <f t="shared" si="87"/>
        <v>0</v>
      </c>
      <c r="F515" s="670">
        <f t="shared" si="87"/>
        <v>0</v>
      </c>
      <c r="G515" s="670">
        <f t="shared" si="87"/>
        <v>0</v>
      </c>
      <c r="H515" s="670">
        <f t="shared" si="87"/>
        <v>0</v>
      </c>
    </row>
    <row r="516" spans="3:8" hidden="1">
      <c r="C516" s="670"/>
      <c r="D516" s="671"/>
      <c r="E516" s="670"/>
      <c r="F516" s="670"/>
      <c r="G516" s="670"/>
      <c r="H516" s="670"/>
    </row>
    <row r="517" spans="3:8" hidden="1">
      <c r="C517" s="670">
        <f t="shared" ref="C517:H517" si="88">C59</f>
        <v>0</v>
      </c>
      <c r="D517" s="671">
        <f t="shared" si="88"/>
        <v>0</v>
      </c>
      <c r="E517" s="670">
        <f t="shared" si="88"/>
        <v>0</v>
      </c>
      <c r="F517" s="670">
        <f t="shared" si="88"/>
        <v>0</v>
      </c>
      <c r="G517" s="670">
        <f t="shared" si="88"/>
        <v>0</v>
      </c>
      <c r="H517" s="670">
        <f t="shared" si="88"/>
        <v>0</v>
      </c>
    </row>
    <row r="518" spans="3:8" hidden="1">
      <c r="C518" s="670"/>
      <c r="D518" s="671"/>
      <c r="E518" s="670"/>
      <c r="F518" s="670"/>
      <c r="G518" s="670"/>
      <c r="H518" s="670"/>
    </row>
    <row r="519" spans="3:8" hidden="1">
      <c r="C519" s="670">
        <f t="shared" ref="C519:H519" si="89">C60</f>
        <v>0</v>
      </c>
      <c r="D519" s="671">
        <f t="shared" si="89"/>
        <v>0</v>
      </c>
      <c r="E519" s="670">
        <f t="shared" si="89"/>
        <v>0</v>
      </c>
      <c r="F519" s="670">
        <f t="shared" si="89"/>
        <v>0</v>
      </c>
      <c r="G519" s="670">
        <f t="shared" si="89"/>
        <v>0</v>
      </c>
      <c r="H519" s="670">
        <f t="shared" si="89"/>
        <v>0</v>
      </c>
    </row>
    <row r="520" spans="3:8" hidden="1">
      <c r="C520" s="670"/>
      <c r="D520" s="671"/>
      <c r="E520" s="670"/>
      <c r="F520" s="670"/>
      <c r="G520" s="670"/>
      <c r="H520" s="670"/>
    </row>
    <row r="521" spans="3:8" hidden="1">
      <c r="C521" s="670">
        <f t="shared" ref="C521:H521" si="90">C61</f>
        <v>0</v>
      </c>
      <c r="D521" s="671">
        <f t="shared" si="90"/>
        <v>0</v>
      </c>
      <c r="E521" s="670">
        <f t="shared" si="90"/>
        <v>0</v>
      </c>
      <c r="F521" s="670">
        <f t="shared" si="90"/>
        <v>0</v>
      </c>
      <c r="G521" s="670">
        <f t="shared" si="90"/>
        <v>0</v>
      </c>
      <c r="H521" s="670">
        <f t="shared" si="90"/>
        <v>0</v>
      </c>
    </row>
    <row r="522" spans="3:8" hidden="1">
      <c r="C522" s="670"/>
      <c r="D522" s="671"/>
      <c r="E522" s="670"/>
      <c r="F522" s="670"/>
      <c r="G522" s="670"/>
      <c r="H522" s="670"/>
    </row>
    <row r="523" spans="3:8" hidden="1">
      <c r="C523" s="670">
        <f t="shared" ref="C523:H523" si="91">C62</f>
        <v>0</v>
      </c>
      <c r="D523" s="671">
        <f t="shared" si="91"/>
        <v>0</v>
      </c>
      <c r="E523" s="670">
        <f t="shared" si="91"/>
        <v>0</v>
      </c>
      <c r="F523" s="670">
        <f t="shared" si="91"/>
        <v>0</v>
      </c>
      <c r="G523" s="670">
        <f t="shared" si="91"/>
        <v>0</v>
      </c>
      <c r="H523" s="670">
        <f t="shared" si="91"/>
        <v>0</v>
      </c>
    </row>
    <row r="524" spans="3:8" hidden="1">
      <c r="C524" s="670"/>
      <c r="D524" s="671"/>
      <c r="E524" s="670"/>
      <c r="F524" s="670"/>
      <c r="G524" s="670"/>
      <c r="H524" s="670"/>
    </row>
    <row r="525" spans="3:8" hidden="1">
      <c r="C525" s="670">
        <f t="shared" ref="C525:H525" si="92">C63</f>
        <v>0</v>
      </c>
      <c r="D525" s="671">
        <f t="shared" si="92"/>
        <v>0</v>
      </c>
      <c r="E525" s="670">
        <f t="shared" si="92"/>
        <v>0</v>
      </c>
      <c r="F525" s="670">
        <f t="shared" si="92"/>
        <v>0</v>
      </c>
      <c r="G525" s="670">
        <f t="shared" si="92"/>
        <v>0</v>
      </c>
      <c r="H525" s="670">
        <f t="shared" si="92"/>
        <v>0</v>
      </c>
    </row>
    <row r="526" spans="3:8" hidden="1">
      <c r="C526" s="670"/>
      <c r="D526" s="671"/>
      <c r="E526" s="670"/>
      <c r="F526" s="670"/>
      <c r="G526" s="670"/>
      <c r="H526" s="670"/>
    </row>
    <row r="527" spans="3:8" hidden="1">
      <c r="C527" s="670">
        <f t="shared" ref="C527:H527" si="93">C64</f>
        <v>0</v>
      </c>
      <c r="D527" s="671">
        <f t="shared" si="93"/>
        <v>0</v>
      </c>
      <c r="E527" s="670">
        <f t="shared" si="93"/>
        <v>0</v>
      </c>
      <c r="F527" s="670">
        <f t="shared" si="93"/>
        <v>0</v>
      </c>
      <c r="G527" s="670">
        <f t="shared" si="93"/>
        <v>0</v>
      </c>
      <c r="H527" s="670">
        <f t="shared" si="93"/>
        <v>0</v>
      </c>
    </row>
    <row r="528" spans="3:8" hidden="1">
      <c r="C528" s="670"/>
      <c r="D528" s="671"/>
      <c r="E528" s="670"/>
      <c r="F528" s="670"/>
      <c r="G528" s="670"/>
      <c r="H528" s="670"/>
    </row>
    <row r="529" spans="3:8" hidden="1">
      <c r="C529" s="670">
        <f t="shared" ref="C529:H529" si="94">C65</f>
        <v>0</v>
      </c>
      <c r="D529" s="671">
        <f t="shared" si="94"/>
        <v>0</v>
      </c>
      <c r="E529" s="670">
        <f t="shared" si="94"/>
        <v>0</v>
      </c>
      <c r="F529" s="670">
        <f t="shared" si="94"/>
        <v>0</v>
      </c>
      <c r="G529" s="670">
        <f t="shared" si="94"/>
        <v>0</v>
      </c>
      <c r="H529" s="670">
        <f t="shared" si="94"/>
        <v>0</v>
      </c>
    </row>
    <row r="530" spans="3:8" hidden="1">
      <c r="C530" s="670"/>
      <c r="D530" s="671"/>
      <c r="E530" s="670"/>
      <c r="F530" s="670"/>
      <c r="G530" s="670"/>
      <c r="H530" s="670"/>
    </row>
    <row r="531" spans="3:8" hidden="1">
      <c r="C531" s="670">
        <f t="shared" ref="C531:H531" si="95">C66</f>
        <v>0</v>
      </c>
      <c r="D531" s="671">
        <f t="shared" si="95"/>
        <v>0</v>
      </c>
      <c r="E531" s="670">
        <f t="shared" si="95"/>
        <v>0</v>
      </c>
      <c r="F531" s="670">
        <f t="shared" si="95"/>
        <v>0</v>
      </c>
      <c r="G531" s="670">
        <f t="shared" si="95"/>
        <v>0</v>
      </c>
      <c r="H531" s="670">
        <f t="shared" si="95"/>
        <v>0</v>
      </c>
    </row>
    <row r="532" spans="3:8" hidden="1">
      <c r="C532" s="670"/>
      <c r="D532" s="671"/>
      <c r="E532" s="670"/>
      <c r="F532" s="670"/>
      <c r="G532" s="670"/>
      <c r="H532" s="670"/>
    </row>
    <row r="533" spans="3:8" hidden="1">
      <c r="C533" s="670">
        <f t="shared" ref="C533:H533" si="96">C67</f>
        <v>0</v>
      </c>
      <c r="D533" s="671">
        <f t="shared" si="96"/>
        <v>0</v>
      </c>
      <c r="E533" s="670">
        <f t="shared" si="96"/>
        <v>0</v>
      </c>
      <c r="F533" s="670">
        <f t="shared" si="96"/>
        <v>0</v>
      </c>
      <c r="G533" s="670">
        <f t="shared" si="96"/>
        <v>0</v>
      </c>
      <c r="H533" s="670">
        <f t="shared" si="96"/>
        <v>0</v>
      </c>
    </row>
    <row r="534" spans="3:8" hidden="1">
      <c r="C534" s="670"/>
      <c r="D534" s="671"/>
      <c r="E534" s="670"/>
      <c r="F534" s="670"/>
      <c r="G534" s="670"/>
      <c r="H534" s="670"/>
    </row>
    <row r="535" spans="3:8" hidden="1">
      <c r="C535" s="670">
        <f t="shared" ref="C535:H535" si="97">C68</f>
        <v>0</v>
      </c>
      <c r="D535" s="671">
        <f t="shared" si="97"/>
        <v>0</v>
      </c>
      <c r="E535" s="670">
        <f t="shared" si="97"/>
        <v>0</v>
      </c>
      <c r="F535" s="670">
        <f t="shared" si="97"/>
        <v>0</v>
      </c>
      <c r="G535" s="670">
        <f t="shared" si="97"/>
        <v>0</v>
      </c>
      <c r="H535" s="670">
        <f t="shared" si="97"/>
        <v>0</v>
      </c>
    </row>
    <row r="536" spans="3:8" hidden="1">
      <c r="C536" s="670"/>
      <c r="D536" s="671"/>
      <c r="E536" s="670"/>
      <c r="F536" s="670"/>
      <c r="G536" s="670"/>
      <c r="H536" s="670"/>
    </row>
    <row r="537" spans="3:8" hidden="1">
      <c r="C537" s="670">
        <f t="shared" ref="C537:H537" si="98">C69</f>
        <v>0</v>
      </c>
      <c r="D537" s="671">
        <f t="shared" si="98"/>
        <v>0</v>
      </c>
      <c r="E537" s="670">
        <f t="shared" si="98"/>
        <v>0</v>
      </c>
      <c r="F537" s="670">
        <f t="shared" si="98"/>
        <v>0</v>
      </c>
      <c r="G537" s="670">
        <f t="shared" si="98"/>
        <v>0</v>
      </c>
      <c r="H537" s="670">
        <f t="shared" si="98"/>
        <v>0</v>
      </c>
    </row>
    <row r="538" spans="3:8" hidden="1">
      <c r="C538" s="670"/>
      <c r="D538" s="671"/>
      <c r="E538" s="670"/>
      <c r="F538" s="670"/>
      <c r="G538" s="670"/>
      <c r="H538" s="670"/>
    </row>
    <row r="539" spans="3:8" hidden="1">
      <c r="C539" s="670">
        <f t="shared" ref="C539:H539" si="99">C70</f>
        <v>0</v>
      </c>
      <c r="D539" s="671">
        <f t="shared" si="99"/>
        <v>0</v>
      </c>
      <c r="E539" s="670">
        <f t="shared" si="99"/>
        <v>0</v>
      </c>
      <c r="F539" s="670">
        <f t="shared" si="99"/>
        <v>0</v>
      </c>
      <c r="G539" s="670">
        <f t="shared" si="99"/>
        <v>0</v>
      </c>
      <c r="H539" s="670">
        <f t="shared" si="99"/>
        <v>0</v>
      </c>
    </row>
    <row r="540" spans="3:8" hidden="1">
      <c r="C540" s="670"/>
      <c r="D540" s="671"/>
      <c r="E540" s="670"/>
      <c r="F540" s="670"/>
      <c r="G540" s="670"/>
      <c r="H540" s="670"/>
    </row>
    <row r="541" spans="3:8" hidden="1">
      <c r="C541" s="670">
        <f t="shared" ref="C541:H541" si="100">C71</f>
        <v>0</v>
      </c>
      <c r="D541" s="671">
        <f t="shared" si="100"/>
        <v>0</v>
      </c>
      <c r="E541" s="670">
        <f t="shared" si="100"/>
        <v>0</v>
      </c>
      <c r="F541" s="670">
        <f t="shared" si="100"/>
        <v>0</v>
      </c>
      <c r="G541" s="670">
        <f t="shared" si="100"/>
        <v>0</v>
      </c>
      <c r="H541" s="670">
        <f t="shared" si="100"/>
        <v>0</v>
      </c>
    </row>
    <row r="542" spans="3:8" hidden="1">
      <c r="C542" s="670"/>
      <c r="D542" s="671"/>
      <c r="E542" s="670"/>
      <c r="F542" s="670"/>
      <c r="G542" s="670"/>
      <c r="H542" s="670"/>
    </row>
    <row r="543" spans="3:8" hidden="1">
      <c r="C543" s="670">
        <f t="shared" ref="C543:H543" si="101">C72</f>
        <v>0</v>
      </c>
      <c r="D543" s="671">
        <f t="shared" si="101"/>
        <v>0</v>
      </c>
      <c r="E543" s="670">
        <f t="shared" si="101"/>
        <v>0</v>
      </c>
      <c r="F543" s="670">
        <f t="shared" si="101"/>
        <v>0</v>
      </c>
      <c r="G543" s="670">
        <f t="shared" si="101"/>
        <v>0</v>
      </c>
      <c r="H543" s="670">
        <f t="shared" si="101"/>
        <v>0</v>
      </c>
    </row>
    <row r="544" spans="3:8" hidden="1">
      <c r="C544" s="670"/>
      <c r="D544" s="671"/>
      <c r="E544" s="670"/>
      <c r="F544" s="670"/>
      <c r="G544" s="670"/>
      <c r="H544" s="670"/>
    </row>
    <row r="545" spans="3:8" hidden="1">
      <c r="C545" s="670">
        <f t="shared" ref="C545:H545" si="102">C73</f>
        <v>0</v>
      </c>
      <c r="D545" s="671">
        <f t="shared" si="102"/>
        <v>0</v>
      </c>
      <c r="E545" s="670">
        <f t="shared" si="102"/>
        <v>0</v>
      </c>
      <c r="F545" s="670">
        <f t="shared" si="102"/>
        <v>0</v>
      </c>
      <c r="G545" s="670">
        <f t="shared" si="102"/>
        <v>0</v>
      </c>
      <c r="H545" s="670">
        <f t="shared" si="102"/>
        <v>0</v>
      </c>
    </row>
    <row r="546" spans="3:8" hidden="1">
      <c r="C546" s="670"/>
      <c r="D546" s="671"/>
      <c r="E546" s="670"/>
      <c r="F546" s="670"/>
      <c r="G546" s="670"/>
      <c r="H546" s="670"/>
    </row>
    <row r="547" spans="3:8" hidden="1">
      <c r="C547" s="670">
        <f t="shared" ref="C547:H547" si="103">C74</f>
        <v>0</v>
      </c>
      <c r="D547" s="671">
        <f t="shared" si="103"/>
        <v>0</v>
      </c>
      <c r="E547" s="670">
        <f t="shared" si="103"/>
        <v>0</v>
      </c>
      <c r="F547" s="670">
        <f t="shared" si="103"/>
        <v>0</v>
      </c>
      <c r="G547" s="670">
        <f t="shared" si="103"/>
        <v>0</v>
      </c>
      <c r="H547" s="670">
        <f t="shared" si="103"/>
        <v>0</v>
      </c>
    </row>
    <row r="548" spans="3:8" hidden="1">
      <c r="C548" s="670"/>
      <c r="D548" s="671"/>
      <c r="E548" s="670"/>
      <c r="F548" s="670"/>
      <c r="G548" s="670"/>
      <c r="H548" s="670"/>
    </row>
    <row r="549" spans="3:8" hidden="1">
      <c r="C549" s="670">
        <f t="shared" ref="C549:H549" si="104">C75</f>
        <v>0</v>
      </c>
      <c r="D549" s="671">
        <f t="shared" si="104"/>
        <v>0</v>
      </c>
      <c r="E549" s="670">
        <f t="shared" si="104"/>
        <v>0</v>
      </c>
      <c r="F549" s="670">
        <f t="shared" si="104"/>
        <v>0</v>
      </c>
      <c r="G549" s="670">
        <f t="shared" si="104"/>
        <v>0</v>
      </c>
      <c r="H549" s="670">
        <f t="shared" si="104"/>
        <v>0</v>
      </c>
    </row>
    <row r="550" spans="3:8" hidden="1">
      <c r="C550" s="670"/>
      <c r="D550" s="671"/>
      <c r="E550" s="670"/>
      <c r="F550" s="670"/>
      <c r="G550" s="670"/>
      <c r="H550" s="670"/>
    </row>
    <row r="551" spans="3:8" hidden="1">
      <c r="C551" s="670">
        <f t="shared" ref="C551:H551" si="105">C76</f>
        <v>0</v>
      </c>
      <c r="D551" s="671">
        <f t="shared" si="105"/>
        <v>0</v>
      </c>
      <c r="E551" s="670">
        <f t="shared" si="105"/>
        <v>0</v>
      </c>
      <c r="F551" s="670">
        <f t="shared" si="105"/>
        <v>0</v>
      </c>
      <c r="G551" s="670">
        <f t="shared" si="105"/>
        <v>0</v>
      </c>
      <c r="H551" s="670">
        <f t="shared" si="105"/>
        <v>0</v>
      </c>
    </row>
    <row r="552" spans="3:8" hidden="1">
      <c r="C552" s="670"/>
      <c r="D552" s="671"/>
      <c r="E552" s="670"/>
      <c r="F552" s="670"/>
      <c r="G552" s="670"/>
      <c r="H552" s="670"/>
    </row>
    <row r="553" spans="3:8" hidden="1">
      <c r="C553" s="670">
        <f t="shared" ref="C553:H553" si="106">C77</f>
        <v>0</v>
      </c>
      <c r="D553" s="671">
        <f t="shared" si="106"/>
        <v>0</v>
      </c>
      <c r="E553" s="670">
        <f t="shared" si="106"/>
        <v>0</v>
      </c>
      <c r="F553" s="670">
        <f t="shared" si="106"/>
        <v>0</v>
      </c>
      <c r="G553" s="670">
        <f t="shared" si="106"/>
        <v>0</v>
      </c>
      <c r="H553" s="670">
        <f t="shared" si="106"/>
        <v>0</v>
      </c>
    </row>
    <row r="554" spans="3:8" hidden="1">
      <c r="C554" s="670"/>
      <c r="D554" s="671"/>
      <c r="E554" s="670"/>
      <c r="F554" s="670"/>
      <c r="G554" s="670"/>
      <c r="H554" s="670"/>
    </row>
    <row r="555" spans="3:8" hidden="1">
      <c r="C555" s="670">
        <f t="shared" ref="C555:H555" si="107">C78</f>
        <v>0</v>
      </c>
      <c r="D555" s="671">
        <f t="shared" si="107"/>
        <v>0</v>
      </c>
      <c r="E555" s="670">
        <f t="shared" si="107"/>
        <v>0</v>
      </c>
      <c r="F555" s="670">
        <f t="shared" si="107"/>
        <v>0</v>
      </c>
      <c r="G555" s="670">
        <f t="shared" si="107"/>
        <v>0</v>
      </c>
      <c r="H555" s="670">
        <f t="shared" si="107"/>
        <v>0</v>
      </c>
    </row>
    <row r="556" spans="3:8" hidden="1">
      <c r="C556" s="670"/>
      <c r="D556" s="671"/>
      <c r="E556" s="670"/>
      <c r="F556" s="670"/>
      <c r="G556" s="670"/>
      <c r="H556" s="670"/>
    </row>
    <row r="557" spans="3:8" hidden="1">
      <c r="C557" s="670">
        <f t="shared" ref="C557:H557" si="108">C79</f>
        <v>0</v>
      </c>
      <c r="D557" s="671">
        <f t="shared" si="108"/>
        <v>0</v>
      </c>
      <c r="E557" s="670">
        <f t="shared" si="108"/>
        <v>0</v>
      </c>
      <c r="F557" s="670">
        <f t="shared" si="108"/>
        <v>0</v>
      </c>
      <c r="G557" s="670">
        <f t="shared" si="108"/>
        <v>0</v>
      </c>
      <c r="H557" s="670">
        <f t="shared" si="108"/>
        <v>0</v>
      </c>
    </row>
    <row r="558" spans="3:8" hidden="1">
      <c r="C558" s="670"/>
      <c r="D558" s="671"/>
      <c r="E558" s="670"/>
      <c r="F558" s="670"/>
      <c r="G558" s="670"/>
      <c r="H558" s="670"/>
    </row>
    <row r="559" spans="3:8" hidden="1">
      <c r="C559" s="670">
        <f t="shared" ref="C559:H559" si="109">C80</f>
        <v>0</v>
      </c>
      <c r="D559" s="671">
        <f t="shared" si="109"/>
        <v>0</v>
      </c>
      <c r="E559" s="670">
        <f t="shared" si="109"/>
        <v>0</v>
      </c>
      <c r="F559" s="670">
        <f t="shared" si="109"/>
        <v>0</v>
      </c>
      <c r="G559" s="670">
        <f t="shared" si="109"/>
        <v>0</v>
      </c>
      <c r="H559" s="670">
        <f t="shared" si="109"/>
        <v>0</v>
      </c>
    </row>
    <row r="560" spans="3:8" hidden="1">
      <c r="C560" s="670"/>
      <c r="D560" s="671"/>
      <c r="E560" s="670"/>
      <c r="F560" s="670"/>
      <c r="G560" s="670"/>
      <c r="H560" s="670"/>
    </row>
    <row r="561" spans="3:8" hidden="1">
      <c r="C561" s="670">
        <f t="shared" ref="C561:H561" si="110">C81</f>
        <v>0</v>
      </c>
      <c r="D561" s="671">
        <f t="shared" si="110"/>
        <v>0</v>
      </c>
      <c r="E561" s="670">
        <f t="shared" si="110"/>
        <v>0</v>
      </c>
      <c r="F561" s="670">
        <f t="shared" si="110"/>
        <v>0</v>
      </c>
      <c r="G561" s="670">
        <f t="shared" si="110"/>
        <v>0</v>
      </c>
      <c r="H561" s="670">
        <f t="shared" si="110"/>
        <v>0</v>
      </c>
    </row>
    <row r="562" spans="3:8" hidden="1">
      <c r="C562" s="670"/>
      <c r="D562" s="671"/>
      <c r="E562" s="670"/>
      <c r="F562" s="670"/>
      <c r="G562" s="670"/>
      <c r="H562" s="670"/>
    </row>
    <row r="563" spans="3:8" hidden="1">
      <c r="C563" s="670">
        <f t="shared" ref="C563:H563" si="111">C82</f>
        <v>0</v>
      </c>
      <c r="D563" s="671">
        <f t="shared" si="111"/>
        <v>0</v>
      </c>
      <c r="E563" s="670">
        <f t="shared" si="111"/>
        <v>0</v>
      </c>
      <c r="F563" s="670">
        <f t="shared" si="111"/>
        <v>0</v>
      </c>
      <c r="G563" s="670">
        <f t="shared" si="111"/>
        <v>0</v>
      </c>
      <c r="H563" s="670">
        <f t="shared" si="111"/>
        <v>0</v>
      </c>
    </row>
    <row r="564" spans="3:8" hidden="1">
      <c r="C564" s="670"/>
      <c r="D564" s="671"/>
      <c r="E564" s="670"/>
      <c r="F564" s="670"/>
      <c r="G564" s="670"/>
      <c r="H564" s="670"/>
    </row>
    <row r="565" spans="3:8" hidden="1">
      <c r="C565" s="670">
        <f t="shared" ref="C565:H565" si="112">C83</f>
        <v>0</v>
      </c>
      <c r="D565" s="671">
        <f t="shared" si="112"/>
        <v>0</v>
      </c>
      <c r="E565" s="670">
        <f t="shared" si="112"/>
        <v>0</v>
      </c>
      <c r="F565" s="670">
        <f t="shared" si="112"/>
        <v>0</v>
      </c>
      <c r="G565" s="670">
        <f t="shared" si="112"/>
        <v>0</v>
      </c>
      <c r="H565" s="670">
        <f t="shared" si="112"/>
        <v>0</v>
      </c>
    </row>
    <row r="566" spans="3:8" hidden="1">
      <c r="C566" s="670"/>
      <c r="D566" s="671"/>
      <c r="E566" s="670"/>
      <c r="F566" s="670"/>
      <c r="G566" s="670"/>
      <c r="H566" s="670"/>
    </row>
    <row r="567" spans="3:8" hidden="1">
      <c r="C567" s="670">
        <f t="shared" ref="C567:H567" si="113">C84</f>
        <v>0</v>
      </c>
      <c r="D567" s="671">
        <f t="shared" si="113"/>
        <v>0</v>
      </c>
      <c r="E567" s="670">
        <f t="shared" si="113"/>
        <v>0</v>
      </c>
      <c r="F567" s="670">
        <f t="shared" si="113"/>
        <v>0</v>
      </c>
      <c r="G567" s="670">
        <f t="shared" si="113"/>
        <v>0</v>
      </c>
      <c r="H567" s="670">
        <f t="shared" si="113"/>
        <v>0</v>
      </c>
    </row>
    <row r="568" spans="3:8" hidden="1">
      <c r="C568" s="670"/>
      <c r="D568" s="671"/>
      <c r="E568" s="670"/>
      <c r="F568" s="670"/>
      <c r="G568" s="670"/>
      <c r="H568" s="670"/>
    </row>
    <row r="569" spans="3:8" hidden="1">
      <c r="C569" s="670">
        <f t="shared" ref="C569:H569" si="114">C85</f>
        <v>0</v>
      </c>
      <c r="D569" s="671">
        <f t="shared" si="114"/>
        <v>0</v>
      </c>
      <c r="E569" s="670">
        <f t="shared" si="114"/>
        <v>0</v>
      </c>
      <c r="F569" s="670">
        <f t="shared" si="114"/>
        <v>0</v>
      </c>
      <c r="G569" s="670">
        <f t="shared" si="114"/>
        <v>0</v>
      </c>
      <c r="H569" s="670">
        <f t="shared" si="114"/>
        <v>0</v>
      </c>
    </row>
    <row r="570" spans="3:8" hidden="1">
      <c r="C570" s="670"/>
      <c r="D570" s="671"/>
      <c r="E570" s="670"/>
      <c r="F570" s="670"/>
      <c r="G570" s="670"/>
      <c r="H570" s="670"/>
    </row>
    <row r="571" spans="3:8" hidden="1">
      <c r="C571" s="670">
        <f t="shared" ref="C571:H571" si="115">C86</f>
        <v>0</v>
      </c>
      <c r="D571" s="671">
        <f t="shared" si="115"/>
        <v>0</v>
      </c>
      <c r="E571" s="670">
        <f t="shared" si="115"/>
        <v>0</v>
      </c>
      <c r="F571" s="670">
        <f t="shared" si="115"/>
        <v>0</v>
      </c>
      <c r="G571" s="670">
        <f t="shared" si="115"/>
        <v>0</v>
      </c>
      <c r="H571" s="670">
        <f t="shared" si="115"/>
        <v>0</v>
      </c>
    </row>
    <row r="572" spans="3:8" hidden="1">
      <c r="C572" s="670"/>
      <c r="D572" s="671"/>
      <c r="E572" s="670"/>
      <c r="F572" s="670"/>
      <c r="G572" s="670"/>
      <c r="H572" s="670"/>
    </row>
    <row r="573" spans="3:8" hidden="1">
      <c r="C573" s="670">
        <f t="shared" ref="C573:H573" si="116">C87</f>
        <v>0</v>
      </c>
      <c r="D573" s="671">
        <f t="shared" si="116"/>
        <v>0</v>
      </c>
      <c r="E573" s="670">
        <f t="shared" si="116"/>
        <v>0</v>
      </c>
      <c r="F573" s="670">
        <f t="shared" si="116"/>
        <v>0</v>
      </c>
      <c r="G573" s="670">
        <f t="shared" si="116"/>
        <v>0</v>
      </c>
      <c r="H573" s="670">
        <f t="shared" si="116"/>
        <v>0</v>
      </c>
    </row>
    <row r="574" spans="3:8" hidden="1">
      <c r="C574" s="670"/>
      <c r="D574" s="671"/>
      <c r="E574" s="670"/>
      <c r="F574" s="670"/>
      <c r="G574" s="670"/>
      <c r="H574" s="670"/>
    </row>
    <row r="575" spans="3:8" hidden="1">
      <c r="C575" s="670">
        <f t="shared" ref="C575:H575" si="117">C88</f>
        <v>0</v>
      </c>
      <c r="D575" s="671">
        <f t="shared" si="117"/>
        <v>0</v>
      </c>
      <c r="E575" s="670">
        <f t="shared" si="117"/>
        <v>0</v>
      </c>
      <c r="F575" s="670">
        <f t="shared" si="117"/>
        <v>0</v>
      </c>
      <c r="G575" s="670">
        <f t="shared" si="117"/>
        <v>0</v>
      </c>
      <c r="H575" s="670">
        <f t="shared" si="117"/>
        <v>0</v>
      </c>
    </row>
    <row r="576" spans="3:8" hidden="1">
      <c r="C576" s="670"/>
      <c r="D576" s="671"/>
      <c r="E576" s="670"/>
      <c r="F576" s="670"/>
      <c r="G576" s="670"/>
      <c r="H576" s="670"/>
    </row>
    <row r="577" spans="3:8" hidden="1">
      <c r="C577" s="670">
        <f t="shared" ref="C577:H577" si="118">C89</f>
        <v>0</v>
      </c>
      <c r="D577" s="671">
        <f t="shared" si="118"/>
        <v>0</v>
      </c>
      <c r="E577" s="670">
        <f t="shared" si="118"/>
        <v>0</v>
      </c>
      <c r="F577" s="670">
        <f t="shared" si="118"/>
        <v>0</v>
      </c>
      <c r="G577" s="670">
        <f t="shared" si="118"/>
        <v>0</v>
      </c>
      <c r="H577" s="670">
        <f t="shared" si="118"/>
        <v>0</v>
      </c>
    </row>
    <row r="578" spans="3:8" hidden="1">
      <c r="C578" s="670"/>
      <c r="D578" s="671"/>
      <c r="E578" s="670"/>
      <c r="F578" s="670"/>
      <c r="G578" s="670"/>
      <c r="H578" s="670"/>
    </row>
    <row r="579" spans="3:8" hidden="1">
      <c r="C579" s="670">
        <f t="shared" ref="C579:H579" si="119">C90</f>
        <v>0</v>
      </c>
      <c r="D579" s="671">
        <f t="shared" si="119"/>
        <v>0</v>
      </c>
      <c r="E579" s="670">
        <f t="shared" si="119"/>
        <v>0</v>
      </c>
      <c r="F579" s="670">
        <f t="shared" si="119"/>
        <v>0</v>
      </c>
      <c r="G579" s="670">
        <f t="shared" si="119"/>
        <v>0</v>
      </c>
      <c r="H579" s="670">
        <f t="shared" si="119"/>
        <v>0</v>
      </c>
    </row>
    <row r="580" spans="3:8" hidden="1">
      <c r="C580" s="670"/>
      <c r="D580" s="671"/>
      <c r="E580" s="670"/>
      <c r="F580" s="670"/>
      <c r="G580" s="670"/>
      <c r="H580" s="670"/>
    </row>
    <row r="581" spans="3:8" hidden="1">
      <c r="C581" s="670">
        <f t="shared" ref="C581:H581" si="120">C91</f>
        <v>0</v>
      </c>
      <c r="D581" s="671">
        <f t="shared" si="120"/>
        <v>0</v>
      </c>
      <c r="E581" s="670">
        <f t="shared" si="120"/>
        <v>0</v>
      </c>
      <c r="F581" s="670">
        <f t="shared" si="120"/>
        <v>0</v>
      </c>
      <c r="G581" s="670">
        <f t="shared" si="120"/>
        <v>0</v>
      </c>
      <c r="H581" s="670">
        <f t="shared" si="120"/>
        <v>0</v>
      </c>
    </row>
    <row r="582" spans="3:8" hidden="1">
      <c r="C582" s="670"/>
      <c r="D582" s="671"/>
      <c r="E582" s="670"/>
      <c r="F582" s="670"/>
      <c r="G582" s="670"/>
      <c r="H582" s="670"/>
    </row>
    <row r="583" spans="3:8" hidden="1">
      <c r="C583" s="670">
        <f t="shared" ref="C583:H583" si="121">C92</f>
        <v>0</v>
      </c>
      <c r="D583" s="671">
        <f t="shared" si="121"/>
        <v>0</v>
      </c>
      <c r="E583" s="670">
        <f t="shared" si="121"/>
        <v>0</v>
      </c>
      <c r="F583" s="670">
        <f t="shared" si="121"/>
        <v>0</v>
      </c>
      <c r="G583" s="670">
        <f t="shared" si="121"/>
        <v>0</v>
      </c>
      <c r="H583" s="670">
        <f t="shared" si="121"/>
        <v>0</v>
      </c>
    </row>
    <row r="584" spans="3:8" hidden="1">
      <c r="C584" s="670"/>
      <c r="D584" s="671"/>
      <c r="E584" s="670"/>
      <c r="F584" s="670"/>
      <c r="G584" s="670"/>
      <c r="H584" s="670"/>
    </row>
    <row r="585" spans="3:8" hidden="1">
      <c r="C585" s="670">
        <f t="shared" ref="C585:H585" si="122">C93</f>
        <v>0</v>
      </c>
      <c r="D585" s="671">
        <f t="shared" si="122"/>
        <v>0</v>
      </c>
      <c r="E585" s="670">
        <f t="shared" si="122"/>
        <v>0</v>
      </c>
      <c r="F585" s="670">
        <f t="shared" si="122"/>
        <v>0</v>
      </c>
      <c r="G585" s="670">
        <f t="shared" si="122"/>
        <v>0</v>
      </c>
      <c r="H585" s="670">
        <f t="shared" si="122"/>
        <v>0</v>
      </c>
    </row>
    <row r="586" spans="3:8" hidden="1">
      <c r="C586" s="670"/>
      <c r="D586" s="671"/>
      <c r="E586" s="670"/>
      <c r="F586" s="670"/>
      <c r="G586" s="670"/>
      <c r="H586" s="670"/>
    </row>
    <row r="587" spans="3:8" hidden="1">
      <c r="C587" s="670">
        <f t="shared" ref="C587:H587" si="123">C94</f>
        <v>0</v>
      </c>
      <c r="D587" s="671">
        <f t="shared" si="123"/>
        <v>0</v>
      </c>
      <c r="E587" s="670">
        <f t="shared" si="123"/>
        <v>0</v>
      </c>
      <c r="F587" s="670">
        <f t="shared" si="123"/>
        <v>0</v>
      </c>
      <c r="G587" s="670">
        <f t="shared" si="123"/>
        <v>0</v>
      </c>
      <c r="H587" s="670">
        <f t="shared" si="123"/>
        <v>0</v>
      </c>
    </row>
    <row r="588" spans="3:8" hidden="1">
      <c r="C588" s="670"/>
      <c r="D588" s="671"/>
      <c r="E588" s="670"/>
      <c r="F588" s="670"/>
      <c r="G588" s="670"/>
      <c r="H588" s="670"/>
    </row>
    <row r="589" spans="3:8" hidden="1">
      <c r="C589" s="670">
        <f t="shared" ref="C589:H589" si="124">C95</f>
        <v>0</v>
      </c>
      <c r="D589" s="671">
        <f t="shared" si="124"/>
        <v>0</v>
      </c>
      <c r="E589" s="670">
        <f t="shared" si="124"/>
        <v>0</v>
      </c>
      <c r="F589" s="670">
        <f t="shared" si="124"/>
        <v>0</v>
      </c>
      <c r="G589" s="670">
        <f t="shared" si="124"/>
        <v>0</v>
      </c>
      <c r="H589" s="670">
        <f t="shared" si="124"/>
        <v>0</v>
      </c>
    </row>
    <row r="590" spans="3:8" hidden="1">
      <c r="C590" s="670"/>
      <c r="D590" s="671"/>
      <c r="E590" s="670"/>
      <c r="F590" s="670"/>
      <c r="G590" s="670"/>
      <c r="H590" s="670"/>
    </row>
    <row r="591" spans="3:8" hidden="1">
      <c r="C591" s="670">
        <f t="shared" ref="C591:H591" si="125">C96</f>
        <v>0</v>
      </c>
      <c r="D591" s="671">
        <f t="shared" si="125"/>
        <v>0</v>
      </c>
      <c r="E591" s="670">
        <f t="shared" si="125"/>
        <v>0</v>
      </c>
      <c r="F591" s="670">
        <f t="shared" si="125"/>
        <v>0</v>
      </c>
      <c r="G591" s="670">
        <f t="shared" si="125"/>
        <v>0</v>
      </c>
      <c r="H591" s="670">
        <f t="shared" si="125"/>
        <v>0</v>
      </c>
    </row>
    <row r="592" spans="3:8" hidden="1">
      <c r="C592" s="670"/>
      <c r="D592" s="671"/>
      <c r="E592" s="670"/>
      <c r="F592" s="670"/>
      <c r="G592" s="670"/>
      <c r="H592" s="670"/>
    </row>
    <row r="593" spans="3:8" hidden="1">
      <c r="C593" s="670">
        <f t="shared" ref="C593:H593" si="126">C97</f>
        <v>0</v>
      </c>
      <c r="D593" s="671">
        <f t="shared" si="126"/>
        <v>0</v>
      </c>
      <c r="E593" s="670">
        <f t="shared" si="126"/>
        <v>0</v>
      </c>
      <c r="F593" s="670">
        <f t="shared" si="126"/>
        <v>0</v>
      </c>
      <c r="G593" s="670">
        <f t="shared" si="126"/>
        <v>0</v>
      </c>
      <c r="H593" s="670">
        <f t="shared" si="126"/>
        <v>0</v>
      </c>
    </row>
    <row r="594" spans="3:8" hidden="1">
      <c r="C594" s="670"/>
      <c r="D594" s="671"/>
      <c r="E594" s="670"/>
      <c r="F594" s="670"/>
      <c r="G594" s="670"/>
      <c r="H594" s="670"/>
    </row>
    <row r="595" spans="3:8" hidden="1">
      <c r="C595" s="670">
        <f t="shared" ref="C595:H595" si="127">C98</f>
        <v>0</v>
      </c>
      <c r="D595" s="671">
        <f t="shared" si="127"/>
        <v>0</v>
      </c>
      <c r="E595" s="670">
        <f t="shared" si="127"/>
        <v>0</v>
      </c>
      <c r="F595" s="670">
        <f t="shared" si="127"/>
        <v>0</v>
      </c>
      <c r="G595" s="670">
        <f t="shared" si="127"/>
        <v>0</v>
      </c>
      <c r="H595" s="670">
        <f t="shared" si="127"/>
        <v>0</v>
      </c>
    </row>
    <row r="596" spans="3:8" hidden="1">
      <c r="C596" s="670"/>
      <c r="D596" s="671"/>
      <c r="E596" s="670"/>
      <c r="F596" s="670"/>
      <c r="G596" s="670"/>
      <c r="H596" s="670"/>
    </row>
    <row r="597" spans="3:8" hidden="1">
      <c r="C597" s="670">
        <f t="shared" ref="C597:H597" si="128">C99</f>
        <v>0</v>
      </c>
      <c r="D597" s="671">
        <f t="shared" si="128"/>
        <v>0</v>
      </c>
      <c r="E597" s="670">
        <f t="shared" si="128"/>
        <v>0</v>
      </c>
      <c r="F597" s="670">
        <f t="shared" si="128"/>
        <v>0</v>
      </c>
      <c r="G597" s="670">
        <f t="shared" si="128"/>
        <v>0</v>
      </c>
      <c r="H597" s="670">
        <f t="shared" si="128"/>
        <v>0</v>
      </c>
    </row>
    <row r="598" spans="3:8" hidden="1">
      <c r="C598" s="670"/>
      <c r="D598" s="671"/>
      <c r="E598" s="670"/>
      <c r="F598" s="670"/>
      <c r="G598" s="670"/>
      <c r="H598" s="670"/>
    </row>
    <row r="599" spans="3:8" hidden="1">
      <c r="C599" s="670">
        <f t="shared" ref="C599:H599" si="129">C100</f>
        <v>0</v>
      </c>
      <c r="D599" s="671">
        <f t="shared" si="129"/>
        <v>0</v>
      </c>
      <c r="E599" s="670">
        <f t="shared" si="129"/>
        <v>0</v>
      </c>
      <c r="F599" s="670">
        <f t="shared" si="129"/>
        <v>0</v>
      </c>
      <c r="G599" s="670">
        <f t="shared" si="129"/>
        <v>0</v>
      </c>
      <c r="H599" s="670">
        <f t="shared" si="129"/>
        <v>0</v>
      </c>
    </row>
    <row r="600" spans="3:8" hidden="1">
      <c r="C600" s="670"/>
      <c r="D600" s="671"/>
      <c r="E600" s="670"/>
      <c r="F600" s="670"/>
      <c r="G600" s="670"/>
      <c r="H600" s="670"/>
    </row>
    <row r="601" spans="3:8" hidden="1">
      <c r="C601" s="670">
        <f t="shared" ref="C601:H601" si="130">C101</f>
        <v>0</v>
      </c>
      <c r="D601" s="671">
        <f t="shared" si="130"/>
        <v>0</v>
      </c>
      <c r="E601" s="670">
        <f t="shared" si="130"/>
        <v>0</v>
      </c>
      <c r="F601" s="670">
        <f t="shared" si="130"/>
        <v>0</v>
      </c>
      <c r="G601" s="670">
        <f t="shared" si="130"/>
        <v>0</v>
      </c>
      <c r="H601" s="670">
        <f t="shared" si="130"/>
        <v>0</v>
      </c>
    </row>
    <row r="602" spans="3:8" hidden="1">
      <c r="C602" s="670"/>
      <c r="D602" s="671"/>
      <c r="E602" s="670"/>
      <c r="F602" s="670"/>
      <c r="G602" s="670"/>
      <c r="H602" s="670"/>
    </row>
    <row r="603" spans="3:8" hidden="1">
      <c r="C603" s="670">
        <f t="shared" ref="C603:H603" si="131">C102</f>
        <v>0</v>
      </c>
      <c r="D603" s="671">
        <f t="shared" si="131"/>
        <v>0</v>
      </c>
      <c r="E603" s="670">
        <f t="shared" si="131"/>
        <v>0</v>
      </c>
      <c r="F603" s="670">
        <f t="shared" si="131"/>
        <v>0</v>
      </c>
      <c r="G603" s="670">
        <f t="shared" si="131"/>
        <v>0</v>
      </c>
      <c r="H603" s="670">
        <f t="shared" si="131"/>
        <v>0</v>
      </c>
    </row>
    <row r="604" spans="3:8" hidden="1">
      <c r="C604" s="670"/>
      <c r="D604" s="671"/>
      <c r="E604" s="670"/>
      <c r="F604" s="670"/>
      <c r="G604" s="670"/>
      <c r="H604" s="670"/>
    </row>
    <row r="605" spans="3:8" hidden="1">
      <c r="C605" s="670">
        <f t="shared" ref="C605:H605" si="132">C103</f>
        <v>0</v>
      </c>
      <c r="D605" s="671">
        <f t="shared" si="132"/>
        <v>0</v>
      </c>
      <c r="E605" s="670">
        <f t="shared" si="132"/>
        <v>0</v>
      </c>
      <c r="F605" s="670">
        <f t="shared" si="132"/>
        <v>0</v>
      </c>
      <c r="G605" s="670">
        <f t="shared" si="132"/>
        <v>0</v>
      </c>
      <c r="H605" s="670">
        <f t="shared" si="132"/>
        <v>0</v>
      </c>
    </row>
    <row r="606" spans="3:8" hidden="1">
      <c r="C606" s="670"/>
      <c r="D606" s="671"/>
      <c r="E606" s="670"/>
      <c r="F606" s="670"/>
      <c r="G606" s="670"/>
      <c r="H606" s="670"/>
    </row>
    <row r="607" spans="3:8" hidden="1">
      <c r="C607" s="670">
        <f t="shared" ref="C607:H607" si="133">C104</f>
        <v>0</v>
      </c>
      <c r="D607" s="671">
        <f t="shared" si="133"/>
        <v>0</v>
      </c>
      <c r="E607" s="670">
        <f t="shared" si="133"/>
        <v>0</v>
      </c>
      <c r="F607" s="670">
        <f t="shared" si="133"/>
        <v>0</v>
      </c>
      <c r="G607" s="670">
        <f t="shared" si="133"/>
        <v>0</v>
      </c>
      <c r="H607" s="670">
        <f t="shared" si="133"/>
        <v>0</v>
      </c>
    </row>
    <row r="608" spans="3:8" hidden="1">
      <c r="C608" s="670"/>
      <c r="D608" s="671"/>
      <c r="E608" s="670"/>
      <c r="F608" s="670"/>
      <c r="G608" s="670"/>
      <c r="H608" s="670"/>
    </row>
    <row r="609" spans="3:8" hidden="1">
      <c r="C609" s="670">
        <f t="shared" ref="C609:H609" si="134">C105</f>
        <v>0</v>
      </c>
      <c r="D609" s="671">
        <f t="shared" si="134"/>
        <v>0</v>
      </c>
      <c r="E609" s="670">
        <f t="shared" si="134"/>
        <v>0</v>
      </c>
      <c r="F609" s="670">
        <f t="shared" si="134"/>
        <v>0</v>
      </c>
      <c r="G609" s="670">
        <f t="shared" si="134"/>
        <v>0</v>
      </c>
      <c r="H609" s="670">
        <f t="shared" si="134"/>
        <v>0</v>
      </c>
    </row>
    <row r="610" spans="3:8" hidden="1">
      <c r="C610" s="670"/>
      <c r="D610" s="671"/>
      <c r="E610" s="670"/>
      <c r="F610" s="670"/>
      <c r="G610" s="670"/>
      <c r="H610" s="670"/>
    </row>
    <row r="611" spans="3:8" hidden="1">
      <c r="C611" s="670">
        <f t="shared" ref="C611:H611" si="135">C106</f>
        <v>0</v>
      </c>
      <c r="D611" s="671">
        <f t="shared" si="135"/>
        <v>0</v>
      </c>
      <c r="E611" s="670">
        <f t="shared" si="135"/>
        <v>0</v>
      </c>
      <c r="F611" s="670">
        <f t="shared" si="135"/>
        <v>0</v>
      </c>
      <c r="G611" s="670">
        <f t="shared" si="135"/>
        <v>0</v>
      </c>
      <c r="H611" s="670">
        <f t="shared" si="135"/>
        <v>0</v>
      </c>
    </row>
    <row r="612" spans="3:8" hidden="1">
      <c r="C612" s="670"/>
      <c r="D612" s="671"/>
      <c r="E612" s="670"/>
      <c r="F612" s="670"/>
      <c r="G612" s="670"/>
      <c r="H612" s="670"/>
    </row>
    <row r="613" spans="3:8" hidden="1">
      <c r="C613" s="670">
        <f t="shared" ref="C613:H613" si="136">C107</f>
        <v>0</v>
      </c>
      <c r="D613" s="671">
        <f t="shared" si="136"/>
        <v>0</v>
      </c>
      <c r="E613" s="670">
        <f t="shared" si="136"/>
        <v>0</v>
      </c>
      <c r="F613" s="670">
        <f t="shared" si="136"/>
        <v>0</v>
      </c>
      <c r="G613" s="670">
        <f t="shared" si="136"/>
        <v>0</v>
      </c>
      <c r="H613" s="670">
        <f t="shared" si="136"/>
        <v>0</v>
      </c>
    </row>
    <row r="614" spans="3:8" hidden="1">
      <c r="C614" s="670"/>
      <c r="D614" s="671"/>
      <c r="E614" s="670"/>
      <c r="F614" s="670"/>
      <c r="G614" s="670"/>
      <c r="H614" s="670"/>
    </row>
    <row r="615" spans="3:8" hidden="1">
      <c r="C615" s="670">
        <f t="shared" ref="C615:H615" si="137">C108</f>
        <v>0</v>
      </c>
      <c r="D615" s="671">
        <f t="shared" si="137"/>
        <v>0</v>
      </c>
      <c r="E615" s="670">
        <f t="shared" si="137"/>
        <v>0</v>
      </c>
      <c r="F615" s="670">
        <f t="shared" si="137"/>
        <v>0</v>
      </c>
      <c r="G615" s="670">
        <f t="shared" si="137"/>
        <v>0</v>
      </c>
      <c r="H615" s="670">
        <f t="shared" si="137"/>
        <v>0</v>
      </c>
    </row>
    <row r="616" spans="3:8" hidden="1">
      <c r="C616" s="670"/>
      <c r="D616" s="671"/>
      <c r="E616" s="670"/>
      <c r="F616" s="670"/>
      <c r="G616" s="670"/>
      <c r="H616" s="670"/>
    </row>
    <row r="617" spans="3:8" hidden="1">
      <c r="C617" s="670">
        <f t="shared" ref="C617:H617" si="138">C109</f>
        <v>0</v>
      </c>
      <c r="D617" s="671">
        <f t="shared" si="138"/>
        <v>0</v>
      </c>
      <c r="E617" s="670">
        <f t="shared" si="138"/>
        <v>0</v>
      </c>
      <c r="F617" s="670">
        <f t="shared" si="138"/>
        <v>0</v>
      </c>
      <c r="G617" s="670">
        <f t="shared" si="138"/>
        <v>0</v>
      </c>
      <c r="H617" s="670">
        <f t="shared" si="138"/>
        <v>0</v>
      </c>
    </row>
    <row r="618" spans="3:8" hidden="1">
      <c r="C618" s="670"/>
      <c r="D618" s="671"/>
      <c r="E618" s="670"/>
      <c r="F618" s="670"/>
      <c r="G618" s="670"/>
      <c r="H618" s="670"/>
    </row>
    <row r="619" spans="3:8" hidden="1">
      <c r="C619" s="670">
        <f t="shared" ref="C619:H619" si="139">C110</f>
        <v>0</v>
      </c>
      <c r="D619" s="671">
        <f t="shared" si="139"/>
        <v>0</v>
      </c>
      <c r="E619" s="670">
        <f t="shared" si="139"/>
        <v>0</v>
      </c>
      <c r="F619" s="670">
        <f t="shared" si="139"/>
        <v>0</v>
      </c>
      <c r="G619" s="670">
        <f t="shared" si="139"/>
        <v>0</v>
      </c>
      <c r="H619" s="670">
        <f t="shared" si="139"/>
        <v>0</v>
      </c>
    </row>
    <row r="620" spans="3:8" hidden="1">
      <c r="C620" s="670"/>
      <c r="D620" s="671"/>
      <c r="E620" s="670"/>
      <c r="F620" s="670"/>
      <c r="G620" s="670"/>
      <c r="H620" s="670"/>
    </row>
    <row r="621" spans="3:8" hidden="1">
      <c r="C621" s="670">
        <f t="shared" ref="C621:H621" si="140">C111</f>
        <v>0</v>
      </c>
      <c r="D621" s="671">
        <f t="shared" si="140"/>
        <v>0</v>
      </c>
      <c r="E621" s="670">
        <f t="shared" si="140"/>
        <v>0</v>
      </c>
      <c r="F621" s="670">
        <f t="shared" si="140"/>
        <v>0</v>
      </c>
      <c r="G621" s="670">
        <f t="shared" si="140"/>
        <v>0</v>
      </c>
      <c r="H621" s="670">
        <f t="shared" si="140"/>
        <v>0</v>
      </c>
    </row>
    <row r="622" spans="3:8" hidden="1">
      <c r="C622" s="670"/>
      <c r="D622" s="671"/>
      <c r="E622" s="670"/>
      <c r="F622" s="670"/>
      <c r="G622" s="670"/>
      <c r="H622" s="670"/>
    </row>
    <row r="623" spans="3:8" hidden="1">
      <c r="C623" s="670">
        <f t="shared" ref="C623:H623" si="141">C112</f>
        <v>0</v>
      </c>
      <c r="D623" s="671">
        <f t="shared" si="141"/>
        <v>0</v>
      </c>
      <c r="E623" s="670">
        <f t="shared" si="141"/>
        <v>0</v>
      </c>
      <c r="F623" s="670">
        <f t="shared" si="141"/>
        <v>0</v>
      </c>
      <c r="G623" s="670">
        <f t="shared" si="141"/>
        <v>0</v>
      </c>
      <c r="H623" s="670">
        <f t="shared" si="141"/>
        <v>0</v>
      </c>
    </row>
    <row r="624" spans="3:8" hidden="1">
      <c r="C624" s="670"/>
      <c r="D624" s="671"/>
      <c r="E624" s="670"/>
      <c r="F624" s="670"/>
      <c r="G624" s="670"/>
      <c r="H624" s="670"/>
    </row>
    <row r="625" spans="3:8" hidden="1">
      <c r="C625" s="670">
        <f t="shared" ref="C625:H625" si="142">C113</f>
        <v>0</v>
      </c>
      <c r="D625" s="671">
        <f t="shared" si="142"/>
        <v>0</v>
      </c>
      <c r="E625" s="670">
        <f t="shared" si="142"/>
        <v>0</v>
      </c>
      <c r="F625" s="670">
        <f t="shared" si="142"/>
        <v>0</v>
      </c>
      <c r="G625" s="670">
        <f t="shared" si="142"/>
        <v>0</v>
      </c>
      <c r="H625" s="670">
        <f t="shared" si="142"/>
        <v>0</v>
      </c>
    </row>
    <row r="626" spans="3:8" hidden="1">
      <c r="C626" s="670"/>
      <c r="D626" s="671"/>
      <c r="E626" s="670"/>
      <c r="F626" s="670"/>
      <c r="G626" s="670"/>
      <c r="H626" s="670"/>
    </row>
    <row r="627" spans="3:8" hidden="1">
      <c r="C627" s="670">
        <f t="shared" ref="C627:H627" si="143">C114</f>
        <v>0</v>
      </c>
      <c r="D627" s="671">
        <f t="shared" si="143"/>
        <v>0</v>
      </c>
      <c r="E627" s="670">
        <f t="shared" si="143"/>
        <v>0</v>
      </c>
      <c r="F627" s="670">
        <f t="shared" si="143"/>
        <v>0</v>
      </c>
      <c r="G627" s="670">
        <f t="shared" si="143"/>
        <v>0</v>
      </c>
      <c r="H627" s="670">
        <f t="shared" si="143"/>
        <v>0</v>
      </c>
    </row>
    <row r="628" spans="3:8" hidden="1">
      <c r="C628" s="670"/>
      <c r="D628" s="671"/>
      <c r="E628" s="670"/>
      <c r="F628" s="670"/>
      <c r="G628" s="670"/>
      <c r="H628" s="670"/>
    </row>
    <row r="629" spans="3:8" hidden="1">
      <c r="C629" s="670">
        <f t="shared" ref="C629:H629" si="144">C115</f>
        <v>0</v>
      </c>
      <c r="D629" s="671">
        <f t="shared" si="144"/>
        <v>0</v>
      </c>
      <c r="E629" s="670">
        <f t="shared" si="144"/>
        <v>0</v>
      </c>
      <c r="F629" s="670">
        <f t="shared" si="144"/>
        <v>0</v>
      </c>
      <c r="G629" s="670">
        <f t="shared" si="144"/>
        <v>0</v>
      </c>
      <c r="H629" s="670">
        <f t="shared" si="144"/>
        <v>0</v>
      </c>
    </row>
    <row r="630" spans="3:8" hidden="1">
      <c r="C630" s="670"/>
      <c r="D630" s="671"/>
      <c r="E630" s="670"/>
      <c r="F630" s="670"/>
      <c r="G630" s="670"/>
      <c r="H630" s="670"/>
    </row>
    <row r="631" spans="3:8" hidden="1">
      <c r="C631" s="670">
        <f t="shared" ref="C631:H631" si="145">C116</f>
        <v>0</v>
      </c>
      <c r="D631" s="671">
        <f t="shared" si="145"/>
        <v>0</v>
      </c>
      <c r="E631" s="670">
        <f t="shared" si="145"/>
        <v>0</v>
      </c>
      <c r="F631" s="670">
        <f t="shared" si="145"/>
        <v>0</v>
      </c>
      <c r="G631" s="670">
        <f t="shared" si="145"/>
        <v>0</v>
      </c>
      <c r="H631" s="670">
        <f t="shared" si="145"/>
        <v>0</v>
      </c>
    </row>
    <row r="632" spans="3:8" hidden="1">
      <c r="C632" s="670"/>
      <c r="D632" s="671"/>
      <c r="E632" s="670"/>
      <c r="F632" s="670"/>
      <c r="G632" s="670"/>
      <c r="H632" s="670"/>
    </row>
    <row r="633" spans="3:8" hidden="1">
      <c r="C633" s="670">
        <f t="shared" ref="C633:H633" si="146">C117</f>
        <v>0</v>
      </c>
      <c r="D633" s="671">
        <f t="shared" si="146"/>
        <v>0</v>
      </c>
      <c r="E633" s="670">
        <f t="shared" si="146"/>
        <v>0</v>
      </c>
      <c r="F633" s="670">
        <f t="shared" si="146"/>
        <v>0</v>
      </c>
      <c r="G633" s="670">
        <f t="shared" si="146"/>
        <v>0</v>
      </c>
      <c r="H633" s="670">
        <f t="shared" si="146"/>
        <v>0</v>
      </c>
    </row>
    <row r="634" spans="3:8" hidden="1">
      <c r="C634" s="670"/>
      <c r="D634" s="671"/>
      <c r="E634" s="670"/>
      <c r="F634" s="670"/>
      <c r="G634" s="670"/>
      <c r="H634" s="670"/>
    </row>
    <row r="635" spans="3:8" hidden="1">
      <c r="C635" s="670">
        <f t="shared" ref="C635:H635" si="147">C118</f>
        <v>0</v>
      </c>
      <c r="D635" s="671">
        <f t="shared" si="147"/>
        <v>0</v>
      </c>
      <c r="E635" s="670">
        <f t="shared" si="147"/>
        <v>0</v>
      </c>
      <c r="F635" s="670">
        <f t="shared" si="147"/>
        <v>0</v>
      </c>
      <c r="G635" s="670">
        <f t="shared" si="147"/>
        <v>0</v>
      </c>
      <c r="H635" s="670">
        <f t="shared" si="147"/>
        <v>0</v>
      </c>
    </row>
    <row r="636" spans="3:8" hidden="1">
      <c r="C636" s="670"/>
      <c r="D636" s="671"/>
      <c r="E636" s="670"/>
      <c r="F636" s="670"/>
      <c r="G636" s="670"/>
      <c r="H636" s="670"/>
    </row>
    <row r="637" spans="3:8" hidden="1">
      <c r="C637" s="670">
        <f t="shared" ref="C637:H637" si="148">C119</f>
        <v>0</v>
      </c>
      <c r="D637" s="671">
        <f t="shared" si="148"/>
        <v>0</v>
      </c>
      <c r="E637" s="670">
        <f t="shared" si="148"/>
        <v>0</v>
      </c>
      <c r="F637" s="670">
        <f t="shared" si="148"/>
        <v>0</v>
      </c>
      <c r="G637" s="670">
        <f t="shared" si="148"/>
        <v>0</v>
      </c>
      <c r="H637" s="670">
        <f t="shared" si="148"/>
        <v>0</v>
      </c>
    </row>
    <row r="638" spans="3:8" hidden="1">
      <c r="C638" s="670"/>
      <c r="D638" s="671"/>
      <c r="E638" s="670"/>
      <c r="F638" s="670"/>
      <c r="G638" s="670"/>
      <c r="H638" s="670"/>
    </row>
    <row r="639" spans="3:8" hidden="1">
      <c r="C639" s="670">
        <f t="shared" ref="C639:H639" si="149">C120</f>
        <v>0</v>
      </c>
      <c r="D639" s="671">
        <f t="shared" si="149"/>
        <v>0</v>
      </c>
      <c r="E639" s="670">
        <f t="shared" si="149"/>
        <v>0</v>
      </c>
      <c r="F639" s="670">
        <f t="shared" si="149"/>
        <v>0</v>
      </c>
      <c r="G639" s="670">
        <f t="shared" si="149"/>
        <v>0</v>
      </c>
      <c r="H639" s="670">
        <f t="shared" si="149"/>
        <v>0</v>
      </c>
    </row>
    <row r="640" spans="3:8" hidden="1">
      <c r="C640" s="670"/>
      <c r="D640" s="671"/>
      <c r="E640" s="670"/>
      <c r="F640" s="670"/>
      <c r="G640" s="670"/>
      <c r="H640" s="670"/>
    </row>
    <row r="641" spans="3:8" hidden="1">
      <c r="C641" s="670">
        <f t="shared" ref="C641:H641" si="150">C121</f>
        <v>0</v>
      </c>
      <c r="D641" s="671">
        <f t="shared" si="150"/>
        <v>0</v>
      </c>
      <c r="E641" s="670">
        <f t="shared" si="150"/>
        <v>0</v>
      </c>
      <c r="F641" s="670">
        <f t="shared" si="150"/>
        <v>0</v>
      </c>
      <c r="G641" s="670">
        <f t="shared" si="150"/>
        <v>0</v>
      </c>
      <c r="H641" s="670">
        <f t="shared" si="150"/>
        <v>0</v>
      </c>
    </row>
    <row r="642" spans="3:8" hidden="1">
      <c r="C642" s="670"/>
      <c r="D642" s="671"/>
      <c r="E642" s="670"/>
      <c r="F642" s="670"/>
      <c r="G642" s="670"/>
      <c r="H642" s="670"/>
    </row>
    <row r="643" spans="3:8" hidden="1">
      <c r="C643" s="670">
        <f t="shared" ref="C643:H643" si="151">C122</f>
        <v>0</v>
      </c>
      <c r="D643" s="671">
        <f t="shared" si="151"/>
        <v>0</v>
      </c>
      <c r="E643" s="670">
        <f t="shared" si="151"/>
        <v>0</v>
      </c>
      <c r="F643" s="670">
        <f t="shared" si="151"/>
        <v>0</v>
      </c>
      <c r="G643" s="670">
        <f t="shared" si="151"/>
        <v>0</v>
      </c>
      <c r="H643" s="670">
        <f t="shared" si="151"/>
        <v>0</v>
      </c>
    </row>
    <row r="644" spans="3:8" hidden="1">
      <c r="C644" s="670"/>
      <c r="D644" s="671"/>
      <c r="E644" s="670"/>
      <c r="F644" s="670"/>
      <c r="G644" s="670"/>
      <c r="H644" s="670"/>
    </row>
    <row r="645" spans="3:8" hidden="1">
      <c r="C645" s="670">
        <f t="shared" ref="C645:H645" si="152">C123</f>
        <v>0</v>
      </c>
      <c r="D645" s="671">
        <f t="shared" si="152"/>
        <v>0</v>
      </c>
      <c r="E645" s="670">
        <f t="shared" si="152"/>
        <v>0</v>
      </c>
      <c r="F645" s="670">
        <f t="shared" si="152"/>
        <v>0</v>
      </c>
      <c r="G645" s="670">
        <f t="shared" si="152"/>
        <v>0</v>
      </c>
      <c r="H645" s="670">
        <f t="shared" si="152"/>
        <v>0</v>
      </c>
    </row>
    <row r="646" spans="3:8" hidden="1">
      <c r="C646" s="670"/>
      <c r="D646" s="671"/>
      <c r="E646" s="670"/>
      <c r="F646" s="670"/>
      <c r="G646" s="670"/>
      <c r="H646" s="670"/>
    </row>
    <row r="647" spans="3:8" hidden="1">
      <c r="C647" s="670">
        <f t="shared" ref="C647:H647" si="153">C124</f>
        <v>0</v>
      </c>
      <c r="D647" s="671">
        <f t="shared" si="153"/>
        <v>0</v>
      </c>
      <c r="E647" s="670">
        <f t="shared" si="153"/>
        <v>0</v>
      </c>
      <c r="F647" s="670">
        <f t="shared" si="153"/>
        <v>0</v>
      </c>
      <c r="G647" s="670">
        <f t="shared" si="153"/>
        <v>0</v>
      </c>
      <c r="H647" s="670">
        <f t="shared" si="153"/>
        <v>0</v>
      </c>
    </row>
    <row r="648" spans="3:8" hidden="1">
      <c r="C648" s="670"/>
      <c r="D648" s="671"/>
      <c r="E648" s="670"/>
      <c r="F648" s="670"/>
      <c r="G648" s="670"/>
      <c r="H648" s="670"/>
    </row>
    <row r="649" spans="3:8" hidden="1">
      <c r="C649" s="670">
        <f t="shared" ref="C649:H649" si="154">C125</f>
        <v>0</v>
      </c>
      <c r="D649" s="671">
        <f t="shared" si="154"/>
        <v>0</v>
      </c>
      <c r="E649" s="670">
        <f t="shared" si="154"/>
        <v>0</v>
      </c>
      <c r="F649" s="670">
        <f t="shared" si="154"/>
        <v>0</v>
      </c>
      <c r="G649" s="670">
        <f t="shared" si="154"/>
        <v>0</v>
      </c>
      <c r="H649" s="670">
        <f t="shared" si="154"/>
        <v>0</v>
      </c>
    </row>
    <row r="650" spans="3:8" hidden="1">
      <c r="C650" s="670"/>
      <c r="D650" s="671"/>
      <c r="E650" s="670"/>
      <c r="F650" s="670"/>
      <c r="G650" s="670"/>
      <c r="H650" s="670"/>
    </row>
    <row r="651" spans="3:8" hidden="1">
      <c r="C651" s="670">
        <f t="shared" ref="C651:H651" si="155">C126</f>
        <v>0</v>
      </c>
      <c r="D651" s="671">
        <f t="shared" si="155"/>
        <v>0</v>
      </c>
      <c r="E651" s="670">
        <f t="shared" si="155"/>
        <v>0</v>
      </c>
      <c r="F651" s="670">
        <f t="shared" si="155"/>
        <v>0</v>
      </c>
      <c r="G651" s="670">
        <f t="shared" si="155"/>
        <v>0</v>
      </c>
      <c r="H651" s="670">
        <f t="shared" si="155"/>
        <v>0</v>
      </c>
    </row>
    <row r="652" spans="3:8" hidden="1">
      <c r="C652" s="670"/>
      <c r="D652" s="671"/>
      <c r="E652" s="670"/>
      <c r="F652" s="670"/>
      <c r="G652" s="670"/>
      <c r="H652" s="670"/>
    </row>
    <row r="653" spans="3:8" hidden="1">
      <c r="C653" s="670">
        <f t="shared" ref="C653:H653" si="156">C127</f>
        <v>0</v>
      </c>
      <c r="D653" s="671">
        <f t="shared" si="156"/>
        <v>0</v>
      </c>
      <c r="E653" s="670">
        <f t="shared" si="156"/>
        <v>0</v>
      </c>
      <c r="F653" s="670">
        <f t="shared" si="156"/>
        <v>0</v>
      </c>
      <c r="G653" s="670">
        <f t="shared" si="156"/>
        <v>0</v>
      </c>
      <c r="H653" s="670">
        <f t="shared" si="156"/>
        <v>0</v>
      </c>
    </row>
    <row r="654" spans="3:8" hidden="1">
      <c r="C654" s="670"/>
      <c r="D654" s="671"/>
      <c r="E654" s="670"/>
      <c r="F654" s="670"/>
      <c r="G654" s="670"/>
      <c r="H654" s="670"/>
    </row>
    <row r="655" spans="3:8" hidden="1">
      <c r="C655" s="670">
        <f t="shared" ref="C655:H655" si="157">C128</f>
        <v>0</v>
      </c>
      <c r="D655" s="671">
        <f t="shared" si="157"/>
        <v>0</v>
      </c>
      <c r="E655" s="670">
        <f t="shared" si="157"/>
        <v>0</v>
      </c>
      <c r="F655" s="670">
        <f t="shared" si="157"/>
        <v>0</v>
      </c>
      <c r="G655" s="670">
        <f t="shared" si="157"/>
        <v>0</v>
      </c>
      <c r="H655" s="670">
        <f t="shared" si="157"/>
        <v>0</v>
      </c>
    </row>
    <row r="656" spans="3:8" hidden="1">
      <c r="C656" s="670"/>
      <c r="D656" s="671"/>
      <c r="E656" s="670"/>
      <c r="F656" s="670"/>
      <c r="G656" s="670"/>
      <c r="H656" s="670"/>
    </row>
    <row r="657" spans="3:8" hidden="1">
      <c r="C657" s="670">
        <f t="shared" ref="C657:H657" si="158">C129</f>
        <v>0</v>
      </c>
      <c r="D657" s="671">
        <f t="shared" si="158"/>
        <v>0</v>
      </c>
      <c r="E657" s="670">
        <f t="shared" si="158"/>
        <v>0</v>
      </c>
      <c r="F657" s="670">
        <f t="shared" si="158"/>
        <v>0</v>
      </c>
      <c r="G657" s="670">
        <f t="shared" si="158"/>
        <v>0</v>
      </c>
      <c r="H657" s="670">
        <f t="shared" si="158"/>
        <v>0</v>
      </c>
    </row>
    <row r="658" spans="3:8" hidden="1">
      <c r="C658" s="670"/>
      <c r="D658" s="671"/>
      <c r="E658" s="670"/>
      <c r="F658" s="670"/>
      <c r="G658" s="670"/>
      <c r="H658" s="670"/>
    </row>
    <row r="659" spans="3:8" hidden="1">
      <c r="C659" s="670">
        <f t="shared" ref="C659:H659" si="159">C130</f>
        <v>0</v>
      </c>
      <c r="D659" s="671">
        <f t="shared" si="159"/>
        <v>0</v>
      </c>
      <c r="E659" s="670">
        <f t="shared" si="159"/>
        <v>0</v>
      </c>
      <c r="F659" s="670">
        <f t="shared" si="159"/>
        <v>0</v>
      </c>
      <c r="G659" s="670">
        <f t="shared" si="159"/>
        <v>0</v>
      </c>
      <c r="H659" s="670">
        <f t="shared" si="159"/>
        <v>0</v>
      </c>
    </row>
    <row r="660" spans="3:8" hidden="1">
      <c r="C660" s="670"/>
      <c r="D660" s="671"/>
      <c r="E660" s="670"/>
      <c r="F660" s="670"/>
      <c r="G660" s="670"/>
      <c r="H660" s="670"/>
    </row>
    <row r="661" spans="3:8" hidden="1">
      <c r="C661" s="670">
        <f t="shared" ref="C661:H661" si="160">C131</f>
        <v>0</v>
      </c>
      <c r="D661" s="671">
        <f t="shared" si="160"/>
        <v>0</v>
      </c>
      <c r="E661" s="670">
        <f t="shared" si="160"/>
        <v>0</v>
      </c>
      <c r="F661" s="670">
        <f t="shared" si="160"/>
        <v>0</v>
      </c>
      <c r="G661" s="670">
        <f t="shared" si="160"/>
        <v>0</v>
      </c>
      <c r="H661" s="670">
        <f t="shared" si="160"/>
        <v>0</v>
      </c>
    </row>
    <row r="662" spans="3:8" hidden="1">
      <c r="C662" s="670"/>
      <c r="D662" s="671"/>
      <c r="E662" s="670"/>
      <c r="F662" s="670"/>
      <c r="G662" s="670"/>
      <c r="H662" s="670"/>
    </row>
    <row r="663" spans="3:8" hidden="1">
      <c r="C663" s="670">
        <f t="shared" ref="C663:H663" si="161">C132</f>
        <v>0</v>
      </c>
      <c r="D663" s="671">
        <f t="shared" si="161"/>
        <v>0</v>
      </c>
      <c r="E663" s="670">
        <f t="shared" si="161"/>
        <v>0</v>
      </c>
      <c r="F663" s="670">
        <f t="shared" si="161"/>
        <v>0</v>
      </c>
      <c r="G663" s="670">
        <f t="shared" si="161"/>
        <v>0</v>
      </c>
      <c r="H663" s="670">
        <f t="shared" si="161"/>
        <v>0</v>
      </c>
    </row>
    <row r="664" spans="3:8" hidden="1">
      <c r="C664" s="670"/>
      <c r="D664" s="671"/>
      <c r="E664" s="670"/>
      <c r="F664" s="670"/>
      <c r="G664" s="670"/>
      <c r="H664" s="670"/>
    </row>
    <row r="665" spans="3:8" hidden="1">
      <c r="C665" s="670">
        <f t="shared" ref="C665:H665" si="162">C133</f>
        <v>0</v>
      </c>
      <c r="D665" s="671">
        <f t="shared" si="162"/>
        <v>0</v>
      </c>
      <c r="E665" s="670">
        <f t="shared" si="162"/>
        <v>0</v>
      </c>
      <c r="F665" s="670">
        <f t="shared" si="162"/>
        <v>0</v>
      </c>
      <c r="G665" s="670">
        <f t="shared" si="162"/>
        <v>0</v>
      </c>
      <c r="H665" s="670">
        <f t="shared" si="162"/>
        <v>0</v>
      </c>
    </row>
    <row r="666" spans="3:8" hidden="1">
      <c r="C666" s="670"/>
      <c r="D666" s="671"/>
      <c r="E666" s="670"/>
      <c r="F666" s="670"/>
      <c r="G666" s="670"/>
      <c r="H666" s="670"/>
    </row>
    <row r="667" spans="3:8" hidden="1">
      <c r="C667" s="670">
        <f t="shared" ref="C667:H667" si="163">C134</f>
        <v>0</v>
      </c>
      <c r="D667" s="671">
        <f t="shared" si="163"/>
        <v>0</v>
      </c>
      <c r="E667" s="670">
        <f t="shared" si="163"/>
        <v>0</v>
      </c>
      <c r="F667" s="670">
        <f t="shared" si="163"/>
        <v>0</v>
      </c>
      <c r="G667" s="670">
        <f t="shared" si="163"/>
        <v>0</v>
      </c>
      <c r="H667" s="670">
        <f t="shared" si="163"/>
        <v>0</v>
      </c>
    </row>
    <row r="668" spans="3:8" hidden="1">
      <c r="C668" s="670"/>
      <c r="D668" s="671"/>
      <c r="E668" s="670"/>
      <c r="F668" s="670"/>
      <c r="G668" s="670"/>
      <c r="H668" s="670"/>
    </row>
    <row r="669" spans="3:8" hidden="1">
      <c r="C669" s="670">
        <f t="shared" ref="C669:H669" si="164">C135</f>
        <v>0</v>
      </c>
      <c r="D669" s="671">
        <f t="shared" si="164"/>
        <v>0</v>
      </c>
      <c r="E669" s="670">
        <f t="shared" si="164"/>
        <v>0</v>
      </c>
      <c r="F669" s="670">
        <f t="shared" si="164"/>
        <v>0</v>
      </c>
      <c r="G669" s="670">
        <f t="shared" si="164"/>
        <v>0</v>
      </c>
      <c r="H669" s="670">
        <f t="shared" si="164"/>
        <v>0</v>
      </c>
    </row>
    <row r="670" spans="3:8" hidden="1">
      <c r="C670" s="670"/>
      <c r="D670" s="671"/>
      <c r="E670" s="670"/>
      <c r="F670" s="670"/>
      <c r="G670" s="670"/>
      <c r="H670" s="670"/>
    </row>
    <row r="671" spans="3:8" hidden="1">
      <c r="C671" s="670">
        <f t="shared" ref="C671:H671" si="165">C136</f>
        <v>0</v>
      </c>
      <c r="D671" s="671">
        <f t="shared" si="165"/>
        <v>0</v>
      </c>
      <c r="E671" s="670">
        <f t="shared" si="165"/>
        <v>0</v>
      </c>
      <c r="F671" s="670">
        <f t="shared" si="165"/>
        <v>0</v>
      </c>
      <c r="G671" s="670">
        <f t="shared" si="165"/>
        <v>0</v>
      </c>
      <c r="H671" s="670">
        <f t="shared" si="165"/>
        <v>0</v>
      </c>
    </row>
    <row r="672" spans="3:8" hidden="1">
      <c r="C672" s="670"/>
      <c r="D672" s="671"/>
      <c r="E672" s="670"/>
      <c r="F672" s="670"/>
      <c r="G672" s="670"/>
      <c r="H672" s="670"/>
    </row>
    <row r="673" spans="3:8" hidden="1">
      <c r="C673" s="670">
        <f t="shared" ref="C673:H673" si="166">C137</f>
        <v>0</v>
      </c>
      <c r="D673" s="671">
        <f t="shared" si="166"/>
        <v>0</v>
      </c>
      <c r="E673" s="670">
        <f t="shared" si="166"/>
        <v>0</v>
      </c>
      <c r="F673" s="670">
        <f t="shared" si="166"/>
        <v>0</v>
      </c>
      <c r="G673" s="670">
        <f t="shared" si="166"/>
        <v>0</v>
      </c>
      <c r="H673" s="670">
        <f t="shared" si="166"/>
        <v>0</v>
      </c>
    </row>
    <row r="674" spans="3:8" hidden="1">
      <c r="C674" s="670"/>
      <c r="D674" s="671"/>
      <c r="E674" s="670"/>
      <c r="F674" s="670"/>
      <c r="G674" s="670"/>
      <c r="H674" s="670"/>
    </row>
    <row r="675" spans="3:8" hidden="1">
      <c r="C675" s="670">
        <f t="shared" ref="C675:H675" si="167">C138</f>
        <v>0</v>
      </c>
      <c r="D675" s="671">
        <f t="shared" si="167"/>
        <v>0</v>
      </c>
      <c r="E675" s="670">
        <f t="shared" si="167"/>
        <v>0</v>
      </c>
      <c r="F675" s="670">
        <f t="shared" si="167"/>
        <v>0</v>
      </c>
      <c r="G675" s="670">
        <f t="shared" si="167"/>
        <v>0</v>
      </c>
      <c r="H675" s="670">
        <f t="shared" si="167"/>
        <v>0</v>
      </c>
    </row>
    <row r="676" spans="3:8" hidden="1">
      <c r="C676" s="670"/>
      <c r="D676" s="671"/>
      <c r="E676" s="670"/>
      <c r="F676" s="670"/>
      <c r="G676" s="670"/>
      <c r="H676" s="670"/>
    </row>
    <row r="677" spans="3:8" hidden="1">
      <c r="C677" s="670">
        <f t="shared" ref="C677:H677" si="168">C139</f>
        <v>0</v>
      </c>
      <c r="D677" s="671">
        <f t="shared" si="168"/>
        <v>0</v>
      </c>
      <c r="E677" s="670">
        <f t="shared" si="168"/>
        <v>0</v>
      </c>
      <c r="F677" s="670">
        <f t="shared" si="168"/>
        <v>0</v>
      </c>
      <c r="G677" s="670">
        <f t="shared" si="168"/>
        <v>0</v>
      </c>
      <c r="H677" s="670">
        <f t="shared" si="168"/>
        <v>0</v>
      </c>
    </row>
    <row r="678" spans="3:8" hidden="1">
      <c r="C678" s="670"/>
      <c r="D678" s="671"/>
      <c r="E678" s="670"/>
      <c r="F678" s="670"/>
      <c r="G678" s="670"/>
      <c r="H678" s="670"/>
    </row>
    <row r="679" spans="3:8" hidden="1">
      <c r="C679" s="670">
        <f t="shared" ref="C679:H679" si="169">C140</f>
        <v>0</v>
      </c>
      <c r="D679" s="671">
        <f t="shared" si="169"/>
        <v>0</v>
      </c>
      <c r="E679" s="670">
        <f t="shared" si="169"/>
        <v>0</v>
      </c>
      <c r="F679" s="670">
        <f t="shared" si="169"/>
        <v>0</v>
      </c>
      <c r="G679" s="670">
        <f t="shared" si="169"/>
        <v>0</v>
      </c>
      <c r="H679" s="670">
        <f t="shared" si="169"/>
        <v>0</v>
      </c>
    </row>
    <row r="680" spans="3:8" hidden="1">
      <c r="C680" s="670"/>
      <c r="D680" s="671"/>
      <c r="E680" s="670"/>
      <c r="F680" s="670"/>
      <c r="G680" s="670"/>
      <c r="H680" s="670"/>
    </row>
    <row r="681" spans="3:8" hidden="1">
      <c r="C681" s="670">
        <f t="shared" ref="C681:H681" si="170">C141</f>
        <v>0</v>
      </c>
      <c r="D681" s="671">
        <f t="shared" si="170"/>
        <v>0</v>
      </c>
      <c r="E681" s="670">
        <f t="shared" si="170"/>
        <v>0</v>
      </c>
      <c r="F681" s="670">
        <f t="shared" si="170"/>
        <v>0</v>
      </c>
      <c r="G681" s="670">
        <f t="shared" si="170"/>
        <v>0</v>
      </c>
      <c r="H681" s="670">
        <f t="shared" si="170"/>
        <v>0</v>
      </c>
    </row>
    <row r="682" spans="3:8" hidden="1">
      <c r="C682" s="670"/>
      <c r="D682" s="671"/>
      <c r="E682" s="670"/>
      <c r="F682" s="670"/>
      <c r="G682" s="670"/>
      <c r="H682" s="670"/>
    </row>
    <row r="683" spans="3:8" hidden="1">
      <c r="C683" s="670">
        <f t="shared" ref="C683:H683" si="171">C142</f>
        <v>0</v>
      </c>
      <c r="D683" s="671">
        <f t="shared" si="171"/>
        <v>0</v>
      </c>
      <c r="E683" s="670">
        <f t="shared" si="171"/>
        <v>0</v>
      </c>
      <c r="F683" s="670">
        <f t="shared" si="171"/>
        <v>0</v>
      </c>
      <c r="G683" s="670">
        <f t="shared" si="171"/>
        <v>0</v>
      </c>
      <c r="H683" s="670">
        <f t="shared" si="171"/>
        <v>0</v>
      </c>
    </row>
    <row r="684" spans="3:8" hidden="1">
      <c r="C684" s="670"/>
      <c r="D684" s="671"/>
      <c r="E684" s="670"/>
      <c r="F684" s="670"/>
      <c r="G684" s="670"/>
      <c r="H684" s="670"/>
    </row>
    <row r="685" spans="3:8" hidden="1">
      <c r="C685" s="670">
        <f t="shared" ref="C685:H685" si="172">C143</f>
        <v>0</v>
      </c>
      <c r="D685" s="671">
        <f t="shared" si="172"/>
        <v>0</v>
      </c>
      <c r="E685" s="670">
        <f t="shared" si="172"/>
        <v>0</v>
      </c>
      <c r="F685" s="670">
        <f t="shared" si="172"/>
        <v>0</v>
      </c>
      <c r="G685" s="670">
        <f t="shared" si="172"/>
        <v>0</v>
      </c>
      <c r="H685" s="670">
        <f t="shared" si="172"/>
        <v>0</v>
      </c>
    </row>
    <row r="686" spans="3:8" hidden="1">
      <c r="C686" s="670"/>
      <c r="D686" s="671"/>
      <c r="E686" s="670"/>
      <c r="F686" s="670"/>
      <c r="G686" s="670"/>
      <c r="H686" s="670"/>
    </row>
    <row r="687" spans="3:8" hidden="1">
      <c r="C687" s="670">
        <f t="shared" ref="C687:H687" si="173">C144</f>
        <v>0</v>
      </c>
      <c r="D687" s="671">
        <f t="shared" si="173"/>
        <v>0</v>
      </c>
      <c r="E687" s="670">
        <f t="shared" si="173"/>
        <v>0</v>
      </c>
      <c r="F687" s="670">
        <f t="shared" si="173"/>
        <v>0</v>
      </c>
      <c r="G687" s="670">
        <f t="shared" si="173"/>
        <v>0</v>
      </c>
      <c r="H687" s="670">
        <f t="shared" si="173"/>
        <v>0</v>
      </c>
    </row>
    <row r="688" spans="3:8" hidden="1">
      <c r="C688" s="670"/>
      <c r="D688" s="671"/>
      <c r="E688" s="670"/>
      <c r="F688" s="670"/>
      <c r="G688" s="670"/>
      <c r="H688" s="670"/>
    </row>
    <row r="689" spans="3:8" hidden="1">
      <c r="C689" s="670">
        <f t="shared" ref="C689:H689" si="174">C145</f>
        <v>0</v>
      </c>
      <c r="D689" s="671">
        <f t="shared" si="174"/>
        <v>0</v>
      </c>
      <c r="E689" s="670">
        <f t="shared" si="174"/>
        <v>0</v>
      </c>
      <c r="F689" s="670">
        <f t="shared" si="174"/>
        <v>0</v>
      </c>
      <c r="G689" s="670">
        <f t="shared" si="174"/>
        <v>0</v>
      </c>
      <c r="H689" s="670">
        <f t="shared" si="174"/>
        <v>0</v>
      </c>
    </row>
    <row r="690" spans="3:8" hidden="1">
      <c r="C690" s="670"/>
      <c r="D690" s="671"/>
      <c r="E690" s="670"/>
      <c r="F690" s="670"/>
      <c r="G690" s="670"/>
      <c r="H690" s="670"/>
    </row>
    <row r="691" spans="3:8" hidden="1">
      <c r="C691" s="670">
        <f t="shared" ref="C691:H691" si="175">C146</f>
        <v>0</v>
      </c>
      <c r="D691" s="671">
        <f t="shared" si="175"/>
        <v>0</v>
      </c>
      <c r="E691" s="670">
        <f t="shared" si="175"/>
        <v>0</v>
      </c>
      <c r="F691" s="670">
        <f t="shared" si="175"/>
        <v>0</v>
      </c>
      <c r="G691" s="670">
        <f t="shared" si="175"/>
        <v>0</v>
      </c>
      <c r="H691" s="670">
        <f t="shared" si="175"/>
        <v>0</v>
      </c>
    </row>
    <row r="692" spans="3:8" hidden="1">
      <c r="C692" s="670"/>
      <c r="D692" s="671"/>
      <c r="E692" s="670"/>
      <c r="F692" s="670"/>
      <c r="G692" s="670"/>
      <c r="H692" s="670"/>
    </row>
    <row r="693" spans="3:8" hidden="1">
      <c r="C693" s="670">
        <f t="shared" ref="C693:H693" si="176">C147</f>
        <v>0</v>
      </c>
      <c r="D693" s="671">
        <f t="shared" si="176"/>
        <v>0</v>
      </c>
      <c r="E693" s="670">
        <f t="shared" si="176"/>
        <v>0</v>
      </c>
      <c r="F693" s="670">
        <f t="shared" si="176"/>
        <v>0</v>
      </c>
      <c r="G693" s="670">
        <f t="shared" si="176"/>
        <v>0</v>
      </c>
      <c r="H693" s="670">
        <f t="shared" si="176"/>
        <v>0</v>
      </c>
    </row>
    <row r="694" spans="3:8" hidden="1">
      <c r="C694" s="670"/>
      <c r="D694" s="671"/>
      <c r="E694" s="670"/>
      <c r="F694" s="670"/>
      <c r="G694" s="670"/>
      <c r="H694" s="670"/>
    </row>
    <row r="695" spans="3:8" hidden="1">
      <c r="C695" s="670">
        <f t="shared" ref="C695:H695" si="177">C148</f>
        <v>0</v>
      </c>
      <c r="D695" s="671">
        <f t="shared" si="177"/>
        <v>0</v>
      </c>
      <c r="E695" s="670">
        <f t="shared" si="177"/>
        <v>0</v>
      </c>
      <c r="F695" s="670">
        <f t="shared" si="177"/>
        <v>0</v>
      </c>
      <c r="G695" s="670">
        <f t="shared" si="177"/>
        <v>0</v>
      </c>
      <c r="H695" s="670">
        <f t="shared" si="177"/>
        <v>0</v>
      </c>
    </row>
    <row r="696" spans="3:8" hidden="1">
      <c r="C696" s="670"/>
      <c r="D696" s="671"/>
      <c r="E696" s="670"/>
      <c r="F696" s="670"/>
      <c r="G696" s="670"/>
      <c r="H696" s="670"/>
    </row>
    <row r="697" spans="3:8" hidden="1">
      <c r="C697" s="670">
        <f t="shared" ref="C697:H697" si="178">C149</f>
        <v>0</v>
      </c>
      <c r="D697" s="671">
        <f t="shared" si="178"/>
        <v>0</v>
      </c>
      <c r="E697" s="670">
        <f t="shared" si="178"/>
        <v>0</v>
      </c>
      <c r="F697" s="670">
        <f t="shared" si="178"/>
        <v>0</v>
      </c>
      <c r="G697" s="670">
        <f t="shared" si="178"/>
        <v>0</v>
      </c>
      <c r="H697" s="670">
        <f t="shared" si="178"/>
        <v>0</v>
      </c>
    </row>
    <row r="698" spans="3:8" hidden="1">
      <c r="C698" s="670"/>
      <c r="D698" s="671"/>
      <c r="E698" s="670"/>
      <c r="F698" s="670"/>
      <c r="G698" s="670"/>
      <c r="H698" s="670"/>
    </row>
    <row r="699" spans="3:8" hidden="1">
      <c r="C699" s="670">
        <f t="shared" ref="C699:H699" si="179">C150</f>
        <v>0</v>
      </c>
      <c r="D699" s="671">
        <f t="shared" si="179"/>
        <v>0</v>
      </c>
      <c r="E699" s="670">
        <f t="shared" si="179"/>
        <v>0</v>
      </c>
      <c r="F699" s="670">
        <f t="shared" si="179"/>
        <v>0</v>
      </c>
      <c r="G699" s="670">
        <f t="shared" si="179"/>
        <v>0</v>
      </c>
      <c r="H699" s="670">
        <f t="shared" si="179"/>
        <v>0</v>
      </c>
    </row>
    <row r="700" spans="3:8" hidden="1">
      <c r="C700" s="670"/>
      <c r="D700" s="671"/>
      <c r="E700" s="670"/>
      <c r="F700" s="670"/>
      <c r="G700" s="670"/>
      <c r="H700" s="670"/>
    </row>
    <row r="701" spans="3:8" hidden="1">
      <c r="C701" s="670">
        <f t="shared" ref="C701:H701" si="180">C151</f>
        <v>0</v>
      </c>
      <c r="D701" s="671">
        <f t="shared" si="180"/>
        <v>0</v>
      </c>
      <c r="E701" s="670">
        <f t="shared" si="180"/>
        <v>0</v>
      </c>
      <c r="F701" s="670">
        <f t="shared" si="180"/>
        <v>0</v>
      </c>
      <c r="G701" s="670">
        <f t="shared" si="180"/>
        <v>0</v>
      </c>
      <c r="H701" s="670">
        <f t="shared" si="180"/>
        <v>0</v>
      </c>
    </row>
    <row r="702" spans="3:8" hidden="1">
      <c r="C702" s="670"/>
      <c r="D702" s="671"/>
      <c r="E702" s="670"/>
      <c r="F702" s="670"/>
      <c r="G702" s="670"/>
      <c r="H702" s="670"/>
    </row>
    <row r="703" spans="3:8" hidden="1">
      <c r="C703" s="670">
        <f t="shared" ref="C703:H703" si="181">C152</f>
        <v>0</v>
      </c>
      <c r="D703" s="671">
        <f t="shared" si="181"/>
        <v>0</v>
      </c>
      <c r="E703" s="670">
        <f t="shared" si="181"/>
        <v>0</v>
      </c>
      <c r="F703" s="670">
        <f t="shared" si="181"/>
        <v>0</v>
      </c>
      <c r="G703" s="670">
        <f t="shared" si="181"/>
        <v>0</v>
      </c>
      <c r="H703" s="670">
        <f t="shared" si="181"/>
        <v>0</v>
      </c>
    </row>
    <row r="704" spans="3:8" hidden="1">
      <c r="C704" s="670"/>
      <c r="D704" s="671"/>
      <c r="E704" s="670"/>
      <c r="F704" s="670"/>
      <c r="G704" s="670"/>
      <c r="H704" s="670"/>
    </row>
    <row r="705" spans="3:8" hidden="1">
      <c r="C705" s="670">
        <f t="shared" ref="C705:H705" si="182">C153</f>
        <v>0</v>
      </c>
      <c r="D705" s="671">
        <f t="shared" si="182"/>
        <v>0</v>
      </c>
      <c r="E705" s="670">
        <f t="shared" si="182"/>
        <v>0</v>
      </c>
      <c r="F705" s="670">
        <f t="shared" si="182"/>
        <v>0</v>
      </c>
      <c r="G705" s="670">
        <f t="shared" si="182"/>
        <v>0</v>
      </c>
      <c r="H705" s="670">
        <f t="shared" si="182"/>
        <v>0</v>
      </c>
    </row>
    <row r="706" spans="3:8" hidden="1">
      <c r="C706" s="670"/>
      <c r="D706" s="671"/>
      <c r="E706" s="670"/>
      <c r="F706" s="670"/>
      <c r="G706" s="670"/>
      <c r="H706" s="670"/>
    </row>
    <row r="707" spans="3:8" hidden="1">
      <c r="C707" s="670">
        <f t="shared" ref="C707:H707" si="183">C154</f>
        <v>0</v>
      </c>
      <c r="D707" s="671">
        <f t="shared" si="183"/>
        <v>0</v>
      </c>
      <c r="E707" s="670">
        <f t="shared" si="183"/>
        <v>0</v>
      </c>
      <c r="F707" s="670">
        <f t="shared" si="183"/>
        <v>0</v>
      </c>
      <c r="G707" s="670">
        <f t="shared" si="183"/>
        <v>0</v>
      </c>
      <c r="H707" s="670">
        <f t="shared" si="183"/>
        <v>0</v>
      </c>
    </row>
    <row r="708" spans="3:8" hidden="1">
      <c r="C708" s="670"/>
      <c r="D708" s="671"/>
      <c r="E708" s="670"/>
      <c r="F708" s="670"/>
      <c r="G708" s="670"/>
      <c r="H708" s="670"/>
    </row>
    <row r="709" spans="3:8" hidden="1">
      <c r="C709" s="670">
        <f t="shared" ref="C709:H709" si="184">C155</f>
        <v>0</v>
      </c>
      <c r="D709" s="671">
        <f t="shared" si="184"/>
        <v>0</v>
      </c>
      <c r="E709" s="670">
        <f t="shared" si="184"/>
        <v>0</v>
      </c>
      <c r="F709" s="670">
        <f t="shared" si="184"/>
        <v>0</v>
      </c>
      <c r="G709" s="670">
        <f t="shared" si="184"/>
        <v>0</v>
      </c>
      <c r="H709" s="670">
        <f t="shared" si="184"/>
        <v>0</v>
      </c>
    </row>
    <row r="710" spans="3:8" hidden="1">
      <c r="C710" s="670"/>
      <c r="D710" s="671"/>
      <c r="E710" s="670"/>
      <c r="F710" s="670"/>
      <c r="G710" s="670"/>
      <c r="H710" s="670"/>
    </row>
    <row r="711" spans="3:8" hidden="1">
      <c r="C711" s="670">
        <f t="shared" ref="C711:H711" si="185">C156</f>
        <v>0</v>
      </c>
      <c r="D711" s="671">
        <f t="shared" si="185"/>
        <v>0</v>
      </c>
      <c r="E711" s="670">
        <f t="shared" si="185"/>
        <v>0</v>
      </c>
      <c r="F711" s="670">
        <f t="shared" si="185"/>
        <v>0</v>
      </c>
      <c r="G711" s="670">
        <f t="shared" si="185"/>
        <v>0</v>
      </c>
      <c r="H711" s="670">
        <f t="shared" si="185"/>
        <v>0</v>
      </c>
    </row>
    <row r="712" spans="3:8" hidden="1">
      <c r="C712" s="670"/>
      <c r="D712" s="671"/>
      <c r="E712" s="670"/>
      <c r="F712" s="670"/>
      <c r="G712" s="670"/>
      <c r="H712" s="670"/>
    </row>
    <row r="713" spans="3:8" hidden="1">
      <c r="C713" s="670">
        <f t="shared" ref="C713:H713" si="186">C157</f>
        <v>0</v>
      </c>
      <c r="D713" s="671">
        <f t="shared" si="186"/>
        <v>0</v>
      </c>
      <c r="E713" s="670">
        <f t="shared" si="186"/>
        <v>0</v>
      </c>
      <c r="F713" s="670">
        <f t="shared" si="186"/>
        <v>0</v>
      </c>
      <c r="G713" s="670">
        <f t="shared" si="186"/>
        <v>0</v>
      </c>
      <c r="H713" s="670">
        <f t="shared" si="186"/>
        <v>0</v>
      </c>
    </row>
    <row r="714" spans="3:8" hidden="1">
      <c r="C714" s="670"/>
      <c r="D714" s="671"/>
      <c r="E714" s="670"/>
      <c r="F714" s="670"/>
      <c r="G714" s="670"/>
      <c r="H714" s="670"/>
    </row>
    <row r="715" spans="3:8" hidden="1">
      <c r="C715" s="670">
        <f t="shared" ref="C715:H715" si="187">C158</f>
        <v>0</v>
      </c>
      <c r="D715" s="671">
        <f t="shared" si="187"/>
        <v>0</v>
      </c>
      <c r="E715" s="670">
        <f t="shared" si="187"/>
        <v>0</v>
      </c>
      <c r="F715" s="670">
        <f t="shared" si="187"/>
        <v>0</v>
      </c>
      <c r="G715" s="670">
        <f t="shared" si="187"/>
        <v>0</v>
      </c>
      <c r="H715" s="670">
        <f t="shared" si="187"/>
        <v>0</v>
      </c>
    </row>
    <row r="716" spans="3:8" hidden="1">
      <c r="C716" s="670"/>
      <c r="D716" s="671"/>
      <c r="E716" s="670"/>
      <c r="F716" s="670"/>
      <c r="G716" s="670"/>
      <c r="H716" s="670"/>
    </row>
    <row r="717" spans="3:8" hidden="1">
      <c r="C717" s="670">
        <f t="shared" ref="C717:H717" si="188">C159</f>
        <v>0</v>
      </c>
      <c r="D717" s="671">
        <f t="shared" si="188"/>
        <v>0</v>
      </c>
      <c r="E717" s="670">
        <f t="shared" si="188"/>
        <v>0</v>
      </c>
      <c r="F717" s="670">
        <f t="shared" si="188"/>
        <v>0</v>
      </c>
      <c r="G717" s="670">
        <f t="shared" si="188"/>
        <v>0</v>
      </c>
      <c r="H717" s="670">
        <f t="shared" si="188"/>
        <v>0</v>
      </c>
    </row>
    <row r="718" spans="3:8" hidden="1">
      <c r="C718" s="670"/>
      <c r="D718" s="671"/>
      <c r="E718" s="670"/>
      <c r="F718" s="670"/>
      <c r="G718" s="670"/>
      <c r="H718" s="670"/>
    </row>
    <row r="719" spans="3:8" hidden="1">
      <c r="C719" s="670">
        <f t="shared" ref="C719:H719" si="189">C160</f>
        <v>0</v>
      </c>
      <c r="D719" s="671">
        <f t="shared" si="189"/>
        <v>0</v>
      </c>
      <c r="E719" s="670">
        <f t="shared" si="189"/>
        <v>0</v>
      </c>
      <c r="F719" s="670">
        <f t="shared" si="189"/>
        <v>0</v>
      </c>
      <c r="G719" s="670">
        <f t="shared" si="189"/>
        <v>0</v>
      </c>
      <c r="H719" s="670">
        <f t="shared" si="189"/>
        <v>0</v>
      </c>
    </row>
    <row r="720" spans="3:8" hidden="1">
      <c r="C720" s="670"/>
      <c r="D720" s="671"/>
      <c r="E720" s="670"/>
      <c r="F720" s="670"/>
      <c r="G720" s="670"/>
      <c r="H720" s="670"/>
    </row>
    <row r="721" spans="3:8" hidden="1">
      <c r="C721" s="670">
        <f t="shared" ref="C721:H721" si="190">C161</f>
        <v>0</v>
      </c>
      <c r="D721" s="671">
        <f t="shared" si="190"/>
        <v>0</v>
      </c>
      <c r="E721" s="670">
        <f t="shared" si="190"/>
        <v>0</v>
      </c>
      <c r="F721" s="670">
        <f t="shared" si="190"/>
        <v>0</v>
      </c>
      <c r="G721" s="670">
        <f t="shared" si="190"/>
        <v>0</v>
      </c>
      <c r="H721" s="670">
        <f t="shared" si="190"/>
        <v>0</v>
      </c>
    </row>
    <row r="722" spans="3:8" hidden="1">
      <c r="C722" s="670"/>
      <c r="D722" s="671"/>
      <c r="E722" s="670"/>
      <c r="F722" s="670"/>
      <c r="G722" s="670"/>
      <c r="H722" s="670"/>
    </row>
    <row r="723" spans="3:8" hidden="1">
      <c r="C723" s="670">
        <f t="shared" ref="C723:H723" si="191">C162</f>
        <v>0</v>
      </c>
      <c r="D723" s="671">
        <f t="shared" si="191"/>
        <v>0</v>
      </c>
      <c r="E723" s="670">
        <f t="shared" si="191"/>
        <v>0</v>
      </c>
      <c r="F723" s="670">
        <f t="shared" si="191"/>
        <v>0</v>
      </c>
      <c r="G723" s="670">
        <f t="shared" si="191"/>
        <v>0</v>
      </c>
      <c r="H723" s="670">
        <f t="shared" si="191"/>
        <v>0</v>
      </c>
    </row>
    <row r="724" spans="3:8" hidden="1">
      <c r="C724" s="670"/>
      <c r="D724" s="671"/>
      <c r="E724" s="670"/>
      <c r="F724" s="670"/>
      <c r="G724" s="670"/>
      <c r="H724" s="670"/>
    </row>
    <row r="725" spans="3:8" hidden="1">
      <c r="C725" s="670">
        <f t="shared" ref="C725:H725" si="192">C163</f>
        <v>0</v>
      </c>
      <c r="D725" s="671">
        <f t="shared" si="192"/>
        <v>0</v>
      </c>
      <c r="E725" s="670">
        <f t="shared" si="192"/>
        <v>0</v>
      </c>
      <c r="F725" s="670">
        <f t="shared" si="192"/>
        <v>0</v>
      </c>
      <c r="G725" s="670">
        <f t="shared" si="192"/>
        <v>0</v>
      </c>
      <c r="H725" s="670">
        <f t="shared" si="192"/>
        <v>0</v>
      </c>
    </row>
    <row r="726" spans="3:8" hidden="1">
      <c r="C726" s="670"/>
      <c r="D726" s="671"/>
      <c r="E726" s="670"/>
      <c r="F726" s="670"/>
      <c r="G726" s="670"/>
      <c r="H726" s="670"/>
    </row>
    <row r="727" spans="3:8" hidden="1">
      <c r="C727" s="670">
        <f t="shared" ref="C727:H727" si="193">C164</f>
        <v>0</v>
      </c>
      <c r="D727" s="671">
        <f t="shared" si="193"/>
        <v>0</v>
      </c>
      <c r="E727" s="670">
        <f t="shared" si="193"/>
        <v>0</v>
      </c>
      <c r="F727" s="670">
        <f t="shared" si="193"/>
        <v>0</v>
      </c>
      <c r="G727" s="670">
        <f t="shared" si="193"/>
        <v>0</v>
      </c>
      <c r="H727" s="670">
        <f t="shared" si="193"/>
        <v>0</v>
      </c>
    </row>
    <row r="728" spans="3:8" hidden="1">
      <c r="C728" s="670"/>
      <c r="D728" s="671"/>
      <c r="E728" s="670"/>
      <c r="F728" s="670"/>
      <c r="G728" s="670"/>
      <c r="H728" s="670"/>
    </row>
    <row r="729" spans="3:8" hidden="1">
      <c r="C729" s="670">
        <f t="shared" ref="C729:H729" si="194">C165</f>
        <v>0</v>
      </c>
      <c r="D729" s="671">
        <f t="shared" si="194"/>
        <v>0</v>
      </c>
      <c r="E729" s="670">
        <f t="shared" si="194"/>
        <v>0</v>
      </c>
      <c r="F729" s="670">
        <f t="shared" si="194"/>
        <v>0</v>
      </c>
      <c r="G729" s="670">
        <f t="shared" si="194"/>
        <v>0</v>
      </c>
      <c r="H729" s="670">
        <f t="shared" si="194"/>
        <v>0</v>
      </c>
    </row>
    <row r="730" spans="3:8" hidden="1">
      <c r="C730" s="670"/>
      <c r="D730" s="671"/>
      <c r="E730" s="670"/>
      <c r="F730" s="670"/>
      <c r="G730" s="670"/>
      <c r="H730" s="670"/>
    </row>
    <row r="731" spans="3:8" hidden="1">
      <c r="C731" s="670">
        <f t="shared" ref="C731:H731" si="195">C166</f>
        <v>0</v>
      </c>
      <c r="D731" s="671">
        <f t="shared" si="195"/>
        <v>0</v>
      </c>
      <c r="E731" s="670">
        <f t="shared" si="195"/>
        <v>0</v>
      </c>
      <c r="F731" s="670">
        <f t="shared" si="195"/>
        <v>0</v>
      </c>
      <c r="G731" s="670">
        <f t="shared" si="195"/>
        <v>0</v>
      </c>
      <c r="H731" s="670">
        <f t="shared" si="195"/>
        <v>0</v>
      </c>
    </row>
    <row r="732" spans="3:8" hidden="1">
      <c r="C732" s="670"/>
      <c r="D732" s="671"/>
      <c r="E732" s="670"/>
      <c r="F732" s="670"/>
      <c r="G732" s="670"/>
      <c r="H732" s="670"/>
    </row>
    <row r="733" spans="3:8" hidden="1">
      <c r="C733" s="670">
        <f t="shared" ref="C733:H733" si="196">C167</f>
        <v>0</v>
      </c>
      <c r="D733" s="671">
        <f t="shared" si="196"/>
        <v>0</v>
      </c>
      <c r="E733" s="670">
        <f t="shared" si="196"/>
        <v>0</v>
      </c>
      <c r="F733" s="670">
        <f t="shared" si="196"/>
        <v>0</v>
      </c>
      <c r="G733" s="670">
        <f t="shared" si="196"/>
        <v>0</v>
      </c>
      <c r="H733" s="670">
        <f t="shared" si="196"/>
        <v>0</v>
      </c>
    </row>
    <row r="734" spans="3:8" hidden="1">
      <c r="C734" s="670"/>
      <c r="D734" s="671"/>
      <c r="E734" s="670"/>
      <c r="F734" s="670"/>
      <c r="G734" s="670"/>
      <c r="H734" s="670"/>
    </row>
    <row r="735" spans="3:8" hidden="1">
      <c r="C735" s="670">
        <f t="shared" ref="C735:H735" si="197">C168</f>
        <v>0</v>
      </c>
      <c r="D735" s="671">
        <f t="shared" si="197"/>
        <v>0</v>
      </c>
      <c r="E735" s="670">
        <f t="shared" si="197"/>
        <v>0</v>
      </c>
      <c r="F735" s="670">
        <f t="shared" si="197"/>
        <v>0</v>
      </c>
      <c r="G735" s="670">
        <f t="shared" si="197"/>
        <v>0</v>
      </c>
      <c r="H735" s="670">
        <f t="shared" si="197"/>
        <v>0</v>
      </c>
    </row>
    <row r="736" spans="3:8" hidden="1">
      <c r="C736" s="670"/>
      <c r="D736" s="671"/>
      <c r="E736" s="670"/>
      <c r="F736" s="670"/>
      <c r="G736" s="670"/>
      <c r="H736" s="670"/>
    </row>
    <row r="737" spans="3:8" hidden="1">
      <c r="C737" s="670">
        <f t="shared" ref="C737:H737" si="198">C169</f>
        <v>0</v>
      </c>
      <c r="D737" s="671">
        <f t="shared" si="198"/>
        <v>0</v>
      </c>
      <c r="E737" s="670">
        <f t="shared" si="198"/>
        <v>0</v>
      </c>
      <c r="F737" s="670">
        <f t="shared" si="198"/>
        <v>0</v>
      </c>
      <c r="G737" s="670">
        <f t="shared" si="198"/>
        <v>0</v>
      </c>
      <c r="H737" s="670">
        <f t="shared" si="198"/>
        <v>0</v>
      </c>
    </row>
    <row r="738" spans="3:8" hidden="1">
      <c r="C738" s="670"/>
      <c r="D738" s="671"/>
      <c r="E738" s="670"/>
      <c r="F738" s="670"/>
      <c r="G738" s="670"/>
      <c r="H738" s="670"/>
    </row>
    <row r="739" spans="3:8" hidden="1">
      <c r="C739" s="670">
        <f t="shared" ref="C739:H739" si="199">C170</f>
        <v>0</v>
      </c>
      <c r="D739" s="671">
        <f t="shared" si="199"/>
        <v>0</v>
      </c>
      <c r="E739" s="670">
        <f t="shared" si="199"/>
        <v>0</v>
      </c>
      <c r="F739" s="670">
        <f t="shared" si="199"/>
        <v>0</v>
      </c>
      <c r="G739" s="670">
        <f t="shared" si="199"/>
        <v>0</v>
      </c>
      <c r="H739" s="670">
        <f t="shared" si="199"/>
        <v>0</v>
      </c>
    </row>
    <row r="740" spans="3:8" hidden="1">
      <c r="C740" s="670"/>
      <c r="D740" s="671"/>
      <c r="E740" s="670"/>
      <c r="F740" s="670"/>
      <c r="G740" s="670"/>
      <c r="H740" s="670"/>
    </row>
    <row r="741" spans="3:8" hidden="1">
      <c r="C741" s="670">
        <f t="shared" ref="C741:H741" si="200">C171</f>
        <v>0</v>
      </c>
      <c r="D741" s="671">
        <f t="shared" si="200"/>
        <v>0</v>
      </c>
      <c r="E741" s="670">
        <f t="shared" si="200"/>
        <v>0</v>
      </c>
      <c r="F741" s="670">
        <f t="shared" si="200"/>
        <v>0</v>
      </c>
      <c r="G741" s="670">
        <f t="shared" si="200"/>
        <v>0</v>
      </c>
      <c r="H741" s="670">
        <f t="shared" si="200"/>
        <v>0</v>
      </c>
    </row>
    <row r="742" spans="3:8" hidden="1">
      <c r="C742" s="670"/>
      <c r="D742" s="671"/>
      <c r="E742" s="670"/>
      <c r="F742" s="670"/>
      <c r="G742" s="670"/>
      <c r="H742" s="670"/>
    </row>
    <row r="743" spans="3:8" hidden="1">
      <c r="C743" s="670">
        <f t="shared" ref="C743:H743" si="201">C172</f>
        <v>0</v>
      </c>
      <c r="D743" s="671">
        <f t="shared" si="201"/>
        <v>0</v>
      </c>
      <c r="E743" s="670">
        <f t="shared" si="201"/>
        <v>0</v>
      </c>
      <c r="F743" s="670">
        <f t="shared" si="201"/>
        <v>0</v>
      </c>
      <c r="G743" s="670">
        <f t="shared" si="201"/>
        <v>0</v>
      </c>
      <c r="H743" s="670">
        <f t="shared" si="201"/>
        <v>0</v>
      </c>
    </row>
    <row r="744" spans="3:8" hidden="1">
      <c r="C744" s="670"/>
      <c r="D744" s="671"/>
      <c r="E744" s="670"/>
      <c r="F744" s="670"/>
      <c r="G744" s="670"/>
      <c r="H744" s="670"/>
    </row>
    <row r="745" spans="3:8" hidden="1">
      <c r="C745" s="670">
        <f t="shared" ref="C745:H745" si="202">C173</f>
        <v>0</v>
      </c>
      <c r="D745" s="671">
        <f t="shared" si="202"/>
        <v>0</v>
      </c>
      <c r="E745" s="670">
        <f t="shared" si="202"/>
        <v>0</v>
      </c>
      <c r="F745" s="670">
        <f t="shared" si="202"/>
        <v>0</v>
      </c>
      <c r="G745" s="670">
        <f t="shared" si="202"/>
        <v>0</v>
      </c>
      <c r="H745" s="670">
        <f t="shared" si="202"/>
        <v>0</v>
      </c>
    </row>
    <row r="746" spans="3:8" hidden="1">
      <c r="C746" s="670"/>
      <c r="D746" s="671"/>
      <c r="E746" s="670"/>
      <c r="F746" s="670"/>
      <c r="G746" s="670"/>
      <c r="H746" s="670"/>
    </row>
    <row r="747" spans="3:8" hidden="1">
      <c r="C747" s="670">
        <f t="shared" ref="C747:H747" si="203">C174</f>
        <v>0</v>
      </c>
      <c r="D747" s="671">
        <f t="shared" si="203"/>
        <v>0</v>
      </c>
      <c r="E747" s="670">
        <f t="shared" si="203"/>
        <v>0</v>
      </c>
      <c r="F747" s="670">
        <f t="shared" si="203"/>
        <v>0</v>
      </c>
      <c r="G747" s="670">
        <f t="shared" si="203"/>
        <v>0</v>
      </c>
      <c r="H747" s="670">
        <f t="shared" si="203"/>
        <v>0</v>
      </c>
    </row>
    <row r="748" spans="3:8" hidden="1">
      <c r="C748" s="670"/>
      <c r="D748" s="671"/>
      <c r="E748" s="670"/>
      <c r="F748" s="670"/>
      <c r="G748" s="670"/>
      <c r="H748" s="670"/>
    </row>
    <row r="749" spans="3:8" hidden="1">
      <c r="C749" s="670">
        <f t="shared" ref="C749:H749" si="204">C175</f>
        <v>0</v>
      </c>
      <c r="D749" s="671">
        <f t="shared" si="204"/>
        <v>0</v>
      </c>
      <c r="E749" s="670">
        <f t="shared" si="204"/>
        <v>0</v>
      </c>
      <c r="F749" s="670">
        <f t="shared" si="204"/>
        <v>0</v>
      </c>
      <c r="G749" s="670">
        <f t="shared" si="204"/>
        <v>0</v>
      </c>
      <c r="H749" s="670">
        <f t="shared" si="204"/>
        <v>0</v>
      </c>
    </row>
    <row r="750" spans="3:8" hidden="1">
      <c r="C750" s="670"/>
      <c r="D750" s="671"/>
      <c r="E750" s="670"/>
      <c r="F750" s="670"/>
      <c r="G750" s="670"/>
      <c r="H750" s="670"/>
    </row>
    <row r="751" spans="3:8" hidden="1">
      <c r="C751" s="670">
        <f t="shared" ref="C751:H751" si="205">C176</f>
        <v>0</v>
      </c>
      <c r="D751" s="671">
        <f t="shared" si="205"/>
        <v>0</v>
      </c>
      <c r="E751" s="670">
        <f t="shared" si="205"/>
        <v>0</v>
      </c>
      <c r="F751" s="670">
        <f t="shared" si="205"/>
        <v>0</v>
      </c>
      <c r="G751" s="670">
        <f t="shared" si="205"/>
        <v>0</v>
      </c>
      <c r="H751" s="670">
        <f t="shared" si="205"/>
        <v>0</v>
      </c>
    </row>
    <row r="752" spans="3:8" hidden="1">
      <c r="C752" s="670"/>
      <c r="D752" s="671"/>
      <c r="E752" s="670"/>
      <c r="F752" s="670"/>
      <c r="G752" s="670"/>
      <c r="H752" s="670"/>
    </row>
    <row r="753" spans="3:8" hidden="1">
      <c r="C753" s="670">
        <f t="shared" ref="C753:H753" si="206">C177</f>
        <v>0</v>
      </c>
      <c r="D753" s="671">
        <f t="shared" si="206"/>
        <v>0</v>
      </c>
      <c r="E753" s="670">
        <f t="shared" si="206"/>
        <v>0</v>
      </c>
      <c r="F753" s="670">
        <f t="shared" si="206"/>
        <v>0</v>
      </c>
      <c r="G753" s="670">
        <f t="shared" si="206"/>
        <v>0</v>
      </c>
      <c r="H753" s="670">
        <f t="shared" si="206"/>
        <v>0</v>
      </c>
    </row>
    <row r="754" spans="3:8" hidden="1">
      <c r="C754" s="670"/>
      <c r="D754" s="671"/>
      <c r="E754" s="670"/>
      <c r="F754" s="670"/>
      <c r="G754" s="670"/>
      <c r="H754" s="670"/>
    </row>
    <row r="755" spans="3:8" hidden="1">
      <c r="C755" s="670">
        <f t="shared" ref="C755:H755" si="207">C178</f>
        <v>0</v>
      </c>
      <c r="D755" s="671">
        <f t="shared" si="207"/>
        <v>0</v>
      </c>
      <c r="E755" s="670">
        <f t="shared" si="207"/>
        <v>0</v>
      </c>
      <c r="F755" s="670">
        <f t="shared" si="207"/>
        <v>0</v>
      </c>
      <c r="G755" s="670">
        <f t="shared" si="207"/>
        <v>0</v>
      </c>
      <c r="H755" s="670">
        <f t="shared" si="207"/>
        <v>0</v>
      </c>
    </row>
    <row r="756" spans="3:8" hidden="1">
      <c r="C756" s="670"/>
      <c r="D756" s="671"/>
      <c r="E756" s="670"/>
      <c r="F756" s="670"/>
      <c r="G756" s="670"/>
      <c r="H756" s="670"/>
    </row>
    <row r="757" spans="3:8" hidden="1">
      <c r="C757" s="670">
        <f t="shared" ref="C757:H757" si="208">C179</f>
        <v>0</v>
      </c>
      <c r="D757" s="671">
        <f t="shared" si="208"/>
        <v>0</v>
      </c>
      <c r="E757" s="670">
        <f t="shared" si="208"/>
        <v>0</v>
      </c>
      <c r="F757" s="670">
        <f t="shared" si="208"/>
        <v>0</v>
      </c>
      <c r="G757" s="670">
        <f t="shared" si="208"/>
        <v>0</v>
      </c>
      <c r="H757" s="670">
        <f t="shared" si="208"/>
        <v>0</v>
      </c>
    </row>
    <row r="758" spans="3:8" hidden="1">
      <c r="C758" s="670"/>
      <c r="D758" s="671"/>
      <c r="E758" s="670"/>
      <c r="F758" s="670"/>
      <c r="G758" s="670"/>
      <c r="H758" s="670"/>
    </row>
    <row r="759" spans="3:8" hidden="1">
      <c r="C759" s="670">
        <f t="shared" ref="C759:H759" si="209">C180</f>
        <v>0</v>
      </c>
      <c r="D759" s="671">
        <f t="shared" si="209"/>
        <v>0</v>
      </c>
      <c r="E759" s="670">
        <f t="shared" si="209"/>
        <v>0</v>
      </c>
      <c r="F759" s="670">
        <f t="shared" si="209"/>
        <v>0</v>
      </c>
      <c r="G759" s="670">
        <f t="shared" si="209"/>
        <v>0</v>
      </c>
      <c r="H759" s="670">
        <f t="shared" si="209"/>
        <v>0</v>
      </c>
    </row>
    <row r="760" spans="3:8" hidden="1">
      <c r="C760" s="670"/>
      <c r="D760" s="671"/>
      <c r="E760" s="670"/>
      <c r="F760" s="670"/>
      <c r="G760" s="670"/>
      <c r="H760" s="670"/>
    </row>
    <row r="761" spans="3:8" hidden="1">
      <c r="C761" s="670">
        <f t="shared" ref="C761:H761" si="210">C181</f>
        <v>0</v>
      </c>
      <c r="D761" s="671">
        <f t="shared" si="210"/>
        <v>0</v>
      </c>
      <c r="E761" s="670">
        <f t="shared" si="210"/>
        <v>0</v>
      </c>
      <c r="F761" s="670">
        <f t="shared" si="210"/>
        <v>0</v>
      </c>
      <c r="G761" s="670">
        <f t="shared" si="210"/>
        <v>0</v>
      </c>
      <c r="H761" s="670">
        <f t="shared" si="210"/>
        <v>0</v>
      </c>
    </row>
    <row r="762" spans="3:8" hidden="1">
      <c r="C762" s="670"/>
      <c r="D762" s="671"/>
      <c r="E762" s="670"/>
      <c r="F762" s="670"/>
      <c r="G762" s="670"/>
      <c r="H762" s="670"/>
    </row>
    <row r="763" spans="3:8" hidden="1">
      <c r="C763" s="670">
        <f t="shared" ref="C763:H763" si="211">C182</f>
        <v>0</v>
      </c>
      <c r="D763" s="671">
        <f t="shared" si="211"/>
        <v>0</v>
      </c>
      <c r="E763" s="670">
        <f t="shared" si="211"/>
        <v>0</v>
      </c>
      <c r="F763" s="670">
        <f t="shared" si="211"/>
        <v>0</v>
      </c>
      <c r="G763" s="670">
        <f t="shared" si="211"/>
        <v>0</v>
      </c>
      <c r="H763" s="670">
        <f t="shared" si="211"/>
        <v>0</v>
      </c>
    </row>
    <row r="764" spans="3:8" hidden="1">
      <c r="C764" s="670"/>
      <c r="D764" s="671"/>
      <c r="E764" s="670"/>
      <c r="F764" s="670"/>
      <c r="G764" s="670"/>
      <c r="H764" s="670"/>
    </row>
    <row r="765" spans="3:8" hidden="1">
      <c r="C765" s="670">
        <f t="shared" ref="C765:H765" si="212">C183</f>
        <v>0</v>
      </c>
      <c r="D765" s="671">
        <f t="shared" si="212"/>
        <v>0</v>
      </c>
      <c r="E765" s="670">
        <f t="shared" si="212"/>
        <v>0</v>
      </c>
      <c r="F765" s="670">
        <f t="shared" si="212"/>
        <v>0</v>
      </c>
      <c r="G765" s="670">
        <f t="shared" si="212"/>
        <v>0</v>
      </c>
      <c r="H765" s="670">
        <f t="shared" si="212"/>
        <v>0</v>
      </c>
    </row>
    <row r="766" spans="3:8" hidden="1">
      <c r="C766" s="670"/>
      <c r="D766" s="671"/>
      <c r="E766" s="670"/>
      <c r="F766" s="670"/>
      <c r="G766" s="670"/>
      <c r="H766" s="670"/>
    </row>
    <row r="767" spans="3:8" hidden="1">
      <c r="C767" s="670">
        <f t="shared" ref="C767:H767" si="213">C184</f>
        <v>0</v>
      </c>
      <c r="D767" s="671">
        <f t="shared" si="213"/>
        <v>0</v>
      </c>
      <c r="E767" s="670">
        <f t="shared" si="213"/>
        <v>0</v>
      </c>
      <c r="F767" s="670">
        <f t="shared" si="213"/>
        <v>0</v>
      </c>
      <c r="G767" s="670">
        <f t="shared" si="213"/>
        <v>0</v>
      </c>
      <c r="H767" s="670">
        <f t="shared" si="213"/>
        <v>0</v>
      </c>
    </row>
    <row r="768" spans="3:8" hidden="1">
      <c r="C768" s="670"/>
      <c r="D768" s="671"/>
      <c r="E768" s="670"/>
      <c r="F768" s="670"/>
      <c r="G768" s="670"/>
      <c r="H768" s="670"/>
    </row>
    <row r="769" spans="3:8" hidden="1">
      <c r="C769" s="670">
        <f t="shared" ref="C769:H769" si="214">C185</f>
        <v>0</v>
      </c>
      <c r="D769" s="671">
        <f t="shared" si="214"/>
        <v>0</v>
      </c>
      <c r="E769" s="670">
        <f t="shared" si="214"/>
        <v>0</v>
      </c>
      <c r="F769" s="670">
        <f t="shared" si="214"/>
        <v>0</v>
      </c>
      <c r="G769" s="670">
        <f t="shared" si="214"/>
        <v>0</v>
      </c>
      <c r="H769" s="670">
        <f t="shared" si="214"/>
        <v>0</v>
      </c>
    </row>
    <row r="770" spans="3:8" hidden="1">
      <c r="C770" s="670"/>
      <c r="D770" s="671"/>
      <c r="E770" s="670"/>
      <c r="F770" s="670"/>
      <c r="G770" s="670"/>
      <c r="H770" s="670"/>
    </row>
    <row r="771" spans="3:8" hidden="1">
      <c r="C771" s="670">
        <f t="shared" ref="C771:H771" si="215">C186</f>
        <v>0</v>
      </c>
      <c r="D771" s="671">
        <f t="shared" si="215"/>
        <v>0</v>
      </c>
      <c r="E771" s="670">
        <f t="shared" si="215"/>
        <v>0</v>
      </c>
      <c r="F771" s="670">
        <f t="shared" si="215"/>
        <v>0</v>
      </c>
      <c r="G771" s="670">
        <f t="shared" si="215"/>
        <v>0</v>
      </c>
      <c r="H771" s="670">
        <f t="shared" si="215"/>
        <v>0</v>
      </c>
    </row>
    <row r="772" spans="3:8" hidden="1">
      <c r="C772" s="670"/>
      <c r="D772" s="671"/>
      <c r="E772" s="670"/>
      <c r="F772" s="670"/>
      <c r="G772" s="670"/>
      <c r="H772" s="670"/>
    </row>
    <row r="773" spans="3:8" hidden="1">
      <c r="C773" s="670">
        <f t="shared" ref="C773:H773" si="216">C187</f>
        <v>0</v>
      </c>
      <c r="D773" s="671">
        <f t="shared" si="216"/>
        <v>0</v>
      </c>
      <c r="E773" s="670">
        <f t="shared" si="216"/>
        <v>0</v>
      </c>
      <c r="F773" s="670">
        <f t="shared" si="216"/>
        <v>0</v>
      </c>
      <c r="G773" s="670">
        <f t="shared" si="216"/>
        <v>0</v>
      </c>
      <c r="H773" s="670">
        <f t="shared" si="216"/>
        <v>0</v>
      </c>
    </row>
    <row r="774" spans="3:8" hidden="1">
      <c r="C774" s="670"/>
      <c r="D774" s="671"/>
      <c r="E774" s="670"/>
      <c r="F774" s="670"/>
      <c r="G774" s="670"/>
      <c r="H774" s="670"/>
    </row>
    <row r="775" spans="3:8" hidden="1">
      <c r="C775" s="670">
        <f t="shared" ref="C775:H775" si="217">C188</f>
        <v>0</v>
      </c>
      <c r="D775" s="671">
        <f t="shared" si="217"/>
        <v>0</v>
      </c>
      <c r="E775" s="670">
        <f t="shared" si="217"/>
        <v>0</v>
      </c>
      <c r="F775" s="670">
        <f t="shared" si="217"/>
        <v>0</v>
      </c>
      <c r="G775" s="670">
        <f t="shared" si="217"/>
        <v>0</v>
      </c>
      <c r="H775" s="670">
        <f t="shared" si="217"/>
        <v>0</v>
      </c>
    </row>
    <row r="776" spans="3:8" hidden="1">
      <c r="C776" s="670"/>
      <c r="D776" s="671"/>
      <c r="E776" s="670"/>
      <c r="F776" s="670"/>
      <c r="G776" s="670"/>
      <c r="H776" s="670"/>
    </row>
    <row r="777" spans="3:8" hidden="1">
      <c r="C777" s="670">
        <f t="shared" ref="C777:H777" si="218">C189</f>
        <v>0</v>
      </c>
      <c r="D777" s="671">
        <f t="shared" si="218"/>
        <v>0</v>
      </c>
      <c r="E777" s="670">
        <f t="shared" si="218"/>
        <v>0</v>
      </c>
      <c r="F777" s="670">
        <f t="shared" si="218"/>
        <v>0</v>
      </c>
      <c r="G777" s="670">
        <f t="shared" si="218"/>
        <v>0</v>
      </c>
      <c r="H777" s="670">
        <f t="shared" si="218"/>
        <v>0</v>
      </c>
    </row>
    <row r="778" spans="3:8" hidden="1">
      <c r="C778" s="670"/>
      <c r="D778" s="671"/>
      <c r="E778" s="670"/>
      <c r="F778" s="670"/>
      <c r="G778" s="670"/>
      <c r="H778" s="670"/>
    </row>
    <row r="779" spans="3:8" hidden="1">
      <c r="C779" s="670">
        <f t="shared" ref="C779:H779" si="219">C190</f>
        <v>0</v>
      </c>
      <c r="D779" s="671">
        <f t="shared" si="219"/>
        <v>0</v>
      </c>
      <c r="E779" s="670">
        <f t="shared" si="219"/>
        <v>0</v>
      </c>
      <c r="F779" s="670">
        <f t="shared" si="219"/>
        <v>0</v>
      </c>
      <c r="G779" s="670">
        <f t="shared" si="219"/>
        <v>0</v>
      </c>
      <c r="H779" s="670">
        <f t="shared" si="219"/>
        <v>0</v>
      </c>
    </row>
    <row r="780" spans="3:8" hidden="1">
      <c r="C780" s="670"/>
      <c r="D780" s="671"/>
      <c r="E780" s="670"/>
      <c r="F780" s="670"/>
      <c r="G780" s="670"/>
      <c r="H780" s="670"/>
    </row>
    <row r="781" spans="3:8" hidden="1">
      <c r="C781" s="670">
        <f t="shared" ref="C781:H781" si="220">C191</f>
        <v>0</v>
      </c>
      <c r="D781" s="671">
        <f t="shared" si="220"/>
        <v>0</v>
      </c>
      <c r="E781" s="670">
        <f t="shared" si="220"/>
        <v>0</v>
      </c>
      <c r="F781" s="670">
        <f t="shared" si="220"/>
        <v>0</v>
      </c>
      <c r="G781" s="670">
        <f t="shared" si="220"/>
        <v>0</v>
      </c>
      <c r="H781" s="670">
        <f t="shared" si="220"/>
        <v>0</v>
      </c>
    </row>
    <row r="782" spans="3:8" hidden="1">
      <c r="C782" s="670"/>
      <c r="D782" s="671"/>
      <c r="E782" s="670"/>
      <c r="F782" s="670"/>
      <c r="G782" s="670"/>
      <c r="H782" s="670"/>
    </row>
    <row r="783" spans="3:8" hidden="1">
      <c r="C783" s="670">
        <f t="shared" ref="C783:H783" si="221">C192</f>
        <v>0</v>
      </c>
      <c r="D783" s="671">
        <f t="shared" si="221"/>
        <v>0</v>
      </c>
      <c r="E783" s="670">
        <f t="shared" si="221"/>
        <v>0</v>
      </c>
      <c r="F783" s="670">
        <f t="shared" si="221"/>
        <v>0</v>
      </c>
      <c r="G783" s="670">
        <f t="shared" si="221"/>
        <v>0</v>
      </c>
      <c r="H783" s="670">
        <f t="shared" si="221"/>
        <v>0</v>
      </c>
    </row>
    <row r="784" spans="3:8" hidden="1">
      <c r="C784" s="670"/>
      <c r="D784" s="671"/>
      <c r="E784" s="670"/>
      <c r="F784" s="670"/>
      <c r="G784" s="670"/>
      <c r="H784" s="670"/>
    </row>
    <row r="785" spans="3:8" hidden="1">
      <c r="C785" s="670">
        <f t="shared" ref="C785:H785" si="222">C193</f>
        <v>0</v>
      </c>
      <c r="D785" s="671">
        <f t="shared" si="222"/>
        <v>0</v>
      </c>
      <c r="E785" s="670">
        <f t="shared" si="222"/>
        <v>0</v>
      </c>
      <c r="F785" s="670">
        <f t="shared" si="222"/>
        <v>0</v>
      </c>
      <c r="G785" s="670">
        <f t="shared" si="222"/>
        <v>0</v>
      </c>
      <c r="H785" s="670">
        <f t="shared" si="222"/>
        <v>0</v>
      </c>
    </row>
    <row r="786" spans="3:8" hidden="1">
      <c r="C786" s="670"/>
      <c r="D786" s="671"/>
      <c r="E786" s="670"/>
      <c r="F786" s="670"/>
      <c r="G786" s="670"/>
      <c r="H786" s="670"/>
    </row>
    <row r="787" spans="3:8" hidden="1">
      <c r="C787" s="670">
        <f t="shared" ref="C787:H787" si="223">C194</f>
        <v>0</v>
      </c>
      <c r="D787" s="671">
        <f t="shared" si="223"/>
        <v>0</v>
      </c>
      <c r="E787" s="670">
        <f t="shared" si="223"/>
        <v>0</v>
      </c>
      <c r="F787" s="670">
        <f t="shared" si="223"/>
        <v>0</v>
      </c>
      <c r="G787" s="670">
        <f t="shared" si="223"/>
        <v>0</v>
      </c>
      <c r="H787" s="670">
        <f t="shared" si="223"/>
        <v>0</v>
      </c>
    </row>
    <row r="788" spans="3:8" hidden="1">
      <c r="C788" s="670"/>
      <c r="D788" s="671"/>
      <c r="E788" s="670"/>
      <c r="F788" s="670"/>
      <c r="G788" s="670"/>
      <c r="H788" s="670"/>
    </row>
    <row r="789" spans="3:8" hidden="1">
      <c r="C789" s="670">
        <f t="shared" ref="C789:H789" si="224">C195</f>
        <v>0</v>
      </c>
      <c r="D789" s="671">
        <f t="shared" si="224"/>
        <v>0</v>
      </c>
      <c r="E789" s="670">
        <f t="shared" si="224"/>
        <v>0</v>
      </c>
      <c r="F789" s="670">
        <f t="shared" si="224"/>
        <v>0</v>
      </c>
      <c r="G789" s="670">
        <f t="shared" si="224"/>
        <v>0</v>
      </c>
      <c r="H789" s="670">
        <f t="shared" si="224"/>
        <v>0</v>
      </c>
    </row>
    <row r="790" spans="3:8" hidden="1">
      <c r="C790" s="670"/>
      <c r="D790" s="671"/>
      <c r="E790" s="670"/>
      <c r="F790" s="670"/>
      <c r="G790" s="670"/>
      <c r="H790" s="670"/>
    </row>
    <row r="791" spans="3:8" hidden="1">
      <c r="C791" s="670">
        <f t="shared" ref="C791:H791" si="225">C196</f>
        <v>0</v>
      </c>
      <c r="D791" s="671">
        <f t="shared" si="225"/>
        <v>0</v>
      </c>
      <c r="E791" s="670">
        <f t="shared" si="225"/>
        <v>0</v>
      </c>
      <c r="F791" s="670">
        <f t="shared" si="225"/>
        <v>0</v>
      </c>
      <c r="G791" s="670">
        <f t="shared" si="225"/>
        <v>0</v>
      </c>
      <c r="H791" s="670">
        <f t="shared" si="225"/>
        <v>0</v>
      </c>
    </row>
    <row r="792" spans="3:8" hidden="1">
      <c r="C792" s="670"/>
      <c r="D792" s="671"/>
      <c r="E792" s="670"/>
      <c r="F792" s="670"/>
      <c r="G792" s="670"/>
      <c r="H792" s="670"/>
    </row>
    <row r="793" spans="3:8" hidden="1">
      <c r="C793" s="670">
        <f t="shared" ref="C793:H793" si="226">C197</f>
        <v>0</v>
      </c>
      <c r="D793" s="671">
        <f t="shared" si="226"/>
        <v>0</v>
      </c>
      <c r="E793" s="670">
        <f t="shared" si="226"/>
        <v>0</v>
      </c>
      <c r="F793" s="670">
        <f t="shared" si="226"/>
        <v>0</v>
      </c>
      <c r="G793" s="670">
        <f t="shared" si="226"/>
        <v>0</v>
      </c>
      <c r="H793" s="670">
        <f t="shared" si="226"/>
        <v>0</v>
      </c>
    </row>
    <row r="794" spans="3:8" hidden="1">
      <c r="C794" s="670"/>
      <c r="D794" s="671"/>
      <c r="E794" s="670"/>
      <c r="F794" s="670"/>
      <c r="G794" s="670"/>
      <c r="H794" s="670"/>
    </row>
    <row r="795" spans="3:8" hidden="1">
      <c r="C795" s="670">
        <f t="shared" ref="C795:H795" si="227">C198</f>
        <v>0</v>
      </c>
      <c r="D795" s="671">
        <f t="shared" si="227"/>
        <v>0</v>
      </c>
      <c r="E795" s="670">
        <f t="shared" si="227"/>
        <v>0</v>
      </c>
      <c r="F795" s="670">
        <f t="shared" si="227"/>
        <v>0</v>
      </c>
      <c r="G795" s="670">
        <f t="shared" si="227"/>
        <v>0</v>
      </c>
      <c r="H795" s="670">
        <f t="shared" si="227"/>
        <v>0</v>
      </c>
    </row>
    <row r="796" spans="3:8" hidden="1">
      <c r="C796" s="670"/>
      <c r="D796" s="671"/>
      <c r="E796" s="670"/>
      <c r="F796" s="670"/>
      <c r="G796" s="670"/>
      <c r="H796" s="670"/>
    </row>
    <row r="797" spans="3:8" hidden="1">
      <c r="C797" s="670">
        <f t="shared" ref="C797:H797" si="228">C199</f>
        <v>0</v>
      </c>
      <c r="D797" s="671">
        <f t="shared" si="228"/>
        <v>0</v>
      </c>
      <c r="E797" s="670">
        <f t="shared" si="228"/>
        <v>0</v>
      </c>
      <c r="F797" s="670">
        <f t="shared" si="228"/>
        <v>0</v>
      </c>
      <c r="G797" s="670">
        <f t="shared" si="228"/>
        <v>0</v>
      </c>
      <c r="H797" s="670">
        <f t="shared" si="228"/>
        <v>0</v>
      </c>
    </row>
    <row r="798" spans="3:8" hidden="1">
      <c r="C798" s="670"/>
      <c r="D798" s="671"/>
      <c r="E798" s="670"/>
      <c r="F798" s="670"/>
      <c r="G798" s="670"/>
      <c r="H798" s="670"/>
    </row>
    <row r="799" spans="3:8" hidden="1">
      <c r="C799" s="670">
        <f t="shared" ref="C799:H799" si="229">C200</f>
        <v>0</v>
      </c>
      <c r="D799" s="671">
        <f t="shared" si="229"/>
        <v>0</v>
      </c>
      <c r="E799" s="670">
        <f t="shared" si="229"/>
        <v>0</v>
      </c>
      <c r="F799" s="670">
        <f t="shared" si="229"/>
        <v>0</v>
      </c>
      <c r="G799" s="670">
        <f t="shared" si="229"/>
        <v>0</v>
      </c>
      <c r="H799" s="670">
        <f t="shared" si="229"/>
        <v>0</v>
      </c>
    </row>
    <row r="800" spans="3:8" hidden="1">
      <c r="C800" s="670"/>
      <c r="D800" s="671"/>
      <c r="E800" s="670"/>
      <c r="F800" s="670"/>
      <c r="G800" s="670"/>
      <c r="H800" s="670"/>
    </row>
    <row r="801" spans="3:8" hidden="1">
      <c r="C801" s="670">
        <f t="shared" ref="C801:H801" si="230">C201</f>
        <v>0</v>
      </c>
      <c r="D801" s="671">
        <f t="shared" si="230"/>
        <v>0</v>
      </c>
      <c r="E801" s="670">
        <f t="shared" si="230"/>
        <v>0</v>
      </c>
      <c r="F801" s="670">
        <f t="shared" si="230"/>
        <v>0</v>
      </c>
      <c r="G801" s="670">
        <f t="shared" si="230"/>
        <v>0</v>
      </c>
      <c r="H801" s="670">
        <f t="shared" si="230"/>
        <v>0</v>
      </c>
    </row>
    <row r="802" spans="3:8" hidden="1">
      <c r="C802" s="670"/>
      <c r="D802" s="671"/>
      <c r="E802" s="670"/>
      <c r="F802" s="670"/>
      <c r="G802" s="670"/>
      <c r="H802" s="670"/>
    </row>
    <row r="803" spans="3:8" hidden="1">
      <c r="C803" s="670">
        <f t="shared" ref="C803:H803" si="231">C202</f>
        <v>0</v>
      </c>
      <c r="D803" s="671">
        <f t="shared" si="231"/>
        <v>0</v>
      </c>
      <c r="E803" s="670">
        <f t="shared" si="231"/>
        <v>0</v>
      </c>
      <c r="F803" s="670">
        <f t="shared" si="231"/>
        <v>0</v>
      </c>
      <c r="G803" s="670">
        <f t="shared" si="231"/>
        <v>0</v>
      </c>
      <c r="H803" s="670">
        <f t="shared" si="231"/>
        <v>0</v>
      </c>
    </row>
    <row r="804" spans="3:8" hidden="1">
      <c r="C804" s="670"/>
      <c r="D804" s="671"/>
      <c r="E804" s="670"/>
      <c r="F804" s="670"/>
      <c r="G804" s="670"/>
      <c r="H804" s="670"/>
    </row>
    <row r="805" spans="3:8" hidden="1">
      <c r="C805" s="670">
        <f t="shared" ref="C805:H805" si="232">C203</f>
        <v>0</v>
      </c>
      <c r="D805" s="671">
        <f t="shared" si="232"/>
        <v>0</v>
      </c>
      <c r="E805" s="670">
        <f t="shared" si="232"/>
        <v>0</v>
      </c>
      <c r="F805" s="670">
        <f t="shared" si="232"/>
        <v>0</v>
      </c>
      <c r="G805" s="670">
        <f t="shared" si="232"/>
        <v>0</v>
      </c>
      <c r="H805" s="670">
        <f t="shared" si="232"/>
        <v>0</v>
      </c>
    </row>
    <row r="806" spans="3:8" hidden="1">
      <c r="C806" s="670"/>
      <c r="D806" s="671"/>
      <c r="E806" s="670"/>
      <c r="F806" s="670"/>
      <c r="G806" s="670"/>
      <c r="H806" s="670"/>
    </row>
    <row r="807" spans="3:8" hidden="1">
      <c r="C807" s="670">
        <f t="shared" ref="C807:H807" si="233">C204</f>
        <v>0</v>
      </c>
      <c r="D807" s="671">
        <f t="shared" si="233"/>
        <v>0</v>
      </c>
      <c r="E807" s="670">
        <f t="shared" si="233"/>
        <v>0</v>
      </c>
      <c r="F807" s="670">
        <f t="shared" si="233"/>
        <v>0</v>
      </c>
      <c r="G807" s="670">
        <f t="shared" si="233"/>
        <v>0</v>
      </c>
      <c r="H807" s="670">
        <f t="shared" si="233"/>
        <v>0</v>
      </c>
    </row>
    <row r="808" spans="3:8" hidden="1">
      <c r="C808" s="670"/>
      <c r="D808" s="671"/>
      <c r="E808" s="670"/>
      <c r="F808" s="670"/>
      <c r="G808" s="670"/>
      <c r="H808" s="670"/>
    </row>
    <row r="809" spans="3:8" hidden="1">
      <c r="C809" s="670">
        <f t="shared" ref="C809:H809" si="234">C205</f>
        <v>0</v>
      </c>
      <c r="D809" s="671">
        <f t="shared" si="234"/>
        <v>0</v>
      </c>
      <c r="E809" s="670">
        <f t="shared" si="234"/>
        <v>0</v>
      </c>
      <c r="F809" s="670">
        <f t="shared" si="234"/>
        <v>0</v>
      </c>
      <c r="G809" s="670">
        <f t="shared" si="234"/>
        <v>0</v>
      </c>
      <c r="H809" s="670">
        <f t="shared" si="234"/>
        <v>0</v>
      </c>
    </row>
    <row r="810" spans="3:8" hidden="1">
      <c r="C810" s="670"/>
      <c r="D810" s="671"/>
      <c r="E810" s="670"/>
      <c r="F810" s="670"/>
      <c r="G810" s="670"/>
      <c r="H810" s="670"/>
    </row>
    <row r="811" spans="3:8" hidden="1">
      <c r="C811" s="670">
        <f t="shared" ref="C811:H811" si="235">C206</f>
        <v>0</v>
      </c>
      <c r="D811" s="671">
        <f t="shared" si="235"/>
        <v>0</v>
      </c>
      <c r="E811" s="670">
        <f t="shared" si="235"/>
        <v>0</v>
      </c>
      <c r="F811" s="670">
        <f t="shared" si="235"/>
        <v>0</v>
      </c>
      <c r="G811" s="670">
        <f t="shared" si="235"/>
        <v>0</v>
      </c>
      <c r="H811" s="670">
        <f t="shared" si="235"/>
        <v>0</v>
      </c>
    </row>
    <row r="812" spans="3:8" hidden="1">
      <c r="C812" s="670"/>
      <c r="D812" s="671"/>
      <c r="E812" s="670"/>
      <c r="F812" s="670"/>
      <c r="G812" s="670"/>
      <c r="H812" s="670"/>
    </row>
    <row r="813" spans="3:8" hidden="1">
      <c r="C813" s="670">
        <f t="shared" ref="C813:H813" si="236">C207</f>
        <v>0</v>
      </c>
      <c r="D813" s="671">
        <f t="shared" si="236"/>
        <v>0</v>
      </c>
      <c r="E813" s="670">
        <f t="shared" si="236"/>
        <v>0</v>
      </c>
      <c r="F813" s="670">
        <f t="shared" si="236"/>
        <v>0</v>
      </c>
      <c r="G813" s="670">
        <f t="shared" si="236"/>
        <v>0</v>
      </c>
      <c r="H813" s="670">
        <f t="shared" si="236"/>
        <v>0</v>
      </c>
    </row>
    <row r="814" spans="3:8" hidden="1">
      <c r="C814" s="670"/>
      <c r="D814" s="671"/>
      <c r="E814" s="670"/>
      <c r="F814" s="670"/>
      <c r="G814" s="670"/>
      <c r="H814" s="670"/>
    </row>
    <row r="815" spans="3:8" hidden="1">
      <c r="C815" s="670">
        <f t="shared" ref="C815:H815" si="237">C208</f>
        <v>0</v>
      </c>
      <c r="D815" s="671">
        <f t="shared" si="237"/>
        <v>0</v>
      </c>
      <c r="E815" s="670">
        <f t="shared" si="237"/>
        <v>0</v>
      </c>
      <c r="F815" s="670">
        <f t="shared" si="237"/>
        <v>0</v>
      </c>
      <c r="G815" s="670">
        <f t="shared" si="237"/>
        <v>0</v>
      </c>
      <c r="H815" s="670">
        <f t="shared" si="237"/>
        <v>0</v>
      </c>
    </row>
    <row r="816" spans="3:8" hidden="1">
      <c r="C816" s="670"/>
      <c r="D816" s="671"/>
      <c r="E816" s="670"/>
      <c r="F816" s="670"/>
      <c r="G816" s="670"/>
      <c r="H816" s="670"/>
    </row>
    <row r="817" spans="3:8" hidden="1">
      <c r="C817" s="670">
        <f t="shared" ref="C817:H817" si="238">C209</f>
        <v>0</v>
      </c>
      <c r="D817" s="671">
        <f t="shared" si="238"/>
        <v>0</v>
      </c>
      <c r="E817" s="670">
        <f t="shared" si="238"/>
        <v>0</v>
      </c>
      <c r="F817" s="670">
        <f t="shared" si="238"/>
        <v>0</v>
      </c>
      <c r="G817" s="670">
        <f t="shared" si="238"/>
        <v>0</v>
      </c>
      <c r="H817" s="670">
        <f t="shared" si="238"/>
        <v>0</v>
      </c>
    </row>
    <row r="818" spans="3:8" hidden="1">
      <c r="C818" s="670"/>
      <c r="D818" s="671"/>
      <c r="E818" s="670"/>
      <c r="F818" s="670"/>
      <c r="G818" s="670"/>
      <c r="H818" s="670"/>
    </row>
    <row r="819" spans="3:8" hidden="1">
      <c r="C819" s="670">
        <f t="shared" ref="C819:H819" si="239">C210</f>
        <v>0</v>
      </c>
      <c r="D819" s="671">
        <f t="shared" si="239"/>
        <v>0</v>
      </c>
      <c r="E819" s="670">
        <f t="shared" si="239"/>
        <v>0</v>
      </c>
      <c r="F819" s="670">
        <f t="shared" si="239"/>
        <v>0</v>
      </c>
      <c r="G819" s="670">
        <f t="shared" si="239"/>
        <v>0</v>
      </c>
      <c r="H819" s="670">
        <f t="shared" si="239"/>
        <v>0</v>
      </c>
    </row>
    <row r="820" spans="3:8" hidden="1">
      <c r="C820" s="670"/>
      <c r="D820" s="671"/>
      <c r="E820" s="670"/>
      <c r="F820" s="670"/>
      <c r="G820" s="670"/>
      <c r="H820" s="670"/>
    </row>
    <row r="821" spans="3:8" hidden="1">
      <c r="C821" s="670">
        <f t="shared" ref="C821:H821" si="240">C211</f>
        <v>0</v>
      </c>
      <c r="D821" s="671">
        <f t="shared" si="240"/>
        <v>0</v>
      </c>
      <c r="E821" s="670">
        <f t="shared" si="240"/>
        <v>0</v>
      </c>
      <c r="F821" s="670">
        <f t="shared" si="240"/>
        <v>0</v>
      </c>
      <c r="G821" s="670">
        <f t="shared" si="240"/>
        <v>0</v>
      </c>
      <c r="H821" s="670">
        <f t="shared" si="240"/>
        <v>0</v>
      </c>
    </row>
    <row r="822" spans="3:8" hidden="1">
      <c r="C822" s="670"/>
      <c r="D822" s="671"/>
      <c r="E822" s="670"/>
      <c r="F822" s="670"/>
      <c r="G822" s="670"/>
      <c r="H822" s="670"/>
    </row>
    <row r="823" spans="3:8" hidden="1">
      <c r="C823" s="670">
        <f t="shared" ref="C823:H823" si="241">C212</f>
        <v>0</v>
      </c>
      <c r="D823" s="671">
        <f t="shared" si="241"/>
        <v>0</v>
      </c>
      <c r="E823" s="670">
        <f t="shared" si="241"/>
        <v>0</v>
      </c>
      <c r="F823" s="670">
        <f t="shared" si="241"/>
        <v>0</v>
      </c>
      <c r="G823" s="670">
        <f t="shared" si="241"/>
        <v>0</v>
      </c>
      <c r="H823" s="670">
        <f t="shared" si="241"/>
        <v>0</v>
      </c>
    </row>
    <row r="824" spans="3:8" hidden="1">
      <c r="C824" s="670"/>
      <c r="D824" s="671"/>
      <c r="E824" s="670"/>
      <c r="F824" s="670"/>
      <c r="G824" s="670"/>
      <c r="H824" s="670"/>
    </row>
    <row r="825" spans="3:8" hidden="1">
      <c r="C825" s="670">
        <f t="shared" ref="C825:H825" si="242">C213</f>
        <v>0</v>
      </c>
      <c r="D825" s="671">
        <f t="shared" si="242"/>
        <v>0</v>
      </c>
      <c r="E825" s="670">
        <f t="shared" si="242"/>
        <v>0</v>
      </c>
      <c r="F825" s="670">
        <f t="shared" si="242"/>
        <v>0</v>
      </c>
      <c r="G825" s="670">
        <f t="shared" si="242"/>
        <v>0</v>
      </c>
      <c r="H825" s="670">
        <f t="shared" si="242"/>
        <v>0</v>
      </c>
    </row>
    <row r="826" spans="3:8" hidden="1">
      <c r="C826" s="670"/>
      <c r="D826" s="671"/>
      <c r="E826" s="670"/>
      <c r="F826" s="670"/>
      <c r="G826" s="670"/>
      <c r="H826" s="670"/>
    </row>
    <row r="827" spans="3:8" hidden="1">
      <c r="C827" s="670">
        <f t="shared" ref="C827:H827" si="243">C214</f>
        <v>0</v>
      </c>
      <c r="D827" s="671">
        <f t="shared" si="243"/>
        <v>0</v>
      </c>
      <c r="E827" s="670">
        <f t="shared" si="243"/>
        <v>0</v>
      </c>
      <c r="F827" s="670">
        <f t="shared" si="243"/>
        <v>0</v>
      </c>
      <c r="G827" s="670">
        <f t="shared" si="243"/>
        <v>0</v>
      </c>
      <c r="H827" s="670">
        <f t="shared" si="243"/>
        <v>0</v>
      </c>
    </row>
    <row r="828" spans="3:8" hidden="1">
      <c r="C828" s="670"/>
      <c r="D828" s="671"/>
      <c r="E828" s="670"/>
      <c r="F828" s="670"/>
      <c r="G828" s="670"/>
      <c r="H828" s="670"/>
    </row>
    <row r="829" spans="3:8" hidden="1">
      <c r="C829" s="670">
        <f t="shared" ref="C829:H829" si="244">C215</f>
        <v>0</v>
      </c>
      <c r="D829" s="671">
        <f t="shared" si="244"/>
        <v>0</v>
      </c>
      <c r="E829" s="670">
        <f t="shared" si="244"/>
        <v>0</v>
      </c>
      <c r="F829" s="670">
        <f t="shared" si="244"/>
        <v>0</v>
      </c>
      <c r="G829" s="670">
        <f t="shared" si="244"/>
        <v>0</v>
      </c>
      <c r="H829" s="670">
        <f t="shared" si="244"/>
        <v>0</v>
      </c>
    </row>
    <row r="830" spans="3:8" hidden="1">
      <c r="C830" s="670"/>
      <c r="D830" s="671"/>
      <c r="E830" s="670"/>
      <c r="F830" s="670"/>
      <c r="G830" s="670"/>
      <c r="H830" s="670"/>
    </row>
    <row r="831" spans="3:8" hidden="1">
      <c r="C831" s="670">
        <f t="shared" ref="C831:H831" si="245">C216</f>
        <v>0</v>
      </c>
      <c r="D831" s="671">
        <f t="shared" si="245"/>
        <v>0</v>
      </c>
      <c r="E831" s="670">
        <f t="shared" si="245"/>
        <v>0</v>
      </c>
      <c r="F831" s="670">
        <f t="shared" si="245"/>
        <v>0</v>
      </c>
      <c r="G831" s="670">
        <f t="shared" si="245"/>
        <v>0</v>
      </c>
      <c r="H831" s="670">
        <f t="shared" si="245"/>
        <v>0</v>
      </c>
    </row>
    <row r="832" spans="3:8" hidden="1">
      <c r="C832" s="670"/>
      <c r="D832" s="671"/>
      <c r="E832" s="670"/>
      <c r="F832" s="670"/>
      <c r="G832" s="670"/>
      <c r="H832" s="670"/>
    </row>
    <row r="833" spans="3:8" hidden="1">
      <c r="C833" s="670">
        <f t="shared" ref="C833:H833" si="246">C217</f>
        <v>0</v>
      </c>
      <c r="D833" s="671">
        <f t="shared" si="246"/>
        <v>0</v>
      </c>
      <c r="E833" s="670">
        <f t="shared" si="246"/>
        <v>0</v>
      </c>
      <c r="F833" s="670">
        <f t="shared" si="246"/>
        <v>0</v>
      </c>
      <c r="G833" s="670">
        <f t="shared" si="246"/>
        <v>0</v>
      </c>
      <c r="H833" s="670">
        <f t="shared" si="246"/>
        <v>0</v>
      </c>
    </row>
    <row r="834" spans="3:8" hidden="1">
      <c r="C834" s="670"/>
      <c r="D834" s="671"/>
      <c r="E834" s="670"/>
      <c r="F834" s="670"/>
      <c r="G834" s="670"/>
      <c r="H834" s="670"/>
    </row>
    <row r="835" spans="3:8" hidden="1">
      <c r="C835" s="670">
        <f t="shared" ref="C835:H835" si="247">C218</f>
        <v>0</v>
      </c>
      <c r="D835" s="671">
        <f t="shared" si="247"/>
        <v>0</v>
      </c>
      <c r="E835" s="670">
        <f t="shared" si="247"/>
        <v>0</v>
      </c>
      <c r="F835" s="670">
        <f t="shared" si="247"/>
        <v>0</v>
      </c>
      <c r="G835" s="670">
        <f t="shared" si="247"/>
        <v>0</v>
      </c>
      <c r="H835" s="670">
        <f t="shared" si="247"/>
        <v>0</v>
      </c>
    </row>
    <row r="836" spans="3:8" hidden="1">
      <c r="C836" s="670"/>
      <c r="D836" s="671"/>
      <c r="E836" s="670"/>
      <c r="F836" s="670"/>
      <c r="G836" s="670"/>
      <c r="H836" s="670"/>
    </row>
    <row r="837" spans="3:8" hidden="1">
      <c r="C837" s="670">
        <f t="shared" ref="C837:H837" si="248">C219</f>
        <v>0</v>
      </c>
      <c r="D837" s="671">
        <f t="shared" si="248"/>
        <v>0</v>
      </c>
      <c r="E837" s="670">
        <f t="shared" si="248"/>
        <v>0</v>
      </c>
      <c r="F837" s="670">
        <f t="shared" si="248"/>
        <v>0</v>
      </c>
      <c r="G837" s="670">
        <f t="shared" si="248"/>
        <v>0</v>
      </c>
      <c r="H837" s="670">
        <f t="shared" si="248"/>
        <v>0</v>
      </c>
    </row>
    <row r="838" spans="3:8" hidden="1">
      <c r="C838" s="670"/>
      <c r="D838" s="671"/>
      <c r="E838" s="670"/>
      <c r="F838" s="670"/>
      <c r="G838" s="670"/>
      <c r="H838" s="670"/>
    </row>
    <row r="839" spans="3:8" hidden="1">
      <c r="C839" s="670">
        <f t="shared" ref="C839:H839" si="249">C220</f>
        <v>0</v>
      </c>
      <c r="D839" s="671">
        <f t="shared" si="249"/>
        <v>0</v>
      </c>
      <c r="E839" s="670">
        <f t="shared" si="249"/>
        <v>0</v>
      </c>
      <c r="F839" s="670">
        <f t="shared" si="249"/>
        <v>0</v>
      </c>
      <c r="G839" s="670">
        <f t="shared" si="249"/>
        <v>0</v>
      </c>
      <c r="H839" s="670">
        <f t="shared" si="249"/>
        <v>0</v>
      </c>
    </row>
    <row r="840" spans="3:8" hidden="1">
      <c r="C840" s="670"/>
      <c r="D840" s="671"/>
      <c r="E840" s="670"/>
      <c r="F840" s="670"/>
      <c r="G840" s="670"/>
      <c r="H840" s="670"/>
    </row>
    <row r="841" spans="3:8" hidden="1">
      <c r="C841" s="670">
        <f t="shared" ref="C841:H841" si="250">C221</f>
        <v>0</v>
      </c>
      <c r="D841" s="671">
        <f t="shared" si="250"/>
        <v>0</v>
      </c>
      <c r="E841" s="670">
        <f t="shared" si="250"/>
        <v>0</v>
      </c>
      <c r="F841" s="670">
        <f t="shared" si="250"/>
        <v>0</v>
      </c>
      <c r="G841" s="670">
        <f t="shared" si="250"/>
        <v>0</v>
      </c>
      <c r="H841" s="670">
        <f t="shared" si="250"/>
        <v>0</v>
      </c>
    </row>
    <row r="842" spans="3:8" hidden="1">
      <c r="C842" s="670"/>
      <c r="D842" s="671"/>
      <c r="E842" s="670"/>
      <c r="F842" s="670"/>
      <c r="G842" s="670"/>
      <c r="H842" s="670"/>
    </row>
    <row r="843" spans="3:8" hidden="1">
      <c r="C843" s="670">
        <f t="shared" ref="C843:H843" si="251">C222</f>
        <v>0</v>
      </c>
      <c r="D843" s="671">
        <f t="shared" si="251"/>
        <v>0</v>
      </c>
      <c r="E843" s="670">
        <f t="shared" si="251"/>
        <v>0</v>
      </c>
      <c r="F843" s="670">
        <f t="shared" si="251"/>
        <v>0</v>
      </c>
      <c r="G843" s="670">
        <f t="shared" si="251"/>
        <v>0</v>
      </c>
      <c r="H843" s="670">
        <f t="shared" si="251"/>
        <v>0</v>
      </c>
    </row>
    <row r="844" spans="3:8" hidden="1">
      <c r="C844" s="670"/>
      <c r="D844" s="671"/>
      <c r="E844" s="670"/>
      <c r="F844" s="670"/>
      <c r="G844" s="670"/>
      <c r="H844" s="670"/>
    </row>
    <row r="845" spans="3:8" hidden="1">
      <c r="C845" s="670">
        <f t="shared" ref="C845:H845" si="252">C223</f>
        <v>0</v>
      </c>
      <c r="D845" s="671">
        <f t="shared" si="252"/>
        <v>0</v>
      </c>
      <c r="E845" s="670">
        <f t="shared" si="252"/>
        <v>0</v>
      </c>
      <c r="F845" s="670">
        <f t="shared" si="252"/>
        <v>0</v>
      </c>
      <c r="G845" s="670">
        <f t="shared" si="252"/>
        <v>0</v>
      </c>
      <c r="H845" s="670">
        <f t="shared" si="252"/>
        <v>0</v>
      </c>
    </row>
    <row r="846" spans="3:8" hidden="1">
      <c r="C846" s="670"/>
      <c r="D846" s="671"/>
      <c r="E846" s="670"/>
      <c r="F846" s="670"/>
      <c r="G846" s="670"/>
      <c r="H846" s="670"/>
    </row>
    <row r="847" spans="3:8" hidden="1">
      <c r="C847" s="670">
        <f t="shared" ref="C847:H847" si="253">C224</f>
        <v>0</v>
      </c>
      <c r="D847" s="671">
        <f t="shared" si="253"/>
        <v>0</v>
      </c>
      <c r="E847" s="670">
        <f t="shared" si="253"/>
        <v>0</v>
      </c>
      <c r="F847" s="670">
        <f t="shared" si="253"/>
        <v>0</v>
      </c>
      <c r="G847" s="670">
        <f t="shared" si="253"/>
        <v>0</v>
      </c>
      <c r="H847" s="670">
        <f t="shared" si="253"/>
        <v>0</v>
      </c>
    </row>
    <row r="848" spans="3:8" hidden="1">
      <c r="C848" s="670"/>
      <c r="D848" s="671"/>
      <c r="E848" s="670"/>
      <c r="F848" s="670"/>
      <c r="G848" s="670"/>
      <c r="H848" s="670"/>
    </row>
    <row r="849" spans="3:8" hidden="1">
      <c r="C849" s="670">
        <f t="shared" ref="C849:H849" si="254">C225</f>
        <v>0</v>
      </c>
      <c r="D849" s="671">
        <f t="shared" si="254"/>
        <v>0</v>
      </c>
      <c r="E849" s="670">
        <f t="shared" si="254"/>
        <v>0</v>
      </c>
      <c r="F849" s="670">
        <f t="shared" si="254"/>
        <v>0</v>
      </c>
      <c r="G849" s="670">
        <f t="shared" si="254"/>
        <v>0</v>
      </c>
      <c r="H849" s="670">
        <f t="shared" si="254"/>
        <v>0</v>
      </c>
    </row>
    <row r="850" spans="3:8" hidden="1">
      <c r="C850" s="670"/>
      <c r="D850" s="671"/>
      <c r="E850" s="670"/>
      <c r="F850" s="670"/>
      <c r="G850" s="670"/>
      <c r="H850" s="670"/>
    </row>
    <row r="851" spans="3:8" hidden="1">
      <c r="C851" s="670">
        <f t="shared" ref="C851:H851" si="255">C226</f>
        <v>0</v>
      </c>
      <c r="D851" s="671">
        <f t="shared" si="255"/>
        <v>0</v>
      </c>
      <c r="E851" s="670">
        <f t="shared" si="255"/>
        <v>0</v>
      </c>
      <c r="F851" s="670">
        <f t="shared" si="255"/>
        <v>0</v>
      </c>
      <c r="G851" s="670">
        <f t="shared" si="255"/>
        <v>0</v>
      </c>
      <c r="H851" s="670">
        <f t="shared" si="255"/>
        <v>0</v>
      </c>
    </row>
    <row r="852" spans="3:8" hidden="1">
      <c r="C852" s="670"/>
      <c r="D852" s="671"/>
      <c r="E852" s="670"/>
      <c r="F852" s="670"/>
      <c r="G852" s="670"/>
      <c r="H852" s="670"/>
    </row>
    <row r="853" spans="3:8" hidden="1">
      <c r="C853" s="670">
        <f t="shared" ref="C853:H853" si="256">C227</f>
        <v>0</v>
      </c>
      <c r="D853" s="671">
        <f t="shared" si="256"/>
        <v>0</v>
      </c>
      <c r="E853" s="670">
        <f t="shared" si="256"/>
        <v>0</v>
      </c>
      <c r="F853" s="670">
        <f t="shared" si="256"/>
        <v>0</v>
      </c>
      <c r="G853" s="670">
        <f t="shared" si="256"/>
        <v>0</v>
      </c>
      <c r="H853" s="670">
        <f t="shared" si="256"/>
        <v>0</v>
      </c>
    </row>
    <row r="854" spans="3:8" hidden="1">
      <c r="C854" s="670"/>
      <c r="D854" s="671"/>
      <c r="E854" s="670"/>
      <c r="F854" s="670"/>
      <c r="G854" s="670"/>
      <c r="H854" s="670"/>
    </row>
    <row r="855" spans="3:8" hidden="1">
      <c r="C855" s="670">
        <f t="shared" ref="C855:H855" si="257">C228</f>
        <v>0</v>
      </c>
      <c r="D855" s="671">
        <f t="shared" si="257"/>
        <v>0</v>
      </c>
      <c r="E855" s="670">
        <f t="shared" si="257"/>
        <v>0</v>
      </c>
      <c r="F855" s="670">
        <f t="shared" si="257"/>
        <v>0</v>
      </c>
      <c r="G855" s="670">
        <f t="shared" si="257"/>
        <v>0</v>
      </c>
      <c r="H855" s="670">
        <f t="shared" si="257"/>
        <v>0</v>
      </c>
    </row>
    <row r="856" spans="3:8" hidden="1">
      <c r="C856" s="670"/>
      <c r="D856" s="671"/>
      <c r="E856" s="670"/>
      <c r="F856" s="670"/>
      <c r="G856" s="670"/>
      <c r="H856" s="670"/>
    </row>
    <row r="857" spans="3:8" hidden="1">
      <c r="C857" s="670">
        <f t="shared" ref="C857:H857" si="258">C229</f>
        <v>0</v>
      </c>
      <c r="D857" s="671">
        <f t="shared" si="258"/>
        <v>0</v>
      </c>
      <c r="E857" s="670">
        <f t="shared" si="258"/>
        <v>0</v>
      </c>
      <c r="F857" s="670">
        <f t="shared" si="258"/>
        <v>0</v>
      </c>
      <c r="G857" s="670">
        <f t="shared" si="258"/>
        <v>0</v>
      </c>
      <c r="H857" s="670">
        <f t="shared" si="258"/>
        <v>0</v>
      </c>
    </row>
    <row r="858" spans="3:8" hidden="1">
      <c r="C858" s="670"/>
      <c r="D858" s="671"/>
      <c r="E858" s="670"/>
      <c r="F858" s="670"/>
      <c r="G858" s="670"/>
      <c r="H858" s="670"/>
    </row>
    <row r="859" spans="3:8" hidden="1">
      <c r="C859" s="670">
        <f t="shared" ref="C859:H859" si="259">C230</f>
        <v>0</v>
      </c>
      <c r="D859" s="671">
        <f t="shared" si="259"/>
        <v>0</v>
      </c>
      <c r="E859" s="670">
        <f t="shared" si="259"/>
        <v>0</v>
      </c>
      <c r="F859" s="670">
        <f t="shared" si="259"/>
        <v>0</v>
      </c>
      <c r="G859" s="670">
        <f t="shared" si="259"/>
        <v>0</v>
      </c>
      <c r="H859" s="670">
        <f t="shared" si="259"/>
        <v>0</v>
      </c>
    </row>
    <row r="860" spans="3:8" hidden="1">
      <c r="C860" s="670"/>
      <c r="D860" s="671"/>
      <c r="E860" s="670"/>
      <c r="F860" s="670"/>
      <c r="G860" s="670"/>
      <c r="H860" s="670"/>
    </row>
    <row r="861" spans="3:8" hidden="1">
      <c r="C861" s="670">
        <f t="shared" ref="C861:H861" si="260">C231</f>
        <v>0</v>
      </c>
      <c r="D861" s="671">
        <f t="shared" si="260"/>
        <v>0</v>
      </c>
      <c r="E861" s="670">
        <f t="shared" si="260"/>
        <v>0</v>
      </c>
      <c r="F861" s="670">
        <f t="shared" si="260"/>
        <v>0</v>
      </c>
      <c r="G861" s="670">
        <f t="shared" si="260"/>
        <v>0</v>
      </c>
      <c r="H861" s="670">
        <f t="shared" si="260"/>
        <v>0</v>
      </c>
    </row>
    <row r="862" spans="3:8" hidden="1">
      <c r="C862" s="670"/>
      <c r="D862" s="671"/>
      <c r="E862" s="670"/>
      <c r="F862" s="670"/>
      <c r="G862" s="670"/>
      <c r="H862" s="670"/>
    </row>
    <row r="863" spans="3:8" hidden="1">
      <c r="C863" s="670">
        <f t="shared" ref="C863:H863" si="261">C232</f>
        <v>0</v>
      </c>
      <c r="D863" s="671">
        <f t="shared" si="261"/>
        <v>0</v>
      </c>
      <c r="E863" s="670">
        <f t="shared" si="261"/>
        <v>0</v>
      </c>
      <c r="F863" s="670">
        <f t="shared" si="261"/>
        <v>0</v>
      </c>
      <c r="G863" s="670">
        <f t="shared" si="261"/>
        <v>0</v>
      </c>
      <c r="H863" s="670">
        <f t="shared" si="261"/>
        <v>0</v>
      </c>
    </row>
    <row r="864" spans="3:8" hidden="1">
      <c r="C864" s="670"/>
      <c r="D864" s="671"/>
      <c r="E864" s="670"/>
      <c r="F864" s="670"/>
      <c r="G864" s="670"/>
      <c r="H864" s="670"/>
    </row>
    <row r="865" spans="3:8" hidden="1">
      <c r="C865" s="670">
        <f t="shared" ref="C865:H865" si="262">C233</f>
        <v>0</v>
      </c>
      <c r="D865" s="671">
        <f t="shared" si="262"/>
        <v>0</v>
      </c>
      <c r="E865" s="670">
        <f t="shared" si="262"/>
        <v>0</v>
      </c>
      <c r="F865" s="670">
        <f t="shared" si="262"/>
        <v>0</v>
      </c>
      <c r="G865" s="670">
        <f t="shared" si="262"/>
        <v>0</v>
      </c>
      <c r="H865" s="670">
        <f t="shared" si="262"/>
        <v>0</v>
      </c>
    </row>
    <row r="866" spans="3:8" hidden="1">
      <c r="C866" s="670"/>
      <c r="D866" s="671"/>
      <c r="E866" s="670"/>
      <c r="F866" s="670"/>
      <c r="G866" s="670"/>
      <c r="H866" s="670"/>
    </row>
    <row r="867" spans="3:8" hidden="1">
      <c r="C867" s="670">
        <f t="shared" ref="C867:H867" si="263">C234</f>
        <v>0</v>
      </c>
      <c r="D867" s="671">
        <f t="shared" si="263"/>
        <v>0</v>
      </c>
      <c r="E867" s="670">
        <f t="shared" si="263"/>
        <v>0</v>
      </c>
      <c r="F867" s="670">
        <f t="shared" si="263"/>
        <v>0</v>
      </c>
      <c r="G867" s="670">
        <f t="shared" si="263"/>
        <v>0</v>
      </c>
      <c r="H867" s="670">
        <f t="shared" si="263"/>
        <v>0</v>
      </c>
    </row>
    <row r="868" spans="3:8" hidden="1">
      <c r="C868" s="670"/>
      <c r="D868" s="671"/>
      <c r="E868" s="670"/>
      <c r="F868" s="670"/>
      <c r="G868" s="670"/>
      <c r="H868" s="670"/>
    </row>
    <row r="869" spans="3:8" hidden="1">
      <c r="C869" s="670">
        <f t="shared" ref="C869:H869" si="264">C235</f>
        <v>0</v>
      </c>
      <c r="D869" s="671">
        <f t="shared" si="264"/>
        <v>0</v>
      </c>
      <c r="E869" s="670">
        <f t="shared" si="264"/>
        <v>0</v>
      </c>
      <c r="F869" s="670">
        <f t="shared" si="264"/>
        <v>0</v>
      </c>
      <c r="G869" s="670">
        <f t="shared" si="264"/>
        <v>0</v>
      </c>
      <c r="H869" s="670">
        <f t="shared" si="264"/>
        <v>0</v>
      </c>
    </row>
    <row r="870" spans="3:8" hidden="1">
      <c r="C870" s="670"/>
      <c r="D870" s="671"/>
      <c r="E870" s="670"/>
      <c r="F870" s="670"/>
      <c r="G870" s="670"/>
      <c r="H870" s="670"/>
    </row>
    <row r="871" spans="3:8" hidden="1">
      <c r="C871" s="670">
        <f t="shared" ref="C871:H871" si="265">C236</f>
        <v>0</v>
      </c>
      <c r="D871" s="671">
        <f t="shared" si="265"/>
        <v>0</v>
      </c>
      <c r="E871" s="670">
        <f t="shared" si="265"/>
        <v>0</v>
      </c>
      <c r="F871" s="670">
        <f t="shared" si="265"/>
        <v>0</v>
      </c>
      <c r="G871" s="670">
        <f t="shared" si="265"/>
        <v>0</v>
      </c>
      <c r="H871" s="670">
        <f t="shared" si="265"/>
        <v>0</v>
      </c>
    </row>
    <row r="872" spans="3:8" hidden="1">
      <c r="C872" s="670"/>
      <c r="D872" s="671"/>
      <c r="E872" s="670"/>
      <c r="F872" s="670"/>
      <c r="G872" s="670"/>
      <c r="H872" s="670"/>
    </row>
    <row r="873" spans="3:8" hidden="1">
      <c r="C873" s="670">
        <f t="shared" ref="C873:H873" si="266">C237</f>
        <v>0</v>
      </c>
      <c r="D873" s="671">
        <f t="shared" si="266"/>
        <v>0</v>
      </c>
      <c r="E873" s="670">
        <f t="shared" si="266"/>
        <v>0</v>
      </c>
      <c r="F873" s="670">
        <f t="shared" si="266"/>
        <v>0</v>
      </c>
      <c r="G873" s="670">
        <f t="shared" si="266"/>
        <v>0</v>
      </c>
      <c r="H873" s="670">
        <f t="shared" si="266"/>
        <v>0</v>
      </c>
    </row>
    <row r="874" spans="3:8" hidden="1">
      <c r="C874" s="670"/>
      <c r="D874" s="671"/>
      <c r="E874" s="670"/>
      <c r="F874" s="670"/>
      <c r="G874" s="670"/>
      <c r="H874" s="670"/>
    </row>
    <row r="875" spans="3:8" hidden="1">
      <c r="C875" s="670">
        <f t="shared" ref="C875:H875" si="267">C238</f>
        <v>0</v>
      </c>
      <c r="D875" s="671">
        <f t="shared" si="267"/>
        <v>0</v>
      </c>
      <c r="E875" s="670">
        <f t="shared" si="267"/>
        <v>0</v>
      </c>
      <c r="F875" s="670">
        <f t="shared" si="267"/>
        <v>0</v>
      </c>
      <c r="G875" s="670">
        <f t="shared" si="267"/>
        <v>0</v>
      </c>
      <c r="H875" s="670">
        <f t="shared" si="267"/>
        <v>0</v>
      </c>
    </row>
    <row r="876" spans="3:8" hidden="1">
      <c r="C876" s="670"/>
      <c r="D876" s="671"/>
      <c r="E876" s="670"/>
      <c r="F876" s="670"/>
      <c r="G876" s="670"/>
      <c r="H876" s="670"/>
    </row>
    <row r="877" spans="3:8" hidden="1">
      <c r="C877" s="670">
        <f t="shared" ref="C877:H877" si="268">C239</f>
        <v>0</v>
      </c>
      <c r="D877" s="671">
        <f t="shared" si="268"/>
        <v>0</v>
      </c>
      <c r="E877" s="670">
        <f t="shared" si="268"/>
        <v>0</v>
      </c>
      <c r="F877" s="670">
        <f t="shared" si="268"/>
        <v>0</v>
      </c>
      <c r="G877" s="670">
        <f t="shared" si="268"/>
        <v>0</v>
      </c>
      <c r="H877" s="670">
        <f t="shared" si="268"/>
        <v>0</v>
      </c>
    </row>
    <row r="878" spans="3:8" hidden="1">
      <c r="C878" s="670"/>
      <c r="D878" s="671"/>
      <c r="E878" s="670"/>
      <c r="F878" s="670"/>
      <c r="G878" s="670"/>
      <c r="H878" s="670"/>
    </row>
    <row r="879" spans="3:8" hidden="1">
      <c r="C879" s="670">
        <f t="shared" ref="C879:H879" si="269">C240</f>
        <v>0</v>
      </c>
      <c r="D879" s="671">
        <f t="shared" si="269"/>
        <v>0</v>
      </c>
      <c r="E879" s="670">
        <f t="shared" si="269"/>
        <v>0</v>
      </c>
      <c r="F879" s="670">
        <f t="shared" si="269"/>
        <v>0</v>
      </c>
      <c r="G879" s="670">
        <f t="shared" si="269"/>
        <v>0</v>
      </c>
      <c r="H879" s="670">
        <f t="shared" si="269"/>
        <v>0</v>
      </c>
    </row>
    <row r="880" spans="3:8" hidden="1">
      <c r="C880" s="670"/>
      <c r="D880" s="671"/>
      <c r="E880" s="670"/>
      <c r="F880" s="670"/>
      <c r="G880" s="670"/>
      <c r="H880" s="670"/>
    </row>
    <row r="881" spans="3:8" hidden="1">
      <c r="C881" s="670">
        <f t="shared" ref="C881:H881" si="270">C241</f>
        <v>0</v>
      </c>
      <c r="D881" s="671">
        <f t="shared" si="270"/>
        <v>0</v>
      </c>
      <c r="E881" s="670">
        <f t="shared" si="270"/>
        <v>0</v>
      </c>
      <c r="F881" s="670">
        <f t="shared" si="270"/>
        <v>0</v>
      </c>
      <c r="G881" s="670">
        <f t="shared" si="270"/>
        <v>0</v>
      </c>
      <c r="H881" s="670">
        <f t="shared" si="270"/>
        <v>0</v>
      </c>
    </row>
    <row r="882" spans="3:8" hidden="1">
      <c r="C882" s="670"/>
      <c r="D882" s="671"/>
      <c r="E882" s="670"/>
      <c r="F882" s="670"/>
      <c r="G882" s="670"/>
      <c r="H882" s="670"/>
    </row>
    <row r="883" spans="3:8" hidden="1">
      <c r="C883" s="670">
        <f t="shared" ref="C883:H883" si="271">C242</f>
        <v>0</v>
      </c>
      <c r="D883" s="671">
        <f t="shared" si="271"/>
        <v>0</v>
      </c>
      <c r="E883" s="670">
        <f t="shared" si="271"/>
        <v>0</v>
      </c>
      <c r="F883" s="670">
        <f t="shared" si="271"/>
        <v>0</v>
      </c>
      <c r="G883" s="670">
        <f t="shared" si="271"/>
        <v>0</v>
      </c>
      <c r="H883" s="670">
        <f t="shared" si="271"/>
        <v>0</v>
      </c>
    </row>
    <row r="884" spans="3:8" hidden="1">
      <c r="C884" s="670"/>
      <c r="D884" s="671"/>
      <c r="E884" s="670"/>
      <c r="F884" s="670"/>
      <c r="G884" s="670"/>
      <c r="H884" s="670"/>
    </row>
    <row r="885" spans="3:8" hidden="1">
      <c r="C885" s="670">
        <f t="shared" ref="C885:H885" si="272">C243</f>
        <v>0</v>
      </c>
      <c r="D885" s="671">
        <f t="shared" si="272"/>
        <v>0</v>
      </c>
      <c r="E885" s="670">
        <f t="shared" si="272"/>
        <v>0</v>
      </c>
      <c r="F885" s="670">
        <f t="shared" si="272"/>
        <v>0</v>
      </c>
      <c r="G885" s="670">
        <f t="shared" si="272"/>
        <v>0</v>
      </c>
      <c r="H885" s="670">
        <f t="shared" si="272"/>
        <v>0</v>
      </c>
    </row>
    <row r="886" spans="3:8" hidden="1">
      <c r="C886" s="670"/>
      <c r="D886" s="671"/>
      <c r="E886" s="670"/>
      <c r="F886" s="670"/>
      <c r="G886" s="670"/>
      <c r="H886" s="670"/>
    </row>
    <row r="887" spans="3:8" hidden="1">
      <c r="C887" s="670">
        <f t="shared" ref="C887:H887" si="273">C244</f>
        <v>0</v>
      </c>
      <c r="D887" s="671">
        <f t="shared" si="273"/>
        <v>0</v>
      </c>
      <c r="E887" s="670">
        <f t="shared" si="273"/>
        <v>0</v>
      </c>
      <c r="F887" s="670">
        <f t="shared" si="273"/>
        <v>0</v>
      </c>
      <c r="G887" s="670">
        <f t="shared" si="273"/>
        <v>0</v>
      </c>
      <c r="H887" s="670">
        <f t="shared" si="273"/>
        <v>0</v>
      </c>
    </row>
    <row r="888" spans="3:8" hidden="1">
      <c r="C888" s="670"/>
      <c r="D888" s="671"/>
      <c r="E888" s="670"/>
      <c r="F888" s="670"/>
      <c r="G888" s="670"/>
      <c r="H888" s="670"/>
    </row>
    <row r="889" spans="3:8" hidden="1">
      <c r="C889" s="670">
        <f t="shared" ref="C889:H889" si="274">C245</f>
        <v>0</v>
      </c>
      <c r="D889" s="671">
        <f t="shared" si="274"/>
        <v>0</v>
      </c>
      <c r="E889" s="670">
        <f t="shared" si="274"/>
        <v>0</v>
      </c>
      <c r="F889" s="670">
        <f t="shared" si="274"/>
        <v>0</v>
      </c>
      <c r="G889" s="670">
        <f t="shared" si="274"/>
        <v>0</v>
      </c>
      <c r="H889" s="670">
        <f t="shared" si="274"/>
        <v>0</v>
      </c>
    </row>
    <row r="890" spans="3:8" hidden="1">
      <c r="C890" s="670"/>
      <c r="D890" s="671"/>
      <c r="E890" s="670"/>
      <c r="F890" s="670"/>
      <c r="G890" s="670"/>
      <c r="H890" s="670"/>
    </row>
    <row r="891" spans="3:8" hidden="1">
      <c r="C891" s="670">
        <f t="shared" ref="C891:H891" si="275">C246</f>
        <v>0</v>
      </c>
      <c r="D891" s="671">
        <f t="shared" si="275"/>
        <v>0</v>
      </c>
      <c r="E891" s="670">
        <f t="shared" si="275"/>
        <v>0</v>
      </c>
      <c r="F891" s="670">
        <f t="shared" si="275"/>
        <v>0</v>
      </c>
      <c r="G891" s="670">
        <f t="shared" si="275"/>
        <v>0</v>
      </c>
      <c r="H891" s="670">
        <f t="shared" si="275"/>
        <v>0</v>
      </c>
    </row>
    <row r="892" spans="3:8" hidden="1">
      <c r="C892" s="670"/>
      <c r="D892" s="671"/>
      <c r="E892" s="670"/>
      <c r="F892" s="670"/>
      <c r="G892" s="670"/>
      <c r="H892" s="670"/>
    </row>
    <row r="893" spans="3:8" hidden="1">
      <c r="C893" s="670">
        <f t="shared" ref="C893:H893" si="276">C247</f>
        <v>0</v>
      </c>
      <c r="D893" s="671">
        <f t="shared" si="276"/>
        <v>0</v>
      </c>
      <c r="E893" s="670">
        <f t="shared" si="276"/>
        <v>0</v>
      </c>
      <c r="F893" s="670">
        <f t="shared" si="276"/>
        <v>0</v>
      </c>
      <c r="G893" s="670">
        <f t="shared" si="276"/>
        <v>0</v>
      </c>
      <c r="H893" s="670">
        <f t="shared" si="276"/>
        <v>0</v>
      </c>
    </row>
    <row r="894" spans="3:8" hidden="1">
      <c r="C894" s="670"/>
      <c r="D894" s="671"/>
      <c r="E894" s="670"/>
      <c r="F894" s="670"/>
      <c r="G894" s="670"/>
      <c r="H894" s="670"/>
    </row>
    <row r="895" spans="3:8" hidden="1">
      <c r="C895" s="670">
        <f t="shared" ref="C895:H895" si="277">C248</f>
        <v>0</v>
      </c>
      <c r="D895" s="671">
        <f t="shared" si="277"/>
        <v>0</v>
      </c>
      <c r="E895" s="670">
        <f t="shared" si="277"/>
        <v>0</v>
      </c>
      <c r="F895" s="670">
        <f t="shared" si="277"/>
        <v>0</v>
      </c>
      <c r="G895" s="670">
        <f t="shared" si="277"/>
        <v>0</v>
      </c>
      <c r="H895" s="670">
        <f t="shared" si="277"/>
        <v>0</v>
      </c>
    </row>
    <row r="896" spans="3:8" hidden="1">
      <c r="C896" s="670"/>
      <c r="D896" s="671"/>
      <c r="E896" s="670"/>
      <c r="F896" s="670"/>
      <c r="G896" s="670"/>
      <c r="H896" s="670"/>
    </row>
    <row r="897" spans="3:8" hidden="1">
      <c r="C897" s="670">
        <f t="shared" ref="C897:H897" si="278">C249</f>
        <v>0</v>
      </c>
      <c r="D897" s="671">
        <f t="shared" si="278"/>
        <v>0</v>
      </c>
      <c r="E897" s="670">
        <f t="shared" si="278"/>
        <v>0</v>
      </c>
      <c r="F897" s="670">
        <f t="shared" si="278"/>
        <v>0</v>
      </c>
      <c r="G897" s="670">
        <f t="shared" si="278"/>
        <v>0</v>
      </c>
      <c r="H897" s="670">
        <f t="shared" si="278"/>
        <v>0</v>
      </c>
    </row>
    <row r="898" spans="3:8" hidden="1">
      <c r="C898" s="670"/>
      <c r="D898" s="671"/>
      <c r="E898" s="670"/>
      <c r="F898" s="670"/>
      <c r="G898" s="670"/>
      <c r="H898" s="670"/>
    </row>
    <row r="899" spans="3:8" hidden="1">
      <c r="C899" s="670">
        <f t="shared" ref="C899:H899" si="279">C250</f>
        <v>0</v>
      </c>
      <c r="D899" s="671">
        <f t="shared" si="279"/>
        <v>0</v>
      </c>
      <c r="E899" s="670">
        <f t="shared" si="279"/>
        <v>0</v>
      </c>
      <c r="F899" s="670">
        <f t="shared" si="279"/>
        <v>0</v>
      </c>
      <c r="G899" s="670">
        <f t="shared" si="279"/>
        <v>0</v>
      </c>
      <c r="H899" s="670">
        <f t="shared" si="279"/>
        <v>0</v>
      </c>
    </row>
    <row r="900" spans="3:8" hidden="1">
      <c r="C900" s="670"/>
      <c r="D900" s="671"/>
      <c r="E900" s="670"/>
      <c r="F900" s="670"/>
      <c r="G900" s="670"/>
      <c r="H900" s="670"/>
    </row>
    <row r="901" spans="3:8" hidden="1">
      <c r="C901" s="670">
        <f t="shared" ref="C901:H901" si="280">C251</f>
        <v>0</v>
      </c>
      <c r="D901" s="671">
        <f t="shared" si="280"/>
        <v>0</v>
      </c>
      <c r="E901" s="670">
        <f t="shared" si="280"/>
        <v>0</v>
      </c>
      <c r="F901" s="670">
        <f t="shared" si="280"/>
        <v>0</v>
      </c>
      <c r="G901" s="670">
        <f t="shared" si="280"/>
        <v>0</v>
      </c>
      <c r="H901" s="670">
        <f t="shared" si="280"/>
        <v>0</v>
      </c>
    </row>
    <row r="902" spans="3:8" hidden="1">
      <c r="C902" s="670"/>
      <c r="D902" s="671"/>
      <c r="E902" s="670"/>
      <c r="F902" s="670"/>
      <c r="G902" s="670"/>
      <c r="H902" s="670"/>
    </row>
    <row r="903" spans="3:8" hidden="1">
      <c r="C903" s="670">
        <f t="shared" ref="C903:H903" si="281">C252</f>
        <v>0</v>
      </c>
      <c r="D903" s="671">
        <f t="shared" si="281"/>
        <v>0</v>
      </c>
      <c r="E903" s="670">
        <f t="shared" si="281"/>
        <v>0</v>
      </c>
      <c r="F903" s="670">
        <f t="shared" si="281"/>
        <v>0</v>
      </c>
      <c r="G903" s="670">
        <f t="shared" si="281"/>
        <v>0</v>
      </c>
      <c r="H903" s="670">
        <f t="shared" si="281"/>
        <v>0</v>
      </c>
    </row>
    <row r="904" spans="3:8" hidden="1">
      <c r="C904" s="670"/>
      <c r="D904" s="671"/>
      <c r="E904" s="670"/>
      <c r="F904" s="670"/>
      <c r="G904" s="670"/>
      <c r="H904" s="670"/>
    </row>
    <row r="905" spans="3:8" hidden="1">
      <c r="C905" s="670">
        <f t="shared" ref="C905:H905" si="282">C253</f>
        <v>0</v>
      </c>
      <c r="D905" s="671">
        <f t="shared" si="282"/>
        <v>0</v>
      </c>
      <c r="E905" s="670">
        <f t="shared" si="282"/>
        <v>0</v>
      </c>
      <c r="F905" s="670">
        <f t="shared" si="282"/>
        <v>0</v>
      </c>
      <c r="G905" s="670">
        <f t="shared" si="282"/>
        <v>0</v>
      </c>
      <c r="H905" s="670">
        <f t="shared" si="282"/>
        <v>0</v>
      </c>
    </row>
    <row r="906" spans="3:8" hidden="1">
      <c r="C906" s="670"/>
      <c r="D906" s="671"/>
      <c r="E906" s="670"/>
      <c r="F906" s="670"/>
      <c r="G906" s="670"/>
      <c r="H906" s="670"/>
    </row>
    <row r="907" spans="3:8" hidden="1">
      <c r="C907" s="670">
        <f t="shared" ref="C907:H907" si="283">C254</f>
        <v>0</v>
      </c>
      <c r="D907" s="671">
        <f t="shared" si="283"/>
        <v>0</v>
      </c>
      <c r="E907" s="670">
        <f t="shared" si="283"/>
        <v>0</v>
      </c>
      <c r="F907" s="670">
        <f t="shared" si="283"/>
        <v>0</v>
      </c>
      <c r="G907" s="670">
        <f t="shared" si="283"/>
        <v>0</v>
      </c>
      <c r="H907" s="670">
        <f t="shared" si="283"/>
        <v>0</v>
      </c>
    </row>
    <row r="908" spans="3:8" hidden="1">
      <c r="C908" s="670"/>
      <c r="D908" s="671"/>
      <c r="E908" s="670"/>
      <c r="F908" s="670"/>
      <c r="G908" s="670"/>
      <c r="H908" s="670"/>
    </row>
    <row r="909" spans="3:8" hidden="1">
      <c r="C909" s="670">
        <f t="shared" ref="C909:H909" si="284">C255</f>
        <v>0</v>
      </c>
      <c r="D909" s="671">
        <f t="shared" si="284"/>
        <v>0</v>
      </c>
      <c r="E909" s="670">
        <f t="shared" si="284"/>
        <v>0</v>
      </c>
      <c r="F909" s="670">
        <f t="shared" si="284"/>
        <v>0</v>
      </c>
      <c r="G909" s="670">
        <f t="shared" si="284"/>
        <v>0</v>
      </c>
      <c r="H909" s="670">
        <f t="shared" si="284"/>
        <v>0</v>
      </c>
    </row>
    <row r="910" spans="3:8" hidden="1">
      <c r="C910" s="670"/>
      <c r="D910" s="671"/>
      <c r="E910" s="670"/>
      <c r="F910" s="670"/>
      <c r="G910" s="670"/>
      <c r="H910" s="670"/>
    </row>
    <row r="911" spans="3:8" hidden="1">
      <c r="C911" s="670">
        <f t="shared" ref="C911:H911" si="285">C256</f>
        <v>0</v>
      </c>
      <c r="D911" s="671">
        <f t="shared" si="285"/>
        <v>0</v>
      </c>
      <c r="E911" s="670">
        <f t="shared" si="285"/>
        <v>0</v>
      </c>
      <c r="F911" s="670">
        <f t="shared" si="285"/>
        <v>0</v>
      </c>
      <c r="G911" s="670">
        <f t="shared" si="285"/>
        <v>0</v>
      </c>
      <c r="H911" s="670">
        <f t="shared" si="285"/>
        <v>0</v>
      </c>
    </row>
    <row r="912" spans="3:8" hidden="1">
      <c r="C912" s="670"/>
      <c r="D912" s="671"/>
      <c r="E912" s="670"/>
      <c r="F912" s="670"/>
      <c r="G912" s="670"/>
      <c r="H912" s="670"/>
    </row>
    <row r="913" spans="3:8" hidden="1">
      <c r="C913" s="670">
        <f t="shared" ref="C913:H913" si="286">C257</f>
        <v>0</v>
      </c>
      <c r="D913" s="671">
        <f t="shared" si="286"/>
        <v>0</v>
      </c>
      <c r="E913" s="670">
        <f t="shared" si="286"/>
        <v>0</v>
      </c>
      <c r="F913" s="670">
        <f t="shared" si="286"/>
        <v>0</v>
      </c>
      <c r="G913" s="670">
        <f t="shared" si="286"/>
        <v>0</v>
      </c>
      <c r="H913" s="670">
        <f t="shared" si="286"/>
        <v>0</v>
      </c>
    </row>
    <row r="914" spans="3:8" hidden="1">
      <c r="C914" s="670"/>
      <c r="D914" s="671"/>
      <c r="E914" s="670"/>
      <c r="F914" s="670"/>
      <c r="G914" s="670"/>
      <c r="H914" s="670"/>
    </row>
    <row r="915" spans="3:8" hidden="1">
      <c r="C915" s="670">
        <f t="shared" ref="C915:H915" si="287">C258</f>
        <v>0</v>
      </c>
      <c r="D915" s="671">
        <f t="shared" si="287"/>
        <v>0</v>
      </c>
      <c r="E915" s="670">
        <f t="shared" si="287"/>
        <v>0</v>
      </c>
      <c r="F915" s="670">
        <f t="shared" si="287"/>
        <v>0</v>
      </c>
      <c r="G915" s="670">
        <f t="shared" si="287"/>
        <v>0</v>
      </c>
      <c r="H915" s="670">
        <f t="shared" si="287"/>
        <v>0</v>
      </c>
    </row>
    <row r="916" spans="3:8" hidden="1">
      <c r="C916" s="670"/>
      <c r="D916" s="671"/>
      <c r="E916" s="670"/>
      <c r="F916" s="670"/>
      <c r="G916" s="670"/>
      <c r="H916" s="670"/>
    </row>
    <row r="917" spans="3:8" hidden="1">
      <c r="C917" s="670">
        <f t="shared" ref="C917:H917" si="288">C259</f>
        <v>0</v>
      </c>
      <c r="D917" s="671">
        <f t="shared" si="288"/>
        <v>0</v>
      </c>
      <c r="E917" s="670">
        <f t="shared" si="288"/>
        <v>0</v>
      </c>
      <c r="F917" s="670">
        <f t="shared" si="288"/>
        <v>0</v>
      </c>
      <c r="G917" s="670">
        <f t="shared" si="288"/>
        <v>0</v>
      </c>
      <c r="H917" s="670">
        <f t="shared" si="288"/>
        <v>0</v>
      </c>
    </row>
    <row r="918" spans="3:8" hidden="1">
      <c r="C918" s="670"/>
      <c r="D918" s="671"/>
      <c r="E918" s="670"/>
      <c r="F918" s="670"/>
      <c r="G918" s="670"/>
      <c r="H918" s="670"/>
    </row>
    <row r="919" spans="3:8" hidden="1">
      <c r="C919" s="670">
        <f t="shared" ref="C919:H919" si="289">C260</f>
        <v>0</v>
      </c>
      <c r="D919" s="671">
        <f t="shared" si="289"/>
        <v>0</v>
      </c>
      <c r="E919" s="670">
        <f t="shared" si="289"/>
        <v>0</v>
      </c>
      <c r="F919" s="670">
        <f t="shared" si="289"/>
        <v>0</v>
      </c>
      <c r="G919" s="670">
        <f t="shared" si="289"/>
        <v>0</v>
      </c>
      <c r="H919" s="670">
        <f t="shared" si="289"/>
        <v>0</v>
      </c>
    </row>
    <row r="920" spans="3:8" hidden="1">
      <c r="C920" s="670"/>
      <c r="D920" s="671"/>
      <c r="E920" s="670"/>
      <c r="F920" s="670"/>
      <c r="G920" s="670"/>
      <c r="H920" s="670"/>
    </row>
    <row r="921" spans="3:8" hidden="1">
      <c r="C921" s="670">
        <f t="shared" ref="C921:H921" si="290">C261</f>
        <v>0</v>
      </c>
      <c r="D921" s="671">
        <f t="shared" si="290"/>
        <v>0</v>
      </c>
      <c r="E921" s="670">
        <f t="shared" si="290"/>
        <v>0</v>
      </c>
      <c r="F921" s="670">
        <f t="shared" si="290"/>
        <v>0</v>
      </c>
      <c r="G921" s="670">
        <f t="shared" si="290"/>
        <v>0</v>
      </c>
      <c r="H921" s="670">
        <f t="shared" si="290"/>
        <v>0</v>
      </c>
    </row>
    <row r="922" spans="3:8" hidden="1">
      <c r="C922" s="670"/>
      <c r="D922" s="671"/>
      <c r="E922" s="670"/>
      <c r="F922" s="670"/>
      <c r="G922" s="670"/>
      <c r="H922" s="670"/>
    </row>
    <row r="923" spans="3:8" hidden="1">
      <c r="C923" s="670">
        <f t="shared" ref="C923:H923" si="291">C262</f>
        <v>0</v>
      </c>
      <c r="D923" s="671">
        <f t="shared" si="291"/>
        <v>0</v>
      </c>
      <c r="E923" s="670">
        <f t="shared" si="291"/>
        <v>0</v>
      </c>
      <c r="F923" s="670">
        <f t="shared" si="291"/>
        <v>0</v>
      </c>
      <c r="G923" s="670">
        <f t="shared" si="291"/>
        <v>0</v>
      </c>
      <c r="H923" s="670">
        <f t="shared" si="291"/>
        <v>0</v>
      </c>
    </row>
    <row r="924" spans="3:8" hidden="1">
      <c r="C924" s="670"/>
      <c r="D924" s="671"/>
      <c r="E924" s="670"/>
      <c r="F924" s="670"/>
      <c r="G924" s="670"/>
      <c r="H924" s="670"/>
    </row>
    <row r="925" spans="3:8" hidden="1">
      <c r="C925" s="670">
        <f t="shared" ref="C925:H925" si="292">C263</f>
        <v>0</v>
      </c>
      <c r="D925" s="671">
        <f t="shared" si="292"/>
        <v>0</v>
      </c>
      <c r="E925" s="670">
        <f t="shared" si="292"/>
        <v>0</v>
      </c>
      <c r="F925" s="670">
        <f t="shared" si="292"/>
        <v>0</v>
      </c>
      <c r="G925" s="670">
        <f t="shared" si="292"/>
        <v>0</v>
      </c>
      <c r="H925" s="670">
        <f t="shared" si="292"/>
        <v>0</v>
      </c>
    </row>
    <row r="926" spans="3:8" hidden="1">
      <c r="C926" s="670"/>
      <c r="D926" s="671"/>
      <c r="E926" s="670"/>
      <c r="F926" s="670"/>
      <c r="G926" s="670"/>
      <c r="H926" s="670"/>
    </row>
    <row r="927" spans="3:8" hidden="1">
      <c r="C927" s="670">
        <f t="shared" ref="C927:H927" si="293">C264</f>
        <v>0</v>
      </c>
      <c r="D927" s="671">
        <f t="shared" si="293"/>
        <v>0</v>
      </c>
      <c r="E927" s="670">
        <f t="shared" si="293"/>
        <v>0</v>
      </c>
      <c r="F927" s="670">
        <f t="shared" si="293"/>
        <v>0</v>
      </c>
      <c r="G927" s="670">
        <f t="shared" si="293"/>
        <v>0</v>
      </c>
      <c r="H927" s="670">
        <f t="shared" si="293"/>
        <v>0</v>
      </c>
    </row>
    <row r="928" spans="3:8" hidden="1">
      <c r="C928" s="670"/>
      <c r="D928" s="671"/>
      <c r="E928" s="670"/>
      <c r="F928" s="670"/>
      <c r="G928" s="670"/>
      <c r="H928" s="670"/>
    </row>
    <row r="929" spans="3:8" hidden="1">
      <c r="C929" s="670">
        <f t="shared" ref="C929:H929" si="294">C265</f>
        <v>0</v>
      </c>
      <c r="D929" s="671">
        <f t="shared" si="294"/>
        <v>0</v>
      </c>
      <c r="E929" s="670">
        <f t="shared" si="294"/>
        <v>0</v>
      </c>
      <c r="F929" s="670">
        <f t="shared" si="294"/>
        <v>0</v>
      </c>
      <c r="G929" s="670">
        <f t="shared" si="294"/>
        <v>0</v>
      </c>
      <c r="H929" s="670">
        <f t="shared" si="294"/>
        <v>0</v>
      </c>
    </row>
    <row r="930" spans="3:8" hidden="1">
      <c r="C930" s="670"/>
      <c r="D930" s="671"/>
      <c r="E930" s="670"/>
      <c r="F930" s="670"/>
      <c r="G930" s="670"/>
      <c r="H930" s="670"/>
    </row>
    <row r="931" spans="3:8" hidden="1">
      <c r="C931" s="670">
        <f t="shared" ref="C931:H931" si="295">C266</f>
        <v>0</v>
      </c>
      <c r="D931" s="671">
        <f t="shared" si="295"/>
        <v>0</v>
      </c>
      <c r="E931" s="670">
        <f t="shared" si="295"/>
        <v>0</v>
      </c>
      <c r="F931" s="670">
        <f t="shared" si="295"/>
        <v>0</v>
      </c>
      <c r="G931" s="670">
        <f t="shared" si="295"/>
        <v>0</v>
      </c>
      <c r="H931" s="670">
        <f t="shared" si="295"/>
        <v>0</v>
      </c>
    </row>
    <row r="932" spans="3:8" hidden="1">
      <c r="C932" s="670"/>
      <c r="D932" s="671"/>
      <c r="E932" s="670"/>
      <c r="F932" s="670"/>
      <c r="G932" s="670"/>
      <c r="H932" s="670"/>
    </row>
    <row r="933" spans="3:8" hidden="1">
      <c r="C933" s="670">
        <f t="shared" ref="C933:H933" si="296">C267</f>
        <v>0</v>
      </c>
      <c r="D933" s="671">
        <f t="shared" si="296"/>
        <v>0</v>
      </c>
      <c r="E933" s="670">
        <f t="shared" si="296"/>
        <v>0</v>
      </c>
      <c r="F933" s="670">
        <f t="shared" si="296"/>
        <v>0</v>
      </c>
      <c r="G933" s="670">
        <f t="shared" si="296"/>
        <v>0</v>
      </c>
      <c r="H933" s="670">
        <f t="shared" si="296"/>
        <v>0</v>
      </c>
    </row>
    <row r="934" spans="3:8" hidden="1">
      <c r="C934" s="670"/>
      <c r="D934" s="671"/>
      <c r="E934" s="670"/>
      <c r="F934" s="670"/>
      <c r="G934" s="670"/>
      <c r="H934" s="670"/>
    </row>
    <row r="935" spans="3:8" hidden="1">
      <c r="C935" s="670">
        <f t="shared" ref="C935:H935" si="297">C268</f>
        <v>0</v>
      </c>
      <c r="D935" s="671">
        <f t="shared" si="297"/>
        <v>0</v>
      </c>
      <c r="E935" s="670">
        <f t="shared" si="297"/>
        <v>0</v>
      </c>
      <c r="F935" s="670">
        <f t="shared" si="297"/>
        <v>0</v>
      </c>
      <c r="G935" s="670">
        <f t="shared" si="297"/>
        <v>0</v>
      </c>
      <c r="H935" s="670">
        <f t="shared" si="297"/>
        <v>0</v>
      </c>
    </row>
    <row r="936" spans="3:8" hidden="1">
      <c r="C936" s="670"/>
      <c r="D936" s="671"/>
      <c r="E936" s="670"/>
      <c r="F936" s="670"/>
      <c r="G936" s="670"/>
      <c r="H936" s="670"/>
    </row>
    <row r="937" spans="3:8" hidden="1">
      <c r="C937" s="670">
        <f t="shared" ref="C937:H937" si="298">C269</f>
        <v>0</v>
      </c>
      <c r="D937" s="671">
        <f t="shared" si="298"/>
        <v>0</v>
      </c>
      <c r="E937" s="670">
        <f t="shared" si="298"/>
        <v>0</v>
      </c>
      <c r="F937" s="670">
        <f t="shared" si="298"/>
        <v>0</v>
      </c>
      <c r="G937" s="670">
        <f t="shared" si="298"/>
        <v>0</v>
      </c>
      <c r="H937" s="670">
        <f t="shared" si="298"/>
        <v>0</v>
      </c>
    </row>
    <row r="938" spans="3:8" hidden="1">
      <c r="C938" s="670"/>
      <c r="D938" s="671"/>
      <c r="E938" s="670"/>
      <c r="F938" s="670"/>
      <c r="G938" s="670"/>
      <c r="H938" s="670"/>
    </row>
    <row r="939" spans="3:8" hidden="1">
      <c r="C939" s="670">
        <f t="shared" ref="C939:H939" si="299">C270</f>
        <v>0</v>
      </c>
      <c r="D939" s="671">
        <f t="shared" si="299"/>
        <v>0</v>
      </c>
      <c r="E939" s="670">
        <f t="shared" si="299"/>
        <v>0</v>
      </c>
      <c r="F939" s="670">
        <f t="shared" si="299"/>
        <v>0</v>
      </c>
      <c r="G939" s="670">
        <f t="shared" si="299"/>
        <v>0</v>
      </c>
      <c r="H939" s="670">
        <f t="shared" si="299"/>
        <v>0</v>
      </c>
    </row>
    <row r="940" spans="3:8" hidden="1">
      <c r="C940" s="670"/>
      <c r="D940" s="671"/>
      <c r="E940" s="670"/>
      <c r="F940" s="670"/>
      <c r="G940" s="670"/>
      <c r="H940" s="670"/>
    </row>
    <row r="941" spans="3:8" hidden="1">
      <c r="C941" s="670">
        <f t="shared" ref="C941:H941" si="300">C271</f>
        <v>0</v>
      </c>
      <c r="D941" s="671">
        <f t="shared" si="300"/>
        <v>0</v>
      </c>
      <c r="E941" s="670">
        <f t="shared" si="300"/>
        <v>0</v>
      </c>
      <c r="F941" s="670">
        <f t="shared" si="300"/>
        <v>0</v>
      </c>
      <c r="G941" s="670">
        <f t="shared" si="300"/>
        <v>0</v>
      </c>
      <c r="H941" s="670">
        <f t="shared" si="300"/>
        <v>0</v>
      </c>
    </row>
    <row r="942" spans="3:8" hidden="1">
      <c r="C942" s="670"/>
      <c r="D942" s="671"/>
      <c r="E942" s="670"/>
      <c r="F942" s="670"/>
      <c r="G942" s="670"/>
      <c r="H942" s="670"/>
    </row>
    <row r="943" spans="3:8" hidden="1">
      <c r="C943" s="670">
        <f t="shared" ref="C943:H943" si="301">C272</f>
        <v>0</v>
      </c>
      <c r="D943" s="671">
        <f t="shared" si="301"/>
        <v>0</v>
      </c>
      <c r="E943" s="670">
        <f t="shared" si="301"/>
        <v>0</v>
      </c>
      <c r="F943" s="670">
        <f t="shared" si="301"/>
        <v>0</v>
      </c>
      <c r="G943" s="670">
        <f t="shared" si="301"/>
        <v>0</v>
      </c>
      <c r="H943" s="670">
        <f t="shared" si="301"/>
        <v>0</v>
      </c>
    </row>
    <row r="944" spans="3:8" hidden="1">
      <c r="C944" s="670"/>
      <c r="D944" s="671"/>
      <c r="E944" s="670"/>
      <c r="F944" s="670"/>
      <c r="G944" s="670"/>
      <c r="H944" s="670"/>
    </row>
    <row r="945" spans="3:8" hidden="1">
      <c r="C945" s="670">
        <f t="shared" ref="C945:H945" si="302">C273</f>
        <v>0</v>
      </c>
      <c r="D945" s="671">
        <f t="shared" si="302"/>
        <v>0</v>
      </c>
      <c r="E945" s="670">
        <f t="shared" si="302"/>
        <v>0</v>
      </c>
      <c r="F945" s="670">
        <f t="shared" si="302"/>
        <v>0</v>
      </c>
      <c r="G945" s="670">
        <f t="shared" si="302"/>
        <v>0</v>
      </c>
      <c r="H945" s="670">
        <f t="shared" si="302"/>
        <v>0</v>
      </c>
    </row>
    <row r="946" spans="3:8" hidden="1">
      <c r="C946" s="670"/>
      <c r="D946" s="671"/>
      <c r="E946" s="670"/>
      <c r="F946" s="670"/>
      <c r="G946" s="670"/>
      <c r="H946" s="670"/>
    </row>
    <row r="947" spans="3:8" hidden="1">
      <c r="C947" s="670">
        <f t="shared" ref="C947:H947" si="303">C274</f>
        <v>0</v>
      </c>
      <c r="D947" s="671">
        <f t="shared" si="303"/>
        <v>0</v>
      </c>
      <c r="E947" s="670">
        <f t="shared" si="303"/>
        <v>0</v>
      </c>
      <c r="F947" s="670">
        <f t="shared" si="303"/>
        <v>0</v>
      </c>
      <c r="G947" s="670">
        <f t="shared" si="303"/>
        <v>0</v>
      </c>
      <c r="H947" s="670">
        <f t="shared" si="303"/>
        <v>0</v>
      </c>
    </row>
    <row r="948" spans="3:8" hidden="1">
      <c r="C948" s="670"/>
      <c r="D948" s="671"/>
      <c r="E948" s="670"/>
      <c r="F948" s="670"/>
      <c r="G948" s="670"/>
      <c r="H948" s="670"/>
    </row>
    <row r="949" spans="3:8" hidden="1">
      <c r="C949" s="670">
        <f t="shared" ref="C949:H949" si="304">C275</f>
        <v>0</v>
      </c>
      <c r="D949" s="671">
        <f t="shared" si="304"/>
        <v>0</v>
      </c>
      <c r="E949" s="670">
        <f t="shared" si="304"/>
        <v>0</v>
      </c>
      <c r="F949" s="670">
        <f t="shared" si="304"/>
        <v>0</v>
      </c>
      <c r="G949" s="670">
        <f t="shared" si="304"/>
        <v>0</v>
      </c>
      <c r="H949" s="670">
        <f t="shared" si="304"/>
        <v>0</v>
      </c>
    </row>
    <row r="950" spans="3:8" hidden="1">
      <c r="C950" s="670"/>
      <c r="D950" s="671"/>
      <c r="E950" s="670"/>
      <c r="F950" s="670"/>
      <c r="G950" s="670"/>
      <c r="H950" s="670"/>
    </row>
    <row r="951" spans="3:8" hidden="1">
      <c r="C951" s="670">
        <f t="shared" ref="C951:H951" si="305">C276</f>
        <v>0</v>
      </c>
      <c r="D951" s="671">
        <f t="shared" si="305"/>
        <v>0</v>
      </c>
      <c r="E951" s="670">
        <f t="shared" si="305"/>
        <v>0</v>
      </c>
      <c r="F951" s="670">
        <f t="shared" si="305"/>
        <v>0</v>
      </c>
      <c r="G951" s="670">
        <f t="shared" si="305"/>
        <v>0</v>
      </c>
      <c r="H951" s="670">
        <f t="shared" si="305"/>
        <v>0</v>
      </c>
    </row>
    <row r="952" spans="3:8" hidden="1">
      <c r="C952" s="670"/>
      <c r="D952" s="671"/>
      <c r="E952" s="670"/>
      <c r="F952" s="670"/>
      <c r="G952" s="670"/>
      <c r="H952" s="670"/>
    </row>
    <row r="953" spans="3:8" hidden="1">
      <c r="C953" s="670">
        <f t="shared" ref="C953:H953" si="306">C277</f>
        <v>0</v>
      </c>
      <c r="D953" s="671">
        <f t="shared" si="306"/>
        <v>0</v>
      </c>
      <c r="E953" s="670">
        <f t="shared" si="306"/>
        <v>0</v>
      </c>
      <c r="F953" s="670">
        <f t="shared" si="306"/>
        <v>0</v>
      </c>
      <c r="G953" s="670">
        <f t="shared" si="306"/>
        <v>0</v>
      </c>
      <c r="H953" s="670">
        <f t="shared" si="306"/>
        <v>0</v>
      </c>
    </row>
    <row r="954" spans="3:8" hidden="1">
      <c r="C954" s="670"/>
      <c r="D954" s="671"/>
      <c r="E954" s="670"/>
      <c r="F954" s="670"/>
      <c r="G954" s="670"/>
      <c r="H954" s="670"/>
    </row>
    <row r="955" spans="3:8" hidden="1">
      <c r="C955" s="670">
        <f t="shared" ref="C955:H955" si="307">C278</f>
        <v>0</v>
      </c>
      <c r="D955" s="671">
        <f t="shared" si="307"/>
        <v>0</v>
      </c>
      <c r="E955" s="670">
        <f t="shared" si="307"/>
        <v>0</v>
      </c>
      <c r="F955" s="670">
        <f t="shared" si="307"/>
        <v>0</v>
      </c>
      <c r="G955" s="670">
        <f t="shared" si="307"/>
        <v>0</v>
      </c>
      <c r="H955" s="670">
        <f t="shared" si="307"/>
        <v>0</v>
      </c>
    </row>
    <row r="956" spans="3:8" hidden="1">
      <c r="C956" s="670"/>
      <c r="D956" s="671"/>
      <c r="E956" s="670"/>
      <c r="F956" s="670"/>
      <c r="G956" s="670"/>
      <c r="H956" s="670"/>
    </row>
    <row r="957" spans="3:8" hidden="1">
      <c r="C957" s="670">
        <f t="shared" ref="C957:H957" si="308">C279</f>
        <v>0</v>
      </c>
      <c r="D957" s="671">
        <f t="shared" si="308"/>
        <v>0</v>
      </c>
      <c r="E957" s="670">
        <f t="shared" si="308"/>
        <v>0</v>
      </c>
      <c r="F957" s="670">
        <f t="shared" si="308"/>
        <v>0</v>
      </c>
      <c r="G957" s="670">
        <f t="shared" si="308"/>
        <v>0</v>
      </c>
      <c r="H957" s="670">
        <f t="shared" si="308"/>
        <v>0</v>
      </c>
    </row>
    <row r="958" spans="3:8" hidden="1">
      <c r="C958" s="670"/>
      <c r="D958" s="671"/>
      <c r="E958" s="670"/>
      <c r="F958" s="670"/>
      <c r="G958" s="670"/>
      <c r="H958" s="670"/>
    </row>
    <row r="959" spans="3:8" hidden="1">
      <c r="C959" s="670">
        <f t="shared" ref="C959:H959" si="309">C280</f>
        <v>0</v>
      </c>
      <c r="D959" s="671">
        <f t="shared" si="309"/>
        <v>0</v>
      </c>
      <c r="E959" s="670">
        <f t="shared" si="309"/>
        <v>0</v>
      </c>
      <c r="F959" s="670">
        <f t="shared" si="309"/>
        <v>0</v>
      </c>
      <c r="G959" s="670">
        <f t="shared" si="309"/>
        <v>0</v>
      </c>
      <c r="H959" s="670">
        <f t="shared" si="309"/>
        <v>0</v>
      </c>
    </row>
    <row r="960" spans="3:8" hidden="1">
      <c r="C960" s="670"/>
      <c r="D960" s="671"/>
      <c r="E960" s="670"/>
      <c r="F960" s="670"/>
      <c r="G960" s="670"/>
      <c r="H960" s="670"/>
    </row>
    <row r="961" spans="3:8" hidden="1">
      <c r="C961" s="670">
        <f t="shared" ref="C961:H961" si="310">C281</f>
        <v>0</v>
      </c>
      <c r="D961" s="671">
        <f t="shared" si="310"/>
        <v>0</v>
      </c>
      <c r="E961" s="670">
        <f t="shared" si="310"/>
        <v>0</v>
      </c>
      <c r="F961" s="670">
        <f t="shared" si="310"/>
        <v>0</v>
      </c>
      <c r="G961" s="670">
        <f t="shared" si="310"/>
        <v>0</v>
      </c>
      <c r="H961" s="670">
        <f t="shared" si="310"/>
        <v>0</v>
      </c>
    </row>
    <row r="962" spans="3:8" hidden="1">
      <c r="C962" s="670"/>
      <c r="D962" s="671"/>
      <c r="E962" s="670"/>
      <c r="F962" s="670"/>
      <c r="G962" s="670"/>
      <c r="H962" s="670"/>
    </row>
    <row r="963" spans="3:8" hidden="1">
      <c r="C963" s="670">
        <f t="shared" ref="C963:H963" si="311">C282</f>
        <v>0</v>
      </c>
      <c r="D963" s="671">
        <f t="shared" si="311"/>
        <v>0</v>
      </c>
      <c r="E963" s="670">
        <f t="shared" si="311"/>
        <v>0</v>
      </c>
      <c r="F963" s="670">
        <f t="shared" si="311"/>
        <v>0</v>
      </c>
      <c r="G963" s="670">
        <f t="shared" si="311"/>
        <v>0</v>
      </c>
      <c r="H963" s="670">
        <f t="shared" si="311"/>
        <v>0</v>
      </c>
    </row>
    <row r="964" spans="3:8" hidden="1">
      <c r="C964" s="670"/>
      <c r="D964" s="671"/>
      <c r="E964" s="670"/>
      <c r="F964" s="670"/>
      <c r="G964" s="670"/>
      <c r="H964" s="670"/>
    </row>
    <row r="965" spans="3:8" hidden="1">
      <c r="C965" s="670">
        <f t="shared" ref="C965:H965" si="312">C283</f>
        <v>0</v>
      </c>
      <c r="D965" s="671">
        <f t="shared" si="312"/>
        <v>0</v>
      </c>
      <c r="E965" s="670">
        <f t="shared" si="312"/>
        <v>0</v>
      </c>
      <c r="F965" s="670">
        <f t="shared" si="312"/>
        <v>0</v>
      </c>
      <c r="G965" s="670">
        <f t="shared" si="312"/>
        <v>0</v>
      </c>
      <c r="H965" s="670">
        <f t="shared" si="312"/>
        <v>0</v>
      </c>
    </row>
    <row r="966" spans="3:8" hidden="1">
      <c r="C966" s="670"/>
      <c r="D966" s="671"/>
      <c r="E966" s="670"/>
      <c r="F966" s="670"/>
      <c r="G966" s="670"/>
      <c r="H966" s="670"/>
    </row>
    <row r="967" spans="3:8" hidden="1">
      <c r="C967" s="670">
        <f t="shared" ref="C967:H967" si="313">C284</f>
        <v>0</v>
      </c>
      <c r="D967" s="671">
        <f t="shared" si="313"/>
        <v>0</v>
      </c>
      <c r="E967" s="670">
        <f t="shared" si="313"/>
        <v>0</v>
      </c>
      <c r="F967" s="670">
        <f t="shared" si="313"/>
        <v>0</v>
      </c>
      <c r="G967" s="670">
        <f t="shared" si="313"/>
        <v>0</v>
      </c>
      <c r="H967" s="670">
        <f t="shared" si="313"/>
        <v>0</v>
      </c>
    </row>
    <row r="968" spans="3:8" hidden="1">
      <c r="C968" s="670"/>
      <c r="D968" s="671"/>
      <c r="E968" s="670"/>
      <c r="F968" s="670"/>
      <c r="G968" s="670"/>
      <c r="H968" s="670"/>
    </row>
    <row r="969" spans="3:8" hidden="1">
      <c r="C969" s="670">
        <f t="shared" ref="C969:H969" si="314">C285</f>
        <v>0</v>
      </c>
      <c r="D969" s="671">
        <f t="shared" si="314"/>
        <v>0</v>
      </c>
      <c r="E969" s="670">
        <f t="shared" si="314"/>
        <v>0</v>
      </c>
      <c r="F969" s="670">
        <f t="shared" si="314"/>
        <v>0</v>
      </c>
      <c r="G969" s="670">
        <f t="shared" si="314"/>
        <v>0</v>
      </c>
      <c r="H969" s="670">
        <f t="shared" si="314"/>
        <v>0</v>
      </c>
    </row>
    <row r="970" spans="3:8" hidden="1">
      <c r="C970" s="670"/>
      <c r="D970" s="671"/>
      <c r="E970" s="670"/>
      <c r="F970" s="670"/>
      <c r="G970" s="670"/>
      <c r="H970" s="670"/>
    </row>
    <row r="971" spans="3:8" hidden="1">
      <c r="C971" s="670">
        <f t="shared" ref="C971:H971" si="315">C286</f>
        <v>0</v>
      </c>
      <c r="D971" s="671">
        <f t="shared" si="315"/>
        <v>0</v>
      </c>
      <c r="E971" s="670">
        <f t="shared" si="315"/>
        <v>0</v>
      </c>
      <c r="F971" s="670">
        <f t="shared" si="315"/>
        <v>0</v>
      </c>
      <c r="G971" s="670">
        <f t="shared" si="315"/>
        <v>0</v>
      </c>
      <c r="H971" s="670">
        <f t="shared" si="315"/>
        <v>0</v>
      </c>
    </row>
    <row r="972" spans="3:8" hidden="1">
      <c r="C972" s="670"/>
      <c r="D972" s="671"/>
      <c r="E972" s="670"/>
      <c r="F972" s="670"/>
      <c r="G972" s="670"/>
      <c r="H972" s="670"/>
    </row>
    <row r="973" spans="3:8" hidden="1">
      <c r="C973" s="670">
        <f t="shared" ref="C973:H973" si="316">C287</f>
        <v>0</v>
      </c>
      <c r="D973" s="671">
        <f t="shared" si="316"/>
        <v>0</v>
      </c>
      <c r="E973" s="670">
        <f t="shared" si="316"/>
        <v>0</v>
      </c>
      <c r="F973" s="670">
        <f t="shared" si="316"/>
        <v>0</v>
      </c>
      <c r="G973" s="670">
        <f t="shared" si="316"/>
        <v>0</v>
      </c>
      <c r="H973" s="670">
        <f t="shared" si="316"/>
        <v>0</v>
      </c>
    </row>
    <row r="974" spans="3:8" hidden="1">
      <c r="C974" s="670"/>
      <c r="D974" s="671"/>
      <c r="E974" s="670"/>
      <c r="F974" s="670"/>
      <c r="G974" s="670"/>
      <c r="H974" s="670"/>
    </row>
    <row r="975" spans="3:8" hidden="1">
      <c r="C975" s="670">
        <f t="shared" ref="C975:H975" si="317">C288</f>
        <v>0</v>
      </c>
      <c r="D975" s="671">
        <f t="shared" si="317"/>
        <v>0</v>
      </c>
      <c r="E975" s="670">
        <f t="shared" si="317"/>
        <v>0</v>
      </c>
      <c r="F975" s="670">
        <f t="shared" si="317"/>
        <v>0</v>
      </c>
      <c r="G975" s="670">
        <f t="shared" si="317"/>
        <v>0</v>
      </c>
      <c r="H975" s="670">
        <f t="shared" si="317"/>
        <v>0</v>
      </c>
    </row>
    <row r="976" spans="3:8" hidden="1">
      <c r="C976" s="670"/>
      <c r="D976" s="671"/>
      <c r="E976" s="670"/>
      <c r="F976" s="670"/>
      <c r="G976" s="670"/>
      <c r="H976" s="670"/>
    </row>
    <row r="977" spans="3:8" hidden="1">
      <c r="C977" s="670">
        <f t="shared" ref="C977:H977" si="318">C289</f>
        <v>0</v>
      </c>
      <c r="D977" s="671">
        <f t="shared" si="318"/>
        <v>0</v>
      </c>
      <c r="E977" s="670">
        <f t="shared" si="318"/>
        <v>0</v>
      </c>
      <c r="F977" s="670">
        <f t="shared" si="318"/>
        <v>0</v>
      </c>
      <c r="G977" s="670">
        <f t="shared" si="318"/>
        <v>0</v>
      </c>
      <c r="H977" s="670">
        <f t="shared" si="318"/>
        <v>0</v>
      </c>
    </row>
    <row r="978" spans="3:8" hidden="1">
      <c r="C978" s="670"/>
      <c r="D978" s="671"/>
      <c r="E978" s="670"/>
      <c r="F978" s="670"/>
      <c r="G978" s="670"/>
      <c r="H978" s="670"/>
    </row>
    <row r="979" spans="3:8" hidden="1">
      <c r="C979" s="670">
        <f t="shared" ref="C979:H979" si="319">C290</f>
        <v>0</v>
      </c>
      <c r="D979" s="671">
        <f t="shared" si="319"/>
        <v>0</v>
      </c>
      <c r="E979" s="670">
        <f t="shared" si="319"/>
        <v>0</v>
      </c>
      <c r="F979" s="670">
        <f t="shared" si="319"/>
        <v>0</v>
      </c>
      <c r="G979" s="670">
        <f t="shared" si="319"/>
        <v>0</v>
      </c>
      <c r="H979" s="670">
        <f t="shared" si="319"/>
        <v>0</v>
      </c>
    </row>
    <row r="980" spans="3:8" hidden="1">
      <c r="C980" s="670"/>
      <c r="D980" s="671"/>
      <c r="E980" s="670"/>
      <c r="F980" s="670"/>
      <c r="G980" s="670"/>
      <c r="H980" s="670"/>
    </row>
    <row r="981" spans="3:8" hidden="1">
      <c r="C981" s="670">
        <f t="shared" ref="C981:H981" si="320">C291</f>
        <v>0</v>
      </c>
      <c r="D981" s="671">
        <f t="shared" si="320"/>
        <v>0</v>
      </c>
      <c r="E981" s="670">
        <f t="shared" si="320"/>
        <v>0</v>
      </c>
      <c r="F981" s="670">
        <f t="shared" si="320"/>
        <v>0</v>
      </c>
      <c r="G981" s="670">
        <f t="shared" si="320"/>
        <v>0</v>
      </c>
      <c r="H981" s="670">
        <f t="shared" si="320"/>
        <v>0</v>
      </c>
    </row>
    <row r="982" spans="3:8" hidden="1">
      <c r="C982" s="670"/>
      <c r="D982" s="671"/>
      <c r="E982" s="670"/>
      <c r="F982" s="670"/>
      <c r="G982" s="670"/>
      <c r="H982" s="670"/>
    </row>
    <row r="983" spans="3:8" hidden="1">
      <c r="C983" s="670">
        <f t="shared" ref="C983:H983" si="321">C292</f>
        <v>0</v>
      </c>
      <c r="D983" s="671">
        <f t="shared" si="321"/>
        <v>0</v>
      </c>
      <c r="E983" s="670">
        <f t="shared" si="321"/>
        <v>0</v>
      </c>
      <c r="F983" s="670">
        <f t="shared" si="321"/>
        <v>0</v>
      </c>
      <c r="G983" s="670">
        <f t="shared" si="321"/>
        <v>0</v>
      </c>
      <c r="H983" s="670">
        <f t="shared" si="321"/>
        <v>0</v>
      </c>
    </row>
    <row r="984" spans="3:8" hidden="1">
      <c r="C984" s="670"/>
      <c r="D984" s="671"/>
      <c r="E984" s="670"/>
      <c r="F984" s="670"/>
      <c r="G984" s="670"/>
      <c r="H984" s="670"/>
    </row>
    <row r="985" spans="3:8" hidden="1">
      <c r="C985" s="670">
        <f t="shared" ref="C985:H985" si="322">C293</f>
        <v>0</v>
      </c>
      <c r="D985" s="671">
        <f t="shared" si="322"/>
        <v>0</v>
      </c>
      <c r="E985" s="670">
        <f t="shared" si="322"/>
        <v>0</v>
      </c>
      <c r="F985" s="670">
        <f t="shared" si="322"/>
        <v>0</v>
      </c>
      <c r="G985" s="670">
        <f t="shared" si="322"/>
        <v>0</v>
      </c>
      <c r="H985" s="670">
        <f t="shared" si="322"/>
        <v>0</v>
      </c>
    </row>
    <row r="986" spans="3:8" hidden="1">
      <c r="C986" s="670"/>
      <c r="D986" s="671"/>
      <c r="E986" s="670"/>
      <c r="F986" s="670"/>
      <c r="G986" s="670"/>
      <c r="H986" s="670"/>
    </row>
    <row r="987" spans="3:8" hidden="1">
      <c r="C987" s="670">
        <f t="shared" ref="C987:H987" si="323">C294</f>
        <v>0</v>
      </c>
      <c r="D987" s="671">
        <f t="shared" si="323"/>
        <v>0</v>
      </c>
      <c r="E987" s="670">
        <f t="shared" si="323"/>
        <v>0</v>
      </c>
      <c r="F987" s="670">
        <f t="shared" si="323"/>
        <v>0</v>
      </c>
      <c r="G987" s="670">
        <f t="shared" si="323"/>
        <v>0</v>
      </c>
      <c r="H987" s="670">
        <f t="shared" si="323"/>
        <v>0</v>
      </c>
    </row>
    <row r="988" spans="3:8" hidden="1">
      <c r="C988" s="670"/>
      <c r="D988" s="671"/>
      <c r="E988" s="670"/>
      <c r="F988" s="670"/>
      <c r="G988" s="670"/>
      <c r="H988" s="670"/>
    </row>
    <row r="989" spans="3:8" hidden="1">
      <c r="C989" s="670">
        <f t="shared" ref="C989:H989" si="324">C295</f>
        <v>0</v>
      </c>
      <c r="D989" s="671">
        <f t="shared" si="324"/>
        <v>0</v>
      </c>
      <c r="E989" s="670">
        <f t="shared" si="324"/>
        <v>0</v>
      </c>
      <c r="F989" s="670">
        <f t="shared" si="324"/>
        <v>0</v>
      </c>
      <c r="G989" s="670">
        <f t="shared" si="324"/>
        <v>0</v>
      </c>
      <c r="H989" s="670">
        <f t="shared" si="324"/>
        <v>0</v>
      </c>
    </row>
    <row r="990" spans="3:8" hidden="1">
      <c r="C990" s="670"/>
      <c r="D990" s="671"/>
      <c r="E990" s="670"/>
      <c r="F990" s="670"/>
      <c r="G990" s="670"/>
      <c r="H990" s="670"/>
    </row>
    <row r="991" spans="3:8" hidden="1">
      <c r="C991" s="670">
        <f t="shared" ref="C991:H991" si="325">C296</f>
        <v>0</v>
      </c>
      <c r="D991" s="671">
        <f t="shared" si="325"/>
        <v>0</v>
      </c>
      <c r="E991" s="670">
        <f t="shared" si="325"/>
        <v>0</v>
      </c>
      <c r="F991" s="670">
        <f t="shared" si="325"/>
        <v>0</v>
      </c>
      <c r="G991" s="670">
        <f t="shared" si="325"/>
        <v>0</v>
      </c>
      <c r="H991" s="670">
        <f t="shared" si="325"/>
        <v>0</v>
      </c>
    </row>
    <row r="992" spans="3:8" hidden="1">
      <c r="C992" s="670"/>
      <c r="D992" s="671"/>
      <c r="E992" s="670"/>
      <c r="F992" s="670"/>
      <c r="G992" s="670"/>
      <c r="H992" s="670"/>
    </row>
    <row r="993" spans="3:8" hidden="1">
      <c r="C993" s="670">
        <f t="shared" ref="C993:H993" si="326">C297</f>
        <v>0</v>
      </c>
      <c r="D993" s="671">
        <f t="shared" si="326"/>
        <v>0</v>
      </c>
      <c r="E993" s="670">
        <f t="shared" si="326"/>
        <v>0</v>
      </c>
      <c r="F993" s="670">
        <f t="shared" si="326"/>
        <v>0</v>
      </c>
      <c r="G993" s="670">
        <f t="shared" si="326"/>
        <v>0</v>
      </c>
      <c r="H993" s="670">
        <f t="shared" si="326"/>
        <v>0</v>
      </c>
    </row>
    <row r="994" spans="3:8" hidden="1">
      <c r="C994" s="670"/>
      <c r="D994" s="671"/>
      <c r="E994" s="670"/>
      <c r="F994" s="670"/>
      <c r="G994" s="670"/>
      <c r="H994" s="670"/>
    </row>
    <row r="995" spans="3:8" hidden="1">
      <c r="C995" s="670">
        <f t="shared" ref="C995:H995" si="327">C298</f>
        <v>0</v>
      </c>
      <c r="D995" s="671">
        <f t="shared" si="327"/>
        <v>0</v>
      </c>
      <c r="E995" s="670">
        <f t="shared" si="327"/>
        <v>0</v>
      </c>
      <c r="F995" s="670">
        <f t="shared" si="327"/>
        <v>0</v>
      </c>
      <c r="G995" s="670">
        <f t="shared" si="327"/>
        <v>0</v>
      </c>
      <c r="H995" s="670">
        <f t="shared" si="327"/>
        <v>0</v>
      </c>
    </row>
    <row r="996" spans="3:8" hidden="1">
      <c r="C996" s="670"/>
      <c r="D996" s="671"/>
      <c r="E996" s="670"/>
      <c r="F996" s="670"/>
      <c r="G996" s="670"/>
      <c r="H996" s="670"/>
    </row>
    <row r="997" spans="3:8" hidden="1">
      <c r="C997" s="670">
        <f t="shared" ref="C997:H997" si="328">C299</f>
        <v>0</v>
      </c>
      <c r="D997" s="671">
        <f t="shared" si="328"/>
        <v>0</v>
      </c>
      <c r="E997" s="670">
        <f t="shared" si="328"/>
        <v>0</v>
      </c>
      <c r="F997" s="670">
        <f t="shared" si="328"/>
        <v>0</v>
      </c>
      <c r="G997" s="670">
        <f t="shared" si="328"/>
        <v>0</v>
      </c>
      <c r="H997" s="670">
        <f t="shared" si="328"/>
        <v>0</v>
      </c>
    </row>
    <row r="998" spans="3:8" hidden="1">
      <c r="C998" s="670"/>
      <c r="D998" s="671"/>
      <c r="E998" s="670"/>
      <c r="F998" s="670"/>
      <c r="G998" s="670"/>
      <c r="H998" s="670"/>
    </row>
    <row r="999" spans="3:8" hidden="1">
      <c r="C999" s="670">
        <f t="shared" ref="C999:H999" si="329">C300</f>
        <v>0</v>
      </c>
      <c r="D999" s="671">
        <f t="shared" si="329"/>
        <v>0</v>
      </c>
      <c r="E999" s="670">
        <f t="shared" si="329"/>
        <v>0</v>
      </c>
      <c r="F999" s="670">
        <f t="shared" si="329"/>
        <v>0</v>
      </c>
      <c r="G999" s="670">
        <f t="shared" si="329"/>
        <v>0</v>
      </c>
      <c r="H999" s="670">
        <f t="shared" si="329"/>
        <v>0</v>
      </c>
    </row>
    <row r="1000" spans="3:8" hidden="1">
      <c r="C1000" s="670"/>
      <c r="D1000" s="671"/>
      <c r="E1000" s="670"/>
      <c r="F1000" s="670"/>
      <c r="G1000" s="670"/>
      <c r="H1000" s="670"/>
    </row>
    <row r="1001" spans="3:8" hidden="1">
      <c r="C1001" s="670">
        <f t="shared" ref="C1001:H1001" si="330">C301</f>
        <v>0</v>
      </c>
      <c r="D1001" s="671">
        <f t="shared" si="330"/>
        <v>0</v>
      </c>
      <c r="E1001" s="670">
        <f t="shared" si="330"/>
        <v>0</v>
      </c>
      <c r="F1001" s="670">
        <f t="shared" si="330"/>
        <v>0</v>
      </c>
      <c r="G1001" s="670">
        <f t="shared" si="330"/>
        <v>0</v>
      </c>
      <c r="H1001" s="670">
        <f t="shared" si="330"/>
        <v>0</v>
      </c>
    </row>
    <row r="1002" spans="3:8" hidden="1">
      <c r="C1002" s="670"/>
      <c r="D1002" s="671"/>
      <c r="E1002" s="670"/>
      <c r="F1002" s="670"/>
      <c r="G1002" s="670"/>
      <c r="H1002" s="670"/>
    </row>
    <row r="1003" spans="3:8" hidden="1">
      <c r="C1003" s="670">
        <f t="shared" ref="C1003:H1003" si="331">C302</f>
        <v>0</v>
      </c>
      <c r="D1003" s="671">
        <f t="shared" si="331"/>
        <v>0</v>
      </c>
      <c r="E1003" s="670">
        <f t="shared" si="331"/>
        <v>0</v>
      </c>
      <c r="F1003" s="670">
        <f t="shared" si="331"/>
        <v>0</v>
      </c>
      <c r="G1003" s="670">
        <f t="shared" si="331"/>
        <v>0</v>
      </c>
      <c r="H1003" s="670">
        <f t="shared" si="331"/>
        <v>0</v>
      </c>
    </row>
    <row r="1004" spans="3:8" hidden="1">
      <c r="C1004" s="670"/>
      <c r="D1004" s="671"/>
      <c r="E1004" s="670"/>
      <c r="F1004" s="670"/>
      <c r="G1004" s="670"/>
      <c r="H1004" s="670"/>
    </row>
    <row r="1005" spans="3:8" hidden="1">
      <c r="C1005" s="670">
        <f t="shared" ref="C1005:H1005" si="332">C303</f>
        <v>0</v>
      </c>
      <c r="D1005" s="671">
        <f t="shared" si="332"/>
        <v>0</v>
      </c>
      <c r="E1005" s="670">
        <f t="shared" si="332"/>
        <v>0</v>
      </c>
      <c r="F1005" s="670">
        <f t="shared" si="332"/>
        <v>0</v>
      </c>
      <c r="G1005" s="670">
        <f t="shared" si="332"/>
        <v>0</v>
      </c>
      <c r="H1005" s="670">
        <f t="shared" si="332"/>
        <v>0</v>
      </c>
    </row>
    <row r="1006" spans="3:8" hidden="1">
      <c r="C1006" s="670"/>
      <c r="D1006" s="671"/>
      <c r="E1006" s="670"/>
      <c r="F1006" s="670"/>
      <c r="G1006" s="670"/>
      <c r="H1006" s="670"/>
    </row>
    <row r="1007" spans="3:8" hidden="1">
      <c r="C1007" s="670">
        <f t="shared" ref="C1007:H1007" si="333">C304</f>
        <v>0</v>
      </c>
      <c r="D1007" s="671">
        <f t="shared" si="333"/>
        <v>0</v>
      </c>
      <c r="E1007" s="670">
        <f t="shared" si="333"/>
        <v>0</v>
      </c>
      <c r="F1007" s="670">
        <f t="shared" si="333"/>
        <v>0</v>
      </c>
      <c r="G1007" s="670">
        <f t="shared" si="333"/>
        <v>0</v>
      </c>
      <c r="H1007" s="670">
        <f t="shared" si="333"/>
        <v>0</v>
      </c>
    </row>
    <row r="1008" spans="3:8" hidden="1">
      <c r="C1008" s="670"/>
      <c r="D1008" s="671"/>
      <c r="E1008" s="670"/>
      <c r="F1008" s="670"/>
      <c r="G1008" s="670"/>
      <c r="H1008" s="670"/>
    </row>
    <row r="1009" spans="3:8" hidden="1">
      <c r="C1009" s="670">
        <f t="shared" ref="C1009:H1009" si="334">C305</f>
        <v>0</v>
      </c>
      <c r="D1009" s="671">
        <f t="shared" si="334"/>
        <v>0</v>
      </c>
      <c r="E1009" s="670">
        <f t="shared" si="334"/>
        <v>0</v>
      </c>
      <c r="F1009" s="670">
        <f t="shared" si="334"/>
        <v>0</v>
      </c>
      <c r="G1009" s="670">
        <f t="shared" si="334"/>
        <v>0</v>
      </c>
      <c r="H1009" s="670">
        <f t="shared" si="334"/>
        <v>0</v>
      </c>
    </row>
    <row r="1010" spans="3:8" hidden="1">
      <c r="C1010" s="670"/>
      <c r="D1010" s="671"/>
      <c r="E1010" s="670"/>
      <c r="F1010" s="670"/>
      <c r="G1010" s="670"/>
      <c r="H1010" s="670"/>
    </row>
    <row r="1011" spans="3:8" hidden="1">
      <c r="C1011" s="670">
        <f t="shared" ref="C1011:H1011" si="335">C306</f>
        <v>0</v>
      </c>
      <c r="D1011" s="671">
        <f t="shared" si="335"/>
        <v>0</v>
      </c>
      <c r="E1011" s="670">
        <f t="shared" si="335"/>
        <v>0</v>
      </c>
      <c r="F1011" s="670">
        <f t="shared" si="335"/>
        <v>0</v>
      </c>
      <c r="G1011" s="670">
        <f t="shared" si="335"/>
        <v>0</v>
      </c>
      <c r="H1011" s="670">
        <f t="shared" si="335"/>
        <v>0</v>
      </c>
    </row>
    <row r="1012" spans="3:8" hidden="1">
      <c r="C1012" s="670"/>
      <c r="D1012" s="671"/>
      <c r="E1012" s="670"/>
      <c r="F1012" s="670"/>
      <c r="G1012" s="670"/>
      <c r="H1012" s="670"/>
    </row>
    <row r="1013" spans="3:8" hidden="1">
      <c r="C1013" s="670">
        <f t="shared" ref="C1013:H1013" si="336">C307</f>
        <v>0</v>
      </c>
      <c r="D1013" s="671">
        <f t="shared" si="336"/>
        <v>0</v>
      </c>
      <c r="E1013" s="670">
        <f t="shared" si="336"/>
        <v>0</v>
      </c>
      <c r="F1013" s="670">
        <f t="shared" si="336"/>
        <v>0</v>
      </c>
      <c r="G1013" s="670">
        <f t="shared" si="336"/>
        <v>0</v>
      </c>
      <c r="H1013" s="670">
        <f t="shared" si="336"/>
        <v>0</v>
      </c>
    </row>
    <row r="1014" spans="3:8" hidden="1">
      <c r="C1014" s="670"/>
      <c r="D1014" s="671"/>
      <c r="E1014" s="670"/>
      <c r="F1014" s="670"/>
      <c r="G1014" s="670"/>
      <c r="H1014" s="670"/>
    </row>
    <row r="1015" spans="3:8" hidden="1">
      <c r="C1015" s="670">
        <f t="shared" ref="C1015:H1015" si="337">C308</f>
        <v>0</v>
      </c>
      <c r="D1015" s="671">
        <f t="shared" si="337"/>
        <v>0</v>
      </c>
      <c r="E1015" s="670">
        <f t="shared" si="337"/>
        <v>0</v>
      </c>
      <c r="F1015" s="670">
        <f t="shared" si="337"/>
        <v>0</v>
      </c>
      <c r="G1015" s="670">
        <f t="shared" si="337"/>
        <v>0</v>
      </c>
      <c r="H1015" s="670">
        <f t="shared" si="337"/>
        <v>0</v>
      </c>
    </row>
    <row r="1016" spans="3:8" hidden="1">
      <c r="C1016" s="670"/>
      <c r="D1016" s="671"/>
      <c r="E1016" s="670"/>
      <c r="F1016" s="670"/>
      <c r="G1016" s="670"/>
      <c r="H1016" s="670"/>
    </row>
    <row r="1017" spans="3:8" hidden="1">
      <c r="C1017" s="670">
        <f t="shared" ref="C1017:H1017" si="338">C309</f>
        <v>0</v>
      </c>
      <c r="D1017" s="671">
        <f t="shared" si="338"/>
        <v>0</v>
      </c>
      <c r="E1017" s="670">
        <f t="shared" si="338"/>
        <v>0</v>
      </c>
      <c r="F1017" s="670">
        <f t="shared" si="338"/>
        <v>0</v>
      </c>
      <c r="G1017" s="670">
        <f t="shared" si="338"/>
        <v>0</v>
      </c>
      <c r="H1017" s="670">
        <f t="shared" si="338"/>
        <v>0</v>
      </c>
    </row>
    <row r="1018" spans="3:8" hidden="1">
      <c r="C1018" s="670"/>
      <c r="D1018" s="671"/>
      <c r="E1018" s="670"/>
      <c r="F1018" s="670"/>
      <c r="G1018" s="670"/>
      <c r="H1018" s="670"/>
    </row>
    <row r="1019" spans="3:8" hidden="1">
      <c r="C1019" s="670">
        <f t="shared" ref="C1019:H1019" si="339">C310</f>
        <v>0</v>
      </c>
      <c r="D1019" s="671">
        <f t="shared" si="339"/>
        <v>0</v>
      </c>
      <c r="E1019" s="670">
        <f t="shared" si="339"/>
        <v>0</v>
      </c>
      <c r="F1019" s="670">
        <f t="shared" si="339"/>
        <v>0</v>
      </c>
      <c r="G1019" s="670">
        <f t="shared" si="339"/>
        <v>0</v>
      </c>
      <c r="H1019" s="670">
        <f t="shared" si="339"/>
        <v>0</v>
      </c>
    </row>
    <row r="1020" spans="3:8" hidden="1">
      <c r="C1020" s="670"/>
      <c r="D1020" s="671"/>
      <c r="E1020" s="670"/>
      <c r="F1020" s="670"/>
      <c r="G1020" s="670"/>
      <c r="H1020" s="670"/>
    </row>
    <row r="1021" spans="3:8" hidden="1">
      <c r="C1021" s="670">
        <f t="shared" ref="C1021:H1021" si="340">C311</f>
        <v>0</v>
      </c>
      <c r="D1021" s="671">
        <f t="shared" si="340"/>
        <v>0</v>
      </c>
      <c r="E1021" s="670">
        <f t="shared" si="340"/>
        <v>0</v>
      </c>
      <c r="F1021" s="670">
        <f t="shared" si="340"/>
        <v>0</v>
      </c>
      <c r="G1021" s="670">
        <f t="shared" si="340"/>
        <v>0</v>
      </c>
      <c r="H1021" s="670">
        <f t="shared" si="340"/>
        <v>0</v>
      </c>
    </row>
    <row r="1022" spans="3:8" hidden="1">
      <c r="C1022" s="670"/>
      <c r="D1022" s="671"/>
      <c r="E1022" s="670"/>
      <c r="F1022" s="670"/>
      <c r="G1022" s="670"/>
      <c r="H1022" s="670"/>
    </row>
    <row r="1023" spans="3:8" hidden="1">
      <c r="C1023" s="670">
        <f t="shared" ref="C1023:H1023" si="341">C312</f>
        <v>0</v>
      </c>
      <c r="D1023" s="671">
        <f t="shared" si="341"/>
        <v>0</v>
      </c>
      <c r="E1023" s="670">
        <f t="shared" si="341"/>
        <v>0</v>
      </c>
      <c r="F1023" s="670">
        <f t="shared" si="341"/>
        <v>0</v>
      </c>
      <c r="G1023" s="670">
        <f t="shared" si="341"/>
        <v>0</v>
      </c>
      <c r="H1023" s="670">
        <f t="shared" si="341"/>
        <v>0</v>
      </c>
    </row>
    <row r="1024" spans="3:8" hidden="1">
      <c r="C1024" s="670"/>
      <c r="D1024" s="671"/>
      <c r="E1024" s="670"/>
      <c r="F1024" s="670"/>
      <c r="G1024" s="670"/>
      <c r="H1024" s="670"/>
    </row>
    <row r="1025" spans="3:8" hidden="1">
      <c r="C1025" s="670">
        <f t="shared" ref="C1025:H1025" si="342">C313</f>
        <v>0</v>
      </c>
      <c r="D1025" s="671">
        <f t="shared" si="342"/>
        <v>0</v>
      </c>
      <c r="E1025" s="670">
        <f t="shared" si="342"/>
        <v>0</v>
      </c>
      <c r="F1025" s="670">
        <f t="shared" si="342"/>
        <v>0</v>
      </c>
      <c r="G1025" s="670">
        <f t="shared" si="342"/>
        <v>0</v>
      </c>
      <c r="H1025" s="670">
        <f t="shared" si="342"/>
        <v>0</v>
      </c>
    </row>
    <row r="1026" spans="3:8" hidden="1">
      <c r="C1026" s="670"/>
      <c r="D1026" s="671"/>
      <c r="E1026" s="670"/>
      <c r="F1026" s="670"/>
      <c r="G1026" s="670"/>
      <c r="H1026" s="670"/>
    </row>
    <row r="1027" spans="3:8" hidden="1">
      <c r="C1027" s="670">
        <f t="shared" ref="C1027:H1027" si="343">C314</f>
        <v>0</v>
      </c>
      <c r="D1027" s="671">
        <f t="shared" si="343"/>
        <v>0</v>
      </c>
      <c r="E1027" s="670">
        <f t="shared" si="343"/>
        <v>0</v>
      </c>
      <c r="F1027" s="670">
        <f t="shared" si="343"/>
        <v>0</v>
      </c>
      <c r="G1027" s="670">
        <f t="shared" si="343"/>
        <v>0</v>
      </c>
      <c r="H1027" s="670">
        <f t="shared" si="343"/>
        <v>0</v>
      </c>
    </row>
    <row r="1028" spans="3:8" hidden="1">
      <c r="C1028" s="670"/>
      <c r="D1028" s="671"/>
      <c r="E1028" s="670"/>
      <c r="F1028" s="670"/>
      <c r="G1028" s="670"/>
      <c r="H1028" s="670"/>
    </row>
    <row r="1029" spans="3:8" hidden="1">
      <c r="C1029" s="670">
        <f t="shared" ref="C1029:H1029" si="344">C315</f>
        <v>0</v>
      </c>
      <c r="D1029" s="671">
        <f t="shared" si="344"/>
        <v>0</v>
      </c>
      <c r="E1029" s="670">
        <f t="shared" si="344"/>
        <v>0</v>
      </c>
      <c r="F1029" s="670">
        <f t="shared" si="344"/>
        <v>0</v>
      </c>
      <c r="G1029" s="670">
        <f t="shared" si="344"/>
        <v>0</v>
      </c>
      <c r="H1029" s="670">
        <f t="shared" si="344"/>
        <v>0</v>
      </c>
    </row>
    <row r="1030" spans="3:8" hidden="1">
      <c r="C1030" s="670"/>
      <c r="D1030" s="671"/>
      <c r="E1030" s="670"/>
      <c r="F1030" s="670"/>
      <c r="G1030" s="670"/>
      <c r="H1030" s="670"/>
    </row>
    <row r="1031" spans="3:8" hidden="1">
      <c r="C1031" s="670">
        <f t="shared" ref="C1031:H1031" si="345">C316</f>
        <v>0</v>
      </c>
      <c r="D1031" s="671">
        <f t="shared" si="345"/>
        <v>0</v>
      </c>
      <c r="E1031" s="670">
        <f t="shared" si="345"/>
        <v>0</v>
      </c>
      <c r="F1031" s="670">
        <f t="shared" si="345"/>
        <v>0</v>
      </c>
      <c r="G1031" s="670">
        <f t="shared" si="345"/>
        <v>0</v>
      </c>
      <c r="H1031" s="670">
        <f t="shared" si="345"/>
        <v>0</v>
      </c>
    </row>
    <row r="1032" spans="3:8" hidden="1">
      <c r="C1032" s="670"/>
      <c r="D1032" s="671"/>
      <c r="E1032" s="670"/>
      <c r="F1032" s="670"/>
      <c r="G1032" s="670"/>
      <c r="H1032" s="670"/>
    </row>
    <row r="1033" spans="3:8" hidden="1">
      <c r="C1033" s="670">
        <f t="shared" ref="C1033:H1033" si="346">C317</f>
        <v>0</v>
      </c>
      <c r="D1033" s="671">
        <f t="shared" si="346"/>
        <v>0</v>
      </c>
      <c r="E1033" s="670">
        <f t="shared" si="346"/>
        <v>0</v>
      </c>
      <c r="F1033" s="670">
        <f t="shared" si="346"/>
        <v>0</v>
      </c>
      <c r="G1033" s="670">
        <f t="shared" si="346"/>
        <v>0</v>
      </c>
      <c r="H1033" s="670">
        <f t="shared" si="346"/>
        <v>0</v>
      </c>
    </row>
    <row r="1034" spans="3:8" hidden="1">
      <c r="C1034" s="670"/>
      <c r="D1034" s="671"/>
      <c r="E1034" s="670"/>
      <c r="F1034" s="670"/>
      <c r="G1034" s="670"/>
      <c r="H1034" s="670"/>
    </row>
    <row r="1035" spans="3:8" hidden="1">
      <c r="C1035" s="670">
        <f t="shared" ref="C1035:H1035" si="347">C318</f>
        <v>0</v>
      </c>
      <c r="D1035" s="671">
        <f t="shared" si="347"/>
        <v>0</v>
      </c>
      <c r="E1035" s="670">
        <f t="shared" si="347"/>
        <v>0</v>
      </c>
      <c r="F1035" s="670">
        <f t="shared" si="347"/>
        <v>0</v>
      </c>
      <c r="G1035" s="670">
        <f t="shared" si="347"/>
        <v>0</v>
      </c>
      <c r="H1035" s="670">
        <f t="shared" si="347"/>
        <v>0</v>
      </c>
    </row>
    <row r="1036" spans="3:8" hidden="1">
      <c r="C1036" s="670"/>
      <c r="D1036" s="671"/>
      <c r="E1036" s="670"/>
      <c r="F1036" s="670"/>
      <c r="G1036" s="670"/>
      <c r="H1036" s="670"/>
    </row>
    <row r="1037" spans="3:8" hidden="1">
      <c r="C1037" s="670">
        <f t="shared" ref="C1037:H1037" si="348">C319</f>
        <v>0</v>
      </c>
      <c r="D1037" s="671">
        <f t="shared" si="348"/>
        <v>0</v>
      </c>
      <c r="E1037" s="670">
        <f t="shared" si="348"/>
        <v>0</v>
      </c>
      <c r="F1037" s="670">
        <f t="shared" si="348"/>
        <v>0</v>
      </c>
      <c r="G1037" s="670">
        <f t="shared" si="348"/>
        <v>0</v>
      </c>
      <c r="H1037" s="670">
        <f t="shared" si="348"/>
        <v>0</v>
      </c>
    </row>
    <row r="1038" spans="3:8" hidden="1">
      <c r="C1038" s="670"/>
      <c r="D1038" s="671"/>
      <c r="E1038" s="670"/>
      <c r="F1038" s="670"/>
      <c r="G1038" s="670"/>
      <c r="H1038" s="670"/>
    </row>
    <row r="1039" spans="3:8" hidden="1">
      <c r="C1039" s="670">
        <f t="shared" ref="C1039:H1039" si="349">C320</f>
        <v>0</v>
      </c>
      <c r="D1039" s="671">
        <f t="shared" si="349"/>
        <v>0</v>
      </c>
      <c r="E1039" s="670">
        <f t="shared" si="349"/>
        <v>0</v>
      </c>
      <c r="F1039" s="670">
        <f t="shared" si="349"/>
        <v>0</v>
      </c>
      <c r="G1039" s="670">
        <f t="shared" si="349"/>
        <v>0</v>
      </c>
      <c r="H1039" s="670">
        <f t="shared" si="349"/>
        <v>0</v>
      </c>
    </row>
    <row r="1040" spans="3:8" hidden="1">
      <c r="C1040" s="670"/>
      <c r="D1040" s="671"/>
      <c r="E1040" s="670"/>
      <c r="F1040" s="670"/>
      <c r="G1040" s="670"/>
      <c r="H1040" s="670"/>
    </row>
    <row r="1041" spans="3:8" hidden="1">
      <c r="C1041" s="670">
        <f t="shared" ref="C1041:H1041" si="350">C321</f>
        <v>0</v>
      </c>
      <c r="D1041" s="671">
        <f t="shared" si="350"/>
        <v>0</v>
      </c>
      <c r="E1041" s="670">
        <f t="shared" si="350"/>
        <v>0</v>
      </c>
      <c r="F1041" s="670">
        <f t="shared" si="350"/>
        <v>0</v>
      </c>
      <c r="G1041" s="670">
        <f t="shared" si="350"/>
        <v>0</v>
      </c>
      <c r="H1041" s="670">
        <f t="shared" si="350"/>
        <v>0</v>
      </c>
    </row>
    <row r="1042" spans="3:8" hidden="1">
      <c r="C1042" s="670"/>
      <c r="D1042" s="671"/>
      <c r="E1042" s="670"/>
      <c r="F1042" s="670"/>
      <c r="G1042" s="670"/>
      <c r="H1042" s="670"/>
    </row>
    <row r="1043" spans="3:8" hidden="1">
      <c r="C1043" s="670">
        <f t="shared" ref="C1043:H1043" si="351">C322</f>
        <v>0</v>
      </c>
      <c r="D1043" s="671">
        <f t="shared" si="351"/>
        <v>0</v>
      </c>
      <c r="E1043" s="670">
        <f t="shared" si="351"/>
        <v>0</v>
      </c>
      <c r="F1043" s="670">
        <f t="shared" si="351"/>
        <v>0</v>
      </c>
      <c r="G1043" s="670">
        <f t="shared" si="351"/>
        <v>0</v>
      </c>
      <c r="H1043" s="670">
        <f t="shared" si="351"/>
        <v>0</v>
      </c>
    </row>
    <row r="1044" spans="3:8" hidden="1">
      <c r="C1044" s="670"/>
      <c r="D1044" s="671"/>
      <c r="E1044" s="670"/>
      <c r="F1044" s="670"/>
      <c r="G1044" s="670"/>
      <c r="H1044" s="670"/>
    </row>
    <row r="1045" spans="3:8" hidden="1">
      <c r="C1045" s="670">
        <f t="shared" ref="C1045:H1045" si="352">C323</f>
        <v>0</v>
      </c>
      <c r="D1045" s="671">
        <f t="shared" si="352"/>
        <v>0</v>
      </c>
      <c r="E1045" s="670">
        <f t="shared" si="352"/>
        <v>0</v>
      </c>
      <c r="F1045" s="670">
        <f t="shared" si="352"/>
        <v>0</v>
      </c>
      <c r="G1045" s="670">
        <f t="shared" si="352"/>
        <v>0</v>
      </c>
      <c r="H1045" s="670">
        <f t="shared" si="352"/>
        <v>0</v>
      </c>
    </row>
    <row r="1046" spans="3:8" hidden="1">
      <c r="C1046" s="670"/>
      <c r="D1046" s="671"/>
      <c r="E1046" s="670"/>
      <c r="F1046" s="670"/>
      <c r="G1046" s="670"/>
      <c r="H1046" s="670"/>
    </row>
    <row r="1047" spans="3:8" hidden="1">
      <c r="C1047" s="670">
        <f t="shared" ref="C1047:H1047" si="353">C324</f>
        <v>0</v>
      </c>
      <c r="D1047" s="671">
        <f t="shared" si="353"/>
        <v>0</v>
      </c>
      <c r="E1047" s="670">
        <f t="shared" si="353"/>
        <v>0</v>
      </c>
      <c r="F1047" s="670">
        <f t="shared" si="353"/>
        <v>0</v>
      </c>
      <c r="G1047" s="670">
        <f t="shared" si="353"/>
        <v>0</v>
      </c>
      <c r="H1047" s="670">
        <f t="shared" si="353"/>
        <v>0</v>
      </c>
    </row>
    <row r="1048" spans="3:8" hidden="1">
      <c r="C1048" s="670"/>
      <c r="D1048" s="671"/>
      <c r="E1048" s="670"/>
      <c r="F1048" s="670"/>
      <c r="G1048" s="670"/>
      <c r="H1048" s="670"/>
    </row>
    <row r="1049" spans="3:8" hidden="1">
      <c r="C1049" s="670">
        <f t="shared" ref="C1049:H1049" si="354">C325</f>
        <v>0</v>
      </c>
      <c r="D1049" s="671">
        <f t="shared" si="354"/>
        <v>0</v>
      </c>
      <c r="E1049" s="670">
        <f t="shared" si="354"/>
        <v>0</v>
      </c>
      <c r="F1049" s="670">
        <f t="shared" si="354"/>
        <v>0</v>
      </c>
      <c r="G1049" s="670">
        <f t="shared" si="354"/>
        <v>0</v>
      </c>
      <c r="H1049" s="670">
        <f t="shared" si="354"/>
        <v>0</v>
      </c>
    </row>
    <row r="1050" spans="3:8" hidden="1">
      <c r="C1050" s="670"/>
      <c r="D1050" s="671"/>
      <c r="E1050" s="670"/>
      <c r="F1050" s="670"/>
      <c r="G1050" s="670"/>
      <c r="H1050" s="670"/>
    </row>
    <row r="1051" spans="3:8" hidden="1">
      <c r="C1051" s="670">
        <f t="shared" ref="C1051:H1051" si="355">C326</f>
        <v>0</v>
      </c>
      <c r="D1051" s="671">
        <f t="shared" si="355"/>
        <v>0</v>
      </c>
      <c r="E1051" s="670">
        <f t="shared" si="355"/>
        <v>0</v>
      </c>
      <c r="F1051" s="670">
        <f t="shared" si="355"/>
        <v>0</v>
      </c>
      <c r="G1051" s="670">
        <f t="shared" si="355"/>
        <v>0</v>
      </c>
      <c r="H1051" s="670">
        <f t="shared" si="355"/>
        <v>0</v>
      </c>
    </row>
    <row r="1052" spans="3:8" hidden="1">
      <c r="C1052" s="670"/>
      <c r="D1052" s="671"/>
      <c r="E1052" s="670"/>
      <c r="F1052" s="670"/>
      <c r="G1052" s="670"/>
      <c r="H1052" s="670"/>
    </row>
    <row r="1053" spans="3:8" hidden="1">
      <c r="C1053" s="670">
        <f t="shared" ref="C1053:H1053" si="356">C327</f>
        <v>0</v>
      </c>
      <c r="D1053" s="671">
        <f t="shared" si="356"/>
        <v>0</v>
      </c>
      <c r="E1053" s="670">
        <f t="shared" si="356"/>
        <v>0</v>
      </c>
      <c r="F1053" s="670">
        <f t="shared" si="356"/>
        <v>0</v>
      </c>
      <c r="G1053" s="670">
        <f t="shared" si="356"/>
        <v>0</v>
      </c>
      <c r="H1053" s="670">
        <f t="shared" si="356"/>
        <v>0</v>
      </c>
    </row>
    <row r="1054" spans="3:8" hidden="1">
      <c r="C1054" s="670"/>
      <c r="D1054" s="671"/>
      <c r="E1054" s="670"/>
      <c r="F1054" s="670"/>
      <c r="G1054" s="670"/>
      <c r="H1054" s="670"/>
    </row>
    <row r="1055" spans="3:8" hidden="1">
      <c r="C1055" s="670">
        <f t="shared" ref="C1055:H1055" si="357">C328</f>
        <v>0</v>
      </c>
      <c r="D1055" s="671">
        <f t="shared" si="357"/>
        <v>0</v>
      </c>
      <c r="E1055" s="670">
        <f t="shared" si="357"/>
        <v>0</v>
      </c>
      <c r="F1055" s="670">
        <f t="shared" si="357"/>
        <v>0</v>
      </c>
      <c r="G1055" s="670">
        <f t="shared" si="357"/>
        <v>0</v>
      </c>
      <c r="H1055" s="670">
        <f t="shared" si="357"/>
        <v>0</v>
      </c>
    </row>
    <row r="1056" spans="3:8" hidden="1">
      <c r="C1056" s="670"/>
      <c r="D1056" s="671"/>
      <c r="E1056" s="670"/>
      <c r="F1056" s="670"/>
      <c r="G1056" s="670"/>
      <c r="H1056" s="670"/>
    </row>
    <row r="1057" spans="3:8" hidden="1">
      <c r="C1057" s="670">
        <f t="shared" ref="C1057:H1057" si="358">C329</f>
        <v>0</v>
      </c>
      <c r="D1057" s="671">
        <f t="shared" si="358"/>
        <v>0</v>
      </c>
      <c r="E1057" s="670">
        <f t="shared" si="358"/>
        <v>0</v>
      </c>
      <c r="F1057" s="670">
        <f t="shared" si="358"/>
        <v>0</v>
      </c>
      <c r="G1057" s="670">
        <f t="shared" si="358"/>
        <v>0</v>
      </c>
      <c r="H1057" s="670">
        <f t="shared" si="358"/>
        <v>0</v>
      </c>
    </row>
    <row r="1058" spans="3:8" hidden="1">
      <c r="C1058" s="670"/>
      <c r="D1058" s="671"/>
      <c r="E1058" s="670"/>
      <c r="F1058" s="670"/>
      <c r="G1058" s="670"/>
      <c r="H1058" s="670"/>
    </row>
    <row r="1059" spans="3:8" hidden="1">
      <c r="C1059" s="670">
        <f t="shared" ref="C1059:H1059" si="359">C330</f>
        <v>0</v>
      </c>
      <c r="D1059" s="671">
        <f t="shared" si="359"/>
        <v>0</v>
      </c>
      <c r="E1059" s="670">
        <f t="shared" si="359"/>
        <v>0</v>
      </c>
      <c r="F1059" s="670">
        <f t="shared" si="359"/>
        <v>0</v>
      </c>
      <c r="G1059" s="670">
        <f t="shared" si="359"/>
        <v>0</v>
      </c>
      <c r="H1059" s="670">
        <f t="shared" si="359"/>
        <v>0</v>
      </c>
    </row>
    <row r="1060" spans="3:8" hidden="1">
      <c r="C1060" s="670"/>
      <c r="D1060" s="671"/>
      <c r="E1060" s="670"/>
      <c r="F1060" s="670"/>
      <c r="G1060" s="670"/>
      <c r="H1060" s="670"/>
    </row>
    <row r="1061" spans="3:8" hidden="1">
      <c r="C1061" s="670">
        <f t="shared" ref="C1061:H1061" si="360">C331</f>
        <v>0</v>
      </c>
      <c r="D1061" s="671">
        <f t="shared" si="360"/>
        <v>0</v>
      </c>
      <c r="E1061" s="670">
        <f t="shared" si="360"/>
        <v>0</v>
      </c>
      <c r="F1061" s="670">
        <f t="shared" si="360"/>
        <v>0</v>
      </c>
      <c r="G1061" s="670">
        <f t="shared" si="360"/>
        <v>0</v>
      </c>
      <c r="H1061" s="670">
        <f t="shared" si="360"/>
        <v>0</v>
      </c>
    </row>
    <row r="1062" spans="3:8" hidden="1">
      <c r="C1062" s="670"/>
      <c r="D1062" s="671"/>
      <c r="E1062" s="670"/>
      <c r="F1062" s="670"/>
      <c r="G1062" s="670"/>
      <c r="H1062" s="670"/>
    </row>
    <row r="1063" spans="3:8" hidden="1">
      <c r="C1063" s="670">
        <f t="shared" ref="C1063:H1063" si="361">C332</f>
        <v>0</v>
      </c>
      <c r="D1063" s="671">
        <f t="shared" si="361"/>
        <v>0</v>
      </c>
      <c r="E1063" s="670">
        <f t="shared" si="361"/>
        <v>0</v>
      </c>
      <c r="F1063" s="670">
        <f t="shared" si="361"/>
        <v>0</v>
      </c>
      <c r="G1063" s="670">
        <f t="shared" si="361"/>
        <v>0</v>
      </c>
      <c r="H1063" s="670">
        <f t="shared" si="361"/>
        <v>0</v>
      </c>
    </row>
    <row r="1064" spans="3:8" hidden="1">
      <c r="C1064" s="670"/>
      <c r="D1064" s="671"/>
      <c r="E1064" s="670"/>
      <c r="F1064" s="670"/>
      <c r="G1064" s="670"/>
      <c r="H1064" s="670"/>
    </row>
    <row r="1065" spans="3:8" hidden="1">
      <c r="C1065" s="670">
        <f t="shared" ref="C1065:H1065" si="362">C333</f>
        <v>0</v>
      </c>
      <c r="D1065" s="671">
        <f t="shared" si="362"/>
        <v>0</v>
      </c>
      <c r="E1065" s="670">
        <f t="shared" si="362"/>
        <v>0</v>
      </c>
      <c r="F1065" s="670">
        <f t="shared" si="362"/>
        <v>0</v>
      </c>
      <c r="G1065" s="670">
        <f t="shared" si="362"/>
        <v>0</v>
      </c>
      <c r="H1065" s="670">
        <f t="shared" si="362"/>
        <v>0</v>
      </c>
    </row>
    <row r="1066" spans="3:8" hidden="1">
      <c r="C1066" s="670"/>
      <c r="D1066" s="671"/>
      <c r="E1066" s="670"/>
      <c r="F1066" s="670"/>
      <c r="G1066" s="670"/>
      <c r="H1066" s="670"/>
    </row>
    <row r="1067" spans="3:8" hidden="1">
      <c r="C1067" s="670">
        <f t="shared" ref="C1067:H1067" si="363">C334</f>
        <v>0</v>
      </c>
      <c r="D1067" s="671">
        <f t="shared" si="363"/>
        <v>0</v>
      </c>
      <c r="E1067" s="670">
        <f t="shared" si="363"/>
        <v>0</v>
      </c>
      <c r="F1067" s="670">
        <f t="shared" si="363"/>
        <v>0</v>
      </c>
      <c r="G1067" s="670">
        <f t="shared" si="363"/>
        <v>0</v>
      </c>
      <c r="H1067" s="670">
        <f t="shared" si="363"/>
        <v>0</v>
      </c>
    </row>
    <row r="1068" spans="3:8" hidden="1">
      <c r="C1068" s="670"/>
      <c r="D1068" s="671"/>
      <c r="E1068" s="670"/>
      <c r="F1068" s="670"/>
      <c r="G1068" s="670"/>
      <c r="H1068" s="670"/>
    </row>
    <row r="1069" spans="3:8" hidden="1">
      <c r="C1069" s="670">
        <f t="shared" ref="C1069:H1069" si="364">C335</f>
        <v>0</v>
      </c>
      <c r="D1069" s="671">
        <f t="shared" si="364"/>
        <v>0</v>
      </c>
      <c r="E1069" s="670">
        <f t="shared" si="364"/>
        <v>0</v>
      </c>
      <c r="F1069" s="670">
        <f t="shared" si="364"/>
        <v>0</v>
      </c>
      <c r="G1069" s="670">
        <f t="shared" si="364"/>
        <v>0</v>
      </c>
      <c r="H1069" s="670">
        <f t="shared" si="364"/>
        <v>0</v>
      </c>
    </row>
    <row r="1070" spans="3:8" hidden="1">
      <c r="C1070" s="670"/>
      <c r="D1070" s="671"/>
      <c r="E1070" s="670"/>
      <c r="F1070" s="670"/>
      <c r="G1070" s="670"/>
      <c r="H1070" s="670"/>
    </row>
    <row r="1071" spans="3:8" hidden="1">
      <c r="C1071" s="670">
        <f t="shared" ref="C1071:H1071" si="365">C336</f>
        <v>0</v>
      </c>
      <c r="D1071" s="671">
        <f t="shared" si="365"/>
        <v>0</v>
      </c>
      <c r="E1071" s="670">
        <f t="shared" si="365"/>
        <v>0</v>
      </c>
      <c r="F1071" s="670">
        <f t="shared" si="365"/>
        <v>0</v>
      </c>
      <c r="G1071" s="670">
        <f t="shared" si="365"/>
        <v>0</v>
      </c>
      <c r="H1071" s="670">
        <f t="shared" si="365"/>
        <v>0</v>
      </c>
    </row>
    <row r="1072" spans="3:8" hidden="1">
      <c r="C1072" s="670"/>
      <c r="D1072" s="671"/>
      <c r="E1072" s="670"/>
      <c r="F1072" s="670"/>
      <c r="G1072" s="670"/>
      <c r="H1072" s="670"/>
    </row>
    <row r="1073" spans="3:8" hidden="1">
      <c r="C1073" s="670">
        <f t="shared" ref="C1073:H1073" si="366">C337</f>
        <v>0</v>
      </c>
      <c r="D1073" s="671">
        <f t="shared" si="366"/>
        <v>0</v>
      </c>
      <c r="E1073" s="670">
        <f t="shared" si="366"/>
        <v>0</v>
      </c>
      <c r="F1073" s="670">
        <f t="shared" si="366"/>
        <v>0</v>
      </c>
      <c r="G1073" s="670">
        <f t="shared" si="366"/>
        <v>0</v>
      </c>
      <c r="H1073" s="670">
        <f t="shared" si="366"/>
        <v>0</v>
      </c>
    </row>
    <row r="1074" spans="3:8" hidden="1">
      <c r="C1074" s="670"/>
      <c r="D1074" s="671"/>
      <c r="E1074" s="670"/>
      <c r="F1074" s="670"/>
      <c r="G1074" s="670"/>
      <c r="H1074" s="670"/>
    </row>
    <row r="1075" spans="3:8" hidden="1">
      <c r="C1075" s="670">
        <f t="shared" ref="C1075:H1075" si="367">C338</f>
        <v>0</v>
      </c>
      <c r="D1075" s="671">
        <f t="shared" si="367"/>
        <v>0</v>
      </c>
      <c r="E1075" s="670">
        <f t="shared" si="367"/>
        <v>0</v>
      </c>
      <c r="F1075" s="670">
        <f t="shared" si="367"/>
        <v>0</v>
      </c>
      <c r="G1075" s="670">
        <f t="shared" si="367"/>
        <v>0</v>
      </c>
      <c r="H1075" s="670">
        <f t="shared" si="367"/>
        <v>0</v>
      </c>
    </row>
    <row r="1076" spans="3:8" hidden="1">
      <c r="C1076" s="670"/>
      <c r="D1076" s="671"/>
      <c r="E1076" s="670"/>
      <c r="F1076" s="670"/>
      <c r="G1076" s="670"/>
      <c r="H1076" s="670"/>
    </row>
    <row r="1077" spans="3:8" hidden="1">
      <c r="C1077" s="670">
        <f t="shared" ref="C1077:H1077" si="368">C339</f>
        <v>0</v>
      </c>
      <c r="D1077" s="671">
        <f t="shared" si="368"/>
        <v>0</v>
      </c>
      <c r="E1077" s="670">
        <f t="shared" si="368"/>
        <v>0</v>
      </c>
      <c r="F1077" s="670">
        <f t="shared" si="368"/>
        <v>0</v>
      </c>
      <c r="G1077" s="670">
        <f t="shared" si="368"/>
        <v>0</v>
      </c>
      <c r="H1077" s="670">
        <f t="shared" si="368"/>
        <v>0</v>
      </c>
    </row>
    <row r="1078" spans="3:8" hidden="1">
      <c r="C1078" s="670"/>
      <c r="D1078" s="671"/>
      <c r="E1078" s="670"/>
      <c r="F1078" s="670"/>
      <c r="G1078" s="670"/>
      <c r="H1078" s="670"/>
    </row>
    <row r="1079" spans="3:8" hidden="1">
      <c r="C1079" s="670">
        <f t="shared" ref="C1079:H1079" si="369">C340</f>
        <v>0</v>
      </c>
      <c r="D1079" s="671">
        <f t="shared" si="369"/>
        <v>0</v>
      </c>
      <c r="E1079" s="670">
        <f t="shared" si="369"/>
        <v>0</v>
      </c>
      <c r="F1079" s="670">
        <f t="shared" si="369"/>
        <v>0</v>
      </c>
      <c r="G1079" s="670">
        <f t="shared" si="369"/>
        <v>0</v>
      </c>
      <c r="H1079" s="670">
        <f t="shared" si="369"/>
        <v>0</v>
      </c>
    </row>
    <row r="1080" spans="3:8" hidden="1">
      <c r="C1080" s="670"/>
      <c r="D1080" s="671"/>
      <c r="E1080" s="670"/>
      <c r="F1080" s="670"/>
      <c r="G1080" s="670"/>
      <c r="H1080" s="670"/>
    </row>
    <row r="1081" spans="3:8" hidden="1">
      <c r="C1081" s="670">
        <f t="shared" ref="C1081:H1081" si="370">C341</f>
        <v>0</v>
      </c>
      <c r="D1081" s="671">
        <f t="shared" si="370"/>
        <v>0</v>
      </c>
      <c r="E1081" s="670">
        <f t="shared" si="370"/>
        <v>0</v>
      </c>
      <c r="F1081" s="670">
        <f t="shared" si="370"/>
        <v>0</v>
      </c>
      <c r="G1081" s="670">
        <f t="shared" si="370"/>
        <v>0</v>
      </c>
      <c r="H1081" s="670">
        <f t="shared" si="370"/>
        <v>0</v>
      </c>
    </row>
    <row r="1082" spans="3:8" hidden="1">
      <c r="C1082" s="670"/>
      <c r="D1082" s="671"/>
      <c r="E1082" s="670"/>
      <c r="F1082" s="670"/>
      <c r="G1082" s="670"/>
      <c r="H1082" s="670"/>
    </row>
    <row r="1083" spans="3:8" hidden="1">
      <c r="C1083" s="670">
        <f t="shared" ref="C1083:H1083" si="371">C342</f>
        <v>0</v>
      </c>
      <c r="D1083" s="671">
        <f t="shared" si="371"/>
        <v>0</v>
      </c>
      <c r="E1083" s="670">
        <f t="shared" si="371"/>
        <v>0</v>
      </c>
      <c r="F1083" s="670">
        <f t="shared" si="371"/>
        <v>0</v>
      </c>
      <c r="G1083" s="670">
        <f t="shared" si="371"/>
        <v>0</v>
      </c>
      <c r="H1083" s="670">
        <f t="shared" si="371"/>
        <v>0</v>
      </c>
    </row>
    <row r="1084" spans="3:8" hidden="1">
      <c r="C1084" s="670"/>
      <c r="D1084" s="671"/>
      <c r="E1084" s="670"/>
      <c r="F1084" s="670"/>
      <c r="G1084" s="670"/>
      <c r="H1084" s="670"/>
    </row>
    <row r="1085" spans="3:8" hidden="1">
      <c r="C1085" s="670">
        <f t="shared" ref="C1085:H1085" si="372">C343</f>
        <v>0</v>
      </c>
      <c r="D1085" s="671">
        <f t="shared" si="372"/>
        <v>0</v>
      </c>
      <c r="E1085" s="670">
        <f t="shared" si="372"/>
        <v>0</v>
      </c>
      <c r="F1085" s="670">
        <f t="shared" si="372"/>
        <v>0</v>
      </c>
      <c r="G1085" s="670">
        <f t="shared" si="372"/>
        <v>0</v>
      </c>
      <c r="H1085" s="670">
        <f t="shared" si="372"/>
        <v>0</v>
      </c>
    </row>
    <row r="1086" spans="3:8" hidden="1">
      <c r="C1086" s="670"/>
      <c r="D1086" s="671"/>
      <c r="E1086" s="670"/>
      <c r="F1086" s="670"/>
      <c r="G1086" s="670"/>
      <c r="H1086" s="670"/>
    </row>
    <row r="1087" spans="3:8" hidden="1">
      <c r="C1087" s="670">
        <f t="shared" ref="C1087:H1087" si="373">C344</f>
        <v>0</v>
      </c>
      <c r="D1087" s="671">
        <f t="shared" si="373"/>
        <v>0</v>
      </c>
      <c r="E1087" s="670">
        <f t="shared" si="373"/>
        <v>0</v>
      </c>
      <c r="F1087" s="670">
        <f t="shared" si="373"/>
        <v>0</v>
      </c>
      <c r="G1087" s="670">
        <f t="shared" si="373"/>
        <v>0</v>
      </c>
      <c r="H1087" s="670">
        <f t="shared" si="373"/>
        <v>0</v>
      </c>
    </row>
    <row r="1088" spans="3:8" hidden="1">
      <c r="C1088" s="670"/>
      <c r="D1088" s="671"/>
      <c r="E1088" s="670"/>
      <c r="F1088" s="670"/>
      <c r="G1088" s="670"/>
      <c r="H1088" s="670"/>
    </row>
    <row r="1089" spans="3:8" hidden="1">
      <c r="C1089" s="670">
        <f t="shared" ref="C1089:H1089" si="374">C345</f>
        <v>0</v>
      </c>
      <c r="D1089" s="671">
        <f t="shared" si="374"/>
        <v>0</v>
      </c>
      <c r="E1089" s="670">
        <f t="shared" si="374"/>
        <v>0</v>
      </c>
      <c r="F1089" s="670">
        <f t="shared" si="374"/>
        <v>0</v>
      </c>
      <c r="G1089" s="670">
        <f t="shared" si="374"/>
        <v>0</v>
      </c>
      <c r="H1089" s="670">
        <f t="shared" si="374"/>
        <v>0</v>
      </c>
    </row>
    <row r="1090" spans="3:8" hidden="1">
      <c r="C1090" s="670"/>
      <c r="D1090" s="671"/>
      <c r="E1090" s="670"/>
      <c r="F1090" s="670"/>
      <c r="G1090" s="670"/>
      <c r="H1090" s="670"/>
    </row>
    <row r="1091" spans="3:8" hidden="1">
      <c r="C1091" s="670">
        <f t="shared" ref="C1091:H1091" si="375">C346</f>
        <v>0</v>
      </c>
      <c r="D1091" s="671">
        <f t="shared" si="375"/>
        <v>0</v>
      </c>
      <c r="E1091" s="670">
        <f t="shared" si="375"/>
        <v>0</v>
      </c>
      <c r="F1091" s="670">
        <f t="shared" si="375"/>
        <v>0</v>
      </c>
      <c r="G1091" s="670">
        <f t="shared" si="375"/>
        <v>0</v>
      </c>
      <c r="H1091" s="670">
        <f t="shared" si="375"/>
        <v>0</v>
      </c>
    </row>
    <row r="1092" spans="3:8" hidden="1">
      <c r="C1092" s="670"/>
      <c r="D1092" s="671"/>
      <c r="E1092" s="670"/>
      <c r="F1092" s="670"/>
      <c r="G1092" s="670"/>
      <c r="H1092" s="670"/>
    </row>
    <row r="1093" spans="3:8" hidden="1">
      <c r="C1093" s="670">
        <f t="shared" ref="C1093:H1093" si="376">C347</f>
        <v>0</v>
      </c>
      <c r="D1093" s="671">
        <f t="shared" si="376"/>
        <v>0</v>
      </c>
      <c r="E1093" s="670">
        <f t="shared" si="376"/>
        <v>0</v>
      </c>
      <c r="F1093" s="670">
        <f t="shared" si="376"/>
        <v>0</v>
      </c>
      <c r="G1093" s="670">
        <f t="shared" si="376"/>
        <v>0</v>
      </c>
      <c r="H1093" s="670">
        <f t="shared" si="376"/>
        <v>0</v>
      </c>
    </row>
    <row r="1094" spans="3:8" hidden="1">
      <c r="C1094" s="670"/>
      <c r="D1094" s="671"/>
      <c r="E1094" s="670"/>
      <c r="F1094" s="670"/>
      <c r="G1094" s="670"/>
      <c r="H1094" s="670"/>
    </row>
    <row r="1095" spans="3:8" hidden="1">
      <c r="C1095" s="670">
        <f t="shared" ref="C1095:H1095" si="377">C348</f>
        <v>0</v>
      </c>
      <c r="D1095" s="671">
        <f t="shared" si="377"/>
        <v>0</v>
      </c>
      <c r="E1095" s="670">
        <f t="shared" si="377"/>
        <v>0</v>
      </c>
      <c r="F1095" s="670">
        <f t="shared" si="377"/>
        <v>0</v>
      </c>
      <c r="G1095" s="670">
        <f t="shared" si="377"/>
        <v>0</v>
      </c>
      <c r="H1095" s="670">
        <f t="shared" si="377"/>
        <v>0</v>
      </c>
    </row>
    <row r="1096" spans="3:8" hidden="1">
      <c r="C1096" s="670"/>
      <c r="D1096" s="671"/>
      <c r="E1096" s="670"/>
      <c r="F1096" s="670"/>
      <c r="G1096" s="670"/>
      <c r="H1096" s="670"/>
    </row>
    <row r="1097" spans="3:8" hidden="1">
      <c r="C1097" s="670">
        <f t="shared" ref="C1097:H1097" si="378">C349</f>
        <v>0</v>
      </c>
      <c r="D1097" s="671">
        <f t="shared" si="378"/>
        <v>0</v>
      </c>
      <c r="E1097" s="670">
        <f t="shared" si="378"/>
        <v>0</v>
      </c>
      <c r="F1097" s="670">
        <f t="shared" si="378"/>
        <v>0</v>
      </c>
      <c r="G1097" s="670">
        <f t="shared" si="378"/>
        <v>0</v>
      </c>
      <c r="H1097" s="670">
        <f t="shared" si="378"/>
        <v>0</v>
      </c>
    </row>
    <row r="1098" spans="3:8" hidden="1">
      <c r="C1098" s="670"/>
      <c r="D1098" s="671"/>
      <c r="E1098" s="670"/>
      <c r="F1098" s="670"/>
      <c r="G1098" s="670"/>
      <c r="H1098" s="670"/>
    </row>
    <row r="1099" spans="3:8" hidden="1">
      <c r="C1099" s="670">
        <f t="shared" ref="C1099:H1099" si="379">C350</f>
        <v>0</v>
      </c>
      <c r="D1099" s="671">
        <f t="shared" si="379"/>
        <v>0</v>
      </c>
      <c r="E1099" s="670">
        <f t="shared" si="379"/>
        <v>0</v>
      </c>
      <c r="F1099" s="670">
        <f t="shared" si="379"/>
        <v>0</v>
      </c>
      <c r="G1099" s="670">
        <f t="shared" si="379"/>
        <v>0</v>
      </c>
      <c r="H1099" s="670">
        <f t="shared" si="379"/>
        <v>0</v>
      </c>
    </row>
    <row r="1100" spans="3:8" hidden="1">
      <c r="C1100" s="670"/>
      <c r="D1100" s="671"/>
      <c r="E1100" s="670"/>
      <c r="F1100" s="670"/>
      <c r="G1100" s="670"/>
      <c r="H1100" s="670"/>
    </row>
    <row r="1101" spans="3:8" hidden="1">
      <c r="C1101" s="670">
        <f t="shared" ref="C1101:H1101" si="380">C351</f>
        <v>0</v>
      </c>
      <c r="D1101" s="671">
        <f t="shared" si="380"/>
        <v>0</v>
      </c>
      <c r="E1101" s="670">
        <f t="shared" si="380"/>
        <v>0</v>
      </c>
      <c r="F1101" s="670">
        <f t="shared" si="380"/>
        <v>0</v>
      </c>
      <c r="G1101" s="670">
        <f t="shared" si="380"/>
        <v>0</v>
      </c>
      <c r="H1101" s="670">
        <f t="shared" si="380"/>
        <v>0</v>
      </c>
    </row>
    <row r="1102" spans="3:8" hidden="1">
      <c r="C1102" s="670"/>
      <c r="D1102" s="671"/>
      <c r="E1102" s="670"/>
      <c r="F1102" s="670"/>
      <c r="G1102" s="670"/>
      <c r="H1102" s="670"/>
    </row>
    <row r="1103" spans="3:8" hidden="1">
      <c r="C1103" s="670">
        <f t="shared" ref="C1103:H1103" si="381">C352</f>
        <v>0</v>
      </c>
      <c r="D1103" s="671">
        <f t="shared" si="381"/>
        <v>0</v>
      </c>
      <c r="E1103" s="670">
        <f t="shared" si="381"/>
        <v>0</v>
      </c>
      <c r="F1103" s="670">
        <f t="shared" si="381"/>
        <v>0</v>
      </c>
      <c r="G1103" s="670">
        <f t="shared" si="381"/>
        <v>0</v>
      </c>
      <c r="H1103" s="670">
        <f t="shared" si="381"/>
        <v>0</v>
      </c>
    </row>
    <row r="1104" spans="3:8" hidden="1">
      <c r="C1104" s="670"/>
      <c r="D1104" s="671"/>
      <c r="E1104" s="670"/>
      <c r="F1104" s="670"/>
      <c r="G1104" s="670"/>
      <c r="H1104" s="670"/>
    </row>
    <row r="1105" spans="3:8" hidden="1">
      <c r="C1105" s="670">
        <f t="shared" ref="C1105:H1105" si="382">C353</f>
        <v>0</v>
      </c>
      <c r="D1105" s="671">
        <f t="shared" si="382"/>
        <v>0</v>
      </c>
      <c r="E1105" s="670">
        <f t="shared" si="382"/>
        <v>0</v>
      </c>
      <c r="F1105" s="670">
        <f t="shared" si="382"/>
        <v>0</v>
      </c>
      <c r="G1105" s="670">
        <f t="shared" si="382"/>
        <v>0</v>
      </c>
      <c r="H1105" s="670">
        <f t="shared" si="382"/>
        <v>0</v>
      </c>
    </row>
    <row r="1106" spans="3:8" hidden="1">
      <c r="C1106" s="670"/>
      <c r="D1106" s="671"/>
      <c r="E1106" s="670"/>
      <c r="F1106" s="670"/>
      <c r="G1106" s="670"/>
      <c r="H1106" s="670"/>
    </row>
    <row r="1107" spans="3:8" hidden="1">
      <c r="C1107" s="670">
        <f t="shared" ref="C1107:H1107" si="383">C354</f>
        <v>0</v>
      </c>
      <c r="D1107" s="671">
        <f t="shared" si="383"/>
        <v>0</v>
      </c>
      <c r="E1107" s="670">
        <f t="shared" si="383"/>
        <v>0</v>
      </c>
      <c r="F1107" s="670">
        <f t="shared" si="383"/>
        <v>0</v>
      </c>
      <c r="G1107" s="670">
        <f t="shared" si="383"/>
        <v>0</v>
      </c>
      <c r="H1107" s="670">
        <f t="shared" si="383"/>
        <v>0</v>
      </c>
    </row>
    <row r="1108" spans="3:8" hidden="1">
      <c r="C1108" s="670"/>
      <c r="D1108" s="671"/>
      <c r="E1108" s="670"/>
      <c r="F1108" s="670"/>
      <c r="G1108" s="670"/>
      <c r="H1108" s="670"/>
    </row>
    <row r="1109" spans="3:8" hidden="1">
      <c r="C1109" s="670">
        <f t="shared" ref="C1109:H1109" si="384">C355</f>
        <v>0</v>
      </c>
      <c r="D1109" s="671">
        <f t="shared" si="384"/>
        <v>0</v>
      </c>
      <c r="E1109" s="670">
        <f t="shared" si="384"/>
        <v>0</v>
      </c>
      <c r="F1109" s="670">
        <f t="shared" si="384"/>
        <v>0</v>
      </c>
      <c r="G1109" s="670">
        <f t="shared" si="384"/>
        <v>0</v>
      </c>
      <c r="H1109" s="670">
        <f t="shared" si="384"/>
        <v>0</v>
      </c>
    </row>
    <row r="1110" spans="3:8" hidden="1">
      <c r="C1110" s="670"/>
      <c r="D1110" s="671"/>
      <c r="E1110" s="670"/>
      <c r="F1110" s="670"/>
      <c r="G1110" s="670"/>
      <c r="H1110" s="670"/>
    </row>
    <row r="1111" spans="3:8" hidden="1">
      <c r="C1111" s="670">
        <f t="shared" ref="C1111:H1111" si="385">C356</f>
        <v>0</v>
      </c>
      <c r="D1111" s="671">
        <f t="shared" si="385"/>
        <v>0</v>
      </c>
      <c r="E1111" s="670">
        <f t="shared" si="385"/>
        <v>0</v>
      </c>
      <c r="F1111" s="670">
        <f t="shared" si="385"/>
        <v>0</v>
      </c>
      <c r="G1111" s="670">
        <f t="shared" si="385"/>
        <v>0</v>
      </c>
      <c r="H1111" s="670">
        <f t="shared" si="385"/>
        <v>0</v>
      </c>
    </row>
    <row r="1112" spans="3:8" hidden="1">
      <c r="C1112" s="670"/>
      <c r="D1112" s="671"/>
      <c r="E1112" s="670"/>
      <c r="F1112" s="670"/>
      <c r="G1112" s="670"/>
      <c r="H1112" s="670"/>
    </row>
    <row r="1113" spans="3:8" hidden="1">
      <c r="C1113" s="670">
        <f t="shared" ref="C1113:H1113" si="386">C357</f>
        <v>0</v>
      </c>
      <c r="D1113" s="671">
        <f t="shared" si="386"/>
        <v>0</v>
      </c>
      <c r="E1113" s="670">
        <f t="shared" si="386"/>
        <v>0</v>
      </c>
      <c r="F1113" s="670">
        <f t="shared" si="386"/>
        <v>0</v>
      </c>
      <c r="G1113" s="670">
        <f t="shared" si="386"/>
        <v>0</v>
      </c>
      <c r="H1113" s="670">
        <f t="shared" si="386"/>
        <v>0</v>
      </c>
    </row>
    <row r="1114" spans="3:8" hidden="1">
      <c r="C1114" s="670"/>
      <c r="D1114" s="671"/>
      <c r="E1114" s="670"/>
      <c r="F1114" s="670"/>
      <c r="G1114" s="670"/>
      <c r="H1114" s="670"/>
    </row>
    <row r="1115" spans="3:8" hidden="1">
      <c r="C1115" s="670">
        <f t="shared" ref="C1115:H1115" si="387">C358</f>
        <v>0</v>
      </c>
      <c r="D1115" s="671">
        <f t="shared" si="387"/>
        <v>0</v>
      </c>
      <c r="E1115" s="670">
        <f t="shared" si="387"/>
        <v>0</v>
      </c>
      <c r="F1115" s="670">
        <f t="shared" si="387"/>
        <v>0</v>
      </c>
      <c r="G1115" s="670">
        <f t="shared" si="387"/>
        <v>0</v>
      </c>
      <c r="H1115" s="670">
        <f t="shared" si="387"/>
        <v>0</v>
      </c>
    </row>
    <row r="1116" spans="3:8" hidden="1">
      <c r="C1116" s="670"/>
      <c r="D1116" s="671"/>
      <c r="E1116" s="670"/>
      <c r="F1116" s="670"/>
      <c r="G1116" s="670"/>
      <c r="H1116" s="670"/>
    </row>
    <row r="1117" spans="3:8" hidden="1">
      <c r="C1117" s="670">
        <f t="shared" ref="C1117:H1117" si="388">C359</f>
        <v>0</v>
      </c>
      <c r="D1117" s="671">
        <f t="shared" si="388"/>
        <v>0</v>
      </c>
      <c r="E1117" s="670">
        <f t="shared" si="388"/>
        <v>0</v>
      </c>
      <c r="F1117" s="670">
        <f t="shared" si="388"/>
        <v>0</v>
      </c>
      <c r="G1117" s="670">
        <f t="shared" si="388"/>
        <v>0</v>
      </c>
      <c r="H1117" s="670">
        <f t="shared" si="388"/>
        <v>0</v>
      </c>
    </row>
    <row r="1118" spans="3:8" hidden="1">
      <c r="C1118" s="670"/>
      <c r="D1118" s="671"/>
      <c r="E1118" s="670"/>
      <c r="F1118" s="670"/>
      <c r="G1118" s="670"/>
      <c r="H1118" s="670"/>
    </row>
    <row r="1119" spans="3:8" hidden="1">
      <c r="C1119" s="670">
        <f t="shared" ref="C1119:H1119" si="389">C360</f>
        <v>0</v>
      </c>
      <c r="D1119" s="671">
        <f t="shared" si="389"/>
        <v>0</v>
      </c>
      <c r="E1119" s="670">
        <f t="shared" si="389"/>
        <v>0</v>
      </c>
      <c r="F1119" s="670">
        <f t="shared" si="389"/>
        <v>0</v>
      </c>
      <c r="G1119" s="670">
        <f t="shared" si="389"/>
        <v>0</v>
      </c>
      <c r="H1119" s="670">
        <f t="shared" si="389"/>
        <v>0</v>
      </c>
    </row>
    <row r="1120" spans="3:8" hidden="1">
      <c r="C1120" s="670"/>
      <c r="D1120" s="671"/>
      <c r="E1120" s="670"/>
      <c r="F1120" s="670"/>
      <c r="G1120" s="670"/>
      <c r="H1120" s="670"/>
    </row>
    <row r="1121" spans="3:8" hidden="1">
      <c r="C1121" s="670">
        <f t="shared" ref="C1121:H1121" si="390">C361</f>
        <v>0</v>
      </c>
      <c r="D1121" s="671">
        <f t="shared" si="390"/>
        <v>0</v>
      </c>
      <c r="E1121" s="670">
        <f t="shared" si="390"/>
        <v>0</v>
      </c>
      <c r="F1121" s="670">
        <f t="shared" si="390"/>
        <v>0</v>
      </c>
      <c r="G1121" s="670">
        <f t="shared" si="390"/>
        <v>0</v>
      </c>
      <c r="H1121" s="670">
        <f t="shared" si="390"/>
        <v>0</v>
      </c>
    </row>
    <row r="1122" spans="3:8" hidden="1">
      <c r="C1122" s="670"/>
      <c r="D1122" s="671"/>
      <c r="E1122" s="670"/>
      <c r="F1122" s="670"/>
      <c r="G1122" s="670"/>
      <c r="H1122" s="670"/>
    </row>
    <row r="1123" spans="3:8" hidden="1">
      <c r="C1123" s="670">
        <f t="shared" ref="C1123:H1123" si="391">C362</f>
        <v>0</v>
      </c>
      <c r="D1123" s="671">
        <f t="shared" si="391"/>
        <v>0</v>
      </c>
      <c r="E1123" s="670">
        <f t="shared" si="391"/>
        <v>0</v>
      </c>
      <c r="F1123" s="670">
        <f t="shared" si="391"/>
        <v>0</v>
      </c>
      <c r="G1123" s="670">
        <f t="shared" si="391"/>
        <v>0</v>
      </c>
      <c r="H1123" s="670">
        <f t="shared" si="391"/>
        <v>0</v>
      </c>
    </row>
    <row r="1124" spans="3:8" hidden="1">
      <c r="C1124" s="670"/>
      <c r="D1124" s="671"/>
      <c r="E1124" s="670"/>
      <c r="F1124" s="670"/>
      <c r="G1124" s="670"/>
      <c r="H1124" s="670"/>
    </row>
    <row r="1125" spans="3:8" hidden="1">
      <c r="C1125" s="670">
        <f t="shared" ref="C1125:H1125" si="392">C363</f>
        <v>0</v>
      </c>
      <c r="D1125" s="671">
        <f t="shared" si="392"/>
        <v>0</v>
      </c>
      <c r="E1125" s="670">
        <f t="shared" si="392"/>
        <v>0</v>
      </c>
      <c r="F1125" s="670">
        <f t="shared" si="392"/>
        <v>0</v>
      </c>
      <c r="G1125" s="670">
        <f t="shared" si="392"/>
        <v>0</v>
      </c>
      <c r="H1125" s="670">
        <f t="shared" si="392"/>
        <v>0</v>
      </c>
    </row>
    <row r="1126" spans="3:8" hidden="1">
      <c r="C1126" s="670"/>
      <c r="D1126" s="671"/>
      <c r="E1126" s="670"/>
      <c r="F1126" s="670"/>
      <c r="G1126" s="670"/>
      <c r="H1126" s="670"/>
    </row>
    <row r="1127" spans="3:8" hidden="1">
      <c r="C1127" s="670">
        <f t="shared" ref="C1127:H1127" si="393">C364</f>
        <v>0</v>
      </c>
      <c r="D1127" s="671">
        <f t="shared" si="393"/>
        <v>0</v>
      </c>
      <c r="E1127" s="670">
        <f t="shared" si="393"/>
        <v>0</v>
      </c>
      <c r="F1127" s="670">
        <f t="shared" si="393"/>
        <v>0</v>
      </c>
      <c r="G1127" s="670">
        <f t="shared" si="393"/>
        <v>0</v>
      </c>
      <c r="H1127" s="670">
        <f t="shared" si="393"/>
        <v>0</v>
      </c>
    </row>
    <row r="1128" spans="3:8" hidden="1">
      <c r="C1128" s="670"/>
      <c r="D1128" s="671"/>
      <c r="E1128" s="670"/>
      <c r="F1128" s="670"/>
      <c r="G1128" s="670"/>
      <c r="H1128" s="670"/>
    </row>
    <row r="1129" spans="3:8" hidden="1">
      <c r="C1129" s="670">
        <f t="shared" ref="C1129:H1129" si="394">C365</f>
        <v>0</v>
      </c>
      <c r="D1129" s="671">
        <f t="shared" si="394"/>
        <v>0</v>
      </c>
      <c r="E1129" s="670">
        <f t="shared" si="394"/>
        <v>0</v>
      </c>
      <c r="F1129" s="670">
        <f t="shared" si="394"/>
        <v>0</v>
      </c>
      <c r="G1129" s="670">
        <f t="shared" si="394"/>
        <v>0</v>
      </c>
      <c r="H1129" s="670">
        <f t="shared" si="394"/>
        <v>0</v>
      </c>
    </row>
    <row r="1130" spans="3:8" hidden="1">
      <c r="C1130" s="670"/>
      <c r="D1130" s="671"/>
      <c r="E1130" s="670"/>
      <c r="F1130" s="670"/>
      <c r="G1130" s="670"/>
      <c r="H1130" s="670"/>
    </row>
    <row r="1131" spans="3:8" hidden="1">
      <c r="C1131" s="670">
        <f t="shared" ref="C1131:H1131" si="395">C366</f>
        <v>0</v>
      </c>
      <c r="D1131" s="671">
        <f t="shared" si="395"/>
        <v>0</v>
      </c>
      <c r="E1131" s="670">
        <f t="shared" si="395"/>
        <v>0</v>
      </c>
      <c r="F1131" s="670">
        <f t="shared" si="395"/>
        <v>0</v>
      </c>
      <c r="G1131" s="670">
        <f t="shared" si="395"/>
        <v>0</v>
      </c>
      <c r="H1131" s="670">
        <f t="shared" si="395"/>
        <v>0</v>
      </c>
    </row>
    <row r="1132" spans="3:8" hidden="1">
      <c r="C1132" s="670"/>
      <c r="D1132" s="671"/>
      <c r="E1132" s="670"/>
      <c r="F1132" s="670"/>
      <c r="G1132" s="670"/>
      <c r="H1132" s="670"/>
    </row>
    <row r="1133" spans="3:8" hidden="1">
      <c r="C1133" s="670">
        <f t="shared" ref="C1133:H1133" si="396">C367</f>
        <v>0</v>
      </c>
      <c r="D1133" s="671">
        <f t="shared" si="396"/>
        <v>0</v>
      </c>
      <c r="E1133" s="670">
        <f t="shared" si="396"/>
        <v>0</v>
      </c>
      <c r="F1133" s="670">
        <f t="shared" si="396"/>
        <v>0</v>
      </c>
      <c r="G1133" s="670">
        <f t="shared" si="396"/>
        <v>0</v>
      </c>
      <c r="H1133" s="670">
        <f t="shared" si="396"/>
        <v>0</v>
      </c>
    </row>
    <row r="1134" spans="3:8" hidden="1">
      <c r="C1134" s="670"/>
      <c r="D1134" s="671"/>
      <c r="E1134" s="670"/>
      <c r="F1134" s="670"/>
      <c r="G1134" s="670"/>
      <c r="H1134" s="670"/>
    </row>
    <row r="1135" spans="3:8" hidden="1">
      <c r="C1135" s="670">
        <f t="shared" ref="C1135:H1135" si="397">C368</f>
        <v>0</v>
      </c>
      <c r="D1135" s="671">
        <f t="shared" si="397"/>
        <v>0</v>
      </c>
      <c r="E1135" s="670">
        <f t="shared" si="397"/>
        <v>0</v>
      </c>
      <c r="F1135" s="670">
        <f t="shared" si="397"/>
        <v>0</v>
      </c>
      <c r="G1135" s="670">
        <f t="shared" si="397"/>
        <v>0</v>
      </c>
      <c r="H1135" s="670">
        <f t="shared" si="397"/>
        <v>0</v>
      </c>
    </row>
    <row r="1136" spans="3:8" hidden="1">
      <c r="C1136" s="670"/>
      <c r="D1136" s="671"/>
      <c r="E1136" s="670"/>
      <c r="F1136" s="670"/>
      <c r="G1136" s="670"/>
      <c r="H1136" s="670"/>
    </row>
    <row r="1137" spans="3:8" hidden="1">
      <c r="C1137" s="670">
        <f t="shared" ref="C1137:H1137" si="398">C369</f>
        <v>0</v>
      </c>
      <c r="D1137" s="671">
        <f t="shared" si="398"/>
        <v>0</v>
      </c>
      <c r="E1137" s="670">
        <f t="shared" si="398"/>
        <v>0</v>
      </c>
      <c r="F1137" s="670">
        <f t="shared" si="398"/>
        <v>0</v>
      </c>
      <c r="G1137" s="670">
        <f t="shared" si="398"/>
        <v>0</v>
      </c>
      <c r="H1137" s="670">
        <f t="shared" si="398"/>
        <v>0</v>
      </c>
    </row>
    <row r="1138" spans="3:8" hidden="1">
      <c r="C1138" s="670"/>
      <c r="D1138" s="671"/>
      <c r="E1138" s="670"/>
      <c r="F1138" s="670"/>
      <c r="G1138" s="670"/>
      <c r="H1138" s="670"/>
    </row>
    <row r="1139" spans="3:8" hidden="1">
      <c r="C1139" s="670">
        <f t="shared" ref="C1139:H1139" si="399">C370</f>
        <v>0</v>
      </c>
      <c r="D1139" s="671">
        <f t="shared" si="399"/>
        <v>0</v>
      </c>
      <c r="E1139" s="670">
        <f t="shared" si="399"/>
        <v>0</v>
      </c>
      <c r="F1139" s="670">
        <f t="shared" si="399"/>
        <v>0</v>
      </c>
      <c r="G1139" s="670">
        <f t="shared" si="399"/>
        <v>0</v>
      </c>
      <c r="H1139" s="670">
        <f t="shared" si="399"/>
        <v>0</v>
      </c>
    </row>
    <row r="1140" spans="3:8" hidden="1">
      <c r="C1140" s="670"/>
      <c r="D1140" s="671"/>
      <c r="E1140" s="670"/>
      <c r="F1140" s="670"/>
      <c r="G1140" s="670"/>
      <c r="H1140" s="670"/>
    </row>
    <row r="1141" spans="3:8" hidden="1">
      <c r="C1141" s="670">
        <f t="shared" ref="C1141:H1141" si="400">C371</f>
        <v>0</v>
      </c>
      <c r="D1141" s="671">
        <f t="shared" si="400"/>
        <v>0</v>
      </c>
      <c r="E1141" s="670">
        <f t="shared" si="400"/>
        <v>0</v>
      </c>
      <c r="F1141" s="670">
        <f t="shared" si="400"/>
        <v>0</v>
      </c>
      <c r="G1141" s="670">
        <f t="shared" si="400"/>
        <v>0</v>
      </c>
      <c r="H1141" s="670">
        <f t="shared" si="400"/>
        <v>0</v>
      </c>
    </row>
    <row r="1142" spans="3:8" hidden="1">
      <c r="C1142" s="670"/>
      <c r="D1142" s="671"/>
      <c r="E1142" s="670"/>
      <c r="F1142" s="670"/>
      <c r="G1142" s="670"/>
      <c r="H1142" s="670"/>
    </row>
    <row r="1143" spans="3:8" hidden="1">
      <c r="C1143" s="670">
        <f t="shared" ref="C1143:H1143" si="401">C372</f>
        <v>0</v>
      </c>
      <c r="D1143" s="671">
        <f t="shared" si="401"/>
        <v>0</v>
      </c>
      <c r="E1143" s="670">
        <f t="shared" si="401"/>
        <v>0</v>
      </c>
      <c r="F1143" s="670">
        <f t="shared" si="401"/>
        <v>0</v>
      </c>
      <c r="G1143" s="670">
        <f t="shared" si="401"/>
        <v>0</v>
      </c>
      <c r="H1143" s="670">
        <f t="shared" si="401"/>
        <v>0</v>
      </c>
    </row>
    <row r="1144" spans="3:8" hidden="1">
      <c r="C1144" s="670"/>
      <c r="D1144" s="671"/>
      <c r="E1144" s="670"/>
      <c r="F1144" s="670"/>
      <c r="G1144" s="670"/>
      <c r="H1144" s="670"/>
    </row>
    <row r="1145" spans="3:8" hidden="1">
      <c r="C1145" s="670">
        <f t="shared" ref="C1145:H1145" si="402">C373</f>
        <v>0</v>
      </c>
      <c r="D1145" s="671">
        <f t="shared" si="402"/>
        <v>0</v>
      </c>
      <c r="E1145" s="670">
        <f t="shared" si="402"/>
        <v>0</v>
      </c>
      <c r="F1145" s="670">
        <f t="shared" si="402"/>
        <v>0</v>
      </c>
      <c r="G1145" s="670">
        <f t="shared" si="402"/>
        <v>0</v>
      </c>
      <c r="H1145" s="670">
        <f t="shared" si="402"/>
        <v>0</v>
      </c>
    </row>
    <row r="1146" spans="3:8" hidden="1">
      <c r="C1146" s="670"/>
      <c r="D1146" s="671"/>
      <c r="E1146" s="670"/>
      <c r="F1146" s="670"/>
      <c r="G1146" s="670"/>
      <c r="H1146" s="670"/>
    </row>
    <row r="1147" spans="3:8" hidden="1">
      <c r="C1147" s="670">
        <f t="shared" ref="C1147:H1147" si="403">C374</f>
        <v>0</v>
      </c>
      <c r="D1147" s="671">
        <f t="shared" si="403"/>
        <v>0</v>
      </c>
      <c r="E1147" s="670">
        <f t="shared" si="403"/>
        <v>0</v>
      </c>
      <c r="F1147" s="670">
        <f t="shared" si="403"/>
        <v>0</v>
      </c>
      <c r="G1147" s="670">
        <f t="shared" si="403"/>
        <v>0</v>
      </c>
      <c r="H1147" s="670">
        <f t="shared" si="403"/>
        <v>0</v>
      </c>
    </row>
    <row r="1148" spans="3:8" hidden="1">
      <c r="C1148" s="670"/>
      <c r="D1148" s="671"/>
      <c r="E1148" s="670"/>
      <c r="F1148" s="670"/>
      <c r="G1148" s="670"/>
      <c r="H1148" s="670"/>
    </row>
    <row r="1149" spans="3:8" hidden="1">
      <c r="C1149" s="670">
        <f t="shared" ref="C1149:H1149" si="404">C375</f>
        <v>0</v>
      </c>
      <c r="D1149" s="671">
        <f t="shared" si="404"/>
        <v>0</v>
      </c>
      <c r="E1149" s="670">
        <f t="shared" si="404"/>
        <v>0</v>
      </c>
      <c r="F1149" s="670">
        <f t="shared" si="404"/>
        <v>0</v>
      </c>
      <c r="G1149" s="670">
        <f t="shared" si="404"/>
        <v>0</v>
      </c>
      <c r="H1149" s="670">
        <f t="shared" si="404"/>
        <v>0</v>
      </c>
    </row>
    <row r="1150" spans="3:8" hidden="1">
      <c r="C1150" s="670"/>
      <c r="D1150" s="671"/>
      <c r="E1150" s="670"/>
      <c r="F1150" s="670"/>
      <c r="G1150" s="670"/>
      <c r="H1150" s="670"/>
    </row>
    <row r="1151" spans="3:8" hidden="1">
      <c r="C1151" s="670">
        <f t="shared" ref="C1151:H1151" si="405">C376</f>
        <v>0</v>
      </c>
      <c r="D1151" s="671">
        <f t="shared" si="405"/>
        <v>0</v>
      </c>
      <c r="E1151" s="670">
        <f t="shared" si="405"/>
        <v>0</v>
      </c>
      <c r="F1151" s="670">
        <f t="shared" si="405"/>
        <v>0</v>
      </c>
      <c r="G1151" s="670">
        <f t="shared" si="405"/>
        <v>0</v>
      </c>
      <c r="H1151" s="670">
        <f t="shared" si="405"/>
        <v>0</v>
      </c>
    </row>
    <row r="1152" spans="3:8" hidden="1">
      <c r="C1152" s="670"/>
      <c r="D1152" s="671"/>
      <c r="E1152" s="670"/>
      <c r="F1152" s="670"/>
      <c r="G1152" s="670"/>
      <c r="H1152" s="670"/>
    </row>
    <row r="1153" spans="3:8" hidden="1">
      <c r="C1153" s="670">
        <f t="shared" ref="C1153:H1153" si="406">C377</f>
        <v>0</v>
      </c>
      <c r="D1153" s="671">
        <f t="shared" si="406"/>
        <v>0</v>
      </c>
      <c r="E1153" s="670">
        <f t="shared" si="406"/>
        <v>0</v>
      </c>
      <c r="F1153" s="670">
        <f t="shared" si="406"/>
        <v>0</v>
      </c>
      <c r="G1153" s="670">
        <f t="shared" si="406"/>
        <v>0</v>
      </c>
      <c r="H1153" s="670">
        <f t="shared" si="406"/>
        <v>0</v>
      </c>
    </row>
    <row r="1154" spans="3:8" hidden="1">
      <c r="C1154" s="670"/>
      <c r="D1154" s="671"/>
      <c r="E1154" s="670"/>
      <c r="F1154" s="670"/>
      <c r="G1154" s="670"/>
      <c r="H1154" s="670"/>
    </row>
    <row r="1155" spans="3:8" hidden="1">
      <c r="C1155" s="670">
        <f t="shared" ref="C1155:H1155" si="407">C378</f>
        <v>0</v>
      </c>
      <c r="D1155" s="671">
        <f t="shared" si="407"/>
        <v>0</v>
      </c>
      <c r="E1155" s="670">
        <f t="shared" si="407"/>
        <v>0</v>
      </c>
      <c r="F1155" s="670">
        <f t="shared" si="407"/>
        <v>0</v>
      </c>
      <c r="G1155" s="670">
        <f t="shared" si="407"/>
        <v>0</v>
      </c>
      <c r="H1155" s="670">
        <f t="shared" si="407"/>
        <v>0</v>
      </c>
    </row>
    <row r="1156" spans="3:8" hidden="1">
      <c r="C1156" s="670"/>
      <c r="D1156" s="671"/>
      <c r="E1156" s="670"/>
      <c r="F1156" s="670"/>
      <c r="G1156" s="670"/>
      <c r="H1156" s="670"/>
    </row>
    <row r="1157" spans="3:8" hidden="1">
      <c r="C1157" s="670">
        <f t="shared" ref="C1157:H1157" si="408">C379</f>
        <v>0</v>
      </c>
      <c r="D1157" s="671">
        <f t="shared" si="408"/>
        <v>0</v>
      </c>
      <c r="E1157" s="670">
        <f t="shared" si="408"/>
        <v>0</v>
      </c>
      <c r="F1157" s="670">
        <f t="shared" si="408"/>
        <v>0</v>
      </c>
      <c r="G1157" s="670">
        <f t="shared" si="408"/>
        <v>0</v>
      </c>
      <c r="H1157" s="670">
        <f t="shared" si="408"/>
        <v>0</v>
      </c>
    </row>
    <row r="1158" spans="3:8" hidden="1">
      <c r="C1158" s="670"/>
      <c r="D1158" s="671"/>
      <c r="E1158" s="670"/>
      <c r="F1158" s="670"/>
      <c r="G1158" s="670"/>
      <c r="H1158" s="670"/>
    </row>
    <row r="1159" spans="3:8" hidden="1">
      <c r="C1159" s="670">
        <f t="shared" ref="C1159:H1159" si="409">C380</f>
        <v>0</v>
      </c>
      <c r="D1159" s="671">
        <f t="shared" si="409"/>
        <v>0</v>
      </c>
      <c r="E1159" s="670">
        <f t="shared" si="409"/>
        <v>0</v>
      </c>
      <c r="F1159" s="670">
        <f t="shared" si="409"/>
        <v>0</v>
      </c>
      <c r="G1159" s="670">
        <f t="shared" si="409"/>
        <v>0</v>
      </c>
      <c r="H1159" s="670">
        <f t="shared" si="409"/>
        <v>0</v>
      </c>
    </row>
    <row r="1160" spans="3:8" hidden="1">
      <c r="C1160" s="670"/>
      <c r="D1160" s="671"/>
      <c r="E1160" s="670"/>
      <c r="F1160" s="670"/>
      <c r="G1160" s="670"/>
      <c r="H1160" s="670"/>
    </row>
    <row r="1161" spans="3:8" hidden="1">
      <c r="C1161" s="670">
        <f t="shared" ref="C1161:H1161" si="410">C381</f>
        <v>0</v>
      </c>
      <c r="D1161" s="671">
        <f t="shared" si="410"/>
        <v>0</v>
      </c>
      <c r="E1161" s="670">
        <f t="shared" si="410"/>
        <v>0</v>
      </c>
      <c r="F1161" s="670">
        <f t="shared" si="410"/>
        <v>0</v>
      </c>
      <c r="G1161" s="670">
        <f t="shared" si="410"/>
        <v>0</v>
      </c>
      <c r="H1161" s="670">
        <f t="shared" si="410"/>
        <v>0</v>
      </c>
    </row>
    <row r="1162" spans="3:8" hidden="1">
      <c r="C1162" s="670"/>
      <c r="D1162" s="671"/>
      <c r="E1162" s="670"/>
      <c r="F1162" s="670"/>
      <c r="G1162" s="670"/>
      <c r="H1162" s="670"/>
    </row>
    <row r="1163" spans="3:8" hidden="1">
      <c r="C1163" s="670">
        <f t="shared" ref="C1163:H1163" si="411">C382</f>
        <v>0</v>
      </c>
      <c r="D1163" s="671">
        <f t="shared" si="411"/>
        <v>0</v>
      </c>
      <c r="E1163" s="670">
        <f t="shared" si="411"/>
        <v>0</v>
      </c>
      <c r="F1163" s="670">
        <f t="shared" si="411"/>
        <v>0</v>
      </c>
      <c r="G1163" s="670">
        <f t="shared" si="411"/>
        <v>0</v>
      </c>
      <c r="H1163" s="670">
        <f t="shared" si="411"/>
        <v>0</v>
      </c>
    </row>
    <row r="1164" spans="3:8" hidden="1">
      <c r="C1164" s="670"/>
      <c r="D1164" s="671"/>
      <c r="E1164" s="670"/>
      <c r="F1164" s="670"/>
      <c r="G1164" s="670"/>
      <c r="H1164" s="670"/>
    </row>
    <row r="1165" spans="3:8" hidden="1">
      <c r="C1165" s="670">
        <f t="shared" ref="C1165:H1165" si="412">C383</f>
        <v>0</v>
      </c>
      <c r="D1165" s="671">
        <f t="shared" si="412"/>
        <v>0</v>
      </c>
      <c r="E1165" s="670">
        <f t="shared" si="412"/>
        <v>0</v>
      </c>
      <c r="F1165" s="670">
        <f t="shared" si="412"/>
        <v>0</v>
      </c>
      <c r="G1165" s="670">
        <f t="shared" si="412"/>
        <v>0</v>
      </c>
      <c r="H1165" s="670">
        <f t="shared" si="412"/>
        <v>0</v>
      </c>
    </row>
    <row r="1166" spans="3:8" hidden="1">
      <c r="C1166" s="670"/>
      <c r="D1166" s="671"/>
      <c r="E1166" s="670"/>
      <c r="F1166" s="670"/>
      <c r="G1166" s="670"/>
      <c r="H1166" s="670"/>
    </row>
    <row r="1167" spans="3:8" hidden="1">
      <c r="C1167" s="670">
        <f t="shared" ref="C1167:H1167" si="413">C384</f>
        <v>0</v>
      </c>
      <c r="D1167" s="671">
        <f t="shared" si="413"/>
        <v>0</v>
      </c>
      <c r="E1167" s="670">
        <f t="shared" si="413"/>
        <v>0</v>
      </c>
      <c r="F1167" s="670">
        <f t="shared" si="413"/>
        <v>0</v>
      </c>
      <c r="G1167" s="670">
        <f t="shared" si="413"/>
        <v>0</v>
      </c>
      <c r="H1167" s="670">
        <f t="shared" si="413"/>
        <v>0</v>
      </c>
    </row>
    <row r="1168" spans="3:8" hidden="1">
      <c r="C1168" s="670"/>
      <c r="D1168" s="671"/>
      <c r="E1168" s="670"/>
      <c r="F1168" s="670"/>
      <c r="G1168" s="670"/>
      <c r="H1168" s="670"/>
    </row>
    <row r="1169" spans="3:8" hidden="1">
      <c r="C1169" s="670">
        <f t="shared" ref="C1169:H1169" si="414">C385</f>
        <v>0</v>
      </c>
      <c r="D1169" s="671">
        <f t="shared" si="414"/>
        <v>0</v>
      </c>
      <c r="E1169" s="670">
        <f t="shared" si="414"/>
        <v>0</v>
      </c>
      <c r="F1169" s="670">
        <f t="shared" si="414"/>
        <v>0</v>
      </c>
      <c r="G1169" s="670">
        <f t="shared" si="414"/>
        <v>0</v>
      </c>
      <c r="H1169" s="670">
        <f t="shared" si="414"/>
        <v>0</v>
      </c>
    </row>
    <row r="1170" spans="3:8" hidden="1">
      <c r="C1170" s="670"/>
      <c r="D1170" s="671"/>
      <c r="E1170" s="670"/>
      <c r="F1170" s="670"/>
      <c r="G1170" s="670"/>
      <c r="H1170" s="670"/>
    </row>
    <row r="1171" spans="3:8" hidden="1">
      <c r="C1171" s="670">
        <f t="shared" ref="C1171:H1171" si="415">C386</f>
        <v>0</v>
      </c>
      <c r="D1171" s="671">
        <f t="shared" si="415"/>
        <v>0</v>
      </c>
      <c r="E1171" s="670">
        <f t="shared" si="415"/>
        <v>0</v>
      </c>
      <c r="F1171" s="670">
        <f t="shared" si="415"/>
        <v>0</v>
      </c>
      <c r="G1171" s="670">
        <f t="shared" si="415"/>
        <v>0</v>
      </c>
      <c r="H1171" s="670">
        <f t="shared" si="415"/>
        <v>0</v>
      </c>
    </row>
    <row r="1172" spans="3:8" hidden="1">
      <c r="C1172" s="670"/>
      <c r="D1172" s="671"/>
      <c r="E1172" s="670"/>
      <c r="F1172" s="670"/>
      <c r="G1172" s="670"/>
      <c r="H1172" s="670"/>
    </row>
    <row r="1173" spans="3:8" hidden="1">
      <c r="C1173" s="670">
        <f t="shared" ref="C1173:H1173" si="416">C387</f>
        <v>0</v>
      </c>
      <c r="D1173" s="671">
        <f t="shared" si="416"/>
        <v>0</v>
      </c>
      <c r="E1173" s="670">
        <f t="shared" si="416"/>
        <v>0</v>
      </c>
      <c r="F1173" s="670">
        <f t="shared" si="416"/>
        <v>0</v>
      </c>
      <c r="G1173" s="670">
        <f t="shared" si="416"/>
        <v>0</v>
      </c>
      <c r="H1173" s="670">
        <f t="shared" si="416"/>
        <v>0</v>
      </c>
    </row>
    <row r="1174" spans="3:8" hidden="1">
      <c r="C1174" s="670"/>
      <c r="D1174" s="671"/>
      <c r="E1174" s="670"/>
      <c r="F1174" s="670"/>
      <c r="G1174" s="670"/>
      <c r="H1174" s="670"/>
    </row>
    <row r="1175" spans="3:8" hidden="1">
      <c r="C1175" s="670">
        <f t="shared" ref="C1175:H1175" si="417">C388</f>
        <v>0</v>
      </c>
      <c r="D1175" s="671">
        <f t="shared" si="417"/>
        <v>0</v>
      </c>
      <c r="E1175" s="670">
        <f t="shared" si="417"/>
        <v>0</v>
      </c>
      <c r="F1175" s="670">
        <f t="shared" si="417"/>
        <v>0</v>
      </c>
      <c r="G1175" s="670">
        <f t="shared" si="417"/>
        <v>0</v>
      </c>
      <c r="H1175" s="670">
        <f t="shared" si="417"/>
        <v>0</v>
      </c>
    </row>
    <row r="1176" spans="3:8" hidden="1">
      <c r="C1176" s="670"/>
      <c r="D1176" s="671"/>
      <c r="E1176" s="670"/>
      <c r="F1176" s="670"/>
      <c r="G1176" s="670"/>
      <c r="H1176" s="670"/>
    </row>
    <row r="1177" spans="3:8" hidden="1">
      <c r="C1177" s="670">
        <f t="shared" ref="C1177:H1177" si="418">C389</f>
        <v>0</v>
      </c>
      <c r="D1177" s="671">
        <f t="shared" si="418"/>
        <v>0</v>
      </c>
      <c r="E1177" s="670">
        <f t="shared" si="418"/>
        <v>0</v>
      </c>
      <c r="F1177" s="670">
        <f t="shared" si="418"/>
        <v>0</v>
      </c>
      <c r="G1177" s="670">
        <f t="shared" si="418"/>
        <v>0</v>
      </c>
      <c r="H1177" s="670">
        <f t="shared" si="418"/>
        <v>0</v>
      </c>
    </row>
    <row r="1178" spans="3:8" hidden="1">
      <c r="C1178" s="670"/>
      <c r="D1178" s="671"/>
      <c r="E1178" s="670"/>
      <c r="F1178" s="670"/>
      <c r="G1178" s="670"/>
      <c r="H1178" s="670"/>
    </row>
    <row r="1179" spans="3:8" hidden="1">
      <c r="C1179" s="670">
        <f t="shared" ref="C1179:H1179" si="419">C390</f>
        <v>0</v>
      </c>
      <c r="D1179" s="671">
        <f t="shared" si="419"/>
        <v>0</v>
      </c>
      <c r="E1179" s="670">
        <f t="shared" si="419"/>
        <v>0</v>
      </c>
      <c r="F1179" s="670">
        <f t="shared" si="419"/>
        <v>0</v>
      </c>
      <c r="G1179" s="670">
        <f t="shared" si="419"/>
        <v>0</v>
      </c>
      <c r="H1179" s="670">
        <f t="shared" si="419"/>
        <v>0</v>
      </c>
    </row>
    <row r="1180" spans="3:8" hidden="1">
      <c r="C1180" s="670"/>
      <c r="D1180" s="671"/>
      <c r="E1180" s="670"/>
      <c r="F1180" s="670"/>
      <c r="G1180" s="670"/>
      <c r="H1180" s="670"/>
    </row>
    <row r="1181" spans="3:8" hidden="1">
      <c r="C1181" s="670">
        <f t="shared" ref="C1181:H1181" si="420">C391</f>
        <v>0</v>
      </c>
      <c r="D1181" s="671">
        <f t="shared" si="420"/>
        <v>0</v>
      </c>
      <c r="E1181" s="670">
        <f t="shared" si="420"/>
        <v>0</v>
      </c>
      <c r="F1181" s="670">
        <f t="shared" si="420"/>
        <v>0</v>
      </c>
      <c r="G1181" s="670">
        <f t="shared" si="420"/>
        <v>0</v>
      </c>
      <c r="H1181" s="670">
        <f t="shared" si="420"/>
        <v>0</v>
      </c>
    </row>
    <row r="1182" spans="3:8" hidden="1">
      <c r="C1182" s="670"/>
      <c r="D1182" s="671"/>
      <c r="E1182" s="670"/>
      <c r="F1182" s="670"/>
      <c r="G1182" s="670"/>
      <c r="H1182" s="670"/>
    </row>
    <row r="1183" spans="3:8" hidden="1">
      <c r="C1183" s="670">
        <f t="shared" ref="C1183:H1183" si="421">C392</f>
        <v>0</v>
      </c>
      <c r="D1183" s="671">
        <f t="shared" si="421"/>
        <v>0</v>
      </c>
      <c r="E1183" s="670">
        <f t="shared" si="421"/>
        <v>0</v>
      </c>
      <c r="F1183" s="670">
        <f t="shared" si="421"/>
        <v>0</v>
      </c>
      <c r="G1183" s="670">
        <f t="shared" si="421"/>
        <v>0</v>
      </c>
      <c r="H1183" s="670">
        <f t="shared" si="421"/>
        <v>0</v>
      </c>
    </row>
    <row r="1184" spans="3:8" hidden="1">
      <c r="C1184" s="670"/>
      <c r="D1184" s="671"/>
      <c r="E1184" s="670"/>
      <c r="F1184" s="670"/>
      <c r="G1184" s="670"/>
      <c r="H1184" s="670"/>
    </row>
    <row r="1185" spans="3:8" hidden="1">
      <c r="C1185" s="670">
        <f t="shared" ref="C1185:H1185" si="422">C393</f>
        <v>0</v>
      </c>
      <c r="D1185" s="671">
        <f t="shared" si="422"/>
        <v>0</v>
      </c>
      <c r="E1185" s="670">
        <f t="shared" si="422"/>
        <v>0</v>
      </c>
      <c r="F1185" s="670">
        <f t="shared" si="422"/>
        <v>0</v>
      </c>
      <c r="G1185" s="670">
        <f t="shared" si="422"/>
        <v>0</v>
      </c>
      <c r="H1185" s="670">
        <f t="shared" si="422"/>
        <v>0</v>
      </c>
    </row>
    <row r="1186" spans="3:8" hidden="1">
      <c r="C1186" s="670"/>
      <c r="D1186" s="671"/>
      <c r="E1186" s="670"/>
      <c r="F1186" s="670"/>
      <c r="G1186" s="670"/>
      <c r="H1186" s="670"/>
    </row>
    <row r="1187" spans="3:8" hidden="1">
      <c r="C1187" s="670">
        <f t="shared" ref="C1187:H1187" si="423">C394</f>
        <v>0</v>
      </c>
      <c r="D1187" s="671">
        <f t="shared" si="423"/>
        <v>0</v>
      </c>
      <c r="E1187" s="670">
        <f t="shared" si="423"/>
        <v>0</v>
      </c>
      <c r="F1187" s="670">
        <f t="shared" si="423"/>
        <v>0</v>
      </c>
      <c r="G1187" s="670">
        <f t="shared" si="423"/>
        <v>0</v>
      </c>
      <c r="H1187" s="670">
        <f t="shared" si="423"/>
        <v>0</v>
      </c>
    </row>
    <row r="1188" spans="3:8" hidden="1">
      <c r="C1188" s="670"/>
      <c r="D1188" s="671"/>
      <c r="E1188" s="670"/>
      <c r="F1188" s="670"/>
      <c r="G1188" s="670"/>
      <c r="H1188" s="670"/>
    </row>
    <row r="1189" spans="3:8" hidden="1">
      <c r="C1189" s="670">
        <f t="shared" ref="C1189:H1189" si="424">C395</f>
        <v>0</v>
      </c>
      <c r="D1189" s="671">
        <f t="shared" si="424"/>
        <v>0</v>
      </c>
      <c r="E1189" s="670">
        <f t="shared" si="424"/>
        <v>0</v>
      </c>
      <c r="F1189" s="670">
        <f t="shared" si="424"/>
        <v>0</v>
      </c>
      <c r="G1189" s="670">
        <f t="shared" si="424"/>
        <v>0</v>
      </c>
      <c r="H1189" s="670">
        <f t="shared" si="424"/>
        <v>0</v>
      </c>
    </row>
    <row r="1190" spans="3:8" hidden="1">
      <c r="C1190" s="670"/>
      <c r="D1190" s="671"/>
      <c r="E1190" s="670"/>
      <c r="F1190" s="670"/>
      <c r="G1190" s="670"/>
      <c r="H1190" s="670"/>
    </row>
    <row r="1191" spans="3:8" hidden="1">
      <c r="C1191" s="670">
        <f t="shared" ref="C1191:H1191" si="425">C396</f>
        <v>0</v>
      </c>
      <c r="D1191" s="671">
        <f t="shared" si="425"/>
        <v>0</v>
      </c>
      <c r="E1191" s="670">
        <f t="shared" si="425"/>
        <v>0</v>
      </c>
      <c r="F1191" s="670">
        <f t="shared" si="425"/>
        <v>0</v>
      </c>
      <c r="G1191" s="670">
        <f t="shared" si="425"/>
        <v>0</v>
      </c>
      <c r="H1191" s="670">
        <f t="shared" si="425"/>
        <v>0</v>
      </c>
    </row>
    <row r="1192" spans="3:8" hidden="1">
      <c r="C1192" s="670"/>
      <c r="D1192" s="671"/>
      <c r="E1192" s="670"/>
      <c r="F1192" s="670"/>
      <c r="G1192" s="670"/>
      <c r="H1192" s="670"/>
    </row>
    <row r="1193" spans="3:8" hidden="1">
      <c r="C1193" s="670">
        <f t="shared" ref="C1193:H1193" si="426">C397</f>
        <v>0</v>
      </c>
      <c r="D1193" s="671">
        <f t="shared" si="426"/>
        <v>0</v>
      </c>
      <c r="E1193" s="670">
        <f t="shared" si="426"/>
        <v>0</v>
      </c>
      <c r="F1193" s="670">
        <f t="shared" si="426"/>
        <v>0</v>
      </c>
      <c r="G1193" s="670">
        <f t="shared" si="426"/>
        <v>0</v>
      </c>
      <c r="H1193" s="670">
        <f t="shared" si="426"/>
        <v>0</v>
      </c>
    </row>
    <row r="1194" spans="3:8" hidden="1">
      <c r="C1194" s="672"/>
      <c r="D1194" s="672"/>
      <c r="E1194" s="672"/>
      <c r="F1194" s="672"/>
      <c r="G1194" s="672"/>
      <c r="H1194" s="672"/>
    </row>
    <row r="1195" spans="3:8" hidden="1"/>
    <row r="1196" spans="3:8" hidden="1"/>
  </sheetData>
  <sheetProtection sheet="1" objects="1" scenarios="1" formatCells="0" formatRows="0" autoFilter="0"/>
  <autoFilter ref="A5:B401"/>
  <mergeCells count="2">
    <mergeCell ref="C398:D398"/>
    <mergeCell ref="B2:B4"/>
  </mergeCells>
  <phoneticPr fontId="8" type="noConversion"/>
  <dataValidations count="5">
    <dataValidation type="decimal" allowBlank="1" showInputMessage="1" showErrorMessage="1" errorTitle="Plan Rolnośrodowiskowy" error="Jeśli już musisz, to wpisz liczbę." sqref="E6:E397">
      <formula1>0</formula1>
      <formula2>9999999999999</formula2>
    </dataValidation>
    <dataValidation allowBlank="1" sqref="F6:F397"/>
    <dataValidation allowBlank="1" showInputMessage="1" sqref="C6:C397"/>
    <dataValidation type="list" allowBlank="1" showErrorMessage="1" errorTitle="Plan Rolnośrodowiskowy" error="Wybierz z listy. Masz do wyobru tylko: trwałe użytki zielone, grunty orne, sady oraz inne. " sqref="G6:G397">
      <formula1>$L$5:$L$9</formula1>
    </dataValidation>
    <dataValidation allowBlank="1" showErrorMessage="1" sqref="D6:D397"/>
  </dataValidations>
  <printOptions horizontalCentered="1"/>
  <pageMargins left="0.32" right="0.26" top="0.52" bottom="0.74" header="0.24"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45</vt:i4>
      </vt:variant>
      <vt:variant>
        <vt:lpstr>Zakresy nazwane</vt:lpstr>
      </vt:variant>
      <vt:variant>
        <vt:i4>54</vt:i4>
      </vt:variant>
    </vt:vector>
  </HeadingPairs>
  <TitlesOfParts>
    <vt:vector size="99" baseType="lpstr">
      <vt:lpstr>Import</vt:lpstr>
      <vt:lpstr>Instrukcja</vt:lpstr>
      <vt:lpstr>grupy roślin stare</vt:lpstr>
      <vt:lpstr>grupy roślin</vt:lpstr>
      <vt:lpstr>kg_N_ha</vt:lpstr>
      <vt:lpstr>Wykaz roślin. pak.2 i pak.1</vt:lpstr>
      <vt:lpstr>Og s1</vt:lpstr>
      <vt:lpstr>Og s2</vt:lpstr>
      <vt:lpstr>Og s3a</vt:lpstr>
      <vt:lpstr>Og s3b</vt:lpstr>
      <vt:lpstr>płatn pow 100 ha (2)</vt:lpstr>
      <vt:lpstr>Og s4</vt:lpstr>
      <vt:lpstr>Og s5</vt:lpstr>
      <vt:lpstr>Og s6</vt:lpstr>
      <vt:lpstr>Og s7 i 8</vt:lpstr>
      <vt:lpstr>Pak1 s1</vt:lpstr>
      <vt:lpstr>Pak1 s2</vt:lpstr>
      <vt:lpstr>Pak1 s3</vt:lpstr>
      <vt:lpstr>Pak1 s4</vt:lpstr>
      <vt:lpstr>Pak2 s1</vt:lpstr>
      <vt:lpstr>Pak2 s2</vt:lpstr>
      <vt:lpstr>Pak2 s3</vt:lpstr>
      <vt:lpstr>Pak2 s4</vt:lpstr>
      <vt:lpstr>Pak3 s1</vt:lpstr>
      <vt:lpstr>Pak3 s2</vt:lpstr>
      <vt:lpstr>Pak3 s3</vt:lpstr>
      <vt:lpstr>Wypas</vt:lpstr>
      <vt:lpstr>Wypas cd.</vt:lpstr>
      <vt:lpstr>Pak4i5 s1</vt:lpstr>
      <vt:lpstr>Pak4i5 s2</vt:lpstr>
      <vt:lpstr>Pak4i5 s2a</vt:lpstr>
      <vt:lpstr>Pak6 w6.1</vt:lpstr>
      <vt:lpstr>Pak6 w6.2</vt:lpstr>
      <vt:lpstr>Pak6 w6.3</vt:lpstr>
      <vt:lpstr>Pak6 w6.4</vt:lpstr>
      <vt:lpstr>Pak7 w7.1</vt:lpstr>
      <vt:lpstr>Pak7 w7.2</vt:lpstr>
      <vt:lpstr>Pak7 w7.3</vt:lpstr>
      <vt:lpstr>Pak7 w7.4</vt:lpstr>
      <vt:lpstr>Pak8.w.8.1;8.2;8.3</vt:lpstr>
      <vt:lpstr>Pak8 s2</vt:lpstr>
      <vt:lpstr>Pak8 s3</vt:lpstr>
      <vt:lpstr>Pak9</vt:lpstr>
      <vt:lpstr>Zobowiązania</vt:lpstr>
      <vt:lpstr>DEGRESYWNOŚĆ</vt:lpstr>
      <vt:lpstr>DEGRESYWNOŚĆ!Obszar_wydruku</vt:lpstr>
      <vt:lpstr>'grupy roślin'!Obszar_wydruku</vt:lpstr>
      <vt:lpstr>'grupy roślin stare'!Obszar_wydruku</vt:lpstr>
      <vt:lpstr>Instrukcja!Obszar_wydruku</vt:lpstr>
      <vt:lpstr>kg_N_ha!Obszar_wydruku</vt:lpstr>
      <vt:lpstr>'Og s1'!Obszar_wydruku</vt:lpstr>
      <vt:lpstr>'Og s2'!Obszar_wydruku</vt:lpstr>
      <vt:lpstr>'Og s3a'!Obszar_wydruku</vt:lpstr>
      <vt:lpstr>'Og s3b'!Obszar_wydruku</vt:lpstr>
      <vt:lpstr>'Og s4'!Obszar_wydruku</vt:lpstr>
      <vt:lpstr>'Og s5'!Obszar_wydruku</vt:lpstr>
      <vt:lpstr>'Og s6'!Obszar_wydruku</vt:lpstr>
      <vt:lpstr>'Og s7 i 8'!Obszar_wydruku</vt:lpstr>
      <vt:lpstr>'Pak1 s1'!Obszar_wydruku</vt:lpstr>
      <vt:lpstr>'Pak1 s2'!Obszar_wydruku</vt:lpstr>
      <vt:lpstr>'Pak1 s3'!Obszar_wydruku</vt:lpstr>
      <vt:lpstr>'Pak1 s4'!Obszar_wydruku</vt:lpstr>
      <vt:lpstr>'Pak2 s1'!Obszar_wydruku</vt:lpstr>
      <vt:lpstr>'Pak2 s2'!Obszar_wydruku</vt:lpstr>
      <vt:lpstr>'Pak2 s3'!Obszar_wydruku</vt:lpstr>
      <vt:lpstr>'Pak2 s4'!Obszar_wydruku</vt:lpstr>
      <vt:lpstr>'Pak3 s1'!Obszar_wydruku</vt:lpstr>
      <vt:lpstr>'Pak3 s2'!Obszar_wydruku</vt:lpstr>
      <vt:lpstr>'Pak3 s3'!Obszar_wydruku</vt:lpstr>
      <vt:lpstr>'Pak4i5 s1'!Obszar_wydruku</vt:lpstr>
      <vt:lpstr>'Pak4i5 s2'!Obszar_wydruku</vt:lpstr>
      <vt:lpstr>'Pak4i5 s2a'!Obszar_wydruku</vt:lpstr>
      <vt:lpstr>'Pak6 w6.1'!Obszar_wydruku</vt:lpstr>
      <vt:lpstr>'Pak6 w6.2'!Obszar_wydruku</vt:lpstr>
      <vt:lpstr>'Pak6 w6.3'!Obszar_wydruku</vt:lpstr>
      <vt:lpstr>'Pak6 w6.4'!Obszar_wydruku</vt:lpstr>
      <vt:lpstr>'Pak7 w7.1'!Obszar_wydruku</vt:lpstr>
      <vt:lpstr>'Pak7 w7.2'!Obszar_wydruku</vt:lpstr>
      <vt:lpstr>'Pak7 w7.3'!Obszar_wydruku</vt:lpstr>
      <vt:lpstr>'Pak7 w7.4'!Obszar_wydruku</vt:lpstr>
      <vt:lpstr>'Pak8 s2'!Obszar_wydruku</vt:lpstr>
      <vt:lpstr>'Pak8 s3'!Obszar_wydruku</vt:lpstr>
      <vt:lpstr>'Pak9'!Obszar_wydruku</vt:lpstr>
      <vt:lpstr>'Wykaz roślin. pak.2 i pak.1'!Obszar_wydruku</vt:lpstr>
      <vt:lpstr>Wypas!Obszar_wydruku</vt:lpstr>
      <vt:lpstr>'Wypas cd.'!Obszar_wydruku</vt:lpstr>
      <vt:lpstr>Zobowiązania!Obszar_wydruku</vt:lpstr>
      <vt:lpstr>'grupy roślin'!Tytuły_wydruku</vt:lpstr>
      <vt:lpstr>'grupy roślin stare'!Tytuły_wydruku</vt:lpstr>
      <vt:lpstr>'Og s3a'!Tytuły_wydruku</vt:lpstr>
      <vt:lpstr>'Pak1 s2'!Tytuły_wydruku</vt:lpstr>
      <vt:lpstr>'Pak1 s3'!Tytuły_wydruku</vt:lpstr>
      <vt:lpstr>'Pak2 s2'!Tytuły_wydruku</vt:lpstr>
      <vt:lpstr>'Pak2 s3'!Tytuły_wydruku</vt:lpstr>
      <vt:lpstr>'Pak3 s1'!Tytuły_wydruku</vt:lpstr>
      <vt:lpstr>'Pak3 s3'!Tytuły_wydruku</vt:lpstr>
      <vt:lpstr>'Pak4i5 s2'!Tytuły_wydruku</vt:lpstr>
      <vt:lpstr>'Pak4i5 s2a'!Tytuły_wydruku</vt:lpstr>
      <vt:lpstr>'Pak8 s2'!Tytuły_wydruku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Działalności Rolnośrodowiskowej</dc:title>
  <dc:creator>Kiedrowski Bogusław</dc:creator>
  <cp:lastModifiedBy>b_sazonska</cp:lastModifiedBy>
  <cp:lastPrinted>2016-04-19T17:53:40Z</cp:lastPrinted>
  <dcterms:created xsi:type="dcterms:W3CDTF">2008-04-01T19:45:41Z</dcterms:created>
  <dcterms:modified xsi:type="dcterms:W3CDTF">2017-03-23T09:30:46Z</dcterms:modified>
</cp:coreProperties>
</file>